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6.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3.xml" ContentType="application/vnd.openxmlformats-officedocument.spreadsheetml.comments+xml"/>
  <Override PartName="/xl/comments12.xml" ContentType="application/vnd.openxmlformats-officedocument.spreadsheetml.comments+xml"/>
  <Override PartName="/xl/comments11.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719"/>
  <workbookPr date1904="1" showInkAnnotation="0" codeName="ThisWorkbook" autoCompressPictures="0"/>
  <mc:AlternateContent xmlns:mc="http://schemas.openxmlformats.org/markup-compatibility/2006">
    <mc:Choice Requires="x15">
      <x15ac:absPath xmlns:x15ac="http://schemas.microsoft.com/office/spreadsheetml/2010/11/ac" url="/Users/maymauseth/Alviss Consulting Dropbox/Tariff-Tracking July 2023/QLD/QLD Workbooks/Locked WB/"/>
    </mc:Choice>
  </mc:AlternateContent>
  <xr:revisionPtr revIDLastSave="0" documentId="13_ncr:1_{73A0AA26-B751-F44A-AC29-EE4104E83BE2}" xr6:coauthVersionLast="47" xr6:coauthVersionMax="47" xr10:uidLastSave="{00000000-0000-0000-0000-000000000000}"/>
  <workbookProtection workbookAlgorithmName="SHA-512" workbookHashValue="WtAxLsZnGIA7n+puVV/g1sGvoYJPrpQGNYm5Pr+2mTcQzo3bzSUX3nT64s7pGp7WG3XFD80oNb9E+or4mH+cFA==" workbookSaltValue="HqYNKHFkCHJ9RzIV7xZhVA==" workbookSpinCount="100000" lockStructure="1"/>
  <bookViews>
    <workbookView xWindow="1040" yWindow="3920" windowWidth="38400" windowHeight="19580" tabRatio="500" activeTab="1" xr2:uid="{00000000-000D-0000-FFFF-FFFF00000000}"/>
  </bookViews>
  <sheets>
    <sheet name="Summary" sheetId="4" r:id="rId1"/>
    <sheet name="Brisbane Bills Jul'23" sheetId="26" r:id="rId2"/>
    <sheet name="SEQ Bills Jul'23" sheetId="27" r:id="rId3"/>
    <sheet name="Brisbane Bills Jul'22" sheetId="22" r:id="rId4"/>
    <sheet name="SEQ Bills Jul'22" sheetId="24" r:id="rId5"/>
    <sheet name="Brisbane Bills Jul'21" sheetId="19" r:id="rId6"/>
    <sheet name="SEQ Bills Jul'21" sheetId="20" r:id="rId7"/>
    <sheet name="Brisbane Bills Jul'20" sheetId="16" r:id="rId8"/>
    <sheet name="SEQ Bills Jul'20" sheetId="17" r:id="rId9"/>
    <sheet name="Brisbane Bills Jul'19" sheetId="13" r:id="rId10"/>
    <sheet name="SEQ Bills Jul'19" sheetId="14" r:id="rId11"/>
    <sheet name="Brisbane Bills Jul'18" sheetId="11" r:id="rId12"/>
    <sheet name="SEQ Bills Jul'18" sheetId="10" r:id="rId13"/>
    <sheet name="Brisbane Bills Jul'17" sheetId="5" r:id="rId14"/>
    <sheet name="SEQ Bills Jul'17" sheetId="8" r:id="rId15"/>
    <sheet name="Brisbane Bills Jul'16" sheetId="1" r:id="rId16"/>
    <sheet name="SEQ Bills Jul'16" sheetId="3" r:id="rId17"/>
    <sheet name="Tariffs July 2023" sheetId="25" state="hidden" r:id="rId18"/>
    <sheet name="Tariffs July 2022" sheetId="21" state="hidden" r:id="rId19"/>
    <sheet name="Tariffs July 2021" sheetId="18" state="hidden" r:id="rId20"/>
    <sheet name="Tariffs July 2020" sheetId="15" state="hidden" r:id="rId21"/>
    <sheet name="Tariffs July 2019" sheetId="12" state="hidden" r:id="rId22"/>
    <sheet name="Tariffs July 2018" sheetId="9" state="hidden" r:id="rId23"/>
    <sheet name="Tariffs July 2017" sheetId="7" state="hidden" r:id="rId24"/>
    <sheet name="Tariffs July 2016" sheetId="2" state="hidden" r:id="rId25"/>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81" i="27" l="1"/>
  <c r="B81" i="27"/>
  <c r="C81" i="27"/>
  <c r="K81" i="27"/>
  <c r="P81" i="27" s="1"/>
  <c r="L81" i="27"/>
  <c r="M81" i="27"/>
  <c r="N81" i="27"/>
  <c r="Q81" i="27"/>
  <c r="X81" i="27"/>
  <c r="A82" i="27"/>
  <c r="Q82" i="27" s="1"/>
  <c r="B82" i="27"/>
  <c r="C82" i="27"/>
  <c r="K82" i="27"/>
  <c r="P82" i="27" s="1"/>
  <c r="L82" i="27"/>
  <c r="M82" i="27"/>
  <c r="N82" i="27"/>
  <c r="X82" i="27"/>
  <c r="A83" i="27"/>
  <c r="Q83" i="27" s="1"/>
  <c r="B83" i="27"/>
  <c r="C83" i="27"/>
  <c r="K83" i="27"/>
  <c r="L83" i="27"/>
  <c r="P83" i="27" s="1"/>
  <c r="M83" i="27"/>
  <c r="N83" i="27"/>
  <c r="X83" i="27"/>
  <c r="A84" i="27"/>
  <c r="B84" i="27"/>
  <c r="C84" i="27"/>
  <c r="K84" i="27"/>
  <c r="L84" i="27"/>
  <c r="M84" i="27"/>
  <c r="N84" i="27"/>
  <c r="P84" i="27"/>
  <c r="Q84" i="27"/>
  <c r="X84" i="27"/>
  <c r="A85" i="27"/>
  <c r="B85" i="27"/>
  <c r="C85" i="27"/>
  <c r="K85" i="27"/>
  <c r="P85" i="27" s="1"/>
  <c r="L85" i="27"/>
  <c r="M85" i="27"/>
  <c r="N85" i="27"/>
  <c r="Q85" i="27"/>
  <c r="X85" i="27"/>
  <c r="A62" i="27"/>
  <c r="Q62" i="27" s="1"/>
  <c r="B62" i="27"/>
  <c r="C62" i="27"/>
  <c r="E62" i="27"/>
  <c r="K62" i="27"/>
  <c r="L62" i="27"/>
  <c r="M62" i="27"/>
  <c r="P62" i="27" s="1"/>
  <c r="N62" i="27"/>
  <c r="X62" i="27"/>
  <c r="A63" i="27"/>
  <c r="B63" i="27"/>
  <c r="C63" i="27"/>
  <c r="E63" i="27"/>
  <c r="K63" i="27"/>
  <c r="L63" i="27"/>
  <c r="M63" i="27"/>
  <c r="N63" i="27"/>
  <c r="Q63" i="27"/>
  <c r="X63" i="27"/>
  <c r="A64" i="27"/>
  <c r="B64" i="27"/>
  <c r="C64" i="27"/>
  <c r="E64" i="27"/>
  <c r="K64" i="27"/>
  <c r="L64" i="27"/>
  <c r="M64" i="27"/>
  <c r="N64" i="27"/>
  <c r="Q64" i="27"/>
  <c r="X64" i="27"/>
  <c r="A65" i="27"/>
  <c r="Q65" i="27" s="1"/>
  <c r="B65" i="27"/>
  <c r="C65" i="27"/>
  <c r="E65" i="27"/>
  <c r="K65" i="27"/>
  <c r="L65" i="27"/>
  <c r="M65" i="27"/>
  <c r="N65" i="27"/>
  <c r="X65" i="27"/>
  <c r="A66" i="27"/>
  <c r="B66" i="27"/>
  <c r="C66" i="27"/>
  <c r="E66" i="27"/>
  <c r="K66" i="27"/>
  <c r="L66" i="27"/>
  <c r="M66" i="27"/>
  <c r="N66" i="27"/>
  <c r="Q66" i="27"/>
  <c r="X66" i="27"/>
  <c r="A43" i="27"/>
  <c r="B43" i="27"/>
  <c r="C43" i="27"/>
  <c r="E43" i="27"/>
  <c r="K43" i="27"/>
  <c r="L43" i="27"/>
  <c r="P43" i="27" s="1"/>
  <c r="M43" i="27"/>
  <c r="N43" i="27"/>
  <c r="Q43" i="27"/>
  <c r="X43" i="27"/>
  <c r="A44" i="27"/>
  <c r="Q44" i="27" s="1"/>
  <c r="B44" i="27"/>
  <c r="C44" i="27"/>
  <c r="E44" i="27"/>
  <c r="K44" i="27"/>
  <c r="L44" i="27"/>
  <c r="M44" i="27"/>
  <c r="N44" i="27"/>
  <c r="X44" i="27"/>
  <c r="A45" i="27"/>
  <c r="B45" i="27"/>
  <c r="C45" i="27"/>
  <c r="E45" i="27"/>
  <c r="K45" i="27"/>
  <c r="L45" i="27"/>
  <c r="M45" i="27"/>
  <c r="N45" i="27"/>
  <c r="Q45" i="27"/>
  <c r="X45" i="27"/>
  <c r="A46" i="27"/>
  <c r="Q46" i="27" s="1"/>
  <c r="B46" i="27"/>
  <c r="C46" i="27"/>
  <c r="E46" i="27"/>
  <c r="K46" i="27"/>
  <c r="L46" i="27"/>
  <c r="M46" i="27"/>
  <c r="N46" i="27"/>
  <c r="X46" i="27"/>
  <c r="A47" i="27"/>
  <c r="B47" i="27"/>
  <c r="C47" i="27"/>
  <c r="E47" i="27"/>
  <c r="K47" i="27"/>
  <c r="L47" i="27"/>
  <c r="M47" i="27"/>
  <c r="N47" i="27"/>
  <c r="Q47" i="27"/>
  <c r="X47" i="27"/>
  <c r="A22" i="27"/>
  <c r="B22" i="27"/>
  <c r="C22" i="27"/>
  <c r="E22" i="27"/>
  <c r="F22" i="27"/>
  <c r="K22" i="27"/>
  <c r="L22" i="27"/>
  <c r="P22" i="27" s="1"/>
  <c r="M22" i="27"/>
  <c r="N22" i="27"/>
  <c r="Q22" i="27"/>
  <c r="X22" i="27"/>
  <c r="A23" i="27"/>
  <c r="Q23" i="27" s="1"/>
  <c r="B23" i="27"/>
  <c r="C23" i="27"/>
  <c r="E23" i="27"/>
  <c r="F23" i="27"/>
  <c r="K23" i="27"/>
  <c r="L23" i="27"/>
  <c r="M23" i="27"/>
  <c r="N23" i="27"/>
  <c r="X23" i="27"/>
  <c r="A24" i="27"/>
  <c r="Q24" i="27" s="1"/>
  <c r="B24" i="27"/>
  <c r="C24" i="27"/>
  <c r="E24" i="27"/>
  <c r="F24" i="27"/>
  <c r="K24" i="27"/>
  <c r="P24" i="27" s="1"/>
  <c r="L24" i="27"/>
  <c r="M24" i="27"/>
  <c r="N24" i="27"/>
  <c r="X24" i="27"/>
  <c r="A25" i="27"/>
  <c r="B25" i="27"/>
  <c r="C25" i="27"/>
  <c r="E25" i="27"/>
  <c r="F25" i="27"/>
  <c r="K25" i="27"/>
  <c r="L25" i="27"/>
  <c r="M25" i="27"/>
  <c r="N25" i="27"/>
  <c r="Q25" i="27"/>
  <c r="X25" i="27"/>
  <c r="A26" i="27"/>
  <c r="Q26" i="27" s="1"/>
  <c r="B26" i="27"/>
  <c r="C26" i="27"/>
  <c r="E26" i="27"/>
  <c r="F26" i="27"/>
  <c r="K26" i="27"/>
  <c r="L26" i="27"/>
  <c r="M26" i="27"/>
  <c r="N26" i="27"/>
  <c r="X26" i="27"/>
  <c r="A81" i="26"/>
  <c r="B81" i="26"/>
  <c r="C81" i="26"/>
  <c r="K81" i="26"/>
  <c r="L81" i="26"/>
  <c r="M81" i="26"/>
  <c r="N81" i="26"/>
  <c r="Q81" i="26"/>
  <c r="X81" i="26"/>
  <c r="A82" i="26"/>
  <c r="Q82" i="26" s="1"/>
  <c r="B82" i="26"/>
  <c r="C82" i="26"/>
  <c r="K82" i="26"/>
  <c r="L82" i="26"/>
  <c r="M82" i="26"/>
  <c r="N82" i="26"/>
  <c r="X82" i="26"/>
  <c r="A83" i="26"/>
  <c r="Q83" i="26" s="1"/>
  <c r="B83" i="26"/>
  <c r="C83" i="26"/>
  <c r="K83" i="26"/>
  <c r="L83" i="26"/>
  <c r="M83" i="26"/>
  <c r="N83" i="26"/>
  <c r="X83" i="26"/>
  <c r="A84" i="26"/>
  <c r="Q84" i="26" s="1"/>
  <c r="B84" i="26"/>
  <c r="C84" i="26"/>
  <c r="K84" i="26"/>
  <c r="L84" i="26"/>
  <c r="M84" i="26"/>
  <c r="N84" i="26"/>
  <c r="X84" i="26"/>
  <c r="A85" i="26"/>
  <c r="Q85" i="26" s="1"/>
  <c r="B85" i="26"/>
  <c r="C85" i="26"/>
  <c r="K85" i="26"/>
  <c r="L85" i="26"/>
  <c r="M85" i="26"/>
  <c r="N85" i="26"/>
  <c r="X85" i="26"/>
  <c r="A62" i="26"/>
  <c r="Q62" i="26" s="1"/>
  <c r="B62" i="26"/>
  <c r="C62" i="26"/>
  <c r="E62" i="26"/>
  <c r="K62" i="26"/>
  <c r="L62" i="26"/>
  <c r="M62" i="26"/>
  <c r="N62" i="26"/>
  <c r="X62" i="26"/>
  <c r="A63" i="26"/>
  <c r="Q63" i="26" s="1"/>
  <c r="B63" i="26"/>
  <c r="C63" i="26"/>
  <c r="E63" i="26"/>
  <c r="K63" i="26"/>
  <c r="L63" i="26"/>
  <c r="M63" i="26"/>
  <c r="N63" i="26"/>
  <c r="X63" i="26"/>
  <c r="A64" i="26"/>
  <c r="Q64" i="26" s="1"/>
  <c r="B64" i="26"/>
  <c r="C64" i="26"/>
  <c r="E64" i="26"/>
  <c r="K64" i="26"/>
  <c r="L64" i="26"/>
  <c r="M64" i="26"/>
  <c r="N64" i="26"/>
  <c r="X64" i="26"/>
  <c r="A65" i="26"/>
  <c r="Q65" i="26" s="1"/>
  <c r="B65" i="26"/>
  <c r="C65" i="26"/>
  <c r="E65" i="26"/>
  <c r="K65" i="26"/>
  <c r="L65" i="26"/>
  <c r="M65" i="26"/>
  <c r="N65" i="26"/>
  <c r="P65" i="26" s="1"/>
  <c r="X65" i="26"/>
  <c r="A66" i="26"/>
  <c r="B66" i="26"/>
  <c r="C66" i="26"/>
  <c r="E66" i="26"/>
  <c r="K66" i="26"/>
  <c r="L66" i="26"/>
  <c r="M66" i="26"/>
  <c r="N66" i="26"/>
  <c r="Q66" i="26"/>
  <c r="X66" i="26"/>
  <c r="A43" i="26"/>
  <c r="Q43" i="26" s="1"/>
  <c r="B43" i="26"/>
  <c r="C43" i="26"/>
  <c r="E43" i="26"/>
  <c r="K43" i="26"/>
  <c r="L43" i="26"/>
  <c r="M43" i="26"/>
  <c r="N43" i="26"/>
  <c r="X43" i="26"/>
  <c r="A44" i="26"/>
  <c r="Q44" i="26" s="1"/>
  <c r="B44" i="26"/>
  <c r="C44" i="26"/>
  <c r="E44" i="26"/>
  <c r="K44" i="26"/>
  <c r="L44" i="26"/>
  <c r="M44" i="26"/>
  <c r="N44" i="26"/>
  <c r="X44" i="26"/>
  <c r="A45" i="26"/>
  <c r="B45" i="26"/>
  <c r="C45" i="26"/>
  <c r="E45" i="26"/>
  <c r="K45" i="26"/>
  <c r="L45" i="26"/>
  <c r="M45" i="26"/>
  <c r="N45" i="26"/>
  <c r="Q45" i="26"/>
  <c r="X45" i="26"/>
  <c r="A46" i="26"/>
  <c r="Q46" i="26" s="1"/>
  <c r="B46" i="26"/>
  <c r="C46" i="26"/>
  <c r="E46" i="26"/>
  <c r="K46" i="26"/>
  <c r="L46" i="26"/>
  <c r="M46" i="26"/>
  <c r="N46" i="26"/>
  <c r="X46" i="26"/>
  <c r="A47" i="26"/>
  <c r="Q47" i="26" s="1"/>
  <c r="B47" i="26"/>
  <c r="C47" i="26"/>
  <c r="E47" i="26"/>
  <c r="K47" i="26"/>
  <c r="L47" i="26"/>
  <c r="M47" i="26"/>
  <c r="N47" i="26"/>
  <c r="X47" i="26"/>
  <c r="A22" i="26"/>
  <c r="B22" i="26"/>
  <c r="C22" i="26"/>
  <c r="E22" i="26"/>
  <c r="F22" i="26"/>
  <c r="K22" i="26"/>
  <c r="P22" i="26" s="1"/>
  <c r="L22" i="26"/>
  <c r="M22" i="26"/>
  <c r="N22" i="26"/>
  <c r="Q22" i="26"/>
  <c r="X22" i="26"/>
  <c r="A23" i="26"/>
  <c r="B23" i="26"/>
  <c r="C23" i="26"/>
  <c r="E23" i="26"/>
  <c r="F23" i="26"/>
  <c r="K23" i="26"/>
  <c r="L23" i="26"/>
  <c r="M23" i="26"/>
  <c r="N23" i="26"/>
  <c r="Q23" i="26"/>
  <c r="X23" i="26"/>
  <c r="A24" i="26"/>
  <c r="Q24" i="26" s="1"/>
  <c r="B24" i="26"/>
  <c r="C24" i="26"/>
  <c r="E24" i="26"/>
  <c r="F24" i="26"/>
  <c r="K24" i="26"/>
  <c r="L24" i="26"/>
  <c r="M24" i="26"/>
  <c r="N24" i="26"/>
  <c r="X24" i="26"/>
  <c r="A25" i="26"/>
  <c r="Q25" i="26" s="1"/>
  <c r="B25" i="26"/>
  <c r="C25" i="26"/>
  <c r="E25" i="26"/>
  <c r="F25" i="26"/>
  <c r="K25" i="26"/>
  <c r="L25" i="26"/>
  <c r="M25" i="26"/>
  <c r="N25" i="26"/>
  <c r="X25" i="26"/>
  <c r="A26" i="26"/>
  <c r="B26" i="26"/>
  <c r="C26" i="26"/>
  <c r="E26" i="26"/>
  <c r="F26" i="26"/>
  <c r="K26" i="26"/>
  <c r="L26" i="26"/>
  <c r="M26" i="26"/>
  <c r="N26" i="26"/>
  <c r="Q26" i="26"/>
  <c r="X26" i="26"/>
  <c r="X80" i="27"/>
  <c r="N80" i="27"/>
  <c r="M80" i="27"/>
  <c r="L80" i="27"/>
  <c r="K80" i="27"/>
  <c r="C80" i="27"/>
  <c r="B80" i="27"/>
  <c r="A80" i="27"/>
  <c r="Q80" i="27" s="1"/>
  <c r="X79" i="27"/>
  <c r="N79" i="27"/>
  <c r="M79" i="27"/>
  <c r="L79" i="27"/>
  <c r="K79" i="27"/>
  <c r="C79" i="27"/>
  <c r="B79" i="27"/>
  <c r="A79" i="27"/>
  <c r="Q79" i="27" s="1"/>
  <c r="X78" i="27"/>
  <c r="N78" i="27"/>
  <c r="M78" i="27"/>
  <c r="L78" i="27"/>
  <c r="K78" i="27"/>
  <c r="C78" i="27"/>
  <c r="B78" i="27"/>
  <c r="A78" i="27"/>
  <c r="Q78" i="27" s="1"/>
  <c r="X77" i="27"/>
  <c r="N77" i="27"/>
  <c r="M77" i="27"/>
  <c r="L77" i="27"/>
  <c r="K77" i="27"/>
  <c r="C77" i="27"/>
  <c r="B77" i="27"/>
  <c r="A77" i="27"/>
  <c r="Q77" i="27" s="1"/>
  <c r="X76" i="27"/>
  <c r="N76" i="27"/>
  <c r="M76" i="27"/>
  <c r="L76" i="27"/>
  <c r="K76" i="27"/>
  <c r="C76" i="27"/>
  <c r="B76" i="27"/>
  <c r="A76" i="27"/>
  <c r="Q76" i="27" s="1"/>
  <c r="X75" i="27"/>
  <c r="N75" i="27"/>
  <c r="M75" i="27"/>
  <c r="L75" i="27"/>
  <c r="K75" i="27"/>
  <c r="C75" i="27"/>
  <c r="B75" i="27"/>
  <c r="A75" i="27"/>
  <c r="Q75" i="27" s="1"/>
  <c r="X74" i="27"/>
  <c r="N74" i="27"/>
  <c r="M74" i="27"/>
  <c r="L74" i="27"/>
  <c r="K74" i="27"/>
  <c r="C74" i="27"/>
  <c r="B74" i="27"/>
  <c r="A74" i="27"/>
  <c r="Q74" i="27" s="1"/>
  <c r="X73" i="27"/>
  <c r="N73" i="27"/>
  <c r="M73" i="27"/>
  <c r="L73" i="27"/>
  <c r="K73" i="27"/>
  <c r="C73" i="27"/>
  <c r="B73" i="27"/>
  <c r="A73" i="27"/>
  <c r="Q73" i="27" s="1"/>
  <c r="X72" i="27"/>
  <c r="N72" i="27"/>
  <c r="M72" i="27"/>
  <c r="L72" i="27"/>
  <c r="K72" i="27"/>
  <c r="C72" i="27"/>
  <c r="B72" i="27"/>
  <c r="A72" i="27"/>
  <c r="Q72" i="27" s="1"/>
  <c r="X71" i="27"/>
  <c r="N71" i="27"/>
  <c r="M71" i="27"/>
  <c r="L71" i="27"/>
  <c r="K71" i="27"/>
  <c r="C71" i="27"/>
  <c r="B71" i="27"/>
  <c r="A71" i="27"/>
  <c r="Q71" i="27" s="1"/>
  <c r="X61" i="27"/>
  <c r="N61" i="27"/>
  <c r="M61" i="27"/>
  <c r="L61" i="27"/>
  <c r="K61" i="27"/>
  <c r="E61" i="27"/>
  <c r="C61" i="27"/>
  <c r="B61" i="27"/>
  <c r="A61" i="27"/>
  <c r="Q61" i="27" s="1"/>
  <c r="X60" i="27"/>
  <c r="N60" i="27"/>
  <c r="M60" i="27"/>
  <c r="L60" i="27"/>
  <c r="K60" i="27"/>
  <c r="E60" i="27"/>
  <c r="C60" i="27"/>
  <c r="B60" i="27"/>
  <c r="A60" i="27"/>
  <c r="Q60" i="27" s="1"/>
  <c r="X59" i="27"/>
  <c r="N59" i="27"/>
  <c r="M59" i="27"/>
  <c r="L59" i="27"/>
  <c r="K59" i="27"/>
  <c r="E59" i="27"/>
  <c r="C59" i="27"/>
  <c r="B59" i="27"/>
  <c r="A59" i="27"/>
  <c r="Q59" i="27" s="1"/>
  <c r="X58" i="27"/>
  <c r="N58" i="27"/>
  <c r="M58" i="27"/>
  <c r="L58" i="27"/>
  <c r="K58" i="27"/>
  <c r="E58" i="27"/>
  <c r="C58" i="27"/>
  <c r="B58" i="27"/>
  <c r="A58" i="27"/>
  <c r="Q58" i="27" s="1"/>
  <c r="X57" i="27"/>
  <c r="N57" i="27"/>
  <c r="M57" i="27"/>
  <c r="L57" i="27"/>
  <c r="K57" i="27"/>
  <c r="C57" i="27"/>
  <c r="B57" i="27"/>
  <c r="A57" i="27"/>
  <c r="Q57" i="27" s="1"/>
  <c r="X56" i="27"/>
  <c r="N56" i="27"/>
  <c r="M56" i="27"/>
  <c r="L56" i="27"/>
  <c r="K56" i="27"/>
  <c r="E56" i="27"/>
  <c r="C56" i="27"/>
  <c r="B56" i="27"/>
  <c r="A56" i="27"/>
  <c r="Q56" i="27" s="1"/>
  <c r="X55" i="27"/>
  <c r="N55" i="27"/>
  <c r="M55" i="27"/>
  <c r="L55" i="27"/>
  <c r="K55" i="27"/>
  <c r="E55" i="27"/>
  <c r="C55" i="27"/>
  <c r="B55" i="27"/>
  <c r="A55" i="27"/>
  <c r="Q55" i="27" s="1"/>
  <c r="X54" i="27"/>
  <c r="N54" i="27"/>
  <c r="M54" i="27"/>
  <c r="L54" i="27"/>
  <c r="K54" i="27"/>
  <c r="E54" i="27"/>
  <c r="C54" i="27"/>
  <c r="B54" i="27"/>
  <c r="A54" i="27"/>
  <c r="Q54" i="27" s="1"/>
  <c r="X53" i="27"/>
  <c r="N53" i="27"/>
  <c r="M53" i="27"/>
  <c r="L53" i="27"/>
  <c r="K53" i="27"/>
  <c r="C53" i="27"/>
  <c r="B53" i="27"/>
  <c r="A53" i="27"/>
  <c r="Q53" i="27" s="1"/>
  <c r="X52" i="27"/>
  <c r="N52" i="27"/>
  <c r="M52" i="27"/>
  <c r="L52" i="27"/>
  <c r="K52" i="27"/>
  <c r="E52" i="27"/>
  <c r="C52" i="27"/>
  <c r="B52" i="27"/>
  <c r="A52" i="27"/>
  <c r="Q52" i="27" s="1"/>
  <c r="X42" i="27"/>
  <c r="N42" i="27"/>
  <c r="M42" i="27"/>
  <c r="L42" i="27"/>
  <c r="K42" i="27"/>
  <c r="E42" i="27"/>
  <c r="C42" i="27"/>
  <c r="B42" i="27"/>
  <c r="A42" i="27"/>
  <c r="Q42" i="27" s="1"/>
  <c r="X41" i="27"/>
  <c r="N41" i="27"/>
  <c r="M41" i="27"/>
  <c r="L41" i="27"/>
  <c r="K41" i="27"/>
  <c r="C41" i="27"/>
  <c r="B41" i="27"/>
  <c r="A41" i="27"/>
  <c r="Q41" i="27" s="1"/>
  <c r="X40" i="27"/>
  <c r="N40" i="27"/>
  <c r="M40" i="27"/>
  <c r="L40" i="27"/>
  <c r="K40" i="27"/>
  <c r="C40" i="27"/>
  <c r="B40" i="27"/>
  <c r="A40" i="27"/>
  <c r="Q40" i="27" s="1"/>
  <c r="X39" i="27"/>
  <c r="N39" i="27"/>
  <c r="M39" i="27"/>
  <c r="L39" i="27"/>
  <c r="K39" i="27"/>
  <c r="E39" i="27"/>
  <c r="C39" i="27"/>
  <c r="B39" i="27"/>
  <c r="A39" i="27"/>
  <c r="Q39" i="27" s="1"/>
  <c r="X38" i="27"/>
  <c r="N38" i="27"/>
  <c r="M38" i="27"/>
  <c r="L38" i="27"/>
  <c r="K38" i="27"/>
  <c r="E38" i="27"/>
  <c r="C38" i="27"/>
  <c r="B38" i="27"/>
  <c r="A38" i="27"/>
  <c r="Q38" i="27" s="1"/>
  <c r="X37" i="27"/>
  <c r="N37" i="27"/>
  <c r="M37" i="27"/>
  <c r="L37" i="27"/>
  <c r="K37" i="27"/>
  <c r="E37" i="27"/>
  <c r="C37" i="27"/>
  <c r="B37" i="27"/>
  <c r="A37" i="27"/>
  <c r="Q37" i="27" s="1"/>
  <c r="X36" i="27"/>
  <c r="N36" i="27"/>
  <c r="M36" i="27"/>
  <c r="L36" i="27"/>
  <c r="K36" i="27"/>
  <c r="C36" i="27"/>
  <c r="B36" i="27"/>
  <c r="A36" i="27"/>
  <c r="Q36" i="27" s="1"/>
  <c r="X35" i="27"/>
  <c r="N35" i="27"/>
  <c r="M35" i="27"/>
  <c r="L35" i="27"/>
  <c r="K35" i="27"/>
  <c r="E35" i="27"/>
  <c r="C35" i="27"/>
  <c r="B35" i="27"/>
  <c r="A35" i="27"/>
  <c r="Q35" i="27" s="1"/>
  <c r="X34" i="27"/>
  <c r="N34" i="27"/>
  <c r="M34" i="27"/>
  <c r="L34" i="27"/>
  <c r="K34" i="27"/>
  <c r="E34" i="27"/>
  <c r="C34" i="27"/>
  <c r="B34" i="27"/>
  <c r="A34" i="27"/>
  <c r="Q34" i="27" s="1"/>
  <c r="X33" i="27"/>
  <c r="N33" i="27"/>
  <c r="M33" i="27"/>
  <c r="L33" i="27"/>
  <c r="K33" i="27"/>
  <c r="E33" i="27"/>
  <c r="C33" i="27"/>
  <c r="B33" i="27"/>
  <c r="A33" i="27"/>
  <c r="Q33" i="27" s="1"/>
  <c r="X32" i="27"/>
  <c r="N32" i="27"/>
  <c r="M32" i="27"/>
  <c r="L32" i="27"/>
  <c r="K32" i="27"/>
  <c r="C32" i="27"/>
  <c r="B32" i="27"/>
  <c r="A32" i="27"/>
  <c r="Q32" i="27" s="1"/>
  <c r="X31" i="27"/>
  <c r="N31" i="27"/>
  <c r="M31" i="27"/>
  <c r="L31" i="27"/>
  <c r="K31" i="27"/>
  <c r="E31" i="27"/>
  <c r="C31" i="27"/>
  <c r="B31" i="27"/>
  <c r="A31" i="27"/>
  <c r="Q31" i="27" s="1"/>
  <c r="X21" i="27"/>
  <c r="N21" i="27"/>
  <c r="M21" i="27"/>
  <c r="L21" i="27"/>
  <c r="K21" i="27"/>
  <c r="F21" i="27"/>
  <c r="E21" i="27"/>
  <c r="C21" i="27"/>
  <c r="B21" i="27"/>
  <c r="A21" i="27"/>
  <c r="Q21" i="27" s="1"/>
  <c r="X20" i="27"/>
  <c r="N20" i="27"/>
  <c r="M20" i="27"/>
  <c r="L20" i="27"/>
  <c r="K20" i="27"/>
  <c r="E20" i="27"/>
  <c r="C20" i="27"/>
  <c r="B20" i="27"/>
  <c r="A20" i="27"/>
  <c r="Q20" i="27" s="1"/>
  <c r="X19" i="27"/>
  <c r="N19" i="27"/>
  <c r="M19" i="27"/>
  <c r="L19" i="27"/>
  <c r="K19" i="27"/>
  <c r="E19" i="27"/>
  <c r="C19" i="27"/>
  <c r="B19" i="27"/>
  <c r="A19" i="27"/>
  <c r="Q19" i="27" s="1"/>
  <c r="X18" i="27"/>
  <c r="N18" i="27"/>
  <c r="M18" i="27"/>
  <c r="L18" i="27"/>
  <c r="K18" i="27"/>
  <c r="F18" i="27"/>
  <c r="E18" i="27"/>
  <c r="C18" i="27"/>
  <c r="B18" i="27"/>
  <c r="A18" i="27"/>
  <c r="Q18" i="27" s="1"/>
  <c r="X17" i="27"/>
  <c r="N17" i="27"/>
  <c r="M17" i="27"/>
  <c r="L17" i="27"/>
  <c r="K17" i="27"/>
  <c r="F17" i="27"/>
  <c r="E17" i="27"/>
  <c r="C17" i="27"/>
  <c r="B17" i="27"/>
  <c r="A17" i="27"/>
  <c r="Q17" i="27" s="1"/>
  <c r="X16" i="27"/>
  <c r="N16" i="27"/>
  <c r="M16" i="27"/>
  <c r="L16" i="27"/>
  <c r="K16" i="27"/>
  <c r="F16" i="27"/>
  <c r="E16" i="27"/>
  <c r="C16" i="27"/>
  <c r="B16" i="27"/>
  <c r="A16" i="27"/>
  <c r="Q16" i="27" s="1"/>
  <c r="X15" i="27"/>
  <c r="N15" i="27"/>
  <c r="M15" i="27"/>
  <c r="L15" i="27"/>
  <c r="K15" i="27"/>
  <c r="E15" i="27"/>
  <c r="C15" i="27"/>
  <c r="B15" i="27"/>
  <c r="A15" i="27"/>
  <c r="Q15" i="27" s="1"/>
  <c r="X14" i="27"/>
  <c r="N14" i="27"/>
  <c r="M14" i="27"/>
  <c r="L14" i="27"/>
  <c r="K14" i="27"/>
  <c r="F14" i="27"/>
  <c r="E14" i="27"/>
  <c r="C14" i="27"/>
  <c r="B14" i="27"/>
  <c r="A14" i="27"/>
  <c r="Q14" i="27" s="1"/>
  <c r="X13" i="27"/>
  <c r="N13" i="27"/>
  <c r="M13" i="27"/>
  <c r="L13" i="27"/>
  <c r="K13" i="27"/>
  <c r="F13" i="27"/>
  <c r="E13" i="27"/>
  <c r="C13" i="27"/>
  <c r="B13" i="27"/>
  <c r="A13" i="27"/>
  <c r="Q13" i="27" s="1"/>
  <c r="X12" i="27"/>
  <c r="N12" i="27"/>
  <c r="M12" i="27"/>
  <c r="L12" i="27"/>
  <c r="K12" i="27"/>
  <c r="F12" i="27"/>
  <c r="E12" i="27"/>
  <c r="C12" i="27"/>
  <c r="B12" i="27"/>
  <c r="A12" i="27"/>
  <c r="Q12" i="27" s="1"/>
  <c r="X11" i="27"/>
  <c r="N11" i="27"/>
  <c r="M11" i="27"/>
  <c r="L11" i="27"/>
  <c r="K11" i="27"/>
  <c r="E11" i="27"/>
  <c r="C11" i="27"/>
  <c r="B11" i="27"/>
  <c r="A11" i="27"/>
  <c r="Q11" i="27" s="1"/>
  <c r="X10" i="27"/>
  <c r="N10" i="27"/>
  <c r="M10" i="27"/>
  <c r="L10" i="27"/>
  <c r="K10" i="27"/>
  <c r="F10" i="27"/>
  <c r="E10" i="27"/>
  <c r="C10" i="27"/>
  <c r="B10" i="27"/>
  <c r="A10" i="27"/>
  <c r="Q10" i="27" s="1"/>
  <c r="X80" i="26"/>
  <c r="N80" i="26"/>
  <c r="M80" i="26"/>
  <c r="L80" i="26"/>
  <c r="K80" i="26"/>
  <c r="C80" i="26"/>
  <c r="B80" i="26"/>
  <c r="A80" i="26"/>
  <c r="Q80" i="26" s="1"/>
  <c r="X79" i="26"/>
  <c r="N79" i="26"/>
  <c r="M79" i="26"/>
  <c r="L79" i="26"/>
  <c r="K79" i="26"/>
  <c r="C79" i="26"/>
  <c r="B79" i="26"/>
  <c r="A79" i="26"/>
  <c r="Q79" i="26" s="1"/>
  <c r="X78" i="26"/>
  <c r="N78" i="26"/>
  <c r="M78" i="26"/>
  <c r="L78" i="26"/>
  <c r="K78" i="26"/>
  <c r="C78" i="26"/>
  <c r="B78" i="26"/>
  <c r="A78" i="26"/>
  <c r="Q78" i="26" s="1"/>
  <c r="X77" i="26"/>
  <c r="N77" i="26"/>
  <c r="M77" i="26"/>
  <c r="L77" i="26"/>
  <c r="K77" i="26"/>
  <c r="C77" i="26"/>
  <c r="B77" i="26"/>
  <c r="A77" i="26"/>
  <c r="Q77" i="26" s="1"/>
  <c r="X76" i="26"/>
  <c r="N76" i="26"/>
  <c r="M76" i="26"/>
  <c r="L76" i="26"/>
  <c r="K76" i="26"/>
  <c r="C76" i="26"/>
  <c r="B76" i="26"/>
  <c r="A76" i="26"/>
  <c r="Q76" i="26" s="1"/>
  <c r="X75" i="26"/>
  <c r="N75" i="26"/>
  <c r="M75" i="26"/>
  <c r="L75" i="26"/>
  <c r="K75" i="26"/>
  <c r="C75" i="26"/>
  <c r="B75" i="26"/>
  <c r="A75" i="26"/>
  <c r="Q75" i="26" s="1"/>
  <c r="X74" i="26"/>
  <c r="N74" i="26"/>
  <c r="M74" i="26"/>
  <c r="L74" i="26"/>
  <c r="K74" i="26"/>
  <c r="C74" i="26"/>
  <c r="B74" i="26"/>
  <c r="A74" i="26"/>
  <c r="Q74" i="26" s="1"/>
  <c r="X73" i="26"/>
  <c r="N73" i="26"/>
  <c r="M73" i="26"/>
  <c r="L73" i="26"/>
  <c r="K73" i="26"/>
  <c r="C73" i="26"/>
  <c r="B73" i="26"/>
  <c r="A73" i="26"/>
  <c r="Q73" i="26" s="1"/>
  <c r="X72" i="26"/>
  <c r="N72" i="26"/>
  <c r="M72" i="26"/>
  <c r="L72" i="26"/>
  <c r="K72" i="26"/>
  <c r="C72" i="26"/>
  <c r="B72" i="26"/>
  <c r="A72" i="26"/>
  <c r="Q72" i="26" s="1"/>
  <c r="X71" i="26"/>
  <c r="N71" i="26"/>
  <c r="M71" i="26"/>
  <c r="L71" i="26"/>
  <c r="K71" i="26"/>
  <c r="C71" i="26"/>
  <c r="B71" i="26"/>
  <c r="A71" i="26"/>
  <c r="Q71" i="26" s="1"/>
  <c r="X61" i="26"/>
  <c r="N61" i="26"/>
  <c r="M61" i="26"/>
  <c r="L61" i="26"/>
  <c r="K61" i="26"/>
  <c r="E61" i="26"/>
  <c r="C61" i="26"/>
  <c r="B61" i="26"/>
  <c r="A61" i="26"/>
  <c r="Q61" i="26" s="1"/>
  <c r="X60" i="26"/>
  <c r="N60" i="26"/>
  <c r="M60" i="26"/>
  <c r="L60" i="26"/>
  <c r="K60" i="26"/>
  <c r="E60" i="26"/>
  <c r="C60" i="26"/>
  <c r="B60" i="26"/>
  <c r="A60" i="26"/>
  <c r="Q60" i="26" s="1"/>
  <c r="X59" i="26"/>
  <c r="N59" i="26"/>
  <c r="M59" i="26"/>
  <c r="L59" i="26"/>
  <c r="K59" i="26"/>
  <c r="E59" i="26"/>
  <c r="C59" i="26"/>
  <c r="B59" i="26"/>
  <c r="A59" i="26"/>
  <c r="Q59" i="26" s="1"/>
  <c r="X58" i="26"/>
  <c r="N58" i="26"/>
  <c r="M58" i="26"/>
  <c r="L58" i="26"/>
  <c r="K58" i="26"/>
  <c r="E58" i="26"/>
  <c r="C58" i="26"/>
  <c r="B58" i="26"/>
  <c r="A58" i="26"/>
  <c r="Q58" i="26" s="1"/>
  <c r="X57" i="26"/>
  <c r="N57" i="26"/>
  <c r="M57" i="26"/>
  <c r="L57" i="26"/>
  <c r="K57" i="26"/>
  <c r="C57" i="26"/>
  <c r="B57" i="26"/>
  <c r="A57" i="26"/>
  <c r="Q57" i="26" s="1"/>
  <c r="X56" i="26"/>
  <c r="N56" i="26"/>
  <c r="M56" i="26"/>
  <c r="L56" i="26"/>
  <c r="K56" i="26"/>
  <c r="E56" i="26"/>
  <c r="C56" i="26"/>
  <c r="B56" i="26"/>
  <c r="A56" i="26"/>
  <c r="Q56" i="26" s="1"/>
  <c r="X55" i="26"/>
  <c r="N55" i="26"/>
  <c r="M55" i="26"/>
  <c r="L55" i="26"/>
  <c r="K55" i="26"/>
  <c r="E55" i="26"/>
  <c r="C55" i="26"/>
  <c r="B55" i="26"/>
  <c r="A55" i="26"/>
  <c r="Q55" i="26" s="1"/>
  <c r="X54" i="26"/>
  <c r="N54" i="26"/>
  <c r="M54" i="26"/>
  <c r="L54" i="26"/>
  <c r="K54" i="26"/>
  <c r="E54" i="26"/>
  <c r="C54" i="26"/>
  <c r="B54" i="26"/>
  <c r="A54" i="26"/>
  <c r="Q54" i="26" s="1"/>
  <c r="X53" i="26"/>
  <c r="N53" i="26"/>
  <c r="M53" i="26"/>
  <c r="L53" i="26"/>
  <c r="K53" i="26"/>
  <c r="C53" i="26"/>
  <c r="B53" i="26"/>
  <c r="A53" i="26"/>
  <c r="Q53" i="26" s="1"/>
  <c r="X52" i="26"/>
  <c r="N52" i="26"/>
  <c r="M52" i="26"/>
  <c r="L52" i="26"/>
  <c r="K52" i="26"/>
  <c r="E52" i="26"/>
  <c r="C52" i="26"/>
  <c r="B52" i="26"/>
  <c r="A52" i="26"/>
  <c r="Q52" i="26" s="1"/>
  <c r="X42" i="26"/>
  <c r="N42" i="26"/>
  <c r="M42" i="26"/>
  <c r="L42" i="26"/>
  <c r="K42" i="26"/>
  <c r="E42" i="26"/>
  <c r="C42" i="26"/>
  <c r="B42" i="26"/>
  <c r="A42" i="26"/>
  <c r="Q42" i="26" s="1"/>
  <c r="X41" i="26"/>
  <c r="N41" i="26"/>
  <c r="M41" i="26"/>
  <c r="L41" i="26"/>
  <c r="K41" i="26"/>
  <c r="C41" i="26"/>
  <c r="B41" i="26"/>
  <c r="A41" i="26"/>
  <c r="Q41" i="26" s="1"/>
  <c r="X40" i="26"/>
  <c r="N40" i="26"/>
  <c r="M40" i="26"/>
  <c r="L40" i="26"/>
  <c r="K40" i="26"/>
  <c r="C40" i="26"/>
  <c r="B40" i="26"/>
  <c r="A40" i="26"/>
  <c r="Q40" i="26" s="1"/>
  <c r="X39" i="26"/>
  <c r="N39" i="26"/>
  <c r="M39" i="26"/>
  <c r="L39" i="26"/>
  <c r="K39" i="26"/>
  <c r="E39" i="26"/>
  <c r="C39" i="26"/>
  <c r="B39" i="26"/>
  <c r="A39" i="26"/>
  <c r="Q39" i="26" s="1"/>
  <c r="X38" i="26"/>
  <c r="N38" i="26"/>
  <c r="M38" i="26"/>
  <c r="L38" i="26"/>
  <c r="K38" i="26"/>
  <c r="E38" i="26"/>
  <c r="C38" i="26"/>
  <c r="B38" i="26"/>
  <c r="A38" i="26"/>
  <c r="Q38" i="26" s="1"/>
  <c r="X37" i="26"/>
  <c r="N37" i="26"/>
  <c r="M37" i="26"/>
  <c r="L37" i="26"/>
  <c r="K37" i="26"/>
  <c r="E37" i="26"/>
  <c r="C37" i="26"/>
  <c r="B37" i="26"/>
  <c r="A37" i="26"/>
  <c r="Q37" i="26" s="1"/>
  <c r="X36" i="26"/>
  <c r="N36" i="26"/>
  <c r="M36" i="26"/>
  <c r="L36" i="26"/>
  <c r="K36" i="26"/>
  <c r="C36" i="26"/>
  <c r="B36" i="26"/>
  <c r="A36" i="26"/>
  <c r="Q36" i="26" s="1"/>
  <c r="X35" i="26"/>
  <c r="N35" i="26"/>
  <c r="M35" i="26"/>
  <c r="L35" i="26"/>
  <c r="K35" i="26"/>
  <c r="E35" i="26"/>
  <c r="C35" i="26"/>
  <c r="B35" i="26"/>
  <c r="A35" i="26"/>
  <c r="Q35" i="26" s="1"/>
  <c r="X34" i="26"/>
  <c r="N34" i="26"/>
  <c r="M34" i="26"/>
  <c r="L34" i="26"/>
  <c r="K34" i="26"/>
  <c r="E34" i="26"/>
  <c r="C34" i="26"/>
  <c r="B34" i="26"/>
  <c r="A34" i="26"/>
  <c r="Q34" i="26" s="1"/>
  <c r="X33" i="26"/>
  <c r="N33" i="26"/>
  <c r="M33" i="26"/>
  <c r="L33" i="26"/>
  <c r="K33" i="26"/>
  <c r="E33" i="26"/>
  <c r="C33" i="26"/>
  <c r="B33" i="26"/>
  <c r="A33" i="26"/>
  <c r="Q33" i="26" s="1"/>
  <c r="X32" i="26"/>
  <c r="N32" i="26"/>
  <c r="M32" i="26"/>
  <c r="L32" i="26"/>
  <c r="K32" i="26"/>
  <c r="C32" i="26"/>
  <c r="B32" i="26"/>
  <c r="A32" i="26"/>
  <c r="Q32" i="26" s="1"/>
  <c r="X31" i="26"/>
  <c r="N31" i="26"/>
  <c r="M31" i="26"/>
  <c r="L31" i="26"/>
  <c r="K31" i="26"/>
  <c r="E31" i="26"/>
  <c r="C31" i="26"/>
  <c r="B31" i="26"/>
  <c r="A31" i="26"/>
  <c r="Q31" i="26" s="1"/>
  <c r="X21" i="26"/>
  <c r="N21" i="26"/>
  <c r="M21" i="26"/>
  <c r="L21" i="26"/>
  <c r="K21" i="26"/>
  <c r="F21" i="26"/>
  <c r="E21" i="26"/>
  <c r="C21" i="26"/>
  <c r="B21" i="26"/>
  <c r="A21" i="26"/>
  <c r="Q21" i="26" s="1"/>
  <c r="X20" i="26"/>
  <c r="N20" i="26"/>
  <c r="M20" i="26"/>
  <c r="L20" i="26"/>
  <c r="K20" i="26"/>
  <c r="E20" i="26"/>
  <c r="C20" i="26"/>
  <c r="B20" i="26"/>
  <c r="A20" i="26"/>
  <c r="Q20" i="26" s="1"/>
  <c r="X19" i="26"/>
  <c r="N19" i="26"/>
  <c r="M19" i="26"/>
  <c r="L19" i="26"/>
  <c r="K19" i="26"/>
  <c r="E19" i="26"/>
  <c r="C19" i="26"/>
  <c r="B19" i="26"/>
  <c r="A19" i="26"/>
  <c r="Q19" i="26" s="1"/>
  <c r="X18" i="26"/>
  <c r="N18" i="26"/>
  <c r="M18" i="26"/>
  <c r="L18" i="26"/>
  <c r="K18" i="26"/>
  <c r="F18" i="26"/>
  <c r="E18" i="26"/>
  <c r="C18" i="26"/>
  <c r="B18" i="26"/>
  <c r="A18" i="26"/>
  <c r="Q18" i="26" s="1"/>
  <c r="X17" i="26"/>
  <c r="N17" i="26"/>
  <c r="M17" i="26"/>
  <c r="L17" i="26"/>
  <c r="K17" i="26"/>
  <c r="F17" i="26"/>
  <c r="E17" i="26"/>
  <c r="C17" i="26"/>
  <c r="B17" i="26"/>
  <c r="A17" i="26"/>
  <c r="Q17" i="26" s="1"/>
  <c r="X16" i="26"/>
  <c r="N16" i="26"/>
  <c r="M16" i="26"/>
  <c r="L16" i="26"/>
  <c r="K16" i="26"/>
  <c r="F16" i="26"/>
  <c r="E16" i="26"/>
  <c r="C16" i="26"/>
  <c r="B16" i="26"/>
  <c r="A16" i="26"/>
  <c r="Q16" i="26" s="1"/>
  <c r="X15" i="26"/>
  <c r="N15" i="26"/>
  <c r="M15" i="26"/>
  <c r="L15" i="26"/>
  <c r="K15" i="26"/>
  <c r="E15" i="26"/>
  <c r="C15" i="26"/>
  <c r="B15" i="26"/>
  <c r="A15" i="26"/>
  <c r="Q15" i="26" s="1"/>
  <c r="X14" i="26"/>
  <c r="N14" i="26"/>
  <c r="M14" i="26"/>
  <c r="L14" i="26"/>
  <c r="K14" i="26"/>
  <c r="F14" i="26"/>
  <c r="E14" i="26"/>
  <c r="C14" i="26"/>
  <c r="B14" i="26"/>
  <c r="A14" i="26"/>
  <c r="Q14" i="26" s="1"/>
  <c r="X13" i="26"/>
  <c r="N13" i="26"/>
  <c r="M13" i="26"/>
  <c r="L13" i="26"/>
  <c r="K13" i="26"/>
  <c r="F13" i="26"/>
  <c r="E13" i="26"/>
  <c r="C13" i="26"/>
  <c r="B13" i="26"/>
  <c r="A13" i="26"/>
  <c r="Q13" i="26" s="1"/>
  <c r="X12" i="26"/>
  <c r="N12" i="26"/>
  <c r="M12" i="26"/>
  <c r="L12" i="26"/>
  <c r="K12" i="26"/>
  <c r="F12" i="26"/>
  <c r="E12" i="26"/>
  <c r="C12" i="26"/>
  <c r="B12" i="26"/>
  <c r="A12" i="26"/>
  <c r="Q12" i="26" s="1"/>
  <c r="X11" i="26"/>
  <c r="N11" i="26"/>
  <c r="M11" i="26"/>
  <c r="L11" i="26"/>
  <c r="K11" i="26"/>
  <c r="E11" i="26"/>
  <c r="C11" i="26"/>
  <c r="B11" i="26"/>
  <c r="A11" i="26"/>
  <c r="Q11" i="26" s="1"/>
  <c r="X10" i="26"/>
  <c r="N10" i="26"/>
  <c r="M10" i="26"/>
  <c r="L10" i="26"/>
  <c r="K10" i="26"/>
  <c r="F10" i="26"/>
  <c r="E10" i="26"/>
  <c r="C10" i="26"/>
  <c r="B10" i="26"/>
  <c r="A10" i="26"/>
  <c r="Q10" i="26" s="1"/>
  <c r="F4" i="27"/>
  <c r="F6" i="27" s="1"/>
  <c r="O34" i="27" s="1"/>
  <c r="F4" i="26"/>
  <c r="A69" i="24"/>
  <c r="B69" i="24"/>
  <c r="C69" i="24"/>
  <c r="K69" i="24"/>
  <c r="L69" i="24"/>
  <c r="P69" i="24" s="1"/>
  <c r="M69" i="24"/>
  <c r="N69" i="24"/>
  <c r="Q69" i="24"/>
  <c r="X69" i="24"/>
  <c r="Y69" i="24"/>
  <c r="Z69" i="24"/>
  <c r="A54" i="24"/>
  <c r="B54" i="24"/>
  <c r="C54" i="24"/>
  <c r="E54" i="24"/>
  <c r="K54" i="24"/>
  <c r="P54" i="24" s="1"/>
  <c r="L54" i="24"/>
  <c r="M54" i="24"/>
  <c r="N54" i="24"/>
  <c r="Q54" i="24"/>
  <c r="X54" i="24"/>
  <c r="Y54" i="24"/>
  <c r="Z54" i="24"/>
  <c r="A36" i="24"/>
  <c r="B36" i="24"/>
  <c r="C36" i="24"/>
  <c r="E36" i="24"/>
  <c r="K36" i="24"/>
  <c r="L36" i="24"/>
  <c r="M36" i="24"/>
  <c r="N36" i="24"/>
  <c r="Q36" i="24"/>
  <c r="X36" i="24"/>
  <c r="Y36" i="24"/>
  <c r="Z36" i="24"/>
  <c r="A18" i="24"/>
  <c r="B18" i="24"/>
  <c r="C18" i="24"/>
  <c r="E18" i="24"/>
  <c r="F18" i="24"/>
  <c r="K18" i="24"/>
  <c r="L18" i="24"/>
  <c r="M18" i="24"/>
  <c r="N18" i="24"/>
  <c r="Q18" i="24"/>
  <c r="X18" i="24"/>
  <c r="Y18" i="24"/>
  <c r="Z18" i="24"/>
  <c r="A69" i="22"/>
  <c r="B69" i="22"/>
  <c r="C69" i="22"/>
  <c r="K69" i="22"/>
  <c r="L69" i="22"/>
  <c r="P69" i="22" s="1"/>
  <c r="M69" i="22"/>
  <c r="N69" i="22"/>
  <c r="Q69" i="22"/>
  <c r="X69" i="22"/>
  <c r="Y69" i="22"/>
  <c r="Z69" i="22"/>
  <c r="A54" i="22"/>
  <c r="B54" i="22"/>
  <c r="C54" i="22"/>
  <c r="E54" i="22"/>
  <c r="K54" i="22"/>
  <c r="L54" i="22"/>
  <c r="M54" i="22"/>
  <c r="P54" i="22" s="1"/>
  <c r="N54" i="22"/>
  <c r="Q54" i="22"/>
  <c r="X54" i="22"/>
  <c r="Y54" i="22"/>
  <c r="Z54" i="22"/>
  <c r="A36" i="22"/>
  <c r="B36" i="22"/>
  <c r="C36" i="22"/>
  <c r="E36" i="22"/>
  <c r="K36" i="22"/>
  <c r="L36" i="22"/>
  <c r="M36" i="22"/>
  <c r="N36" i="22"/>
  <c r="Q36" i="22"/>
  <c r="X36" i="22"/>
  <c r="Y36" i="22"/>
  <c r="Z36" i="22"/>
  <c r="A18" i="22"/>
  <c r="B18" i="22"/>
  <c r="C18" i="22"/>
  <c r="E18" i="22"/>
  <c r="F18" i="22"/>
  <c r="K18" i="22"/>
  <c r="L18" i="22"/>
  <c r="M18" i="22"/>
  <c r="N18" i="22"/>
  <c r="Q18" i="22"/>
  <c r="X18" i="22"/>
  <c r="Y18" i="22"/>
  <c r="Z18" i="22"/>
  <c r="O64" i="27" l="1"/>
  <c r="O47" i="27"/>
  <c r="O46" i="27"/>
  <c r="O43" i="27"/>
  <c r="O85" i="27"/>
  <c r="O23" i="27"/>
  <c r="O81" i="27"/>
  <c r="O45" i="27"/>
  <c r="O66" i="27"/>
  <c r="O63" i="27"/>
  <c r="O84" i="27"/>
  <c r="O24" i="27"/>
  <c r="O83" i="27"/>
  <c r="O44" i="27"/>
  <c r="O65" i="27"/>
  <c r="O62" i="27"/>
  <c r="O82" i="27"/>
  <c r="O17" i="27"/>
  <c r="P85" i="26"/>
  <c r="P46" i="27"/>
  <c r="P65" i="27"/>
  <c r="P81" i="26"/>
  <c r="P26" i="27"/>
  <c r="P44" i="27"/>
  <c r="P63" i="27"/>
  <c r="P47" i="27"/>
  <c r="P66" i="27"/>
  <c r="P26" i="26"/>
  <c r="P25" i="27"/>
  <c r="P45" i="26"/>
  <c r="P62" i="26"/>
  <c r="P45" i="27"/>
  <c r="P64" i="27"/>
  <c r="P23" i="27"/>
  <c r="O25" i="27"/>
  <c r="O22" i="27"/>
  <c r="O26" i="27"/>
  <c r="P46" i="26"/>
  <c r="P25" i="26"/>
  <c r="P23" i="26"/>
  <c r="P43" i="26"/>
  <c r="P64" i="26"/>
  <c r="P47" i="26"/>
  <c r="P84" i="26"/>
  <c r="P83" i="26"/>
  <c r="P24" i="26"/>
  <c r="P44" i="26"/>
  <c r="P66" i="26"/>
  <c r="P82" i="26"/>
  <c r="P63" i="26"/>
  <c r="O16" i="27"/>
  <c r="O11" i="27"/>
  <c r="O15" i="27"/>
  <c r="O19" i="27"/>
  <c r="O31" i="27"/>
  <c r="O35" i="27"/>
  <c r="O39" i="27"/>
  <c r="O42" i="27"/>
  <c r="O54" i="27"/>
  <c r="O58" i="27"/>
  <c r="O61" i="27"/>
  <c r="O73" i="27"/>
  <c r="O77" i="27"/>
  <c r="O80" i="27"/>
  <c r="O12" i="27"/>
  <c r="O72" i="27"/>
  <c r="O76" i="27"/>
  <c r="O79" i="27"/>
  <c r="O32" i="27"/>
  <c r="O55" i="27"/>
  <c r="O74" i="27"/>
  <c r="O78" i="27"/>
  <c r="O38" i="27"/>
  <c r="O20" i="27"/>
  <c r="O14" i="27"/>
  <c r="O18" i="27"/>
  <c r="O41" i="27"/>
  <c r="O53" i="27"/>
  <c r="O57" i="27"/>
  <c r="O13" i="27"/>
  <c r="O21" i="27"/>
  <c r="O33" i="27"/>
  <c r="O37" i="27"/>
  <c r="O40" i="27"/>
  <c r="O52" i="27"/>
  <c r="O56" i="27"/>
  <c r="O60" i="27"/>
  <c r="O71" i="27"/>
  <c r="O75" i="27"/>
  <c r="O36" i="27"/>
  <c r="O59" i="27"/>
  <c r="O10" i="27"/>
  <c r="P14" i="27"/>
  <c r="P72" i="27"/>
  <c r="P78" i="27"/>
  <c r="P38" i="26"/>
  <c r="P80" i="27"/>
  <c r="P55" i="27"/>
  <c r="P11" i="26"/>
  <c r="P15" i="26"/>
  <c r="P34" i="26"/>
  <c r="P41" i="26"/>
  <c r="P54" i="26"/>
  <c r="P58" i="26"/>
  <c r="P61" i="26"/>
  <c r="P73" i="26"/>
  <c r="P77" i="26"/>
  <c r="P80" i="26"/>
  <c r="P12" i="27"/>
  <c r="P35" i="27"/>
  <c r="P42" i="27"/>
  <c r="P18" i="26"/>
  <c r="P12" i="26"/>
  <c r="P16" i="26"/>
  <c r="P19" i="26"/>
  <c r="P20" i="26"/>
  <c r="P31" i="26"/>
  <c r="P32" i="26"/>
  <c r="P36" i="26"/>
  <c r="P56" i="26"/>
  <c r="P60" i="26"/>
  <c r="P10" i="27"/>
  <c r="P21" i="27"/>
  <c r="P33" i="27"/>
  <c r="P36" i="27"/>
  <c r="P40" i="27"/>
  <c r="P59" i="27"/>
  <c r="P74" i="27"/>
  <c r="P33" i="26"/>
  <c r="P53" i="26"/>
  <c r="P57" i="26"/>
  <c r="P72" i="26"/>
  <c r="P76" i="26"/>
  <c r="P79" i="26"/>
  <c r="P11" i="27"/>
  <c r="P15" i="27"/>
  <c r="P34" i="27"/>
  <c r="P38" i="27"/>
  <c r="P41" i="27"/>
  <c r="P53" i="27"/>
  <c r="P57" i="27"/>
  <c r="P76" i="27"/>
  <c r="P79" i="27"/>
  <c r="P21" i="26"/>
  <c r="P59" i="26"/>
  <c r="P13" i="27"/>
  <c r="P20" i="27"/>
  <c r="P32" i="27"/>
  <c r="P35" i="26"/>
  <c r="P39" i="26"/>
  <c r="P42" i="26"/>
  <c r="P55" i="26"/>
  <c r="P61" i="27"/>
  <c r="P73" i="27"/>
  <c r="P74" i="26"/>
  <c r="P78" i="26"/>
  <c r="P17" i="27"/>
  <c r="P19" i="27"/>
  <c r="P39" i="27"/>
  <c r="P54" i="27"/>
  <c r="P58" i="27"/>
  <c r="P77" i="27"/>
  <c r="P10" i="26"/>
  <c r="F5" i="27"/>
  <c r="P16" i="27"/>
  <c r="P31" i="27"/>
  <c r="P18" i="27"/>
  <c r="P37" i="27"/>
  <c r="P52" i="27"/>
  <c r="P56" i="27"/>
  <c r="P60" i="27"/>
  <c r="P71" i="27"/>
  <c r="P75" i="27"/>
  <c r="P14" i="26"/>
  <c r="P17" i="26"/>
  <c r="P40" i="26"/>
  <c r="P13" i="26"/>
  <c r="F6" i="26"/>
  <c r="O17" i="26" s="1"/>
  <c r="P52" i="26"/>
  <c r="P37" i="26"/>
  <c r="P71" i="26"/>
  <c r="P75" i="26"/>
  <c r="P36" i="24"/>
  <c r="P18" i="24"/>
  <c r="P36" i="22"/>
  <c r="P18" i="22"/>
  <c r="D23" i="27" l="1"/>
  <c r="G23" i="27" s="1"/>
  <c r="D22" i="27"/>
  <c r="G22" i="27" s="1"/>
  <c r="D25" i="27"/>
  <c r="G25" i="27" s="1"/>
  <c r="D26" i="27"/>
  <c r="G26" i="27" s="1"/>
  <c r="D24" i="27"/>
  <c r="G24" i="27" s="1"/>
  <c r="O82" i="26"/>
  <c r="O85" i="26"/>
  <c r="O43" i="26"/>
  <c r="O46" i="26"/>
  <c r="O22" i="26"/>
  <c r="O47" i="26"/>
  <c r="O64" i="26"/>
  <c r="O63" i="26"/>
  <c r="O44" i="26"/>
  <c r="O81" i="26"/>
  <c r="O45" i="26"/>
  <c r="O23" i="26"/>
  <c r="O84" i="26"/>
  <c r="O66" i="26"/>
  <c r="O62" i="26"/>
  <c r="O65" i="26"/>
  <c r="O24" i="26"/>
  <c r="O25" i="26"/>
  <c r="O83" i="26"/>
  <c r="O26" i="26"/>
  <c r="D21" i="27"/>
  <c r="D17" i="27"/>
  <c r="G17" i="27" s="1"/>
  <c r="D13" i="27"/>
  <c r="G13" i="27" s="1"/>
  <c r="D19" i="27"/>
  <c r="D15" i="27"/>
  <c r="F19" i="27"/>
  <c r="D18" i="27"/>
  <c r="G18" i="27" s="1"/>
  <c r="F15" i="27"/>
  <c r="D14" i="27"/>
  <c r="G14" i="27" s="1"/>
  <c r="F11" i="27"/>
  <c r="D10" i="27"/>
  <c r="G10" i="27" s="1"/>
  <c r="F20" i="27"/>
  <c r="D11" i="27"/>
  <c r="D20" i="27"/>
  <c r="D16" i="27"/>
  <c r="G16" i="27" s="1"/>
  <c r="D12" i="27"/>
  <c r="G12" i="27" s="1"/>
  <c r="O80" i="26"/>
  <c r="O77" i="26"/>
  <c r="O73" i="26"/>
  <c r="O61" i="26"/>
  <c r="O58" i="26"/>
  <c r="O54" i="26"/>
  <c r="O41" i="26"/>
  <c r="O38" i="26"/>
  <c r="O34" i="26"/>
  <c r="O18" i="26"/>
  <c r="O14" i="26"/>
  <c r="O10" i="26"/>
  <c r="O42" i="26"/>
  <c r="O35" i="26"/>
  <c r="O19" i="26"/>
  <c r="O11" i="26"/>
  <c r="O75" i="26"/>
  <c r="O71" i="26"/>
  <c r="O32" i="26"/>
  <c r="O20" i="26"/>
  <c r="O15" i="26"/>
  <c r="O60" i="26"/>
  <c r="O36" i="26"/>
  <c r="O16" i="26"/>
  <c r="O78" i="26"/>
  <c r="O74" i="26"/>
  <c r="O59" i="26"/>
  <c r="O55" i="26"/>
  <c r="O39" i="26"/>
  <c r="O31" i="26"/>
  <c r="O56" i="26"/>
  <c r="O52" i="26"/>
  <c r="O79" i="26"/>
  <c r="O76" i="26"/>
  <c r="O72" i="26"/>
  <c r="O57" i="26"/>
  <c r="O53" i="26"/>
  <c r="O40" i="26"/>
  <c r="O37" i="26"/>
  <c r="O33" i="26"/>
  <c r="O21" i="26"/>
  <c r="O13" i="26"/>
  <c r="O12" i="26"/>
  <c r="L5" i="27"/>
  <c r="G21" i="27"/>
  <c r="K5" i="27"/>
  <c r="L6" i="27"/>
  <c r="M6" i="27"/>
  <c r="K6" i="27"/>
  <c r="F5" i="26"/>
  <c r="F4" i="24"/>
  <c r="F6" i="24" s="1"/>
  <c r="O17" i="24" s="1"/>
  <c r="Z73" i="24"/>
  <c r="Y73" i="24"/>
  <c r="X73" i="24"/>
  <c r="N73" i="24"/>
  <c r="M73" i="24"/>
  <c r="L73" i="24"/>
  <c r="K73" i="24"/>
  <c r="C73" i="24"/>
  <c r="B73" i="24"/>
  <c r="A73" i="24"/>
  <c r="Q73" i="24" s="1"/>
  <c r="Z72" i="24"/>
  <c r="Y72" i="24"/>
  <c r="X72" i="24"/>
  <c r="N72" i="24"/>
  <c r="M72" i="24"/>
  <c r="L72" i="24"/>
  <c r="K72" i="24"/>
  <c r="C72" i="24"/>
  <c r="B72" i="24"/>
  <c r="A72" i="24"/>
  <c r="Q72" i="24" s="1"/>
  <c r="Z71" i="24"/>
  <c r="Y71" i="24"/>
  <c r="X71" i="24"/>
  <c r="N71" i="24"/>
  <c r="M71" i="24"/>
  <c r="L71" i="24"/>
  <c r="K71" i="24"/>
  <c r="C71" i="24"/>
  <c r="B71" i="24"/>
  <c r="A71" i="24"/>
  <c r="Q71" i="24" s="1"/>
  <c r="Z70" i="24"/>
  <c r="Y70" i="24"/>
  <c r="X70" i="24"/>
  <c r="N70" i="24"/>
  <c r="M70" i="24"/>
  <c r="L70" i="24"/>
  <c r="K70" i="24"/>
  <c r="C70" i="24"/>
  <c r="B70" i="24"/>
  <c r="A70" i="24"/>
  <c r="Q70" i="24" s="1"/>
  <c r="Z68" i="24"/>
  <c r="Y68" i="24"/>
  <c r="X68" i="24"/>
  <c r="N68" i="24"/>
  <c r="M68" i="24"/>
  <c r="L68" i="24"/>
  <c r="K68" i="24"/>
  <c r="C68" i="24"/>
  <c r="B68" i="24"/>
  <c r="A68" i="24"/>
  <c r="Q68" i="24" s="1"/>
  <c r="Z67" i="24"/>
  <c r="Y67" i="24"/>
  <c r="X67" i="24"/>
  <c r="N67" i="24"/>
  <c r="M67" i="24"/>
  <c r="L67" i="24"/>
  <c r="K67" i="24"/>
  <c r="C67" i="24"/>
  <c r="B67" i="24"/>
  <c r="A67" i="24"/>
  <c r="Q67" i="24" s="1"/>
  <c r="Z66" i="24"/>
  <c r="Y66" i="24"/>
  <c r="X66" i="24"/>
  <c r="N66" i="24"/>
  <c r="M66" i="24"/>
  <c r="L66" i="24"/>
  <c r="K66" i="24"/>
  <c r="C66" i="24"/>
  <c r="B66" i="24"/>
  <c r="A66" i="24"/>
  <c r="Q66" i="24" s="1"/>
  <c r="Z65" i="24"/>
  <c r="Y65" i="24"/>
  <c r="X65" i="24"/>
  <c r="Q65" i="24"/>
  <c r="N65" i="24"/>
  <c r="M65" i="24"/>
  <c r="L65" i="24"/>
  <c r="K65" i="24"/>
  <c r="C65" i="24"/>
  <c r="B65" i="24"/>
  <c r="A65" i="24"/>
  <c r="Z64" i="24"/>
  <c r="Y64" i="24"/>
  <c r="X64" i="24"/>
  <c r="N64" i="24"/>
  <c r="M64" i="24"/>
  <c r="L64" i="24"/>
  <c r="K64" i="24"/>
  <c r="C64" i="24"/>
  <c r="B64" i="24"/>
  <c r="A64" i="24"/>
  <c r="Q64" i="24" s="1"/>
  <c r="Z63" i="24"/>
  <c r="Y63" i="24"/>
  <c r="X63" i="24"/>
  <c r="N63" i="24"/>
  <c r="M63" i="24"/>
  <c r="L63" i="24"/>
  <c r="K63" i="24"/>
  <c r="C63" i="24"/>
  <c r="B63" i="24"/>
  <c r="A63" i="24"/>
  <c r="Q63" i="24" s="1"/>
  <c r="Z62" i="24"/>
  <c r="Y62" i="24"/>
  <c r="X62" i="24"/>
  <c r="N62" i="24"/>
  <c r="M62" i="24"/>
  <c r="L62" i="24"/>
  <c r="K62" i="24"/>
  <c r="C62" i="24"/>
  <c r="B62" i="24"/>
  <c r="A62" i="24"/>
  <c r="Q62" i="24" s="1"/>
  <c r="Z57" i="24"/>
  <c r="Y57" i="24"/>
  <c r="X57" i="24"/>
  <c r="N57" i="24"/>
  <c r="M57" i="24"/>
  <c r="L57" i="24"/>
  <c r="K57" i="24"/>
  <c r="E57" i="24"/>
  <c r="C57" i="24"/>
  <c r="B57" i="24"/>
  <c r="A57" i="24"/>
  <c r="Q57" i="24" s="1"/>
  <c r="Z56" i="24"/>
  <c r="Y56" i="24"/>
  <c r="X56" i="24"/>
  <c r="N56" i="24"/>
  <c r="M56" i="24"/>
  <c r="L56" i="24"/>
  <c r="K56" i="24"/>
  <c r="E56" i="24"/>
  <c r="C56" i="24"/>
  <c r="B56" i="24"/>
  <c r="A56" i="24"/>
  <c r="Q56" i="24" s="1"/>
  <c r="Z55" i="24"/>
  <c r="Y55" i="24"/>
  <c r="X55" i="24"/>
  <c r="N55" i="24"/>
  <c r="M55" i="24"/>
  <c r="L55" i="24"/>
  <c r="K55" i="24"/>
  <c r="E55" i="24"/>
  <c r="C55" i="24"/>
  <c r="B55" i="24"/>
  <c r="A55" i="24"/>
  <c r="Q55" i="24" s="1"/>
  <c r="Z53" i="24"/>
  <c r="Y53" i="24"/>
  <c r="X53" i="24"/>
  <c r="N53" i="24"/>
  <c r="M53" i="24"/>
  <c r="L53" i="24"/>
  <c r="K53" i="24"/>
  <c r="E53" i="24"/>
  <c r="C53" i="24"/>
  <c r="B53" i="24"/>
  <c r="A53" i="24"/>
  <c r="Q53" i="24" s="1"/>
  <c r="Z52" i="24"/>
  <c r="Y52" i="24"/>
  <c r="X52" i="24"/>
  <c r="N52" i="24"/>
  <c r="M52" i="24"/>
  <c r="L52" i="24"/>
  <c r="K52" i="24"/>
  <c r="E52" i="24"/>
  <c r="C52" i="24"/>
  <c r="B52" i="24"/>
  <c r="A52" i="24"/>
  <c r="Q52" i="24" s="1"/>
  <c r="Z51" i="24"/>
  <c r="Y51" i="24"/>
  <c r="X51" i="24"/>
  <c r="N51" i="24"/>
  <c r="M51" i="24"/>
  <c r="L51" i="24"/>
  <c r="K51" i="24"/>
  <c r="C51" i="24"/>
  <c r="B51" i="24"/>
  <c r="A51" i="24"/>
  <c r="Q51" i="24" s="1"/>
  <c r="Z50" i="24"/>
  <c r="Y50" i="24"/>
  <c r="X50" i="24"/>
  <c r="N50" i="24"/>
  <c r="M50" i="24"/>
  <c r="L50" i="24"/>
  <c r="K50" i="24"/>
  <c r="E50" i="24"/>
  <c r="C50" i="24"/>
  <c r="B50" i="24"/>
  <c r="A50" i="24"/>
  <c r="Q50" i="24" s="1"/>
  <c r="Z49" i="24"/>
  <c r="Y49" i="24"/>
  <c r="X49" i="24"/>
  <c r="N49" i="24"/>
  <c r="M49" i="24"/>
  <c r="L49" i="24"/>
  <c r="K49" i="24"/>
  <c r="E49" i="24"/>
  <c r="C49" i="24"/>
  <c r="B49" i="24"/>
  <c r="A49" i="24"/>
  <c r="Q49" i="24" s="1"/>
  <c r="Z48" i="24"/>
  <c r="Y48" i="24"/>
  <c r="X48" i="24"/>
  <c r="N48" i="24"/>
  <c r="M48" i="24"/>
  <c r="L48" i="24"/>
  <c r="K48" i="24"/>
  <c r="E48" i="24"/>
  <c r="C48" i="24"/>
  <c r="B48" i="24"/>
  <c r="A48" i="24"/>
  <c r="Q48" i="24" s="1"/>
  <c r="Z47" i="24"/>
  <c r="Y47" i="24"/>
  <c r="X47" i="24"/>
  <c r="N47" i="24"/>
  <c r="M47" i="24"/>
  <c r="L47" i="24"/>
  <c r="K47" i="24"/>
  <c r="C47" i="24"/>
  <c r="B47" i="24"/>
  <c r="A47" i="24"/>
  <c r="Q47" i="24" s="1"/>
  <c r="Z46" i="24"/>
  <c r="Y46" i="24"/>
  <c r="X46" i="24"/>
  <c r="N46" i="24"/>
  <c r="M46" i="24"/>
  <c r="L46" i="24"/>
  <c r="K46" i="24"/>
  <c r="E46" i="24"/>
  <c r="C46" i="24"/>
  <c r="B46" i="24"/>
  <c r="A46" i="24"/>
  <c r="Q46" i="24" s="1"/>
  <c r="Z41" i="24"/>
  <c r="Y41" i="24"/>
  <c r="X41" i="24"/>
  <c r="N41" i="24"/>
  <c r="M41" i="24"/>
  <c r="L41" i="24"/>
  <c r="K41" i="24"/>
  <c r="E41" i="24"/>
  <c r="C41" i="24"/>
  <c r="B41" i="24"/>
  <c r="A41" i="24"/>
  <c r="Q41" i="24" s="1"/>
  <c r="Z40" i="24"/>
  <c r="Y40" i="24"/>
  <c r="X40" i="24"/>
  <c r="N40" i="24"/>
  <c r="M40" i="24"/>
  <c r="L40" i="24"/>
  <c r="K40" i="24"/>
  <c r="E40" i="24"/>
  <c r="C40" i="24"/>
  <c r="B40" i="24"/>
  <c r="A40" i="24"/>
  <c r="Q40" i="24" s="1"/>
  <c r="Z39" i="24"/>
  <c r="Y39" i="24"/>
  <c r="X39" i="24"/>
  <c r="N39" i="24"/>
  <c r="M39" i="24"/>
  <c r="L39" i="24"/>
  <c r="K39" i="24"/>
  <c r="C39" i="24"/>
  <c r="B39" i="24"/>
  <c r="A39" i="24"/>
  <c r="Q39" i="24" s="1"/>
  <c r="Z38" i="24"/>
  <c r="Y38" i="24"/>
  <c r="X38" i="24"/>
  <c r="N38" i="24"/>
  <c r="M38" i="24"/>
  <c r="L38" i="24"/>
  <c r="K38" i="24"/>
  <c r="C38" i="24"/>
  <c r="B38" i="24"/>
  <c r="A38" i="24"/>
  <c r="Q38" i="24" s="1"/>
  <c r="Z37" i="24"/>
  <c r="Y37" i="24"/>
  <c r="X37" i="24"/>
  <c r="N37" i="24"/>
  <c r="M37" i="24"/>
  <c r="L37" i="24"/>
  <c r="K37" i="24"/>
  <c r="E37" i="24"/>
  <c r="C37" i="24"/>
  <c r="B37" i="24"/>
  <c r="A37" i="24"/>
  <c r="Q37" i="24" s="1"/>
  <c r="Z35" i="24"/>
  <c r="Y35" i="24"/>
  <c r="X35" i="24"/>
  <c r="N35" i="24"/>
  <c r="M35" i="24"/>
  <c r="L35" i="24"/>
  <c r="K35" i="24"/>
  <c r="E35" i="24"/>
  <c r="C35" i="24"/>
  <c r="B35" i="24"/>
  <c r="A35" i="24"/>
  <c r="Q35" i="24" s="1"/>
  <c r="Z34" i="24"/>
  <c r="Y34" i="24"/>
  <c r="X34" i="24"/>
  <c r="N34" i="24"/>
  <c r="M34" i="24"/>
  <c r="L34" i="24"/>
  <c r="K34" i="24"/>
  <c r="E34" i="24"/>
  <c r="C34" i="24"/>
  <c r="B34" i="24"/>
  <c r="A34" i="24"/>
  <c r="Q34" i="24" s="1"/>
  <c r="Z33" i="24"/>
  <c r="Y33" i="24"/>
  <c r="X33" i="24"/>
  <c r="N33" i="24"/>
  <c r="M33" i="24"/>
  <c r="L33" i="24"/>
  <c r="K33" i="24"/>
  <c r="C33" i="24"/>
  <c r="B33" i="24"/>
  <c r="A33" i="24"/>
  <c r="Q33" i="24" s="1"/>
  <c r="Z32" i="24"/>
  <c r="Y32" i="24"/>
  <c r="X32" i="24"/>
  <c r="N32" i="24"/>
  <c r="M32" i="24"/>
  <c r="L32" i="24"/>
  <c r="K32" i="24"/>
  <c r="E32" i="24"/>
  <c r="C32" i="24"/>
  <c r="B32" i="24"/>
  <c r="A32" i="24"/>
  <c r="Q32" i="24" s="1"/>
  <c r="Z31" i="24"/>
  <c r="Y31" i="24"/>
  <c r="X31" i="24"/>
  <c r="N31" i="24"/>
  <c r="M31" i="24"/>
  <c r="L31" i="24"/>
  <c r="K31" i="24"/>
  <c r="E31" i="24"/>
  <c r="C31" i="24"/>
  <c r="B31" i="24"/>
  <c r="A31" i="24"/>
  <c r="Q31" i="24" s="1"/>
  <c r="Z30" i="24"/>
  <c r="Y30" i="24"/>
  <c r="X30" i="24"/>
  <c r="N30" i="24"/>
  <c r="M30" i="24"/>
  <c r="L30" i="24"/>
  <c r="K30" i="24"/>
  <c r="E30" i="24"/>
  <c r="C30" i="24"/>
  <c r="B30" i="24"/>
  <c r="A30" i="24"/>
  <c r="Q30" i="24" s="1"/>
  <c r="Z29" i="24"/>
  <c r="Y29" i="24"/>
  <c r="X29" i="24"/>
  <c r="N29" i="24"/>
  <c r="M29" i="24"/>
  <c r="L29" i="24"/>
  <c r="K29" i="24"/>
  <c r="C29" i="24"/>
  <c r="B29" i="24"/>
  <c r="A29" i="24"/>
  <c r="Q29" i="24" s="1"/>
  <c r="Z28" i="24"/>
  <c r="Y28" i="24"/>
  <c r="X28" i="24"/>
  <c r="N28" i="24"/>
  <c r="M28" i="24"/>
  <c r="L28" i="24"/>
  <c r="K28" i="24"/>
  <c r="E28" i="24"/>
  <c r="C28" i="24"/>
  <c r="B28" i="24"/>
  <c r="A28" i="24"/>
  <c r="Q28" i="24" s="1"/>
  <c r="Z23" i="24"/>
  <c r="Y23" i="24"/>
  <c r="X23" i="24"/>
  <c r="N23" i="24"/>
  <c r="M23" i="24"/>
  <c r="L23" i="24"/>
  <c r="K23" i="24"/>
  <c r="F23" i="24"/>
  <c r="E23" i="24"/>
  <c r="C23" i="24"/>
  <c r="B23" i="24"/>
  <c r="A23" i="24"/>
  <c r="Q23" i="24" s="1"/>
  <c r="Z22" i="24"/>
  <c r="Y22" i="24"/>
  <c r="X22" i="24"/>
  <c r="N22" i="24"/>
  <c r="M22" i="24"/>
  <c r="L22" i="24"/>
  <c r="K22" i="24"/>
  <c r="F22" i="24"/>
  <c r="E22" i="24"/>
  <c r="C22" i="24"/>
  <c r="B22" i="24"/>
  <c r="A22" i="24"/>
  <c r="Q22" i="24" s="1"/>
  <c r="Z21" i="24"/>
  <c r="Y21" i="24"/>
  <c r="X21" i="24"/>
  <c r="N21" i="24"/>
  <c r="M21" i="24"/>
  <c r="L21" i="24"/>
  <c r="K21" i="24"/>
  <c r="E21" i="24"/>
  <c r="C21" i="24"/>
  <c r="B21" i="24"/>
  <c r="A21" i="24"/>
  <c r="Q21" i="24" s="1"/>
  <c r="Z20" i="24"/>
  <c r="Y20" i="24"/>
  <c r="X20" i="24"/>
  <c r="N20" i="24"/>
  <c r="M20" i="24"/>
  <c r="L20" i="24"/>
  <c r="K20" i="24"/>
  <c r="E20" i="24"/>
  <c r="C20" i="24"/>
  <c r="B20" i="24"/>
  <c r="A20" i="24"/>
  <c r="Q20" i="24" s="1"/>
  <c r="Z19" i="24"/>
  <c r="Y19" i="24"/>
  <c r="X19" i="24"/>
  <c r="N19" i="24"/>
  <c r="M19" i="24"/>
  <c r="L19" i="24"/>
  <c r="K19" i="24"/>
  <c r="F19" i="24"/>
  <c r="E19" i="24"/>
  <c r="C19" i="24"/>
  <c r="B19" i="24"/>
  <c r="A19" i="24"/>
  <c r="Q19" i="24" s="1"/>
  <c r="Z17" i="24"/>
  <c r="Y17" i="24"/>
  <c r="X17" i="24"/>
  <c r="N17" i="24"/>
  <c r="M17" i="24"/>
  <c r="L17" i="24"/>
  <c r="K17" i="24"/>
  <c r="F17" i="24"/>
  <c r="E17" i="24"/>
  <c r="C17" i="24"/>
  <c r="B17" i="24"/>
  <c r="A17" i="24"/>
  <c r="Q17" i="24" s="1"/>
  <c r="Z16" i="24"/>
  <c r="Y16" i="24"/>
  <c r="X16" i="24"/>
  <c r="N16" i="24"/>
  <c r="M16" i="24"/>
  <c r="L16" i="24"/>
  <c r="K16" i="24"/>
  <c r="F16" i="24"/>
  <c r="E16" i="24"/>
  <c r="C16" i="24"/>
  <c r="B16" i="24"/>
  <c r="A16" i="24"/>
  <c r="Q16" i="24" s="1"/>
  <c r="Z15" i="24"/>
  <c r="Y15" i="24"/>
  <c r="X15" i="24"/>
  <c r="N15" i="24"/>
  <c r="M15" i="24"/>
  <c r="L15" i="24"/>
  <c r="K15" i="24"/>
  <c r="E15" i="24"/>
  <c r="C15" i="24"/>
  <c r="B15" i="24"/>
  <c r="A15" i="24"/>
  <c r="Q15" i="24" s="1"/>
  <c r="Z14" i="24"/>
  <c r="Y14" i="24"/>
  <c r="X14" i="24"/>
  <c r="N14" i="24"/>
  <c r="M14" i="24"/>
  <c r="L14" i="24"/>
  <c r="K14" i="24"/>
  <c r="F14" i="24"/>
  <c r="E14" i="24"/>
  <c r="C14" i="24"/>
  <c r="B14" i="24"/>
  <c r="A14" i="24"/>
  <c r="Q14" i="24" s="1"/>
  <c r="Z13" i="24"/>
  <c r="Y13" i="24"/>
  <c r="X13" i="24"/>
  <c r="N13" i="24"/>
  <c r="M13" i="24"/>
  <c r="L13" i="24"/>
  <c r="K13" i="24"/>
  <c r="F13" i="24"/>
  <c r="E13" i="24"/>
  <c r="C13" i="24"/>
  <c r="B13" i="24"/>
  <c r="A13" i="24"/>
  <c r="Q13" i="24" s="1"/>
  <c r="Z12" i="24"/>
  <c r="Y12" i="24"/>
  <c r="X12" i="24"/>
  <c r="N12" i="24"/>
  <c r="M12" i="24"/>
  <c r="L12" i="24"/>
  <c r="K12" i="24"/>
  <c r="F12" i="24"/>
  <c r="E12" i="24"/>
  <c r="C12" i="24"/>
  <c r="B12" i="24"/>
  <c r="A12" i="24"/>
  <c r="Q12" i="24" s="1"/>
  <c r="Z11" i="24"/>
  <c r="Y11" i="24"/>
  <c r="X11" i="24"/>
  <c r="N11" i="24"/>
  <c r="M11" i="24"/>
  <c r="L11" i="24"/>
  <c r="K11" i="24"/>
  <c r="E11" i="24"/>
  <c r="C11" i="24"/>
  <c r="B11" i="24"/>
  <c r="A11" i="24"/>
  <c r="Q11" i="24" s="1"/>
  <c r="Z10" i="24"/>
  <c r="Y10" i="24"/>
  <c r="X10" i="24"/>
  <c r="N10" i="24"/>
  <c r="M10" i="24"/>
  <c r="L10" i="24"/>
  <c r="K10" i="24"/>
  <c r="F10" i="24"/>
  <c r="E10" i="24"/>
  <c r="C10" i="24"/>
  <c r="B10" i="24"/>
  <c r="A10" i="24"/>
  <c r="Q10" i="24" s="1"/>
  <c r="Z73" i="22"/>
  <c r="Y73" i="22"/>
  <c r="X73" i="22"/>
  <c r="N73" i="22"/>
  <c r="M73" i="22"/>
  <c r="L73" i="22"/>
  <c r="K73" i="22"/>
  <c r="C73" i="22"/>
  <c r="B73" i="22"/>
  <c r="A73" i="22"/>
  <c r="Q73" i="22" s="1"/>
  <c r="Z72" i="22"/>
  <c r="Y72" i="22"/>
  <c r="X72" i="22"/>
  <c r="N72" i="22"/>
  <c r="M72" i="22"/>
  <c r="L72" i="22"/>
  <c r="K72" i="22"/>
  <c r="C72" i="22"/>
  <c r="B72" i="22"/>
  <c r="A72" i="22"/>
  <c r="Q72" i="22" s="1"/>
  <c r="Z71" i="22"/>
  <c r="Y71" i="22"/>
  <c r="X71" i="22"/>
  <c r="N71" i="22"/>
  <c r="M71" i="22"/>
  <c r="L71" i="22"/>
  <c r="K71" i="22"/>
  <c r="C71" i="22"/>
  <c r="B71" i="22"/>
  <c r="A71" i="22"/>
  <c r="Q71" i="22" s="1"/>
  <c r="Z70" i="22"/>
  <c r="Y70" i="22"/>
  <c r="X70" i="22"/>
  <c r="N70" i="22"/>
  <c r="M70" i="22"/>
  <c r="L70" i="22"/>
  <c r="K70" i="22"/>
  <c r="C70" i="22"/>
  <c r="B70" i="22"/>
  <c r="A70" i="22"/>
  <c r="Q70" i="22" s="1"/>
  <c r="Z68" i="22"/>
  <c r="Y68" i="22"/>
  <c r="X68" i="22"/>
  <c r="N68" i="22"/>
  <c r="M68" i="22"/>
  <c r="L68" i="22"/>
  <c r="K68" i="22"/>
  <c r="C68" i="22"/>
  <c r="B68" i="22"/>
  <c r="A68" i="22"/>
  <c r="Q68" i="22" s="1"/>
  <c r="Z67" i="22"/>
  <c r="Y67" i="22"/>
  <c r="X67" i="22"/>
  <c r="N67" i="22"/>
  <c r="M67" i="22"/>
  <c r="L67" i="22"/>
  <c r="K67" i="22"/>
  <c r="C67" i="22"/>
  <c r="B67" i="22"/>
  <c r="A67" i="22"/>
  <c r="Q67" i="22" s="1"/>
  <c r="Z66" i="22"/>
  <c r="Y66" i="22"/>
  <c r="X66" i="22"/>
  <c r="N66" i="22"/>
  <c r="M66" i="22"/>
  <c r="L66" i="22"/>
  <c r="K66" i="22"/>
  <c r="C66" i="22"/>
  <c r="B66" i="22"/>
  <c r="A66" i="22"/>
  <c r="Q66" i="22" s="1"/>
  <c r="Z65" i="22"/>
  <c r="Y65" i="22"/>
  <c r="X65" i="22"/>
  <c r="N65" i="22"/>
  <c r="M65" i="22"/>
  <c r="L65" i="22"/>
  <c r="K65" i="22"/>
  <c r="C65" i="22"/>
  <c r="B65" i="22"/>
  <c r="A65" i="22"/>
  <c r="Q65" i="22" s="1"/>
  <c r="Z64" i="22"/>
  <c r="Y64" i="22"/>
  <c r="X64" i="22"/>
  <c r="N64" i="22"/>
  <c r="M64" i="22"/>
  <c r="L64" i="22"/>
  <c r="K64" i="22"/>
  <c r="C64" i="22"/>
  <c r="B64" i="22"/>
  <c r="A64" i="22"/>
  <c r="Q64" i="22" s="1"/>
  <c r="Z63" i="22"/>
  <c r="Y63" i="22"/>
  <c r="X63" i="22"/>
  <c r="N63" i="22"/>
  <c r="M63" i="22"/>
  <c r="L63" i="22"/>
  <c r="K63" i="22"/>
  <c r="C63" i="22"/>
  <c r="B63" i="22"/>
  <c r="A63" i="22"/>
  <c r="Q63" i="22" s="1"/>
  <c r="Z62" i="22"/>
  <c r="Y62" i="22"/>
  <c r="X62" i="22"/>
  <c r="N62" i="22"/>
  <c r="M62" i="22"/>
  <c r="L62" i="22"/>
  <c r="K62" i="22"/>
  <c r="C62" i="22"/>
  <c r="B62" i="22"/>
  <c r="A62" i="22"/>
  <c r="Q62" i="22" s="1"/>
  <c r="Z57" i="22"/>
  <c r="Y57" i="22"/>
  <c r="X57" i="22"/>
  <c r="N57" i="22"/>
  <c r="M57" i="22"/>
  <c r="L57" i="22"/>
  <c r="K57" i="22"/>
  <c r="E57" i="22"/>
  <c r="C57" i="22"/>
  <c r="B57" i="22"/>
  <c r="A57" i="22"/>
  <c r="Q57" i="22" s="1"/>
  <c r="Z56" i="22"/>
  <c r="Y56" i="22"/>
  <c r="X56" i="22"/>
  <c r="N56" i="22"/>
  <c r="M56" i="22"/>
  <c r="L56" i="22"/>
  <c r="K56" i="22"/>
  <c r="E56" i="22"/>
  <c r="C56" i="22"/>
  <c r="B56" i="22"/>
  <c r="A56" i="22"/>
  <c r="Q56" i="22" s="1"/>
  <c r="Z55" i="22"/>
  <c r="Y55" i="22"/>
  <c r="X55" i="22"/>
  <c r="N55" i="22"/>
  <c r="M55" i="22"/>
  <c r="L55" i="22"/>
  <c r="K55" i="22"/>
  <c r="E55" i="22"/>
  <c r="C55" i="22"/>
  <c r="B55" i="22"/>
  <c r="A55" i="22"/>
  <c r="Q55" i="22" s="1"/>
  <c r="Z53" i="22"/>
  <c r="Y53" i="22"/>
  <c r="X53" i="22"/>
  <c r="N53" i="22"/>
  <c r="M53" i="22"/>
  <c r="L53" i="22"/>
  <c r="K53" i="22"/>
  <c r="E53" i="22"/>
  <c r="C53" i="22"/>
  <c r="B53" i="22"/>
  <c r="A53" i="22"/>
  <c r="Q53" i="22" s="1"/>
  <c r="Z52" i="22"/>
  <c r="Y52" i="22"/>
  <c r="X52" i="22"/>
  <c r="N52" i="22"/>
  <c r="M52" i="22"/>
  <c r="L52" i="22"/>
  <c r="K52" i="22"/>
  <c r="E52" i="22"/>
  <c r="C52" i="22"/>
  <c r="B52" i="22"/>
  <c r="A52" i="22"/>
  <c r="Q52" i="22" s="1"/>
  <c r="Z51" i="22"/>
  <c r="Y51" i="22"/>
  <c r="X51" i="22"/>
  <c r="N51" i="22"/>
  <c r="M51" i="22"/>
  <c r="L51" i="22"/>
  <c r="K51" i="22"/>
  <c r="C51" i="22"/>
  <c r="B51" i="22"/>
  <c r="A51" i="22"/>
  <c r="Q51" i="22" s="1"/>
  <c r="Z50" i="22"/>
  <c r="Y50" i="22"/>
  <c r="X50" i="22"/>
  <c r="N50" i="22"/>
  <c r="M50" i="22"/>
  <c r="L50" i="22"/>
  <c r="K50" i="22"/>
  <c r="E50" i="22"/>
  <c r="C50" i="22"/>
  <c r="B50" i="22"/>
  <c r="A50" i="22"/>
  <c r="Q50" i="22" s="1"/>
  <c r="Z49" i="22"/>
  <c r="Y49" i="22"/>
  <c r="X49" i="22"/>
  <c r="N49" i="22"/>
  <c r="M49" i="22"/>
  <c r="L49" i="22"/>
  <c r="K49" i="22"/>
  <c r="E49" i="22"/>
  <c r="C49" i="22"/>
  <c r="B49" i="22"/>
  <c r="A49" i="22"/>
  <c r="Q49" i="22" s="1"/>
  <c r="Z48" i="22"/>
  <c r="Y48" i="22"/>
  <c r="X48" i="22"/>
  <c r="N48" i="22"/>
  <c r="M48" i="22"/>
  <c r="L48" i="22"/>
  <c r="K48" i="22"/>
  <c r="E48" i="22"/>
  <c r="C48" i="22"/>
  <c r="B48" i="22"/>
  <c r="A48" i="22"/>
  <c r="Q48" i="22" s="1"/>
  <c r="Z47" i="22"/>
  <c r="Y47" i="22"/>
  <c r="X47" i="22"/>
  <c r="N47" i="22"/>
  <c r="M47" i="22"/>
  <c r="L47" i="22"/>
  <c r="K47" i="22"/>
  <c r="C47" i="22"/>
  <c r="B47" i="22"/>
  <c r="A47" i="22"/>
  <c r="Q47" i="22" s="1"/>
  <c r="Z46" i="22"/>
  <c r="Y46" i="22"/>
  <c r="X46" i="22"/>
  <c r="N46" i="22"/>
  <c r="M46" i="22"/>
  <c r="L46" i="22"/>
  <c r="K46" i="22"/>
  <c r="E46" i="22"/>
  <c r="C46" i="22"/>
  <c r="B46" i="22"/>
  <c r="A46" i="22"/>
  <c r="Q46" i="22" s="1"/>
  <c r="Z41" i="22"/>
  <c r="Y41" i="22"/>
  <c r="X41" i="22"/>
  <c r="N41" i="22"/>
  <c r="M41" i="22"/>
  <c r="L41" i="22"/>
  <c r="K41" i="22"/>
  <c r="E41" i="22"/>
  <c r="C41" i="22"/>
  <c r="B41" i="22"/>
  <c r="A41" i="22"/>
  <c r="Q41" i="22" s="1"/>
  <c r="Z40" i="22"/>
  <c r="Y40" i="22"/>
  <c r="X40" i="22"/>
  <c r="N40" i="22"/>
  <c r="M40" i="22"/>
  <c r="L40" i="22"/>
  <c r="K40" i="22"/>
  <c r="E40" i="22"/>
  <c r="C40" i="22"/>
  <c r="B40" i="22"/>
  <c r="A40" i="22"/>
  <c r="Q40" i="22" s="1"/>
  <c r="Z39" i="22"/>
  <c r="Y39" i="22"/>
  <c r="X39" i="22"/>
  <c r="N39" i="22"/>
  <c r="M39" i="22"/>
  <c r="L39" i="22"/>
  <c r="K39" i="22"/>
  <c r="C39" i="22"/>
  <c r="B39" i="22"/>
  <c r="A39" i="22"/>
  <c r="Q39" i="22" s="1"/>
  <c r="Z38" i="22"/>
  <c r="Y38" i="22"/>
  <c r="X38" i="22"/>
  <c r="N38" i="22"/>
  <c r="M38" i="22"/>
  <c r="L38" i="22"/>
  <c r="K38" i="22"/>
  <c r="C38" i="22"/>
  <c r="B38" i="22"/>
  <c r="A38" i="22"/>
  <c r="Q38" i="22" s="1"/>
  <c r="Z37" i="22"/>
  <c r="Y37" i="22"/>
  <c r="X37" i="22"/>
  <c r="N37" i="22"/>
  <c r="M37" i="22"/>
  <c r="L37" i="22"/>
  <c r="K37" i="22"/>
  <c r="E37" i="22"/>
  <c r="C37" i="22"/>
  <c r="B37" i="22"/>
  <c r="A37" i="22"/>
  <c r="Q37" i="22" s="1"/>
  <c r="Z35" i="22"/>
  <c r="Y35" i="22"/>
  <c r="X35" i="22"/>
  <c r="N35" i="22"/>
  <c r="M35" i="22"/>
  <c r="L35" i="22"/>
  <c r="K35" i="22"/>
  <c r="E35" i="22"/>
  <c r="C35" i="22"/>
  <c r="B35" i="22"/>
  <c r="A35" i="22"/>
  <c r="Q35" i="22" s="1"/>
  <c r="Z34" i="22"/>
  <c r="Y34" i="22"/>
  <c r="X34" i="22"/>
  <c r="N34" i="22"/>
  <c r="M34" i="22"/>
  <c r="L34" i="22"/>
  <c r="K34" i="22"/>
  <c r="E34" i="22"/>
  <c r="C34" i="22"/>
  <c r="B34" i="22"/>
  <c r="A34" i="22"/>
  <c r="Q34" i="22" s="1"/>
  <c r="Z33" i="22"/>
  <c r="Y33" i="22"/>
  <c r="X33" i="22"/>
  <c r="N33" i="22"/>
  <c r="M33" i="22"/>
  <c r="L33" i="22"/>
  <c r="K33" i="22"/>
  <c r="C33" i="22"/>
  <c r="B33" i="22"/>
  <c r="A33" i="22"/>
  <c r="Q33" i="22" s="1"/>
  <c r="Z32" i="22"/>
  <c r="Y32" i="22"/>
  <c r="X32" i="22"/>
  <c r="N32" i="22"/>
  <c r="M32" i="22"/>
  <c r="L32" i="22"/>
  <c r="K32" i="22"/>
  <c r="E32" i="22"/>
  <c r="C32" i="22"/>
  <c r="B32" i="22"/>
  <c r="A32" i="22"/>
  <c r="Q32" i="22" s="1"/>
  <c r="Z31" i="22"/>
  <c r="Y31" i="22"/>
  <c r="X31" i="22"/>
  <c r="N31" i="22"/>
  <c r="M31" i="22"/>
  <c r="L31" i="22"/>
  <c r="K31" i="22"/>
  <c r="E31" i="22"/>
  <c r="C31" i="22"/>
  <c r="B31" i="22"/>
  <c r="A31" i="22"/>
  <c r="Q31" i="22" s="1"/>
  <c r="Z30" i="22"/>
  <c r="Y30" i="22"/>
  <c r="X30" i="22"/>
  <c r="N30" i="22"/>
  <c r="M30" i="22"/>
  <c r="L30" i="22"/>
  <c r="K30" i="22"/>
  <c r="E30" i="22"/>
  <c r="C30" i="22"/>
  <c r="B30" i="22"/>
  <c r="A30" i="22"/>
  <c r="Q30" i="22" s="1"/>
  <c r="Z29" i="22"/>
  <c r="Y29" i="22"/>
  <c r="X29" i="22"/>
  <c r="N29" i="22"/>
  <c r="M29" i="22"/>
  <c r="L29" i="22"/>
  <c r="K29" i="22"/>
  <c r="C29" i="22"/>
  <c r="B29" i="22"/>
  <c r="A29" i="22"/>
  <c r="Q29" i="22" s="1"/>
  <c r="Z28" i="22"/>
  <c r="Y28" i="22"/>
  <c r="X28" i="22"/>
  <c r="N28" i="22"/>
  <c r="M28" i="22"/>
  <c r="L28" i="22"/>
  <c r="K28" i="22"/>
  <c r="E28" i="22"/>
  <c r="C28" i="22"/>
  <c r="B28" i="22"/>
  <c r="A28" i="22"/>
  <c r="Q28" i="22" s="1"/>
  <c r="Z23" i="22"/>
  <c r="Y23" i="22"/>
  <c r="X23" i="22"/>
  <c r="N23" i="22"/>
  <c r="M23" i="22"/>
  <c r="L23" i="22"/>
  <c r="K23" i="22"/>
  <c r="F23" i="22"/>
  <c r="E23" i="22"/>
  <c r="C23" i="22"/>
  <c r="B23" i="22"/>
  <c r="A23" i="22"/>
  <c r="Q23" i="22" s="1"/>
  <c r="Z22" i="22"/>
  <c r="Y22" i="22"/>
  <c r="X22" i="22"/>
  <c r="N22" i="22"/>
  <c r="M22" i="22"/>
  <c r="L22" i="22"/>
  <c r="K22" i="22"/>
  <c r="F22" i="22"/>
  <c r="E22" i="22"/>
  <c r="C22" i="22"/>
  <c r="B22" i="22"/>
  <c r="A22" i="22"/>
  <c r="Q22" i="22" s="1"/>
  <c r="Z21" i="22"/>
  <c r="Y21" i="22"/>
  <c r="X21" i="22"/>
  <c r="N21" i="22"/>
  <c r="M21" i="22"/>
  <c r="L21" i="22"/>
  <c r="K21" i="22"/>
  <c r="E21" i="22"/>
  <c r="C21" i="22"/>
  <c r="B21" i="22"/>
  <c r="A21" i="22"/>
  <c r="Q21" i="22" s="1"/>
  <c r="Z20" i="22"/>
  <c r="Y20" i="22"/>
  <c r="X20" i="22"/>
  <c r="N20" i="22"/>
  <c r="M20" i="22"/>
  <c r="L20" i="22"/>
  <c r="K20" i="22"/>
  <c r="E20" i="22"/>
  <c r="C20" i="22"/>
  <c r="B20" i="22"/>
  <c r="A20" i="22"/>
  <c r="Q20" i="22" s="1"/>
  <c r="Z19" i="22"/>
  <c r="Y19" i="22"/>
  <c r="X19" i="22"/>
  <c r="N19" i="22"/>
  <c r="M19" i="22"/>
  <c r="L19" i="22"/>
  <c r="K19" i="22"/>
  <c r="F19" i="22"/>
  <c r="E19" i="22"/>
  <c r="C19" i="22"/>
  <c r="B19" i="22"/>
  <c r="A19" i="22"/>
  <c r="Q19" i="22" s="1"/>
  <c r="Z17" i="22"/>
  <c r="Y17" i="22"/>
  <c r="X17" i="22"/>
  <c r="N17" i="22"/>
  <c r="M17" i="22"/>
  <c r="L17" i="22"/>
  <c r="K17" i="22"/>
  <c r="F17" i="22"/>
  <c r="E17" i="22"/>
  <c r="C17" i="22"/>
  <c r="B17" i="22"/>
  <c r="A17" i="22"/>
  <c r="Q17" i="22" s="1"/>
  <c r="Z16" i="22"/>
  <c r="Y16" i="22"/>
  <c r="X16" i="22"/>
  <c r="N16" i="22"/>
  <c r="M16" i="22"/>
  <c r="L16" i="22"/>
  <c r="K16" i="22"/>
  <c r="F16" i="22"/>
  <c r="E16" i="22"/>
  <c r="C16" i="22"/>
  <c r="B16" i="22"/>
  <c r="A16" i="22"/>
  <c r="Q16" i="22" s="1"/>
  <c r="Z15" i="22"/>
  <c r="Y15" i="22"/>
  <c r="X15" i="22"/>
  <c r="N15" i="22"/>
  <c r="M15" i="22"/>
  <c r="L15" i="22"/>
  <c r="K15" i="22"/>
  <c r="E15" i="22"/>
  <c r="C15" i="22"/>
  <c r="B15" i="22"/>
  <c r="A15" i="22"/>
  <c r="Q15" i="22" s="1"/>
  <c r="Z14" i="22"/>
  <c r="Y14" i="22"/>
  <c r="X14" i="22"/>
  <c r="N14" i="22"/>
  <c r="M14" i="22"/>
  <c r="L14" i="22"/>
  <c r="K14" i="22"/>
  <c r="F14" i="22"/>
  <c r="E14" i="22"/>
  <c r="C14" i="22"/>
  <c r="B14" i="22"/>
  <c r="A14" i="22"/>
  <c r="Q14" i="22" s="1"/>
  <c r="Z13" i="22"/>
  <c r="Y13" i="22"/>
  <c r="X13" i="22"/>
  <c r="N13" i="22"/>
  <c r="M13" i="22"/>
  <c r="L13" i="22"/>
  <c r="K13" i="22"/>
  <c r="F13" i="22"/>
  <c r="E13" i="22"/>
  <c r="C13" i="22"/>
  <c r="B13" i="22"/>
  <c r="A13" i="22"/>
  <c r="Q13" i="22" s="1"/>
  <c r="Z12" i="22"/>
  <c r="Y12" i="22"/>
  <c r="X12" i="22"/>
  <c r="N12" i="22"/>
  <c r="M12" i="22"/>
  <c r="L12" i="22"/>
  <c r="K12" i="22"/>
  <c r="F12" i="22"/>
  <c r="E12" i="22"/>
  <c r="C12" i="22"/>
  <c r="B12" i="22"/>
  <c r="A12" i="22"/>
  <c r="Q12" i="22" s="1"/>
  <c r="Z11" i="22"/>
  <c r="Y11" i="22"/>
  <c r="X11" i="22"/>
  <c r="N11" i="22"/>
  <c r="M11" i="22"/>
  <c r="L11" i="22"/>
  <c r="K11" i="22"/>
  <c r="E11" i="22"/>
  <c r="C11" i="22"/>
  <c r="B11" i="22"/>
  <c r="A11" i="22"/>
  <c r="Q11" i="22" s="1"/>
  <c r="Z10" i="22"/>
  <c r="Y10" i="22"/>
  <c r="X10" i="22"/>
  <c r="N10" i="22"/>
  <c r="M10" i="22"/>
  <c r="L10" i="22"/>
  <c r="K10" i="22"/>
  <c r="F10" i="22"/>
  <c r="E10" i="22"/>
  <c r="C10" i="22"/>
  <c r="B10" i="22"/>
  <c r="A10" i="22"/>
  <c r="Q10" i="22" s="1"/>
  <c r="F4" i="22"/>
  <c r="F6" i="22" s="1"/>
  <c r="O17" i="22" s="1"/>
  <c r="A129" i="20"/>
  <c r="B129" i="20"/>
  <c r="C129" i="20"/>
  <c r="K129" i="20"/>
  <c r="L129" i="20"/>
  <c r="M129" i="20"/>
  <c r="N129" i="20"/>
  <c r="P129" i="20"/>
  <c r="Q129" i="20"/>
  <c r="X129" i="20"/>
  <c r="Y129" i="20"/>
  <c r="Z129" i="20"/>
  <c r="A130" i="20"/>
  <c r="Q130" i="20" s="1"/>
  <c r="B130" i="20"/>
  <c r="C130" i="20"/>
  <c r="K130" i="20"/>
  <c r="L130" i="20"/>
  <c r="M130" i="20"/>
  <c r="N130" i="20"/>
  <c r="X130" i="20"/>
  <c r="Y130" i="20"/>
  <c r="Z130" i="20"/>
  <c r="A131" i="20"/>
  <c r="Q131" i="20" s="1"/>
  <c r="B131" i="20"/>
  <c r="C131" i="20"/>
  <c r="K131" i="20"/>
  <c r="L131" i="20"/>
  <c r="M131" i="20"/>
  <c r="N131" i="20"/>
  <c r="X131" i="20"/>
  <c r="Y131" i="20"/>
  <c r="Z131" i="20"/>
  <c r="A99" i="20"/>
  <c r="B99" i="20"/>
  <c r="C99" i="20"/>
  <c r="E99" i="20"/>
  <c r="K99" i="20"/>
  <c r="L99" i="20"/>
  <c r="M99" i="20"/>
  <c r="N99" i="20"/>
  <c r="Q99" i="20"/>
  <c r="X99" i="20"/>
  <c r="Y99" i="20"/>
  <c r="Z99" i="20"/>
  <c r="A100" i="20"/>
  <c r="Q100" i="20" s="1"/>
  <c r="B100" i="20"/>
  <c r="C100" i="20"/>
  <c r="E100" i="20"/>
  <c r="K100" i="20"/>
  <c r="L100" i="20"/>
  <c r="M100" i="20"/>
  <c r="N100" i="20"/>
  <c r="X100" i="20"/>
  <c r="Y100" i="20"/>
  <c r="Z100" i="20"/>
  <c r="A101" i="20"/>
  <c r="Q101" i="20" s="1"/>
  <c r="B101" i="20"/>
  <c r="C101" i="20"/>
  <c r="E101" i="20"/>
  <c r="K101" i="20"/>
  <c r="L101" i="20"/>
  <c r="M101" i="20"/>
  <c r="N101" i="20"/>
  <c r="X101" i="20"/>
  <c r="Y101" i="20"/>
  <c r="Z101" i="20"/>
  <c r="A102" i="20"/>
  <c r="Q102" i="20" s="1"/>
  <c r="B102" i="20"/>
  <c r="C102" i="20"/>
  <c r="E102" i="20"/>
  <c r="K102" i="20"/>
  <c r="L102" i="20"/>
  <c r="M102" i="20"/>
  <c r="N102" i="20"/>
  <c r="X102" i="20"/>
  <c r="Y102" i="20"/>
  <c r="Z102" i="20"/>
  <c r="A103" i="20"/>
  <c r="Q103" i="20" s="1"/>
  <c r="B103" i="20"/>
  <c r="C103" i="20"/>
  <c r="E103" i="20"/>
  <c r="K103" i="20"/>
  <c r="L103" i="20"/>
  <c r="M103" i="20"/>
  <c r="N103" i="20"/>
  <c r="X103" i="20"/>
  <c r="Y103" i="20"/>
  <c r="Z103" i="20"/>
  <c r="A104" i="20"/>
  <c r="Q104" i="20" s="1"/>
  <c r="B104" i="20"/>
  <c r="C104" i="20"/>
  <c r="E104" i="20"/>
  <c r="K104" i="20"/>
  <c r="L104" i="20"/>
  <c r="M104" i="20"/>
  <c r="N104" i="20"/>
  <c r="X104" i="20"/>
  <c r="Y104" i="20"/>
  <c r="Z104" i="20"/>
  <c r="A67" i="20"/>
  <c r="Q67" i="20" s="1"/>
  <c r="B67" i="20"/>
  <c r="C67" i="20"/>
  <c r="E67" i="20"/>
  <c r="K67" i="20"/>
  <c r="L67" i="20"/>
  <c r="M67" i="20"/>
  <c r="N67" i="20"/>
  <c r="X67" i="20"/>
  <c r="Y67" i="20"/>
  <c r="Z67" i="20"/>
  <c r="A68" i="20"/>
  <c r="Q68" i="20" s="1"/>
  <c r="B68" i="20"/>
  <c r="C68" i="20"/>
  <c r="E68" i="20"/>
  <c r="K68" i="20"/>
  <c r="L68" i="20"/>
  <c r="M68" i="20"/>
  <c r="N68" i="20"/>
  <c r="X68" i="20"/>
  <c r="Y68" i="20"/>
  <c r="Z68" i="20"/>
  <c r="A69" i="20"/>
  <c r="Q69" i="20" s="1"/>
  <c r="B69" i="20"/>
  <c r="C69" i="20"/>
  <c r="E69" i="20"/>
  <c r="K69" i="20"/>
  <c r="L69" i="20"/>
  <c r="M69" i="20"/>
  <c r="N69" i="20"/>
  <c r="X69" i="20"/>
  <c r="Y69" i="20"/>
  <c r="Z69" i="20"/>
  <c r="A70" i="20"/>
  <c r="Q70" i="20" s="1"/>
  <c r="B70" i="20"/>
  <c r="C70" i="20"/>
  <c r="E70" i="20"/>
  <c r="K70" i="20"/>
  <c r="L70" i="20"/>
  <c r="M70" i="20"/>
  <c r="N70" i="20"/>
  <c r="X70" i="20"/>
  <c r="Y70" i="20"/>
  <c r="Z70" i="20"/>
  <c r="A71" i="20"/>
  <c r="Q71" i="20" s="1"/>
  <c r="B71" i="20"/>
  <c r="C71" i="20"/>
  <c r="E71" i="20"/>
  <c r="K71" i="20"/>
  <c r="L71" i="20"/>
  <c r="M71" i="20"/>
  <c r="N71" i="20"/>
  <c r="X71" i="20"/>
  <c r="Y71" i="20"/>
  <c r="Z71" i="20"/>
  <c r="A72" i="20"/>
  <c r="Q72" i="20" s="1"/>
  <c r="B72" i="20"/>
  <c r="C72" i="20"/>
  <c r="E72" i="20"/>
  <c r="K72" i="20"/>
  <c r="L72" i="20"/>
  <c r="M72" i="20"/>
  <c r="N72" i="20"/>
  <c r="X72" i="20"/>
  <c r="Y72" i="20"/>
  <c r="Z72" i="20"/>
  <c r="A34" i="20"/>
  <c r="Q34" i="20" s="1"/>
  <c r="B34" i="20"/>
  <c r="C34" i="20"/>
  <c r="E34" i="20"/>
  <c r="F34" i="20"/>
  <c r="K34" i="20"/>
  <c r="P34" i="20" s="1"/>
  <c r="L34" i="20"/>
  <c r="M34" i="20"/>
  <c r="N34" i="20"/>
  <c r="X34" i="20"/>
  <c r="Y34" i="20"/>
  <c r="Z34" i="20"/>
  <c r="A35" i="20"/>
  <c r="B35" i="20"/>
  <c r="C35" i="20"/>
  <c r="E35" i="20"/>
  <c r="F35" i="20"/>
  <c r="K35" i="20"/>
  <c r="L35" i="20"/>
  <c r="M35" i="20"/>
  <c r="N35" i="20"/>
  <c r="Q35" i="20"/>
  <c r="X35" i="20"/>
  <c r="Y35" i="20"/>
  <c r="Z35" i="20"/>
  <c r="A36" i="20"/>
  <c r="Q36" i="20" s="1"/>
  <c r="B36" i="20"/>
  <c r="C36" i="20"/>
  <c r="E36" i="20"/>
  <c r="F36" i="20"/>
  <c r="K36" i="20"/>
  <c r="L36" i="20"/>
  <c r="M36" i="20"/>
  <c r="N36" i="20"/>
  <c r="X36" i="20"/>
  <c r="Y36" i="20"/>
  <c r="Z36" i="20"/>
  <c r="A37" i="20"/>
  <c r="B37" i="20"/>
  <c r="C37" i="20"/>
  <c r="E37" i="20"/>
  <c r="F37" i="20"/>
  <c r="K37" i="20"/>
  <c r="L37" i="20"/>
  <c r="M37" i="20"/>
  <c r="N37" i="20"/>
  <c r="Q37" i="20"/>
  <c r="X37" i="20"/>
  <c r="Y37" i="20"/>
  <c r="Z37" i="20"/>
  <c r="A38" i="20"/>
  <c r="B38" i="20"/>
  <c r="C38" i="20"/>
  <c r="E38" i="20"/>
  <c r="F38" i="20"/>
  <c r="K38" i="20"/>
  <c r="P38" i="20" s="1"/>
  <c r="L38" i="20"/>
  <c r="M38" i="20"/>
  <c r="N38" i="20"/>
  <c r="Q38" i="20"/>
  <c r="X38" i="20"/>
  <c r="Y38" i="20"/>
  <c r="Z38" i="20"/>
  <c r="A39" i="20"/>
  <c r="Q39" i="20" s="1"/>
  <c r="B39" i="20"/>
  <c r="C39" i="20"/>
  <c r="E39" i="20"/>
  <c r="F39" i="20"/>
  <c r="K39" i="20"/>
  <c r="L39" i="20"/>
  <c r="M39" i="20"/>
  <c r="N39" i="20"/>
  <c r="X39" i="20"/>
  <c r="Y39" i="20"/>
  <c r="Z39" i="20"/>
  <c r="A129" i="19"/>
  <c r="Q129" i="19" s="1"/>
  <c r="B129" i="19"/>
  <c r="C129" i="19"/>
  <c r="K129" i="19"/>
  <c r="L129" i="19"/>
  <c r="M129" i="19"/>
  <c r="N129" i="19"/>
  <c r="X129" i="19"/>
  <c r="Y129" i="19"/>
  <c r="Z129" i="19"/>
  <c r="A130" i="19"/>
  <c r="Q130" i="19" s="1"/>
  <c r="B130" i="19"/>
  <c r="C130" i="19"/>
  <c r="K130" i="19"/>
  <c r="L130" i="19"/>
  <c r="M130" i="19"/>
  <c r="N130" i="19"/>
  <c r="X130" i="19"/>
  <c r="Y130" i="19"/>
  <c r="Z130" i="19"/>
  <c r="A131" i="19"/>
  <c r="Q131" i="19" s="1"/>
  <c r="B131" i="19"/>
  <c r="C131" i="19"/>
  <c r="K131" i="19"/>
  <c r="L131" i="19"/>
  <c r="M131" i="19"/>
  <c r="N131" i="19"/>
  <c r="X131" i="19"/>
  <c r="Y131" i="19"/>
  <c r="Z131" i="19"/>
  <c r="A99" i="19"/>
  <c r="Q99" i="19" s="1"/>
  <c r="B99" i="19"/>
  <c r="C99" i="19"/>
  <c r="E99" i="19"/>
  <c r="K99" i="19"/>
  <c r="L99" i="19"/>
  <c r="M99" i="19"/>
  <c r="N99" i="19"/>
  <c r="X99" i="19"/>
  <c r="Y99" i="19"/>
  <c r="Z99" i="19"/>
  <c r="A100" i="19"/>
  <c r="Q100" i="19" s="1"/>
  <c r="B100" i="19"/>
  <c r="C100" i="19"/>
  <c r="E100" i="19"/>
  <c r="K100" i="19"/>
  <c r="L100" i="19"/>
  <c r="M100" i="19"/>
  <c r="N100" i="19"/>
  <c r="X100" i="19"/>
  <c r="Y100" i="19"/>
  <c r="Z100" i="19"/>
  <c r="A101" i="19"/>
  <c r="B101" i="19"/>
  <c r="C101" i="19"/>
  <c r="E101" i="19"/>
  <c r="K101" i="19"/>
  <c r="L101" i="19"/>
  <c r="M101" i="19"/>
  <c r="N101" i="19"/>
  <c r="Q101" i="19"/>
  <c r="X101" i="19"/>
  <c r="Y101" i="19"/>
  <c r="Z101" i="19"/>
  <c r="A102" i="19"/>
  <c r="B102" i="19"/>
  <c r="C102" i="19"/>
  <c r="E102" i="19"/>
  <c r="K102" i="19"/>
  <c r="L102" i="19"/>
  <c r="M102" i="19"/>
  <c r="P102" i="19" s="1"/>
  <c r="N102" i="19"/>
  <c r="Q102" i="19"/>
  <c r="X102" i="19"/>
  <c r="Y102" i="19"/>
  <c r="Z102" i="19"/>
  <c r="A103" i="19"/>
  <c r="Q103" i="19" s="1"/>
  <c r="B103" i="19"/>
  <c r="C103" i="19"/>
  <c r="E103" i="19"/>
  <c r="K103" i="19"/>
  <c r="L103" i="19"/>
  <c r="M103" i="19"/>
  <c r="N103" i="19"/>
  <c r="X103" i="19"/>
  <c r="Y103" i="19"/>
  <c r="Z103" i="19"/>
  <c r="A104" i="19"/>
  <c r="B104" i="19"/>
  <c r="C104" i="19"/>
  <c r="E104" i="19"/>
  <c r="K104" i="19"/>
  <c r="L104" i="19"/>
  <c r="M104" i="19"/>
  <c r="N104" i="19"/>
  <c r="Q104" i="19"/>
  <c r="X104" i="19"/>
  <c r="Y104" i="19"/>
  <c r="Z104" i="19"/>
  <c r="A67" i="19"/>
  <c r="B67" i="19"/>
  <c r="C67" i="19"/>
  <c r="E67" i="19"/>
  <c r="K67" i="19"/>
  <c r="L67" i="19"/>
  <c r="M67" i="19"/>
  <c r="N67" i="19"/>
  <c r="Q67" i="19"/>
  <c r="X67" i="19"/>
  <c r="Y67" i="19"/>
  <c r="Z67" i="19"/>
  <c r="A68" i="19"/>
  <c r="B68" i="19"/>
  <c r="C68" i="19"/>
  <c r="E68" i="19"/>
  <c r="K68" i="19"/>
  <c r="L68" i="19"/>
  <c r="M68" i="19"/>
  <c r="N68" i="19"/>
  <c r="Q68" i="19"/>
  <c r="X68" i="19"/>
  <c r="Y68" i="19"/>
  <c r="Z68" i="19"/>
  <c r="A69" i="19"/>
  <c r="B69" i="19"/>
  <c r="C69" i="19"/>
  <c r="E69" i="19"/>
  <c r="K69" i="19"/>
  <c r="L69" i="19"/>
  <c r="M69" i="19"/>
  <c r="N69" i="19"/>
  <c r="Q69" i="19"/>
  <c r="X69" i="19"/>
  <c r="Y69" i="19"/>
  <c r="Z69" i="19"/>
  <c r="A70" i="19"/>
  <c r="Q70" i="19" s="1"/>
  <c r="B70" i="19"/>
  <c r="C70" i="19"/>
  <c r="E70" i="19"/>
  <c r="K70" i="19"/>
  <c r="L70" i="19"/>
  <c r="M70" i="19"/>
  <c r="N70" i="19"/>
  <c r="X70" i="19"/>
  <c r="Y70" i="19"/>
  <c r="Z70" i="19"/>
  <c r="A71" i="19"/>
  <c r="Q71" i="19" s="1"/>
  <c r="B71" i="19"/>
  <c r="C71" i="19"/>
  <c r="E71" i="19"/>
  <c r="K71" i="19"/>
  <c r="L71" i="19"/>
  <c r="M71" i="19"/>
  <c r="N71" i="19"/>
  <c r="X71" i="19"/>
  <c r="Y71" i="19"/>
  <c r="Z71" i="19"/>
  <c r="A72" i="19"/>
  <c r="Q72" i="19" s="1"/>
  <c r="B72" i="19"/>
  <c r="C72" i="19"/>
  <c r="E72" i="19"/>
  <c r="K72" i="19"/>
  <c r="L72" i="19"/>
  <c r="M72" i="19"/>
  <c r="N72" i="19"/>
  <c r="X72" i="19"/>
  <c r="Y72" i="19"/>
  <c r="Z72" i="19"/>
  <c r="C34" i="19"/>
  <c r="E34" i="19"/>
  <c r="F34" i="19"/>
  <c r="K34" i="19"/>
  <c r="L34" i="19"/>
  <c r="M34" i="19"/>
  <c r="N34" i="19"/>
  <c r="X34" i="19"/>
  <c r="Y34" i="19"/>
  <c r="Z34" i="19"/>
  <c r="C35" i="19"/>
  <c r="E35" i="19"/>
  <c r="F35" i="19"/>
  <c r="K35" i="19"/>
  <c r="L35" i="19"/>
  <c r="M35" i="19"/>
  <c r="N35" i="19"/>
  <c r="X35" i="19"/>
  <c r="Y35" i="19"/>
  <c r="Z35" i="19"/>
  <c r="C36" i="19"/>
  <c r="E36" i="19"/>
  <c r="F36" i="19"/>
  <c r="K36" i="19"/>
  <c r="L36" i="19"/>
  <c r="M36" i="19"/>
  <c r="N36" i="19"/>
  <c r="P36" i="19"/>
  <c r="X36" i="19"/>
  <c r="Y36" i="19"/>
  <c r="Z36" i="19"/>
  <c r="C37" i="19"/>
  <c r="E37" i="19"/>
  <c r="F37" i="19"/>
  <c r="K37" i="19"/>
  <c r="L37" i="19"/>
  <c r="M37" i="19"/>
  <c r="N37" i="19"/>
  <c r="X37" i="19"/>
  <c r="Y37" i="19"/>
  <c r="Z37" i="19"/>
  <c r="C38" i="19"/>
  <c r="E38" i="19"/>
  <c r="F38" i="19"/>
  <c r="K38" i="19"/>
  <c r="L38" i="19"/>
  <c r="M38" i="19"/>
  <c r="N38" i="19"/>
  <c r="X38" i="19"/>
  <c r="Y38" i="19"/>
  <c r="Z38" i="19"/>
  <c r="C39" i="19"/>
  <c r="E39" i="19"/>
  <c r="F39" i="19"/>
  <c r="K39" i="19"/>
  <c r="L39" i="19"/>
  <c r="M39" i="19"/>
  <c r="N39" i="19"/>
  <c r="X39" i="19"/>
  <c r="Y39" i="19"/>
  <c r="Z39" i="19"/>
  <c r="A34" i="19"/>
  <c r="Q34" i="19" s="1"/>
  <c r="B34" i="19"/>
  <c r="A35" i="19"/>
  <c r="Q35" i="19" s="1"/>
  <c r="B35" i="19"/>
  <c r="A36" i="19"/>
  <c r="Q36" i="19" s="1"/>
  <c r="B36" i="19"/>
  <c r="A37" i="19"/>
  <c r="Q37" i="19" s="1"/>
  <c r="B37" i="19"/>
  <c r="A38" i="19"/>
  <c r="Q38" i="19" s="1"/>
  <c r="B38" i="19"/>
  <c r="A39" i="19"/>
  <c r="Q39" i="19" s="1"/>
  <c r="B39" i="19"/>
  <c r="Z128" i="20"/>
  <c r="Y128" i="20"/>
  <c r="X128" i="20"/>
  <c r="N128" i="20"/>
  <c r="M128" i="20"/>
  <c r="L128" i="20"/>
  <c r="K128" i="20"/>
  <c r="C128" i="20"/>
  <c r="B128" i="20"/>
  <c r="A128" i="20"/>
  <c r="Q128" i="20" s="1"/>
  <c r="Z127" i="20"/>
  <c r="Y127" i="20"/>
  <c r="X127" i="20"/>
  <c r="N127" i="20"/>
  <c r="M127" i="20"/>
  <c r="L127" i="20"/>
  <c r="K127" i="20"/>
  <c r="C127" i="20"/>
  <c r="B127" i="20"/>
  <c r="A127" i="20"/>
  <c r="Q127" i="20" s="1"/>
  <c r="Z126" i="20"/>
  <c r="Y126" i="20"/>
  <c r="X126" i="20"/>
  <c r="N126" i="20"/>
  <c r="M126" i="20"/>
  <c r="L126" i="20"/>
  <c r="K126" i="20"/>
  <c r="C126" i="20"/>
  <c r="B126" i="20"/>
  <c r="A126" i="20"/>
  <c r="Q126" i="20" s="1"/>
  <c r="Z125" i="20"/>
  <c r="Y125" i="20"/>
  <c r="X125" i="20"/>
  <c r="N125" i="20"/>
  <c r="M125" i="20"/>
  <c r="L125" i="20"/>
  <c r="K125" i="20"/>
  <c r="C125" i="20"/>
  <c r="B125" i="20"/>
  <c r="A125" i="20"/>
  <c r="Q125" i="20" s="1"/>
  <c r="Z124" i="20"/>
  <c r="Y124" i="20"/>
  <c r="X124" i="20"/>
  <c r="N124" i="20"/>
  <c r="M124" i="20"/>
  <c r="L124" i="20"/>
  <c r="K124" i="20"/>
  <c r="C124" i="20"/>
  <c r="B124" i="20"/>
  <c r="A124" i="20"/>
  <c r="Q124" i="20" s="1"/>
  <c r="Z123" i="20"/>
  <c r="Y123" i="20"/>
  <c r="X123" i="20"/>
  <c r="N123" i="20"/>
  <c r="M123" i="20"/>
  <c r="L123" i="20"/>
  <c r="K123" i="20"/>
  <c r="C123" i="20"/>
  <c r="B123" i="20"/>
  <c r="A123" i="20"/>
  <c r="Q123" i="20" s="1"/>
  <c r="Z122" i="20"/>
  <c r="Y122" i="20"/>
  <c r="X122" i="20"/>
  <c r="N122" i="20"/>
  <c r="M122" i="20"/>
  <c r="L122" i="20"/>
  <c r="K122" i="20"/>
  <c r="C122" i="20"/>
  <c r="B122" i="20"/>
  <c r="A122" i="20"/>
  <c r="Q122" i="20" s="1"/>
  <c r="Z121" i="20"/>
  <c r="Y121" i="20"/>
  <c r="X121" i="20"/>
  <c r="N121" i="20"/>
  <c r="M121" i="20"/>
  <c r="L121" i="20"/>
  <c r="K121" i="20"/>
  <c r="C121" i="20"/>
  <c r="B121" i="20"/>
  <c r="A121" i="20"/>
  <c r="Q121" i="20" s="1"/>
  <c r="Z120" i="20"/>
  <c r="Y120" i="20"/>
  <c r="X120" i="20"/>
  <c r="N120" i="20"/>
  <c r="M120" i="20"/>
  <c r="L120" i="20"/>
  <c r="K120" i="20"/>
  <c r="C120" i="20"/>
  <c r="B120" i="20"/>
  <c r="A120" i="20"/>
  <c r="Q120" i="20" s="1"/>
  <c r="Z119" i="20"/>
  <c r="Y119" i="20"/>
  <c r="X119" i="20"/>
  <c r="N119" i="20"/>
  <c r="M119" i="20"/>
  <c r="L119" i="20"/>
  <c r="K119" i="20"/>
  <c r="C119" i="20"/>
  <c r="B119" i="20"/>
  <c r="A119" i="20"/>
  <c r="Q119" i="20" s="1"/>
  <c r="Z118" i="20"/>
  <c r="Y118" i="20"/>
  <c r="X118" i="20"/>
  <c r="N118" i="20"/>
  <c r="M118" i="20"/>
  <c r="L118" i="20"/>
  <c r="K118" i="20"/>
  <c r="C118" i="20"/>
  <c r="B118" i="20"/>
  <c r="A118" i="20"/>
  <c r="Q118" i="20" s="1"/>
  <c r="Z117" i="20"/>
  <c r="Y117" i="20"/>
  <c r="X117" i="20"/>
  <c r="N117" i="20"/>
  <c r="M117" i="20"/>
  <c r="L117" i="20"/>
  <c r="K117" i="20"/>
  <c r="C117" i="20"/>
  <c r="B117" i="20"/>
  <c r="A117" i="20"/>
  <c r="Q117" i="20" s="1"/>
  <c r="Z116" i="20"/>
  <c r="Y116" i="20"/>
  <c r="X116" i="20"/>
  <c r="N116" i="20"/>
  <c r="M116" i="20"/>
  <c r="L116" i="20"/>
  <c r="K116" i="20"/>
  <c r="C116" i="20"/>
  <c r="B116" i="20"/>
  <c r="A116" i="20"/>
  <c r="Q116" i="20" s="1"/>
  <c r="Z115" i="20"/>
  <c r="Y115" i="20"/>
  <c r="X115" i="20"/>
  <c r="N115" i="20"/>
  <c r="M115" i="20"/>
  <c r="L115" i="20"/>
  <c r="K115" i="20"/>
  <c r="C115" i="20"/>
  <c r="B115" i="20"/>
  <c r="A115" i="20"/>
  <c r="Q115" i="20" s="1"/>
  <c r="Z114" i="20"/>
  <c r="Y114" i="20"/>
  <c r="X114" i="20"/>
  <c r="N114" i="20"/>
  <c r="M114" i="20"/>
  <c r="L114" i="20"/>
  <c r="K114" i="20"/>
  <c r="C114" i="20"/>
  <c r="B114" i="20"/>
  <c r="A114" i="20"/>
  <c r="Q114" i="20" s="1"/>
  <c r="Z113" i="20"/>
  <c r="Y113" i="20"/>
  <c r="X113" i="20"/>
  <c r="N113" i="20"/>
  <c r="M113" i="20"/>
  <c r="L113" i="20"/>
  <c r="K113" i="20"/>
  <c r="C113" i="20"/>
  <c r="B113" i="20"/>
  <c r="A113" i="20"/>
  <c r="Q113" i="20" s="1"/>
  <c r="Z112" i="20"/>
  <c r="Y112" i="20"/>
  <c r="X112" i="20"/>
  <c r="N112" i="20"/>
  <c r="M112" i="20"/>
  <c r="L112" i="20"/>
  <c r="K112" i="20"/>
  <c r="C112" i="20"/>
  <c r="B112" i="20"/>
  <c r="A112" i="20"/>
  <c r="Q112" i="20" s="1"/>
  <c r="Z111" i="20"/>
  <c r="Y111" i="20"/>
  <c r="X111" i="20"/>
  <c r="N111" i="20"/>
  <c r="M111" i="20"/>
  <c r="L111" i="20"/>
  <c r="K111" i="20"/>
  <c r="C111" i="20"/>
  <c r="B111" i="20"/>
  <c r="A111" i="20"/>
  <c r="Q111" i="20" s="1"/>
  <c r="Z110" i="20"/>
  <c r="Y110" i="20"/>
  <c r="X110" i="20"/>
  <c r="N110" i="20"/>
  <c r="M110" i="20"/>
  <c r="L110" i="20"/>
  <c r="K110" i="20"/>
  <c r="C110" i="20"/>
  <c r="B110" i="20"/>
  <c r="A110" i="20"/>
  <c r="Q110" i="20" s="1"/>
  <c r="Z109" i="20"/>
  <c r="Y109" i="20"/>
  <c r="X109" i="20"/>
  <c r="N109" i="20"/>
  <c r="M109" i="20"/>
  <c r="L109" i="20"/>
  <c r="K109" i="20"/>
  <c r="C109" i="20"/>
  <c r="B109" i="20"/>
  <c r="A109" i="20"/>
  <c r="Q109" i="20" s="1"/>
  <c r="Z98" i="20"/>
  <c r="Y98" i="20"/>
  <c r="X98" i="20"/>
  <c r="N98" i="20"/>
  <c r="M98" i="20"/>
  <c r="L98" i="20"/>
  <c r="K98" i="20"/>
  <c r="E98" i="20"/>
  <c r="C98" i="20"/>
  <c r="B98" i="20"/>
  <c r="A98" i="20"/>
  <c r="Q98" i="20" s="1"/>
  <c r="Z97" i="20"/>
  <c r="Y97" i="20"/>
  <c r="X97" i="20"/>
  <c r="N97" i="20"/>
  <c r="M97" i="20"/>
  <c r="L97" i="20"/>
  <c r="K97" i="20"/>
  <c r="E97" i="20"/>
  <c r="C97" i="20"/>
  <c r="B97" i="20"/>
  <c r="A97" i="20"/>
  <c r="Q97" i="20" s="1"/>
  <c r="Z96" i="20"/>
  <c r="Y96" i="20"/>
  <c r="X96" i="20"/>
  <c r="N96" i="20"/>
  <c r="M96" i="20"/>
  <c r="L96" i="20"/>
  <c r="K96" i="20"/>
  <c r="E96" i="20"/>
  <c r="C96" i="20"/>
  <c r="B96" i="20"/>
  <c r="A96" i="20"/>
  <c r="Q96" i="20" s="1"/>
  <c r="Z95" i="20"/>
  <c r="Y95" i="20"/>
  <c r="X95" i="20"/>
  <c r="N95" i="20"/>
  <c r="M95" i="20"/>
  <c r="L95" i="20"/>
  <c r="K95" i="20"/>
  <c r="E95" i="20"/>
  <c r="C95" i="20"/>
  <c r="B95" i="20"/>
  <c r="A95" i="20"/>
  <c r="Q95" i="20" s="1"/>
  <c r="Z94" i="20"/>
  <c r="Y94" i="20"/>
  <c r="X94" i="20"/>
  <c r="N94" i="20"/>
  <c r="M94" i="20"/>
  <c r="L94" i="20"/>
  <c r="K94" i="20"/>
  <c r="C94" i="20"/>
  <c r="B94" i="20"/>
  <c r="A94" i="20"/>
  <c r="Q94" i="20" s="1"/>
  <c r="Z93" i="20"/>
  <c r="Y93" i="20"/>
  <c r="X93" i="20"/>
  <c r="N93" i="20"/>
  <c r="M93" i="20"/>
  <c r="L93" i="20"/>
  <c r="K93" i="20"/>
  <c r="E93" i="20"/>
  <c r="C93" i="20"/>
  <c r="B93" i="20"/>
  <c r="A93" i="20"/>
  <c r="Q93" i="20" s="1"/>
  <c r="Z92" i="20"/>
  <c r="Y92" i="20"/>
  <c r="X92" i="20"/>
  <c r="N92" i="20"/>
  <c r="M92" i="20"/>
  <c r="L92" i="20"/>
  <c r="K92" i="20"/>
  <c r="E92" i="20"/>
  <c r="C92" i="20"/>
  <c r="B92" i="20"/>
  <c r="A92" i="20"/>
  <c r="Q92" i="20" s="1"/>
  <c r="Z91" i="20"/>
  <c r="Y91" i="20"/>
  <c r="X91" i="20"/>
  <c r="N91" i="20"/>
  <c r="M91" i="20"/>
  <c r="L91" i="20"/>
  <c r="K91" i="20"/>
  <c r="E91" i="20"/>
  <c r="C91" i="20"/>
  <c r="B91" i="20"/>
  <c r="A91" i="20"/>
  <c r="Q91" i="20" s="1"/>
  <c r="Z90" i="20"/>
  <c r="Y90" i="20"/>
  <c r="X90" i="20"/>
  <c r="N90" i="20"/>
  <c r="M90" i="20"/>
  <c r="L90" i="20"/>
  <c r="K90" i="20"/>
  <c r="E90" i="20"/>
  <c r="C90" i="20"/>
  <c r="B90" i="20"/>
  <c r="A90" i="20"/>
  <c r="Q90" i="20" s="1"/>
  <c r="Z89" i="20"/>
  <c r="Y89" i="20"/>
  <c r="X89" i="20"/>
  <c r="N89" i="20"/>
  <c r="M89" i="20"/>
  <c r="L89" i="20"/>
  <c r="K89" i="20"/>
  <c r="C89" i="20"/>
  <c r="B89" i="20"/>
  <c r="A89" i="20"/>
  <c r="Q89" i="20" s="1"/>
  <c r="Z88" i="20"/>
  <c r="Y88" i="20"/>
  <c r="X88" i="20"/>
  <c r="N88" i="20"/>
  <c r="M88" i="20"/>
  <c r="L88" i="20"/>
  <c r="K88" i="20"/>
  <c r="E88" i="20"/>
  <c r="C88" i="20"/>
  <c r="B88" i="20"/>
  <c r="A88" i="20"/>
  <c r="Q88" i="20" s="1"/>
  <c r="Z87" i="20"/>
  <c r="Y87" i="20"/>
  <c r="X87" i="20"/>
  <c r="N87" i="20"/>
  <c r="M87" i="20"/>
  <c r="L87" i="20"/>
  <c r="K87" i="20"/>
  <c r="E87" i="20"/>
  <c r="C87" i="20"/>
  <c r="B87" i="20"/>
  <c r="A87" i="20"/>
  <c r="Q87" i="20" s="1"/>
  <c r="Z86" i="20"/>
  <c r="Y86" i="20"/>
  <c r="X86" i="20"/>
  <c r="N86" i="20"/>
  <c r="M86" i="20"/>
  <c r="L86" i="20"/>
  <c r="K86" i="20"/>
  <c r="E86" i="20"/>
  <c r="C86" i="20"/>
  <c r="B86" i="20"/>
  <c r="A86" i="20"/>
  <c r="Q86" i="20" s="1"/>
  <c r="Z85" i="20"/>
  <c r="Y85" i="20"/>
  <c r="X85" i="20"/>
  <c r="N85" i="20"/>
  <c r="M85" i="20"/>
  <c r="L85" i="20"/>
  <c r="K85" i="20"/>
  <c r="E85" i="20"/>
  <c r="C85" i="20"/>
  <c r="B85" i="20"/>
  <c r="A85" i="20"/>
  <c r="Q85" i="20" s="1"/>
  <c r="Z84" i="20"/>
  <c r="Y84" i="20"/>
  <c r="X84" i="20"/>
  <c r="N84" i="20"/>
  <c r="M84" i="20"/>
  <c r="L84" i="20"/>
  <c r="K84" i="20"/>
  <c r="C84" i="20"/>
  <c r="B84" i="20"/>
  <c r="A84" i="20"/>
  <c r="Q84" i="20" s="1"/>
  <c r="Z83" i="20"/>
  <c r="Y83" i="20"/>
  <c r="X83" i="20"/>
  <c r="N83" i="20"/>
  <c r="M83" i="20"/>
  <c r="L83" i="20"/>
  <c r="K83" i="20"/>
  <c r="E83" i="20"/>
  <c r="C83" i="20"/>
  <c r="B83" i="20"/>
  <c r="A83" i="20"/>
  <c r="Q83" i="20" s="1"/>
  <c r="Z82" i="20"/>
  <c r="Y82" i="20"/>
  <c r="X82" i="20"/>
  <c r="N82" i="20"/>
  <c r="M82" i="20"/>
  <c r="L82" i="20"/>
  <c r="K82" i="20"/>
  <c r="E82" i="20"/>
  <c r="C82" i="20"/>
  <c r="B82" i="20"/>
  <c r="A82" i="20"/>
  <c r="Q82" i="20" s="1"/>
  <c r="Z81" i="20"/>
  <c r="Y81" i="20"/>
  <c r="X81" i="20"/>
  <c r="N81" i="20"/>
  <c r="M81" i="20"/>
  <c r="L81" i="20"/>
  <c r="K81" i="20"/>
  <c r="E81" i="20"/>
  <c r="C81" i="20"/>
  <c r="B81" i="20"/>
  <c r="A81" i="20"/>
  <c r="Q81" i="20" s="1"/>
  <c r="Z80" i="20"/>
  <c r="Y80" i="20"/>
  <c r="X80" i="20"/>
  <c r="N80" i="20"/>
  <c r="M80" i="20"/>
  <c r="L80" i="20"/>
  <c r="K80" i="20"/>
  <c r="E80" i="20"/>
  <c r="C80" i="20"/>
  <c r="B80" i="20"/>
  <c r="A80" i="20"/>
  <c r="Q80" i="20" s="1"/>
  <c r="Z79" i="20"/>
  <c r="Y79" i="20"/>
  <c r="X79" i="20"/>
  <c r="N79" i="20"/>
  <c r="M79" i="20"/>
  <c r="L79" i="20"/>
  <c r="K79" i="20"/>
  <c r="E79" i="20"/>
  <c r="C79" i="20"/>
  <c r="B79" i="20"/>
  <c r="A79" i="20"/>
  <c r="Q79" i="20" s="1"/>
  <c r="Z78" i="20"/>
  <c r="Y78" i="20"/>
  <c r="X78" i="20"/>
  <c r="N78" i="20"/>
  <c r="M78" i="20"/>
  <c r="L78" i="20"/>
  <c r="K78" i="20"/>
  <c r="C78" i="20"/>
  <c r="B78" i="20"/>
  <c r="A78" i="20"/>
  <c r="Q78" i="20" s="1"/>
  <c r="Z77" i="20"/>
  <c r="Y77" i="20"/>
  <c r="X77" i="20"/>
  <c r="N77" i="20"/>
  <c r="M77" i="20"/>
  <c r="L77" i="20"/>
  <c r="K77" i="20"/>
  <c r="E77" i="20"/>
  <c r="C77" i="20"/>
  <c r="B77" i="20"/>
  <c r="A77" i="20"/>
  <c r="Q77" i="20" s="1"/>
  <c r="Z66" i="20"/>
  <c r="Y66" i="20"/>
  <c r="X66" i="20"/>
  <c r="N66" i="20"/>
  <c r="M66" i="20"/>
  <c r="L66" i="20"/>
  <c r="K66" i="20"/>
  <c r="E66" i="20"/>
  <c r="C66" i="20"/>
  <c r="B66" i="20"/>
  <c r="A66" i="20"/>
  <c r="Q66" i="20" s="1"/>
  <c r="Z65" i="20"/>
  <c r="Y65" i="20"/>
  <c r="X65" i="20"/>
  <c r="N65" i="20"/>
  <c r="M65" i="20"/>
  <c r="L65" i="20"/>
  <c r="K65" i="20"/>
  <c r="E65" i="20"/>
  <c r="C65" i="20"/>
  <c r="B65" i="20"/>
  <c r="A65" i="20"/>
  <c r="Q65" i="20" s="1"/>
  <c r="Z64" i="20"/>
  <c r="Y64" i="20"/>
  <c r="X64" i="20"/>
  <c r="N64" i="20"/>
  <c r="M64" i="20"/>
  <c r="L64" i="20"/>
  <c r="K64" i="20"/>
  <c r="E64" i="20"/>
  <c r="C64" i="20"/>
  <c r="B64" i="20"/>
  <c r="A64" i="20"/>
  <c r="Q64" i="20" s="1"/>
  <c r="Z63" i="20"/>
  <c r="Y63" i="20"/>
  <c r="X63" i="20"/>
  <c r="N63" i="20"/>
  <c r="M63" i="20"/>
  <c r="L63" i="20"/>
  <c r="K63" i="20"/>
  <c r="E63" i="20"/>
  <c r="C63" i="20"/>
  <c r="B63" i="20"/>
  <c r="A63" i="20"/>
  <c r="Q63" i="20" s="1"/>
  <c r="Z62" i="20"/>
  <c r="Y62" i="20"/>
  <c r="X62" i="20"/>
  <c r="N62" i="20"/>
  <c r="M62" i="20"/>
  <c r="L62" i="20"/>
  <c r="K62" i="20"/>
  <c r="C62" i="20"/>
  <c r="B62" i="20"/>
  <c r="A62" i="20"/>
  <c r="Q62" i="20" s="1"/>
  <c r="Z61" i="20"/>
  <c r="Y61" i="20"/>
  <c r="X61" i="20"/>
  <c r="N61" i="20"/>
  <c r="M61" i="20"/>
  <c r="L61" i="20"/>
  <c r="K61" i="20"/>
  <c r="E61" i="20"/>
  <c r="C61" i="20"/>
  <c r="B61" i="20"/>
  <c r="A61" i="20"/>
  <c r="Q61" i="20" s="1"/>
  <c r="Z60" i="20"/>
  <c r="Y60" i="20"/>
  <c r="X60" i="20"/>
  <c r="N60" i="20"/>
  <c r="M60" i="20"/>
  <c r="L60" i="20"/>
  <c r="K60" i="20"/>
  <c r="E60" i="20"/>
  <c r="C60" i="20"/>
  <c r="B60" i="20"/>
  <c r="A60" i="20"/>
  <c r="Q60" i="20" s="1"/>
  <c r="Z59" i="20"/>
  <c r="Y59" i="20"/>
  <c r="X59" i="20"/>
  <c r="N59" i="20"/>
  <c r="M59" i="20"/>
  <c r="L59" i="20"/>
  <c r="K59" i="20"/>
  <c r="E59" i="20"/>
  <c r="C59" i="20"/>
  <c r="B59" i="20"/>
  <c r="A59" i="20"/>
  <c r="Q59" i="20" s="1"/>
  <c r="Z58" i="20"/>
  <c r="Y58" i="20"/>
  <c r="X58" i="20"/>
  <c r="N58" i="20"/>
  <c r="M58" i="20"/>
  <c r="L58" i="20"/>
  <c r="K58" i="20"/>
  <c r="E58" i="20"/>
  <c r="C58" i="20"/>
  <c r="B58" i="20"/>
  <c r="A58" i="20"/>
  <c r="Q58" i="20" s="1"/>
  <c r="Z57" i="20"/>
  <c r="Y57" i="20"/>
  <c r="X57" i="20"/>
  <c r="N57" i="20"/>
  <c r="M57" i="20"/>
  <c r="L57" i="20"/>
  <c r="K57" i="20"/>
  <c r="E57" i="20"/>
  <c r="C57" i="20"/>
  <c r="B57" i="20"/>
  <c r="A57" i="20"/>
  <c r="Q57" i="20" s="1"/>
  <c r="Z56" i="20"/>
  <c r="Y56" i="20"/>
  <c r="X56" i="20"/>
  <c r="N56" i="20"/>
  <c r="M56" i="20"/>
  <c r="L56" i="20"/>
  <c r="K56" i="20"/>
  <c r="C56" i="20"/>
  <c r="B56" i="20"/>
  <c r="A56" i="20"/>
  <c r="Q56" i="20" s="1"/>
  <c r="Z55" i="20"/>
  <c r="Y55" i="20"/>
  <c r="X55" i="20"/>
  <c r="N55" i="20"/>
  <c r="M55" i="20"/>
  <c r="L55" i="20"/>
  <c r="K55" i="20"/>
  <c r="E55" i="20"/>
  <c r="C55" i="20"/>
  <c r="B55" i="20"/>
  <c r="A55" i="20"/>
  <c r="Q55" i="20" s="1"/>
  <c r="Z54" i="20"/>
  <c r="Y54" i="20"/>
  <c r="X54" i="20"/>
  <c r="N54" i="20"/>
  <c r="M54" i="20"/>
  <c r="L54" i="20"/>
  <c r="K54" i="20"/>
  <c r="E54" i="20"/>
  <c r="C54" i="20"/>
  <c r="B54" i="20"/>
  <c r="A54" i="20"/>
  <c r="Q54" i="20" s="1"/>
  <c r="Z53" i="20"/>
  <c r="Y53" i="20"/>
  <c r="X53" i="20"/>
  <c r="N53" i="20"/>
  <c r="M53" i="20"/>
  <c r="L53" i="20"/>
  <c r="K53" i="20"/>
  <c r="E53" i="20"/>
  <c r="C53" i="20"/>
  <c r="B53" i="20"/>
  <c r="A53" i="20"/>
  <c r="Q53" i="20" s="1"/>
  <c r="Z52" i="20"/>
  <c r="Y52" i="20"/>
  <c r="X52" i="20"/>
  <c r="N52" i="20"/>
  <c r="M52" i="20"/>
  <c r="L52" i="20"/>
  <c r="K52" i="20"/>
  <c r="E52" i="20"/>
  <c r="C52" i="20"/>
  <c r="B52" i="20"/>
  <c r="A52" i="20"/>
  <c r="Q52" i="20" s="1"/>
  <c r="Z51" i="20"/>
  <c r="Y51" i="20"/>
  <c r="X51" i="20"/>
  <c r="N51" i="20"/>
  <c r="M51" i="20"/>
  <c r="L51" i="20"/>
  <c r="K51" i="20"/>
  <c r="C51" i="20"/>
  <c r="B51" i="20"/>
  <c r="A51" i="20"/>
  <c r="Q51" i="20" s="1"/>
  <c r="Z50" i="20"/>
  <c r="Y50" i="20"/>
  <c r="X50" i="20"/>
  <c r="N50" i="20"/>
  <c r="M50" i="20"/>
  <c r="L50" i="20"/>
  <c r="K50" i="20"/>
  <c r="E50" i="20"/>
  <c r="C50" i="20"/>
  <c r="B50" i="20"/>
  <c r="A50" i="20"/>
  <c r="Q50" i="20" s="1"/>
  <c r="Z49" i="20"/>
  <c r="Y49" i="20"/>
  <c r="X49" i="20"/>
  <c r="N49" i="20"/>
  <c r="M49" i="20"/>
  <c r="L49" i="20"/>
  <c r="K49" i="20"/>
  <c r="E49" i="20"/>
  <c r="C49" i="20"/>
  <c r="B49" i="20"/>
  <c r="A49" i="20"/>
  <c r="Q49" i="20" s="1"/>
  <c r="Z48" i="20"/>
  <c r="Y48" i="20"/>
  <c r="X48" i="20"/>
  <c r="N48" i="20"/>
  <c r="M48" i="20"/>
  <c r="L48" i="20"/>
  <c r="K48" i="20"/>
  <c r="E48" i="20"/>
  <c r="C48" i="20"/>
  <c r="B48" i="20"/>
  <c r="A48" i="20"/>
  <c r="Q48" i="20" s="1"/>
  <c r="Z47" i="20"/>
  <c r="Y47" i="20"/>
  <c r="X47" i="20"/>
  <c r="N47" i="20"/>
  <c r="M47" i="20"/>
  <c r="L47" i="20"/>
  <c r="K47" i="20"/>
  <c r="E47" i="20"/>
  <c r="C47" i="20"/>
  <c r="B47" i="20"/>
  <c r="A47" i="20"/>
  <c r="Q47" i="20" s="1"/>
  <c r="Z46" i="20"/>
  <c r="Y46" i="20"/>
  <c r="X46" i="20"/>
  <c r="N46" i="20"/>
  <c r="M46" i="20"/>
  <c r="L46" i="20"/>
  <c r="K46" i="20"/>
  <c r="E46" i="20"/>
  <c r="C46" i="20"/>
  <c r="B46" i="20"/>
  <c r="A46" i="20"/>
  <c r="Q46" i="20" s="1"/>
  <c r="Z45" i="20"/>
  <c r="Y45" i="20"/>
  <c r="X45" i="20"/>
  <c r="N45" i="20"/>
  <c r="M45" i="20"/>
  <c r="L45" i="20"/>
  <c r="K45" i="20"/>
  <c r="C45" i="20"/>
  <c r="B45" i="20"/>
  <c r="A45" i="20"/>
  <c r="Q45" i="20" s="1"/>
  <c r="Z44" i="20"/>
  <c r="Y44" i="20"/>
  <c r="X44" i="20"/>
  <c r="N44" i="20"/>
  <c r="M44" i="20"/>
  <c r="L44" i="20"/>
  <c r="K44" i="20"/>
  <c r="E44" i="20"/>
  <c r="C44" i="20"/>
  <c r="B44" i="20"/>
  <c r="A44" i="20"/>
  <c r="Q44" i="20" s="1"/>
  <c r="Z33" i="20"/>
  <c r="Y33" i="20"/>
  <c r="X33" i="20"/>
  <c r="N33" i="20"/>
  <c r="M33" i="20"/>
  <c r="L33" i="20"/>
  <c r="K33" i="20"/>
  <c r="F33" i="20"/>
  <c r="E33" i="20"/>
  <c r="C33" i="20"/>
  <c r="B33" i="20"/>
  <c r="A33" i="20"/>
  <c r="Q33" i="20" s="1"/>
  <c r="Z32" i="20"/>
  <c r="Y32" i="20"/>
  <c r="X32" i="20"/>
  <c r="N32" i="20"/>
  <c r="M32" i="20"/>
  <c r="L32" i="20"/>
  <c r="K32" i="20"/>
  <c r="F32" i="20"/>
  <c r="E32" i="20"/>
  <c r="C32" i="20"/>
  <c r="B32" i="20"/>
  <c r="A32" i="20"/>
  <c r="Q32" i="20" s="1"/>
  <c r="Z31" i="20"/>
  <c r="Y31" i="20"/>
  <c r="X31" i="20"/>
  <c r="N31" i="20"/>
  <c r="M31" i="20"/>
  <c r="L31" i="20"/>
  <c r="K31" i="20"/>
  <c r="F31" i="20"/>
  <c r="E31" i="20"/>
  <c r="C31" i="20"/>
  <c r="B31" i="20"/>
  <c r="A31" i="20"/>
  <c r="Q31" i="20" s="1"/>
  <c r="Z30" i="20"/>
  <c r="Y30" i="20"/>
  <c r="X30" i="20"/>
  <c r="N30" i="20"/>
  <c r="M30" i="20"/>
  <c r="L30" i="20"/>
  <c r="K30" i="20"/>
  <c r="F30" i="20"/>
  <c r="E30" i="20"/>
  <c r="C30" i="20"/>
  <c r="B30" i="20"/>
  <c r="A30" i="20"/>
  <c r="Q30" i="20" s="1"/>
  <c r="Z29" i="20"/>
  <c r="Y29" i="20"/>
  <c r="X29" i="20"/>
  <c r="N29" i="20"/>
  <c r="M29" i="20"/>
  <c r="L29" i="20"/>
  <c r="K29" i="20"/>
  <c r="E29" i="20"/>
  <c r="C29" i="20"/>
  <c r="B29" i="20"/>
  <c r="A29" i="20"/>
  <c r="Q29" i="20" s="1"/>
  <c r="Z28" i="20"/>
  <c r="Y28" i="20"/>
  <c r="X28" i="20"/>
  <c r="N28" i="20"/>
  <c r="M28" i="20"/>
  <c r="L28" i="20"/>
  <c r="K28" i="20"/>
  <c r="F28" i="20"/>
  <c r="E28" i="20"/>
  <c r="C28" i="20"/>
  <c r="B28" i="20"/>
  <c r="A28" i="20"/>
  <c r="Q28" i="20" s="1"/>
  <c r="Z27" i="20"/>
  <c r="Y27" i="20"/>
  <c r="X27" i="20"/>
  <c r="N27" i="20"/>
  <c r="M27" i="20"/>
  <c r="L27" i="20"/>
  <c r="K27" i="20"/>
  <c r="F27" i="20"/>
  <c r="E27" i="20"/>
  <c r="C27" i="20"/>
  <c r="B27" i="20"/>
  <c r="A27" i="20"/>
  <c r="Q27" i="20" s="1"/>
  <c r="Z26" i="20"/>
  <c r="Y26" i="20"/>
  <c r="X26" i="20"/>
  <c r="N26" i="20"/>
  <c r="M26" i="20"/>
  <c r="L26" i="20"/>
  <c r="K26" i="20"/>
  <c r="F26" i="20"/>
  <c r="E26" i="20"/>
  <c r="C26" i="20"/>
  <c r="B26" i="20"/>
  <c r="A26" i="20"/>
  <c r="Q26" i="20" s="1"/>
  <c r="Z25" i="20"/>
  <c r="Y25" i="20"/>
  <c r="X25" i="20"/>
  <c r="N25" i="20"/>
  <c r="M25" i="20"/>
  <c r="L25" i="20"/>
  <c r="K25" i="20"/>
  <c r="F25" i="20"/>
  <c r="E25" i="20"/>
  <c r="C25" i="20"/>
  <c r="B25" i="20"/>
  <c r="A25" i="20"/>
  <c r="Q25" i="20" s="1"/>
  <c r="Z24" i="20"/>
  <c r="Y24" i="20"/>
  <c r="X24" i="20"/>
  <c r="N24" i="20"/>
  <c r="M24" i="20"/>
  <c r="L24" i="20"/>
  <c r="K24" i="20"/>
  <c r="F24" i="20"/>
  <c r="E24" i="20"/>
  <c r="C24" i="20"/>
  <c r="B24" i="20"/>
  <c r="A24" i="20"/>
  <c r="Q24" i="20" s="1"/>
  <c r="Z23" i="20"/>
  <c r="Y23" i="20"/>
  <c r="X23" i="20"/>
  <c r="N23" i="20"/>
  <c r="M23" i="20"/>
  <c r="L23" i="20"/>
  <c r="K23" i="20"/>
  <c r="F23" i="20"/>
  <c r="E23" i="20"/>
  <c r="C23" i="20"/>
  <c r="B23" i="20"/>
  <c r="A23" i="20"/>
  <c r="Q23" i="20" s="1"/>
  <c r="Z22" i="20"/>
  <c r="Y22" i="20"/>
  <c r="X22" i="20"/>
  <c r="N22" i="20"/>
  <c r="M22" i="20"/>
  <c r="L22" i="20"/>
  <c r="K22" i="20"/>
  <c r="E22" i="20"/>
  <c r="C22" i="20"/>
  <c r="B22" i="20"/>
  <c r="A22" i="20"/>
  <c r="Q22" i="20" s="1"/>
  <c r="Z21" i="20"/>
  <c r="Y21" i="20"/>
  <c r="X21" i="20"/>
  <c r="N21" i="20"/>
  <c r="M21" i="20"/>
  <c r="L21" i="20"/>
  <c r="K21" i="20"/>
  <c r="F21" i="20"/>
  <c r="E21" i="20"/>
  <c r="C21" i="20"/>
  <c r="B21" i="20"/>
  <c r="A21" i="20"/>
  <c r="Q21" i="20" s="1"/>
  <c r="Z20" i="20"/>
  <c r="Y20" i="20"/>
  <c r="X20" i="20"/>
  <c r="N20" i="20"/>
  <c r="M20" i="20"/>
  <c r="L20" i="20"/>
  <c r="K20" i="20"/>
  <c r="F20" i="20"/>
  <c r="E20" i="20"/>
  <c r="C20" i="20"/>
  <c r="B20" i="20"/>
  <c r="A20" i="20"/>
  <c r="Q20" i="20" s="1"/>
  <c r="Z19" i="20"/>
  <c r="Y19" i="20"/>
  <c r="X19" i="20"/>
  <c r="N19" i="20"/>
  <c r="M19" i="20"/>
  <c r="L19" i="20"/>
  <c r="K19" i="20"/>
  <c r="F19" i="20"/>
  <c r="E19" i="20"/>
  <c r="C19" i="20"/>
  <c r="B19" i="20"/>
  <c r="A19" i="20"/>
  <c r="Q19" i="20" s="1"/>
  <c r="Z18" i="20"/>
  <c r="Y18" i="20"/>
  <c r="X18" i="20"/>
  <c r="N18" i="20"/>
  <c r="M18" i="20"/>
  <c r="L18" i="20"/>
  <c r="K18" i="20"/>
  <c r="F18" i="20"/>
  <c r="E18" i="20"/>
  <c r="C18" i="20"/>
  <c r="B18" i="20"/>
  <c r="A18" i="20"/>
  <c r="Q18" i="20" s="1"/>
  <c r="Z17" i="20"/>
  <c r="Y17" i="20"/>
  <c r="X17" i="20"/>
  <c r="N17" i="20"/>
  <c r="M17" i="20"/>
  <c r="L17" i="20"/>
  <c r="K17" i="20"/>
  <c r="E17" i="20"/>
  <c r="C17" i="20"/>
  <c r="B17" i="20"/>
  <c r="A17" i="20"/>
  <c r="Q17" i="20" s="1"/>
  <c r="Z16" i="20"/>
  <c r="Y16" i="20"/>
  <c r="X16" i="20"/>
  <c r="N16" i="20"/>
  <c r="M16" i="20"/>
  <c r="L16" i="20"/>
  <c r="K16" i="20"/>
  <c r="F16" i="20"/>
  <c r="E16" i="20"/>
  <c r="C16" i="20"/>
  <c r="B16" i="20"/>
  <c r="A16" i="20"/>
  <c r="Q16" i="20" s="1"/>
  <c r="Z15" i="20"/>
  <c r="Y15" i="20"/>
  <c r="X15" i="20"/>
  <c r="N15" i="20"/>
  <c r="M15" i="20"/>
  <c r="L15" i="20"/>
  <c r="K15" i="20"/>
  <c r="F15" i="20"/>
  <c r="E15" i="20"/>
  <c r="C15" i="20"/>
  <c r="B15" i="20"/>
  <c r="A15" i="20"/>
  <c r="Q15" i="20" s="1"/>
  <c r="Z14" i="20"/>
  <c r="Y14" i="20"/>
  <c r="X14" i="20"/>
  <c r="N14" i="20"/>
  <c r="M14" i="20"/>
  <c r="L14" i="20"/>
  <c r="K14" i="20"/>
  <c r="F14" i="20"/>
  <c r="E14" i="20"/>
  <c r="C14" i="20"/>
  <c r="B14" i="20"/>
  <c r="A14" i="20"/>
  <c r="Q14" i="20" s="1"/>
  <c r="Z13" i="20"/>
  <c r="Y13" i="20"/>
  <c r="X13" i="20"/>
  <c r="N13" i="20"/>
  <c r="M13" i="20"/>
  <c r="L13" i="20"/>
  <c r="K13" i="20"/>
  <c r="F13" i="20"/>
  <c r="E13" i="20"/>
  <c r="C13" i="20"/>
  <c r="B13" i="20"/>
  <c r="A13" i="20"/>
  <c r="Q13" i="20" s="1"/>
  <c r="Z12" i="20"/>
  <c r="Y12" i="20"/>
  <c r="X12" i="20"/>
  <c r="N12" i="20"/>
  <c r="M12" i="20"/>
  <c r="L12" i="20"/>
  <c r="K12" i="20"/>
  <c r="F12" i="20"/>
  <c r="E12" i="20"/>
  <c r="C12" i="20"/>
  <c r="B12" i="20"/>
  <c r="A12" i="20"/>
  <c r="Q12" i="20" s="1"/>
  <c r="Z11" i="20"/>
  <c r="Y11" i="20"/>
  <c r="X11" i="20"/>
  <c r="N11" i="20"/>
  <c r="M11" i="20"/>
  <c r="L11" i="20"/>
  <c r="K11" i="20"/>
  <c r="E11" i="20"/>
  <c r="C11" i="20"/>
  <c r="B11" i="20"/>
  <c r="A11" i="20"/>
  <c r="Q11" i="20" s="1"/>
  <c r="Z10" i="20"/>
  <c r="Y10" i="20"/>
  <c r="X10" i="20"/>
  <c r="N10" i="20"/>
  <c r="M10" i="20"/>
  <c r="L10" i="20"/>
  <c r="K10" i="20"/>
  <c r="F10" i="20"/>
  <c r="E10" i="20"/>
  <c r="C10" i="20"/>
  <c r="B10" i="20"/>
  <c r="A10" i="20"/>
  <c r="Q10" i="20" s="1"/>
  <c r="Z128" i="19"/>
  <c r="Y128" i="19"/>
  <c r="X128" i="19"/>
  <c r="N128" i="19"/>
  <c r="M128" i="19"/>
  <c r="L128" i="19"/>
  <c r="K128" i="19"/>
  <c r="C128" i="19"/>
  <c r="B128" i="19"/>
  <c r="A128" i="19"/>
  <c r="Q128" i="19" s="1"/>
  <c r="Z127" i="19"/>
  <c r="Y127" i="19"/>
  <c r="X127" i="19"/>
  <c r="N127" i="19"/>
  <c r="M127" i="19"/>
  <c r="L127" i="19"/>
  <c r="K127" i="19"/>
  <c r="C127" i="19"/>
  <c r="B127" i="19"/>
  <c r="A127" i="19"/>
  <c r="Q127" i="19" s="1"/>
  <c r="Z126" i="19"/>
  <c r="Y126" i="19"/>
  <c r="X126" i="19"/>
  <c r="N126" i="19"/>
  <c r="M126" i="19"/>
  <c r="L126" i="19"/>
  <c r="K126" i="19"/>
  <c r="C126" i="19"/>
  <c r="B126" i="19"/>
  <c r="A126" i="19"/>
  <c r="Q126" i="19" s="1"/>
  <c r="Z125" i="19"/>
  <c r="Y125" i="19"/>
  <c r="X125" i="19"/>
  <c r="N125" i="19"/>
  <c r="M125" i="19"/>
  <c r="L125" i="19"/>
  <c r="K125" i="19"/>
  <c r="C125" i="19"/>
  <c r="B125" i="19"/>
  <c r="A125" i="19"/>
  <c r="Q125" i="19" s="1"/>
  <c r="Z124" i="19"/>
  <c r="Y124" i="19"/>
  <c r="X124" i="19"/>
  <c r="N124" i="19"/>
  <c r="M124" i="19"/>
  <c r="L124" i="19"/>
  <c r="K124" i="19"/>
  <c r="C124" i="19"/>
  <c r="B124" i="19"/>
  <c r="A124" i="19"/>
  <c r="Q124" i="19" s="1"/>
  <c r="Z123" i="19"/>
  <c r="Y123" i="19"/>
  <c r="X123" i="19"/>
  <c r="N123" i="19"/>
  <c r="M123" i="19"/>
  <c r="L123" i="19"/>
  <c r="K123" i="19"/>
  <c r="C123" i="19"/>
  <c r="B123" i="19"/>
  <c r="A123" i="19"/>
  <c r="Q123" i="19" s="1"/>
  <c r="Z122" i="19"/>
  <c r="Y122" i="19"/>
  <c r="X122" i="19"/>
  <c r="N122" i="19"/>
  <c r="M122" i="19"/>
  <c r="L122" i="19"/>
  <c r="K122" i="19"/>
  <c r="C122" i="19"/>
  <c r="B122" i="19"/>
  <c r="A122" i="19"/>
  <c r="Q122" i="19" s="1"/>
  <c r="Z121" i="19"/>
  <c r="Y121" i="19"/>
  <c r="X121" i="19"/>
  <c r="N121" i="19"/>
  <c r="M121" i="19"/>
  <c r="L121" i="19"/>
  <c r="K121" i="19"/>
  <c r="C121" i="19"/>
  <c r="B121" i="19"/>
  <c r="A121" i="19"/>
  <c r="Q121" i="19" s="1"/>
  <c r="Z120" i="19"/>
  <c r="Y120" i="19"/>
  <c r="X120" i="19"/>
  <c r="N120" i="19"/>
  <c r="M120" i="19"/>
  <c r="L120" i="19"/>
  <c r="K120" i="19"/>
  <c r="C120" i="19"/>
  <c r="B120" i="19"/>
  <c r="A120" i="19"/>
  <c r="Q120" i="19" s="1"/>
  <c r="Z119" i="19"/>
  <c r="Y119" i="19"/>
  <c r="X119" i="19"/>
  <c r="N119" i="19"/>
  <c r="M119" i="19"/>
  <c r="L119" i="19"/>
  <c r="K119" i="19"/>
  <c r="C119" i="19"/>
  <c r="B119" i="19"/>
  <c r="A119" i="19"/>
  <c r="Q119" i="19" s="1"/>
  <c r="Z118" i="19"/>
  <c r="Y118" i="19"/>
  <c r="X118" i="19"/>
  <c r="N118" i="19"/>
  <c r="M118" i="19"/>
  <c r="L118" i="19"/>
  <c r="K118" i="19"/>
  <c r="C118" i="19"/>
  <c r="B118" i="19"/>
  <c r="A118" i="19"/>
  <c r="Q118" i="19" s="1"/>
  <c r="Z117" i="19"/>
  <c r="Y117" i="19"/>
  <c r="X117" i="19"/>
  <c r="N117" i="19"/>
  <c r="M117" i="19"/>
  <c r="L117" i="19"/>
  <c r="K117" i="19"/>
  <c r="C117" i="19"/>
  <c r="B117" i="19"/>
  <c r="A117" i="19"/>
  <c r="Q117" i="19" s="1"/>
  <c r="Z116" i="19"/>
  <c r="Y116" i="19"/>
  <c r="X116" i="19"/>
  <c r="N116" i="19"/>
  <c r="M116" i="19"/>
  <c r="L116" i="19"/>
  <c r="K116" i="19"/>
  <c r="C116" i="19"/>
  <c r="B116" i="19"/>
  <c r="A116" i="19"/>
  <c r="Q116" i="19" s="1"/>
  <c r="Z115" i="19"/>
  <c r="Y115" i="19"/>
  <c r="X115" i="19"/>
  <c r="N115" i="19"/>
  <c r="M115" i="19"/>
  <c r="L115" i="19"/>
  <c r="K115" i="19"/>
  <c r="C115" i="19"/>
  <c r="B115" i="19"/>
  <c r="A115" i="19"/>
  <c r="Q115" i="19" s="1"/>
  <c r="Z114" i="19"/>
  <c r="Y114" i="19"/>
  <c r="X114" i="19"/>
  <c r="N114" i="19"/>
  <c r="M114" i="19"/>
  <c r="L114" i="19"/>
  <c r="K114" i="19"/>
  <c r="C114" i="19"/>
  <c r="B114" i="19"/>
  <c r="A114" i="19"/>
  <c r="Q114" i="19" s="1"/>
  <c r="Z113" i="19"/>
  <c r="Y113" i="19"/>
  <c r="X113" i="19"/>
  <c r="N113" i="19"/>
  <c r="M113" i="19"/>
  <c r="L113" i="19"/>
  <c r="K113" i="19"/>
  <c r="C113" i="19"/>
  <c r="B113" i="19"/>
  <c r="A113" i="19"/>
  <c r="Q113" i="19" s="1"/>
  <c r="Z112" i="19"/>
  <c r="Y112" i="19"/>
  <c r="X112" i="19"/>
  <c r="N112" i="19"/>
  <c r="M112" i="19"/>
  <c r="L112" i="19"/>
  <c r="K112" i="19"/>
  <c r="C112" i="19"/>
  <c r="B112" i="19"/>
  <c r="A112" i="19"/>
  <c r="Q112" i="19" s="1"/>
  <c r="Z111" i="19"/>
  <c r="Y111" i="19"/>
  <c r="X111" i="19"/>
  <c r="N111" i="19"/>
  <c r="M111" i="19"/>
  <c r="L111" i="19"/>
  <c r="K111" i="19"/>
  <c r="C111" i="19"/>
  <c r="B111" i="19"/>
  <c r="A111" i="19"/>
  <c r="Q111" i="19" s="1"/>
  <c r="Z110" i="19"/>
  <c r="Y110" i="19"/>
  <c r="X110" i="19"/>
  <c r="N110" i="19"/>
  <c r="M110" i="19"/>
  <c r="L110" i="19"/>
  <c r="K110" i="19"/>
  <c r="C110" i="19"/>
  <c r="B110" i="19"/>
  <c r="A110" i="19"/>
  <c r="Q110" i="19" s="1"/>
  <c r="Z109" i="19"/>
  <c r="Y109" i="19"/>
  <c r="X109" i="19"/>
  <c r="N109" i="19"/>
  <c r="M109" i="19"/>
  <c r="L109" i="19"/>
  <c r="K109" i="19"/>
  <c r="C109" i="19"/>
  <c r="B109" i="19"/>
  <c r="A109" i="19"/>
  <c r="Q109" i="19" s="1"/>
  <c r="Z98" i="19"/>
  <c r="Y98" i="19"/>
  <c r="X98" i="19"/>
  <c r="N98" i="19"/>
  <c r="M98" i="19"/>
  <c r="L98" i="19"/>
  <c r="K98" i="19"/>
  <c r="E98" i="19"/>
  <c r="C98" i="19"/>
  <c r="B98" i="19"/>
  <c r="A98" i="19"/>
  <c r="Q98" i="19" s="1"/>
  <c r="Z97" i="19"/>
  <c r="Y97" i="19"/>
  <c r="X97" i="19"/>
  <c r="N97" i="19"/>
  <c r="M97" i="19"/>
  <c r="L97" i="19"/>
  <c r="K97" i="19"/>
  <c r="E97" i="19"/>
  <c r="C97" i="19"/>
  <c r="B97" i="19"/>
  <c r="A97" i="19"/>
  <c r="Q97" i="19" s="1"/>
  <c r="Z96" i="19"/>
  <c r="Y96" i="19"/>
  <c r="X96" i="19"/>
  <c r="N96" i="19"/>
  <c r="M96" i="19"/>
  <c r="L96" i="19"/>
  <c r="K96" i="19"/>
  <c r="E96" i="19"/>
  <c r="C96" i="19"/>
  <c r="B96" i="19"/>
  <c r="A96" i="19"/>
  <c r="Q96" i="19" s="1"/>
  <c r="Z95" i="19"/>
  <c r="Y95" i="19"/>
  <c r="X95" i="19"/>
  <c r="N95" i="19"/>
  <c r="M95" i="19"/>
  <c r="L95" i="19"/>
  <c r="K95" i="19"/>
  <c r="E95" i="19"/>
  <c r="C95" i="19"/>
  <c r="B95" i="19"/>
  <c r="A95" i="19"/>
  <c r="Q95" i="19" s="1"/>
  <c r="Z94" i="19"/>
  <c r="Y94" i="19"/>
  <c r="X94" i="19"/>
  <c r="N94" i="19"/>
  <c r="M94" i="19"/>
  <c r="L94" i="19"/>
  <c r="K94" i="19"/>
  <c r="C94" i="19"/>
  <c r="B94" i="19"/>
  <c r="A94" i="19"/>
  <c r="Q94" i="19" s="1"/>
  <c r="Z93" i="19"/>
  <c r="Y93" i="19"/>
  <c r="X93" i="19"/>
  <c r="N93" i="19"/>
  <c r="M93" i="19"/>
  <c r="L93" i="19"/>
  <c r="K93" i="19"/>
  <c r="E93" i="19"/>
  <c r="C93" i="19"/>
  <c r="B93" i="19"/>
  <c r="A93" i="19"/>
  <c r="Q93" i="19" s="1"/>
  <c r="Z92" i="19"/>
  <c r="Y92" i="19"/>
  <c r="X92" i="19"/>
  <c r="N92" i="19"/>
  <c r="M92" i="19"/>
  <c r="L92" i="19"/>
  <c r="K92" i="19"/>
  <c r="E92" i="19"/>
  <c r="C92" i="19"/>
  <c r="B92" i="19"/>
  <c r="A92" i="19"/>
  <c r="Q92" i="19" s="1"/>
  <c r="Z91" i="19"/>
  <c r="Y91" i="19"/>
  <c r="X91" i="19"/>
  <c r="N91" i="19"/>
  <c r="M91" i="19"/>
  <c r="L91" i="19"/>
  <c r="K91" i="19"/>
  <c r="E91" i="19"/>
  <c r="C91" i="19"/>
  <c r="B91" i="19"/>
  <c r="A91" i="19"/>
  <c r="Q91" i="19" s="1"/>
  <c r="Z90" i="19"/>
  <c r="Y90" i="19"/>
  <c r="X90" i="19"/>
  <c r="N90" i="19"/>
  <c r="M90" i="19"/>
  <c r="L90" i="19"/>
  <c r="K90" i="19"/>
  <c r="E90" i="19"/>
  <c r="C90" i="19"/>
  <c r="B90" i="19"/>
  <c r="A90" i="19"/>
  <c r="Q90" i="19" s="1"/>
  <c r="Z89" i="19"/>
  <c r="Y89" i="19"/>
  <c r="X89" i="19"/>
  <c r="N89" i="19"/>
  <c r="M89" i="19"/>
  <c r="L89" i="19"/>
  <c r="K89" i="19"/>
  <c r="C89" i="19"/>
  <c r="B89" i="19"/>
  <c r="A89" i="19"/>
  <c r="Q89" i="19" s="1"/>
  <c r="Z88" i="19"/>
  <c r="Y88" i="19"/>
  <c r="X88" i="19"/>
  <c r="N88" i="19"/>
  <c r="M88" i="19"/>
  <c r="L88" i="19"/>
  <c r="K88" i="19"/>
  <c r="E88" i="19"/>
  <c r="C88" i="19"/>
  <c r="B88" i="19"/>
  <c r="A88" i="19"/>
  <c r="Q88" i="19" s="1"/>
  <c r="Z87" i="19"/>
  <c r="Y87" i="19"/>
  <c r="X87" i="19"/>
  <c r="N87" i="19"/>
  <c r="M87" i="19"/>
  <c r="L87" i="19"/>
  <c r="K87" i="19"/>
  <c r="E87" i="19"/>
  <c r="C87" i="19"/>
  <c r="B87" i="19"/>
  <c r="A87" i="19"/>
  <c r="Q87" i="19" s="1"/>
  <c r="Z86" i="19"/>
  <c r="Y86" i="19"/>
  <c r="X86" i="19"/>
  <c r="N86" i="19"/>
  <c r="M86" i="19"/>
  <c r="L86" i="19"/>
  <c r="K86" i="19"/>
  <c r="E86" i="19"/>
  <c r="C86" i="19"/>
  <c r="B86" i="19"/>
  <c r="A86" i="19"/>
  <c r="Q86" i="19" s="1"/>
  <c r="Z85" i="19"/>
  <c r="Y85" i="19"/>
  <c r="X85" i="19"/>
  <c r="N85" i="19"/>
  <c r="M85" i="19"/>
  <c r="L85" i="19"/>
  <c r="K85" i="19"/>
  <c r="E85" i="19"/>
  <c r="C85" i="19"/>
  <c r="B85" i="19"/>
  <c r="A85" i="19"/>
  <c r="Q85" i="19" s="1"/>
  <c r="Z84" i="19"/>
  <c r="Y84" i="19"/>
  <c r="X84" i="19"/>
  <c r="N84" i="19"/>
  <c r="M84" i="19"/>
  <c r="L84" i="19"/>
  <c r="K84" i="19"/>
  <c r="C84" i="19"/>
  <c r="B84" i="19"/>
  <c r="A84" i="19"/>
  <c r="Q84" i="19" s="1"/>
  <c r="Z83" i="19"/>
  <c r="Y83" i="19"/>
  <c r="X83" i="19"/>
  <c r="N83" i="19"/>
  <c r="M83" i="19"/>
  <c r="L83" i="19"/>
  <c r="K83" i="19"/>
  <c r="E83" i="19"/>
  <c r="C83" i="19"/>
  <c r="B83" i="19"/>
  <c r="A83" i="19"/>
  <c r="Q83" i="19" s="1"/>
  <c r="Z82" i="19"/>
  <c r="Y82" i="19"/>
  <c r="X82" i="19"/>
  <c r="N82" i="19"/>
  <c r="M82" i="19"/>
  <c r="L82" i="19"/>
  <c r="K82" i="19"/>
  <c r="E82" i="19"/>
  <c r="C82" i="19"/>
  <c r="B82" i="19"/>
  <c r="A82" i="19"/>
  <c r="Q82" i="19" s="1"/>
  <c r="Z81" i="19"/>
  <c r="Y81" i="19"/>
  <c r="X81" i="19"/>
  <c r="N81" i="19"/>
  <c r="M81" i="19"/>
  <c r="L81" i="19"/>
  <c r="K81" i="19"/>
  <c r="E81" i="19"/>
  <c r="C81" i="19"/>
  <c r="B81" i="19"/>
  <c r="A81" i="19"/>
  <c r="Q81" i="19" s="1"/>
  <c r="Z80" i="19"/>
  <c r="Y80" i="19"/>
  <c r="X80" i="19"/>
  <c r="N80" i="19"/>
  <c r="M80" i="19"/>
  <c r="L80" i="19"/>
  <c r="K80" i="19"/>
  <c r="E80" i="19"/>
  <c r="C80" i="19"/>
  <c r="B80" i="19"/>
  <c r="A80" i="19"/>
  <c r="Q80" i="19" s="1"/>
  <c r="Z79" i="19"/>
  <c r="Y79" i="19"/>
  <c r="X79" i="19"/>
  <c r="N79" i="19"/>
  <c r="M79" i="19"/>
  <c r="L79" i="19"/>
  <c r="K79" i="19"/>
  <c r="E79" i="19"/>
  <c r="C79" i="19"/>
  <c r="B79" i="19"/>
  <c r="A79" i="19"/>
  <c r="Q79" i="19" s="1"/>
  <c r="Z78" i="19"/>
  <c r="Y78" i="19"/>
  <c r="X78" i="19"/>
  <c r="N78" i="19"/>
  <c r="M78" i="19"/>
  <c r="L78" i="19"/>
  <c r="K78" i="19"/>
  <c r="C78" i="19"/>
  <c r="B78" i="19"/>
  <c r="A78" i="19"/>
  <c r="Q78" i="19" s="1"/>
  <c r="Z77" i="19"/>
  <c r="Y77" i="19"/>
  <c r="X77" i="19"/>
  <c r="N77" i="19"/>
  <c r="M77" i="19"/>
  <c r="L77" i="19"/>
  <c r="K77" i="19"/>
  <c r="E77" i="19"/>
  <c r="C77" i="19"/>
  <c r="B77" i="19"/>
  <c r="A77" i="19"/>
  <c r="Q77" i="19" s="1"/>
  <c r="Z66" i="19"/>
  <c r="Y66" i="19"/>
  <c r="X66" i="19"/>
  <c r="N66" i="19"/>
  <c r="M66" i="19"/>
  <c r="L66" i="19"/>
  <c r="K66" i="19"/>
  <c r="E66" i="19"/>
  <c r="C66" i="19"/>
  <c r="B66" i="19"/>
  <c r="A66" i="19"/>
  <c r="Q66" i="19" s="1"/>
  <c r="Z65" i="19"/>
  <c r="Y65" i="19"/>
  <c r="X65" i="19"/>
  <c r="N65" i="19"/>
  <c r="M65" i="19"/>
  <c r="L65" i="19"/>
  <c r="K65" i="19"/>
  <c r="E65" i="19"/>
  <c r="C65" i="19"/>
  <c r="B65" i="19"/>
  <c r="A65" i="19"/>
  <c r="Q65" i="19" s="1"/>
  <c r="Z64" i="19"/>
  <c r="Y64" i="19"/>
  <c r="X64" i="19"/>
  <c r="N64" i="19"/>
  <c r="M64" i="19"/>
  <c r="L64" i="19"/>
  <c r="K64" i="19"/>
  <c r="E64" i="19"/>
  <c r="C64" i="19"/>
  <c r="B64" i="19"/>
  <c r="A64" i="19"/>
  <c r="Q64" i="19" s="1"/>
  <c r="Z63" i="19"/>
  <c r="Y63" i="19"/>
  <c r="X63" i="19"/>
  <c r="N63" i="19"/>
  <c r="M63" i="19"/>
  <c r="L63" i="19"/>
  <c r="K63" i="19"/>
  <c r="E63" i="19"/>
  <c r="C63" i="19"/>
  <c r="B63" i="19"/>
  <c r="A63" i="19"/>
  <c r="Q63" i="19" s="1"/>
  <c r="Z62" i="19"/>
  <c r="Y62" i="19"/>
  <c r="X62" i="19"/>
  <c r="N62" i="19"/>
  <c r="M62" i="19"/>
  <c r="L62" i="19"/>
  <c r="K62" i="19"/>
  <c r="C62" i="19"/>
  <c r="B62" i="19"/>
  <c r="A62" i="19"/>
  <c r="Q62" i="19" s="1"/>
  <c r="Z61" i="19"/>
  <c r="Y61" i="19"/>
  <c r="X61" i="19"/>
  <c r="N61" i="19"/>
  <c r="M61" i="19"/>
  <c r="L61" i="19"/>
  <c r="K61" i="19"/>
  <c r="E61" i="19"/>
  <c r="C61" i="19"/>
  <c r="B61" i="19"/>
  <c r="A61" i="19"/>
  <c r="Q61" i="19" s="1"/>
  <c r="Z60" i="19"/>
  <c r="Y60" i="19"/>
  <c r="X60" i="19"/>
  <c r="N60" i="19"/>
  <c r="M60" i="19"/>
  <c r="L60" i="19"/>
  <c r="K60" i="19"/>
  <c r="E60" i="19"/>
  <c r="C60" i="19"/>
  <c r="B60" i="19"/>
  <c r="A60" i="19"/>
  <c r="Q60" i="19" s="1"/>
  <c r="Z59" i="19"/>
  <c r="Y59" i="19"/>
  <c r="X59" i="19"/>
  <c r="N59" i="19"/>
  <c r="M59" i="19"/>
  <c r="L59" i="19"/>
  <c r="K59" i="19"/>
  <c r="E59" i="19"/>
  <c r="C59" i="19"/>
  <c r="B59" i="19"/>
  <c r="A59" i="19"/>
  <c r="Q59" i="19" s="1"/>
  <c r="Z58" i="19"/>
  <c r="Y58" i="19"/>
  <c r="X58" i="19"/>
  <c r="N58" i="19"/>
  <c r="M58" i="19"/>
  <c r="L58" i="19"/>
  <c r="K58" i="19"/>
  <c r="E58" i="19"/>
  <c r="C58" i="19"/>
  <c r="B58" i="19"/>
  <c r="A58" i="19"/>
  <c r="Q58" i="19" s="1"/>
  <c r="Z57" i="19"/>
  <c r="Y57" i="19"/>
  <c r="X57" i="19"/>
  <c r="N57" i="19"/>
  <c r="M57" i="19"/>
  <c r="L57" i="19"/>
  <c r="K57" i="19"/>
  <c r="E57" i="19"/>
  <c r="C57" i="19"/>
  <c r="B57" i="19"/>
  <c r="A57" i="19"/>
  <c r="Q57" i="19" s="1"/>
  <c r="Z56" i="19"/>
  <c r="Y56" i="19"/>
  <c r="X56" i="19"/>
  <c r="N56" i="19"/>
  <c r="M56" i="19"/>
  <c r="L56" i="19"/>
  <c r="K56" i="19"/>
  <c r="C56" i="19"/>
  <c r="B56" i="19"/>
  <c r="A56" i="19"/>
  <c r="Q56" i="19" s="1"/>
  <c r="Z55" i="19"/>
  <c r="Y55" i="19"/>
  <c r="X55" i="19"/>
  <c r="N55" i="19"/>
  <c r="M55" i="19"/>
  <c r="L55" i="19"/>
  <c r="K55" i="19"/>
  <c r="E55" i="19"/>
  <c r="C55" i="19"/>
  <c r="B55" i="19"/>
  <c r="A55" i="19"/>
  <c r="Q55" i="19" s="1"/>
  <c r="Z54" i="19"/>
  <c r="Y54" i="19"/>
  <c r="X54" i="19"/>
  <c r="N54" i="19"/>
  <c r="M54" i="19"/>
  <c r="L54" i="19"/>
  <c r="K54" i="19"/>
  <c r="E54" i="19"/>
  <c r="C54" i="19"/>
  <c r="B54" i="19"/>
  <c r="A54" i="19"/>
  <c r="Q54" i="19" s="1"/>
  <c r="Z53" i="19"/>
  <c r="Y53" i="19"/>
  <c r="X53" i="19"/>
  <c r="N53" i="19"/>
  <c r="M53" i="19"/>
  <c r="L53" i="19"/>
  <c r="K53" i="19"/>
  <c r="E53" i="19"/>
  <c r="C53" i="19"/>
  <c r="B53" i="19"/>
  <c r="A53" i="19"/>
  <c r="Q53" i="19" s="1"/>
  <c r="Z52" i="19"/>
  <c r="Y52" i="19"/>
  <c r="X52" i="19"/>
  <c r="N52" i="19"/>
  <c r="M52" i="19"/>
  <c r="L52" i="19"/>
  <c r="K52" i="19"/>
  <c r="E52" i="19"/>
  <c r="C52" i="19"/>
  <c r="B52" i="19"/>
  <c r="A52" i="19"/>
  <c r="Q52" i="19" s="1"/>
  <c r="Z51" i="19"/>
  <c r="Y51" i="19"/>
  <c r="X51" i="19"/>
  <c r="N51" i="19"/>
  <c r="M51" i="19"/>
  <c r="L51" i="19"/>
  <c r="K51" i="19"/>
  <c r="C51" i="19"/>
  <c r="B51" i="19"/>
  <c r="A51" i="19"/>
  <c r="Q51" i="19" s="1"/>
  <c r="Z50" i="19"/>
  <c r="Y50" i="19"/>
  <c r="X50" i="19"/>
  <c r="N50" i="19"/>
  <c r="M50" i="19"/>
  <c r="L50" i="19"/>
  <c r="K50" i="19"/>
  <c r="E50" i="19"/>
  <c r="C50" i="19"/>
  <c r="B50" i="19"/>
  <c r="A50" i="19"/>
  <c r="Q50" i="19" s="1"/>
  <c r="Z49" i="19"/>
  <c r="Y49" i="19"/>
  <c r="X49" i="19"/>
  <c r="N49" i="19"/>
  <c r="M49" i="19"/>
  <c r="L49" i="19"/>
  <c r="K49" i="19"/>
  <c r="E49" i="19"/>
  <c r="C49" i="19"/>
  <c r="B49" i="19"/>
  <c r="A49" i="19"/>
  <c r="Q49" i="19" s="1"/>
  <c r="Z48" i="19"/>
  <c r="Y48" i="19"/>
  <c r="X48" i="19"/>
  <c r="N48" i="19"/>
  <c r="M48" i="19"/>
  <c r="L48" i="19"/>
  <c r="K48" i="19"/>
  <c r="E48" i="19"/>
  <c r="C48" i="19"/>
  <c r="B48" i="19"/>
  <c r="A48" i="19"/>
  <c r="Q48" i="19" s="1"/>
  <c r="Z47" i="19"/>
  <c r="Y47" i="19"/>
  <c r="X47" i="19"/>
  <c r="N47" i="19"/>
  <c r="M47" i="19"/>
  <c r="L47" i="19"/>
  <c r="K47" i="19"/>
  <c r="E47" i="19"/>
  <c r="C47" i="19"/>
  <c r="B47" i="19"/>
  <c r="A47" i="19"/>
  <c r="Q47" i="19" s="1"/>
  <c r="Z46" i="19"/>
  <c r="Y46" i="19"/>
  <c r="X46" i="19"/>
  <c r="N46" i="19"/>
  <c r="M46" i="19"/>
  <c r="L46" i="19"/>
  <c r="K46" i="19"/>
  <c r="E46" i="19"/>
  <c r="C46" i="19"/>
  <c r="B46" i="19"/>
  <c r="A46" i="19"/>
  <c r="Q46" i="19" s="1"/>
  <c r="Z45" i="19"/>
  <c r="Y45" i="19"/>
  <c r="X45" i="19"/>
  <c r="N45" i="19"/>
  <c r="M45" i="19"/>
  <c r="L45" i="19"/>
  <c r="K45" i="19"/>
  <c r="C45" i="19"/>
  <c r="B45" i="19"/>
  <c r="A45" i="19"/>
  <c r="Q45" i="19" s="1"/>
  <c r="Z44" i="19"/>
  <c r="Y44" i="19"/>
  <c r="X44" i="19"/>
  <c r="N44" i="19"/>
  <c r="M44" i="19"/>
  <c r="L44" i="19"/>
  <c r="K44" i="19"/>
  <c r="E44" i="19"/>
  <c r="C44" i="19"/>
  <c r="B44" i="19"/>
  <c r="A44" i="19"/>
  <c r="Q44" i="19" s="1"/>
  <c r="Z33" i="19"/>
  <c r="Y33" i="19"/>
  <c r="X33" i="19"/>
  <c r="N33" i="19"/>
  <c r="M33" i="19"/>
  <c r="L33" i="19"/>
  <c r="K33" i="19"/>
  <c r="F33" i="19"/>
  <c r="E33" i="19"/>
  <c r="C33" i="19"/>
  <c r="B33" i="19"/>
  <c r="A33" i="19"/>
  <c r="Q33" i="19" s="1"/>
  <c r="Z32" i="19"/>
  <c r="Y32" i="19"/>
  <c r="X32" i="19"/>
  <c r="N32" i="19"/>
  <c r="M32" i="19"/>
  <c r="L32" i="19"/>
  <c r="K32" i="19"/>
  <c r="F32" i="19"/>
  <c r="E32" i="19"/>
  <c r="C32" i="19"/>
  <c r="B32" i="19"/>
  <c r="A32" i="19"/>
  <c r="Q32" i="19" s="1"/>
  <c r="Z31" i="19"/>
  <c r="Y31" i="19"/>
  <c r="X31" i="19"/>
  <c r="N31" i="19"/>
  <c r="M31" i="19"/>
  <c r="L31" i="19"/>
  <c r="K31" i="19"/>
  <c r="F31" i="19"/>
  <c r="E31" i="19"/>
  <c r="C31" i="19"/>
  <c r="B31" i="19"/>
  <c r="A31" i="19"/>
  <c r="Q31" i="19" s="1"/>
  <c r="Z30" i="19"/>
  <c r="Y30" i="19"/>
  <c r="X30" i="19"/>
  <c r="N30" i="19"/>
  <c r="M30" i="19"/>
  <c r="L30" i="19"/>
  <c r="K30" i="19"/>
  <c r="F30" i="19"/>
  <c r="E30" i="19"/>
  <c r="C30" i="19"/>
  <c r="B30" i="19"/>
  <c r="A30" i="19"/>
  <c r="Q30" i="19" s="1"/>
  <c r="Z29" i="19"/>
  <c r="Y29" i="19"/>
  <c r="X29" i="19"/>
  <c r="N29" i="19"/>
  <c r="M29" i="19"/>
  <c r="L29" i="19"/>
  <c r="K29" i="19"/>
  <c r="E29" i="19"/>
  <c r="C29" i="19"/>
  <c r="B29" i="19"/>
  <c r="A29" i="19"/>
  <c r="Q29" i="19" s="1"/>
  <c r="Z28" i="19"/>
  <c r="Y28" i="19"/>
  <c r="X28" i="19"/>
  <c r="N28" i="19"/>
  <c r="M28" i="19"/>
  <c r="L28" i="19"/>
  <c r="K28" i="19"/>
  <c r="F28" i="19"/>
  <c r="E28" i="19"/>
  <c r="C28" i="19"/>
  <c r="B28" i="19"/>
  <c r="A28" i="19"/>
  <c r="Q28" i="19" s="1"/>
  <c r="Z27" i="19"/>
  <c r="Y27" i="19"/>
  <c r="X27" i="19"/>
  <c r="N27" i="19"/>
  <c r="M27" i="19"/>
  <c r="L27" i="19"/>
  <c r="K27" i="19"/>
  <c r="F27" i="19"/>
  <c r="E27" i="19"/>
  <c r="C27" i="19"/>
  <c r="B27" i="19"/>
  <c r="A27" i="19"/>
  <c r="Q27" i="19" s="1"/>
  <c r="Z26" i="19"/>
  <c r="Y26" i="19"/>
  <c r="X26" i="19"/>
  <c r="N26" i="19"/>
  <c r="M26" i="19"/>
  <c r="L26" i="19"/>
  <c r="K26" i="19"/>
  <c r="F26" i="19"/>
  <c r="E26" i="19"/>
  <c r="C26" i="19"/>
  <c r="B26" i="19"/>
  <c r="A26" i="19"/>
  <c r="Q26" i="19" s="1"/>
  <c r="Z25" i="19"/>
  <c r="Y25" i="19"/>
  <c r="X25" i="19"/>
  <c r="N25" i="19"/>
  <c r="M25" i="19"/>
  <c r="L25" i="19"/>
  <c r="K25" i="19"/>
  <c r="F25" i="19"/>
  <c r="E25" i="19"/>
  <c r="C25" i="19"/>
  <c r="B25" i="19"/>
  <c r="A25" i="19"/>
  <c r="Q25" i="19" s="1"/>
  <c r="Z24" i="19"/>
  <c r="Y24" i="19"/>
  <c r="X24" i="19"/>
  <c r="N24" i="19"/>
  <c r="M24" i="19"/>
  <c r="L24" i="19"/>
  <c r="K24" i="19"/>
  <c r="F24" i="19"/>
  <c r="E24" i="19"/>
  <c r="C24" i="19"/>
  <c r="B24" i="19"/>
  <c r="A24" i="19"/>
  <c r="Q24" i="19" s="1"/>
  <c r="Z23" i="19"/>
  <c r="Y23" i="19"/>
  <c r="X23" i="19"/>
  <c r="N23" i="19"/>
  <c r="M23" i="19"/>
  <c r="L23" i="19"/>
  <c r="K23" i="19"/>
  <c r="F23" i="19"/>
  <c r="E23" i="19"/>
  <c r="C23" i="19"/>
  <c r="B23" i="19"/>
  <c r="A23" i="19"/>
  <c r="Q23" i="19" s="1"/>
  <c r="Z22" i="19"/>
  <c r="Y22" i="19"/>
  <c r="X22" i="19"/>
  <c r="N22" i="19"/>
  <c r="M22" i="19"/>
  <c r="L22" i="19"/>
  <c r="K22" i="19"/>
  <c r="E22" i="19"/>
  <c r="C22" i="19"/>
  <c r="B22" i="19"/>
  <c r="A22" i="19"/>
  <c r="Q22" i="19" s="1"/>
  <c r="Z21" i="19"/>
  <c r="Y21" i="19"/>
  <c r="X21" i="19"/>
  <c r="N21" i="19"/>
  <c r="M21" i="19"/>
  <c r="L21" i="19"/>
  <c r="K21" i="19"/>
  <c r="F21" i="19"/>
  <c r="E21" i="19"/>
  <c r="C21" i="19"/>
  <c r="B21" i="19"/>
  <c r="A21" i="19"/>
  <c r="Q21" i="19" s="1"/>
  <c r="Z20" i="19"/>
  <c r="Y20" i="19"/>
  <c r="X20" i="19"/>
  <c r="N20" i="19"/>
  <c r="M20" i="19"/>
  <c r="L20" i="19"/>
  <c r="K20" i="19"/>
  <c r="F20" i="19"/>
  <c r="E20" i="19"/>
  <c r="C20" i="19"/>
  <c r="B20" i="19"/>
  <c r="A20" i="19"/>
  <c r="Q20" i="19" s="1"/>
  <c r="Z19" i="19"/>
  <c r="Y19" i="19"/>
  <c r="X19" i="19"/>
  <c r="N19" i="19"/>
  <c r="M19" i="19"/>
  <c r="L19" i="19"/>
  <c r="K19" i="19"/>
  <c r="F19" i="19"/>
  <c r="E19" i="19"/>
  <c r="C19" i="19"/>
  <c r="B19" i="19"/>
  <c r="A19" i="19"/>
  <c r="Q19" i="19" s="1"/>
  <c r="Z18" i="19"/>
  <c r="Y18" i="19"/>
  <c r="X18" i="19"/>
  <c r="N18" i="19"/>
  <c r="M18" i="19"/>
  <c r="L18" i="19"/>
  <c r="K18" i="19"/>
  <c r="F18" i="19"/>
  <c r="E18" i="19"/>
  <c r="C18" i="19"/>
  <c r="B18" i="19"/>
  <c r="A18" i="19"/>
  <c r="Q18" i="19" s="1"/>
  <c r="Z17" i="19"/>
  <c r="Y17" i="19"/>
  <c r="X17" i="19"/>
  <c r="N17" i="19"/>
  <c r="M17" i="19"/>
  <c r="L17" i="19"/>
  <c r="K17" i="19"/>
  <c r="E17" i="19"/>
  <c r="C17" i="19"/>
  <c r="B17" i="19"/>
  <c r="A17" i="19"/>
  <c r="Q17" i="19" s="1"/>
  <c r="Z16" i="19"/>
  <c r="Y16" i="19"/>
  <c r="X16" i="19"/>
  <c r="N16" i="19"/>
  <c r="M16" i="19"/>
  <c r="L16" i="19"/>
  <c r="K16" i="19"/>
  <c r="F16" i="19"/>
  <c r="E16" i="19"/>
  <c r="C16" i="19"/>
  <c r="B16" i="19"/>
  <c r="A16" i="19"/>
  <c r="Q16" i="19" s="1"/>
  <c r="Z15" i="19"/>
  <c r="Y15" i="19"/>
  <c r="X15" i="19"/>
  <c r="N15" i="19"/>
  <c r="M15" i="19"/>
  <c r="L15" i="19"/>
  <c r="K15" i="19"/>
  <c r="F15" i="19"/>
  <c r="E15" i="19"/>
  <c r="C15" i="19"/>
  <c r="B15" i="19"/>
  <c r="A15" i="19"/>
  <c r="Q15" i="19" s="1"/>
  <c r="Z14" i="19"/>
  <c r="Y14" i="19"/>
  <c r="X14" i="19"/>
  <c r="N14" i="19"/>
  <c r="M14" i="19"/>
  <c r="L14" i="19"/>
  <c r="K14" i="19"/>
  <c r="F14" i="19"/>
  <c r="E14" i="19"/>
  <c r="C14" i="19"/>
  <c r="B14" i="19"/>
  <c r="A14" i="19"/>
  <c r="Q14" i="19" s="1"/>
  <c r="Z13" i="19"/>
  <c r="Y13" i="19"/>
  <c r="X13" i="19"/>
  <c r="N13" i="19"/>
  <c r="M13" i="19"/>
  <c r="L13" i="19"/>
  <c r="K13" i="19"/>
  <c r="F13" i="19"/>
  <c r="E13" i="19"/>
  <c r="C13" i="19"/>
  <c r="B13" i="19"/>
  <c r="A13" i="19"/>
  <c r="Q13" i="19" s="1"/>
  <c r="Z12" i="19"/>
  <c r="Y12" i="19"/>
  <c r="X12" i="19"/>
  <c r="N12" i="19"/>
  <c r="M12" i="19"/>
  <c r="L12" i="19"/>
  <c r="K12" i="19"/>
  <c r="F12" i="19"/>
  <c r="E12" i="19"/>
  <c r="C12" i="19"/>
  <c r="B12" i="19"/>
  <c r="A12" i="19"/>
  <c r="Q12" i="19" s="1"/>
  <c r="Z11" i="19"/>
  <c r="Y11" i="19"/>
  <c r="X11" i="19"/>
  <c r="N11" i="19"/>
  <c r="M11" i="19"/>
  <c r="L11" i="19"/>
  <c r="K11" i="19"/>
  <c r="E11" i="19"/>
  <c r="C11" i="19"/>
  <c r="B11" i="19"/>
  <c r="A11" i="19"/>
  <c r="Q11" i="19" s="1"/>
  <c r="Z10" i="19"/>
  <c r="Y10" i="19"/>
  <c r="X10" i="19"/>
  <c r="N10" i="19"/>
  <c r="M10" i="19"/>
  <c r="L10" i="19"/>
  <c r="K10" i="19"/>
  <c r="F10" i="19"/>
  <c r="E10" i="19"/>
  <c r="C10" i="19"/>
  <c r="B10" i="19"/>
  <c r="A10" i="19"/>
  <c r="Q10" i="19" s="1"/>
  <c r="F4" i="20"/>
  <c r="F6" i="20" s="1"/>
  <c r="F4" i="19"/>
  <c r="F6" i="19" s="1"/>
  <c r="Z121" i="17"/>
  <c r="Y121" i="17"/>
  <c r="X121" i="17"/>
  <c r="N121" i="17"/>
  <c r="M121" i="17"/>
  <c r="L121" i="17"/>
  <c r="K121" i="17"/>
  <c r="P121" i="17" s="1"/>
  <c r="C121" i="17"/>
  <c r="B121" i="17"/>
  <c r="A121" i="17"/>
  <c r="Q121" i="17" s="1"/>
  <c r="Z122" i="17"/>
  <c r="Y122" i="17"/>
  <c r="X122" i="17"/>
  <c r="N122" i="17"/>
  <c r="M122" i="17"/>
  <c r="L122" i="17"/>
  <c r="K122" i="17"/>
  <c r="C122" i="17"/>
  <c r="B122" i="17"/>
  <c r="A122" i="17"/>
  <c r="Q122" i="17" s="1"/>
  <c r="Z94" i="17"/>
  <c r="Y94" i="17"/>
  <c r="X94" i="17"/>
  <c r="N94" i="17"/>
  <c r="M94" i="17"/>
  <c r="L94" i="17"/>
  <c r="K94" i="17"/>
  <c r="E94" i="17"/>
  <c r="C94" i="17"/>
  <c r="B94" i="17"/>
  <c r="A94" i="17"/>
  <c r="Q94" i="17" s="1"/>
  <c r="Z95" i="17"/>
  <c r="Y95" i="17"/>
  <c r="X95" i="17"/>
  <c r="N95" i="17"/>
  <c r="M95" i="17"/>
  <c r="L95" i="17"/>
  <c r="K95" i="17"/>
  <c r="E95" i="17"/>
  <c r="C95" i="17"/>
  <c r="B95" i="17"/>
  <c r="A95" i="17"/>
  <c r="Q95" i="17" s="1"/>
  <c r="Z65" i="17"/>
  <c r="Y65" i="17"/>
  <c r="X65" i="17"/>
  <c r="N65" i="17"/>
  <c r="M65" i="17"/>
  <c r="L65" i="17"/>
  <c r="K65" i="17"/>
  <c r="P65" i="17" s="1"/>
  <c r="E65" i="17"/>
  <c r="C65" i="17"/>
  <c r="B65" i="17"/>
  <c r="A65" i="17"/>
  <c r="Q65" i="17" s="1"/>
  <c r="Z66" i="17"/>
  <c r="Y66" i="17"/>
  <c r="X66" i="17"/>
  <c r="N66" i="17"/>
  <c r="M66" i="17"/>
  <c r="L66" i="17"/>
  <c r="K66" i="17"/>
  <c r="E66" i="17"/>
  <c r="C66" i="17"/>
  <c r="B66" i="17"/>
  <c r="A66" i="17"/>
  <c r="Q66" i="17" s="1"/>
  <c r="Z35" i="17"/>
  <c r="Y35" i="17"/>
  <c r="X35" i="17"/>
  <c r="N35" i="17"/>
  <c r="M35" i="17"/>
  <c r="L35" i="17"/>
  <c r="K35" i="17"/>
  <c r="F35" i="17"/>
  <c r="E35" i="17"/>
  <c r="C35" i="17"/>
  <c r="B35" i="17"/>
  <c r="A35" i="17"/>
  <c r="Q35" i="17" s="1"/>
  <c r="Z36" i="17"/>
  <c r="Y36" i="17"/>
  <c r="X36" i="17"/>
  <c r="N36" i="17"/>
  <c r="M36" i="17"/>
  <c r="L36" i="17"/>
  <c r="K36" i="17"/>
  <c r="F36" i="17"/>
  <c r="E36" i="17"/>
  <c r="C36" i="17"/>
  <c r="B36" i="17"/>
  <c r="A36" i="17"/>
  <c r="Q36" i="17" s="1"/>
  <c r="Z121" i="16"/>
  <c r="Y121" i="16"/>
  <c r="X121" i="16"/>
  <c r="N121" i="16"/>
  <c r="M121" i="16"/>
  <c r="L121" i="16"/>
  <c r="K121" i="16"/>
  <c r="P121" i="16" s="1"/>
  <c r="C121" i="16"/>
  <c r="B121" i="16"/>
  <c r="A121" i="16"/>
  <c r="Q121" i="16" s="1"/>
  <c r="Z122" i="16"/>
  <c r="Y122" i="16"/>
  <c r="X122" i="16"/>
  <c r="N122" i="16"/>
  <c r="M122" i="16"/>
  <c r="L122" i="16"/>
  <c r="K122" i="16"/>
  <c r="C122" i="16"/>
  <c r="B122" i="16"/>
  <c r="A122" i="16"/>
  <c r="Q122" i="16" s="1"/>
  <c r="Z94" i="16"/>
  <c r="Y94" i="16"/>
  <c r="X94" i="16"/>
  <c r="N94" i="16"/>
  <c r="M94" i="16"/>
  <c r="L94" i="16"/>
  <c r="K94" i="16"/>
  <c r="P94" i="16" s="1"/>
  <c r="E94" i="16"/>
  <c r="C94" i="16"/>
  <c r="B94" i="16"/>
  <c r="A94" i="16"/>
  <c r="Q94" i="16" s="1"/>
  <c r="Z95" i="16"/>
  <c r="Y95" i="16"/>
  <c r="X95" i="16"/>
  <c r="N95" i="16"/>
  <c r="M95" i="16"/>
  <c r="L95" i="16"/>
  <c r="K95" i="16"/>
  <c r="E95" i="16"/>
  <c r="C95" i="16"/>
  <c r="B95" i="16"/>
  <c r="A95" i="16"/>
  <c r="Q95" i="16" s="1"/>
  <c r="Z65" i="16"/>
  <c r="Y65" i="16"/>
  <c r="X65" i="16"/>
  <c r="N65" i="16"/>
  <c r="M65" i="16"/>
  <c r="L65" i="16"/>
  <c r="K65" i="16"/>
  <c r="P65" i="16" s="1"/>
  <c r="E65" i="16"/>
  <c r="C65" i="16"/>
  <c r="B65" i="16"/>
  <c r="A65" i="16"/>
  <c r="Q65" i="16" s="1"/>
  <c r="Z66" i="16"/>
  <c r="Y66" i="16"/>
  <c r="X66" i="16"/>
  <c r="N66" i="16"/>
  <c r="M66" i="16"/>
  <c r="L66" i="16"/>
  <c r="K66" i="16"/>
  <c r="E66" i="16"/>
  <c r="C66" i="16"/>
  <c r="B66" i="16"/>
  <c r="A66" i="16"/>
  <c r="Q66" i="16" s="1"/>
  <c r="Z35" i="16"/>
  <c r="Y35" i="16"/>
  <c r="X35" i="16"/>
  <c r="N35" i="16"/>
  <c r="M35" i="16"/>
  <c r="L35" i="16"/>
  <c r="K35" i="16"/>
  <c r="P35" i="16" s="1"/>
  <c r="F35" i="16"/>
  <c r="E35" i="16"/>
  <c r="C35" i="16"/>
  <c r="B35" i="16"/>
  <c r="A35" i="16"/>
  <c r="Q35" i="16" s="1"/>
  <c r="Z36" i="16"/>
  <c r="Y36" i="16"/>
  <c r="X36" i="16"/>
  <c r="N36" i="16"/>
  <c r="M36" i="16"/>
  <c r="L36" i="16"/>
  <c r="K36" i="16"/>
  <c r="F36" i="16"/>
  <c r="E36" i="16"/>
  <c r="C36" i="16"/>
  <c r="B36" i="16"/>
  <c r="A36" i="16"/>
  <c r="Q36" i="16" s="1"/>
  <c r="E82" i="27" l="1"/>
  <c r="E84" i="27"/>
  <c r="E81" i="27"/>
  <c r="E83" i="27"/>
  <c r="E85" i="27"/>
  <c r="F85" i="27"/>
  <c r="F82" i="27"/>
  <c r="F84" i="27"/>
  <c r="F81" i="27"/>
  <c r="F83" i="27"/>
  <c r="D46" i="27"/>
  <c r="D62" i="27"/>
  <c r="G62" i="27" s="1"/>
  <c r="D45" i="27"/>
  <c r="D65" i="27"/>
  <c r="G65" i="27" s="1"/>
  <c r="D47" i="27"/>
  <c r="D43" i="27"/>
  <c r="G43" i="27" s="1"/>
  <c r="D64" i="27"/>
  <c r="D66" i="27"/>
  <c r="D63" i="27"/>
  <c r="D44" i="27"/>
  <c r="F65" i="27"/>
  <c r="F63" i="27"/>
  <c r="F44" i="27"/>
  <c r="F46" i="27"/>
  <c r="F43" i="27"/>
  <c r="F62" i="27"/>
  <c r="F45" i="27"/>
  <c r="F64" i="27"/>
  <c r="F47" i="27"/>
  <c r="F66" i="27"/>
  <c r="D82" i="27"/>
  <c r="G82" i="27" s="1"/>
  <c r="D84" i="27"/>
  <c r="G84" i="27" s="1"/>
  <c r="D81" i="27"/>
  <c r="D83" i="27"/>
  <c r="D85" i="27"/>
  <c r="H24" i="27"/>
  <c r="I24" i="27"/>
  <c r="H26" i="27"/>
  <c r="I26" i="27"/>
  <c r="H25" i="27"/>
  <c r="I25" i="27"/>
  <c r="I22" i="27"/>
  <c r="H22" i="27"/>
  <c r="I23" i="27"/>
  <c r="H23" i="27"/>
  <c r="D24" i="26"/>
  <c r="G24" i="26" s="1"/>
  <c r="D26" i="26"/>
  <c r="G26" i="26" s="1"/>
  <c r="D22" i="26"/>
  <c r="G22" i="26" s="1"/>
  <c r="D25" i="26"/>
  <c r="G25" i="26" s="1"/>
  <c r="D23" i="26"/>
  <c r="G23" i="26" s="1"/>
  <c r="G19" i="27"/>
  <c r="I19" i="27" s="1"/>
  <c r="D60" i="27"/>
  <c r="D56" i="27"/>
  <c r="D52" i="27"/>
  <c r="D40" i="27"/>
  <c r="D37" i="27"/>
  <c r="D33" i="27"/>
  <c r="D35" i="27"/>
  <c r="D31" i="27"/>
  <c r="E40" i="27"/>
  <c r="E57" i="27"/>
  <c r="E53" i="27"/>
  <c r="E41" i="27"/>
  <c r="D61" i="27"/>
  <c r="D42" i="27"/>
  <c r="D39" i="27"/>
  <c r="D57" i="27"/>
  <c r="D53" i="27"/>
  <c r="D41" i="27"/>
  <c r="D38" i="27"/>
  <c r="D34" i="27"/>
  <c r="D58" i="27"/>
  <c r="D54" i="27"/>
  <c r="E36" i="27"/>
  <c r="E32" i="27"/>
  <c r="D59" i="27"/>
  <c r="D55" i="27"/>
  <c r="D36" i="27"/>
  <c r="D32" i="27"/>
  <c r="F57" i="27"/>
  <c r="F53" i="27"/>
  <c r="F41" i="27"/>
  <c r="F38" i="27"/>
  <c r="F34" i="27"/>
  <c r="F59" i="27"/>
  <c r="F55" i="27"/>
  <c r="F61" i="27"/>
  <c r="F58" i="27"/>
  <c r="F54" i="27"/>
  <c r="F42" i="27"/>
  <c r="F39" i="27"/>
  <c r="F35" i="27"/>
  <c r="F31" i="27"/>
  <c r="F36" i="27"/>
  <c r="F32" i="27"/>
  <c r="F60" i="27"/>
  <c r="F56" i="27"/>
  <c r="F52" i="27"/>
  <c r="F40" i="27"/>
  <c r="F37" i="27"/>
  <c r="F33" i="27"/>
  <c r="D75" i="27"/>
  <c r="D71" i="27"/>
  <c r="D77" i="27"/>
  <c r="D73" i="27"/>
  <c r="D79" i="27"/>
  <c r="D76" i="27"/>
  <c r="D72" i="27"/>
  <c r="D80" i="27"/>
  <c r="D78" i="27"/>
  <c r="D74" i="27"/>
  <c r="E73" i="27"/>
  <c r="E75" i="27"/>
  <c r="E79" i="27"/>
  <c r="E76" i="27"/>
  <c r="E72" i="27"/>
  <c r="E80" i="27"/>
  <c r="E77" i="27"/>
  <c r="E78" i="27"/>
  <c r="E74" i="27"/>
  <c r="E71" i="27"/>
  <c r="F79" i="27"/>
  <c r="F76" i="27"/>
  <c r="G76" i="27" s="1"/>
  <c r="F72" i="27"/>
  <c r="F80" i="27"/>
  <c r="F77" i="27"/>
  <c r="F73" i="27"/>
  <c r="F78" i="27"/>
  <c r="F74" i="27"/>
  <c r="F75" i="27"/>
  <c r="F71" i="27"/>
  <c r="D20" i="26"/>
  <c r="F20" i="26"/>
  <c r="D19" i="26"/>
  <c r="D15" i="26"/>
  <c r="D11" i="26"/>
  <c r="D16" i="26"/>
  <c r="G16" i="26" s="1"/>
  <c r="D12" i="26"/>
  <c r="G12" i="26" s="1"/>
  <c r="D17" i="26"/>
  <c r="G17" i="26" s="1"/>
  <c r="F19" i="26"/>
  <c r="D18" i="26"/>
  <c r="G18" i="26" s="1"/>
  <c r="F15" i="26"/>
  <c r="D14" i="26"/>
  <c r="G14" i="26" s="1"/>
  <c r="F11" i="26"/>
  <c r="D10" i="26"/>
  <c r="G10" i="26" s="1"/>
  <c r="D21" i="26"/>
  <c r="G21" i="26" s="1"/>
  <c r="D13" i="26"/>
  <c r="G13" i="26" s="1"/>
  <c r="H18" i="27"/>
  <c r="I18" i="27"/>
  <c r="G11" i="27"/>
  <c r="G20" i="27"/>
  <c r="I16" i="27"/>
  <c r="H16" i="27"/>
  <c r="H21" i="27"/>
  <c r="I21" i="27"/>
  <c r="I13" i="27"/>
  <c r="H13" i="27"/>
  <c r="I12" i="27"/>
  <c r="H12" i="27"/>
  <c r="H10" i="27"/>
  <c r="I10" i="27"/>
  <c r="G15" i="27"/>
  <c r="I17" i="27"/>
  <c r="H17" i="27"/>
  <c r="H14" i="27"/>
  <c r="I14" i="27"/>
  <c r="M6" i="26"/>
  <c r="L6" i="26"/>
  <c r="K6" i="26"/>
  <c r="K5" i="26"/>
  <c r="L5" i="26"/>
  <c r="O54" i="24"/>
  <c r="O69" i="24"/>
  <c r="O54" i="22"/>
  <c r="O69" i="22"/>
  <c r="P49" i="24"/>
  <c r="O18" i="24"/>
  <c r="O36" i="24"/>
  <c r="O18" i="22"/>
  <c r="O36" i="22"/>
  <c r="P53" i="24"/>
  <c r="P15" i="24"/>
  <c r="P13" i="24"/>
  <c r="P21" i="24"/>
  <c r="P55" i="24"/>
  <c r="P62" i="24"/>
  <c r="P66" i="24"/>
  <c r="P71" i="24"/>
  <c r="P14" i="24"/>
  <c r="P33" i="24"/>
  <c r="P10" i="24"/>
  <c r="P22" i="24"/>
  <c r="P63" i="24"/>
  <c r="P20" i="24"/>
  <c r="P28" i="24"/>
  <c r="P37" i="24"/>
  <c r="P39" i="24"/>
  <c r="P67" i="24"/>
  <c r="P68" i="24"/>
  <c r="P72" i="24"/>
  <c r="P73" i="24"/>
  <c r="P70" i="24"/>
  <c r="P11" i="24"/>
  <c r="P16" i="24"/>
  <c r="P34" i="24"/>
  <c r="P46" i="24"/>
  <c r="P17" i="24"/>
  <c r="P23" i="24"/>
  <c r="P29" i="24"/>
  <c r="P32" i="24"/>
  <c r="P56" i="24"/>
  <c r="P12" i="24"/>
  <c r="P38" i="24"/>
  <c r="P41" i="24"/>
  <c r="P48" i="24"/>
  <c r="P50" i="24"/>
  <c r="P30" i="24"/>
  <c r="P64" i="24"/>
  <c r="F5" i="24"/>
  <c r="D18" i="24" s="1"/>
  <c r="G18" i="24" s="1"/>
  <c r="O70" i="24"/>
  <c r="O65" i="24"/>
  <c r="O57" i="24"/>
  <c r="O52" i="24"/>
  <c r="O48" i="24"/>
  <c r="O40" i="24"/>
  <c r="O35" i="24"/>
  <c r="O31" i="24"/>
  <c r="O23" i="24"/>
  <c r="O19" i="24"/>
  <c r="O14" i="24"/>
  <c r="O73" i="24"/>
  <c r="O68" i="24"/>
  <c r="O72" i="24"/>
  <c r="O67" i="24"/>
  <c r="O63" i="24"/>
  <c r="O55" i="24"/>
  <c r="O50" i="24"/>
  <c r="O71" i="24"/>
  <c r="O30" i="24"/>
  <c r="O15" i="24"/>
  <c r="O13" i="24"/>
  <c r="O66" i="24"/>
  <c r="O62" i="24"/>
  <c r="O22" i="24"/>
  <c r="O16" i="24"/>
  <c r="O53" i="24"/>
  <c r="O47" i="24"/>
  <c r="O12" i="24"/>
  <c r="O49" i="24"/>
  <c r="O41" i="24"/>
  <c r="O37" i="24"/>
  <c r="O38" i="24"/>
  <c r="O32" i="24"/>
  <c r="O11" i="24"/>
  <c r="O64" i="24"/>
  <c r="O56" i="24"/>
  <c r="O33" i="24"/>
  <c r="O28" i="24"/>
  <c r="O46" i="24"/>
  <c r="O39" i="24"/>
  <c r="O29" i="24"/>
  <c r="O20" i="24"/>
  <c r="O10" i="24"/>
  <c r="O51" i="24"/>
  <c r="O34" i="24"/>
  <c r="O21" i="24"/>
  <c r="P31" i="24"/>
  <c r="P47" i="24"/>
  <c r="P57" i="24"/>
  <c r="P65" i="24"/>
  <c r="P35" i="24"/>
  <c r="P40" i="24"/>
  <c r="P51" i="24"/>
  <c r="P19" i="24"/>
  <c r="P52" i="24"/>
  <c r="P56" i="22"/>
  <c r="P14" i="22"/>
  <c r="P11" i="22"/>
  <c r="P40" i="22"/>
  <c r="P30" i="22"/>
  <c r="O39" i="22"/>
  <c r="O22" i="22"/>
  <c r="O56" i="22"/>
  <c r="O33" i="22"/>
  <c r="O30" i="22"/>
  <c r="O14" i="22"/>
  <c r="O71" i="22"/>
  <c r="O70" i="22"/>
  <c r="O68" i="22"/>
  <c r="O64" i="22"/>
  <c r="O51" i="22"/>
  <c r="O48" i="22"/>
  <c r="O31" i="22"/>
  <c r="O28" i="22"/>
  <c r="O11" i="22"/>
  <c r="O13" i="22"/>
  <c r="O67" i="22"/>
  <c r="O53" i="22"/>
  <c r="O19" i="22"/>
  <c r="O16" i="22"/>
  <c r="O10" i="22"/>
  <c r="O65" i="22"/>
  <c r="O62" i="22"/>
  <c r="O49" i="22"/>
  <c r="O46" i="22"/>
  <c r="O37" i="22"/>
  <c r="O34" i="22"/>
  <c r="O32" i="22"/>
  <c r="O29" i="22"/>
  <c r="O23" i="22"/>
  <c r="O21" i="22"/>
  <c r="O20" i="22"/>
  <c r="O15" i="22"/>
  <c r="O12" i="22"/>
  <c r="O73" i="22"/>
  <c r="O40" i="22"/>
  <c r="O72" i="22"/>
  <c r="O66" i="22"/>
  <c r="O63" i="22"/>
  <c r="O57" i="22"/>
  <c r="O55" i="22"/>
  <c r="O52" i="22"/>
  <c r="O50" i="22"/>
  <c r="O47" i="22"/>
  <c r="O41" i="22"/>
  <c r="O38" i="22"/>
  <c r="O35" i="22"/>
  <c r="P22" i="22"/>
  <c r="P39" i="22"/>
  <c r="P52" i="22"/>
  <c r="P64" i="22"/>
  <c r="P70" i="22"/>
  <c r="P12" i="22"/>
  <c r="P13" i="22"/>
  <c r="P15" i="22"/>
  <c r="P23" i="22"/>
  <c r="P29" i="22"/>
  <c r="P32" i="22"/>
  <c r="P34" i="22"/>
  <c r="P37" i="22"/>
  <c r="P41" i="22"/>
  <c r="P62" i="22"/>
  <c r="P63" i="22"/>
  <c r="P65" i="22"/>
  <c r="P66" i="22"/>
  <c r="P72" i="22"/>
  <c r="P68" i="22"/>
  <c r="P71" i="22"/>
  <c r="P19" i="22"/>
  <c r="P28" i="22"/>
  <c r="P10" i="22"/>
  <c r="P35" i="22"/>
  <c r="P50" i="22"/>
  <c r="P55" i="22"/>
  <c r="P57" i="22"/>
  <c r="P51" i="22"/>
  <c r="F5" i="22"/>
  <c r="D18" i="22" s="1"/>
  <c r="G18" i="22" s="1"/>
  <c r="P16" i="22"/>
  <c r="P20" i="22"/>
  <c r="P21" i="22"/>
  <c r="P47" i="22"/>
  <c r="P33" i="22"/>
  <c r="P38" i="22"/>
  <c r="P48" i="22"/>
  <c r="P17" i="22"/>
  <c r="P31" i="22"/>
  <c r="P46" i="22"/>
  <c r="P49" i="22"/>
  <c r="P53" i="22"/>
  <c r="P67" i="22"/>
  <c r="P73" i="22"/>
  <c r="O127" i="20"/>
  <c r="O23" i="20"/>
  <c r="O31" i="20"/>
  <c r="O24" i="20"/>
  <c r="O32" i="20"/>
  <c r="O25" i="20"/>
  <c r="O33" i="20"/>
  <c r="O26" i="20"/>
  <c r="O34" i="20"/>
  <c r="O27" i="20"/>
  <c r="O35" i="20"/>
  <c r="O28" i="20"/>
  <c r="O36" i="20"/>
  <c r="O29" i="20"/>
  <c r="O37" i="20"/>
  <c r="O30" i="20"/>
  <c r="O131" i="19"/>
  <c r="O24" i="19"/>
  <c r="O32" i="19"/>
  <c r="O25" i="19"/>
  <c r="O33" i="19"/>
  <c r="O26" i="19"/>
  <c r="O34" i="19"/>
  <c r="O27" i="19"/>
  <c r="O35" i="19"/>
  <c r="O28" i="19"/>
  <c r="O36" i="19"/>
  <c r="O29" i="19"/>
  <c r="O37" i="19"/>
  <c r="O30" i="19"/>
  <c r="O23" i="19"/>
  <c r="O31" i="19"/>
  <c r="P122" i="17"/>
  <c r="P37" i="20"/>
  <c r="P70" i="20"/>
  <c r="P35" i="19"/>
  <c r="P35" i="17"/>
  <c r="P94" i="17"/>
  <c r="O38" i="20"/>
  <c r="O71" i="20"/>
  <c r="O69" i="20"/>
  <c r="O39" i="20"/>
  <c r="O104" i="20"/>
  <c r="O72" i="20"/>
  <c r="O70" i="20"/>
  <c r="P72" i="19"/>
  <c r="P71" i="20"/>
  <c r="P67" i="20"/>
  <c r="P131" i="20"/>
  <c r="P38" i="19"/>
  <c r="P130" i="19"/>
  <c r="P37" i="19"/>
  <c r="P68" i="19"/>
  <c r="P99" i="19"/>
  <c r="P103" i="19"/>
  <c r="P39" i="19"/>
  <c r="P71" i="19"/>
  <c r="P69" i="19"/>
  <c r="O68" i="20"/>
  <c r="O67" i="20"/>
  <c r="O103" i="20"/>
  <c r="P102" i="20"/>
  <c r="P103" i="20"/>
  <c r="P101" i="20"/>
  <c r="P100" i="20"/>
  <c r="P68" i="20"/>
  <c r="O130" i="20"/>
  <c r="O129" i="20"/>
  <c r="P72" i="20"/>
  <c r="O131" i="20"/>
  <c r="P69" i="20"/>
  <c r="P104" i="20"/>
  <c r="O99" i="20"/>
  <c r="P36" i="20"/>
  <c r="P35" i="20"/>
  <c r="O100" i="20"/>
  <c r="P39" i="20"/>
  <c r="O102" i="20"/>
  <c r="O101" i="20"/>
  <c r="P99" i="20"/>
  <c r="P130" i="20"/>
  <c r="O67" i="19"/>
  <c r="O39" i="19"/>
  <c r="O72" i="19"/>
  <c r="P129" i="19"/>
  <c r="O99" i="19"/>
  <c r="O103" i="19"/>
  <c r="O102" i="19"/>
  <c r="O100" i="19"/>
  <c r="P131" i="19"/>
  <c r="P34" i="19"/>
  <c r="O104" i="19"/>
  <c r="O101" i="19"/>
  <c r="O68" i="19"/>
  <c r="O129" i="19"/>
  <c r="O70" i="19"/>
  <c r="O69" i="19"/>
  <c r="P101" i="19"/>
  <c r="P100" i="19"/>
  <c r="O130" i="19"/>
  <c r="O38" i="19"/>
  <c r="O71" i="19"/>
  <c r="P70" i="19"/>
  <c r="P67" i="19"/>
  <c r="P104" i="19"/>
  <c r="P119" i="20"/>
  <c r="P91" i="20"/>
  <c r="P60" i="20"/>
  <c r="P15" i="20"/>
  <c r="O58" i="20"/>
  <c r="O18" i="20"/>
  <c r="O15" i="20"/>
  <c r="O49" i="20"/>
  <c r="P122" i="20"/>
  <c r="O11" i="20"/>
  <c r="O13" i="20"/>
  <c r="O59" i="20"/>
  <c r="O90" i="20"/>
  <c r="O115" i="20"/>
  <c r="P50" i="20"/>
  <c r="O63" i="20"/>
  <c r="P64" i="20"/>
  <c r="O79" i="20"/>
  <c r="P25" i="20"/>
  <c r="O55" i="20"/>
  <c r="P88" i="20"/>
  <c r="O93" i="20"/>
  <c r="P109" i="20"/>
  <c r="P19" i="20"/>
  <c r="P29" i="20"/>
  <c r="O45" i="20"/>
  <c r="P46" i="20"/>
  <c r="O52" i="20"/>
  <c r="O66" i="20"/>
  <c r="O84" i="20"/>
  <c r="P85" i="20"/>
  <c r="O98" i="20"/>
  <c r="O110" i="20"/>
  <c r="O118" i="20"/>
  <c r="O10" i="20"/>
  <c r="P11" i="20"/>
  <c r="O17" i="20"/>
  <c r="P33" i="20"/>
  <c r="O48" i="20"/>
  <c r="O56" i="20"/>
  <c r="O62" i="20"/>
  <c r="O80" i="20"/>
  <c r="P81" i="20"/>
  <c r="O87" i="20"/>
  <c r="O94" i="20"/>
  <c r="P112" i="20"/>
  <c r="O114" i="20"/>
  <c r="O121" i="20"/>
  <c r="P126" i="20"/>
  <c r="O111" i="20"/>
  <c r="O125" i="20"/>
  <c r="O14" i="20"/>
  <c r="O21" i="20"/>
  <c r="O53" i="20"/>
  <c r="O77" i="20"/>
  <c r="O83" i="20"/>
  <c r="O97" i="20"/>
  <c r="P116" i="20"/>
  <c r="O19" i="20"/>
  <c r="O22" i="20"/>
  <c r="O46" i="20"/>
  <c r="O50" i="20"/>
  <c r="O54" i="20"/>
  <c r="O60" i="20"/>
  <c r="O64" i="20"/>
  <c r="O81" i="20"/>
  <c r="O85" i="20"/>
  <c r="O88" i="20"/>
  <c r="O91" i="20"/>
  <c r="O95" i="20"/>
  <c r="O109" i="20"/>
  <c r="O112" i="20"/>
  <c r="O116" i="20"/>
  <c r="O119" i="20"/>
  <c r="O122" i="20"/>
  <c r="O126" i="20"/>
  <c r="O124" i="20"/>
  <c r="O128" i="20"/>
  <c r="O12" i="20"/>
  <c r="O16" i="20"/>
  <c r="O20" i="20"/>
  <c r="O44" i="20"/>
  <c r="O47" i="20"/>
  <c r="O51" i="20"/>
  <c r="O57" i="20"/>
  <c r="O61" i="20"/>
  <c r="O65" i="20"/>
  <c r="O78" i="20"/>
  <c r="O82" i="20"/>
  <c r="O86" i="20"/>
  <c r="O89" i="20"/>
  <c r="O92" i="20"/>
  <c r="O96" i="20"/>
  <c r="O113" i="20"/>
  <c r="O117" i="20"/>
  <c r="O120" i="20"/>
  <c r="O123" i="20"/>
  <c r="F5" i="20"/>
  <c r="P61" i="19"/>
  <c r="P92" i="19"/>
  <c r="P123" i="19"/>
  <c r="P127" i="19"/>
  <c r="P12" i="19"/>
  <c r="P47" i="19"/>
  <c r="P120" i="19"/>
  <c r="P51" i="19"/>
  <c r="P65" i="19"/>
  <c r="P82" i="19"/>
  <c r="P89" i="19"/>
  <c r="P96" i="19"/>
  <c r="P113" i="19"/>
  <c r="P117" i="19"/>
  <c r="O90" i="19"/>
  <c r="O80" i="19"/>
  <c r="O56" i="19"/>
  <c r="O53" i="19"/>
  <c r="O49" i="19"/>
  <c r="O22" i="19"/>
  <c r="O96" i="19"/>
  <c r="O78" i="19"/>
  <c r="O65" i="19"/>
  <c r="O12" i="19"/>
  <c r="O128" i="19"/>
  <c r="O124" i="19"/>
  <c r="O114" i="19"/>
  <c r="O110" i="19"/>
  <c r="O97" i="19"/>
  <c r="O93" i="19"/>
  <c r="O87" i="19"/>
  <c r="O83" i="19"/>
  <c r="O79" i="19"/>
  <c r="O66" i="19"/>
  <c r="O62" i="19"/>
  <c r="O58" i="19"/>
  <c r="O55" i="19"/>
  <c r="O52" i="19"/>
  <c r="O48" i="19"/>
  <c r="O17" i="19"/>
  <c r="O13" i="19"/>
  <c r="O118" i="19"/>
  <c r="O98" i="19"/>
  <c r="O94" i="19"/>
  <c r="O84" i="19"/>
  <c r="O77" i="19"/>
  <c r="O59" i="19"/>
  <c r="O10" i="19"/>
  <c r="O19" i="19"/>
  <c r="O82" i="19"/>
  <c r="O57" i="19"/>
  <c r="O115" i="19"/>
  <c r="O63" i="19"/>
  <c r="O21" i="19"/>
  <c r="O46" i="19"/>
  <c r="O11" i="19"/>
  <c r="O113" i="19"/>
  <c r="O61" i="19"/>
  <c r="O125" i="19"/>
  <c r="O121" i="19"/>
  <c r="O111" i="19"/>
  <c r="O45" i="19"/>
  <c r="O18" i="19"/>
  <c r="O14" i="19"/>
  <c r="O15" i="19"/>
  <c r="O86" i="19"/>
  <c r="O112" i="19"/>
  <c r="O109" i="19"/>
  <c r="O81" i="19"/>
  <c r="O60" i="19"/>
  <c r="O89" i="19"/>
  <c r="O51" i="19"/>
  <c r="O47" i="19"/>
  <c r="O126" i="19"/>
  <c r="O122" i="19"/>
  <c r="O119" i="19"/>
  <c r="O116" i="19"/>
  <c r="O95" i="19"/>
  <c r="O91" i="19"/>
  <c r="O88" i="19"/>
  <c r="O85" i="19"/>
  <c r="O64" i="19"/>
  <c r="O54" i="19"/>
  <c r="O50" i="19"/>
  <c r="O127" i="19"/>
  <c r="O117" i="19"/>
  <c r="O123" i="19"/>
  <c r="O120" i="19"/>
  <c r="O92" i="19"/>
  <c r="O44" i="19"/>
  <c r="O20" i="19"/>
  <c r="O16" i="19"/>
  <c r="P77" i="20"/>
  <c r="P128" i="20"/>
  <c r="P80" i="20"/>
  <c r="P90" i="20"/>
  <c r="P117" i="20"/>
  <c r="P120" i="20"/>
  <c r="P123" i="20"/>
  <c r="P116" i="19"/>
  <c r="P49" i="19"/>
  <c r="P83" i="20"/>
  <c r="P93" i="20"/>
  <c r="P127" i="20"/>
  <c r="P16" i="20"/>
  <c r="P10" i="19"/>
  <c r="P13" i="19"/>
  <c r="P14" i="19"/>
  <c r="P17" i="19"/>
  <c r="P21" i="19"/>
  <c r="P128" i="19"/>
  <c r="P19" i="19"/>
  <c r="P46" i="19"/>
  <c r="P85" i="19"/>
  <c r="P109" i="19"/>
  <c r="P49" i="20"/>
  <c r="P65" i="20"/>
  <c r="P96" i="20"/>
  <c r="P124" i="20"/>
  <c r="P11" i="19"/>
  <c r="P18" i="19"/>
  <c r="P22" i="19"/>
  <c r="P32" i="19"/>
  <c r="P33" i="19"/>
  <c r="P50" i="19"/>
  <c r="P54" i="19"/>
  <c r="P80" i="19"/>
  <c r="P81" i="19"/>
  <c r="P84" i="19"/>
  <c r="P24" i="20"/>
  <c r="P32" i="20"/>
  <c r="P94" i="20"/>
  <c r="P98" i="20"/>
  <c r="P61" i="20"/>
  <c r="P28" i="19"/>
  <c r="P14" i="20"/>
  <c r="P18" i="20"/>
  <c r="P21" i="20"/>
  <c r="P23" i="20"/>
  <c r="P28" i="20"/>
  <c r="P55" i="20"/>
  <c r="P56" i="20"/>
  <c r="P59" i="20"/>
  <c r="P63" i="20"/>
  <c r="P87" i="20"/>
  <c r="P97" i="20"/>
  <c r="P110" i="20"/>
  <c r="P111" i="20"/>
  <c r="P114" i="20"/>
  <c r="P27" i="19"/>
  <c r="P31" i="19"/>
  <c r="P45" i="19"/>
  <c r="P48" i="19"/>
  <c r="P53" i="19"/>
  <c r="P55" i="19"/>
  <c r="P56" i="19"/>
  <c r="P63" i="19"/>
  <c r="P77" i="19"/>
  <c r="P83" i="19"/>
  <c r="P87" i="19"/>
  <c r="P97" i="19"/>
  <c r="P114" i="19"/>
  <c r="P10" i="20"/>
  <c r="P12" i="20"/>
  <c r="P13" i="20"/>
  <c r="P17" i="20"/>
  <c r="P30" i="20"/>
  <c r="P44" i="20"/>
  <c r="P62" i="20"/>
  <c r="P78" i="20"/>
  <c r="P82" i="20"/>
  <c r="P86" i="20"/>
  <c r="P89" i="20"/>
  <c r="P92" i="20"/>
  <c r="P113" i="20"/>
  <c r="P62" i="19"/>
  <c r="P124" i="19"/>
  <c r="P25" i="19"/>
  <c r="P60" i="19"/>
  <c r="P64" i="19"/>
  <c r="P91" i="19"/>
  <c r="P95" i="19"/>
  <c r="P112" i="19"/>
  <c r="P119" i="19"/>
  <c r="P122" i="19"/>
  <c r="P126" i="19"/>
  <c r="P66" i="19"/>
  <c r="P29" i="19"/>
  <c r="P26" i="20"/>
  <c r="P45" i="20"/>
  <c r="P22" i="20"/>
  <c r="P47" i="20"/>
  <c r="P48" i="20"/>
  <c r="P54" i="20"/>
  <c r="P79" i="20"/>
  <c r="P20" i="20"/>
  <c r="P51" i="20"/>
  <c r="P52" i="20"/>
  <c r="P53" i="20"/>
  <c r="P57" i="20"/>
  <c r="P58" i="20"/>
  <c r="P66" i="20"/>
  <c r="P95" i="20"/>
  <c r="P27" i="20"/>
  <c r="P31" i="20"/>
  <c r="P84" i="20"/>
  <c r="P115" i="20"/>
  <c r="P118" i="20"/>
  <c r="P121" i="20"/>
  <c r="P125" i="20"/>
  <c r="F5" i="19"/>
  <c r="P15" i="19"/>
  <c r="P16" i="19"/>
  <c r="P24" i="19"/>
  <c r="P20" i="19"/>
  <c r="P23" i="19"/>
  <c r="P52" i="19"/>
  <c r="P86" i="19"/>
  <c r="P110" i="19"/>
  <c r="P58" i="19"/>
  <c r="P59" i="19"/>
  <c r="P44" i="19"/>
  <c r="P57" i="19"/>
  <c r="P88" i="19"/>
  <c r="P26" i="19"/>
  <c r="P30" i="19"/>
  <c r="P78" i="19"/>
  <c r="P79" i="19"/>
  <c r="P93" i="19"/>
  <c r="P98" i="19"/>
  <c r="P90" i="19"/>
  <c r="P111" i="19"/>
  <c r="P115" i="19"/>
  <c r="P118" i="19"/>
  <c r="P121" i="19"/>
  <c r="P125" i="19"/>
  <c r="P94" i="19"/>
  <c r="P122" i="16"/>
  <c r="P95" i="17"/>
  <c r="P66" i="17"/>
  <c r="P36" i="17"/>
  <c r="P95" i="16"/>
  <c r="P66" i="16"/>
  <c r="P36" i="16"/>
  <c r="Z93" i="17"/>
  <c r="Y93" i="17"/>
  <c r="X93" i="17"/>
  <c r="N93" i="17"/>
  <c r="M93" i="17"/>
  <c r="L93" i="17"/>
  <c r="K93" i="17"/>
  <c r="E93" i="17"/>
  <c r="C93" i="17"/>
  <c r="B93" i="17"/>
  <c r="A93" i="17"/>
  <c r="Q93" i="17" s="1"/>
  <c r="Z64" i="17"/>
  <c r="Y64" i="17"/>
  <c r="X64" i="17"/>
  <c r="N64" i="17"/>
  <c r="M64" i="17"/>
  <c r="L64" i="17"/>
  <c r="K64" i="17"/>
  <c r="E64" i="17"/>
  <c r="C64" i="17"/>
  <c r="B64" i="17"/>
  <c r="A64" i="17"/>
  <c r="Q64" i="17" s="1"/>
  <c r="Z34" i="17"/>
  <c r="Y34" i="17"/>
  <c r="X34" i="17"/>
  <c r="N34" i="17"/>
  <c r="M34" i="17"/>
  <c r="L34" i="17"/>
  <c r="K34" i="17"/>
  <c r="F34" i="17"/>
  <c r="E34" i="17"/>
  <c r="C34" i="17"/>
  <c r="B34" i="17"/>
  <c r="A34" i="17"/>
  <c r="Q34" i="17" s="1"/>
  <c r="Z93" i="16"/>
  <c r="Y93" i="16"/>
  <c r="X93" i="16"/>
  <c r="N93" i="16"/>
  <c r="M93" i="16"/>
  <c r="L93" i="16"/>
  <c r="K93" i="16"/>
  <c r="E93" i="16"/>
  <c r="C93" i="16"/>
  <c r="B93" i="16"/>
  <c r="A93" i="16"/>
  <c r="Q93" i="16" s="1"/>
  <c r="Z64" i="16"/>
  <c r="Y64" i="16"/>
  <c r="X64" i="16"/>
  <c r="N64" i="16"/>
  <c r="M64" i="16"/>
  <c r="L64" i="16"/>
  <c r="K64" i="16"/>
  <c r="E64" i="16"/>
  <c r="C64" i="16"/>
  <c r="B64" i="16"/>
  <c r="A64" i="16"/>
  <c r="Q64" i="16" s="1"/>
  <c r="Z34" i="16"/>
  <c r="Y34" i="16"/>
  <c r="X34" i="16"/>
  <c r="N34" i="16"/>
  <c r="M34" i="16"/>
  <c r="L34" i="16"/>
  <c r="K34" i="16"/>
  <c r="F34" i="16"/>
  <c r="E34" i="16"/>
  <c r="C34" i="16"/>
  <c r="B34" i="16"/>
  <c r="A34" i="16"/>
  <c r="Q34" i="16" s="1"/>
  <c r="Z120" i="17"/>
  <c r="Y120" i="17"/>
  <c r="X120" i="17"/>
  <c r="N120" i="17"/>
  <c r="M120" i="17"/>
  <c r="L120" i="17"/>
  <c r="K120" i="17"/>
  <c r="C120" i="17"/>
  <c r="B120" i="17"/>
  <c r="A120" i="17"/>
  <c r="Q120" i="17" s="1"/>
  <c r="Z92" i="17"/>
  <c r="Y92" i="17"/>
  <c r="X92" i="17"/>
  <c r="N92" i="17"/>
  <c r="M92" i="17"/>
  <c r="L92" i="17"/>
  <c r="K92" i="17"/>
  <c r="E92" i="17"/>
  <c r="C92" i="17"/>
  <c r="B92" i="17"/>
  <c r="A92" i="17"/>
  <c r="Q92" i="17" s="1"/>
  <c r="Z63" i="17"/>
  <c r="Y63" i="17"/>
  <c r="X63" i="17"/>
  <c r="N63" i="17"/>
  <c r="M63" i="17"/>
  <c r="L63" i="17"/>
  <c r="K63" i="17"/>
  <c r="E63" i="17"/>
  <c r="C63" i="17"/>
  <c r="B63" i="17"/>
  <c r="A63" i="17"/>
  <c r="Q63" i="17" s="1"/>
  <c r="Z33" i="17"/>
  <c r="Y33" i="17"/>
  <c r="X33" i="17"/>
  <c r="N33" i="17"/>
  <c r="M33" i="17"/>
  <c r="L33" i="17"/>
  <c r="K33" i="17"/>
  <c r="F33" i="17"/>
  <c r="E33" i="17"/>
  <c r="C33" i="17"/>
  <c r="B33" i="17"/>
  <c r="A33" i="17"/>
  <c r="Q33" i="17" s="1"/>
  <c r="Z120" i="16"/>
  <c r="Y120" i="16"/>
  <c r="X120" i="16"/>
  <c r="N120" i="16"/>
  <c r="M120" i="16"/>
  <c r="L120" i="16"/>
  <c r="K120" i="16"/>
  <c r="C120" i="16"/>
  <c r="B120" i="16"/>
  <c r="A120" i="16"/>
  <c r="Q120" i="16" s="1"/>
  <c r="Z92" i="16"/>
  <c r="Y92" i="16"/>
  <c r="X92" i="16"/>
  <c r="N92" i="16"/>
  <c r="M92" i="16"/>
  <c r="L92" i="16"/>
  <c r="K92" i="16"/>
  <c r="E92" i="16"/>
  <c r="C92" i="16"/>
  <c r="B92" i="16"/>
  <c r="A92" i="16"/>
  <c r="Q92" i="16" s="1"/>
  <c r="Z63" i="16"/>
  <c r="Y63" i="16"/>
  <c r="X63" i="16"/>
  <c r="N63" i="16"/>
  <c r="M63" i="16"/>
  <c r="L63" i="16"/>
  <c r="K63" i="16"/>
  <c r="E63" i="16"/>
  <c r="C63" i="16"/>
  <c r="B63" i="16"/>
  <c r="A63" i="16"/>
  <c r="Q63" i="16" s="1"/>
  <c r="Z33" i="16"/>
  <c r="Y33" i="16"/>
  <c r="X33" i="16"/>
  <c r="N33" i="16"/>
  <c r="M33" i="16"/>
  <c r="L33" i="16"/>
  <c r="K33" i="16"/>
  <c r="F33" i="16"/>
  <c r="E33" i="16"/>
  <c r="C33" i="16"/>
  <c r="B33" i="16"/>
  <c r="A33" i="16"/>
  <c r="Q33" i="16" s="1"/>
  <c r="Z119" i="17"/>
  <c r="Y119" i="17"/>
  <c r="X119" i="17"/>
  <c r="N119" i="17"/>
  <c r="M119" i="17"/>
  <c r="L119" i="17"/>
  <c r="K119" i="17"/>
  <c r="C119" i="17"/>
  <c r="B119" i="17"/>
  <c r="A119" i="17"/>
  <c r="Q119" i="17" s="1"/>
  <c r="Z91" i="17"/>
  <c r="Y91" i="17"/>
  <c r="X91" i="17"/>
  <c r="N91" i="17"/>
  <c r="M91" i="17"/>
  <c r="L91" i="17"/>
  <c r="K91" i="17"/>
  <c r="C91" i="17"/>
  <c r="B91" i="17"/>
  <c r="A91" i="17"/>
  <c r="Q91" i="17" s="1"/>
  <c r="Z62" i="17"/>
  <c r="Y62" i="17"/>
  <c r="X62" i="17"/>
  <c r="N62" i="17"/>
  <c r="M62" i="17"/>
  <c r="L62" i="17"/>
  <c r="K62" i="17"/>
  <c r="C62" i="17"/>
  <c r="B62" i="17"/>
  <c r="A62" i="17"/>
  <c r="Q62" i="17" s="1"/>
  <c r="Z32" i="17"/>
  <c r="Y32" i="17"/>
  <c r="X32" i="17"/>
  <c r="N32" i="17"/>
  <c r="M32" i="17"/>
  <c r="L32" i="17"/>
  <c r="K32" i="17"/>
  <c r="E32" i="17"/>
  <c r="C32" i="17"/>
  <c r="B32" i="17"/>
  <c r="A32" i="17"/>
  <c r="Q32" i="17" s="1"/>
  <c r="Z119" i="16"/>
  <c r="Y119" i="16"/>
  <c r="X119" i="16"/>
  <c r="N119" i="16"/>
  <c r="M119" i="16"/>
  <c r="L119" i="16"/>
  <c r="K119" i="16"/>
  <c r="C119" i="16"/>
  <c r="B119" i="16"/>
  <c r="A119" i="16"/>
  <c r="Q119" i="16" s="1"/>
  <c r="Z91" i="16"/>
  <c r="Y91" i="16"/>
  <c r="X91" i="16"/>
  <c r="N91" i="16"/>
  <c r="M91" i="16"/>
  <c r="L91" i="16"/>
  <c r="K91" i="16"/>
  <c r="C91" i="16"/>
  <c r="B91" i="16"/>
  <c r="A91" i="16"/>
  <c r="Q91" i="16" s="1"/>
  <c r="Z62" i="16"/>
  <c r="Y62" i="16"/>
  <c r="X62" i="16"/>
  <c r="N62" i="16"/>
  <c r="M62" i="16"/>
  <c r="L62" i="16"/>
  <c r="K62" i="16"/>
  <c r="C62" i="16"/>
  <c r="B62" i="16"/>
  <c r="A62" i="16"/>
  <c r="Q62" i="16" s="1"/>
  <c r="Z32" i="16"/>
  <c r="Y32" i="16"/>
  <c r="X32" i="16"/>
  <c r="N32" i="16"/>
  <c r="M32" i="16"/>
  <c r="L32" i="16"/>
  <c r="K32" i="16"/>
  <c r="E32" i="16"/>
  <c r="C32" i="16"/>
  <c r="B32" i="16"/>
  <c r="A32" i="16"/>
  <c r="Q32" i="16" s="1"/>
  <c r="Z90" i="17"/>
  <c r="Y90" i="17"/>
  <c r="X90" i="17"/>
  <c r="N90" i="17"/>
  <c r="M90" i="17"/>
  <c r="L90" i="17"/>
  <c r="K90" i="17"/>
  <c r="E90" i="17"/>
  <c r="C90" i="17"/>
  <c r="B90" i="17"/>
  <c r="A90" i="17"/>
  <c r="Q90" i="17" s="1"/>
  <c r="Z61" i="17"/>
  <c r="Y61" i="17"/>
  <c r="X61" i="17"/>
  <c r="N61" i="17"/>
  <c r="M61" i="17"/>
  <c r="L61" i="17"/>
  <c r="K61" i="17"/>
  <c r="E61" i="17"/>
  <c r="C61" i="17"/>
  <c r="B61" i="17"/>
  <c r="A61" i="17"/>
  <c r="Q61" i="17" s="1"/>
  <c r="Z31" i="17"/>
  <c r="Y31" i="17"/>
  <c r="X31" i="17"/>
  <c r="N31" i="17"/>
  <c r="M31" i="17"/>
  <c r="L31" i="17"/>
  <c r="K31" i="17"/>
  <c r="F31" i="17"/>
  <c r="E31" i="17"/>
  <c r="C31" i="17"/>
  <c r="B31" i="17"/>
  <c r="A31" i="17"/>
  <c r="Q31" i="17" s="1"/>
  <c r="Z90" i="16"/>
  <c r="Y90" i="16"/>
  <c r="X90" i="16"/>
  <c r="N90" i="16"/>
  <c r="M90" i="16"/>
  <c r="L90" i="16"/>
  <c r="K90" i="16"/>
  <c r="E90" i="16"/>
  <c r="C90" i="16"/>
  <c r="B90" i="16"/>
  <c r="A90" i="16"/>
  <c r="Q90" i="16" s="1"/>
  <c r="Z61" i="16"/>
  <c r="Y61" i="16"/>
  <c r="X61" i="16"/>
  <c r="N61" i="16"/>
  <c r="M61" i="16"/>
  <c r="L61" i="16"/>
  <c r="K61" i="16"/>
  <c r="E61" i="16"/>
  <c r="C61" i="16"/>
  <c r="B61" i="16"/>
  <c r="A61" i="16"/>
  <c r="Q61" i="16" s="1"/>
  <c r="Z31" i="16"/>
  <c r="Y31" i="16"/>
  <c r="X31" i="16"/>
  <c r="N31" i="16"/>
  <c r="M31" i="16"/>
  <c r="L31" i="16"/>
  <c r="K31" i="16"/>
  <c r="F31" i="16"/>
  <c r="E31" i="16"/>
  <c r="C31" i="16"/>
  <c r="B31" i="16"/>
  <c r="A31" i="16"/>
  <c r="Q31" i="16" s="1"/>
  <c r="Z118" i="17"/>
  <c r="Y118" i="17"/>
  <c r="X118" i="17"/>
  <c r="N118" i="17"/>
  <c r="M118" i="17"/>
  <c r="L118" i="17"/>
  <c r="K118" i="17"/>
  <c r="C118" i="17"/>
  <c r="B118" i="17"/>
  <c r="A118" i="17"/>
  <c r="Q118" i="17" s="1"/>
  <c r="Z89" i="17"/>
  <c r="Y89" i="17"/>
  <c r="X89" i="17"/>
  <c r="N89" i="17"/>
  <c r="M89" i="17"/>
  <c r="L89" i="17"/>
  <c r="K89" i="17"/>
  <c r="E89" i="17"/>
  <c r="C89" i="17"/>
  <c r="B89" i="17"/>
  <c r="A89" i="17"/>
  <c r="Q89" i="17" s="1"/>
  <c r="Z60" i="17"/>
  <c r="Y60" i="17"/>
  <c r="X60" i="17"/>
  <c r="N60" i="17"/>
  <c r="M60" i="17"/>
  <c r="L60" i="17"/>
  <c r="K60" i="17"/>
  <c r="E60" i="17"/>
  <c r="C60" i="17"/>
  <c r="B60" i="17"/>
  <c r="A60" i="17"/>
  <c r="Q60" i="17" s="1"/>
  <c r="Z30" i="17"/>
  <c r="Y30" i="17"/>
  <c r="X30" i="17"/>
  <c r="N30" i="17"/>
  <c r="M30" i="17"/>
  <c r="L30" i="17"/>
  <c r="K30" i="17"/>
  <c r="F30" i="17"/>
  <c r="E30" i="17"/>
  <c r="C30" i="17"/>
  <c r="B30" i="17"/>
  <c r="A30" i="17"/>
  <c r="Q30" i="17" s="1"/>
  <c r="Z118" i="16"/>
  <c r="Y118" i="16"/>
  <c r="X118" i="16"/>
  <c r="N118" i="16"/>
  <c r="M118" i="16"/>
  <c r="L118" i="16"/>
  <c r="K118" i="16"/>
  <c r="C118" i="16"/>
  <c r="B118" i="16"/>
  <c r="A118" i="16"/>
  <c r="Q118" i="16" s="1"/>
  <c r="Z89" i="16"/>
  <c r="Y89" i="16"/>
  <c r="X89" i="16"/>
  <c r="N89" i="16"/>
  <c r="M89" i="16"/>
  <c r="L89" i="16"/>
  <c r="K89" i="16"/>
  <c r="E89" i="16"/>
  <c r="C89" i="16"/>
  <c r="B89" i="16"/>
  <c r="A89" i="16"/>
  <c r="Q89" i="16" s="1"/>
  <c r="Z60" i="16"/>
  <c r="Y60" i="16"/>
  <c r="X60" i="16"/>
  <c r="N60" i="16"/>
  <c r="M60" i="16"/>
  <c r="L60" i="16"/>
  <c r="K60" i="16"/>
  <c r="E60" i="16"/>
  <c r="C60" i="16"/>
  <c r="B60" i="16"/>
  <c r="A60" i="16"/>
  <c r="Q60" i="16" s="1"/>
  <c r="Z30" i="16"/>
  <c r="Y30" i="16"/>
  <c r="X30" i="16"/>
  <c r="N30" i="16"/>
  <c r="M30" i="16"/>
  <c r="L30" i="16"/>
  <c r="K30" i="16"/>
  <c r="F30" i="16"/>
  <c r="E30" i="16"/>
  <c r="C30" i="16"/>
  <c r="B30" i="16"/>
  <c r="A30" i="16"/>
  <c r="Q30" i="16" s="1"/>
  <c r="Z117" i="17"/>
  <c r="Y117" i="17"/>
  <c r="X117" i="17"/>
  <c r="N117" i="17"/>
  <c r="M117" i="17"/>
  <c r="L117" i="17"/>
  <c r="K117" i="17"/>
  <c r="C117" i="17"/>
  <c r="B117" i="17"/>
  <c r="A117" i="17"/>
  <c r="Q117" i="17" s="1"/>
  <c r="Z116" i="17"/>
  <c r="Y116" i="17"/>
  <c r="X116" i="17"/>
  <c r="N116" i="17"/>
  <c r="M116" i="17"/>
  <c r="L116" i="17"/>
  <c r="K116" i="17"/>
  <c r="C116" i="17"/>
  <c r="B116" i="17"/>
  <c r="A116" i="17"/>
  <c r="Q116" i="17" s="1"/>
  <c r="Z88" i="17"/>
  <c r="Y88" i="17"/>
  <c r="X88" i="17"/>
  <c r="N88" i="17"/>
  <c r="M88" i="17"/>
  <c r="L88" i="17"/>
  <c r="K88" i="17"/>
  <c r="E88" i="17"/>
  <c r="C88" i="17"/>
  <c r="B88" i="17"/>
  <c r="A88" i="17"/>
  <c r="Q88" i="17" s="1"/>
  <c r="Z87" i="17"/>
  <c r="Y87" i="17"/>
  <c r="X87" i="17"/>
  <c r="N87" i="17"/>
  <c r="M87" i="17"/>
  <c r="L87" i="17"/>
  <c r="K87" i="17"/>
  <c r="E87" i="17"/>
  <c r="C87" i="17"/>
  <c r="B87" i="17"/>
  <c r="A87" i="17"/>
  <c r="Q87" i="17" s="1"/>
  <c r="Z59" i="17"/>
  <c r="Y59" i="17"/>
  <c r="X59" i="17"/>
  <c r="N59" i="17"/>
  <c r="M59" i="17"/>
  <c r="L59" i="17"/>
  <c r="K59" i="17"/>
  <c r="E59" i="17"/>
  <c r="C59" i="17"/>
  <c r="B59" i="17"/>
  <c r="A59" i="17"/>
  <c r="Q59" i="17" s="1"/>
  <c r="Z58" i="17"/>
  <c r="Y58" i="17"/>
  <c r="X58" i="17"/>
  <c r="N58" i="17"/>
  <c r="M58" i="17"/>
  <c r="L58" i="17"/>
  <c r="K58" i="17"/>
  <c r="E58" i="17"/>
  <c r="C58" i="17"/>
  <c r="B58" i="17"/>
  <c r="A58" i="17"/>
  <c r="Q58" i="17" s="1"/>
  <c r="Z29" i="17"/>
  <c r="Y29" i="17"/>
  <c r="X29" i="17"/>
  <c r="N29" i="17"/>
  <c r="M29" i="17"/>
  <c r="L29" i="17"/>
  <c r="K29" i="17"/>
  <c r="F29" i="17"/>
  <c r="E29" i="17"/>
  <c r="C29" i="17"/>
  <c r="B29" i="17"/>
  <c r="A29" i="17"/>
  <c r="Q29" i="17" s="1"/>
  <c r="Z28" i="17"/>
  <c r="Y28" i="17"/>
  <c r="X28" i="17"/>
  <c r="N28" i="17"/>
  <c r="M28" i="17"/>
  <c r="L28" i="17"/>
  <c r="K28" i="17"/>
  <c r="F28" i="17"/>
  <c r="E28" i="17"/>
  <c r="C28" i="17"/>
  <c r="B28" i="17"/>
  <c r="A28" i="17"/>
  <c r="Q28" i="17" s="1"/>
  <c r="Z27" i="17"/>
  <c r="Y27" i="17"/>
  <c r="X27" i="17"/>
  <c r="N27" i="17"/>
  <c r="M27" i="17"/>
  <c r="L27" i="17"/>
  <c r="K27" i="17"/>
  <c r="F27" i="17"/>
  <c r="E27" i="17"/>
  <c r="C27" i="17"/>
  <c r="B27" i="17"/>
  <c r="A27" i="17"/>
  <c r="Q27" i="17" s="1"/>
  <c r="Z116" i="16"/>
  <c r="Y116" i="16"/>
  <c r="X116" i="16"/>
  <c r="N116" i="16"/>
  <c r="M116" i="16"/>
  <c r="L116" i="16"/>
  <c r="K116" i="16"/>
  <c r="C116" i="16"/>
  <c r="B116" i="16"/>
  <c r="A116" i="16"/>
  <c r="Q116" i="16" s="1"/>
  <c r="Z117" i="16"/>
  <c r="Y117" i="16"/>
  <c r="X117" i="16"/>
  <c r="N117" i="16"/>
  <c r="M117" i="16"/>
  <c r="L117" i="16"/>
  <c r="K117" i="16"/>
  <c r="C117" i="16"/>
  <c r="B117" i="16"/>
  <c r="A117" i="16"/>
  <c r="Q117" i="16" s="1"/>
  <c r="Z88" i="16"/>
  <c r="Y88" i="16"/>
  <c r="X88" i="16"/>
  <c r="N88" i="16"/>
  <c r="M88" i="16"/>
  <c r="L88" i="16"/>
  <c r="K88" i="16"/>
  <c r="E88" i="16"/>
  <c r="C88" i="16"/>
  <c r="B88" i="16"/>
  <c r="A88" i="16"/>
  <c r="Q88" i="16" s="1"/>
  <c r="Z87" i="16"/>
  <c r="Y87" i="16"/>
  <c r="X87" i="16"/>
  <c r="N87" i="16"/>
  <c r="M87" i="16"/>
  <c r="L87" i="16"/>
  <c r="K87" i="16"/>
  <c r="E87" i="16"/>
  <c r="C87" i="16"/>
  <c r="B87" i="16"/>
  <c r="A87" i="16"/>
  <c r="Q87" i="16" s="1"/>
  <c r="Z59" i="16"/>
  <c r="Y59" i="16"/>
  <c r="X59" i="16"/>
  <c r="N59" i="16"/>
  <c r="M59" i="16"/>
  <c r="L59" i="16"/>
  <c r="K59" i="16"/>
  <c r="E59" i="16"/>
  <c r="C59" i="16"/>
  <c r="B59" i="16"/>
  <c r="A59" i="16"/>
  <c r="Q59" i="16" s="1"/>
  <c r="Z58" i="16"/>
  <c r="Y58" i="16"/>
  <c r="X58" i="16"/>
  <c r="N58" i="16"/>
  <c r="M58" i="16"/>
  <c r="L58" i="16"/>
  <c r="K58" i="16"/>
  <c r="E58" i="16"/>
  <c r="C58" i="16"/>
  <c r="B58" i="16"/>
  <c r="A58" i="16"/>
  <c r="Q58" i="16" s="1"/>
  <c r="Z57" i="16"/>
  <c r="Y57" i="16"/>
  <c r="X57" i="16"/>
  <c r="N57" i="16"/>
  <c r="M57" i="16"/>
  <c r="L57" i="16"/>
  <c r="K57" i="16"/>
  <c r="E57" i="16"/>
  <c r="C57" i="16"/>
  <c r="B57" i="16"/>
  <c r="A57" i="16"/>
  <c r="Q57" i="16" s="1"/>
  <c r="Z29" i="16"/>
  <c r="Y29" i="16"/>
  <c r="X29" i="16"/>
  <c r="N29" i="16"/>
  <c r="M29" i="16"/>
  <c r="L29" i="16"/>
  <c r="K29" i="16"/>
  <c r="F29" i="16"/>
  <c r="E29" i="16"/>
  <c r="C29" i="16"/>
  <c r="B29" i="16"/>
  <c r="A29" i="16"/>
  <c r="Q29" i="16" s="1"/>
  <c r="Z27" i="16"/>
  <c r="Y27" i="16"/>
  <c r="X27" i="16"/>
  <c r="N27" i="16"/>
  <c r="M27" i="16"/>
  <c r="L27" i="16"/>
  <c r="K27" i="16"/>
  <c r="F27" i="16"/>
  <c r="E27" i="16"/>
  <c r="C27" i="16"/>
  <c r="B27" i="16"/>
  <c r="A27" i="16"/>
  <c r="Q27" i="16" s="1"/>
  <c r="Z28" i="16"/>
  <c r="Y28" i="16"/>
  <c r="X28" i="16"/>
  <c r="N28" i="16"/>
  <c r="M28" i="16"/>
  <c r="L28" i="16"/>
  <c r="K28" i="16"/>
  <c r="F28" i="16"/>
  <c r="E28" i="16"/>
  <c r="C28" i="16"/>
  <c r="B28" i="16"/>
  <c r="A28" i="16"/>
  <c r="Q28" i="16" s="1"/>
  <c r="G47" i="27" l="1"/>
  <c r="G83" i="27"/>
  <c r="G45" i="27"/>
  <c r="G81" i="27"/>
  <c r="H81" i="27" s="1"/>
  <c r="I84" i="27"/>
  <c r="H84" i="27"/>
  <c r="H43" i="27"/>
  <c r="I43" i="27"/>
  <c r="I82" i="27"/>
  <c r="H82" i="27"/>
  <c r="H47" i="27"/>
  <c r="I47" i="27"/>
  <c r="H65" i="27"/>
  <c r="I65" i="27"/>
  <c r="H45" i="27"/>
  <c r="I45" i="27"/>
  <c r="G44" i="27"/>
  <c r="I62" i="27"/>
  <c r="H62" i="27"/>
  <c r="G85" i="27"/>
  <c r="G63" i="27"/>
  <c r="G46" i="27"/>
  <c r="H19" i="27"/>
  <c r="I83" i="27"/>
  <c r="H83" i="27"/>
  <c r="G66" i="27"/>
  <c r="G64" i="27"/>
  <c r="J22" i="27"/>
  <c r="R22" i="27"/>
  <c r="J25" i="27"/>
  <c r="R25" i="27"/>
  <c r="J26" i="27"/>
  <c r="R26" i="27"/>
  <c r="R24" i="27"/>
  <c r="J24" i="27"/>
  <c r="J23" i="27"/>
  <c r="R23" i="27"/>
  <c r="D82" i="26"/>
  <c r="D85" i="26"/>
  <c r="D81" i="26"/>
  <c r="D84" i="26"/>
  <c r="D83" i="26"/>
  <c r="F83" i="26"/>
  <c r="F84" i="26"/>
  <c r="F82" i="26"/>
  <c r="F85" i="26"/>
  <c r="F81" i="26"/>
  <c r="I23" i="26"/>
  <c r="H23" i="26"/>
  <c r="E84" i="26"/>
  <c r="E82" i="26"/>
  <c r="E85" i="26"/>
  <c r="E81" i="26"/>
  <c r="E83" i="26"/>
  <c r="H25" i="26"/>
  <c r="I25" i="26"/>
  <c r="I22" i="26"/>
  <c r="H22" i="26"/>
  <c r="F44" i="26"/>
  <c r="F47" i="26"/>
  <c r="F45" i="26"/>
  <c r="F62" i="26"/>
  <c r="F65" i="26"/>
  <c r="F43" i="26"/>
  <c r="F46" i="26"/>
  <c r="F64" i="26"/>
  <c r="F66" i="26"/>
  <c r="F63" i="26"/>
  <c r="I26" i="26"/>
  <c r="H26" i="26"/>
  <c r="D46" i="26"/>
  <c r="D45" i="26"/>
  <c r="D66" i="26"/>
  <c r="D43" i="26"/>
  <c r="D64" i="26"/>
  <c r="D63" i="26"/>
  <c r="G63" i="26" s="1"/>
  <c r="D44" i="26"/>
  <c r="G44" i="26" s="1"/>
  <c r="D47" i="26"/>
  <c r="D62" i="26"/>
  <c r="D65" i="26"/>
  <c r="H24" i="26"/>
  <c r="I24" i="26"/>
  <c r="G60" i="27"/>
  <c r="H60" i="27" s="1"/>
  <c r="G34" i="27"/>
  <c r="I34" i="27" s="1"/>
  <c r="G42" i="27"/>
  <c r="H42" i="27" s="1"/>
  <c r="G41" i="27"/>
  <c r="I41" i="27" s="1"/>
  <c r="G56" i="27"/>
  <c r="H56" i="27" s="1"/>
  <c r="G20" i="26"/>
  <c r="H20" i="26" s="1"/>
  <c r="G32" i="27"/>
  <c r="I32" i="27" s="1"/>
  <c r="G54" i="27"/>
  <c r="H54" i="27" s="1"/>
  <c r="G72" i="27"/>
  <c r="I72" i="27" s="1"/>
  <c r="G33" i="27"/>
  <c r="I33" i="27" s="1"/>
  <c r="G36" i="27"/>
  <c r="H36" i="27" s="1"/>
  <c r="G79" i="27"/>
  <c r="H79" i="27" s="1"/>
  <c r="G38" i="27"/>
  <c r="H38" i="27" s="1"/>
  <c r="G78" i="27"/>
  <c r="H78" i="27" s="1"/>
  <c r="G11" i="26"/>
  <c r="H11" i="26" s="1"/>
  <c r="G15" i="26"/>
  <c r="I15" i="26" s="1"/>
  <c r="D52" i="26"/>
  <c r="D36" i="26"/>
  <c r="E57" i="26"/>
  <c r="D57" i="26"/>
  <c r="D40" i="26"/>
  <c r="D59" i="26"/>
  <c r="D55" i="26"/>
  <c r="D42" i="26"/>
  <c r="D39" i="26"/>
  <c r="D35" i="26"/>
  <c r="D31" i="26"/>
  <c r="E36" i="26"/>
  <c r="E32" i="26"/>
  <c r="D32" i="26"/>
  <c r="E40" i="26"/>
  <c r="D60" i="26"/>
  <c r="D56" i="26"/>
  <c r="D37" i="26"/>
  <c r="E41" i="26"/>
  <c r="D61" i="26"/>
  <c r="D58" i="26"/>
  <c r="D54" i="26"/>
  <c r="D41" i="26"/>
  <c r="D38" i="26"/>
  <c r="D34" i="26"/>
  <c r="E53" i="26"/>
  <c r="D53" i="26"/>
  <c r="D33" i="26"/>
  <c r="E78" i="26"/>
  <c r="E74" i="26"/>
  <c r="E72" i="26"/>
  <c r="E79" i="26"/>
  <c r="E75" i="26"/>
  <c r="E71" i="26"/>
  <c r="E76" i="26"/>
  <c r="E80" i="26"/>
  <c r="E77" i="26"/>
  <c r="E73" i="26"/>
  <c r="F33" i="26"/>
  <c r="F54" i="26"/>
  <c r="F34" i="26"/>
  <c r="F60" i="26"/>
  <c r="F56" i="26"/>
  <c r="F52" i="26"/>
  <c r="F36" i="26"/>
  <c r="F32" i="26"/>
  <c r="F40" i="26"/>
  <c r="F37" i="26"/>
  <c r="F58" i="26"/>
  <c r="F38" i="26"/>
  <c r="F57" i="26"/>
  <c r="F53" i="26"/>
  <c r="F41" i="26"/>
  <c r="F59" i="26"/>
  <c r="F55" i="26"/>
  <c r="F42" i="26"/>
  <c r="F39" i="26"/>
  <c r="F35" i="26"/>
  <c r="F31" i="26"/>
  <c r="F61" i="26"/>
  <c r="D72" i="26"/>
  <c r="D78" i="26"/>
  <c r="D74" i="26"/>
  <c r="D79" i="26"/>
  <c r="D75" i="26"/>
  <c r="D71" i="26"/>
  <c r="D80" i="26"/>
  <c r="D77" i="26"/>
  <c r="D73" i="26"/>
  <c r="D76" i="26"/>
  <c r="F72" i="26"/>
  <c r="F75" i="26"/>
  <c r="F71" i="26"/>
  <c r="F79" i="26"/>
  <c r="F76" i="26"/>
  <c r="F80" i="26"/>
  <c r="F77" i="26"/>
  <c r="F78" i="26"/>
  <c r="F74" i="26"/>
  <c r="F73" i="26"/>
  <c r="G37" i="27"/>
  <c r="G59" i="27"/>
  <c r="I20" i="27"/>
  <c r="H20" i="27"/>
  <c r="J18" i="27"/>
  <c r="R18" i="27"/>
  <c r="J14" i="27"/>
  <c r="R14" i="27"/>
  <c r="J12" i="27"/>
  <c r="R12" i="27"/>
  <c r="J13" i="27"/>
  <c r="R13" i="27"/>
  <c r="G31" i="27"/>
  <c r="I11" i="27"/>
  <c r="H11" i="27"/>
  <c r="J21" i="27"/>
  <c r="R21" i="27"/>
  <c r="G35" i="27"/>
  <c r="G53" i="27"/>
  <c r="G39" i="27"/>
  <c r="H76" i="27"/>
  <c r="I76" i="27"/>
  <c r="G57" i="27"/>
  <c r="J17" i="27"/>
  <c r="R17" i="27"/>
  <c r="G40" i="27"/>
  <c r="I15" i="27"/>
  <c r="H15" i="27"/>
  <c r="J16" i="27"/>
  <c r="R16" i="27"/>
  <c r="G52" i="27"/>
  <c r="G71" i="27"/>
  <c r="G73" i="27"/>
  <c r="J10" i="27"/>
  <c r="R10" i="27"/>
  <c r="G58" i="27"/>
  <c r="G75" i="27"/>
  <c r="G77" i="27"/>
  <c r="J19" i="27"/>
  <c r="R19" i="27"/>
  <c r="G55" i="27"/>
  <c r="G61" i="27"/>
  <c r="G74" i="27"/>
  <c r="G80" i="27"/>
  <c r="H10" i="26"/>
  <c r="I10" i="26"/>
  <c r="I17" i="26"/>
  <c r="H17" i="26"/>
  <c r="I16" i="26"/>
  <c r="H16" i="26"/>
  <c r="H21" i="26"/>
  <c r="I21" i="26"/>
  <c r="H12" i="26"/>
  <c r="I12" i="26"/>
  <c r="H14" i="26"/>
  <c r="I14" i="26"/>
  <c r="H18" i="26"/>
  <c r="I18" i="26"/>
  <c r="H13" i="26"/>
  <c r="I13" i="26"/>
  <c r="G19" i="26"/>
  <c r="I18" i="24"/>
  <c r="H18" i="24"/>
  <c r="F20" i="24"/>
  <c r="F21" i="24"/>
  <c r="I18" i="22"/>
  <c r="H18" i="22"/>
  <c r="F20" i="22"/>
  <c r="F21" i="22"/>
  <c r="D21" i="24"/>
  <c r="D16" i="24"/>
  <c r="G16" i="24" s="1"/>
  <c r="F15" i="24"/>
  <c r="D20" i="24"/>
  <c r="G20" i="24" s="1"/>
  <c r="D14" i="24"/>
  <c r="G14" i="24" s="1"/>
  <c r="D10" i="24"/>
  <c r="G10" i="24" s="1"/>
  <c r="L5" i="24"/>
  <c r="D22" i="24"/>
  <c r="G22" i="24" s="1"/>
  <c r="D15" i="24"/>
  <c r="K5" i="24"/>
  <c r="D13" i="24"/>
  <c r="G13" i="24" s="1"/>
  <c r="D23" i="24"/>
  <c r="G23" i="24" s="1"/>
  <c r="D17" i="24"/>
  <c r="G17" i="24" s="1"/>
  <c r="D12" i="24"/>
  <c r="G12" i="24" s="1"/>
  <c r="F11" i="24"/>
  <c r="M6" i="24"/>
  <c r="E69" i="24" s="1"/>
  <c r="D19" i="24"/>
  <c r="G19" i="24" s="1"/>
  <c r="L6" i="24"/>
  <c r="F69" i="24" s="1"/>
  <c r="D11" i="24"/>
  <c r="K6" i="24"/>
  <c r="D69" i="24" s="1"/>
  <c r="D17" i="22"/>
  <c r="F15" i="22"/>
  <c r="D11" i="22"/>
  <c r="D10" i="22"/>
  <c r="G10" i="22" s="1"/>
  <c r="D13" i="22"/>
  <c r="G13" i="22" s="1"/>
  <c r="F11" i="22"/>
  <c r="D23" i="22"/>
  <c r="G23" i="22" s="1"/>
  <c r="D21" i="22"/>
  <c r="D20" i="22"/>
  <c r="D15" i="22"/>
  <c r="D12" i="22"/>
  <c r="G12" i="22" s="1"/>
  <c r="D14" i="22"/>
  <c r="G14" i="22" s="1"/>
  <c r="D19" i="22"/>
  <c r="G19" i="22" s="1"/>
  <c r="D16" i="22"/>
  <c r="G16" i="22" s="1"/>
  <c r="D22" i="22"/>
  <c r="G22" i="22" s="1"/>
  <c r="L5" i="22"/>
  <c r="M6" i="22"/>
  <c r="E69" i="22" s="1"/>
  <c r="G17" i="22"/>
  <c r="L6" i="22"/>
  <c r="F69" i="22" s="1"/>
  <c r="K6" i="22"/>
  <c r="D69" i="22" s="1"/>
  <c r="K5" i="22"/>
  <c r="D37" i="20"/>
  <c r="G37" i="20" s="1"/>
  <c r="D36" i="20"/>
  <c r="G36" i="20" s="1"/>
  <c r="D38" i="20"/>
  <c r="G38" i="20" s="1"/>
  <c r="D39" i="20"/>
  <c r="G39" i="20" s="1"/>
  <c r="D34" i="20"/>
  <c r="G34" i="20" s="1"/>
  <c r="D35" i="20"/>
  <c r="G35" i="20" s="1"/>
  <c r="F17" i="19"/>
  <c r="D38" i="19"/>
  <c r="G38" i="19" s="1"/>
  <c r="D37" i="19"/>
  <c r="G37" i="19" s="1"/>
  <c r="D36" i="19"/>
  <c r="G36" i="19" s="1"/>
  <c r="D34" i="19"/>
  <c r="G34" i="19" s="1"/>
  <c r="D39" i="19"/>
  <c r="G39" i="19" s="1"/>
  <c r="D35" i="19"/>
  <c r="G35" i="19" s="1"/>
  <c r="K5" i="20"/>
  <c r="D85" i="20" s="1"/>
  <c r="F17" i="20"/>
  <c r="K6" i="20"/>
  <c r="D117" i="20" s="1"/>
  <c r="L5" i="20"/>
  <c r="F83" i="20" s="1"/>
  <c r="L6" i="20"/>
  <c r="F121" i="20" s="1"/>
  <c r="M6" i="20"/>
  <c r="E126" i="20" s="1"/>
  <c r="E94" i="20"/>
  <c r="E62" i="20"/>
  <c r="D63" i="20"/>
  <c r="F115" i="20"/>
  <c r="F127" i="20"/>
  <c r="F93" i="20"/>
  <c r="F87" i="20"/>
  <c r="F62" i="20"/>
  <c r="F48" i="20"/>
  <c r="F98" i="20"/>
  <c r="F90" i="20"/>
  <c r="F84" i="20"/>
  <c r="F80" i="20"/>
  <c r="F56" i="20"/>
  <c r="F45" i="20"/>
  <c r="F95" i="20"/>
  <c r="F91" i="20"/>
  <c r="F81" i="20"/>
  <c r="F60" i="20"/>
  <c r="F54" i="20"/>
  <c r="F50" i="20"/>
  <c r="F86" i="20"/>
  <c r="F82" i="20"/>
  <c r="F65" i="20"/>
  <c r="F61" i="20"/>
  <c r="F47" i="20"/>
  <c r="F44" i="20"/>
  <c r="E124" i="20"/>
  <c r="D30" i="20"/>
  <c r="G30" i="20" s="1"/>
  <c r="I30" i="20" s="1"/>
  <c r="D26" i="20"/>
  <c r="G26" i="20" s="1"/>
  <c r="H26" i="20" s="1"/>
  <c r="D20" i="20"/>
  <c r="G20" i="20" s="1"/>
  <c r="H20" i="20" s="1"/>
  <c r="D16" i="20"/>
  <c r="G16" i="20" s="1"/>
  <c r="H16" i="20" s="1"/>
  <c r="D12" i="20"/>
  <c r="G12" i="20" s="1"/>
  <c r="I12" i="20" s="1"/>
  <c r="D18" i="20"/>
  <c r="G18" i="20" s="1"/>
  <c r="I18" i="20" s="1"/>
  <c r="F11" i="20"/>
  <c r="D31" i="20"/>
  <c r="G31" i="20" s="1"/>
  <c r="I31" i="20" s="1"/>
  <c r="J31" i="20" s="1"/>
  <c r="D27" i="20"/>
  <c r="G27" i="20" s="1"/>
  <c r="H27" i="20" s="1"/>
  <c r="D23" i="20"/>
  <c r="G23" i="20" s="1"/>
  <c r="I23" i="20" s="1"/>
  <c r="D17" i="20"/>
  <c r="D13" i="20"/>
  <c r="G13" i="20" s="1"/>
  <c r="I13" i="20" s="1"/>
  <c r="D32" i="20"/>
  <c r="G32" i="20" s="1"/>
  <c r="H32" i="20" s="1"/>
  <c r="F29" i="20"/>
  <c r="D28" i="20"/>
  <c r="G28" i="20" s="1"/>
  <c r="H28" i="20" s="1"/>
  <c r="D24" i="20"/>
  <c r="G24" i="20" s="1"/>
  <c r="I24" i="20" s="1"/>
  <c r="F22" i="20"/>
  <c r="D21" i="20"/>
  <c r="G21" i="20" s="1"/>
  <c r="H21" i="20" s="1"/>
  <c r="D14" i="20"/>
  <c r="G14" i="20" s="1"/>
  <c r="H14" i="20" s="1"/>
  <c r="D10" i="20"/>
  <c r="G10" i="20" s="1"/>
  <c r="H10" i="20" s="1"/>
  <c r="D33" i="20"/>
  <c r="G33" i="20" s="1"/>
  <c r="I33" i="20" s="1"/>
  <c r="D29" i="20"/>
  <c r="G29" i="20" s="1"/>
  <c r="I29" i="20" s="1"/>
  <c r="D25" i="20"/>
  <c r="G25" i="20" s="1"/>
  <c r="I25" i="20" s="1"/>
  <c r="D22" i="20"/>
  <c r="D19" i="20"/>
  <c r="G19" i="20" s="1"/>
  <c r="I19" i="20" s="1"/>
  <c r="D15" i="20"/>
  <c r="G15" i="20" s="1"/>
  <c r="I15" i="20" s="1"/>
  <c r="D11" i="20"/>
  <c r="D127" i="20"/>
  <c r="D115" i="20"/>
  <c r="D119" i="20"/>
  <c r="D31" i="19"/>
  <c r="G31" i="19" s="1"/>
  <c r="D27" i="19"/>
  <c r="G27" i="19" s="1"/>
  <c r="D23" i="19"/>
  <c r="G23" i="19" s="1"/>
  <c r="D17" i="19"/>
  <c r="D13" i="19"/>
  <c r="G13" i="19" s="1"/>
  <c r="D32" i="19"/>
  <c r="G32" i="19" s="1"/>
  <c r="F29" i="19"/>
  <c r="D28" i="19"/>
  <c r="G28" i="19" s="1"/>
  <c r="D24" i="19"/>
  <c r="G24" i="19" s="1"/>
  <c r="F22" i="19"/>
  <c r="D21" i="19"/>
  <c r="G21" i="19" s="1"/>
  <c r="D18" i="19"/>
  <c r="G18" i="19" s="1"/>
  <c r="D14" i="19"/>
  <c r="G14" i="19" s="1"/>
  <c r="F11" i="19"/>
  <c r="D10" i="19"/>
  <c r="G10" i="19" s="1"/>
  <c r="D33" i="19"/>
  <c r="G33" i="19" s="1"/>
  <c r="D29" i="19"/>
  <c r="D25" i="19"/>
  <c r="G25" i="19" s="1"/>
  <c r="D22" i="19"/>
  <c r="D19" i="19"/>
  <c r="G19" i="19" s="1"/>
  <c r="D15" i="19"/>
  <c r="G15" i="19" s="1"/>
  <c r="D11" i="19"/>
  <c r="G11" i="19" s="1"/>
  <c r="D16" i="19"/>
  <c r="G16" i="19" s="1"/>
  <c r="D30" i="19"/>
  <c r="G30" i="19" s="1"/>
  <c r="D26" i="19"/>
  <c r="G26" i="19" s="1"/>
  <c r="D20" i="19"/>
  <c r="G20" i="19" s="1"/>
  <c r="D12" i="19"/>
  <c r="G12" i="19" s="1"/>
  <c r="L6" i="19"/>
  <c r="L5" i="19"/>
  <c r="K5" i="19"/>
  <c r="K6" i="19"/>
  <c r="M6" i="19"/>
  <c r="P64" i="17"/>
  <c r="P64" i="16"/>
  <c r="P93" i="16"/>
  <c r="P93" i="17"/>
  <c r="P34" i="17"/>
  <c r="P63" i="17"/>
  <c r="P120" i="17"/>
  <c r="P34" i="16"/>
  <c r="P63" i="16"/>
  <c r="P120" i="16"/>
  <c r="P92" i="16"/>
  <c r="P92" i="17"/>
  <c r="P33" i="17"/>
  <c r="P119" i="17"/>
  <c r="P33" i="16"/>
  <c r="P119" i="16"/>
  <c r="P91" i="16"/>
  <c r="P91" i="17"/>
  <c r="P62" i="17"/>
  <c r="P32" i="17"/>
  <c r="P90" i="17"/>
  <c r="P62" i="16"/>
  <c r="P32" i="16"/>
  <c r="P90" i="16"/>
  <c r="P61" i="17"/>
  <c r="P31" i="17"/>
  <c r="P61" i="16"/>
  <c r="P31" i="16"/>
  <c r="P60" i="16"/>
  <c r="P118" i="16"/>
  <c r="P60" i="17"/>
  <c r="P118" i="17"/>
  <c r="P89" i="16"/>
  <c r="P89" i="17"/>
  <c r="P30" i="17"/>
  <c r="P30" i="16"/>
  <c r="P88" i="17"/>
  <c r="P117" i="17"/>
  <c r="P59" i="17"/>
  <c r="P117" i="16"/>
  <c r="P27" i="17"/>
  <c r="P29" i="17"/>
  <c r="P57" i="16"/>
  <c r="P59" i="16"/>
  <c r="P88" i="16"/>
  <c r="P116" i="16"/>
  <c r="P116" i="17"/>
  <c r="P87" i="17"/>
  <c r="P58" i="17"/>
  <c r="P28" i="17"/>
  <c r="P87" i="16"/>
  <c r="P29" i="16"/>
  <c r="P58" i="16"/>
  <c r="P28" i="16"/>
  <c r="P27" i="16"/>
  <c r="Z115" i="17"/>
  <c r="Y115" i="17"/>
  <c r="X115" i="17"/>
  <c r="N115" i="17"/>
  <c r="M115" i="17"/>
  <c r="L115" i="17"/>
  <c r="K115" i="17"/>
  <c r="C115" i="17"/>
  <c r="B115" i="17"/>
  <c r="A115" i="17"/>
  <c r="Q115" i="17" s="1"/>
  <c r="Z114" i="17"/>
  <c r="Y114" i="17"/>
  <c r="X114" i="17"/>
  <c r="N114" i="17"/>
  <c r="M114" i="17"/>
  <c r="L114" i="17"/>
  <c r="K114" i="17"/>
  <c r="C114" i="17"/>
  <c r="B114" i="17"/>
  <c r="A114" i="17"/>
  <c r="Q114" i="17" s="1"/>
  <c r="Z113" i="17"/>
  <c r="Y113" i="17"/>
  <c r="X113" i="17"/>
  <c r="N113" i="17"/>
  <c r="M113" i="17"/>
  <c r="L113" i="17"/>
  <c r="K113" i="17"/>
  <c r="C113" i="17"/>
  <c r="B113" i="17"/>
  <c r="A113" i="17"/>
  <c r="Q113" i="17" s="1"/>
  <c r="Z112" i="17"/>
  <c r="Y112" i="17"/>
  <c r="X112" i="17"/>
  <c r="N112" i="17"/>
  <c r="M112" i="17"/>
  <c r="L112" i="17"/>
  <c r="K112" i="17"/>
  <c r="C112" i="17"/>
  <c r="B112" i="17"/>
  <c r="A112" i="17"/>
  <c r="Q112" i="17" s="1"/>
  <c r="Z111" i="17"/>
  <c r="Y111" i="17"/>
  <c r="X111" i="17"/>
  <c r="N111" i="17"/>
  <c r="M111" i="17"/>
  <c r="L111" i="17"/>
  <c r="K111" i="17"/>
  <c r="C111" i="17"/>
  <c r="B111" i="17"/>
  <c r="A111" i="17"/>
  <c r="Q111" i="17" s="1"/>
  <c r="Z110" i="17"/>
  <c r="Y110" i="17"/>
  <c r="X110" i="17"/>
  <c r="N110" i="17"/>
  <c r="M110" i="17"/>
  <c r="L110" i="17"/>
  <c r="K110" i="17"/>
  <c r="C110" i="17"/>
  <c r="B110" i="17"/>
  <c r="A110" i="17"/>
  <c r="Q110" i="17" s="1"/>
  <c r="Z109" i="17"/>
  <c r="Y109" i="17"/>
  <c r="X109" i="17"/>
  <c r="N109" i="17"/>
  <c r="M109" i="17"/>
  <c r="L109" i="17"/>
  <c r="K109" i="17"/>
  <c r="C109" i="17"/>
  <c r="B109" i="17"/>
  <c r="A109" i="17"/>
  <c r="Q109" i="17" s="1"/>
  <c r="Z108" i="17"/>
  <c r="Y108" i="17"/>
  <c r="X108" i="17"/>
  <c r="N108" i="17"/>
  <c r="M108" i="17"/>
  <c r="L108" i="17"/>
  <c r="K108" i="17"/>
  <c r="C108" i="17"/>
  <c r="B108" i="17"/>
  <c r="A108" i="17"/>
  <c r="Q108" i="17" s="1"/>
  <c r="Z107" i="17"/>
  <c r="Y107" i="17"/>
  <c r="X107" i="17"/>
  <c r="N107" i="17"/>
  <c r="M107" i="17"/>
  <c r="L107" i="17"/>
  <c r="K107" i="17"/>
  <c r="C107" i="17"/>
  <c r="B107" i="17"/>
  <c r="A107" i="17"/>
  <c r="Q107" i="17" s="1"/>
  <c r="Z106" i="17"/>
  <c r="Y106" i="17"/>
  <c r="X106" i="17"/>
  <c r="N106" i="17"/>
  <c r="M106" i="17"/>
  <c r="L106" i="17"/>
  <c r="K106" i="17"/>
  <c r="C106" i="17"/>
  <c r="B106" i="17"/>
  <c r="A106" i="17"/>
  <c r="Q106" i="17" s="1"/>
  <c r="Z105" i="17"/>
  <c r="Y105" i="17"/>
  <c r="X105" i="17"/>
  <c r="N105" i="17"/>
  <c r="M105" i="17"/>
  <c r="L105" i="17"/>
  <c r="K105" i="17"/>
  <c r="C105" i="17"/>
  <c r="B105" i="17"/>
  <c r="A105" i="17"/>
  <c r="Q105" i="17" s="1"/>
  <c r="Z104" i="17"/>
  <c r="Y104" i="17"/>
  <c r="X104" i="17"/>
  <c r="N104" i="17"/>
  <c r="M104" i="17"/>
  <c r="L104" i="17"/>
  <c r="K104" i="17"/>
  <c r="C104" i="17"/>
  <c r="B104" i="17"/>
  <c r="A104" i="17"/>
  <c r="Q104" i="17" s="1"/>
  <c r="Z103" i="17"/>
  <c r="Y103" i="17"/>
  <c r="X103" i="17"/>
  <c r="N103" i="17"/>
  <c r="M103" i="17"/>
  <c r="L103" i="17"/>
  <c r="K103" i="17"/>
  <c r="C103" i="17"/>
  <c r="B103" i="17"/>
  <c r="A103" i="17"/>
  <c r="Q103" i="17" s="1"/>
  <c r="Z102" i="17"/>
  <c r="Y102" i="17"/>
  <c r="X102" i="17"/>
  <c r="N102" i="17"/>
  <c r="M102" i="17"/>
  <c r="L102" i="17"/>
  <c r="K102" i="17"/>
  <c r="C102" i="17"/>
  <c r="B102" i="17"/>
  <c r="A102" i="17"/>
  <c r="Q102" i="17" s="1"/>
  <c r="Z101" i="17"/>
  <c r="Y101" i="17"/>
  <c r="X101" i="17"/>
  <c r="N101" i="17"/>
  <c r="M101" i="17"/>
  <c r="L101" i="17"/>
  <c r="K101" i="17"/>
  <c r="C101" i="17"/>
  <c r="B101" i="17"/>
  <c r="A101" i="17"/>
  <c r="Q101" i="17" s="1"/>
  <c r="Z100" i="17"/>
  <c r="Y100" i="17"/>
  <c r="X100" i="17"/>
  <c r="N100" i="17"/>
  <c r="M100" i="17"/>
  <c r="L100" i="17"/>
  <c r="K100" i="17"/>
  <c r="C100" i="17"/>
  <c r="B100" i="17"/>
  <c r="A100" i="17"/>
  <c r="Q100" i="17" s="1"/>
  <c r="Z86" i="17"/>
  <c r="Y86" i="17"/>
  <c r="X86" i="17"/>
  <c r="N86" i="17"/>
  <c r="M86" i="17"/>
  <c r="L86" i="17"/>
  <c r="K86" i="17"/>
  <c r="E86" i="17"/>
  <c r="C86" i="17"/>
  <c r="B86" i="17"/>
  <c r="A86" i="17"/>
  <c r="Q86" i="17" s="1"/>
  <c r="Z85" i="17"/>
  <c r="Y85" i="17"/>
  <c r="X85" i="17"/>
  <c r="N85" i="17"/>
  <c r="M85" i="17"/>
  <c r="L85" i="17"/>
  <c r="K85" i="17"/>
  <c r="C85" i="17"/>
  <c r="B85" i="17"/>
  <c r="A85" i="17"/>
  <c r="Q85" i="17" s="1"/>
  <c r="Z84" i="17"/>
  <c r="Y84" i="17"/>
  <c r="X84" i="17"/>
  <c r="N84" i="17"/>
  <c r="M84" i="17"/>
  <c r="L84" i="17"/>
  <c r="K84" i="17"/>
  <c r="E84" i="17"/>
  <c r="C84" i="17"/>
  <c r="B84" i="17"/>
  <c r="A84" i="17"/>
  <c r="Q84" i="17" s="1"/>
  <c r="Z83" i="17"/>
  <c r="Y83" i="17"/>
  <c r="X83" i="17"/>
  <c r="N83" i="17"/>
  <c r="M83" i="17"/>
  <c r="L83" i="17"/>
  <c r="K83" i="17"/>
  <c r="E83" i="17"/>
  <c r="C83" i="17"/>
  <c r="B83" i="17"/>
  <c r="A83" i="17"/>
  <c r="Q83" i="17" s="1"/>
  <c r="Z82" i="17"/>
  <c r="Y82" i="17"/>
  <c r="X82" i="17"/>
  <c r="N82" i="17"/>
  <c r="M82" i="17"/>
  <c r="L82" i="17"/>
  <c r="K82" i="17"/>
  <c r="E82" i="17"/>
  <c r="C82" i="17"/>
  <c r="B82" i="17"/>
  <c r="A82" i="17"/>
  <c r="Q82" i="17" s="1"/>
  <c r="Z81" i="17"/>
  <c r="Y81" i="17"/>
  <c r="X81" i="17"/>
  <c r="N81" i="17"/>
  <c r="M81" i="17"/>
  <c r="L81" i="17"/>
  <c r="K81" i="17"/>
  <c r="E81" i="17"/>
  <c r="C81" i="17"/>
  <c r="B81" i="17"/>
  <c r="A81" i="17"/>
  <c r="Q81" i="17" s="1"/>
  <c r="Z80" i="17"/>
  <c r="Y80" i="17"/>
  <c r="X80" i="17"/>
  <c r="N80" i="17"/>
  <c r="M80" i="17"/>
  <c r="L80" i="17"/>
  <c r="K80" i="17"/>
  <c r="E80" i="17"/>
  <c r="C80" i="17"/>
  <c r="B80" i="17"/>
  <c r="A80" i="17"/>
  <c r="Q80" i="17" s="1"/>
  <c r="Z79" i="17"/>
  <c r="Y79" i="17"/>
  <c r="X79" i="17"/>
  <c r="N79" i="17"/>
  <c r="M79" i="17"/>
  <c r="L79" i="17"/>
  <c r="K79" i="17"/>
  <c r="E79" i="17"/>
  <c r="C79" i="17"/>
  <c r="B79" i="17"/>
  <c r="A79" i="17"/>
  <c r="Q79" i="17" s="1"/>
  <c r="Z78" i="17"/>
  <c r="Y78" i="17"/>
  <c r="X78" i="17"/>
  <c r="N78" i="17"/>
  <c r="M78" i="17"/>
  <c r="L78" i="17"/>
  <c r="K78" i="17"/>
  <c r="E78" i="17"/>
  <c r="C78" i="17"/>
  <c r="B78" i="17"/>
  <c r="A78" i="17"/>
  <c r="Q78" i="17" s="1"/>
  <c r="Z77" i="17"/>
  <c r="Y77" i="17"/>
  <c r="X77" i="17"/>
  <c r="N77" i="17"/>
  <c r="M77" i="17"/>
  <c r="L77" i="17"/>
  <c r="K77" i="17"/>
  <c r="E77" i="17"/>
  <c r="C77" i="17"/>
  <c r="B77" i="17"/>
  <c r="A77" i="17"/>
  <c r="Q77" i="17" s="1"/>
  <c r="Z76" i="17"/>
  <c r="Y76" i="17"/>
  <c r="X76" i="17"/>
  <c r="N76" i="17"/>
  <c r="M76" i="17"/>
  <c r="L76" i="17"/>
  <c r="K76" i="17"/>
  <c r="E76" i="17"/>
  <c r="C76" i="17"/>
  <c r="B76" i="17"/>
  <c r="A76" i="17"/>
  <c r="Q76" i="17" s="1"/>
  <c r="Z75" i="17"/>
  <c r="Y75" i="17"/>
  <c r="X75" i="17"/>
  <c r="N75" i="17"/>
  <c r="M75" i="17"/>
  <c r="L75" i="17"/>
  <c r="K75" i="17"/>
  <c r="E75" i="17"/>
  <c r="C75" i="17"/>
  <c r="B75" i="17"/>
  <c r="A75" i="17"/>
  <c r="Q75" i="17" s="1"/>
  <c r="Z74" i="17"/>
  <c r="Y74" i="17"/>
  <c r="X74" i="17"/>
  <c r="N74" i="17"/>
  <c r="M74" i="17"/>
  <c r="L74" i="17"/>
  <c r="K74" i="17"/>
  <c r="E74" i="17"/>
  <c r="C74" i="17"/>
  <c r="B74" i="17"/>
  <c r="A74" i="17"/>
  <c r="Q74" i="17" s="1"/>
  <c r="Z73" i="17"/>
  <c r="Y73" i="17"/>
  <c r="X73" i="17"/>
  <c r="N73" i="17"/>
  <c r="M73" i="17"/>
  <c r="L73" i="17"/>
  <c r="K73" i="17"/>
  <c r="C73" i="17"/>
  <c r="B73" i="17"/>
  <c r="A73" i="17"/>
  <c r="Q73" i="17" s="1"/>
  <c r="Z72" i="17"/>
  <c r="Y72" i="17"/>
  <c r="X72" i="17"/>
  <c r="N72" i="17"/>
  <c r="M72" i="17"/>
  <c r="L72" i="17"/>
  <c r="K72" i="17"/>
  <c r="E72" i="17"/>
  <c r="C72" i="17"/>
  <c r="B72" i="17"/>
  <c r="A72" i="17"/>
  <c r="Q72" i="17" s="1"/>
  <c r="Z71" i="17"/>
  <c r="Y71" i="17"/>
  <c r="X71" i="17"/>
  <c r="N71" i="17"/>
  <c r="M71" i="17"/>
  <c r="L71" i="17"/>
  <c r="K71" i="17"/>
  <c r="E71" i="17"/>
  <c r="C71" i="17"/>
  <c r="B71" i="17"/>
  <c r="A71" i="17"/>
  <c r="Q71" i="17" s="1"/>
  <c r="Z57" i="17"/>
  <c r="Y57" i="17"/>
  <c r="X57" i="17"/>
  <c r="N57" i="17"/>
  <c r="M57" i="17"/>
  <c r="L57" i="17"/>
  <c r="K57" i="17"/>
  <c r="E57" i="17"/>
  <c r="C57" i="17"/>
  <c r="B57" i="17"/>
  <c r="A57" i="17"/>
  <c r="Q57" i="17" s="1"/>
  <c r="Z56" i="17"/>
  <c r="Y56" i="17"/>
  <c r="X56" i="17"/>
  <c r="N56" i="17"/>
  <c r="M56" i="17"/>
  <c r="L56" i="17"/>
  <c r="K56" i="17"/>
  <c r="E56" i="17"/>
  <c r="C56" i="17"/>
  <c r="B56" i="17"/>
  <c r="A56" i="17"/>
  <c r="Q56" i="17" s="1"/>
  <c r="Z55" i="17"/>
  <c r="Y55" i="17"/>
  <c r="X55" i="17"/>
  <c r="N55" i="17"/>
  <c r="M55" i="17"/>
  <c r="L55" i="17"/>
  <c r="K55" i="17"/>
  <c r="C55" i="17"/>
  <c r="B55" i="17"/>
  <c r="A55" i="17"/>
  <c r="Q55" i="17" s="1"/>
  <c r="Z54" i="17"/>
  <c r="Y54" i="17"/>
  <c r="X54" i="17"/>
  <c r="N54" i="17"/>
  <c r="M54" i="17"/>
  <c r="L54" i="17"/>
  <c r="K54" i="17"/>
  <c r="E54" i="17"/>
  <c r="C54" i="17"/>
  <c r="B54" i="17"/>
  <c r="A54" i="17"/>
  <c r="Q54" i="17" s="1"/>
  <c r="Z53" i="17"/>
  <c r="Y53" i="17"/>
  <c r="X53" i="17"/>
  <c r="N53" i="17"/>
  <c r="M53" i="17"/>
  <c r="L53" i="17"/>
  <c r="K53" i="17"/>
  <c r="E53" i="17"/>
  <c r="C53" i="17"/>
  <c r="B53" i="17"/>
  <c r="A53" i="17"/>
  <c r="Q53" i="17" s="1"/>
  <c r="Z52" i="17"/>
  <c r="Y52" i="17"/>
  <c r="X52" i="17"/>
  <c r="N52" i="17"/>
  <c r="M52" i="17"/>
  <c r="L52" i="17"/>
  <c r="K52" i="17"/>
  <c r="E52" i="17"/>
  <c r="C52" i="17"/>
  <c r="B52" i="17"/>
  <c r="A52" i="17"/>
  <c r="Q52" i="17" s="1"/>
  <c r="Z51" i="17"/>
  <c r="Y51" i="17"/>
  <c r="X51" i="17"/>
  <c r="N51" i="17"/>
  <c r="M51" i="17"/>
  <c r="L51" i="17"/>
  <c r="K51" i="17"/>
  <c r="E51" i="17"/>
  <c r="C51" i="17"/>
  <c r="B51" i="17"/>
  <c r="A51" i="17"/>
  <c r="Q51" i="17" s="1"/>
  <c r="Z50" i="17"/>
  <c r="Y50" i="17"/>
  <c r="X50" i="17"/>
  <c r="N50" i="17"/>
  <c r="M50" i="17"/>
  <c r="L50" i="17"/>
  <c r="K50" i="17"/>
  <c r="E50" i="17"/>
  <c r="C50" i="17"/>
  <c r="B50" i="17"/>
  <c r="A50" i="17"/>
  <c r="Q50" i="17" s="1"/>
  <c r="Z49" i="17"/>
  <c r="Y49" i="17"/>
  <c r="X49" i="17"/>
  <c r="N49" i="17"/>
  <c r="M49" i="17"/>
  <c r="L49" i="17"/>
  <c r="K49" i="17"/>
  <c r="E49" i="17"/>
  <c r="C49" i="17"/>
  <c r="B49" i="17"/>
  <c r="A49" i="17"/>
  <c r="Q49" i="17" s="1"/>
  <c r="Z48" i="17"/>
  <c r="Y48" i="17"/>
  <c r="X48" i="17"/>
  <c r="N48" i="17"/>
  <c r="M48" i="17"/>
  <c r="L48" i="17"/>
  <c r="K48" i="17"/>
  <c r="E48" i="17"/>
  <c r="C48" i="17"/>
  <c r="B48" i="17"/>
  <c r="A48" i="17"/>
  <c r="Q48" i="17" s="1"/>
  <c r="Z47" i="17"/>
  <c r="Y47" i="17"/>
  <c r="X47" i="17"/>
  <c r="N47" i="17"/>
  <c r="M47" i="17"/>
  <c r="L47" i="17"/>
  <c r="K47" i="17"/>
  <c r="E47" i="17"/>
  <c r="C47" i="17"/>
  <c r="B47" i="17"/>
  <c r="A47" i="17"/>
  <c r="Q47" i="17" s="1"/>
  <c r="Z46" i="17"/>
  <c r="Y46" i="17"/>
  <c r="X46" i="17"/>
  <c r="N46" i="17"/>
  <c r="M46" i="17"/>
  <c r="L46" i="17"/>
  <c r="K46" i="17"/>
  <c r="E46" i="17"/>
  <c r="C46" i="17"/>
  <c r="B46" i="17"/>
  <c r="A46" i="17"/>
  <c r="Q46" i="17" s="1"/>
  <c r="Z45" i="17"/>
  <c r="Y45" i="17"/>
  <c r="X45" i="17"/>
  <c r="N45" i="17"/>
  <c r="M45" i="17"/>
  <c r="L45" i="17"/>
  <c r="K45" i="17"/>
  <c r="E45" i="17"/>
  <c r="C45" i="17"/>
  <c r="B45" i="17"/>
  <c r="A45" i="17"/>
  <c r="Q45" i="17" s="1"/>
  <c r="Z44" i="17"/>
  <c r="Y44" i="17"/>
  <c r="X44" i="17"/>
  <c r="N44" i="17"/>
  <c r="M44" i="17"/>
  <c r="L44" i="17"/>
  <c r="K44" i="17"/>
  <c r="E44" i="17"/>
  <c r="C44" i="17"/>
  <c r="B44" i="17"/>
  <c r="A44" i="17"/>
  <c r="Q44" i="17" s="1"/>
  <c r="Z43" i="17"/>
  <c r="Y43" i="17"/>
  <c r="X43" i="17"/>
  <c r="N43" i="17"/>
  <c r="M43" i="17"/>
  <c r="L43" i="17"/>
  <c r="K43" i="17"/>
  <c r="C43" i="17"/>
  <c r="B43" i="17"/>
  <c r="A43" i="17"/>
  <c r="Q43" i="17" s="1"/>
  <c r="Z42" i="17"/>
  <c r="Y42" i="17"/>
  <c r="X42" i="17"/>
  <c r="N42" i="17"/>
  <c r="M42" i="17"/>
  <c r="L42" i="17"/>
  <c r="K42" i="17"/>
  <c r="E42" i="17"/>
  <c r="C42" i="17"/>
  <c r="B42" i="17"/>
  <c r="A42" i="17"/>
  <c r="Q42" i="17" s="1"/>
  <c r="Z41" i="17"/>
  <c r="Y41" i="17"/>
  <c r="X41" i="17"/>
  <c r="N41" i="17"/>
  <c r="M41" i="17"/>
  <c r="L41" i="17"/>
  <c r="K41" i="17"/>
  <c r="E41" i="17"/>
  <c r="C41" i="17"/>
  <c r="B41" i="17"/>
  <c r="A41" i="17"/>
  <c r="Q41" i="17" s="1"/>
  <c r="Z26" i="17"/>
  <c r="Y26" i="17"/>
  <c r="X26" i="17"/>
  <c r="N26" i="17"/>
  <c r="M26" i="17"/>
  <c r="L26" i="17"/>
  <c r="K26" i="17"/>
  <c r="F26" i="17"/>
  <c r="E26" i="17"/>
  <c r="C26" i="17"/>
  <c r="B26" i="17"/>
  <c r="A26" i="17"/>
  <c r="Q26" i="17" s="1"/>
  <c r="Z25" i="17"/>
  <c r="Y25" i="17"/>
  <c r="X25" i="17"/>
  <c r="N25" i="17"/>
  <c r="M25" i="17"/>
  <c r="L25" i="17"/>
  <c r="K25" i="17"/>
  <c r="F25" i="17"/>
  <c r="E25" i="17"/>
  <c r="C25" i="17"/>
  <c r="B25" i="17"/>
  <c r="A25" i="17"/>
  <c r="Q25" i="17" s="1"/>
  <c r="Z24" i="17"/>
  <c r="Y24" i="17"/>
  <c r="X24" i="17"/>
  <c r="N24" i="17"/>
  <c r="M24" i="17"/>
  <c r="L24" i="17"/>
  <c r="K24" i="17"/>
  <c r="E24" i="17"/>
  <c r="C24" i="17"/>
  <c r="B24" i="17"/>
  <c r="A24" i="17"/>
  <c r="Q24" i="17" s="1"/>
  <c r="Z23" i="17"/>
  <c r="Y23" i="17"/>
  <c r="X23" i="17"/>
  <c r="N23" i="17"/>
  <c r="M23" i="17"/>
  <c r="L23" i="17"/>
  <c r="K23" i="17"/>
  <c r="F23" i="17"/>
  <c r="E23" i="17"/>
  <c r="C23" i="17"/>
  <c r="B23" i="17"/>
  <c r="A23" i="17"/>
  <c r="Q23" i="17" s="1"/>
  <c r="Z22" i="17"/>
  <c r="Y22" i="17"/>
  <c r="X22" i="17"/>
  <c r="N22" i="17"/>
  <c r="M22" i="17"/>
  <c r="L22" i="17"/>
  <c r="K22" i="17"/>
  <c r="F22" i="17"/>
  <c r="E22" i="17"/>
  <c r="C22" i="17"/>
  <c r="B22" i="17"/>
  <c r="A22" i="17"/>
  <c r="Q22" i="17" s="1"/>
  <c r="Z21" i="17"/>
  <c r="Y21" i="17"/>
  <c r="X21" i="17"/>
  <c r="N21" i="17"/>
  <c r="M21" i="17"/>
  <c r="L21" i="17"/>
  <c r="K21" i="17"/>
  <c r="F21" i="17"/>
  <c r="E21" i="17"/>
  <c r="C21" i="17"/>
  <c r="B21" i="17"/>
  <c r="A21" i="17"/>
  <c r="Q21" i="17" s="1"/>
  <c r="Z20" i="17"/>
  <c r="Y20" i="17"/>
  <c r="X20" i="17"/>
  <c r="N20" i="17"/>
  <c r="M20" i="17"/>
  <c r="L20" i="17"/>
  <c r="K20" i="17"/>
  <c r="F20" i="17"/>
  <c r="E20" i="17"/>
  <c r="C20" i="17"/>
  <c r="B20" i="17"/>
  <c r="A20" i="17"/>
  <c r="Q20" i="17" s="1"/>
  <c r="Z19" i="17"/>
  <c r="Y19" i="17"/>
  <c r="X19" i="17"/>
  <c r="N19" i="17"/>
  <c r="M19" i="17"/>
  <c r="L19" i="17"/>
  <c r="K19" i="17"/>
  <c r="F19" i="17"/>
  <c r="E19" i="17"/>
  <c r="C19" i="17"/>
  <c r="B19" i="17"/>
  <c r="A19" i="17"/>
  <c r="Q19" i="17" s="1"/>
  <c r="Z18" i="17"/>
  <c r="Y18" i="17"/>
  <c r="X18" i="17"/>
  <c r="N18" i="17"/>
  <c r="M18" i="17"/>
  <c r="L18" i="17"/>
  <c r="K18" i="17"/>
  <c r="F18" i="17"/>
  <c r="E18" i="17"/>
  <c r="C18" i="17"/>
  <c r="B18" i="17"/>
  <c r="A18" i="17"/>
  <c r="Q18" i="17" s="1"/>
  <c r="Z17" i="17"/>
  <c r="Y17" i="17"/>
  <c r="X17" i="17"/>
  <c r="N17" i="17"/>
  <c r="M17" i="17"/>
  <c r="L17" i="17"/>
  <c r="K17" i="17"/>
  <c r="F17" i="17"/>
  <c r="E17" i="17"/>
  <c r="C17" i="17"/>
  <c r="B17" i="17"/>
  <c r="A17" i="17"/>
  <c r="Q17" i="17" s="1"/>
  <c r="Z16" i="17"/>
  <c r="Y16" i="17"/>
  <c r="X16" i="17"/>
  <c r="N16" i="17"/>
  <c r="M16" i="17"/>
  <c r="L16" i="17"/>
  <c r="K16" i="17"/>
  <c r="F16" i="17"/>
  <c r="E16" i="17"/>
  <c r="C16" i="17"/>
  <c r="B16" i="17"/>
  <c r="A16" i="17"/>
  <c r="Q16" i="17" s="1"/>
  <c r="Z15" i="17"/>
  <c r="Y15" i="17"/>
  <c r="X15" i="17"/>
  <c r="N15" i="17"/>
  <c r="M15" i="17"/>
  <c r="L15" i="17"/>
  <c r="K15" i="17"/>
  <c r="F15" i="17"/>
  <c r="E15" i="17"/>
  <c r="C15" i="17"/>
  <c r="B15" i="17"/>
  <c r="A15" i="17"/>
  <c r="Q15" i="17" s="1"/>
  <c r="Z14" i="17"/>
  <c r="Y14" i="17"/>
  <c r="X14" i="17"/>
  <c r="N14" i="17"/>
  <c r="M14" i="17"/>
  <c r="L14" i="17"/>
  <c r="K14" i="17"/>
  <c r="F14" i="17"/>
  <c r="E14" i="17"/>
  <c r="C14" i="17"/>
  <c r="B14" i="17"/>
  <c r="A14" i="17"/>
  <c r="Q14" i="17" s="1"/>
  <c r="Z13" i="17"/>
  <c r="Y13" i="17"/>
  <c r="X13" i="17"/>
  <c r="N13" i="17"/>
  <c r="M13" i="17"/>
  <c r="L13" i="17"/>
  <c r="K13" i="17"/>
  <c r="F13" i="17"/>
  <c r="E13" i="17"/>
  <c r="C13" i="17"/>
  <c r="B13" i="17"/>
  <c r="A13" i="17"/>
  <c r="Q13" i="17" s="1"/>
  <c r="Z12" i="17"/>
  <c r="Y12" i="17"/>
  <c r="X12" i="17"/>
  <c r="N12" i="17"/>
  <c r="M12" i="17"/>
  <c r="L12" i="17"/>
  <c r="K12" i="17"/>
  <c r="E12" i="17"/>
  <c r="C12" i="17"/>
  <c r="B12" i="17"/>
  <c r="A12" i="17"/>
  <c r="Q12" i="17" s="1"/>
  <c r="Z11" i="17"/>
  <c r="Y11" i="17"/>
  <c r="X11" i="17"/>
  <c r="N11" i="17"/>
  <c r="M11" i="17"/>
  <c r="L11" i="17"/>
  <c r="K11" i="17"/>
  <c r="F11" i="17"/>
  <c r="E11" i="17"/>
  <c r="C11" i="17"/>
  <c r="B11" i="17"/>
  <c r="A11" i="17"/>
  <c r="Q11" i="17" s="1"/>
  <c r="Z10" i="17"/>
  <c r="Y10" i="17"/>
  <c r="X10" i="17"/>
  <c r="N10" i="17"/>
  <c r="M10" i="17"/>
  <c r="L10" i="17"/>
  <c r="K10" i="17"/>
  <c r="F10" i="17"/>
  <c r="E10" i="17"/>
  <c r="C10" i="17"/>
  <c r="B10" i="17"/>
  <c r="A10" i="17"/>
  <c r="Q10" i="17" s="1"/>
  <c r="Z115" i="16"/>
  <c r="Y115" i="16"/>
  <c r="X115" i="16"/>
  <c r="N115" i="16"/>
  <c r="M115" i="16"/>
  <c r="L115" i="16"/>
  <c r="K115" i="16"/>
  <c r="C115" i="16"/>
  <c r="B115" i="16"/>
  <c r="A115" i="16"/>
  <c r="Q115" i="16" s="1"/>
  <c r="Z114" i="16"/>
  <c r="Y114" i="16"/>
  <c r="X114" i="16"/>
  <c r="N114" i="16"/>
  <c r="M114" i="16"/>
  <c r="L114" i="16"/>
  <c r="K114" i="16"/>
  <c r="C114" i="16"/>
  <c r="B114" i="16"/>
  <c r="A114" i="16"/>
  <c r="Q114" i="16" s="1"/>
  <c r="Z113" i="16"/>
  <c r="Y113" i="16"/>
  <c r="X113" i="16"/>
  <c r="N113" i="16"/>
  <c r="M113" i="16"/>
  <c r="L113" i="16"/>
  <c r="K113" i="16"/>
  <c r="C113" i="16"/>
  <c r="B113" i="16"/>
  <c r="A113" i="16"/>
  <c r="Q113" i="16" s="1"/>
  <c r="Z112" i="16"/>
  <c r="Y112" i="16"/>
  <c r="X112" i="16"/>
  <c r="N112" i="16"/>
  <c r="M112" i="16"/>
  <c r="L112" i="16"/>
  <c r="K112" i="16"/>
  <c r="C112" i="16"/>
  <c r="B112" i="16"/>
  <c r="A112" i="16"/>
  <c r="Q112" i="16" s="1"/>
  <c r="Z111" i="16"/>
  <c r="Y111" i="16"/>
  <c r="X111" i="16"/>
  <c r="N111" i="16"/>
  <c r="M111" i="16"/>
  <c r="L111" i="16"/>
  <c r="K111" i="16"/>
  <c r="C111" i="16"/>
  <c r="B111" i="16"/>
  <c r="A111" i="16"/>
  <c r="Q111" i="16" s="1"/>
  <c r="Z110" i="16"/>
  <c r="Y110" i="16"/>
  <c r="X110" i="16"/>
  <c r="N110" i="16"/>
  <c r="M110" i="16"/>
  <c r="L110" i="16"/>
  <c r="K110" i="16"/>
  <c r="C110" i="16"/>
  <c r="B110" i="16"/>
  <c r="A110" i="16"/>
  <c r="Q110" i="16" s="1"/>
  <c r="Z109" i="16"/>
  <c r="Y109" i="16"/>
  <c r="X109" i="16"/>
  <c r="N109" i="16"/>
  <c r="M109" i="16"/>
  <c r="L109" i="16"/>
  <c r="K109" i="16"/>
  <c r="C109" i="16"/>
  <c r="B109" i="16"/>
  <c r="A109" i="16"/>
  <c r="Q109" i="16" s="1"/>
  <c r="Z108" i="16"/>
  <c r="Y108" i="16"/>
  <c r="X108" i="16"/>
  <c r="N108" i="16"/>
  <c r="M108" i="16"/>
  <c r="L108" i="16"/>
  <c r="K108" i="16"/>
  <c r="C108" i="16"/>
  <c r="B108" i="16"/>
  <c r="A108" i="16"/>
  <c r="Q108" i="16" s="1"/>
  <c r="Z107" i="16"/>
  <c r="Y107" i="16"/>
  <c r="X107" i="16"/>
  <c r="N107" i="16"/>
  <c r="M107" i="16"/>
  <c r="L107" i="16"/>
  <c r="K107" i="16"/>
  <c r="C107" i="16"/>
  <c r="B107" i="16"/>
  <c r="A107" i="16"/>
  <c r="Q107" i="16" s="1"/>
  <c r="Z106" i="16"/>
  <c r="Y106" i="16"/>
  <c r="X106" i="16"/>
  <c r="N106" i="16"/>
  <c r="M106" i="16"/>
  <c r="L106" i="16"/>
  <c r="K106" i="16"/>
  <c r="C106" i="16"/>
  <c r="B106" i="16"/>
  <c r="A106" i="16"/>
  <c r="Q106" i="16" s="1"/>
  <c r="Z105" i="16"/>
  <c r="Y105" i="16"/>
  <c r="X105" i="16"/>
  <c r="N105" i="16"/>
  <c r="M105" i="16"/>
  <c r="L105" i="16"/>
  <c r="K105" i="16"/>
  <c r="C105" i="16"/>
  <c r="B105" i="16"/>
  <c r="A105" i="16"/>
  <c r="Q105" i="16" s="1"/>
  <c r="Z104" i="16"/>
  <c r="Y104" i="16"/>
  <c r="X104" i="16"/>
  <c r="N104" i="16"/>
  <c r="M104" i="16"/>
  <c r="L104" i="16"/>
  <c r="K104" i="16"/>
  <c r="C104" i="16"/>
  <c r="B104" i="16"/>
  <c r="A104" i="16"/>
  <c r="Q104" i="16" s="1"/>
  <c r="Z103" i="16"/>
  <c r="Y103" i="16"/>
  <c r="X103" i="16"/>
  <c r="N103" i="16"/>
  <c r="M103" i="16"/>
  <c r="L103" i="16"/>
  <c r="K103" i="16"/>
  <c r="C103" i="16"/>
  <c r="B103" i="16"/>
  <c r="A103" i="16"/>
  <c r="Q103" i="16" s="1"/>
  <c r="Z102" i="16"/>
  <c r="Y102" i="16"/>
  <c r="X102" i="16"/>
  <c r="N102" i="16"/>
  <c r="M102" i="16"/>
  <c r="L102" i="16"/>
  <c r="K102" i="16"/>
  <c r="C102" i="16"/>
  <c r="B102" i="16"/>
  <c r="A102" i="16"/>
  <c r="Q102" i="16" s="1"/>
  <c r="Z101" i="16"/>
  <c r="Y101" i="16"/>
  <c r="X101" i="16"/>
  <c r="N101" i="16"/>
  <c r="M101" i="16"/>
  <c r="L101" i="16"/>
  <c r="K101" i="16"/>
  <c r="C101" i="16"/>
  <c r="B101" i="16"/>
  <c r="A101" i="16"/>
  <c r="Q101" i="16" s="1"/>
  <c r="Z100" i="16"/>
  <c r="Y100" i="16"/>
  <c r="X100" i="16"/>
  <c r="N100" i="16"/>
  <c r="M100" i="16"/>
  <c r="L100" i="16"/>
  <c r="K100" i="16"/>
  <c r="C100" i="16"/>
  <c r="B100" i="16"/>
  <c r="A100" i="16"/>
  <c r="Q100" i="16" s="1"/>
  <c r="Z86" i="16"/>
  <c r="Y86" i="16"/>
  <c r="X86" i="16"/>
  <c r="N86" i="16"/>
  <c r="M86" i="16"/>
  <c r="L86" i="16"/>
  <c r="K86" i="16"/>
  <c r="E86" i="16"/>
  <c r="C86" i="16"/>
  <c r="B86" i="16"/>
  <c r="A86" i="16"/>
  <c r="Q86" i="16" s="1"/>
  <c r="Z85" i="16"/>
  <c r="Y85" i="16"/>
  <c r="X85" i="16"/>
  <c r="N85" i="16"/>
  <c r="M85" i="16"/>
  <c r="L85" i="16"/>
  <c r="K85" i="16"/>
  <c r="C85" i="16"/>
  <c r="B85" i="16"/>
  <c r="A85" i="16"/>
  <c r="Q85" i="16" s="1"/>
  <c r="Z84" i="16"/>
  <c r="Y84" i="16"/>
  <c r="X84" i="16"/>
  <c r="N84" i="16"/>
  <c r="M84" i="16"/>
  <c r="L84" i="16"/>
  <c r="K84" i="16"/>
  <c r="E84" i="16"/>
  <c r="C84" i="16"/>
  <c r="B84" i="16"/>
  <c r="A84" i="16"/>
  <c r="Q84" i="16" s="1"/>
  <c r="Z83" i="16"/>
  <c r="Y83" i="16"/>
  <c r="X83" i="16"/>
  <c r="N83" i="16"/>
  <c r="M83" i="16"/>
  <c r="L83" i="16"/>
  <c r="K83" i="16"/>
  <c r="E83" i="16"/>
  <c r="C83" i="16"/>
  <c r="B83" i="16"/>
  <c r="A83" i="16"/>
  <c r="Q83" i="16" s="1"/>
  <c r="Z82" i="16"/>
  <c r="Y82" i="16"/>
  <c r="X82" i="16"/>
  <c r="N82" i="16"/>
  <c r="M82" i="16"/>
  <c r="L82" i="16"/>
  <c r="K82" i="16"/>
  <c r="E82" i="16"/>
  <c r="C82" i="16"/>
  <c r="B82" i="16"/>
  <c r="A82" i="16"/>
  <c r="Q82" i="16" s="1"/>
  <c r="Z81" i="16"/>
  <c r="Y81" i="16"/>
  <c r="X81" i="16"/>
  <c r="N81" i="16"/>
  <c r="M81" i="16"/>
  <c r="L81" i="16"/>
  <c r="K81" i="16"/>
  <c r="E81" i="16"/>
  <c r="C81" i="16"/>
  <c r="B81" i="16"/>
  <c r="A81" i="16"/>
  <c r="Q81" i="16" s="1"/>
  <c r="Z80" i="16"/>
  <c r="Y80" i="16"/>
  <c r="X80" i="16"/>
  <c r="N80" i="16"/>
  <c r="M80" i="16"/>
  <c r="L80" i="16"/>
  <c r="K80" i="16"/>
  <c r="E80" i="16"/>
  <c r="C80" i="16"/>
  <c r="B80" i="16"/>
  <c r="A80" i="16"/>
  <c r="Q80" i="16" s="1"/>
  <c r="Z79" i="16"/>
  <c r="Y79" i="16"/>
  <c r="X79" i="16"/>
  <c r="N79" i="16"/>
  <c r="M79" i="16"/>
  <c r="L79" i="16"/>
  <c r="K79" i="16"/>
  <c r="E79" i="16"/>
  <c r="C79" i="16"/>
  <c r="B79" i="16"/>
  <c r="A79" i="16"/>
  <c r="Q79" i="16" s="1"/>
  <c r="Z78" i="16"/>
  <c r="Y78" i="16"/>
  <c r="X78" i="16"/>
  <c r="N78" i="16"/>
  <c r="M78" i="16"/>
  <c r="L78" i="16"/>
  <c r="K78" i="16"/>
  <c r="E78" i="16"/>
  <c r="C78" i="16"/>
  <c r="B78" i="16"/>
  <c r="A78" i="16"/>
  <c r="Q78" i="16" s="1"/>
  <c r="Z77" i="16"/>
  <c r="Y77" i="16"/>
  <c r="X77" i="16"/>
  <c r="N77" i="16"/>
  <c r="M77" i="16"/>
  <c r="L77" i="16"/>
  <c r="K77" i="16"/>
  <c r="E77" i="16"/>
  <c r="C77" i="16"/>
  <c r="B77" i="16"/>
  <c r="A77" i="16"/>
  <c r="Q77" i="16" s="1"/>
  <c r="Z76" i="16"/>
  <c r="Y76" i="16"/>
  <c r="X76" i="16"/>
  <c r="N76" i="16"/>
  <c r="M76" i="16"/>
  <c r="L76" i="16"/>
  <c r="K76" i="16"/>
  <c r="E76" i="16"/>
  <c r="C76" i="16"/>
  <c r="B76" i="16"/>
  <c r="A76" i="16"/>
  <c r="Q76" i="16" s="1"/>
  <c r="Z75" i="16"/>
  <c r="Y75" i="16"/>
  <c r="X75" i="16"/>
  <c r="N75" i="16"/>
  <c r="M75" i="16"/>
  <c r="L75" i="16"/>
  <c r="K75" i="16"/>
  <c r="E75" i="16"/>
  <c r="C75" i="16"/>
  <c r="B75" i="16"/>
  <c r="A75" i="16"/>
  <c r="Q75" i="16" s="1"/>
  <c r="Z74" i="16"/>
  <c r="Y74" i="16"/>
  <c r="X74" i="16"/>
  <c r="N74" i="16"/>
  <c r="M74" i="16"/>
  <c r="L74" i="16"/>
  <c r="K74" i="16"/>
  <c r="E74" i="16"/>
  <c r="C74" i="16"/>
  <c r="B74" i="16"/>
  <c r="A74" i="16"/>
  <c r="Q74" i="16" s="1"/>
  <c r="Z73" i="16"/>
  <c r="Y73" i="16"/>
  <c r="X73" i="16"/>
  <c r="N73" i="16"/>
  <c r="M73" i="16"/>
  <c r="L73" i="16"/>
  <c r="K73" i="16"/>
  <c r="C73" i="16"/>
  <c r="B73" i="16"/>
  <c r="A73" i="16"/>
  <c r="Q73" i="16" s="1"/>
  <c r="Z72" i="16"/>
  <c r="Y72" i="16"/>
  <c r="X72" i="16"/>
  <c r="N72" i="16"/>
  <c r="M72" i="16"/>
  <c r="L72" i="16"/>
  <c r="K72" i="16"/>
  <c r="E72" i="16"/>
  <c r="C72" i="16"/>
  <c r="B72" i="16"/>
  <c r="A72" i="16"/>
  <c r="Q72" i="16" s="1"/>
  <c r="Z71" i="16"/>
  <c r="Y71" i="16"/>
  <c r="X71" i="16"/>
  <c r="N71" i="16"/>
  <c r="M71" i="16"/>
  <c r="L71" i="16"/>
  <c r="K71" i="16"/>
  <c r="E71" i="16"/>
  <c r="C71" i="16"/>
  <c r="B71" i="16"/>
  <c r="A71" i="16"/>
  <c r="Q71" i="16" s="1"/>
  <c r="Z56" i="16"/>
  <c r="Y56" i="16"/>
  <c r="X56" i="16"/>
  <c r="N56" i="16"/>
  <c r="M56" i="16"/>
  <c r="L56" i="16"/>
  <c r="K56" i="16"/>
  <c r="E56" i="16"/>
  <c r="C56" i="16"/>
  <c r="B56" i="16"/>
  <c r="A56" i="16"/>
  <c r="Q56" i="16" s="1"/>
  <c r="Z55" i="16"/>
  <c r="Y55" i="16"/>
  <c r="X55" i="16"/>
  <c r="N55" i="16"/>
  <c r="M55" i="16"/>
  <c r="L55" i="16"/>
  <c r="K55" i="16"/>
  <c r="C55" i="16"/>
  <c r="B55" i="16"/>
  <c r="A55" i="16"/>
  <c r="Q55" i="16" s="1"/>
  <c r="Z54" i="16"/>
  <c r="Y54" i="16"/>
  <c r="X54" i="16"/>
  <c r="N54" i="16"/>
  <c r="M54" i="16"/>
  <c r="L54" i="16"/>
  <c r="K54" i="16"/>
  <c r="E54" i="16"/>
  <c r="C54" i="16"/>
  <c r="B54" i="16"/>
  <c r="A54" i="16"/>
  <c r="Q54" i="16" s="1"/>
  <c r="Z53" i="16"/>
  <c r="Y53" i="16"/>
  <c r="X53" i="16"/>
  <c r="N53" i="16"/>
  <c r="M53" i="16"/>
  <c r="L53" i="16"/>
  <c r="K53" i="16"/>
  <c r="E53" i="16"/>
  <c r="C53" i="16"/>
  <c r="B53" i="16"/>
  <c r="A53" i="16"/>
  <c r="Q53" i="16" s="1"/>
  <c r="Z52" i="16"/>
  <c r="Y52" i="16"/>
  <c r="X52" i="16"/>
  <c r="N52" i="16"/>
  <c r="M52" i="16"/>
  <c r="L52" i="16"/>
  <c r="K52" i="16"/>
  <c r="E52" i="16"/>
  <c r="C52" i="16"/>
  <c r="B52" i="16"/>
  <c r="A52" i="16"/>
  <c r="Q52" i="16" s="1"/>
  <c r="Z51" i="16"/>
  <c r="Y51" i="16"/>
  <c r="X51" i="16"/>
  <c r="N51" i="16"/>
  <c r="M51" i="16"/>
  <c r="L51" i="16"/>
  <c r="K51" i="16"/>
  <c r="E51" i="16"/>
  <c r="C51" i="16"/>
  <c r="B51" i="16"/>
  <c r="A51" i="16"/>
  <c r="Q51" i="16" s="1"/>
  <c r="Z50" i="16"/>
  <c r="Y50" i="16"/>
  <c r="X50" i="16"/>
  <c r="N50" i="16"/>
  <c r="M50" i="16"/>
  <c r="L50" i="16"/>
  <c r="K50" i="16"/>
  <c r="E50" i="16"/>
  <c r="C50" i="16"/>
  <c r="B50" i="16"/>
  <c r="A50" i="16"/>
  <c r="Q50" i="16" s="1"/>
  <c r="Z49" i="16"/>
  <c r="Y49" i="16"/>
  <c r="X49" i="16"/>
  <c r="N49" i="16"/>
  <c r="M49" i="16"/>
  <c r="L49" i="16"/>
  <c r="K49" i="16"/>
  <c r="E49" i="16"/>
  <c r="C49" i="16"/>
  <c r="B49" i="16"/>
  <c r="A49" i="16"/>
  <c r="Q49" i="16" s="1"/>
  <c r="Z48" i="16"/>
  <c r="Y48" i="16"/>
  <c r="X48" i="16"/>
  <c r="N48" i="16"/>
  <c r="M48" i="16"/>
  <c r="L48" i="16"/>
  <c r="K48" i="16"/>
  <c r="E48" i="16"/>
  <c r="C48" i="16"/>
  <c r="B48" i="16"/>
  <c r="A48" i="16"/>
  <c r="Q48" i="16" s="1"/>
  <c r="Z47" i="16"/>
  <c r="Y47" i="16"/>
  <c r="X47" i="16"/>
  <c r="N47" i="16"/>
  <c r="M47" i="16"/>
  <c r="L47" i="16"/>
  <c r="K47" i="16"/>
  <c r="E47" i="16"/>
  <c r="C47" i="16"/>
  <c r="B47" i="16"/>
  <c r="A47" i="16"/>
  <c r="Q47" i="16" s="1"/>
  <c r="Z46" i="16"/>
  <c r="Y46" i="16"/>
  <c r="X46" i="16"/>
  <c r="N46" i="16"/>
  <c r="M46" i="16"/>
  <c r="L46" i="16"/>
  <c r="K46" i="16"/>
  <c r="E46" i="16"/>
  <c r="C46" i="16"/>
  <c r="B46" i="16"/>
  <c r="A46" i="16"/>
  <c r="Q46" i="16" s="1"/>
  <c r="Z45" i="16"/>
  <c r="Y45" i="16"/>
  <c r="X45" i="16"/>
  <c r="N45" i="16"/>
  <c r="M45" i="16"/>
  <c r="L45" i="16"/>
  <c r="K45" i="16"/>
  <c r="E45" i="16"/>
  <c r="C45" i="16"/>
  <c r="B45" i="16"/>
  <c r="A45" i="16"/>
  <c r="Q45" i="16" s="1"/>
  <c r="Z44" i="16"/>
  <c r="Y44" i="16"/>
  <c r="X44" i="16"/>
  <c r="N44" i="16"/>
  <c r="M44" i="16"/>
  <c r="L44" i="16"/>
  <c r="K44" i="16"/>
  <c r="E44" i="16"/>
  <c r="C44" i="16"/>
  <c r="B44" i="16"/>
  <c r="A44" i="16"/>
  <c r="Q44" i="16" s="1"/>
  <c r="Z43" i="16"/>
  <c r="Y43" i="16"/>
  <c r="X43" i="16"/>
  <c r="N43" i="16"/>
  <c r="M43" i="16"/>
  <c r="L43" i="16"/>
  <c r="K43" i="16"/>
  <c r="C43" i="16"/>
  <c r="B43" i="16"/>
  <c r="A43" i="16"/>
  <c r="Q43" i="16" s="1"/>
  <c r="Z42" i="16"/>
  <c r="Y42" i="16"/>
  <c r="X42" i="16"/>
  <c r="N42" i="16"/>
  <c r="M42" i="16"/>
  <c r="L42" i="16"/>
  <c r="K42" i="16"/>
  <c r="E42" i="16"/>
  <c r="C42" i="16"/>
  <c r="B42" i="16"/>
  <c r="A42" i="16"/>
  <c r="Q42" i="16" s="1"/>
  <c r="Z41" i="16"/>
  <c r="Y41" i="16"/>
  <c r="X41" i="16"/>
  <c r="N41" i="16"/>
  <c r="M41" i="16"/>
  <c r="L41" i="16"/>
  <c r="K41" i="16"/>
  <c r="E41" i="16"/>
  <c r="C41" i="16"/>
  <c r="B41" i="16"/>
  <c r="A41" i="16"/>
  <c r="Q41" i="16" s="1"/>
  <c r="Z26" i="16"/>
  <c r="Y26" i="16"/>
  <c r="X26" i="16"/>
  <c r="N26" i="16"/>
  <c r="M26" i="16"/>
  <c r="L26" i="16"/>
  <c r="K26" i="16"/>
  <c r="F26" i="16"/>
  <c r="E26" i="16"/>
  <c r="C26" i="16"/>
  <c r="B26" i="16"/>
  <c r="A26" i="16"/>
  <c r="Q26" i="16" s="1"/>
  <c r="Z25" i="16"/>
  <c r="Y25" i="16"/>
  <c r="X25" i="16"/>
  <c r="N25" i="16"/>
  <c r="M25" i="16"/>
  <c r="L25" i="16"/>
  <c r="K25" i="16"/>
  <c r="F25" i="16"/>
  <c r="E25" i="16"/>
  <c r="C25" i="16"/>
  <c r="B25" i="16"/>
  <c r="A25" i="16"/>
  <c r="Q25" i="16" s="1"/>
  <c r="Z24" i="16"/>
  <c r="Y24" i="16"/>
  <c r="X24" i="16"/>
  <c r="N24" i="16"/>
  <c r="M24" i="16"/>
  <c r="L24" i="16"/>
  <c r="K24" i="16"/>
  <c r="E24" i="16"/>
  <c r="C24" i="16"/>
  <c r="B24" i="16"/>
  <c r="A24" i="16"/>
  <c r="Q24" i="16" s="1"/>
  <c r="Z23" i="16"/>
  <c r="Y23" i="16"/>
  <c r="X23" i="16"/>
  <c r="N23" i="16"/>
  <c r="M23" i="16"/>
  <c r="L23" i="16"/>
  <c r="K23" i="16"/>
  <c r="F23" i="16"/>
  <c r="E23" i="16"/>
  <c r="C23" i="16"/>
  <c r="B23" i="16"/>
  <c r="A23" i="16"/>
  <c r="Q23" i="16" s="1"/>
  <c r="Z22" i="16"/>
  <c r="Y22" i="16"/>
  <c r="X22" i="16"/>
  <c r="N22" i="16"/>
  <c r="M22" i="16"/>
  <c r="L22" i="16"/>
  <c r="K22" i="16"/>
  <c r="F22" i="16"/>
  <c r="E22" i="16"/>
  <c r="C22" i="16"/>
  <c r="B22" i="16"/>
  <c r="A22" i="16"/>
  <c r="Q22" i="16" s="1"/>
  <c r="Z21" i="16"/>
  <c r="Y21" i="16"/>
  <c r="X21" i="16"/>
  <c r="N21" i="16"/>
  <c r="M21" i="16"/>
  <c r="L21" i="16"/>
  <c r="K21" i="16"/>
  <c r="F21" i="16"/>
  <c r="E21" i="16"/>
  <c r="C21" i="16"/>
  <c r="B21" i="16"/>
  <c r="A21" i="16"/>
  <c r="Q21" i="16" s="1"/>
  <c r="Z20" i="16"/>
  <c r="Y20" i="16"/>
  <c r="X20" i="16"/>
  <c r="N20" i="16"/>
  <c r="M20" i="16"/>
  <c r="L20" i="16"/>
  <c r="K20" i="16"/>
  <c r="F20" i="16"/>
  <c r="E20" i="16"/>
  <c r="C20" i="16"/>
  <c r="B20" i="16"/>
  <c r="A20" i="16"/>
  <c r="Q20" i="16" s="1"/>
  <c r="Z19" i="16"/>
  <c r="Y19" i="16"/>
  <c r="X19" i="16"/>
  <c r="N19" i="16"/>
  <c r="M19" i="16"/>
  <c r="L19" i="16"/>
  <c r="K19" i="16"/>
  <c r="F19" i="16"/>
  <c r="E19" i="16"/>
  <c r="C19" i="16"/>
  <c r="B19" i="16"/>
  <c r="A19" i="16"/>
  <c r="Q19" i="16" s="1"/>
  <c r="Z18" i="16"/>
  <c r="Y18" i="16"/>
  <c r="X18" i="16"/>
  <c r="N18" i="16"/>
  <c r="M18" i="16"/>
  <c r="L18" i="16"/>
  <c r="K18" i="16"/>
  <c r="F18" i="16"/>
  <c r="E18" i="16"/>
  <c r="C18" i="16"/>
  <c r="B18" i="16"/>
  <c r="A18" i="16"/>
  <c r="Q18" i="16" s="1"/>
  <c r="Z17" i="16"/>
  <c r="Y17" i="16"/>
  <c r="X17" i="16"/>
  <c r="N17" i="16"/>
  <c r="M17" i="16"/>
  <c r="L17" i="16"/>
  <c r="K17" i="16"/>
  <c r="F17" i="16"/>
  <c r="E17" i="16"/>
  <c r="C17" i="16"/>
  <c r="B17" i="16"/>
  <c r="A17" i="16"/>
  <c r="Q17" i="16" s="1"/>
  <c r="Z16" i="16"/>
  <c r="Y16" i="16"/>
  <c r="X16" i="16"/>
  <c r="N16" i="16"/>
  <c r="M16" i="16"/>
  <c r="L16" i="16"/>
  <c r="K16" i="16"/>
  <c r="F16" i="16"/>
  <c r="E16" i="16"/>
  <c r="C16" i="16"/>
  <c r="B16" i="16"/>
  <c r="A16" i="16"/>
  <c r="Q16" i="16" s="1"/>
  <c r="Z15" i="16"/>
  <c r="Y15" i="16"/>
  <c r="X15" i="16"/>
  <c r="N15" i="16"/>
  <c r="M15" i="16"/>
  <c r="L15" i="16"/>
  <c r="K15" i="16"/>
  <c r="F15" i="16"/>
  <c r="E15" i="16"/>
  <c r="C15" i="16"/>
  <c r="B15" i="16"/>
  <c r="A15" i="16"/>
  <c r="Q15" i="16" s="1"/>
  <c r="Z14" i="16"/>
  <c r="Y14" i="16"/>
  <c r="X14" i="16"/>
  <c r="N14" i="16"/>
  <c r="M14" i="16"/>
  <c r="L14" i="16"/>
  <c r="K14" i="16"/>
  <c r="F14" i="16"/>
  <c r="E14" i="16"/>
  <c r="C14" i="16"/>
  <c r="B14" i="16"/>
  <c r="A14" i="16"/>
  <c r="Q14" i="16" s="1"/>
  <c r="Z13" i="16"/>
  <c r="Y13" i="16"/>
  <c r="X13" i="16"/>
  <c r="N13" i="16"/>
  <c r="M13" i="16"/>
  <c r="L13" i="16"/>
  <c r="K13" i="16"/>
  <c r="F13" i="16"/>
  <c r="E13" i="16"/>
  <c r="C13" i="16"/>
  <c r="B13" i="16"/>
  <c r="A13" i="16"/>
  <c r="Q13" i="16" s="1"/>
  <c r="Z12" i="16"/>
  <c r="Y12" i="16"/>
  <c r="X12" i="16"/>
  <c r="N12" i="16"/>
  <c r="M12" i="16"/>
  <c r="L12" i="16"/>
  <c r="K12" i="16"/>
  <c r="E12" i="16"/>
  <c r="C12" i="16"/>
  <c r="B12" i="16"/>
  <c r="A12" i="16"/>
  <c r="Q12" i="16" s="1"/>
  <c r="Z11" i="16"/>
  <c r="Y11" i="16"/>
  <c r="X11" i="16"/>
  <c r="N11" i="16"/>
  <c r="M11" i="16"/>
  <c r="L11" i="16"/>
  <c r="K11" i="16"/>
  <c r="F11" i="16"/>
  <c r="E11" i="16"/>
  <c r="C11" i="16"/>
  <c r="B11" i="16"/>
  <c r="A11" i="16"/>
  <c r="Q11" i="16" s="1"/>
  <c r="Z10" i="16"/>
  <c r="Y10" i="16"/>
  <c r="X10" i="16"/>
  <c r="N10" i="16"/>
  <c r="M10" i="16"/>
  <c r="L10" i="16"/>
  <c r="K10" i="16"/>
  <c r="F10" i="16"/>
  <c r="E10" i="16"/>
  <c r="C10" i="16"/>
  <c r="B10" i="16"/>
  <c r="A10" i="16"/>
  <c r="Q10" i="16" s="1"/>
  <c r="F4" i="17"/>
  <c r="F6" i="17" s="1"/>
  <c r="F4" i="16"/>
  <c r="F6" i="16" s="1"/>
  <c r="H41" i="27" l="1"/>
  <c r="I81" i="27"/>
  <c r="I42" i="27"/>
  <c r="G64" i="26"/>
  <c r="H64" i="26" s="1"/>
  <c r="H34" i="27"/>
  <c r="J81" i="27"/>
  <c r="R81" i="27"/>
  <c r="H85" i="27"/>
  <c r="I85" i="27"/>
  <c r="J47" i="27"/>
  <c r="R47" i="27"/>
  <c r="H66" i="27"/>
  <c r="I66" i="27"/>
  <c r="J62" i="27"/>
  <c r="R62" i="27"/>
  <c r="I44" i="27"/>
  <c r="H44" i="27"/>
  <c r="J82" i="27"/>
  <c r="R82" i="27"/>
  <c r="J83" i="27"/>
  <c r="R83" i="27"/>
  <c r="J45" i="27"/>
  <c r="R45" i="27"/>
  <c r="J43" i="27"/>
  <c r="R43" i="27"/>
  <c r="I46" i="27"/>
  <c r="H46" i="27"/>
  <c r="J65" i="27"/>
  <c r="R65" i="27"/>
  <c r="I64" i="27"/>
  <c r="H64" i="27"/>
  <c r="I63" i="27"/>
  <c r="H63" i="27"/>
  <c r="J84" i="27"/>
  <c r="R84" i="27"/>
  <c r="G62" i="26"/>
  <c r="H62" i="26" s="1"/>
  <c r="G46" i="26"/>
  <c r="G83" i="26"/>
  <c r="I83" i="26" s="1"/>
  <c r="G66" i="26"/>
  <c r="I66" i="26" s="1"/>
  <c r="G45" i="26"/>
  <c r="I45" i="26" s="1"/>
  <c r="G81" i="26"/>
  <c r="H81" i="26" s="1"/>
  <c r="T24" i="27"/>
  <c r="V24" i="27" s="1"/>
  <c r="S24" i="27"/>
  <c r="U24" i="27" s="1"/>
  <c r="W24" i="27" s="1"/>
  <c r="T25" i="27"/>
  <c r="V25" i="27" s="1"/>
  <c r="S25" i="27"/>
  <c r="U25" i="27" s="1"/>
  <c r="W25" i="27" s="1"/>
  <c r="T26" i="27"/>
  <c r="V26" i="27" s="1"/>
  <c r="S26" i="27"/>
  <c r="U26" i="27" s="1"/>
  <c r="W26" i="27" s="1"/>
  <c r="I60" i="27"/>
  <c r="J60" i="27" s="1"/>
  <c r="T23" i="27"/>
  <c r="V23" i="27" s="1"/>
  <c r="S23" i="27"/>
  <c r="U23" i="27" s="1"/>
  <c r="W23" i="27" s="1"/>
  <c r="S22" i="27"/>
  <c r="U22" i="27" s="1"/>
  <c r="W22" i="27" s="1"/>
  <c r="T22" i="27"/>
  <c r="V22" i="27" s="1"/>
  <c r="H44" i="26"/>
  <c r="I44" i="26"/>
  <c r="J26" i="26"/>
  <c r="R26" i="26"/>
  <c r="H63" i="26"/>
  <c r="I63" i="26"/>
  <c r="J24" i="26"/>
  <c r="R24" i="26"/>
  <c r="G43" i="26"/>
  <c r="J22" i="26"/>
  <c r="R22" i="26"/>
  <c r="G84" i="26"/>
  <c r="J25" i="26"/>
  <c r="R25" i="26"/>
  <c r="J23" i="26"/>
  <c r="R23" i="26"/>
  <c r="I62" i="26"/>
  <c r="H46" i="26"/>
  <c r="I46" i="26"/>
  <c r="G65" i="26"/>
  <c r="G85" i="26"/>
  <c r="G47" i="26"/>
  <c r="G82" i="26"/>
  <c r="I56" i="27"/>
  <c r="J56" i="27" s="1"/>
  <c r="H33" i="27"/>
  <c r="I11" i="26"/>
  <c r="J11" i="26" s="1"/>
  <c r="H15" i="26"/>
  <c r="I20" i="26"/>
  <c r="R20" i="26" s="1"/>
  <c r="H72" i="27"/>
  <c r="I78" i="27"/>
  <c r="J78" i="27" s="1"/>
  <c r="I54" i="27"/>
  <c r="J54" i="27" s="1"/>
  <c r="H32" i="27"/>
  <c r="G74" i="26"/>
  <c r="I74" i="26" s="1"/>
  <c r="I79" i="27"/>
  <c r="J79" i="27" s="1"/>
  <c r="I36" i="27"/>
  <c r="J36" i="27" s="1"/>
  <c r="I38" i="27"/>
  <c r="J38" i="27" s="1"/>
  <c r="G34" i="26"/>
  <c r="H34" i="26" s="1"/>
  <c r="G56" i="26"/>
  <c r="H56" i="26" s="1"/>
  <c r="G42" i="26"/>
  <c r="I42" i="26" s="1"/>
  <c r="G38" i="26"/>
  <c r="H38" i="26" s="1"/>
  <c r="G61" i="26"/>
  <c r="I61" i="26" s="1"/>
  <c r="G58" i="26"/>
  <c r="I58" i="26" s="1"/>
  <c r="G33" i="26"/>
  <c r="H33" i="26" s="1"/>
  <c r="G40" i="26"/>
  <c r="I40" i="26" s="1"/>
  <c r="G52" i="26"/>
  <c r="H52" i="26" s="1"/>
  <c r="G75" i="26"/>
  <c r="H75" i="26" s="1"/>
  <c r="G80" i="26"/>
  <c r="H80" i="26" s="1"/>
  <c r="I55" i="27"/>
  <c r="H55" i="27"/>
  <c r="I74" i="27"/>
  <c r="H74" i="27"/>
  <c r="J42" i="27"/>
  <c r="R42" i="27"/>
  <c r="J41" i="27"/>
  <c r="R41" i="27"/>
  <c r="T13" i="27"/>
  <c r="V13" i="27" s="1"/>
  <c r="S13" i="27"/>
  <c r="U13" i="27" s="1"/>
  <c r="W13" i="27" s="1"/>
  <c r="I61" i="27"/>
  <c r="H61" i="27"/>
  <c r="J33" i="27"/>
  <c r="R33" i="27"/>
  <c r="J11" i="27"/>
  <c r="R11" i="27"/>
  <c r="T10" i="27"/>
  <c r="V10" i="27" s="1"/>
  <c r="S10" i="27"/>
  <c r="U10" i="27" s="1"/>
  <c r="W10" i="27" s="1"/>
  <c r="H57" i="27"/>
  <c r="I57" i="27"/>
  <c r="T12" i="27"/>
  <c r="V12" i="27" s="1"/>
  <c r="S12" i="27"/>
  <c r="U12" i="27" s="1"/>
  <c r="W12" i="27" s="1"/>
  <c r="I31" i="27"/>
  <c r="H31" i="27"/>
  <c r="T19" i="27"/>
  <c r="V19" i="27" s="1"/>
  <c r="S19" i="27"/>
  <c r="U19" i="27" s="1"/>
  <c r="W19" i="27" s="1"/>
  <c r="H52" i="27"/>
  <c r="I52" i="27"/>
  <c r="H40" i="27"/>
  <c r="I40" i="27"/>
  <c r="J76" i="27"/>
  <c r="R76" i="27"/>
  <c r="J72" i="27"/>
  <c r="R72" i="27"/>
  <c r="J20" i="27"/>
  <c r="R20" i="27"/>
  <c r="I73" i="27"/>
  <c r="H73" i="27"/>
  <c r="T16" i="27"/>
  <c r="V16" i="27" s="1"/>
  <c r="S16" i="27"/>
  <c r="U16" i="27" s="1"/>
  <c r="W16" i="27" s="1"/>
  <c r="T17" i="27"/>
  <c r="V17" i="27" s="1"/>
  <c r="S17" i="27"/>
  <c r="U17" i="27" s="1"/>
  <c r="W17" i="27" s="1"/>
  <c r="T21" i="27"/>
  <c r="V21" i="27" s="1"/>
  <c r="S21" i="27"/>
  <c r="U21" i="27" s="1"/>
  <c r="W21" i="27" s="1"/>
  <c r="T14" i="27"/>
  <c r="V14" i="27" s="1"/>
  <c r="S14" i="27"/>
  <c r="U14" i="27" s="1"/>
  <c r="W14" i="27" s="1"/>
  <c r="I59" i="27"/>
  <c r="H59" i="27"/>
  <c r="I77" i="27"/>
  <c r="H77" i="27"/>
  <c r="H39" i="27"/>
  <c r="I39" i="27"/>
  <c r="H75" i="27"/>
  <c r="I75" i="27"/>
  <c r="H53" i="27"/>
  <c r="I53" i="27"/>
  <c r="J32" i="27"/>
  <c r="R32" i="27"/>
  <c r="T18" i="27"/>
  <c r="V18" i="27" s="1"/>
  <c r="S18" i="27"/>
  <c r="U18" i="27" s="1"/>
  <c r="W18" i="27" s="1"/>
  <c r="H71" i="27"/>
  <c r="I71" i="27"/>
  <c r="I80" i="27"/>
  <c r="H80" i="27"/>
  <c r="H58" i="27"/>
  <c r="I58" i="27"/>
  <c r="J15" i="27"/>
  <c r="R15" i="27"/>
  <c r="J34" i="27"/>
  <c r="R34" i="27"/>
  <c r="I35" i="27"/>
  <c r="H35" i="27"/>
  <c r="H37" i="27"/>
  <c r="I37" i="27"/>
  <c r="J18" i="26"/>
  <c r="R18" i="26"/>
  <c r="G77" i="26"/>
  <c r="J16" i="26"/>
  <c r="R16" i="26"/>
  <c r="G37" i="26"/>
  <c r="G55" i="26"/>
  <c r="G31" i="26"/>
  <c r="J17" i="26"/>
  <c r="R17" i="26"/>
  <c r="J13" i="26"/>
  <c r="R13" i="26"/>
  <c r="J12" i="26"/>
  <c r="R12" i="26"/>
  <c r="G72" i="26"/>
  <c r="G41" i="26"/>
  <c r="G32" i="26"/>
  <c r="G59" i="26"/>
  <c r="G35" i="26"/>
  <c r="J10" i="26"/>
  <c r="R10" i="26"/>
  <c r="G76" i="26"/>
  <c r="G53" i="26"/>
  <c r="G36" i="26"/>
  <c r="G39" i="26"/>
  <c r="J21" i="26"/>
  <c r="R21" i="26"/>
  <c r="G79" i="26"/>
  <c r="G57" i="26"/>
  <c r="J14" i="26"/>
  <c r="R14" i="26"/>
  <c r="G78" i="26"/>
  <c r="J15" i="26"/>
  <c r="R15" i="26"/>
  <c r="I19" i="26"/>
  <c r="H19" i="26"/>
  <c r="G71" i="26"/>
  <c r="G73" i="26"/>
  <c r="G60" i="26"/>
  <c r="G54" i="26"/>
  <c r="G69" i="24"/>
  <c r="G15" i="22"/>
  <c r="G69" i="22"/>
  <c r="F36" i="24"/>
  <c r="F54" i="24"/>
  <c r="D36" i="24"/>
  <c r="D54" i="24"/>
  <c r="G21" i="24"/>
  <c r="I21" i="24" s="1"/>
  <c r="J18" i="24"/>
  <c r="R18" i="24"/>
  <c r="E38" i="24"/>
  <c r="E39" i="24"/>
  <c r="F36" i="22"/>
  <c r="F54" i="22"/>
  <c r="D36" i="22"/>
  <c r="D54" i="22"/>
  <c r="G21" i="22"/>
  <c r="I21" i="22" s="1"/>
  <c r="G20" i="22"/>
  <c r="I20" i="22" s="1"/>
  <c r="J18" i="22"/>
  <c r="R18" i="22"/>
  <c r="E39" i="22"/>
  <c r="E38" i="22"/>
  <c r="G15" i="24"/>
  <c r="I15" i="24" s="1"/>
  <c r="F71" i="24"/>
  <c r="F66" i="24"/>
  <c r="F62" i="24"/>
  <c r="F70" i="24"/>
  <c r="F65" i="24"/>
  <c r="F73" i="24"/>
  <c r="F68" i="24"/>
  <c r="F72" i="24"/>
  <c r="F64" i="24"/>
  <c r="F67" i="24"/>
  <c r="F63" i="24"/>
  <c r="D55" i="24"/>
  <c r="D50" i="24"/>
  <c r="D46" i="24"/>
  <c r="D38" i="24"/>
  <c r="D33" i="24"/>
  <c r="D29" i="24"/>
  <c r="D53" i="24"/>
  <c r="D49" i="24"/>
  <c r="D41" i="24"/>
  <c r="E51" i="24"/>
  <c r="D34" i="24"/>
  <c r="E29" i="24"/>
  <c r="E47" i="24"/>
  <c r="D40" i="24"/>
  <c r="D30" i="24"/>
  <c r="D57" i="24"/>
  <c r="D47" i="24"/>
  <c r="D35" i="24"/>
  <c r="D31" i="24"/>
  <c r="D52" i="24"/>
  <c r="D56" i="24"/>
  <c r="D37" i="24"/>
  <c r="D51" i="24"/>
  <c r="D48" i="24"/>
  <c r="D32" i="24"/>
  <c r="D39" i="24"/>
  <c r="E33" i="24"/>
  <c r="D28" i="24"/>
  <c r="H16" i="24"/>
  <c r="I16" i="24"/>
  <c r="H19" i="24"/>
  <c r="I19" i="24"/>
  <c r="E71" i="24"/>
  <c r="E66" i="24"/>
  <c r="E62" i="24"/>
  <c r="E70" i="24"/>
  <c r="E73" i="24"/>
  <c r="E68" i="24"/>
  <c r="E64" i="24"/>
  <c r="E72" i="24"/>
  <c r="E65" i="24"/>
  <c r="E67" i="24"/>
  <c r="E63" i="24"/>
  <c r="I22" i="24"/>
  <c r="H22" i="24"/>
  <c r="F53" i="24"/>
  <c r="F49" i="24"/>
  <c r="F41" i="24"/>
  <c r="F37" i="24"/>
  <c r="F32" i="24"/>
  <c r="F28" i="24"/>
  <c r="F57" i="24"/>
  <c r="F52" i="24"/>
  <c r="F48" i="24"/>
  <c r="F47" i="24"/>
  <c r="F35" i="24"/>
  <c r="F31" i="24"/>
  <c r="F56" i="24"/>
  <c r="F51" i="24"/>
  <c r="F39" i="24"/>
  <c r="F38" i="24"/>
  <c r="F55" i="24"/>
  <c r="F46" i="24"/>
  <c r="F34" i="24"/>
  <c r="F33" i="24"/>
  <c r="F50" i="24"/>
  <c r="F40" i="24"/>
  <c r="F30" i="24"/>
  <c r="F29" i="24"/>
  <c r="I12" i="24"/>
  <c r="H12" i="24"/>
  <c r="I10" i="24"/>
  <c r="H10" i="24"/>
  <c r="I17" i="24"/>
  <c r="H17" i="24"/>
  <c r="I14" i="24"/>
  <c r="H14" i="24"/>
  <c r="D72" i="24"/>
  <c r="D67" i="24"/>
  <c r="D63" i="24"/>
  <c r="D71" i="24"/>
  <c r="D66" i="24"/>
  <c r="D62" i="24"/>
  <c r="D70" i="24"/>
  <c r="D73" i="24"/>
  <c r="D68" i="24"/>
  <c r="D65" i="24"/>
  <c r="D64" i="24"/>
  <c r="H23" i="24"/>
  <c r="I23" i="24"/>
  <c r="I20" i="24"/>
  <c r="H20" i="24"/>
  <c r="G11" i="24"/>
  <c r="I13" i="24"/>
  <c r="H13" i="24"/>
  <c r="F65" i="22"/>
  <c r="F62" i="22"/>
  <c r="F71" i="22"/>
  <c r="F70" i="22"/>
  <c r="F64" i="22"/>
  <c r="F72" i="22"/>
  <c r="F66" i="22"/>
  <c r="F63" i="22"/>
  <c r="F68" i="22"/>
  <c r="F73" i="22"/>
  <c r="F67" i="22"/>
  <c r="D71" i="22"/>
  <c r="D70" i="22"/>
  <c r="D68" i="22"/>
  <c r="D64" i="22"/>
  <c r="D73" i="22"/>
  <c r="D65" i="22"/>
  <c r="D62" i="22"/>
  <c r="D67" i="22"/>
  <c r="D72" i="22"/>
  <c r="D66" i="22"/>
  <c r="D63" i="22"/>
  <c r="E70" i="22"/>
  <c r="E65" i="22"/>
  <c r="E62" i="22"/>
  <c r="E64" i="22"/>
  <c r="E72" i="22"/>
  <c r="E66" i="22"/>
  <c r="E63" i="22"/>
  <c r="E71" i="22"/>
  <c r="E73" i="22"/>
  <c r="E67" i="22"/>
  <c r="E68" i="22"/>
  <c r="D51" i="22"/>
  <c r="D48" i="22"/>
  <c r="D31" i="22"/>
  <c r="D28" i="22"/>
  <c r="D41" i="22"/>
  <c r="D53" i="22"/>
  <c r="D33" i="22"/>
  <c r="E29" i="22"/>
  <c r="E33" i="22"/>
  <c r="D56" i="22"/>
  <c r="E51" i="22"/>
  <c r="D49" i="22"/>
  <c r="D46" i="22"/>
  <c r="D37" i="22"/>
  <c r="D34" i="22"/>
  <c r="D32" i="22"/>
  <c r="D29" i="22"/>
  <c r="D30" i="22"/>
  <c r="E47" i="22"/>
  <c r="D47" i="22"/>
  <c r="D40" i="22"/>
  <c r="D57" i="22"/>
  <c r="D55" i="22"/>
  <c r="D52" i="22"/>
  <c r="D50" i="22"/>
  <c r="D39" i="22"/>
  <c r="D38" i="22"/>
  <c r="D35" i="22"/>
  <c r="F49" i="22"/>
  <c r="F46" i="22"/>
  <c r="F37" i="22"/>
  <c r="F34" i="22"/>
  <c r="F32" i="22"/>
  <c r="F29" i="22"/>
  <c r="F51" i="22"/>
  <c r="F48" i="22"/>
  <c r="F57" i="22"/>
  <c r="F55" i="22"/>
  <c r="F52" i="22"/>
  <c r="F50" i="22"/>
  <c r="F47" i="22"/>
  <c r="F41" i="22"/>
  <c r="F39" i="22"/>
  <c r="F38" i="22"/>
  <c r="F35" i="22"/>
  <c r="F28" i="22"/>
  <c r="F56" i="22"/>
  <c r="F53" i="22"/>
  <c r="F40" i="22"/>
  <c r="F33" i="22"/>
  <c r="F30" i="22"/>
  <c r="F31" i="22"/>
  <c r="H21" i="22"/>
  <c r="I12" i="22"/>
  <c r="H12" i="22"/>
  <c r="G11" i="22"/>
  <c r="I16" i="22"/>
  <c r="H16" i="22"/>
  <c r="H15" i="22"/>
  <c r="I15" i="22"/>
  <c r="H22" i="22"/>
  <c r="I22" i="22"/>
  <c r="I14" i="22"/>
  <c r="H14" i="22"/>
  <c r="I19" i="22"/>
  <c r="H19" i="22"/>
  <c r="I10" i="22"/>
  <c r="H10" i="22"/>
  <c r="H17" i="22"/>
  <c r="I17" i="22"/>
  <c r="I13" i="22"/>
  <c r="H13" i="22"/>
  <c r="I23" i="22"/>
  <c r="H23" i="22"/>
  <c r="F116" i="20"/>
  <c r="D47" i="20"/>
  <c r="G47" i="20" s="1"/>
  <c r="I47" i="20" s="1"/>
  <c r="F126" i="20"/>
  <c r="O11" i="17"/>
  <c r="O121" i="17"/>
  <c r="O65" i="17"/>
  <c r="O94" i="17"/>
  <c r="O35" i="17"/>
  <c r="O122" i="17"/>
  <c r="O95" i="17"/>
  <c r="O36" i="17"/>
  <c r="O66" i="17"/>
  <c r="E127" i="20"/>
  <c r="F118" i="20"/>
  <c r="E112" i="20"/>
  <c r="F89" i="20"/>
  <c r="F53" i="20"/>
  <c r="D109" i="20"/>
  <c r="D110" i="20"/>
  <c r="D51" i="20"/>
  <c r="D128" i="20"/>
  <c r="D113" i="20"/>
  <c r="E128" i="20"/>
  <c r="D59" i="20"/>
  <c r="D88" i="20"/>
  <c r="E45" i="20"/>
  <c r="D89" i="20"/>
  <c r="D48" i="20"/>
  <c r="D92" i="20"/>
  <c r="E78" i="20"/>
  <c r="D83" i="20"/>
  <c r="G83" i="20" s="1"/>
  <c r="I83" i="20" s="1"/>
  <c r="E89" i="20"/>
  <c r="G89" i="20" s="1"/>
  <c r="D87" i="20"/>
  <c r="G87" i="20" s="1"/>
  <c r="I87" i="20" s="1"/>
  <c r="D102" i="20"/>
  <c r="D103" i="20"/>
  <c r="D68" i="20"/>
  <c r="D101" i="20"/>
  <c r="D100" i="20"/>
  <c r="G100" i="20" s="1"/>
  <c r="D99" i="20"/>
  <c r="G99" i="20" s="1"/>
  <c r="D71" i="20"/>
  <c r="D67" i="20"/>
  <c r="D70" i="20"/>
  <c r="D104" i="20"/>
  <c r="D69" i="20"/>
  <c r="D72" i="20"/>
  <c r="I34" i="20"/>
  <c r="H34" i="20"/>
  <c r="H39" i="20"/>
  <c r="I39" i="20"/>
  <c r="D46" i="20"/>
  <c r="D91" i="20"/>
  <c r="D77" i="20"/>
  <c r="D52" i="20"/>
  <c r="D93" i="20"/>
  <c r="G93" i="20" s="1"/>
  <c r="D57" i="20"/>
  <c r="D96" i="20"/>
  <c r="I38" i="20"/>
  <c r="H38" i="20"/>
  <c r="D50" i="20"/>
  <c r="D95" i="20"/>
  <c r="D80" i="20"/>
  <c r="G80" i="20" s="1"/>
  <c r="H80" i="20" s="1"/>
  <c r="D55" i="20"/>
  <c r="D97" i="20"/>
  <c r="D61" i="20"/>
  <c r="G61" i="20" s="1"/>
  <c r="E114" i="20"/>
  <c r="E129" i="20"/>
  <c r="E131" i="20"/>
  <c r="E130" i="20"/>
  <c r="H36" i="20"/>
  <c r="I36" i="20"/>
  <c r="D54" i="20"/>
  <c r="G54" i="20" s="1"/>
  <c r="H54" i="20" s="1"/>
  <c r="D45" i="20"/>
  <c r="G45" i="20" s="1"/>
  <c r="D84" i="20"/>
  <c r="D58" i="20"/>
  <c r="E56" i="20"/>
  <c r="D65" i="20"/>
  <c r="F124" i="20"/>
  <c r="F129" i="20"/>
  <c r="F131" i="20"/>
  <c r="F130" i="20"/>
  <c r="H37" i="20"/>
  <c r="I37" i="20"/>
  <c r="D60" i="20"/>
  <c r="D49" i="20"/>
  <c r="D90" i="20"/>
  <c r="G90" i="20" s="1"/>
  <c r="I90" i="20" s="1"/>
  <c r="D62" i="20"/>
  <c r="G62" i="20" s="1"/>
  <c r="D78" i="20"/>
  <c r="G78" i="20" s="1"/>
  <c r="F79" i="20"/>
  <c r="F67" i="20"/>
  <c r="F70" i="20"/>
  <c r="F104" i="20"/>
  <c r="F69" i="20"/>
  <c r="F72" i="20"/>
  <c r="F102" i="20"/>
  <c r="F103" i="20"/>
  <c r="F68" i="20"/>
  <c r="F101" i="20"/>
  <c r="F100" i="20"/>
  <c r="F99" i="20"/>
  <c r="F71" i="20"/>
  <c r="E117" i="20"/>
  <c r="F117" i="20"/>
  <c r="F125" i="20"/>
  <c r="D64" i="20"/>
  <c r="D53" i="20"/>
  <c r="G53" i="20" s="1"/>
  <c r="D94" i="20"/>
  <c r="D66" i="20"/>
  <c r="D82" i="20"/>
  <c r="G82" i="20" s="1"/>
  <c r="I82" i="20" s="1"/>
  <c r="D124" i="20"/>
  <c r="G124" i="20" s="1"/>
  <c r="D129" i="20"/>
  <c r="G129" i="20" s="1"/>
  <c r="D131" i="20"/>
  <c r="G131" i="20" s="1"/>
  <c r="D130" i="20"/>
  <c r="G130" i="20" s="1"/>
  <c r="E120" i="20"/>
  <c r="F120" i="20"/>
  <c r="F110" i="20"/>
  <c r="D81" i="20"/>
  <c r="G81" i="20" s="1"/>
  <c r="D56" i="20"/>
  <c r="D98" i="20"/>
  <c r="G98" i="20" s="1"/>
  <c r="H98" i="20" s="1"/>
  <c r="D79" i="20"/>
  <c r="D44" i="20"/>
  <c r="G44" i="20" s="1"/>
  <c r="D86" i="20"/>
  <c r="H35" i="20"/>
  <c r="I35" i="20"/>
  <c r="D131" i="19"/>
  <c r="D129" i="19"/>
  <c r="D130" i="19"/>
  <c r="H39" i="19"/>
  <c r="I39" i="19"/>
  <c r="D72" i="19"/>
  <c r="D68" i="19"/>
  <c r="D71" i="19"/>
  <c r="D69" i="19"/>
  <c r="D70" i="19"/>
  <c r="D102" i="19"/>
  <c r="D67" i="19"/>
  <c r="D101" i="19"/>
  <c r="D104" i="19"/>
  <c r="D100" i="19"/>
  <c r="D103" i="19"/>
  <c r="D99" i="19"/>
  <c r="H34" i="19"/>
  <c r="I34" i="19"/>
  <c r="F100" i="19"/>
  <c r="F103" i="19"/>
  <c r="F99" i="19"/>
  <c r="F72" i="19"/>
  <c r="F69" i="19"/>
  <c r="F70" i="19"/>
  <c r="F68" i="19"/>
  <c r="F102" i="19"/>
  <c r="F67" i="19"/>
  <c r="F101" i="19"/>
  <c r="F104" i="19"/>
  <c r="F71" i="19"/>
  <c r="H36" i="19"/>
  <c r="I36" i="19"/>
  <c r="F131" i="19"/>
  <c r="F130" i="19"/>
  <c r="F129" i="19"/>
  <c r="G17" i="19"/>
  <c r="I17" i="19" s="1"/>
  <c r="H37" i="19"/>
  <c r="I37" i="19"/>
  <c r="H38" i="19"/>
  <c r="I38" i="19"/>
  <c r="E130" i="19"/>
  <c r="E131" i="19"/>
  <c r="E129" i="19"/>
  <c r="H35" i="19"/>
  <c r="I35" i="19"/>
  <c r="D118" i="20"/>
  <c r="E111" i="20"/>
  <c r="F46" i="20"/>
  <c r="F49" i="20"/>
  <c r="F58" i="20"/>
  <c r="G58" i="20" s="1"/>
  <c r="I58" i="20" s="1"/>
  <c r="F109" i="20"/>
  <c r="G109" i="20" s="1"/>
  <c r="H109" i="20" s="1"/>
  <c r="D111" i="20"/>
  <c r="G17" i="20"/>
  <c r="I17" i="20" s="1"/>
  <c r="R17" i="20" s="1"/>
  <c r="E110" i="20"/>
  <c r="F78" i="20"/>
  <c r="F64" i="20"/>
  <c r="F77" i="20"/>
  <c r="F66" i="20"/>
  <c r="G66" i="20" s="1"/>
  <c r="F112" i="20"/>
  <c r="D112" i="20"/>
  <c r="D121" i="20"/>
  <c r="D120" i="20"/>
  <c r="D116" i="20"/>
  <c r="D125" i="20"/>
  <c r="D123" i="20"/>
  <c r="H13" i="20"/>
  <c r="D122" i="20"/>
  <c r="D114" i="20"/>
  <c r="G11" i="20"/>
  <c r="I11" i="20" s="1"/>
  <c r="E125" i="20"/>
  <c r="F51" i="20"/>
  <c r="F92" i="20"/>
  <c r="F85" i="20"/>
  <c r="G85" i="20" s="1"/>
  <c r="F59" i="20"/>
  <c r="F52" i="20"/>
  <c r="F97" i="20"/>
  <c r="F119" i="20"/>
  <c r="F128" i="20"/>
  <c r="D126" i="20"/>
  <c r="E109" i="20"/>
  <c r="F57" i="20"/>
  <c r="F96" i="20"/>
  <c r="F88" i="20"/>
  <c r="G88" i="20" s="1"/>
  <c r="I88" i="20" s="1"/>
  <c r="F63" i="20"/>
  <c r="G63" i="20" s="1"/>
  <c r="F55" i="20"/>
  <c r="F113" i="20"/>
  <c r="F122" i="20"/>
  <c r="E84" i="20"/>
  <c r="E51" i="20"/>
  <c r="E84" i="19"/>
  <c r="E51" i="19"/>
  <c r="G95" i="20"/>
  <c r="I95" i="20" s="1"/>
  <c r="E113" i="20"/>
  <c r="E115" i="20"/>
  <c r="G115" i="20" s="1"/>
  <c r="E119" i="20"/>
  <c r="E122" i="20"/>
  <c r="E123" i="20"/>
  <c r="E118" i="20"/>
  <c r="G52" i="20"/>
  <c r="I52" i="20" s="1"/>
  <c r="F114" i="20"/>
  <c r="E116" i="20"/>
  <c r="F94" i="20"/>
  <c r="G94" i="20" s="1"/>
  <c r="F123" i="20"/>
  <c r="F111" i="20"/>
  <c r="I32" i="20"/>
  <c r="J32" i="20" s="1"/>
  <c r="E121" i="20"/>
  <c r="H12" i="20"/>
  <c r="G86" i="20"/>
  <c r="I86" i="20" s="1"/>
  <c r="H15" i="20"/>
  <c r="I16" i="20"/>
  <c r="R16" i="20" s="1"/>
  <c r="H33" i="20"/>
  <c r="G60" i="20"/>
  <c r="H60" i="20" s="1"/>
  <c r="H19" i="20"/>
  <c r="I10" i="20"/>
  <c r="J10" i="20" s="1"/>
  <c r="I28" i="20"/>
  <c r="R28" i="20" s="1"/>
  <c r="I21" i="20"/>
  <c r="J21" i="20" s="1"/>
  <c r="I20" i="20"/>
  <c r="J20" i="20" s="1"/>
  <c r="G48" i="20"/>
  <c r="H48" i="20" s="1"/>
  <c r="H29" i="20"/>
  <c r="H18" i="20"/>
  <c r="I27" i="20"/>
  <c r="J27" i="20" s="1"/>
  <c r="I26" i="20"/>
  <c r="J26" i="20" s="1"/>
  <c r="H24" i="20"/>
  <c r="H30" i="20"/>
  <c r="G22" i="20"/>
  <c r="I22" i="20" s="1"/>
  <c r="J22" i="20" s="1"/>
  <c r="H25" i="20"/>
  <c r="G127" i="20"/>
  <c r="H127" i="20" s="1"/>
  <c r="H23" i="20"/>
  <c r="H31" i="20"/>
  <c r="I14" i="20"/>
  <c r="J14" i="20" s="1"/>
  <c r="D128" i="19"/>
  <c r="D124" i="19"/>
  <c r="D114" i="19"/>
  <c r="D110" i="19"/>
  <c r="D125" i="19"/>
  <c r="D121" i="19"/>
  <c r="D118" i="19"/>
  <c r="D115" i="19"/>
  <c r="D111" i="19"/>
  <c r="D126" i="19"/>
  <c r="D122" i="19"/>
  <c r="D119" i="19"/>
  <c r="D116" i="19"/>
  <c r="D112" i="19"/>
  <c r="D109" i="19"/>
  <c r="D127" i="19"/>
  <c r="D123" i="19"/>
  <c r="D120" i="19"/>
  <c r="D117" i="19"/>
  <c r="D113" i="19"/>
  <c r="D97" i="19"/>
  <c r="D93" i="19"/>
  <c r="D87" i="19"/>
  <c r="D83" i="19"/>
  <c r="D79" i="19"/>
  <c r="D66" i="19"/>
  <c r="D62" i="19"/>
  <c r="D58" i="19"/>
  <c r="D55" i="19"/>
  <c r="D52" i="19"/>
  <c r="D48" i="19"/>
  <c r="E62" i="19"/>
  <c r="E94" i="19"/>
  <c r="E56" i="19"/>
  <c r="E45" i="19"/>
  <c r="D98" i="19"/>
  <c r="D94" i="19"/>
  <c r="D90" i="19"/>
  <c r="D84" i="19"/>
  <c r="D80" i="19"/>
  <c r="D77" i="19"/>
  <c r="D63" i="19"/>
  <c r="D59" i="19"/>
  <c r="D56" i="19"/>
  <c r="D53" i="19"/>
  <c r="D49" i="19"/>
  <c r="D45" i="19"/>
  <c r="D95" i="19"/>
  <c r="D91" i="19"/>
  <c r="D88" i="19"/>
  <c r="D85" i="19"/>
  <c r="D81" i="19"/>
  <c r="D64" i="19"/>
  <c r="D60" i="19"/>
  <c r="D54" i="19"/>
  <c r="D50" i="19"/>
  <c r="D46" i="19"/>
  <c r="E89" i="19"/>
  <c r="E78" i="19"/>
  <c r="D96" i="19"/>
  <c r="D92" i="19"/>
  <c r="D89" i="19"/>
  <c r="D86" i="19"/>
  <c r="D82" i="19"/>
  <c r="D78" i="19"/>
  <c r="D65" i="19"/>
  <c r="D61" i="19"/>
  <c r="D57" i="19"/>
  <c r="D51" i="19"/>
  <c r="D47" i="19"/>
  <c r="D44" i="19"/>
  <c r="F98" i="19"/>
  <c r="F94" i="19"/>
  <c r="F90" i="19"/>
  <c r="F84" i="19"/>
  <c r="F80" i="19"/>
  <c r="F77" i="19"/>
  <c r="F63" i="19"/>
  <c r="F59" i="19"/>
  <c r="F56" i="19"/>
  <c r="F53" i="19"/>
  <c r="F49" i="19"/>
  <c r="F45" i="19"/>
  <c r="F95" i="19"/>
  <c r="F91" i="19"/>
  <c r="F88" i="19"/>
  <c r="F85" i="19"/>
  <c r="F81" i="19"/>
  <c r="F64" i="19"/>
  <c r="F60" i="19"/>
  <c r="F54" i="19"/>
  <c r="F50" i="19"/>
  <c r="F46" i="19"/>
  <c r="F96" i="19"/>
  <c r="F92" i="19"/>
  <c r="F89" i="19"/>
  <c r="F86" i="19"/>
  <c r="F82" i="19"/>
  <c r="F78" i="19"/>
  <c r="F65" i="19"/>
  <c r="F61" i="19"/>
  <c r="F57" i="19"/>
  <c r="F51" i="19"/>
  <c r="F47" i="19"/>
  <c r="F44" i="19"/>
  <c r="F97" i="19"/>
  <c r="F93" i="19"/>
  <c r="F87" i="19"/>
  <c r="F83" i="19"/>
  <c r="F79" i="19"/>
  <c r="F66" i="19"/>
  <c r="F62" i="19"/>
  <c r="F58" i="19"/>
  <c r="F55" i="19"/>
  <c r="F52" i="19"/>
  <c r="F48" i="19"/>
  <c r="F125" i="19"/>
  <c r="F121" i="19"/>
  <c r="F118" i="19"/>
  <c r="F115" i="19"/>
  <c r="F111" i="19"/>
  <c r="F126" i="19"/>
  <c r="F122" i="19"/>
  <c r="F119" i="19"/>
  <c r="F116" i="19"/>
  <c r="F112" i="19"/>
  <c r="F109" i="19"/>
  <c r="F127" i="19"/>
  <c r="F123" i="19"/>
  <c r="F120" i="19"/>
  <c r="F117" i="19"/>
  <c r="F113" i="19"/>
  <c r="F128" i="19"/>
  <c r="F124" i="19"/>
  <c r="F114" i="19"/>
  <c r="F110" i="19"/>
  <c r="E112" i="19"/>
  <c r="E125" i="19"/>
  <c r="E121" i="19"/>
  <c r="E118" i="19"/>
  <c r="E115" i="19"/>
  <c r="E111" i="19"/>
  <c r="E110" i="19"/>
  <c r="E109" i="19"/>
  <c r="E126" i="19"/>
  <c r="E122" i="19"/>
  <c r="E119" i="19"/>
  <c r="E116" i="19"/>
  <c r="E117" i="19"/>
  <c r="E127" i="19"/>
  <c r="E123" i="19"/>
  <c r="E120" i="19"/>
  <c r="E113" i="19"/>
  <c r="E124" i="19"/>
  <c r="E128" i="19"/>
  <c r="E114" i="19"/>
  <c r="R31" i="20"/>
  <c r="T31" i="20" s="1"/>
  <c r="V31" i="20" s="1"/>
  <c r="J19" i="20"/>
  <c r="R19" i="20"/>
  <c r="G50" i="20"/>
  <c r="J30" i="20"/>
  <c r="R30" i="20"/>
  <c r="J13" i="20"/>
  <c r="R13" i="20"/>
  <c r="J23" i="20"/>
  <c r="R23" i="20"/>
  <c r="J33" i="20"/>
  <c r="R33" i="20"/>
  <c r="G126" i="20"/>
  <c r="J18" i="20"/>
  <c r="R18" i="20"/>
  <c r="J24" i="20"/>
  <c r="R24" i="20"/>
  <c r="J29" i="20"/>
  <c r="R29" i="20"/>
  <c r="J25" i="20"/>
  <c r="R25" i="20"/>
  <c r="J12" i="20"/>
  <c r="R12" i="20"/>
  <c r="G91" i="20"/>
  <c r="G65" i="20"/>
  <c r="G46" i="20"/>
  <c r="J15" i="20"/>
  <c r="R15" i="20"/>
  <c r="I30" i="19"/>
  <c r="H30" i="19"/>
  <c r="I21" i="19"/>
  <c r="H21" i="19"/>
  <c r="I12" i="19"/>
  <c r="H12" i="19"/>
  <c r="I16" i="19"/>
  <c r="H16" i="19"/>
  <c r="I10" i="19"/>
  <c r="H10" i="19"/>
  <c r="I13" i="19"/>
  <c r="H13" i="19"/>
  <c r="H28" i="19"/>
  <c r="I28" i="19"/>
  <c r="I11" i="19"/>
  <c r="H11" i="19"/>
  <c r="H15" i="19"/>
  <c r="I15" i="19"/>
  <c r="H32" i="19"/>
  <c r="I32" i="19"/>
  <c r="I26" i="19"/>
  <c r="H26" i="19"/>
  <c r="G29" i="19"/>
  <c r="H18" i="19"/>
  <c r="I18" i="19"/>
  <c r="I24" i="19"/>
  <c r="H24" i="19"/>
  <c r="I14" i="19"/>
  <c r="H14" i="19"/>
  <c r="H31" i="19"/>
  <c r="I31" i="19"/>
  <c r="I33" i="19"/>
  <c r="H33" i="19"/>
  <c r="I25" i="19"/>
  <c r="H25" i="19"/>
  <c r="I19" i="19"/>
  <c r="H19" i="19"/>
  <c r="I20" i="19"/>
  <c r="H20" i="19"/>
  <c r="H23" i="19"/>
  <c r="I23" i="19"/>
  <c r="G22" i="19"/>
  <c r="H27" i="19"/>
  <c r="I27" i="19"/>
  <c r="O65" i="16"/>
  <c r="O35" i="16"/>
  <c r="O122" i="16"/>
  <c r="O95" i="16"/>
  <c r="O66" i="16"/>
  <c r="O36" i="16"/>
  <c r="O94" i="16"/>
  <c r="O121" i="16"/>
  <c r="O115" i="17"/>
  <c r="O12" i="17"/>
  <c r="O115" i="16"/>
  <c r="O10" i="16"/>
  <c r="O14" i="16"/>
  <c r="O16" i="16"/>
  <c r="O22" i="16"/>
  <c r="O43" i="16"/>
  <c r="O45" i="16"/>
  <c r="O47" i="16"/>
  <c r="O53" i="16"/>
  <c r="O56" i="16"/>
  <c r="O72" i="16"/>
  <c r="O74" i="16"/>
  <c r="O76" i="16"/>
  <c r="O78" i="16"/>
  <c r="O80" i="16"/>
  <c r="O82" i="16"/>
  <c r="O84" i="16"/>
  <c r="O85" i="16"/>
  <c r="O100" i="16"/>
  <c r="O102" i="16"/>
  <c r="O104" i="16"/>
  <c r="O106" i="16"/>
  <c r="O109" i="16"/>
  <c r="O111" i="16"/>
  <c r="O114" i="16"/>
  <c r="O25" i="16"/>
  <c r="O41" i="16"/>
  <c r="O49" i="16"/>
  <c r="O51" i="16"/>
  <c r="O18" i="16"/>
  <c r="O11" i="16"/>
  <c r="O15" i="16"/>
  <c r="O26" i="16"/>
  <c r="O44" i="16"/>
  <c r="O46" i="16"/>
  <c r="O48" i="16"/>
  <c r="O50" i="16"/>
  <c r="O52" i="16"/>
  <c r="O54" i="16"/>
  <c r="O55" i="16"/>
  <c r="O71" i="16"/>
  <c r="O73" i="16"/>
  <c r="O75" i="16"/>
  <c r="O77" i="16"/>
  <c r="O79" i="16"/>
  <c r="O81" i="16"/>
  <c r="O83" i="16"/>
  <c r="O86" i="16"/>
  <c r="O101" i="16"/>
  <c r="O103" i="16"/>
  <c r="O105" i="16"/>
  <c r="O107" i="16"/>
  <c r="O108" i="16"/>
  <c r="O110" i="16"/>
  <c r="O112" i="16"/>
  <c r="O113" i="16"/>
  <c r="O119" i="16"/>
  <c r="O62" i="16"/>
  <c r="O61" i="16"/>
  <c r="O118" i="16"/>
  <c r="O60" i="16"/>
  <c r="O116" i="16"/>
  <c r="O88" i="16"/>
  <c r="O59" i="16"/>
  <c r="O57" i="16"/>
  <c r="O27" i="16"/>
  <c r="O93" i="16"/>
  <c r="O34" i="16"/>
  <c r="O92" i="16"/>
  <c r="O33" i="16"/>
  <c r="O28" i="16"/>
  <c r="O91" i="16"/>
  <c r="O32" i="16"/>
  <c r="O90" i="16"/>
  <c r="O31" i="16"/>
  <c r="O89" i="16"/>
  <c r="O30" i="16"/>
  <c r="O117" i="16"/>
  <c r="O87" i="16"/>
  <c r="O58" i="16"/>
  <c r="O29" i="16"/>
  <c r="O64" i="16"/>
  <c r="O120" i="16"/>
  <c r="O63" i="16"/>
  <c r="O12" i="16"/>
  <c r="O20" i="16"/>
  <c r="O13" i="16"/>
  <c r="O17" i="16"/>
  <c r="O19" i="16"/>
  <c r="O21" i="16"/>
  <c r="O23" i="16"/>
  <c r="O24" i="16"/>
  <c r="O42" i="16"/>
  <c r="O13" i="17"/>
  <c r="O17" i="17"/>
  <c r="O21" i="17"/>
  <c r="O26" i="17"/>
  <c r="O46" i="17"/>
  <c r="O14" i="17"/>
  <c r="O18" i="17"/>
  <c r="O22" i="17"/>
  <c r="O44" i="17"/>
  <c r="O52" i="17"/>
  <c r="O10" i="17"/>
  <c r="O15" i="17"/>
  <c r="O19" i="17"/>
  <c r="O23" i="17"/>
  <c r="O50" i="17"/>
  <c r="O16" i="17"/>
  <c r="O20" i="17"/>
  <c r="O24" i="17"/>
  <c r="O42" i="17"/>
  <c r="O48" i="17"/>
  <c r="O54" i="17"/>
  <c r="O55" i="17"/>
  <c r="O57" i="17"/>
  <c r="O72" i="17"/>
  <c r="O74" i="17"/>
  <c r="O76" i="17"/>
  <c r="O78" i="17"/>
  <c r="O80" i="17"/>
  <c r="O82" i="17"/>
  <c r="O84" i="17"/>
  <c r="O85" i="17"/>
  <c r="O100" i="17"/>
  <c r="O102" i="17"/>
  <c r="O104" i="17"/>
  <c r="O106" i="17"/>
  <c r="O109" i="17"/>
  <c r="O111" i="17"/>
  <c r="O114" i="17"/>
  <c r="O25" i="17"/>
  <c r="O41" i="17"/>
  <c r="O43" i="17"/>
  <c r="O45" i="17"/>
  <c r="O47" i="17"/>
  <c r="O49" i="17"/>
  <c r="O51" i="17"/>
  <c r="O53" i="17"/>
  <c r="O56" i="17"/>
  <c r="O71" i="17"/>
  <c r="O73" i="17"/>
  <c r="O75" i="17"/>
  <c r="O77" i="17"/>
  <c r="O79" i="17"/>
  <c r="O81" i="17"/>
  <c r="O83" i="17"/>
  <c r="O86" i="17"/>
  <c r="O101" i="17"/>
  <c r="O103" i="17"/>
  <c r="O105" i="17"/>
  <c r="O107" i="17"/>
  <c r="O108" i="17"/>
  <c r="O110" i="17"/>
  <c r="O112" i="17"/>
  <c r="O113" i="17"/>
  <c r="O29" i="17"/>
  <c r="O64" i="17"/>
  <c r="O120" i="17"/>
  <c r="O63" i="17"/>
  <c r="O119" i="17"/>
  <c r="O62" i="17"/>
  <c r="O90" i="17"/>
  <c r="O31" i="17"/>
  <c r="O118" i="17"/>
  <c r="O60" i="17"/>
  <c r="O117" i="17"/>
  <c r="O88" i="17"/>
  <c r="O59" i="17"/>
  <c r="O27" i="17"/>
  <c r="O28" i="17"/>
  <c r="O89" i="17"/>
  <c r="O30" i="17"/>
  <c r="O116" i="17"/>
  <c r="O87" i="17"/>
  <c r="O93" i="17"/>
  <c r="O34" i="17"/>
  <c r="O92" i="17"/>
  <c r="O33" i="17"/>
  <c r="O91" i="17"/>
  <c r="O32" i="17"/>
  <c r="O61" i="17"/>
  <c r="O58" i="17"/>
  <c r="P42" i="16"/>
  <c r="P46" i="16"/>
  <c r="P52" i="16"/>
  <c r="P53" i="16"/>
  <c r="P54" i="16"/>
  <c r="P72" i="16"/>
  <c r="P75" i="16"/>
  <c r="P80" i="16"/>
  <c r="P85" i="16"/>
  <c r="P101" i="16"/>
  <c r="P102" i="16"/>
  <c r="P103" i="16"/>
  <c r="P107" i="16"/>
  <c r="P44" i="16"/>
  <c r="P45" i="16"/>
  <c r="P47" i="16"/>
  <c r="P49" i="16"/>
  <c r="P55" i="16"/>
  <c r="P74" i="16"/>
  <c r="P76" i="16"/>
  <c r="P78" i="16"/>
  <c r="P82" i="16"/>
  <c r="P83" i="16"/>
  <c r="P84" i="16"/>
  <c r="P86" i="16"/>
  <c r="P104" i="16"/>
  <c r="P105" i="16"/>
  <c r="P106" i="16"/>
  <c r="P10" i="16"/>
  <c r="P13" i="16"/>
  <c r="P16" i="16"/>
  <c r="P17" i="16"/>
  <c r="P24" i="16"/>
  <c r="P108" i="16"/>
  <c r="P109" i="16"/>
  <c r="P110" i="16"/>
  <c r="P111" i="16"/>
  <c r="P112" i="16"/>
  <c r="P113" i="16"/>
  <c r="P114" i="16"/>
  <c r="P115" i="16"/>
  <c r="P14" i="16"/>
  <c r="P18" i="16"/>
  <c r="P21" i="16"/>
  <c r="P22" i="16"/>
  <c r="P15" i="17"/>
  <c r="P12" i="17"/>
  <c r="P13" i="17"/>
  <c r="P18" i="17"/>
  <c r="P19" i="17"/>
  <c r="P21" i="17"/>
  <c r="P23" i="17"/>
  <c r="P26" i="17"/>
  <c r="P41" i="17"/>
  <c r="P43" i="17"/>
  <c r="P44" i="17"/>
  <c r="P45" i="17"/>
  <c r="P47" i="17"/>
  <c r="P49" i="17"/>
  <c r="P51" i="17"/>
  <c r="P52" i="17"/>
  <c r="P53" i="17"/>
  <c r="P56" i="17"/>
  <c r="P57" i="17"/>
  <c r="P71" i="17"/>
  <c r="P72" i="17"/>
  <c r="P75" i="17"/>
  <c r="P76" i="17"/>
  <c r="P78" i="17"/>
  <c r="P79" i="17"/>
  <c r="P81" i="17"/>
  <c r="P83" i="17"/>
  <c r="P84" i="17"/>
  <c r="P86" i="17"/>
  <c r="P100" i="17"/>
  <c r="P102" i="17"/>
  <c r="P104" i="17"/>
  <c r="P106" i="17"/>
  <c r="P109" i="17"/>
  <c r="P111" i="17"/>
  <c r="P114" i="17"/>
  <c r="P10" i="17"/>
  <c r="P11" i="17"/>
  <c r="P14" i="17"/>
  <c r="P16" i="17"/>
  <c r="P17" i="17"/>
  <c r="P24" i="17"/>
  <c r="P12" i="16"/>
  <c r="P25" i="17"/>
  <c r="P74" i="17"/>
  <c r="P15" i="16"/>
  <c r="F5" i="16"/>
  <c r="P20" i="16"/>
  <c r="P26" i="16"/>
  <c r="P48" i="16"/>
  <c r="P11" i="16"/>
  <c r="P19" i="16"/>
  <c r="P23" i="16"/>
  <c r="P25" i="16"/>
  <c r="P41" i="16"/>
  <c r="P43" i="16"/>
  <c r="P50" i="16"/>
  <c r="P56" i="16"/>
  <c r="P77" i="16"/>
  <c r="P71" i="16"/>
  <c r="P79" i="16"/>
  <c r="P51" i="16"/>
  <c r="P73" i="16"/>
  <c r="P81" i="16"/>
  <c r="P100" i="16"/>
  <c r="F5" i="17"/>
  <c r="P22" i="17"/>
  <c r="P54" i="17"/>
  <c r="P46" i="17"/>
  <c r="P48" i="17"/>
  <c r="P55" i="17"/>
  <c r="P85" i="17"/>
  <c r="P20" i="17"/>
  <c r="P42" i="17"/>
  <c r="P50" i="17"/>
  <c r="P73" i="17"/>
  <c r="P77" i="17"/>
  <c r="P80" i="17"/>
  <c r="P82" i="17"/>
  <c r="P101" i="17"/>
  <c r="P103" i="17"/>
  <c r="P105" i="17"/>
  <c r="P107" i="17"/>
  <c r="P108" i="17"/>
  <c r="P110" i="17"/>
  <c r="P112" i="17"/>
  <c r="P113" i="17"/>
  <c r="P115" i="17"/>
  <c r="H83" i="26" l="1"/>
  <c r="H66" i="26"/>
  <c r="I64" i="26"/>
  <c r="R60" i="27"/>
  <c r="H45" i="26"/>
  <c r="T84" i="27"/>
  <c r="V84" i="27" s="1"/>
  <c r="S84" i="27"/>
  <c r="U84" i="27" s="1"/>
  <c r="W84" i="27" s="1"/>
  <c r="T82" i="27"/>
  <c r="V82" i="27" s="1"/>
  <c r="S82" i="27"/>
  <c r="U82" i="27" s="1"/>
  <c r="W82" i="27" s="1"/>
  <c r="T47" i="27"/>
  <c r="V47" i="27" s="1"/>
  <c r="S47" i="27"/>
  <c r="U47" i="27" s="1"/>
  <c r="W47" i="27" s="1"/>
  <c r="J46" i="27"/>
  <c r="R46" i="27"/>
  <c r="T43" i="27"/>
  <c r="V43" i="27" s="1"/>
  <c r="S43" i="27"/>
  <c r="U43" i="27" s="1"/>
  <c r="W43" i="27" s="1"/>
  <c r="J85" i="27"/>
  <c r="R85" i="27"/>
  <c r="J63" i="27"/>
  <c r="R63" i="27"/>
  <c r="J44" i="27"/>
  <c r="R44" i="27"/>
  <c r="T45" i="27"/>
  <c r="V45" i="27" s="1"/>
  <c r="S45" i="27"/>
  <c r="U45" i="27" s="1"/>
  <c r="W45" i="27" s="1"/>
  <c r="T62" i="27"/>
  <c r="V62" i="27" s="1"/>
  <c r="S62" i="27"/>
  <c r="U62" i="27" s="1"/>
  <c r="W62" i="27" s="1"/>
  <c r="T81" i="27"/>
  <c r="V81" i="27" s="1"/>
  <c r="S81" i="27"/>
  <c r="U81" i="27" s="1"/>
  <c r="W81" i="27" s="1"/>
  <c r="J64" i="27"/>
  <c r="R64" i="27"/>
  <c r="T65" i="27"/>
  <c r="V65" i="27" s="1"/>
  <c r="S65" i="27"/>
  <c r="U65" i="27" s="1"/>
  <c r="W65" i="27" s="1"/>
  <c r="T83" i="27"/>
  <c r="V83" i="27" s="1"/>
  <c r="S83" i="27"/>
  <c r="U83" i="27" s="1"/>
  <c r="W83" i="27" s="1"/>
  <c r="J66" i="27"/>
  <c r="R66" i="27"/>
  <c r="I81" i="26"/>
  <c r="J81" i="26" s="1"/>
  <c r="R56" i="27"/>
  <c r="T56" i="27" s="1"/>
  <c r="V56" i="27" s="1"/>
  <c r="I85" i="26"/>
  <c r="H85" i="26"/>
  <c r="T23" i="26"/>
  <c r="V23" i="26" s="1"/>
  <c r="S23" i="26"/>
  <c r="U23" i="26" s="1"/>
  <c r="W23" i="26" s="1"/>
  <c r="J63" i="26"/>
  <c r="R63" i="26"/>
  <c r="R11" i="26"/>
  <c r="S11" i="26" s="1"/>
  <c r="U11" i="26" s="1"/>
  <c r="W11" i="26" s="1"/>
  <c r="J62" i="26"/>
  <c r="R62" i="26"/>
  <c r="T26" i="26"/>
  <c r="V26" i="26" s="1"/>
  <c r="S26" i="26"/>
  <c r="U26" i="26" s="1"/>
  <c r="W26" i="26" s="1"/>
  <c r="J46" i="26"/>
  <c r="R46" i="26"/>
  <c r="J66" i="26"/>
  <c r="R66" i="26"/>
  <c r="H65" i="26"/>
  <c r="I65" i="26"/>
  <c r="J64" i="26"/>
  <c r="R64" i="26"/>
  <c r="T25" i="26"/>
  <c r="V25" i="26" s="1"/>
  <c r="S25" i="26"/>
  <c r="U25" i="26" s="1"/>
  <c r="W25" i="26" s="1"/>
  <c r="J83" i="26"/>
  <c r="R83" i="26"/>
  <c r="J45" i="26"/>
  <c r="R45" i="26"/>
  <c r="I43" i="26"/>
  <c r="H43" i="26"/>
  <c r="H82" i="26"/>
  <c r="I82" i="26"/>
  <c r="H84" i="26"/>
  <c r="I84" i="26"/>
  <c r="T24" i="26"/>
  <c r="V24" i="26" s="1"/>
  <c r="S24" i="26"/>
  <c r="U24" i="26" s="1"/>
  <c r="W24" i="26" s="1"/>
  <c r="J44" i="26"/>
  <c r="R44" i="26"/>
  <c r="J20" i="26"/>
  <c r="I47" i="26"/>
  <c r="H47" i="26"/>
  <c r="T22" i="26"/>
  <c r="V22" i="26" s="1"/>
  <c r="S22" i="26"/>
  <c r="U22" i="26" s="1"/>
  <c r="W22" i="26" s="1"/>
  <c r="R79" i="27"/>
  <c r="T79" i="27" s="1"/>
  <c r="V79" i="27" s="1"/>
  <c r="R78" i="27"/>
  <c r="S78" i="27" s="1"/>
  <c r="U78" i="27" s="1"/>
  <c r="W78" i="27" s="1"/>
  <c r="H61" i="26"/>
  <c r="H74" i="26"/>
  <c r="I38" i="26"/>
  <c r="R38" i="26" s="1"/>
  <c r="R54" i="27"/>
  <c r="S54" i="27" s="1"/>
  <c r="U54" i="27" s="1"/>
  <c r="W54" i="27" s="1"/>
  <c r="R36" i="27"/>
  <c r="T36" i="27" s="1"/>
  <c r="V36" i="27" s="1"/>
  <c r="I56" i="26"/>
  <c r="J56" i="26" s="1"/>
  <c r="I34" i="26"/>
  <c r="R34" i="26" s="1"/>
  <c r="H40" i="26"/>
  <c r="H42" i="26"/>
  <c r="H58" i="26"/>
  <c r="R38" i="27"/>
  <c r="T38" i="27" s="1"/>
  <c r="V38" i="27" s="1"/>
  <c r="I75" i="26"/>
  <c r="R75" i="26" s="1"/>
  <c r="I52" i="26"/>
  <c r="J52" i="26" s="1"/>
  <c r="I33" i="26"/>
  <c r="J33" i="26" s="1"/>
  <c r="I80" i="26"/>
  <c r="J80" i="26" s="1"/>
  <c r="T34" i="27"/>
  <c r="V34" i="27" s="1"/>
  <c r="S34" i="27"/>
  <c r="U34" i="27" s="1"/>
  <c r="W34" i="27" s="1"/>
  <c r="T60" i="27"/>
  <c r="V60" i="27" s="1"/>
  <c r="S60" i="27"/>
  <c r="U60" i="27" s="1"/>
  <c r="W60" i="27" s="1"/>
  <c r="J53" i="27"/>
  <c r="R53" i="27"/>
  <c r="T72" i="27"/>
  <c r="V72" i="27" s="1"/>
  <c r="S72" i="27"/>
  <c r="U72" i="27" s="1"/>
  <c r="W72" i="27" s="1"/>
  <c r="J37" i="27"/>
  <c r="R37" i="27"/>
  <c r="J39" i="27"/>
  <c r="R39" i="27"/>
  <c r="T33" i="27"/>
  <c r="V33" i="27" s="1"/>
  <c r="S33" i="27"/>
  <c r="U33" i="27" s="1"/>
  <c r="W33" i="27" s="1"/>
  <c r="J31" i="27"/>
  <c r="R31" i="27"/>
  <c r="J58" i="27"/>
  <c r="R58" i="27"/>
  <c r="T54" i="27"/>
  <c r="V54" i="27" s="1"/>
  <c r="T20" i="27"/>
  <c r="V20" i="27" s="1"/>
  <c r="S20" i="27"/>
  <c r="U20" i="27" s="1"/>
  <c r="W20" i="27" s="1"/>
  <c r="J40" i="27"/>
  <c r="R40" i="27"/>
  <c r="T42" i="27"/>
  <c r="V42" i="27" s="1"/>
  <c r="S42" i="27"/>
  <c r="U42" i="27" s="1"/>
  <c r="W42" i="27" s="1"/>
  <c r="T32" i="27"/>
  <c r="V32" i="27" s="1"/>
  <c r="S32" i="27"/>
  <c r="U32" i="27" s="1"/>
  <c r="W32" i="27" s="1"/>
  <c r="J75" i="27"/>
  <c r="R75" i="27"/>
  <c r="J52" i="27"/>
  <c r="R52" i="27"/>
  <c r="J57" i="27"/>
  <c r="R57" i="27"/>
  <c r="T11" i="27"/>
  <c r="V11" i="27" s="1"/>
  <c r="S11" i="27"/>
  <c r="U11" i="27" s="1"/>
  <c r="W11" i="27" s="1"/>
  <c r="T15" i="27"/>
  <c r="V15" i="27" s="1"/>
  <c r="S15" i="27"/>
  <c r="U15" i="27" s="1"/>
  <c r="W15" i="27" s="1"/>
  <c r="J71" i="27"/>
  <c r="R71" i="27"/>
  <c r="T76" i="27"/>
  <c r="V76" i="27" s="1"/>
  <c r="S76" i="27"/>
  <c r="U76" i="27" s="1"/>
  <c r="W76" i="27" s="1"/>
  <c r="T41" i="27"/>
  <c r="V41" i="27" s="1"/>
  <c r="S41" i="27"/>
  <c r="U41" i="27" s="1"/>
  <c r="W41" i="27" s="1"/>
  <c r="J73" i="27"/>
  <c r="R73" i="27"/>
  <c r="J74" i="27"/>
  <c r="R74" i="27"/>
  <c r="J77" i="27"/>
  <c r="R77" i="27"/>
  <c r="J35" i="27"/>
  <c r="R35" i="27"/>
  <c r="J80" i="27"/>
  <c r="R80" i="27"/>
  <c r="J59" i="27"/>
  <c r="R59" i="27"/>
  <c r="J61" i="27"/>
  <c r="R61" i="27"/>
  <c r="J55" i="27"/>
  <c r="R55" i="27"/>
  <c r="H79" i="26"/>
  <c r="I79" i="26"/>
  <c r="T21" i="26"/>
  <c r="V21" i="26" s="1"/>
  <c r="S21" i="26"/>
  <c r="U21" i="26" s="1"/>
  <c r="W21" i="26" s="1"/>
  <c r="H57" i="26"/>
  <c r="I57" i="26"/>
  <c r="H53" i="26"/>
  <c r="I53" i="26"/>
  <c r="I32" i="26"/>
  <c r="H32" i="26"/>
  <c r="T15" i="26"/>
  <c r="V15" i="26" s="1"/>
  <c r="S15" i="26"/>
  <c r="U15" i="26" s="1"/>
  <c r="W15" i="26" s="1"/>
  <c r="T17" i="26"/>
  <c r="V17" i="26" s="1"/>
  <c r="S17" i="26"/>
  <c r="U17" i="26" s="1"/>
  <c r="W17" i="26" s="1"/>
  <c r="T16" i="26"/>
  <c r="V16" i="26" s="1"/>
  <c r="S16" i="26"/>
  <c r="U16" i="26" s="1"/>
  <c r="W16" i="26" s="1"/>
  <c r="H76" i="26"/>
  <c r="I76" i="26"/>
  <c r="T14" i="26"/>
  <c r="V14" i="26" s="1"/>
  <c r="S14" i="26"/>
  <c r="U14" i="26" s="1"/>
  <c r="W14" i="26" s="1"/>
  <c r="H72" i="26"/>
  <c r="I72" i="26"/>
  <c r="I78" i="26"/>
  <c r="H78" i="26"/>
  <c r="I41" i="26"/>
  <c r="H41" i="26"/>
  <c r="I73" i="26"/>
  <c r="H73" i="26"/>
  <c r="H60" i="26"/>
  <c r="I60" i="26"/>
  <c r="J74" i="26"/>
  <c r="R74" i="26"/>
  <c r="H71" i="26"/>
  <c r="I71" i="26"/>
  <c r="T20" i="26"/>
  <c r="V20" i="26" s="1"/>
  <c r="S20" i="26"/>
  <c r="U20" i="26" s="1"/>
  <c r="W20" i="26" s="1"/>
  <c r="H31" i="26"/>
  <c r="I31" i="26"/>
  <c r="J58" i="26"/>
  <c r="R58" i="26"/>
  <c r="J40" i="26"/>
  <c r="R40" i="26"/>
  <c r="I39" i="26"/>
  <c r="H39" i="26"/>
  <c r="T10" i="26"/>
  <c r="V10" i="26" s="1"/>
  <c r="S10" i="26"/>
  <c r="U10" i="26" s="1"/>
  <c r="W10" i="26" s="1"/>
  <c r="I55" i="26"/>
  <c r="H55" i="26"/>
  <c r="T18" i="26"/>
  <c r="V18" i="26" s="1"/>
  <c r="S18" i="26"/>
  <c r="U18" i="26" s="1"/>
  <c r="W18" i="26" s="1"/>
  <c r="J19" i="26"/>
  <c r="R19" i="26"/>
  <c r="T12" i="26"/>
  <c r="V12" i="26" s="1"/>
  <c r="S12" i="26"/>
  <c r="U12" i="26" s="1"/>
  <c r="W12" i="26" s="1"/>
  <c r="H37" i="26"/>
  <c r="I37" i="26"/>
  <c r="J38" i="26"/>
  <c r="H54" i="26"/>
  <c r="I54" i="26"/>
  <c r="I35" i="26"/>
  <c r="H35" i="26"/>
  <c r="J42" i="26"/>
  <c r="R42" i="26"/>
  <c r="J61" i="26"/>
  <c r="R61" i="26"/>
  <c r="I36" i="26"/>
  <c r="H36" i="26"/>
  <c r="I59" i="26"/>
  <c r="H59" i="26"/>
  <c r="T13" i="26"/>
  <c r="V13" i="26" s="1"/>
  <c r="S13" i="26"/>
  <c r="U13" i="26" s="1"/>
  <c r="W13" i="26" s="1"/>
  <c r="I77" i="26"/>
  <c r="H77" i="26"/>
  <c r="G36" i="22"/>
  <c r="G36" i="24"/>
  <c r="G54" i="24"/>
  <c r="I69" i="24"/>
  <c r="H69" i="24"/>
  <c r="G54" i="22"/>
  <c r="H54" i="22" s="1"/>
  <c r="H69" i="22"/>
  <c r="I69" i="22"/>
  <c r="G71" i="24"/>
  <c r="I71" i="24" s="1"/>
  <c r="I54" i="24"/>
  <c r="H54" i="24"/>
  <c r="H21" i="24"/>
  <c r="G66" i="24"/>
  <c r="I66" i="24" s="1"/>
  <c r="I36" i="24"/>
  <c r="H36" i="24"/>
  <c r="T18" i="24"/>
  <c r="V18" i="24" s="1"/>
  <c r="S18" i="24"/>
  <c r="U18" i="24" s="1"/>
  <c r="W18" i="24" s="1"/>
  <c r="G63" i="24"/>
  <c r="I63" i="24" s="1"/>
  <c r="H15" i="24"/>
  <c r="G28" i="24"/>
  <c r="I28" i="24" s="1"/>
  <c r="G64" i="24"/>
  <c r="H64" i="24" s="1"/>
  <c r="G67" i="24"/>
  <c r="I67" i="24" s="1"/>
  <c r="H20" i="22"/>
  <c r="I54" i="22"/>
  <c r="I36" i="22"/>
  <c r="H36" i="22"/>
  <c r="T18" i="22"/>
  <c r="V18" i="22" s="1"/>
  <c r="S18" i="22"/>
  <c r="U18" i="22" s="1"/>
  <c r="W18" i="22" s="1"/>
  <c r="G65" i="24"/>
  <c r="I65" i="24" s="1"/>
  <c r="G52" i="24"/>
  <c r="I52" i="24" s="1"/>
  <c r="G38" i="24"/>
  <c r="H38" i="24" s="1"/>
  <c r="G62" i="24"/>
  <c r="H62" i="24" s="1"/>
  <c r="G39" i="24"/>
  <c r="I39" i="24" s="1"/>
  <c r="G56" i="24"/>
  <c r="H56" i="24" s="1"/>
  <c r="G31" i="24"/>
  <c r="I31" i="24" s="1"/>
  <c r="G50" i="24"/>
  <c r="I50" i="24" s="1"/>
  <c r="G32" i="24"/>
  <c r="I32" i="24" s="1"/>
  <c r="J10" i="24"/>
  <c r="R10" i="24"/>
  <c r="G34" i="24"/>
  <c r="G68" i="24"/>
  <c r="G35" i="24"/>
  <c r="G33" i="24"/>
  <c r="J12" i="24"/>
  <c r="R12" i="24"/>
  <c r="I11" i="24"/>
  <c r="H11" i="24"/>
  <c r="G41" i="24"/>
  <c r="G70" i="24"/>
  <c r="J14" i="24"/>
  <c r="R14" i="24"/>
  <c r="J22" i="24"/>
  <c r="R22" i="24"/>
  <c r="J19" i="24"/>
  <c r="R19" i="24"/>
  <c r="G48" i="24"/>
  <c r="G57" i="24"/>
  <c r="G49" i="24"/>
  <c r="G72" i="24"/>
  <c r="G73" i="24"/>
  <c r="G55" i="24"/>
  <c r="J20" i="24"/>
  <c r="R20" i="24"/>
  <c r="G51" i="24"/>
  <c r="G30" i="24"/>
  <c r="G53" i="24"/>
  <c r="J21" i="24"/>
  <c r="R21" i="24"/>
  <c r="G46" i="24"/>
  <c r="J13" i="24"/>
  <c r="R13" i="24"/>
  <c r="J15" i="24"/>
  <c r="R15" i="24"/>
  <c r="G47" i="24"/>
  <c r="J23" i="24"/>
  <c r="R23" i="24"/>
  <c r="J17" i="24"/>
  <c r="R17" i="24"/>
  <c r="J16" i="24"/>
  <c r="R16" i="24"/>
  <c r="G37" i="24"/>
  <c r="G40" i="24"/>
  <c r="G29" i="24"/>
  <c r="G32" i="22"/>
  <c r="H32" i="22" s="1"/>
  <c r="G66" i="22"/>
  <c r="I66" i="22" s="1"/>
  <c r="G62" i="22"/>
  <c r="I62" i="22" s="1"/>
  <c r="G73" i="22"/>
  <c r="I73" i="22" s="1"/>
  <c r="G68" i="22"/>
  <c r="H68" i="22" s="1"/>
  <c r="G49" i="22"/>
  <c r="I49" i="22" s="1"/>
  <c r="G47" i="22"/>
  <c r="I47" i="22" s="1"/>
  <c r="G29" i="22"/>
  <c r="I29" i="22" s="1"/>
  <c r="G56" i="22"/>
  <c r="I56" i="22" s="1"/>
  <c r="G63" i="22"/>
  <c r="I63" i="22" s="1"/>
  <c r="G41" i="22"/>
  <c r="I41" i="22" s="1"/>
  <c r="G72" i="22"/>
  <c r="I72" i="22" s="1"/>
  <c r="G53" i="22"/>
  <c r="H53" i="22" s="1"/>
  <c r="G67" i="22"/>
  <c r="I67" i="22" s="1"/>
  <c r="G30" i="22"/>
  <c r="H30" i="22" s="1"/>
  <c r="G48" i="22"/>
  <c r="H48" i="22" s="1"/>
  <c r="G64" i="22"/>
  <c r="H64" i="22" s="1"/>
  <c r="J13" i="22"/>
  <c r="R13" i="22"/>
  <c r="J17" i="22"/>
  <c r="R17" i="22"/>
  <c r="G65" i="22"/>
  <c r="J15" i="22"/>
  <c r="R15" i="22"/>
  <c r="G46" i="22"/>
  <c r="G35" i="22"/>
  <c r="G38" i="22"/>
  <c r="J14" i="22"/>
  <c r="R14" i="22"/>
  <c r="G28" i="22"/>
  <c r="H11" i="22"/>
  <c r="I11" i="22"/>
  <c r="J20" i="22"/>
  <c r="R20" i="22"/>
  <c r="G40" i="22"/>
  <c r="G52" i="22"/>
  <c r="G71" i="22"/>
  <c r="J22" i="22"/>
  <c r="R22" i="22"/>
  <c r="G55" i="22"/>
  <c r="J16" i="22"/>
  <c r="R16" i="22"/>
  <c r="J23" i="22"/>
  <c r="R23" i="22"/>
  <c r="G51" i="22"/>
  <c r="J12" i="22"/>
  <c r="R12" i="22"/>
  <c r="G31" i="22"/>
  <c r="G33" i="22"/>
  <c r="G34" i="22"/>
  <c r="G57" i="22"/>
  <c r="G70" i="22"/>
  <c r="J10" i="22"/>
  <c r="R10" i="22"/>
  <c r="J19" i="22"/>
  <c r="R19" i="22"/>
  <c r="J21" i="22"/>
  <c r="R21" i="22"/>
  <c r="G39" i="22"/>
  <c r="G37" i="22"/>
  <c r="G50" i="22"/>
  <c r="G59" i="20"/>
  <c r="G51" i="20"/>
  <c r="G56" i="20"/>
  <c r="H17" i="19"/>
  <c r="G112" i="20"/>
  <c r="D36" i="17"/>
  <c r="G36" i="17" s="1"/>
  <c r="D35" i="17"/>
  <c r="G35" i="17" s="1"/>
  <c r="G117" i="20"/>
  <c r="H117" i="20" s="1"/>
  <c r="G55" i="20"/>
  <c r="G84" i="20"/>
  <c r="H84" i="20" s="1"/>
  <c r="G92" i="20"/>
  <c r="H92" i="20" s="1"/>
  <c r="G49" i="20"/>
  <c r="I49" i="20" s="1"/>
  <c r="G101" i="20"/>
  <c r="I101" i="20" s="1"/>
  <c r="G116" i="20"/>
  <c r="H116" i="20" s="1"/>
  <c r="G128" i="20"/>
  <c r="G120" i="20"/>
  <c r="H120" i="20" s="1"/>
  <c r="G110" i="20"/>
  <c r="G79" i="20"/>
  <c r="I79" i="20" s="1"/>
  <c r="G111" i="20"/>
  <c r="G96" i="20"/>
  <c r="I96" i="20" s="1"/>
  <c r="G70" i="19"/>
  <c r="G103" i="19"/>
  <c r="H103" i="19" s="1"/>
  <c r="G100" i="19"/>
  <c r="H100" i="19" s="1"/>
  <c r="G68" i="19"/>
  <c r="H68" i="19" s="1"/>
  <c r="I61" i="20"/>
  <c r="J61" i="20" s="1"/>
  <c r="H61" i="20"/>
  <c r="H56" i="20"/>
  <c r="I56" i="20"/>
  <c r="R56" i="20" s="1"/>
  <c r="G113" i="20"/>
  <c r="H113" i="20" s="1"/>
  <c r="J38" i="20"/>
  <c r="R38" i="20"/>
  <c r="J39" i="20"/>
  <c r="R39" i="20"/>
  <c r="G67" i="20"/>
  <c r="H130" i="20"/>
  <c r="I130" i="20"/>
  <c r="G71" i="20"/>
  <c r="H131" i="20"/>
  <c r="I131" i="20"/>
  <c r="I99" i="20"/>
  <c r="H99" i="20"/>
  <c r="R27" i="20"/>
  <c r="S27" i="20" s="1"/>
  <c r="U27" i="20" s="1"/>
  <c r="W27" i="20" s="1"/>
  <c r="G118" i="20"/>
  <c r="G97" i="20"/>
  <c r="H97" i="20" s="1"/>
  <c r="I129" i="20"/>
  <c r="H129" i="20"/>
  <c r="J36" i="20"/>
  <c r="R36" i="20"/>
  <c r="J34" i="20"/>
  <c r="R34" i="20"/>
  <c r="H100" i="20"/>
  <c r="I100" i="20"/>
  <c r="G72" i="20"/>
  <c r="H101" i="20"/>
  <c r="G69" i="20"/>
  <c r="G68" i="20"/>
  <c r="G57" i="20"/>
  <c r="H57" i="20" s="1"/>
  <c r="G77" i="20"/>
  <c r="H77" i="20" s="1"/>
  <c r="J35" i="20"/>
  <c r="R35" i="20"/>
  <c r="G104" i="20"/>
  <c r="G103" i="20"/>
  <c r="H95" i="20"/>
  <c r="G122" i="20"/>
  <c r="I122" i="20" s="1"/>
  <c r="G125" i="20"/>
  <c r="G64" i="20"/>
  <c r="I64" i="20" s="1"/>
  <c r="J64" i="20" s="1"/>
  <c r="J37" i="20"/>
  <c r="R37" i="20"/>
  <c r="G70" i="20"/>
  <c r="G102" i="20"/>
  <c r="G71" i="19"/>
  <c r="J37" i="19"/>
  <c r="R37" i="19"/>
  <c r="J35" i="19"/>
  <c r="R35" i="19"/>
  <c r="G104" i="19"/>
  <c r="G72" i="19"/>
  <c r="G101" i="19"/>
  <c r="J39" i="19"/>
  <c r="R39" i="19"/>
  <c r="G67" i="19"/>
  <c r="J34" i="19"/>
  <c r="R34" i="19"/>
  <c r="G102" i="19"/>
  <c r="G130" i="19"/>
  <c r="G129" i="19"/>
  <c r="J38" i="19"/>
  <c r="R38" i="19"/>
  <c r="J36" i="19"/>
  <c r="R36" i="19"/>
  <c r="H70" i="19"/>
  <c r="I70" i="19"/>
  <c r="G99" i="19"/>
  <c r="G69" i="19"/>
  <c r="G131" i="19"/>
  <c r="J17" i="20"/>
  <c r="H11" i="20"/>
  <c r="G121" i="20"/>
  <c r="H121" i="20" s="1"/>
  <c r="G114" i="20"/>
  <c r="H114" i="20" s="1"/>
  <c r="H52" i="20"/>
  <c r="H17" i="20"/>
  <c r="H66" i="20"/>
  <c r="I66" i="20"/>
  <c r="R66" i="20" s="1"/>
  <c r="I55" i="20"/>
  <c r="R55" i="20" s="1"/>
  <c r="H55" i="20"/>
  <c r="H79" i="20"/>
  <c r="G119" i="20"/>
  <c r="H119" i="20" s="1"/>
  <c r="I57" i="20"/>
  <c r="J57" i="20" s="1"/>
  <c r="I77" i="20"/>
  <c r="R77" i="20" s="1"/>
  <c r="I80" i="20"/>
  <c r="R80" i="20" s="1"/>
  <c r="G66" i="19"/>
  <c r="I66" i="19" s="1"/>
  <c r="H58" i="20"/>
  <c r="G88" i="19"/>
  <c r="I88" i="19" s="1"/>
  <c r="I98" i="20"/>
  <c r="J98" i="20" s="1"/>
  <c r="I97" i="20"/>
  <c r="J97" i="20" s="1"/>
  <c r="G79" i="19"/>
  <c r="I79" i="19" s="1"/>
  <c r="G61" i="19"/>
  <c r="H61" i="19" s="1"/>
  <c r="G77" i="19"/>
  <c r="H77" i="19" s="1"/>
  <c r="G53" i="19"/>
  <c r="I53" i="19" s="1"/>
  <c r="G94" i="19"/>
  <c r="H94" i="19" s="1"/>
  <c r="H83" i="20"/>
  <c r="G65" i="19"/>
  <c r="H65" i="19" s="1"/>
  <c r="G85" i="19"/>
  <c r="I85" i="19" s="1"/>
  <c r="G59" i="19"/>
  <c r="I59" i="19" s="1"/>
  <c r="H47" i="20"/>
  <c r="H82" i="20"/>
  <c r="G123" i="20"/>
  <c r="H123" i="20" s="1"/>
  <c r="H86" i="20"/>
  <c r="H90" i="20"/>
  <c r="R20" i="20"/>
  <c r="T20" i="20" s="1"/>
  <c r="V20" i="20" s="1"/>
  <c r="R32" i="20"/>
  <c r="T32" i="20" s="1"/>
  <c r="V32" i="20" s="1"/>
  <c r="R14" i="20"/>
  <c r="S14" i="20" s="1"/>
  <c r="U14" i="20" s="1"/>
  <c r="W14" i="20" s="1"/>
  <c r="H87" i="20"/>
  <c r="H88" i="20"/>
  <c r="I109" i="20"/>
  <c r="R109" i="20" s="1"/>
  <c r="I84" i="20"/>
  <c r="J84" i="20" s="1"/>
  <c r="I48" i="20"/>
  <c r="J48" i="20" s="1"/>
  <c r="I127" i="20"/>
  <c r="R127" i="20" s="1"/>
  <c r="I60" i="20"/>
  <c r="J60" i="20" s="1"/>
  <c r="R22" i="20"/>
  <c r="T22" i="20" s="1"/>
  <c r="V22" i="20" s="1"/>
  <c r="J28" i="20"/>
  <c r="I54" i="20"/>
  <c r="R54" i="20" s="1"/>
  <c r="R21" i="20"/>
  <c r="T21" i="20" s="1"/>
  <c r="V21" i="20" s="1"/>
  <c r="J16" i="20"/>
  <c r="R10" i="20"/>
  <c r="T10" i="20" s="1"/>
  <c r="V10" i="20" s="1"/>
  <c r="R26" i="20"/>
  <c r="T26" i="20" s="1"/>
  <c r="V26" i="20" s="1"/>
  <c r="H22" i="20"/>
  <c r="S31" i="20"/>
  <c r="U31" i="20" s="1"/>
  <c r="W31" i="20" s="1"/>
  <c r="G63" i="19"/>
  <c r="H63" i="19" s="1"/>
  <c r="G55" i="19"/>
  <c r="I55" i="19" s="1"/>
  <c r="G93" i="19"/>
  <c r="I93" i="19" s="1"/>
  <c r="G128" i="19"/>
  <c r="H128" i="19" s="1"/>
  <c r="G92" i="19"/>
  <c r="I92" i="19" s="1"/>
  <c r="G98" i="19"/>
  <c r="H98" i="19" s="1"/>
  <c r="G48" i="19"/>
  <c r="I48" i="19" s="1"/>
  <c r="G87" i="19"/>
  <c r="H87" i="19" s="1"/>
  <c r="G115" i="19"/>
  <c r="I115" i="19" s="1"/>
  <c r="G57" i="19"/>
  <c r="I57" i="19" s="1"/>
  <c r="G81" i="19"/>
  <c r="I81" i="19" s="1"/>
  <c r="G56" i="19"/>
  <c r="H56" i="19" s="1"/>
  <c r="G78" i="19"/>
  <c r="H78" i="19" s="1"/>
  <c r="G95" i="19"/>
  <c r="I95" i="19" s="1"/>
  <c r="G110" i="19"/>
  <c r="H110" i="19" s="1"/>
  <c r="G84" i="19"/>
  <c r="H84" i="19" s="1"/>
  <c r="G60" i="19"/>
  <c r="I60" i="19" s="1"/>
  <c r="G117" i="19"/>
  <c r="I117" i="19" s="1"/>
  <c r="G50" i="19"/>
  <c r="H50" i="19" s="1"/>
  <c r="G52" i="19"/>
  <c r="H52" i="19" s="1"/>
  <c r="G80" i="19"/>
  <c r="H80" i="19" s="1"/>
  <c r="G64" i="19"/>
  <c r="H64" i="19" s="1"/>
  <c r="G82" i="19"/>
  <c r="I82" i="19" s="1"/>
  <c r="G62" i="19"/>
  <c r="I62" i="19" s="1"/>
  <c r="G44" i="19"/>
  <c r="I44" i="19" s="1"/>
  <c r="G54" i="19"/>
  <c r="H54" i="19" s="1"/>
  <c r="G127" i="19"/>
  <c r="I127" i="19" s="1"/>
  <c r="G121" i="19"/>
  <c r="H121" i="19" s="1"/>
  <c r="G97" i="19"/>
  <c r="I97" i="19" s="1"/>
  <c r="G116" i="19"/>
  <c r="H116" i="19" s="1"/>
  <c r="G125" i="19"/>
  <c r="H125" i="19" s="1"/>
  <c r="G58" i="19"/>
  <c r="H58" i="19" s="1"/>
  <c r="G113" i="19"/>
  <c r="I113" i="19" s="1"/>
  <c r="G119" i="19"/>
  <c r="H119" i="19" s="1"/>
  <c r="T28" i="20"/>
  <c r="V28" i="20" s="1"/>
  <c r="S28" i="20"/>
  <c r="U28" i="20" s="1"/>
  <c r="W28" i="20" s="1"/>
  <c r="H94" i="20"/>
  <c r="I94" i="20"/>
  <c r="J87" i="20"/>
  <c r="R87" i="20"/>
  <c r="H89" i="20"/>
  <c r="I89" i="20"/>
  <c r="T17" i="20"/>
  <c r="V17" i="20" s="1"/>
  <c r="S17" i="20"/>
  <c r="U17" i="20" s="1"/>
  <c r="W17" i="20" s="1"/>
  <c r="T12" i="20"/>
  <c r="V12" i="20" s="1"/>
  <c r="S12" i="20"/>
  <c r="U12" i="20" s="1"/>
  <c r="W12" i="20" s="1"/>
  <c r="I81" i="20"/>
  <c r="H81" i="20"/>
  <c r="I78" i="20"/>
  <c r="H78" i="20"/>
  <c r="J11" i="20"/>
  <c r="R11" i="20"/>
  <c r="J80" i="20"/>
  <c r="I110" i="20"/>
  <c r="H110" i="20"/>
  <c r="J90" i="20"/>
  <c r="R90" i="20"/>
  <c r="T13" i="20"/>
  <c r="V13" i="20" s="1"/>
  <c r="S13" i="20"/>
  <c r="U13" i="20" s="1"/>
  <c r="W13" i="20" s="1"/>
  <c r="T25" i="20"/>
  <c r="V25" i="20" s="1"/>
  <c r="S25" i="20"/>
  <c r="U25" i="20" s="1"/>
  <c r="W25" i="20" s="1"/>
  <c r="S16" i="20"/>
  <c r="U16" i="20" s="1"/>
  <c r="W16" i="20" s="1"/>
  <c r="T16" i="20"/>
  <c r="V16" i="20" s="1"/>
  <c r="I65" i="20"/>
  <c r="H65" i="20"/>
  <c r="I45" i="20"/>
  <c r="H45" i="20"/>
  <c r="J79" i="20"/>
  <c r="R79" i="20"/>
  <c r="I51" i="20"/>
  <c r="H51" i="20"/>
  <c r="I93" i="20"/>
  <c r="H93" i="20"/>
  <c r="T30" i="20"/>
  <c r="V30" i="20" s="1"/>
  <c r="S30" i="20"/>
  <c r="U30" i="20" s="1"/>
  <c r="W30" i="20" s="1"/>
  <c r="H112" i="20"/>
  <c r="I112" i="20"/>
  <c r="I117" i="20"/>
  <c r="J88" i="20"/>
  <c r="R88" i="20"/>
  <c r="T19" i="20"/>
  <c r="V19" i="20" s="1"/>
  <c r="S19" i="20"/>
  <c r="U19" i="20" s="1"/>
  <c r="W19" i="20" s="1"/>
  <c r="J52" i="20"/>
  <c r="R52" i="20"/>
  <c r="I46" i="20"/>
  <c r="H46" i="20"/>
  <c r="T29" i="20"/>
  <c r="V29" i="20" s="1"/>
  <c r="S29" i="20"/>
  <c r="U29" i="20" s="1"/>
  <c r="W29" i="20" s="1"/>
  <c r="J83" i="20"/>
  <c r="R83" i="20"/>
  <c r="H126" i="20"/>
  <c r="I126" i="20"/>
  <c r="I120" i="20"/>
  <c r="I91" i="20"/>
  <c r="H91" i="20"/>
  <c r="J58" i="20"/>
  <c r="R58" i="20"/>
  <c r="T23" i="20"/>
  <c r="V23" i="20" s="1"/>
  <c r="S23" i="20"/>
  <c r="U23" i="20" s="1"/>
  <c r="W23" i="20" s="1"/>
  <c r="H62" i="20"/>
  <c r="I62" i="20"/>
  <c r="I85" i="20"/>
  <c r="H85" i="20"/>
  <c r="H118" i="20"/>
  <c r="I118" i="20"/>
  <c r="T33" i="20"/>
  <c r="V33" i="20" s="1"/>
  <c r="S33" i="20"/>
  <c r="U33" i="20" s="1"/>
  <c r="W33" i="20" s="1"/>
  <c r="J66" i="20"/>
  <c r="H115" i="20"/>
  <c r="I115" i="20"/>
  <c r="I63" i="20"/>
  <c r="H63" i="20"/>
  <c r="I128" i="20"/>
  <c r="H128" i="20"/>
  <c r="T18" i="20"/>
  <c r="V18" i="20" s="1"/>
  <c r="S18" i="20"/>
  <c r="U18" i="20" s="1"/>
  <c r="W18" i="20" s="1"/>
  <c r="R61" i="20"/>
  <c r="J86" i="20"/>
  <c r="R86" i="20"/>
  <c r="I50" i="20"/>
  <c r="H50" i="20"/>
  <c r="T15" i="20"/>
  <c r="V15" i="20" s="1"/>
  <c r="S15" i="20"/>
  <c r="U15" i="20" s="1"/>
  <c r="W15" i="20" s="1"/>
  <c r="I59" i="20"/>
  <c r="H59" i="20"/>
  <c r="H125" i="20"/>
  <c r="I125" i="20"/>
  <c r="I124" i="20"/>
  <c r="H124" i="20"/>
  <c r="I53" i="20"/>
  <c r="H53" i="20"/>
  <c r="I123" i="20"/>
  <c r="H111" i="20"/>
  <c r="I111" i="20"/>
  <c r="I44" i="20"/>
  <c r="H44" i="20"/>
  <c r="J47" i="20"/>
  <c r="R47" i="20"/>
  <c r="T24" i="20"/>
  <c r="V24" i="20" s="1"/>
  <c r="S24" i="20"/>
  <c r="U24" i="20" s="1"/>
  <c r="W24" i="20" s="1"/>
  <c r="J82" i="20"/>
  <c r="R82" i="20"/>
  <c r="J95" i="20"/>
  <c r="R95" i="20"/>
  <c r="G89" i="19"/>
  <c r="J18" i="19"/>
  <c r="R18" i="19"/>
  <c r="G123" i="19"/>
  <c r="G46" i="19"/>
  <c r="G91" i="19"/>
  <c r="G96" i="19"/>
  <c r="J31" i="19"/>
  <c r="R31" i="19"/>
  <c r="G114" i="19"/>
  <c r="G122" i="19"/>
  <c r="J27" i="19"/>
  <c r="R27" i="19"/>
  <c r="G83" i="19"/>
  <c r="J17" i="19"/>
  <c r="R17" i="19"/>
  <c r="G109" i="19"/>
  <c r="G126" i="19"/>
  <c r="J11" i="19"/>
  <c r="R11" i="19"/>
  <c r="J16" i="19"/>
  <c r="R16" i="19"/>
  <c r="J30" i="19"/>
  <c r="R30" i="19"/>
  <c r="G90" i="19"/>
  <c r="J20" i="19"/>
  <c r="R20" i="19"/>
  <c r="H29" i="19"/>
  <c r="I29" i="19"/>
  <c r="G118" i="19"/>
  <c r="J28" i="19"/>
  <c r="R28" i="19"/>
  <c r="J33" i="19"/>
  <c r="R33" i="19"/>
  <c r="J10" i="19"/>
  <c r="R10" i="19"/>
  <c r="J15" i="19"/>
  <c r="R15" i="19"/>
  <c r="J21" i="19"/>
  <c r="R21" i="19"/>
  <c r="H22" i="19"/>
  <c r="I22" i="19"/>
  <c r="J23" i="19"/>
  <c r="R23" i="19"/>
  <c r="J14" i="19"/>
  <c r="R14" i="19"/>
  <c r="G124" i="19"/>
  <c r="G45" i="19"/>
  <c r="G49" i="19"/>
  <c r="J19" i="19"/>
  <c r="R19" i="19"/>
  <c r="J26" i="19"/>
  <c r="R26" i="19"/>
  <c r="G47" i="19"/>
  <c r="G51" i="19"/>
  <c r="G86" i="19"/>
  <c r="J25" i="19"/>
  <c r="R25" i="19"/>
  <c r="J24" i="19"/>
  <c r="R24" i="19"/>
  <c r="J32" i="19"/>
  <c r="R32" i="19"/>
  <c r="G111" i="19"/>
  <c r="G112" i="19"/>
  <c r="G120" i="19"/>
  <c r="J13" i="19"/>
  <c r="R13" i="19"/>
  <c r="J12" i="19"/>
  <c r="R12" i="19"/>
  <c r="D36" i="16"/>
  <c r="G36" i="16" s="1"/>
  <c r="D35" i="16"/>
  <c r="G35" i="16" s="1"/>
  <c r="D34" i="16"/>
  <c r="G34" i="16" s="1"/>
  <c r="D33" i="16"/>
  <c r="G33" i="16" s="1"/>
  <c r="D32" i="16"/>
  <c r="D31" i="16"/>
  <c r="G31" i="16" s="1"/>
  <c r="D30" i="16"/>
  <c r="G30" i="16" s="1"/>
  <c r="D29" i="16"/>
  <c r="G29" i="16" s="1"/>
  <c r="D28" i="16"/>
  <c r="G28" i="16" s="1"/>
  <c r="F32" i="16"/>
  <c r="D27" i="16"/>
  <c r="G27" i="16" s="1"/>
  <c r="D26" i="16"/>
  <c r="G26" i="16" s="1"/>
  <c r="D24" i="16"/>
  <c r="D23" i="16"/>
  <c r="G23" i="16" s="1"/>
  <c r="D21" i="16"/>
  <c r="G21" i="16" s="1"/>
  <c r="D19" i="16"/>
  <c r="G19" i="16" s="1"/>
  <c r="D17" i="16"/>
  <c r="G17" i="16" s="1"/>
  <c r="D15" i="16"/>
  <c r="G15" i="16" s="1"/>
  <c r="D13" i="16"/>
  <c r="G13" i="16" s="1"/>
  <c r="F12" i="16"/>
  <c r="D11" i="16"/>
  <c r="G11" i="16" s="1"/>
  <c r="D25" i="16"/>
  <c r="G25" i="16" s="1"/>
  <c r="F24" i="16"/>
  <c r="D22" i="16"/>
  <c r="G22" i="16" s="1"/>
  <c r="D20" i="16"/>
  <c r="G20" i="16" s="1"/>
  <c r="D18" i="16"/>
  <c r="G18" i="16" s="1"/>
  <c r="D16" i="16"/>
  <c r="G16" i="16" s="1"/>
  <c r="D14" i="16"/>
  <c r="G14" i="16" s="1"/>
  <c r="D12" i="16"/>
  <c r="D10" i="16"/>
  <c r="G10" i="16" s="1"/>
  <c r="F32" i="17"/>
  <c r="D31" i="17"/>
  <c r="G31" i="17" s="1"/>
  <c r="D29" i="17"/>
  <c r="G29" i="17" s="1"/>
  <c r="D27" i="17"/>
  <c r="G27" i="17" s="1"/>
  <c r="D34" i="17"/>
  <c r="G34" i="17" s="1"/>
  <c r="D33" i="17"/>
  <c r="G33" i="17" s="1"/>
  <c r="D32" i="17"/>
  <c r="D30" i="17"/>
  <c r="G30" i="17" s="1"/>
  <c r="D28" i="17"/>
  <c r="G28" i="17" s="1"/>
  <c r="D25" i="17"/>
  <c r="G25" i="17" s="1"/>
  <c r="F24" i="17"/>
  <c r="D22" i="17"/>
  <c r="G22" i="17" s="1"/>
  <c r="D20" i="17"/>
  <c r="D18" i="17"/>
  <c r="G18" i="17" s="1"/>
  <c r="D16" i="17"/>
  <c r="G16" i="17" s="1"/>
  <c r="D14" i="17"/>
  <c r="G14" i="17" s="1"/>
  <c r="D12" i="17"/>
  <c r="D10" i="17"/>
  <c r="G10" i="17" s="1"/>
  <c r="D26" i="17"/>
  <c r="G26" i="17" s="1"/>
  <c r="D24" i="17"/>
  <c r="D23" i="17"/>
  <c r="G23" i="17" s="1"/>
  <c r="D21" i="17"/>
  <c r="G21" i="17" s="1"/>
  <c r="D19" i="17"/>
  <c r="G19" i="17" s="1"/>
  <c r="D17" i="17"/>
  <c r="G17" i="17" s="1"/>
  <c r="D15" i="17"/>
  <c r="G15" i="17" s="1"/>
  <c r="D13" i="17"/>
  <c r="G13" i="17" s="1"/>
  <c r="F12" i="17"/>
  <c r="D11" i="17"/>
  <c r="G11" i="17" s="1"/>
  <c r="G20" i="17"/>
  <c r="M6" i="17"/>
  <c r="K5" i="17"/>
  <c r="L6" i="17"/>
  <c r="K6" i="17"/>
  <c r="L5" i="17"/>
  <c r="K6" i="16"/>
  <c r="M6" i="16"/>
  <c r="K5" i="16"/>
  <c r="L5" i="16"/>
  <c r="L6" i="16"/>
  <c r="R81" i="26" l="1"/>
  <c r="T64" i="27"/>
  <c r="V64" i="27" s="1"/>
  <c r="S64" i="27"/>
  <c r="U64" i="27" s="1"/>
  <c r="W64" i="27" s="1"/>
  <c r="T44" i="27"/>
  <c r="V44" i="27" s="1"/>
  <c r="S44" i="27"/>
  <c r="U44" i="27" s="1"/>
  <c r="W44" i="27" s="1"/>
  <c r="T46" i="27"/>
  <c r="V46" i="27" s="1"/>
  <c r="S46" i="27"/>
  <c r="U46" i="27" s="1"/>
  <c r="W46" i="27" s="1"/>
  <c r="T66" i="27"/>
  <c r="V66" i="27" s="1"/>
  <c r="S66" i="27"/>
  <c r="U66" i="27" s="1"/>
  <c r="W66" i="27" s="1"/>
  <c r="T63" i="27"/>
  <c r="V63" i="27" s="1"/>
  <c r="S63" i="27"/>
  <c r="U63" i="27" s="1"/>
  <c r="W63" i="27" s="1"/>
  <c r="S56" i="27"/>
  <c r="U56" i="27" s="1"/>
  <c r="W56" i="27" s="1"/>
  <c r="T85" i="27"/>
  <c r="V85" i="27" s="1"/>
  <c r="S85" i="27"/>
  <c r="U85" i="27" s="1"/>
  <c r="W85" i="27" s="1"/>
  <c r="T78" i="27"/>
  <c r="V78" i="27" s="1"/>
  <c r="S79" i="27"/>
  <c r="U79" i="27" s="1"/>
  <c r="W79" i="27" s="1"/>
  <c r="T11" i="26"/>
  <c r="V11" i="26" s="1"/>
  <c r="T44" i="26"/>
  <c r="V44" i="26" s="1"/>
  <c r="S44" i="26"/>
  <c r="U44" i="26" s="1"/>
  <c r="W44" i="26" s="1"/>
  <c r="J82" i="26"/>
  <c r="R82" i="26"/>
  <c r="T46" i="26"/>
  <c r="V46" i="26" s="1"/>
  <c r="S46" i="26"/>
  <c r="U46" i="26" s="1"/>
  <c r="W46" i="26" s="1"/>
  <c r="T83" i="26"/>
  <c r="V83" i="26" s="1"/>
  <c r="S83" i="26"/>
  <c r="U83" i="26" s="1"/>
  <c r="W83" i="26" s="1"/>
  <c r="J47" i="26"/>
  <c r="R47" i="26"/>
  <c r="T81" i="26"/>
  <c r="V81" i="26" s="1"/>
  <c r="S81" i="26"/>
  <c r="U81" i="26" s="1"/>
  <c r="W81" i="26" s="1"/>
  <c r="T66" i="26"/>
  <c r="V66" i="26" s="1"/>
  <c r="S66" i="26"/>
  <c r="U66" i="26" s="1"/>
  <c r="W66" i="26" s="1"/>
  <c r="S63" i="26"/>
  <c r="U63" i="26" s="1"/>
  <c r="W63" i="26" s="1"/>
  <c r="T63" i="26"/>
  <c r="V63" i="26" s="1"/>
  <c r="T64" i="26"/>
  <c r="V64" i="26" s="1"/>
  <c r="S64" i="26"/>
  <c r="U64" i="26" s="1"/>
  <c r="W64" i="26" s="1"/>
  <c r="J43" i="26"/>
  <c r="R43" i="26"/>
  <c r="J84" i="26"/>
  <c r="R84" i="26"/>
  <c r="T45" i="26"/>
  <c r="V45" i="26" s="1"/>
  <c r="S45" i="26"/>
  <c r="U45" i="26" s="1"/>
  <c r="W45" i="26" s="1"/>
  <c r="J65" i="26"/>
  <c r="R65" i="26"/>
  <c r="T62" i="26"/>
  <c r="V62" i="26" s="1"/>
  <c r="S62" i="26"/>
  <c r="U62" i="26" s="1"/>
  <c r="W62" i="26" s="1"/>
  <c r="J85" i="26"/>
  <c r="R85" i="26"/>
  <c r="S36" i="27"/>
  <c r="U36" i="27" s="1"/>
  <c r="W36" i="27" s="1"/>
  <c r="J34" i="26"/>
  <c r="R56" i="26"/>
  <c r="S56" i="26" s="1"/>
  <c r="U56" i="26" s="1"/>
  <c r="W56" i="26" s="1"/>
  <c r="R52" i="26"/>
  <c r="T52" i="26" s="1"/>
  <c r="V52" i="26" s="1"/>
  <c r="S38" i="27"/>
  <c r="U38" i="27" s="1"/>
  <c r="W38" i="27" s="1"/>
  <c r="R33" i="26"/>
  <c r="T33" i="26" s="1"/>
  <c r="V33" i="26" s="1"/>
  <c r="J75" i="26"/>
  <c r="R80" i="26"/>
  <c r="T80" i="26" s="1"/>
  <c r="V80" i="26" s="1"/>
  <c r="T53" i="27"/>
  <c r="V53" i="27" s="1"/>
  <c r="S53" i="27"/>
  <c r="U53" i="27" s="1"/>
  <c r="W53" i="27" s="1"/>
  <c r="T61" i="27"/>
  <c r="V61" i="27" s="1"/>
  <c r="S61" i="27"/>
  <c r="U61" i="27" s="1"/>
  <c r="W61" i="27" s="1"/>
  <c r="T77" i="27"/>
  <c r="V77" i="27" s="1"/>
  <c r="S77" i="27"/>
  <c r="U77" i="27" s="1"/>
  <c r="W77" i="27" s="1"/>
  <c r="T52" i="27"/>
  <c r="V52" i="27" s="1"/>
  <c r="S52" i="27"/>
  <c r="U52" i="27" s="1"/>
  <c r="W52" i="27" s="1"/>
  <c r="T37" i="27"/>
  <c r="V37" i="27" s="1"/>
  <c r="S37" i="27"/>
  <c r="U37" i="27" s="1"/>
  <c r="W37" i="27" s="1"/>
  <c r="T80" i="27"/>
  <c r="V80" i="27" s="1"/>
  <c r="S80" i="27"/>
  <c r="U80" i="27" s="1"/>
  <c r="W80" i="27" s="1"/>
  <c r="T74" i="27"/>
  <c r="V74" i="27" s="1"/>
  <c r="S74" i="27"/>
  <c r="U74" i="27" s="1"/>
  <c r="W74" i="27" s="1"/>
  <c r="T75" i="27"/>
  <c r="V75" i="27" s="1"/>
  <c r="S75" i="27"/>
  <c r="U75" i="27" s="1"/>
  <c r="W75" i="27" s="1"/>
  <c r="T40" i="27"/>
  <c r="V40" i="27" s="1"/>
  <c r="S40" i="27"/>
  <c r="U40" i="27" s="1"/>
  <c r="W40" i="27" s="1"/>
  <c r="T39" i="27"/>
  <c r="V39" i="27" s="1"/>
  <c r="S39" i="27"/>
  <c r="U39" i="27" s="1"/>
  <c r="W39" i="27" s="1"/>
  <c r="T59" i="27"/>
  <c r="V59" i="27" s="1"/>
  <c r="S59" i="27"/>
  <c r="U59" i="27" s="1"/>
  <c r="W59" i="27" s="1"/>
  <c r="T58" i="27"/>
  <c r="V58" i="27" s="1"/>
  <c r="S58" i="27"/>
  <c r="U58" i="27" s="1"/>
  <c r="W58" i="27" s="1"/>
  <c r="T55" i="27"/>
  <c r="V55" i="27" s="1"/>
  <c r="S55" i="27"/>
  <c r="U55" i="27" s="1"/>
  <c r="W55" i="27" s="1"/>
  <c r="T73" i="27"/>
  <c r="V73" i="27" s="1"/>
  <c r="S73" i="27"/>
  <c r="U73" i="27" s="1"/>
  <c r="W73" i="27" s="1"/>
  <c r="T71" i="27"/>
  <c r="V71" i="27" s="1"/>
  <c r="S71" i="27"/>
  <c r="U71" i="27" s="1"/>
  <c r="W71" i="27" s="1"/>
  <c r="T57" i="27"/>
  <c r="V57" i="27" s="1"/>
  <c r="S57" i="27"/>
  <c r="U57" i="27" s="1"/>
  <c r="W57" i="27" s="1"/>
  <c r="T31" i="27"/>
  <c r="V31" i="27" s="1"/>
  <c r="S31" i="27"/>
  <c r="U31" i="27" s="1"/>
  <c r="W31" i="27" s="1"/>
  <c r="T35" i="27"/>
  <c r="V35" i="27" s="1"/>
  <c r="S35" i="27"/>
  <c r="U35" i="27" s="1"/>
  <c r="W35" i="27" s="1"/>
  <c r="J41" i="26"/>
  <c r="R41" i="26"/>
  <c r="J54" i="26"/>
  <c r="R54" i="26"/>
  <c r="J60" i="26"/>
  <c r="R60" i="26"/>
  <c r="J72" i="26"/>
  <c r="R72" i="26"/>
  <c r="T34" i="26"/>
  <c r="V34" i="26" s="1"/>
  <c r="S34" i="26"/>
  <c r="U34" i="26" s="1"/>
  <c r="W34" i="26" s="1"/>
  <c r="J36" i="26"/>
  <c r="R36" i="26"/>
  <c r="T61" i="26"/>
  <c r="V61" i="26" s="1"/>
  <c r="S61" i="26"/>
  <c r="U61" i="26" s="1"/>
  <c r="W61" i="26" s="1"/>
  <c r="T38" i="26"/>
  <c r="V38" i="26" s="1"/>
  <c r="S38" i="26"/>
  <c r="U38" i="26" s="1"/>
  <c r="W38" i="26" s="1"/>
  <c r="T19" i="26"/>
  <c r="V19" i="26" s="1"/>
  <c r="S19" i="26"/>
  <c r="U19" i="26" s="1"/>
  <c r="W19" i="26" s="1"/>
  <c r="T58" i="26"/>
  <c r="V58" i="26" s="1"/>
  <c r="S58" i="26"/>
  <c r="U58" i="26" s="1"/>
  <c r="W58" i="26" s="1"/>
  <c r="J71" i="26"/>
  <c r="R71" i="26"/>
  <c r="J77" i="26"/>
  <c r="R77" i="26"/>
  <c r="J35" i="26"/>
  <c r="R35" i="26"/>
  <c r="J39" i="26"/>
  <c r="R39" i="26"/>
  <c r="J73" i="26"/>
  <c r="R73" i="26"/>
  <c r="J32" i="26"/>
  <c r="R32" i="26"/>
  <c r="T42" i="26"/>
  <c r="V42" i="26" s="1"/>
  <c r="S42" i="26"/>
  <c r="U42" i="26" s="1"/>
  <c r="W42" i="26" s="1"/>
  <c r="J37" i="26"/>
  <c r="R37" i="26"/>
  <c r="J31" i="26"/>
  <c r="R31" i="26"/>
  <c r="J76" i="26"/>
  <c r="R76" i="26"/>
  <c r="J53" i="26"/>
  <c r="R53" i="26"/>
  <c r="T40" i="26"/>
  <c r="V40" i="26" s="1"/>
  <c r="S40" i="26"/>
  <c r="U40" i="26" s="1"/>
  <c r="W40" i="26" s="1"/>
  <c r="T74" i="26"/>
  <c r="V74" i="26" s="1"/>
  <c r="S74" i="26"/>
  <c r="U74" i="26" s="1"/>
  <c r="W74" i="26" s="1"/>
  <c r="T75" i="26"/>
  <c r="V75" i="26" s="1"/>
  <c r="S75" i="26"/>
  <c r="U75" i="26" s="1"/>
  <c r="W75" i="26" s="1"/>
  <c r="J57" i="26"/>
  <c r="R57" i="26"/>
  <c r="J79" i="26"/>
  <c r="R79" i="26"/>
  <c r="J59" i="26"/>
  <c r="R59" i="26"/>
  <c r="J55" i="26"/>
  <c r="R55" i="26"/>
  <c r="J78" i="26"/>
  <c r="R78" i="26"/>
  <c r="I64" i="24"/>
  <c r="H63" i="24"/>
  <c r="H71" i="24"/>
  <c r="J69" i="24"/>
  <c r="R69" i="24"/>
  <c r="J69" i="22"/>
  <c r="R69" i="22"/>
  <c r="H66" i="24"/>
  <c r="J54" i="24"/>
  <c r="R54" i="24"/>
  <c r="J36" i="24"/>
  <c r="R36" i="24"/>
  <c r="H67" i="24"/>
  <c r="I38" i="24"/>
  <c r="J38" i="24" s="1"/>
  <c r="H52" i="24"/>
  <c r="H28" i="24"/>
  <c r="H65" i="24"/>
  <c r="J54" i="22"/>
  <c r="R54" i="22"/>
  <c r="J36" i="22"/>
  <c r="R36" i="22"/>
  <c r="I56" i="24"/>
  <c r="J56" i="24" s="1"/>
  <c r="H31" i="24"/>
  <c r="I62" i="24"/>
  <c r="J62" i="24" s="1"/>
  <c r="H39" i="24"/>
  <c r="H50" i="24"/>
  <c r="H32" i="24"/>
  <c r="H62" i="22"/>
  <c r="I68" i="22"/>
  <c r="R68" i="22" s="1"/>
  <c r="T15" i="24"/>
  <c r="V15" i="24" s="1"/>
  <c r="S15" i="24"/>
  <c r="U15" i="24" s="1"/>
  <c r="W15" i="24" s="1"/>
  <c r="J28" i="24"/>
  <c r="R28" i="24"/>
  <c r="H57" i="24"/>
  <c r="I57" i="24"/>
  <c r="H70" i="24"/>
  <c r="I70" i="24"/>
  <c r="I33" i="24"/>
  <c r="H33" i="24"/>
  <c r="I68" i="24"/>
  <c r="H68" i="24"/>
  <c r="T20" i="24"/>
  <c r="V20" i="24" s="1"/>
  <c r="S20" i="24"/>
  <c r="U20" i="24" s="1"/>
  <c r="W20" i="24" s="1"/>
  <c r="T17" i="24"/>
  <c r="V17" i="24" s="1"/>
  <c r="S17" i="24"/>
  <c r="U17" i="24" s="1"/>
  <c r="W17" i="24" s="1"/>
  <c r="H48" i="24"/>
  <c r="I48" i="24"/>
  <c r="I41" i="24"/>
  <c r="H41" i="24"/>
  <c r="I34" i="24"/>
  <c r="H34" i="24"/>
  <c r="T13" i="24"/>
  <c r="V13" i="24" s="1"/>
  <c r="S13" i="24"/>
  <c r="U13" i="24" s="1"/>
  <c r="W13" i="24" s="1"/>
  <c r="J64" i="24"/>
  <c r="R64" i="24"/>
  <c r="I55" i="24"/>
  <c r="H55" i="24"/>
  <c r="J67" i="24"/>
  <c r="R67" i="24"/>
  <c r="T19" i="24"/>
  <c r="V19" i="24" s="1"/>
  <c r="S19" i="24"/>
  <c r="U19" i="24" s="1"/>
  <c r="W19" i="24" s="1"/>
  <c r="J65" i="24"/>
  <c r="R65" i="24"/>
  <c r="I53" i="24"/>
  <c r="H53" i="24"/>
  <c r="I73" i="24"/>
  <c r="H73" i="24"/>
  <c r="J52" i="24"/>
  <c r="R52" i="24"/>
  <c r="J11" i="24"/>
  <c r="R11" i="24"/>
  <c r="I29" i="24"/>
  <c r="H29" i="24"/>
  <c r="J66" i="24"/>
  <c r="R66" i="24"/>
  <c r="I46" i="24"/>
  <c r="H46" i="24"/>
  <c r="I30" i="24"/>
  <c r="H30" i="24"/>
  <c r="T22" i="24"/>
  <c r="V22" i="24" s="1"/>
  <c r="S22" i="24"/>
  <c r="U22" i="24" s="1"/>
  <c r="W22" i="24" s="1"/>
  <c r="J71" i="24"/>
  <c r="R71" i="24"/>
  <c r="H40" i="24"/>
  <c r="I40" i="24"/>
  <c r="T23" i="24"/>
  <c r="V23" i="24" s="1"/>
  <c r="S23" i="24"/>
  <c r="U23" i="24" s="1"/>
  <c r="W23" i="24" s="1"/>
  <c r="T21" i="24"/>
  <c r="V21" i="24" s="1"/>
  <c r="S21" i="24"/>
  <c r="U21" i="24" s="1"/>
  <c r="W21" i="24" s="1"/>
  <c r="I51" i="24"/>
  <c r="H51" i="24"/>
  <c r="J39" i="24"/>
  <c r="R39" i="24"/>
  <c r="J50" i="24"/>
  <c r="R50" i="24"/>
  <c r="I37" i="24"/>
  <c r="H37" i="24"/>
  <c r="I72" i="24"/>
  <c r="H72" i="24"/>
  <c r="J63" i="24"/>
  <c r="R63" i="24"/>
  <c r="T14" i="24"/>
  <c r="V14" i="24" s="1"/>
  <c r="S14" i="24"/>
  <c r="U14" i="24" s="1"/>
  <c r="W14" i="24" s="1"/>
  <c r="T12" i="24"/>
  <c r="V12" i="24" s="1"/>
  <c r="S12" i="24"/>
  <c r="U12" i="24" s="1"/>
  <c r="W12" i="24" s="1"/>
  <c r="J32" i="24"/>
  <c r="R32" i="24"/>
  <c r="T10" i="24"/>
  <c r="V10" i="24" s="1"/>
  <c r="S10" i="24"/>
  <c r="U10" i="24" s="1"/>
  <c r="W10" i="24" s="1"/>
  <c r="T16" i="24"/>
  <c r="V16" i="24" s="1"/>
  <c r="S16" i="24"/>
  <c r="U16" i="24" s="1"/>
  <c r="W16" i="24" s="1"/>
  <c r="I47" i="24"/>
  <c r="H47" i="24"/>
  <c r="J31" i="24"/>
  <c r="R31" i="24"/>
  <c r="I49" i="24"/>
  <c r="H49" i="24"/>
  <c r="H35" i="24"/>
  <c r="I35" i="24"/>
  <c r="I32" i="22"/>
  <c r="J32" i="22" s="1"/>
  <c r="H66" i="22"/>
  <c r="H73" i="22"/>
  <c r="H49" i="22"/>
  <c r="H47" i="22"/>
  <c r="H29" i="22"/>
  <c r="H56" i="22"/>
  <c r="H63" i="22"/>
  <c r="H41" i="22"/>
  <c r="I53" i="22"/>
  <c r="R53" i="22" s="1"/>
  <c r="I30" i="22"/>
  <c r="J30" i="22" s="1"/>
  <c r="H72" i="22"/>
  <c r="I48" i="22"/>
  <c r="J48" i="22" s="1"/>
  <c r="I64" i="22"/>
  <c r="J64" i="22" s="1"/>
  <c r="H67" i="22"/>
  <c r="J62" i="22"/>
  <c r="R62" i="22"/>
  <c r="J47" i="22"/>
  <c r="R47" i="22"/>
  <c r="T23" i="22"/>
  <c r="V23" i="22" s="1"/>
  <c r="S23" i="22"/>
  <c r="U23" i="22" s="1"/>
  <c r="W23" i="22" s="1"/>
  <c r="I52" i="22"/>
  <c r="H52" i="22"/>
  <c r="J56" i="22"/>
  <c r="R56" i="22"/>
  <c r="T21" i="22"/>
  <c r="V21" i="22" s="1"/>
  <c r="S21" i="22"/>
  <c r="U21" i="22" s="1"/>
  <c r="W21" i="22" s="1"/>
  <c r="T19" i="22"/>
  <c r="V19" i="22" s="1"/>
  <c r="S19" i="22"/>
  <c r="U19" i="22" s="1"/>
  <c r="W19" i="22" s="1"/>
  <c r="H34" i="22"/>
  <c r="I34" i="22"/>
  <c r="J73" i="22"/>
  <c r="R73" i="22"/>
  <c r="T14" i="22"/>
  <c r="V14" i="22" s="1"/>
  <c r="S14" i="22"/>
  <c r="U14" i="22" s="1"/>
  <c r="W14" i="22" s="1"/>
  <c r="I46" i="22"/>
  <c r="H46" i="22"/>
  <c r="T17" i="22"/>
  <c r="V17" i="22" s="1"/>
  <c r="S17" i="22"/>
  <c r="U17" i="22" s="1"/>
  <c r="W17" i="22" s="1"/>
  <c r="I55" i="22"/>
  <c r="H55" i="22"/>
  <c r="T15" i="22"/>
  <c r="V15" i="22" s="1"/>
  <c r="S15" i="22"/>
  <c r="U15" i="22" s="1"/>
  <c r="W15" i="22" s="1"/>
  <c r="J49" i="22"/>
  <c r="R49" i="22"/>
  <c r="H31" i="22"/>
  <c r="I31" i="22"/>
  <c r="J72" i="22"/>
  <c r="R72" i="22"/>
  <c r="H37" i="22"/>
  <c r="I37" i="22"/>
  <c r="T12" i="22"/>
  <c r="V12" i="22" s="1"/>
  <c r="S12" i="22"/>
  <c r="U12" i="22" s="1"/>
  <c r="W12" i="22" s="1"/>
  <c r="J41" i="22"/>
  <c r="R41" i="22"/>
  <c r="T22" i="22"/>
  <c r="V22" i="22" s="1"/>
  <c r="S22" i="22"/>
  <c r="U22" i="22" s="1"/>
  <c r="W22" i="22" s="1"/>
  <c r="T20" i="22"/>
  <c r="V20" i="22" s="1"/>
  <c r="S20" i="22"/>
  <c r="U20" i="22" s="1"/>
  <c r="W20" i="22" s="1"/>
  <c r="I38" i="22"/>
  <c r="H38" i="22"/>
  <c r="J63" i="22"/>
  <c r="R63" i="22"/>
  <c r="I57" i="22"/>
  <c r="H57" i="22"/>
  <c r="I40" i="22"/>
  <c r="H40" i="22"/>
  <c r="H28" i="22"/>
  <c r="I28" i="22"/>
  <c r="I65" i="22"/>
  <c r="H65" i="22"/>
  <c r="I33" i="22"/>
  <c r="H33" i="22"/>
  <c r="J11" i="22"/>
  <c r="R11" i="22"/>
  <c r="T10" i="22"/>
  <c r="V10" i="22" s="1"/>
  <c r="S10" i="22"/>
  <c r="U10" i="22" s="1"/>
  <c r="W10" i="22" s="1"/>
  <c r="H51" i="22"/>
  <c r="I51" i="22"/>
  <c r="T13" i="22"/>
  <c r="V13" i="22" s="1"/>
  <c r="S13" i="22"/>
  <c r="U13" i="22" s="1"/>
  <c r="W13" i="22" s="1"/>
  <c r="H50" i="22"/>
  <c r="I50" i="22"/>
  <c r="H70" i="22"/>
  <c r="I70" i="22"/>
  <c r="H71" i="22"/>
  <c r="I71" i="22"/>
  <c r="J67" i="22"/>
  <c r="R67" i="22"/>
  <c r="I35" i="22"/>
  <c r="H35" i="22"/>
  <c r="I39" i="22"/>
  <c r="H39" i="22"/>
  <c r="J66" i="22"/>
  <c r="R66" i="22"/>
  <c r="T16" i="22"/>
  <c r="V16" i="22" s="1"/>
  <c r="S16" i="22"/>
  <c r="U16" i="22" s="1"/>
  <c r="W16" i="22" s="1"/>
  <c r="J29" i="22"/>
  <c r="R29" i="22"/>
  <c r="F95" i="17"/>
  <c r="F94" i="17"/>
  <c r="F66" i="17"/>
  <c r="F65" i="17"/>
  <c r="I103" i="19"/>
  <c r="J103" i="19" s="1"/>
  <c r="I35" i="17"/>
  <c r="H35" i="17"/>
  <c r="D122" i="17"/>
  <c r="D121" i="17"/>
  <c r="R98" i="20"/>
  <c r="I36" i="17"/>
  <c r="H36" i="17"/>
  <c r="F121" i="17"/>
  <c r="F122" i="17"/>
  <c r="D65" i="17"/>
  <c r="G65" i="17" s="1"/>
  <c r="D95" i="17"/>
  <c r="G95" i="17" s="1"/>
  <c r="D66" i="17"/>
  <c r="D94" i="17"/>
  <c r="G94" i="17" s="1"/>
  <c r="E122" i="17"/>
  <c r="E121" i="17"/>
  <c r="I92" i="20"/>
  <c r="R92" i="20" s="1"/>
  <c r="I121" i="20"/>
  <c r="J121" i="20" s="1"/>
  <c r="T27" i="20"/>
  <c r="V27" i="20" s="1"/>
  <c r="I116" i="20"/>
  <c r="I119" i="20"/>
  <c r="H49" i="20"/>
  <c r="R97" i="20"/>
  <c r="S97" i="20" s="1"/>
  <c r="U97" i="20" s="1"/>
  <c r="W97" i="20" s="1"/>
  <c r="H96" i="20"/>
  <c r="I113" i="20"/>
  <c r="R113" i="20" s="1"/>
  <c r="J56" i="20"/>
  <c r="I68" i="19"/>
  <c r="J68" i="19" s="1"/>
  <c r="R60" i="20"/>
  <c r="T60" i="20" s="1"/>
  <c r="V60" i="20" s="1"/>
  <c r="I114" i="20"/>
  <c r="H122" i="20"/>
  <c r="S22" i="20"/>
  <c r="U22" i="20" s="1"/>
  <c r="W22" i="20" s="1"/>
  <c r="R84" i="20"/>
  <c r="I100" i="19"/>
  <c r="J100" i="19" s="1"/>
  <c r="H57" i="19"/>
  <c r="H69" i="20"/>
  <c r="I69" i="20"/>
  <c r="T36" i="20"/>
  <c r="V36" i="20" s="1"/>
  <c r="S36" i="20"/>
  <c r="U36" i="20" s="1"/>
  <c r="W36" i="20" s="1"/>
  <c r="J99" i="20"/>
  <c r="R99" i="20"/>
  <c r="H102" i="20"/>
  <c r="I102" i="20"/>
  <c r="H103" i="20"/>
  <c r="I103" i="20"/>
  <c r="J101" i="20"/>
  <c r="R101" i="20"/>
  <c r="J131" i="20"/>
  <c r="R131" i="20"/>
  <c r="T38" i="20"/>
  <c r="V38" i="20" s="1"/>
  <c r="S38" i="20"/>
  <c r="U38" i="20" s="1"/>
  <c r="W38" i="20" s="1"/>
  <c r="J55" i="20"/>
  <c r="I70" i="20"/>
  <c r="H70" i="20"/>
  <c r="H104" i="20"/>
  <c r="I104" i="20"/>
  <c r="T37" i="20"/>
  <c r="V37" i="20" s="1"/>
  <c r="S37" i="20"/>
  <c r="U37" i="20" s="1"/>
  <c r="W37" i="20" s="1"/>
  <c r="T35" i="20"/>
  <c r="V35" i="20" s="1"/>
  <c r="S35" i="20"/>
  <c r="U35" i="20" s="1"/>
  <c r="W35" i="20" s="1"/>
  <c r="H72" i="20"/>
  <c r="I72" i="20"/>
  <c r="J129" i="20"/>
  <c r="R129" i="20"/>
  <c r="I71" i="20"/>
  <c r="H71" i="20"/>
  <c r="J77" i="20"/>
  <c r="R57" i="20"/>
  <c r="S57" i="20" s="1"/>
  <c r="U57" i="20" s="1"/>
  <c r="W57" i="20" s="1"/>
  <c r="J100" i="20"/>
  <c r="R100" i="20"/>
  <c r="J130" i="20"/>
  <c r="R130" i="20"/>
  <c r="R64" i="20"/>
  <c r="T64" i="20" s="1"/>
  <c r="V64" i="20" s="1"/>
  <c r="H64" i="20"/>
  <c r="T34" i="20"/>
  <c r="V34" i="20" s="1"/>
  <c r="S34" i="20"/>
  <c r="U34" i="20" s="1"/>
  <c r="W34" i="20" s="1"/>
  <c r="I67" i="20"/>
  <c r="H67" i="20"/>
  <c r="H68" i="20"/>
  <c r="I68" i="20"/>
  <c r="T39" i="20"/>
  <c r="V39" i="20" s="1"/>
  <c r="S39" i="20"/>
  <c r="U39" i="20" s="1"/>
  <c r="W39" i="20" s="1"/>
  <c r="T38" i="19"/>
  <c r="V38" i="19" s="1"/>
  <c r="S38" i="19"/>
  <c r="U38" i="19" s="1"/>
  <c r="W38" i="19" s="1"/>
  <c r="T39" i="19"/>
  <c r="V39" i="19" s="1"/>
  <c r="S39" i="19"/>
  <c r="U39" i="19" s="1"/>
  <c r="W39" i="19" s="1"/>
  <c r="H131" i="19"/>
  <c r="I131" i="19"/>
  <c r="H69" i="19"/>
  <c r="I69" i="19"/>
  <c r="I129" i="19"/>
  <c r="H129" i="19"/>
  <c r="H101" i="19"/>
  <c r="I101" i="19"/>
  <c r="I99" i="19"/>
  <c r="H99" i="19"/>
  <c r="H130" i="19"/>
  <c r="I130" i="19"/>
  <c r="H72" i="19"/>
  <c r="I72" i="19"/>
  <c r="T37" i="19"/>
  <c r="V37" i="19" s="1"/>
  <c r="S37" i="19"/>
  <c r="U37" i="19" s="1"/>
  <c r="W37" i="19" s="1"/>
  <c r="J70" i="19"/>
  <c r="R70" i="19"/>
  <c r="I102" i="19"/>
  <c r="H102" i="19"/>
  <c r="I104" i="19"/>
  <c r="H104" i="19"/>
  <c r="T34" i="19"/>
  <c r="V34" i="19" s="1"/>
  <c r="S34" i="19"/>
  <c r="U34" i="19" s="1"/>
  <c r="W34" i="19" s="1"/>
  <c r="T35" i="19"/>
  <c r="V35" i="19" s="1"/>
  <c r="S35" i="19"/>
  <c r="U35" i="19" s="1"/>
  <c r="W35" i="19" s="1"/>
  <c r="I71" i="19"/>
  <c r="H71" i="19"/>
  <c r="T36" i="19"/>
  <c r="V36" i="19" s="1"/>
  <c r="S36" i="19"/>
  <c r="U36" i="19" s="1"/>
  <c r="W36" i="19" s="1"/>
  <c r="I61" i="19"/>
  <c r="R61" i="19" s="1"/>
  <c r="I67" i="19"/>
  <c r="H67" i="19"/>
  <c r="R103" i="19"/>
  <c r="H81" i="19"/>
  <c r="H79" i="19"/>
  <c r="H53" i="19"/>
  <c r="H88" i="19"/>
  <c r="H66" i="19"/>
  <c r="I77" i="19"/>
  <c r="J77" i="19" s="1"/>
  <c r="I65" i="19"/>
  <c r="J65" i="19" s="1"/>
  <c r="I94" i="19"/>
  <c r="R94" i="19" s="1"/>
  <c r="H85" i="19"/>
  <c r="H55" i="19"/>
  <c r="H59" i="19"/>
  <c r="H93" i="19"/>
  <c r="I128" i="19"/>
  <c r="J128" i="19" s="1"/>
  <c r="S20" i="20"/>
  <c r="U20" i="20" s="1"/>
  <c r="W20" i="20" s="1"/>
  <c r="I63" i="19"/>
  <c r="J63" i="19" s="1"/>
  <c r="J54" i="20"/>
  <c r="H60" i="19"/>
  <c r="R60" i="19" s="1"/>
  <c r="J127" i="20"/>
  <c r="H115" i="19"/>
  <c r="S32" i="20"/>
  <c r="U32" i="20" s="1"/>
  <c r="W32" i="20" s="1"/>
  <c r="T14" i="20"/>
  <c r="V14" i="20" s="1"/>
  <c r="R48" i="20"/>
  <c r="S48" i="20" s="1"/>
  <c r="U48" i="20" s="1"/>
  <c r="W48" i="20" s="1"/>
  <c r="S10" i="20"/>
  <c r="U10" i="20" s="1"/>
  <c r="W10" i="20" s="1"/>
  <c r="J109" i="20"/>
  <c r="S26" i="20"/>
  <c r="U26" i="20" s="1"/>
  <c r="W26" i="20" s="1"/>
  <c r="S21" i="20"/>
  <c r="U21" i="20" s="1"/>
  <c r="W21" i="20" s="1"/>
  <c r="I64" i="19"/>
  <c r="J64" i="19" s="1"/>
  <c r="I87" i="19"/>
  <c r="J87" i="19" s="1"/>
  <c r="I56" i="19"/>
  <c r="J56" i="19" s="1"/>
  <c r="I78" i="19"/>
  <c r="J78" i="19" s="1"/>
  <c r="H92" i="19"/>
  <c r="R92" i="19" s="1"/>
  <c r="I98" i="19"/>
  <c r="J98" i="19" s="1"/>
  <c r="I84" i="19"/>
  <c r="R84" i="19" s="1"/>
  <c r="I110" i="19"/>
  <c r="J110" i="19" s="1"/>
  <c r="H48" i="19"/>
  <c r="H82" i="19"/>
  <c r="H95" i="19"/>
  <c r="I52" i="19"/>
  <c r="J52" i="19" s="1"/>
  <c r="I119" i="19"/>
  <c r="J119" i="19" s="1"/>
  <c r="H117" i="19"/>
  <c r="I50" i="19"/>
  <c r="J50" i="19" s="1"/>
  <c r="I121" i="19"/>
  <c r="J121" i="19" s="1"/>
  <c r="H113" i="19"/>
  <c r="H62" i="19"/>
  <c r="I80" i="19"/>
  <c r="J80" i="19" s="1"/>
  <c r="H127" i="19"/>
  <c r="I54" i="19"/>
  <c r="J54" i="19" s="1"/>
  <c r="H44" i="19"/>
  <c r="I58" i="19"/>
  <c r="J58" i="19" s="1"/>
  <c r="I125" i="19"/>
  <c r="J125" i="19" s="1"/>
  <c r="H97" i="19"/>
  <c r="I116" i="19"/>
  <c r="R116" i="19" s="1"/>
  <c r="T47" i="20"/>
  <c r="V47" i="20" s="1"/>
  <c r="S47" i="20"/>
  <c r="U47" i="20" s="1"/>
  <c r="W47" i="20" s="1"/>
  <c r="T86" i="20"/>
  <c r="V86" i="20" s="1"/>
  <c r="S86" i="20"/>
  <c r="U86" i="20" s="1"/>
  <c r="W86" i="20" s="1"/>
  <c r="T77" i="20"/>
  <c r="V77" i="20" s="1"/>
  <c r="S77" i="20"/>
  <c r="U77" i="20" s="1"/>
  <c r="W77" i="20" s="1"/>
  <c r="T66" i="20"/>
  <c r="V66" i="20" s="1"/>
  <c r="S66" i="20"/>
  <c r="U66" i="20" s="1"/>
  <c r="W66" i="20" s="1"/>
  <c r="J122" i="20"/>
  <c r="R122" i="20"/>
  <c r="T98" i="20"/>
  <c r="V98" i="20" s="1"/>
  <c r="S98" i="20"/>
  <c r="U98" i="20" s="1"/>
  <c r="W98" i="20" s="1"/>
  <c r="T109" i="20"/>
  <c r="V109" i="20" s="1"/>
  <c r="S109" i="20"/>
  <c r="U109" i="20" s="1"/>
  <c r="W109" i="20" s="1"/>
  <c r="T87" i="20"/>
  <c r="V87" i="20" s="1"/>
  <c r="S87" i="20"/>
  <c r="U87" i="20" s="1"/>
  <c r="W87" i="20" s="1"/>
  <c r="T54" i="20"/>
  <c r="V54" i="20" s="1"/>
  <c r="S54" i="20"/>
  <c r="U54" i="20" s="1"/>
  <c r="W54" i="20" s="1"/>
  <c r="J114" i="20"/>
  <c r="R114" i="20"/>
  <c r="T95" i="20"/>
  <c r="V95" i="20" s="1"/>
  <c r="S95" i="20"/>
  <c r="U95" i="20" s="1"/>
  <c r="W95" i="20" s="1"/>
  <c r="T61" i="20"/>
  <c r="V61" i="20" s="1"/>
  <c r="S61" i="20"/>
  <c r="U61" i="20" s="1"/>
  <c r="W61" i="20" s="1"/>
  <c r="T56" i="20"/>
  <c r="V56" i="20" s="1"/>
  <c r="S56" i="20"/>
  <c r="U56" i="20" s="1"/>
  <c r="W56" i="20" s="1"/>
  <c r="T82" i="20"/>
  <c r="V82" i="20" s="1"/>
  <c r="S82" i="20"/>
  <c r="U82" i="20" s="1"/>
  <c r="W82" i="20" s="1"/>
  <c r="J96" i="20"/>
  <c r="R96" i="20"/>
  <c r="J59" i="20"/>
  <c r="R59" i="20"/>
  <c r="J128" i="20"/>
  <c r="R128" i="20"/>
  <c r="J85" i="20"/>
  <c r="R85" i="20"/>
  <c r="J111" i="20"/>
  <c r="R111" i="20"/>
  <c r="T55" i="20"/>
  <c r="V55" i="20" s="1"/>
  <c r="S55" i="20"/>
  <c r="U55" i="20" s="1"/>
  <c r="W55" i="20" s="1"/>
  <c r="T92" i="20"/>
  <c r="V92" i="20" s="1"/>
  <c r="S92" i="20"/>
  <c r="U92" i="20" s="1"/>
  <c r="W92" i="20" s="1"/>
  <c r="T58" i="20"/>
  <c r="V58" i="20" s="1"/>
  <c r="S58" i="20"/>
  <c r="U58" i="20" s="1"/>
  <c r="W58" i="20" s="1"/>
  <c r="J126" i="20"/>
  <c r="R126" i="20"/>
  <c r="T88" i="20"/>
  <c r="V88" i="20" s="1"/>
  <c r="S88" i="20"/>
  <c r="U88" i="20" s="1"/>
  <c r="W88" i="20" s="1"/>
  <c r="T79" i="20"/>
  <c r="V79" i="20" s="1"/>
  <c r="S79" i="20"/>
  <c r="U79" i="20" s="1"/>
  <c r="W79" i="20" s="1"/>
  <c r="T80" i="20"/>
  <c r="V80" i="20" s="1"/>
  <c r="S80" i="20"/>
  <c r="U80" i="20" s="1"/>
  <c r="W80" i="20" s="1"/>
  <c r="J63" i="20"/>
  <c r="R63" i="20"/>
  <c r="J49" i="20"/>
  <c r="R49" i="20"/>
  <c r="J46" i="20"/>
  <c r="R46" i="20"/>
  <c r="J116" i="20"/>
  <c r="R116" i="20"/>
  <c r="J115" i="20"/>
  <c r="R115" i="20"/>
  <c r="J118" i="20"/>
  <c r="R118" i="20"/>
  <c r="J62" i="20"/>
  <c r="R62" i="20"/>
  <c r="T83" i="20"/>
  <c r="V83" i="20" s="1"/>
  <c r="S83" i="20"/>
  <c r="U83" i="20" s="1"/>
  <c r="W83" i="20" s="1"/>
  <c r="T127" i="20"/>
  <c r="V127" i="20" s="1"/>
  <c r="S127" i="20"/>
  <c r="U127" i="20" s="1"/>
  <c r="W127" i="20" s="1"/>
  <c r="T90" i="20"/>
  <c r="V90" i="20" s="1"/>
  <c r="S90" i="20"/>
  <c r="U90" i="20" s="1"/>
  <c r="W90" i="20" s="1"/>
  <c r="T11" i="20"/>
  <c r="V11" i="20" s="1"/>
  <c r="S11" i="20"/>
  <c r="U11" i="20" s="1"/>
  <c r="W11" i="20" s="1"/>
  <c r="J94" i="20"/>
  <c r="R94" i="20"/>
  <c r="J123" i="20"/>
  <c r="R123" i="20"/>
  <c r="J124" i="20"/>
  <c r="R124" i="20"/>
  <c r="J50" i="20"/>
  <c r="R50" i="20"/>
  <c r="J91" i="20"/>
  <c r="R91" i="20"/>
  <c r="J117" i="20"/>
  <c r="R117" i="20"/>
  <c r="J93" i="20"/>
  <c r="R93" i="20"/>
  <c r="J51" i="20"/>
  <c r="R51" i="20"/>
  <c r="J45" i="20"/>
  <c r="R45" i="20"/>
  <c r="J81" i="20"/>
  <c r="R81" i="20"/>
  <c r="J119" i="20"/>
  <c r="R119" i="20"/>
  <c r="J125" i="20"/>
  <c r="R125" i="20"/>
  <c r="T84" i="20"/>
  <c r="V84" i="20" s="1"/>
  <c r="S84" i="20"/>
  <c r="U84" i="20" s="1"/>
  <c r="W84" i="20" s="1"/>
  <c r="T52" i="20"/>
  <c r="V52" i="20" s="1"/>
  <c r="S52" i="20"/>
  <c r="U52" i="20" s="1"/>
  <c r="W52" i="20" s="1"/>
  <c r="J112" i="20"/>
  <c r="R112" i="20"/>
  <c r="J89" i="20"/>
  <c r="R89" i="20"/>
  <c r="J44" i="20"/>
  <c r="R44" i="20"/>
  <c r="J53" i="20"/>
  <c r="R53" i="20"/>
  <c r="J120" i="20"/>
  <c r="R120" i="20"/>
  <c r="J65" i="20"/>
  <c r="R65" i="20"/>
  <c r="J110" i="20"/>
  <c r="R110" i="20"/>
  <c r="J78" i="20"/>
  <c r="R78" i="20"/>
  <c r="T24" i="19"/>
  <c r="V24" i="19" s="1"/>
  <c r="S24" i="19"/>
  <c r="U24" i="19" s="1"/>
  <c r="W24" i="19" s="1"/>
  <c r="T17" i="19"/>
  <c r="V17" i="19" s="1"/>
  <c r="S17" i="19"/>
  <c r="U17" i="19" s="1"/>
  <c r="W17" i="19" s="1"/>
  <c r="T12" i="19"/>
  <c r="V12" i="19" s="1"/>
  <c r="S12" i="19"/>
  <c r="U12" i="19" s="1"/>
  <c r="W12" i="19" s="1"/>
  <c r="H51" i="19"/>
  <c r="I51" i="19"/>
  <c r="J117" i="19"/>
  <c r="R117" i="19"/>
  <c r="T15" i="19"/>
  <c r="V15" i="19" s="1"/>
  <c r="S15" i="19"/>
  <c r="U15" i="19" s="1"/>
  <c r="W15" i="19" s="1"/>
  <c r="T10" i="19"/>
  <c r="V10" i="19" s="1"/>
  <c r="S10" i="19"/>
  <c r="U10" i="19" s="1"/>
  <c r="W10" i="19" s="1"/>
  <c r="H118" i="19"/>
  <c r="I118" i="19"/>
  <c r="J88" i="19"/>
  <c r="R88" i="19"/>
  <c r="T30" i="19"/>
  <c r="V30" i="19" s="1"/>
  <c r="S30" i="19"/>
  <c r="U30" i="19" s="1"/>
  <c r="W30" i="19" s="1"/>
  <c r="I109" i="19"/>
  <c r="H109" i="19"/>
  <c r="R77" i="19"/>
  <c r="T27" i="19"/>
  <c r="V27" i="19" s="1"/>
  <c r="S27" i="19"/>
  <c r="U27" i="19" s="1"/>
  <c r="W27" i="19" s="1"/>
  <c r="J53" i="19"/>
  <c r="R53" i="19"/>
  <c r="T18" i="19"/>
  <c r="V18" i="19" s="1"/>
  <c r="S18" i="19"/>
  <c r="U18" i="19" s="1"/>
  <c r="W18" i="19" s="1"/>
  <c r="J48" i="19"/>
  <c r="R48" i="19"/>
  <c r="J113" i="19"/>
  <c r="R113" i="19"/>
  <c r="J44" i="19"/>
  <c r="R44" i="19"/>
  <c r="T16" i="19"/>
  <c r="V16" i="19" s="1"/>
  <c r="S16" i="19"/>
  <c r="U16" i="19" s="1"/>
  <c r="W16" i="19" s="1"/>
  <c r="T25" i="19"/>
  <c r="V25" i="19" s="1"/>
  <c r="S25" i="19"/>
  <c r="U25" i="19" s="1"/>
  <c r="W25" i="19" s="1"/>
  <c r="J97" i="19"/>
  <c r="R97" i="19"/>
  <c r="I123" i="19"/>
  <c r="H123" i="19"/>
  <c r="I120" i="19"/>
  <c r="H120" i="19"/>
  <c r="I124" i="19"/>
  <c r="H124" i="19"/>
  <c r="T23" i="19"/>
  <c r="V23" i="19" s="1"/>
  <c r="S23" i="19"/>
  <c r="U23" i="19" s="1"/>
  <c r="W23" i="19" s="1"/>
  <c r="H122" i="19"/>
  <c r="I122" i="19"/>
  <c r="H89" i="19"/>
  <c r="I89" i="19"/>
  <c r="J81" i="19"/>
  <c r="R81" i="19"/>
  <c r="J60" i="19"/>
  <c r="I47" i="19"/>
  <c r="H47" i="19"/>
  <c r="J29" i="19"/>
  <c r="R29" i="19"/>
  <c r="T13" i="19"/>
  <c r="V13" i="19" s="1"/>
  <c r="S13" i="19"/>
  <c r="U13" i="19" s="1"/>
  <c r="W13" i="19" s="1"/>
  <c r="J82" i="19"/>
  <c r="R82" i="19"/>
  <c r="R85" i="19"/>
  <c r="J85" i="19"/>
  <c r="I46" i="19"/>
  <c r="H46" i="19"/>
  <c r="T20" i="19"/>
  <c r="V20" i="19" s="1"/>
  <c r="S20" i="19"/>
  <c r="U20" i="19" s="1"/>
  <c r="W20" i="19" s="1"/>
  <c r="H83" i="19"/>
  <c r="I83" i="19"/>
  <c r="I114" i="19"/>
  <c r="H114" i="19"/>
  <c r="T14" i="19"/>
  <c r="V14" i="19" s="1"/>
  <c r="S14" i="19"/>
  <c r="U14" i="19" s="1"/>
  <c r="W14" i="19" s="1"/>
  <c r="J22" i="19"/>
  <c r="R22" i="19"/>
  <c r="T33" i="19"/>
  <c r="V33" i="19" s="1"/>
  <c r="S33" i="19"/>
  <c r="U33" i="19" s="1"/>
  <c r="W33" i="19" s="1"/>
  <c r="T28" i="19"/>
  <c r="V28" i="19" s="1"/>
  <c r="S28" i="19"/>
  <c r="U28" i="19" s="1"/>
  <c r="W28" i="19" s="1"/>
  <c r="T11" i="19"/>
  <c r="V11" i="19" s="1"/>
  <c r="S11" i="19"/>
  <c r="U11" i="19" s="1"/>
  <c r="W11" i="19" s="1"/>
  <c r="T31" i="19"/>
  <c r="V31" i="19" s="1"/>
  <c r="S31" i="19"/>
  <c r="U31" i="19" s="1"/>
  <c r="W31" i="19" s="1"/>
  <c r="H112" i="19"/>
  <c r="I112" i="19"/>
  <c r="I86" i="19"/>
  <c r="H86" i="19"/>
  <c r="T26" i="19"/>
  <c r="V26" i="19" s="1"/>
  <c r="S26" i="19"/>
  <c r="U26" i="19" s="1"/>
  <c r="W26" i="19" s="1"/>
  <c r="I49" i="19"/>
  <c r="H49" i="19"/>
  <c r="J59" i="19"/>
  <c r="R59" i="19"/>
  <c r="R66" i="19"/>
  <c r="J66" i="19"/>
  <c r="J57" i="19"/>
  <c r="R57" i="19"/>
  <c r="J127" i="19"/>
  <c r="R127" i="19"/>
  <c r="H111" i="19"/>
  <c r="I111" i="19"/>
  <c r="J55" i="19"/>
  <c r="R55" i="19"/>
  <c r="H45" i="19"/>
  <c r="I45" i="19"/>
  <c r="T21" i="19"/>
  <c r="V21" i="19" s="1"/>
  <c r="S21" i="19"/>
  <c r="U21" i="19" s="1"/>
  <c r="W21" i="19" s="1"/>
  <c r="H126" i="19"/>
  <c r="I126" i="19"/>
  <c r="I96" i="19"/>
  <c r="H96" i="19"/>
  <c r="J115" i="19"/>
  <c r="R115" i="19"/>
  <c r="T32" i="19"/>
  <c r="V32" i="19" s="1"/>
  <c r="S32" i="19"/>
  <c r="U32" i="19" s="1"/>
  <c r="W32" i="19" s="1"/>
  <c r="T19" i="19"/>
  <c r="V19" i="19" s="1"/>
  <c r="S19" i="19"/>
  <c r="U19" i="19" s="1"/>
  <c r="W19" i="19" s="1"/>
  <c r="J95" i="19"/>
  <c r="R95" i="19"/>
  <c r="J92" i="19"/>
  <c r="J93" i="19"/>
  <c r="R93" i="19"/>
  <c r="H90" i="19"/>
  <c r="I90" i="19"/>
  <c r="J79" i="19"/>
  <c r="R79" i="19"/>
  <c r="I91" i="19"/>
  <c r="H91" i="19"/>
  <c r="J62" i="19"/>
  <c r="R62" i="19"/>
  <c r="F94" i="16"/>
  <c r="F65" i="16"/>
  <c r="F95" i="16"/>
  <c r="F66" i="16"/>
  <c r="D95" i="16"/>
  <c r="D66" i="16"/>
  <c r="D94" i="16"/>
  <c r="D65" i="16"/>
  <c r="E121" i="16"/>
  <c r="E122" i="16"/>
  <c r="I35" i="16"/>
  <c r="H35" i="16"/>
  <c r="F121" i="16"/>
  <c r="F122" i="16"/>
  <c r="D122" i="16"/>
  <c r="D121" i="16"/>
  <c r="I36" i="16"/>
  <c r="H36" i="16"/>
  <c r="G12" i="16"/>
  <c r="H12" i="16" s="1"/>
  <c r="G12" i="17"/>
  <c r="H12" i="17" s="1"/>
  <c r="G24" i="17"/>
  <c r="H24" i="17" s="1"/>
  <c r="G32" i="16"/>
  <c r="I32" i="16" s="1"/>
  <c r="E117" i="16"/>
  <c r="E120" i="16"/>
  <c r="E119" i="16"/>
  <c r="E118" i="16"/>
  <c r="E116" i="16"/>
  <c r="E114" i="16"/>
  <c r="E111" i="16"/>
  <c r="E109" i="16"/>
  <c r="E106" i="16"/>
  <c r="E104" i="16"/>
  <c r="E102" i="16"/>
  <c r="E100" i="16"/>
  <c r="E115" i="16"/>
  <c r="E113" i="16"/>
  <c r="E112" i="16"/>
  <c r="E110" i="16"/>
  <c r="E108" i="16"/>
  <c r="E107" i="16"/>
  <c r="E105" i="16"/>
  <c r="E103" i="16"/>
  <c r="E101" i="16"/>
  <c r="I28" i="16"/>
  <c r="H28" i="16"/>
  <c r="F64" i="16"/>
  <c r="F63" i="16"/>
  <c r="F62" i="16"/>
  <c r="F61" i="16"/>
  <c r="F60" i="16"/>
  <c r="F88" i="16"/>
  <c r="F59" i="16"/>
  <c r="F57" i="16"/>
  <c r="F93" i="16"/>
  <c r="F92" i="16"/>
  <c r="F91" i="16"/>
  <c r="F90" i="16"/>
  <c r="F89" i="16"/>
  <c r="F87" i="16"/>
  <c r="F58" i="16"/>
  <c r="F85" i="16"/>
  <c r="F84" i="16"/>
  <c r="F82" i="16"/>
  <c r="F80" i="16"/>
  <c r="F78" i="16"/>
  <c r="F76" i="16"/>
  <c r="F74" i="16"/>
  <c r="F72" i="16"/>
  <c r="F56" i="16"/>
  <c r="F53" i="16"/>
  <c r="F51" i="16"/>
  <c r="F49" i="16"/>
  <c r="F47" i="16"/>
  <c r="F45" i="16"/>
  <c r="F43" i="16"/>
  <c r="F41" i="16"/>
  <c r="F86" i="16"/>
  <c r="F83" i="16"/>
  <c r="F81" i="16"/>
  <c r="F79" i="16"/>
  <c r="F77" i="16"/>
  <c r="F75" i="16"/>
  <c r="F73" i="16"/>
  <c r="F71" i="16"/>
  <c r="F55" i="16"/>
  <c r="F54" i="16"/>
  <c r="F52" i="16"/>
  <c r="F50" i="16"/>
  <c r="F48" i="16"/>
  <c r="F46" i="16"/>
  <c r="F44" i="16"/>
  <c r="F42" i="16"/>
  <c r="I29" i="16"/>
  <c r="H29" i="16"/>
  <c r="H33" i="16"/>
  <c r="I33" i="16"/>
  <c r="H27" i="16"/>
  <c r="I27" i="16"/>
  <c r="I30" i="16"/>
  <c r="H30" i="16"/>
  <c r="H34" i="16"/>
  <c r="I34" i="16"/>
  <c r="D117" i="16"/>
  <c r="D120" i="16"/>
  <c r="D119" i="16"/>
  <c r="D118" i="16"/>
  <c r="D116" i="16"/>
  <c r="D115" i="16"/>
  <c r="D113" i="16"/>
  <c r="D112" i="16"/>
  <c r="D110" i="16"/>
  <c r="D108" i="16"/>
  <c r="D107" i="16"/>
  <c r="D105" i="16"/>
  <c r="D103" i="16"/>
  <c r="D101" i="16"/>
  <c r="D114" i="16"/>
  <c r="D111" i="16"/>
  <c r="D109" i="16"/>
  <c r="D106" i="16"/>
  <c r="D104" i="16"/>
  <c r="D102" i="16"/>
  <c r="D100" i="16"/>
  <c r="F120" i="16"/>
  <c r="F119" i="16"/>
  <c r="F118" i="16"/>
  <c r="F116" i="16"/>
  <c r="F117" i="16"/>
  <c r="F114" i="16"/>
  <c r="F111" i="16"/>
  <c r="F109" i="16"/>
  <c r="F106" i="16"/>
  <c r="F104" i="16"/>
  <c r="F102" i="16"/>
  <c r="F100" i="16"/>
  <c r="F115" i="16"/>
  <c r="F113" i="16"/>
  <c r="F112" i="16"/>
  <c r="F110" i="16"/>
  <c r="F108" i="16"/>
  <c r="F107" i="16"/>
  <c r="F105" i="16"/>
  <c r="F103" i="16"/>
  <c r="F101" i="16"/>
  <c r="D93" i="16"/>
  <c r="D92" i="16"/>
  <c r="E91" i="16"/>
  <c r="D91" i="16"/>
  <c r="D90" i="16"/>
  <c r="D89" i="16"/>
  <c r="G89" i="16" s="1"/>
  <c r="D87" i="16"/>
  <c r="D58" i="16"/>
  <c r="D64" i="16"/>
  <c r="D63" i="16"/>
  <c r="E62" i="16"/>
  <c r="D62" i="16"/>
  <c r="D61" i="16"/>
  <c r="D60" i="16"/>
  <c r="G60" i="16" s="1"/>
  <c r="D88" i="16"/>
  <c r="D59" i="16"/>
  <c r="D57" i="16"/>
  <c r="G57" i="16" s="1"/>
  <c r="D86" i="16"/>
  <c r="D83" i="16"/>
  <c r="D81" i="16"/>
  <c r="D79" i="16"/>
  <c r="D77" i="16"/>
  <c r="D75" i="16"/>
  <c r="D73" i="16"/>
  <c r="D71" i="16"/>
  <c r="D55" i="16"/>
  <c r="D54" i="16"/>
  <c r="D52" i="16"/>
  <c r="D50" i="16"/>
  <c r="D48" i="16"/>
  <c r="D46" i="16"/>
  <c r="D44" i="16"/>
  <c r="D42" i="16"/>
  <c r="E85" i="16"/>
  <c r="E43" i="16"/>
  <c r="D85" i="16"/>
  <c r="D84" i="16"/>
  <c r="D82" i="16"/>
  <c r="D80" i="16"/>
  <c r="D78" i="16"/>
  <c r="D76" i="16"/>
  <c r="D74" i="16"/>
  <c r="D72" i="16"/>
  <c r="D56" i="16"/>
  <c r="D53" i="16"/>
  <c r="D51" i="16"/>
  <c r="D49" i="16"/>
  <c r="D47" i="16"/>
  <c r="D45" i="16"/>
  <c r="D43" i="16"/>
  <c r="D41" i="16"/>
  <c r="E73" i="16"/>
  <c r="E55" i="16"/>
  <c r="H31" i="16"/>
  <c r="I31" i="16"/>
  <c r="G32" i="17"/>
  <c r="H32" i="17" s="1"/>
  <c r="H29" i="17"/>
  <c r="I29" i="17"/>
  <c r="E116" i="17"/>
  <c r="E117" i="17"/>
  <c r="E120" i="17"/>
  <c r="E119" i="17"/>
  <c r="E118" i="17"/>
  <c r="E114" i="17"/>
  <c r="E111" i="17"/>
  <c r="E109" i="17"/>
  <c r="E106" i="17"/>
  <c r="E104" i="17"/>
  <c r="E102" i="17"/>
  <c r="E100" i="17"/>
  <c r="E115" i="17"/>
  <c r="E113" i="17"/>
  <c r="E112" i="17"/>
  <c r="E110" i="17"/>
  <c r="E108" i="17"/>
  <c r="E107" i="17"/>
  <c r="E105" i="17"/>
  <c r="E103" i="17"/>
  <c r="E101" i="17"/>
  <c r="I33" i="17"/>
  <c r="H33" i="17"/>
  <c r="H31" i="17"/>
  <c r="I31" i="17"/>
  <c r="D120" i="17"/>
  <c r="D119" i="17"/>
  <c r="D118" i="17"/>
  <c r="D117" i="17"/>
  <c r="D116" i="17"/>
  <c r="D115" i="17"/>
  <c r="D113" i="17"/>
  <c r="D112" i="17"/>
  <c r="D110" i="17"/>
  <c r="D108" i="17"/>
  <c r="D107" i="17"/>
  <c r="D105" i="17"/>
  <c r="D103" i="17"/>
  <c r="D101" i="17"/>
  <c r="D114" i="17"/>
  <c r="D111" i="17"/>
  <c r="D109" i="17"/>
  <c r="D106" i="17"/>
  <c r="D104" i="17"/>
  <c r="D102" i="17"/>
  <c r="D100" i="17"/>
  <c r="I28" i="17"/>
  <c r="H28" i="17"/>
  <c r="H34" i="17"/>
  <c r="I34" i="17"/>
  <c r="F93" i="17"/>
  <c r="F92" i="17"/>
  <c r="F91" i="17"/>
  <c r="F61" i="17"/>
  <c r="F89" i="17"/>
  <c r="F87" i="17"/>
  <c r="F58" i="17"/>
  <c r="F64" i="17"/>
  <c r="F63" i="17"/>
  <c r="F62" i="17"/>
  <c r="F90" i="17"/>
  <c r="F60" i="17"/>
  <c r="F88" i="17"/>
  <c r="F59" i="17"/>
  <c r="F85" i="17"/>
  <c r="F84" i="17"/>
  <c r="F82" i="17"/>
  <c r="F80" i="17"/>
  <c r="F78" i="17"/>
  <c r="F76" i="17"/>
  <c r="F74" i="17"/>
  <c r="F72" i="17"/>
  <c r="F57" i="17"/>
  <c r="F55" i="17"/>
  <c r="F54" i="17"/>
  <c r="F52" i="17"/>
  <c r="F50" i="17"/>
  <c r="F48" i="17"/>
  <c r="F46" i="17"/>
  <c r="F44" i="17"/>
  <c r="F42" i="17"/>
  <c r="F86" i="17"/>
  <c r="F83" i="17"/>
  <c r="F81" i="17"/>
  <c r="F79" i="17"/>
  <c r="F77" i="17"/>
  <c r="F75" i="17"/>
  <c r="F73" i="17"/>
  <c r="F71" i="17"/>
  <c r="F56" i="17"/>
  <c r="F53" i="17"/>
  <c r="F51" i="17"/>
  <c r="F49" i="17"/>
  <c r="F47" i="17"/>
  <c r="F45" i="17"/>
  <c r="F43" i="17"/>
  <c r="F41" i="17"/>
  <c r="F116" i="17"/>
  <c r="F120" i="17"/>
  <c r="F119" i="17"/>
  <c r="F118" i="17"/>
  <c r="F117" i="17"/>
  <c r="F114" i="17"/>
  <c r="F111" i="17"/>
  <c r="F109" i="17"/>
  <c r="F106" i="17"/>
  <c r="F104" i="17"/>
  <c r="F102" i="17"/>
  <c r="F100" i="17"/>
  <c r="F115" i="17"/>
  <c r="F113" i="17"/>
  <c r="F112" i="17"/>
  <c r="F110" i="17"/>
  <c r="F108" i="17"/>
  <c r="F107" i="17"/>
  <c r="F105" i="17"/>
  <c r="F103" i="17"/>
  <c r="F101" i="17"/>
  <c r="D64" i="17"/>
  <c r="D63" i="17"/>
  <c r="D62" i="17"/>
  <c r="D90" i="17"/>
  <c r="D60" i="17"/>
  <c r="D88" i="17"/>
  <c r="D59" i="17"/>
  <c r="E91" i="17"/>
  <c r="D93" i="17"/>
  <c r="D92" i="17"/>
  <c r="D91" i="17"/>
  <c r="D61" i="17"/>
  <c r="D89" i="17"/>
  <c r="D87" i="17"/>
  <c r="D58" i="17"/>
  <c r="E62" i="17"/>
  <c r="D86" i="17"/>
  <c r="D83" i="17"/>
  <c r="D81" i="17"/>
  <c r="D79" i="17"/>
  <c r="D77" i="17"/>
  <c r="D75" i="17"/>
  <c r="D73" i="17"/>
  <c r="D71" i="17"/>
  <c r="D56" i="17"/>
  <c r="D53" i="17"/>
  <c r="D51" i="17"/>
  <c r="D49" i="17"/>
  <c r="D47" i="17"/>
  <c r="D45" i="17"/>
  <c r="D43" i="17"/>
  <c r="D41" i="17"/>
  <c r="E85" i="17"/>
  <c r="E55" i="17"/>
  <c r="D85" i="17"/>
  <c r="D84" i="17"/>
  <c r="D82" i="17"/>
  <c r="D80" i="17"/>
  <c r="D78" i="17"/>
  <c r="D76" i="17"/>
  <c r="D74" i="17"/>
  <c r="D72" i="17"/>
  <c r="D57" i="17"/>
  <c r="D55" i="17"/>
  <c r="D54" i="17"/>
  <c r="D52" i="17"/>
  <c r="D50" i="17"/>
  <c r="D48" i="17"/>
  <c r="D46" i="17"/>
  <c r="D44" i="17"/>
  <c r="D42" i="17"/>
  <c r="E43" i="17"/>
  <c r="E73" i="17"/>
  <c r="H30" i="17"/>
  <c r="I30" i="17"/>
  <c r="I27" i="17"/>
  <c r="H27" i="17"/>
  <c r="H13" i="16"/>
  <c r="I13" i="16"/>
  <c r="H18" i="16"/>
  <c r="I18" i="16"/>
  <c r="I14" i="17"/>
  <c r="H14" i="17"/>
  <c r="I19" i="17"/>
  <c r="H19" i="17"/>
  <c r="H10" i="16"/>
  <c r="I10" i="16"/>
  <c r="H15" i="16"/>
  <c r="I15" i="16"/>
  <c r="H23" i="16"/>
  <c r="I23" i="16"/>
  <c r="H20" i="16"/>
  <c r="I20" i="16"/>
  <c r="H25" i="16"/>
  <c r="I25" i="16"/>
  <c r="I16" i="17"/>
  <c r="H16" i="17"/>
  <c r="I10" i="17"/>
  <c r="H10" i="17"/>
  <c r="I15" i="17"/>
  <c r="H15" i="17"/>
  <c r="I23" i="17"/>
  <c r="H23" i="17"/>
  <c r="I11" i="17"/>
  <c r="H11" i="17"/>
  <c r="I12" i="16"/>
  <c r="H14" i="16"/>
  <c r="I14" i="16"/>
  <c r="H17" i="16"/>
  <c r="I17" i="16"/>
  <c r="G24" i="16"/>
  <c r="H22" i="16"/>
  <c r="I22" i="16"/>
  <c r="H17" i="17"/>
  <c r="I17" i="17"/>
  <c r="I21" i="17"/>
  <c r="H21" i="17"/>
  <c r="I13" i="17"/>
  <c r="H13" i="17"/>
  <c r="H20" i="17"/>
  <c r="I20" i="17"/>
  <c r="H25" i="17"/>
  <c r="I25" i="17"/>
  <c r="I16" i="16"/>
  <c r="H16" i="16"/>
  <c r="H21" i="16"/>
  <c r="I21" i="16"/>
  <c r="I12" i="17"/>
  <c r="H11" i="16"/>
  <c r="I11" i="16"/>
  <c r="H19" i="16"/>
  <c r="I19" i="16"/>
  <c r="H26" i="16"/>
  <c r="I26" i="16"/>
  <c r="I18" i="17"/>
  <c r="H18" i="17"/>
  <c r="I26" i="17"/>
  <c r="H26" i="17"/>
  <c r="H22" i="17"/>
  <c r="I22" i="17"/>
  <c r="S52" i="26" l="1"/>
  <c r="U52" i="26" s="1"/>
  <c r="W52" i="26" s="1"/>
  <c r="T56" i="26"/>
  <c r="V56" i="26" s="1"/>
  <c r="S85" i="26"/>
  <c r="U85" i="26" s="1"/>
  <c r="W85" i="26" s="1"/>
  <c r="T85" i="26"/>
  <c r="V85" i="26" s="1"/>
  <c r="T82" i="26"/>
  <c r="V82" i="26" s="1"/>
  <c r="S82" i="26"/>
  <c r="U82" i="26" s="1"/>
  <c r="W82" i="26" s="1"/>
  <c r="T84" i="26"/>
  <c r="V84" i="26" s="1"/>
  <c r="S84" i="26"/>
  <c r="U84" i="26" s="1"/>
  <c r="W84" i="26" s="1"/>
  <c r="T47" i="26"/>
  <c r="V47" i="26" s="1"/>
  <c r="S47" i="26"/>
  <c r="U47" i="26" s="1"/>
  <c r="W47" i="26" s="1"/>
  <c r="T43" i="26"/>
  <c r="V43" i="26" s="1"/>
  <c r="S43" i="26"/>
  <c r="U43" i="26" s="1"/>
  <c r="W43" i="26" s="1"/>
  <c r="T65" i="26"/>
  <c r="V65" i="26" s="1"/>
  <c r="S65" i="26"/>
  <c r="U65" i="26" s="1"/>
  <c r="W65" i="26" s="1"/>
  <c r="S33" i="26"/>
  <c r="U33" i="26" s="1"/>
  <c r="W33" i="26" s="1"/>
  <c r="S80" i="26"/>
  <c r="U80" i="26" s="1"/>
  <c r="W80" i="26" s="1"/>
  <c r="T79" i="26"/>
  <c r="V79" i="26" s="1"/>
  <c r="S79" i="26"/>
  <c r="U79" i="26" s="1"/>
  <c r="W79" i="26" s="1"/>
  <c r="T76" i="26"/>
  <c r="V76" i="26" s="1"/>
  <c r="S76" i="26"/>
  <c r="U76" i="26" s="1"/>
  <c r="W76" i="26" s="1"/>
  <c r="T35" i="26"/>
  <c r="V35" i="26" s="1"/>
  <c r="S35" i="26"/>
  <c r="U35" i="26" s="1"/>
  <c r="W35" i="26" s="1"/>
  <c r="T32" i="26"/>
  <c r="V32" i="26" s="1"/>
  <c r="S32" i="26"/>
  <c r="U32" i="26" s="1"/>
  <c r="W32" i="26" s="1"/>
  <c r="T77" i="26"/>
  <c r="V77" i="26" s="1"/>
  <c r="S77" i="26"/>
  <c r="U77" i="26" s="1"/>
  <c r="W77" i="26" s="1"/>
  <c r="T36" i="26"/>
  <c r="V36" i="26" s="1"/>
  <c r="S36" i="26"/>
  <c r="U36" i="26" s="1"/>
  <c r="W36" i="26" s="1"/>
  <c r="T54" i="26"/>
  <c r="V54" i="26" s="1"/>
  <c r="S54" i="26"/>
  <c r="U54" i="26" s="1"/>
  <c r="W54" i="26" s="1"/>
  <c r="T73" i="26"/>
  <c r="V73" i="26" s="1"/>
  <c r="S73" i="26"/>
  <c r="U73" i="26" s="1"/>
  <c r="W73" i="26" s="1"/>
  <c r="T78" i="26"/>
  <c r="V78" i="26" s="1"/>
  <c r="S78" i="26"/>
  <c r="U78" i="26" s="1"/>
  <c r="W78" i="26" s="1"/>
  <c r="T57" i="26"/>
  <c r="V57" i="26" s="1"/>
  <c r="S57" i="26"/>
  <c r="U57" i="26" s="1"/>
  <c r="W57" i="26" s="1"/>
  <c r="T31" i="26"/>
  <c r="V31" i="26" s="1"/>
  <c r="S31" i="26"/>
  <c r="U31" i="26" s="1"/>
  <c r="W31" i="26" s="1"/>
  <c r="T55" i="26"/>
  <c r="V55" i="26" s="1"/>
  <c r="S55" i="26"/>
  <c r="U55" i="26" s="1"/>
  <c r="W55" i="26" s="1"/>
  <c r="T37" i="26"/>
  <c r="V37" i="26" s="1"/>
  <c r="S37" i="26"/>
  <c r="U37" i="26" s="1"/>
  <c r="W37" i="26" s="1"/>
  <c r="T72" i="26"/>
  <c r="V72" i="26" s="1"/>
  <c r="S72" i="26"/>
  <c r="U72" i="26" s="1"/>
  <c r="W72" i="26" s="1"/>
  <c r="T59" i="26"/>
  <c r="V59" i="26" s="1"/>
  <c r="S59" i="26"/>
  <c r="U59" i="26" s="1"/>
  <c r="W59" i="26" s="1"/>
  <c r="T53" i="26"/>
  <c r="V53" i="26" s="1"/>
  <c r="S53" i="26"/>
  <c r="U53" i="26" s="1"/>
  <c r="W53" i="26" s="1"/>
  <c r="T39" i="26"/>
  <c r="V39" i="26" s="1"/>
  <c r="S39" i="26"/>
  <c r="U39" i="26" s="1"/>
  <c r="W39" i="26" s="1"/>
  <c r="T71" i="26"/>
  <c r="V71" i="26" s="1"/>
  <c r="S71" i="26"/>
  <c r="U71" i="26" s="1"/>
  <c r="W71" i="26" s="1"/>
  <c r="T60" i="26"/>
  <c r="V60" i="26" s="1"/>
  <c r="S60" i="26"/>
  <c r="U60" i="26" s="1"/>
  <c r="W60" i="26" s="1"/>
  <c r="T41" i="26"/>
  <c r="V41" i="26" s="1"/>
  <c r="S41" i="26"/>
  <c r="U41" i="26" s="1"/>
  <c r="W41" i="26" s="1"/>
  <c r="R38" i="24"/>
  <c r="T69" i="24"/>
  <c r="V69" i="24" s="1"/>
  <c r="S69" i="24"/>
  <c r="U69" i="24" s="1"/>
  <c r="W69" i="24" s="1"/>
  <c r="T69" i="22"/>
  <c r="V69" i="22" s="1"/>
  <c r="S69" i="22"/>
  <c r="U69" i="22" s="1"/>
  <c r="W69" i="22" s="1"/>
  <c r="T54" i="24"/>
  <c r="V54" i="24" s="1"/>
  <c r="S54" i="24"/>
  <c r="U54" i="24" s="1"/>
  <c r="W54" i="24" s="1"/>
  <c r="R56" i="24"/>
  <c r="S56" i="24" s="1"/>
  <c r="U56" i="24" s="1"/>
  <c r="W56" i="24" s="1"/>
  <c r="T36" i="24"/>
  <c r="V36" i="24" s="1"/>
  <c r="S36" i="24"/>
  <c r="U36" i="24" s="1"/>
  <c r="W36" i="24" s="1"/>
  <c r="R62" i="24"/>
  <c r="T62" i="24" s="1"/>
  <c r="V62" i="24" s="1"/>
  <c r="T54" i="22"/>
  <c r="V54" i="22" s="1"/>
  <c r="S54" i="22"/>
  <c r="U54" i="22" s="1"/>
  <c r="W54" i="22" s="1"/>
  <c r="T36" i="22"/>
  <c r="V36" i="22" s="1"/>
  <c r="S36" i="22"/>
  <c r="U36" i="22" s="1"/>
  <c r="W36" i="22" s="1"/>
  <c r="R32" i="22"/>
  <c r="T32" i="22" s="1"/>
  <c r="V32" i="22" s="1"/>
  <c r="J68" i="22"/>
  <c r="J35" i="24"/>
  <c r="R35" i="24"/>
  <c r="T71" i="24"/>
  <c r="V71" i="24" s="1"/>
  <c r="S71" i="24"/>
  <c r="U71" i="24" s="1"/>
  <c r="W71" i="24" s="1"/>
  <c r="T66" i="24"/>
  <c r="V66" i="24" s="1"/>
  <c r="S66" i="24"/>
  <c r="U66" i="24" s="1"/>
  <c r="W66" i="24" s="1"/>
  <c r="J70" i="24"/>
  <c r="R70" i="24"/>
  <c r="J47" i="24"/>
  <c r="R47" i="24"/>
  <c r="J37" i="24"/>
  <c r="R37" i="24"/>
  <c r="J51" i="24"/>
  <c r="R51" i="24"/>
  <c r="J73" i="24"/>
  <c r="R73" i="24"/>
  <c r="J57" i="24"/>
  <c r="R57" i="24"/>
  <c r="J53" i="24"/>
  <c r="R53" i="24"/>
  <c r="J34" i="24"/>
  <c r="R34" i="24"/>
  <c r="T31" i="24"/>
  <c r="V31" i="24" s="1"/>
  <c r="S31" i="24"/>
  <c r="U31" i="24" s="1"/>
  <c r="W31" i="24" s="1"/>
  <c r="T63" i="24"/>
  <c r="V63" i="24" s="1"/>
  <c r="S63" i="24"/>
  <c r="U63" i="24" s="1"/>
  <c r="W63" i="24" s="1"/>
  <c r="T65" i="24"/>
  <c r="V65" i="24" s="1"/>
  <c r="S65" i="24"/>
  <c r="U65" i="24" s="1"/>
  <c r="W65" i="24" s="1"/>
  <c r="T32" i="24"/>
  <c r="V32" i="24" s="1"/>
  <c r="S32" i="24"/>
  <c r="U32" i="24" s="1"/>
  <c r="W32" i="24" s="1"/>
  <c r="T39" i="24"/>
  <c r="V39" i="24" s="1"/>
  <c r="S39" i="24"/>
  <c r="U39" i="24" s="1"/>
  <c r="W39" i="24" s="1"/>
  <c r="J40" i="24"/>
  <c r="R40" i="24"/>
  <c r="T52" i="24"/>
  <c r="V52" i="24" s="1"/>
  <c r="S52" i="24"/>
  <c r="U52" i="24" s="1"/>
  <c r="W52" i="24" s="1"/>
  <c r="T64" i="24"/>
  <c r="V64" i="24" s="1"/>
  <c r="S64" i="24"/>
  <c r="U64" i="24" s="1"/>
  <c r="W64" i="24" s="1"/>
  <c r="J48" i="24"/>
  <c r="R48" i="24"/>
  <c r="T38" i="24"/>
  <c r="V38" i="24" s="1"/>
  <c r="S38" i="24"/>
  <c r="U38" i="24" s="1"/>
  <c r="W38" i="24" s="1"/>
  <c r="T67" i="24"/>
  <c r="V67" i="24" s="1"/>
  <c r="S67" i="24"/>
  <c r="U67" i="24" s="1"/>
  <c r="W67" i="24" s="1"/>
  <c r="J49" i="24"/>
  <c r="R49" i="24"/>
  <c r="J29" i="24"/>
  <c r="R29" i="24"/>
  <c r="T50" i="24"/>
  <c r="V50" i="24" s="1"/>
  <c r="S50" i="24"/>
  <c r="U50" i="24" s="1"/>
  <c r="W50" i="24" s="1"/>
  <c r="T11" i="24"/>
  <c r="V11" i="24" s="1"/>
  <c r="S11" i="24"/>
  <c r="U11" i="24" s="1"/>
  <c r="W11" i="24" s="1"/>
  <c r="T28" i="24"/>
  <c r="V28" i="24" s="1"/>
  <c r="S28" i="24"/>
  <c r="U28" i="24" s="1"/>
  <c r="W28" i="24" s="1"/>
  <c r="J30" i="24"/>
  <c r="R30" i="24"/>
  <c r="J55" i="24"/>
  <c r="R55" i="24"/>
  <c r="J41" i="24"/>
  <c r="R41" i="24"/>
  <c r="J68" i="24"/>
  <c r="R68" i="24"/>
  <c r="J72" i="24"/>
  <c r="R72" i="24"/>
  <c r="J46" i="24"/>
  <c r="R46" i="24"/>
  <c r="J33" i="24"/>
  <c r="R33" i="24"/>
  <c r="R48" i="22"/>
  <c r="T48" i="22" s="1"/>
  <c r="V48" i="22" s="1"/>
  <c r="J53" i="22"/>
  <c r="R30" i="22"/>
  <c r="T30" i="22" s="1"/>
  <c r="V30" i="22" s="1"/>
  <c r="R64" i="22"/>
  <c r="T64" i="22" s="1"/>
  <c r="V64" i="22" s="1"/>
  <c r="J70" i="22"/>
  <c r="R70" i="22"/>
  <c r="T49" i="22"/>
  <c r="V49" i="22" s="1"/>
  <c r="S49" i="22"/>
  <c r="U49" i="22" s="1"/>
  <c r="W49" i="22" s="1"/>
  <c r="J34" i="22"/>
  <c r="R34" i="22"/>
  <c r="T56" i="22"/>
  <c r="V56" i="22" s="1"/>
  <c r="S56" i="22"/>
  <c r="U56" i="22" s="1"/>
  <c r="W56" i="22" s="1"/>
  <c r="T47" i="22"/>
  <c r="V47" i="22" s="1"/>
  <c r="S47" i="22"/>
  <c r="U47" i="22" s="1"/>
  <c r="W47" i="22" s="1"/>
  <c r="J65" i="22"/>
  <c r="R65" i="22"/>
  <c r="J40" i="22"/>
  <c r="R40" i="22"/>
  <c r="T53" i="22"/>
  <c r="V53" i="22" s="1"/>
  <c r="S53" i="22"/>
  <c r="U53" i="22" s="1"/>
  <c r="W53" i="22" s="1"/>
  <c r="J38" i="22"/>
  <c r="R38" i="22"/>
  <c r="J46" i="22"/>
  <c r="R46" i="22"/>
  <c r="J52" i="22"/>
  <c r="R52" i="22"/>
  <c r="T29" i="22"/>
  <c r="V29" i="22" s="1"/>
  <c r="S29" i="22"/>
  <c r="U29" i="22" s="1"/>
  <c r="W29" i="22" s="1"/>
  <c r="J50" i="22"/>
  <c r="R50" i="22"/>
  <c r="T11" i="22"/>
  <c r="V11" i="22" s="1"/>
  <c r="S11" i="22"/>
  <c r="U11" i="22" s="1"/>
  <c r="W11" i="22" s="1"/>
  <c r="J51" i="22"/>
  <c r="R51" i="22"/>
  <c r="J31" i="22"/>
  <c r="R31" i="22"/>
  <c r="J39" i="22"/>
  <c r="R39" i="22"/>
  <c r="T67" i="22"/>
  <c r="V67" i="22" s="1"/>
  <c r="S67" i="22"/>
  <c r="U67" i="22" s="1"/>
  <c r="W67" i="22" s="1"/>
  <c r="J28" i="22"/>
  <c r="R28" i="22"/>
  <c r="T63" i="22"/>
  <c r="V63" i="22" s="1"/>
  <c r="S63" i="22"/>
  <c r="U63" i="22" s="1"/>
  <c r="W63" i="22" s="1"/>
  <c r="T41" i="22"/>
  <c r="V41" i="22" s="1"/>
  <c r="S41" i="22"/>
  <c r="U41" i="22" s="1"/>
  <c r="W41" i="22" s="1"/>
  <c r="J37" i="22"/>
  <c r="R37" i="22"/>
  <c r="J55" i="22"/>
  <c r="R55" i="22"/>
  <c r="T66" i="22"/>
  <c r="V66" i="22" s="1"/>
  <c r="S66" i="22"/>
  <c r="U66" i="22" s="1"/>
  <c r="W66" i="22" s="1"/>
  <c r="J71" i="22"/>
  <c r="R71" i="22"/>
  <c r="T72" i="22"/>
  <c r="V72" i="22" s="1"/>
  <c r="S72" i="22"/>
  <c r="U72" i="22" s="1"/>
  <c r="W72" i="22" s="1"/>
  <c r="T68" i="22"/>
  <c r="V68" i="22" s="1"/>
  <c r="S68" i="22"/>
  <c r="U68" i="22" s="1"/>
  <c r="W68" i="22" s="1"/>
  <c r="T73" i="22"/>
  <c r="V73" i="22" s="1"/>
  <c r="S73" i="22"/>
  <c r="U73" i="22" s="1"/>
  <c r="W73" i="22" s="1"/>
  <c r="T62" i="22"/>
  <c r="V62" i="22" s="1"/>
  <c r="S62" i="22"/>
  <c r="U62" i="22" s="1"/>
  <c r="W62" i="22" s="1"/>
  <c r="J35" i="22"/>
  <c r="R35" i="22"/>
  <c r="J33" i="22"/>
  <c r="R33" i="22"/>
  <c r="J57" i="22"/>
  <c r="R57" i="22"/>
  <c r="R64" i="19"/>
  <c r="J113" i="20"/>
  <c r="J92" i="20"/>
  <c r="H95" i="17"/>
  <c r="I95" i="17"/>
  <c r="G122" i="17"/>
  <c r="I65" i="17"/>
  <c r="H65" i="17"/>
  <c r="R121" i="20"/>
  <c r="R68" i="19"/>
  <c r="R100" i="19"/>
  <c r="S100" i="19" s="1"/>
  <c r="U100" i="19" s="1"/>
  <c r="W100" i="19" s="1"/>
  <c r="J36" i="17"/>
  <c r="R36" i="17"/>
  <c r="G121" i="16"/>
  <c r="J35" i="17"/>
  <c r="R35" i="17"/>
  <c r="G90" i="16"/>
  <c r="I94" i="17"/>
  <c r="H94" i="17"/>
  <c r="T57" i="20"/>
  <c r="V57" i="20" s="1"/>
  <c r="G94" i="16"/>
  <c r="G61" i="16"/>
  <c r="R65" i="19"/>
  <c r="G66" i="17"/>
  <c r="G121" i="17"/>
  <c r="T97" i="20"/>
  <c r="V97" i="20" s="1"/>
  <c r="S60" i="20"/>
  <c r="U60" i="20" s="1"/>
  <c r="W60" i="20" s="1"/>
  <c r="R128" i="19"/>
  <c r="R56" i="19"/>
  <c r="J61" i="19"/>
  <c r="S64" i="20"/>
  <c r="U64" i="20" s="1"/>
  <c r="W64" i="20" s="1"/>
  <c r="J102" i="20"/>
  <c r="R102" i="20"/>
  <c r="J71" i="20"/>
  <c r="R71" i="20"/>
  <c r="T131" i="20"/>
  <c r="V131" i="20" s="1"/>
  <c r="S131" i="20"/>
  <c r="U131" i="20" s="1"/>
  <c r="W131" i="20" s="1"/>
  <c r="T99" i="20"/>
  <c r="V99" i="20" s="1"/>
  <c r="S99" i="20"/>
  <c r="U99" i="20" s="1"/>
  <c r="W99" i="20" s="1"/>
  <c r="J68" i="20"/>
  <c r="R68" i="20"/>
  <c r="T130" i="20"/>
  <c r="V130" i="20" s="1"/>
  <c r="S130" i="20"/>
  <c r="U130" i="20" s="1"/>
  <c r="W130" i="20" s="1"/>
  <c r="T129" i="20"/>
  <c r="V129" i="20" s="1"/>
  <c r="S129" i="20"/>
  <c r="U129" i="20" s="1"/>
  <c r="W129" i="20" s="1"/>
  <c r="J104" i="20"/>
  <c r="R104" i="20"/>
  <c r="T101" i="20"/>
  <c r="V101" i="20" s="1"/>
  <c r="S101" i="20"/>
  <c r="U101" i="20" s="1"/>
  <c r="W101" i="20" s="1"/>
  <c r="T100" i="20"/>
  <c r="V100" i="20" s="1"/>
  <c r="S100" i="20"/>
  <c r="U100" i="20" s="1"/>
  <c r="W100" i="20" s="1"/>
  <c r="J72" i="20"/>
  <c r="R72" i="20"/>
  <c r="J67" i="20"/>
  <c r="R67" i="20"/>
  <c r="J70" i="20"/>
  <c r="R70" i="20"/>
  <c r="J103" i="20"/>
  <c r="R103" i="20"/>
  <c r="J69" i="20"/>
  <c r="R69" i="20"/>
  <c r="T70" i="19"/>
  <c r="V70" i="19" s="1"/>
  <c r="S70" i="19"/>
  <c r="U70" i="19" s="1"/>
  <c r="W70" i="19" s="1"/>
  <c r="T100" i="19"/>
  <c r="V100" i="19" s="1"/>
  <c r="J99" i="19"/>
  <c r="R99" i="19"/>
  <c r="J67" i="19"/>
  <c r="R67" i="19"/>
  <c r="J101" i="19"/>
  <c r="R101" i="19"/>
  <c r="J131" i="19"/>
  <c r="R131" i="19"/>
  <c r="J72" i="19"/>
  <c r="R72" i="19"/>
  <c r="T103" i="19"/>
  <c r="V103" i="19" s="1"/>
  <c r="S103" i="19"/>
  <c r="U103" i="19" s="1"/>
  <c r="W103" i="19" s="1"/>
  <c r="J104" i="19"/>
  <c r="R104" i="19"/>
  <c r="J129" i="19"/>
  <c r="R129" i="19"/>
  <c r="J130" i="19"/>
  <c r="R130" i="19"/>
  <c r="J69" i="19"/>
  <c r="R69" i="19"/>
  <c r="J84" i="19"/>
  <c r="T68" i="19"/>
  <c r="V68" i="19" s="1"/>
  <c r="S68" i="19"/>
  <c r="U68" i="19" s="1"/>
  <c r="W68" i="19" s="1"/>
  <c r="J71" i="19"/>
  <c r="R71" i="19"/>
  <c r="J102" i="19"/>
  <c r="R102" i="19"/>
  <c r="J94" i="19"/>
  <c r="R63" i="19"/>
  <c r="T63" i="19" s="1"/>
  <c r="V63" i="19" s="1"/>
  <c r="R87" i="19"/>
  <c r="T87" i="19" s="1"/>
  <c r="V87" i="19" s="1"/>
  <c r="J116" i="19"/>
  <c r="R78" i="19"/>
  <c r="S78" i="19" s="1"/>
  <c r="U78" i="19" s="1"/>
  <c r="W78" i="19" s="1"/>
  <c r="T48" i="20"/>
  <c r="V48" i="20" s="1"/>
  <c r="R52" i="19"/>
  <c r="T52" i="19" s="1"/>
  <c r="V52" i="19" s="1"/>
  <c r="R54" i="19"/>
  <c r="S54" i="19" s="1"/>
  <c r="U54" i="19" s="1"/>
  <c r="W54" i="19" s="1"/>
  <c r="R98" i="19"/>
  <c r="T98" i="19" s="1"/>
  <c r="V98" i="19" s="1"/>
  <c r="R50" i="19"/>
  <c r="T50" i="19" s="1"/>
  <c r="V50" i="19" s="1"/>
  <c r="R110" i="19"/>
  <c r="R80" i="19"/>
  <c r="T80" i="19" s="1"/>
  <c r="V80" i="19" s="1"/>
  <c r="R119" i="19"/>
  <c r="S119" i="19" s="1"/>
  <c r="U119" i="19" s="1"/>
  <c r="W119" i="19" s="1"/>
  <c r="R121" i="19"/>
  <c r="T121" i="19" s="1"/>
  <c r="V121" i="19" s="1"/>
  <c r="R58" i="19"/>
  <c r="T58" i="19" s="1"/>
  <c r="V58" i="19" s="1"/>
  <c r="R125" i="19"/>
  <c r="S125" i="19" s="1"/>
  <c r="U125" i="19" s="1"/>
  <c r="W125" i="19" s="1"/>
  <c r="T89" i="20"/>
  <c r="V89" i="20" s="1"/>
  <c r="S89" i="20"/>
  <c r="U89" i="20" s="1"/>
  <c r="W89" i="20" s="1"/>
  <c r="T121" i="20"/>
  <c r="V121" i="20" s="1"/>
  <c r="S121" i="20"/>
  <c r="U121" i="20" s="1"/>
  <c r="W121" i="20" s="1"/>
  <c r="T125" i="20"/>
  <c r="V125" i="20" s="1"/>
  <c r="S125" i="20"/>
  <c r="U125" i="20" s="1"/>
  <c r="W125" i="20" s="1"/>
  <c r="T51" i="20"/>
  <c r="V51" i="20" s="1"/>
  <c r="S51" i="20"/>
  <c r="U51" i="20" s="1"/>
  <c r="W51" i="20" s="1"/>
  <c r="T113" i="20"/>
  <c r="V113" i="20" s="1"/>
  <c r="S113" i="20"/>
  <c r="U113" i="20" s="1"/>
  <c r="W113" i="20" s="1"/>
  <c r="T94" i="20"/>
  <c r="V94" i="20" s="1"/>
  <c r="S94" i="20"/>
  <c r="U94" i="20" s="1"/>
  <c r="W94" i="20" s="1"/>
  <c r="T115" i="20"/>
  <c r="V115" i="20" s="1"/>
  <c r="S115" i="20"/>
  <c r="U115" i="20" s="1"/>
  <c r="W115" i="20" s="1"/>
  <c r="T63" i="20"/>
  <c r="V63" i="20" s="1"/>
  <c r="S63" i="20"/>
  <c r="U63" i="20" s="1"/>
  <c r="W63" i="20" s="1"/>
  <c r="T85" i="20"/>
  <c r="V85" i="20" s="1"/>
  <c r="S85" i="20"/>
  <c r="U85" i="20" s="1"/>
  <c r="W85" i="20" s="1"/>
  <c r="T116" i="20"/>
  <c r="V116" i="20" s="1"/>
  <c r="S116" i="20"/>
  <c r="U116" i="20" s="1"/>
  <c r="W116" i="20" s="1"/>
  <c r="T128" i="20"/>
  <c r="V128" i="20" s="1"/>
  <c r="S128" i="20"/>
  <c r="U128" i="20" s="1"/>
  <c r="W128" i="20" s="1"/>
  <c r="T114" i="20"/>
  <c r="V114" i="20" s="1"/>
  <c r="S114" i="20"/>
  <c r="U114" i="20" s="1"/>
  <c r="W114" i="20" s="1"/>
  <c r="T110" i="20"/>
  <c r="V110" i="20" s="1"/>
  <c r="S110" i="20"/>
  <c r="U110" i="20" s="1"/>
  <c r="W110" i="20" s="1"/>
  <c r="T81" i="20"/>
  <c r="V81" i="20" s="1"/>
  <c r="S81" i="20"/>
  <c r="U81" i="20" s="1"/>
  <c r="W81" i="20" s="1"/>
  <c r="T62" i="20"/>
  <c r="V62" i="20" s="1"/>
  <c r="S62" i="20"/>
  <c r="U62" i="20" s="1"/>
  <c r="W62" i="20" s="1"/>
  <c r="T59" i="20"/>
  <c r="V59" i="20" s="1"/>
  <c r="S59" i="20"/>
  <c r="U59" i="20" s="1"/>
  <c r="W59" i="20" s="1"/>
  <c r="T120" i="20"/>
  <c r="V120" i="20" s="1"/>
  <c r="S120" i="20"/>
  <c r="U120" i="20" s="1"/>
  <c r="W120" i="20" s="1"/>
  <c r="T50" i="20"/>
  <c r="V50" i="20" s="1"/>
  <c r="S50" i="20"/>
  <c r="U50" i="20" s="1"/>
  <c r="W50" i="20" s="1"/>
  <c r="T78" i="20"/>
  <c r="V78" i="20" s="1"/>
  <c r="S78" i="20"/>
  <c r="U78" i="20" s="1"/>
  <c r="W78" i="20" s="1"/>
  <c r="T119" i="20"/>
  <c r="V119" i="20" s="1"/>
  <c r="S119" i="20"/>
  <c r="U119" i="20" s="1"/>
  <c r="W119" i="20" s="1"/>
  <c r="T93" i="20"/>
  <c r="V93" i="20" s="1"/>
  <c r="S93" i="20"/>
  <c r="U93" i="20" s="1"/>
  <c r="W93" i="20" s="1"/>
  <c r="T53" i="20"/>
  <c r="V53" i="20" s="1"/>
  <c r="S53" i="20"/>
  <c r="U53" i="20" s="1"/>
  <c r="W53" i="20" s="1"/>
  <c r="T112" i="20"/>
  <c r="V112" i="20" s="1"/>
  <c r="S112" i="20"/>
  <c r="U112" i="20" s="1"/>
  <c r="W112" i="20" s="1"/>
  <c r="T117" i="20"/>
  <c r="V117" i="20" s="1"/>
  <c r="S117" i="20"/>
  <c r="U117" i="20" s="1"/>
  <c r="W117" i="20" s="1"/>
  <c r="T124" i="20"/>
  <c r="V124" i="20" s="1"/>
  <c r="S124" i="20"/>
  <c r="U124" i="20" s="1"/>
  <c r="W124" i="20" s="1"/>
  <c r="T46" i="20"/>
  <c r="V46" i="20" s="1"/>
  <c r="S46" i="20"/>
  <c r="U46" i="20" s="1"/>
  <c r="W46" i="20" s="1"/>
  <c r="T65" i="20"/>
  <c r="V65" i="20" s="1"/>
  <c r="S65" i="20"/>
  <c r="U65" i="20" s="1"/>
  <c r="W65" i="20" s="1"/>
  <c r="T44" i="20"/>
  <c r="V44" i="20" s="1"/>
  <c r="S44" i="20"/>
  <c r="U44" i="20" s="1"/>
  <c r="W44" i="20" s="1"/>
  <c r="T45" i="20"/>
  <c r="V45" i="20" s="1"/>
  <c r="S45" i="20"/>
  <c r="U45" i="20" s="1"/>
  <c r="W45" i="20" s="1"/>
  <c r="T91" i="20"/>
  <c r="V91" i="20" s="1"/>
  <c r="S91" i="20"/>
  <c r="U91" i="20" s="1"/>
  <c r="W91" i="20" s="1"/>
  <c r="T123" i="20"/>
  <c r="V123" i="20" s="1"/>
  <c r="S123" i="20"/>
  <c r="U123" i="20" s="1"/>
  <c r="W123" i="20" s="1"/>
  <c r="T118" i="20"/>
  <c r="V118" i="20" s="1"/>
  <c r="S118" i="20"/>
  <c r="U118" i="20" s="1"/>
  <c r="W118" i="20" s="1"/>
  <c r="T49" i="20"/>
  <c r="V49" i="20" s="1"/>
  <c r="S49" i="20"/>
  <c r="U49" i="20" s="1"/>
  <c r="W49" i="20" s="1"/>
  <c r="T126" i="20"/>
  <c r="V126" i="20" s="1"/>
  <c r="S126" i="20"/>
  <c r="U126" i="20" s="1"/>
  <c r="W126" i="20" s="1"/>
  <c r="T111" i="20"/>
  <c r="V111" i="20" s="1"/>
  <c r="S111" i="20"/>
  <c r="U111" i="20" s="1"/>
  <c r="W111" i="20" s="1"/>
  <c r="T96" i="20"/>
  <c r="V96" i="20" s="1"/>
  <c r="S96" i="20"/>
  <c r="U96" i="20" s="1"/>
  <c r="W96" i="20" s="1"/>
  <c r="T122" i="20"/>
  <c r="V122" i="20" s="1"/>
  <c r="S122" i="20"/>
  <c r="U122" i="20" s="1"/>
  <c r="W122" i="20" s="1"/>
  <c r="T85" i="19"/>
  <c r="V85" i="19" s="1"/>
  <c r="S85" i="19"/>
  <c r="U85" i="19" s="1"/>
  <c r="W85" i="19" s="1"/>
  <c r="T61" i="19"/>
  <c r="V61" i="19" s="1"/>
  <c r="S61" i="19"/>
  <c r="U61" i="19" s="1"/>
  <c r="W61" i="19" s="1"/>
  <c r="T127" i="19"/>
  <c r="V127" i="19" s="1"/>
  <c r="S127" i="19"/>
  <c r="U127" i="19" s="1"/>
  <c r="W127" i="19" s="1"/>
  <c r="T59" i="19"/>
  <c r="V59" i="19" s="1"/>
  <c r="S59" i="19"/>
  <c r="U59" i="19" s="1"/>
  <c r="W59" i="19" s="1"/>
  <c r="J112" i="19"/>
  <c r="R112" i="19"/>
  <c r="J83" i="19"/>
  <c r="R83" i="19"/>
  <c r="T65" i="19"/>
  <c r="V65" i="19" s="1"/>
  <c r="S65" i="19"/>
  <c r="U65" i="19" s="1"/>
  <c r="W65" i="19" s="1"/>
  <c r="T113" i="19"/>
  <c r="V113" i="19" s="1"/>
  <c r="S113" i="19"/>
  <c r="U113" i="19" s="1"/>
  <c r="W113" i="19" s="1"/>
  <c r="T88" i="19"/>
  <c r="V88" i="19" s="1"/>
  <c r="S88" i="19"/>
  <c r="U88" i="19" s="1"/>
  <c r="W88" i="19" s="1"/>
  <c r="J51" i="19"/>
  <c r="R51" i="19"/>
  <c r="T93" i="19"/>
  <c r="V93" i="19" s="1"/>
  <c r="S93" i="19"/>
  <c r="U93" i="19" s="1"/>
  <c r="W93" i="19" s="1"/>
  <c r="T64" i="19"/>
  <c r="V64" i="19" s="1"/>
  <c r="S64" i="19"/>
  <c r="U64" i="19" s="1"/>
  <c r="W64" i="19" s="1"/>
  <c r="J126" i="19"/>
  <c r="R126" i="19"/>
  <c r="J45" i="19"/>
  <c r="R45" i="19"/>
  <c r="T116" i="19"/>
  <c r="V116" i="19" s="1"/>
  <c r="S116" i="19"/>
  <c r="U116" i="19" s="1"/>
  <c r="W116" i="19" s="1"/>
  <c r="T29" i="19"/>
  <c r="V29" i="19" s="1"/>
  <c r="S29" i="19"/>
  <c r="U29" i="19" s="1"/>
  <c r="W29" i="19" s="1"/>
  <c r="J89" i="19"/>
  <c r="R89" i="19"/>
  <c r="T97" i="19"/>
  <c r="V97" i="19" s="1"/>
  <c r="S97" i="19"/>
  <c r="U97" i="19" s="1"/>
  <c r="W97" i="19" s="1"/>
  <c r="T48" i="19"/>
  <c r="V48" i="19" s="1"/>
  <c r="S48" i="19"/>
  <c r="U48" i="19" s="1"/>
  <c r="W48" i="19" s="1"/>
  <c r="T77" i="19"/>
  <c r="V77" i="19" s="1"/>
  <c r="S77" i="19"/>
  <c r="U77" i="19" s="1"/>
  <c r="W77" i="19" s="1"/>
  <c r="J118" i="19"/>
  <c r="R118" i="19"/>
  <c r="T94" i="19"/>
  <c r="V94" i="19" s="1"/>
  <c r="S94" i="19"/>
  <c r="U94" i="19" s="1"/>
  <c r="W94" i="19" s="1"/>
  <c r="J91" i="19"/>
  <c r="R91" i="19"/>
  <c r="J49" i="19"/>
  <c r="R49" i="19"/>
  <c r="J124" i="19"/>
  <c r="R124" i="19"/>
  <c r="T79" i="19"/>
  <c r="V79" i="19" s="1"/>
  <c r="S79" i="19"/>
  <c r="U79" i="19" s="1"/>
  <c r="W79" i="19" s="1"/>
  <c r="J90" i="19"/>
  <c r="R90" i="19"/>
  <c r="T92" i="19"/>
  <c r="V92" i="19" s="1"/>
  <c r="S92" i="19"/>
  <c r="U92" i="19" s="1"/>
  <c r="W92" i="19" s="1"/>
  <c r="T55" i="19"/>
  <c r="V55" i="19" s="1"/>
  <c r="S55" i="19"/>
  <c r="U55" i="19" s="1"/>
  <c r="W55" i="19" s="1"/>
  <c r="T84" i="19"/>
  <c r="V84" i="19" s="1"/>
  <c r="S84" i="19"/>
  <c r="U84" i="19" s="1"/>
  <c r="W84" i="19" s="1"/>
  <c r="T56" i="19"/>
  <c r="V56" i="19" s="1"/>
  <c r="S56" i="19"/>
  <c r="U56" i="19" s="1"/>
  <c r="W56" i="19" s="1"/>
  <c r="T82" i="19"/>
  <c r="V82" i="19" s="1"/>
  <c r="S82" i="19"/>
  <c r="U82" i="19" s="1"/>
  <c r="W82" i="19" s="1"/>
  <c r="T110" i="19"/>
  <c r="V110" i="19" s="1"/>
  <c r="S110" i="19"/>
  <c r="U110" i="19" s="1"/>
  <c r="W110" i="19" s="1"/>
  <c r="J122" i="19"/>
  <c r="R122" i="19"/>
  <c r="T128" i="19"/>
  <c r="V128" i="19" s="1"/>
  <c r="S128" i="19"/>
  <c r="U128" i="19" s="1"/>
  <c r="W128" i="19" s="1"/>
  <c r="J96" i="19"/>
  <c r="R96" i="19"/>
  <c r="T115" i="19"/>
  <c r="V115" i="19" s="1"/>
  <c r="S115" i="19"/>
  <c r="U115" i="19" s="1"/>
  <c r="W115" i="19" s="1"/>
  <c r="T57" i="19"/>
  <c r="V57" i="19" s="1"/>
  <c r="S57" i="19"/>
  <c r="U57" i="19" s="1"/>
  <c r="W57" i="19" s="1"/>
  <c r="T22" i="19"/>
  <c r="V22" i="19" s="1"/>
  <c r="S22" i="19"/>
  <c r="U22" i="19" s="1"/>
  <c r="W22" i="19" s="1"/>
  <c r="T60" i="19"/>
  <c r="V60" i="19" s="1"/>
  <c r="S60" i="19"/>
  <c r="U60" i="19" s="1"/>
  <c r="W60" i="19" s="1"/>
  <c r="T81" i="19"/>
  <c r="V81" i="19" s="1"/>
  <c r="S81" i="19"/>
  <c r="U81" i="19" s="1"/>
  <c r="W81" i="19" s="1"/>
  <c r="T44" i="19"/>
  <c r="V44" i="19" s="1"/>
  <c r="S44" i="19"/>
  <c r="U44" i="19" s="1"/>
  <c r="W44" i="19" s="1"/>
  <c r="T53" i="19"/>
  <c r="V53" i="19" s="1"/>
  <c r="S53" i="19"/>
  <c r="U53" i="19" s="1"/>
  <c r="W53" i="19" s="1"/>
  <c r="T117" i="19"/>
  <c r="V117" i="19" s="1"/>
  <c r="S117" i="19"/>
  <c r="U117" i="19" s="1"/>
  <c r="W117" i="19" s="1"/>
  <c r="T66" i="19"/>
  <c r="V66" i="19" s="1"/>
  <c r="S66" i="19"/>
  <c r="U66" i="19" s="1"/>
  <c r="W66" i="19" s="1"/>
  <c r="J47" i="19"/>
  <c r="R47" i="19"/>
  <c r="J120" i="19"/>
  <c r="R120" i="19"/>
  <c r="J109" i="19"/>
  <c r="R109" i="19"/>
  <c r="T62" i="19"/>
  <c r="V62" i="19" s="1"/>
  <c r="S62" i="19"/>
  <c r="U62" i="19" s="1"/>
  <c r="W62" i="19" s="1"/>
  <c r="T95" i="19"/>
  <c r="V95" i="19" s="1"/>
  <c r="S95" i="19"/>
  <c r="U95" i="19" s="1"/>
  <c r="W95" i="19" s="1"/>
  <c r="J111" i="19"/>
  <c r="R111" i="19"/>
  <c r="J86" i="19"/>
  <c r="R86" i="19"/>
  <c r="J114" i="19"/>
  <c r="R114" i="19"/>
  <c r="J46" i="19"/>
  <c r="R46" i="19"/>
  <c r="J123" i="19"/>
  <c r="R123" i="19"/>
  <c r="G66" i="16"/>
  <c r="I66" i="16" s="1"/>
  <c r="H121" i="16"/>
  <c r="I121" i="16"/>
  <c r="G65" i="16"/>
  <c r="G122" i="16"/>
  <c r="J35" i="16"/>
  <c r="R35" i="16"/>
  <c r="I94" i="16"/>
  <c r="H94" i="16"/>
  <c r="J36" i="16"/>
  <c r="R36" i="16"/>
  <c r="G95" i="16"/>
  <c r="G47" i="16"/>
  <c r="I47" i="16" s="1"/>
  <c r="G56" i="16"/>
  <c r="G78" i="16"/>
  <c r="H78" i="16" s="1"/>
  <c r="G86" i="16"/>
  <c r="I86" i="16" s="1"/>
  <c r="G51" i="17"/>
  <c r="H51" i="17" s="1"/>
  <c r="G45" i="17"/>
  <c r="H45" i="17" s="1"/>
  <c r="G53" i="17"/>
  <c r="I53" i="17" s="1"/>
  <c r="I24" i="17"/>
  <c r="J24" i="17" s="1"/>
  <c r="G42" i="16"/>
  <c r="I42" i="16" s="1"/>
  <c r="G50" i="16"/>
  <c r="H50" i="16" s="1"/>
  <c r="G71" i="16"/>
  <c r="H71" i="16" s="1"/>
  <c r="G112" i="16"/>
  <c r="H112" i="16" s="1"/>
  <c r="G73" i="16"/>
  <c r="H73" i="16" s="1"/>
  <c r="G44" i="16"/>
  <c r="H44" i="16" s="1"/>
  <c r="G52" i="16"/>
  <c r="H52" i="16" s="1"/>
  <c r="G81" i="16"/>
  <c r="I81" i="16" s="1"/>
  <c r="G45" i="16"/>
  <c r="H45" i="16" s="1"/>
  <c r="G53" i="16"/>
  <c r="I53" i="16" s="1"/>
  <c r="G48" i="16"/>
  <c r="I48" i="16" s="1"/>
  <c r="G77" i="16"/>
  <c r="H77" i="16" s="1"/>
  <c r="G88" i="16"/>
  <c r="I88" i="16" s="1"/>
  <c r="G87" i="16"/>
  <c r="I87" i="16" s="1"/>
  <c r="G43" i="16"/>
  <c r="H43" i="16" s="1"/>
  <c r="G51" i="16"/>
  <c r="I51" i="16" s="1"/>
  <c r="G80" i="16"/>
  <c r="H80" i="16" s="1"/>
  <c r="G83" i="16"/>
  <c r="H83" i="16" s="1"/>
  <c r="G59" i="16"/>
  <c r="I59" i="16" s="1"/>
  <c r="G58" i="16"/>
  <c r="I58" i="16" s="1"/>
  <c r="G76" i="16"/>
  <c r="H76" i="16" s="1"/>
  <c r="G72" i="16"/>
  <c r="H72" i="16" s="1"/>
  <c r="G79" i="16"/>
  <c r="I79" i="16" s="1"/>
  <c r="G82" i="16"/>
  <c r="I82" i="16" s="1"/>
  <c r="G61" i="17"/>
  <c r="I61" i="17" s="1"/>
  <c r="G76" i="17"/>
  <c r="I76" i="17" s="1"/>
  <c r="G104" i="16"/>
  <c r="I104" i="16" s="1"/>
  <c r="G49" i="17"/>
  <c r="I49" i="17" s="1"/>
  <c r="H32" i="16"/>
  <c r="G100" i="17"/>
  <c r="H100" i="17" s="1"/>
  <c r="G55" i="17"/>
  <c r="H55" i="17" s="1"/>
  <c r="G77" i="17"/>
  <c r="I77" i="17" s="1"/>
  <c r="G46" i="17"/>
  <c r="H46" i="17" s="1"/>
  <c r="G82" i="17"/>
  <c r="H82" i="17" s="1"/>
  <c r="G48" i="17"/>
  <c r="I48" i="17" s="1"/>
  <c r="G84" i="17"/>
  <c r="I84" i="17" s="1"/>
  <c r="G114" i="17"/>
  <c r="H114" i="17" s="1"/>
  <c r="G42" i="17"/>
  <c r="I42" i="17" s="1"/>
  <c r="G57" i="17"/>
  <c r="H57" i="17" s="1"/>
  <c r="I32" i="17"/>
  <c r="J32" i="17" s="1"/>
  <c r="G88" i="17"/>
  <c r="I88" i="17" s="1"/>
  <c r="G63" i="17"/>
  <c r="I63" i="17" s="1"/>
  <c r="G64" i="16"/>
  <c r="I64" i="16" s="1"/>
  <c r="G93" i="16"/>
  <c r="H93" i="16" s="1"/>
  <c r="G71" i="17"/>
  <c r="H71" i="17" s="1"/>
  <c r="G79" i="17"/>
  <c r="I79" i="17" s="1"/>
  <c r="G86" i="17"/>
  <c r="I86" i="17" s="1"/>
  <c r="G89" i="17"/>
  <c r="H89" i="17" s="1"/>
  <c r="G93" i="17"/>
  <c r="I93" i="17" s="1"/>
  <c r="G60" i="17"/>
  <c r="I60" i="17" s="1"/>
  <c r="G64" i="17"/>
  <c r="I64" i="17" s="1"/>
  <c r="G47" i="17"/>
  <c r="H47" i="17" s="1"/>
  <c r="G75" i="17"/>
  <c r="I75" i="17" s="1"/>
  <c r="G83" i="17"/>
  <c r="I83" i="17" s="1"/>
  <c r="G105" i="17"/>
  <c r="H105" i="17" s="1"/>
  <c r="G100" i="16"/>
  <c r="H100" i="16" s="1"/>
  <c r="G80" i="17"/>
  <c r="H80" i="17" s="1"/>
  <c r="G85" i="16"/>
  <c r="H85" i="16" s="1"/>
  <c r="G112" i="17"/>
  <c r="I112" i="17" s="1"/>
  <c r="G63" i="16"/>
  <c r="I63" i="16" s="1"/>
  <c r="G120" i="16"/>
  <c r="H120" i="16" s="1"/>
  <c r="G91" i="16"/>
  <c r="G119" i="16"/>
  <c r="J34" i="16"/>
  <c r="R34" i="16"/>
  <c r="J27" i="16"/>
  <c r="R27" i="16"/>
  <c r="I60" i="16"/>
  <c r="H60" i="16"/>
  <c r="J29" i="16"/>
  <c r="R29" i="16"/>
  <c r="J32" i="16"/>
  <c r="R32" i="16"/>
  <c r="J31" i="16"/>
  <c r="R31" i="16"/>
  <c r="I57" i="16"/>
  <c r="H57" i="16"/>
  <c r="H61" i="16"/>
  <c r="I61" i="16"/>
  <c r="I89" i="16"/>
  <c r="H89" i="16"/>
  <c r="G92" i="16"/>
  <c r="G116" i="16"/>
  <c r="J33" i="16"/>
  <c r="R33" i="16"/>
  <c r="G62" i="16"/>
  <c r="H90" i="16"/>
  <c r="I90" i="16"/>
  <c r="G118" i="16"/>
  <c r="G117" i="16"/>
  <c r="J30" i="16"/>
  <c r="R30" i="16"/>
  <c r="J28" i="16"/>
  <c r="R28" i="16"/>
  <c r="G119" i="17"/>
  <c r="I119" i="17" s="1"/>
  <c r="G43" i="17"/>
  <c r="I43" i="17" s="1"/>
  <c r="J34" i="17"/>
  <c r="R34" i="17"/>
  <c r="G118" i="17"/>
  <c r="J31" i="17"/>
  <c r="R31" i="17"/>
  <c r="J29" i="17"/>
  <c r="R29" i="17"/>
  <c r="J30" i="17"/>
  <c r="R30" i="17"/>
  <c r="G58" i="17"/>
  <c r="G91" i="17"/>
  <c r="G90" i="17"/>
  <c r="G116" i="17"/>
  <c r="G120" i="17"/>
  <c r="J27" i="17"/>
  <c r="R27" i="17"/>
  <c r="G87" i="17"/>
  <c r="G92" i="17"/>
  <c r="G59" i="17"/>
  <c r="G62" i="17"/>
  <c r="J28" i="17"/>
  <c r="R28" i="17"/>
  <c r="G117" i="17"/>
  <c r="J33" i="17"/>
  <c r="R33" i="17"/>
  <c r="J26" i="17"/>
  <c r="R26" i="17"/>
  <c r="H42" i="16"/>
  <c r="H56" i="16"/>
  <c r="I56" i="16"/>
  <c r="J16" i="16"/>
  <c r="R16" i="16"/>
  <c r="G101" i="16"/>
  <c r="J11" i="17"/>
  <c r="R11" i="17"/>
  <c r="J18" i="16"/>
  <c r="R18" i="16"/>
  <c r="J22" i="17"/>
  <c r="R22" i="17"/>
  <c r="G56" i="17"/>
  <c r="G50" i="17"/>
  <c r="G74" i="17"/>
  <c r="I45" i="16"/>
  <c r="G74" i="16"/>
  <c r="G55" i="16"/>
  <c r="J21" i="16"/>
  <c r="R21" i="16"/>
  <c r="J25" i="17"/>
  <c r="R25" i="17"/>
  <c r="H24" i="16"/>
  <c r="I24" i="16"/>
  <c r="G110" i="16"/>
  <c r="G106" i="16"/>
  <c r="G103" i="16"/>
  <c r="G111" i="16"/>
  <c r="J12" i="16"/>
  <c r="R12" i="16"/>
  <c r="J23" i="17"/>
  <c r="R23" i="17"/>
  <c r="J10" i="17"/>
  <c r="R10" i="17"/>
  <c r="G102" i="17"/>
  <c r="G109" i="17"/>
  <c r="G107" i="17"/>
  <c r="G113" i="17"/>
  <c r="J20" i="16"/>
  <c r="R20" i="16"/>
  <c r="J15" i="16"/>
  <c r="R15" i="16"/>
  <c r="I51" i="17"/>
  <c r="J12" i="17"/>
  <c r="R12" i="17"/>
  <c r="J13" i="17"/>
  <c r="R13" i="17"/>
  <c r="G108" i="16"/>
  <c r="G41" i="17"/>
  <c r="G44" i="17"/>
  <c r="G72" i="17"/>
  <c r="H76" i="17"/>
  <c r="H84" i="17"/>
  <c r="J26" i="16"/>
  <c r="R26" i="16"/>
  <c r="J11" i="16"/>
  <c r="R11" i="16"/>
  <c r="G84" i="16"/>
  <c r="G54" i="16"/>
  <c r="G46" i="16"/>
  <c r="I73" i="16"/>
  <c r="J21" i="17"/>
  <c r="R21" i="17"/>
  <c r="J17" i="16"/>
  <c r="R17" i="16"/>
  <c r="G113" i="16"/>
  <c r="G105" i="16"/>
  <c r="G114" i="16"/>
  <c r="G104" i="17"/>
  <c r="G111" i="17"/>
  <c r="G101" i="17"/>
  <c r="G108" i="17"/>
  <c r="G115" i="17"/>
  <c r="J19" i="17"/>
  <c r="R19" i="17"/>
  <c r="J13" i="16"/>
  <c r="R13" i="16"/>
  <c r="J19" i="16"/>
  <c r="R19" i="16"/>
  <c r="I52" i="16"/>
  <c r="J18" i="17"/>
  <c r="R18" i="17"/>
  <c r="G52" i="17"/>
  <c r="G81" i="17"/>
  <c r="G73" i="17"/>
  <c r="G54" i="17"/>
  <c r="G78" i="17"/>
  <c r="G85" i="17"/>
  <c r="G41" i="16"/>
  <c r="G49" i="16"/>
  <c r="I78" i="16"/>
  <c r="G75" i="16"/>
  <c r="J20" i="17"/>
  <c r="R20" i="17"/>
  <c r="J17" i="17"/>
  <c r="R17" i="17"/>
  <c r="J22" i="16"/>
  <c r="R22" i="16"/>
  <c r="G102" i="16"/>
  <c r="G109" i="16"/>
  <c r="G115" i="16"/>
  <c r="G107" i="16"/>
  <c r="J14" i="16"/>
  <c r="R14" i="16"/>
  <c r="J15" i="17"/>
  <c r="R15" i="17"/>
  <c r="J16" i="17"/>
  <c r="R16" i="17"/>
  <c r="G106" i="17"/>
  <c r="G103" i="17"/>
  <c r="G110" i="17"/>
  <c r="J25" i="16"/>
  <c r="R25" i="16"/>
  <c r="J23" i="16"/>
  <c r="R23" i="16"/>
  <c r="J10" i="16"/>
  <c r="R10" i="16"/>
  <c r="J14" i="17"/>
  <c r="R14" i="17"/>
  <c r="T56" i="24" l="1"/>
  <c r="V56" i="24" s="1"/>
  <c r="S62" i="24"/>
  <c r="U62" i="24" s="1"/>
  <c r="W62" i="24" s="1"/>
  <c r="S32" i="22"/>
  <c r="U32" i="22" s="1"/>
  <c r="W32" i="22" s="1"/>
  <c r="S48" i="22"/>
  <c r="U48" i="22" s="1"/>
  <c r="W48" i="22" s="1"/>
  <c r="T33" i="24"/>
  <c r="V33" i="24" s="1"/>
  <c r="S33" i="24"/>
  <c r="U33" i="24" s="1"/>
  <c r="W33" i="24" s="1"/>
  <c r="T41" i="24"/>
  <c r="V41" i="24" s="1"/>
  <c r="S41" i="24"/>
  <c r="U41" i="24" s="1"/>
  <c r="W41" i="24" s="1"/>
  <c r="T73" i="24"/>
  <c r="V73" i="24" s="1"/>
  <c r="S73" i="24"/>
  <c r="U73" i="24" s="1"/>
  <c r="W73" i="24" s="1"/>
  <c r="T70" i="24"/>
  <c r="V70" i="24" s="1"/>
  <c r="S70" i="24"/>
  <c r="U70" i="24" s="1"/>
  <c r="W70" i="24" s="1"/>
  <c r="T55" i="24"/>
  <c r="V55" i="24" s="1"/>
  <c r="S55" i="24"/>
  <c r="U55" i="24" s="1"/>
  <c r="W55" i="24" s="1"/>
  <c r="T34" i="24"/>
  <c r="V34" i="24" s="1"/>
  <c r="S34" i="24"/>
  <c r="U34" i="24" s="1"/>
  <c r="W34" i="24" s="1"/>
  <c r="T51" i="24"/>
  <c r="V51" i="24" s="1"/>
  <c r="S51" i="24"/>
  <c r="U51" i="24" s="1"/>
  <c r="W51" i="24" s="1"/>
  <c r="T48" i="24"/>
  <c r="V48" i="24" s="1"/>
  <c r="S48" i="24"/>
  <c r="U48" i="24" s="1"/>
  <c r="W48" i="24" s="1"/>
  <c r="T46" i="24"/>
  <c r="V46" i="24" s="1"/>
  <c r="S46" i="24"/>
  <c r="U46" i="24" s="1"/>
  <c r="W46" i="24" s="1"/>
  <c r="T72" i="24"/>
  <c r="V72" i="24" s="1"/>
  <c r="S72" i="24"/>
  <c r="U72" i="24" s="1"/>
  <c r="W72" i="24" s="1"/>
  <c r="T30" i="24"/>
  <c r="V30" i="24" s="1"/>
  <c r="S30" i="24"/>
  <c r="U30" i="24" s="1"/>
  <c r="W30" i="24" s="1"/>
  <c r="T29" i="24"/>
  <c r="V29" i="24" s="1"/>
  <c r="S29" i="24"/>
  <c r="U29" i="24" s="1"/>
  <c r="W29" i="24" s="1"/>
  <c r="T40" i="24"/>
  <c r="V40" i="24" s="1"/>
  <c r="S40" i="24"/>
  <c r="U40" i="24" s="1"/>
  <c r="W40" i="24" s="1"/>
  <c r="T53" i="24"/>
  <c r="V53" i="24" s="1"/>
  <c r="S53" i="24"/>
  <c r="U53" i="24" s="1"/>
  <c r="W53" i="24" s="1"/>
  <c r="T37" i="24"/>
  <c r="V37" i="24" s="1"/>
  <c r="S37" i="24"/>
  <c r="U37" i="24" s="1"/>
  <c r="W37" i="24" s="1"/>
  <c r="T68" i="24"/>
  <c r="V68" i="24" s="1"/>
  <c r="S68" i="24"/>
  <c r="U68" i="24" s="1"/>
  <c r="W68" i="24" s="1"/>
  <c r="T49" i="24"/>
  <c r="V49" i="24" s="1"/>
  <c r="S49" i="24"/>
  <c r="U49" i="24" s="1"/>
  <c r="W49" i="24" s="1"/>
  <c r="T57" i="24"/>
  <c r="V57" i="24" s="1"/>
  <c r="S57" i="24"/>
  <c r="U57" i="24" s="1"/>
  <c r="W57" i="24" s="1"/>
  <c r="T47" i="24"/>
  <c r="V47" i="24" s="1"/>
  <c r="S47" i="24"/>
  <c r="U47" i="24" s="1"/>
  <c r="W47" i="24" s="1"/>
  <c r="T35" i="24"/>
  <c r="V35" i="24" s="1"/>
  <c r="S35" i="24"/>
  <c r="U35" i="24" s="1"/>
  <c r="W35" i="24" s="1"/>
  <c r="S30" i="22"/>
  <c r="U30" i="22" s="1"/>
  <c r="W30" i="22" s="1"/>
  <c r="S64" i="22"/>
  <c r="U64" i="22" s="1"/>
  <c r="W64" i="22" s="1"/>
  <c r="T31" i="22"/>
  <c r="V31" i="22" s="1"/>
  <c r="S31" i="22"/>
  <c r="U31" i="22" s="1"/>
  <c r="W31" i="22" s="1"/>
  <c r="T38" i="22"/>
  <c r="V38" i="22" s="1"/>
  <c r="S38" i="22"/>
  <c r="U38" i="22" s="1"/>
  <c r="W38" i="22" s="1"/>
  <c r="T34" i="22"/>
  <c r="V34" i="22" s="1"/>
  <c r="S34" i="22"/>
  <c r="U34" i="22" s="1"/>
  <c r="W34" i="22" s="1"/>
  <c r="T55" i="22"/>
  <c r="V55" i="22" s="1"/>
  <c r="S55" i="22"/>
  <c r="U55" i="22" s="1"/>
  <c r="W55" i="22" s="1"/>
  <c r="T52" i="22"/>
  <c r="V52" i="22" s="1"/>
  <c r="S52" i="22"/>
  <c r="U52" i="22" s="1"/>
  <c r="W52" i="22" s="1"/>
  <c r="T37" i="22"/>
  <c r="V37" i="22" s="1"/>
  <c r="S37" i="22"/>
  <c r="U37" i="22" s="1"/>
  <c r="W37" i="22" s="1"/>
  <c r="T51" i="22"/>
  <c r="V51" i="22" s="1"/>
  <c r="S51" i="22"/>
  <c r="U51" i="22" s="1"/>
  <c r="W51" i="22" s="1"/>
  <c r="T40" i="22"/>
  <c r="V40" i="22" s="1"/>
  <c r="S40" i="22"/>
  <c r="U40" i="22" s="1"/>
  <c r="W40" i="22" s="1"/>
  <c r="T57" i="22"/>
  <c r="V57" i="22" s="1"/>
  <c r="S57" i="22"/>
  <c r="U57" i="22" s="1"/>
  <c r="W57" i="22" s="1"/>
  <c r="T65" i="22"/>
  <c r="V65" i="22" s="1"/>
  <c r="S65" i="22"/>
  <c r="U65" i="22" s="1"/>
  <c r="W65" i="22" s="1"/>
  <c r="T28" i="22"/>
  <c r="V28" i="22" s="1"/>
  <c r="S28" i="22"/>
  <c r="U28" i="22" s="1"/>
  <c r="W28" i="22" s="1"/>
  <c r="T50" i="22"/>
  <c r="V50" i="22" s="1"/>
  <c r="S50" i="22"/>
  <c r="U50" i="22" s="1"/>
  <c r="W50" i="22" s="1"/>
  <c r="T71" i="22"/>
  <c r="V71" i="22" s="1"/>
  <c r="S71" i="22"/>
  <c r="U71" i="22" s="1"/>
  <c r="W71" i="22" s="1"/>
  <c r="T39" i="22"/>
  <c r="V39" i="22" s="1"/>
  <c r="S39" i="22"/>
  <c r="U39" i="22" s="1"/>
  <c r="W39" i="22" s="1"/>
  <c r="T46" i="22"/>
  <c r="V46" i="22" s="1"/>
  <c r="S46" i="22"/>
  <c r="U46" i="22" s="1"/>
  <c r="W46" i="22" s="1"/>
  <c r="T33" i="22"/>
  <c r="V33" i="22" s="1"/>
  <c r="S33" i="22"/>
  <c r="U33" i="22" s="1"/>
  <c r="W33" i="22" s="1"/>
  <c r="T35" i="22"/>
  <c r="V35" i="22" s="1"/>
  <c r="S35" i="22"/>
  <c r="U35" i="22" s="1"/>
  <c r="W35" i="22" s="1"/>
  <c r="T70" i="22"/>
  <c r="V70" i="22" s="1"/>
  <c r="S70" i="22"/>
  <c r="U70" i="22" s="1"/>
  <c r="W70" i="22" s="1"/>
  <c r="I121" i="17"/>
  <c r="H121" i="17"/>
  <c r="I66" i="17"/>
  <c r="H66" i="17"/>
  <c r="S35" i="17"/>
  <c r="U35" i="17" s="1"/>
  <c r="W35" i="17" s="1"/>
  <c r="T35" i="17"/>
  <c r="V35" i="17" s="1"/>
  <c r="J65" i="17"/>
  <c r="R65" i="17"/>
  <c r="I122" i="17"/>
  <c r="H122" i="17"/>
  <c r="T36" i="17"/>
  <c r="V36" i="17" s="1"/>
  <c r="S36" i="17"/>
  <c r="U36" i="17" s="1"/>
  <c r="W36" i="17" s="1"/>
  <c r="J95" i="17"/>
  <c r="R95" i="17"/>
  <c r="I45" i="17"/>
  <c r="J45" i="17" s="1"/>
  <c r="I76" i="16"/>
  <c r="H53" i="17"/>
  <c r="H47" i="16"/>
  <c r="J94" i="17"/>
  <c r="R94" i="17"/>
  <c r="T78" i="19"/>
  <c r="V78" i="19" s="1"/>
  <c r="S63" i="19"/>
  <c r="U63" i="19" s="1"/>
  <c r="W63" i="19" s="1"/>
  <c r="T67" i="20"/>
  <c r="V67" i="20" s="1"/>
  <c r="S67" i="20"/>
  <c r="U67" i="20" s="1"/>
  <c r="W67" i="20" s="1"/>
  <c r="T104" i="20"/>
  <c r="V104" i="20" s="1"/>
  <c r="S104" i="20"/>
  <c r="U104" i="20" s="1"/>
  <c r="W104" i="20" s="1"/>
  <c r="T69" i="20"/>
  <c r="V69" i="20" s="1"/>
  <c r="S69" i="20"/>
  <c r="U69" i="20" s="1"/>
  <c r="W69" i="20" s="1"/>
  <c r="T72" i="20"/>
  <c r="V72" i="20" s="1"/>
  <c r="S72" i="20"/>
  <c r="U72" i="20" s="1"/>
  <c r="W72" i="20" s="1"/>
  <c r="T103" i="20"/>
  <c r="V103" i="20" s="1"/>
  <c r="S103" i="20"/>
  <c r="U103" i="20" s="1"/>
  <c r="W103" i="20" s="1"/>
  <c r="T71" i="20"/>
  <c r="V71" i="20" s="1"/>
  <c r="S71" i="20"/>
  <c r="U71" i="20" s="1"/>
  <c r="W71" i="20" s="1"/>
  <c r="T70" i="20"/>
  <c r="V70" i="20" s="1"/>
  <c r="S70" i="20"/>
  <c r="U70" i="20" s="1"/>
  <c r="W70" i="20" s="1"/>
  <c r="T68" i="20"/>
  <c r="V68" i="20" s="1"/>
  <c r="S68" i="20"/>
  <c r="U68" i="20" s="1"/>
  <c r="W68" i="20" s="1"/>
  <c r="T102" i="20"/>
  <c r="V102" i="20" s="1"/>
  <c r="S102" i="20"/>
  <c r="U102" i="20" s="1"/>
  <c r="W102" i="20" s="1"/>
  <c r="T69" i="19"/>
  <c r="V69" i="19" s="1"/>
  <c r="S69" i="19"/>
  <c r="U69" i="19" s="1"/>
  <c r="W69" i="19" s="1"/>
  <c r="T67" i="19"/>
  <c r="V67" i="19" s="1"/>
  <c r="S67" i="19"/>
  <c r="U67" i="19" s="1"/>
  <c r="W67" i="19" s="1"/>
  <c r="T102" i="19"/>
  <c r="V102" i="19" s="1"/>
  <c r="S102" i="19"/>
  <c r="U102" i="19" s="1"/>
  <c r="W102" i="19" s="1"/>
  <c r="T130" i="19"/>
  <c r="V130" i="19" s="1"/>
  <c r="S130" i="19"/>
  <c r="U130" i="19" s="1"/>
  <c r="W130" i="19" s="1"/>
  <c r="S72" i="19"/>
  <c r="U72" i="19" s="1"/>
  <c r="W72" i="19" s="1"/>
  <c r="T72" i="19"/>
  <c r="V72" i="19" s="1"/>
  <c r="T99" i="19"/>
  <c r="V99" i="19" s="1"/>
  <c r="S99" i="19"/>
  <c r="U99" i="19" s="1"/>
  <c r="W99" i="19" s="1"/>
  <c r="T71" i="19"/>
  <c r="V71" i="19" s="1"/>
  <c r="S71" i="19"/>
  <c r="U71" i="19" s="1"/>
  <c r="W71" i="19" s="1"/>
  <c r="S52" i="19"/>
  <c r="U52" i="19" s="1"/>
  <c r="W52" i="19" s="1"/>
  <c r="T129" i="19"/>
  <c r="V129" i="19" s="1"/>
  <c r="S129" i="19"/>
  <c r="U129" i="19" s="1"/>
  <c r="W129" i="19" s="1"/>
  <c r="T131" i="19"/>
  <c r="V131" i="19" s="1"/>
  <c r="S131" i="19"/>
  <c r="U131" i="19" s="1"/>
  <c r="W131" i="19" s="1"/>
  <c r="T104" i="19"/>
  <c r="V104" i="19" s="1"/>
  <c r="S104" i="19"/>
  <c r="U104" i="19" s="1"/>
  <c r="W104" i="19" s="1"/>
  <c r="T101" i="19"/>
  <c r="V101" i="19" s="1"/>
  <c r="S101" i="19"/>
  <c r="U101" i="19" s="1"/>
  <c r="W101" i="19" s="1"/>
  <c r="S80" i="19"/>
  <c r="U80" i="19" s="1"/>
  <c r="W80" i="19" s="1"/>
  <c r="S87" i="19"/>
  <c r="U87" i="19" s="1"/>
  <c r="W87" i="19" s="1"/>
  <c r="T54" i="19"/>
  <c r="V54" i="19" s="1"/>
  <c r="S98" i="19"/>
  <c r="U98" i="19" s="1"/>
  <c r="W98" i="19" s="1"/>
  <c r="S50" i="19"/>
  <c r="U50" i="19" s="1"/>
  <c r="W50" i="19" s="1"/>
  <c r="T119" i="19"/>
  <c r="V119" i="19" s="1"/>
  <c r="S121" i="19"/>
  <c r="U121" i="19" s="1"/>
  <c r="W121" i="19" s="1"/>
  <c r="S58" i="19"/>
  <c r="U58" i="19" s="1"/>
  <c r="W58" i="19" s="1"/>
  <c r="T125" i="19"/>
  <c r="V125" i="19" s="1"/>
  <c r="T123" i="19"/>
  <c r="V123" i="19" s="1"/>
  <c r="S123" i="19"/>
  <c r="U123" i="19" s="1"/>
  <c r="W123" i="19" s="1"/>
  <c r="T109" i="19"/>
  <c r="V109" i="19" s="1"/>
  <c r="S109" i="19"/>
  <c r="U109" i="19" s="1"/>
  <c r="W109" i="19" s="1"/>
  <c r="T122" i="19"/>
  <c r="V122" i="19" s="1"/>
  <c r="S122" i="19"/>
  <c r="U122" i="19" s="1"/>
  <c r="W122" i="19" s="1"/>
  <c r="T91" i="19"/>
  <c r="V91" i="19" s="1"/>
  <c r="S91" i="19"/>
  <c r="U91" i="19" s="1"/>
  <c r="W91" i="19" s="1"/>
  <c r="T45" i="19"/>
  <c r="V45" i="19" s="1"/>
  <c r="S45" i="19"/>
  <c r="U45" i="19" s="1"/>
  <c r="W45" i="19" s="1"/>
  <c r="T83" i="19"/>
  <c r="V83" i="19" s="1"/>
  <c r="S83" i="19"/>
  <c r="U83" i="19" s="1"/>
  <c r="W83" i="19" s="1"/>
  <c r="T46" i="19"/>
  <c r="V46" i="19" s="1"/>
  <c r="S46" i="19"/>
  <c r="U46" i="19" s="1"/>
  <c r="W46" i="19" s="1"/>
  <c r="T124" i="19"/>
  <c r="V124" i="19" s="1"/>
  <c r="S124" i="19"/>
  <c r="U124" i="19" s="1"/>
  <c r="W124" i="19" s="1"/>
  <c r="T126" i="19"/>
  <c r="V126" i="19" s="1"/>
  <c r="S126" i="19"/>
  <c r="U126" i="19" s="1"/>
  <c r="W126" i="19" s="1"/>
  <c r="T111" i="19"/>
  <c r="V111" i="19" s="1"/>
  <c r="S111" i="19"/>
  <c r="U111" i="19" s="1"/>
  <c r="W111" i="19" s="1"/>
  <c r="T120" i="19"/>
  <c r="V120" i="19" s="1"/>
  <c r="S120" i="19"/>
  <c r="U120" i="19" s="1"/>
  <c r="W120" i="19" s="1"/>
  <c r="T114" i="19"/>
  <c r="V114" i="19" s="1"/>
  <c r="S114" i="19"/>
  <c r="U114" i="19" s="1"/>
  <c r="W114" i="19" s="1"/>
  <c r="T47" i="19"/>
  <c r="V47" i="19" s="1"/>
  <c r="S47" i="19"/>
  <c r="U47" i="19" s="1"/>
  <c r="W47" i="19" s="1"/>
  <c r="T118" i="19"/>
  <c r="V118" i="19" s="1"/>
  <c r="S118" i="19"/>
  <c r="U118" i="19" s="1"/>
  <c r="W118" i="19" s="1"/>
  <c r="T51" i="19"/>
  <c r="V51" i="19" s="1"/>
  <c r="S51" i="19"/>
  <c r="U51" i="19" s="1"/>
  <c r="W51" i="19" s="1"/>
  <c r="T112" i="19"/>
  <c r="V112" i="19" s="1"/>
  <c r="S112" i="19"/>
  <c r="U112" i="19" s="1"/>
  <c r="W112" i="19" s="1"/>
  <c r="T86" i="19"/>
  <c r="V86" i="19" s="1"/>
  <c r="S86" i="19"/>
  <c r="U86" i="19" s="1"/>
  <c r="W86" i="19" s="1"/>
  <c r="T96" i="19"/>
  <c r="V96" i="19" s="1"/>
  <c r="S96" i="19"/>
  <c r="U96" i="19" s="1"/>
  <c r="W96" i="19" s="1"/>
  <c r="T90" i="19"/>
  <c r="V90" i="19" s="1"/>
  <c r="S90" i="19"/>
  <c r="U90" i="19" s="1"/>
  <c r="W90" i="19" s="1"/>
  <c r="T49" i="19"/>
  <c r="V49" i="19" s="1"/>
  <c r="S49" i="19"/>
  <c r="U49" i="19" s="1"/>
  <c r="W49" i="19" s="1"/>
  <c r="T89" i="19"/>
  <c r="V89" i="19" s="1"/>
  <c r="S89" i="19"/>
  <c r="U89" i="19" s="1"/>
  <c r="W89" i="19" s="1"/>
  <c r="I50" i="16"/>
  <c r="H66" i="16"/>
  <c r="I44" i="16"/>
  <c r="J44" i="16" s="1"/>
  <c r="I100" i="16"/>
  <c r="J100" i="16" s="1"/>
  <c r="H81" i="16"/>
  <c r="H51" i="16"/>
  <c r="T36" i="16"/>
  <c r="V36" i="16" s="1"/>
  <c r="S36" i="16"/>
  <c r="U36" i="16" s="1"/>
  <c r="W36" i="16" s="1"/>
  <c r="H122" i="16"/>
  <c r="I122" i="16"/>
  <c r="J94" i="16"/>
  <c r="R94" i="16"/>
  <c r="H65" i="16"/>
  <c r="I65" i="16"/>
  <c r="J66" i="16"/>
  <c r="R66" i="16"/>
  <c r="T35" i="16"/>
  <c r="V35" i="16" s="1"/>
  <c r="S35" i="16"/>
  <c r="U35" i="16" s="1"/>
  <c r="W35" i="16" s="1"/>
  <c r="J121" i="16"/>
  <c r="R121" i="16"/>
  <c r="H95" i="16"/>
  <c r="I95" i="16"/>
  <c r="I72" i="16"/>
  <c r="R72" i="16" s="1"/>
  <c r="H49" i="17"/>
  <c r="R49" i="17" s="1"/>
  <c r="I47" i="17"/>
  <c r="R47" i="17" s="1"/>
  <c r="I77" i="16"/>
  <c r="J77" i="16" s="1"/>
  <c r="I80" i="16"/>
  <c r="R80" i="16" s="1"/>
  <c r="I93" i="16"/>
  <c r="J93" i="16" s="1"/>
  <c r="H79" i="16"/>
  <c r="R79" i="16" s="1"/>
  <c r="H88" i="16"/>
  <c r="H86" i="16"/>
  <c r="I83" i="16"/>
  <c r="H58" i="16"/>
  <c r="H53" i="16"/>
  <c r="I71" i="16"/>
  <c r="J71" i="16" s="1"/>
  <c r="H87" i="16"/>
  <c r="H48" i="16"/>
  <c r="I112" i="16"/>
  <c r="R112" i="16" s="1"/>
  <c r="H61" i="17"/>
  <c r="R32" i="17"/>
  <c r="T32" i="17" s="1"/>
  <c r="V32" i="17" s="1"/>
  <c r="R24" i="17"/>
  <c r="S24" i="17" s="1"/>
  <c r="U24" i="17" s="1"/>
  <c r="W24" i="17" s="1"/>
  <c r="H63" i="17"/>
  <c r="I46" i="17"/>
  <c r="J46" i="17" s="1"/>
  <c r="H75" i="17"/>
  <c r="I114" i="17"/>
  <c r="J114" i="17" s="1"/>
  <c r="H59" i="16"/>
  <c r="I43" i="16"/>
  <c r="J43" i="16" s="1"/>
  <c r="H104" i="16"/>
  <c r="H82" i="16"/>
  <c r="H112" i="17"/>
  <c r="H42" i="17"/>
  <c r="H88" i="17"/>
  <c r="I71" i="17"/>
  <c r="J71" i="17" s="1"/>
  <c r="H93" i="17"/>
  <c r="I100" i="17"/>
  <c r="J100" i="17" s="1"/>
  <c r="I55" i="17"/>
  <c r="J55" i="17" s="1"/>
  <c r="I85" i="16"/>
  <c r="H48" i="17"/>
  <c r="I89" i="17"/>
  <c r="J89" i="17" s="1"/>
  <c r="H79" i="17"/>
  <c r="R79" i="17" s="1"/>
  <c r="H60" i="17"/>
  <c r="H77" i="17"/>
  <c r="H86" i="17"/>
  <c r="I105" i="17"/>
  <c r="J105" i="17" s="1"/>
  <c r="H64" i="17"/>
  <c r="I57" i="17"/>
  <c r="J57" i="17" s="1"/>
  <c r="H83" i="17"/>
  <c r="I82" i="17"/>
  <c r="J82" i="17" s="1"/>
  <c r="I80" i="17"/>
  <c r="J80" i="17" s="1"/>
  <c r="H64" i="16"/>
  <c r="I120" i="16"/>
  <c r="J120" i="16" s="1"/>
  <c r="H43" i="17"/>
  <c r="H63" i="16"/>
  <c r="T30" i="16"/>
  <c r="V30" i="16" s="1"/>
  <c r="S30" i="16"/>
  <c r="U30" i="16" s="1"/>
  <c r="W30" i="16" s="1"/>
  <c r="T34" i="16"/>
  <c r="V34" i="16" s="1"/>
  <c r="S34" i="16"/>
  <c r="U34" i="16" s="1"/>
  <c r="W34" i="16" s="1"/>
  <c r="J59" i="16"/>
  <c r="R59" i="16"/>
  <c r="I116" i="16"/>
  <c r="H116" i="16"/>
  <c r="T29" i="16"/>
  <c r="V29" i="16" s="1"/>
  <c r="S29" i="16"/>
  <c r="U29" i="16" s="1"/>
  <c r="W29" i="16" s="1"/>
  <c r="T33" i="16"/>
  <c r="V33" i="16" s="1"/>
  <c r="S33" i="16"/>
  <c r="U33" i="16" s="1"/>
  <c r="W33" i="16" s="1"/>
  <c r="I92" i="16"/>
  <c r="H92" i="16"/>
  <c r="J64" i="16"/>
  <c r="R64" i="16"/>
  <c r="J57" i="16"/>
  <c r="R57" i="16"/>
  <c r="J87" i="16"/>
  <c r="R87" i="16"/>
  <c r="J60" i="16"/>
  <c r="R60" i="16"/>
  <c r="J58" i="16"/>
  <c r="R58" i="16"/>
  <c r="T28" i="16"/>
  <c r="V28" i="16" s="1"/>
  <c r="S28" i="16"/>
  <c r="U28" i="16" s="1"/>
  <c r="W28" i="16" s="1"/>
  <c r="I117" i="16"/>
  <c r="H117" i="16"/>
  <c r="J90" i="16"/>
  <c r="R90" i="16"/>
  <c r="I62" i="16"/>
  <c r="H62" i="16"/>
  <c r="J61" i="16"/>
  <c r="R61" i="16"/>
  <c r="T31" i="16"/>
  <c r="V31" i="16" s="1"/>
  <c r="S31" i="16"/>
  <c r="U31" i="16" s="1"/>
  <c r="W31" i="16" s="1"/>
  <c r="T32" i="16"/>
  <c r="V32" i="16" s="1"/>
  <c r="S32" i="16"/>
  <c r="U32" i="16" s="1"/>
  <c r="W32" i="16" s="1"/>
  <c r="T27" i="16"/>
  <c r="V27" i="16" s="1"/>
  <c r="S27" i="16"/>
  <c r="U27" i="16" s="1"/>
  <c r="W27" i="16" s="1"/>
  <c r="I119" i="16"/>
  <c r="H119" i="16"/>
  <c r="J88" i="16"/>
  <c r="R88" i="16"/>
  <c r="I118" i="16"/>
  <c r="H118" i="16"/>
  <c r="J89" i="16"/>
  <c r="R89" i="16"/>
  <c r="J63" i="16"/>
  <c r="R63" i="16"/>
  <c r="I91" i="16"/>
  <c r="H91" i="16"/>
  <c r="H119" i="17"/>
  <c r="I62" i="17"/>
  <c r="H62" i="17"/>
  <c r="T27" i="17"/>
  <c r="V27" i="17" s="1"/>
  <c r="S27" i="17"/>
  <c r="U27" i="17" s="1"/>
  <c r="W27" i="17" s="1"/>
  <c r="I90" i="17"/>
  <c r="H90" i="17"/>
  <c r="J64" i="17"/>
  <c r="R64" i="17"/>
  <c r="J119" i="17"/>
  <c r="R119" i="17"/>
  <c r="J61" i="17"/>
  <c r="R61" i="17"/>
  <c r="J63" i="17"/>
  <c r="R63" i="17"/>
  <c r="H117" i="17"/>
  <c r="I117" i="17"/>
  <c r="I59" i="17"/>
  <c r="H59" i="17"/>
  <c r="H91" i="17"/>
  <c r="I91" i="17"/>
  <c r="T30" i="17"/>
  <c r="V30" i="17" s="1"/>
  <c r="S30" i="17"/>
  <c r="U30" i="17" s="1"/>
  <c r="W30" i="17" s="1"/>
  <c r="T29" i="17"/>
  <c r="V29" i="17" s="1"/>
  <c r="S29" i="17"/>
  <c r="U29" i="17" s="1"/>
  <c r="W29" i="17" s="1"/>
  <c r="I118" i="17"/>
  <c r="H118" i="17"/>
  <c r="J93" i="17"/>
  <c r="R93" i="17"/>
  <c r="S33" i="17"/>
  <c r="U33" i="17" s="1"/>
  <c r="W33" i="17" s="1"/>
  <c r="T33" i="17"/>
  <c r="V33" i="17" s="1"/>
  <c r="T28" i="17"/>
  <c r="V28" i="17" s="1"/>
  <c r="S28" i="17"/>
  <c r="U28" i="17" s="1"/>
  <c r="W28" i="17" s="1"/>
  <c r="H92" i="17"/>
  <c r="I92" i="17"/>
  <c r="I120" i="17"/>
  <c r="H120" i="17"/>
  <c r="I58" i="17"/>
  <c r="H58" i="17"/>
  <c r="J60" i="17"/>
  <c r="R60" i="17"/>
  <c r="T34" i="17"/>
  <c r="V34" i="17" s="1"/>
  <c r="S34" i="17"/>
  <c r="U34" i="17" s="1"/>
  <c r="W34" i="17" s="1"/>
  <c r="I87" i="17"/>
  <c r="H87" i="17"/>
  <c r="H116" i="17"/>
  <c r="I116" i="17"/>
  <c r="T31" i="17"/>
  <c r="V31" i="17" s="1"/>
  <c r="S31" i="17"/>
  <c r="U31" i="17" s="1"/>
  <c r="W31" i="17" s="1"/>
  <c r="J88" i="17"/>
  <c r="R88" i="17"/>
  <c r="J83" i="16"/>
  <c r="R83" i="16"/>
  <c r="J43" i="17"/>
  <c r="R43" i="17"/>
  <c r="J52" i="16"/>
  <c r="R52" i="16"/>
  <c r="T12" i="17"/>
  <c r="V12" i="17" s="1"/>
  <c r="S12" i="17"/>
  <c r="U12" i="17" s="1"/>
  <c r="W12" i="17" s="1"/>
  <c r="T16" i="16"/>
  <c r="V16" i="16" s="1"/>
  <c r="S16" i="16"/>
  <c r="U16" i="16" s="1"/>
  <c r="W16" i="16" s="1"/>
  <c r="J82" i="16"/>
  <c r="R82" i="16"/>
  <c r="T25" i="16"/>
  <c r="V25" i="16" s="1"/>
  <c r="S25" i="16"/>
  <c r="U25" i="16" s="1"/>
  <c r="W25" i="16" s="1"/>
  <c r="T22" i="16"/>
  <c r="V22" i="16" s="1"/>
  <c r="S22" i="16"/>
  <c r="U22" i="16" s="1"/>
  <c r="W22" i="16" s="1"/>
  <c r="I106" i="17"/>
  <c r="H106" i="17"/>
  <c r="I115" i="16"/>
  <c r="H115" i="16"/>
  <c r="J78" i="16"/>
  <c r="R78" i="16"/>
  <c r="J76" i="16"/>
  <c r="R76" i="16"/>
  <c r="H78" i="17"/>
  <c r="I78" i="17"/>
  <c r="H73" i="17"/>
  <c r="I73" i="17"/>
  <c r="R100" i="17"/>
  <c r="J85" i="16"/>
  <c r="R85" i="16"/>
  <c r="J49" i="17"/>
  <c r="I111" i="17"/>
  <c r="H111" i="17"/>
  <c r="I113" i="16"/>
  <c r="H113" i="16"/>
  <c r="I54" i="16"/>
  <c r="H54" i="16"/>
  <c r="T11" i="16"/>
  <c r="V11" i="16" s="1"/>
  <c r="S11" i="16"/>
  <c r="U11" i="16" s="1"/>
  <c r="W11" i="16" s="1"/>
  <c r="J84" i="17"/>
  <c r="R84" i="17"/>
  <c r="H72" i="17"/>
  <c r="I72" i="17"/>
  <c r="T13" i="17"/>
  <c r="V13" i="17" s="1"/>
  <c r="S13" i="17"/>
  <c r="U13" i="17" s="1"/>
  <c r="W13" i="17" s="1"/>
  <c r="J50" i="16"/>
  <c r="R50" i="16"/>
  <c r="T15" i="16"/>
  <c r="V15" i="16" s="1"/>
  <c r="S15" i="16"/>
  <c r="U15" i="16" s="1"/>
  <c r="W15" i="16" s="1"/>
  <c r="H113" i="17"/>
  <c r="I113" i="17"/>
  <c r="I102" i="17"/>
  <c r="H102" i="17"/>
  <c r="I103" i="16"/>
  <c r="H103" i="16"/>
  <c r="J24" i="16"/>
  <c r="R24" i="16"/>
  <c r="T25" i="17"/>
  <c r="V25" i="17" s="1"/>
  <c r="S25" i="17"/>
  <c r="U25" i="17" s="1"/>
  <c r="W25" i="17" s="1"/>
  <c r="J79" i="16"/>
  <c r="J51" i="16"/>
  <c r="R51" i="16"/>
  <c r="I55" i="16"/>
  <c r="H55" i="16"/>
  <c r="I56" i="17"/>
  <c r="H56" i="17"/>
  <c r="J56" i="16"/>
  <c r="R56" i="16"/>
  <c r="J42" i="16"/>
  <c r="R42" i="16"/>
  <c r="H75" i="16"/>
  <c r="I75" i="16"/>
  <c r="H41" i="16"/>
  <c r="I41" i="16"/>
  <c r="J79" i="17"/>
  <c r="H52" i="17"/>
  <c r="I52" i="17"/>
  <c r="J77" i="17"/>
  <c r="R77" i="17"/>
  <c r="T26" i="16"/>
  <c r="V26" i="16" s="1"/>
  <c r="S26" i="16"/>
  <c r="U26" i="16" s="1"/>
  <c r="W26" i="16" s="1"/>
  <c r="I41" i="17"/>
  <c r="H41" i="17"/>
  <c r="T21" i="16"/>
  <c r="V21" i="16" s="1"/>
  <c r="S21" i="16"/>
  <c r="U21" i="16" s="1"/>
  <c r="W21" i="16" s="1"/>
  <c r="H74" i="17"/>
  <c r="I74" i="17"/>
  <c r="T26" i="17"/>
  <c r="V26" i="17" s="1"/>
  <c r="S26" i="17"/>
  <c r="U26" i="17" s="1"/>
  <c r="W26" i="17" s="1"/>
  <c r="T14" i="17"/>
  <c r="V14" i="17" s="1"/>
  <c r="S14" i="17"/>
  <c r="U14" i="17" s="1"/>
  <c r="W14" i="17" s="1"/>
  <c r="T23" i="16"/>
  <c r="V23" i="16" s="1"/>
  <c r="S23" i="16"/>
  <c r="U23" i="16" s="1"/>
  <c r="W23" i="16" s="1"/>
  <c r="H110" i="17"/>
  <c r="I110" i="17"/>
  <c r="T16" i="17"/>
  <c r="V16" i="17" s="1"/>
  <c r="S16" i="17"/>
  <c r="U16" i="17" s="1"/>
  <c r="W16" i="17" s="1"/>
  <c r="T14" i="16"/>
  <c r="V14" i="16" s="1"/>
  <c r="S14" i="16"/>
  <c r="U14" i="16" s="1"/>
  <c r="W14" i="16" s="1"/>
  <c r="H109" i="16"/>
  <c r="I109" i="16"/>
  <c r="T17" i="17"/>
  <c r="V17" i="17" s="1"/>
  <c r="S17" i="17"/>
  <c r="U17" i="17" s="1"/>
  <c r="W17" i="17" s="1"/>
  <c r="J48" i="16"/>
  <c r="R48" i="16"/>
  <c r="I49" i="16"/>
  <c r="H49" i="16"/>
  <c r="I81" i="17"/>
  <c r="H81" i="17"/>
  <c r="T13" i="16"/>
  <c r="V13" i="16" s="1"/>
  <c r="S13" i="16"/>
  <c r="U13" i="16" s="1"/>
  <c r="W13" i="16" s="1"/>
  <c r="H115" i="17"/>
  <c r="I115" i="17"/>
  <c r="I104" i="17"/>
  <c r="H104" i="17"/>
  <c r="T17" i="16"/>
  <c r="V17" i="16" s="1"/>
  <c r="S17" i="16"/>
  <c r="U17" i="16" s="1"/>
  <c r="W17" i="16" s="1"/>
  <c r="J73" i="16"/>
  <c r="R73" i="16"/>
  <c r="H44" i="17"/>
  <c r="I44" i="17"/>
  <c r="I108" i="16"/>
  <c r="H108" i="16"/>
  <c r="H107" i="17"/>
  <c r="I107" i="17"/>
  <c r="T10" i="17"/>
  <c r="V10" i="17" s="1"/>
  <c r="S10" i="17"/>
  <c r="U10" i="17" s="1"/>
  <c r="W10" i="17" s="1"/>
  <c r="T12" i="16"/>
  <c r="V12" i="16" s="1"/>
  <c r="S12" i="16"/>
  <c r="U12" i="16" s="1"/>
  <c r="W12" i="16" s="1"/>
  <c r="J45" i="16"/>
  <c r="R45" i="16"/>
  <c r="H50" i="17"/>
  <c r="I50" i="17"/>
  <c r="J47" i="17"/>
  <c r="T18" i="16"/>
  <c r="V18" i="16" s="1"/>
  <c r="S18" i="16"/>
  <c r="U18" i="16" s="1"/>
  <c r="W18" i="16" s="1"/>
  <c r="I101" i="16"/>
  <c r="H101" i="16"/>
  <c r="R45" i="17"/>
  <c r="H103" i="17"/>
  <c r="I103" i="17"/>
  <c r="I102" i="16"/>
  <c r="H102" i="16"/>
  <c r="J86" i="17"/>
  <c r="R86" i="17"/>
  <c r="H108" i="17"/>
  <c r="I108" i="17"/>
  <c r="I114" i="16"/>
  <c r="H114" i="16"/>
  <c r="J47" i="16"/>
  <c r="R47" i="16"/>
  <c r="J76" i="17"/>
  <c r="R76" i="17"/>
  <c r="T20" i="16"/>
  <c r="V20" i="16" s="1"/>
  <c r="S20" i="16"/>
  <c r="U20" i="16" s="1"/>
  <c r="W20" i="16" s="1"/>
  <c r="I106" i="16"/>
  <c r="H106" i="16"/>
  <c r="J42" i="17"/>
  <c r="R42" i="17"/>
  <c r="T10" i="16"/>
  <c r="V10" i="16" s="1"/>
  <c r="S10" i="16"/>
  <c r="U10" i="16" s="1"/>
  <c r="W10" i="16" s="1"/>
  <c r="T15" i="17"/>
  <c r="V15" i="17" s="1"/>
  <c r="S15" i="17"/>
  <c r="U15" i="17" s="1"/>
  <c r="W15" i="17" s="1"/>
  <c r="I107" i="16"/>
  <c r="H107" i="16"/>
  <c r="T20" i="17"/>
  <c r="V20" i="17" s="1"/>
  <c r="S20" i="17"/>
  <c r="U20" i="17" s="1"/>
  <c r="W20" i="17" s="1"/>
  <c r="H85" i="17"/>
  <c r="I85" i="17"/>
  <c r="H54" i="17"/>
  <c r="I54" i="17"/>
  <c r="J83" i="17"/>
  <c r="R83" i="17"/>
  <c r="J75" i="17"/>
  <c r="R75" i="17"/>
  <c r="T18" i="17"/>
  <c r="V18" i="17" s="1"/>
  <c r="S18" i="17"/>
  <c r="U18" i="17" s="1"/>
  <c r="W18" i="17" s="1"/>
  <c r="T19" i="16"/>
  <c r="V19" i="16" s="1"/>
  <c r="S19" i="16"/>
  <c r="U19" i="16" s="1"/>
  <c r="W19" i="16" s="1"/>
  <c r="J48" i="17"/>
  <c r="R48" i="17"/>
  <c r="T19" i="17"/>
  <c r="V19" i="17" s="1"/>
  <c r="S19" i="17"/>
  <c r="U19" i="17" s="1"/>
  <c r="W19" i="17" s="1"/>
  <c r="H101" i="17"/>
  <c r="I101" i="17"/>
  <c r="I105" i="16"/>
  <c r="H105" i="16"/>
  <c r="T21" i="17"/>
  <c r="V21" i="17" s="1"/>
  <c r="S21" i="17"/>
  <c r="U21" i="17" s="1"/>
  <c r="W21" i="17" s="1"/>
  <c r="J81" i="16"/>
  <c r="R81" i="16"/>
  <c r="J53" i="16"/>
  <c r="R53" i="16"/>
  <c r="H46" i="16"/>
  <c r="I46" i="16"/>
  <c r="H84" i="16"/>
  <c r="I84" i="16"/>
  <c r="J104" i="16"/>
  <c r="R104" i="16"/>
  <c r="J51" i="17"/>
  <c r="R51" i="17"/>
  <c r="I109" i="17"/>
  <c r="H109" i="17"/>
  <c r="T23" i="17"/>
  <c r="V23" i="17" s="1"/>
  <c r="S23" i="17"/>
  <c r="U23" i="17" s="1"/>
  <c r="W23" i="17" s="1"/>
  <c r="I111" i="16"/>
  <c r="H111" i="16"/>
  <c r="I110" i="16"/>
  <c r="H110" i="16"/>
  <c r="J86" i="16"/>
  <c r="R86" i="16"/>
  <c r="I74" i="16"/>
  <c r="H74" i="16"/>
  <c r="J53" i="17"/>
  <c r="R53" i="17"/>
  <c r="T22" i="17"/>
  <c r="V22" i="17" s="1"/>
  <c r="S22" i="17"/>
  <c r="U22" i="17" s="1"/>
  <c r="W22" i="17" s="1"/>
  <c r="J112" i="17"/>
  <c r="R112" i="17"/>
  <c r="T11" i="17"/>
  <c r="V11" i="17" s="1"/>
  <c r="S11" i="17"/>
  <c r="U11" i="17" s="1"/>
  <c r="W11" i="17" s="1"/>
  <c r="J72" i="16"/>
  <c r="T65" i="17" l="1"/>
  <c r="V65" i="17" s="1"/>
  <c r="S65" i="17"/>
  <c r="U65" i="17" s="1"/>
  <c r="W65" i="17" s="1"/>
  <c r="T95" i="17"/>
  <c r="V95" i="17" s="1"/>
  <c r="S95" i="17"/>
  <c r="U95" i="17" s="1"/>
  <c r="W95" i="17" s="1"/>
  <c r="R114" i="17"/>
  <c r="S114" i="17" s="1"/>
  <c r="U114" i="17" s="1"/>
  <c r="W114" i="17" s="1"/>
  <c r="T94" i="17"/>
  <c r="V94" i="17" s="1"/>
  <c r="S94" i="17"/>
  <c r="U94" i="17" s="1"/>
  <c r="W94" i="17" s="1"/>
  <c r="R71" i="17"/>
  <c r="J66" i="17"/>
  <c r="R66" i="17"/>
  <c r="J80" i="16"/>
  <c r="R44" i="16"/>
  <c r="S44" i="16" s="1"/>
  <c r="U44" i="16" s="1"/>
  <c r="W44" i="16" s="1"/>
  <c r="R100" i="16"/>
  <c r="T100" i="16" s="1"/>
  <c r="V100" i="16" s="1"/>
  <c r="S32" i="17"/>
  <c r="U32" i="17" s="1"/>
  <c r="W32" i="17" s="1"/>
  <c r="J122" i="17"/>
  <c r="R122" i="17"/>
  <c r="J121" i="17"/>
  <c r="R121" i="17"/>
  <c r="R93" i="16"/>
  <c r="R46" i="17"/>
  <c r="R43" i="16"/>
  <c r="T43" i="16" s="1"/>
  <c r="V43" i="16" s="1"/>
  <c r="R71" i="16"/>
  <c r="T71" i="16" s="1"/>
  <c r="V71" i="16" s="1"/>
  <c r="J95" i="16"/>
  <c r="R95" i="16"/>
  <c r="J65" i="16"/>
  <c r="R65" i="16"/>
  <c r="J122" i="16"/>
  <c r="R122" i="16"/>
  <c r="T121" i="16"/>
  <c r="V121" i="16" s="1"/>
  <c r="S121" i="16"/>
  <c r="U121" i="16" s="1"/>
  <c r="W121" i="16" s="1"/>
  <c r="S66" i="16"/>
  <c r="U66" i="16" s="1"/>
  <c r="W66" i="16" s="1"/>
  <c r="T66" i="16"/>
  <c r="V66" i="16" s="1"/>
  <c r="T94" i="16"/>
  <c r="V94" i="16" s="1"/>
  <c r="S94" i="16"/>
  <c r="U94" i="16" s="1"/>
  <c r="W94" i="16" s="1"/>
  <c r="R77" i="16"/>
  <c r="J112" i="16"/>
  <c r="T24" i="17"/>
  <c r="V24" i="17" s="1"/>
  <c r="R55" i="17"/>
  <c r="T55" i="17" s="1"/>
  <c r="V55" i="17" s="1"/>
  <c r="R105" i="17"/>
  <c r="T105" i="17" s="1"/>
  <c r="V105" i="17" s="1"/>
  <c r="R82" i="17"/>
  <c r="T82" i="17" s="1"/>
  <c r="V82" i="17" s="1"/>
  <c r="R80" i="17"/>
  <c r="T80" i="17" s="1"/>
  <c r="V80" i="17" s="1"/>
  <c r="R89" i="17"/>
  <c r="T89" i="17" s="1"/>
  <c r="V89" i="17" s="1"/>
  <c r="R120" i="16"/>
  <c r="S120" i="16" s="1"/>
  <c r="U120" i="16" s="1"/>
  <c r="W120" i="16" s="1"/>
  <c r="R57" i="17"/>
  <c r="T57" i="17" s="1"/>
  <c r="V57" i="17" s="1"/>
  <c r="T63" i="16"/>
  <c r="V63" i="16" s="1"/>
  <c r="S63" i="16"/>
  <c r="U63" i="16" s="1"/>
  <c r="W63" i="16" s="1"/>
  <c r="T61" i="16"/>
  <c r="V61" i="16" s="1"/>
  <c r="S61" i="16"/>
  <c r="U61" i="16" s="1"/>
  <c r="W61" i="16" s="1"/>
  <c r="S90" i="16"/>
  <c r="U90" i="16" s="1"/>
  <c r="W90" i="16" s="1"/>
  <c r="T90" i="16"/>
  <c r="V90" i="16" s="1"/>
  <c r="S93" i="16"/>
  <c r="U93" i="16" s="1"/>
  <c r="W93" i="16" s="1"/>
  <c r="T93" i="16"/>
  <c r="V93" i="16" s="1"/>
  <c r="S60" i="16"/>
  <c r="U60" i="16" s="1"/>
  <c r="W60" i="16" s="1"/>
  <c r="T60" i="16"/>
  <c r="V60" i="16" s="1"/>
  <c r="T57" i="16"/>
  <c r="V57" i="16" s="1"/>
  <c r="S57" i="16"/>
  <c r="U57" i="16" s="1"/>
  <c r="W57" i="16" s="1"/>
  <c r="J92" i="16"/>
  <c r="R92" i="16"/>
  <c r="R116" i="16"/>
  <c r="J116" i="16"/>
  <c r="T88" i="16"/>
  <c r="V88" i="16" s="1"/>
  <c r="S88" i="16"/>
  <c r="U88" i="16" s="1"/>
  <c r="W88" i="16" s="1"/>
  <c r="T89" i="16"/>
  <c r="V89" i="16" s="1"/>
  <c r="S89" i="16"/>
  <c r="U89" i="16" s="1"/>
  <c r="W89" i="16" s="1"/>
  <c r="T58" i="16"/>
  <c r="V58" i="16" s="1"/>
  <c r="S58" i="16"/>
  <c r="U58" i="16" s="1"/>
  <c r="W58" i="16" s="1"/>
  <c r="T87" i="16"/>
  <c r="V87" i="16" s="1"/>
  <c r="S87" i="16"/>
  <c r="U87" i="16" s="1"/>
  <c r="W87" i="16" s="1"/>
  <c r="T64" i="16"/>
  <c r="V64" i="16" s="1"/>
  <c r="S64" i="16"/>
  <c r="U64" i="16" s="1"/>
  <c r="W64" i="16" s="1"/>
  <c r="S59" i="16"/>
  <c r="U59" i="16" s="1"/>
  <c r="W59" i="16" s="1"/>
  <c r="T59" i="16"/>
  <c r="V59" i="16" s="1"/>
  <c r="J91" i="16"/>
  <c r="R91" i="16"/>
  <c r="J118" i="16"/>
  <c r="R118" i="16"/>
  <c r="J119" i="16"/>
  <c r="R119" i="16"/>
  <c r="J62" i="16"/>
  <c r="R62" i="16"/>
  <c r="J117" i="16"/>
  <c r="R117" i="16"/>
  <c r="T88" i="17"/>
  <c r="V88" i="17" s="1"/>
  <c r="S88" i="17"/>
  <c r="U88" i="17" s="1"/>
  <c r="W88" i="17" s="1"/>
  <c r="J116" i="17"/>
  <c r="R116" i="17"/>
  <c r="T60" i="17"/>
  <c r="V60" i="17" s="1"/>
  <c r="S60" i="17"/>
  <c r="U60" i="17" s="1"/>
  <c r="W60" i="17" s="1"/>
  <c r="J92" i="17"/>
  <c r="R92" i="17"/>
  <c r="S63" i="17"/>
  <c r="U63" i="17" s="1"/>
  <c r="W63" i="17" s="1"/>
  <c r="T63" i="17"/>
  <c r="V63" i="17" s="1"/>
  <c r="T119" i="17"/>
  <c r="V119" i="17" s="1"/>
  <c r="S119" i="17"/>
  <c r="U119" i="17" s="1"/>
  <c r="W119" i="17" s="1"/>
  <c r="J120" i="17"/>
  <c r="R120" i="17"/>
  <c r="J118" i="17"/>
  <c r="R118" i="17"/>
  <c r="J59" i="17"/>
  <c r="R59" i="17"/>
  <c r="J90" i="17"/>
  <c r="R90" i="17"/>
  <c r="T93" i="17"/>
  <c r="V93" i="17" s="1"/>
  <c r="S93" i="17"/>
  <c r="U93" i="17" s="1"/>
  <c r="W93" i="17" s="1"/>
  <c r="J91" i="17"/>
  <c r="R91" i="17"/>
  <c r="J117" i="17"/>
  <c r="R117" i="17"/>
  <c r="T61" i="17"/>
  <c r="V61" i="17" s="1"/>
  <c r="S61" i="17"/>
  <c r="U61" i="17" s="1"/>
  <c r="W61" i="17" s="1"/>
  <c r="T64" i="17"/>
  <c r="V64" i="17" s="1"/>
  <c r="S64" i="17"/>
  <c r="U64" i="17" s="1"/>
  <c r="W64" i="17" s="1"/>
  <c r="J87" i="17"/>
  <c r="R87" i="17"/>
  <c r="J58" i="17"/>
  <c r="R58" i="17"/>
  <c r="J62" i="17"/>
  <c r="R62" i="17"/>
  <c r="T53" i="17"/>
  <c r="V53" i="17" s="1"/>
  <c r="S53" i="17"/>
  <c r="U53" i="17" s="1"/>
  <c r="W53" i="17" s="1"/>
  <c r="T81" i="16"/>
  <c r="V81" i="16" s="1"/>
  <c r="S81" i="16"/>
  <c r="U81" i="16" s="1"/>
  <c r="W81" i="16" s="1"/>
  <c r="T42" i="17"/>
  <c r="V42" i="17" s="1"/>
  <c r="S42" i="17"/>
  <c r="U42" i="17" s="1"/>
  <c r="W42" i="17" s="1"/>
  <c r="J108" i="17"/>
  <c r="R108" i="17"/>
  <c r="T44" i="16"/>
  <c r="V44" i="16" s="1"/>
  <c r="J107" i="17"/>
  <c r="R107" i="17"/>
  <c r="T112" i="16"/>
  <c r="V112" i="16" s="1"/>
  <c r="S112" i="16"/>
  <c r="U112" i="16" s="1"/>
  <c r="W112" i="16" s="1"/>
  <c r="J115" i="17"/>
  <c r="R115" i="17"/>
  <c r="T114" i="17"/>
  <c r="V114" i="17" s="1"/>
  <c r="T104" i="16"/>
  <c r="V104" i="16" s="1"/>
  <c r="S104" i="16"/>
  <c r="U104" i="16" s="1"/>
  <c r="W104" i="16" s="1"/>
  <c r="J84" i="16"/>
  <c r="R84" i="16"/>
  <c r="T71" i="17"/>
  <c r="V71" i="17" s="1"/>
  <c r="S71" i="17"/>
  <c r="U71" i="17" s="1"/>
  <c r="W71" i="17" s="1"/>
  <c r="T47" i="16"/>
  <c r="V47" i="16" s="1"/>
  <c r="S47" i="16"/>
  <c r="U47" i="16" s="1"/>
  <c r="W47" i="16" s="1"/>
  <c r="T86" i="17"/>
  <c r="V86" i="17" s="1"/>
  <c r="S86" i="17"/>
  <c r="U86" i="17" s="1"/>
  <c r="W86" i="17" s="1"/>
  <c r="J103" i="17"/>
  <c r="R103" i="17"/>
  <c r="T47" i="17"/>
  <c r="V47" i="17" s="1"/>
  <c r="S47" i="17"/>
  <c r="U47" i="17" s="1"/>
  <c r="W47" i="17" s="1"/>
  <c r="T45" i="16"/>
  <c r="V45" i="16" s="1"/>
  <c r="S45" i="16"/>
  <c r="U45" i="16" s="1"/>
  <c r="W45" i="16" s="1"/>
  <c r="J109" i="16"/>
  <c r="R109" i="16"/>
  <c r="T77" i="17"/>
  <c r="V77" i="17" s="1"/>
  <c r="S77" i="17"/>
  <c r="U77" i="17" s="1"/>
  <c r="W77" i="17" s="1"/>
  <c r="J52" i="17"/>
  <c r="R52" i="17"/>
  <c r="J41" i="16"/>
  <c r="R41" i="16"/>
  <c r="T56" i="16"/>
  <c r="V56" i="16" s="1"/>
  <c r="S56" i="16"/>
  <c r="U56" i="16" s="1"/>
  <c r="W56" i="16" s="1"/>
  <c r="T51" i="16"/>
  <c r="V51" i="16" s="1"/>
  <c r="S51" i="16"/>
  <c r="U51" i="16" s="1"/>
  <c r="W51" i="16" s="1"/>
  <c r="T24" i="16"/>
  <c r="V24" i="16" s="1"/>
  <c r="S24" i="16"/>
  <c r="U24" i="16" s="1"/>
  <c r="W24" i="16" s="1"/>
  <c r="T84" i="17"/>
  <c r="V84" i="17" s="1"/>
  <c r="S84" i="17"/>
  <c r="U84" i="17" s="1"/>
  <c r="W84" i="17" s="1"/>
  <c r="T85" i="16"/>
  <c r="V85" i="16" s="1"/>
  <c r="S85" i="16"/>
  <c r="U85" i="16" s="1"/>
  <c r="W85" i="16" s="1"/>
  <c r="T100" i="17"/>
  <c r="V100" i="17" s="1"/>
  <c r="S100" i="17"/>
  <c r="U100" i="17" s="1"/>
  <c r="W100" i="17" s="1"/>
  <c r="T46" i="17"/>
  <c r="V46" i="17" s="1"/>
  <c r="S46" i="17"/>
  <c r="U46" i="17" s="1"/>
  <c r="W46" i="17" s="1"/>
  <c r="T76" i="16"/>
  <c r="V76" i="16" s="1"/>
  <c r="S76" i="16"/>
  <c r="U76" i="16" s="1"/>
  <c r="W76" i="16" s="1"/>
  <c r="T43" i="17"/>
  <c r="V43" i="17" s="1"/>
  <c r="S43" i="17"/>
  <c r="U43" i="17" s="1"/>
  <c r="W43" i="17" s="1"/>
  <c r="T112" i="17"/>
  <c r="V112" i="17" s="1"/>
  <c r="S112" i="17"/>
  <c r="U112" i="17" s="1"/>
  <c r="W112" i="17" s="1"/>
  <c r="T86" i="16"/>
  <c r="V86" i="16" s="1"/>
  <c r="S86" i="16"/>
  <c r="U86" i="16" s="1"/>
  <c r="W86" i="16" s="1"/>
  <c r="J46" i="16"/>
  <c r="R46" i="16"/>
  <c r="T48" i="17"/>
  <c r="V48" i="17" s="1"/>
  <c r="S48" i="17"/>
  <c r="U48" i="17" s="1"/>
  <c r="W48" i="17" s="1"/>
  <c r="T76" i="17"/>
  <c r="V76" i="17" s="1"/>
  <c r="S76" i="17"/>
  <c r="U76" i="17" s="1"/>
  <c r="W76" i="17" s="1"/>
  <c r="T45" i="17"/>
  <c r="V45" i="17" s="1"/>
  <c r="S45" i="17"/>
  <c r="U45" i="17" s="1"/>
  <c r="W45" i="17" s="1"/>
  <c r="J44" i="17"/>
  <c r="R44" i="17"/>
  <c r="T77" i="16"/>
  <c r="V77" i="16" s="1"/>
  <c r="S77" i="16"/>
  <c r="U77" i="16" s="1"/>
  <c r="W77" i="16" s="1"/>
  <c r="J110" i="17"/>
  <c r="R110" i="17"/>
  <c r="T42" i="16"/>
  <c r="V42" i="16" s="1"/>
  <c r="S42" i="16"/>
  <c r="U42" i="16" s="1"/>
  <c r="W42" i="16" s="1"/>
  <c r="T53" i="16"/>
  <c r="V53" i="16" s="1"/>
  <c r="S53" i="16"/>
  <c r="U53" i="16" s="1"/>
  <c r="W53" i="16" s="1"/>
  <c r="T75" i="17"/>
  <c r="V75" i="17" s="1"/>
  <c r="S75" i="17"/>
  <c r="U75" i="17" s="1"/>
  <c r="W75" i="17" s="1"/>
  <c r="J54" i="17"/>
  <c r="R54" i="17"/>
  <c r="T73" i="16"/>
  <c r="V73" i="16" s="1"/>
  <c r="S73" i="16"/>
  <c r="U73" i="16" s="1"/>
  <c r="W73" i="16" s="1"/>
  <c r="J74" i="16"/>
  <c r="R74" i="16"/>
  <c r="J111" i="16"/>
  <c r="R111" i="16"/>
  <c r="J109" i="17"/>
  <c r="R109" i="17"/>
  <c r="J105" i="16"/>
  <c r="R105" i="16"/>
  <c r="J107" i="16"/>
  <c r="R107" i="16"/>
  <c r="J106" i="16"/>
  <c r="R106" i="16"/>
  <c r="J114" i="16"/>
  <c r="R114" i="16"/>
  <c r="J101" i="16"/>
  <c r="R101" i="16"/>
  <c r="J108" i="16"/>
  <c r="R108" i="16"/>
  <c r="J104" i="17"/>
  <c r="R104" i="17"/>
  <c r="J49" i="16"/>
  <c r="R49" i="16"/>
  <c r="J41" i="17"/>
  <c r="R41" i="17"/>
  <c r="J102" i="17"/>
  <c r="R102" i="17"/>
  <c r="J54" i="16"/>
  <c r="R54" i="16"/>
  <c r="J111" i="17"/>
  <c r="R111" i="17"/>
  <c r="J115" i="16"/>
  <c r="R115" i="16"/>
  <c r="T72" i="16"/>
  <c r="V72" i="16" s="1"/>
  <c r="S72" i="16"/>
  <c r="U72" i="16" s="1"/>
  <c r="W72" i="16" s="1"/>
  <c r="T80" i="16"/>
  <c r="V80" i="16" s="1"/>
  <c r="S80" i="16"/>
  <c r="U80" i="16" s="1"/>
  <c r="W80" i="16" s="1"/>
  <c r="T51" i="17"/>
  <c r="V51" i="17" s="1"/>
  <c r="S51" i="17"/>
  <c r="U51" i="17" s="1"/>
  <c r="W51" i="17" s="1"/>
  <c r="J101" i="17"/>
  <c r="R101" i="17"/>
  <c r="T83" i="17"/>
  <c r="V83" i="17" s="1"/>
  <c r="S83" i="17"/>
  <c r="U83" i="17" s="1"/>
  <c r="W83" i="17" s="1"/>
  <c r="J85" i="17"/>
  <c r="R85" i="17"/>
  <c r="J50" i="17"/>
  <c r="R50" i="17"/>
  <c r="T48" i="16"/>
  <c r="V48" i="16" s="1"/>
  <c r="S48" i="16"/>
  <c r="U48" i="16" s="1"/>
  <c r="W48" i="16" s="1"/>
  <c r="J74" i="17"/>
  <c r="R74" i="17"/>
  <c r="S43" i="16"/>
  <c r="U43" i="16" s="1"/>
  <c r="W43" i="16" s="1"/>
  <c r="T79" i="17"/>
  <c r="V79" i="17" s="1"/>
  <c r="S79" i="17"/>
  <c r="U79" i="17" s="1"/>
  <c r="W79" i="17" s="1"/>
  <c r="J75" i="16"/>
  <c r="R75" i="16"/>
  <c r="T79" i="16"/>
  <c r="V79" i="16" s="1"/>
  <c r="S79" i="16"/>
  <c r="U79" i="16" s="1"/>
  <c r="W79" i="16" s="1"/>
  <c r="J113" i="17"/>
  <c r="R113" i="17"/>
  <c r="T50" i="16"/>
  <c r="V50" i="16" s="1"/>
  <c r="S50" i="16"/>
  <c r="U50" i="16" s="1"/>
  <c r="W50" i="16" s="1"/>
  <c r="J72" i="17"/>
  <c r="R72" i="17"/>
  <c r="T49" i="17"/>
  <c r="V49" i="17" s="1"/>
  <c r="S49" i="17"/>
  <c r="U49" i="17" s="1"/>
  <c r="W49" i="17" s="1"/>
  <c r="S100" i="16"/>
  <c r="U100" i="16" s="1"/>
  <c r="W100" i="16" s="1"/>
  <c r="J73" i="17"/>
  <c r="R73" i="17"/>
  <c r="J78" i="17"/>
  <c r="R78" i="17"/>
  <c r="T78" i="16"/>
  <c r="V78" i="16" s="1"/>
  <c r="S78" i="16"/>
  <c r="U78" i="16" s="1"/>
  <c r="W78" i="16" s="1"/>
  <c r="T82" i="16"/>
  <c r="V82" i="16" s="1"/>
  <c r="S82" i="16"/>
  <c r="U82" i="16" s="1"/>
  <c r="W82" i="16" s="1"/>
  <c r="S71" i="16"/>
  <c r="U71" i="16" s="1"/>
  <c r="W71" i="16" s="1"/>
  <c r="T52" i="16"/>
  <c r="V52" i="16" s="1"/>
  <c r="S52" i="16"/>
  <c r="U52" i="16" s="1"/>
  <c r="W52" i="16" s="1"/>
  <c r="T83" i="16"/>
  <c r="V83" i="16" s="1"/>
  <c r="S83" i="16"/>
  <c r="U83" i="16" s="1"/>
  <c r="W83" i="16" s="1"/>
  <c r="J110" i="16"/>
  <c r="R110" i="16"/>
  <c r="J102" i="16"/>
  <c r="R102" i="16"/>
  <c r="J81" i="17"/>
  <c r="R81" i="17"/>
  <c r="J56" i="17"/>
  <c r="R56" i="17"/>
  <c r="J55" i="16"/>
  <c r="R55" i="16"/>
  <c r="J103" i="16"/>
  <c r="R103" i="16"/>
  <c r="J113" i="16"/>
  <c r="R113" i="16"/>
  <c r="J106" i="17"/>
  <c r="R106" i="17"/>
  <c r="T122" i="17" l="1"/>
  <c r="V122" i="17" s="1"/>
  <c r="S122" i="17"/>
  <c r="U122" i="17" s="1"/>
  <c r="W122" i="17" s="1"/>
  <c r="T66" i="17"/>
  <c r="V66" i="17" s="1"/>
  <c r="S66" i="17"/>
  <c r="U66" i="17" s="1"/>
  <c r="W66" i="17" s="1"/>
  <c r="T121" i="17"/>
  <c r="V121" i="17" s="1"/>
  <c r="S121" i="17"/>
  <c r="U121" i="17" s="1"/>
  <c r="W121" i="17" s="1"/>
  <c r="T120" i="16"/>
  <c r="V120" i="16" s="1"/>
  <c r="S55" i="17"/>
  <c r="U55" i="17" s="1"/>
  <c r="W55" i="17" s="1"/>
  <c r="T65" i="16"/>
  <c r="V65" i="16" s="1"/>
  <c r="S65" i="16"/>
  <c r="U65" i="16" s="1"/>
  <c r="W65" i="16" s="1"/>
  <c r="T122" i="16"/>
  <c r="V122" i="16" s="1"/>
  <c r="S122" i="16"/>
  <c r="U122" i="16" s="1"/>
  <c r="W122" i="16" s="1"/>
  <c r="S95" i="16"/>
  <c r="U95" i="16" s="1"/>
  <c r="W95" i="16" s="1"/>
  <c r="T95" i="16"/>
  <c r="V95" i="16" s="1"/>
  <c r="S105" i="17"/>
  <c r="U105" i="17" s="1"/>
  <c r="W105" i="17" s="1"/>
  <c r="S80" i="17"/>
  <c r="U80" i="17" s="1"/>
  <c r="W80" i="17" s="1"/>
  <c r="S82" i="17"/>
  <c r="U82" i="17" s="1"/>
  <c r="W82" i="17" s="1"/>
  <c r="S89" i="17"/>
  <c r="U89" i="17" s="1"/>
  <c r="W89" i="17" s="1"/>
  <c r="S57" i="17"/>
  <c r="U57" i="17" s="1"/>
  <c r="W57" i="17" s="1"/>
  <c r="T117" i="16"/>
  <c r="V117" i="16" s="1"/>
  <c r="S117" i="16"/>
  <c r="U117" i="16" s="1"/>
  <c r="W117" i="16" s="1"/>
  <c r="T119" i="16"/>
  <c r="V119" i="16" s="1"/>
  <c r="S119" i="16"/>
  <c r="U119" i="16" s="1"/>
  <c r="W119" i="16" s="1"/>
  <c r="T91" i="16"/>
  <c r="V91" i="16" s="1"/>
  <c r="S91" i="16"/>
  <c r="U91" i="16" s="1"/>
  <c r="W91" i="16" s="1"/>
  <c r="T116" i="16"/>
  <c r="V116" i="16" s="1"/>
  <c r="S116" i="16"/>
  <c r="U116" i="16" s="1"/>
  <c r="W116" i="16" s="1"/>
  <c r="T62" i="16"/>
  <c r="V62" i="16" s="1"/>
  <c r="S62" i="16"/>
  <c r="U62" i="16" s="1"/>
  <c r="W62" i="16" s="1"/>
  <c r="T118" i="16"/>
  <c r="V118" i="16" s="1"/>
  <c r="S118" i="16"/>
  <c r="U118" i="16" s="1"/>
  <c r="W118" i="16" s="1"/>
  <c r="T92" i="16"/>
  <c r="V92" i="16" s="1"/>
  <c r="S92" i="16"/>
  <c r="U92" i="16" s="1"/>
  <c r="W92" i="16" s="1"/>
  <c r="T58" i="17"/>
  <c r="V58" i="17" s="1"/>
  <c r="S58" i="17"/>
  <c r="U58" i="17" s="1"/>
  <c r="W58" i="17" s="1"/>
  <c r="T117" i="17"/>
  <c r="V117" i="17" s="1"/>
  <c r="S117" i="17"/>
  <c r="U117" i="17" s="1"/>
  <c r="W117" i="17" s="1"/>
  <c r="T90" i="17"/>
  <c r="V90" i="17" s="1"/>
  <c r="S90" i="17"/>
  <c r="U90" i="17" s="1"/>
  <c r="W90" i="17" s="1"/>
  <c r="T118" i="17"/>
  <c r="V118" i="17" s="1"/>
  <c r="S118" i="17"/>
  <c r="U118" i="17" s="1"/>
  <c r="W118" i="17" s="1"/>
  <c r="T116" i="17"/>
  <c r="V116" i="17" s="1"/>
  <c r="S116" i="17"/>
  <c r="U116" i="17" s="1"/>
  <c r="W116" i="17" s="1"/>
  <c r="S91" i="17"/>
  <c r="U91" i="17" s="1"/>
  <c r="W91" i="17" s="1"/>
  <c r="T91" i="17"/>
  <c r="V91" i="17" s="1"/>
  <c r="T59" i="17"/>
  <c r="V59" i="17" s="1"/>
  <c r="S59" i="17"/>
  <c r="U59" i="17" s="1"/>
  <c r="W59" i="17" s="1"/>
  <c r="T92" i="17"/>
  <c r="V92" i="17" s="1"/>
  <c r="S92" i="17"/>
  <c r="U92" i="17" s="1"/>
  <c r="W92" i="17" s="1"/>
  <c r="T62" i="17"/>
  <c r="V62" i="17" s="1"/>
  <c r="S62" i="17"/>
  <c r="U62" i="17" s="1"/>
  <c r="W62" i="17" s="1"/>
  <c r="S87" i="17"/>
  <c r="U87" i="17" s="1"/>
  <c r="W87" i="17" s="1"/>
  <c r="T87" i="17"/>
  <c r="V87" i="17" s="1"/>
  <c r="T120" i="17"/>
  <c r="V120" i="17" s="1"/>
  <c r="S120" i="17"/>
  <c r="U120" i="17" s="1"/>
  <c r="W120" i="17" s="1"/>
  <c r="T81" i="17"/>
  <c r="V81" i="17" s="1"/>
  <c r="S81" i="17"/>
  <c r="U81" i="17" s="1"/>
  <c r="W81" i="17" s="1"/>
  <c r="T78" i="17"/>
  <c r="V78" i="17" s="1"/>
  <c r="S78" i="17"/>
  <c r="U78" i="17" s="1"/>
  <c r="W78" i="17" s="1"/>
  <c r="T115" i="16"/>
  <c r="V115" i="16" s="1"/>
  <c r="S115" i="16"/>
  <c r="U115" i="16" s="1"/>
  <c r="W115" i="16" s="1"/>
  <c r="T49" i="16"/>
  <c r="V49" i="16" s="1"/>
  <c r="S49" i="16"/>
  <c r="U49" i="16" s="1"/>
  <c r="W49" i="16" s="1"/>
  <c r="T109" i="17"/>
  <c r="V109" i="17" s="1"/>
  <c r="S109" i="17"/>
  <c r="U109" i="17" s="1"/>
  <c r="W109" i="17" s="1"/>
  <c r="T106" i="17"/>
  <c r="V106" i="17" s="1"/>
  <c r="S106" i="17"/>
  <c r="U106" i="17" s="1"/>
  <c r="W106" i="17" s="1"/>
  <c r="T56" i="17"/>
  <c r="V56" i="17" s="1"/>
  <c r="S56" i="17"/>
  <c r="U56" i="17" s="1"/>
  <c r="W56" i="17" s="1"/>
  <c r="T110" i="16"/>
  <c r="V110" i="16" s="1"/>
  <c r="S110" i="16"/>
  <c r="U110" i="16" s="1"/>
  <c r="W110" i="16" s="1"/>
  <c r="T50" i="17"/>
  <c r="V50" i="17" s="1"/>
  <c r="S50" i="17"/>
  <c r="U50" i="17" s="1"/>
  <c r="W50" i="17" s="1"/>
  <c r="T101" i="17"/>
  <c r="V101" i="17" s="1"/>
  <c r="S101" i="17"/>
  <c r="U101" i="17" s="1"/>
  <c r="W101" i="17" s="1"/>
  <c r="T102" i="17"/>
  <c r="V102" i="17" s="1"/>
  <c r="S102" i="17"/>
  <c r="U102" i="17" s="1"/>
  <c r="W102" i="17" s="1"/>
  <c r="T104" i="17"/>
  <c r="V104" i="17" s="1"/>
  <c r="S104" i="17"/>
  <c r="U104" i="17" s="1"/>
  <c r="W104" i="17" s="1"/>
  <c r="T106" i="16"/>
  <c r="V106" i="16" s="1"/>
  <c r="S106" i="16"/>
  <c r="U106" i="16" s="1"/>
  <c r="W106" i="16" s="1"/>
  <c r="T111" i="16"/>
  <c r="V111" i="16" s="1"/>
  <c r="S111" i="16"/>
  <c r="U111" i="16" s="1"/>
  <c r="W111" i="16" s="1"/>
  <c r="T110" i="17"/>
  <c r="V110" i="17" s="1"/>
  <c r="S110" i="17"/>
  <c r="U110" i="17" s="1"/>
  <c r="W110" i="17" s="1"/>
  <c r="T52" i="17"/>
  <c r="V52" i="17" s="1"/>
  <c r="S52" i="17"/>
  <c r="U52" i="17" s="1"/>
  <c r="W52" i="17" s="1"/>
  <c r="T109" i="16"/>
  <c r="V109" i="16" s="1"/>
  <c r="S109" i="16"/>
  <c r="U109" i="16" s="1"/>
  <c r="W109" i="16" s="1"/>
  <c r="T84" i="16"/>
  <c r="V84" i="16" s="1"/>
  <c r="S84" i="16"/>
  <c r="U84" i="16" s="1"/>
  <c r="W84" i="16" s="1"/>
  <c r="T55" i="16"/>
  <c r="V55" i="16" s="1"/>
  <c r="S55" i="16"/>
  <c r="U55" i="16" s="1"/>
  <c r="W55" i="16" s="1"/>
  <c r="T113" i="17"/>
  <c r="V113" i="17" s="1"/>
  <c r="S113" i="17"/>
  <c r="U113" i="17" s="1"/>
  <c r="W113" i="17" s="1"/>
  <c r="T54" i="16"/>
  <c r="V54" i="16" s="1"/>
  <c r="S54" i="16"/>
  <c r="U54" i="16" s="1"/>
  <c r="W54" i="16" s="1"/>
  <c r="T108" i="16"/>
  <c r="V108" i="16" s="1"/>
  <c r="S108" i="16"/>
  <c r="U108" i="16" s="1"/>
  <c r="W108" i="16" s="1"/>
  <c r="T107" i="16"/>
  <c r="V107" i="16" s="1"/>
  <c r="S107" i="16"/>
  <c r="U107" i="16" s="1"/>
  <c r="W107" i="16" s="1"/>
  <c r="T103" i="16"/>
  <c r="V103" i="16" s="1"/>
  <c r="S103" i="16"/>
  <c r="U103" i="16" s="1"/>
  <c r="W103" i="16" s="1"/>
  <c r="T102" i="16"/>
  <c r="V102" i="16" s="1"/>
  <c r="S102" i="16"/>
  <c r="U102" i="16" s="1"/>
  <c r="W102" i="16" s="1"/>
  <c r="T73" i="17"/>
  <c r="V73" i="17" s="1"/>
  <c r="S73" i="17"/>
  <c r="U73" i="17" s="1"/>
  <c r="W73" i="17" s="1"/>
  <c r="T72" i="17"/>
  <c r="V72" i="17" s="1"/>
  <c r="S72" i="17"/>
  <c r="U72" i="17" s="1"/>
  <c r="W72" i="17" s="1"/>
  <c r="T74" i="17"/>
  <c r="V74" i="17" s="1"/>
  <c r="S74" i="17"/>
  <c r="U74" i="17" s="1"/>
  <c r="W74" i="17" s="1"/>
  <c r="T85" i="17"/>
  <c r="V85" i="17" s="1"/>
  <c r="S85" i="17"/>
  <c r="U85" i="17" s="1"/>
  <c r="W85" i="17" s="1"/>
  <c r="T111" i="17"/>
  <c r="V111" i="17" s="1"/>
  <c r="S111" i="17"/>
  <c r="U111" i="17" s="1"/>
  <c r="W111" i="17" s="1"/>
  <c r="T101" i="16"/>
  <c r="V101" i="16" s="1"/>
  <c r="S101" i="16"/>
  <c r="U101" i="16" s="1"/>
  <c r="W101" i="16" s="1"/>
  <c r="T105" i="16"/>
  <c r="V105" i="16" s="1"/>
  <c r="S105" i="16"/>
  <c r="U105" i="16" s="1"/>
  <c r="W105" i="16" s="1"/>
  <c r="T44" i="17"/>
  <c r="V44" i="17" s="1"/>
  <c r="S44" i="17"/>
  <c r="U44" i="17" s="1"/>
  <c r="W44" i="17" s="1"/>
  <c r="T46" i="16"/>
  <c r="V46" i="16" s="1"/>
  <c r="S46" i="16"/>
  <c r="U46" i="16" s="1"/>
  <c r="W46" i="16" s="1"/>
  <c r="T113" i="16"/>
  <c r="V113" i="16" s="1"/>
  <c r="S113" i="16"/>
  <c r="U113" i="16" s="1"/>
  <c r="W113" i="16" s="1"/>
  <c r="T75" i="16"/>
  <c r="V75" i="16" s="1"/>
  <c r="S75" i="16"/>
  <c r="U75" i="16" s="1"/>
  <c r="W75" i="16" s="1"/>
  <c r="T41" i="17"/>
  <c r="V41" i="17" s="1"/>
  <c r="S41" i="17"/>
  <c r="U41" i="17" s="1"/>
  <c r="W41" i="17" s="1"/>
  <c r="T114" i="16"/>
  <c r="V114" i="16" s="1"/>
  <c r="S114" i="16"/>
  <c r="U114" i="16" s="1"/>
  <c r="W114" i="16" s="1"/>
  <c r="T74" i="16"/>
  <c r="V74" i="16" s="1"/>
  <c r="S74" i="16"/>
  <c r="U74" i="16" s="1"/>
  <c r="W74" i="16" s="1"/>
  <c r="T54" i="17"/>
  <c r="V54" i="17" s="1"/>
  <c r="S54" i="17"/>
  <c r="U54" i="17" s="1"/>
  <c r="W54" i="17" s="1"/>
  <c r="T41" i="16"/>
  <c r="V41" i="16" s="1"/>
  <c r="S41" i="16"/>
  <c r="U41" i="16" s="1"/>
  <c r="W41" i="16" s="1"/>
  <c r="T103" i="17"/>
  <c r="V103" i="17" s="1"/>
  <c r="S103" i="17"/>
  <c r="U103" i="17" s="1"/>
  <c r="W103" i="17" s="1"/>
  <c r="T115" i="17"/>
  <c r="V115" i="17" s="1"/>
  <c r="S115" i="17"/>
  <c r="U115" i="17" s="1"/>
  <c r="W115" i="17" s="1"/>
  <c r="T107" i="17"/>
  <c r="V107" i="17" s="1"/>
  <c r="S107" i="17"/>
  <c r="U107" i="17" s="1"/>
  <c r="W107" i="17" s="1"/>
  <c r="T108" i="17"/>
  <c r="V108" i="17" s="1"/>
  <c r="S108" i="17"/>
  <c r="U108" i="17" s="1"/>
  <c r="W108" i="17" s="1"/>
  <c r="V91" i="14" l="1"/>
  <c r="W91" i="14"/>
  <c r="X91" i="14"/>
  <c r="V92" i="14"/>
  <c r="W92" i="14"/>
  <c r="X92" i="14"/>
  <c r="V93" i="14"/>
  <c r="W93" i="14"/>
  <c r="X93" i="14"/>
  <c r="V94" i="14"/>
  <c r="W94" i="14"/>
  <c r="X94" i="14"/>
  <c r="V95" i="14"/>
  <c r="W95" i="14"/>
  <c r="X95" i="14"/>
  <c r="A91" i="14"/>
  <c r="B91" i="14"/>
  <c r="C91" i="14"/>
  <c r="K91" i="14"/>
  <c r="L91" i="14"/>
  <c r="M91" i="14"/>
  <c r="N91" i="14"/>
  <c r="A92" i="14"/>
  <c r="B92" i="14"/>
  <c r="C92" i="14"/>
  <c r="K92" i="14"/>
  <c r="L92" i="14"/>
  <c r="M92" i="14"/>
  <c r="N92" i="14"/>
  <c r="A93" i="14"/>
  <c r="B93" i="14"/>
  <c r="C93" i="14"/>
  <c r="K93" i="14"/>
  <c r="L93" i="14"/>
  <c r="M93" i="14"/>
  <c r="N93" i="14"/>
  <c r="A94" i="14"/>
  <c r="B94" i="14"/>
  <c r="C94" i="14"/>
  <c r="K94" i="14"/>
  <c r="L94" i="14"/>
  <c r="M94" i="14"/>
  <c r="N94" i="14"/>
  <c r="A95" i="14"/>
  <c r="B95" i="14"/>
  <c r="C95" i="14"/>
  <c r="K95" i="14"/>
  <c r="L95" i="14"/>
  <c r="M95" i="14"/>
  <c r="N95" i="14"/>
  <c r="V71" i="14"/>
  <c r="W71" i="14"/>
  <c r="X71" i="14"/>
  <c r="V72" i="14"/>
  <c r="W72" i="14"/>
  <c r="X72" i="14"/>
  <c r="A71" i="14"/>
  <c r="B71" i="14"/>
  <c r="C71" i="14"/>
  <c r="K71" i="14"/>
  <c r="L71" i="14"/>
  <c r="M71" i="14"/>
  <c r="N71" i="14"/>
  <c r="A72" i="14"/>
  <c r="B72" i="14"/>
  <c r="C72" i="14"/>
  <c r="K72" i="14"/>
  <c r="L72" i="14"/>
  <c r="M72" i="14"/>
  <c r="N72" i="14"/>
  <c r="V49" i="14"/>
  <c r="W49" i="14"/>
  <c r="X49" i="14"/>
  <c r="V50" i="14"/>
  <c r="W50" i="14"/>
  <c r="X50" i="14"/>
  <c r="C49" i="14"/>
  <c r="C38" i="14"/>
  <c r="A49" i="14"/>
  <c r="B49" i="14"/>
  <c r="K49" i="14"/>
  <c r="L49" i="14"/>
  <c r="M49" i="14"/>
  <c r="N49" i="14"/>
  <c r="A50" i="14"/>
  <c r="B50" i="14"/>
  <c r="C50" i="14"/>
  <c r="K50" i="14"/>
  <c r="L50" i="14"/>
  <c r="M50" i="14"/>
  <c r="N50" i="14"/>
  <c r="C28" i="14"/>
  <c r="C26" i="14"/>
  <c r="C15" i="14"/>
  <c r="V26" i="14"/>
  <c r="W26" i="14"/>
  <c r="X26" i="14"/>
  <c r="V27" i="14"/>
  <c r="W27" i="14"/>
  <c r="X27" i="14"/>
  <c r="V28" i="14"/>
  <c r="W28" i="14"/>
  <c r="X28" i="14"/>
  <c r="A26" i="14"/>
  <c r="B26" i="14"/>
  <c r="K26" i="14"/>
  <c r="L26" i="14"/>
  <c r="M26" i="14"/>
  <c r="N26" i="14"/>
  <c r="A27" i="14"/>
  <c r="B27" i="14"/>
  <c r="C27" i="14"/>
  <c r="K27" i="14"/>
  <c r="L27" i="14"/>
  <c r="M27" i="14"/>
  <c r="N27" i="14"/>
  <c r="A28" i="14"/>
  <c r="B28" i="14"/>
  <c r="K28" i="14"/>
  <c r="L28" i="14"/>
  <c r="M28" i="14"/>
  <c r="N28" i="14"/>
  <c r="C95" i="13" l="1"/>
  <c r="C93" i="13"/>
  <c r="C82" i="13"/>
  <c r="C71" i="13"/>
  <c r="C60" i="13"/>
  <c r="C49" i="13"/>
  <c r="C38" i="13"/>
  <c r="C28" i="13"/>
  <c r="C26" i="13"/>
  <c r="C15" i="13"/>
  <c r="A91" i="13" l="1"/>
  <c r="B91" i="13"/>
  <c r="C91" i="13"/>
  <c r="K91" i="13"/>
  <c r="L91" i="13"/>
  <c r="M91" i="13"/>
  <c r="N91" i="13"/>
  <c r="V91" i="13"/>
  <c r="W91" i="13"/>
  <c r="X91" i="13"/>
  <c r="A92" i="13"/>
  <c r="B92" i="13"/>
  <c r="C92" i="13"/>
  <c r="K92" i="13"/>
  <c r="L92" i="13"/>
  <c r="M92" i="13"/>
  <c r="N92" i="13"/>
  <c r="V92" i="13"/>
  <c r="W92" i="13"/>
  <c r="X92" i="13"/>
  <c r="A93" i="13"/>
  <c r="B93" i="13"/>
  <c r="K93" i="13"/>
  <c r="L93" i="13"/>
  <c r="M93" i="13"/>
  <c r="N93" i="13"/>
  <c r="V93" i="13"/>
  <c r="W93" i="13"/>
  <c r="X93" i="13"/>
  <c r="A94" i="13"/>
  <c r="B94" i="13"/>
  <c r="C94" i="13"/>
  <c r="K94" i="13"/>
  <c r="L94" i="13"/>
  <c r="M94" i="13"/>
  <c r="N94" i="13"/>
  <c r="V94" i="13"/>
  <c r="W94" i="13"/>
  <c r="X94" i="13"/>
  <c r="A95" i="13"/>
  <c r="B95" i="13"/>
  <c r="K95" i="13"/>
  <c r="L95" i="13"/>
  <c r="M95" i="13"/>
  <c r="N95" i="13"/>
  <c r="V95" i="13"/>
  <c r="W95" i="13"/>
  <c r="X95" i="13"/>
  <c r="A71" i="13"/>
  <c r="B71" i="13"/>
  <c r="K71" i="13"/>
  <c r="L71" i="13"/>
  <c r="M71" i="13"/>
  <c r="N71" i="13"/>
  <c r="V71" i="13"/>
  <c r="W71" i="13"/>
  <c r="X71" i="13"/>
  <c r="A72" i="13"/>
  <c r="B72" i="13"/>
  <c r="C72" i="13"/>
  <c r="K72" i="13"/>
  <c r="L72" i="13"/>
  <c r="M72" i="13"/>
  <c r="N72" i="13"/>
  <c r="V72" i="13"/>
  <c r="W72" i="13"/>
  <c r="X72" i="13"/>
  <c r="A49" i="13"/>
  <c r="B49" i="13"/>
  <c r="K49" i="13"/>
  <c r="L49" i="13"/>
  <c r="M49" i="13"/>
  <c r="N49" i="13"/>
  <c r="V49" i="13"/>
  <c r="W49" i="13"/>
  <c r="X49" i="13"/>
  <c r="A50" i="13"/>
  <c r="B50" i="13"/>
  <c r="C50" i="13"/>
  <c r="K50" i="13"/>
  <c r="L50" i="13"/>
  <c r="M50" i="13"/>
  <c r="N50" i="13"/>
  <c r="V50" i="13"/>
  <c r="W50" i="13"/>
  <c r="X50" i="13"/>
  <c r="A26" i="13"/>
  <c r="B26" i="13"/>
  <c r="K26" i="13"/>
  <c r="L26" i="13"/>
  <c r="M26" i="13"/>
  <c r="N26" i="13"/>
  <c r="V26" i="13"/>
  <c r="W26" i="13"/>
  <c r="X26" i="13"/>
  <c r="A27" i="13"/>
  <c r="B27" i="13"/>
  <c r="C27" i="13"/>
  <c r="K27" i="13"/>
  <c r="L27" i="13"/>
  <c r="M27" i="13"/>
  <c r="N27" i="13"/>
  <c r="V27" i="13"/>
  <c r="W27" i="13"/>
  <c r="X27" i="13"/>
  <c r="A28" i="13"/>
  <c r="B28" i="13"/>
  <c r="K28" i="13"/>
  <c r="L28" i="13"/>
  <c r="M28" i="13"/>
  <c r="N28" i="13"/>
  <c r="V28" i="13"/>
  <c r="W28" i="13"/>
  <c r="X28" i="13"/>
  <c r="X90" i="13" l="1"/>
  <c r="W90" i="13"/>
  <c r="V90" i="13"/>
  <c r="N90" i="13"/>
  <c r="M90" i="13"/>
  <c r="L90" i="13"/>
  <c r="K90" i="13"/>
  <c r="C90" i="13"/>
  <c r="B90" i="13"/>
  <c r="A90" i="13"/>
  <c r="X89" i="13"/>
  <c r="W89" i="13"/>
  <c r="V89" i="13"/>
  <c r="N89" i="13"/>
  <c r="M89" i="13"/>
  <c r="L89" i="13"/>
  <c r="K89" i="13"/>
  <c r="C89" i="13"/>
  <c r="B89" i="13"/>
  <c r="A89" i="13"/>
  <c r="X88" i="13"/>
  <c r="W88" i="13"/>
  <c r="V88" i="13"/>
  <c r="N88" i="13"/>
  <c r="M88" i="13"/>
  <c r="L88" i="13"/>
  <c r="K88" i="13"/>
  <c r="C88" i="13"/>
  <c r="B88" i="13"/>
  <c r="A88" i="13"/>
  <c r="X87" i="13"/>
  <c r="W87" i="13"/>
  <c r="V87" i="13"/>
  <c r="N87" i="13"/>
  <c r="M87" i="13"/>
  <c r="L87" i="13"/>
  <c r="K87" i="13"/>
  <c r="C87" i="13"/>
  <c r="B87" i="13"/>
  <c r="A87" i="13"/>
  <c r="X86" i="13"/>
  <c r="W86" i="13"/>
  <c r="V86" i="13"/>
  <c r="N86" i="13"/>
  <c r="M86" i="13"/>
  <c r="L86" i="13"/>
  <c r="K86" i="13"/>
  <c r="C86" i="13"/>
  <c r="B86" i="13"/>
  <c r="A86" i="13"/>
  <c r="X85" i="13"/>
  <c r="W85" i="13"/>
  <c r="V85" i="13"/>
  <c r="N85" i="13"/>
  <c r="M85" i="13"/>
  <c r="L85" i="13"/>
  <c r="K85" i="13"/>
  <c r="C85" i="13"/>
  <c r="B85" i="13"/>
  <c r="A85" i="13"/>
  <c r="X84" i="13"/>
  <c r="W84" i="13"/>
  <c r="V84" i="13"/>
  <c r="N84" i="13"/>
  <c r="M84" i="13"/>
  <c r="L84" i="13"/>
  <c r="K84" i="13"/>
  <c r="C84" i="13"/>
  <c r="B84" i="13"/>
  <c r="A84" i="13"/>
  <c r="X83" i="13"/>
  <c r="W83" i="13"/>
  <c r="V83" i="13"/>
  <c r="N83" i="13"/>
  <c r="M83" i="13"/>
  <c r="L83" i="13"/>
  <c r="K83" i="13"/>
  <c r="C83" i="13"/>
  <c r="B83" i="13"/>
  <c r="A83" i="13"/>
  <c r="X82" i="13"/>
  <c r="W82" i="13"/>
  <c r="V82" i="13"/>
  <c r="N82" i="13"/>
  <c r="M82" i="13"/>
  <c r="L82" i="13"/>
  <c r="K82" i="13"/>
  <c r="B82" i="13"/>
  <c r="A82" i="13"/>
  <c r="X81" i="13"/>
  <c r="W81" i="13"/>
  <c r="V81" i="13"/>
  <c r="N81" i="13"/>
  <c r="M81" i="13"/>
  <c r="L81" i="13"/>
  <c r="K81" i="13"/>
  <c r="C81" i="13"/>
  <c r="B81" i="13"/>
  <c r="A81" i="13"/>
  <c r="X80" i="13"/>
  <c r="W80" i="13"/>
  <c r="V80" i="13"/>
  <c r="N80" i="13"/>
  <c r="M80" i="13"/>
  <c r="L80" i="13"/>
  <c r="K80" i="13"/>
  <c r="C80" i="13"/>
  <c r="B80" i="13"/>
  <c r="A80" i="13"/>
  <c r="X79" i="13"/>
  <c r="W79" i="13"/>
  <c r="V79" i="13"/>
  <c r="N79" i="13"/>
  <c r="M79" i="13"/>
  <c r="L79" i="13"/>
  <c r="K79" i="13"/>
  <c r="C79" i="13"/>
  <c r="B79" i="13"/>
  <c r="A79" i="13"/>
  <c r="X78" i="13"/>
  <c r="W78" i="13"/>
  <c r="V78" i="13"/>
  <c r="N78" i="13"/>
  <c r="M78" i="13"/>
  <c r="L78" i="13"/>
  <c r="K78" i="13"/>
  <c r="C78" i="13"/>
  <c r="B78" i="13"/>
  <c r="A78" i="13"/>
  <c r="X77" i="13"/>
  <c r="W77" i="13"/>
  <c r="V77" i="13"/>
  <c r="N77" i="13"/>
  <c r="M77" i="13"/>
  <c r="L77" i="13"/>
  <c r="K77" i="13"/>
  <c r="C77" i="13"/>
  <c r="B77" i="13"/>
  <c r="A77" i="13"/>
  <c r="X70" i="13"/>
  <c r="W70" i="13"/>
  <c r="V70" i="13"/>
  <c r="N70" i="13"/>
  <c r="M70" i="13"/>
  <c r="L70" i="13"/>
  <c r="K70" i="13"/>
  <c r="C70" i="13"/>
  <c r="B70" i="13"/>
  <c r="A70" i="13"/>
  <c r="X69" i="13"/>
  <c r="W69" i="13"/>
  <c r="V69" i="13"/>
  <c r="N69" i="13"/>
  <c r="M69" i="13"/>
  <c r="L69" i="13"/>
  <c r="K69" i="13"/>
  <c r="C69" i="13"/>
  <c r="B69" i="13"/>
  <c r="A69" i="13"/>
  <c r="X68" i="13"/>
  <c r="W68" i="13"/>
  <c r="V68" i="13"/>
  <c r="N68" i="13"/>
  <c r="M68" i="13"/>
  <c r="L68" i="13"/>
  <c r="K68" i="13"/>
  <c r="C68" i="13"/>
  <c r="B68" i="13"/>
  <c r="A68" i="13"/>
  <c r="X67" i="13"/>
  <c r="W67" i="13"/>
  <c r="V67" i="13"/>
  <c r="N67" i="13"/>
  <c r="M67" i="13"/>
  <c r="L67" i="13"/>
  <c r="K67" i="13"/>
  <c r="C67" i="13"/>
  <c r="B67" i="13"/>
  <c r="A67" i="13"/>
  <c r="X66" i="13"/>
  <c r="W66" i="13"/>
  <c r="V66" i="13"/>
  <c r="N66" i="13"/>
  <c r="M66" i="13"/>
  <c r="L66" i="13"/>
  <c r="K66" i="13"/>
  <c r="C66" i="13"/>
  <c r="B66" i="13"/>
  <c r="A66" i="13"/>
  <c r="X65" i="13"/>
  <c r="W65" i="13"/>
  <c r="V65" i="13"/>
  <c r="N65" i="13"/>
  <c r="M65" i="13"/>
  <c r="L65" i="13"/>
  <c r="K65" i="13"/>
  <c r="C65" i="13"/>
  <c r="B65" i="13"/>
  <c r="A65" i="13"/>
  <c r="X64" i="13"/>
  <c r="W64" i="13"/>
  <c r="V64" i="13"/>
  <c r="N64" i="13"/>
  <c r="M64" i="13"/>
  <c r="L64" i="13"/>
  <c r="K64" i="13"/>
  <c r="C64" i="13"/>
  <c r="B64" i="13"/>
  <c r="A64" i="13"/>
  <c r="X63" i="13"/>
  <c r="W63" i="13"/>
  <c r="V63" i="13"/>
  <c r="N63" i="13"/>
  <c r="M63" i="13"/>
  <c r="L63" i="13"/>
  <c r="K63" i="13"/>
  <c r="C63" i="13"/>
  <c r="B63" i="13"/>
  <c r="A63" i="13"/>
  <c r="X62" i="13"/>
  <c r="W62" i="13"/>
  <c r="V62" i="13"/>
  <c r="N62" i="13"/>
  <c r="M62" i="13"/>
  <c r="L62" i="13"/>
  <c r="K62" i="13"/>
  <c r="C62" i="13"/>
  <c r="B62" i="13"/>
  <c r="A62" i="13"/>
  <c r="X61" i="13"/>
  <c r="W61" i="13"/>
  <c r="V61" i="13"/>
  <c r="N61" i="13"/>
  <c r="M61" i="13"/>
  <c r="L61" i="13"/>
  <c r="K61" i="13"/>
  <c r="C61" i="13"/>
  <c r="B61" i="13"/>
  <c r="A61" i="13"/>
  <c r="X60" i="13"/>
  <c r="W60" i="13"/>
  <c r="V60" i="13"/>
  <c r="N60" i="13"/>
  <c r="M60" i="13"/>
  <c r="L60" i="13"/>
  <c r="K60" i="13"/>
  <c r="B60" i="13"/>
  <c r="A60" i="13"/>
  <c r="X59" i="13"/>
  <c r="W59" i="13"/>
  <c r="V59" i="13"/>
  <c r="N59" i="13"/>
  <c r="M59" i="13"/>
  <c r="L59" i="13"/>
  <c r="K59" i="13"/>
  <c r="C59" i="13"/>
  <c r="B59" i="13"/>
  <c r="A59" i="13"/>
  <c r="X58" i="13"/>
  <c r="W58" i="13"/>
  <c r="V58" i="13"/>
  <c r="N58" i="13"/>
  <c r="M58" i="13"/>
  <c r="L58" i="13"/>
  <c r="K58" i="13"/>
  <c r="C58" i="13"/>
  <c r="B58" i="13"/>
  <c r="A58" i="13"/>
  <c r="X57" i="13"/>
  <c r="W57" i="13"/>
  <c r="V57" i="13"/>
  <c r="N57" i="13"/>
  <c r="M57" i="13"/>
  <c r="L57" i="13"/>
  <c r="K57" i="13"/>
  <c r="C57" i="13"/>
  <c r="B57" i="13"/>
  <c r="A57" i="13"/>
  <c r="X56" i="13"/>
  <c r="W56" i="13"/>
  <c r="V56" i="13"/>
  <c r="N56" i="13"/>
  <c r="M56" i="13"/>
  <c r="L56" i="13"/>
  <c r="K56" i="13"/>
  <c r="C56" i="13"/>
  <c r="B56" i="13"/>
  <c r="A56" i="13"/>
  <c r="X55" i="13"/>
  <c r="W55" i="13"/>
  <c r="V55" i="13"/>
  <c r="N55" i="13"/>
  <c r="M55" i="13"/>
  <c r="L55" i="13"/>
  <c r="K55" i="13"/>
  <c r="C55" i="13"/>
  <c r="B55" i="13"/>
  <c r="A55" i="13"/>
  <c r="X48" i="13"/>
  <c r="W48" i="13"/>
  <c r="V48" i="13"/>
  <c r="N48" i="13"/>
  <c r="M48" i="13"/>
  <c r="L48" i="13"/>
  <c r="K48" i="13"/>
  <c r="C48" i="13"/>
  <c r="B48" i="13"/>
  <c r="A48" i="13"/>
  <c r="X47" i="13"/>
  <c r="W47" i="13"/>
  <c r="V47" i="13"/>
  <c r="N47" i="13"/>
  <c r="M47" i="13"/>
  <c r="L47" i="13"/>
  <c r="K47" i="13"/>
  <c r="C47" i="13"/>
  <c r="B47" i="13"/>
  <c r="A47" i="13"/>
  <c r="X46" i="13"/>
  <c r="W46" i="13"/>
  <c r="V46" i="13"/>
  <c r="N46" i="13"/>
  <c r="M46" i="13"/>
  <c r="L46" i="13"/>
  <c r="K46" i="13"/>
  <c r="C46" i="13"/>
  <c r="B46" i="13"/>
  <c r="A46" i="13"/>
  <c r="X45" i="13"/>
  <c r="W45" i="13"/>
  <c r="V45" i="13"/>
  <c r="N45" i="13"/>
  <c r="M45" i="13"/>
  <c r="L45" i="13"/>
  <c r="K45" i="13"/>
  <c r="C45" i="13"/>
  <c r="B45" i="13"/>
  <c r="A45" i="13"/>
  <c r="X44" i="13"/>
  <c r="W44" i="13"/>
  <c r="V44" i="13"/>
  <c r="N44" i="13"/>
  <c r="M44" i="13"/>
  <c r="L44" i="13"/>
  <c r="K44" i="13"/>
  <c r="C44" i="13"/>
  <c r="B44" i="13"/>
  <c r="A44" i="13"/>
  <c r="X43" i="13"/>
  <c r="W43" i="13"/>
  <c r="V43" i="13"/>
  <c r="N43" i="13"/>
  <c r="M43" i="13"/>
  <c r="L43" i="13"/>
  <c r="K43" i="13"/>
  <c r="C43" i="13"/>
  <c r="B43" i="13"/>
  <c r="A43" i="13"/>
  <c r="X42" i="13"/>
  <c r="W42" i="13"/>
  <c r="V42" i="13"/>
  <c r="N42" i="13"/>
  <c r="M42" i="13"/>
  <c r="L42" i="13"/>
  <c r="K42" i="13"/>
  <c r="C42" i="13"/>
  <c r="B42" i="13"/>
  <c r="A42" i="13"/>
  <c r="X41" i="13"/>
  <c r="W41" i="13"/>
  <c r="V41" i="13"/>
  <c r="N41" i="13"/>
  <c r="M41" i="13"/>
  <c r="L41" i="13"/>
  <c r="K41" i="13"/>
  <c r="C41" i="13"/>
  <c r="B41" i="13"/>
  <c r="A41" i="13"/>
  <c r="X40" i="13"/>
  <c r="W40" i="13"/>
  <c r="V40" i="13"/>
  <c r="N40" i="13"/>
  <c r="M40" i="13"/>
  <c r="L40" i="13"/>
  <c r="K40" i="13"/>
  <c r="C40" i="13"/>
  <c r="B40" i="13"/>
  <c r="A40" i="13"/>
  <c r="X39" i="13"/>
  <c r="W39" i="13"/>
  <c r="V39" i="13"/>
  <c r="N39" i="13"/>
  <c r="M39" i="13"/>
  <c r="L39" i="13"/>
  <c r="K39" i="13"/>
  <c r="C39" i="13"/>
  <c r="B39" i="13"/>
  <c r="A39" i="13"/>
  <c r="X38" i="13"/>
  <c r="W38" i="13"/>
  <c r="V38" i="13"/>
  <c r="N38" i="13"/>
  <c r="M38" i="13"/>
  <c r="L38" i="13"/>
  <c r="K38" i="13"/>
  <c r="B38" i="13"/>
  <c r="A38" i="13"/>
  <c r="X37" i="13"/>
  <c r="W37" i="13"/>
  <c r="V37" i="13"/>
  <c r="N37" i="13"/>
  <c r="M37" i="13"/>
  <c r="L37" i="13"/>
  <c r="K37" i="13"/>
  <c r="C37" i="13"/>
  <c r="B37" i="13"/>
  <c r="A37" i="13"/>
  <c r="X36" i="13"/>
  <c r="W36" i="13"/>
  <c r="V36" i="13"/>
  <c r="N36" i="13"/>
  <c r="M36" i="13"/>
  <c r="L36" i="13"/>
  <c r="K36" i="13"/>
  <c r="C36" i="13"/>
  <c r="B36" i="13"/>
  <c r="A36" i="13"/>
  <c r="X35" i="13"/>
  <c r="W35" i="13"/>
  <c r="V35" i="13"/>
  <c r="N35" i="13"/>
  <c r="M35" i="13"/>
  <c r="L35" i="13"/>
  <c r="K35" i="13"/>
  <c r="C35" i="13"/>
  <c r="B35" i="13"/>
  <c r="A35" i="13"/>
  <c r="X34" i="13"/>
  <c r="W34" i="13"/>
  <c r="V34" i="13"/>
  <c r="N34" i="13"/>
  <c r="M34" i="13"/>
  <c r="L34" i="13"/>
  <c r="K34" i="13"/>
  <c r="C34" i="13"/>
  <c r="B34" i="13"/>
  <c r="A34" i="13"/>
  <c r="X33" i="13"/>
  <c r="W33" i="13"/>
  <c r="V33" i="13"/>
  <c r="N33" i="13"/>
  <c r="M33" i="13"/>
  <c r="L33" i="13"/>
  <c r="K33" i="13"/>
  <c r="C33" i="13"/>
  <c r="B33" i="13"/>
  <c r="A33" i="13"/>
  <c r="X25" i="13"/>
  <c r="W25" i="13"/>
  <c r="V25" i="13"/>
  <c r="N25" i="13"/>
  <c r="M25" i="13"/>
  <c r="L25" i="13"/>
  <c r="K25" i="13"/>
  <c r="C25" i="13"/>
  <c r="B25" i="13"/>
  <c r="A25" i="13"/>
  <c r="X24" i="13"/>
  <c r="W24" i="13"/>
  <c r="V24" i="13"/>
  <c r="N24" i="13"/>
  <c r="M24" i="13"/>
  <c r="L24" i="13"/>
  <c r="K24" i="13"/>
  <c r="C24" i="13"/>
  <c r="B24" i="13"/>
  <c r="A24" i="13"/>
  <c r="X23" i="13"/>
  <c r="W23" i="13"/>
  <c r="V23" i="13"/>
  <c r="N23" i="13"/>
  <c r="M23" i="13"/>
  <c r="L23" i="13"/>
  <c r="K23" i="13"/>
  <c r="C23" i="13"/>
  <c r="B23" i="13"/>
  <c r="A23" i="13"/>
  <c r="X22" i="13"/>
  <c r="W22" i="13"/>
  <c r="V22" i="13"/>
  <c r="N22" i="13"/>
  <c r="M22" i="13"/>
  <c r="L22" i="13"/>
  <c r="K22" i="13"/>
  <c r="C22" i="13"/>
  <c r="B22" i="13"/>
  <c r="A22" i="13"/>
  <c r="X21" i="13"/>
  <c r="W21" i="13"/>
  <c r="V21" i="13"/>
  <c r="N21" i="13"/>
  <c r="M21" i="13"/>
  <c r="L21" i="13"/>
  <c r="K21" i="13"/>
  <c r="C21" i="13"/>
  <c r="B21" i="13"/>
  <c r="A21" i="13"/>
  <c r="X20" i="13"/>
  <c r="W20" i="13"/>
  <c r="V20" i="13"/>
  <c r="N20" i="13"/>
  <c r="M20" i="13"/>
  <c r="L20" i="13"/>
  <c r="K20" i="13"/>
  <c r="C20" i="13"/>
  <c r="B20" i="13"/>
  <c r="A20" i="13"/>
  <c r="X19" i="13"/>
  <c r="W19" i="13"/>
  <c r="V19" i="13"/>
  <c r="N19" i="13"/>
  <c r="M19" i="13"/>
  <c r="L19" i="13"/>
  <c r="K19" i="13"/>
  <c r="C19" i="13"/>
  <c r="B19" i="13"/>
  <c r="A19" i="13"/>
  <c r="X18" i="13"/>
  <c r="W18" i="13"/>
  <c r="V18" i="13"/>
  <c r="N18" i="13"/>
  <c r="M18" i="13"/>
  <c r="L18" i="13"/>
  <c r="K18" i="13"/>
  <c r="C18" i="13"/>
  <c r="B18" i="13"/>
  <c r="A18" i="13"/>
  <c r="X17" i="13"/>
  <c r="W17" i="13"/>
  <c r="V17" i="13"/>
  <c r="N17" i="13"/>
  <c r="M17" i="13"/>
  <c r="L17" i="13"/>
  <c r="K17" i="13"/>
  <c r="C17" i="13"/>
  <c r="B17" i="13"/>
  <c r="A17" i="13"/>
  <c r="X16" i="13"/>
  <c r="W16" i="13"/>
  <c r="V16" i="13"/>
  <c r="N16" i="13"/>
  <c r="M16" i="13"/>
  <c r="L16" i="13"/>
  <c r="K16" i="13"/>
  <c r="C16" i="13"/>
  <c r="B16" i="13"/>
  <c r="A16" i="13"/>
  <c r="X15" i="13"/>
  <c r="W15" i="13"/>
  <c r="V15" i="13"/>
  <c r="N15" i="13"/>
  <c r="M15" i="13"/>
  <c r="L15" i="13"/>
  <c r="K15" i="13"/>
  <c r="B15" i="13"/>
  <c r="A15" i="13"/>
  <c r="X14" i="13"/>
  <c r="W14" i="13"/>
  <c r="V14" i="13"/>
  <c r="N14" i="13"/>
  <c r="M14" i="13"/>
  <c r="L14" i="13"/>
  <c r="K14" i="13"/>
  <c r="C14" i="13"/>
  <c r="B14" i="13"/>
  <c r="A14" i="13"/>
  <c r="X13" i="13"/>
  <c r="W13" i="13"/>
  <c r="V13" i="13"/>
  <c r="N13" i="13"/>
  <c r="M13" i="13"/>
  <c r="L13" i="13"/>
  <c r="K13" i="13"/>
  <c r="C13" i="13"/>
  <c r="B13" i="13"/>
  <c r="A13" i="13"/>
  <c r="X12" i="13"/>
  <c r="W12" i="13"/>
  <c r="V12" i="13"/>
  <c r="N12" i="13"/>
  <c r="M12" i="13"/>
  <c r="L12" i="13"/>
  <c r="K12" i="13"/>
  <c r="C12" i="13"/>
  <c r="B12" i="13"/>
  <c r="A12" i="13"/>
  <c r="X11" i="13"/>
  <c r="W11" i="13"/>
  <c r="V11" i="13"/>
  <c r="N11" i="13"/>
  <c r="M11" i="13"/>
  <c r="L11" i="13"/>
  <c r="K11" i="13"/>
  <c r="C11" i="13"/>
  <c r="B11" i="13"/>
  <c r="A11" i="13"/>
  <c r="X10" i="13"/>
  <c r="W10" i="13"/>
  <c r="V10" i="13"/>
  <c r="N10" i="13"/>
  <c r="M10" i="13"/>
  <c r="L10" i="13"/>
  <c r="K10" i="13"/>
  <c r="C10" i="13"/>
  <c r="B10" i="13"/>
  <c r="A10" i="13"/>
  <c r="X90" i="14"/>
  <c r="W90" i="14"/>
  <c r="V90" i="14"/>
  <c r="N90" i="14"/>
  <c r="M90" i="14"/>
  <c r="L90" i="14"/>
  <c r="K90" i="14"/>
  <c r="C90" i="14"/>
  <c r="B90" i="14"/>
  <c r="A90" i="14"/>
  <c r="X89" i="14"/>
  <c r="W89" i="14"/>
  <c r="V89" i="14"/>
  <c r="N89" i="14"/>
  <c r="M89" i="14"/>
  <c r="L89" i="14"/>
  <c r="K89" i="14"/>
  <c r="C89" i="14"/>
  <c r="B89" i="14"/>
  <c r="A89" i="14"/>
  <c r="X88" i="14"/>
  <c r="W88" i="14"/>
  <c r="V88" i="14"/>
  <c r="N88" i="14"/>
  <c r="M88" i="14"/>
  <c r="L88" i="14"/>
  <c r="K88" i="14"/>
  <c r="C88" i="14"/>
  <c r="B88" i="14"/>
  <c r="A88" i="14"/>
  <c r="X87" i="14"/>
  <c r="W87" i="14"/>
  <c r="V87" i="14"/>
  <c r="N87" i="14"/>
  <c r="M87" i="14"/>
  <c r="L87" i="14"/>
  <c r="K87" i="14"/>
  <c r="C87" i="14"/>
  <c r="B87" i="14"/>
  <c r="A87" i="14"/>
  <c r="X86" i="14"/>
  <c r="W86" i="14"/>
  <c r="V86" i="14"/>
  <c r="N86" i="14"/>
  <c r="M86" i="14"/>
  <c r="L86" i="14"/>
  <c r="K86" i="14"/>
  <c r="C86" i="14"/>
  <c r="B86" i="14"/>
  <c r="A86" i="14"/>
  <c r="X85" i="14"/>
  <c r="W85" i="14"/>
  <c r="V85" i="14"/>
  <c r="N85" i="14"/>
  <c r="M85" i="14"/>
  <c r="L85" i="14"/>
  <c r="K85" i="14"/>
  <c r="C85" i="14"/>
  <c r="B85" i="14"/>
  <c r="A85" i="14"/>
  <c r="X84" i="14"/>
  <c r="W84" i="14"/>
  <c r="V84" i="14"/>
  <c r="N84" i="14"/>
  <c r="M84" i="14"/>
  <c r="L84" i="14"/>
  <c r="K84" i="14"/>
  <c r="C84" i="14"/>
  <c r="B84" i="14"/>
  <c r="A84" i="14"/>
  <c r="X83" i="14"/>
  <c r="W83" i="14"/>
  <c r="V83" i="14"/>
  <c r="N83" i="14"/>
  <c r="M83" i="14"/>
  <c r="L83" i="14"/>
  <c r="K83" i="14"/>
  <c r="C83" i="14"/>
  <c r="B83" i="14"/>
  <c r="A83" i="14"/>
  <c r="X82" i="14"/>
  <c r="W82" i="14"/>
  <c r="V82" i="14"/>
  <c r="N82" i="14"/>
  <c r="M82" i="14"/>
  <c r="L82" i="14"/>
  <c r="K82" i="14"/>
  <c r="C82" i="14"/>
  <c r="B82" i="14"/>
  <c r="A82" i="14"/>
  <c r="X81" i="14"/>
  <c r="W81" i="14"/>
  <c r="V81" i="14"/>
  <c r="N81" i="14"/>
  <c r="M81" i="14"/>
  <c r="L81" i="14"/>
  <c r="K81" i="14"/>
  <c r="C81" i="14"/>
  <c r="B81" i="14"/>
  <c r="A81" i="14"/>
  <c r="X80" i="14"/>
  <c r="W80" i="14"/>
  <c r="V80" i="14"/>
  <c r="N80" i="14"/>
  <c r="M80" i="14"/>
  <c r="L80" i="14"/>
  <c r="K80" i="14"/>
  <c r="C80" i="14"/>
  <c r="B80" i="14"/>
  <c r="A80" i="14"/>
  <c r="X79" i="14"/>
  <c r="W79" i="14"/>
  <c r="V79" i="14"/>
  <c r="N79" i="14"/>
  <c r="M79" i="14"/>
  <c r="L79" i="14"/>
  <c r="K79" i="14"/>
  <c r="C79" i="14"/>
  <c r="B79" i="14"/>
  <c r="A79" i="14"/>
  <c r="X78" i="14"/>
  <c r="W78" i="14"/>
  <c r="V78" i="14"/>
  <c r="N78" i="14"/>
  <c r="M78" i="14"/>
  <c r="L78" i="14"/>
  <c r="K78" i="14"/>
  <c r="C78" i="14"/>
  <c r="B78" i="14"/>
  <c r="A78" i="14"/>
  <c r="X77" i="14"/>
  <c r="W77" i="14"/>
  <c r="V77" i="14"/>
  <c r="N77" i="14"/>
  <c r="M77" i="14"/>
  <c r="L77" i="14"/>
  <c r="K77" i="14"/>
  <c r="C77" i="14"/>
  <c r="B77" i="14"/>
  <c r="A77" i="14"/>
  <c r="X70" i="14"/>
  <c r="W70" i="14"/>
  <c r="V70" i="14"/>
  <c r="N70" i="14"/>
  <c r="M70" i="14"/>
  <c r="L70" i="14"/>
  <c r="K70" i="14"/>
  <c r="C70" i="14"/>
  <c r="B70" i="14"/>
  <c r="A70" i="14"/>
  <c r="X69" i="14"/>
  <c r="W69" i="14"/>
  <c r="V69" i="14"/>
  <c r="N69" i="14"/>
  <c r="M69" i="14"/>
  <c r="L69" i="14"/>
  <c r="K69" i="14"/>
  <c r="C69" i="14"/>
  <c r="B69" i="14"/>
  <c r="A69" i="14"/>
  <c r="X68" i="14"/>
  <c r="W68" i="14"/>
  <c r="V68" i="14"/>
  <c r="N68" i="14"/>
  <c r="M68" i="14"/>
  <c r="L68" i="14"/>
  <c r="K68" i="14"/>
  <c r="C68" i="14"/>
  <c r="B68" i="14"/>
  <c r="A68" i="14"/>
  <c r="X67" i="14"/>
  <c r="W67" i="14"/>
  <c r="V67" i="14"/>
  <c r="N67" i="14"/>
  <c r="M67" i="14"/>
  <c r="L67" i="14"/>
  <c r="K67" i="14"/>
  <c r="C67" i="14"/>
  <c r="B67" i="14"/>
  <c r="A67" i="14"/>
  <c r="X66" i="14"/>
  <c r="W66" i="14"/>
  <c r="V66" i="14"/>
  <c r="N66" i="14"/>
  <c r="M66" i="14"/>
  <c r="L66" i="14"/>
  <c r="K66" i="14"/>
  <c r="C66" i="14"/>
  <c r="B66" i="14"/>
  <c r="A66" i="14"/>
  <c r="X65" i="14"/>
  <c r="W65" i="14"/>
  <c r="V65" i="14"/>
  <c r="N65" i="14"/>
  <c r="M65" i="14"/>
  <c r="L65" i="14"/>
  <c r="K65" i="14"/>
  <c r="C65" i="14"/>
  <c r="B65" i="14"/>
  <c r="A65" i="14"/>
  <c r="X64" i="14"/>
  <c r="W64" i="14"/>
  <c r="V64" i="14"/>
  <c r="N64" i="14"/>
  <c r="M64" i="14"/>
  <c r="L64" i="14"/>
  <c r="K64" i="14"/>
  <c r="C64" i="14"/>
  <c r="B64" i="14"/>
  <c r="A64" i="14"/>
  <c r="X63" i="14"/>
  <c r="W63" i="14"/>
  <c r="V63" i="14"/>
  <c r="N63" i="14"/>
  <c r="M63" i="14"/>
  <c r="L63" i="14"/>
  <c r="K63" i="14"/>
  <c r="C63" i="14"/>
  <c r="B63" i="14"/>
  <c r="A63" i="14"/>
  <c r="X62" i="14"/>
  <c r="W62" i="14"/>
  <c r="V62" i="14"/>
  <c r="N62" i="14"/>
  <c r="M62" i="14"/>
  <c r="L62" i="14"/>
  <c r="K62" i="14"/>
  <c r="C62" i="14"/>
  <c r="B62" i="14"/>
  <c r="A62" i="14"/>
  <c r="X61" i="14"/>
  <c r="W61" i="14"/>
  <c r="V61" i="14"/>
  <c r="N61" i="14"/>
  <c r="M61" i="14"/>
  <c r="L61" i="14"/>
  <c r="K61" i="14"/>
  <c r="C61" i="14"/>
  <c r="B61" i="14"/>
  <c r="A61" i="14"/>
  <c r="X60" i="14"/>
  <c r="W60" i="14"/>
  <c r="V60" i="14"/>
  <c r="N60" i="14"/>
  <c r="M60" i="14"/>
  <c r="L60" i="14"/>
  <c r="K60" i="14"/>
  <c r="C60" i="14"/>
  <c r="B60" i="14"/>
  <c r="A60" i="14"/>
  <c r="X59" i="14"/>
  <c r="W59" i="14"/>
  <c r="V59" i="14"/>
  <c r="N59" i="14"/>
  <c r="M59" i="14"/>
  <c r="L59" i="14"/>
  <c r="K59" i="14"/>
  <c r="C59" i="14"/>
  <c r="B59" i="14"/>
  <c r="A59" i="14"/>
  <c r="X58" i="14"/>
  <c r="W58" i="14"/>
  <c r="V58" i="14"/>
  <c r="N58" i="14"/>
  <c r="M58" i="14"/>
  <c r="L58" i="14"/>
  <c r="K58" i="14"/>
  <c r="C58" i="14"/>
  <c r="B58" i="14"/>
  <c r="A58" i="14"/>
  <c r="X57" i="14"/>
  <c r="W57" i="14"/>
  <c r="V57" i="14"/>
  <c r="N57" i="14"/>
  <c r="M57" i="14"/>
  <c r="L57" i="14"/>
  <c r="K57" i="14"/>
  <c r="C57" i="14"/>
  <c r="B57" i="14"/>
  <c r="A57" i="14"/>
  <c r="X56" i="14"/>
  <c r="W56" i="14"/>
  <c r="V56" i="14"/>
  <c r="N56" i="14"/>
  <c r="M56" i="14"/>
  <c r="L56" i="14"/>
  <c r="K56" i="14"/>
  <c r="C56" i="14"/>
  <c r="B56" i="14"/>
  <c r="A56" i="14"/>
  <c r="X55" i="14"/>
  <c r="W55" i="14"/>
  <c r="V55" i="14"/>
  <c r="N55" i="14"/>
  <c r="M55" i="14"/>
  <c r="L55" i="14"/>
  <c r="K55" i="14"/>
  <c r="C55" i="14"/>
  <c r="B55" i="14"/>
  <c r="A55" i="14"/>
  <c r="X48" i="14"/>
  <c r="W48" i="14"/>
  <c r="V48" i="14"/>
  <c r="N48" i="14"/>
  <c r="M48" i="14"/>
  <c r="L48" i="14"/>
  <c r="K48" i="14"/>
  <c r="C48" i="14"/>
  <c r="B48" i="14"/>
  <c r="A48" i="14"/>
  <c r="X47" i="14"/>
  <c r="W47" i="14"/>
  <c r="V47" i="14"/>
  <c r="N47" i="14"/>
  <c r="M47" i="14"/>
  <c r="L47" i="14"/>
  <c r="K47" i="14"/>
  <c r="C47" i="14"/>
  <c r="B47" i="14"/>
  <c r="A47" i="14"/>
  <c r="X46" i="14"/>
  <c r="W46" i="14"/>
  <c r="V46" i="14"/>
  <c r="N46" i="14"/>
  <c r="M46" i="14"/>
  <c r="L46" i="14"/>
  <c r="K46" i="14"/>
  <c r="C46" i="14"/>
  <c r="B46" i="14"/>
  <c r="A46" i="14"/>
  <c r="X45" i="14"/>
  <c r="W45" i="14"/>
  <c r="V45" i="14"/>
  <c r="N45" i="14"/>
  <c r="M45" i="14"/>
  <c r="L45" i="14"/>
  <c r="K45" i="14"/>
  <c r="C45" i="14"/>
  <c r="B45" i="14"/>
  <c r="A45" i="14"/>
  <c r="X44" i="14"/>
  <c r="W44" i="14"/>
  <c r="V44" i="14"/>
  <c r="N44" i="14"/>
  <c r="M44" i="14"/>
  <c r="L44" i="14"/>
  <c r="K44" i="14"/>
  <c r="C44" i="14"/>
  <c r="B44" i="14"/>
  <c r="A44" i="14"/>
  <c r="X43" i="14"/>
  <c r="W43" i="14"/>
  <c r="V43" i="14"/>
  <c r="N43" i="14"/>
  <c r="M43" i="14"/>
  <c r="L43" i="14"/>
  <c r="K43" i="14"/>
  <c r="C43" i="14"/>
  <c r="B43" i="14"/>
  <c r="A43" i="14"/>
  <c r="X42" i="14"/>
  <c r="W42" i="14"/>
  <c r="V42" i="14"/>
  <c r="N42" i="14"/>
  <c r="M42" i="14"/>
  <c r="L42" i="14"/>
  <c r="K42" i="14"/>
  <c r="C42" i="14"/>
  <c r="B42" i="14"/>
  <c r="A42" i="14"/>
  <c r="X41" i="14"/>
  <c r="W41" i="14"/>
  <c r="V41" i="14"/>
  <c r="N41" i="14"/>
  <c r="M41" i="14"/>
  <c r="L41" i="14"/>
  <c r="K41" i="14"/>
  <c r="C41" i="14"/>
  <c r="B41" i="14"/>
  <c r="A41" i="14"/>
  <c r="X40" i="14"/>
  <c r="W40" i="14"/>
  <c r="V40" i="14"/>
  <c r="N40" i="14"/>
  <c r="M40" i="14"/>
  <c r="L40" i="14"/>
  <c r="K40" i="14"/>
  <c r="C40" i="14"/>
  <c r="B40" i="14"/>
  <c r="A40" i="14"/>
  <c r="X39" i="14"/>
  <c r="W39" i="14"/>
  <c r="V39" i="14"/>
  <c r="N39" i="14"/>
  <c r="M39" i="14"/>
  <c r="L39" i="14"/>
  <c r="K39" i="14"/>
  <c r="C39" i="14"/>
  <c r="B39" i="14"/>
  <c r="A39" i="14"/>
  <c r="X38" i="14"/>
  <c r="W38" i="14"/>
  <c r="V38" i="14"/>
  <c r="N38" i="14"/>
  <c r="M38" i="14"/>
  <c r="L38" i="14"/>
  <c r="K38" i="14"/>
  <c r="B38" i="14"/>
  <c r="A38" i="14"/>
  <c r="X37" i="14"/>
  <c r="W37" i="14"/>
  <c r="V37" i="14"/>
  <c r="N37" i="14"/>
  <c r="M37" i="14"/>
  <c r="L37" i="14"/>
  <c r="K37" i="14"/>
  <c r="C37" i="14"/>
  <c r="B37" i="14"/>
  <c r="A37" i="14"/>
  <c r="X36" i="14"/>
  <c r="W36" i="14"/>
  <c r="V36" i="14"/>
  <c r="N36" i="14"/>
  <c r="M36" i="14"/>
  <c r="L36" i="14"/>
  <c r="K36" i="14"/>
  <c r="C36" i="14"/>
  <c r="B36" i="14"/>
  <c r="A36" i="14"/>
  <c r="X35" i="14"/>
  <c r="W35" i="14"/>
  <c r="V35" i="14"/>
  <c r="N35" i="14"/>
  <c r="M35" i="14"/>
  <c r="L35" i="14"/>
  <c r="K35" i="14"/>
  <c r="C35" i="14"/>
  <c r="B35" i="14"/>
  <c r="A35" i="14"/>
  <c r="X34" i="14"/>
  <c r="W34" i="14"/>
  <c r="V34" i="14"/>
  <c r="N34" i="14"/>
  <c r="M34" i="14"/>
  <c r="L34" i="14"/>
  <c r="K34" i="14"/>
  <c r="C34" i="14"/>
  <c r="B34" i="14"/>
  <c r="A34" i="14"/>
  <c r="X33" i="14"/>
  <c r="W33" i="14"/>
  <c r="V33" i="14"/>
  <c r="N33" i="14"/>
  <c r="M33" i="14"/>
  <c r="L33" i="14"/>
  <c r="K33" i="14"/>
  <c r="C33" i="14"/>
  <c r="B33" i="14"/>
  <c r="A33" i="14"/>
  <c r="X25" i="14"/>
  <c r="W25" i="14"/>
  <c r="V25" i="14"/>
  <c r="N25" i="14"/>
  <c r="M25" i="14"/>
  <c r="L25" i="14"/>
  <c r="K25" i="14"/>
  <c r="C25" i="14"/>
  <c r="B25" i="14"/>
  <c r="A25" i="14"/>
  <c r="X24" i="14"/>
  <c r="W24" i="14"/>
  <c r="V24" i="14"/>
  <c r="N24" i="14"/>
  <c r="M24" i="14"/>
  <c r="L24" i="14"/>
  <c r="K24" i="14"/>
  <c r="C24" i="14"/>
  <c r="B24" i="14"/>
  <c r="A24" i="14"/>
  <c r="X23" i="14"/>
  <c r="W23" i="14"/>
  <c r="V23" i="14"/>
  <c r="N23" i="14"/>
  <c r="M23" i="14"/>
  <c r="L23" i="14"/>
  <c r="K23" i="14"/>
  <c r="C23" i="14"/>
  <c r="B23" i="14"/>
  <c r="A23" i="14"/>
  <c r="X22" i="14"/>
  <c r="W22" i="14"/>
  <c r="V22" i="14"/>
  <c r="N22" i="14"/>
  <c r="M22" i="14"/>
  <c r="L22" i="14"/>
  <c r="K22" i="14"/>
  <c r="C22" i="14"/>
  <c r="B22" i="14"/>
  <c r="A22" i="14"/>
  <c r="X21" i="14"/>
  <c r="W21" i="14"/>
  <c r="V21" i="14"/>
  <c r="N21" i="14"/>
  <c r="M21" i="14"/>
  <c r="L21" i="14"/>
  <c r="K21" i="14"/>
  <c r="C21" i="14"/>
  <c r="B21" i="14"/>
  <c r="A21" i="14"/>
  <c r="X20" i="14"/>
  <c r="W20" i="14"/>
  <c r="V20" i="14"/>
  <c r="N20" i="14"/>
  <c r="M20" i="14"/>
  <c r="L20" i="14"/>
  <c r="K20" i="14"/>
  <c r="C20" i="14"/>
  <c r="B20" i="14"/>
  <c r="A20" i="14"/>
  <c r="X19" i="14"/>
  <c r="W19" i="14"/>
  <c r="V19" i="14"/>
  <c r="N19" i="14"/>
  <c r="M19" i="14"/>
  <c r="L19" i="14"/>
  <c r="K19" i="14"/>
  <c r="C19" i="14"/>
  <c r="B19" i="14"/>
  <c r="A19" i="14"/>
  <c r="X18" i="14"/>
  <c r="W18" i="14"/>
  <c r="V18" i="14"/>
  <c r="N18" i="14"/>
  <c r="M18" i="14"/>
  <c r="L18" i="14"/>
  <c r="K18" i="14"/>
  <c r="C18" i="14"/>
  <c r="B18" i="14"/>
  <c r="A18" i="14"/>
  <c r="X17" i="14"/>
  <c r="W17" i="14"/>
  <c r="V17" i="14"/>
  <c r="N17" i="14"/>
  <c r="M17" i="14"/>
  <c r="L17" i="14"/>
  <c r="K17" i="14"/>
  <c r="C17" i="14"/>
  <c r="B17" i="14"/>
  <c r="A17" i="14"/>
  <c r="X16" i="14"/>
  <c r="W16" i="14"/>
  <c r="V16" i="14"/>
  <c r="N16" i="14"/>
  <c r="M16" i="14"/>
  <c r="L16" i="14"/>
  <c r="K16" i="14"/>
  <c r="C16" i="14"/>
  <c r="B16" i="14"/>
  <c r="A16" i="14"/>
  <c r="X15" i="14"/>
  <c r="W15" i="14"/>
  <c r="V15" i="14"/>
  <c r="N15" i="14"/>
  <c r="M15" i="14"/>
  <c r="L15" i="14"/>
  <c r="K15" i="14"/>
  <c r="B15" i="14"/>
  <c r="A15" i="14"/>
  <c r="X14" i="14"/>
  <c r="W14" i="14"/>
  <c r="V14" i="14"/>
  <c r="N14" i="14"/>
  <c r="M14" i="14"/>
  <c r="L14" i="14"/>
  <c r="K14" i="14"/>
  <c r="C14" i="14"/>
  <c r="B14" i="14"/>
  <c r="A14" i="14"/>
  <c r="X13" i="14"/>
  <c r="W13" i="14"/>
  <c r="V13" i="14"/>
  <c r="N13" i="14"/>
  <c r="M13" i="14"/>
  <c r="L13" i="14"/>
  <c r="K13" i="14"/>
  <c r="C13" i="14"/>
  <c r="B13" i="14"/>
  <c r="A13" i="14"/>
  <c r="X12" i="14"/>
  <c r="W12" i="14"/>
  <c r="V12" i="14"/>
  <c r="N12" i="14"/>
  <c r="M12" i="14"/>
  <c r="L12" i="14"/>
  <c r="K12" i="14"/>
  <c r="C12" i="14"/>
  <c r="B12" i="14"/>
  <c r="A12" i="14"/>
  <c r="X11" i="14"/>
  <c r="W11" i="14"/>
  <c r="V11" i="14"/>
  <c r="N11" i="14"/>
  <c r="M11" i="14"/>
  <c r="L11" i="14"/>
  <c r="K11" i="14"/>
  <c r="C11" i="14"/>
  <c r="B11" i="14"/>
  <c r="A11" i="14"/>
  <c r="X10" i="14"/>
  <c r="W10" i="14"/>
  <c r="V10" i="14"/>
  <c r="N10" i="14"/>
  <c r="M10" i="14"/>
  <c r="L10" i="14"/>
  <c r="K10" i="14"/>
  <c r="C10" i="14"/>
  <c r="B10" i="14"/>
  <c r="A10" i="14"/>
  <c r="F4" i="14"/>
  <c r="F6" i="14" s="1"/>
  <c r="O13" i="14" s="1"/>
  <c r="F4" i="13"/>
  <c r="X83" i="10"/>
  <c r="W83" i="10"/>
  <c r="V83" i="10"/>
  <c r="N83" i="10"/>
  <c r="M83" i="10"/>
  <c r="L83" i="10"/>
  <c r="K83" i="10"/>
  <c r="C83" i="10"/>
  <c r="B83" i="10"/>
  <c r="A83" i="10"/>
  <c r="X82" i="10"/>
  <c r="W82" i="10"/>
  <c r="V82" i="10"/>
  <c r="N82" i="10"/>
  <c r="M82" i="10"/>
  <c r="L82" i="10"/>
  <c r="K82" i="10"/>
  <c r="C82" i="10"/>
  <c r="B82" i="10"/>
  <c r="A82" i="10"/>
  <c r="X81" i="10"/>
  <c r="W81" i="10"/>
  <c r="V81" i="10"/>
  <c r="N81" i="10"/>
  <c r="M81" i="10"/>
  <c r="L81" i="10"/>
  <c r="K81" i="10"/>
  <c r="C81" i="10"/>
  <c r="B81" i="10"/>
  <c r="A81" i="10"/>
  <c r="X80" i="10"/>
  <c r="W80" i="10"/>
  <c r="V80" i="10"/>
  <c r="N80" i="10"/>
  <c r="M80" i="10"/>
  <c r="L80" i="10"/>
  <c r="K80" i="10"/>
  <c r="C80" i="10"/>
  <c r="B80" i="10"/>
  <c r="A80" i="10"/>
  <c r="X79" i="10"/>
  <c r="W79" i="10"/>
  <c r="V79" i="10"/>
  <c r="N79" i="10"/>
  <c r="M79" i="10"/>
  <c r="L79" i="10"/>
  <c r="K79" i="10"/>
  <c r="C79" i="10"/>
  <c r="B79" i="10"/>
  <c r="A79" i="10"/>
  <c r="X78" i="10"/>
  <c r="W78" i="10"/>
  <c r="V78" i="10"/>
  <c r="N78" i="10"/>
  <c r="M78" i="10"/>
  <c r="L78" i="10"/>
  <c r="K78" i="10"/>
  <c r="C78" i="10"/>
  <c r="B78" i="10"/>
  <c r="A78" i="10"/>
  <c r="X77" i="10"/>
  <c r="W77" i="10"/>
  <c r="V77" i="10"/>
  <c r="N77" i="10"/>
  <c r="M77" i="10"/>
  <c r="L77" i="10"/>
  <c r="K77" i="10"/>
  <c r="C77" i="10"/>
  <c r="B77" i="10"/>
  <c r="A77" i="10"/>
  <c r="X76" i="10"/>
  <c r="W76" i="10"/>
  <c r="V76" i="10"/>
  <c r="N76" i="10"/>
  <c r="M76" i="10"/>
  <c r="L76" i="10"/>
  <c r="K76" i="10"/>
  <c r="C76" i="10"/>
  <c r="B76" i="10"/>
  <c r="A76" i="10"/>
  <c r="X75" i="10"/>
  <c r="W75" i="10"/>
  <c r="V75" i="10"/>
  <c r="N75" i="10"/>
  <c r="M75" i="10"/>
  <c r="L75" i="10"/>
  <c r="K75" i="10"/>
  <c r="C75" i="10"/>
  <c r="B75" i="10"/>
  <c r="A75" i="10"/>
  <c r="X74" i="10"/>
  <c r="W74" i="10"/>
  <c r="V74" i="10"/>
  <c r="N74" i="10"/>
  <c r="M74" i="10"/>
  <c r="L74" i="10"/>
  <c r="K74" i="10"/>
  <c r="C74" i="10"/>
  <c r="B74" i="10"/>
  <c r="A74" i="10"/>
  <c r="X73" i="10"/>
  <c r="W73" i="10"/>
  <c r="V73" i="10"/>
  <c r="N73" i="10"/>
  <c r="M73" i="10"/>
  <c r="L73" i="10"/>
  <c r="K73" i="10"/>
  <c r="C73" i="10"/>
  <c r="B73" i="10"/>
  <c r="A73" i="10"/>
  <c r="X72" i="10"/>
  <c r="W72" i="10"/>
  <c r="V72" i="10"/>
  <c r="N72" i="10"/>
  <c r="M72" i="10"/>
  <c r="L72" i="10"/>
  <c r="K72" i="10"/>
  <c r="C72" i="10"/>
  <c r="B72" i="10"/>
  <c r="A72" i="10"/>
  <c r="X71" i="10"/>
  <c r="W71" i="10"/>
  <c r="V71" i="10"/>
  <c r="N71" i="10"/>
  <c r="M71" i="10"/>
  <c r="L71" i="10"/>
  <c r="K71" i="10"/>
  <c r="C71" i="10"/>
  <c r="B71" i="10"/>
  <c r="A71" i="10"/>
  <c r="X70" i="10"/>
  <c r="W70" i="10"/>
  <c r="V70" i="10"/>
  <c r="N70" i="10"/>
  <c r="M70" i="10"/>
  <c r="L70" i="10"/>
  <c r="K70" i="10"/>
  <c r="C70" i="10"/>
  <c r="B70" i="10"/>
  <c r="A70" i="10"/>
  <c r="X65" i="10"/>
  <c r="W65" i="10"/>
  <c r="V65" i="10"/>
  <c r="N65" i="10"/>
  <c r="M65" i="10"/>
  <c r="L65" i="10"/>
  <c r="K65" i="10"/>
  <c r="C65" i="10"/>
  <c r="B65" i="10"/>
  <c r="A65" i="10"/>
  <c r="X64" i="10"/>
  <c r="W64" i="10"/>
  <c r="V64" i="10"/>
  <c r="N64" i="10"/>
  <c r="M64" i="10"/>
  <c r="L64" i="10"/>
  <c r="K64" i="10"/>
  <c r="C64" i="10"/>
  <c r="B64" i="10"/>
  <c r="A64" i="10"/>
  <c r="X63" i="10"/>
  <c r="W63" i="10"/>
  <c r="V63" i="10"/>
  <c r="N63" i="10"/>
  <c r="M63" i="10"/>
  <c r="L63" i="10"/>
  <c r="K63" i="10"/>
  <c r="C63" i="10"/>
  <c r="B63" i="10"/>
  <c r="A63" i="10"/>
  <c r="X62" i="10"/>
  <c r="W62" i="10"/>
  <c r="V62" i="10"/>
  <c r="N62" i="10"/>
  <c r="M62" i="10"/>
  <c r="L62" i="10"/>
  <c r="K62" i="10"/>
  <c r="C62" i="10"/>
  <c r="B62" i="10"/>
  <c r="A62" i="10"/>
  <c r="X61" i="10"/>
  <c r="W61" i="10"/>
  <c r="V61" i="10"/>
  <c r="N61" i="10"/>
  <c r="M61" i="10"/>
  <c r="L61" i="10"/>
  <c r="K61" i="10"/>
  <c r="C61" i="10"/>
  <c r="B61" i="10"/>
  <c r="A61" i="10"/>
  <c r="X60" i="10"/>
  <c r="W60" i="10"/>
  <c r="V60" i="10"/>
  <c r="N60" i="10"/>
  <c r="M60" i="10"/>
  <c r="L60" i="10"/>
  <c r="K60" i="10"/>
  <c r="C60" i="10"/>
  <c r="B60" i="10"/>
  <c r="A60" i="10"/>
  <c r="X59" i="10"/>
  <c r="W59" i="10"/>
  <c r="V59" i="10"/>
  <c r="N59" i="10"/>
  <c r="M59" i="10"/>
  <c r="L59" i="10"/>
  <c r="K59" i="10"/>
  <c r="C59" i="10"/>
  <c r="B59" i="10"/>
  <c r="A59" i="10"/>
  <c r="X58" i="10"/>
  <c r="W58" i="10"/>
  <c r="V58" i="10"/>
  <c r="N58" i="10"/>
  <c r="M58" i="10"/>
  <c r="L58" i="10"/>
  <c r="K58" i="10"/>
  <c r="C58" i="10"/>
  <c r="B58" i="10"/>
  <c r="A58" i="10"/>
  <c r="X57" i="10"/>
  <c r="W57" i="10"/>
  <c r="V57" i="10"/>
  <c r="N57" i="10"/>
  <c r="M57" i="10"/>
  <c r="L57" i="10"/>
  <c r="K57" i="10"/>
  <c r="C57" i="10"/>
  <c r="B57" i="10"/>
  <c r="A57" i="10"/>
  <c r="X56" i="10"/>
  <c r="W56" i="10"/>
  <c r="V56" i="10"/>
  <c r="N56" i="10"/>
  <c r="M56" i="10"/>
  <c r="L56" i="10"/>
  <c r="K56" i="10"/>
  <c r="C56" i="10"/>
  <c r="B56" i="10"/>
  <c r="A56" i="10"/>
  <c r="X55" i="10"/>
  <c r="W55" i="10"/>
  <c r="V55" i="10"/>
  <c r="N55" i="10"/>
  <c r="M55" i="10"/>
  <c r="L55" i="10"/>
  <c r="K55" i="10"/>
  <c r="C55" i="10"/>
  <c r="B55" i="10"/>
  <c r="A55" i="10"/>
  <c r="X54" i="10"/>
  <c r="W54" i="10"/>
  <c r="V54" i="10"/>
  <c r="N54" i="10"/>
  <c r="M54" i="10"/>
  <c r="L54" i="10"/>
  <c r="K54" i="10"/>
  <c r="C54" i="10"/>
  <c r="B54" i="10"/>
  <c r="A54" i="10"/>
  <c r="X53" i="10"/>
  <c r="W53" i="10"/>
  <c r="V53" i="10"/>
  <c r="N53" i="10"/>
  <c r="M53" i="10"/>
  <c r="L53" i="10"/>
  <c r="K53" i="10"/>
  <c r="C53" i="10"/>
  <c r="B53" i="10"/>
  <c r="A53" i="10"/>
  <c r="X52" i="10"/>
  <c r="W52" i="10"/>
  <c r="V52" i="10"/>
  <c r="N52" i="10"/>
  <c r="M52" i="10"/>
  <c r="L52" i="10"/>
  <c r="K52" i="10"/>
  <c r="C52" i="10"/>
  <c r="B52" i="10"/>
  <c r="A52" i="10"/>
  <c r="X51" i="10"/>
  <c r="W51" i="10"/>
  <c r="V51" i="10"/>
  <c r="N51" i="10"/>
  <c r="M51" i="10"/>
  <c r="L51" i="10"/>
  <c r="K51" i="10"/>
  <c r="C51" i="10"/>
  <c r="B51" i="10"/>
  <c r="A51" i="10"/>
  <c r="X50" i="10"/>
  <c r="W50" i="10"/>
  <c r="V50" i="10"/>
  <c r="N50" i="10"/>
  <c r="M50" i="10"/>
  <c r="L50" i="10"/>
  <c r="K50" i="10"/>
  <c r="C50" i="10"/>
  <c r="B50" i="10"/>
  <c r="A50" i="10"/>
  <c r="X45" i="10"/>
  <c r="W45" i="10"/>
  <c r="V45" i="10"/>
  <c r="N45" i="10"/>
  <c r="M45" i="10"/>
  <c r="L45" i="10"/>
  <c r="K45" i="10"/>
  <c r="C45" i="10"/>
  <c r="B45" i="10"/>
  <c r="A45" i="10"/>
  <c r="X44" i="10"/>
  <c r="W44" i="10"/>
  <c r="V44" i="10"/>
  <c r="N44" i="10"/>
  <c r="M44" i="10"/>
  <c r="L44" i="10"/>
  <c r="K44" i="10"/>
  <c r="C44" i="10"/>
  <c r="B44" i="10"/>
  <c r="A44" i="10"/>
  <c r="X43" i="10"/>
  <c r="W43" i="10"/>
  <c r="V43" i="10"/>
  <c r="N43" i="10"/>
  <c r="M43" i="10"/>
  <c r="L43" i="10"/>
  <c r="K43" i="10"/>
  <c r="C43" i="10"/>
  <c r="B43" i="10"/>
  <c r="A43" i="10"/>
  <c r="X42" i="10"/>
  <c r="W42" i="10"/>
  <c r="V42" i="10"/>
  <c r="N42" i="10"/>
  <c r="M42" i="10"/>
  <c r="L42" i="10"/>
  <c r="K42" i="10"/>
  <c r="C42" i="10"/>
  <c r="B42" i="10"/>
  <c r="A42" i="10"/>
  <c r="X41" i="10"/>
  <c r="W41" i="10"/>
  <c r="V41" i="10"/>
  <c r="N41" i="10"/>
  <c r="M41" i="10"/>
  <c r="L41" i="10"/>
  <c r="K41" i="10"/>
  <c r="C41" i="10"/>
  <c r="B41" i="10"/>
  <c r="A41" i="10"/>
  <c r="X40" i="10"/>
  <c r="W40" i="10"/>
  <c r="V40" i="10"/>
  <c r="N40" i="10"/>
  <c r="M40" i="10"/>
  <c r="L40" i="10"/>
  <c r="K40" i="10"/>
  <c r="C40" i="10"/>
  <c r="B40" i="10"/>
  <c r="A40" i="10"/>
  <c r="X39" i="10"/>
  <c r="W39" i="10"/>
  <c r="V39" i="10"/>
  <c r="N39" i="10"/>
  <c r="M39" i="10"/>
  <c r="L39" i="10"/>
  <c r="K39" i="10"/>
  <c r="C39" i="10"/>
  <c r="B39" i="10"/>
  <c r="A39" i="10"/>
  <c r="X38" i="10"/>
  <c r="W38" i="10"/>
  <c r="V38" i="10"/>
  <c r="N38" i="10"/>
  <c r="M38" i="10"/>
  <c r="L38" i="10"/>
  <c r="K38" i="10"/>
  <c r="C38" i="10"/>
  <c r="B38" i="10"/>
  <c r="A38" i="10"/>
  <c r="X37" i="10"/>
  <c r="W37" i="10"/>
  <c r="V37" i="10"/>
  <c r="N37" i="10"/>
  <c r="M37" i="10"/>
  <c r="L37" i="10"/>
  <c r="K37" i="10"/>
  <c r="C37" i="10"/>
  <c r="B37" i="10"/>
  <c r="A37" i="10"/>
  <c r="X36" i="10"/>
  <c r="W36" i="10"/>
  <c r="V36" i="10"/>
  <c r="N36" i="10"/>
  <c r="M36" i="10"/>
  <c r="L36" i="10"/>
  <c r="K36" i="10"/>
  <c r="C36" i="10"/>
  <c r="B36" i="10"/>
  <c r="A36" i="10"/>
  <c r="X35" i="10"/>
  <c r="W35" i="10"/>
  <c r="V35" i="10"/>
  <c r="N35" i="10"/>
  <c r="M35" i="10"/>
  <c r="L35" i="10"/>
  <c r="K35" i="10"/>
  <c r="C35" i="10"/>
  <c r="B35" i="10"/>
  <c r="A35" i="10"/>
  <c r="X34" i="10"/>
  <c r="W34" i="10"/>
  <c r="V34" i="10"/>
  <c r="N34" i="10"/>
  <c r="M34" i="10"/>
  <c r="L34" i="10"/>
  <c r="K34" i="10"/>
  <c r="C34" i="10"/>
  <c r="B34" i="10"/>
  <c r="A34" i="10"/>
  <c r="X33" i="10"/>
  <c r="W33" i="10"/>
  <c r="V33" i="10"/>
  <c r="N33" i="10"/>
  <c r="M33" i="10"/>
  <c r="L33" i="10"/>
  <c r="K33" i="10"/>
  <c r="C33" i="10"/>
  <c r="B33" i="10"/>
  <c r="A33" i="10"/>
  <c r="X32" i="10"/>
  <c r="W32" i="10"/>
  <c r="V32" i="10"/>
  <c r="N32" i="10"/>
  <c r="M32" i="10"/>
  <c r="L32" i="10"/>
  <c r="K32" i="10"/>
  <c r="C32" i="10"/>
  <c r="B32" i="10"/>
  <c r="A32" i="10"/>
  <c r="X31" i="10"/>
  <c r="W31" i="10"/>
  <c r="V31" i="10"/>
  <c r="N31" i="10"/>
  <c r="M31" i="10"/>
  <c r="L31" i="10"/>
  <c r="K31" i="10"/>
  <c r="C31" i="10"/>
  <c r="B31" i="10"/>
  <c r="A31" i="10"/>
  <c r="X30" i="10"/>
  <c r="W30" i="10"/>
  <c r="V30" i="10"/>
  <c r="N30" i="10"/>
  <c r="M30" i="10"/>
  <c r="L30" i="10"/>
  <c r="K30" i="10"/>
  <c r="C30" i="10"/>
  <c r="B30" i="10"/>
  <c r="A30" i="10"/>
  <c r="X25" i="10"/>
  <c r="W25" i="10"/>
  <c r="V25" i="10"/>
  <c r="N25" i="10"/>
  <c r="M25" i="10"/>
  <c r="L25" i="10"/>
  <c r="K25" i="10"/>
  <c r="C25" i="10"/>
  <c r="B25" i="10"/>
  <c r="A25" i="10"/>
  <c r="X24" i="10"/>
  <c r="W24" i="10"/>
  <c r="V24" i="10"/>
  <c r="N24" i="10"/>
  <c r="M24" i="10"/>
  <c r="L24" i="10"/>
  <c r="K24" i="10"/>
  <c r="C24" i="10"/>
  <c r="B24" i="10"/>
  <c r="A24" i="10"/>
  <c r="X23" i="10"/>
  <c r="W23" i="10"/>
  <c r="V23" i="10"/>
  <c r="N23" i="10"/>
  <c r="M23" i="10"/>
  <c r="L23" i="10"/>
  <c r="K23" i="10"/>
  <c r="C23" i="10"/>
  <c r="B23" i="10"/>
  <c r="A23" i="10"/>
  <c r="X22" i="10"/>
  <c r="W22" i="10"/>
  <c r="V22" i="10"/>
  <c r="N22" i="10"/>
  <c r="M22" i="10"/>
  <c r="L22" i="10"/>
  <c r="K22" i="10"/>
  <c r="C22" i="10"/>
  <c r="B22" i="10"/>
  <c r="A22" i="10"/>
  <c r="X21" i="10"/>
  <c r="W21" i="10"/>
  <c r="V21" i="10"/>
  <c r="N21" i="10"/>
  <c r="M21" i="10"/>
  <c r="L21" i="10"/>
  <c r="K21" i="10"/>
  <c r="C21" i="10"/>
  <c r="B21" i="10"/>
  <c r="A21" i="10"/>
  <c r="X20" i="10"/>
  <c r="W20" i="10"/>
  <c r="V20" i="10"/>
  <c r="N20" i="10"/>
  <c r="M20" i="10"/>
  <c r="L20" i="10"/>
  <c r="K20" i="10"/>
  <c r="C20" i="10"/>
  <c r="B20" i="10"/>
  <c r="A20" i="10"/>
  <c r="X19" i="10"/>
  <c r="W19" i="10"/>
  <c r="V19" i="10"/>
  <c r="N19" i="10"/>
  <c r="M19" i="10"/>
  <c r="L19" i="10"/>
  <c r="K19" i="10"/>
  <c r="C19" i="10"/>
  <c r="B19" i="10"/>
  <c r="A19" i="10"/>
  <c r="X18" i="10"/>
  <c r="W18" i="10"/>
  <c r="V18" i="10"/>
  <c r="N18" i="10"/>
  <c r="M18" i="10"/>
  <c r="L18" i="10"/>
  <c r="K18" i="10"/>
  <c r="C18" i="10"/>
  <c r="B18" i="10"/>
  <c r="A18" i="10"/>
  <c r="X17" i="10"/>
  <c r="W17" i="10"/>
  <c r="V17" i="10"/>
  <c r="N17" i="10"/>
  <c r="M17" i="10"/>
  <c r="L17" i="10"/>
  <c r="K17" i="10"/>
  <c r="C17" i="10"/>
  <c r="B17" i="10"/>
  <c r="A17" i="10"/>
  <c r="X16" i="10"/>
  <c r="W16" i="10"/>
  <c r="V16" i="10"/>
  <c r="N16" i="10"/>
  <c r="M16" i="10"/>
  <c r="L16" i="10"/>
  <c r="K16" i="10"/>
  <c r="C16" i="10"/>
  <c r="B16" i="10"/>
  <c r="A16" i="10"/>
  <c r="X15" i="10"/>
  <c r="W15" i="10"/>
  <c r="V15" i="10"/>
  <c r="N15" i="10"/>
  <c r="M15" i="10"/>
  <c r="L15" i="10"/>
  <c r="K15" i="10"/>
  <c r="C15" i="10"/>
  <c r="B15" i="10"/>
  <c r="A15" i="10"/>
  <c r="X14" i="10"/>
  <c r="W14" i="10"/>
  <c r="V14" i="10"/>
  <c r="N14" i="10"/>
  <c r="M14" i="10"/>
  <c r="L14" i="10"/>
  <c r="K14" i="10"/>
  <c r="C14" i="10"/>
  <c r="B14" i="10"/>
  <c r="A14" i="10"/>
  <c r="X13" i="10"/>
  <c r="W13" i="10"/>
  <c r="V13" i="10"/>
  <c r="N13" i="10"/>
  <c r="M13" i="10"/>
  <c r="L13" i="10"/>
  <c r="K13" i="10"/>
  <c r="C13" i="10"/>
  <c r="B13" i="10"/>
  <c r="A13" i="10"/>
  <c r="X12" i="10"/>
  <c r="W12" i="10"/>
  <c r="V12" i="10"/>
  <c r="N12" i="10"/>
  <c r="M12" i="10"/>
  <c r="L12" i="10"/>
  <c r="K12" i="10"/>
  <c r="C12" i="10"/>
  <c r="B12" i="10"/>
  <c r="A12" i="10"/>
  <c r="X11" i="10"/>
  <c r="W11" i="10"/>
  <c r="V11" i="10"/>
  <c r="N11" i="10"/>
  <c r="M11" i="10"/>
  <c r="L11" i="10"/>
  <c r="K11" i="10"/>
  <c r="C11" i="10"/>
  <c r="B11" i="10"/>
  <c r="A11" i="10"/>
  <c r="X10" i="10"/>
  <c r="W10" i="10"/>
  <c r="V10" i="10"/>
  <c r="N10" i="10"/>
  <c r="M10" i="10"/>
  <c r="L10" i="10"/>
  <c r="K10" i="10"/>
  <c r="C10" i="10"/>
  <c r="B10" i="10"/>
  <c r="A10" i="10"/>
  <c r="O81" i="14" l="1"/>
  <c r="O59" i="14"/>
  <c r="O15" i="14"/>
  <c r="O88" i="14"/>
  <c r="O90" i="14"/>
  <c r="O82" i="14"/>
  <c r="O68" i="14"/>
  <c r="O60" i="14"/>
  <c r="O46" i="14"/>
  <c r="O38" i="14"/>
  <c r="O24" i="14"/>
  <c r="O16" i="14"/>
  <c r="O85" i="14"/>
  <c r="O77" i="14"/>
  <c r="O63" i="14"/>
  <c r="O55" i="14"/>
  <c r="O41" i="14"/>
  <c r="O34" i="14"/>
  <c r="O19" i="14"/>
  <c r="O12" i="14"/>
  <c r="O35" i="14"/>
  <c r="O56" i="14"/>
  <c r="O78" i="14"/>
  <c r="O23" i="14"/>
  <c r="O45" i="14"/>
  <c r="O67" i="14"/>
  <c r="O89" i="14"/>
  <c r="O20" i="14"/>
  <c r="O42" i="14"/>
  <c r="O64" i="14"/>
  <c r="O86" i="14"/>
  <c r="O11" i="14"/>
  <c r="O18" i="14"/>
  <c r="O22" i="14"/>
  <c r="O33" i="14"/>
  <c r="O37" i="14"/>
  <c r="O40" i="14"/>
  <c r="O44" i="14"/>
  <c r="O48" i="14"/>
  <c r="O58" i="14"/>
  <c r="O62" i="14"/>
  <c r="O66" i="14"/>
  <c r="O70" i="14"/>
  <c r="O80" i="14"/>
  <c r="O84" i="14"/>
  <c r="O71" i="14"/>
  <c r="O72" i="14"/>
  <c r="O28" i="14"/>
  <c r="O91" i="14"/>
  <c r="O93" i="14"/>
  <c r="O94" i="14"/>
  <c r="O95" i="14"/>
  <c r="O26" i="14"/>
  <c r="O27" i="14"/>
  <c r="O49" i="14"/>
  <c r="O50" i="14"/>
  <c r="O92" i="14"/>
  <c r="O10" i="14"/>
  <c r="O14" i="14"/>
  <c r="O17" i="14"/>
  <c r="O21" i="14"/>
  <c r="O25" i="14"/>
  <c r="O36" i="14"/>
  <c r="O39" i="14"/>
  <c r="O43" i="14"/>
  <c r="O47" i="14"/>
  <c r="O57" i="14"/>
  <c r="O61" i="14"/>
  <c r="O65" i="14"/>
  <c r="O69" i="14"/>
  <c r="O79" i="14"/>
  <c r="O83" i="14"/>
  <c r="O87" i="14"/>
  <c r="F6" i="13"/>
  <c r="F5" i="14"/>
  <c r="C77" i="11"/>
  <c r="C78" i="11"/>
  <c r="C79" i="11"/>
  <c r="C60" i="11"/>
  <c r="C61" i="11"/>
  <c r="C38" i="11"/>
  <c r="C39" i="11"/>
  <c r="C40" i="11"/>
  <c r="C20" i="11"/>
  <c r="C21" i="11"/>
  <c r="C22" i="11"/>
  <c r="C23" i="11"/>
  <c r="C24" i="11"/>
  <c r="C25" i="11"/>
  <c r="D25" i="14" l="1"/>
  <c r="F25" i="14"/>
  <c r="O93" i="13"/>
  <c r="O49" i="13"/>
  <c r="O27" i="13"/>
  <c r="O72" i="13"/>
  <c r="O91" i="13"/>
  <c r="O94" i="13"/>
  <c r="O95" i="13"/>
  <c r="O26" i="13"/>
  <c r="O92" i="13"/>
  <c r="O28" i="13"/>
  <c r="O71" i="13"/>
  <c r="O50" i="13"/>
  <c r="D27" i="14"/>
  <c r="G27" i="14" s="1"/>
  <c r="D28" i="14"/>
  <c r="G28" i="14" s="1"/>
  <c r="D26" i="14"/>
  <c r="G26" i="14" s="1"/>
  <c r="D14" i="14"/>
  <c r="G14" i="14" s="1"/>
  <c r="D13" i="14"/>
  <c r="G13" i="14" s="1"/>
  <c r="D12" i="14"/>
  <c r="G12" i="14" s="1"/>
  <c r="D11" i="14"/>
  <c r="D10" i="14"/>
  <c r="G10" i="14" s="1"/>
  <c r="D24" i="14"/>
  <c r="D23" i="14"/>
  <c r="G23" i="14" s="1"/>
  <c r="D22" i="14"/>
  <c r="G22" i="14" s="1"/>
  <c r="D21" i="14"/>
  <c r="G21" i="14" s="1"/>
  <c r="D20" i="14"/>
  <c r="D19" i="14"/>
  <c r="G19" i="14" s="1"/>
  <c r="D18" i="14"/>
  <c r="G18" i="14" s="1"/>
  <c r="D17" i="14"/>
  <c r="G17" i="14" s="1"/>
  <c r="D16" i="14"/>
  <c r="G16" i="14" s="1"/>
  <c r="D15" i="14"/>
  <c r="G15" i="14" s="1"/>
  <c r="O69" i="13"/>
  <c r="O65" i="13"/>
  <c r="O61" i="13"/>
  <c r="O57" i="13"/>
  <c r="O47" i="13"/>
  <c r="O43" i="13"/>
  <c r="O39" i="13"/>
  <c r="O35" i="13"/>
  <c r="O89" i="13"/>
  <c r="O87" i="13"/>
  <c r="O85" i="13"/>
  <c r="O83" i="13"/>
  <c r="O81" i="13"/>
  <c r="O79" i="13"/>
  <c r="O77" i="13"/>
  <c r="O68" i="13"/>
  <c r="O64" i="13"/>
  <c r="O60" i="13"/>
  <c r="O56" i="13"/>
  <c r="O46" i="13"/>
  <c r="O42" i="13"/>
  <c r="O38" i="13"/>
  <c r="O34" i="13"/>
  <c r="O67" i="13"/>
  <c r="O63" i="13"/>
  <c r="O59" i="13"/>
  <c r="O55" i="13"/>
  <c r="O45" i="13"/>
  <c r="O41" i="13"/>
  <c r="O37" i="13"/>
  <c r="O33" i="13"/>
  <c r="O90" i="13"/>
  <c r="O88" i="13"/>
  <c r="O86" i="13"/>
  <c r="O84" i="13"/>
  <c r="O82" i="13"/>
  <c r="O80" i="13"/>
  <c r="O78" i="13"/>
  <c r="O70" i="13"/>
  <c r="O66" i="13"/>
  <c r="O62" i="13"/>
  <c r="O58" i="13"/>
  <c r="O48" i="13"/>
  <c r="O44" i="13"/>
  <c r="O40" i="13"/>
  <c r="O36" i="13"/>
  <c r="O25" i="13"/>
  <c r="O24" i="13"/>
  <c r="O23" i="13"/>
  <c r="O22" i="13"/>
  <c r="O21" i="13"/>
  <c r="O20" i="13"/>
  <c r="O19" i="13"/>
  <c r="O18" i="13"/>
  <c r="O17" i="13"/>
  <c r="O16" i="13"/>
  <c r="O15" i="13"/>
  <c r="O14" i="13"/>
  <c r="O13" i="13"/>
  <c r="O12" i="13"/>
  <c r="O11" i="13"/>
  <c r="O10" i="13"/>
  <c r="G24" i="14"/>
  <c r="G20" i="14"/>
  <c r="M6" i="14"/>
  <c r="L5" i="14"/>
  <c r="K6" i="14"/>
  <c r="G11" i="14"/>
  <c r="K5" i="14"/>
  <c r="G25" i="14"/>
  <c r="L6" i="14"/>
  <c r="F5" i="13"/>
  <c r="V83" i="11"/>
  <c r="W83" i="11"/>
  <c r="X83" i="11"/>
  <c r="K83" i="11"/>
  <c r="L83" i="11"/>
  <c r="M83" i="11"/>
  <c r="N83" i="11"/>
  <c r="A83" i="11"/>
  <c r="B83" i="11"/>
  <c r="C83" i="11"/>
  <c r="V64" i="11"/>
  <c r="W64" i="11"/>
  <c r="X64" i="11"/>
  <c r="V65" i="11"/>
  <c r="W65" i="11"/>
  <c r="X65" i="11"/>
  <c r="K64" i="11"/>
  <c r="L64" i="11"/>
  <c r="M64" i="11"/>
  <c r="N64" i="11"/>
  <c r="K65" i="11"/>
  <c r="L65" i="11"/>
  <c r="M65" i="11"/>
  <c r="N65" i="11"/>
  <c r="A64" i="11"/>
  <c r="B64" i="11"/>
  <c r="C64" i="11"/>
  <c r="A65" i="11"/>
  <c r="B65" i="11"/>
  <c r="C65" i="11"/>
  <c r="V44" i="11"/>
  <c r="W44" i="11"/>
  <c r="X44" i="11"/>
  <c r="V45" i="11"/>
  <c r="W45" i="11"/>
  <c r="X45" i="11"/>
  <c r="K44" i="11"/>
  <c r="L44" i="11"/>
  <c r="M44" i="11"/>
  <c r="N44" i="11"/>
  <c r="K45" i="11"/>
  <c r="L45" i="11"/>
  <c r="M45" i="11"/>
  <c r="N45" i="11"/>
  <c r="A44" i="11"/>
  <c r="B44" i="11"/>
  <c r="C44" i="11"/>
  <c r="A45" i="11"/>
  <c r="B45" i="11"/>
  <c r="C45" i="11"/>
  <c r="V24" i="11"/>
  <c r="W24" i="11"/>
  <c r="X24" i="11"/>
  <c r="V25" i="11"/>
  <c r="W25" i="11"/>
  <c r="X25" i="11"/>
  <c r="K24" i="11"/>
  <c r="L24" i="11"/>
  <c r="M24" i="11"/>
  <c r="N24" i="11"/>
  <c r="K25" i="11"/>
  <c r="L25" i="11"/>
  <c r="M25" i="11"/>
  <c r="N25" i="11"/>
  <c r="A24" i="11"/>
  <c r="B24" i="11"/>
  <c r="A25" i="11"/>
  <c r="B25" i="11"/>
  <c r="F25" i="13" l="1"/>
  <c r="D25" i="13"/>
  <c r="G25" i="13" s="1"/>
  <c r="I26" i="14"/>
  <c r="H26" i="14"/>
  <c r="F70" i="14"/>
  <c r="F48" i="14"/>
  <c r="F72" i="14"/>
  <c r="F50" i="14"/>
  <c r="F49" i="14"/>
  <c r="F71" i="14"/>
  <c r="F68" i="14"/>
  <c r="F64" i="14"/>
  <c r="F60" i="14"/>
  <c r="F56" i="14"/>
  <c r="F44" i="14"/>
  <c r="F40" i="14"/>
  <c r="F35" i="14"/>
  <c r="F67" i="14"/>
  <c r="F63" i="14"/>
  <c r="F59" i="14"/>
  <c r="F55" i="14"/>
  <c r="F47" i="14"/>
  <c r="F43" i="14"/>
  <c r="F39" i="14"/>
  <c r="F34" i="14"/>
  <c r="F66" i="14"/>
  <c r="F62" i="14"/>
  <c r="F58" i="14"/>
  <c r="F46" i="14"/>
  <c r="F42" i="14"/>
  <c r="F38" i="14"/>
  <c r="F37" i="14"/>
  <c r="F33" i="14"/>
  <c r="F69" i="14"/>
  <c r="F65" i="14"/>
  <c r="F61" i="14"/>
  <c r="F57" i="14"/>
  <c r="F45" i="14"/>
  <c r="F41" i="14"/>
  <c r="F36" i="14"/>
  <c r="I28" i="14"/>
  <c r="H28" i="14"/>
  <c r="D70" i="14"/>
  <c r="E48" i="14"/>
  <c r="D48" i="14"/>
  <c r="E70" i="14"/>
  <c r="G70" i="14" s="1"/>
  <c r="D49" i="14"/>
  <c r="D50" i="14"/>
  <c r="G50" i="14" s="1"/>
  <c r="D72" i="14"/>
  <c r="D71" i="14"/>
  <c r="G71" i="14" s="1"/>
  <c r="D69" i="14"/>
  <c r="D65" i="14"/>
  <c r="D61" i="14"/>
  <c r="D57" i="14"/>
  <c r="D45" i="14"/>
  <c r="D41" i="14"/>
  <c r="D36" i="14"/>
  <c r="D68" i="14"/>
  <c r="D64" i="14"/>
  <c r="D60" i="14"/>
  <c r="D56" i="14"/>
  <c r="D44" i="14"/>
  <c r="D40" i="14"/>
  <c r="D35" i="14"/>
  <c r="D67" i="14"/>
  <c r="D63" i="14"/>
  <c r="D59" i="14"/>
  <c r="D55" i="14"/>
  <c r="D47" i="14"/>
  <c r="D43" i="14"/>
  <c r="D39" i="14"/>
  <c r="D34" i="14"/>
  <c r="G34" i="14" s="1"/>
  <c r="D66" i="14"/>
  <c r="D62" i="14"/>
  <c r="D58" i="14"/>
  <c r="D46" i="14"/>
  <c r="D42" i="14"/>
  <c r="D38" i="14"/>
  <c r="D37" i="14"/>
  <c r="D33" i="14"/>
  <c r="F92" i="14"/>
  <c r="F95" i="14"/>
  <c r="F93" i="14"/>
  <c r="F91" i="14"/>
  <c r="F94" i="14"/>
  <c r="F90" i="14"/>
  <c r="F88" i="14"/>
  <c r="F86" i="14"/>
  <c r="F84" i="14"/>
  <c r="F82" i="14"/>
  <c r="F80" i="14"/>
  <c r="F78" i="14"/>
  <c r="F89" i="14"/>
  <c r="F87" i="14"/>
  <c r="F85" i="14"/>
  <c r="F83" i="14"/>
  <c r="F81" i="14"/>
  <c r="F79" i="14"/>
  <c r="F77" i="14"/>
  <c r="D94" i="14"/>
  <c r="D95" i="14"/>
  <c r="D91" i="14"/>
  <c r="D93" i="14"/>
  <c r="D92" i="14"/>
  <c r="D89" i="14"/>
  <c r="D87" i="14"/>
  <c r="D85" i="14"/>
  <c r="D83" i="14"/>
  <c r="D81" i="14"/>
  <c r="D79" i="14"/>
  <c r="D77" i="14"/>
  <c r="D90" i="14"/>
  <c r="D88" i="14"/>
  <c r="D86" i="14"/>
  <c r="D84" i="14"/>
  <c r="D82" i="14"/>
  <c r="D80" i="14"/>
  <c r="D78" i="14"/>
  <c r="E91" i="14"/>
  <c r="E93" i="14"/>
  <c r="E94" i="14"/>
  <c r="E95" i="14"/>
  <c r="E92" i="14"/>
  <c r="E90" i="14"/>
  <c r="E88" i="14"/>
  <c r="E86" i="14"/>
  <c r="E84" i="14"/>
  <c r="E82" i="14"/>
  <c r="E80" i="14"/>
  <c r="E78" i="14"/>
  <c r="E89" i="14"/>
  <c r="E87" i="14"/>
  <c r="E85" i="14"/>
  <c r="E83" i="14"/>
  <c r="E81" i="14"/>
  <c r="E79" i="14"/>
  <c r="E77" i="14"/>
  <c r="H27" i="14"/>
  <c r="I27" i="14"/>
  <c r="D26" i="13"/>
  <c r="G26" i="13" s="1"/>
  <c r="D27" i="13"/>
  <c r="G27" i="13" s="1"/>
  <c r="D28" i="13"/>
  <c r="G28" i="13" s="1"/>
  <c r="D24" i="13"/>
  <c r="G24" i="13" s="1"/>
  <c r="D23" i="13"/>
  <c r="D22" i="13"/>
  <c r="G22" i="13" s="1"/>
  <c r="D21" i="13"/>
  <c r="G21" i="13" s="1"/>
  <c r="D20" i="13"/>
  <c r="G20" i="13" s="1"/>
  <c r="D19" i="13"/>
  <c r="G19" i="13" s="1"/>
  <c r="D18" i="13"/>
  <c r="G18" i="13" s="1"/>
  <c r="D17" i="13"/>
  <c r="G17" i="13" s="1"/>
  <c r="D16" i="13"/>
  <c r="G16" i="13" s="1"/>
  <c r="D15" i="13"/>
  <c r="D14" i="13"/>
  <c r="G14" i="13" s="1"/>
  <c r="D13" i="13"/>
  <c r="G13" i="13" s="1"/>
  <c r="D12" i="13"/>
  <c r="G12" i="13" s="1"/>
  <c r="D11" i="13"/>
  <c r="G11" i="13" s="1"/>
  <c r="D10" i="13"/>
  <c r="G10" i="13" s="1"/>
  <c r="I12" i="14"/>
  <c r="P12" i="14" s="1"/>
  <c r="H12" i="14"/>
  <c r="G23" i="13"/>
  <c r="G15" i="13"/>
  <c r="K6" i="13"/>
  <c r="K5" i="13"/>
  <c r="E70" i="13" s="1"/>
  <c r="M6" i="13"/>
  <c r="L5" i="13"/>
  <c r="L6" i="13"/>
  <c r="I13" i="14"/>
  <c r="P13" i="14" s="1"/>
  <c r="H13" i="14"/>
  <c r="I23" i="14"/>
  <c r="P23" i="14" s="1"/>
  <c r="H23" i="14"/>
  <c r="I10" i="14"/>
  <c r="P10" i="14" s="1"/>
  <c r="H10" i="14"/>
  <c r="I18" i="14"/>
  <c r="P18" i="14" s="1"/>
  <c r="H18" i="14"/>
  <c r="I20" i="14"/>
  <c r="H20" i="14"/>
  <c r="I25" i="14"/>
  <c r="P25" i="14" s="1"/>
  <c r="Q25" i="14" s="1"/>
  <c r="H25" i="14"/>
  <c r="I15" i="14"/>
  <c r="P15" i="14" s="1"/>
  <c r="H15" i="14"/>
  <c r="I14" i="14"/>
  <c r="P14" i="14" s="1"/>
  <c r="H14" i="14"/>
  <c r="I22" i="14"/>
  <c r="P22" i="14" s="1"/>
  <c r="H22" i="14"/>
  <c r="I11" i="14"/>
  <c r="P11" i="14" s="1"/>
  <c r="H11" i="14"/>
  <c r="I17" i="14"/>
  <c r="P17" i="14" s="1"/>
  <c r="H17" i="14"/>
  <c r="I21" i="14"/>
  <c r="H21" i="14"/>
  <c r="I19" i="14"/>
  <c r="P19" i="14" s="1"/>
  <c r="H19" i="14"/>
  <c r="I16" i="14"/>
  <c r="P16" i="14" s="1"/>
  <c r="H16" i="14"/>
  <c r="I24" i="14"/>
  <c r="P24" i="14" s="1"/>
  <c r="H24" i="14"/>
  <c r="X71" i="11"/>
  <c r="X72" i="11"/>
  <c r="X73" i="11"/>
  <c r="X74" i="11"/>
  <c r="X75" i="11"/>
  <c r="X76" i="11"/>
  <c r="X77" i="11"/>
  <c r="X78" i="11"/>
  <c r="X79" i="11"/>
  <c r="X80" i="11"/>
  <c r="X81" i="11"/>
  <c r="X82" i="11"/>
  <c r="X70" i="11"/>
  <c r="X51" i="11"/>
  <c r="X52" i="11"/>
  <c r="X53" i="11"/>
  <c r="X54" i="11"/>
  <c r="X55" i="11"/>
  <c r="X56" i="11"/>
  <c r="X57" i="11"/>
  <c r="X58" i="11"/>
  <c r="X59" i="11"/>
  <c r="X60" i="11"/>
  <c r="X61" i="11"/>
  <c r="X62" i="11"/>
  <c r="X63" i="11"/>
  <c r="X50" i="11"/>
  <c r="X31" i="11"/>
  <c r="X32" i="11"/>
  <c r="X33" i="11"/>
  <c r="X34" i="11"/>
  <c r="X35" i="11"/>
  <c r="X36" i="11"/>
  <c r="X37" i="11"/>
  <c r="X38" i="11"/>
  <c r="X39" i="11"/>
  <c r="X40" i="11"/>
  <c r="X41" i="11"/>
  <c r="X42" i="11"/>
  <c r="X43" i="11"/>
  <c r="X30" i="11"/>
  <c r="W71" i="11"/>
  <c r="W72" i="11"/>
  <c r="W73" i="11"/>
  <c r="W74" i="11"/>
  <c r="W75" i="11"/>
  <c r="W76" i="11"/>
  <c r="W77" i="11"/>
  <c r="W78" i="11"/>
  <c r="W79" i="11"/>
  <c r="W80" i="11"/>
  <c r="W81" i="11"/>
  <c r="W82" i="11"/>
  <c r="W70" i="11"/>
  <c r="V71" i="11"/>
  <c r="V72" i="11"/>
  <c r="V73" i="11"/>
  <c r="V74" i="11"/>
  <c r="V75" i="11"/>
  <c r="V76" i="11"/>
  <c r="V77" i="11"/>
  <c r="V78" i="11"/>
  <c r="V79" i="11"/>
  <c r="V80" i="11"/>
  <c r="V81" i="11"/>
  <c r="V82" i="11"/>
  <c r="V70" i="11"/>
  <c r="L70" i="11"/>
  <c r="M70" i="11"/>
  <c r="N70" i="11"/>
  <c r="L71" i="11"/>
  <c r="M71" i="11"/>
  <c r="N71" i="11"/>
  <c r="L72" i="11"/>
  <c r="M72" i="11"/>
  <c r="N72" i="11"/>
  <c r="L73" i="11"/>
  <c r="M73" i="11"/>
  <c r="N73" i="11"/>
  <c r="L74" i="11"/>
  <c r="M74" i="11"/>
  <c r="N74" i="11"/>
  <c r="L75" i="11"/>
  <c r="M75" i="11"/>
  <c r="N75" i="11"/>
  <c r="L76" i="11"/>
  <c r="M76" i="11"/>
  <c r="N76" i="11"/>
  <c r="L77" i="11"/>
  <c r="M77" i="11"/>
  <c r="N77" i="11"/>
  <c r="L78" i="11"/>
  <c r="M78" i="11"/>
  <c r="N78" i="11"/>
  <c r="L79" i="11"/>
  <c r="M79" i="11"/>
  <c r="N79" i="11"/>
  <c r="L80" i="11"/>
  <c r="M80" i="11"/>
  <c r="N80" i="11"/>
  <c r="L81" i="11"/>
  <c r="M81" i="11"/>
  <c r="N81" i="11"/>
  <c r="L82" i="11"/>
  <c r="M82" i="11"/>
  <c r="N82" i="11"/>
  <c r="K71" i="11"/>
  <c r="K72" i="11"/>
  <c r="K73" i="11"/>
  <c r="K74" i="11"/>
  <c r="K75" i="11"/>
  <c r="K76" i="11"/>
  <c r="K77" i="11"/>
  <c r="K78" i="11"/>
  <c r="K79" i="11"/>
  <c r="K80" i="11"/>
  <c r="K81" i="11"/>
  <c r="K82" i="11"/>
  <c r="K70" i="11"/>
  <c r="C71" i="11"/>
  <c r="C72" i="11"/>
  <c r="C73" i="11"/>
  <c r="C74" i="11"/>
  <c r="C75" i="11"/>
  <c r="C76" i="11"/>
  <c r="C80" i="11"/>
  <c r="C81" i="11"/>
  <c r="C82" i="11"/>
  <c r="C70" i="11"/>
  <c r="A71" i="11"/>
  <c r="B71" i="11"/>
  <c r="A72" i="11"/>
  <c r="B72" i="11"/>
  <c r="A73" i="11"/>
  <c r="B73" i="11"/>
  <c r="A74" i="11"/>
  <c r="B74" i="11"/>
  <c r="A75" i="11"/>
  <c r="B75" i="11"/>
  <c r="A76" i="11"/>
  <c r="B76" i="11"/>
  <c r="A77" i="11"/>
  <c r="B77" i="11"/>
  <c r="A78" i="11"/>
  <c r="B78" i="11"/>
  <c r="A79" i="11"/>
  <c r="B79" i="11"/>
  <c r="A80" i="11"/>
  <c r="B80" i="11"/>
  <c r="A81" i="11"/>
  <c r="B81" i="11"/>
  <c r="A82" i="11"/>
  <c r="B82" i="11"/>
  <c r="B70" i="11"/>
  <c r="B63" i="11"/>
  <c r="A70" i="11"/>
  <c r="W50" i="11"/>
  <c r="W51" i="11"/>
  <c r="W52" i="11"/>
  <c r="W53" i="11"/>
  <c r="W54" i="11"/>
  <c r="W55" i="11"/>
  <c r="W56" i="11"/>
  <c r="W57" i="11"/>
  <c r="W58" i="11"/>
  <c r="W59" i="11"/>
  <c r="W60" i="11"/>
  <c r="W61" i="11"/>
  <c r="W62" i="11"/>
  <c r="W63" i="11"/>
  <c r="V51" i="11"/>
  <c r="V52" i="11"/>
  <c r="V53" i="11"/>
  <c r="V54" i="11"/>
  <c r="V55" i="11"/>
  <c r="V56" i="11"/>
  <c r="V57" i="11"/>
  <c r="V58" i="11"/>
  <c r="V59" i="11"/>
  <c r="V60" i="11"/>
  <c r="V61" i="11"/>
  <c r="V62" i="11"/>
  <c r="V63" i="11"/>
  <c r="V50" i="11"/>
  <c r="W30" i="11"/>
  <c r="W31" i="11"/>
  <c r="W32" i="11"/>
  <c r="W33" i="11"/>
  <c r="W34" i="11"/>
  <c r="W35" i="11"/>
  <c r="W36" i="11"/>
  <c r="W37" i="11"/>
  <c r="W38" i="11"/>
  <c r="W39" i="11"/>
  <c r="W40" i="11"/>
  <c r="W41" i="11"/>
  <c r="W42" i="11"/>
  <c r="W43" i="11"/>
  <c r="V31" i="11"/>
  <c r="V32" i="11"/>
  <c r="V33" i="11"/>
  <c r="V34" i="11"/>
  <c r="V35" i="11"/>
  <c r="V36" i="11"/>
  <c r="V37" i="11"/>
  <c r="V38" i="11"/>
  <c r="V39" i="11"/>
  <c r="V40" i="11"/>
  <c r="V41" i="11"/>
  <c r="V42" i="11"/>
  <c r="V43" i="11"/>
  <c r="V30" i="11"/>
  <c r="L50" i="11"/>
  <c r="M50" i="11"/>
  <c r="N50" i="11"/>
  <c r="L51" i="11"/>
  <c r="M51" i="11"/>
  <c r="N51" i="11"/>
  <c r="L52" i="11"/>
  <c r="M52" i="11"/>
  <c r="N52" i="11"/>
  <c r="L53" i="11"/>
  <c r="M53" i="11"/>
  <c r="N53" i="11"/>
  <c r="L54" i="11"/>
  <c r="M54" i="11"/>
  <c r="N54" i="11"/>
  <c r="L55" i="11"/>
  <c r="M55" i="11"/>
  <c r="N55" i="11"/>
  <c r="L56" i="11"/>
  <c r="M56" i="11"/>
  <c r="N56" i="11"/>
  <c r="L57" i="11"/>
  <c r="M57" i="11"/>
  <c r="N57" i="11"/>
  <c r="L58" i="11"/>
  <c r="M58" i="11"/>
  <c r="N58" i="11"/>
  <c r="L59" i="11"/>
  <c r="M59" i="11"/>
  <c r="N59" i="11"/>
  <c r="L60" i="11"/>
  <c r="M60" i="11"/>
  <c r="N60" i="11"/>
  <c r="L61" i="11"/>
  <c r="M61" i="11"/>
  <c r="N61" i="11"/>
  <c r="L62" i="11"/>
  <c r="M62" i="11"/>
  <c r="N62" i="11"/>
  <c r="L63" i="11"/>
  <c r="M63" i="11"/>
  <c r="N63" i="11"/>
  <c r="K51" i="11"/>
  <c r="K52" i="11"/>
  <c r="K53" i="11"/>
  <c r="K54" i="11"/>
  <c r="K55" i="11"/>
  <c r="K56" i="11"/>
  <c r="K57" i="11"/>
  <c r="K58" i="11"/>
  <c r="K59" i="11"/>
  <c r="K60" i="11"/>
  <c r="K61" i="11"/>
  <c r="K62" i="11"/>
  <c r="K63" i="11"/>
  <c r="K50" i="11"/>
  <c r="C51" i="11"/>
  <c r="C52" i="11"/>
  <c r="C53" i="11"/>
  <c r="C54" i="11"/>
  <c r="C55" i="11"/>
  <c r="C56" i="11"/>
  <c r="C57" i="11"/>
  <c r="C58" i="11"/>
  <c r="C59" i="11"/>
  <c r="C62" i="11"/>
  <c r="C63"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C50" i="11"/>
  <c r="B50" i="11"/>
  <c r="A50" i="11"/>
  <c r="C31" i="11"/>
  <c r="C32" i="11"/>
  <c r="C33" i="11"/>
  <c r="C34" i="11"/>
  <c r="C35" i="11"/>
  <c r="C36" i="11"/>
  <c r="C37" i="11"/>
  <c r="C41" i="11"/>
  <c r="C42" i="11"/>
  <c r="C43" i="11"/>
  <c r="C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B30" i="11"/>
  <c r="A30" i="11"/>
  <c r="L30" i="11"/>
  <c r="M30" i="11"/>
  <c r="N30" i="11"/>
  <c r="L31" i="11"/>
  <c r="M31" i="11"/>
  <c r="N31" i="11"/>
  <c r="L32" i="11"/>
  <c r="M32" i="11"/>
  <c r="N32" i="11"/>
  <c r="L33" i="11"/>
  <c r="M33" i="11"/>
  <c r="N33" i="11"/>
  <c r="L34" i="11"/>
  <c r="M34" i="11"/>
  <c r="N34" i="11"/>
  <c r="L35" i="11"/>
  <c r="M35" i="11"/>
  <c r="N35" i="11"/>
  <c r="L36" i="11"/>
  <c r="M36" i="11"/>
  <c r="N36" i="11"/>
  <c r="L37" i="11"/>
  <c r="M37" i="11"/>
  <c r="N37" i="11"/>
  <c r="L38" i="11"/>
  <c r="M38" i="11"/>
  <c r="N38" i="11"/>
  <c r="L39" i="11"/>
  <c r="M39" i="11"/>
  <c r="N39" i="11"/>
  <c r="L40" i="11"/>
  <c r="M40" i="11"/>
  <c r="N40" i="11"/>
  <c r="L41" i="11"/>
  <c r="M41" i="11"/>
  <c r="N41" i="11"/>
  <c r="L42" i="11"/>
  <c r="M42" i="11"/>
  <c r="N42" i="11"/>
  <c r="L43" i="11"/>
  <c r="M43" i="11"/>
  <c r="N43" i="11"/>
  <c r="K31" i="11"/>
  <c r="K32" i="11"/>
  <c r="K33" i="11"/>
  <c r="K34" i="11"/>
  <c r="K35" i="11"/>
  <c r="K36" i="11"/>
  <c r="K37" i="11"/>
  <c r="K38" i="11"/>
  <c r="K39" i="11"/>
  <c r="K40" i="11"/>
  <c r="K41" i="11"/>
  <c r="K42" i="11"/>
  <c r="K43" i="11"/>
  <c r="K30" i="11"/>
  <c r="V11" i="11"/>
  <c r="W11" i="11"/>
  <c r="V12" i="11"/>
  <c r="W12" i="11"/>
  <c r="V13" i="11"/>
  <c r="W13" i="11"/>
  <c r="V14" i="11"/>
  <c r="W14" i="11"/>
  <c r="V15" i="11"/>
  <c r="W15" i="11"/>
  <c r="V16" i="11"/>
  <c r="W16" i="11"/>
  <c r="V17" i="11"/>
  <c r="W17" i="11"/>
  <c r="V18" i="11"/>
  <c r="W18" i="11"/>
  <c r="V19" i="11"/>
  <c r="W19" i="11"/>
  <c r="V20" i="11"/>
  <c r="W20" i="11"/>
  <c r="V21" i="11"/>
  <c r="W21" i="11"/>
  <c r="V22" i="11"/>
  <c r="W22" i="11"/>
  <c r="V23" i="11"/>
  <c r="W23" i="11"/>
  <c r="W10" i="11"/>
  <c r="V10" i="11"/>
  <c r="M10" i="11"/>
  <c r="N10" i="11"/>
  <c r="M11" i="11"/>
  <c r="N11" i="11"/>
  <c r="M12" i="11"/>
  <c r="N12" i="11"/>
  <c r="M13" i="11"/>
  <c r="N13" i="11"/>
  <c r="M14" i="11"/>
  <c r="N14" i="11"/>
  <c r="M15" i="11"/>
  <c r="N15" i="11"/>
  <c r="M16" i="11"/>
  <c r="N16" i="11"/>
  <c r="M17" i="11"/>
  <c r="N17" i="11"/>
  <c r="M18" i="11"/>
  <c r="N18" i="11"/>
  <c r="M19" i="11"/>
  <c r="N19" i="11"/>
  <c r="M20" i="11"/>
  <c r="N20" i="11"/>
  <c r="M21" i="11"/>
  <c r="N21" i="11"/>
  <c r="M22" i="11"/>
  <c r="N22" i="11"/>
  <c r="M23" i="11"/>
  <c r="N23" i="11"/>
  <c r="L10" i="11"/>
  <c r="L11" i="11"/>
  <c r="L12" i="11"/>
  <c r="L13" i="11"/>
  <c r="L14" i="11"/>
  <c r="L15" i="11"/>
  <c r="L16" i="11"/>
  <c r="L17" i="11"/>
  <c r="L18" i="11"/>
  <c r="L19" i="11"/>
  <c r="L20" i="11"/>
  <c r="L21" i="11"/>
  <c r="L22" i="11"/>
  <c r="L23" i="11"/>
  <c r="K11" i="11"/>
  <c r="K12" i="11"/>
  <c r="K13" i="11"/>
  <c r="K14" i="11"/>
  <c r="K15" i="11"/>
  <c r="K16" i="11"/>
  <c r="K17" i="11"/>
  <c r="K18" i="11"/>
  <c r="K19" i="11"/>
  <c r="K20" i="11"/>
  <c r="K21" i="11"/>
  <c r="K22" i="11"/>
  <c r="K23" i="11"/>
  <c r="K10" i="11"/>
  <c r="A23" i="11"/>
  <c r="B23" i="11"/>
  <c r="X23" i="11"/>
  <c r="X22" i="11"/>
  <c r="B22" i="11"/>
  <c r="A22" i="11"/>
  <c r="X21" i="11"/>
  <c r="B21" i="11"/>
  <c r="A21" i="11"/>
  <c r="X20" i="11"/>
  <c r="B20" i="11"/>
  <c r="A20" i="11"/>
  <c r="X19" i="11"/>
  <c r="C19" i="11"/>
  <c r="B19" i="11"/>
  <c r="A19" i="11"/>
  <c r="X18" i="11"/>
  <c r="C18" i="11"/>
  <c r="B18" i="11"/>
  <c r="A18" i="11"/>
  <c r="X17" i="11"/>
  <c r="C17" i="11"/>
  <c r="B17" i="11"/>
  <c r="A17" i="11"/>
  <c r="X16" i="11"/>
  <c r="C16" i="11"/>
  <c r="B16" i="11"/>
  <c r="A16" i="11"/>
  <c r="X15" i="11"/>
  <c r="C15" i="11"/>
  <c r="B15" i="11"/>
  <c r="A15" i="11"/>
  <c r="X14" i="11"/>
  <c r="C14" i="11"/>
  <c r="B14" i="11"/>
  <c r="A14" i="11"/>
  <c r="X13" i="11"/>
  <c r="C13" i="11"/>
  <c r="B13" i="11"/>
  <c r="A13" i="11"/>
  <c r="X12" i="11"/>
  <c r="C12" i="11"/>
  <c r="B12" i="11"/>
  <c r="A12" i="11"/>
  <c r="X11" i="11"/>
  <c r="C11" i="11"/>
  <c r="B11" i="11"/>
  <c r="A11" i="11"/>
  <c r="X10" i="11"/>
  <c r="C10" i="11"/>
  <c r="B10" i="11"/>
  <c r="A10" i="11"/>
  <c r="G42" i="14" l="1"/>
  <c r="G47" i="14"/>
  <c r="G89" i="14"/>
  <c r="G77" i="14"/>
  <c r="I77" i="14" s="1"/>
  <c r="P77" i="14" s="1"/>
  <c r="G64" i="14"/>
  <c r="I64" i="14" s="1"/>
  <c r="P64" i="14" s="1"/>
  <c r="G41" i="14"/>
  <c r="H41" i="14" s="1"/>
  <c r="G43" i="14"/>
  <c r="H43" i="14" s="1"/>
  <c r="G63" i="14"/>
  <c r="I63" i="14" s="1"/>
  <c r="P63" i="14" s="1"/>
  <c r="G72" i="14"/>
  <c r="H72" i="14" s="1"/>
  <c r="G79" i="14"/>
  <c r="I79" i="14" s="1"/>
  <c r="P79" i="14" s="1"/>
  <c r="G91" i="14"/>
  <c r="G88" i="14"/>
  <c r="H88" i="14" s="1"/>
  <c r="G35" i="14"/>
  <c r="H35" i="14" s="1"/>
  <c r="G60" i="14"/>
  <c r="I60" i="14" s="1"/>
  <c r="P60" i="14" s="1"/>
  <c r="I91" i="14"/>
  <c r="H91" i="14"/>
  <c r="I71" i="14"/>
  <c r="H71" i="14"/>
  <c r="G95" i="14"/>
  <c r="P28" i="14"/>
  <c r="J28" i="14"/>
  <c r="Q14" i="14"/>
  <c r="S14" i="14" s="1"/>
  <c r="U14" i="14" s="1"/>
  <c r="R14" i="14"/>
  <c r="T14" i="14" s="1"/>
  <c r="G92" i="14"/>
  <c r="G94" i="14"/>
  <c r="H50" i="14"/>
  <c r="I50" i="14"/>
  <c r="Q12" i="14"/>
  <c r="S12" i="14" s="1"/>
  <c r="R12" i="14"/>
  <c r="T12" i="14" s="1"/>
  <c r="J27" i="14"/>
  <c r="P27" i="14"/>
  <c r="G93" i="14"/>
  <c r="G49" i="14"/>
  <c r="J26" i="14"/>
  <c r="P26" i="14"/>
  <c r="F93" i="13"/>
  <c r="F91" i="13"/>
  <c r="F94" i="13"/>
  <c r="F92" i="13"/>
  <c r="F95" i="13"/>
  <c r="D94" i="13"/>
  <c r="D92" i="13"/>
  <c r="D95" i="13"/>
  <c r="D93" i="13"/>
  <c r="D91" i="13"/>
  <c r="F72" i="13"/>
  <c r="F49" i="13"/>
  <c r="F50" i="13"/>
  <c r="F71" i="13"/>
  <c r="H28" i="13"/>
  <c r="I28" i="13"/>
  <c r="E91" i="13"/>
  <c r="E94" i="13"/>
  <c r="E92" i="13"/>
  <c r="E95" i="13"/>
  <c r="E93" i="13"/>
  <c r="I27" i="13"/>
  <c r="H27" i="13"/>
  <c r="E48" i="13"/>
  <c r="D70" i="13"/>
  <c r="D48" i="13"/>
  <c r="D72" i="13"/>
  <c r="G72" i="13" s="1"/>
  <c r="D49" i="13"/>
  <c r="G49" i="13" s="1"/>
  <c r="D50" i="13"/>
  <c r="G50" i="13" s="1"/>
  <c r="D71" i="13"/>
  <c r="G71" i="13" s="1"/>
  <c r="H26" i="13"/>
  <c r="I26" i="13"/>
  <c r="Q24" i="14"/>
  <c r="S24" i="14" s="1"/>
  <c r="U24" i="14" s="1"/>
  <c r="R24" i="14"/>
  <c r="T24" i="14" s="1"/>
  <c r="Q19" i="14"/>
  <c r="S19" i="14" s="1"/>
  <c r="U19" i="14" s="1"/>
  <c r="R19" i="14"/>
  <c r="T19" i="14" s="1"/>
  <c r="R17" i="14"/>
  <c r="T17" i="14" s="1"/>
  <c r="Q17" i="14"/>
  <c r="S17" i="14" s="1"/>
  <c r="U17" i="14" s="1"/>
  <c r="Q22" i="14"/>
  <c r="S22" i="14" s="1"/>
  <c r="U22" i="14" s="1"/>
  <c r="R22" i="14"/>
  <c r="T22" i="14" s="1"/>
  <c r="Q10" i="14"/>
  <c r="S10" i="14" s="1"/>
  <c r="U10" i="14" s="1"/>
  <c r="R10" i="14"/>
  <c r="T10" i="14" s="1"/>
  <c r="Q16" i="14"/>
  <c r="S16" i="14" s="1"/>
  <c r="U16" i="14" s="1"/>
  <c r="R16" i="14"/>
  <c r="T16" i="14" s="1"/>
  <c r="R11" i="14"/>
  <c r="T11" i="14" s="1"/>
  <c r="Q11" i="14"/>
  <c r="S11" i="14" s="1"/>
  <c r="U11" i="14" s="1"/>
  <c r="S25" i="14"/>
  <c r="U25" i="14" s="1"/>
  <c r="R25" i="14"/>
  <c r="T25" i="14" s="1"/>
  <c r="Q18" i="14"/>
  <c r="S18" i="14" s="1"/>
  <c r="U18" i="14" s="1"/>
  <c r="R18" i="14"/>
  <c r="T18" i="14" s="1"/>
  <c r="R23" i="14"/>
  <c r="T23" i="14" s="1"/>
  <c r="Q23" i="14"/>
  <c r="S23" i="14" s="1"/>
  <c r="U23" i="14" s="1"/>
  <c r="R13" i="14"/>
  <c r="T13" i="14" s="1"/>
  <c r="Q13" i="14"/>
  <c r="S13" i="14" s="1"/>
  <c r="U13" i="14" s="1"/>
  <c r="U12" i="14"/>
  <c r="Q15" i="14"/>
  <c r="S15" i="14" s="1"/>
  <c r="U15" i="14" s="1"/>
  <c r="R15" i="14"/>
  <c r="T15" i="14" s="1"/>
  <c r="F90" i="13"/>
  <c r="F88" i="13"/>
  <c r="F86" i="13"/>
  <c r="F84" i="13"/>
  <c r="F82" i="13"/>
  <c r="F80" i="13"/>
  <c r="F78" i="13"/>
  <c r="F89" i="13"/>
  <c r="F87" i="13"/>
  <c r="F85" i="13"/>
  <c r="F83" i="13"/>
  <c r="F81" i="13"/>
  <c r="F79" i="13"/>
  <c r="F77" i="13"/>
  <c r="D89" i="13"/>
  <c r="D87" i="13"/>
  <c r="D85" i="13"/>
  <c r="D83" i="13"/>
  <c r="D81" i="13"/>
  <c r="D79" i="13"/>
  <c r="D77" i="13"/>
  <c r="D90" i="13"/>
  <c r="D88" i="13"/>
  <c r="D86" i="13"/>
  <c r="D84" i="13"/>
  <c r="D82" i="13"/>
  <c r="D80" i="13"/>
  <c r="D78" i="13"/>
  <c r="D67" i="13"/>
  <c r="D63" i="13"/>
  <c r="D59" i="13"/>
  <c r="D55" i="13"/>
  <c r="D45" i="13"/>
  <c r="D41" i="13"/>
  <c r="D37" i="13"/>
  <c r="D33" i="13"/>
  <c r="D66" i="13"/>
  <c r="D62" i="13"/>
  <c r="D58" i="13"/>
  <c r="D44" i="13"/>
  <c r="D40" i="13"/>
  <c r="D36" i="13"/>
  <c r="D69" i="13"/>
  <c r="D65" i="13"/>
  <c r="D61" i="13"/>
  <c r="D57" i="13"/>
  <c r="D47" i="13"/>
  <c r="D43" i="13"/>
  <c r="D39" i="13"/>
  <c r="D35" i="13"/>
  <c r="D68" i="13"/>
  <c r="D64" i="13"/>
  <c r="D60" i="13"/>
  <c r="D56" i="13"/>
  <c r="D46" i="13"/>
  <c r="D42" i="13"/>
  <c r="D38" i="13"/>
  <c r="D34" i="13"/>
  <c r="F70" i="13"/>
  <c r="F66" i="13"/>
  <c r="F62" i="13"/>
  <c r="F58" i="13"/>
  <c r="F48" i="13"/>
  <c r="F44" i="13"/>
  <c r="F40" i="13"/>
  <c r="F36" i="13"/>
  <c r="F69" i="13"/>
  <c r="F65" i="13"/>
  <c r="F61" i="13"/>
  <c r="F57" i="13"/>
  <c r="F47" i="13"/>
  <c r="F43" i="13"/>
  <c r="F39" i="13"/>
  <c r="F35" i="13"/>
  <c r="F68" i="13"/>
  <c r="F64" i="13"/>
  <c r="F60" i="13"/>
  <c r="F56" i="13"/>
  <c r="F46" i="13"/>
  <c r="F42" i="13"/>
  <c r="F38" i="13"/>
  <c r="F34" i="13"/>
  <c r="F67" i="13"/>
  <c r="F63" i="13"/>
  <c r="F59" i="13"/>
  <c r="F55" i="13"/>
  <c r="F45" i="13"/>
  <c r="F41" i="13"/>
  <c r="F37" i="13"/>
  <c r="F33" i="13"/>
  <c r="E90" i="13"/>
  <c r="E88" i="13"/>
  <c r="E86" i="13"/>
  <c r="E84" i="13"/>
  <c r="E82" i="13"/>
  <c r="E80" i="13"/>
  <c r="E78" i="13"/>
  <c r="E89" i="13"/>
  <c r="E87" i="13"/>
  <c r="E85" i="13"/>
  <c r="E83" i="13"/>
  <c r="E81" i="13"/>
  <c r="E79" i="13"/>
  <c r="E77" i="13"/>
  <c r="J17" i="14"/>
  <c r="J20" i="14"/>
  <c r="P20" i="14" s="1"/>
  <c r="Q20" i="14" s="1"/>
  <c r="H63" i="14"/>
  <c r="G85" i="14"/>
  <c r="H89" i="14"/>
  <c r="I89" i="14"/>
  <c r="P89" i="14" s="1"/>
  <c r="I34" i="14"/>
  <c r="P34" i="14" s="1"/>
  <c r="H34" i="14"/>
  <c r="G33" i="14"/>
  <c r="G59" i="14"/>
  <c r="I47" i="14"/>
  <c r="P47" i="14" s="1"/>
  <c r="H47" i="14"/>
  <c r="I42" i="14"/>
  <c r="P42" i="14" s="1"/>
  <c r="H42" i="14"/>
  <c r="G61" i="14"/>
  <c r="H12" i="13"/>
  <c r="I12" i="13"/>
  <c r="H20" i="13"/>
  <c r="I20" i="13"/>
  <c r="I17" i="13"/>
  <c r="P17" i="13" s="1"/>
  <c r="H17" i="13"/>
  <c r="I25" i="13"/>
  <c r="H25" i="13"/>
  <c r="J16" i="14"/>
  <c r="J22" i="14"/>
  <c r="G84" i="14"/>
  <c r="G36" i="14"/>
  <c r="H70" i="14"/>
  <c r="I70" i="14"/>
  <c r="P70" i="14" s="1"/>
  <c r="J13" i="14"/>
  <c r="H18" i="13"/>
  <c r="I18" i="13"/>
  <c r="I23" i="13"/>
  <c r="H23" i="13"/>
  <c r="J24" i="14"/>
  <c r="J21" i="14"/>
  <c r="P21" i="14" s="1"/>
  <c r="Q21" i="14" s="1"/>
  <c r="J11" i="14"/>
  <c r="J14" i="14"/>
  <c r="J25" i="14"/>
  <c r="G80" i="14"/>
  <c r="G81" i="14"/>
  <c r="G86" i="14"/>
  <c r="G90" i="14"/>
  <c r="J18" i="14"/>
  <c r="J23" i="14"/>
  <c r="G38" i="14"/>
  <c r="G37" i="14"/>
  <c r="G40" i="14"/>
  <c r="G67" i="14"/>
  <c r="G57" i="14"/>
  <c r="G46" i="14"/>
  <c r="G65" i="14"/>
  <c r="G68" i="14"/>
  <c r="H14" i="13"/>
  <c r="I14" i="13"/>
  <c r="P14" i="13" s="1"/>
  <c r="H22" i="13"/>
  <c r="I22" i="13"/>
  <c r="I11" i="13"/>
  <c r="H11" i="13"/>
  <c r="I19" i="13"/>
  <c r="H19" i="13"/>
  <c r="J19" i="14"/>
  <c r="J15" i="14"/>
  <c r="I88" i="14"/>
  <c r="P88" i="14" s="1"/>
  <c r="J10" i="14"/>
  <c r="G58" i="14"/>
  <c r="G48" i="14"/>
  <c r="H10" i="13"/>
  <c r="I10" i="13"/>
  <c r="I15" i="13"/>
  <c r="H15" i="13"/>
  <c r="G78" i="14"/>
  <c r="G82" i="14"/>
  <c r="G83" i="14"/>
  <c r="G87" i="14"/>
  <c r="G45" i="14"/>
  <c r="G55" i="14"/>
  <c r="G66" i="14"/>
  <c r="G44" i="14"/>
  <c r="G39" i="14"/>
  <c r="G62" i="14"/>
  <c r="G56" i="14"/>
  <c r="G69" i="14"/>
  <c r="H16" i="13"/>
  <c r="I16" i="13"/>
  <c r="P16" i="13" s="1"/>
  <c r="Q16" i="13" s="1"/>
  <c r="H24" i="13"/>
  <c r="I24" i="13"/>
  <c r="I13" i="13"/>
  <c r="H13" i="13"/>
  <c r="I21" i="13"/>
  <c r="H21" i="13"/>
  <c r="J12" i="14"/>
  <c r="F4" i="11"/>
  <c r="F4" i="10"/>
  <c r="F4" i="8"/>
  <c r="X72" i="8"/>
  <c r="W72" i="8"/>
  <c r="V72" i="8"/>
  <c r="C72" i="8"/>
  <c r="M72" i="8"/>
  <c r="N72" i="8"/>
  <c r="L72" i="8"/>
  <c r="K72" i="8"/>
  <c r="B72" i="8"/>
  <c r="A72" i="8"/>
  <c r="X71" i="8"/>
  <c r="W71" i="8"/>
  <c r="V71" i="8"/>
  <c r="C71" i="8"/>
  <c r="K71" i="8"/>
  <c r="M71" i="8"/>
  <c r="N71" i="8"/>
  <c r="L71" i="8"/>
  <c r="B71" i="8"/>
  <c r="A71" i="8"/>
  <c r="X70" i="8"/>
  <c r="W70" i="8"/>
  <c r="V70" i="8"/>
  <c r="C70" i="8"/>
  <c r="N70" i="8"/>
  <c r="M70" i="8"/>
  <c r="L70" i="8"/>
  <c r="K70" i="8"/>
  <c r="B70" i="8"/>
  <c r="A70" i="8"/>
  <c r="X69" i="8"/>
  <c r="W69" i="8"/>
  <c r="V69" i="8"/>
  <c r="C69" i="8"/>
  <c r="N69" i="8"/>
  <c r="M69" i="8"/>
  <c r="L69" i="8"/>
  <c r="K69" i="8"/>
  <c r="B69" i="8"/>
  <c r="A69" i="8"/>
  <c r="X68" i="8"/>
  <c r="W68" i="8"/>
  <c r="V68" i="8"/>
  <c r="C68" i="8"/>
  <c r="N68" i="8"/>
  <c r="M68" i="8"/>
  <c r="L68" i="8"/>
  <c r="K68" i="8"/>
  <c r="B68" i="8"/>
  <c r="A68" i="8"/>
  <c r="X67" i="8"/>
  <c r="W67" i="8"/>
  <c r="V67" i="8"/>
  <c r="C67" i="8"/>
  <c r="L67" i="8"/>
  <c r="N67" i="8"/>
  <c r="M67" i="8"/>
  <c r="K67" i="8"/>
  <c r="B67" i="8"/>
  <c r="A67" i="8"/>
  <c r="X66" i="8"/>
  <c r="W66" i="8"/>
  <c r="V66" i="8"/>
  <c r="C66" i="8"/>
  <c r="N66" i="8"/>
  <c r="M66" i="8"/>
  <c r="L66" i="8"/>
  <c r="K66" i="8"/>
  <c r="B66" i="8"/>
  <c r="A66" i="8"/>
  <c r="X65" i="8"/>
  <c r="W65" i="8"/>
  <c r="V65" i="8"/>
  <c r="C65" i="8"/>
  <c r="N65" i="8"/>
  <c r="M65" i="8"/>
  <c r="L65" i="8"/>
  <c r="K65" i="8"/>
  <c r="B65" i="8"/>
  <c r="A65" i="8"/>
  <c r="X64" i="8"/>
  <c r="W64" i="8"/>
  <c r="V64" i="8"/>
  <c r="C64" i="8"/>
  <c r="N64" i="8"/>
  <c r="M64" i="8"/>
  <c r="L64" i="8"/>
  <c r="K64" i="8"/>
  <c r="B64" i="8"/>
  <c r="A64" i="8"/>
  <c r="X63" i="8"/>
  <c r="W63" i="8"/>
  <c r="V63" i="8"/>
  <c r="C63" i="8"/>
  <c r="M63" i="8"/>
  <c r="N63" i="8"/>
  <c r="L63" i="8"/>
  <c r="K63" i="8"/>
  <c r="B63" i="8"/>
  <c r="A63" i="8"/>
  <c r="X62" i="8"/>
  <c r="W62" i="8"/>
  <c r="V62" i="8"/>
  <c r="C62" i="8"/>
  <c r="M62" i="8"/>
  <c r="N62" i="8"/>
  <c r="L62" i="8"/>
  <c r="K62" i="8"/>
  <c r="B62" i="8"/>
  <c r="A62" i="8"/>
  <c r="X61" i="8"/>
  <c r="W61" i="8"/>
  <c r="V61" i="8"/>
  <c r="C61" i="8"/>
  <c r="K61" i="8"/>
  <c r="N61" i="8"/>
  <c r="M61" i="8"/>
  <c r="L61" i="8"/>
  <c r="B61" i="8"/>
  <c r="A61" i="8"/>
  <c r="X56" i="8"/>
  <c r="W56" i="8"/>
  <c r="V56" i="8"/>
  <c r="C56" i="8"/>
  <c r="M56" i="8"/>
  <c r="N56" i="8"/>
  <c r="L56" i="8"/>
  <c r="K56" i="8"/>
  <c r="B56" i="8"/>
  <c r="A56" i="8"/>
  <c r="X55" i="8"/>
  <c r="W55" i="8"/>
  <c r="V55" i="8"/>
  <c r="C55" i="8"/>
  <c r="K55" i="8"/>
  <c r="M55" i="8"/>
  <c r="N55" i="8"/>
  <c r="L55" i="8"/>
  <c r="B55" i="8"/>
  <c r="A55" i="8"/>
  <c r="X54" i="8"/>
  <c r="W54" i="8"/>
  <c r="V54" i="8"/>
  <c r="C54" i="8"/>
  <c r="N54" i="8"/>
  <c r="M54" i="8"/>
  <c r="L54" i="8"/>
  <c r="K54" i="8"/>
  <c r="B54" i="8"/>
  <c r="A54" i="8"/>
  <c r="X53" i="8"/>
  <c r="W53" i="8"/>
  <c r="V53" i="8"/>
  <c r="C53" i="8"/>
  <c r="N53" i="8"/>
  <c r="M53" i="8"/>
  <c r="L53" i="8"/>
  <c r="K53" i="8"/>
  <c r="B53" i="8"/>
  <c r="A53" i="8"/>
  <c r="X52" i="8"/>
  <c r="W52" i="8"/>
  <c r="V52" i="8"/>
  <c r="C52" i="8"/>
  <c r="N52" i="8"/>
  <c r="M52" i="8"/>
  <c r="L52" i="8"/>
  <c r="K52" i="8"/>
  <c r="B52" i="8"/>
  <c r="A52" i="8"/>
  <c r="X51" i="8"/>
  <c r="W51" i="8"/>
  <c r="V51" i="8"/>
  <c r="C51" i="8"/>
  <c r="N51" i="8"/>
  <c r="M51" i="8"/>
  <c r="L51" i="8"/>
  <c r="K51" i="8"/>
  <c r="B51" i="8"/>
  <c r="A51" i="8"/>
  <c r="X50" i="8"/>
  <c r="W50" i="8"/>
  <c r="V50" i="8"/>
  <c r="C50" i="8"/>
  <c r="L50" i="8"/>
  <c r="N50" i="8"/>
  <c r="M50" i="8"/>
  <c r="K50" i="8"/>
  <c r="B50" i="8"/>
  <c r="A50" i="8"/>
  <c r="X49" i="8"/>
  <c r="W49" i="8"/>
  <c r="V49" i="8"/>
  <c r="C49" i="8"/>
  <c r="N49" i="8"/>
  <c r="M49" i="8"/>
  <c r="L49" i="8"/>
  <c r="K49" i="8"/>
  <c r="B49" i="8"/>
  <c r="A49" i="8"/>
  <c r="X48" i="8"/>
  <c r="W48" i="8"/>
  <c r="V48" i="8"/>
  <c r="C48" i="8"/>
  <c r="N48" i="8"/>
  <c r="M48" i="8"/>
  <c r="L48" i="8"/>
  <c r="K48" i="8"/>
  <c r="B48" i="8"/>
  <c r="A48" i="8"/>
  <c r="X47" i="8"/>
  <c r="W47" i="8"/>
  <c r="V47" i="8"/>
  <c r="C47" i="8"/>
  <c r="N47" i="8"/>
  <c r="M47" i="8"/>
  <c r="L47" i="8"/>
  <c r="K47" i="8"/>
  <c r="B47" i="8"/>
  <c r="A47" i="8"/>
  <c r="X46" i="8"/>
  <c r="W46" i="8"/>
  <c r="V46" i="8"/>
  <c r="C46" i="8"/>
  <c r="M46" i="8"/>
  <c r="N46" i="8"/>
  <c r="L46" i="8"/>
  <c r="K46" i="8"/>
  <c r="B46" i="8"/>
  <c r="A46" i="8"/>
  <c r="X45" i="8"/>
  <c r="W45" i="8"/>
  <c r="V45" i="8"/>
  <c r="C45" i="8"/>
  <c r="M45" i="8"/>
  <c r="N45" i="8"/>
  <c r="L45" i="8"/>
  <c r="K45" i="8"/>
  <c r="B45" i="8"/>
  <c r="A45" i="8"/>
  <c r="X44" i="8"/>
  <c r="W44" i="8"/>
  <c r="V44" i="8"/>
  <c r="C44" i="8"/>
  <c r="K44" i="8"/>
  <c r="N44" i="8"/>
  <c r="M44" i="8"/>
  <c r="L44" i="8"/>
  <c r="B44" i="8"/>
  <c r="A44" i="8"/>
  <c r="X39" i="8"/>
  <c r="W39" i="8"/>
  <c r="V39" i="8"/>
  <c r="C39" i="8"/>
  <c r="M39" i="8"/>
  <c r="N39" i="8"/>
  <c r="L39" i="8"/>
  <c r="K39" i="8"/>
  <c r="B39" i="8"/>
  <c r="A39" i="8"/>
  <c r="X38" i="8"/>
  <c r="W38" i="8"/>
  <c r="V38" i="8"/>
  <c r="C38" i="8"/>
  <c r="K38" i="8"/>
  <c r="M38" i="8"/>
  <c r="N38" i="8"/>
  <c r="L38" i="8"/>
  <c r="B38" i="8"/>
  <c r="A38" i="8"/>
  <c r="X37" i="8"/>
  <c r="W37" i="8"/>
  <c r="V37" i="8"/>
  <c r="C37" i="8"/>
  <c r="N37" i="8"/>
  <c r="M37" i="8"/>
  <c r="L37" i="8"/>
  <c r="K37" i="8"/>
  <c r="B37" i="8"/>
  <c r="A37" i="8"/>
  <c r="X36" i="8"/>
  <c r="W36" i="8"/>
  <c r="V36" i="8"/>
  <c r="C36" i="8"/>
  <c r="N36" i="8"/>
  <c r="M36" i="8"/>
  <c r="L36" i="8"/>
  <c r="K36" i="8"/>
  <c r="B36" i="8"/>
  <c r="A36" i="8"/>
  <c r="X35" i="8"/>
  <c r="W35" i="8"/>
  <c r="V35" i="8"/>
  <c r="C35" i="8"/>
  <c r="N35" i="8"/>
  <c r="M35" i="8"/>
  <c r="L35" i="8"/>
  <c r="K35" i="8"/>
  <c r="B35" i="8"/>
  <c r="A35" i="8"/>
  <c r="X34" i="8"/>
  <c r="W34" i="8"/>
  <c r="V34" i="8"/>
  <c r="C34" i="8"/>
  <c r="N34" i="8"/>
  <c r="M34" i="8"/>
  <c r="L34" i="8"/>
  <c r="K34" i="8"/>
  <c r="B34" i="8"/>
  <c r="A34" i="8"/>
  <c r="X33" i="8"/>
  <c r="W33" i="8"/>
  <c r="V33" i="8"/>
  <c r="C33" i="8"/>
  <c r="L33" i="8"/>
  <c r="N33" i="8"/>
  <c r="M33" i="8"/>
  <c r="K33" i="8"/>
  <c r="B33" i="8"/>
  <c r="A33" i="8"/>
  <c r="X32" i="8"/>
  <c r="W32" i="8"/>
  <c r="V32" i="8"/>
  <c r="C32" i="8"/>
  <c r="N32" i="8"/>
  <c r="M32" i="8"/>
  <c r="L32" i="8"/>
  <c r="K32" i="8"/>
  <c r="B32" i="8"/>
  <c r="A32" i="8"/>
  <c r="X31" i="8"/>
  <c r="W31" i="8"/>
  <c r="V31" i="8"/>
  <c r="C31" i="8"/>
  <c r="N31" i="8"/>
  <c r="M31" i="8"/>
  <c r="L31" i="8"/>
  <c r="K31" i="8"/>
  <c r="B31" i="8"/>
  <c r="A31" i="8"/>
  <c r="X30" i="8"/>
  <c r="W30" i="8"/>
  <c r="V30" i="8"/>
  <c r="C30" i="8"/>
  <c r="N30" i="8"/>
  <c r="M30" i="8"/>
  <c r="L30" i="8"/>
  <c r="K30" i="8"/>
  <c r="B30" i="8"/>
  <c r="A30" i="8"/>
  <c r="X29" i="8"/>
  <c r="W29" i="8"/>
  <c r="V29" i="8"/>
  <c r="C29" i="8"/>
  <c r="M29" i="8"/>
  <c r="N29" i="8"/>
  <c r="L29" i="8"/>
  <c r="K29" i="8"/>
  <c r="B29" i="8"/>
  <c r="A29" i="8"/>
  <c r="X28" i="8"/>
  <c r="W28" i="8"/>
  <c r="V28" i="8"/>
  <c r="C28" i="8"/>
  <c r="M28" i="8"/>
  <c r="N28" i="8"/>
  <c r="L28" i="8"/>
  <c r="K28" i="8"/>
  <c r="B28" i="8"/>
  <c r="A28" i="8"/>
  <c r="X27" i="8"/>
  <c r="W27" i="8"/>
  <c r="V27" i="8"/>
  <c r="C27" i="8"/>
  <c r="K27" i="8"/>
  <c r="N27" i="8"/>
  <c r="M27" i="8"/>
  <c r="L27" i="8"/>
  <c r="B27" i="8"/>
  <c r="A27" i="8"/>
  <c r="X22" i="8"/>
  <c r="W22" i="8"/>
  <c r="V22" i="8"/>
  <c r="C22" i="8"/>
  <c r="M22" i="8"/>
  <c r="N22" i="8"/>
  <c r="L22" i="8"/>
  <c r="K22" i="8"/>
  <c r="B22" i="8"/>
  <c r="A22" i="8"/>
  <c r="X21" i="8"/>
  <c r="W21" i="8"/>
  <c r="V21" i="8"/>
  <c r="C21" i="8"/>
  <c r="K21" i="8"/>
  <c r="M21" i="8"/>
  <c r="N21" i="8"/>
  <c r="L21" i="8"/>
  <c r="B21" i="8"/>
  <c r="A21" i="8"/>
  <c r="X20" i="8"/>
  <c r="W20" i="8"/>
  <c r="V20" i="8"/>
  <c r="C20" i="8"/>
  <c r="N20" i="8"/>
  <c r="M20" i="8"/>
  <c r="L20" i="8"/>
  <c r="K20" i="8"/>
  <c r="B20" i="8"/>
  <c r="A20" i="8"/>
  <c r="X19" i="8"/>
  <c r="W19" i="8"/>
  <c r="V19" i="8"/>
  <c r="C19" i="8"/>
  <c r="N19" i="8"/>
  <c r="M19" i="8"/>
  <c r="L19" i="8"/>
  <c r="K19" i="8"/>
  <c r="B19" i="8"/>
  <c r="A19" i="8"/>
  <c r="X18" i="8"/>
  <c r="W18" i="8"/>
  <c r="V18" i="8"/>
  <c r="C18" i="8"/>
  <c r="N18" i="8"/>
  <c r="M18" i="8"/>
  <c r="L18" i="8"/>
  <c r="K18" i="8"/>
  <c r="B18" i="8"/>
  <c r="A18" i="8"/>
  <c r="X17" i="8"/>
  <c r="W17" i="8"/>
  <c r="V17" i="8"/>
  <c r="C17" i="8"/>
  <c r="N17" i="8"/>
  <c r="M17" i="8"/>
  <c r="L17" i="8"/>
  <c r="K17" i="8"/>
  <c r="B17" i="8"/>
  <c r="A17" i="8"/>
  <c r="X16" i="8"/>
  <c r="W16" i="8"/>
  <c r="V16" i="8"/>
  <c r="C16" i="8"/>
  <c r="L16" i="8"/>
  <c r="N16" i="8"/>
  <c r="M16" i="8"/>
  <c r="K16" i="8"/>
  <c r="B16" i="8"/>
  <c r="A16" i="8"/>
  <c r="X15" i="8"/>
  <c r="W15" i="8"/>
  <c r="V15" i="8"/>
  <c r="C15" i="8"/>
  <c r="N15" i="8"/>
  <c r="M15" i="8"/>
  <c r="L15" i="8"/>
  <c r="K15" i="8"/>
  <c r="B15" i="8"/>
  <c r="A15" i="8"/>
  <c r="X14" i="8"/>
  <c r="W14" i="8"/>
  <c r="V14" i="8"/>
  <c r="C14" i="8"/>
  <c r="N14" i="8"/>
  <c r="M14" i="8"/>
  <c r="L14" i="8"/>
  <c r="K14" i="8"/>
  <c r="B14" i="8"/>
  <c r="A14" i="8"/>
  <c r="X13" i="8"/>
  <c r="W13" i="8"/>
  <c r="V13" i="8"/>
  <c r="C13" i="8"/>
  <c r="N13" i="8"/>
  <c r="M13" i="8"/>
  <c r="L13" i="8"/>
  <c r="K13" i="8"/>
  <c r="B13" i="8"/>
  <c r="A13" i="8"/>
  <c r="X12" i="8"/>
  <c r="W12" i="8"/>
  <c r="V12" i="8"/>
  <c r="C12" i="8"/>
  <c r="M12" i="8"/>
  <c r="N12" i="8"/>
  <c r="L12" i="8"/>
  <c r="K12" i="8"/>
  <c r="B12" i="8"/>
  <c r="A12" i="8"/>
  <c r="X11" i="8"/>
  <c r="W11" i="8"/>
  <c r="V11" i="8"/>
  <c r="C11" i="8"/>
  <c r="M11" i="8"/>
  <c r="N11" i="8"/>
  <c r="L11" i="8"/>
  <c r="K11" i="8"/>
  <c r="B11" i="8"/>
  <c r="A11" i="8"/>
  <c r="X10" i="8"/>
  <c r="W10" i="8"/>
  <c r="V10" i="8"/>
  <c r="C10" i="8"/>
  <c r="K10" i="8"/>
  <c r="N10" i="8"/>
  <c r="M10" i="8"/>
  <c r="L10" i="8"/>
  <c r="B10" i="8"/>
  <c r="A10" i="8"/>
  <c r="F4" i="5"/>
  <c r="C70" i="5"/>
  <c r="C54" i="5"/>
  <c r="C37" i="5"/>
  <c r="C20" i="5"/>
  <c r="V62" i="5"/>
  <c r="W62" i="5"/>
  <c r="X62" i="5"/>
  <c r="V63" i="5"/>
  <c r="W63" i="5"/>
  <c r="X63" i="5"/>
  <c r="V64" i="5"/>
  <c r="W64" i="5"/>
  <c r="X64" i="5"/>
  <c r="V65" i="5"/>
  <c r="W65" i="5"/>
  <c r="X65" i="5"/>
  <c r="V66" i="5"/>
  <c r="W66" i="5"/>
  <c r="X66" i="5"/>
  <c r="V67" i="5"/>
  <c r="W67" i="5"/>
  <c r="X67" i="5"/>
  <c r="V68" i="5"/>
  <c r="W68" i="5"/>
  <c r="X68" i="5"/>
  <c r="V69" i="5"/>
  <c r="W69" i="5"/>
  <c r="X69" i="5"/>
  <c r="V70" i="5"/>
  <c r="W70" i="5"/>
  <c r="X70" i="5"/>
  <c r="V71" i="5"/>
  <c r="W71" i="5"/>
  <c r="X71" i="5"/>
  <c r="V72" i="5"/>
  <c r="W72" i="5"/>
  <c r="X72" i="5"/>
  <c r="X61" i="5"/>
  <c r="W61" i="5"/>
  <c r="V61" i="5"/>
  <c r="K62" i="5"/>
  <c r="L62" i="5"/>
  <c r="M62" i="5"/>
  <c r="N62" i="5"/>
  <c r="K63" i="5"/>
  <c r="L63" i="5"/>
  <c r="M63" i="5"/>
  <c r="N63" i="5"/>
  <c r="K64" i="5"/>
  <c r="L64" i="5"/>
  <c r="M64" i="5"/>
  <c r="N64" i="5"/>
  <c r="K65" i="5"/>
  <c r="L65" i="5"/>
  <c r="M65" i="5"/>
  <c r="N65" i="5"/>
  <c r="K66" i="5"/>
  <c r="L66" i="5"/>
  <c r="M66" i="5"/>
  <c r="N66" i="5"/>
  <c r="K67" i="5"/>
  <c r="L67" i="5"/>
  <c r="M67" i="5"/>
  <c r="N67" i="5"/>
  <c r="K68" i="5"/>
  <c r="L68" i="5"/>
  <c r="M68" i="5"/>
  <c r="N68" i="5"/>
  <c r="K69" i="5"/>
  <c r="L69" i="5"/>
  <c r="M69" i="5"/>
  <c r="N69" i="5"/>
  <c r="K70" i="5"/>
  <c r="L70" i="5"/>
  <c r="M70" i="5"/>
  <c r="N70" i="5"/>
  <c r="K71" i="5"/>
  <c r="L71" i="5"/>
  <c r="M71" i="5"/>
  <c r="N71" i="5"/>
  <c r="K72" i="5"/>
  <c r="L72" i="5"/>
  <c r="M72" i="5"/>
  <c r="N72" i="5"/>
  <c r="L61" i="5"/>
  <c r="M61" i="5"/>
  <c r="N61" i="5"/>
  <c r="K61" i="5"/>
  <c r="C62" i="5"/>
  <c r="C63" i="5"/>
  <c r="C64" i="5"/>
  <c r="C65" i="5"/>
  <c r="C66" i="5"/>
  <c r="C67" i="5"/>
  <c r="C68" i="5"/>
  <c r="C69" i="5"/>
  <c r="C71" i="5"/>
  <c r="C72" i="5"/>
  <c r="C61" i="5"/>
  <c r="A72" i="5"/>
  <c r="B72" i="5"/>
  <c r="A62" i="5"/>
  <c r="B62" i="5"/>
  <c r="A63" i="5"/>
  <c r="B63" i="5"/>
  <c r="A64" i="5"/>
  <c r="B64" i="5"/>
  <c r="A65" i="5"/>
  <c r="B65" i="5"/>
  <c r="A66" i="5"/>
  <c r="B66" i="5"/>
  <c r="A67" i="5"/>
  <c r="B67" i="5"/>
  <c r="A68" i="5"/>
  <c r="B68" i="5"/>
  <c r="A69" i="5"/>
  <c r="B69" i="5"/>
  <c r="A70" i="5"/>
  <c r="B70" i="5"/>
  <c r="A71" i="5"/>
  <c r="B71" i="5"/>
  <c r="B61" i="5"/>
  <c r="A61" i="5"/>
  <c r="V45" i="5"/>
  <c r="W45" i="5"/>
  <c r="X45" i="5"/>
  <c r="V46" i="5"/>
  <c r="W46" i="5"/>
  <c r="X46" i="5"/>
  <c r="V47" i="5"/>
  <c r="W47" i="5"/>
  <c r="X47" i="5"/>
  <c r="V48" i="5"/>
  <c r="W48" i="5"/>
  <c r="X48" i="5"/>
  <c r="V49" i="5"/>
  <c r="W49" i="5"/>
  <c r="X49" i="5"/>
  <c r="V50" i="5"/>
  <c r="W50" i="5"/>
  <c r="X50" i="5"/>
  <c r="V51" i="5"/>
  <c r="W51" i="5"/>
  <c r="X51" i="5"/>
  <c r="V52" i="5"/>
  <c r="W52" i="5"/>
  <c r="X52" i="5"/>
  <c r="V53" i="5"/>
  <c r="W53" i="5"/>
  <c r="X53" i="5"/>
  <c r="V54" i="5"/>
  <c r="W54" i="5"/>
  <c r="X54" i="5"/>
  <c r="V55" i="5"/>
  <c r="W55" i="5"/>
  <c r="X55" i="5"/>
  <c r="V56" i="5"/>
  <c r="W56" i="5"/>
  <c r="X56" i="5"/>
  <c r="X44" i="5"/>
  <c r="W44" i="5"/>
  <c r="V44" i="5"/>
  <c r="K45" i="5"/>
  <c r="L45" i="5"/>
  <c r="M45" i="5"/>
  <c r="N45" i="5"/>
  <c r="K46" i="5"/>
  <c r="L46" i="5"/>
  <c r="M46" i="5"/>
  <c r="N46" i="5"/>
  <c r="K47" i="5"/>
  <c r="L47" i="5"/>
  <c r="M47" i="5"/>
  <c r="N47" i="5"/>
  <c r="K48" i="5"/>
  <c r="L48" i="5"/>
  <c r="M48" i="5"/>
  <c r="N48" i="5"/>
  <c r="K49" i="5"/>
  <c r="L49" i="5"/>
  <c r="M49" i="5"/>
  <c r="N49" i="5"/>
  <c r="K50" i="5"/>
  <c r="L50" i="5"/>
  <c r="M50" i="5"/>
  <c r="N50" i="5"/>
  <c r="K51" i="5"/>
  <c r="L51" i="5"/>
  <c r="M51" i="5"/>
  <c r="N51" i="5"/>
  <c r="K52" i="5"/>
  <c r="L52" i="5"/>
  <c r="M52" i="5"/>
  <c r="N52" i="5"/>
  <c r="K53" i="5"/>
  <c r="L53" i="5"/>
  <c r="M53" i="5"/>
  <c r="N53" i="5"/>
  <c r="K54" i="5"/>
  <c r="L54" i="5"/>
  <c r="M54" i="5"/>
  <c r="N54" i="5"/>
  <c r="K55" i="5"/>
  <c r="L55" i="5"/>
  <c r="M55" i="5"/>
  <c r="N55" i="5"/>
  <c r="K56" i="5"/>
  <c r="L56" i="5"/>
  <c r="M56" i="5"/>
  <c r="N56" i="5"/>
  <c r="L44" i="5"/>
  <c r="M44" i="5"/>
  <c r="N44" i="5"/>
  <c r="K44" i="5"/>
  <c r="C45" i="5"/>
  <c r="C46" i="5"/>
  <c r="C47" i="5"/>
  <c r="C48" i="5"/>
  <c r="C49" i="5"/>
  <c r="C50" i="5"/>
  <c r="C51" i="5"/>
  <c r="C52" i="5"/>
  <c r="C53" i="5"/>
  <c r="C55" i="5"/>
  <c r="C56" i="5"/>
  <c r="C44" i="5"/>
  <c r="A45" i="5"/>
  <c r="B45" i="5"/>
  <c r="A46" i="5"/>
  <c r="B46" i="5"/>
  <c r="A47" i="5"/>
  <c r="B47" i="5"/>
  <c r="A48" i="5"/>
  <c r="B48" i="5"/>
  <c r="A49" i="5"/>
  <c r="B49" i="5"/>
  <c r="A50" i="5"/>
  <c r="B50" i="5"/>
  <c r="A51" i="5"/>
  <c r="B51" i="5"/>
  <c r="A52" i="5"/>
  <c r="B52" i="5"/>
  <c r="A53" i="5"/>
  <c r="B53" i="5"/>
  <c r="A54" i="5"/>
  <c r="B54" i="5"/>
  <c r="A55" i="5"/>
  <c r="B55" i="5"/>
  <c r="A56" i="5"/>
  <c r="B56" i="5"/>
  <c r="B44" i="5"/>
  <c r="A44" i="5"/>
  <c r="V28" i="5"/>
  <c r="W28" i="5"/>
  <c r="X28" i="5"/>
  <c r="V29" i="5"/>
  <c r="W29" i="5"/>
  <c r="X29" i="5"/>
  <c r="V30" i="5"/>
  <c r="W30" i="5"/>
  <c r="X30" i="5"/>
  <c r="V31" i="5"/>
  <c r="W31" i="5"/>
  <c r="X31" i="5"/>
  <c r="V32" i="5"/>
  <c r="W32" i="5"/>
  <c r="X32" i="5"/>
  <c r="V33" i="5"/>
  <c r="W33" i="5"/>
  <c r="X33" i="5"/>
  <c r="V34" i="5"/>
  <c r="W34" i="5"/>
  <c r="X34" i="5"/>
  <c r="V35" i="5"/>
  <c r="W35" i="5"/>
  <c r="X35" i="5"/>
  <c r="V36" i="5"/>
  <c r="W36" i="5"/>
  <c r="X36" i="5"/>
  <c r="V37" i="5"/>
  <c r="W37" i="5"/>
  <c r="X37" i="5"/>
  <c r="V38" i="5"/>
  <c r="W38" i="5"/>
  <c r="X38" i="5"/>
  <c r="V39" i="5"/>
  <c r="W39" i="5"/>
  <c r="X39" i="5"/>
  <c r="X27" i="5"/>
  <c r="W27" i="5"/>
  <c r="V27" i="5"/>
  <c r="C27" i="5"/>
  <c r="K28" i="5"/>
  <c r="L28" i="5"/>
  <c r="M28" i="5"/>
  <c r="N28" i="5"/>
  <c r="K29" i="5"/>
  <c r="L29" i="5"/>
  <c r="M29" i="5"/>
  <c r="N29" i="5"/>
  <c r="K30" i="5"/>
  <c r="L30" i="5"/>
  <c r="M30" i="5"/>
  <c r="N30" i="5"/>
  <c r="K31" i="5"/>
  <c r="L31" i="5"/>
  <c r="M31" i="5"/>
  <c r="N31" i="5"/>
  <c r="K32" i="5"/>
  <c r="L32" i="5"/>
  <c r="M32" i="5"/>
  <c r="N32" i="5"/>
  <c r="K33" i="5"/>
  <c r="L33" i="5"/>
  <c r="M33" i="5"/>
  <c r="N33" i="5"/>
  <c r="K34" i="5"/>
  <c r="L34" i="5"/>
  <c r="M34" i="5"/>
  <c r="N34" i="5"/>
  <c r="K35" i="5"/>
  <c r="L35" i="5"/>
  <c r="M35" i="5"/>
  <c r="N35" i="5"/>
  <c r="K36" i="5"/>
  <c r="L36" i="5"/>
  <c r="M36" i="5"/>
  <c r="N36" i="5"/>
  <c r="K37" i="5"/>
  <c r="L37" i="5"/>
  <c r="M37" i="5"/>
  <c r="N37" i="5"/>
  <c r="K38" i="5"/>
  <c r="L38" i="5"/>
  <c r="M38" i="5"/>
  <c r="N38" i="5"/>
  <c r="K39" i="5"/>
  <c r="L39" i="5"/>
  <c r="M39" i="5"/>
  <c r="N39" i="5"/>
  <c r="L27" i="5"/>
  <c r="M27" i="5"/>
  <c r="N27" i="5"/>
  <c r="K27" i="5"/>
  <c r="C28" i="5"/>
  <c r="C29" i="5"/>
  <c r="C30" i="5"/>
  <c r="C31" i="5"/>
  <c r="C32" i="5"/>
  <c r="C33" i="5"/>
  <c r="C34" i="5"/>
  <c r="C35" i="5"/>
  <c r="C36" i="5"/>
  <c r="C38" i="5"/>
  <c r="C39" i="5"/>
  <c r="B28" i="5"/>
  <c r="B29" i="5"/>
  <c r="B30" i="5"/>
  <c r="B31" i="5"/>
  <c r="B32" i="5"/>
  <c r="B33" i="5"/>
  <c r="B34" i="5"/>
  <c r="B35" i="5"/>
  <c r="B36" i="5"/>
  <c r="B37" i="5"/>
  <c r="B38" i="5"/>
  <c r="B39" i="5"/>
  <c r="B27" i="5"/>
  <c r="A28" i="5"/>
  <c r="A29" i="5"/>
  <c r="A30" i="5"/>
  <c r="A31" i="5"/>
  <c r="A32" i="5"/>
  <c r="A33" i="5"/>
  <c r="A34" i="5"/>
  <c r="A35" i="5"/>
  <c r="A36" i="5"/>
  <c r="A37" i="5"/>
  <c r="A38" i="5"/>
  <c r="A39" i="5"/>
  <c r="A27" i="5"/>
  <c r="C21" i="5"/>
  <c r="N21" i="5"/>
  <c r="C22" i="5"/>
  <c r="N22" i="5"/>
  <c r="V21" i="5"/>
  <c r="W21" i="5"/>
  <c r="X21" i="5"/>
  <c r="V22" i="5"/>
  <c r="W22" i="5"/>
  <c r="X22" i="5"/>
  <c r="K21" i="5"/>
  <c r="L21" i="5"/>
  <c r="M21" i="5"/>
  <c r="K22" i="5"/>
  <c r="L22" i="5"/>
  <c r="M22" i="5"/>
  <c r="A21" i="5"/>
  <c r="B21" i="5"/>
  <c r="A22" i="5"/>
  <c r="B22" i="5"/>
  <c r="X20" i="5"/>
  <c r="W20" i="5"/>
  <c r="V20" i="5"/>
  <c r="N20" i="5"/>
  <c r="M20" i="5"/>
  <c r="L20" i="5"/>
  <c r="K20" i="5"/>
  <c r="B20" i="5"/>
  <c r="A20" i="5"/>
  <c r="X19" i="5"/>
  <c r="W19" i="5"/>
  <c r="V19" i="5"/>
  <c r="N19" i="5"/>
  <c r="M19" i="5"/>
  <c r="L19" i="5"/>
  <c r="K19" i="5"/>
  <c r="C19" i="5"/>
  <c r="B19" i="5"/>
  <c r="A19" i="5"/>
  <c r="X18" i="5"/>
  <c r="W18" i="5"/>
  <c r="V18" i="5"/>
  <c r="N18" i="5"/>
  <c r="M18" i="5"/>
  <c r="L18" i="5"/>
  <c r="K18" i="5"/>
  <c r="C18" i="5"/>
  <c r="B18" i="5"/>
  <c r="A18" i="5"/>
  <c r="X17" i="5"/>
  <c r="W17" i="5"/>
  <c r="V17" i="5"/>
  <c r="N17" i="5"/>
  <c r="M17" i="5"/>
  <c r="L17" i="5"/>
  <c r="K17" i="5"/>
  <c r="C17" i="5"/>
  <c r="B17" i="5"/>
  <c r="A17" i="5"/>
  <c r="X16" i="5"/>
  <c r="W16" i="5"/>
  <c r="V16" i="5"/>
  <c r="N16" i="5"/>
  <c r="M16" i="5"/>
  <c r="L16" i="5"/>
  <c r="K16" i="5"/>
  <c r="C16" i="5"/>
  <c r="B16" i="5"/>
  <c r="A16" i="5"/>
  <c r="X15" i="5"/>
  <c r="W15" i="5"/>
  <c r="V15" i="5"/>
  <c r="N15" i="5"/>
  <c r="M15" i="5"/>
  <c r="L15" i="5"/>
  <c r="K15" i="5"/>
  <c r="C15" i="5"/>
  <c r="B15" i="5"/>
  <c r="A15" i="5"/>
  <c r="X14" i="5"/>
  <c r="W14" i="5"/>
  <c r="V14" i="5"/>
  <c r="N14" i="5"/>
  <c r="M14" i="5"/>
  <c r="L14" i="5"/>
  <c r="K14" i="5"/>
  <c r="C14" i="5"/>
  <c r="B14" i="5"/>
  <c r="A14" i="5"/>
  <c r="X13" i="5"/>
  <c r="W13" i="5"/>
  <c r="V13" i="5"/>
  <c r="N13" i="5"/>
  <c r="M13" i="5"/>
  <c r="L13" i="5"/>
  <c r="K13" i="5"/>
  <c r="C13" i="5"/>
  <c r="B13" i="5"/>
  <c r="A13" i="5"/>
  <c r="X12" i="5"/>
  <c r="W12" i="5"/>
  <c r="V12" i="5"/>
  <c r="N12" i="5"/>
  <c r="M12" i="5"/>
  <c r="L12" i="5"/>
  <c r="K12" i="5"/>
  <c r="C12" i="5"/>
  <c r="B12" i="5"/>
  <c r="A12" i="5"/>
  <c r="X11" i="5"/>
  <c r="W11" i="5"/>
  <c r="V11" i="5"/>
  <c r="N11" i="5"/>
  <c r="M11" i="5"/>
  <c r="L11" i="5"/>
  <c r="K11" i="5"/>
  <c r="C11" i="5"/>
  <c r="B11" i="5"/>
  <c r="A11" i="5"/>
  <c r="X10" i="5"/>
  <c r="W10" i="5"/>
  <c r="V10" i="5"/>
  <c r="N10" i="5"/>
  <c r="M10" i="5"/>
  <c r="L10" i="5"/>
  <c r="K10" i="5"/>
  <c r="C10" i="5"/>
  <c r="B10" i="5"/>
  <c r="A10" i="5"/>
  <c r="F4" i="1"/>
  <c r="F6" i="1"/>
  <c r="O34" i="1" s="1"/>
  <c r="X56" i="1"/>
  <c r="X57" i="1"/>
  <c r="X58" i="1"/>
  <c r="X59" i="1"/>
  <c r="X60" i="1"/>
  <c r="X61" i="1"/>
  <c r="X62" i="1"/>
  <c r="X63" i="1"/>
  <c r="X64" i="1"/>
  <c r="X55" i="1"/>
  <c r="X41" i="1"/>
  <c r="X42" i="1"/>
  <c r="X43" i="1"/>
  <c r="X44" i="1"/>
  <c r="X45" i="1"/>
  <c r="X46" i="1"/>
  <c r="X47" i="1"/>
  <c r="X48" i="1"/>
  <c r="X49" i="1"/>
  <c r="X50" i="1"/>
  <c r="X40" i="1"/>
  <c r="X26" i="1"/>
  <c r="X27" i="1"/>
  <c r="X28" i="1"/>
  <c r="X29" i="1"/>
  <c r="X30" i="1"/>
  <c r="X31" i="1"/>
  <c r="X32" i="1"/>
  <c r="X33" i="1"/>
  <c r="X34" i="1"/>
  <c r="X35" i="1"/>
  <c r="X25" i="1"/>
  <c r="X11" i="1"/>
  <c r="X12" i="1"/>
  <c r="X13" i="1"/>
  <c r="X14" i="1"/>
  <c r="X15" i="1"/>
  <c r="X16" i="1"/>
  <c r="X17" i="1"/>
  <c r="X18" i="1"/>
  <c r="X19" i="1"/>
  <c r="X20" i="1"/>
  <c r="X10" i="1"/>
  <c r="W55" i="1"/>
  <c r="W56" i="1"/>
  <c r="W57" i="1"/>
  <c r="W58" i="1"/>
  <c r="W59" i="1"/>
  <c r="W60" i="1"/>
  <c r="W61" i="1"/>
  <c r="W62" i="1"/>
  <c r="W63" i="1"/>
  <c r="W64" i="1"/>
  <c r="V56" i="1"/>
  <c r="V57" i="1"/>
  <c r="V58" i="1"/>
  <c r="V59" i="1"/>
  <c r="V60" i="1"/>
  <c r="V61" i="1"/>
  <c r="V62" i="1"/>
  <c r="V63" i="1"/>
  <c r="V64" i="1"/>
  <c r="V55" i="1"/>
  <c r="V50" i="1"/>
  <c r="C64" i="1"/>
  <c r="N64" i="1"/>
  <c r="C63" i="1"/>
  <c r="C62" i="1"/>
  <c r="C61" i="1"/>
  <c r="N61" i="1"/>
  <c r="C60" i="1"/>
  <c r="M60" i="1"/>
  <c r="C59" i="1"/>
  <c r="N59" i="1"/>
  <c r="C58" i="1"/>
  <c r="N58" i="1"/>
  <c r="C57" i="1"/>
  <c r="M57" i="1"/>
  <c r="C56" i="1"/>
  <c r="M56" i="1"/>
  <c r="C55" i="1"/>
  <c r="N55" i="1"/>
  <c r="K56" i="1"/>
  <c r="L56" i="1"/>
  <c r="N56" i="1"/>
  <c r="K57" i="1"/>
  <c r="L57" i="1"/>
  <c r="N57" i="1"/>
  <c r="K58" i="1"/>
  <c r="L58" i="1"/>
  <c r="M58" i="1"/>
  <c r="K59" i="1"/>
  <c r="L59" i="1"/>
  <c r="M59" i="1"/>
  <c r="K60" i="1"/>
  <c r="L60" i="1"/>
  <c r="N60" i="1"/>
  <c r="K61" i="1"/>
  <c r="L61" i="1"/>
  <c r="M61" i="1"/>
  <c r="K62" i="1"/>
  <c r="L62" i="1"/>
  <c r="M62" i="1"/>
  <c r="N62" i="1"/>
  <c r="K63" i="1"/>
  <c r="L63" i="1"/>
  <c r="M63" i="1"/>
  <c r="N63" i="1"/>
  <c r="K64" i="1"/>
  <c r="L64" i="1"/>
  <c r="M64" i="1"/>
  <c r="L55" i="1"/>
  <c r="M55" i="1"/>
  <c r="K55" i="1"/>
  <c r="K50" i="1"/>
  <c r="C50" i="1"/>
  <c r="A56" i="1"/>
  <c r="B56" i="1"/>
  <c r="A57" i="1"/>
  <c r="B57" i="1"/>
  <c r="A58" i="1"/>
  <c r="B58" i="1"/>
  <c r="A59" i="1"/>
  <c r="B59" i="1"/>
  <c r="A60" i="1"/>
  <c r="B60" i="1"/>
  <c r="A61" i="1"/>
  <c r="B61" i="1"/>
  <c r="A62" i="1"/>
  <c r="B62" i="1"/>
  <c r="A63" i="1"/>
  <c r="B63" i="1"/>
  <c r="A64" i="1"/>
  <c r="B64" i="1"/>
  <c r="B55" i="1"/>
  <c r="A55" i="1"/>
  <c r="A50" i="1"/>
  <c r="V41" i="1"/>
  <c r="W41" i="1"/>
  <c r="V42" i="1"/>
  <c r="W42" i="1"/>
  <c r="V43" i="1"/>
  <c r="W43" i="1"/>
  <c r="V44" i="1"/>
  <c r="W44" i="1"/>
  <c r="V45" i="1"/>
  <c r="W45" i="1"/>
  <c r="V46" i="1"/>
  <c r="W46" i="1"/>
  <c r="V47" i="1"/>
  <c r="W47" i="1"/>
  <c r="V48" i="1"/>
  <c r="W48" i="1"/>
  <c r="V49" i="1"/>
  <c r="W49" i="1"/>
  <c r="W50" i="1"/>
  <c r="W40" i="1"/>
  <c r="V40" i="1"/>
  <c r="V35" i="1"/>
  <c r="N50" i="1"/>
  <c r="C49" i="1"/>
  <c r="C48" i="1"/>
  <c r="C47" i="1"/>
  <c r="N47" i="1"/>
  <c r="C46" i="1"/>
  <c r="N46" i="1"/>
  <c r="C45" i="1"/>
  <c r="M45" i="1"/>
  <c r="O45" i="1"/>
  <c r="C44" i="1"/>
  <c r="N44" i="1"/>
  <c r="C43" i="1"/>
  <c r="N43" i="1"/>
  <c r="C42" i="1"/>
  <c r="M42" i="1"/>
  <c r="C41" i="1"/>
  <c r="M41" i="1"/>
  <c r="C40" i="1"/>
  <c r="N40" i="1"/>
  <c r="K41" i="1"/>
  <c r="L41" i="1"/>
  <c r="N41" i="1"/>
  <c r="K42" i="1"/>
  <c r="L42" i="1"/>
  <c r="N42" i="1"/>
  <c r="K43" i="1"/>
  <c r="L43" i="1"/>
  <c r="M43" i="1"/>
  <c r="K44" i="1"/>
  <c r="L44" i="1"/>
  <c r="M44" i="1"/>
  <c r="K45" i="1"/>
  <c r="L45" i="1"/>
  <c r="N45" i="1"/>
  <c r="K46" i="1"/>
  <c r="L46" i="1"/>
  <c r="M46" i="1"/>
  <c r="K47" i="1"/>
  <c r="L47" i="1"/>
  <c r="M47" i="1"/>
  <c r="K48" i="1"/>
  <c r="L48" i="1"/>
  <c r="M48" i="1"/>
  <c r="N48" i="1"/>
  <c r="K49" i="1"/>
  <c r="L49" i="1"/>
  <c r="M49" i="1"/>
  <c r="N49" i="1"/>
  <c r="L50" i="1"/>
  <c r="M50" i="1"/>
  <c r="L40" i="1"/>
  <c r="M40" i="1"/>
  <c r="K40" i="1"/>
  <c r="K35" i="1"/>
  <c r="C35" i="1"/>
  <c r="A41" i="1"/>
  <c r="B41" i="1"/>
  <c r="A42" i="1"/>
  <c r="B42" i="1"/>
  <c r="A43" i="1"/>
  <c r="B43" i="1"/>
  <c r="A44" i="1"/>
  <c r="B44" i="1"/>
  <c r="A45" i="1"/>
  <c r="B45" i="1"/>
  <c r="A46" i="1"/>
  <c r="B46" i="1"/>
  <c r="A47" i="1"/>
  <c r="B47" i="1"/>
  <c r="A48" i="1"/>
  <c r="B48" i="1"/>
  <c r="A49" i="1"/>
  <c r="B49" i="1"/>
  <c r="B50" i="1"/>
  <c r="B40" i="1"/>
  <c r="A40" i="1"/>
  <c r="A35" i="1"/>
  <c r="V26" i="1"/>
  <c r="W26" i="1"/>
  <c r="V27" i="1"/>
  <c r="W27" i="1"/>
  <c r="V28" i="1"/>
  <c r="W28" i="1"/>
  <c r="V29" i="1"/>
  <c r="W29" i="1"/>
  <c r="V30" i="1"/>
  <c r="W30" i="1"/>
  <c r="V31" i="1"/>
  <c r="W31" i="1"/>
  <c r="V32" i="1"/>
  <c r="W32" i="1"/>
  <c r="V33" i="1"/>
  <c r="W33" i="1"/>
  <c r="V34" i="1"/>
  <c r="W34" i="1"/>
  <c r="W35" i="1"/>
  <c r="W25" i="1"/>
  <c r="V25" i="1"/>
  <c r="V20" i="1"/>
  <c r="N35" i="1"/>
  <c r="C34" i="1"/>
  <c r="C33" i="1"/>
  <c r="C32" i="1"/>
  <c r="N32" i="1"/>
  <c r="C31" i="1"/>
  <c r="N31" i="1"/>
  <c r="C30" i="1"/>
  <c r="M30" i="1"/>
  <c r="C29" i="1"/>
  <c r="N29" i="1"/>
  <c r="C28" i="1"/>
  <c r="N28" i="1"/>
  <c r="C27" i="1"/>
  <c r="M27" i="1"/>
  <c r="C26" i="1"/>
  <c r="M26" i="1"/>
  <c r="C25" i="1"/>
  <c r="N25" i="1"/>
  <c r="O25" i="1"/>
  <c r="K26" i="1"/>
  <c r="L26" i="1"/>
  <c r="N26" i="1"/>
  <c r="K27" i="1"/>
  <c r="L27" i="1"/>
  <c r="N27" i="1"/>
  <c r="K28" i="1"/>
  <c r="L28" i="1"/>
  <c r="M28" i="1"/>
  <c r="K29" i="1"/>
  <c r="L29" i="1"/>
  <c r="M29" i="1"/>
  <c r="K30" i="1"/>
  <c r="L30" i="1"/>
  <c r="N30" i="1"/>
  <c r="K31" i="1"/>
  <c r="L31" i="1"/>
  <c r="M31" i="1"/>
  <c r="K32" i="1"/>
  <c r="L32" i="1"/>
  <c r="M32" i="1"/>
  <c r="K33" i="1"/>
  <c r="L33" i="1"/>
  <c r="M33" i="1"/>
  <c r="N33" i="1"/>
  <c r="K34" i="1"/>
  <c r="L34" i="1"/>
  <c r="M34" i="1"/>
  <c r="N34" i="1"/>
  <c r="L35" i="1"/>
  <c r="M35" i="1"/>
  <c r="L25" i="1"/>
  <c r="M25" i="1"/>
  <c r="K25" i="1"/>
  <c r="C20" i="1"/>
  <c r="B25" i="1"/>
  <c r="B26" i="1"/>
  <c r="B27" i="1"/>
  <c r="B28" i="1"/>
  <c r="B29" i="1"/>
  <c r="B30" i="1"/>
  <c r="B31" i="1"/>
  <c r="B32" i="1"/>
  <c r="B33" i="1"/>
  <c r="B34" i="1"/>
  <c r="B35" i="1"/>
  <c r="A26" i="1"/>
  <c r="A27" i="1"/>
  <c r="A28" i="1"/>
  <c r="A29" i="1"/>
  <c r="A30" i="1"/>
  <c r="A31" i="1"/>
  <c r="A32" i="1"/>
  <c r="A33" i="1"/>
  <c r="A34" i="1"/>
  <c r="A25" i="1"/>
  <c r="A20" i="1"/>
  <c r="C11" i="1"/>
  <c r="M11" i="1"/>
  <c r="C12" i="1"/>
  <c r="M12" i="1"/>
  <c r="C13" i="1"/>
  <c r="N13" i="1"/>
  <c r="C14" i="1"/>
  <c r="N14" i="1"/>
  <c r="C15" i="1"/>
  <c r="M15" i="1"/>
  <c r="C16" i="1"/>
  <c r="N16" i="1"/>
  <c r="C17" i="1"/>
  <c r="N17" i="1"/>
  <c r="C18" i="1"/>
  <c r="C19" i="1"/>
  <c r="N20" i="1"/>
  <c r="C10" i="1"/>
  <c r="N10" i="1"/>
  <c r="V11" i="1"/>
  <c r="W11" i="1"/>
  <c r="V12" i="1"/>
  <c r="W12" i="1"/>
  <c r="V13" i="1"/>
  <c r="W13" i="1"/>
  <c r="V14" i="1"/>
  <c r="W14" i="1"/>
  <c r="V15" i="1"/>
  <c r="W15" i="1"/>
  <c r="V16" i="1"/>
  <c r="W16" i="1"/>
  <c r="V17" i="1"/>
  <c r="W17" i="1"/>
  <c r="V18" i="1"/>
  <c r="W18" i="1"/>
  <c r="V19" i="1"/>
  <c r="W19" i="1"/>
  <c r="W20" i="1"/>
  <c r="W10" i="1"/>
  <c r="V10" i="1"/>
  <c r="K11" i="1"/>
  <c r="L11" i="1"/>
  <c r="N11" i="1"/>
  <c r="K12" i="1"/>
  <c r="L12" i="1"/>
  <c r="N12" i="1"/>
  <c r="K13" i="1"/>
  <c r="L13" i="1"/>
  <c r="M13" i="1"/>
  <c r="K14" i="1"/>
  <c r="L14" i="1"/>
  <c r="M14" i="1"/>
  <c r="K15" i="1"/>
  <c r="L15" i="1"/>
  <c r="N15" i="1"/>
  <c r="K16" i="1"/>
  <c r="L16" i="1"/>
  <c r="M16" i="1"/>
  <c r="K17" i="1"/>
  <c r="L17" i="1"/>
  <c r="M17" i="1"/>
  <c r="K18" i="1"/>
  <c r="L18" i="1"/>
  <c r="M18" i="1"/>
  <c r="N18" i="1"/>
  <c r="K19" i="1"/>
  <c r="L19" i="1"/>
  <c r="M19" i="1"/>
  <c r="N19" i="1"/>
  <c r="K20" i="1"/>
  <c r="L20" i="1"/>
  <c r="M20" i="1"/>
  <c r="L10" i="1"/>
  <c r="M10" i="1"/>
  <c r="K10" i="1"/>
  <c r="A11" i="1"/>
  <c r="B11" i="1"/>
  <c r="A12" i="1"/>
  <c r="B12" i="1"/>
  <c r="A13" i="1"/>
  <c r="B13" i="1"/>
  <c r="A14" i="1"/>
  <c r="B14" i="1"/>
  <c r="A15" i="1"/>
  <c r="B15" i="1"/>
  <c r="A16" i="1"/>
  <c r="B16" i="1"/>
  <c r="A17" i="1"/>
  <c r="B17" i="1"/>
  <c r="A18" i="1"/>
  <c r="B18" i="1"/>
  <c r="A19" i="1"/>
  <c r="B19" i="1"/>
  <c r="B20" i="1"/>
  <c r="B10" i="1"/>
  <c r="A10" i="1"/>
  <c r="F4" i="3"/>
  <c r="F6" i="3" s="1"/>
  <c r="O46" i="3" s="1"/>
  <c r="C10" i="3"/>
  <c r="X64" i="3"/>
  <c r="X63" i="3"/>
  <c r="X62" i="3"/>
  <c r="X61" i="3"/>
  <c r="X60" i="3"/>
  <c r="X59" i="3"/>
  <c r="X58" i="3"/>
  <c r="X57" i="3"/>
  <c r="X56" i="3"/>
  <c r="X55" i="3"/>
  <c r="X50" i="3"/>
  <c r="X49" i="3"/>
  <c r="X48" i="3"/>
  <c r="X47" i="3"/>
  <c r="X46" i="3"/>
  <c r="X45" i="3"/>
  <c r="X44" i="3"/>
  <c r="X43" i="3"/>
  <c r="X42" i="3"/>
  <c r="X41" i="3"/>
  <c r="X40" i="3"/>
  <c r="X35" i="3"/>
  <c r="X34" i="3"/>
  <c r="X33" i="3"/>
  <c r="X32" i="3"/>
  <c r="X31" i="3"/>
  <c r="X30" i="3"/>
  <c r="X29" i="3"/>
  <c r="X28" i="3"/>
  <c r="X27" i="3"/>
  <c r="X26" i="3"/>
  <c r="X25" i="3"/>
  <c r="X20" i="3"/>
  <c r="X19" i="3"/>
  <c r="X18" i="3"/>
  <c r="X17" i="3"/>
  <c r="X16" i="3"/>
  <c r="X15" i="3"/>
  <c r="X14" i="3"/>
  <c r="X13" i="3"/>
  <c r="X12" i="3"/>
  <c r="X11" i="3"/>
  <c r="X10" i="3"/>
  <c r="W64" i="3"/>
  <c r="V64" i="3"/>
  <c r="C64" i="3"/>
  <c r="N64" i="3"/>
  <c r="M64" i="3"/>
  <c r="L64" i="3"/>
  <c r="K64" i="3"/>
  <c r="B64" i="3"/>
  <c r="A64" i="3"/>
  <c r="W63" i="3"/>
  <c r="V63" i="3"/>
  <c r="C63" i="3"/>
  <c r="N63" i="3"/>
  <c r="M63" i="3"/>
  <c r="L63" i="3"/>
  <c r="K63" i="3"/>
  <c r="B63" i="3"/>
  <c r="A63" i="3"/>
  <c r="W62" i="3"/>
  <c r="V62" i="3"/>
  <c r="C62" i="3"/>
  <c r="N62" i="3"/>
  <c r="M62" i="3"/>
  <c r="L62" i="3"/>
  <c r="K62" i="3"/>
  <c r="B62" i="3"/>
  <c r="A62" i="3"/>
  <c r="W61" i="3"/>
  <c r="V61" i="3"/>
  <c r="C61" i="3"/>
  <c r="N61" i="3"/>
  <c r="M61" i="3"/>
  <c r="L61" i="3"/>
  <c r="K61" i="3"/>
  <c r="B61" i="3"/>
  <c r="A61" i="3"/>
  <c r="W60" i="3"/>
  <c r="V60" i="3"/>
  <c r="C60" i="3"/>
  <c r="M60" i="3"/>
  <c r="N60" i="3"/>
  <c r="L60" i="3"/>
  <c r="K60" i="3"/>
  <c r="B60" i="3"/>
  <c r="A60" i="3"/>
  <c r="W59" i="3"/>
  <c r="V59" i="3"/>
  <c r="C59" i="3"/>
  <c r="N59" i="3"/>
  <c r="M59" i="3"/>
  <c r="L59" i="3"/>
  <c r="K59" i="3"/>
  <c r="B59" i="3"/>
  <c r="A59" i="3"/>
  <c r="W58" i="3"/>
  <c r="V58" i="3"/>
  <c r="C58" i="3"/>
  <c r="N58" i="3"/>
  <c r="M58" i="3"/>
  <c r="L58" i="3"/>
  <c r="K58" i="3"/>
  <c r="B58" i="3"/>
  <c r="A58" i="3"/>
  <c r="W57" i="3"/>
  <c r="V57" i="3"/>
  <c r="C57" i="3"/>
  <c r="M57" i="3"/>
  <c r="N57" i="3"/>
  <c r="L57" i="3"/>
  <c r="K57" i="3"/>
  <c r="B57" i="3"/>
  <c r="A57" i="3"/>
  <c r="W56" i="3"/>
  <c r="V56" i="3"/>
  <c r="C56" i="3"/>
  <c r="M56" i="3"/>
  <c r="N56" i="3"/>
  <c r="L56" i="3"/>
  <c r="K56" i="3"/>
  <c r="B56" i="3"/>
  <c r="A56" i="3"/>
  <c r="W55" i="3"/>
  <c r="V55" i="3"/>
  <c r="C55" i="3"/>
  <c r="N55" i="3"/>
  <c r="M55" i="3"/>
  <c r="L55" i="3"/>
  <c r="K55" i="3"/>
  <c r="B55" i="3"/>
  <c r="A55" i="3"/>
  <c r="W50" i="3"/>
  <c r="V50" i="3"/>
  <c r="C50" i="3"/>
  <c r="N50" i="3"/>
  <c r="M50" i="3"/>
  <c r="L50" i="3"/>
  <c r="K50" i="3"/>
  <c r="B50" i="3"/>
  <c r="A50" i="3"/>
  <c r="W49" i="3"/>
  <c r="V49" i="3"/>
  <c r="C49" i="3"/>
  <c r="N49" i="3"/>
  <c r="M49" i="3"/>
  <c r="L49" i="3"/>
  <c r="K49" i="3"/>
  <c r="B49" i="3"/>
  <c r="A49" i="3"/>
  <c r="W48" i="3"/>
  <c r="V48" i="3"/>
  <c r="C48" i="3"/>
  <c r="N48" i="3"/>
  <c r="M48" i="3"/>
  <c r="L48" i="3"/>
  <c r="K48" i="3"/>
  <c r="B48" i="3"/>
  <c r="A48" i="3"/>
  <c r="W47" i="3"/>
  <c r="V47" i="3"/>
  <c r="C47" i="3"/>
  <c r="N47" i="3"/>
  <c r="M47" i="3"/>
  <c r="L47" i="3"/>
  <c r="K47" i="3"/>
  <c r="B47" i="3"/>
  <c r="A47" i="3"/>
  <c r="W46" i="3"/>
  <c r="V46" i="3"/>
  <c r="C46" i="3"/>
  <c r="N46" i="3"/>
  <c r="M46" i="3"/>
  <c r="L46" i="3"/>
  <c r="K46" i="3"/>
  <c r="B46" i="3"/>
  <c r="A46" i="3"/>
  <c r="W45" i="3"/>
  <c r="V45" i="3"/>
  <c r="C45" i="3"/>
  <c r="M45" i="3"/>
  <c r="N45" i="3"/>
  <c r="L45" i="3"/>
  <c r="K45" i="3"/>
  <c r="B45" i="3"/>
  <c r="A45" i="3"/>
  <c r="W44" i="3"/>
  <c r="V44" i="3"/>
  <c r="C44" i="3"/>
  <c r="N44" i="3"/>
  <c r="M44" i="3"/>
  <c r="L44" i="3"/>
  <c r="K44" i="3"/>
  <c r="B44" i="3"/>
  <c r="A44" i="3"/>
  <c r="W43" i="3"/>
  <c r="V43" i="3"/>
  <c r="C43" i="3"/>
  <c r="N43" i="3"/>
  <c r="M43" i="3"/>
  <c r="L43" i="3"/>
  <c r="K43" i="3"/>
  <c r="B43" i="3"/>
  <c r="A43" i="3"/>
  <c r="W42" i="3"/>
  <c r="V42" i="3"/>
  <c r="C42" i="3"/>
  <c r="M42" i="3"/>
  <c r="N42" i="3"/>
  <c r="L42" i="3"/>
  <c r="K42" i="3"/>
  <c r="B42" i="3"/>
  <c r="A42" i="3"/>
  <c r="W41" i="3"/>
  <c r="V41" i="3"/>
  <c r="C41" i="3"/>
  <c r="M41" i="3"/>
  <c r="N41" i="3"/>
  <c r="L41" i="3"/>
  <c r="K41" i="3"/>
  <c r="B41" i="3"/>
  <c r="A41" i="3"/>
  <c r="W40" i="3"/>
  <c r="V40" i="3"/>
  <c r="C40" i="3"/>
  <c r="N40" i="3"/>
  <c r="M40" i="3"/>
  <c r="L40" i="3"/>
  <c r="K40" i="3"/>
  <c r="B40" i="3"/>
  <c r="A40" i="3"/>
  <c r="W35" i="3"/>
  <c r="V35" i="3"/>
  <c r="C35" i="3"/>
  <c r="N35" i="3"/>
  <c r="M35" i="3"/>
  <c r="L35" i="3"/>
  <c r="K35" i="3"/>
  <c r="B35" i="3"/>
  <c r="A35" i="3"/>
  <c r="W34" i="3"/>
  <c r="V34" i="3"/>
  <c r="C34" i="3"/>
  <c r="N34" i="3"/>
  <c r="M34" i="3"/>
  <c r="L34" i="3"/>
  <c r="K34" i="3"/>
  <c r="B34" i="3"/>
  <c r="A34" i="3"/>
  <c r="W33" i="3"/>
  <c r="V33" i="3"/>
  <c r="C33" i="3"/>
  <c r="N33" i="3"/>
  <c r="M33" i="3"/>
  <c r="L33" i="3"/>
  <c r="K33" i="3"/>
  <c r="B33" i="3"/>
  <c r="A33" i="3"/>
  <c r="W32" i="3"/>
  <c r="V32" i="3"/>
  <c r="C32" i="3"/>
  <c r="N32" i="3"/>
  <c r="M32" i="3"/>
  <c r="L32" i="3"/>
  <c r="K32" i="3"/>
  <c r="B32" i="3"/>
  <c r="A32" i="3"/>
  <c r="W31" i="3"/>
  <c r="V31" i="3"/>
  <c r="C31" i="3"/>
  <c r="N31" i="3"/>
  <c r="M31" i="3"/>
  <c r="L31" i="3"/>
  <c r="K31" i="3"/>
  <c r="B31" i="3"/>
  <c r="A31" i="3"/>
  <c r="W30" i="3"/>
  <c r="V30" i="3"/>
  <c r="C30" i="3"/>
  <c r="M30" i="3"/>
  <c r="N30" i="3"/>
  <c r="L30" i="3"/>
  <c r="K30" i="3"/>
  <c r="B30" i="3"/>
  <c r="A30" i="3"/>
  <c r="W29" i="3"/>
  <c r="V29" i="3"/>
  <c r="C29" i="3"/>
  <c r="N29" i="3"/>
  <c r="M29" i="3"/>
  <c r="L29" i="3"/>
  <c r="K29" i="3"/>
  <c r="B29" i="3"/>
  <c r="A29" i="3"/>
  <c r="W28" i="3"/>
  <c r="V28" i="3"/>
  <c r="C28" i="3"/>
  <c r="N28" i="3"/>
  <c r="M28" i="3"/>
  <c r="L28" i="3"/>
  <c r="K28" i="3"/>
  <c r="B28" i="3"/>
  <c r="A28" i="3"/>
  <c r="W27" i="3"/>
  <c r="V27" i="3"/>
  <c r="C27" i="3"/>
  <c r="M27" i="3"/>
  <c r="N27" i="3"/>
  <c r="L27" i="3"/>
  <c r="K27" i="3"/>
  <c r="B27" i="3"/>
  <c r="A27" i="3"/>
  <c r="W26" i="3"/>
  <c r="V26" i="3"/>
  <c r="C26" i="3"/>
  <c r="M26" i="3"/>
  <c r="N26" i="3"/>
  <c r="L26" i="3"/>
  <c r="K26" i="3"/>
  <c r="B26" i="3"/>
  <c r="A26" i="3"/>
  <c r="W25" i="3"/>
  <c r="V25" i="3"/>
  <c r="C25" i="3"/>
  <c r="N25" i="3"/>
  <c r="M25" i="3"/>
  <c r="L25" i="3"/>
  <c r="K25" i="3"/>
  <c r="B25" i="3"/>
  <c r="A25" i="3"/>
  <c r="W20" i="3"/>
  <c r="V20" i="3"/>
  <c r="C20" i="3"/>
  <c r="N20" i="3"/>
  <c r="M20" i="3"/>
  <c r="L20" i="3"/>
  <c r="K20" i="3"/>
  <c r="B20" i="3"/>
  <c r="A20" i="3"/>
  <c r="W19" i="3"/>
  <c r="V19" i="3"/>
  <c r="C19" i="3"/>
  <c r="N19" i="3"/>
  <c r="M19" i="3"/>
  <c r="L19" i="3"/>
  <c r="K19" i="3"/>
  <c r="B19" i="3"/>
  <c r="A19" i="3"/>
  <c r="W18" i="3"/>
  <c r="V18" i="3"/>
  <c r="C18" i="3"/>
  <c r="N18" i="3"/>
  <c r="M18" i="3"/>
  <c r="L18" i="3"/>
  <c r="K18" i="3"/>
  <c r="B18" i="3"/>
  <c r="A18" i="3"/>
  <c r="W17" i="3"/>
  <c r="V17" i="3"/>
  <c r="C17" i="3"/>
  <c r="N17" i="3"/>
  <c r="M17" i="3"/>
  <c r="L17" i="3"/>
  <c r="K17" i="3"/>
  <c r="B17" i="3"/>
  <c r="A17" i="3"/>
  <c r="W16" i="3"/>
  <c r="V16" i="3"/>
  <c r="C16" i="3"/>
  <c r="N16" i="3"/>
  <c r="M16" i="3"/>
  <c r="L16" i="3"/>
  <c r="K16" i="3"/>
  <c r="B16" i="3"/>
  <c r="A16" i="3"/>
  <c r="W15" i="3"/>
  <c r="V15" i="3"/>
  <c r="C15" i="3"/>
  <c r="M15" i="3"/>
  <c r="N15" i="3"/>
  <c r="L15" i="3"/>
  <c r="K15" i="3"/>
  <c r="B15" i="3"/>
  <c r="A15" i="3"/>
  <c r="W14" i="3"/>
  <c r="V14" i="3"/>
  <c r="C14" i="3"/>
  <c r="N14" i="3"/>
  <c r="M14" i="3"/>
  <c r="L14" i="3"/>
  <c r="K14" i="3"/>
  <c r="B14" i="3"/>
  <c r="A14" i="3"/>
  <c r="W13" i="3"/>
  <c r="V13" i="3"/>
  <c r="C13" i="3"/>
  <c r="N13" i="3"/>
  <c r="M13" i="3"/>
  <c r="L13" i="3"/>
  <c r="K13" i="3"/>
  <c r="B13" i="3"/>
  <c r="A13" i="3"/>
  <c r="W12" i="3"/>
  <c r="V12" i="3"/>
  <c r="C12" i="3"/>
  <c r="M12" i="3"/>
  <c r="N12" i="3"/>
  <c r="L12" i="3"/>
  <c r="K12" i="3"/>
  <c r="B12" i="3"/>
  <c r="A12" i="3"/>
  <c r="W11" i="3"/>
  <c r="V11" i="3"/>
  <c r="C11" i="3"/>
  <c r="M11" i="3"/>
  <c r="N11" i="3"/>
  <c r="L11" i="3"/>
  <c r="K11" i="3"/>
  <c r="B11" i="3"/>
  <c r="A11" i="3"/>
  <c r="W10" i="3"/>
  <c r="V10" i="3"/>
  <c r="N10" i="3"/>
  <c r="M10" i="3"/>
  <c r="L10" i="3"/>
  <c r="K10" i="3"/>
  <c r="B10" i="3"/>
  <c r="A10" i="3"/>
  <c r="H64" i="14" l="1"/>
  <c r="Q64" i="14" s="1"/>
  <c r="S64" i="14" s="1"/>
  <c r="U64" i="14" s="1"/>
  <c r="I41" i="14"/>
  <c r="P41" i="14" s="1"/>
  <c r="I35" i="14"/>
  <c r="P35" i="14" s="1"/>
  <c r="R35" i="14" s="1"/>
  <c r="T35" i="14" s="1"/>
  <c r="O57" i="1"/>
  <c r="H77" i="14"/>
  <c r="Q77" i="14" s="1"/>
  <c r="S77" i="14" s="1"/>
  <c r="U77" i="14" s="1"/>
  <c r="G39" i="13"/>
  <c r="G40" i="13"/>
  <c r="O16" i="1"/>
  <c r="O33" i="1"/>
  <c r="I43" i="14"/>
  <c r="J43" i="14" s="1"/>
  <c r="P43" i="14" s="1"/>
  <c r="G61" i="13"/>
  <c r="I61" i="13" s="1"/>
  <c r="P61" i="13" s="1"/>
  <c r="O18" i="3"/>
  <c r="O42" i="1"/>
  <c r="O12" i="1"/>
  <c r="O19" i="3"/>
  <c r="O46" i="1"/>
  <c r="O60" i="1"/>
  <c r="G35" i="13"/>
  <c r="I35" i="13" s="1"/>
  <c r="G57" i="13"/>
  <c r="I57" i="13" s="1"/>
  <c r="G45" i="13"/>
  <c r="G70" i="13"/>
  <c r="I70" i="13" s="1"/>
  <c r="I72" i="14"/>
  <c r="J72" i="14" s="1"/>
  <c r="H79" i="14"/>
  <c r="H60" i="14"/>
  <c r="H93" i="14"/>
  <c r="I93" i="14"/>
  <c r="H92" i="14"/>
  <c r="I92" i="14"/>
  <c r="R28" i="14"/>
  <c r="T28" i="14" s="1"/>
  <c r="Q28" i="14"/>
  <c r="S28" i="14" s="1"/>
  <c r="U28" i="14" s="1"/>
  <c r="Q26" i="14"/>
  <c r="S26" i="14" s="1"/>
  <c r="U26" i="14" s="1"/>
  <c r="R26" i="14"/>
  <c r="T26" i="14" s="1"/>
  <c r="Q27" i="14"/>
  <c r="S27" i="14" s="1"/>
  <c r="U27" i="14" s="1"/>
  <c r="R27" i="14"/>
  <c r="T27" i="14" s="1"/>
  <c r="J50" i="14"/>
  <c r="P50" i="14"/>
  <c r="J71" i="14"/>
  <c r="P71" i="14"/>
  <c r="R89" i="14"/>
  <c r="T89" i="14" s="1"/>
  <c r="Q89" i="14"/>
  <c r="S89" i="14" s="1"/>
  <c r="U89" i="14" s="1"/>
  <c r="Q79" i="14"/>
  <c r="S79" i="14" s="1"/>
  <c r="U79" i="14" s="1"/>
  <c r="R79" i="14"/>
  <c r="T79" i="14" s="1"/>
  <c r="R77" i="14"/>
  <c r="T77" i="14" s="1"/>
  <c r="R88" i="14"/>
  <c r="T88" i="14" s="1"/>
  <c r="Q88" i="14"/>
  <c r="S88" i="14" s="1"/>
  <c r="U88" i="14" s="1"/>
  <c r="H49" i="14"/>
  <c r="I49" i="14"/>
  <c r="H94" i="14"/>
  <c r="I94" i="14"/>
  <c r="H95" i="14"/>
  <c r="I95" i="14"/>
  <c r="J91" i="14"/>
  <c r="P91" i="14"/>
  <c r="G68" i="13"/>
  <c r="I68" i="13" s="1"/>
  <c r="G33" i="13"/>
  <c r="I33" i="13" s="1"/>
  <c r="G42" i="13"/>
  <c r="H42" i="13" s="1"/>
  <c r="G43" i="13"/>
  <c r="I43" i="13" s="1"/>
  <c r="G65" i="13"/>
  <c r="I65" i="13" s="1"/>
  <c r="G46" i="13"/>
  <c r="I46" i="13" s="1"/>
  <c r="G47" i="13"/>
  <c r="I47" i="13" s="1"/>
  <c r="G69" i="13"/>
  <c r="H69" i="13" s="1"/>
  <c r="G91" i="13"/>
  <c r="I91" i="13" s="1"/>
  <c r="G79" i="13"/>
  <c r="I79" i="13" s="1"/>
  <c r="G55" i="13"/>
  <c r="I55" i="13" s="1"/>
  <c r="G58" i="13"/>
  <c r="I58" i="13" s="1"/>
  <c r="P58" i="13" s="1"/>
  <c r="G64" i="13"/>
  <c r="H64" i="13" s="1"/>
  <c r="G34" i="13"/>
  <c r="H34" i="13" s="1"/>
  <c r="G56" i="13"/>
  <c r="H56" i="13" s="1"/>
  <c r="G62" i="13"/>
  <c r="I62" i="13" s="1"/>
  <c r="P62" i="13" s="1"/>
  <c r="G41" i="13"/>
  <c r="H41" i="13" s="1"/>
  <c r="G63" i="13"/>
  <c r="I63" i="13" s="1"/>
  <c r="G48" i="13"/>
  <c r="H48" i="13" s="1"/>
  <c r="G67" i="13"/>
  <c r="I67" i="13" s="1"/>
  <c r="H71" i="13"/>
  <c r="I71" i="13"/>
  <c r="J27" i="13"/>
  <c r="P27" i="13"/>
  <c r="H91" i="13"/>
  <c r="G94" i="13"/>
  <c r="G83" i="13"/>
  <c r="I83" i="13" s="1"/>
  <c r="P83" i="13" s="1"/>
  <c r="H50" i="13"/>
  <c r="I50" i="13"/>
  <c r="G93" i="13"/>
  <c r="P26" i="13"/>
  <c r="J26" i="13"/>
  <c r="H49" i="13"/>
  <c r="I49" i="13"/>
  <c r="P28" i="13"/>
  <c r="J28" i="13"/>
  <c r="G95" i="13"/>
  <c r="H72" i="13"/>
  <c r="I72" i="13"/>
  <c r="G92" i="13"/>
  <c r="Q60" i="14"/>
  <c r="S60" i="14" s="1"/>
  <c r="U60" i="14" s="1"/>
  <c r="R60" i="14"/>
  <c r="T60" i="14" s="1"/>
  <c r="Q70" i="14"/>
  <c r="S70" i="14" s="1"/>
  <c r="U70" i="14" s="1"/>
  <c r="R70" i="14"/>
  <c r="T70" i="14" s="1"/>
  <c r="R64" i="14"/>
  <c r="T64" i="14" s="1"/>
  <c r="Q63" i="14"/>
  <c r="S63" i="14" s="1"/>
  <c r="U63" i="14" s="1"/>
  <c r="R63" i="14"/>
  <c r="T63" i="14" s="1"/>
  <c r="Q42" i="14"/>
  <c r="S42" i="14" s="1"/>
  <c r="U42" i="14" s="1"/>
  <c r="R42" i="14"/>
  <c r="T42" i="14" s="1"/>
  <c r="Q41" i="14"/>
  <c r="S41" i="14" s="1"/>
  <c r="U41" i="14" s="1"/>
  <c r="R41" i="14"/>
  <c r="T41" i="14" s="1"/>
  <c r="Q34" i="14"/>
  <c r="S34" i="14" s="1"/>
  <c r="U34" i="14" s="1"/>
  <c r="R34" i="14"/>
  <c r="T34" i="14" s="1"/>
  <c r="R47" i="14"/>
  <c r="T47" i="14" s="1"/>
  <c r="Q47" i="14"/>
  <c r="S47" i="14" s="1"/>
  <c r="U47" i="14" s="1"/>
  <c r="S21" i="14"/>
  <c r="U21" i="14" s="1"/>
  <c r="R21" i="14"/>
  <c r="T21" i="14" s="1"/>
  <c r="S20" i="14"/>
  <c r="U20" i="14" s="1"/>
  <c r="R20" i="14"/>
  <c r="T20" i="14" s="1"/>
  <c r="G87" i="13"/>
  <c r="I87" i="13" s="1"/>
  <c r="P24" i="13"/>
  <c r="J24" i="13"/>
  <c r="H82" i="14"/>
  <c r="I82" i="14"/>
  <c r="P82" i="14" s="1"/>
  <c r="J88" i="14"/>
  <c r="J14" i="13"/>
  <c r="I37" i="14"/>
  <c r="P37" i="14" s="1"/>
  <c r="H37" i="14"/>
  <c r="J20" i="13"/>
  <c r="P20" i="13" s="1"/>
  <c r="I61" i="14"/>
  <c r="P61" i="14" s="1"/>
  <c r="H61" i="14"/>
  <c r="J47" i="14"/>
  <c r="I33" i="14"/>
  <c r="P33" i="14" s="1"/>
  <c r="H33" i="14"/>
  <c r="J21" i="13"/>
  <c r="P21" i="13" s="1"/>
  <c r="I39" i="14"/>
  <c r="P39" i="14" s="1"/>
  <c r="H39" i="14"/>
  <c r="H45" i="14"/>
  <c r="I45" i="14"/>
  <c r="P45" i="14" s="1"/>
  <c r="H78" i="14"/>
  <c r="I78" i="14"/>
  <c r="P78" i="14" s="1"/>
  <c r="G36" i="13"/>
  <c r="G37" i="13"/>
  <c r="I45" i="13"/>
  <c r="H45" i="13"/>
  <c r="I39" i="13"/>
  <c r="P39" i="13" s="1"/>
  <c r="H39" i="13"/>
  <c r="H61" i="13"/>
  <c r="I58" i="14"/>
  <c r="P58" i="14" s="1"/>
  <c r="H58" i="14"/>
  <c r="J11" i="13"/>
  <c r="P11" i="13"/>
  <c r="I57" i="14"/>
  <c r="P57" i="14" s="1"/>
  <c r="H57" i="14"/>
  <c r="I38" i="14"/>
  <c r="P38" i="14" s="1"/>
  <c r="H38" i="14"/>
  <c r="H80" i="14"/>
  <c r="I80" i="14"/>
  <c r="P80" i="14" s="1"/>
  <c r="J23" i="13"/>
  <c r="P23" i="13"/>
  <c r="H84" i="14"/>
  <c r="I84" i="14"/>
  <c r="P84" i="14" s="1"/>
  <c r="J17" i="13"/>
  <c r="G80" i="13"/>
  <c r="G84" i="13"/>
  <c r="G88" i="13"/>
  <c r="H59" i="14"/>
  <c r="I59" i="14"/>
  <c r="P59" i="14" s="1"/>
  <c r="H85" i="14"/>
  <c r="I85" i="14"/>
  <c r="P85" i="14" s="1"/>
  <c r="H55" i="14"/>
  <c r="I55" i="14"/>
  <c r="P55" i="14" s="1"/>
  <c r="P10" i="13"/>
  <c r="J10" i="13"/>
  <c r="J63" i="14"/>
  <c r="J16" i="13"/>
  <c r="I69" i="14"/>
  <c r="P69" i="14" s="1"/>
  <c r="H69" i="14"/>
  <c r="I44" i="14"/>
  <c r="H44" i="14"/>
  <c r="H87" i="14"/>
  <c r="I87" i="14"/>
  <c r="G60" i="13"/>
  <c r="I40" i="13"/>
  <c r="P40" i="13" s="1"/>
  <c r="H40" i="13"/>
  <c r="P22" i="13"/>
  <c r="J22" i="13"/>
  <c r="I68" i="14"/>
  <c r="P68" i="14" s="1"/>
  <c r="H68" i="14"/>
  <c r="H67" i="14"/>
  <c r="I67" i="14"/>
  <c r="P67" i="14" s="1"/>
  <c r="H90" i="14"/>
  <c r="I90" i="14"/>
  <c r="P90" i="14" s="1"/>
  <c r="P18" i="13"/>
  <c r="J18" i="13"/>
  <c r="J70" i="14"/>
  <c r="I36" i="14"/>
  <c r="P36" i="14" s="1"/>
  <c r="H36" i="14"/>
  <c r="G77" i="13"/>
  <c r="G81" i="13"/>
  <c r="G85" i="13"/>
  <c r="G89" i="13"/>
  <c r="P12" i="13"/>
  <c r="J12" i="13"/>
  <c r="J42" i="14"/>
  <c r="J34" i="14"/>
  <c r="H62" i="14"/>
  <c r="I62" i="14"/>
  <c r="P62" i="14" s="1"/>
  <c r="H70" i="13"/>
  <c r="I48" i="14"/>
  <c r="P48" i="14" s="1"/>
  <c r="H48" i="14"/>
  <c r="I46" i="14"/>
  <c r="P46" i="14" s="1"/>
  <c r="H46" i="14"/>
  <c r="I81" i="14"/>
  <c r="P81" i="14" s="1"/>
  <c r="H81" i="14"/>
  <c r="J13" i="13"/>
  <c r="P13" i="13"/>
  <c r="I56" i="14"/>
  <c r="P56" i="14" s="1"/>
  <c r="H56" i="14"/>
  <c r="I66" i="14"/>
  <c r="H66" i="14"/>
  <c r="H83" i="14"/>
  <c r="I83" i="14"/>
  <c r="P83" i="14" s="1"/>
  <c r="J15" i="13"/>
  <c r="P15" i="13"/>
  <c r="G38" i="13"/>
  <c r="G59" i="13"/>
  <c r="G44" i="13"/>
  <c r="G66" i="13"/>
  <c r="I69" i="13"/>
  <c r="J60" i="14"/>
  <c r="J19" i="13"/>
  <c r="P19" i="13"/>
  <c r="I65" i="14"/>
  <c r="H65" i="14"/>
  <c r="I40" i="14"/>
  <c r="P40" i="14" s="1"/>
  <c r="H40" i="14"/>
  <c r="H86" i="14"/>
  <c r="I86" i="14"/>
  <c r="J25" i="13"/>
  <c r="P25" i="13"/>
  <c r="Q25" i="13" s="1"/>
  <c r="G78" i="13"/>
  <c r="G82" i="13"/>
  <c r="G86" i="13"/>
  <c r="G90" i="13"/>
  <c r="J64" i="14"/>
  <c r="J89" i="14"/>
  <c r="J79" i="14"/>
  <c r="J77" i="14"/>
  <c r="O44" i="1"/>
  <c r="O59" i="1"/>
  <c r="O19" i="1"/>
  <c r="O35" i="1"/>
  <c r="O56" i="1"/>
  <c r="O27" i="1"/>
  <c r="O31" i="1"/>
  <c r="F5" i="1"/>
  <c r="D16" i="1" s="1"/>
  <c r="G16" i="1" s="1"/>
  <c r="O64" i="1"/>
  <c r="O62" i="1"/>
  <c r="O58" i="1"/>
  <c r="O49" i="1"/>
  <c r="O43" i="1"/>
  <c r="O30" i="1"/>
  <c r="O29" i="1"/>
  <c r="O13" i="1"/>
  <c r="O10" i="1"/>
  <c r="O17" i="1"/>
  <c r="O32" i="1"/>
  <c r="O41" i="1"/>
  <c r="O50" i="1"/>
  <c r="O28" i="1"/>
  <c r="O40" i="1"/>
  <c r="O48" i="1"/>
  <c r="O55" i="1"/>
  <c r="O18" i="1"/>
  <c r="O15" i="1"/>
  <c r="O14" i="1"/>
  <c r="O11" i="1"/>
  <c r="O20" i="1"/>
  <c r="O26" i="1"/>
  <c r="O47" i="1"/>
  <c r="O61" i="1"/>
  <c r="O63" i="1"/>
  <c r="F6" i="8"/>
  <c r="F5" i="8" s="1"/>
  <c r="F6" i="11"/>
  <c r="F6" i="10"/>
  <c r="O33" i="3"/>
  <c r="O40" i="3"/>
  <c r="F5" i="3"/>
  <c r="O58" i="3"/>
  <c r="O45" i="3"/>
  <c r="O41" i="3"/>
  <c r="O27" i="3"/>
  <c r="O10" i="3"/>
  <c r="O60" i="3"/>
  <c r="O59" i="3"/>
  <c r="O56" i="3"/>
  <c r="O55" i="3"/>
  <c r="O48" i="3"/>
  <c r="O47" i="3"/>
  <c r="O43" i="3"/>
  <c r="O35" i="3"/>
  <c r="O34" i="3"/>
  <c r="O31" i="3"/>
  <c r="O29" i="3"/>
  <c r="O25" i="3"/>
  <c r="O64" i="3"/>
  <c r="O62" i="3"/>
  <c r="O57" i="3"/>
  <c r="O42" i="3"/>
  <c r="O30" i="3"/>
  <c r="O13" i="3"/>
  <c r="O14" i="3"/>
  <c r="O16" i="3"/>
  <c r="O17" i="3"/>
  <c r="O20" i="3"/>
  <c r="O26" i="3"/>
  <c r="O28" i="3"/>
  <c r="O63" i="3"/>
  <c r="O11" i="3"/>
  <c r="O12" i="3"/>
  <c r="O15" i="3"/>
  <c r="O32" i="3"/>
  <c r="O44" i="3"/>
  <c r="O49" i="3"/>
  <c r="O50" i="3"/>
  <c r="O61" i="3"/>
  <c r="F6" i="5"/>
  <c r="F5" i="5" s="1"/>
  <c r="O63" i="8"/>
  <c r="Q35" i="14" l="1"/>
  <c r="S35" i="14" s="1"/>
  <c r="U35" i="14" s="1"/>
  <c r="J41" i="14"/>
  <c r="P72" i="14"/>
  <c r="H35" i="13"/>
  <c r="H33" i="13"/>
  <c r="J35" i="14"/>
  <c r="O64" i="10"/>
  <c r="O60" i="10"/>
  <c r="O56" i="10"/>
  <c r="O52" i="10"/>
  <c r="O44" i="10"/>
  <c r="O40" i="10"/>
  <c r="O36" i="10"/>
  <c r="O32" i="10"/>
  <c r="O82" i="10"/>
  <c r="O80" i="10"/>
  <c r="O78" i="10"/>
  <c r="O76" i="10"/>
  <c r="O74" i="10"/>
  <c r="O72" i="10"/>
  <c r="O70" i="10"/>
  <c r="O54" i="10"/>
  <c r="O53" i="10"/>
  <c r="O51" i="10"/>
  <c r="O34" i="10"/>
  <c r="O33" i="10"/>
  <c r="O31" i="10"/>
  <c r="O24" i="10"/>
  <c r="O20" i="10"/>
  <c r="O16" i="10"/>
  <c r="O12" i="10"/>
  <c r="O63" i="10"/>
  <c r="O50" i="10"/>
  <c r="O45" i="10"/>
  <c r="O43" i="10"/>
  <c r="O30" i="10"/>
  <c r="O25" i="10"/>
  <c r="O21" i="10"/>
  <c r="O17" i="10"/>
  <c r="O13" i="10"/>
  <c r="O62" i="10"/>
  <c r="O61" i="10"/>
  <c r="O59" i="10"/>
  <c r="O42" i="10"/>
  <c r="O41" i="10"/>
  <c r="O39" i="10"/>
  <c r="O57" i="10"/>
  <c r="O23" i="10"/>
  <c r="O15" i="10"/>
  <c r="O81" i="10"/>
  <c r="O77" i="10"/>
  <c r="O73" i="10"/>
  <c r="O65" i="10"/>
  <c r="O58" i="10"/>
  <c r="O37" i="10"/>
  <c r="O18" i="10"/>
  <c r="O10" i="10"/>
  <c r="O55" i="10"/>
  <c r="O38" i="10"/>
  <c r="O19" i="10"/>
  <c r="O11" i="10"/>
  <c r="O83" i="10"/>
  <c r="O79" i="10"/>
  <c r="O75" i="10"/>
  <c r="O71" i="10"/>
  <c r="O35" i="10"/>
  <c r="O22" i="10"/>
  <c r="O14" i="10"/>
  <c r="D13" i="1"/>
  <c r="G13" i="1" s="1"/>
  <c r="I13" i="1" s="1"/>
  <c r="H57" i="13"/>
  <c r="O71" i="8"/>
  <c r="I42" i="13"/>
  <c r="P42" i="13" s="1"/>
  <c r="I56" i="13"/>
  <c r="J56" i="13" s="1"/>
  <c r="H47" i="13"/>
  <c r="H79" i="13"/>
  <c r="H83" i="13"/>
  <c r="H46" i="13"/>
  <c r="I48" i="13"/>
  <c r="J48" i="13" s="1"/>
  <c r="Q85" i="14"/>
  <c r="S85" i="14" s="1"/>
  <c r="U85" i="14" s="1"/>
  <c r="R85" i="14"/>
  <c r="T85" i="14" s="1"/>
  <c r="Q84" i="14"/>
  <c r="S84" i="14" s="1"/>
  <c r="U84" i="14" s="1"/>
  <c r="R84" i="14"/>
  <c r="T84" i="14" s="1"/>
  <c r="R82" i="14"/>
  <c r="T82" i="14" s="1"/>
  <c r="Q82" i="14"/>
  <c r="S82" i="14" s="1"/>
  <c r="U82" i="14" s="1"/>
  <c r="R71" i="14"/>
  <c r="T71" i="14" s="1"/>
  <c r="Q71" i="14"/>
  <c r="S71" i="14" s="1"/>
  <c r="U71" i="14" s="1"/>
  <c r="Q50" i="14"/>
  <c r="S50" i="14" s="1"/>
  <c r="U50" i="14" s="1"/>
  <c r="R50" i="14"/>
  <c r="T50" i="14" s="1"/>
  <c r="J92" i="14"/>
  <c r="P92" i="14"/>
  <c r="Q83" i="14"/>
  <c r="S83" i="14" s="1"/>
  <c r="U83" i="14" s="1"/>
  <c r="R83" i="14"/>
  <c r="T83" i="14" s="1"/>
  <c r="R80" i="14"/>
  <c r="T80" i="14" s="1"/>
  <c r="Q80" i="14"/>
  <c r="S80" i="14" s="1"/>
  <c r="U80" i="14" s="1"/>
  <c r="R78" i="14"/>
  <c r="T78" i="14" s="1"/>
  <c r="Q78" i="14"/>
  <c r="S78" i="14" s="1"/>
  <c r="U78" i="14" s="1"/>
  <c r="J95" i="14"/>
  <c r="P95" i="14"/>
  <c r="P49" i="14"/>
  <c r="J49" i="14"/>
  <c r="Q72" i="14"/>
  <c r="S72" i="14" s="1"/>
  <c r="U72" i="14" s="1"/>
  <c r="R72" i="14"/>
  <c r="T72" i="14" s="1"/>
  <c r="J93" i="14"/>
  <c r="P93" i="14"/>
  <c r="R81" i="14"/>
  <c r="T81" i="14" s="1"/>
  <c r="Q81" i="14"/>
  <c r="S81" i="14" s="1"/>
  <c r="U81" i="14" s="1"/>
  <c r="Q90" i="14"/>
  <c r="S90" i="14" s="1"/>
  <c r="U90" i="14" s="1"/>
  <c r="R90" i="14"/>
  <c r="T90" i="14" s="1"/>
  <c r="Q91" i="14"/>
  <c r="S91" i="14" s="1"/>
  <c r="U91" i="14" s="1"/>
  <c r="R91" i="14"/>
  <c r="T91" i="14" s="1"/>
  <c r="J94" i="14"/>
  <c r="P94" i="14"/>
  <c r="H65" i="13"/>
  <c r="H68" i="13"/>
  <c r="H43" i="13"/>
  <c r="I41" i="13"/>
  <c r="P41" i="13" s="1"/>
  <c r="I64" i="13"/>
  <c r="J64" i="13" s="1"/>
  <c r="H58" i="13"/>
  <c r="H62" i="13"/>
  <c r="H55" i="13"/>
  <c r="H67" i="13"/>
  <c r="H63" i="13"/>
  <c r="I34" i="13"/>
  <c r="P34" i="13" s="1"/>
  <c r="H87" i="13"/>
  <c r="Q83" i="13"/>
  <c r="S83" i="13" s="1"/>
  <c r="U83" i="13" s="1"/>
  <c r="R83" i="13"/>
  <c r="T83" i="13" s="1"/>
  <c r="Q20" i="13"/>
  <c r="S20" i="13" s="1"/>
  <c r="U20" i="13" s="1"/>
  <c r="R20" i="13"/>
  <c r="T20" i="13" s="1"/>
  <c r="I95" i="13"/>
  <c r="H95" i="13"/>
  <c r="J50" i="13"/>
  <c r="P50" i="13"/>
  <c r="P91" i="13"/>
  <c r="J91" i="13"/>
  <c r="J71" i="13"/>
  <c r="P71" i="13"/>
  <c r="Q39" i="13"/>
  <c r="S39" i="13" s="1"/>
  <c r="U39" i="13" s="1"/>
  <c r="R39" i="13"/>
  <c r="T39" i="13" s="1"/>
  <c r="H92" i="13"/>
  <c r="I92" i="13"/>
  <c r="Q21" i="13"/>
  <c r="S21" i="13" s="1"/>
  <c r="U21" i="13" s="1"/>
  <c r="R21" i="13"/>
  <c r="T21" i="13" s="1"/>
  <c r="J72" i="13"/>
  <c r="P72" i="13"/>
  <c r="Q28" i="13"/>
  <c r="S28" i="13" s="1"/>
  <c r="U28" i="13" s="1"/>
  <c r="R28" i="13"/>
  <c r="T28" i="13" s="1"/>
  <c r="Q26" i="13"/>
  <c r="S26" i="13" s="1"/>
  <c r="U26" i="13" s="1"/>
  <c r="R26" i="13"/>
  <c r="T26" i="13" s="1"/>
  <c r="R27" i="13"/>
  <c r="T27" i="13" s="1"/>
  <c r="Q27" i="13"/>
  <c r="S27" i="13" s="1"/>
  <c r="U27" i="13" s="1"/>
  <c r="R61" i="13"/>
  <c r="T61" i="13" s="1"/>
  <c r="Q61" i="13"/>
  <c r="S61" i="13" s="1"/>
  <c r="U61" i="13" s="1"/>
  <c r="P49" i="13"/>
  <c r="J49" i="13"/>
  <c r="I93" i="13"/>
  <c r="H93" i="13"/>
  <c r="H94" i="13"/>
  <c r="I94" i="13"/>
  <c r="Q59" i="14"/>
  <c r="S59" i="14" s="1"/>
  <c r="U59" i="14" s="1"/>
  <c r="Q68" i="14"/>
  <c r="S68" i="14" s="1"/>
  <c r="U68" i="14" s="1"/>
  <c r="R68" i="14"/>
  <c r="T68" i="14" s="1"/>
  <c r="Q67" i="14"/>
  <c r="S67" i="14" s="1"/>
  <c r="U67" i="14" s="1"/>
  <c r="R67" i="14"/>
  <c r="T67" i="14" s="1"/>
  <c r="R61" i="14"/>
  <c r="T61" i="14" s="1"/>
  <c r="Q61" i="14"/>
  <c r="S61" i="14" s="1"/>
  <c r="U61" i="14" s="1"/>
  <c r="Q56" i="14"/>
  <c r="S56" i="14" s="1"/>
  <c r="U56" i="14" s="1"/>
  <c r="R56" i="14"/>
  <c r="T56" i="14" s="1"/>
  <c r="Q55" i="14"/>
  <c r="S55" i="14" s="1"/>
  <c r="U55" i="14" s="1"/>
  <c r="R55" i="14"/>
  <c r="T55" i="14" s="1"/>
  <c r="R59" i="14"/>
  <c r="T59" i="14" s="1"/>
  <c r="Q62" i="14"/>
  <c r="S62" i="14" s="1"/>
  <c r="U62" i="14" s="1"/>
  <c r="R62" i="14"/>
  <c r="T62" i="14" s="1"/>
  <c r="R69" i="14"/>
  <c r="T69" i="14" s="1"/>
  <c r="Q69" i="14"/>
  <c r="S69" i="14" s="1"/>
  <c r="U69" i="14" s="1"/>
  <c r="R57" i="14"/>
  <c r="T57" i="14" s="1"/>
  <c r="Q57" i="14"/>
  <c r="S57" i="14" s="1"/>
  <c r="U57" i="14" s="1"/>
  <c r="Q58" i="14"/>
  <c r="S58" i="14" s="1"/>
  <c r="U58" i="14" s="1"/>
  <c r="R58" i="14"/>
  <c r="T58" i="14" s="1"/>
  <c r="Q36" i="14"/>
  <c r="S36" i="14" s="1"/>
  <c r="U36" i="14" s="1"/>
  <c r="R36" i="14"/>
  <c r="T36" i="14" s="1"/>
  <c r="Q46" i="14"/>
  <c r="S46" i="14" s="1"/>
  <c r="U46" i="14" s="1"/>
  <c r="R46" i="14"/>
  <c r="T46" i="14" s="1"/>
  <c r="R33" i="14"/>
  <c r="T33" i="14" s="1"/>
  <c r="Q33" i="14"/>
  <c r="S33" i="14" s="1"/>
  <c r="U33" i="14" s="1"/>
  <c r="R43" i="14"/>
  <c r="T43" i="14" s="1"/>
  <c r="Q43" i="14"/>
  <c r="S43" i="14" s="1"/>
  <c r="U43" i="14" s="1"/>
  <c r="R39" i="14"/>
  <c r="T39" i="14" s="1"/>
  <c r="Q39" i="14"/>
  <c r="S39" i="14" s="1"/>
  <c r="U39" i="14" s="1"/>
  <c r="Q40" i="14"/>
  <c r="S40" i="14" s="1"/>
  <c r="U40" i="14" s="1"/>
  <c r="R40" i="14"/>
  <c r="T40" i="14" s="1"/>
  <c r="Q48" i="14"/>
  <c r="S48" i="14" s="1"/>
  <c r="U48" i="14" s="1"/>
  <c r="R48" i="14"/>
  <c r="T48" i="14" s="1"/>
  <c r="Q45" i="14"/>
  <c r="S45" i="14" s="1"/>
  <c r="U45" i="14" s="1"/>
  <c r="R45" i="14"/>
  <c r="T45" i="14" s="1"/>
  <c r="Q38" i="14"/>
  <c r="S38" i="14" s="1"/>
  <c r="U38" i="14" s="1"/>
  <c r="R38" i="14"/>
  <c r="T38" i="14" s="1"/>
  <c r="R25" i="13"/>
  <c r="T25" i="13" s="1"/>
  <c r="S25" i="13"/>
  <c r="U25" i="13" s="1"/>
  <c r="I59" i="13"/>
  <c r="P59" i="13" s="1"/>
  <c r="H59" i="13"/>
  <c r="J83" i="14"/>
  <c r="J42" i="13"/>
  <c r="R10" i="13"/>
  <c r="T10" i="13" s="1"/>
  <c r="Q10" i="13"/>
  <c r="S10" i="13" s="1"/>
  <c r="U10" i="13" s="1"/>
  <c r="J84" i="14"/>
  <c r="P47" i="13"/>
  <c r="J47" i="13"/>
  <c r="I85" i="13"/>
  <c r="H85" i="13"/>
  <c r="R22" i="13"/>
  <c r="T22" i="13" s="1"/>
  <c r="Q22" i="13"/>
  <c r="S22" i="13" s="1"/>
  <c r="U22" i="13" s="1"/>
  <c r="J65" i="13"/>
  <c r="P65" i="13" s="1"/>
  <c r="J62" i="13"/>
  <c r="J55" i="13"/>
  <c r="P55" i="13"/>
  <c r="J55" i="14"/>
  <c r="J59" i="14"/>
  <c r="I80" i="13"/>
  <c r="H80" i="13"/>
  <c r="J38" i="14"/>
  <c r="J58" i="14"/>
  <c r="J39" i="13"/>
  <c r="J67" i="13"/>
  <c r="P67" i="13"/>
  <c r="I36" i="13"/>
  <c r="H36" i="13"/>
  <c r="J39" i="14"/>
  <c r="J33" i="14"/>
  <c r="J61" i="14"/>
  <c r="J87" i="13"/>
  <c r="P87" i="13" s="1"/>
  <c r="Q14" i="13"/>
  <c r="S14" i="13" s="1"/>
  <c r="U14" i="13" s="1"/>
  <c r="R14" i="13"/>
  <c r="T14" i="13" s="1"/>
  <c r="P57" i="13"/>
  <c r="J57" i="13"/>
  <c r="J41" i="13"/>
  <c r="I90" i="13"/>
  <c r="P90" i="13" s="1"/>
  <c r="H90" i="13"/>
  <c r="J86" i="14"/>
  <c r="P86" i="14" s="1"/>
  <c r="J67" i="14"/>
  <c r="J69" i="14"/>
  <c r="J79" i="13"/>
  <c r="P79" i="13"/>
  <c r="I84" i="13"/>
  <c r="H84" i="13"/>
  <c r="I86" i="13"/>
  <c r="H86" i="13"/>
  <c r="H38" i="13"/>
  <c r="I38" i="13"/>
  <c r="J56" i="14"/>
  <c r="J48" i="14"/>
  <c r="I82" i="13"/>
  <c r="H82" i="13"/>
  <c r="I66" i="13"/>
  <c r="H66" i="13"/>
  <c r="R15" i="13"/>
  <c r="T15" i="13" s="1"/>
  <c r="Q15" i="13"/>
  <c r="S15" i="13" s="1"/>
  <c r="U15" i="13" s="1"/>
  <c r="R13" i="13"/>
  <c r="T13" i="13" s="1"/>
  <c r="Q13" i="13"/>
  <c r="S13" i="13" s="1"/>
  <c r="U13" i="13" s="1"/>
  <c r="J62" i="14"/>
  <c r="I81" i="13"/>
  <c r="P81" i="13" s="1"/>
  <c r="H81" i="13"/>
  <c r="J90" i="14"/>
  <c r="P46" i="13"/>
  <c r="J46" i="13"/>
  <c r="H60" i="13"/>
  <c r="I60" i="13"/>
  <c r="J44" i="14"/>
  <c r="P44" i="14" s="1"/>
  <c r="S16" i="13"/>
  <c r="U16" i="13" s="1"/>
  <c r="R16" i="13"/>
  <c r="T16" i="13" s="1"/>
  <c r="R17" i="13"/>
  <c r="T17" i="13" s="1"/>
  <c r="Q17" i="13"/>
  <c r="S17" i="13" s="1"/>
  <c r="U17" i="13" s="1"/>
  <c r="R23" i="13"/>
  <c r="T23" i="13" s="1"/>
  <c r="Q23" i="13"/>
  <c r="S23" i="13" s="1"/>
  <c r="U23" i="13" s="1"/>
  <c r="J80" i="14"/>
  <c r="J33" i="13"/>
  <c r="P33" i="13"/>
  <c r="J45" i="14"/>
  <c r="R19" i="13"/>
  <c r="T19" i="13" s="1"/>
  <c r="Q19" i="13"/>
  <c r="S19" i="13" s="1"/>
  <c r="U19" i="13" s="1"/>
  <c r="P56" i="13"/>
  <c r="I89" i="13"/>
  <c r="H89" i="13"/>
  <c r="J35" i="13"/>
  <c r="P35" i="13"/>
  <c r="R11" i="13"/>
  <c r="T11" i="13" s="1"/>
  <c r="Q11" i="13"/>
  <c r="S11" i="13" s="1"/>
  <c r="U11" i="13" s="1"/>
  <c r="H37" i="13"/>
  <c r="I37" i="13"/>
  <c r="P37" i="13" s="1"/>
  <c r="J78" i="14"/>
  <c r="J82" i="14"/>
  <c r="J40" i="14"/>
  <c r="P68" i="13"/>
  <c r="J68" i="13"/>
  <c r="J81" i="14"/>
  <c r="I78" i="13"/>
  <c r="H78" i="13"/>
  <c r="J65" i="14"/>
  <c r="P65" i="14" s="1"/>
  <c r="P69" i="13"/>
  <c r="J69" i="13"/>
  <c r="I44" i="13"/>
  <c r="H44" i="13"/>
  <c r="P64" i="13"/>
  <c r="J66" i="14"/>
  <c r="P66" i="14" s="1"/>
  <c r="J83" i="13"/>
  <c r="J46" i="14"/>
  <c r="J70" i="13"/>
  <c r="P70" i="13"/>
  <c r="Q70" i="13" s="1"/>
  <c r="R12" i="13"/>
  <c r="T12" i="13" s="1"/>
  <c r="Q12" i="13"/>
  <c r="S12" i="13" s="1"/>
  <c r="U12" i="13" s="1"/>
  <c r="I77" i="13"/>
  <c r="H77" i="13"/>
  <c r="J36" i="14"/>
  <c r="Q18" i="13"/>
  <c r="S18" i="13" s="1"/>
  <c r="U18" i="13" s="1"/>
  <c r="R18" i="13"/>
  <c r="T18" i="13" s="1"/>
  <c r="J68" i="14"/>
  <c r="J43" i="13"/>
  <c r="P43" i="13" s="1"/>
  <c r="J40" i="13"/>
  <c r="J87" i="14"/>
  <c r="P87" i="14" s="1"/>
  <c r="J85" i="14"/>
  <c r="H88" i="13"/>
  <c r="I88" i="13"/>
  <c r="J57" i="14"/>
  <c r="J61" i="13"/>
  <c r="J58" i="13"/>
  <c r="J45" i="13"/>
  <c r="P45" i="13"/>
  <c r="J37" i="14"/>
  <c r="J63" i="13"/>
  <c r="P63" i="13"/>
  <c r="R24" i="13"/>
  <c r="T24" i="13" s="1"/>
  <c r="Q24" i="13"/>
  <c r="S24" i="13" s="1"/>
  <c r="U24" i="13" s="1"/>
  <c r="D12" i="1"/>
  <c r="G12" i="1" s="1"/>
  <c r="D14" i="1"/>
  <c r="G14" i="1" s="1"/>
  <c r="I14" i="1" s="1"/>
  <c r="O83" i="11"/>
  <c r="O64" i="11"/>
  <c r="O24" i="11"/>
  <c r="O65" i="11"/>
  <c r="O25" i="11"/>
  <c r="O44" i="11"/>
  <c r="O45" i="11"/>
  <c r="K6" i="8"/>
  <c r="D71" i="8" s="1"/>
  <c r="L5" i="8"/>
  <c r="F51" i="8" s="1"/>
  <c r="O48" i="8"/>
  <c r="K6" i="1"/>
  <c r="D56" i="1" s="1"/>
  <c r="L5" i="1"/>
  <c r="F49" i="1" s="1"/>
  <c r="L6" i="1"/>
  <c r="F64" i="1" s="1"/>
  <c r="D10" i="1"/>
  <c r="G10" i="1" s="1"/>
  <c r="H10" i="1" s="1"/>
  <c r="D20" i="1"/>
  <c r="G20" i="1" s="1"/>
  <c r="H20" i="1" s="1"/>
  <c r="O72" i="8"/>
  <c r="M6" i="1"/>
  <c r="E64" i="1" s="1"/>
  <c r="O52" i="8"/>
  <c r="O62" i="8"/>
  <c r="D18" i="1"/>
  <c r="G18" i="1" s="1"/>
  <c r="D17" i="1"/>
  <c r="G17" i="1" s="1"/>
  <c r="I17" i="1" s="1"/>
  <c r="O71" i="11"/>
  <c r="O75" i="11"/>
  <c r="O79" i="11"/>
  <c r="O70" i="11"/>
  <c r="O52" i="11"/>
  <c r="O56" i="11"/>
  <c r="O60" i="11"/>
  <c r="O50" i="11"/>
  <c r="O32" i="11"/>
  <c r="O36" i="11"/>
  <c r="O40" i="11"/>
  <c r="O23" i="11"/>
  <c r="O13" i="11"/>
  <c r="O17" i="11"/>
  <c r="O21" i="11"/>
  <c r="O20" i="11"/>
  <c r="O72" i="11"/>
  <c r="O76" i="11"/>
  <c r="O80" i="11"/>
  <c r="O53" i="11"/>
  <c r="O57" i="11"/>
  <c r="O61" i="11"/>
  <c r="O43" i="11"/>
  <c r="O33" i="11"/>
  <c r="O37" i="11"/>
  <c r="O41" i="11"/>
  <c r="O14" i="11"/>
  <c r="O18" i="11"/>
  <c r="O22" i="11"/>
  <c r="O73" i="11"/>
  <c r="O77" i="11"/>
  <c r="O81" i="11"/>
  <c r="O54" i="11"/>
  <c r="O58" i="11"/>
  <c r="O62" i="11"/>
  <c r="O34" i="11"/>
  <c r="O38" i="11"/>
  <c r="O42" i="11"/>
  <c r="O11" i="11"/>
  <c r="O15" i="11"/>
  <c r="O19" i="11"/>
  <c r="O10" i="11"/>
  <c r="O74" i="11"/>
  <c r="O78" i="11"/>
  <c r="O82" i="11"/>
  <c r="O51" i="11"/>
  <c r="O55" i="11"/>
  <c r="O59" i="11"/>
  <c r="O63" i="11"/>
  <c r="O31" i="11"/>
  <c r="O35" i="11"/>
  <c r="O39" i="11"/>
  <c r="O30" i="11"/>
  <c r="O12" i="11"/>
  <c r="O16" i="11"/>
  <c r="L6" i="8"/>
  <c r="D21" i="8"/>
  <c r="G21" i="8" s="1"/>
  <c r="I21" i="8" s="1"/>
  <c r="D20" i="8"/>
  <c r="G20" i="8" s="1"/>
  <c r="D15" i="8"/>
  <c r="G15" i="8" s="1"/>
  <c r="D14" i="8"/>
  <c r="G14" i="8" s="1"/>
  <c r="D22" i="8"/>
  <c r="G22" i="8" s="1"/>
  <c r="D11" i="8"/>
  <c r="G11" i="8" s="1"/>
  <c r="K5" i="8"/>
  <c r="D19" i="8"/>
  <c r="G19" i="8" s="1"/>
  <c r="D17" i="8"/>
  <c r="G17" i="8" s="1"/>
  <c r="D16" i="8"/>
  <c r="G16" i="8" s="1"/>
  <c r="D10" i="8"/>
  <c r="G10" i="8" s="1"/>
  <c r="M6" i="8"/>
  <c r="D18" i="8"/>
  <c r="G18" i="8" s="1"/>
  <c r="D13" i="8"/>
  <c r="G13" i="8" s="1"/>
  <c r="D12" i="8"/>
  <c r="G12" i="8" s="1"/>
  <c r="O55" i="8"/>
  <c r="O44" i="8"/>
  <c r="O38" i="8"/>
  <c r="O33" i="8"/>
  <c r="O27" i="8"/>
  <c r="O20" i="8"/>
  <c r="O19" i="8"/>
  <c r="O13" i="8"/>
  <c r="O12" i="8"/>
  <c r="O11" i="8"/>
  <c r="O69" i="8"/>
  <c r="O65" i="8"/>
  <c r="O51" i="8"/>
  <c r="O49" i="8"/>
  <c r="O37" i="8"/>
  <c r="O36" i="8"/>
  <c r="O35" i="8"/>
  <c r="O34" i="8"/>
  <c r="O22" i="8"/>
  <c r="O18" i="8"/>
  <c r="O17" i="8"/>
  <c r="O47" i="8"/>
  <c r="O46" i="8"/>
  <c r="O68" i="8"/>
  <c r="O67" i="8"/>
  <c r="O64" i="8"/>
  <c r="O56" i="8"/>
  <c r="O32" i="8"/>
  <c r="O31" i="8"/>
  <c r="O30" i="8"/>
  <c r="O14" i="8"/>
  <c r="O70" i="8"/>
  <c r="O66" i="8"/>
  <c r="O61" i="8"/>
  <c r="O50" i="8"/>
  <c r="O39" i="8"/>
  <c r="O21" i="8"/>
  <c r="O16" i="8"/>
  <c r="O54" i="8"/>
  <c r="O15" i="8"/>
  <c r="O53" i="8"/>
  <c r="O45" i="8"/>
  <c r="O10" i="8"/>
  <c r="O29" i="8"/>
  <c r="O28" i="8"/>
  <c r="D11" i="1"/>
  <c r="G11" i="1" s="1"/>
  <c r="D19" i="1"/>
  <c r="G19" i="1" s="1"/>
  <c r="K5" i="1"/>
  <c r="D15" i="1"/>
  <c r="G15" i="1" s="1"/>
  <c r="F5" i="11"/>
  <c r="F5" i="10"/>
  <c r="I18" i="1"/>
  <c r="H18" i="1"/>
  <c r="I16" i="1"/>
  <c r="H16" i="1"/>
  <c r="D13" i="3"/>
  <c r="G13" i="3" s="1"/>
  <c r="D17" i="3"/>
  <c r="G17" i="3" s="1"/>
  <c r="K5" i="3"/>
  <c r="K6" i="3"/>
  <c r="D10" i="3"/>
  <c r="G10" i="3" s="1"/>
  <c r="D14" i="3"/>
  <c r="G14" i="3" s="1"/>
  <c r="D18" i="3"/>
  <c r="G18" i="3" s="1"/>
  <c r="L5" i="3"/>
  <c r="D11" i="3"/>
  <c r="G11" i="3" s="1"/>
  <c r="D15" i="3"/>
  <c r="G15" i="3" s="1"/>
  <c r="D19" i="3"/>
  <c r="G19" i="3" s="1"/>
  <c r="M6" i="3"/>
  <c r="D12" i="3"/>
  <c r="G12" i="3" s="1"/>
  <c r="L6" i="3"/>
  <c r="D16" i="3"/>
  <c r="G16" i="3" s="1"/>
  <c r="D20" i="3"/>
  <c r="G20" i="3" s="1"/>
  <c r="O62" i="5"/>
  <c r="O66" i="5"/>
  <c r="O70" i="5"/>
  <c r="O45" i="5"/>
  <c r="O49" i="5"/>
  <c r="O53" i="5"/>
  <c r="O44" i="5"/>
  <c r="O30" i="5"/>
  <c r="O34" i="5"/>
  <c r="O38" i="5"/>
  <c r="O22" i="5"/>
  <c r="O20" i="5"/>
  <c r="O17" i="5"/>
  <c r="O14" i="5"/>
  <c r="O15" i="5"/>
  <c r="O10" i="5"/>
  <c r="O63" i="5"/>
  <c r="O67" i="5"/>
  <c r="O61" i="5"/>
  <c r="O46" i="5"/>
  <c r="O50" i="5"/>
  <c r="O54" i="5"/>
  <c r="O31" i="5"/>
  <c r="O35" i="5"/>
  <c r="O39" i="5"/>
  <c r="O18" i="5"/>
  <c r="O71" i="5"/>
  <c r="O64" i="5"/>
  <c r="O68" i="5"/>
  <c r="O47" i="5"/>
  <c r="O51" i="5"/>
  <c r="O55" i="5"/>
  <c r="O28" i="5"/>
  <c r="O32" i="5"/>
  <c r="O36" i="5"/>
  <c r="O21" i="5"/>
  <c r="O19" i="5"/>
  <c r="O11" i="5"/>
  <c r="O69" i="5"/>
  <c r="O48" i="5"/>
  <c r="O37" i="5"/>
  <c r="O16" i="5"/>
  <c r="O72" i="5"/>
  <c r="O52" i="5"/>
  <c r="O27" i="5"/>
  <c r="O56" i="5"/>
  <c r="O29" i="5"/>
  <c r="O12" i="5"/>
  <c r="O65" i="5"/>
  <c r="O13" i="5"/>
  <c r="O33" i="5"/>
  <c r="F63" i="1"/>
  <c r="F57" i="1"/>
  <c r="M6" i="5"/>
  <c r="K6" i="5"/>
  <c r="L6" i="5"/>
  <c r="D11" i="5"/>
  <c r="G11" i="5" s="1"/>
  <c r="D13" i="5"/>
  <c r="G13" i="5" s="1"/>
  <c r="K5" i="5"/>
  <c r="D22" i="5"/>
  <c r="G22" i="5" s="1"/>
  <c r="D19" i="5"/>
  <c r="G19" i="5" s="1"/>
  <c r="D17" i="5"/>
  <c r="G17" i="5" s="1"/>
  <c r="D15" i="5"/>
  <c r="G15" i="5" s="1"/>
  <c r="D14" i="5"/>
  <c r="G14" i="5" s="1"/>
  <c r="D10" i="5"/>
  <c r="G10" i="5" s="1"/>
  <c r="D21" i="5"/>
  <c r="G21" i="5" s="1"/>
  <c r="D20" i="5"/>
  <c r="G20" i="5" s="1"/>
  <c r="L5" i="5"/>
  <c r="D16" i="5"/>
  <c r="G16" i="5" s="1"/>
  <c r="D12" i="5"/>
  <c r="G12" i="5" s="1"/>
  <c r="D18" i="5"/>
  <c r="G18" i="5" s="1"/>
  <c r="D61" i="1"/>
  <c r="D58" i="1"/>
  <c r="D59" i="1"/>
  <c r="D63" i="1"/>
  <c r="D62" i="1"/>
  <c r="D57" i="1"/>
  <c r="D64" i="1"/>
  <c r="D55" i="1"/>
  <c r="D60" i="1"/>
  <c r="F50" i="1"/>
  <c r="F27" i="1"/>
  <c r="F44" i="1"/>
  <c r="F26" i="1"/>
  <c r="F46" i="1"/>
  <c r="F25" i="1"/>
  <c r="F34" i="1"/>
  <c r="F55" i="8"/>
  <c r="F49" i="8"/>
  <c r="F56" i="8"/>
  <c r="F37" i="8"/>
  <c r="F38" i="8"/>
  <c r="D64" i="8"/>
  <c r="I11" i="1"/>
  <c r="H11" i="1"/>
  <c r="H13" i="1"/>
  <c r="H12" i="1"/>
  <c r="I12" i="1"/>
  <c r="D61" i="8" l="1"/>
  <c r="D65" i="8"/>
  <c r="I20" i="1"/>
  <c r="D69" i="8"/>
  <c r="D72" i="8"/>
  <c r="D68" i="8"/>
  <c r="G68" i="8" s="1"/>
  <c r="I68" i="8" s="1"/>
  <c r="H14" i="1"/>
  <c r="I10" i="1"/>
  <c r="J10" i="1" s="1"/>
  <c r="H21" i="8"/>
  <c r="F27" i="8"/>
  <c r="F30" i="1"/>
  <c r="F45" i="1"/>
  <c r="F48" i="8"/>
  <c r="F33" i="1"/>
  <c r="F47" i="1"/>
  <c r="F56" i="1"/>
  <c r="E58" i="1"/>
  <c r="F28" i="8"/>
  <c r="F45" i="8"/>
  <c r="F50" i="8"/>
  <c r="F60" i="1"/>
  <c r="G60" i="1" s="1"/>
  <c r="D62" i="8"/>
  <c r="D70" i="8"/>
  <c r="F35" i="8"/>
  <c r="F36" i="8"/>
  <c r="F40" i="1"/>
  <c r="F29" i="1"/>
  <c r="F61" i="1"/>
  <c r="F62" i="1"/>
  <c r="D25" i="10"/>
  <c r="G25" i="10" s="1"/>
  <c r="D24" i="10"/>
  <c r="G24" i="10" s="1"/>
  <c r="D23" i="10"/>
  <c r="G23" i="10" s="1"/>
  <c r="I23" i="10" s="1"/>
  <c r="P23" i="10" s="1"/>
  <c r="D22" i="10"/>
  <c r="D21" i="10"/>
  <c r="D20" i="10"/>
  <c r="D19" i="10"/>
  <c r="D18" i="10"/>
  <c r="G18" i="10" s="1"/>
  <c r="D17" i="10"/>
  <c r="G17" i="10" s="1"/>
  <c r="D16" i="10"/>
  <c r="D15" i="10"/>
  <c r="G15" i="10" s="1"/>
  <c r="D14" i="10"/>
  <c r="D13" i="10"/>
  <c r="D12" i="10"/>
  <c r="G12" i="10" s="1"/>
  <c r="D11" i="10"/>
  <c r="G11" i="10" s="1"/>
  <c r="D10" i="10"/>
  <c r="G10" i="10" s="1"/>
  <c r="F30" i="8"/>
  <c r="F46" i="8"/>
  <c r="F32" i="8"/>
  <c r="F58" i="1"/>
  <c r="D66" i="8"/>
  <c r="E60" i="1"/>
  <c r="F39" i="8"/>
  <c r="F53" i="8"/>
  <c r="F52" i="8"/>
  <c r="F47" i="8"/>
  <c r="F28" i="1"/>
  <c r="F31" i="1"/>
  <c r="F48" i="1"/>
  <c r="D63" i="8"/>
  <c r="D67" i="8"/>
  <c r="F31" i="8"/>
  <c r="F29" i="8"/>
  <c r="F34" i="8"/>
  <c r="F33" i="8"/>
  <c r="F54" i="8"/>
  <c r="F44" i="8"/>
  <c r="F32" i="1"/>
  <c r="F43" i="1"/>
  <c r="F41" i="1"/>
  <c r="F42" i="1"/>
  <c r="F35" i="1"/>
  <c r="F59" i="1"/>
  <c r="F55" i="1"/>
  <c r="H17" i="1"/>
  <c r="P48" i="13"/>
  <c r="Q48" i="13" s="1"/>
  <c r="S48" i="13" s="1"/>
  <c r="U48" i="13" s="1"/>
  <c r="R94" i="14"/>
  <c r="T94" i="14" s="1"/>
  <c r="Q94" i="14"/>
  <c r="S94" i="14" s="1"/>
  <c r="U94" i="14" s="1"/>
  <c r="R93" i="14"/>
  <c r="T93" i="14" s="1"/>
  <c r="Q93" i="14"/>
  <c r="S93" i="14" s="1"/>
  <c r="U93" i="14" s="1"/>
  <c r="R49" i="14"/>
  <c r="T49" i="14" s="1"/>
  <c r="Q49" i="14"/>
  <c r="S49" i="14" s="1"/>
  <c r="U49" i="14" s="1"/>
  <c r="Q95" i="14"/>
  <c r="S95" i="14" s="1"/>
  <c r="U95" i="14" s="1"/>
  <c r="R95" i="14"/>
  <c r="T95" i="14" s="1"/>
  <c r="Q86" i="14"/>
  <c r="S86" i="14" s="1"/>
  <c r="U86" i="14" s="1"/>
  <c r="R86" i="14"/>
  <c r="T86" i="14" s="1"/>
  <c r="Q87" i="14"/>
  <c r="S87" i="14" s="1"/>
  <c r="U87" i="14" s="1"/>
  <c r="R87" i="14"/>
  <c r="T87" i="14" s="1"/>
  <c r="Q92" i="14"/>
  <c r="S92" i="14" s="1"/>
  <c r="U92" i="14" s="1"/>
  <c r="R92" i="14"/>
  <c r="T92" i="14" s="1"/>
  <c r="J34" i="13"/>
  <c r="Q87" i="13"/>
  <c r="S87" i="13" s="1"/>
  <c r="U87" i="13" s="1"/>
  <c r="R87" i="13"/>
  <c r="T87" i="13" s="1"/>
  <c r="J93" i="13"/>
  <c r="P93" i="13"/>
  <c r="Q43" i="13"/>
  <c r="S43" i="13" s="1"/>
  <c r="U43" i="13" s="1"/>
  <c r="R43" i="13"/>
  <c r="T43" i="13" s="1"/>
  <c r="J94" i="13"/>
  <c r="P94" i="13"/>
  <c r="Q35" i="13"/>
  <c r="S35" i="13" s="1"/>
  <c r="U35" i="13" s="1"/>
  <c r="R35" i="13"/>
  <c r="T35" i="13" s="1"/>
  <c r="R65" i="13"/>
  <c r="T65" i="13" s="1"/>
  <c r="Q65" i="13"/>
  <c r="S65" i="13" s="1"/>
  <c r="U65" i="13" s="1"/>
  <c r="R49" i="13"/>
  <c r="T49" i="13" s="1"/>
  <c r="Q49" i="13"/>
  <c r="S49" i="13" s="1"/>
  <c r="U49" i="13" s="1"/>
  <c r="Q91" i="13"/>
  <c r="S91" i="13" s="1"/>
  <c r="U91" i="13" s="1"/>
  <c r="R91" i="13"/>
  <c r="T91" i="13" s="1"/>
  <c r="P95" i="13"/>
  <c r="J95" i="13"/>
  <c r="R72" i="13"/>
  <c r="T72" i="13" s="1"/>
  <c r="Q72" i="13"/>
  <c r="S72" i="13" s="1"/>
  <c r="U72" i="13" s="1"/>
  <c r="P92" i="13"/>
  <c r="J92" i="13"/>
  <c r="Q71" i="13"/>
  <c r="S71" i="13" s="1"/>
  <c r="U71" i="13" s="1"/>
  <c r="R71" i="13"/>
  <c r="T71" i="13" s="1"/>
  <c r="Q50" i="13"/>
  <c r="S50" i="13" s="1"/>
  <c r="U50" i="13" s="1"/>
  <c r="R50" i="13"/>
  <c r="T50" i="13" s="1"/>
  <c r="R65" i="14"/>
  <c r="T65" i="14" s="1"/>
  <c r="Q65" i="14"/>
  <c r="S65" i="14" s="1"/>
  <c r="U65" i="14" s="1"/>
  <c r="Q66" i="14"/>
  <c r="S66" i="14" s="1"/>
  <c r="U66" i="14" s="1"/>
  <c r="R66" i="14"/>
  <c r="T66" i="14" s="1"/>
  <c r="Q44" i="14"/>
  <c r="S44" i="14" s="1"/>
  <c r="U44" i="14" s="1"/>
  <c r="R44" i="14"/>
  <c r="T44" i="14" s="1"/>
  <c r="R37" i="14"/>
  <c r="T37" i="14" s="1"/>
  <c r="Q37" i="14"/>
  <c r="S37" i="14" s="1"/>
  <c r="U37" i="14" s="1"/>
  <c r="R70" i="13"/>
  <c r="T70" i="13" s="1"/>
  <c r="S70" i="13"/>
  <c r="U70" i="13" s="1"/>
  <c r="R33" i="13"/>
  <c r="T33" i="13" s="1"/>
  <c r="Q33" i="13"/>
  <c r="S33" i="13" s="1"/>
  <c r="U33" i="13" s="1"/>
  <c r="R55" i="13"/>
  <c r="T55" i="13" s="1"/>
  <c r="Q55" i="13"/>
  <c r="S55" i="13" s="1"/>
  <c r="U55" i="13" s="1"/>
  <c r="Q69" i="13"/>
  <c r="S69" i="13" s="1"/>
  <c r="U69" i="13" s="1"/>
  <c r="R69" i="13"/>
  <c r="T69" i="13" s="1"/>
  <c r="R56" i="13"/>
  <c r="T56" i="13" s="1"/>
  <c r="Q56" i="13"/>
  <c r="S56" i="13" s="1"/>
  <c r="U56" i="13" s="1"/>
  <c r="R46" i="13"/>
  <c r="T46" i="13" s="1"/>
  <c r="Q46" i="13"/>
  <c r="S46" i="13" s="1"/>
  <c r="U46" i="13" s="1"/>
  <c r="J81" i="13"/>
  <c r="J66" i="13"/>
  <c r="P66" i="13" s="1"/>
  <c r="J86" i="13"/>
  <c r="P86" i="13" s="1"/>
  <c r="J90" i="13"/>
  <c r="Q57" i="13"/>
  <c r="S57" i="13" s="1"/>
  <c r="U57" i="13" s="1"/>
  <c r="R57" i="13"/>
  <c r="T57" i="13" s="1"/>
  <c r="J36" i="13"/>
  <c r="P36" i="13"/>
  <c r="J85" i="13"/>
  <c r="P85" i="13"/>
  <c r="R42" i="13"/>
  <c r="T42" i="13" s="1"/>
  <c r="Q42" i="13"/>
  <c r="S42" i="13" s="1"/>
  <c r="U42" i="13" s="1"/>
  <c r="R63" i="13"/>
  <c r="T63" i="13" s="1"/>
  <c r="Q63" i="13"/>
  <c r="S63" i="13" s="1"/>
  <c r="U63" i="13" s="1"/>
  <c r="R45" i="13"/>
  <c r="T45" i="13" s="1"/>
  <c r="Q45" i="13"/>
  <c r="S45" i="13" s="1"/>
  <c r="U45" i="13" s="1"/>
  <c r="P88" i="13"/>
  <c r="J88" i="13"/>
  <c r="J37" i="13"/>
  <c r="R48" i="13"/>
  <c r="T48" i="13" s="1"/>
  <c r="P60" i="13"/>
  <c r="J60" i="13"/>
  <c r="R41" i="13"/>
  <c r="T41" i="13" s="1"/>
  <c r="Q41" i="13"/>
  <c r="S41" i="13" s="1"/>
  <c r="U41" i="13" s="1"/>
  <c r="R67" i="13"/>
  <c r="T67" i="13" s="1"/>
  <c r="Q67" i="13"/>
  <c r="S67" i="13" s="1"/>
  <c r="U67" i="13" s="1"/>
  <c r="R62" i="13"/>
  <c r="T62" i="13" s="1"/>
  <c r="Q62" i="13"/>
  <c r="S62" i="13" s="1"/>
  <c r="U62" i="13" s="1"/>
  <c r="R58" i="13"/>
  <c r="T58" i="13" s="1"/>
  <c r="Q58" i="13"/>
  <c r="S58" i="13" s="1"/>
  <c r="U58" i="13" s="1"/>
  <c r="R40" i="13"/>
  <c r="T40" i="13" s="1"/>
  <c r="Q40" i="13"/>
  <c r="S40" i="13" s="1"/>
  <c r="U40" i="13" s="1"/>
  <c r="P38" i="13"/>
  <c r="J38" i="13"/>
  <c r="R79" i="13"/>
  <c r="T79" i="13" s="1"/>
  <c r="Q79" i="13"/>
  <c r="S79" i="13" s="1"/>
  <c r="U79" i="13" s="1"/>
  <c r="R64" i="13"/>
  <c r="T64" i="13" s="1"/>
  <c r="Q64" i="13"/>
  <c r="S64" i="13" s="1"/>
  <c r="U64" i="13" s="1"/>
  <c r="R68" i="13"/>
  <c r="T68" i="13" s="1"/>
  <c r="Q68" i="13"/>
  <c r="S68" i="13" s="1"/>
  <c r="U68" i="13" s="1"/>
  <c r="Q34" i="13"/>
  <c r="S34" i="13" s="1"/>
  <c r="U34" i="13" s="1"/>
  <c r="R34" i="13"/>
  <c r="T34" i="13" s="1"/>
  <c r="J77" i="13"/>
  <c r="P77" i="13"/>
  <c r="J44" i="13"/>
  <c r="P44" i="13" s="1"/>
  <c r="J78" i="13"/>
  <c r="P78" i="13"/>
  <c r="P89" i="13"/>
  <c r="J89" i="13"/>
  <c r="J82" i="13"/>
  <c r="P82" i="13"/>
  <c r="J84" i="13"/>
  <c r="P84" i="13"/>
  <c r="J80" i="13"/>
  <c r="P80" i="13"/>
  <c r="Q47" i="13"/>
  <c r="S47" i="13" s="1"/>
  <c r="U47" i="13" s="1"/>
  <c r="R47" i="13"/>
  <c r="T47" i="13" s="1"/>
  <c r="J59" i="13"/>
  <c r="E59" i="1"/>
  <c r="E57" i="1"/>
  <c r="G57" i="1" s="1"/>
  <c r="E63" i="1"/>
  <c r="G63" i="1" s="1"/>
  <c r="E61" i="1"/>
  <c r="E62" i="1"/>
  <c r="E56" i="1"/>
  <c r="G56" i="1" s="1"/>
  <c r="E55" i="1"/>
  <c r="G55" i="1" s="1"/>
  <c r="D24" i="11"/>
  <c r="G24" i="11" s="1"/>
  <c r="D25" i="11"/>
  <c r="G25" i="11" s="1"/>
  <c r="D23" i="11"/>
  <c r="G23" i="11" s="1"/>
  <c r="D22" i="11"/>
  <c r="G22" i="11" s="1"/>
  <c r="D18" i="11"/>
  <c r="G18" i="11" s="1"/>
  <c r="D14" i="11"/>
  <c r="G14" i="11" s="1"/>
  <c r="D10" i="11"/>
  <c r="G10" i="11" s="1"/>
  <c r="D21" i="11"/>
  <c r="G21" i="11" s="1"/>
  <c r="D17" i="11"/>
  <c r="G17" i="11" s="1"/>
  <c r="D13" i="11"/>
  <c r="G13" i="11" s="1"/>
  <c r="D15" i="11"/>
  <c r="G15" i="11" s="1"/>
  <c r="D11" i="11"/>
  <c r="G11" i="11" s="1"/>
  <c r="D20" i="11"/>
  <c r="G20" i="11" s="1"/>
  <c r="D16" i="11"/>
  <c r="G16" i="11" s="1"/>
  <c r="D12" i="11"/>
  <c r="G12" i="11" s="1"/>
  <c r="D19" i="11"/>
  <c r="G19" i="11" s="1"/>
  <c r="E69" i="8"/>
  <c r="E71" i="8"/>
  <c r="E63" i="8"/>
  <c r="E68" i="8"/>
  <c r="E66" i="8"/>
  <c r="E72" i="8"/>
  <c r="E70" i="8"/>
  <c r="E64" i="8"/>
  <c r="E61" i="8"/>
  <c r="E67" i="8"/>
  <c r="G67" i="8" s="1"/>
  <c r="E65" i="8"/>
  <c r="E62" i="8"/>
  <c r="F72" i="8"/>
  <c r="F70" i="8"/>
  <c r="G70" i="8" s="1"/>
  <c r="H70" i="8" s="1"/>
  <c r="F69" i="8"/>
  <c r="F68" i="8"/>
  <c r="F67" i="8"/>
  <c r="F66" i="8"/>
  <c r="F65" i="8"/>
  <c r="F64" i="8"/>
  <c r="F63" i="8"/>
  <c r="F71" i="8"/>
  <c r="F61" i="8"/>
  <c r="F62" i="8"/>
  <c r="D50" i="1"/>
  <c r="G50" i="1" s="1"/>
  <c r="D47" i="1"/>
  <c r="G47" i="1" s="1"/>
  <c r="H47" i="1" s="1"/>
  <c r="D45" i="1"/>
  <c r="G45" i="1" s="1"/>
  <c r="D29" i="1"/>
  <c r="D48" i="1"/>
  <c r="G48" i="1" s="1"/>
  <c r="D49" i="1"/>
  <c r="G49" i="1" s="1"/>
  <c r="I49" i="1" s="1"/>
  <c r="D27" i="1"/>
  <c r="G27" i="1" s="1"/>
  <c r="D31" i="1"/>
  <c r="D35" i="1"/>
  <c r="G35" i="1" s="1"/>
  <c r="H35" i="1" s="1"/>
  <c r="D40" i="1"/>
  <c r="G40" i="1" s="1"/>
  <c r="H40" i="1" s="1"/>
  <c r="D30" i="1"/>
  <c r="G30" i="1" s="1"/>
  <c r="D28" i="1"/>
  <c r="D46" i="1"/>
  <c r="G46" i="1" s="1"/>
  <c r="D25" i="1"/>
  <c r="G25" i="1" s="1"/>
  <c r="H25" i="1" s="1"/>
  <c r="D26" i="1"/>
  <c r="G26" i="1" s="1"/>
  <c r="D34" i="1"/>
  <c r="G34" i="1" s="1"/>
  <c r="H34" i="1" s="1"/>
  <c r="D44" i="1"/>
  <c r="G44" i="1" s="1"/>
  <c r="I44" i="1" s="1"/>
  <c r="D33" i="1"/>
  <c r="D41" i="1"/>
  <c r="D32" i="1"/>
  <c r="D42" i="1"/>
  <c r="D43" i="1"/>
  <c r="G43" i="1" s="1"/>
  <c r="H43" i="1" s="1"/>
  <c r="I12" i="8"/>
  <c r="H12" i="8"/>
  <c r="D54" i="8"/>
  <c r="G54" i="8" s="1"/>
  <c r="D53" i="8"/>
  <c r="D47" i="8"/>
  <c r="D46" i="8"/>
  <c r="D45" i="8"/>
  <c r="G45" i="8" s="1"/>
  <c r="D44" i="8"/>
  <c r="G44" i="8" s="1"/>
  <c r="D51" i="8"/>
  <c r="G51" i="8" s="1"/>
  <c r="D55" i="8"/>
  <c r="G55" i="8" s="1"/>
  <c r="H55" i="8" s="1"/>
  <c r="D32" i="8"/>
  <c r="D31" i="8"/>
  <c r="D30" i="8"/>
  <c r="D29" i="8"/>
  <c r="G29" i="8" s="1"/>
  <c r="D28" i="8"/>
  <c r="G28" i="8" s="1"/>
  <c r="D27" i="8"/>
  <c r="G27" i="8" s="1"/>
  <c r="D49" i="8"/>
  <c r="G49" i="8" s="1"/>
  <c r="D39" i="8"/>
  <c r="D38" i="8"/>
  <c r="G38" i="8" s="1"/>
  <c r="I38" i="8" s="1"/>
  <c r="D50" i="8"/>
  <c r="G50" i="8" s="1"/>
  <c r="D37" i="8"/>
  <c r="G37" i="8" s="1"/>
  <c r="D36" i="8"/>
  <c r="G36" i="8" s="1"/>
  <c r="H36" i="8" s="1"/>
  <c r="D35" i="8"/>
  <c r="D34" i="8"/>
  <c r="G34" i="8" s="1"/>
  <c r="D33" i="8"/>
  <c r="D52" i="8"/>
  <c r="D48" i="8"/>
  <c r="D56" i="8"/>
  <c r="G56" i="8" s="1"/>
  <c r="H56" i="8" s="1"/>
  <c r="I19" i="8"/>
  <c r="H19" i="8"/>
  <c r="H10" i="8"/>
  <c r="I10" i="8"/>
  <c r="H19" i="1"/>
  <c r="I19" i="1"/>
  <c r="I13" i="8"/>
  <c r="H13" i="8"/>
  <c r="H16" i="8"/>
  <c r="I16" i="8"/>
  <c r="I11" i="8"/>
  <c r="H11" i="8"/>
  <c r="H20" i="8"/>
  <c r="I20" i="8"/>
  <c r="H15" i="1"/>
  <c r="I15" i="1"/>
  <c r="H14" i="8"/>
  <c r="I14" i="8"/>
  <c r="I15" i="8"/>
  <c r="H15" i="8"/>
  <c r="G16" i="10"/>
  <c r="G22" i="10"/>
  <c r="G21" i="10"/>
  <c r="G20" i="10"/>
  <c r="G19" i="10"/>
  <c r="G14" i="10"/>
  <c r="G13" i="10"/>
  <c r="H18" i="8"/>
  <c r="I18" i="8"/>
  <c r="I17" i="8"/>
  <c r="H17" i="8"/>
  <c r="H22" i="8"/>
  <c r="I22" i="8"/>
  <c r="L6" i="11"/>
  <c r="F83" i="11" s="1"/>
  <c r="K5" i="11"/>
  <c r="M6" i="11"/>
  <c r="E83" i="11" s="1"/>
  <c r="K6" i="11"/>
  <c r="D83" i="11" s="1"/>
  <c r="L5" i="11"/>
  <c r="L6" i="10"/>
  <c r="K5" i="10"/>
  <c r="K6" i="10"/>
  <c r="M6" i="10"/>
  <c r="L5" i="10"/>
  <c r="H19" i="5"/>
  <c r="I19" i="5"/>
  <c r="I18" i="3"/>
  <c r="H18" i="3"/>
  <c r="P10" i="1"/>
  <c r="G64" i="1"/>
  <c r="F56" i="5"/>
  <c r="F54" i="5"/>
  <c r="F50" i="5"/>
  <c r="F46" i="5"/>
  <c r="F44" i="5"/>
  <c r="F34" i="5"/>
  <c r="F30" i="5"/>
  <c r="F51" i="5"/>
  <c r="F47" i="5"/>
  <c r="F38" i="5"/>
  <c r="F35" i="5"/>
  <c r="F31" i="5"/>
  <c r="F28" i="5"/>
  <c r="F55" i="5"/>
  <c r="F52" i="5"/>
  <c r="F48" i="5"/>
  <c r="F45" i="5"/>
  <c r="F36" i="5"/>
  <c r="F32" i="5"/>
  <c r="F39" i="5"/>
  <c r="F27" i="5"/>
  <c r="F29" i="5"/>
  <c r="F49" i="5"/>
  <c r="F33" i="5"/>
  <c r="F37" i="5"/>
  <c r="F53" i="5"/>
  <c r="H14" i="5"/>
  <c r="I14" i="5"/>
  <c r="H22" i="5"/>
  <c r="I22" i="5"/>
  <c r="F70" i="5"/>
  <c r="F69" i="5"/>
  <c r="F68" i="5"/>
  <c r="F67" i="5"/>
  <c r="F66" i="5"/>
  <c r="F65" i="5"/>
  <c r="F64" i="5"/>
  <c r="F63" i="5"/>
  <c r="F71" i="5"/>
  <c r="F72" i="5"/>
  <c r="F62" i="5"/>
  <c r="F61" i="5"/>
  <c r="F61" i="3"/>
  <c r="F57" i="3"/>
  <c r="F62" i="3"/>
  <c r="F58" i="3"/>
  <c r="F63" i="3"/>
  <c r="F59" i="3"/>
  <c r="F55" i="3"/>
  <c r="F64" i="3"/>
  <c r="F60" i="3"/>
  <c r="F56" i="3"/>
  <c r="I15" i="3"/>
  <c r="H15" i="3"/>
  <c r="I14" i="3"/>
  <c r="H14" i="3"/>
  <c r="I17" i="3"/>
  <c r="H17" i="3"/>
  <c r="P14" i="1"/>
  <c r="J14" i="1"/>
  <c r="I16" i="5"/>
  <c r="H16" i="5"/>
  <c r="I16" i="3"/>
  <c r="H16" i="3"/>
  <c r="P17" i="1"/>
  <c r="J17" i="1"/>
  <c r="J21" i="8"/>
  <c r="P21" i="8"/>
  <c r="I18" i="5"/>
  <c r="H18" i="5"/>
  <c r="I20" i="5"/>
  <c r="H20" i="5"/>
  <c r="I15" i="5"/>
  <c r="H15" i="5"/>
  <c r="D51" i="5"/>
  <c r="G51" i="5" s="1"/>
  <c r="D47" i="5"/>
  <c r="D38" i="5"/>
  <c r="D35" i="5"/>
  <c r="D31" i="5"/>
  <c r="D28" i="5"/>
  <c r="D55" i="5"/>
  <c r="D52" i="5"/>
  <c r="D48" i="5"/>
  <c r="G48" i="5" s="1"/>
  <c r="D45" i="5"/>
  <c r="D36" i="5"/>
  <c r="D32" i="5"/>
  <c r="D56" i="5"/>
  <c r="D53" i="5"/>
  <c r="D49" i="5"/>
  <c r="D39" i="5"/>
  <c r="D37" i="5"/>
  <c r="D33" i="5"/>
  <c r="D29" i="5"/>
  <c r="G29" i="5" s="1"/>
  <c r="D27" i="5"/>
  <c r="D50" i="5"/>
  <c r="D34" i="5"/>
  <c r="D54" i="5"/>
  <c r="G54" i="5" s="1"/>
  <c r="D44" i="5"/>
  <c r="D46" i="5"/>
  <c r="G46" i="5" s="1"/>
  <c r="D30" i="5"/>
  <c r="D71" i="5"/>
  <c r="D62" i="5"/>
  <c r="D69" i="5"/>
  <c r="D67" i="5"/>
  <c r="D65" i="5"/>
  <c r="D63" i="5"/>
  <c r="D61" i="5"/>
  <c r="D66" i="5"/>
  <c r="D72" i="5"/>
  <c r="D64" i="5"/>
  <c r="D70" i="5"/>
  <c r="D68" i="5"/>
  <c r="J20" i="1"/>
  <c r="P20" i="1"/>
  <c r="I12" i="3"/>
  <c r="H12" i="3"/>
  <c r="I11" i="3"/>
  <c r="H11" i="3"/>
  <c r="I10" i="3"/>
  <c r="H10" i="3"/>
  <c r="I13" i="3"/>
  <c r="H13" i="3"/>
  <c r="P16" i="1"/>
  <c r="J16" i="1"/>
  <c r="P18" i="1"/>
  <c r="J18" i="1"/>
  <c r="P11" i="1"/>
  <c r="J11" i="1"/>
  <c r="H10" i="5"/>
  <c r="I10" i="5"/>
  <c r="I11" i="5"/>
  <c r="H11" i="5"/>
  <c r="I19" i="3"/>
  <c r="H19" i="3"/>
  <c r="D49" i="3"/>
  <c r="D47" i="3"/>
  <c r="D45" i="3"/>
  <c r="D43" i="3"/>
  <c r="D41" i="3"/>
  <c r="D35" i="3"/>
  <c r="D33" i="3"/>
  <c r="D31" i="3"/>
  <c r="D29" i="3"/>
  <c r="D27" i="3"/>
  <c r="D25" i="3"/>
  <c r="D34" i="3"/>
  <c r="D48" i="3"/>
  <c r="D50" i="3"/>
  <c r="D44" i="3"/>
  <c r="D32" i="3"/>
  <c r="D26" i="3"/>
  <c r="D46" i="3"/>
  <c r="D40" i="3"/>
  <c r="D42" i="3"/>
  <c r="D30" i="3"/>
  <c r="D28" i="3"/>
  <c r="P13" i="1"/>
  <c r="J13" i="1"/>
  <c r="P12" i="1"/>
  <c r="J12" i="1"/>
  <c r="I12" i="5"/>
  <c r="H12" i="5"/>
  <c r="I21" i="5"/>
  <c r="H21" i="5"/>
  <c r="H17" i="5"/>
  <c r="I17" i="5"/>
  <c r="H13" i="5"/>
  <c r="I13" i="5"/>
  <c r="E70" i="5"/>
  <c r="E69" i="5"/>
  <c r="E68" i="5"/>
  <c r="E67" i="5"/>
  <c r="E66" i="5"/>
  <c r="E65" i="5"/>
  <c r="E64" i="5"/>
  <c r="E63" i="5"/>
  <c r="E72" i="5"/>
  <c r="E71" i="5"/>
  <c r="E61" i="5"/>
  <c r="E62" i="5"/>
  <c r="I20" i="3"/>
  <c r="H20" i="3"/>
  <c r="E62" i="3"/>
  <c r="E58" i="3"/>
  <c r="E63" i="3"/>
  <c r="E59" i="3"/>
  <c r="E55" i="3"/>
  <c r="E64" i="3"/>
  <c r="E60" i="3"/>
  <c r="E56" i="3"/>
  <c r="E61" i="3"/>
  <c r="E57" i="3"/>
  <c r="F50" i="3"/>
  <c r="F48" i="3"/>
  <c r="F46" i="3"/>
  <c r="F44" i="3"/>
  <c r="F42" i="3"/>
  <c r="F40" i="3"/>
  <c r="F34" i="3"/>
  <c r="F32" i="3"/>
  <c r="F30" i="3"/>
  <c r="F28" i="3"/>
  <c r="F26" i="3"/>
  <c r="F49" i="3"/>
  <c r="F47" i="3"/>
  <c r="F45" i="3"/>
  <c r="F43" i="3"/>
  <c r="F41" i="3"/>
  <c r="F35" i="3"/>
  <c r="F33" i="3"/>
  <c r="F31" i="3"/>
  <c r="F29" i="3"/>
  <c r="F27" i="3"/>
  <c r="F25" i="3"/>
  <c r="D63" i="3"/>
  <c r="D59" i="3"/>
  <c r="D55" i="3"/>
  <c r="D64" i="3"/>
  <c r="D60" i="3"/>
  <c r="D56" i="3"/>
  <c r="D61" i="3"/>
  <c r="D57" i="3"/>
  <c r="D62" i="3"/>
  <c r="D58" i="3"/>
  <c r="G42" i="1" l="1"/>
  <c r="G33" i="1"/>
  <c r="H33" i="1" s="1"/>
  <c r="G48" i="8"/>
  <c r="I48" i="8" s="1"/>
  <c r="G32" i="8"/>
  <c r="H32" i="8" s="1"/>
  <c r="G30" i="8"/>
  <c r="I30" i="8" s="1"/>
  <c r="P30" i="8" s="1"/>
  <c r="G31" i="8"/>
  <c r="H31" i="8" s="1"/>
  <c r="G31" i="5"/>
  <c r="G52" i="8"/>
  <c r="H52" i="8" s="1"/>
  <c r="G53" i="8"/>
  <c r="G58" i="1"/>
  <c r="G57" i="3"/>
  <c r="G64" i="3"/>
  <c r="I64" i="3" s="1"/>
  <c r="H63" i="1"/>
  <c r="I63" i="1"/>
  <c r="P63" i="1" s="1"/>
  <c r="I33" i="1"/>
  <c r="I35" i="1"/>
  <c r="J35" i="1" s="1"/>
  <c r="G31" i="1"/>
  <c r="G62" i="1"/>
  <c r="G59" i="1"/>
  <c r="G29" i="1"/>
  <c r="I29" i="1" s="1"/>
  <c r="I25" i="1"/>
  <c r="G41" i="1"/>
  <c r="I50" i="8"/>
  <c r="H50" i="8"/>
  <c r="P50" i="8" s="1"/>
  <c r="H44" i="8"/>
  <c r="I44" i="8"/>
  <c r="P44" i="8" s="1"/>
  <c r="G34" i="5"/>
  <c r="H34" i="5" s="1"/>
  <c r="G61" i="1"/>
  <c r="H61" i="1" s="1"/>
  <c r="G58" i="3"/>
  <c r="D82" i="10"/>
  <c r="D80" i="10"/>
  <c r="D78" i="10"/>
  <c r="D76" i="10"/>
  <c r="D74" i="10"/>
  <c r="D72" i="10"/>
  <c r="D70" i="10"/>
  <c r="D83" i="10"/>
  <c r="D81" i="10"/>
  <c r="D79" i="10"/>
  <c r="D77" i="10"/>
  <c r="D75" i="10"/>
  <c r="D73" i="10"/>
  <c r="D71" i="10"/>
  <c r="G39" i="8"/>
  <c r="I39" i="8" s="1"/>
  <c r="G46" i="8"/>
  <c r="H46" i="8" s="1"/>
  <c r="G32" i="1"/>
  <c r="H32" i="1" s="1"/>
  <c r="G28" i="1"/>
  <c r="H28" i="1" s="1"/>
  <c r="F65" i="10"/>
  <c r="F61" i="10"/>
  <c r="F57" i="10"/>
  <c r="F53" i="10"/>
  <c r="F45" i="10"/>
  <c r="F41" i="10"/>
  <c r="F37" i="10"/>
  <c r="F33" i="10"/>
  <c r="F64" i="10"/>
  <c r="F58" i="10"/>
  <c r="F55" i="10"/>
  <c r="F52" i="10"/>
  <c r="F38" i="10"/>
  <c r="F35" i="10"/>
  <c r="F32" i="10"/>
  <c r="F54" i="10"/>
  <c r="F51" i="10"/>
  <c r="F44" i="10"/>
  <c r="F34" i="10"/>
  <c r="F31" i="10"/>
  <c r="F63" i="10"/>
  <c r="F60" i="10"/>
  <c r="F50" i="10"/>
  <c r="F43" i="10"/>
  <c r="F40" i="10"/>
  <c r="F30" i="10"/>
  <c r="F36" i="10"/>
  <c r="F62" i="10"/>
  <c r="F59" i="10"/>
  <c r="F42" i="10"/>
  <c r="F56" i="10"/>
  <c r="F39" i="10"/>
  <c r="F83" i="10"/>
  <c r="F81" i="10"/>
  <c r="F79" i="10"/>
  <c r="F77" i="10"/>
  <c r="F75" i="10"/>
  <c r="F73" i="10"/>
  <c r="F71" i="10"/>
  <c r="F80" i="10"/>
  <c r="F76" i="10"/>
  <c r="F72" i="10"/>
  <c r="F82" i="10"/>
  <c r="F78" i="10"/>
  <c r="F74" i="10"/>
  <c r="F70" i="10"/>
  <c r="G53" i="5"/>
  <c r="I53" i="5" s="1"/>
  <c r="E83" i="10"/>
  <c r="E81" i="10"/>
  <c r="E79" i="10"/>
  <c r="E77" i="10"/>
  <c r="E75" i="10"/>
  <c r="E73" i="10"/>
  <c r="E71" i="10"/>
  <c r="E82" i="10"/>
  <c r="E80" i="10"/>
  <c r="E78" i="10"/>
  <c r="E76" i="10"/>
  <c r="E74" i="10"/>
  <c r="E72" i="10"/>
  <c r="E70" i="10"/>
  <c r="G35" i="8"/>
  <c r="D62" i="10"/>
  <c r="G62" i="10" s="1"/>
  <c r="D58" i="10"/>
  <c r="D54" i="10"/>
  <c r="D50" i="10"/>
  <c r="D42" i="10"/>
  <c r="D38" i="10"/>
  <c r="D34" i="10"/>
  <c r="G34" i="10" s="1"/>
  <c r="D30" i="10"/>
  <c r="D65" i="10"/>
  <c r="D59" i="10"/>
  <c r="D57" i="10"/>
  <c r="D56" i="10"/>
  <c r="D39" i="10"/>
  <c r="D37" i="10"/>
  <c r="D36" i="10"/>
  <c r="D55" i="10"/>
  <c r="D53" i="10"/>
  <c r="D52" i="10"/>
  <c r="D35" i="10"/>
  <c r="D33" i="10"/>
  <c r="D32" i="10"/>
  <c r="D64" i="10"/>
  <c r="D51" i="10"/>
  <c r="G51" i="10" s="1"/>
  <c r="D45" i="10"/>
  <c r="D44" i="10"/>
  <c r="G44" i="10" s="1"/>
  <c r="D31" i="10"/>
  <c r="D61" i="10"/>
  <c r="D40" i="10"/>
  <c r="D41" i="10"/>
  <c r="D63" i="10"/>
  <c r="D60" i="10"/>
  <c r="D43" i="10"/>
  <c r="G33" i="8"/>
  <c r="H33" i="8" s="1"/>
  <c r="G47" i="8"/>
  <c r="H47" i="8" s="1"/>
  <c r="Q94" i="13"/>
  <c r="S94" i="13" s="1"/>
  <c r="U94" i="13" s="1"/>
  <c r="R94" i="13"/>
  <c r="T94" i="13" s="1"/>
  <c r="Q66" i="13"/>
  <c r="S66" i="13" s="1"/>
  <c r="U66" i="13" s="1"/>
  <c r="R66" i="13"/>
  <c r="T66" i="13" s="1"/>
  <c r="Q93" i="13"/>
  <c r="S93" i="13" s="1"/>
  <c r="U93" i="13" s="1"/>
  <c r="R93" i="13"/>
  <c r="T93" i="13" s="1"/>
  <c r="Q44" i="13"/>
  <c r="S44" i="13" s="1"/>
  <c r="U44" i="13" s="1"/>
  <c r="R44" i="13"/>
  <c r="T44" i="13" s="1"/>
  <c r="R86" i="13"/>
  <c r="T86" i="13" s="1"/>
  <c r="Q86" i="13"/>
  <c r="S86" i="13" s="1"/>
  <c r="U86" i="13" s="1"/>
  <c r="Q92" i="13"/>
  <c r="S92" i="13" s="1"/>
  <c r="U92" i="13" s="1"/>
  <c r="R92" i="13"/>
  <c r="T92" i="13" s="1"/>
  <c r="R95" i="13"/>
  <c r="T95" i="13" s="1"/>
  <c r="Q95" i="13"/>
  <c r="S95" i="13" s="1"/>
  <c r="U95" i="13" s="1"/>
  <c r="Q88" i="13"/>
  <c r="S88" i="13" s="1"/>
  <c r="U88" i="13" s="1"/>
  <c r="R88" i="13"/>
  <c r="T88" i="13" s="1"/>
  <c r="R80" i="13"/>
  <c r="T80" i="13" s="1"/>
  <c r="Q80" i="13"/>
  <c r="S80" i="13" s="1"/>
  <c r="U80" i="13" s="1"/>
  <c r="R59" i="13"/>
  <c r="T59" i="13" s="1"/>
  <c r="Q59" i="13"/>
  <c r="S59" i="13" s="1"/>
  <c r="U59" i="13" s="1"/>
  <c r="R77" i="13"/>
  <c r="T77" i="13" s="1"/>
  <c r="Q77" i="13"/>
  <c r="S77" i="13" s="1"/>
  <c r="U77" i="13" s="1"/>
  <c r="R37" i="13"/>
  <c r="T37" i="13" s="1"/>
  <c r="Q37" i="13"/>
  <c r="S37" i="13" s="1"/>
  <c r="U37" i="13" s="1"/>
  <c r="Q89" i="13"/>
  <c r="S89" i="13" s="1"/>
  <c r="U89" i="13" s="1"/>
  <c r="R89" i="13"/>
  <c r="T89" i="13" s="1"/>
  <c r="R85" i="13"/>
  <c r="T85" i="13" s="1"/>
  <c r="Q85" i="13"/>
  <c r="S85" i="13" s="1"/>
  <c r="U85" i="13" s="1"/>
  <c r="R36" i="13"/>
  <c r="T36" i="13" s="1"/>
  <c r="Q36" i="13"/>
  <c r="S36" i="13" s="1"/>
  <c r="U36" i="13" s="1"/>
  <c r="R81" i="13"/>
  <c r="T81" i="13" s="1"/>
  <c r="Q81" i="13"/>
  <c r="S81" i="13" s="1"/>
  <c r="U81" i="13" s="1"/>
  <c r="R38" i="13"/>
  <c r="T38" i="13" s="1"/>
  <c r="Q38" i="13"/>
  <c r="S38" i="13" s="1"/>
  <c r="U38" i="13" s="1"/>
  <c r="R60" i="13"/>
  <c r="T60" i="13" s="1"/>
  <c r="Q60" i="13"/>
  <c r="S60" i="13" s="1"/>
  <c r="U60" i="13" s="1"/>
  <c r="R84" i="13"/>
  <c r="T84" i="13" s="1"/>
  <c r="Q84" i="13"/>
  <c r="S84" i="13" s="1"/>
  <c r="U84" i="13" s="1"/>
  <c r="R82" i="13"/>
  <c r="T82" i="13" s="1"/>
  <c r="Q82" i="13"/>
  <c r="S82" i="13" s="1"/>
  <c r="U82" i="13" s="1"/>
  <c r="R78" i="13"/>
  <c r="T78" i="13" s="1"/>
  <c r="Q78" i="13"/>
  <c r="S78" i="13" s="1"/>
  <c r="U78" i="13" s="1"/>
  <c r="Q90" i="13"/>
  <c r="S90" i="13" s="1"/>
  <c r="U90" i="13" s="1"/>
  <c r="R90" i="13"/>
  <c r="T90" i="13" s="1"/>
  <c r="I61" i="1"/>
  <c r="P61" i="1" s="1"/>
  <c r="H27" i="8"/>
  <c r="I27" i="8"/>
  <c r="J27" i="8" s="1"/>
  <c r="G62" i="3"/>
  <c r="H62" i="3" s="1"/>
  <c r="G71" i="8"/>
  <c r="I71" i="8" s="1"/>
  <c r="J71" i="8" s="1"/>
  <c r="G66" i="8"/>
  <c r="I66" i="8" s="1"/>
  <c r="H29" i="1"/>
  <c r="H23" i="10"/>
  <c r="H44" i="1"/>
  <c r="G36" i="5"/>
  <c r="H36" i="5" s="1"/>
  <c r="G55" i="5"/>
  <c r="I55" i="5" s="1"/>
  <c r="G38" i="5"/>
  <c r="I38" i="5" s="1"/>
  <c r="G83" i="11"/>
  <c r="H83" i="11" s="1"/>
  <c r="Q23" i="10"/>
  <c r="S23" i="10" s="1"/>
  <c r="R23" i="10"/>
  <c r="H25" i="10"/>
  <c r="I25" i="10"/>
  <c r="I24" i="10"/>
  <c r="H24" i="10"/>
  <c r="D45" i="11"/>
  <c r="D64" i="11"/>
  <c r="D65" i="11"/>
  <c r="D44" i="11"/>
  <c r="H25" i="11"/>
  <c r="I25" i="11"/>
  <c r="F44" i="11"/>
  <c r="F45" i="11"/>
  <c r="F65" i="11"/>
  <c r="F64" i="11"/>
  <c r="H24" i="11"/>
  <c r="I24" i="11"/>
  <c r="H35" i="8"/>
  <c r="I35" i="8"/>
  <c r="P35" i="8" s="1"/>
  <c r="H28" i="8"/>
  <c r="I28" i="8"/>
  <c r="P28" i="8" s="1"/>
  <c r="I54" i="8"/>
  <c r="P54" i="8" s="1"/>
  <c r="H54" i="8"/>
  <c r="H66" i="8"/>
  <c r="I67" i="8"/>
  <c r="J67" i="8" s="1"/>
  <c r="H67" i="8"/>
  <c r="I45" i="8"/>
  <c r="P45" i="8" s="1"/>
  <c r="H45" i="8"/>
  <c r="I46" i="1"/>
  <c r="P46" i="1" s="1"/>
  <c r="H46" i="1"/>
  <c r="H50" i="1"/>
  <c r="I50" i="1"/>
  <c r="J50" i="1" s="1"/>
  <c r="G72" i="8"/>
  <c r="H72" i="8" s="1"/>
  <c r="I56" i="8"/>
  <c r="P56" i="8" s="1"/>
  <c r="I34" i="1"/>
  <c r="P34" i="1" s="1"/>
  <c r="I43" i="1"/>
  <c r="P43" i="1" s="1"/>
  <c r="I40" i="1"/>
  <c r="J40" i="1" s="1"/>
  <c r="G64" i="8"/>
  <c r="H64" i="8" s="1"/>
  <c r="G39" i="5"/>
  <c r="H39" i="5" s="1"/>
  <c r="G30" i="5"/>
  <c r="H30" i="5" s="1"/>
  <c r="H68" i="8"/>
  <c r="I52" i="8"/>
  <c r="P52" i="8" s="1"/>
  <c r="I46" i="8"/>
  <c r="J46" i="8" s="1"/>
  <c r="H31" i="1"/>
  <c r="I31" i="1"/>
  <c r="P31" i="1" s="1"/>
  <c r="I72" i="8"/>
  <c r="J72" i="8" s="1"/>
  <c r="I64" i="8"/>
  <c r="P64" i="8" s="1"/>
  <c r="D71" i="11"/>
  <c r="D72" i="11"/>
  <c r="D73" i="11"/>
  <c r="D74" i="11"/>
  <c r="D75" i="11"/>
  <c r="D76" i="11"/>
  <c r="D77" i="11"/>
  <c r="D78" i="11"/>
  <c r="D79" i="11"/>
  <c r="D80" i="11"/>
  <c r="D81" i="11"/>
  <c r="D82" i="11"/>
  <c r="D70" i="11"/>
  <c r="D52" i="11"/>
  <c r="D56" i="11"/>
  <c r="D60" i="11"/>
  <c r="D33" i="11"/>
  <c r="D37" i="11"/>
  <c r="D41" i="11"/>
  <c r="D51" i="11"/>
  <c r="D55" i="11"/>
  <c r="D59" i="11"/>
  <c r="D63" i="11"/>
  <c r="D32" i="11"/>
  <c r="D36" i="11"/>
  <c r="D40" i="11"/>
  <c r="D30" i="11"/>
  <c r="D54" i="11"/>
  <c r="D58" i="11"/>
  <c r="D62" i="11"/>
  <c r="D31" i="11"/>
  <c r="D35" i="11"/>
  <c r="D39" i="11"/>
  <c r="D43" i="11"/>
  <c r="D53" i="11"/>
  <c r="D57" i="11"/>
  <c r="D61" i="11"/>
  <c r="D50" i="11"/>
  <c r="D34" i="11"/>
  <c r="D38" i="11"/>
  <c r="D42" i="11"/>
  <c r="H22" i="11"/>
  <c r="I22" i="11"/>
  <c r="F53" i="11"/>
  <c r="F57" i="11"/>
  <c r="F61" i="11"/>
  <c r="F34" i="11"/>
  <c r="F38" i="11"/>
  <c r="F42" i="11"/>
  <c r="F30" i="11"/>
  <c r="F52" i="11"/>
  <c r="F56" i="11"/>
  <c r="F60" i="11"/>
  <c r="F33" i="11"/>
  <c r="F37" i="11"/>
  <c r="F41" i="11"/>
  <c r="F51" i="11"/>
  <c r="F55" i="11"/>
  <c r="F59" i="11"/>
  <c r="F63" i="11"/>
  <c r="F50" i="11"/>
  <c r="F32" i="11"/>
  <c r="F36" i="11"/>
  <c r="F40" i="11"/>
  <c r="F54" i="11"/>
  <c r="F58" i="11"/>
  <c r="F62" i="11"/>
  <c r="F31" i="11"/>
  <c r="F35" i="11"/>
  <c r="F39" i="11"/>
  <c r="F43" i="11"/>
  <c r="F71" i="11"/>
  <c r="F72" i="11"/>
  <c r="F73" i="11"/>
  <c r="F74" i="11"/>
  <c r="F75" i="11"/>
  <c r="F76" i="11"/>
  <c r="F77" i="11"/>
  <c r="F78" i="11"/>
  <c r="F79" i="11"/>
  <c r="F80" i="11"/>
  <c r="F81" i="11"/>
  <c r="F82" i="11"/>
  <c r="F70" i="11"/>
  <c r="G62" i="8"/>
  <c r="H62" i="8" s="1"/>
  <c r="H23" i="11"/>
  <c r="I23" i="11"/>
  <c r="G27" i="5"/>
  <c r="I27" i="5" s="1"/>
  <c r="I36" i="8"/>
  <c r="J36" i="8" s="1"/>
  <c r="G61" i="8"/>
  <c r="H61" i="8" s="1"/>
  <c r="G69" i="8"/>
  <c r="I69" i="8" s="1"/>
  <c r="G65" i="8"/>
  <c r="I65" i="8" s="1"/>
  <c r="G63" i="8"/>
  <c r="I63" i="8" s="1"/>
  <c r="G44" i="5"/>
  <c r="H44" i="5" s="1"/>
  <c r="G56" i="3"/>
  <c r="H56" i="3" s="1"/>
  <c r="G59" i="3"/>
  <c r="I59" i="3" s="1"/>
  <c r="G33" i="5"/>
  <c r="I33" i="5" s="1"/>
  <c r="H49" i="1"/>
  <c r="I70" i="8"/>
  <c r="P70" i="8" s="1"/>
  <c r="E70" i="11"/>
  <c r="E71" i="11"/>
  <c r="E72" i="11"/>
  <c r="E73" i="11"/>
  <c r="E74" i="11"/>
  <c r="E75" i="11"/>
  <c r="E76" i="11"/>
  <c r="E77" i="11"/>
  <c r="E78" i="11"/>
  <c r="E79" i="11"/>
  <c r="E80" i="11"/>
  <c r="E81" i="11"/>
  <c r="E82" i="11"/>
  <c r="J23" i="10"/>
  <c r="H34" i="8"/>
  <c r="I34" i="8"/>
  <c r="I53" i="8"/>
  <c r="J53" i="8" s="1"/>
  <c r="H53" i="8"/>
  <c r="I61" i="8"/>
  <c r="P61" i="8" s="1"/>
  <c r="H42" i="1"/>
  <c r="I42" i="1"/>
  <c r="P42" i="1" s="1"/>
  <c r="I48" i="1"/>
  <c r="H48" i="1"/>
  <c r="H29" i="8"/>
  <c r="I29" i="8"/>
  <c r="J29" i="8" s="1"/>
  <c r="H37" i="8"/>
  <c r="I37" i="8"/>
  <c r="H49" i="8"/>
  <c r="I49" i="8"/>
  <c r="J49" i="8" s="1"/>
  <c r="I51" i="8"/>
  <c r="P51" i="8" s="1"/>
  <c r="H51" i="8"/>
  <c r="I47" i="8"/>
  <c r="P47" i="8" s="1"/>
  <c r="I26" i="1"/>
  <c r="J26" i="1" s="1"/>
  <c r="H26" i="1"/>
  <c r="H30" i="1"/>
  <c r="I30" i="1"/>
  <c r="J30" i="1" s="1"/>
  <c r="I27" i="1"/>
  <c r="J27" i="1" s="1"/>
  <c r="H27" i="1"/>
  <c r="H45" i="1"/>
  <c r="I45" i="1"/>
  <c r="P45" i="1" s="1"/>
  <c r="I62" i="8"/>
  <c r="P62" i="8" s="1"/>
  <c r="J17" i="8"/>
  <c r="P17" i="8"/>
  <c r="I33" i="8"/>
  <c r="P33" i="8" s="1"/>
  <c r="P22" i="8"/>
  <c r="J22" i="8"/>
  <c r="J18" i="8"/>
  <c r="P18" i="8"/>
  <c r="J14" i="8"/>
  <c r="P14" i="8"/>
  <c r="P11" i="8"/>
  <c r="J11" i="8"/>
  <c r="J13" i="8"/>
  <c r="P13" i="8"/>
  <c r="J19" i="8"/>
  <c r="P19" i="8"/>
  <c r="P12" i="8"/>
  <c r="J12" i="8"/>
  <c r="G61" i="3"/>
  <c r="H61" i="3" s="1"/>
  <c r="I47" i="1"/>
  <c r="P47" i="1" s="1"/>
  <c r="G28" i="3"/>
  <c r="G46" i="3"/>
  <c r="H46" i="3" s="1"/>
  <c r="G68" i="5"/>
  <c r="I68" i="5" s="1"/>
  <c r="G67" i="5"/>
  <c r="H67" i="5" s="1"/>
  <c r="G45" i="5"/>
  <c r="I45" i="5" s="1"/>
  <c r="G28" i="5"/>
  <c r="H28" i="5" s="1"/>
  <c r="G47" i="5"/>
  <c r="H47" i="5" s="1"/>
  <c r="I55" i="8"/>
  <c r="P55" i="8" s="1"/>
  <c r="H38" i="8"/>
  <c r="H71" i="8"/>
  <c r="G55" i="10"/>
  <c r="G32" i="10"/>
  <c r="G39" i="10"/>
  <c r="J20" i="8"/>
  <c r="P20" i="8"/>
  <c r="J16" i="8"/>
  <c r="P16" i="8"/>
  <c r="P19" i="1"/>
  <c r="J19" i="1"/>
  <c r="P10" i="8"/>
  <c r="J10" i="8"/>
  <c r="G55" i="3"/>
  <c r="I55" i="3" s="1"/>
  <c r="G37" i="5"/>
  <c r="H37" i="5" s="1"/>
  <c r="G56" i="5"/>
  <c r="I56" i="5" s="1"/>
  <c r="P15" i="8"/>
  <c r="J15" i="8"/>
  <c r="J15" i="1"/>
  <c r="P15" i="1"/>
  <c r="I18" i="11"/>
  <c r="H18" i="11"/>
  <c r="I16" i="11"/>
  <c r="H16" i="11"/>
  <c r="I15" i="11"/>
  <c r="H15" i="11"/>
  <c r="I20" i="11"/>
  <c r="H20" i="11"/>
  <c r="I17" i="11"/>
  <c r="H17" i="11"/>
  <c r="I10" i="11"/>
  <c r="H10" i="11"/>
  <c r="H11" i="11"/>
  <c r="I11" i="11"/>
  <c r="P11" i="11" s="1"/>
  <c r="H19" i="11"/>
  <c r="I19" i="11"/>
  <c r="I12" i="11"/>
  <c r="H12" i="11"/>
  <c r="I14" i="11"/>
  <c r="H14" i="11"/>
  <c r="I13" i="11"/>
  <c r="H13" i="11"/>
  <c r="I21" i="11"/>
  <c r="H21" i="11"/>
  <c r="I10" i="10"/>
  <c r="P10" i="10" s="1"/>
  <c r="H10" i="10"/>
  <c r="I15" i="10"/>
  <c r="P15" i="10" s="1"/>
  <c r="H15" i="10"/>
  <c r="H17" i="10"/>
  <c r="I17" i="10"/>
  <c r="P17" i="10" s="1"/>
  <c r="I14" i="10"/>
  <c r="H14" i="10"/>
  <c r="I11" i="10"/>
  <c r="P11" i="10" s="1"/>
  <c r="H11" i="10"/>
  <c r="I19" i="10"/>
  <c r="P19" i="10" s="1"/>
  <c r="H19" i="10"/>
  <c r="I20" i="10"/>
  <c r="P20" i="10" s="1"/>
  <c r="H20" i="10"/>
  <c r="I21" i="10"/>
  <c r="P21" i="10" s="1"/>
  <c r="H21" i="10"/>
  <c r="I12" i="10"/>
  <c r="P12" i="10" s="1"/>
  <c r="H12" i="10"/>
  <c r="I18" i="10"/>
  <c r="P18" i="10" s="1"/>
  <c r="H18" i="10"/>
  <c r="I16" i="10"/>
  <c r="H16" i="10"/>
  <c r="I13" i="10"/>
  <c r="P13" i="10" s="1"/>
  <c r="H13" i="10"/>
  <c r="I22" i="10"/>
  <c r="P22" i="10" s="1"/>
  <c r="H22" i="10"/>
  <c r="P20" i="3"/>
  <c r="J20" i="3"/>
  <c r="J47" i="1"/>
  <c r="G50" i="3"/>
  <c r="G47" i="3"/>
  <c r="H53" i="5"/>
  <c r="J45" i="1"/>
  <c r="J25" i="1"/>
  <c r="P25" i="1"/>
  <c r="J18" i="3"/>
  <c r="P18" i="3"/>
  <c r="P48" i="8"/>
  <c r="J48" i="8"/>
  <c r="H58" i="3"/>
  <c r="I58" i="3"/>
  <c r="I57" i="3"/>
  <c r="H57" i="3"/>
  <c r="H64" i="3"/>
  <c r="P17" i="5"/>
  <c r="J17" i="5"/>
  <c r="I60" i="1"/>
  <c r="H60" i="1"/>
  <c r="J50" i="8"/>
  <c r="J28" i="8"/>
  <c r="G40" i="3"/>
  <c r="G44" i="3"/>
  <c r="G25" i="3"/>
  <c r="G33" i="3"/>
  <c r="G45" i="3"/>
  <c r="J19" i="3"/>
  <c r="P19" i="3"/>
  <c r="Q18" i="1"/>
  <c r="S18" i="1" s="1"/>
  <c r="U18" i="1" s="1"/>
  <c r="R18" i="1"/>
  <c r="T18" i="1" s="1"/>
  <c r="P13" i="3"/>
  <c r="J13" i="3"/>
  <c r="J11" i="3"/>
  <c r="P11" i="3"/>
  <c r="G72" i="5"/>
  <c r="G65" i="5"/>
  <c r="G71" i="5"/>
  <c r="H54" i="5"/>
  <c r="I54" i="5"/>
  <c r="I29" i="5"/>
  <c r="H29" i="5"/>
  <c r="G49" i="5"/>
  <c r="I36" i="5"/>
  <c r="P15" i="5"/>
  <c r="J15" i="5"/>
  <c r="P18" i="5"/>
  <c r="J18" i="5"/>
  <c r="P72" i="8"/>
  <c r="J34" i="1"/>
  <c r="Q17" i="1"/>
  <c r="S17" i="1" s="1"/>
  <c r="U17" i="1" s="1"/>
  <c r="R17" i="1"/>
  <c r="T17" i="1" s="1"/>
  <c r="J16" i="5"/>
  <c r="P16" i="5"/>
  <c r="P14" i="5"/>
  <c r="J14" i="5"/>
  <c r="I56" i="1"/>
  <c r="H56" i="1"/>
  <c r="J43" i="1"/>
  <c r="J44" i="8"/>
  <c r="P40" i="1"/>
  <c r="P12" i="5"/>
  <c r="J12" i="5"/>
  <c r="G35" i="3"/>
  <c r="J47" i="8"/>
  <c r="G66" i="5"/>
  <c r="H45" i="5"/>
  <c r="Q21" i="8"/>
  <c r="S21" i="8" s="1"/>
  <c r="U21" i="8" s="1"/>
  <c r="R21" i="8"/>
  <c r="T21" i="8" s="1"/>
  <c r="I55" i="1"/>
  <c r="H55" i="1"/>
  <c r="P14" i="3"/>
  <c r="J14" i="3"/>
  <c r="I56" i="3"/>
  <c r="P13" i="5"/>
  <c r="J13" i="5"/>
  <c r="I58" i="1"/>
  <c r="H58" i="1"/>
  <c r="Q12" i="1"/>
  <c r="S12" i="1" s="1"/>
  <c r="U12" i="1" s="1"/>
  <c r="R12" i="1"/>
  <c r="T12" i="1" s="1"/>
  <c r="Q13" i="1"/>
  <c r="S13" i="1" s="1"/>
  <c r="U13" i="1" s="1"/>
  <c r="R13" i="1"/>
  <c r="T13" i="1" s="1"/>
  <c r="G30" i="3"/>
  <c r="G26" i="3"/>
  <c r="G48" i="3"/>
  <c r="G29" i="3"/>
  <c r="G41" i="3"/>
  <c r="G49" i="3"/>
  <c r="J11" i="5"/>
  <c r="P11" i="5"/>
  <c r="P44" i="1"/>
  <c r="J44" i="1"/>
  <c r="Q11" i="1"/>
  <c r="S11" i="1" s="1"/>
  <c r="U11" i="1" s="1"/>
  <c r="R11" i="1"/>
  <c r="T11" i="1" s="1"/>
  <c r="R16" i="1"/>
  <c r="T16" i="1" s="1"/>
  <c r="Q16" i="1"/>
  <c r="S16" i="1" s="1"/>
  <c r="U16" i="1" s="1"/>
  <c r="P10" i="3"/>
  <c r="J10" i="3"/>
  <c r="J12" i="3"/>
  <c r="P12" i="3"/>
  <c r="G70" i="5"/>
  <c r="G61" i="5"/>
  <c r="G69" i="5"/>
  <c r="H46" i="5"/>
  <c r="I46" i="5"/>
  <c r="G50" i="5"/>
  <c r="I48" i="5"/>
  <c r="H48" i="5"/>
  <c r="H31" i="5"/>
  <c r="I31" i="5"/>
  <c r="H51" i="5"/>
  <c r="I51" i="5"/>
  <c r="P20" i="5"/>
  <c r="J20" i="5"/>
  <c r="I57" i="1"/>
  <c r="H57" i="1"/>
  <c r="J38" i="8"/>
  <c r="P38" i="8"/>
  <c r="J33" i="1"/>
  <c r="P33" i="1"/>
  <c r="P68" i="8"/>
  <c r="J68" i="8"/>
  <c r="P71" i="8"/>
  <c r="P16" i="3"/>
  <c r="J16" i="3"/>
  <c r="P22" i="5"/>
  <c r="J22" i="5"/>
  <c r="P49" i="1"/>
  <c r="J49" i="1"/>
  <c r="P19" i="5"/>
  <c r="J19" i="5"/>
  <c r="P48" i="1"/>
  <c r="J48" i="1"/>
  <c r="P26" i="1"/>
  <c r="H28" i="3"/>
  <c r="I28" i="3"/>
  <c r="G27" i="3"/>
  <c r="H59" i="1"/>
  <c r="I59" i="1"/>
  <c r="I64" i="1"/>
  <c r="H64" i="1"/>
  <c r="H59" i="3"/>
  <c r="G60" i="3"/>
  <c r="G63" i="3"/>
  <c r="P21" i="5"/>
  <c r="J21" i="5"/>
  <c r="I62" i="1"/>
  <c r="H62" i="1"/>
  <c r="G42" i="3"/>
  <c r="G32" i="3"/>
  <c r="G34" i="3"/>
  <c r="G31" i="3"/>
  <c r="G43" i="3"/>
  <c r="P10" i="5"/>
  <c r="J10" i="5"/>
  <c r="J29" i="1"/>
  <c r="P29" i="1"/>
  <c r="R20" i="1"/>
  <c r="T20" i="1" s="1"/>
  <c r="Q20" i="1"/>
  <c r="S20" i="1" s="1"/>
  <c r="U20" i="1" s="1"/>
  <c r="G64" i="5"/>
  <c r="G63" i="5"/>
  <c r="G62" i="5"/>
  <c r="I44" i="5"/>
  <c r="I39" i="5"/>
  <c r="G32" i="5"/>
  <c r="G52" i="5"/>
  <c r="G35" i="5"/>
  <c r="P37" i="8"/>
  <c r="J37" i="8"/>
  <c r="Q14" i="1"/>
  <c r="S14" i="1" s="1"/>
  <c r="U14" i="1" s="1"/>
  <c r="R14" i="1"/>
  <c r="T14" i="1" s="1"/>
  <c r="P17" i="3"/>
  <c r="J17" i="3"/>
  <c r="J15" i="3"/>
  <c r="P15" i="3"/>
  <c r="P34" i="8"/>
  <c r="J34" i="8"/>
  <c r="P35" i="1"/>
  <c r="R10" i="1"/>
  <c r="T10" i="1" s="1"/>
  <c r="Q10" i="1"/>
  <c r="S10" i="1" s="1"/>
  <c r="U10" i="1" s="1"/>
  <c r="J70" i="8"/>
  <c r="J42" i="1" l="1"/>
  <c r="P50" i="1"/>
  <c r="I28" i="5"/>
  <c r="J61" i="8"/>
  <c r="I30" i="5"/>
  <c r="J30" i="5" s="1"/>
  <c r="J56" i="8"/>
  <c r="I61" i="3"/>
  <c r="J61" i="3" s="1"/>
  <c r="H39" i="8"/>
  <c r="I32" i="1"/>
  <c r="P32" i="1" s="1"/>
  <c r="J30" i="8"/>
  <c r="I34" i="5"/>
  <c r="J63" i="1"/>
  <c r="H30" i="8"/>
  <c r="G57" i="10"/>
  <c r="I57" i="10" s="1"/>
  <c r="P57" i="10" s="1"/>
  <c r="I31" i="8"/>
  <c r="P31" i="8" s="1"/>
  <c r="I67" i="5"/>
  <c r="P67" i="5" s="1"/>
  <c r="I32" i="8"/>
  <c r="P32" i="8" s="1"/>
  <c r="H48" i="8"/>
  <c r="I41" i="1"/>
  <c r="H41" i="1"/>
  <c r="G45" i="10"/>
  <c r="H45" i="10" s="1"/>
  <c r="G31" i="11"/>
  <c r="H31" i="11" s="1"/>
  <c r="P39" i="8"/>
  <c r="Q39" i="8" s="1"/>
  <c r="S39" i="8" s="1"/>
  <c r="U39" i="8" s="1"/>
  <c r="J39" i="8"/>
  <c r="J51" i="8"/>
  <c r="J32" i="1"/>
  <c r="J31" i="1"/>
  <c r="J35" i="8"/>
  <c r="J45" i="8"/>
  <c r="I62" i="3"/>
  <c r="P62" i="3" s="1"/>
  <c r="J61" i="1"/>
  <c r="J52" i="8"/>
  <c r="I37" i="5"/>
  <c r="P37" i="5" s="1"/>
  <c r="I46" i="3"/>
  <c r="P46" i="3" s="1"/>
  <c r="H55" i="3"/>
  <c r="J64" i="8"/>
  <c r="H38" i="5"/>
  <c r="I28" i="1"/>
  <c r="P28" i="1" s="1"/>
  <c r="P67" i="8"/>
  <c r="Q67" i="8" s="1"/>
  <c r="S67" i="8" s="1"/>
  <c r="U67" i="8" s="1"/>
  <c r="I83" i="11"/>
  <c r="J83" i="11" s="1"/>
  <c r="H65" i="8"/>
  <c r="P30" i="1"/>
  <c r="P29" i="8"/>
  <c r="J62" i="8"/>
  <c r="P53" i="8"/>
  <c r="Q53" i="8" s="1"/>
  <c r="S53" i="8" s="1"/>
  <c r="U53" i="8" s="1"/>
  <c r="J66" i="8"/>
  <c r="P66" i="8"/>
  <c r="R66" i="8" s="1"/>
  <c r="T66" i="8" s="1"/>
  <c r="P65" i="8"/>
  <c r="J65" i="8"/>
  <c r="P27" i="8"/>
  <c r="R27" i="8" s="1"/>
  <c r="T27" i="8" s="1"/>
  <c r="J33" i="8"/>
  <c r="P27" i="1"/>
  <c r="R27" i="1" s="1"/>
  <c r="T27" i="1" s="1"/>
  <c r="J46" i="1"/>
  <c r="H33" i="5"/>
  <c r="P33" i="5" s="1"/>
  <c r="J54" i="8"/>
  <c r="P46" i="8"/>
  <c r="Q46" i="8" s="1"/>
  <c r="S46" i="8" s="1"/>
  <c r="U46" i="8" s="1"/>
  <c r="J32" i="8"/>
  <c r="P36" i="8"/>
  <c r="P49" i="8"/>
  <c r="R49" i="8" s="1"/>
  <c r="T49" i="8" s="1"/>
  <c r="H55" i="5"/>
  <c r="G82" i="10"/>
  <c r="H82" i="10" s="1"/>
  <c r="G64" i="10"/>
  <c r="H64" i="10" s="1"/>
  <c r="H27" i="5"/>
  <c r="H56" i="5"/>
  <c r="I47" i="5"/>
  <c r="H68" i="5"/>
  <c r="P14" i="11"/>
  <c r="Q14" i="11" s="1"/>
  <c r="G44" i="11"/>
  <c r="I44" i="11" s="1"/>
  <c r="R19" i="10"/>
  <c r="Q19" i="10"/>
  <c r="S19" i="10" s="1"/>
  <c r="J24" i="10"/>
  <c r="P24" i="10"/>
  <c r="R21" i="10"/>
  <c r="Q21" i="10"/>
  <c r="S21" i="10" s="1"/>
  <c r="R15" i="10"/>
  <c r="Q15" i="10"/>
  <c r="S15" i="10" s="1"/>
  <c r="Q22" i="10"/>
  <c r="S22" i="10" s="1"/>
  <c r="R22" i="10"/>
  <c r="R17" i="10"/>
  <c r="Q17" i="10"/>
  <c r="S17" i="10" s="1"/>
  <c r="I44" i="10"/>
  <c r="H44" i="10"/>
  <c r="J25" i="10"/>
  <c r="P25" i="10"/>
  <c r="G83" i="10"/>
  <c r="R13" i="10"/>
  <c r="Q13" i="10"/>
  <c r="S13" i="10" s="1"/>
  <c r="R18" i="10"/>
  <c r="Q18" i="10"/>
  <c r="S18" i="10" s="1"/>
  <c r="P14" i="10"/>
  <c r="P16" i="10"/>
  <c r="R16" i="10" s="1"/>
  <c r="Q12" i="10"/>
  <c r="S12" i="10" s="1"/>
  <c r="R12" i="10"/>
  <c r="R20" i="10"/>
  <c r="Q20" i="10"/>
  <c r="S20" i="10" s="1"/>
  <c r="R11" i="10"/>
  <c r="Q11" i="10"/>
  <c r="S11" i="10" s="1"/>
  <c r="R10" i="10"/>
  <c r="Q10" i="10"/>
  <c r="S10" i="10" s="1"/>
  <c r="G63" i="10"/>
  <c r="H63" i="10" s="1"/>
  <c r="G65" i="10"/>
  <c r="P25" i="11"/>
  <c r="J25" i="11"/>
  <c r="G65" i="11"/>
  <c r="P24" i="11"/>
  <c r="J24" i="11"/>
  <c r="G64" i="11"/>
  <c r="G58" i="11"/>
  <c r="H58" i="11" s="1"/>
  <c r="G32" i="11"/>
  <c r="H32" i="11" s="1"/>
  <c r="G45" i="11"/>
  <c r="G52" i="10"/>
  <c r="I52" i="10" s="1"/>
  <c r="P52" i="10" s="1"/>
  <c r="G36" i="11"/>
  <c r="H36" i="11" s="1"/>
  <c r="G50" i="11"/>
  <c r="H50" i="11" s="1"/>
  <c r="P63" i="8"/>
  <c r="Q63" i="8" s="1"/>
  <c r="S63" i="8" s="1"/>
  <c r="U63" i="8" s="1"/>
  <c r="J63" i="8"/>
  <c r="H63" i="8"/>
  <c r="G40" i="11"/>
  <c r="H40" i="11" s="1"/>
  <c r="G57" i="11"/>
  <c r="H57" i="11" s="1"/>
  <c r="G51" i="11"/>
  <c r="H51" i="11" s="1"/>
  <c r="G60" i="11"/>
  <c r="H60" i="11" s="1"/>
  <c r="G82" i="11"/>
  <c r="I82" i="11" s="1"/>
  <c r="G62" i="11"/>
  <c r="H62" i="11" s="1"/>
  <c r="G34" i="11"/>
  <c r="I34" i="11" s="1"/>
  <c r="G30" i="11"/>
  <c r="I30" i="11" s="1"/>
  <c r="P30" i="11" s="1"/>
  <c r="J69" i="8"/>
  <c r="P69" i="8"/>
  <c r="G50" i="10"/>
  <c r="I50" i="10" s="1"/>
  <c r="P50" i="10" s="1"/>
  <c r="H69" i="8"/>
  <c r="T23" i="10"/>
  <c r="U23" i="10"/>
  <c r="P23" i="11"/>
  <c r="Q23" i="11" s="1"/>
  <c r="J23" i="11"/>
  <c r="G43" i="10"/>
  <c r="J22" i="11"/>
  <c r="P22" i="11"/>
  <c r="Q22" i="11" s="1"/>
  <c r="G53" i="11"/>
  <c r="H53" i="11" s="1"/>
  <c r="G63" i="11"/>
  <c r="G56" i="11"/>
  <c r="H56" i="11" s="1"/>
  <c r="J55" i="8"/>
  <c r="P16" i="11"/>
  <c r="G74" i="10"/>
  <c r="H74" i="10" s="1"/>
  <c r="G43" i="11"/>
  <c r="G59" i="11"/>
  <c r="H59" i="11" s="1"/>
  <c r="G52" i="11"/>
  <c r="H52" i="11" s="1"/>
  <c r="G71" i="10"/>
  <c r="H71" i="10" s="1"/>
  <c r="G61" i="10"/>
  <c r="H61" i="10" s="1"/>
  <c r="G54" i="11"/>
  <c r="H54" i="11" s="1"/>
  <c r="G61" i="11"/>
  <c r="H61" i="11" s="1"/>
  <c r="G55" i="11"/>
  <c r="H55" i="11" s="1"/>
  <c r="G75" i="11"/>
  <c r="G38" i="11"/>
  <c r="I38" i="11" s="1"/>
  <c r="P38" i="11" s="1"/>
  <c r="G41" i="11"/>
  <c r="I41" i="11" s="1"/>
  <c r="P41" i="11" s="1"/>
  <c r="Q41" i="11" s="1"/>
  <c r="G70" i="10"/>
  <c r="I70" i="10" s="1"/>
  <c r="G75" i="10"/>
  <c r="H75" i="10" s="1"/>
  <c r="G58" i="10"/>
  <c r="I58" i="10" s="1"/>
  <c r="P58" i="10" s="1"/>
  <c r="G33" i="10"/>
  <c r="H33" i="10" s="1"/>
  <c r="G59" i="10"/>
  <c r="H59" i="10" s="1"/>
  <c r="G79" i="10"/>
  <c r="H79" i="10" s="1"/>
  <c r="G54" i="10"/>
  <c r="H54" i="10" s="1"/>
  <c r="G30" i="10"/>
  <c r="H30" i="10" s="1"/>
  <c r="G41" i="10"/>
  <c r="H41" i="10" s="1"/>
  <c r="G53" i="10"/>
  <c r="I53" i="10" s="1"/>
  <c r="P53" i="10" s="1"/>
  <c r="G38" i="10"/>
  <c r="H38" i="10" s="1"/>
  <c r="G78" i="10"/>
  <c r="I78" i="10" s="1"/>
  <c r="Q15" i="1"/>
  <c r="S15" i="1" s="1"/>
  <c r="U15" i="1" s="1"/>
  <c r="R15" i="1"/>
  <c r="T15" i="1" s="1"/>
  <c r="Q10" i="8"/>
  <c r="S10" i="8" s="1"/>
  <c r="U10" i="8" s="1"/>
  <c r="R10" i="8"/>
  <c r="T10" i="8" s="1"/>
  <c r="R12" i="8"/>
  <c r="T12" i="8" s="1"/>
  <c r="Q12" i="8"/>
  <c r="S12" i="8" s="1"/>
  <c r="U12" i="8" s="1"/>
  <c r="Q22" i="8"/>
  <c r="S22" i="8" s="1"/>
  <c r="U22" i="8" s="1"/>
  <c r="R22" i="8"/>
  <c r="T22" i="8" s="1"/>
  <c r="R17" i="8"/>
  <c r="T17" i="8" s="1"/>
  <c r="Q17" i="8"/>
  <c r="S17" i="8" s="1"/>
  <c r="U17" i="8" s="1"/>
  <c r="G35" i="11"/>
  <c r="I35" i="11" s="1"/>
  <c r="P35" i="11" s="1"/>
  <c r="G42" i="11"/>
  <c r="I42" i="11" s="1"/>
  <c r="P42" i="11" s="1"/>
  <c r="Q42" i="11" s="1"/>
  <c r="R20" i="8"/>
  <c r="T20" i="8" s="1"/>
  <c r="Q20" i="8"/>
  <c r="S20" i="8" s="1"/>
  <c r="U20" i="8" s="1"/>
  <c r="R19" i="8"/>
  <c r="T19" i="8" s="1"/>
  <c r="Q19" i="8"/>
  <c r="S19" i="8" s="1"/>
  <c r="U19" i="8" s="1"/>
  <c r="Q18" i="8"/>
  <c r="S18" i="8" s="1"/>
  <c r="U18" i="8" s="1"/>
  <c r="R18" i="8"/>
  <c r="T18" i="8" s="1"/>
  <c r="G39" i="11"/>
  <c r="H39" i="11" s="1"/>
  <c r="G37" i="11"/>
  <c r="H37" i="11" s="1"/>
  <c r="R19" i="1"/>
  <c r="T19" i="1" s="1"/>
  <c r="Q19" i="1"/>
  <c r="S19" i="1" s="1"/>
  <c r="U19" i="1" s="1"/>
  <c r="R11" i="8"/>
  <c r="T11" i="8" s="1"/>
  <c r="Q11" i="8"/>
  <c r="S11" i="8" s="1"/>
  <c r="U11" i="8" s="1"/>
  <c r="Q15" i="8"/>
  <c r="S15" i="8" s="1"/>
  <c r="U15" i="8" s="1"/>
  <c r="R15" i="8"/>
  <c r="T15" i="8" s="1"/>
  <c r="Q16" i="8"/>
  <c r="S16" i="8" s="1"/>
  <c r="U16" i="8" s="1"/>
  <c r="R16" i="8"/>
  <c r="T16" i="8" s="1"/>
  <c r="Q13" i="8"/>
  <c r="S13" i="8" s="1"/>
  <c r="U13" i="8" s="1"/>
  <c r="R13" i="8"/>
  <c r="T13" i="8" s="1"/>
  <c r="Q14" i="8"/>
  <c r="S14" i="8" s="1"/>
  <c r="U14" i="8" s="1"/>
  <c r="R14" i="8"/>
  <c r="T14" i="8" s="1"/>
  <c r="J19" i="11"/>
  <c r="P19" i="11"/>
  <c r="Q19" i="11" s="1"/>
  <c r="G71" i="11"/>
  <c r="G79" i="11"/>
  <c r="G74" i="11"/>
  <c r="H74" i="11" s="1"/>
  <c r="P13" i="11"/>
  <c r="Q13" i="11" s="1"/>
  <c r="J13" i="11"/>
  <c r="P12" i="11"/>
  <c r="Q12" i="11" s="1"/>
  <c r="J12" i="11"/>
  <c r="G33" i="11"/>
  <c r="P10" i="11"/>
  <c r="Q10" i="11" s="1"/>
  <c r="J10" i="11"/>
  <c r="G73" i="11"/>
  <c r="G81" i="11"/>
  <c r="G76" i="11"/>
  <c r="J20" i="11"/>
  <c r="P20" i="11"/>
  <c r="Q20" i="11" s="1"/>
  <c r="J16" i="11"/>
  <c r="J11" i="11"/>
  <c r="G70" i="11"/>
  <c r="G78" i="11"/>
  <c r="P21" i="11"/>
  <c r="Q21" i="11" s="1"/>
  <c r="J21" i="11"/>
  <c r="J14" i="11"/>
  <c r="J17" i="11"/>
  <c r="P17" i="11"/>
  <c r="Q17" i="11" s="1"/>
  <c r="G77" i="11"/>
  <c r="G72" i="11"/>
  <c r="G80" i="11"/>
  <c r="J15" i="11"/>
  <c r="P15" i="11"/>
  <c r="Q15" i="11" s="1"/>
  <c r="J18" i="11"/>
  <c r="P18" i="11"/>
  <c r="Q18" i="11" s="1"/>
  <c r="I55" i="10"/>
  <c r="P55" i="10" s="1"/>
  <c r="H55" i="10"/>
  <c r="H51" i="10"/>
  <c r="I51" i="10"/>
  <c r="P51" i="10" s="1"/>
  <c r="I32" i="10"/>
  <c r="P32" i="10" s="1"/>
  <c r="H32" i="10"/>
  <c r="H57" i="10"/>
  <c r="J20" i="10"/>
  <c r="G36" i="10"/>
  <c r="G35" i="10"/>
  <c r="G56" i="10"/>
  <c r="G72" i="10"/>
  <c r="G76" i="10"/>
  <c r="G80" i="10"/>
  <c r="J17" i="10"/>
  <c r="H62" i="10"/>
  <c r="I62" i="10"/>
  <c r="P62" i="10" s="1"/>
  <c r="H34" i="10"/>
  <c r="I34" i="10"/>
  <c r="G31" i="10"/>
  <c r="J16" i="10"/>
  <c r="J12" i="10"/>
  <c r="J11" i="10"/>
  <c r="J15" i="10"/>
  <c r="J22" i="10"/>
  <c r="G42" i="10"/>
  <c r="G37" i="10"/>
  <c r="G40" i="10"/>
  <c r="I39" i="10"/>
  <c r="P39" i="10" s="1"/>
  <c r="H39" i="10"/>
  <c r="G60" i="10"/>
  <c r="J13" i="10"/>
  <c r="J18" i="10"/>
  <c r="G73" i="10"/>
  <c r="G77" i="10"/>
  <c r="G81" i="10"/>
  <c r="J21" i="10"/>
  <c r="J19" i="10"/>
  <c r="J14" i="10"/>
  <c r="J10" i="10"/>
  <c r="Q70" i="8"/>
  <c r="S70" i="8" s="1"/>
  <c r="U70" i="8" s="1"/>
  <c r="R70" i="8"/>
  <c r="T70" i="8" s="1"/>
  <c r="Q34" i="8"/>
  <c r="S34" i="8" s="1"/>
  <c r="U34" i="8" s="1"/>
  <c r="R34" i="8"/>
  <c r="T34" i="8" s="1"/>
  <c r="R37" i="8"/>
  <c r="T37" i="8" s="1"/>
  <c r="Q37" i="8"/>
  <c r="S37" i="8" s="1"/>
  <c r="U37" i="8" s="1"/>
  <c r="Q26" i="1"/>
  <c r="S26" i="1" s="1"/>
  <c r="U26" i="1" s="1"/>
  <c r="R26" i="1"/>
  <c r="T26" i="1" s="1"/>
  <c r="Q22" i="5"/>
  <c r="S22" i="5" s="1"/>
  <c r="U22" i="5" s="1"/>
  <c r="R22" i="5"/>
  <c r="T22" i="5" s="1"/>
  <c r="P48" i="5"/>
  <c r="J48" i="5"/>
  <c r="Q32" i="1"/>
  <c r="S32" i="1" s="1"/>
  <c r="U32" i="1" s="1"/>
  <c r="R32" i="1"/>
  <c r="T32" i="1" s="1"/>
  <c r="I35" i="3"/>
  <c r="H35" i="3"/>
  <c r="P36" i="5"/>
  <c r="J36" i="5"/>
  <c r="Q13" i="3"/>
  <c r="S13" i="3" s="1"/>
  <c r="U13" i="3" s="1"/>
  <c r="R13" i="3"/>
  <c r="T13" i="3" s="1"/>
  <c r="I47" i="3"/>
  <c r="H47" i="3"/>
  <c r="R15" i="3"/>
  <c r="T15" i="3" s="1"/>
  <c r="Q15" i="3"/>
  <c r="S15" i="3" s="1"/>
  <c r="U15" i="3" s="1"/>
  <c r="I32" i="5"/>
  <c r="H32" i="5"/>
  <c r="Q29" i="1"/>
  <c r="S29" i="1" s="1"/>
  <c r="U29" i="1" s="1"/>
  <c r="R29" i="1"/>
  <c r="T29" i="1" s="1"/>
  <c r="I43" i="3"/>
  <c r="H43" i="3"/>
  <c r="I42" i="3"/>
  <c r="H42" i="3"/>
  <c r="Q21" i="5"/>
  <c r="S21" i="5" s="1"/>
  <c r="U21" i="5" s="1"/>
  <c r="R21" i="5"/>
  <c r="T21" i="5" s="1"/>
  <c r="Q46" i="1"/>
  <c r="S46" i="1" s="1"/>
  <c r="U46" i="1" s="1"/>
  <c r="R46" i="1"/>
  <c r="T46" i="1" s="1"/>
  <c r="Q66" i="8"/>
  <c r="S66" i="8" s="1"/>
  <c r="U66" i="8" s="1"/>
  <c r="R54" i="8"/>
  <c r="T54" i="8" s="1"/>
  <c r="Q54" i="8"/>
  <c r="S54" i="8" s="1"/>
  <c r="U54" i="8" s="1"/>
  <c r="Q38" i="8"/>
  <c r="S38" i="8" s="1"/>
  <c r="U38" i="8" s="1"/>
  <c r="R38" i="8"/>
  <c r="T38" i="8" s="1"/>
  <c r="P31" i="5"/>
  <c r="J31" i="5"/>
  <c r="J56" i="5"/>
  <c r="P56" i="5"/>
  <c r="I50" i="5"/>
  <c r="H50" i="5"/>
  <c r="I61" i="5"/>
  <c r="H61" i="5"/>
  <c r="Q11" i="5"/>
  <c r="S11" i="5" s="1"/>
  <c r="U11" i="5" s="1"/>
  <c r="R11" i="5"/>
  <c r="T11" i="5" s="1"/>
  <c r="I29" i="3"/>
  <c r="H29" i="3"/>
  <c r="H66" i="5"/>
  <c r="I66" i="5"/>
  <c r="Q36" i="8"/>
  <c r="S36" i="8" s="1"/>
  <c r="U36" i="8" s="1"/>
  <c r="R36" i="8"/>
  <c r="T36" i="8" s="1"/>
  <c r="Q49" i="8"/>
  <c r="S49" i="8" s="1"/>
  <c r="U49" i="8" s="1"/>
  <c r="I49" i="5"/>
  <c r="H49" i="5"/>
  <c r="Q11" i="3"/>
  <c r="S11" i="3" s="1"/>
  <c r="U11" i="3" s="1"/>
  <c r="R11" i="3"/>
  <c r="T11" i="3" s="1"/>
  <c r="R39" i="8"/>
  <c r="T39" i="8" s="1"/>
  <c r="I45" i="3"/>
  <c r="H45" i="3"/>
  <c r="H40" i="3"/>
  <c r="I40" i="3"/>
  <c r="J60" i="1"/>
  <c r="P60" i="1"/>
  <c r="P64" i="3"/>
  <c r="J64" i="3"/>
  <c r="Q45" i="1"/>
  <c r="S45" i="1" s="1"/>
  <c r="U45" i="1" s="1"/>
  <c r="R45" i="1"/>
  <c r="T45" i="1" s="1"/>
  <c r="J53" i="5"/>
  <c r="P53" i="5"/>
  <c r="H50" i="3"/>
  <c r="I50" i="3"/>
  <c r="Q20" i="3"/>
  <c r="S20" i="3" s="1"/>
  <c r="U20" i="3" s="1"/>
  <c r="R20" i="3"/>
  <c r="T20" i="3" s="1"/>
  <c r="R42" i="1"/>
  <c r="T42" i="1" s="1"/>
  <c r="Q42" i="1"/>
  <c r="S42" i="1" s="1"/>
  <c r="U42" i="1" s="1"/>
  <c r="Q35" i="1"/>
  <c r="S35" i="1" s="1"/>
  <c r="U35" i="1" s="1"/>
  <c r="R35" i="1"/>
  <c r="T35" i="1" s="1"/>
  <c r="Q17" i="3"/>
  <c r="S17" i="3" s="1"/>
  <c r="U17" i="3" s="1"/>
  <c r="R17" i="3"/>
  <c r="T17" i="3" s="1"/>
  <c r="I52" i="5"/>
  <c r="H52" i="5"/>
  <c r="I62" i="5"/>
  <c r="H62" i="5"/>
  <c r="H32" i="3"/>
  <c r="I32" i="3"/>
  <c r="P57" i="1"/>
  <c r="J57" i="1"/>
  <c r="H69" i="5"/>
  <c r="I69" i="5"/>
  <c r="Q44" i="1"/>
  <c r="S44" i="1" s="1"/>
  <c r="U44" i="1" s="1"/>
  <c r="R44" i="1"/>
  <c r="T44" i="1" s="1"/>
  <c r="I30" i="3"/>
  <c r="H30" i="3"/>
  <c r="R13" i="5"/>
  <c r="T13" i="5" s="1"/>
  <c r="Q13" i="5"/>
  <c r="S13" i="5" s="1"/>
  <c r="U13" i="5" s="1"/>
  <c r="P55" i="3"/>
  <c r="J55" i="3"/>
  <c r="J54" i="5"/>
  <c r="P54" i="5"/>
  <c r="P58" i="3"/>
  <c r="J58" i="3"/>
  <c r="Q25" i="1"/>
  <c r="S25" i="1" s="1"/>
  <c r="U25" i="1" s="1"/>
  <c r="R25" i="1"/>
  <c r="T25" i="1" s="1"/>
  <c r="P68" i="5"/>
  <c r="J68" i="5"/>
  <c r="Q27" i="8"/>
  <c r="S27" i="8" s="1"/>
  <c r="U27" i="8" s="1"/>
  <c r="I63" i="5"/>
  <c r="H63" i="5"/>
  <c r="Q28" i="1"/>
  <c r="S28" i="1" s="1"/>
  <c r="U28" i="1" s="1"/>
  <c r="R28" i="1"/>
  <c r="T28" i="1" s="1"/>
  <c r="R31" i="8"/>
  <c r="T31" i="8" s="1"/>
  <c r="Q31" i="8"/>
  <c r="S31" i="8" s="1"/>
  <c r="U31" i="8" s="1"/>
  <c r="Q35" i="8"/>
  <c r="S35" i="8" s="1"/>
  <c r="U35" i="8" s="1"/>
  <c r="R35" i="8"/>
  <c r="T35" i="8" s="1"/>
  <c r="P39" i="5"/>
  <c r="J39" i="5"/>
  <c r="J44" i="5"/>
  <c r="P44" i="5"/>
  <c r="H64" i="5"/>
  <c r="I64" i="5"/>
  <c r="I31" i="3"/>
  <c r="H31" i="3"/>
  <c r="I63" i="3"/>
  <c r="H63" i="3"/>
  <c r="J59" i="1"/>
  <c r="P59" i="1"/>
  <c r="I27" i="3"/>
  <c r="H27" i="3"/>
  <c r="R52" i="8"/>
  <c r="T52" i="8" s="1"/>
  <c r="Q52" i="8"/>
  <c r="S52" i="8" s="1"/>
  <c r="U52" i="8" s="1"/>
  <c r="Q48" i="1"/>
  <c r="S48" i="1" s="1"/>
  <c r="U48" i="1" s="1"/>
  <c r="R48" i="1"/>
  <c r="T48" i="1" s="1"/>
  <c r="Q49" i="1"/>
  <c r="S49" i="1" s="1"/>
  <c r="U49" i="1" s="1"/>
  <c r="R49" i="1"/>
  <c r="T49" i="1" s="1"/>
  <c r="Q16" i="3"/>
  <c r="S16" i="3" s="1"/>
  <c r="U16" i="3" s="1"/>
  <c r="R16" i="3"/>
  <c r="T16" i="3" s="1"/>
  <c r="Q68" i="8"/>
  <c r="S68" i="8" s="1"/>
  <c r="U68" i="8" s="1"/>
  <c r="R68" i="8"/>
  <c r="T68" i="8" s="1"/>
  <c r="Q20" i="5"/>
  <c r="S20" i="5" s="1"/>
  <c r="U20" i="5" s="1"/>
  <c r="R20" i="5"/>
  <c r="T20" i="5" s="1"/>
  <c r="P46" i="5"/>
  <c r="J46" i="5"/>
  <c r="H70" i="5"/>
  <c r="I70" i="5"/>
  <c r="R10" i="3"/>
  <c r="T10" i="3" s="1"/>
  <c r="Q10" i="3"/>
  <c r="S10" i="3" s="1"/>
  <c r="U10" i="3" s="1"/>
  <c r="I48" i="3"/>
  <c r="H48" i="3"/>
  <c r="R61" i="8"/>
  <c r="T61" i="8" s="1"/>
  <c r="Q61" i="8"/>
  <c r="S61" i="8" s="1"/>
  <c r="U61" i="8" s="1"/>
  <c r="Q30" i="8"/>
  <c r="S30" i="8" s="1"/>
  <c r="U30" i="8" s="1"/>
  <c r="R30" i="8"/>
  <c r="T30" i="8" s="1"/>
  <c r="P58" i="1"/>
  <c r="J58" i="1"/>
  <c r="J56" i="3"/>
  <c r="P56" i="3"/>
  <c r="Q14" i="3"/>
  <c r="S14" i="3" s="1"/>
  <c r="U14" i="3" s="1"/>
  <c r="R14" i="3"/>
  <c r="T14" i="3" s="1"/>
  <c r="P45" i="5"/>
  <c r="J45" i="5"/>
  <c r="R12" i="5"/>
  <c r="T12" i="5" s="1"/>
  <c r="Q12" i="5"/>
  <c r="S12" i="5" s="1"/>
  <c r="U12" i="5" s="1"/>
  <c r="Q40" i="1"/>
  <c r="S40" i="1" s="1"/>
  <c r="U40" i="1" s="1"/>
  <c r="R40" i="1"/>
  <c r="T40" i="1" s="1"/>
  <c r="Q29" i="8"/>
  <c r="S29" i="8" s="1"/>
  <c r="U29" i="8" s="1"/>
  <c r="R29" i="8"/>
  <c r="T29" i="8" s="1"/>
  <c r="R44" i="8"/>
  <c r="T44" i="8" s="1"/>
  <c r="Q44" i="8"/>
  <c r="S44" i="8" s="1"/>
  <c r="U44" i="8" s="1"/>
  <c r="J56" i="1"/>
  <c r="P56" i="1"/>
  <c r="Q64" i="8"/>
  <c r="S64" i="8" s="1"/>
  <c r="U64" i="8" s="1"/>
  <c r="R64" i="8"/>
  <c r="T64" i="8" s="1"/>
  <c r="Q15" i="5"/>
  <c r="S15" i="5" s="1"/>
  <c r="U15" i="5" s="1"/>
  <c r="R15" i="5"/>
  <c r="T15" i="5" s="1"/>
  <c r="P55" i="5"/>
  <c r="J55" i="5"/>
  <c r="I71" i="5"/>
  <c r="H71" i="5"/>
  <c r="I33" i="3"/>
  <c r="H33" i="3"/>
  <c r="Q18" i="3"/>
  <c r="S18" i="3" s="1"/>
  <c r="U18" i="3" s="1"/>
  <c r="R18" i="3"/>
  <c r="T18" i="3" s="1"/>
  <c r="P47" i="5"/>
  <c r="J47" i="5"/>
  <c r="P30" i="5"/>
  <c r="P61" i="3"/>
  <c r="Q10" i="5"/>
  <c r="S10" i="5" s="1"/>
  <c r="U10" i="5" s="1"/>
  <c r="R10" i="5"/>
  <c r="T10" i="5" s="1"/>
  <c r="Q27" i="1"/>
  <c r="S27" i="1" s="1"/>
  <c r="U27" i="1" s="1"/>
  <c r="P28" i="5"/>
  <c r="J28" i="5"/>
  <c r="J67" i="5"/>
  <c r="Q19" i="5"/>
  <c r="S19" i="5" s="1"/>
  <c r="U19" i="5" s="1"/>
  <c r="R19" i="5"/>
  <c r="T19" i="5" s="1"/>
  <c r="J37" i="5"/>
  <c r="I41" i="3"/>
  <c r="H41" i="3"/>
  <c r="P55" i="1"/>
  <c r="J55" i="1"/>
  <c r="R56" i="8"/>
  <c r="T56" i="8" s="1"/>
  <c r="Q56" i="8"/>
  <c r="S56" i="8" s="1"/>
  <c r="U56" i="8" s="1"/>
  <c r="R31" i="1"/>
  <c r="T31" i="1" s="1"/>
  <c r="Q31" i="1"/>
  <c r="S31" i="1" s="1"/>
  <c r="U31" i="1" s="1"/>
  <c r="Q14" i="5"/>
  <c r="S14" i="5" s="1"/>
  <c r="U14" i="5" s="1"/>
  <c r="R14" i="5"/>
  <c r="T14" i="5" s="1"/>
  <c r="R34" i="1"/>
  <c r="T34" i="1" s="1"/>
  <c r="Q34" i="1"/>
  <c r="S34" i="1" s="1"/>
  <c r="U34" i="1" s="1"/>
  <c r="Q18" i="5"/>
  <c r="S18" i="5" s="1"/>
  <c r="U18" i="5" s="1"/>
  <c r="R18" i="5"/>
  <c r="T18" i="5" s="1"/>
  <c r="I72" i="5"/>
  <c r="H72" i="5"/>
  <c r="H44" i="3"/>
  <c r="I44" i="3"/>
  <c r="Q28" i="8"/>
  <c r="S28" i="8" s="1"/>
  <c r="U28" i="8" s="1"/>
  <c r="R28" i="8"/>
  <c r="T28" i="8" s="1"/>
  <c r="Q30" i="1"/>
  <c r="S30" i="1" s="1"/>
  <c r="U30" i="1" s="1"/>
  <c r="R30" i="1"/>
  <c r="T30" i="1" s="1"/>
  <c r="R50" i="1"/>
  <c r="T50" i="1" s="1"/>
  <c r="Q50" i="1"/>
  <c r="S50" i="1" s="1"/>
  <c r="U50" i="1" s="1"/>
  <c r="P27" i="5"/>
  <c r="J27" i="5"/>
  <c r="H35" i="5"/>
  <c r="I35" i="5"/>
  <c r="I34" i="3"/>
  <c r="H34" i="3"/>
  <c r="Q45" i="8"/>
  <c r="S45" i="8" s="1"/>
  <c r="U45" i="8" s="1"/>
  <c r="R45" i="8"/>
  <c r="T45" i="8" s="1"/>
  <c r="P62" i="1"/>
  <c r="J62" i="1"/>
  <c r="I60" i="3"/>
  <c r="H60" i="3"/>
  <c r="P59" i="3"/>
  <c r="J59" i="3"/>
  <c r="Q61" i="1"/>
  <c r="S61" i="1" s="1"/>
  <c r="U61" i="1" s="1"/>
  <c r="R61" i="1"/>
  <c r="T61" i="1" s="1"/>
  <c r="J64" i="1"/>
  <c r="P64" i="1"/>
  <c r="J33" i="5"/>
  <c r="P28" i="3"/>
  <c r="J28" i="3"/>
  <c r="Q51" i="8"/>
  <c r="S51" i="8" s="1"/>
  <c r="U51" i="8" s="1"/>
  <c r="R51" i="8"/>
  <c r="T51" i="8" s="1"/>
  <c r="Q71" i="8"/>
  <c r="S71" i="8" s="1"/>
  <c r="U71" i="8" s="1"/>
  <c r="R71" i="8"/>
  <c r="T71" i="8" s="1"/>
  <c r="R33" i="1"/>
  <c r="T33" i="1" s="1"/>
  <c r="Q33" i="1"/>
  <c r="S33" i="1" s="1"/>
  <c r="U33" i="1" s="1"/>
  <c r="P51" i="5"/>
  <c r="J51" i="5"/>
  <c r="Q12" i="3"/>
  <c r="S12" i="3" s="1"/>
  <c r="U12" i="3" s="1"/>
  <c r="R12" i="3"/>
  <c r="T12" i="3" s="1"/>
  <c r="I49" i="3"/>
  <c r="H49" i="3"/>
  <c r="H26" i="3"/>
  <c r="I26" i="3"/>
  <c r="J34" i="5"/>
  <c r="P34" i="5"/>
  <c r="R47" i="8"/>
  <c r="T47" i="8" s="1"/>
  <c r="Q47" i="8"/>
  <c r="S47" i="8" s="1"/>
  <c r="U47" i="8" s="1"/>
  <c r="Q32" i="8"/>
  <c r="S32" i="8" s="1"/>
  <c r="U32" i="8" s="1"/>
  <c r="R32" i="8"/>
  <c r="T32" i="8" s="1"/>
  <c r="Q33" i="8"/>
  <c r="S33" i="8" s="1"/>
  <c r="U33" i="8" s="1"/>
  <c r="R33" i="8"/>
  <c r="T33" i="8" s="1"/>
  <c r="Q43" i="1"/>
  <c r="S43" i="1" s="1"/>
  <c r="U43" i="1" s="1"/>
  <c r="R43" i="1"/>
  <c r="T43" i="1" s="1"/>
  <c r="Q16" i="5"/>
  <c r="S16" i="5" s="1"/>
  <c r="U16" i="5" s="1"/>
  <c r="R16" i="5"/>
  <c r="T16" i="5" s="1"/>
  <c r="Q72" i="8"/>
  <c r="S72" i="8" s="1"/>
  <c r="U72" i="8" s="1"/>
  <c r="R72" i="8"/>
  <c r="T72" i="8" s="1"/>
  <c r="P38" i="5"/>
  <c r="J38" i="5"/>
  <c r="J29" i="5"/>
  <c r="P29" i="5"/>
  <c r="H65" i="5"/>
  <c r="I65" i="5"/>
  <c r="R62" i="8"/>
  <c r="T62" i="8" s="1"/>
  <c r="Q62" i="8"/>
  <c r="S62" i="8" s="1"/>
  <c r="U62" i="8" s="1"/>
  <c r="Q19" i="3"/>
  <c r="S19" i="3" s="1"/>
  <c r="U19" i="3" s="1"/>
  <c r="R19" i="3"/>
  <c r="T19" i="3" s="1"/>
  <c r="I25" i="3"/>
  <c r="H25" i="3"/>
  <c r="R65" i="8"/>
  <c r="T65" i="8" s="1"/>
  <c r="R50" i="8"/>
  <c r="T50" i="8" s="1"/>
  <c r="Q50" i="8"/>
  <c r="S50" i="8" s="1"/>
  <c r="U50" i="8" s="1"/>
  <c r="R17" i="5"/>
  <c r="T17" i="5" s="1"/>
  <c r="Q17" i="5"/>
  <c r="S17" i="5" s="1"/>
  <c r="U17" i="5" s="1"/>
  <c r="J57" i="3"/>
  <c r="P57" i="3"/>
  <c r="Q48" i="8"/>
  <c r="S48" i="8" s="1"/>
  <c r="U48" i="8" s="1"/>
  <c r="R48" i="8"/>
  <c r="T48" i="8" s="1"/>
  <c r="R55" i="8"/>
  <c r="T55" i="8" s="1"/>
  <c r="Q55" i="8"/>
  <c r="S55" i="8" s="1"/>
  <c r="U55" i="8" s="1"/>
  <c r="Q63" i="1"/>
  <c r="S63" i="1" s="1"/>
  <c r="U63" i="1" s="1"/>
  <c r="R63" i="1"/>
  <c r="T63" i="1" s="1"/>
  <c r="R47" i="1"/>
  <c r="T47" i="1" s="1"/>
  <c r="Q47" i="1"/>
  <c r="S47" i="1" s="1"/>
  <c r="U47" i="1" s="1"/>
  <c r="J31" i="8" l="1"/>
  <c r="J28" i="1"/>
  <c r="J62" i="3"/>
  <c r="R67" i="8"/>
  <c r="T67" i="8" s="1"/>
  <c r="I31" i="11"/>
  <c r="P31" i="11" s="1"/>
  <c r="Q31" i="11" s="1"/>
  <c r="H58" i="10"/>
  <c r="Q58" i="10" s="1"/>
  <c r="S58" i="10" s="1"/>
  <c r="Q69" i="8"/>
  <c r="S69" i="8" s="1"/>
  <c r="U69" i="8" s="1"/>
  <c r="I45" i="10"/>
  <c r="P45" i="10" s="1"/>
  <c r="Q65" i="8"/>
  <c r="S65" i="8" s="1"/>
  <c r="U65" i="8" s="1"/>
  <c r="J46" i="3"/>
  <c r="J41" i="1"/>
  <c r="P41" i="1"/>
  <c r="H44" i="11"/>
  <c r="P83" i="11"/>
  <c r="Q83" i="11" s="1"/>
  <c r="S83" i="11" s="1"/>
  <c r="U83" i="11" s="1"/>
  <c r="R46" i="8"/>
  <c r="T46" i="8" s="1"/>
  <c r="R69" i="8"/>
  <c r="T69" i="8" s="1"/>
  <c r="R53" i="8"/>
  <c r="T53" i="8" s="1"/>
  <c r="R63" i="8"/>
  <c r="T63" i="8" s="1"/>
  <c r="I82" i="10"/>
  <c r="P82" i="10" s="1"/>
  <c r="Q16" i="10"/>
  <c r="S16" i="10" s="1"/>
  <c r="U16" i="10" s="1"/>
  <c r="I33" i="10"/>
  <c r="P33" i="10" s="1"/>
  <c r="Q33" i="10" s="1"/>
  <c r="S33" i="10" s="1"/>
  <c r="I62" i="11"/>
  <c r="P62" i="11" s="1"/>
  <c r="Q62" i="11" s="1"/>
  <c r="I32" i="11"/>
  <c r="P32" i="11" s="1"/>
  <c r="Q32" i="11" s="1"/>
  <c r="I64" i="10"/>
  <c r="J64" i="10" s="1"/>
  <c r="H52" i="10"/>
  <c r="H50" i="10"/>
  <c r="Q50" i="10" s="1"/>
  <c r="S50" i="10" s="1"/>
  <c r="I54" i="10"/>
  <c r="P54" i="10" s="1"/>
  <c r="R54" i="10" s="1"/>
  <c r="I51" i="11"/>
  <c r="P51" i="11" s="1"/>
  <c r="Q51" i="11" s="1"/>
  <c r="I58" i="11"/>
  <c r="P58" i="11" s="1"/>
  <c r="Q58" i="11" s="1"/>
  <c r="R53" i="10"/>
  <c r="R52" i="10"/>
  <c r="Q52" i="10"/>
  <c r="S52" i="10" s="1"/>
  <c r="R62" i="10"/>
  <c r="Q62" i="10"/>
  <c r="S62" i="10" s="1"/>
  <c r="R57" i="10"/>
  <c r="Q57" i="10"/>
  <c r="S57" i="10" s="1"/>
  <c r="R51" i="10"/>
  <c r="Q51" i="10"/>
  <c r="S51" i="10" s="1"/>
  <c r="I63" i="10"/>
  <c r="P63" i="10" s="1"/>
  <c r="J45" i="10"/>
  <c r="R55" i="10"/>
  <c r="Q55" i="10"/>
  <c r="S55" i="10" s="1"/>
  <c r="R14" i="10"/>
  <c r="T14" i="10" s="1"/>
  <c r="Q14" i="10"/>
  <c r="S14" i="10" s="1"/>
  <c r="U14" i="10" s="1"/>
  <c r="R24" i="10"/>
  <c r="T24" i="10" s="1"/>
  <c r="Q24" i="10"/>
  <c r="S24" i="10" s="1"/>
  <c r="U24" i="10" s="1"/>
  <c r="R58" i="10"/>
  <c r="R32" i="10"/>
  <c r="Q32" i="10"/>
  <c r="S32" i="10" s="1"/>
  <c r="Q25" i="10"/>
  <c r="S25" i="10" s="1"/>
  <c r="U25" i="10" s="1"/>
  <c r="R25" i="10"/>
  <c r="T25" i="10" s="1"/>
  <c r="Q39" i="10"/>
  <c r="S39" i="10" s="1"/>
  <c r="R39" i="10"/>
  <c r="P34" i="10"/>
  <c r="R50" i="10"/>
  <c r="H65" i="10"/>
  <c r="I65" i="10"/>
  <c r="H83" i="10"/>
  <c r="I83" i="10"/>
  <c r="J44" i="10"/>
  <c r="P44" i="10"/>
  <c r="I64" i="11"/>
  <c r="H64" i="11"/>
  <c r="H34" i="11"/>
  <c r="P34" i="11" s="1"/>
  <c r="Q34" i="11" s="1"/>
  <c r="P44" i="11"/>
  <c r="J44" i="11"/>
  <c r="H41" i="11"/>
  <c r="Q24" i="11"/>
  <c r="S24" i="11" s="1"/>
  <c r="U24" i="11" s="1"/>
  <c r="R24" i="11"/>
  <c r="T24" i="11" s="1"/>
  <c r="I45" i="11"/>
  <c r="H45" i="11"/>
  <c r="H65" i="11"/>
  <c r="I65" i="11"/>
  <c r="R25" i="11"/>
  <c r="T25" i="11" s="1"/>
  <c r="Q25" i="11"/>
  <c r="S25" i="11" s="1"/>
  <c r="U25" i="11" s="1"/>
  <c r="I56" i="11"/>
  <c r="P56" i="11" s="1"/>
  <c r="Q56" i="11" s="1"/>
  <c r="I36" i="11"/>
  <c r="P36" i="11" s="1"/>
  <c r="Q36" i="11" s="1"/>
  <c r="I74" i="10"/>
  <c r="J74" i="10" s="1"/>
  <c r="H38" i="11"/>
  <c r="Q38" i="11" s="1"/>
  <c r="H30" i="11"/>
  <c r="Q30" i="11" s="1"/>
  <c r="I53" i="11"/>
  <c r="I60" i="11"/>
  <c r="P60" i="11" s="1"/>
  <c r="Q60" i="11" s="1"/>
  <c r="I61" i="11"/>
  <c r="I50" i="11"/>
  <c r="I79" i="10"/>
  <c r="P79" i="10" s="1"/>
  <c r="I61" i="10"/>
  <c r="P61" i="10" s="1"/>
  <c r="H70" i="10"/>
  <c r="I59" i="10"/>
  <c r="I57" i="11"/>
  <c r="I59" i="11"/>
  <c r="H82" i="11"/>
  <c r="I40" i="11"/>
  <c r="P40" i="11" s="1"/>
  <c r="Q40" i="11" s="1"/>
  <c r="I63" i="11"/>
  <c r="P63" i="11" s="1"/>
  <c r="Q63" i="11" s="1"/>
  <c r="H63" i="11"/>
  <c r="I43" i="10"/>
  <c r="P43" i="10" s="1"/>
  <c r="H43" i="10"/>
  <c r="J82" i="11"/>
  <c r="P82" i="11"/>
  <c r="I75" i="10"/>
  <c r="P75" i="10" s="1"/>
  <c r="I71" i="10"/>
  <c r="J71" i="10" s="1"/>
  <c r="I55" i="11"/>
  <c r="P55" i="11" s="1"/>
  <c r="Q55" i="11" s="1"/>
  <c r="H43" i="11"/>
  <c r="I43" i="11"/>
  <c r="P43" i="11" s="1"/>
  <c r="Q43" i="11" s="1"/>
  <c r="I70" i="11"/>
  <c r="H70" i="11"/>
  <c r="Q82" i="10"/>
  <c r="S82" i="10" s="1"/>
  <c r="U82" i="10" s="1"/>
  <c r="R82" i="10"/>
  <c r="T82" i="10" s="1"/>
  <c r="S22" i="11"/>
  <c r="U22" i="11" s="1"/>
  <c r="R22" i="11"/>
  <c r="T22" i="11" s="1"/>
  <c r="S23" i="11"/>
  <c r="U23" i="11" s="1"/>
  <c r="R23" i="11"/>
  <c r="T23" i="11" s="1"/>
  <c r="I37" i="11"/>
  <c r="I39" i="11"/>
  <c r="P39" i="11" s="1"/>
  <c r="Q39" i="11" s="1"/>
  <c r="I41" i="10"/>
  <c r="P41" i="10" s="1"/>
  <c r="I38" i="10"/>
  <c r="I30" i="10"/>
  <c r="H53" i="10"/>
  <c r="Q53" i="10" s="1"/>
  <c r="S53" i="10" s="1"/>
  <c r="H78" i="10"/>
  <c r="H42" i="11"/>
  <c r="I54" i="11"/>
  <c r="P54" i="11" s="1"/>
  <c r="Q54" i="11" s="1"/>
  <c r="H35" i="11"/>
  <c r="Q35" i="11" s="1"/>
  <c r="S18" i="11"/>
  <c r="U18" i="11" s="1"/>
  <c r="R18" i="11"/>
  <c r="T18" i="11" s="1"/>
  <c r="I80" i="11"/>
  <c r="H80" i="11"/>
  <c r="S20" i="11"/>
  <c r="U20" i="11" s="1"/>
  <c r="R20" i="11"/>
  <c r="T20" i="11" s="1"/>
  <c r="H73" i="11"/>
  <c r="I73" i="11"/>
  <c r="S10" i="11"/>
  <c r="U10" i="11" s="1"/>
  <c r="R10" i="11"/>
  <c r="T10" i="11" s="1"/>
  <c r="I33" i="11"/>
  <c r="P33" i="11" s="1"/>
  <c r="H33" i="11"/>
  <c r="J35" i="11"/>
  <c r="S12" i="11"/>
  <c r="U12" i="11" s="1"/>
  <c r="R12" i="11"/>
  <c r="T12" i="11" s="1"/>
  <c r="H79" i="11"/>
  <c r="I79" i="11"/>
  <c r="I72" i="11"/>
  <c r="H72" i="11"/>
  <c r="H75" i="11"/>
  <c r="I75" i="11"/>
  <c r="I52" i="11"/>
  <c r="P52" i="11" s="1"/>
  <c r="Q52" i="11" s="1"/>
  <c r="J36" i="11"/>
  <c r="H71" i="11"/>
  <c r="I71" i="11"/>
  <c r="R15" i="11"/>
  <c r="T15" i="11" s="1"/>
  <c r="S15" i="11"/>
  <c r="U15" i="11" s="1"/>
  <c r="H77" i="11"/>
  <c r="I77" i="11"/>
  <c r="J41" i="11"/>
  <c r="J30" i="11"/>
  <c r="R21" i="11"/>
  <c r="T21" i="11" s="1"/>
  <c r="S21" i="11"/>
  <c r="U21" i="11" s="1"/>
  <c r="R11" i="11"/>
  <c r="T11" i="11" s="1"/>
  <c r="Q11" i="11"/>
  <c r="S11" i="11" s="1"/>
  <c r="U11" i="11" s="1"/>
  <c r="Q16" i="11"/>
  <c r="S16" i="11" s="1"/>
  <c r="U16" i="11" s="1"/>
  <c r="R16" i="11"/>
  <c r="T16" i="11" s="1"/>
  <c r="I76" i="11"/>
  <c r="H76" i="11"/>
  <c r="J34" i="11"/>
  <c r="R13" i="11"/>
  <c r="T13" i="11" s="1"/>
  <c r="S13" i="11"/>
  <c r="U13" i="11" s="1"/>
  <c r="R19" i="11"/>
  <c r="T19" i="11" s="1"/>
  <c r="S19" i="11"/>
  <c r="U19" i="11" s="1"/>
  <c r="R17" i="11"/>
  <c r="T17" i="11" s="1"/>
  <c r="S17" i="11"/>
  <c r="U17" i="11" s="1"/>
  <c r="S14" i="11"/>
  <c r="U14" i="11" s="1"/>
  <c r="R14" i="11"/>
  <c r="T14" i="11" s="1"/>
  <c r="I78" i="11"/>
  <c r="H78" i="11"/>
  <c r="J38" i="11"/>
  <c r="H81" i="11"/>
  <c r="I81" i="11"/>
  <c r="J42" i="11"/>
  <c r="I74" i="11"/>
  <c r="P74" i="11" s="1"/>
  <c r="H81" i="10"/>
  <c r="I81" i="10"/>
  <c r="J58" i="10"/>
  <c r="I35" i="10"/>
  <c r="P35" i="10" s="1"/>
  <c r="H35" i="10"/>
  <c r="U19" i="10"/>
  <c r="T19" i="10"/>
  <c r="T13" i="10"/>
  <c r="U13" i="10"/>
  <c r="I37" i="10"/>
  <c r="P37" i="10" s="1"/>
  <c r="H37" i="10"/>
  <c r="I31" i="10"/>
  <c r="P31" i="10" s="1"/>
  <c r="H31" i="10"/>
  <c r="U17" i="10"/>
  <c r="T17" i="10"/>
  <c r="I36" i="10"/>
  <c r="H36" i="10"/>
  <c r="J32" i="10"/>
  <c r="J55" i="10"/>
  <c r="H73" i="10"/>
  <c r="I73" i="10"/>
  <c r="H42" i="10"/>
  <c r="I42" i="10"/>
  <c r="P42" i="10" s="1"/>
  <c r="U12" i="10"/>
  <c r="T12" i="10"/>
  <c r="T16" i="10"/>
  <c r="J34" i="10"/>
  <c r="J62" i="10"/>
  <c r="H80" i="10"/>
  <c r="I80" i="10"/>
  <c r="T20" i="10"/>
  <c r="U20" i="10"/>
  <c r="J57" i="10"/>
  <c r="J51" i="10"/>
  <c r="P70" i="10"/>
  <c r="J70" i="10"/>
  <c r="I40" i="10"/>
  <c r="P40" i="10" s="1"/>
  <c r="H40" i="10"/>
  <c r="J52" i="10"/>
  <c r="J53" i="10"/>
  <c r="H72" i="10"/>
  <c r="I72" i="10"/>
  <c r="P78" i="10"/>
  <c r="J78" i="10"/>
  <c r="U10" i="10"/>
  <c r="T10" i="10"/>
  <c r="H77" i="10"/>
  <c r="I77" i="10"/>
  <c r="T15" i="10"/>
  <c r="U15" i="10"/>
  <c r="I56" i="10"/>
  <c r="H56" i="10"/>
  <c r="U21" i="10"/>
  <c r="T21" i="10"/>
  <c r="T18" i="10"/>
  <c r="U18" i="10"/>
  <c r="I60" i="10"/>
  <c r="P60" i="10" s="1"/>
  <c r="H60" i="10"/>
  <c r="J39" i="10"/>
  <c r="T22" i="10"/>
  <c r="U22" i="10"/>
  <c r="T11" i="10"/>
  <c r="U11" i="10"/>
  <c r="H76" i="10"/>
  <c r="I76" i="10"/>
  <c r="J50" i="10"/>
  <c r="J26" i="3"/>
  <c r="P26" i="3"/>
  <c r="P35" i="5"/>
  <c r="J35" i="5"/>
  <c r="Q37" i="5"/>
  <c r="S37" i="5" s="1"/>
  <c r="U37" i="5" s="1"/>
  <c r="R37" i="5"/>
  <c r="T37" i="5" s="1"/>
  <c r="Q61" i="3"/>
  <c r="S61" i="3" s="1"/>
  <c r="U61" i="3" s="1"/>
  <c r="R61" i="3"/>
  <c r="T61" i="3" s="1"/>
  <c r="Q56" i="1"/>
  <c r="S56" i="1" s="1"/>
  <c r="U56" i="1" s="1"/>
  <c r="R56" i="1"/>
  <c r="T56" i="1" s="1"/>
  <c r="Q54" i="5"/>
  <c r="S54" i="5" s="1"/>
  <c r="U54" i="5" s="1"/>
  <c r="R54" i="5"/>
  <c r="T54" i="5" s="1"/>
  <c r="P69" i="5"/>
  <c r="J69" i="5"/>
  <c r="J32" i="3"/>
  <c r="P32" i="3"/>
  <c r="P25" i="3"/>
  <c r="J25" i="3"/>
  <c r="Q55" i="1"/>
  <c r="S55" i="1" s="1"/>
  <c r="U55" i="1" s="1"/>
  <c r="R55" i="1"/>
  <c r="T55" i="1" s="1"/>
  <c r="R47" i="5"/>
  <c r="T47" i="5" s="1"/>
  <c r="Q47" i="5"/>
  <c r="S47" i="5" s="1"/>
  <c r="U47" i="5" s="1"/>
  <c r="P71" i="5"/>
  <c r="J71" i="5"/>
  <c r="P31" i="3"/>
  <c r="J31" i="3"/>
  <c r="J30" i="3"/>
  <c r="P30" i="3"/>
  <c r="P50" i="5"/>
  <c r="J50" i="5"/>
  <c r="P35" i="3"/>
  <c r="J35" i="3"/>
  <c r="Q48" i="5"/>
  <c r="S48" i="5" s="1"/>
  <c r="U48" i="5" s="1"/>
  <c r="R48" i="5"/>
  <c r="T48" i="5" s="1"/>
  <c r="P65" i="5"/>
  <c r="J65" i="5"/>
  <c r="Q64" i="1"/>
  <c r="S64" i="1" s="1"/>
  <c r="U64" i="1" s="1"/>
  <c r="R64" i="1"/>
  <c r="T64" i="1" s="1"/>
  <c r="J44" i="3"/>
  <c r="P44" i="3"/>
  <c r="Q56" i="3"/>
  <c r="S56" i="3" s="1"/>
  <c r="U56" i="3" s="1"/>
  <c r="R56" i="3"/>
  <c r="T56" i="3" s="1"/>
  <c r="P70" i="5"/>
  <c r="J70" i="5"/>
  <c r="P64" i="5"/>
  <c r="J64" i="5"/>
  <c r="J50" i="3"/>
  <c r="P50" i="3"/>
  <c r="Q56" i="5"/>
  <c r="S56" i="5" s="1"/>
  <c r="U56" i="5" s="1"/>
  <c r="R56" i="5"/>
  <c r="T56" i="5" s="1"/>
  <c r="Q57" i="3"/>
  <c r="S57" i="3" s="1"/>
  <c r="U57" i="3" s="1"/>
  <c r="R57" i="3"/>
  <c r="T57" i="3" s="1"/>
  <c r="Q29" i="5"/>
  <c r="S29" i="5" s="1"/>
  <c r="U29" i="5" s="1"/>
  <c r="R29" i="5"/>
  <c r="T29" i="5" s="1"/>
  <c r="Q34" i="5"/>
  <c r="S34" i="5" s="1"/>
  <c r="U34" i="5" s="1"/>
  <c r="R34" i="5"/>
  <c r="T34" i="5" s="1"/>
  <c r="Q33" i="5"/>
  <c r="S33" i="5" s="1"/>
  <c r="U33" i="5" s="1"/>
  <c r="R33" i="5"/>
  <c r="T33" i="5" s="1"/>
  <c r="Q59" i="1"/>
  <c r="S59" i="1" s="1"/>
  <c r="U59" i="1" s="1"/>
  <c r="R59" i="1"/>
  <c r="T59" i="1" s="1"/>
  <c r="Q44" i="5"/>
  <c r="S44" i="5" s="1"/>
  <c r="U44" i="5" s="1"/>
  <c r="R44" i="5"/>
  <c r="T44" i="5" s="1"/>
  <c r="Q53" i="5"/>
  <c r="S53" i="5" s="1"/>
  <c r="U53" i="5" s="1"/>
  <c r="R53" i="5"/>
  <c r="T53" i="5" s="1"/>
  <c r="R60" i="1"/>
  <c r="T60" i="1" s="1"/>
  <c r="Q60" i="1"/>
  <c r="S60" i="1" s="1"/>
  <c r="U60" i="1" s="1"/>
  <c r="P40" i="3"/>
  <c r="J40" i="3"/>
  <c r="P66" i="5"/>
  <c r="J66" i="5"/>
  <c r="J60" i="3"/>
  <c r="P60" i="3"/>
  <c r="P72" i="5"/>
  <c r="J72" i="5"/>
  <c r="Q67" i="5"/>
  <c r="S67" i="5" s="1"/>
  <c r="U67" i="5" s="1"/>
  <c r="R67" i="5"/>
  <c r="T67" i="5" s="1"/>
  <c r="Q58" i="1"/>
  <c r="S58" i="1" s="1"/>
  <c r="U58" i="1" s="1"/>
  <c r="R58" i="1"/>
  <c r="T58" i="1" s="1"/>
  <c r="Q46" i="5"/>
  <c r="S46" i="5" s="1"/>
  <c r="U46" i="5" s="1"/>
  <c r="R46" i="5"/>
  <c r="T46" i="5" s="1"/>
  <c r="P52" i="5"/>
  <c r="J52" i="5"/>
  <c r="J49" i="5"/>
  <c r="P49" i="5"/>
  <c r="R31" i="5"/>
  <c r="T31" i="5" s="1"/>
  <c r="Q31" i="5"/>
  <c r="S31" i="5" s="1"/>
  <c r="U31" i="5" s="1"/>
  <c r="J42" i="3"/>
  <c r="P42" i="3"/>
  <c r="R38" i="5"/>
  <c r="T38" i="5" s="1"/>
  <c r="Q38" i="5"/>
  <c r="S38" i="5" s="1"/>
  <c r="U38" i="5" s="1"/>
  <c r="J49" i="3"/>
  <c r="P49" i="3"/>
  <c r="R51" i="5"/>
  <c r="T51" i="5" s="1"/>
  <c r="Q51" i="5"/>
  <c r="S51" i="5" s="1"/>
  <c r="U51" i="5" s="1"/>
  <c r="Q28" i="3"/>
  <c r="S28" i="3" s="1"/>
  <c r="U28" i="3" s="1"/>
  <c r="R28" i="3"/>
  <c r="T28" i="3" s="1"/>
  <c r="Q59" i="3"/>
  <c r="S59" i="3" s="1"/>
  <c r="U59" i="3" s="1"/>
  <c r="R59" i="3"/>
  <c r="T59" i="3" s="1"/>
  <c r="Q62" i="1"/>
  <c r="S62" i="1" s="1"/>
  <c r="U62" i="1" s="1"/>
  <c r="R62" i="1"/>
  <c r="T62" i="1" s="1"/>
  <c r="J34" i="3"/>
  <c r="P34" i="3"/>
  <c r="Q27" i="5"/>
  <c r="S27" i="5" s="1"/>
  <c r="U27" i="5" s="1"/>
  <c r="R27" i="5"/>
  <c r="T27" i="5" s="1"/>
  <c r="J41" i="3"/>
  <c r="P41" i="3"/>
  <c r="Q28" i="5"/>
  <c r="S28" i="5" s="1"/>
  <c r="U28" i="5" s="1"/>
  <c r="R28" i="5"/>
  <c r="T28" i="5" s="1"/>
  <c r="Q30" i="5"/>
  <c r="S30" i="5" s="1"/>
  <c r="U30" i="5" s="1"/>
  <c r="R30" i="5"/>
  <c r="T30" i="5" s="1"/>
  <c r="J33" i="3"/>
  <c r="P33" i="3"/>
  <c r="R55" i="5"/>
  <c r="T55" i="5" s="1"/>
  <c r="Q55" i="5"/>
  <c r="S55" i="5" s="1"/>
  <c r="U55" i="5" s="1"/>
  <c r="Q45" i="5"/>
  <c r="S45" i="5" s="1"/>
  <c r="U45" i="5" s="1"/>
  <c r="R45" i="5"/>
  <c r="T45" i="5" s="1"/>
  <c r="J48" i="3"/>
  <c r="P48" i="3"/>
  <c r="J27" i="3"/>
  <c r="P27" i="3"/>
  <c r="J63" i="3"/>
  <c r="P63" i="3"/>
  <c r="R39" i="5"/>
  <c r="T39" i="5" s="1"/>
  <c r="Q39" i="5"/>
  <c r="S39" i="5" s="1"/>
  <c r="U39" i="5" s="1"/>
  <c r="P63" i="5"/>
  <c r="J63" i="5"/>
  <c r="Q68" i="5"/>
  <c r="S68" i="5" s="1"/>
  <c r="U68" i="5" s="1"/>
  <c r="R68" i="5"/>
  <c r="T68" i="5" s="1"/>
  <c r="Q58" i="3"/>
  <c r="S58" i="3" s="1"/>
  <c r="U58" i="3" s="1"/>
  <c r="R58" i="3"/>
  <c r="T58" i="3" s="1"/>
  <c r="Q55" i="3"/>
  <c r="S55" i="3" s="1"/>
  <c r="U55" i="3" s="1"/>
  <c r="R55" i="3"/>
  <c r="T55" i="3" s="1"/>
  <c r="Q57" i="1"/>
  <c r="S57" i="1" s="1"/>
  <c r="U57" i="1" s="1"/>
  <c r="R57" i="1"/>
  <c r="T57" i="1" s="1"/>
  <c r="Q62" i="3"/>
  <c r="S62" i="3" s="1"/>
  <c r="U62" i="3" s="1"/>
  <c r="R62" i="3"/>
  <c r="T62" i="3" s="1"/>
  <c r="J62" i="5"/>
  <c r="P62" i="5"/>
  <c r="Q64" i="3"/>
  <c r="S64" i="3" s="1"/>
  <c r="U64" i="3" s="1"/>
  <c r="R64" i="3"/>
  <c r="T64" i="3" s="1"/>
  <c r="J45" i="3"/>
  <c r="P45" i="3"/>
  <c r="Q46" i="3"/>
  <c r="S46" i="3" s="1"/>
  <c r="U46" i="3" s="1"/>
  <c r="R46" i="3"/>
  <c r="T46" i="3" s="1"/>
  <c r="P29" i="3"/>
  <c r="J29" i="3"/>
  <c r="P61" i="5"/>
  <c r="J61" i="5"/>
  <c r="P43" i="3"/>
  <c r="J43" i="3"/>
  <c r="P32" i="5"/>
  <c r="J32" i="5"/>
  <c r="P47" i="3"/>
  <c r="J47" i="3"/>
  <c r="Q36" i="5"/>
  <c r="S36" i="5" s="1"/>
  <c r="U36" i="5" s="1"/>
  <c r="R36" i="5"/>
  <c r="T36" i="5" s="1"/>
  <c r="J32" i="11" l="1"/>
  <c r="J56" i="11"/>
  <c r="J33" i="10"/>
  <c r="J31" i="11"/>
  <c r="J58" i="11"/>
  <c r="R83" i="11"/>
  <c r="T83" i="11" s="1"/>
  <c r="R33" i="10"/>
  <c r="Q41" i="1"/>
  <c r="S41" i="1" s="1"/>
  <c r="U41" i="1" s="1"/>
  <c r="R41" i="1"/>
  <c r="T41" i="1" s="1"/>
  <c r="J54" i="10"/>
  <c r="J63" i="10"/>
  <c r="J62" i="11"/>
  <c r="J82" i="10"/>
  <c r="Q54" i="10"/>
  <c r="S54" i="10" s="1"/>
  <c r="U54" i="10" s="1"/>
  <c r="J61" i="10"/>
  <c r="J51" i="11"/>
  <c r="P64" i="10"/>
  <c r="R64" i="10" s="1"/>
  <c r="T64" i="10" s="1"/>
  <c r="P74" i="10"/>
  <c r="Q74" i="10" s="1"/>
  <c r="S74" i="10" s="1"/>
  <c r="U74" i="10" s="1"/>
  <c r="R40" i="10"/>
  <c r="Q40" i="10"/>
  <c r="S40" i="10" s="1"/>
  <c r="R34" i="10"/>
  <c r="T34" i="10" s="1"/>
  <c r="Q34" i="10"/>
  <c r="S34" i="10" s="1"/>
  <c r="U34" i="10" s="1"/>
  <c r="R42" i="10"/>
  <c r="Q42" i="10"/>
  <c r="S42" i="10" s="1"/>
  <c r="R41" i="10"/>
  <c r="T41" i="10" s="1"/>
  <c r="Q41" i="10"/>
  <c r="S41" i="10" s="1"/>
  <c r="U41" i="10" s="1"/>
  <c r="J59" i="10"/>
  <c r="P59" i="10"/>
  <c r="R60" i="10"/>
  <c r="Q60" i="10"/>
  <c r="S60" i="10" s="1"/>
  <c r="R37" i="10"/>
  <c r="Q37" i="10"/>
  <c r="S37" i="10" s="1"/>
  <c r="R44" i="10"/>
  <c r="T44" i="10" s="1"/>
  <c r="Q44" i="10"/>
  <c r="S44" i="10" s="1"/>
  <c r="U44" i="10" s="1"/>
  <c r="J65" i="10"/>
  <c r="P65" i="10"/>
  <c r="Q31" i="10"/>
  <c r="S31" i="10" s="1"/>
  <c r="R31" i="10"/>
  <c r="R35" i="10"/>
  <c r="Q35" i="10"/>
  <c r="S35" i="10" s="1"/>
  <c r="J38" i="10"/>
  <c r="P38" i="10"/>
  <c r="R43" i="10"/>
  <c r="Q43" i="10"/>
  <c r="S43" i="10" s="1"/>
  <c r="J83" i="10"/>
  <c r="P83" i="10"/>
  <c r="P56" i="10"/>
  <c r="Q56" i="10" s="1"/>
  <c r="S56" i="10" s="1"/>
  <c r="J30" i="10"/>
  <c r="P30" i="10"/>
  <c r="R61" i="10"/>
  <c r="T61" i="10" s="1"/>
  <c r="Q61" i="10"/>
  <c r="S61" i="10" s="1"/>
  <c r="U61" i="10" s="1"/>
  <c r="R45" i="10"/>
  <c r="T45" i="10" s="1"/>
  <c r="Q45" i="10"/>
  <c r="S45" i="10" s="1"/>
  <c r="U45" i="10" s="1"/>
  <c r="R63" i="10"/>
  <c r="T63" i="10" s="1"/>
  <c r="Q63" i="10"/>
  <c r="S63" i="10" s="1"/>
  <c r="U63" i="10" s="1"/>
  <c r="Q44" i="11"/>
  <c r="S44" i="11" s="1"/>
  <c r="U44" i="11" s="1"/>
  <c r="R44" i="11"/>
  <c r="T44" i="11" s="1"/>
  <c r="J64" i="11"/>
  <c r="P64" i="11"/>
  <c r="J50" i="11"/>
  <c r="P50" i="11"/>
  <c r="Q50" i="11" s="1"/>
  <c r="S50" i="11" s="1"/>
  <c r="U50" i="11" s="1"/>
  <c r="Q33" i="11"/>
  <c r="J37" i="11"/>
  <c r="P37" i="11"/>
  <c r="Q37" i="11" s="1"/>
  <c r="S37" i="11" s="1"/>
  <c r="U37" i="11" s="1"/>
  <c r="J59" i="11"/>
  <c r="P59" i="11"/>
  <c r="Q59" i="11" s="1"/>
  <c r="P45" i="11"/>
  <c r="J45" i="11"/>
  <c r="J57" i="11"/>
  <c r="P57" i="11"/>
  <c r="Q57" i="11" s="1"/>
  <c r="J53" i="11"/>
  <c r="P53" i="11"/>
  <c r="Q53" i="11" s="1"/>
  <c r="S53" i="11" s="1"/>
  <c r="U53" i="11" s="1"/>
  <c r="J65" i="11"/>
  <c r="P65" i="11"/>
  <c r="P36" i="10"/>
  <c r="J61" i="11"/>
  <c r="P61" i="11"/>
  <c r="Q61" i="11" s="1"/>
  <c r="S61" i="11" s="1"/>
  <c r="U61" i="11" s="1"/>
  <c r="J79" i="10"/>
  <c r="J60" i="11"/>
  <c r="J41" i="10"/>
  <c r="J40" i="11"/>
  <c r="P71" i="10"/>
  <c r="Q71" i="10" s="1"/>
  <c r="S71" i="10" s="1"/>
  <c r="U71" i="10" s="1"/>
  <c r="J75" i="10"/>
  <c r="R82" i="11"/>
  <c r="T82" i="11" s="1"/>
  <c r="Q82" i="11"/>
  <c r="S82" i="11" s="1"/>
  <c r="U82" i="11" s="1"/>
  <c r="J63" i="11"/>
  <c r="J55" i="11"/>
  <c r="J54" i="11"/>
  <c r="J43" i="11"/>
  <c r="J43" i="10"/>
  <c r="J39" i="11"/>
  <c r="R42" i="11"/>
  <c r="T42" i="11" s="1"/>
  <c r="S42" i="11"/>
  <c r="U42" i="11" s="1"/>
  <c r="R38" i="11"/>
  <c r="T38" i="11" s="1"/>
  <c r="S38" i="11"/>
  <c r="U38" i="11" s="1"/>
  <c r="R54" i="11"/>
  <c r="T54" i="11" s="1"/>
  <c r="S54" i="11"/>
  <c r="U54" i="11" s="1"/>
  <c r="R30" i="11"/>
  <c r="T30" i="11" s="1"/>
  <c r="S30" i="11"/>
  <c r="U30" i="11" s="1"/>
  <c r="R39" i="11"/>
  <c r="T39" i="11" s="1"/>
  <c r="S39" i="11"/>
  <c r="U39" i="11" s="1"/>
  <c r="R62" i="11"/>
  <c r="T62" i="11" s="1"/>
  <c r="S62" i="11"/>
  <c r="U62" i="11" s="1"/>
  <c r="J73" i="11"/>
  <c r="P73" i="11"/>
  <c r="R31" i="11"/>
  <c r="T31" i="11" s="1"/>
  <c r="S31" i="11"/>
  <c r="U31" i="11" s="1"/>
  <c r="J78" i="11"/>
  <c r="P78" i="11"/>
  <c r="R32" i="11"/>
  <c r="T32" i="11" s="1"/>
  <c r="S32" i="11"/>
  <c r="U32" i="11" s="1"/>
  <c r="S55" i="11"/>
  <c r="U55" i="11" s="1"/>
  <c r="R55" i="11"/>
  <c r="T55" i="11" s="1"/>
  <c r="S60" i="11"/>
  <c r="U60" i="11" s="1"/>
  <c r="R60" i="11"/>
  <c r="T60" i="11" s="1"/>
  <c r="R36" i="11"/>
  <c r="T36" i="11" s="1"/>
  <c r="S36" i="11"/>
  <c r="U36" i="11" s="1"/>
  <c r="S56" i="11"/>
  <c r="U56" i="11" s="1"/>
  <c r="R56" i="11"/>
  <c r="T56" i="11" s="1"/>
  <c r="R51" i="11"/>
  <c r="T51" i="11" s="1"/>
  <c r="S51" i="11"/>
  <c r="U51" i="11" s="1"/>
  <c r="J33" i="11"/>
  <c r="J80" i="11"/>
  <c r="P80" i="11"/>
  <c r="J81" i="11"/>
  <c r="P81" i="11"/>
  <c r="Q81" i="11" s="1"/>
  <c r="R34" i="11"/>
  <c r="T34" i="11" s="1"/>
  <c r="S34" i="11"/>
  <c r="U34" i="11" s="1"/>
  <c r="J77" i="11"/>
  <c r="P77" i="11"/>
  <c r="R58" i="11"/>
  <c r="T58" i="11" s="1"/>
  <c r="S58" i="11"/>
  <c r="U58" i="11" s="1"/>
  <c r="J71" i="11"/>
  <c r="P71" i="11"/>
  <c r="J75" i="11"/>
  <c r="P75" i="11"/>
  <c r="J79" i="11"/>
  <c r="P79" i="11"/>
  <c r="R35" i="11"/>
  <c r="T35" i="11" s="1"/>
  <c r="S35" i="11"/>
  <c r="U35" i="11" s="1"/>
  <c r="J74" i="11"/>
  <c r="Q74" i="11"/>
  <c r="J76" i="11"/>
  <c r="P76" i="11"/>
  <c r="R40" i="11"/>
  <c r="T40" i="11" s="1"/>
  <c r="S40" i="11"/>
  <c r="U40" i="11" s="1"/>
  <c r="S41" i="11"/>
  <c r="U41" i="11" s="1"/>
  <c r="R41" i="11"/>
  <c r="T41" i="11" s="1"/>
  <c r="J52" i="11"/>
  <c r="J72" i="11"/>
  <c r="P72" i="11"/>
  <c r="J70" i="11"/>
  <c r="P70" i="11"/>
  <c r="R70" i="11" s="1"/>
  <c r="T33" i="10"/>
  <c r="U33" i="10"/>
  <c r="J40" i="10"/>
  <c r="U62" i="10"/>
  <c r="T62" i="10"/>
  <c r="U55" i="10"/>
  <c r="T55" i="10"/>
  <c r="J35" i="10"/>
  <c r="P76" i="10"/>
  <c r="Q76" i="10" s="1"/>
  <c r="J76" i="10"/>
  <c r="P77" i="10"/>
  <c r="J77" i="10"/>
  <c r="P72" i="10"/>
  <c r="J72" i="10"/>
  <c r="T52" i="10"/>
  <c r="U52" i="10"/>
  <c r="P73" i="10"/>
  <c r="J73" i="10"/>
  <c r="T32" i="10"/>
  <c r="U32" i="10"/>
  <c r="P81" i="10"/>
  <c r="J81" i="10"/>
  <c r="T53" i="10"/>
  <c r="U53" i="10"/>
  <c r="T57" i="10"/>
  <c r="U57" i="10"/>
  <c r="P80" i="10"/>
  <c r="J80" i="10"/>
  <c r="J42" i="10"/>
  <c r="Q75" i="10"/>
  <c r="S75" i="10" s="1"/>
  <c r="U75" i="10" s="1"/>
  <c r="R75" i="10"/>
  <c r="T75" i="10" s="1"/>
  <c r="J60" i="10"/>
  <c r="Q70" i="10"/>
  <c r="S70" i="10" s="1"/>
  <c r="U70" i="10" s="1"/>
  <c r="R70" i="10"/>
  <c r="T70" i="10" s="1"/>
  <c r="J37" i="10"/>
  <c r="U58" i="10"/>
  <c r="T58" i="10"/>
  <c r="T50" i="10"/>
  <c r="U50" i="10"/>
  <c r="U39" i="10"/>
  <c r="T39" i="10"/>
  <c r="J56" i="10"/>
  <c r="R78" i="10"/>
  <c r="T78" i="10" s="1"/>
  <c r="Q78" i="10"/>
  <c r="S78" i="10" s="1"/>
  <c r="U78" i="10" s="1"/>
  <c r="U51" i="10"/>
  <c r="T51" i="10"/>
  <c r="T54" i="10"/>
  <c r="J36" i="10"/>
  <c r="J31" i="10"/>
  <c r="R79" i="10"/>
  <c r="T79" i="10" s="1"/>
  <c r="Q79" i="10"/>
  <c r="S79" i="10" s="1"/>
  <c r="U79" i="10" s="1"/>
  <c r="Q49" i="3"/>
  <c r="S49" i="3" s="1"/>
  <c r="U49" i="3" s="1"/>
  <c r="R49" i="3"/>
  <c r="T49" i="3" s="1"/>
  <c r="Q49" i="5"/>
  <c r="S49" i="5" s="1"/>
  <c r="U49" i="5" s="1"/>
  <c r="R49" i="5"/>
  <c r="T49" i="5" s="1"/>
  <c r="Q50" i="3"/>
  <c r="S50" i="3" s="1"/>
  <c r="U50" i="3" s="1"/>
  <c r="R50" i="3"/>
  <c r="T50" i="3" s="1"/>
  <c r="Q44" i="3"/>
  <c r="S44" i="3" s="1"/>
  <c r="U44" i="3" s="1"/>
  <c r="R44" i="3"/>
  <c r="T44" i="3" s="1"/>
  <c r="Q61" i="5"/>
  <c r="S61" i="5" s="1"/>
  <c r="U61" i="5" s="1"/>
  <c r="R61" i="5"/>
  <c r="T61" i="5" s="1"/>
  <c r="Q70" i="5"/>
  <c r="S70" i="5" s="1"/>
  <c r="U70" i="5" s="1"/>
  <c r="R70" i="5"/>
  <c r="T70" i="5" s="1"/>
  <c r="Q65" i="5"/>
  <c r="S65" i="5" s="1"/>
  <c r="U65" i="5" s="1"/>
  <c r="R65" i="5"/>
  <c r="T65" i="5" s="1"/>
  <c r="Q71" i="5"/>
  <c r="S71" i="5" s="1"/>
  <c r="U71" i="5" s="1"/>
  <c r="R71" i="5"/>
  <c r="T71" i="5" s="1"/>
  <c r="Q62" i="5"/>
  <c r="S62" i="5" s="1"/>
  <c r="U62" i="5" s="1"/>
  <c r="R62" i="5"/>
  <c r="T62" i="5" s="1"/>
  <c r="Q63" i="3"/>
  <c r="S63" i="3" s="1"/>
  <c r="U63" i="3" s="1"/>
  <c r="R63" i="3"/>
  <c r="T63" i="3" s="1"/>
  <c r="Q48" i="3"/>
  <c r="S48" i="3" s="1"/>
  <c r="U48" i="3" s="1"/>
  <c r="R48" i="3"/>
  <c r="T48" i="3" s="1"/>
  <c r="Q41" i="3"/>
  <c r="S41" i="3" s="1"/>
  <c r="U41" i="3" s="1"/>
  <c r="R41" i="3"/>
  <c r="T41" i="3" s="1"/>
  <c r="Q34" i="3"/>
  <c r="S34" i="3" s="1"/>
  <c r="U34" i="3" s="1"/>
  <c r="R34" i="3"/>
  <c r="T34" i="3" s="1"/>
  <c r="Q26" i="3"/>
  <c r="S26" i="3" s="1"/>
  <c r="U26" i="3" s="1"/>
  <c r="R26" i="3"/>
  <c r="T26" i="3" s="1"/>
  <c r="R27" i="3"/>
  <c r="T27" i="3" s="1"/>
  <c r="Q27" i="3"/>
  <c r="S27" i="3" s="1"/>
  <c r="U27" i="3" s="1"/>
  <c r="Q33" i="3"/>
  <c r="S33" i="3" s="1"/>
  <c r="U33" i="3" s="1"/>
  <c r="R33" i="3"/>
  <c r="T33" i="3" s="1"/>
  <c r="Q42" i="3"/>
  <c r="S42" i="3" s="1"/>
  <c r="U42" i="3" s="1"/>
  <c r="R42" i="3"/>
  <c r="T42" i="3" s="1"/>
  <c r="Q60" i="3"/>
  <c r="S60" i="3" s="1"/>
  <c r="U60" i="3" s="1"/>
  <c r="R60" i="3"/>
  <c r="T60" i="3" s="1"/>
  <c r="Q30" i="3"/>
  <c r="S30" i="3" s="1"/>
  <c r="U30" i="3" s="1"/>
  <c r="R30" i="3"/>
  <c r="T30" i="3" s="1"/>
  <c r="Q32" i="3"/>
  <c r="S32" i="3" s="1"/>
  <c r="U32" i="3" s="1"/>
  <c r="R32" i="3"/>
  <c r="T32" i="3" s="1"/>
  <c r="R32" i="5"/>
  <c r="T32" i="5" s="1"/>
  <c r="Q32" i="5"/>
  <c r="S32" i="5" s="1"/>
  <c r="U32" i="5" s="1"/>
  <c r="Q40" i="3"/>
  <c r="S40" i="3" s="1"/>
  <c r="U40" i="3" s="1"/>
  <c r="R40" i="3"/>
  <c r="T40" i="3" s="1"/>
  <c r="Q35" i="3"/>
  <c r="S35" i="3" s="1"/>
  <c r="U35" i="3" s="1"/>
  <c r="R35" i="3"/>
  <c r="T35" i="3" s="1"/>
  <c r="R35" i="5"/>
  <c r="T35" i="5" s="1"/>
  <c r="Q35" i="5"/>
  <c r="S35" i="5" s="1"/>
  <c r="U35" i="5" s="1"/>
  <c r="R45" i="3"/>
  <c r="T45" i="3" s="1"/>
  <c r="Q45" i="3"/>
  <c r="S45" i="3" s="1"/>
  <c r="U45" i="3" s="1"/>
  <c r="Q47" i="3"/>
  <c r="S47" i="3" s="1"/>
  <c r="U47" i="3" s="1"/>
  <c r="R47" i="3"/>
  <c r="T47" i="3" s="1"/>
  <c r="Q43" i="3"/>
  <c r="S43" i="3" s="1"/>
  <c r="U43" i="3" s="1"/>
  <c r="R43" i="3"/>
  <c r="T43" i="3" s="1"/>
  <c r="Q29" i="3"/>
  <c r="S29" i="3" s="1"/>
  <c r="U29" i="3" s="1"/>
  <c r="R29" i="3"/>
  <c r="T29" i="3" s="1"/>
  <c r="Q63" i="5"/>
  <c r="S63" i="5" s="1"/>
  <c r="U63" i="5" s="1"/>
  <c r="R63" i="5"/>
  <c r="T63" i="5" s="1"/>
  <c r="R52" i="5"/>
  <c r="T52" i="5" s="1"/>
  <c r="Q52" i="5"/>
  <c r="S52" i="5" s="1"/>
  <c r="U52" i="5" s="1"/>
  <c r="R72" i="5"/>
  <c r="T72" i="5" s="1"/>
  <c r="Q72" i="5"/>
  <c r="S72" i="5" s="1"/>
  <c r="U72" i="5" s="1"/>
  <c r="Q66" i="5"/>
  <c r="S66" i="5" s="1"/>
  <c r="U66" i="5" s="1"/>
  <c r="R66" i="5"/>
  <c r="T66" i="5" s="1"/>
  <c r="Q64" i="5"/>
  <c r="S64" i="5" s="1"/>
  <c r="U64" i="5" s="1"/>
  <c r="R64" i="5"/>
  <c r="T64" i="5" s="1"/>
  <c r="Q50" i="5"/>
  <c r="S50" i="5" s="1"/>
  <c r="U50" i="5" s="1"/>
  <c r="R50" i="5"/>
  <c r="T50" i="5" s="1"/>
  <c r="Q31" i="3"/>
  <c r="S31" i="3" s="1"/>
  <c r="U31" i="3" s="1"/>
  <c r="R31" i="3"/>
  <c r="T31" i="3" s="1"/>
  <c r="Q25" i="3"/>
  <c r="S25" i="3" s="1"/>
  <c r="U25" i="3" s="1"/>
  <c r="R25" i="3"/>
  <c r="T25" i="3" s="1"/>
  <c r="Q69" i="5"/>
  <c r="S69" i="5" s="1"/>
  <c r="U69" i="5" s="1"/>
  <c r="R69" i="5"/>
  <c r="T69" i="5" s="1"/>
  <c r="R74" i="10" l="1"/>
  <c r="T74" i="10" s="1"/>
  <c r="R57" i="11"/>
  <c r="T57" i="11" s="1"/>
  <c r="R59" i="11"/>
  <c r="T59" i="11" s="1"/>
  <c r="Q64" i="10"/>
  <c r="S64" i="10" s="1"/>
  <c r="U64" i="10" s="1"/>
  <c r="R56" i="10"/>
  <c r="R53" i="11"/>
  <c r="T53" i="11" s="1"/>
  <c r="R37" i="11"/>
  <c r="T37" i="11" s="1"/>
  <c r="R83" i="10"/>
  <c r="T83" i="10" s="1"/>
  <c r="Q83" i="10"/>
  <c r="S83" i="10" s="1"/>
  <c r="U83" i="10" s="1"/>
  <c r="R38" i="10"/>
  <c r="T38" i="10" s="1"/>
  <c r="Q38" i="10"/>
  <c r="S38" i="10" s="1"/>
  <c r="U38" i="10" s="1"/>
  <c r="R65" i="10"/>
  <c r="T65" i="10" s="1"/>
  <c r="Q65" i="10"/>
  <c r="S65" i="10" s="1"/>
  <c r="U65" i="10" s="1"/>
  <c r="R59" i="10"/>
  <c r="T59" i="10" s="1"/>
  <c r="Q59" i="10"/>
  <c r="S59" i="10" s="1"/>
  <c r="U59" i="10" s="1"/>
  <c r="R30" i="10"/>
  <c r="T30" i="10" s="1"/>
  <c r="Q30" i="10"/>
  <c r="S30" i="10" s="1"/>
  <c r="U30" i="10" s="1"/>
  <c r="Q45" i="11"/>
  <c r="S45" i="11" s="1"/>
  <c r="U45" i="11" s="1"/>
  <c r="R45" i="11"/>
  <c r="T45" i="11" s="1"/>
  <c r="R64" i="11"/>
  <c r="T64" i="11" s="1"/>
  <c r="Q64" i="11"/>
  <c r="S64" i="11" s="1"/>
  <c r="U64" i="11" s="1"/>
  <c r="Q65" i="11"/>
  <c r="S65" i="11" s="1"/>
  <c r="U65" i="11" s="1"/>
  <c r="R65" i="11"/>
  <c r="T65" i="11" s="1"/>
  <c r="R36" i="10"/>
  <c r="T36" i="10" s="1"/>
  <c r="Q36" i="10"/>
  <c r="S36" i="10" s="1"/>
  <c r="U36" i="10" s="1"/>
  <c r="R61" i="11"/>
  <c r="T61" i="11" s="1"/>
  <c r="R71" i="10"/>
  <c r="T71" i="10" s="1"/>
  <c r="R50" i="11"/>
  <c r="T50" i="11" s="1"/>
  <c r="S59" i="11"/>
  <c r="U59" i="11" s="1"/>
  <c r="S57" i="11"/>
  <c r="U57" i="11" s="1"/>
  <c r="S43" i="11"/>
  <c r="U43" i="11" s="1"/>
  <c r="R43" i="11"/>
  <c r="T43" i="11" s="1"/>
  <c r="S63" i="11"/>
  <c r="U63" i="11" s="1"/>
  <c r="R63" i="11"/>
  <c r="T63" i="11" s="1"/>
  <c r="T43" i="10"/>
  <c r="U43" i="10"/>
  <c r="R81" i="11"/>
  <c r="T81" i="11" s="1"/>
  <c r="S81" i="11"/>
  <c r="U81" i="11" s="1"/>
  <c r="S33" i="11"/>
  <c r="U33" i="11" s="1"/>
  <c r="R33" i="11"/>
  <c r="T33" i="11" s="1"/>
  <c r="R72" i="11"/>
  <c r="T72" i="11" s="1"/>
  <c r="Q72" i="11"/>
  <c r="S72" i="11" s="1"/>
  <c r="U72" i="11" s="1"/>
  <c r="R79" i="11"/>
  <c r="T79" i="11" s="1"/>
  <c r="Q79" i="11"/>
  <c r="S79" i="11" s="1"/>
  <c r="U79" i="11" s="1"/>
  <c r="R71" i="11"/>
  <c r="T71" i="11" s="1"/>
  <c r="Q71" i="11"/>
  <c r="S71" i="11" s="1"/>
  <c r="U71" i="11" s="1"/>
  <c r="R77" i="11"/>
  <c r="T77" i="11" s="1"/>
  <c r="Q77" i="11"/>
  <c r="S77" i="11" s="1"/>
  <c r="U77" i="11" s="1"/>
  <c r="R80" i="11"/>
  <c r="T80" i="11" s="1"/>
  <c r="Q80" i="11"/>
  <c r="S80" i="11" s="1"/>
  <c r="U80" i="11" s="1"/>
  <c r="R78" i="11"/>
  <c r="T78" i="11" s="1"/>
  <c r="Q78" i="11"/>
  <c r="S78" i="11" s="1"/>
  <c r="U78" i="11" s="1"/>
  <c r="T70" i="11"/>
  <c r="Q70" i="11"/>
  <c r="S70" i="11" s="1"/>
  <c r="U70" i="11" s="1"/>
  <c r="R76" i="11"/>
  <c r="T76" i="11" s="1"/>
  <c r="Q76" i="11"/>
  <c r="S76" i="11" s="1"/>
  <c r="U76" i="11" s="1"/>
  <c r="R74" i="11"/>
  <c r="T74" i="11" s="1"/>
  <c r="S74" i="11"/>
  <c r="U74" i="11" s="1"/>
  <c r="R75" i="11"/>
  <c r="T75" i="11" s="1"/>
  <c r="Q75" i="11"/>
  <c r="S75" i="11" s="1"/>
  <c r="U75" i="11" s="1"/>
  <c r="R73" i="11"/>
  <c r="T73" i="11" s="1"/>
  <c r="Q73" i="11"/>
  <c r="S73" i="11" s="1"/>
  <c r="U73" i="11" s="1"/>
  <c r="S52" i="11"/>
  <c r="U52" i="11" s="1"/>
  <c r="R52" i="11"/>
  <c r="T52" i="11" s="1"/>
  <c r="U31" i="10"/>
  <c r="T31" i="10"/>
  <c r="R80" i="10"/>
  <c r="T80" i="10" s="1"/>
  <c r="Q80" i="10"/>
  <c r="S80" i="10" s="1"/>
  <c r="U80" i="10" s="1"/>
  <c r="R81" i="10"/>
  <c r="T81" i="10" s="1"/>
  <c r="Q81" i="10"/>
  <c r="S81" i="10" s="1"/>
  <c r="U81" i="10" s="1"/>
  <c r="Q73" i="10"/>
  <c r="S73" i="10" s="1"/>
  <c r="U73" i="10" s="1"/>
  <c r="R73" i="10"/>
  <c r="T73" i="10" s="1"/>
  <c r="Q72" i="10"/>
  <c r="S72" i="10" s="1"/>
  <c r="U72" i="10" s="1"/>
  <c r="R72" i="10"/>
  <c r="T72" i="10" s="1"/>
  <c r="R76" i="10"/>
  <c r="T76" i="10" s="1"/>
  <c r="S76" i="10"/>
  <c r="U76" i="10" s="1"/>
  <c r="T56" i="10"/>
  <c r="U56" i="10"/>
  <c r="T37" i="10"/>
  <c r="U37" i="10"/>
  <c r="T60" i="10"/>
  <c r="U60" i="10"/>
  <c r="T40" i="10"/>
  <c r="U40" i="10"/>
  <c r="T42" i="10"/>
  <c r="U42" i="10"/>
  <c r="R77" i="10"/>
  <c r="T77" i="10" s="1"/>
  <c r="Q77" i="10"/>
  <c r="S77" i="10" s="1"/>
  <c r="U77" i="10" s="1"/>
  <c r="U35" i="10"/>
  <c r="T35"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11567D15-7223-9B4D-A2C6-170A87BF8A24}">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53B2E354-C225-8B49-8257-0BE8B00583FB}">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8F4681FE-4C97-1341-B1DD-32B3FEC36A7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3" authorId="2" shapeId="0" xr:uid="{5D9DA30E-9CE2-B94A-8818-312D25C01D74}">
      <text>
        <r>
          <rPr>
            <b/>
            <sz val="10"/>
            <color rgb="FF000000"/>
            <rFont val="Tahoma"/>
            <family val="2"/>
          </rPr>
          <t>Includes membership fee</t>
        </r>
        <r>
          <rPr>
            <sz val="10"/>
            <color rgb="FF000000"/>
            <rFont val="Tahoma"/>
            <family val="2"/>
          </rPr>
          <t xml:space="preserve">
</t>
        </r>
      </text>
    </comment>
    <comment ref="Q30" authorId="1" shapeId="0" xr:uid="{33F4A5FC-1E98-DE47-9805-41DF5298FDA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4" authorId="2" shapeId="0" xr:uid="{BBB57249-3351-A54B-858D-0788E0CA0CA6}">
      <text>
        <r>
          <rPr>
            <b/>
            <sz val="11"/>
            <color rgb="FF000000"/>
            <rFont val="Verdana"/>
            <family val="2"/>
          </rPr>
          <t>Includes membership fee</t>
        </r>
        <r>
          <rPr>
            <sz val="6"/>
            <color rgb="FF000000"/>
            <rFont val="Verdana"/>
            <family val="2"/>
          </rPr>
          <t xml:space="preserve">
</t>
        </r>
      </text>
    </comment>
    <comment ref="Q51" authorId="1" shapeId="0" xr:uid="{9BAAA175-4562-9E4A-A48A-149AAB4D98DE}">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5" authorId="2" shapeId="0" xr:uid="{6D09BEA8-4640-9B4D-AAD2-32A5C7297B98}">
      <text>
        <r>
          <rPr>
            <b/>
            <sz val="10"/>
            <color rgb="FF000000"/>
            <rFont val="Verdana"/>
            <family val="2"/>
          </rPr>
          <t>Includes membership fee</t>
        </r>
        <r>
          <rPr>
            <sz val="10"/>
            <color rgb="FF000000"/>
            <rFont val="Verdana"/>
            <family val="2"/>
          </rPr>
          <t xml:space="preserve">
</t>
        </r>
      </text>
    </comment>
    <comment ref="Q70" authorId="1" shapeId="0" xr:uid="{E79DF1A7-4D08-6C47-ADB4-F64292A1339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May Mauseth</author>
    <author>Michael  John Thompson</author>
  </authors>
  <commentList>
    <comment ref="J5" authorId="0" shapeId="0" xr:uid="{1FC3DB03-8E6D-854C-AC33-A8B42DD075AD}">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1200343E-6818-2C4B-8A7F-58EEB0484B19}">
      <text>
        <r>
          <rPr>
            <b/>
            <sz val="9"/>
            <color indexed="81"/>
            <rFont val="Verdana"/>
            <family val="2"/>
          </rPr>
          <t>May Mauseth:</t>
        </r>
        <r>
          <rPr>
            <sz val="9"/>
            <color indexed="81"/>
            <rFont val="Verdana"/>
            <family val="2"/>
          </rPr>
          <t xml:space="preserve">
20% peak
55% shoulder
25% Off-peak</t>
        </r>
      </text>
    </comment>
    <comment ref="C15" authorId="1" shapeId="0" xr:uid="{CA2A86EB-7B92-2242-A415-BA06E8DE5986}">
      <text>
        <r>
          <rPr>
            <b/>
            <sz val="10"/>
            <color rgb="FF000000"/>
            <rFont val="Tahoma"/>
            <family val="2"/>
          </rPr>
          <t>Includes membership fee</t>
        </r>
        <r>
          <rPr>
            <sz val="10"/>
            <color rgb="FF000000"/>
            <rFont val="Tahoma"/>
            <family val="2"/>
          </rPr>
          <t xml:space="preserve">
</t>
        </r>
      </text>
    </comment>
    <comment ref="P20" authorId="1" shapeId="0" xr:uid="{E6BD7D2F-D0C1-A145-B8B3-200FE69B8E44}">
      <text>
        <r>
          <rPr>
            <b/>
            <sz val="10"/>
            <color rgb="FF000000"/>
            <rFont val="Tahoma"/>
            <family val="2"/>
          </rPr>
          <t>Includes  GST</t>
        </r>
        <r>
          <rPr>
            <sz val="10"/>
            <color rgb="FF000000"/>
            <rFont val="Tahoma"/>
            <family val="2"/>
          </rPr>
          <t xml:space="preserve">
</t>
        </r>
      </text>
    </comment>
    <comment ref="Q20" authorId="1" shapeId="0" xr:uid="{86BB2967-FA65-FB4F-8E15-0129C216F9F1}">
      <text>
        <r>
          <rPr>
            <sz val="10"/>
            <color rgb="FF000000"/>
            <rFont val="Tahoma"/>
            <family val="2"/>
          </rPr>
          <t>Includes GST in discount</t>
        </r>
      </text>
    </comment>
    <comment ref="R20" authorId="1" shapeId="0" xr:uid="{102DA403-8BF0-E74C-920F-2449C7586474}">
      <text>
        <r>
          <rPr>
            <sz val="10"/>
            <color rgb="FF000000"/>
            <rFont val="Tahoma"/>
            <family val="2"/>
          </rPr>
          <t>GST inclusive</t>
        </r>
      </text>
    </comment>
    <comment ref="S20" authorId="1" shapeId="0" xr:uid="{3B8BCDF7-BE93-2E4A-B9DF-DCE78D6CF920}">
      <text>
        <r>
          <rPr>
            <b/>
            <sz val="10"/>
            <color rgb="FF000000"/>
            <rFont val="Tahoma"/>
            <family val="2"/>
          </rPr>
          <t>GST inclusive</t>
        </r>
        <r>
          <rPr>
            <sz val="10"/>
            <color rgb="FF000000"/>
            <rFont val="Tahoma"/>
            <family val="2"/>
          </rPr>
          <t xml:space="preserve">
</t>
        </r>
      </text>
    </comment>
    <comment ref="P21" authorId="1" shapeId="0" xr:uid="{C8F1F867-F885-1B48-80E9-844D9A9527D0}">
      <text>
        <r>
          <rPr>
            <b/>
            <sz val="10"/>
            <color rgb="FF000000"/>
            <rFont val="Tahoma"/>
            <family val="2"/>
          </rPr>
          <t>Includes  GST</t>
        </r>
        <r>
          <rPr>
            <sz val="10"/>
            <color rgb="FF000000"/>
            <rFont val="Tahoma"/>
            <family val="2"/>
          </rPr>
          <t xml:space="preserve">
</t>
        </r>
      </text>
    </comment>
    <comment ref="Q21" authorId="1" shapeId="0" xr:uid="{1709704D-0732-DB46-A12D-87AF9521336B}">
      <text>
        <r>
          <rPr>
            <sz val="10"/>
            <color rgb="FF000000"/>
            <rFont val="Tahoma"/>
            <family val="2"/>
          </rPr>
          <t>Includes GST in discount</t>
        </r>
      </text>
    </comment>
    <comment ref="R21" authorId="1" shapeId="0" xr:uid="{EAD1D84C-673E-A449-862C-571D00111806}">
      <text>
        <r>
          <rPr>
            <sz val="10"/>
            <color rgb="FF000000"/>
            <rFont val="Tahoma"/>
            <family val="2"/>
          </rPr>
          <t>GST inclusive</t>
        </r>
      </text>
    </comment>
    <comment ref="S21" authorId="1" shapeId="0" xr:uid="{9426B554-FE19-9C49-8E28-52A17F8D3163}">
      <text>
        <r>
          <rPr>
            <b/>
            <sz val="10"/>
            <color rgb="FF000000"/>
            <rFont val="Tahoma"/>
            <family val="2"/>
          </rPr>
          <t>GST inclusive</t>
        </r>
        <r>
          <rPr>
            <sz val="10"/>
            <color rgb="FF000000"/>
            <rFont val="Tahoma"/>
            <family val="2"/>
          </rPr>
          <t xml:space="preserve">
</t>
        </r>
      </text>
    </comment>
    <comment ref="C26" authorId="1" shapeId="0" xr:uid="{705FE52E-6335-5843-9C80-9D7063EA21A2}">
      <text>
        <r>
          <rPr>
            <b/>
            <sz val="10"/>
            <color rgb="FF000000"/>
            <rFont val="Tahoma"/>
            <family val="2"/>
          </rPr>
          <t xml:space="preserve">Includes membership fee
</t>
        </r>
        <r>
          <rPr>
            <sz val="10"/>
            <color rgb="FF000000"/>
            <rFont val="Tahoma"/>
            <family val="2"/>
          </rPr>
          <t xml:space="preserve">
</t>
        </r>
      </text>
    </comment>
    <comment ref="C28" authorId="1" shapeId="0" xr:uid="{7E96854D-391D-F342-A2E1-5C110F69B3C4}">
      <text>
        <r>
          <rPr>
            <b/>
            <sz val="10"/>
            <color rgb="FF000000"/>
            <rFont val="Tahoma"/>
            <family val="2"/>
          </rPr>
          <t xml:space="preserve">Includes membership fee
</t>
        </r>
      </text>
    </comment>
    <comment ref="C38" authorId="1" shapeId="0" xr:uid="{A0CB3B6B-CD5A-AB4F-BD14-FFC529A890A2}">
      <text>
        <r>
          <rPr>
            <b/>
            <sz val="11"/>
            <color rgb="FF000000"/>
            <rFont val="Verdana"/>
            <family val="2"/>
          </rPr>
          <t>Includes membership fee</t>
        </r>
        <r>
          <rPr>
            <sz val="6"/>
            <color rgb="FF000000"/>
            <rFont val="Verdana"/>
            <family val="2"/>
          </rPr>
          <t xml:space="preserve">
</t>
        </r>
      </text>
    </comment>
    <comment ref="P43" authorId="1" shapeId="0" xr:uid="{46F23F0C-2DF4-CD42-B5ED-DCA6E7463B3A}">
      <text>
        <r>
          <rPr>
            <b/>
            <sz val="10"/>
            <color rgb="FF000000"/>
            <rFont val="Tahoma"/>
            <family val="2"/>
          </rPr>
          <t>Includes  GST</t>
        </r>
        <r>
          <rPr>
            <sz val="10"/>
            <color rgb="FF000000"/>
            <rFont val="Tahoma"/>
            <family val="2"/>
          </rPr>
          <t xml:space="preserve">
</t>
        </r>
      </text>
    </comment>
    <comment ref="Q43" authorId="1" shapeId="0" xr:uid="{F6398EF1-FE24-204B-BCB2-707C572DEE7F}">
      <text>
        <r>
          <rPr>
            <sz val="10"/>
            <color rgb="FF000000"/>
            <rFont val="Tahoma"/>
            <family val="2"/>
          </rPr>
          <t>Includes GST in discount</t>
        </r>
      </text>
    </comment>
    <comment ref="R43" authorId="1" shapeId="0" xr:uid="{4290E976-5495-2142-A583-20E4A47A6D98}">
      <text>
        <r>
          <rPr>
            <sz val="10"/>
            <color rgb="FF000000"/>
            <rFont val="Tahoma"/>
            <family val="2"/>
          </rPr>
          <t>GST inclusive</t>
        </r>
      </text>
    </comment>
    <comment ref="S43" authorId="1" shapeId="0" xr:uid="{A2D282CD-14D5-4848-9824-AA92E1167A00}">
      <text>
        <r>
          <rPr>
            <b/>
            <sz val="10"/>
            <color rgb="FF000000"/>
            <rFont val="Tahoma"/>
            <family val="2"/>
          </rPr>
          <t>GST inclusive</t>
        </r>
        <r>
          <rPr>
            <sz val="10"/>
            <color rgb="FF000000"/>
            <rFont val="Tahoma"/>
            <family val="2"/>
          </rPr>
          <t xml:space="preserve">
</t>
        </r>
      </text>
    </comment>
    <comment ref="P44" authorId="1" shapeId="0" xr:uid="{B6022A49-5154-3942-ADC9-93717EAAD093}">
      <text>
        <r>
          <rPr>
            <b/>
            <sz val="10"/>
            <color rgb="FF000000"/>
            <rFont val="Tahoma"/>
            <family val="2"/>
          </rPr>
          <t>Includes  GST</t>
        </r>
        <r>
          <rPr>
            <sz val="10"/>
            <color rgb="FF000000"/>
            <rFont val="Tahoma"/>
            <family val="2"/>
          </rPr>
          <t xml:space="preserve">
</t>
        </r>
      </text>
    </comment>
    <comment ref="Q44" authorId="1" shapeId="0" xr:uid="{01B0F41E-B38A-8D46-99A2-AD6F5C2A1237}">
      <text>
        <r>
          <rPr>
            <sz val="10"/>
            <color rgb="FF000000"/>
            <rFont val="Tahoma"/>
            <family val="2"/>
          </rPr>
          <t>Includes GST in discount</t>
        </r>
      </text>
    </comment>
    <comment ref="R44" authorId="1" shapeId="0" xr:uid="{1F8D5E77-05D7-E445-AE75-FC8E30A599B4}">
      <text>
        <r>
          <rPr>
            <sz val="10"/>
            <color rgb="FF000000"/>
            <rFont val="Tahoma"/>
            <family val="2"/>
          </rPr>
          <t>GST inclusive</t>
        </r>
      </text>
    </comment>
    <comment ref="S44" authorId="1" shapeId="0" xr:uid="{E60E5500-C41D-3640-A16C-B91768548213}">
      <text>
        <r>
          <rPr>
            <b/>
            <sz val="10"/>
            <color rgb="FF000000"/>
            <rFont val="Tahoma"/>
            <family val="2"/>
          </rPr>
          <t>GST inclusive</t>
        </r>
        <r>
          <rPr>
            <sz val="10"/>
            <color rgb="FF000000"/>
            <rFont val="Tahoma"/>
            <family val="2"/>
          </rPr>
          <t xml:space="preserve">
</t>
        </r>
      </text>
    </comment>
    <comment ref="C49" authorId="1" shapeId="0" xr:uid="{78CD6FD7-02AD-B34F-80DF-4224B653965C}">
      <text>
        <r>
          <rPr>
            <b/>
            <sz val="10"/>
            <color rgb="FF000000"/>
            <rFont val="Verdana"/>
            <family val="2"/>
          </rPr>
          <t>Includes membership fee</t>
        </r>
        <r>
          <rPr>
            <sz val="10"/>
            <color rgb="FF000000"/>
            <rFont val="Verdana"/>
            <family val="2"/>
          </rPr>
          <t xml:space="preserve">
</t>
        </r>
      </text>
    </comment>
    <comment ref="P65" authorId="1" shapeId="0" xr:uid="{3FE986EF-C92F-494C-BDF0-61F3CA8229E8}">
      <text>
        <r>
          <rPr>
            <b/>
            <sz val="10"/>
            <color rgb="FF000000"/>
            <rFont val="Tahoma"/>
            <family val="2"/>
          </rPr>
          <t>Includes  GST</t>
        </r>
        <r>
          <rPr>
            <sz val="10"/>
            <color rgb="FF000000"/>
            <rFont val="Tahoma"/>
            <family val="2"/>
          </rPr>
          <t xml:space="preserve">
</t>
        </r>
      </text>
    </comment>
    <comment ref="Q65" authorId="1" shapeId="0" xr:uid="{638777DD-EB5D-934D-9B92-39D4E8DB8A87}">
      <text>
        <r>
          <rPr>
            <sz val="10"/>
            <color rgb="FF000000"/>
            <rFont val="Tahoma"/>
            <family val="2"/>
          </rPr>
          <t>Includes GST in discount</t>
        </r>
      </text>
    </comment>
    <comment ref="R65" authorId="1" shapeId="0" xr:uid="{C435774B-E72D-AC4C-9533-3938E10020C6}">
      <text>
        <r>
          <rPr>
            <sz val="10"/>
            <color rgb="FF000000"/>
            <rFont val="Tahoma"/>
            <family val="2"/>
          </rPr>
          <t>GST inclusive</t>
        </r>
      </text>
    </comment>
    <comment ref="S65" authorId="1" shapeId="0" xr:uid="{2B11BE65-E0EC-A047-99D6-C5C7FBC23637}">
      <text>
        <r>
          <rPr>
            <b/>
            <sz val="10"/>
            <color rgb="FF000000"/>
            <rFont val="Tahoma"/>
            <family val="2"/>
          </rPr>
          <t>GST inclusive</t>
        </r>
        <r>
          <rPr>
            <sz val="10"/>
            <color rgb="FF000000"/>
            <rFont val="Tahoma"/>
            <family val="2"/>
          </rPr>
          <t xml:space="preserve">
</t>
        </r>
      </text>
    </comment>
    <comment ref="P66" authorId="1" shapeId="0" xr:uid="{A4633AD7-751A-834E-BD03-BF2D0C678728}">
      <text>
        <r>
          <rPr>
            <b/>
            <sz val="10"/>
            <color rgb="FF000000"/>
            <rFont val="Tahoma"/>
            <family val="2"/>
          </rPr>
          <t>Includes  GST</t>
        </r>
        <r>
          <rPr>
            <sz val="10"/>
            <color rgb="FF000000"/>
            <rFont val="Tahoma"/>
            <family val="2"/>
          </rPr>
          <t xml:space="preserve">
</t>
        </r>
      </text>
    </comment>
    <comment ref="Q66" authorId="1" shapeId="0" xr:uid="{21A78FF5-7AEC-4342-B3F5-150A7D370D04}">
      <text>
        <r>
          <rPr>
            <sz val="10"/>
            <color rgb="FF000000"/>
            <rFont val="Tahoma"/>
            <family val="2"/>
          </rPr>
          <t>Includes GST in discount</t>
        </r>
      </text>
    </comment>
    <comment ref="R66" authorId="1" shapeId="0" xr:uid="{D93EEEB3-73EF-3F49-84BD-EECBD5DA94A5}">
      <text>
        <r>
          <rPr>
            <sz val="10"/>
            <color rgb="FF000000"/>
            <rFont val="Tahoma"/>
            <family val="2"/>
          </rPr>
          <t>GST inclusive</t>
        </r>
      </text>
    </comment>
    <comment ref="S66" authorId="1" shapeId="0" xr:uid="{5E15A153-BF43-0E45-9650-3679CE14D875}">
      <text>
        <r>
          <rPr>
            <b/>
            <sz val="10"/>
            <color rgb="FF000000"/>
            <rFont val="Tahoma"/>
            <family val="2"/>
          </rPr>
          <t>GST inclusive</t>
        </r>
        <r>
          <rPr>
            <sz val="10"/>
            <color rgb="FF000000"/>
            <rFont val="Tahoma"/>
            <family val="2"/>
          </rPr>
          <t xml:space="preserve">
</t>
        </r>
      </text>
    </comment>
    <comment ref="P86" authorId="1" shapeId="0" xr:uid="{CCB8C010-0CC2-4547-8A8D-0BBF432E6E66}">
      <text>
        <r>
          <rPr>
            <b/>
            <sz val="10"/>
            <color rgb="FF000000"/>
            <rFont val="Tahoma"/>
            <family val="2"/>
          </rPr>
          <t>Includes  GST</t>
        </r>
        <r>
          <rPr>
            <sz val="10"/>
            <color rgb="FF000000"/>
            <rFont val="Tahoma"/>
            <family val="2"/>
          </rPr>
          <t xml:space="preserve">
</t>
        </r>
      </text>
    </comment>
    <comment ref="Q86" authorId="1" shapeId="0" xr:uid="{4946D710-F4D9-254E-89CB-626504D5E8CE}">
      <text>
        <r>
          <rPr>
            <sz val="10"/>
            <color rgb="FF000000"/>
            <rFont val="Tahoma"/>
            <family val="2"/>
          </rPr>
          <t>Includes GST in discount</t>
        </r>
      </text>
    </comment>
    <comment ref="R86" authorId="1" shapeId="0" xr:uid="{67CD5FCC-534D-C042-9AC3-11D699A4FF33}">
      <text>
        <r>
          <rPr>
            <sz val="10"/>
            <color rgb="FF000000"/>
            <rFont val="Tahoma"/>
            <family val="2"/>
          </rPr>
          <t>GST inclusive</t>
        </r>
      </text>
    </comment>
    <comment ref="S86" authorId="1" shapeId="0" xr:uid="{CE7DCA28-1688-964D-948D-B2212C31C259}">
      <text>
        <r>
          <rPr>
            <b/>
            <sz val="10"/>
            <color rgb="FF000000"/>
            <rFont val="Tahoma"/>
            <family val="2"/>
          </rPr>
          <t>GST inclusive</t>
        </r>
        <r>
          <rPr>
            <sz val="10"/>
            <color rgb="FF000000"/>
            <rFont val="Tahoma"/>
            <family val="2"/>
          </rPr>
          <t xml:space="preserve">
</t>
        </r>
      </text>
    </comment>
    <comment ref="P87" authorId="1" shapeId="0" xr:uid="{82CCA541-5001-7144-A729-32562448249B}">
      <text>
        <r>
          <rPr>
            <b/>
            <sz val="10"/>
            <color rgb="FF000000"/>
            <rFont val="Tahoma"/>
            <family val="2"/>
          </rPr>
          <t>Includes  GST</t>
        </r>
        <r>
          <rPr>
            <sz val="10"/>
            <color rgb="FF000000"/>
            <rFont val="Tahoma"/>
            <family val="2"/>
          </rPr>
          <t xml:space="preserve">
</t>
        </r>
      </text>
    </comment>
    <comment ref="Q87" authorId="1" shapeId="0" xr:uid="{ADDE5F03-AFE5-7F4A-B91E-A7992DA51571}">
      <text>
        <r>
          <rPr>
            <sz val="10"/>
            <color rgb="FF000000"/>
            <rFont val="Tahoma"/>
            <family val="2"/>
          </rPr>
          <t>Includes GST in discount</t>
        </r>
      </text>
    </comment>
    <comment ref="R87" authorId="1" shapeId="0" xr:uid="{AFB2732B-3C33-B546-8C92-0F87457131C6}">
      <text>
        <r>
          <rPr>
            <sz val="10"/>
            <color rgb="FF000000"/>
            <rFont val="Tahoma"/>
            <family val="2"/>
          </rPr>
          <t>GST inclusive</t>
        </r>
      </text>
    </comment>
    <comment ref="S87" authorId="1" shapeId="0" xr:uid="{70FFFB91-E5E1-5C42-B35D-BEB8C26EFBC0}">
      <text>
        <r>
          <rPr>
            <b/>
            <sz val="10"/>
            <color rgb="FF000000"/>
            <rFont val="Tahoma"/>
            <family val="2"/>
          </rPr>
          <t>GST inclusive</t>
        </r>
        <r>
          <rPr>
            <sz val="10"/>
            <color rgb="FF000000"/>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9554CB-2EF9-2A49-A7E1-6E45C7817410}">
      <text>
        <r>
          <rPr>
            <b/>
            <sz val="9"/>
            <color indexed="81"/>
            <rFont val="Verdana"/>
            <family val="2"/>
          </rPr>
          <t>May Mauseth:</t>
        </r>
        <r>
          <rPr>
            <sz val="9"/>
            <color indexed="81"/>
            <rFont val="Verdana"/>
            <family val="2"/>
          </rPr>
          <t xml:space="preserve">
15% 0ff peak</t>
        </r>
      </text>
    </comment>
    <comment ref="J6" authorId="0" shapeId="0" xr:uid="{966146A8-F736-3A4E-B5C7-0015913896BE}">
      <text>
        <r>
          <rPr>
            <b/>
            <sz val="9"/>
            <color indexed="81"/>
            <rFont val="Verdana"/>
            <family val="2"/>
          </rPr>
          <t>May Mauseth:</t>
        </r>
        <r>
          <rPr>
            <sz val="9"/>
            <color indexed="81"/>
            <rFont val="Verdana"/>
            <family val="2"/>
          </rPr>
          <t xml:space="preserve">
20% peak
55% shoulder
25% Off-peak</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88054582-BC0C-E44F-89FF-347BE1A917C2}">
      <text>
        <r>
          <rPr>
            <b/>
            <sz val="9"/>
            <color indexed="81"/>
            <rFont val="Verdana"/>
            <family val="2"/>
          </rPr>
          <t>May Mauseth:</t>
        </r>
        <r>
          <rPr>
            <sz val="9"/>
            <color indexed="81"/>
            <rFont val="Verdana"/>
            <family val="2"/>
          </rPr>
          <t xml:space="preserve">
15% 0ff peak</t>
        </r>
      </text>
    </comment>
    <comment ref="J6" authorId="0" shapeId="0" xr:uid="{34126446-F120-C640-B371-B1B4E140E643}">
      <text>
        <r>
          <rPr>
            <b/>
            <sz val="9"/>
            <color indexed="81"/>
            <rFont val="Verdana"/>
            <family val="2"/>
          </rPr>
          <t>May Mauseth:</t>
        </r>
        <r>
          <rPr>
            <sz val="9"/>
            <color indexed="81"/>
            <rFont val="Verdana"/>
            <family val="2"/>
          </rPr>
          <t xml:space="preserve">
20% peak
55% shoulder
25% Off-peak</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100-000001000000}">
      <text>
        <r>
          <rPr>
            <b/>
            <sz val="9"/>
            <color indexed="81"/>
            <rFont val="Verdana"/>
            <family val="2"/>
          </rPr>
          <t>May Mauseth:</t>
        </r>
        <r>
          <rPr>
            <sz val="9"/>
            <color indexed="81"/>
            <rFont val="Verdana"/>
            <family val="2"/>
          </rPr>
          <t xml:space="preserve">
15% 0ff peak</t>
        </r>
      </text>
    </comment>
    <comment ref="J6" authorId="0" shapeId="0" xr:uid="{00000000-0006-0000-0100-000002000000}">
      <text>
        <r>
          <rPr>
            <b/>
            <sz val="9"/>
            <color indexed="81"/>
            <rFont val="Verdana"/>
            <family val="2"/>
          </rPr>
          <t>May Mauseth:</t>
        </r>
        <r>
          <rPr>
            <sz val="9"/>
            <color indexed="81"/>
            <rFont val="Verdana"/>
            <family val="2"/>
          </rPr>
          <t xml:space="preserve">
20% peak
55% shoulder
25% Off-peak</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200-000001000000}">
      <text>
        <r>
          <rPr>
            <b/>
            <sz val="9"/>
            <color indexed="81"/>
            <rFont val="Verdana"/>
            <family val="2"/>
          </rPr>
          <t>May Mauseth:</t>
        </r>
        <r>
          <rPr>
            <sz val="9"/>
            <color indexed="81"/>
            <rFont val="Verdana"/>
            <family val="2"/>
          </rPr>
          <t xml:space="preserve">
15% 0ff peak</t>
        </r>
      </text>
    </comment>
    <comment ref="J6" authorId="0" shapeId="0" xr:uid="{00000000-0006-0000-0200-000002000000}">
      <text>
        <r>
          <rPr>
            <b/>
            <sz val="9"/>
            <color indexed="81"/>
            <rFont val="Verdana"/>
            <family val="2"/>
          </rPr>
          <t>May Mauseth:</t>
        </r>
        <r>
          <rPr>
            <sz val="9"/>
            <color indexed="81"/>
            <rFont val="Verdana"/>
            <family val="2"/>
          </rPr>
          <t xml:space="preserve">
20% peak
55% shoulder
25% Off-peak</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300-000001000000}">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00000000-0006-0000-0300-000002000000}">
      <text>
        <r>
          <rPr>
            <b/>
            <sz val="9"/>
            <color indexed="81"/>
            <rFont val="Verdana"/>
            <family val="2"/>
          </rPr>
          <t>May Mauseth:</t>
        </r>
        <r>
          <rPr>
            <sz val="9"/>
            <color indexed="81"/>
            <rFont val="Verdana"/>
            <family val="2"/>
          </rPr>
          <t xml:space="preserve">
20% peak
55% shoulder
25% Off-peak</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J5" authorId="0" shapeId="0" xr:uid="{00000000-0006-0000-0400-000001000000}">
      <text>
        <r>
          <rPr>
            <b/>
            <sz val="9"/>
            <color indexed="81"/>
            <rFont val="Verdana"/>
            <family val="2"/>
          </rPr>
          <t>May Mauseth:</t>
        </r>
        <r>
          <rPr>
            <sz val="9"/>
            <color indexed="81"/>
            <rFont val="Verdana"/>
            <family val="2"/>
          </rPr>
          <t xml:space="preserve">
15% 0ff peak</t>
        </r>
      </text>
    </comment>
    <comment ref="J6" authorId="0" shapeId="0" xr:uid="{00000000-0006-0000-0400-000002000000}">
      <text>
        <r>
          <rPr>
            <b/>
            <sz val="9"/>
            <color indexed="81"/>
            <rFont val="Verdana"/>
            <family val="2"/>
          </rPr>
          <t>May Mauseth:</t>
        </r>
        <r>
          <rPr>
            <sz val="9"/>
            <color indexed="81"/>
            <rFont val="Verdana"/>
            <family val="2"/>
          </rPr>
          <t xml:space="preserve">
20% peak
55% shoulder
25% Off-peak</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M8" authorId="0" shapeId="0" xr:uid="{E232806A-542A-A941-8C9F-42D040761BF2}">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27" authorId="0" shapeId="0" xr:uid="{219018C2-1373-8D49-99BE-379CFFD45300}">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45" authorId="0" shapeId="0" xr:uid="{00B12B9F-F45C-3249-BF50-3C2EDFADE4D9}">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63" authorId="0" shapeId="0" xr:uid="{083D7CAB-9036-E641-8BFC-1F1BC97F3C18}">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M8" authorId="0" shapeId="0" xr:uid="{8B0420D3-2E5F-B347-88CE-712DDFD13D53}">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24" authorId="0" shapeId="0" xr:uid="{487D6482-2D47-114F-B575-023DAA295432}">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40" authorId="0" shapeId="0" xr:uid="{3E045B5F-E7C5-7D4C-9C1B-4E06DBA0C735}">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56" authorId="0" shapeId="0" xr:uid="{FEBAC0B2-D350-E542-A416-AB10790487C2}">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M8" authorId="0" shapeId="0" xr:uid="{00000000-0006-0000-0500-000001000000}">
      <text>
        <r>
          <rPr>
            <b/>
            <sz val="9"/>
            <color rgb="FF000000"/>
            <rFont val="Verdana"/>
            <family val="2"/>
          </rPr>
          <t>May Mauseth:</t>
        </r>
        <r>
          <rPr>
            <sz val="9"/>
            <color rgb="FF000000"/>
            <rFont val="Verdana"/>
            <family val="2"/>
          </rPr>
          <t xml:space="preserve">
</t>
        </r>
        <r>
          <rPr>
            <sz val="9"/>
            <color rgb="FF000000"/>
            <rFont val="Verdana"/>
            <family val="2"/>
          </rPr>
          <t>Includes Solar meter fee</t>
        </r>
      </text>
    </comment>
    <comment ref="M21" authorId="0" shapeId="0" xr:uid="{00000000-0006-0000-0500-000002000000}">
      <text>
        <r>
          <rPr>
            <b/>
            <sz val="9"/>
            <color indexed="81"/>
            <rFont val="Verdana"/>
            <family val="2"/>
          </rPr>
          <t>May Mauseth:</t>
        </r>
        <r>
          <rPr>
            <sz val="9"/>
            <color indexed="81"/>
            <rFont val="Verdana"/>
            <family val="2"/>
          </rPr>
          <t xml:space="preserve">
Includes Solar meter fee</t>
        </r>
      </text>
    </comment>
    <comment ref="M34" authorId="0" shapeId="0" xr:uid="{00000000-0006-0000-0500-000003000000}">
      <text>
        <r>
          <rPr>
            <b/>
            <sz val="9"/>
            <color indexed="81"/>
            <rFont val="Verdana"/>
            <family val="2"/>
          </rPr>
          <t>May Mauseth:</t>
        </r>
        <r>
          <rPr>
            <sz val="9"/>
            <color indexed="81"/>
            <rFont val="Verdana"/>
            <family val="2"/>
          </rPr>
          <t xml:space="preserve">
Includes Solar meter fee</t>
        </r>
      </text>
    </comment>
    <comment ref="M47" authorId="0" shapeId="0" xr:uid="{00000000-0006-0000-0500-000004000000}">
      <text>
        <r>
          <rPr>
            <b/>
            <sz val="9"/>
            <color indexed="81"/>
            <rFont val="Verdana"/>
            <family val="2"/>
          </rPr>
          <t>May Mauseth:</t>
        </r>
        <r>
          <rPr>
            <sz val="9"/>
            <color indexed="81"/>
            <rFont val="Verdana"/>
            <family val="2"/>
          </rPr>
          <t xml:space="preserve">
Includes Solar meter fee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6C02B429-F22A-FD46-8D3B-776899B4353E}">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A30BAD2A-C0C7-0F40-AF52-1539430CE1C9}">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51AE0D68-3D3C-954F-A1E8-5543E028552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3" authorId="2" shapeId="0" xr:uid="{CEC0CA90-7AE7-8349-A48E-7262092C26E2}">
      <text>
        <r>
          <rPr>
            <b/>
            <sz val="10"/>
            <color rgb="FF000000"/>
            <rFont val="Tahoma"/>
            <family val="2"/>
          </rPr>
          <t>Includes membership fee</t>
        </r>
        <r>
          <rPr>
            <sz val="10"/>
            <color rgb="FF000000"/>
            <rFont val="Tahoma"/>
            <family val="2"/>
          </rPr>
          <t xml:space="preserve">
</t>
        </r>
      </text>
    </comment>
    <comment ref="Q30" authorId="1" shapeId="0" xr:uid="{3AE1E1D1-87D7-6448-BC61-84A032C37D3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4" authorId="2" shapeId="0" xr:uid="{D8BA8322-F3C2-C445-B4F8-B8A24C837614}">
      <text>
        <r>
          <rPr>
            <b/>
            <sz val="11"/>
            <color rgb="FF000000"/>
            <rFont val="Verdana"/>
            <family val="2"/>
          </rPr>
          <t>Includes membership fee</t>
        </r>
        <r>
          <rPr>
            <sz val="6"/>
            <color rgb="FF000000"/>
            <rFont val="Verdana"/>
            <family val="2"/>
          </rPr>
          <t xml:space="preserve">
</t>
        </r>
      </text>
    </comment>
    <comment ref="Q51" authorId="1" shapeId="0" xr:uid="{B2AB13EE-4F8E-5C49-9676-D97413B5186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55" authorId="2" shapeId="0" xr:uid="{CAAAF51A-8586-8F47-B851-C3E05E546E19}">
      <text>
        <r>
          <rPr>
            <b/>
            <sz val="10"/>
            <color rgb="FF000000"/>
            <rFont val="Verdana"/>
            <family val="2"/>
          </rPr>
          <t>Includes membership fee</t>
        </r>
        <r>
          <rPr>
            <sz val="10"/>
            <color rgb="FF000000"/>
            <rFont val="Verdana"/>
            <family val="2"/>
          </rPr>
          <t xml:space="preserve">
</t>
        </r>
      </text>
    </comment>
    <comment ref="Q70" authorId="1" shapeId="0" xr:uid="{60247929-74F5-DB49-8A4E-2EB5BA39902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May Mauseth</author>
  </authors>
  <commentList>
    <comment ref="M8" authorId="0" shapeId="0" xr:uid="{00000000-0006-0000-0600-000001000000}">
      <text>
        <r>
          <rPr>
            <b/>
            <sz val="9"/>
            <color indexed="81"/>
            <rFont val="Verdana"/>
            <family val="2"/>
          </rPr>
          <t>May Mauseth:</t>
        </r>
        <r>
          <rPr>
            <sz val="9"/>
            <color indexed="81"/>
            <rFont val="Verdana"/>
            <family val="2"/>
          </rPr>
          <t xml:space="preserve">
Includes Solar meter fee</t>
        </r>
      </text>
    </comment>
    <comment ref="M19" authorId="0" shapeId="0" xr:uid="{00000000-0006-0000-0600-000002000000}">
      <text>
        <r>
          <rPr>
            <b/>
            <sz val="9"/>
            <color indexed="81"/>
            <rFont val="Verdana"/>
            <family val="2"/>
          </rPr>
          <t>May Mauseth:</t>
        </r>
        <r>
          <rPr>
            <sz val="9"/>
            <color indexed="81"/>
            <rFont val="Verdana"/>
            <family val="2"/>
          </rPr>
          <t xml:space="preserve">
Includes Solar meter fee</t>
        </r>
      </text>
    </comment>
    <comment ref="M30" authorId="0" shapeId="0" xr:uid="{00000000-0006-0000-0600-000003000000}">
      <text>
        <r>
          <rPr>
            <b/>
            <sz val="9"/>
            <color indexed="81"/>
            <rFont val="Verdana"/>
            <family val="2"/>
          </rPr>
          <t>May Mauseth:</t>
        </r>
        <r>
          <rPr>
            <sz val="9"/>
            <color indexed="81"/>
            <rFont val="Verdana"/>
            <family val="2"/>
          </rPr>
          <t xml:space="preserve">
Includes Solar meter fee</t>
        </r>
      </text>
    </comment>
    <comment ref="M41" authorId="0" shapeId="0" xr:uid="{00000000-0006-0000-0600-000004000000}">
      <text>
        <r>
          <rPr>
            <b/>
            <sz val="9"/>
            <color indexed="81"/>
            <rFont val="Verdana"/>
            <family val="2"/>
          </rPr>
          <t>May Mauseth:</t>
        </r>
        <r>
          <rPr>
            <sz val="9"/>
            <color indexed="81"/>
            <rFont val="Verdana"/>
            <family val="2"/>
          </rPr>
          <t xml:space="preserve">
Includes Solar meter fee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E4139022-1931-5C4F-9216-BE14F79E6974}">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9E2ED9C5-EFB4-FA4F-9AC9-81F4B26982AA}">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FDE11313-A4D8-3147-ADC9-8C4CED32C67C}">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3" authorId="2" shapeId="0" xr:uid="{3DAA4B1C-B838-B244-B825-07D9853824A1}">
      <text>
        <r>
          <rPr>
            <b/>
            <sz val="10"/>
            <color rgb="FF000000"/>
            <rFont val="Tahoma"/>
            <family val="2"/>
          </rPr>
          <t>Includes membership fee</t>
        </r>
        <r>
          <rPr>
            <sz val="10"/>
            <color rgb="FF000000"/>
            <rFont val="Tahoma"/>
            <family val="2"/>
          </rPr>
          <t xml:space="preserve">
</t>
        </r>
      </text>
    </comment>
    <comment ref="Q27" authorId="1" shapeId="0" xr:uid="{7566BB96-CF4B-8F4F-8428-4F837D48646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2" shapeId="0" xr:uid="{DE1693BE-90FF-9943-85A2-2A41CE41DD96}">
      <text>
        <r>
          <rPr>
            <b/>
            <sz val="11"/>
            <color rgb="FF000000"/>
            <rFont val="Verdana"/>
            <family val="2"/>
          </rPr>
          <t>Includes membership fee</t>
        </r>
        <r>
          <rPr>
            <sz val="6"/>
            <color rgb="FF000000"/>
            <rFont val="Verdana"/>
            <family val="2"/>
          </rPr>
          <t xml:space="preserve">
</t>
        </r>
      </text>
    </comment>
    <comment ref="Q45" authorId="1" shapeId="0" xr:uid="{58C7D215-324E-F14E-B04B-501338891E1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9" authorId="2" shapeId="0" xr:uid="{D3834E44-C77B-2246-8BD5-6CECA721BBD1}">
      <text>
        <r>
          <rPr>
            <b/>
            <sz val="10"/>
            <color rgb="FF000000"/>
            <rFont val="Verdana"/>
            <family val="2"/>
          </rPr>
          <t>Includes membership fee</t>
        </r>
        <r>
          <rPr>
            <sz val="10"/>
            <color rgb="FF000000"/>
            <rFont val="Verdana"/>
            <family val="2"/>
          </rPr>
          <t xml:space="preserve">
</t>
        </r>
      </text>
    </comment>
    <comment ref="Q61" authorId="1" shapeId="0" xr:uid="{0F690651-0C54-1B47-935C-6DD6F09F419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5" authorId="2" shapeId="0" xr:uid="{920CC500-6D67-774F-A69E-3B5CDCD6A4BC}">
      <text>
        <r>
          <rPr>
            <b/>
            <sz val="14"/>
            <color rgb="FF000000"/>
            <rFont val="Verdana"/>
            <family val="2"/>
          </rPr>
          <t>Includes membership fee</t>
        </r>
        <r>
          <rPr>
            <sz val="8"/>
            <color rgb="FF000000"/>
            <rFont val="Verdan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20571373-AEFE-7940-8667-CB1EE55E0820}">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804684C7-B70E-4343-8C61-281708A0BEC0}">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E951AA84-5971-A04A-9F66-374D6BC82CE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3" authorId="2" shapeId="0" xr:uid="{B267A1DD-0EF8-8D4A-A69C-EEF1FEA6EE2D}">
      <text>
        <r>
          <rPr>
            <b/>
            <sz val="10"/>
            <color rgb="FF000000"/>
            <rFont val="Tahoma"/>
            <family val="2"/>
          </rPr>
          <t>Includes membership fee</t>
        </r>
        <r>
          <rPr>
            <sz val="10"/>
            <color rgb="FF000000"/>
            <rFont val="Tahoma"/>
            <family val="2"/>
          </rPr>
          <t xml:space="preserve">
</t>
        </r>
      </text>
    </comment>
    <comment ref="Q27" authorId="1" shapeId="0" xr:uid="{DECDB9BC-3A2D-E841-9B4A-8836DDC5AB7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31" authorId="2" shapeId="0" xr:uid="{174AF38A-004C-9246-9D54-2D8B728DCF23}">
      <text>
        <r>
          <rPr>
            <b/>
            <sz val="11"/>
            <color rgb="FF000000"/>
            <rFont val="Verdana"/>
            <family val="2"/>
          </rPr>
          <t>Includes membership fee</t>
        </r>
        <r>
          <rPr>
            <sz val="6"/>
            <color rgb="FF000000"/>
            <rFont val="Verdana"/>
            <family val="2"/>
          </rPr>
          <t xml:space="preserve">
</t>
        </r>
      </text>
    </comment>
    <comment ref="Q45" authorId="1" shapeId="0" xr:uid="{9CB2DA8B-89EA-AD4D-BDB8-870E499A384D}">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9" authorId="2" shapeId="0" xr:uid="{BF0567FC-146A-4643-895F-B4F6345D5549}">
      <text>
        <r>
          <rPr>
            <b/>
            <sz val="10"/>
            <color rgb="FF000000"/>
            <rFont val="Verdana"/>
            <family val="2"/>
          </rPr>
          <t>Includes membership fee</t>
        </r>
        <r>
          <rPr>
            <sz val="10"/>
            <color rgb="FF000000"/>
            <rFont val="Verdana"/>
            <family val="2"/>
          </rPr>
          <t xml:space="preserve">
</t>
        </r>
      </text>
    </comment>
    <comment ref="Q61" authorId="1" shapeId="0" xr:uid="{98B40525-D969-CE4E-87C4-973C80278C4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65" authorId="2" shapeId="0" xr:uid="{F95B8477-06BC-AB45-BCB9-9EF09E2572D3}">
      <text>
        <r>
          <rPr>
            <b/>
            <sz val="14"/>
            <color rgb="FF000000"/>
            <rFont val="Verdana"/>
            <family val="2"/>
          </rPr>
          <t>Includes membership fee</t>
        </r>
        <r>
          <rPr>
            <sz val="8"/>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43CB1478-01FF-A04C-87EB-E490E34F732A}">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2D83FAA2-5F27-284A-844E-C8BD1172B2AA}">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901C305A-55E8-CA4C-8783-4206179C489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4" authorId="2" shapeId="0" xr:uid="{AA962DA0-A652-C64A-B58C-33E64D9E27C5}">
      <text>
        <r>
          <rPr>
            <b/>
            <sz val="10"/>
            <color rgb="FF000000"/>
            <rFont val="Tahoma"/>
            <family val="2"/>
          </rPr>
          <t>Includes membership fee</t>
        </r>
        <r>
          <rPr>
            <sz val="10"/>
            <color rgb="FF000000"/>
            <rFont val="Tahoma"/>
            <family val="2"/>
          </rPr>
          <t xml:space="preserve">
</t>
        </r>
      </text>
    </comment>
    <comment ref="C24" authorId="2" shapeId="0" xr:uid="{AACEC8BA-7BF6-9746-AD44-A65E675DD790}">
      <text>
        <r>
          <rPr>
            <b/>
            <sz val="10"/>
            <color rgb="FF000000"/>
            <rFont val="Tahoma"/>
            <family val="2"/>
          </rPr>
          <t xml:space="preserve">Includes membership fee
</t>
        </r>
        <r>
          <rPr>
            <sz val="10"/>
            <color rgb="FF000000"/>
            <rFont val="Tahoma"/>
            <family val="2"/>
          </rPr>
          <t xml:space="preserve">
</t>
        </r>
      </text>
    </comment>
    <comment ref="Q43" authorId="1" shapeId="0" xr:uid="{FA9D22BB-DF82-6E4D-9ECD-D23872ED2A96}">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2" shapeId="0" xr:uid="{1F88EC3C-D8A7-9E49-A69E-0B5938333E5E}">
      <text>
        <r>
          <rPr>
            <b/>
            <sz val="11"/>
            <color rgb="FF000000"/>
            <rFont val="Verdana"/>
            <family val="2"/>
          </rPr>
          <t>Includes membership fee</t>
        </r>
        <r>
          <rPr>
            <sz val="6"/>
            <color rgb="FF000000"/>
            <rFont val="Verdana"/>
            <family val="2"/>
          </rPr>
          <t xml:space="preserve">
</t>
        </r>
      </text>
    </comment>
    <comment ref="Q76" authorId="1" shapeId="0" xr:uid="{4D79A6F0-154D-BB41-A891-7D978A64CC31}">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1" authorId="2" shapeId="0" xr:uid="{5195AFA4-2E7A-BC45-B0AA-225E2901C7F5}">
      <text>
        <r>
          <rPr>
            <b/>
            <sz val="10"/>
            <color rgb="FF000000"/>
            <rFont val="Verdana"/>
            <family val="2"/>
          </rPr>
          <t>Includes membership fee</t>
        </r>
        <r>
          <rPr>
            <sz val="10"/>
            <color rgb="FF000000"/>
            <rFont val="Verdana"/>
            <family val="2"/>
          </rPr>
          <t xml:space="preserve">
</t>
        </r>
      </text>
    </comment>
    <comment ref="Q108" authorId="1" shapeId="0" xr:uid="{83B88A4A-267B-B448-886D-EEC1AC5E48F2}">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13" authorId="2" shapeId="0" xr:uid="{08C1B365-7382-2A41-BC57-01A5347A71CE}">
      <text>
        <r>
          <rPr>
            <b/>
            <sz val="14"/>
            <color rgb="FF000000"/>
            <rFont val="Verdana"/>
            <family val="2"/>
          </rPr>
          <t>Includes membership fee</t>
        </r>
        <r>
          <rPr>
            <sz val="8"/>
            <color rgb="FF000000"/>
            <rFont val="Verdana"/>
            <family val="2"/>
          </rPr>
          <t xml:space="preserve">
</t>
        </r>
      </text>
    </comment>
    <comment ref="C122" authorId="2" shapeId="0" xr:uid="{492C9CF9-CA2C-544E-8716-C1A6530B5466}">
      <text>
        <r>
          <rPr>
            <b/>
            <sz val="10"/>
            <color rgb="FF000000"/>
            <rFont val="Verdana"/>
            <family val="2"/>
          </rPr>
          <t>Includes membership fee</t>
        </r>
        <r>
          <rPr>
            <sz val="10"/>
            <color rgb="FF000000"/>
            <rFont val="Verdan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68C355E9-FABC-294C-96D7-C1175EA91884}">
      <text>
        <r>
          <rPr>
            <b/>
            <sz val="9"/>
            <color indexed="81"/>
            <rFont val="Verdana"/>
            <family val="2"/>
          </rPr>
          <t>May Mauseth:</t>
        </r>
        <r>
          <rPr>
            <sz val="9"/>
            <color indexed="81"/>
            <rFont val="Verdana"/>
            <family val="2"/>
          </rPr>
          <t xml:space="preserve">
15% 0ff peak</t>
        </r>
      </text>
    </comment>
    <comment ref="J6" authorId="0" shapeId="0" xr:uid="{60D15778-32FF-0B43-BE4E-48B963EFFA7F}">
      <text>
        <r>
          <rPr>
            <b/>
            <sz val="9"/>
            <color indexed="81"/>
            <rFont val="Verdana"/>
            <family val="2"/>
          </rPr>
          <t>May Mauseth:</t>
        </r>
        <r>
          <rPr>
            <sz val="9"/>
            <color indexed="81"/>
            <rFont val="Verdana"/>
            <family val="2"/>
          </rPr>
          <t xml:space="preserve">
20% peak
55% shoulder
25% Off-peak</t>
        </r>
      </text>
    </comment>
    <comment ref="Q9" authorId="1" shapeId="0" xr:uid="{57DF12E7-CEF1-B447-8F7A-B229F4A1598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4" authorId="2" shapeId="0" xr:uid="{A0ACD486-594D-7749-A9B5-FC10CADE563B}">
      <text>
        <r>
          <rPr>
            <b/>
            <sz val="10"/>
            <color rgb="FF000000"/>
            <rFont val="Tahoma"/>
            <family val="2"/>
          </rPr>
          <t>Includes membership fee</t>
        </r>
        <r>
          <rPr>
            <sz val="10"/>
            <color rgb="FF000000"/>
            <rFont val="Tahoma"/>
            <family val="2"/>
          </rPr>
          <t xml:space="preserve">
</t>
        </r>
      </text>
    </comment>
    <comment ref="C24" authorId="2" shapeId="0" xr:uid="{AF79683F-856E-6A48-A092-97B4ACA9FA37}">
      <text>
        <r>
          <rPr>
            <b/>
            <sz val="10"/>
            <color rgb="FF000000"/>
            <rFont val="Tahoma"/>
            <family val="2"/>
          </rPr>
          <t xml:space="preserve">Includes membership fee
</t>
        </r>
        <r>
          <rPr>
            <sz val="10"/>
            <color rgb="FF000000"/>
            <rFont val="Tahoma"/>
            <family val="2"/>
          </rPr>
          <t xml:space="preserve">
</t>
        </r>
      </text>
    </comment>
    <comment ref="Q43" authorId="1" shapeId="0" xr:uid="{242F146E-8613-CD4D-9409-0ED68C9F97C7}">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8" authorId="2" shapeId="0" xr:uid="{F00BC540-5F07-7C47-BECD-60CD3893E258}">
      <text>
        <r>
          <rPr>
            <b/>
            <sz val="11"/>
            <color rgb="FF000000"/>
            <rFont val="Verdana"/>
            <family val="2"/>
          </rPr>
          <t>Includes membership fee</t>
        </r>
        <r>
          <rPr>
            <sz val="6"/>
            <color rgb="FF000000"/>
            <rFont val="Verdana"/>
            <family val="2"/>
          </rPr>
          <t xml:space="preserve">
</t>
        </r>
      </text>
    </comment>
    <comment ref="Q76" authorId="1" shapeId="0" xr:uid="{BFBB0AC7-8BAA-5746-A470-5CBB94C9B8A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81" authorId="2" shapeId="0" xr:uid="{C8813E11-9166-9C48-BFB4-998379121C2F}">
      <text>
        <r>
          <rPr>
            <b/>
            <sz val="10"/>
            <color rgb="FF000000"/>
            <rFont val="Verdana"/>
            <family val="2"/>
          </rPr>
          <t>Includes membership fee</t>
        </r>
        <r>
          <rPr>
            <sz val="10"/>
            <color rgb="FF000000"/>
            <rFont val="Verdana"/>
            <family val="2"/>
          </rPr>
          <t xml:space="preserve">
</t>
        </r>
      </text>
    </comment>
    <comment ref="Q108" authorId="1" shapeId="0" xr:uid="{B380215A-65DB-084B-A80C-CC1AA57CA64F}">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13" authorId="2" shapeId="0" xr:uid="{E03312E8-0EE4-754C-863F-A29263C5C4AF}">
      <text>
        <r>
          <rPr>
            <b/>
            <sz val="14"/>
            <color rgb="FF000000"/>
            <rFont val="Verdana"/>
            <family val="2"/>
          </rPr>
          <t>Includes membership fee</t>
        </r>
        <r>
          <rPr>
            <sz val="8"/>
            <color rgb="FF000000"/>
            <rFont val="Verdana"/>
            <family val="2"/>
          </rPr>
          <t xml:space="preserve">
</t>
        </r>
      </text>
    </comment>
    <comment ref="C122" authorId="2" shapeId="0" xr:uid="{38F7489E-A1E2-784D-81D7-61C146673BEA}">
      <text>
        <r>
          <rPr>
            <b/>
            <sz val="10"/>
            <color rgb="FF000000"/>
            <rFont val="Verdana"/>
            <family val="2"/>
          </rPr>
          <t>Includes membership fee</t>
        </r>
        <r>
          <rPr>
            <sz val="10"/>
            <color rgb="FF000000"/>
            <rFont val="Verdan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3FBB96EB-81E0-1743-8F27-D6762992E60B}">
      <text>
        <r>
          <rPr>
            <b/>
            <sz val="9"/>
            <color rgb="FF000000"/>
            <rFont val="Verdana"/>
            <family val="2"/>
          </rPr>
          <t>May Mauseth:</t>
        </r>
        <r>
          <rPr>
            <sz val="9"/>
            <color rgb="FF000000"/>
            <rFont val="Verdana"/>
            <family val="2"/>
          </rPr>
          <t xml:space="preserve">
</t>
        </r>
        <r>
          <rPr>
            <sz val="9"/>
            <color rgb="FF000000"/>
            <rFont val="Verdana"/>
            <family val="2"/>
          </rPr>
          <t>15% 0ff peak</t>
        </r>
      </text>
    </comment>
    <comment ref="J6" authorId="0" shapeId="0" xr:uid="{56C67811-72D0-3E43-B969-07790F7E062D}">
      <text>
        <r>
          <rPr>
            <b/>
            <sz val="9"/>
            <color rgb="FF000000"/>
            <rFont val="Verdana"/>
            <family val="2"/>
          </rPr>
          <t>May Mauseth:</t>
        </r>
        <r>
          <rPr>
            <sz val="9"/>
            <color rgb="FF000000"/>
            <rFont val="Verdana"/>
            <family val="2"/>
          </rPr>
          <t xml:space="preserve">
</t>
        </r>
        <r>
          <rPr>
            <sz val="9"/>
            <color rgb="FF000000"/>
            <rFont val="Verdana"/>
            <family val="2"/>
          </rPr>
          <t xml:space="preserve">20% peak
</t>
        </r>
        <r>
          <rPr>
            <sz val="9"/>
            <color rgb="FF000000"/>
            <rFont val="Verdana"/>
            <family val="2"/>
          </rPr>
          <t xml:space="preserve">55% shoulder
</t>
        </r>
        <r>
          <rPr>
            <sz val="9"/>
            <color rgb="FF000000"/>
            <rFont val="Verdana"/>
            <family val="2"/>
          </rPr>
          <t>25% Off-peak</t>
        </r>
      </text>
    </comment>
    <comment ref="Q9" authorId="1" shapeId="0" xr:uid="{A31CFCCE-387F-CB47-9A85-84A36237AC59}">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5" authorId="2" shapeId="0" xr:uid="{6F931335-4706-5B40-82F2-25A175BC1755}">
      <text>
        <r>
          <rPr>
            <b/>
            <sz val="10"/>
            <color rgb="FF000000"/>
            <rFont val="Tahoma"/>
            <family val="2"/>
          </rPr>
          <t>Includes membership fee</t>
        </r>
        <r>
          <rPr>
            <sz val="10"/>
            <color rgb="FF000000"/>
            <rFont val="Tahoma"/>
            <family val="2"/>
          </rPr>
          <t xml:space="preserve">
</t>
        </r>
      </text>
    </comment>
    <comment ref="C25" authorId="2" shapeId="0" xr:uid="{4B820C5C-F36E-5049-A9AE-2FA857256147}">
      <text>
        <r>
          <rPr>
            <b/>
            <sz val="10"/>
            <color rgb="FF000000"/>
            <rFont val="Tahoma"/>
            <family val="2"/>
          </rPr>
          <t xml:space="preserve">Includes membership fee
</t>
        </r>
        <r>
          <rPr>
            <sz val="10"/>
            <color rgb="FF000000"/>
            <rFont val="Tahoma"/>
            <family val="2"/>
          </rPr>
          <t xml:space="preserve">
</t>
        </r>
      </text>
    </comment>
    <comment ref="C27" authorId="2" shapeId="0" xr:uid="{277C1759-C0CB-DE44-8C9D-5D58EC7889BC}">
      <text>
        <r>
          <rPr>
            <b/>
            <sz val="10"/>
            <color rgb="FF000000"/>
            <rFont val="Tahoma"/>
            <family val="2"/>
          </rPr>
          <t xml:space="preserve">Includes membership fee
</t>
        </r>
        <r>
          <rPr>
            <sz val="10"/>
            <color rgb="FF000000"/>
            <rFont val="Tahoma"/>
            <family val="2"/>
          </rPr>
          <t xml:space="preserve">
</t>
        </r>
      </text>
    </comment>
    <comment ref="Q40" authorId="1" shapeId="0" xr:uid="{3E8D92D8-F5E2-9949-8DCC-B10974C78E1A}">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6" authorId="2" shapeId="0" xr:uid="{060B7E08-C4A4-2A4D-B8C5-6DA2B9655BB8}">
      <text>
        <r>
          <rPr>
            <b/>
            <sz val="11"/>
            <color rgb="FF000000"/>
            <rFont val="Verdana"/>
            <family val="2"/>
          </rPr>
          <t>Includes membership fee</t>
        </r>
        <r>
          <rPr>
            <sz val="6"/>
            <color rgb="FF000000"/>
            <rFont val="Verdana"/>
            <family val="2"/>
          </rPr>
          <t xml:space="preserve">
</t>
        </r>
      </text>
    </comment>
    <comment ref="C56" authorId="2" shapeId="0" xr:uid="{580D4E38-5139-2941-98AC-34990EB003B7}">
      <text>
        <r>
          <rPr>
            <b/>
            <sz val="10"/>
            <color rgb="FF000000"/>
            <rFont val="Verdana"/>
            <family val="2"/>
          </rPr>
          <t>Includes membership fee</t>
        </r>
        <r>
          <rPr>
            <sz val="10"/>
            <color rgb="FF000000"/>
            <rFont val="Verdana"/>
            <family val="2"/>
          </rPr>
          <t xml:space="preserve">
</t>
        </r>
      </text>
    </comment>
    <comment ref="Q70" authorId="1" shapeId="0" xr:uid="{F55ABD78-BA92-5B41-98F4-8BA9C23D964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6" authorId="2" shapeId="0" xr:uid="{0BDCA183-1D08-B141-8911-BCDB6FF68A6B}">
      <text>
        <r>
          <rPr>
            <b/>
            <sz val="10"/>
            <color rgb="FF000000"/>
            <rFont val="Verdana"/>
            <family val="2"/>
          </rPr>
          <t>Includes membership fee</t>
        </r>
        <r>
          <rPr>
            <sz val="10"/>
            <color rgb="FF000000"/>
            <rFont val="Verdana"/>
            <family val="2"/>
          </rPr>
          <t xml:space="preserve">
</t>
        </r>
      </text>
    </comment>
    <comment ref="C86" authorId="2" shapeId="0" xr:uid="{B7B332C0-3A8C-7A48-8837-D6AD832994D1}">
      <text>
        <r>
          <rPr>
            <b/>
            <sz val="10"/>
            <color rgb="FF000000"/>
            <rFont val="Verdana"/>
            <family val="2"/>
          </rPr>
          <t>Includes membership fee</t>
        </r>
        <r>
          <rPr>
            <sz val="10"/>
            <color rgb="FF000000"/>
            <rFont val="Verdana"/>
            <family val="2"/>
          </rPr>
          <t xml:space="preserve">
</t>
        </r>
      </text>
    </comment>
    <comment ref="Q99" authorId="1" shapeId="0" xr:uid="{A9DE4314-9956-6940-8611-53E33ED59D78}">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5" authorId="2" shapeId="0" xr:uid="{CAC84F53-E591-6B40-93BA-7F267A9DEB91}">
      <text>
        <r>
          <rPr>
            <b/>
            <sz val="14"/>
            <color rgb="FF000000"/>
            <rFont val="Verdana"/>
            <family val="2"/>
          </rPr>
          <t>Includes membership fee</t>
        </r>
        <r>
          <rPr>
            <sz val="8"/>
            <color rgb="FF000000"/>
            <rFont val="Verdana"/>
            <family val="2"/>
          </rPr>
          <t xml:space="preserve">
</t>
        </r>
      </text>
    </comment>
    <comment ref="C114" authorId="2" shapeId="0" xr:uid="{9AC1C034-2DCB-C64A-BBA9-079ADB848D08}">
      <text>
        <r>
          <rPr>
            <b/>
            <sz val="10"/>
            <color rgb="FF000000"/>
            <rFont val="Verdana"/>
            <family val="2"/>
          </rPr>
          <t>Includes membership fee</t>
        </r>
        <r>
          <rPr>
            <sz val="10"/>
            <color rgb="FF000000"/>
            <rFont val="Verdana"/>
            <family val="2"/>
          </rPr>
          <t xml:space="preserve">
</t>
        </r>
      </text>
    </comment>
    <comment ref="C116" authorId="2" shapeId="0" xr:uid="{0415FEB3-A9FC-304E-8570-38D7BE5B235F}">
      <text>
        <r>
          <rPr>
            <b/>
            <sz val="10"/>
            <color rgb="FF000000"/>
            <rFont val="Verdana"/>
            <family val="2"/>
          </rPr>
          <t>Includes membership fee</t>
        </r>
        <r>
          <rPr>
            <sz val="10"/>
            <color rgb="FF000000"/>
            <rFont val="Verdan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May Mauseth</author>
    <author>Sophie Labaste</author>
    <author>Michael  John Thompson</author>
  </authors>
  <commentList>
    <comment ref="J5" authorId="0" shapeId="0" xr:uid="{19C714CA-D0D9-304C-B65E-7D838CCAE874}">
      <text>
        <r>
          <rPr>
            <b/>
            <sz val="9"/>
            <color indexed="81"/>
            <rFont val="Verdana"/>
            <family val="2"/>
          </rPr>
          <t>May Mauseth:</t>
        </r>
        <r>
          <rPr>
            <sz val="9"/>
            <color indexed="81"/>
            <rFont val="Verdana"/>
            <family val="2"/>
          </rPr>
          <t xml:space="preserve">
15% 0ff peak</t>
        </r>
      </text>
    </comment>
    <comment ref="J6" authorId="0" shapeId="0" xr:uid="{779878E1-AE48-C949-993B-1BECDE5319D5}">
      <text>
        <r>
          <rPr>
            <b/>
            <sz val="9"/>
            <color indexed="81"/>
            <rFont val="Verdana"/>
            <family val="2"/>
          </rPr>
          <t>May Mauseth:</t>
        </r>
        <r>
          <rPr>
            <sz val="9"/>
            <color indexed="81"/>
            <rFont val="Verdana"/>
            <family val="2"/>
          </rPr>
          <t xml:space="preserve">
20% peak
55% shoulder
25% Off-peak</t>
        </r>
      </text>
    </comment>
    <comment ref="Q9" authorId="1" shapeId="0" xr:uid="{465AE35E-839D-4741-A86E-9FBC564F230B}">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5" authorId="2" shapeId="0" xr:uid="{41A8E14E-ED2F-5E48-8EDF-1F23E43A18ED}">
      <text>
        <r>
          <rPr>
            <b/>
            <sz val="10"/>
            <color rgb="FF000000"/>
            <rFont val="Tahoma"/>
            <family val="2"/>
          </rPr>
          <t>Includes membership fee</t>
        </r>
        <r>
          <rPr>
            <sz val="10"/>
            <color rgb="FF000000"/>
            <rFont val="Tahoma"/>
            <family val="2"/>
          </rPr>
          <t xml:space="preserve">
</t>
        </r>
      </text>
    </comment>
    <comment ref="C25" authorId="2" shapeId="0" xr:uid="{42BDB7B6-33CC-CC45-A124-7B7260D72899}">
      <text>
        <r>
          <rPr>
            <b/>
            <sz val="10"/>
            <color rgb="FF000000"/>
            <rFont val="Tahoma"/>
            <family val="2"/>
          </rPr>
          <t xml:space="preserve">Includes membership fee
</t>
        </r>
        <r>
          <rPr>
            <sz val="10"/>
            <color rgb="FF000000"/>
            <rFont val="Tahoma"/>
            <family val="2"/>
          </rPr>
          <t xml:space="preserve">
</t>
        </r>
      </text>
    </comment>
    <comment ref="C27" authorId="2" shapeId="0" xr:uid="{053CE17C-20CE-6F43-BD1B-0300DD49A5E2}">
      <text>
        <r>
          <rPr>
            <b/>
            <sz val="10"/>
            <color rgb="FF000000"/>
            <rFont val="Tahoma"/>
            <family val="2"/>
          </rPr>
          <t xml:space="preserve">Includes membership fee
</t>
        </r>
        <r>
          <rPr>
            <sz val="10"/>
            <color rgb="FF000000"/>
            <rFont val="Tahoma"/>
            <family val="2"/>
          </rPr>
          <t xml:space="preserve">
</t>
        </r>
      </text>
    </comment>
    <comment ref="Q40" authorId="1" shapeId="0" xr:uid="{1E57C697-4175-EC4D-AB91-B3B47D3708E5}">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46" authorId="2" shapeId="0" xr:uid="{DDE9D61E-9409-9240-9073-0558644C48C5}">
      <text>
        <r>
          <rPr>
            <b/>
            <sz val="11"/>
            <color rgb="FF000000"/>
            <rFont val="Verdana"/>
            <family val="2"/>
          </rPr>
          <t>Includes membership fee</t>
        </r>
        <r>
          <rPr>
            <sz val="6"/>
            <color rgb="FF000000"/>
            <rFont val="Verdana"/>
            <family val="2"/>
          </rPr>
          <t xml:space="preserve">
</t>
        </r>
      </text>
    </comment>
    <comment ref="C56" authorId="2" shapeId="0" xr:uid="{A38BF259-1BC8-E34F-9C73-B1729C2CE2B8}">
      <text>
        <r>
          <rPr>
            <b/>
            <sz val="10"/>
            <color rgb="FF000000"/>
            <rFont val="Verdana"/>
            <family val="2"/>
          </rPr>
          <t>Includes membership fee</t>
        </r>
        <r>
          <rPr>
            <sz val="10"/>
            <color rgb="FF000000"/>
            <rFont val="Verdana"/>
            <family val="2"/>
          </rPr>
          <t xml:space="preserve">
</t>
        </r>
      </text>
    </comment>
    <comment ref="Q70" authorId="1" shapeId="0" xr:uid="{5FED8F49-6C3F-3441-811A-C9E2BA3C792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76" authorId="2" shapeId="0" xr:uid="{9568E7EA-27BD-7844-B960-81600E7FD667}">
      <text>
        <r>
          <rPr>
            <b/>
            <sz val="10"/>
            <color rgb="FF000000"/>
            <rFont val="Verdana"/>
            <family val="2"/>
          </rPr>
          <t>Includes membership fee</t>
        </r>
        <r>
          <rPr>
            <sz val="10"/>
            <color rgb="FF000000"/>
            <rFont val="Verdana"/>
            <family val="2"/>
          </rPr>
          <t xml:space="preserve">
</t>
        </r>
      </text>
    </comment>
    <comment ref="C86" authorId="2" shapeId="0" xr:uid="{014E4C43-89FF-464D-A622-4AD0A84A8CB4}">
      <text>
        <r>
          <rPr>
            <b/>
            <sz val="10"/>
            <color rgb="FF000000"/>
            <rFont val="Verdana"/>
            <family val="2"/>
          </rPr>
          <t>Includes membership fee</t>
        </r>
        <r>
          <rPr>
            <sz val="10"/>
            <color rgb="FF000000"/>
            <rFont val="Verdana"/>
            <family val="2"/>
          </rPr>
          <t xml:space="preserve">
</t>
        </r>
      </text>
    </comment>
    <comment ref="Q99" authorId="1" shapeId="0" xr:uid="{CFC767FF-028B-884B-8F09-07D03EE12940}">
      <text>
        <r>
          <rPr>
            <b/>
            <sz val="10"/>
            <color rgb="FF000000"/>
            <rFont val="Tahoma"/>
            <family val="2"/>
          </rPr>
          <t>Sophie Labaste:</t>
        </r>
        <r>
          <rPr>
            <sz val="10"/>
            <color rgb="FF000000"/>
            <rFont val="Tahoma"/>
            <family val="2"/>
          </rPr>
          <t xml:space="preserve">
</t>
        </r>
        <r>
          <rPr>
            <sz val="10"/>
            <color rgb="FF000000"/>
            <rFont val="Tahoma"/>
            <family val="2"/>
          </rPr>
          <t xml:space="preserve">Discount formula is set up to have only Origin, Powershop and Red Energy with discounts inclusive of GST, </t>
        </r>
        <r>
          <rPr>
            <b/>
            <sz val="10"/>
            <color rgb="FF000000"/>
            <rFont val="Tahoma"/>
            <family val="2"/>
          </rPr>
          <t>change the formula if that is not longer the case</t>
        </r>
      </text>
    </comment>
    <comment ref="C105" authorId="2" shapeId="0" xr:uid="{E090FAF4-B2BE-BC44-A2AD-B40A1BF0562A}">
      <text>
        <r>
          <rPr>
            <b/>
            <sz val="14"/>
            <color rgb="FF000000"/>
            <rFont val="Verdana"/>
            <family val="2"/>
          </rPr>
          <t>Includes membership fee</t>
        </r>
        <r>
          <rPr>
            <sz val="8"/>
            <color rgb="FF000000"/>
            <rFont val="Verdana"/>
            <family val="2"/>
          </rPr>
          <t xml:space="preserve">
</t>
        </r>
      </text>
    </comment>
    <comment ref="C114" authorId="2" shapeId="0" xr:uid="{BD5D280B-CC7C-A940-90D5-2C94F2B94E0F}">
      <text>
        <r>
          <rPr>
            <b/>
            <sz val="10"/>
            <color rgb="FF000000"/>
            <rFont val="Verdana"/>
            <family val="2"/>
          </rPr>
          <t>Includes membership fee</t>
        </r>
        <r>
          <rPr>
            <sz val="10"/>
            <color rgb="FF000000"/>
            <rFont val="Verdana"/>
            <family val="2"/>
          </rPr>
          <t xml:space="preserve">
</t>
        </r>
      </text>
    </comment>
    <comment ref="C116" authorId="2" shapeId="0" xr:uid="{A01C6FFB-D403-624D-9D4D-804DE6E71B67}">
      <text>
        <r>
          <rPr>
            <b/>
            <sz val="10"/>
            <color rgb="FF000000"/>
            <rFont val="Verdana"/>
            <family val="2"/>
          </rPr>
          <t>Includes membership fee</t>
        </r>
        <r>
          <rPr>
            <sz val="10"/>
            <color rgb="FF000000"/>
            <rFont val="Verdan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May Mauseth</author>
    <author>Michael  John Thompson</author>
  </authors>
  <commentList>
    <comment ref="J5" authorId="0" shapeId="0" xr:uid="{4AA09BC7-1B41-A64A-A790-8A25BE095BD3}">
      <text>
        <r>
          <rPr>
            <b/>
            <sz val="9"/>
            <color indexed="81"/>
            <rFont val="Verdana"/>
            <family val="2"/>
          </rPr>
          <t>May Mauseth:</t>
        </r>
        <r>
          <rPr>
            <sz val="9"/>
            <color indexed="81"/>
            <rFont val="Verdana"/>
            <family val="2"/>
          </rPr>
          <t xml:space="preserve">
15% 0ff peak</t>
        </r>
      </text>
    </comment>
    <comment ref="J6" authorId="0" shapeId="0" xr:uid="{736F2B54-6D1D-2D45-BB85-009BCCDCF5DA}">
      <text>
        <r>
          <rPr>
            <b/>
            <sz val="9"/>
            <color indexed="81"/>
            <rFont val="Verdana"/>
            <family val="2"/>
          </rPr>
          <t>May Mauseth:</t>
        </r>
        <r>
          <rPr>
            <sz val="9"/>
            <color indexed="81"/>
            <rFont val="Verdana"/>
            <family val="2"/>
          </rPr>
          <t xml:space="preserve">
20% peak
55% shoulder
25% Off-peak</t>
        </r>
      </text>
    </comment>
    <comment ref="C15" authorId="1" shapeId="0" xr:uid="{71AA3F9A-ED81-274A-9849-95FC4F6BB27C}">
      <text>
        <r>
          <rPr>
            <b/>
            <sz val="10"/>
            <color rgb="FF000000"/>
            <rFont val="Tahoma"/>
            <family val="2"/>
          </rPr>
          <t>Includes membership fee</t>
        </r>
        <r>
          <rPr>
            <sz val="10"/>
            <color rgb="FF000000"/>
            <rFont val="Tahoma"/>
            <family val="2"/>
          </rPr>
          <t xml:space="preserve">
</t>
        </r>
      </text>
    </comment>
    <comment ref="P20" authorId="1" shapeId="0" xr:uid="{ED05EB67-12FF-5240-8F19-17F46EAEEAF7}">
      <text>
        <r>
          <rPr>
            <b/>
            <sz val="10"/>
            <color rgb="FF000000"/>
            <rFont val="Tahoma"/>
            <family val="2"/>
          </rPr>
          <t>Includes  GST</t>
        </r>
        <r>
          <rPr>
            <sz val="10"/>
            <color rgb="FF000000"/>
            <rFont val="Tahoma"/>
            <family val="2"/>
          </rPr>
          <t xml:space="preserve">
</t>
        </r>
      </text>
    </comment>
    <comment ref="Q20" authorId="1" shapeId="0" xr:uid="{A7829E49-C036-4047-8B98-BD129561919E}">
      <text>
        <r>
          <rPr>
            <sz val="10"/>
            <color rgb="FF000000"/>
            <rFont val="Tahoma"/>
            <family val="2"/>
          </rPr>
          <t>Includes GST in discount</t>
        </r>
      </text>
    </comment>
    <comment ref="R20" authorId="1" shapeId="0" xr:uid="{4D11379E-C305-424D-A38E-5D597BACB47C}">
      <text>
        <r>
          <rPr>
            <sz val="10"/>
            <color rgb="FF000000"/>
            <rFont val="Tahoma"/>
            <family val="2"/>
          </rPr>
          <t>GST inclusive</t>
        </r>
      </text>
    </comment>
    <comment ref="S20" authorId="1" shapeId="0" xr:uid="{5FD0FBF2-E548-0849-B3BA-DC56532FFC34}">
      <text>
        <r>
          <rPr>
            <b/>
            <sz val="10"/>
            <color rgb="FF000000"/>
            <rFont val="Tahoma"/>
            <family val="2"/>
          </rPr>
          <t>GST inclusive</t>
        </r>
        <r>
          <rPr>
            <sz val="10"/>
            <color rgb="FF000000"/>
            <rFont val="Tahoma"/>
            <family val="2"/>
          </rPr>
          <t xml:space="preserve">
</t>
        </r>
      </text>
    </comment>
    <comment ref="P21" authorId="1" shapeId="0" xr:uid="{59FED8D3-0E5C-EE48-BEEC-0ED0F3A0DD21}">
      <text>
        <r>
          <rPr>
            <b/>
            <sz val="10"/>
            <color rgb="FF000000"/>
            <rFont val="Tahoma"/>
            <family val="2"/>
          </rPr>
          <t>Includes  GST</t>
        </r>
        <r>
          <rPr>
            <sz val="10"/>
            <color rgb="FF000000"/>
            <rFont val="Tahoma"/>
            <family val="2"/>
          </rPr>
          <t xml:space="preserve">
</t>
        </r>
      </text>
    </comment>
    <comment ref="Q21" authorId="1" shapeId="0" xr:uid="{E4ACA974-81E3-984A-839F-86112C6492E8}">
      <text>
        <r>
          <rPr>
            <sz val="10"/>
            <color rgb="FF000000"/>
            <rFont val="Tahoma"/>
            <family val="2"/>
          </rPr>
          <t>Includes GST in discount</t>
        </r>
      </text>
    </comment>
    <comment ref="R21" authorId="1" shapeId="0" xr:uid="{DC476377-D6F2-534A-A7FE-E43A11FFC647}">
      <text>
        <r>
          <rPr>
            <sz val="10"/>
            <color rgb="FF000000"/>
            <rFont val="Tahoma"/>
            <family val="2"/>
          </rPr>
          <t>GST inclusive</t>
        </r>
      </text>
    </comment>
    <comment ref="S21" authorId="1" shapeId="0" xr:uid="{F55C2BCB-DBCA-2543-83F1-0EE3F4C333CE}">
      <text>
        <r>
          <rPr>
            <b/>
            <sz val="10"/>
            <color rgb="FF000000"/>
            <rFont val="Tahoma"/>
            <family val="2"/>
          </rPr>
          <t>GST inclusive</t>
        </r>
        <r>
          <rPr>
            <sz val="10"/>
            <color rgb="FF000000"/>
            <rFont val="Tahoma"/>
            <family val="2"/>
          </rPr>
          <t xml:space="preserve">
</t>
        </r>
      </text>
    </comment>
    <comment ref="C26" authorId="1" shapeId="0" xr:uid="{5CDF618A-C092-BC4F-A2F9-3A4804DB87B6}">
      <text>
        <r>
          <rPr>
            <b/>
            <sz val="10"/>
            <color rgb="FF000000"/>
            <rFont val="Tahoma"/>
            <family val="2"/>
          </rPr>
          <t xml:space="preserve">Includes membership fee
</t>
        </r>
        <r>
          <rPr>
            <sz val="10"/>
            <color rgb="FF000000"/>
            <rFont val="Tahoma"/>
            <family val="2"/>
          </rPr>
          <t xml:space="preserve">
</t>
        </r>
      </text>
    </comment>
    <comment ref="C28" authorId="1" shapeId="0" xr:uid="{F87F425E-6AC7-B34E-A3C1-E10F7036EEF8}">
      <text>
        <r>
          <rPr>
            <b/>
            <sz val="10"/>
            <color rgb="FF000000"/>
            <rFont val="Tahoma"/>
            <family val="2"/>
          </rPr>
          <t xml:space="preserve">Includes membership fee
</t>
        </r>
      </text>
    </comment>
    <comment ref="C38" authorId="1" shapeId="0" xr:uid="{F9B80C32-B694-EF4F-9354-E0E8ACD225D0}">
      <text>
        <r>
          <rPr>
            <b/>
            <sz val="11"/>
            <color rgb="FF000000"/>
            <rFont val="Verdana"/>
            <family val="2"/>
          </rPr>
          <t>Includes membership fee</t>
        </r>
        <r>
          <rPr>
            <sz val="6"/>
            <color rgb="FF000000"/>
            <rFont val="Verdana"/>
            <family val="2"/>
          </rPr>
          <t xml:space="preserve">
</t>
        </r>
      </text>
    </comment>
    <comment ref="P43" authorId="1" shapeId="0" xr:uid="{7FC914D9-5945-3744-91C0-88A6580F063D}">
      <text>
        <r>
          <rPr>
            <b/>
            <sz val="10"/>
            <color rgb="FF000000"/>
            <rFont val="Tahoma"/>
            <family val="2"/>
          </rPr>
          <t>Includes  GST</t>
        </r>
        <r>
          <rPr>
            <sz val="10"/>
            <color rgb="FF000000"/>
            <rFont val="Tahoma"/>
            <family val="2"/>
          </rPr>
          <t xml:space="preserve">
</t>
        </r>
      </text>
    </comment>
    <comment ref="Q43" authorId="1" shapeId="0" xr:uid="{6714F87F-4057-6E4E-93D0-87DD5D023681}">
      <text>
        <r>
          <rPr>
            <sz val="10"/>
            <color rgb="FF000000"/>
            <rFont val="Tahoma"/>
            <family val="2"/>
          </rPr>
          <t>Includes GST in discount</t>
        </r>
      </text>
    </comment>
    <comment ref="R43" authorId="1" shapeId="0" xr:uid="{A5E82B81-7B0F-784F-AED5-57970720E361}">
      <text>
        <r>
          <rPr>
            <sz val="10"/>
            <color rgb="FF000000"/>
            <rFont val="Tahoma"/>
            <family val="2"/>
          </rPr>
          <t>GST inclusive</t>
        </r>
      </text>
    </comment>
    <comment ref="S43" authorId="1" shapeId="0" xr:uid="{6BA37758-7540-1740-8724-21916250EFAE}">
      <text>
        <r>
          <rPr>
            <b/>
            <sz val="10"/>
            <color rgb="FF000000"/>
            <rFont val="Tahoma"/>
            <family val="2"/>
          </rPr>
          <t>GST inclusive</t>
        </r>
        <r>
          <rPr>
            <sz val="10"/>
            <color rgb="FF000000"/>
            <rFont val="Tahoma"/>
            <family val="2"/>
          </rPr>
          <t xml:space="preserve">
</t>
        </r>
      </text>
    </comment>
    <comment ref="P44" authorId="1" shapeId="0" xr:uid="{9CFC600A-E93A-7F4E-812A-CD580C370E3B}">
      <text>
        <r>
          <rPr>
            <b/>
            <sz val="10"/>
            <color rgb="FF000000"/>
            <rFont val="Tahoma"/>
            <family val="2"/>
          </rPr>
          <t>Includes  GST</t>
        </r>
        <r>
          <rPr>
            <sz val="10"/>
            <color rgb="FF000000"/>
            <rFont val="Tahoma"/>
            <family val="2"/>
          </rPr>
          <t xml:space="preserve">
</t>
        </r>
      </text>
    </comment>
    <comment ref="Q44" authorId="1" shapeId="0" xr:uid="{7CB93368-6082-5E46-8EC4-36928B51D918}">
      <text>
        <r>
          <rPr>
            <sz val="10"/>
            <color rgb="FF000000"/>
            <rFont val="Tahoma"/>
            <family val="2"/>
          </rPr>
          <t>Includes GST in discount</t>
        </r>
      </text>
    </comment>
    <comment ref="R44" authorId="1" shapeId="0" xr:uid="{77A319FC-26C6-4443-92A6-97F4EC3015BB}">
      <text>
        <r>
          <rPr>
            <sz val="10"/>
            <color rgb="FF000000"/>
            <rFont val="Tahoma"/>
            <family val="2"/>
          </rPr>
          <t>GST inclusive</t>
        </r>
      </text>
    </comment>
    <comment ref="S44" authorId="1" shapeId="0" xr:uid="{E8308042-99B4-CD4E-BEE3-1EF9465AD9D6}">
      <text>
        <r>
          <rPr>
            <b/>
            <sz val="10"/>
            <color rgb="FF000000"/>
            <rFont val="Tahoma"/>
            <family val="2"/>
          </rPr>
          <t>GST inclusive</t>
        </r>
        <r>
          <rPr>
            <sz val="10"/>
            <color rgb="FF000000"/>
            <rFont val="Tahoma"/>
            <family val="2"/>
          </rPr>
          <t xml:space="preserve">
</t>
        </r>
      </text>
    </comment>
    <comment ref="C49" authorId="1" shapeId="0" xr:uid="{691E1F35-8A5E-EF45-B655-8DECFCFA310F}">
      <text>
        <r>
          <rPr>
            <b/>
            <sz val="10"/>
            <color rgb="FF000000"/>
            <rFont val="Verdana"/>
            <family val="2"/>
          </rPr>
          <t>Includes membership fee</t>
        </r>
        <r>
          <rPr>
            <sz val="10"/>
            <color rgb="FF000000"/>
            <rFont val="Verdana"/>
            <family val="2"/>
          </rPr>
          <t xml:space="preserve">
</t>
        </r>
      </text>
    </comment>
    <comment ref="C60" authorId="1" shapeId="0" xr:uid="{C81DFC24-D940-0247-BC4B-83AE0069B731}">
      <text>
        <r>
          <rPr>
            <b/>
            <sz val="10"/>
            <color rgb="FF000000"/>
            <rFont val="Verdana"/>
            <family val="2"/>
          </rPr>
          <t>Includes membership fee</t>
        </r>
        <r>
          <rPr>
            <sz val="10"/>
            <color rgb="FF000000"/>
            <rFont val="Verdana"/>
            <family val="2"/>
          </rPr>
          <t xml:space="preserve">
</t>
        </r>
      </text>
    </comment>
    <comment ref="P65" authorId="1" shapeId="0" xr:uid="{9749E67B-824F-724C-8595-42AA1B2D8195}">
      <text>
        <r>
          <rPr>
            <b/>
            <sz val="10"/>
            <color rgb="FF000000"/>
            <rFont val="Tahoma"/>
            <family val="2"/>
          </rPr>
          <t>Includes  GST</t>
        </r>
        <r>
          <rPr>
            <sz val="10"/>
            <color rgb="FF000000"/>
            <rFont val="Tahoma"/>
            <family val="2"/>
          </rPr>
          <t xml:space="preserve">
</t>
        </r>
      </text>
    </comment>
    <comment ref="Q65" authorId="1" shapeId="0" xr:uid="{69C2E9BE-CE05-2A4D-B872-44C1845DFEC8}">
      <text>
        <r>
          <rPr>
            <sz val="10"/>
            <color rgb="FF000000"/>
            <rFont val="Tahoma"/>
            <family val="2"/>
          </rPr>
          <t>Includes GST in discount</t>
        </r>
      </text>
    </comment>
    <comment ref="R65" authorId="1" shapeId="0" xr:uid="{8B1F2867-3113-CE45-8618-8D0C610496CB}">
      <text>
        <r>
          <rPr>
            <sz val="10"/>
            <color rgb="FF000000"/>
            <rFont val="Tahoma"/>
            <family val="2"/>
          </rPr>
          <t>GST inclusive</t>
        </r>
      </text>
    </comment>
    <comment ref="S65" authorId="1" shapeId="0" xr:uid="{B0DAC063-4FD9-714A-B6A8-28F5CDDFB6C4}">
      <text>
        <r>
          <rPr>
            <b/>
            <sz val="10"/>
            <color rgb="FF000000"/>
            <rFont val="Tahoma"/>
            <family val="2"/>
          </rPr>
          <t>GST inclusive</t>
        </r>
        <r>
          <rPr>
            <sz val="10"/>
            <color rgb="FF000000"/>
            <rFont val="Tahoma"/>
            <family val="2"/>
          </rPr>
          <t xml:space="preserve">
</t>
        </r>
      </text>
    </comment>
    <comment ref="P66" authorId="1" shapeId="0" xr:uid="{54846D90-1E73-EE49-910E-3ACCFD311A2B}">
      <text>
        <r>
          <rPr>
            <b/>
            <sz val="10"/>
            <color rgb="FF000000"/>
            <rFont val="Tahoma"/>
            <family val="2"/>
          </rPr>
          <t>Includes  GST</t>
        </r>
        <r>
          <rPr>
            <sz val="10"/>
            <color rgb="FF000000"/>
            <rFont val="Tahoma"/>
            <family val="2"/>
          </rPr>
          <t xml:space="preserve">
</t>
        </r>
      </text>
    </comment>
    <comment ref="Q66" authorId="1" shapeId="0" xr:uid="{DA53585D-9097-E846-858F-8D33B25CBA53}">
      <text>
        <r>
          <rPr>
            <sz val="10"/>
            <color rgb="FF000000"/>
            <rFont val="Tahoma"/>
            <family val="2"/>
          </rPr>
          <t>Includes GST in discount</t>
        </r>
      </text>
    </comment>
    <comment ref="R66" authorId="1" shapeId="0" xr:uid="{8B100EF6-F26D-7B4C-9337-7B9105029E6A}">
      <text>
        <r>
          <rPr>
            <sz val="10"/>
            <color rgb="FF000000"/>
            <rFont val="Tahoma"/>
            <family val="2"/>
          </rPr>
          <t>GST inclusive</t>
        </r>
      </text>
    </comment>
    <comment ref="S66" authorId="1" shapeId="0" xr:uid="{54F5431A-CD8D-A34B-9EA3-0270A0BC8A51}">
      <text>
        <r>
          <rPr>
            <b/>
            <sz val="10"/>
            <color rgb="FF000000"/>
            <rFont val="Tahoma"/>
            <family val="2"/>
          </rPr>
          <t>GST inclusive</t>
        </r>
        <r>
          <rPr>
            <sz val="10"/>
            <color rgb="FF000000"/>
            <rFont val="Tahoma"/>
            <family val="2"/>
          </rPr>
          <t xml:space="preserve">
</t>
        </r>
      </text>
    </comment>
    <comment ref="C71" authorId="1" shapeId="0" xr:uid="{85654AD0-B204-1046-9A14-5B34DF4CA0D3}">
      <text>
        <r>
          <rPr>
            <b/>
            <sz val="10"/>
            <color rgb="FF000000"/>
            <rFont val="Verdana"/>
            <family val="2"/>
          </rPr>
          <t>Includes membership fee</t>
        </r>
        <r>
          <rPr>
            <sz val="10"/>
            <color rgb="FF000000"/>
            <rFont val="Verdana"/>
            <family val="2"/>
          </rPr>
          <t xml:space="preserve">
</t>
        </r>
      </text>
    </comment>
    <comment ref="C82" authorId="1" shapeId="0" xr:uid="{35CD9C4B-D312-4340-B264-56E1237B38F8}">
      <text>
        <r>
          <rPr>
            <b/>
            <sz val="14"/>
            <color rgb="FF000000"/>
            <rFont val="Verdana"/>
            <family val="2"/>
          </rPr>
          <t>Includes membership fee</t>
        </r>
        <r>
          <rPr>
            <sz val="8"/>
            <color rgb="FF000000"/>
            <rFont val="Verdana"/>
            <family val="2"/>
          </rPr>
          <t xml:space="preserve">
</t>
        </r>
      </text>
    </comment>
    <comment ref="P86" authorId="1" shapeId="0" xr:uid="{F10DB97E-C059-3543-9EFC-A6C99523A461}">
      <text>
        <r>
          <rPr>
            <b/>
            <sz val="10"/>
            <color rgb="FF000000"/>
            <rFont val="Tahoma"/>
            <family val="2"/>
          </rPr>
          <t>Includes  GST</t>
        </r>
        <r>
          <rPr>
            <sz val="10"/>
            <color rgb="FF000000"/>
            <rFont val="Tahoma"/>
            <family val="2"/>
          </rPr>
          <t xml:space="preserve">
</t>
        </r>
      </text>
    </comment>
    <comment ref="Q86" authorId="1" shapeId="0" xr:uid="{C7D1C38D-A0E9-2848-AB59-38C5CAD1D2A0}">
      <text>
        <r>
          <rPr>
            <sz val="10"/>
            <color rgb="FF000000"/>
            <rFont val="Tahoma"/>
            <family val="2"/>
          </rPr>
          <t>Includes GST in discount</t>
        </r>
      </text>
    </comment>
    <comment ref="R86" authorId="1" shapeId="0" xr:uid="{45159E1B-C49D-2241-AA83-48F4179F0355}">
      <text>
        <r>
          <rPr>
            <sz val="10"/>
            <color rgb="FF000000"/>
            <rFont val="Tahoma"/>
            <family val="2"/>
          </rPr>
          <t>GST inclusive</t>
        </r>
      </text>
    </comment>
    <comment ref="S86" authorId="1" shapeId="0" xr:uid="{10A67BBE-54F3-D240-B900-E159882F8749}">
      <text>
        <r>
          <rPr>
            <b/>
            <sz val="10"/>
            <color rgb="FF000000"/>
            <rFont val="Tahoma"/>
            <family val="2"/>
          </rPr>
          <t>GST inclusive</t>
        </r>
        <r>
          <rPr>
            <sz val="10"/>
            <color rgb="FF000000"/>
            <rFont val="Tahoma"/>
            <family val="2"/>
          </rPr>
          <t xml:space="preserve">
</t>
        </r>
      </text>
    </comment>
    <comment ref="P87" authorId="1" shapeId="0" xr:uid="{27DDFE83-EE19-764F-8683-D76F69B38DCD}">
      <text>
        <r>
          <rPr>
            <b/>
            <sz val="10"/>
            <color rgb="FF000000"/>
            <rFont val="Tahoma"/>
            <family val="2"/>
          </rPr>
          <t>Includes  GST</t>
        </r>
        <r>
          <rPr>
            <sz val="10"/>
            <color rgb="FF000000"/>
            <rFont val="Tahoma"/>
            <family val="2"/>
          </rPr>
          <t xml:space="preserve">
</t>
        </r>
      </text>
    </comment>
    <comment ref="Q87" authorId="1" shapeId="0" xr:uid="{811D05DA-356B-6141-98CE-AB5CB13DE084}">
      <text>
        <r>
          <rPr>
            <sz val="10"/>
            <color rgb="FF000000"/>
            <rFont val="Tahoma"/>
            <family val="2"/>
          </rPr>
          <t>Includes GST in discount</t>
        </r>
      </text>
    </comment>
    <comment ref="R87" authorId="1" shapeId="0" xr:uid="{00D96005-5B82-3E4F-9FA9-316FD0D1F938}">
      <text>
        <r>
          <rPr>
            <sz val="10"/>
            <color rgb="FF000000"/>
            <rFont val="Tahoma"/>
            <family val="2"/>
          </rPr>
          <t>GST inclusive</t>
        </r>
      </text>
    </comment>
    <comment ref="S87" authorId="1" shapeId="0" xr:uid="{C9F69C5F-DBF6-BC47-86C6-3D1D7BD30D46}">
      <text>
        <r>
          <rPr>
            <b/>
            <sz val="10"/>
            <color rgb="FF000000"/>
            <rFont val="Tahoma"/>
            <family val="2"/>
          </rPr>
          <t>GST inclusive</t>
        </r>
        <r>
          <rPr>
            <sz val="10"/>
            <color rgb="FF000000"/>
            <rFont val="Tahoma"/>
            <family val="2"/>
          </rPr>
          <t xml:space="preserve">
</t>
        </r>
      </text>
    </comment>
    <comment ref="C93" authorId="1" shapeId="0" xr:uid="{990484DA-1CD7-174C-A388-41BB56BCA99E}">
      <text>
        <r>
          <rPr>
            <b/>
            <sz val="10"/>
            <color rgb="FF000000"/>
            <rFont val="Verdana"/>
            <family val="2"/>
          </rPr>
          <t>Includes membership fee</t>
        </r>
        <r>
          <rPr>
            <sz val="10"/>
            <color rgb="FF000000"/>
            <rFont val="Verdana"/>
            <family val="2"/>
          </rPr>
          <t xml:space="preserve">
</t>
        </r>
      </text>
    </comment>
    <comment ref="C95" authorId="1" shapeId="0" xr:uid="{141DE9A7-C69A-D442-81F6-C2E0F33AFDBD}">
      <text>
        <r>
          <rPr>
            <b/>
            <sz val="10"/>
            <color rgb="FF000000"/>
            <rFont val="Verdana"/>
            <family val="2"/>
          </rPr>
          <t>Includes membership fee</t>
        </r>
        <r>
          <rPr>
            <sz val="10"/>
            <color rgb="FF000000"/>
            <rFont val="Verdana"/>
            <family val="2"/>
          </rPr>
          <t xml:space="preserve">
</t>
        </r>
      </text>
    </comment>
  </commentList>
</comments>
</file>

<file path=xl/sharedStrings.xml><?xml version="1.0" encoding="utf-8"?>
<sst xmlns="http://schemas.openxmlformats.org/spreadsheetml/2006/main" count="12055" uniqueCount="928">
  <si>
    <t>Insert quarterly consumption between 700 - 4,000 kWh:</t>
    <phoneticPr fontId="5" type="noConversion"/>
  </si>
  <si>
    <t xml:space="preserve">The energy offers, tariffs and bill calculations presented in this workbook should be used as a general guide only and should not be </t>
  </si>
  <si>
    <t xml:space="preserve">relied upon. The workbook is not an appropriate substitute for obtaining an offer from an energy retailer.  The information presented </t>
  </si>
  <si>
    <t xml:space="preserve">*Bill calculation sheets are interactive spreadsheets where quarterly consumption (kWh) level can be adjusted   </t>
    <phoneticPr fontId="15" type="noConversion"/>
  </si>
  <si>
    <t>A flat annual consumption has been assumed</t>
    <phoneticPr fontId="5" type="noConversion"/>
  </si>
  <si>
    <t>Assumptions:</t>
    <phoneticPr fontId="5" type="noConversion"/>
  </si>
  <si>
    <t>All red cells contain variables for the user to insert</t>
  </si>
  <si>
    <t>The main purpose of this workbook is to provide consumer advocates with a tool to track and analyse</t>
  </si>
  <si>
    <t>changes to domestic energy offers in Queensland.  If regularly updated, this tariff-tracking tool can be used to:</t>
    <phoneticPr fontId="5" type="noConversion"/>
  </si>
  <si>
    <t>*All calculations of quarterly supply charge are based on c/day multiplied by 91days</t>
    <phoneticPr fontId="5" type="noConversion"/>
  </si>
  <si>
    <t>*Quarterly consumption includes both electricity produced for own consumption and imported from grid</t>
    <phoneticPr fontId="5" type="noConversion"/>
  </si>
  <si>
    <t>As domestic electricity offers currently depend on the type of metering installed at the premises,</t>
    <phoneticPr fontId="5" type="noConversion"/>
  </si>
  <si>
    <t xml:space="preserve">4) Tariff 12: Time of Use tariff </t>
    <phoneticPr fontId="5" type="noConversion"/>
  </si>
  <si>
    <t>This workbook contains:</t>
  </si>
  <si>
    <t xml:space="preserve">*All spreadsheets are locked (apart from the interactive red cells), in order to ensure that formulas are not accidently </t>
    <phoneticPr fontId="5" type="noConversion"/>
  </si>
  <si>
    <t>changed. The spreadsheets containing the tariff data are hidden.</t>
    <phoneticPr fontId="5" type="noConversion"/>
  </si>
  <si>
    <t>and bill calculations can be underaken for both 1.5 kW and 3 kW solar systems.</t>
    <phoneticPr fontId="5" type="noConversion"/>
  </si>
  <si>
    <t>For tariffs with controlled load (Tariff 31 and 33), 15% of the total load has been allocated to the off-peak rate</t>
    <phoneticPr fontId="5" type="noConversion"/>
  </si>
  <si>
    <t>July 2016</t>
    <phoneticPr fontId="5" type="noConversion"/>
  </si>
  <si>
    <t>website or contact the energy retailers directly.</t>
    <phoneticPr fontId="5" type="noConversion"/>
  </si>
  <si>
    <t>2) Tariff 31: Controlled Night Off-peak rates (also known as Super Economy), available for a minimum of 8 hours per day</t>
    <phoneticPr fontId="5" type="noConversion"/>
  </si>
  <si>
    <t>3) Tariff 33: Controlled Supply (also known as Economy), available for a minimum of 18 hours per day</t>
    <phoneticPr fontId="5" type="noConversion"/>
  </si>
  <si>
    <t>*All supply charges published as monthly charges have been divided by 30.5 days.</t>
    <phoneticPr fontId="5" type="noConversion"/>
  </si>
  <si>
    <t>Split week tariff: Shoulder - weekends (c/kWh)</t>
    <phoneticPr fontId="5" type="noConversion"/>
  </si>
  <si>
    <t>Seasonal shoulder: off peak season rate (c/kWh)</t>
    <phoneticPr fontId="5" type="noConversion"/>
  </si>
  <si>
    <t>Time structure Code</t>
    <phoneticPr fontId="5" type="noConversion"/>
  </si>
  <si>
    <t>Seasonal? (y/n)</t>
    <phoneticPr fontId="5" type="noConversion"/>
  </si>
  <si>
    <t xml:space="preserve"> and households in non-metropolitan South East Queensland (SEQ) </t>
  </si>
  <si>
    <t>*Only Feed in Tariff (FIT) rates available to new customers have been included. Retailer funded FIT rates have been applied as per offer</t>
    <phoneticPr fontId="5" type="noConversion"/>
  </si>
  <si>
    <t xml:space="preserve">workbook, it is suitable for use only as a research and advocacy tool. We do not accept any legal responsibility for errors or inaccuracies. </t>
  </si>
  <si>
    <t xml:space="preserve">The St Vincent de Paul Society and Alviss Consulting Pty Ltd do not accept liability for any action taken based on the information provided in  </t>
    <phoneticPr fontId="0" type="noConversion"/>
  </si>
  <si>
    <t>Project outputs</t>
  </si>
  <si>
    <t>For the Time of Use (TOU) tariff (12), 20% of total consumption has been allocated to the peak rate, 55% to shoulder and 25% to off-peak</t>
    <phoneticPr fontId="5" type="noConversion"/>
  </si>
  <si>
    <t>this analysis include the four most common electricity offers based on meter type:</t>
    <phoneticPr fontId="5" type="noConversion"/>
  </si>
  <si>
    <t>POT discount off usage (%)</t>
    <phoneticPr fontId="5" type="noConversion"/>
  </si>
  <si>
    <t>DD discount off bill (%)</t>
    <phoneticPr fontId="5" type="noConversion"/>
  </si>
  <si>
    <t>Queensland Tariff-Tracking Project, St Vincent de Paul Society</t>
    <phoneticPr fontId="0" type="noConversion"/>
  </si>
  <si>
    <t>By May Mauseth Johnston, Alviss Consulting Pty Ltd</t>
    <phoneticPr fontId="0" type="noConversion"/>
  </si>
  <si>
    <t>© St Vincent de Paul Society and Alviss Consulting Pty Ltd</t>
  </si>
  <si>
    <t>For Brisbane households, an annual generation capacity per kW installed of 1.736 MWh and an export rate of 53.4% for 3 kW systems and 24.6% for 1.5 kW systems</t>
  </si>
  <si>
    <t>For rural households, an annual generation capacity per kW installed of 1.857 MWh and an export rate of 56.4% for 3 kW systems and 29.5% for 1.5 kW systems</t>
  </si>
  <si>
    <t>intellectual property and subject to copyright. Apart from any use permitted under the Copyright Act 1968 (Ctw),</t>
    <phoneticPr fontId="16" type="noConversion"/>
  </si>
  <si>
    <t xml:space="preserve">no parts may be adapted, reproduced, copied, stored, distributed, published or put to commercial use </t>
    <phoneticPr fontId="16" type="noConversion"/>
  </si>
  <si>
    <t>Purpose of project</t>
  </si>
  <si>
    <t xml:space="preserve">without prior written permission from the St Vincent de Paul Society. </t>
  </si>
  <si>
    <t>https://secure.energyaustralia.com.au/EnergyPriceFactSheets/Docs/EPFS/E_R_Q_GEASY_EX_12_50_01-07-2016.pdf</t>
  </si>
  <si>
    <t>Lumo Energy</t>
    <phoneticPr fontId="5" type="noConversion"/>
  </si>
  <si>
    <t>https://www.originenergy.com.au/content/dam/origin/residential/docs/energy-price-fact-sheets/qld/20160616/QLD_Electricity_Residential_Energex_OriginSaver8.PDF</t>
  </si>
  <si>
    <t>Contract length (months)</t>
    <phoneticPr fontId="5" type="noConversion"/>
  </si>
  <si>
    <t>ETF (Y/N)</t>
    <phoneticPr fontId="5" type="noConversion"/>
  </si>
  <si>
    <t>ID</t>
  </si>
  <si>
    <t>Timestamp</t>
    <phoneticPr fontId="5" type="noConversion"/>
  </si>
  <si>
    <t>State</t>
    <phoneticPr fontId="5" type="noConversion"/>
  </si>
  <si>
    <t>DB</t>
    <phoneticPr fontId="5" type="noConversion"/>
  </si>
  <si>
    <t>DB Zone</t>
    <phoneticPr fontId="5" type="noConversion"/>
  </si>
  <si>
    <t>Meter type</t>
    <phoneticPr fontId="5" type="noConversion"/>
  </si>
  <si>
    <t>Effective from</t>
    <phoneticPr fontId="5" type="noConversion"/>
  </si>
  <si>
    <t>Solar (y/n)</t>
    <phoneticPr fontId="5" type="noConversion"/>
  </si>
  <si>
    <t>Service fee ($ per month)</t>
    <phoneticPr fontId="5" type="noConversion"/>
  </si>
  <si>
    <t>1) Tariff 11: Single rate (also known as flat rate)</t>
    <phoneticPr fontId="5" type="noConversion"/>
  </si>
  <si>
    <t>would like to obtain information about energy offers available to you as a customer, go to the Australian Energy Regulator’s 'Energy Made Easy"</t>
    <phoneticPr fontId="5" type="noConversion"/>
  </si>
  <si>
    <t>Peak 4th rate (c/kWh)</t>
    <phoneticPr fontId="5" type="noConversion"/>
  </si>
  <si>
    <t>Seasonal peak: off-peak rate (c/kWh)</t>
    <phoneticPr fontId="5" type="noConversion"/>
  </si>
  <si>
    <t>Account credit</t>
    <phoneticPr fontId="5" type="noConversion"/>
  </si>
  <si>
    <t>N</t>
    <phoneticPr fontId="5" type="noConversion"/>
  </si>
  <si>
    <t>E-billing only</t>
    <phoneticPr fontId="5" type="noConversion"/>
  </si>
  <si>
    <t>https://www.agl.com.au/-/media/AGLData/DistributorData/PDFs/PriceFactSheet_AGL168780MR.pdf</t>
  </si>
  <si>
    <t>Changed</t>
    <phoneticPr fontId="5" type="noConversion"/>
  </si>
  <si>
    <t>QLD</t>
    <phoneticPr fontId="5" type="noConversion"/>
  </si>
  <si>
    <t>Energex</t>
    <phoneticPr fontId="5" type="noConversion"/>
  </si>
  <si>
    <t>Off peak 3rd step (kWh)</t>
    <phoneticPr fontId="5" type="noConversion"/>
  </si>
  <si>
    <t>Off peak 4th rate (c/kWh)</t>
    <phoneticPr fontId="5" type="noConversion"/>
  </si>
  <si>
    <t>y</t>
    <phoneticPr fontId="5" type="noConversion"/>
  </si>
  <si>
    <t>Diamond Energy</t>
    <phoneticPr fontId="5" type="noConversion"/>
  </si>
  <si>
    <t>Pay on time discount</t>
    <phoneticPr fontId="5" type="noConversion"/>
  </si>
  <si>
    <t>net</t>
    <phoneticPr fontId="5" type="noConversion"/>
  </si>
  <si>
    <t>Cont' off peak 2nd rate</t>
    <phoneticPr fontId="5" type="noConversion"/>
  </si>
  <si>
    <t>Shoulder (c/kWh)</t>
    <phoneticPr fontId="5" type="noConversion"/>
  </si>
  <si>
    <t>Split week tariff: Shoulder - weekdays (c/kWh)</t>
    <phoneticPr fontId="5" type="noConversion"/>
  </si>
  <si>
    <t>N/A</t>
    <phoneticPr fontId="5" type="noConversion"/>
  </si>
  <si>
    <t>Qtly export:</t>
    <phoneticPr fontId="5" type="noConversion"/>
  </si>
  <si>
    <t xml:space="preserve">TOU tariff: </t>
    <phoneticPr fontId="5" type="noConversion"/>
  </si>
  <si>
    <t>http://www.sanctuaryenergy.com.au/pdf/2015Updates/PriceFactSheet_SAN123262MR.pdf</t>
  </si>
  <si>
    <t>Acknowledgement:</t>
    <phoneticPr fontId="15" type="noConversion"/>
  </si>
  <si>
    <t xml:space="preserve">in the workbook is not provided as financial advice. While we have taken great care to ensure accuracy of the information provided in this </t>
  </si>
  <si>
    <t>This project has been funded by the Energy Consumers Australia (ECA) and its predecessor, the Consumer Advocacy Panel.</t>
    <phoneticPr fontId="5" type="noConversion"/>
  </si>
  <si>
    <t>Guaranteed discount off bill (%)</t>
    <phoneticPr fontId="5" type="noConversion"/>
  </si>
  <si>
    <t>https://www.agl.com.au/-/media/AGLData/DistributorData/PDFs/PriceFactSheet_AGL168800MR.pdf</t>
  </si>
  <si>
    <t>DD discount off usage (%)</t>
    <phoneticPr fontId="5" type="noConversion"/>
  </si>
  <si>
    <t>E-bill discount off bill (%)</t>
    <phoneticPr fontId="5" type="noConversion"/>
  </si>
  <si>
    <t>E-bill discount off usage (%)</t>
    <phoneticPr fontId="5" type="noConversion"/>
  </si>
  <si>
    <t>Dual Fuel discount off bill (%)</t>
    <phoneticPr fontId="5" type="noConversion"/>
  </si>
  <si>
    <t>Dual Fuel discount off usage (%)</t>
    <phoneticPr fontId="5" type="noConversion"/>
  </si>
  <si>
    <t xml:space="preserve">this workbook or for any loss, economic or otherwise, suffered as a result of reliance on the information presented in this workbook. If you </t>
    <phoneticPr fontId="0" type="noConversion"/>
  </si>
  <si>
    <t>Tab colours:</t>
  </si>
  <si>
    <t>Guaranteed discount off usage (%)</t>
    <phoneticPr fontId="5" type="noConversion"/>
  </si>
  <si>
    <t>POT discount off bill (%)</t>
    <phoneticPr fontId="5" type="noConversion"/>
  </si>
  <si>
    <t>Peak 1st step (kWh)</t>
    <phoneticPr fontId="5" type="noConversion"/>
  </si>
  <si>
    <t>https://www.simplyenergy.com.au/docs/default-source/pdf/resources/qld/price-fact-sheets/marketofferrates(mor)/epfs-simply-no-term-fee-qld-eo.pdf?sfvrsn=5</t>
  </si>
  <si>
    <t>net</t>
    <phoneticPr fontId="5" type="noConversion"/>
  </si>
  <si>
    <t>n</t>
    <phoneticPr fontId="5" type="noConversion"/>
  </si>
  <si>
    <t>n</t>
    <phoneticPr fontId="5" type="noConversion"/>
  </si>
  <si>
    <t>y</t>
    <phoneticPr fontId="5" type="noConversion"/>
  </si>
  <si>
    <t>n</t>
    <phoneticPr fontId="5" type="noConversion"/>
  </si>
  <si>
    <t>Off-peak rate (c/kWh)</t>
    <phoneticPr fontId="5" type="noConversion"/>
  </si>
  <si>
    <t>Off peak 1st step (kWh)</t>
    <phoneticPr fontId="5" type="noConversion"/>
  </si>
  <si>
    <t>Off peak 2nd rate (c/kWh)</t>
    <phoneticPr fontId="5" type="noConversion"/>
  </si>
  <si>
    <t xml:space="preserve">This workbook is copyright. All works contained in it are St Vincent de Paul Society and Alviss Consulting’s  </t>
    <phoneticPr fontId="16" type="noConversion"/>
  </si>
  <si>
    <t>https://connectto.dodo.com/EnergySignup2015/pricefactsheet/GetPdfDocument?filepath=PriceFactSheets%5cEnergex%5cConsumer%5cPower%5cEnergex+Residential+Electricity+Market+Offer+2016-04-18.pdf</t>
  </si>
  <si>
    <t>EnergyAustralia</t>
    <phoneticPr fontId="5" type="noConversion"/>
  </si>
  <si>
    <t>$50 welcome credit</t>
    <phoneticPr fontId="5" type="noConversion"/>
  </si>
  <si>
    <t>Account credit</t>
  </si>
  <si>
    <t>Online sign up required to qualify for e-bill discount</t>
    <phoneticPr fontId="5" type="noConversion"/>
  </si>
  <si>
    <t>Qtly peak rate ($)</t>
    <phoneticPr fontId="5" type="noConversion"/>
  </si>
  <si>
    <t>Advantage</t>
    <phoneticPr fontId="5" type="noConversion"/>
  </si>
  <si>
    <t xml:space="preserve">1) Inform the community about changes to energy retail prices and increase consumer awareness </t>
  </si>
  <si>
    <t>DISCLAIMER:</t>
  </si>
  <si>
    <t>2) Monitor the impact tariff changes have on household bills and energy affordability</t>
  </si>
  <si>
    <t>Annual bill incl guaranteed discounts &amp; FIT credit (excl GST)</t>
    <phoneticPr fontId="5" type="noConversion"/>
  </si>
  <si>
    <t>Access to Lumo Advantage online shopping program</t>
    <phoneticPr fontId="5" type="noConversion"/>
  </si>
  <si>
    <t>https://lumoenergy.com.au/~/media/lumo-energy/pdfs/20160701_pfs_qld_lumoadvantage.ashx</t>
  </si>
  <si>
    <t>Origin Energy</t>
    <phoneticPr fontId="5" type="noConversion"/>
  </si>
  <si>
    <t>Saver</t>
    <phoneticPr fontId="5" type="noConversion"/>
  </si>
  <si>
    <t>QLD-TOU-13</t>
  </si>
  <si>
    <t>Supplementary FIT</t>
    <phoneticPr fontId="5" type="noConversion"/>
  </si>
  <si>
    <t xml:space="preserve">Flexi Saver </t>
    <phoneticPr fontId="5" type="noConversion"/>
  </si>
  <si>
    <t>Effective from</t>
    <phoneticPr fontId="5" type="noConversion"/>
  </si>
  <si>
    <t>Pay on Time discount off bill (%)</t>
    <phoneticPr fontId="5" type="noConversion"/>
  </si>
  <si>
    <t>Powerdirect</t>
    <phoneticPr fontId="5" type="noConversion"/>
  </si>
  <si>
    <t>Other incentives</t>
    <phoneticPr fontId="5" type="noConversion"/>
  </si>
  <si>
    <t>Incentive type</t>
    <phoneticPr fontId="5" type="noConversion"/>
  </si>
  <si>
    <t>Approx. incentive value ($)</t>
    <phoneticPr fontId="5" type="noConversion"/>
  </si>
  <si>
    <t>Dual fuel condition? (Y/N)</t>
    <phoneticPr fontId="5" type="noConversion"/>
  </si>
  <si>
    <t>Comments</t>
    <phoneticPr fontId="5" type="noConversion"/>
  </si>
  <si>
    <t>Source</t>
    <phoneticPr fontId="5" type="noConversion"/>
  </si>
  <si>
    <t>Peak 2nd rate (c/kWh)</t>
    <phoneticPr fontId="5" type="noConversion"/>
  </si>
  <si>
    <t>Peak 2nd step (kWh)</t>
    <phoneticPr fontId="5" type="noConversion"/>
  </si>
  <si>
    <t>Peak 3rd rate (c/kWh)</t>
    <phoneticPr fontId="5" type="noConversion"/>
  </si>
  <si>
    <t>Peak 3rd step (kWh)</t>
    <phoneticPr fontId="5" type="noConversion"/>
  </si>
  <si>
    <t>QLD</t>
    <phoneticPr fontId="5" type="noConversion"/>
  </si>
  <si>
    <t>Energex</t>
    <phoneticPr fontId="5" type="noConversion"/>
  </si>
  <si>
    <t>Single</t>
    <phoneticPr fontId="5" type="noConversion"/>
  </si>
  <si>
    <t>n</t>
    <phoneticPr fontId="5" type="noConversion"/>
  </si>
  <si>
    <t>AGL</t>
    <phoneticPr fontId="5" type="noConversion"/>
  </si>
  <si>
    <t xml:space="preserve">Savers </t>
    <phoneticPr fontId="5" type="noConversion"/>
  </si>
  <si>
    <t>QLD-Single 1</t>
    <phoneticPr fontId="5" type="noConversion"/>
  </si>
  <si>
    <t>o</t>
    <phoneticPr fontId="5" type="noConversion"/>
  </si>
  <si>
    <t xml:space="preserve">$25 credit if signing up online </t>
    <phoneticPr fontId="5" type="noConversion"/>
  </si>
  <si>
    <t>Annual bill incl conditional discounts (excl GST)</t>
    <phoneticPr fontId="5" type="noConversion"/>
  </si>
  <si>
    <t>Contract length (months)</t>
  </si>
  <si>
    <t>Exit fee (yes/no)</t>
  </si>
  <si>
    <t>Annual bill incl guaranteed discounts &amp; FIT credit (excl GST)</t>
    <phoneticPr fontId="5" type="noConversion"/>
  </si>
  <si>
    <t>Seasonal Off-peak: Off-peak rate (c/kWh)</t>
    <phoneticPr fontId="5" type="noConversion"/>
  </si>
  <si>
    <t>Cont' off peak</t>
    <phoneticPr fontId="5" type="noConversion"/>
  </si>
  <si>
    <t>Cont' off peak 1st step (kWh)</t>
    <phoneticPr fontId="5" type="noConversion"/>
  </si>
  <si>
    <t>https://www.clickenergy.com.au/energy-price-fact-sheets/energex/click-people-power/263/</t>
  </si>
  <si>
    <t>Import peak</t>
    <phoneticPr fontId="5" type="noConversion"/>
  </si>
  <si>
    <t>Import off peak</t>
    <phoneticPr fontId="5" type="noConversion"/>
  </si>
  <si>
    <t>Import shoulder</t>
    <phoneticPr fontId="5" type="noConversion"/>
  </si>
  <si>
    <t>Qtly import:</t>
    <phoneticPr fontId="5" type="noConversion"/>
  </si>
  <si>
    <t>Off-peak tariff:</t>
    <phoneticPr fontId="5" type="noConversion"/>
  </si>
  <si>
    <t>Annual bill incl conditional discounts &amp; FIT credit (excl GST)</t>
    <phoneticPr fontId="5" type="noConversion"/>
  </si>
  <si>
    <t>Simply Energy</t>
    <phoneticPr fontId="5" type="noConversion"/>
  </si>
  <si>
    <t>No term</t>
    <phoneticPr fontId="5" type="noConversion"/>
  </si>
  <si>
    <t>Summer or winter peak (s/w)</t>
    <phoneticPr fontId="5" type="noConversion"/>
  </si>
  <si>
    <t>Number of peak months</t>
    <phoneticPr fontId="5" type="noConversion"/>
  </si>
  <si>
    <t>solar (net/gross)</t>
  </si>
  <si>
    <t>FIT (c/kWh)</t>
    <phoneticPr fontId="5" type="noConversion"/>
  </si>
  <si>
    <t>Green (y/n/o)</t>
    <phoneticPr fontId="5" type="noConversion"/>
  </si>
  <si>
    <t>Green note</t>
    <phoneticPr fontId="5" type="noConversion"/>
  </si>
  <si>
    <t>SOUTH EAST QUEENSLAND (non-Brisbane), ENERGEX NETWORK</t>
    <phoneticPr fontId="5" type="noConversion"/>
  </si>
  <si>
    <t>BRISBANE, ENERGEX NETWORK</t>
    <phoneticPr fontId="5" type="noConversion"/>
  </si>
  <si>
    <t>https://www.simplyenergy.com.au/docs/default-source/pdf/resources/qld/price-fact-sheets/marketofferrates(mor)/epfs-simply-no-term-fee-qld-eo.pdf?sfvrsn=2</t>
  </si>
  <si>
    <t>Urth Energy</t>
    <phoneticPr fontId="5" type="noConversion"/>
  </si>
  <si>
    <t>http://www.urthenergy.com.au/client_images/1811650.pdf</t>
  </si>
  <si>
    <t>Controlled</t>
    <phoneticPr fontId="5" type="noConversion"/>
  </si>
  <si>
    <t>AGL</t>
    <phoneticPr fontId="5" type="noConversion"/>
  </si>
  <si>
    <t xml:space="preserve">Savers </t>
    <phoneticPr fontId="5" type="noConversion"/>
  </si>
  <si>
    <t>QLD-Controlled 1</t>
    <phoneticPr fontId="5" type="noConversion"/>
  </si>
  <si>
    <t>https://www.simplyenergy.com.au/docs/default-source/pdf/resources/qld/price-fact-sheets/marketofferrates(mor)/epfs-simply-no-term-fee-qld-eo.pdf?sfvrsn=4</t>
  </si>
  <si>
    <t>TOU</t>
    <phoneticPr fontId="5" type="noConversion"/>
  </si>
  <si>
    <t>QLD-TOU-12</t>
    <phoneticPr fontId="5" type="noConversion"/>
  </si>
  <si>
    <t>Restricted eligibility? (n/so/nso)</t>
    <phoneticPr fontId="5" type="noConversion"/>
  </si>
  <si>
    <t>Solar meter fee (c/day)</t>
    <phoneticPr fontId="5" type="noConversion"/>
  </si>
  <si>
    <t>Retailer</t>
  </si>
  <si>
    <t>Name</t>
    <phoneticPr fontId="5" type="noConversion"/>
  </si>
  <si>
    <t>Supply (c/day)</t>
  </si>
  <si>
    <t>Single or peak rate (c/kWh)</t>
    <phoneticPr fontId="5" type="noConversion"/>
  </si>
  <si>
    <t>block type</t>
  </si>
  <si>
    <t>Guaranteed discount off usage (%)</t>
  </si>
  <si>
    <t>Annual bill incl guaranteed discounts (excl GST)</t>
    <phoneticPr fontId="5" type="noConversion"/>
  </si>
  <si>
    <t>https://www.agl.com.au/-/media/AGLData/DistributorData/PDFs/PriceFactSheet_AGL169560MR.pdf</t>
  </si>
  <si>
    <t>Account establishment fee</t>
    <phoneticPr fontId="5" type="noConversion"/>
  </si>
  <si>
    <t>http://www.sanctuaryenergy.com.au/pdf/2015Updates/PriceFactSheet_SAN123260MR.pdf</t>
  </si>
  <si>
    <t>Annual bill incl conditional discounts &amp; FIT credit (excl GST)</t>
    <phoneticPr fontId="5" type="noConversion"/>
  </si>
  <si>
    <t>Off peak 2nd step (kWh)</t>
    <phoneticPr fontId="5" type="noConversion"/>
  </si>
  <si>
    <t>Off peak 3rd rate (c/kWh)</t>
    <phoneticPr fontId="5" type="noConversion"/>
  </si>
  <si>
    <t>Market offer</t>
    <phoneticPr fontId="5" type="noConversion"/>
  </si>
  <si>
    <t>E-billing</t>
    <phoneticPr fontId="5" type="noConversion"/>
  </si>
  <si>
    <t>Annual bill incl guaranteed discounts, FIT credit and GST</t>
    <phoneticPr fontId="5" type="noConversion"/>
  </si>
  <si>
    <t>Controlled load/ Tariff 31</t>
    <phoneticPr fontId="5" type="noConversion"/>
  </si>
  <si>
    <t>Controlled load/ Tariff 33</t>
    <phoneticPr fontId="5" type="noConversion"/>
  </si>
  <si>
    <t>Single rate/ Tariff 11</t>
    <phoneticPr fontId="5" type="noConversion"/>
  </si>
  <si>
    <t>TOU/ Tariff 12</t>
    <phoneticPr fontId="5" type="noConversion"/>
  </si>
  <si>
    <t>Qtly shoulder rate ($)</t>
    <phoneticPr fontId="5" type="noConversion"/>
  </si>
  <si>
    <t>Qtly off-peak rate ($)</t>
    <phoneticPr fontId="5" type="noConversion"/>
  </si>
  <si>
    <t>Annual consumption only</t>
    <phoneticPr fontId="5" type="noConversion"/>
  </si>
  <si>
    <t>Annual bill incl guaranteed discounts (excl GST)</t>
    <phoneticPr fontId="5" type="noConversion"/>
  </si>
  <si>
    <t>Annual bill incl conditional discounts (excl GST)</t>
    <phoneticPr fontId="5" type="noConversion"/>
  </si>
  <si>
    <t>Pay on Time discount off usage (%)</t>
    <phoneticPr fontId="5" type="noConversion"/>
  </si>
  <si>
    <t>Annual bill incl pay on time discounts, FIT credit and GST</t>
    <phoneticPr fontId="5" type="noConversion"/>
  </si>
  <si>
    <t>Qtly supply charge ($)</t>
    <phoneticPr fontId="5" type="noConversion"/>
  </si>
  <si>
    <t>https://www.simplyenergy.com.au/docs/default-source/pdf/resources/qld/price-fact-sheets/marketofferrates(mor)/epfs-simply-no-term-fee-qld-eo.pdf?sfvrsn=3</t>
  </si>
  <si>
    <t>QLD-Controlled 2</t>
    <phoneticPr fontId="5" type="noConversion"/>
  </si>
  <si>
    <t>Annual bill (incl GST)</t>
    <phoneticPr fontId="5" type="noConversion"/>
  </si>
  <si>
    <t>Guaranteed discount off bill (%)</t>
  </si>
  <si>
    <t>10 percent</t>
    <phoneticPr fontId="5" type="noConversion"/>
  </si>
  <si>
    <t>Not available</t>
    <phoneticPr fontId="5" type="noConversion"/>
  </si>
  <si>
    <t>Sanctuary Energy</t>
    <phoneticPr fontId="5" type="noConversion"/>
  </si>
  <si>
    <t>Limited benefit period? (months)</t>
    <phoneticPr fontId="5" type="noConversion"/>
  </si>
  <si>
    <t>Other Direct Debit Incentive (y/n)</t>
    <phoneticPr fontId="5" type="noConversion"/>
  </si>
  <si>
    <t>St Vincent de Paul Society, Queensland Tariff-Tracking Project, Workbook 5: Solar Market Offers</t>
    <phoneticPr fontId="5" type="noConversion"/>
  </si>
  <si>
    <t>Offer</t>
  </si>
  <si>
    <t>Annual consumption only</t>
    <phoneticPr fontId="5" type="noConversion"/>
  </si>
  <si>
    <t>Annual bill (excl GST)</t>
  </si>
  <si>
    <t>Update status</t>
    <phoneticPr fontId="5" type="noConversion"/>
  </si>
  <si>
    <t>Annual bill incl guaranteed discounts, FIT credit and GST</t>
    <phoneticPr fontId="5" type="noConversion"/>
  </si>
  <si>
    <t>Click Shine Reward</t>
    <phoneticPr fontId="5" type="noConversion"/>
  </si>
  <si>
    <t>http://diamondenergy.com.au/wp-content/uploads/2015/07/DER-Energy-Price-Fact-Sheet-QRS-EG.pdf</t>
  </si>
  <si>
    <t>Unchanged</t>
    <phoneticPr fontId="5" type="noConversion"/>
  </si>
  <si>
    <t>Dodo Power &amp; Gas</t>
    <phoneticPr fontId="5" type="noConversion"/>
  </si>
  <si>
    <t>Qtly peak 2nd block ($)</t>
    <phoneticPr fontId="5" type="noConversion"/>
  </si>
  <si>
    <t>Qtly peak balance ($)</t>
    <phoneticPr fontId="5" type="noConversion"/>
  </si>
  <si>
    <t>Annual FIT Credit ($)</t>
    <phoneticPr fontId="5" type="noConversion"/>
  </si>
  <si>
    <t>Quarterly bill ($)</t>
    <phoneticPr fontId="5" type="noConversion"/>
  </si>
  <si>
    <t>Qtly controlled off-peak load ($)</t>
    <phoneticPr fontId="5" type="noConversion"/>
  </si>
  <si>
    <t>Single</t>
    <phoneticPr fontId="5" type="noConversion"/>
  </si>
  <si>
    <t>Click Energy</t>
    <phoneticPr fontId="5" type="noConversion"/>
  </si>
  <si>
    <t>QLD-Single 1</t>
    <phoneticPr fontId="5" type="noConversion"/>
  </si>
  <si>
    <t>Monthly e-billing only.</t>
    <phoneticPr fontId="5" type="noConversion"/>
  </si>
  <si>
    <t>Click Shine Reward</t>
    <phoneticPr fontId="5" type="noConversion"/>
  </si>
  <si>
    <t>net</t>
    <phoneticPr fontId="5" type="noConversion"/>
  </si>
  <si>
    <t>net</t>
    <phoneticPr fontId="5" type="noConversion"/>
  </si>
  <si>
    <t>Choose 1.5 or 3.0 kW system:</t>
    <phoneticPr fontId="5" type="noConversion"/>
  </si>
  <si>
    <t>Qtly generation:</t>
    <phoneticPr fontId="5" type="noConversion"/>
  </si>
  <si>
    <t>QLD</t>
    <phoneticPr fontId="9" type="noConversion"/>
  </si>
  <si>
    <t>Energex</t>
    <phoneticPr fontId="9" type="noConversion"/>
  </si>
  <si>
    <t>Single</t>
    <phoneticPr fontId="9" type="noConversion"/>
  </si>
  <si>
    <t>QLD-Single 1</t>
    <phoneticPr fontId="9" type="noConversion"/>
  </si>
  <si>
    <t>n</t>
    <phoneticPr fontId="9" type="noConversion"/>
  </si>
  <si>
    <t>o</t>
    <phoneticPr fontId="9" type="noConversion"/>
  </si>
  <si>
    <t>Account credit</t>
    <phoneticPr fontId="9" type="noConversion"/>
  </si>
  <si>
    <t>N</t>
    <phoneticPr fontId="9" type="noConversion"/>
  </si>
  <si>
    <t>Changed</t>
  </si>
  <si>
    <t>Single</t>
    <phoneticPr fontId="9" type="noConversion"/>
  </si>
  <si>
    <t>y</t>
    <phoneticPr fontId="9" type="noConversion"/>
  </si>
  <si>
    <t>n</t>
    <phoneticPr fontId="9" type="noConversion"/>
  </si>
  <si>
    <t>Diamond Energy</t>
    <phoneticPr fontId="9" type="noConversion"/>
  </si>
  <si>
    <t>Pay on time discount</t>
    <phoneticPr fontId="9" type="noConversion"/>
  </si>
  <si>
    <t>n</t>
    <phoneticPr fontId="9" type="noConversion"/>
  </si>
  <si>
    <t>net</t>
    <phoneticPr fontId="9" type="noConversion"/>
  </si>
  <si>
    <t>http://diamondenergy.com.au/wp-content/uploads/2017/06/DER-Energy-Price-Fact-Sheet-Energex.pdf</t>
  </si>
  <si>
    <t>Energex</t>
    <phoneticPr fontId="9" type="noConversion"/>
  </si>
  <si>
    <t>y</t>
    <phoneticPr fontId="9" type="noConversion"/>
  </si>
  <si>
    <t>Dodo Power &amp; Gas</t>
    <phoneticPr fontId="9" type="noConversion"/>
  </si>
  <si>
    <t>Market offer</t>
    <phoneticPr fontId="9" type="noConversion"/>
  </si>
  <si>
    <t>net</t>
    <phoneticPr fontId="9" type="noConversion"/>
  </si>
  <si>
    <t>https://connectto.dodo.com/EnergySignup2015/pricefactsheet/GetPdfDocument?filepath=PriceFactSheets%5cEnergex%5cConsumer%5cPower%5cEnergex+Residential+Electricity+Market+Offer+01-09-2016.pdf</t>
  </si>
  <si>
    <t>Unchanged</t>
  </si>
  <si>
    <t>EnergyAustralia</t>
    <phoneticPr fontId="9" type="noConversion"/>
  </si>
  <si>
    <t xml:space="preserve">Flexi Saver </t>
    <phoneticPr fontId="9" type="noConversion"/>
  </si>
  <si>
    <t>o</t>
    <phoneticPr fontId="9" type="noConversion"/>
  </si>
  <si>
    <t>https://secure.energyaustralia.com.au/EnergyPriceFactSheets/Docs/EPFS/PriceFactSheet_ENE378459MR.pdf</t>
  </si>
  <si>
    <t>Energy Locals</t>
    <phoneticPr fontId="9" type="noConversion"/>
  </si>
  <si>
    <t>Prices fixed until 1 July 2018</t>
  </si>
  <si>
    <t>https://energylocals.com.au/media/1919/epfs-energex_residential_single_lock_down.pdf</t>
  </si>
  <si>
    <t>Powerdirect</t>
    <phoneticPr fontId="9" type="noConversion"/>
  </si>
  <si>
    <t>http://www.powerdirect.com.au/src/</t>
  </si>
  <si>
    <t>Sanctuary Energy</t>
    <phoneticPr fontId="9" type="noConversion"/>
  </si>
  <si>
    <t>http://www.sanctuaryenergy.com.au/pdf/2017_Updates/PriceFactSheet_SAN372079MR.pdf</t>
  </si>
  <si>
    <t>Simply Energy</t>
    <phoneticPr fontId="9" type="noConversion"/>
  </si>
  <si>
    <t>Plus</t>
    <phoneticPr fontId="9" type="noConversion"/>
  </si>
  <si>
    <t>$25 account credit if signing up online</t>
    <phoneticPr fontId="9" type="noConversion"/>
  </si>
  <si>
    <t>https://www.simplyenergy.com.au/docs/default-source/epfs_pdf_data/pricefactsheet_sim384222mr.pdf?sfvrsn=2</t>
  </si>
  <si>
    <t>Powershop</t>
    <phoneticPr fontId="9" type="noConversion"/>
  </si>
  <si>
    <t>Standard Saver</t>
    <phoneticPr fontId="9" type="noConversion"/>
  </si>
  <si>
    <t>net</t>
    <phoneticPr fontId="9" type="noConversion"/>
  </si>
  <si>
    <t>Monthly billing.</t>
    <phoneticPr fontId="9" type="noConversion"/>
  </si>
  <si>
    <t>https://www.powershop.com.au/content/prices/qld/Energex/Residential/PSH-MarketOffer-EnergexResidential-70701.pdf</t>
  </si>
  <si>
    <t>Red Energy</t>
    <phoneticPr fontId="9" type="noConversion"/>
  </si>
  <si>
    <t>Easy Saver</t>
    <phoneticPr fontId="9" type="noConversion"/>
  </si>
  <si>
    <t>https://www.redenergy.com.au/docs/qld_price_fact_sheets/Red-Energy-QLD-Easy-Saver-10%25-Residential-Energex-from-1-July-2017.pdf</t>
  </si>
  <si>
    <t>Controlled</t>
    <phoneticPr fontId="9" type="noConversion"/>
  </si>
  <si>
    <t>QLD-Controlled 1</t>
    <phoneticPr fontId="9" type="noConversion"/>
  </si>
  <si>
    <t>https://secure.energyaustralia.com.au/EnergyPriceFactSheets/Docs/EPFS/PriceFactSheet_ENE378458MR.pdf</t>
  </si>
  <si>
    <t>https://energylocals.com.au/media/1918/epfs-energex_residential_other_lock_down.pdf</t>
  </si>
  <si>
    <t>Not available</t>
    <phoneticPr fontId="9" type="noConversion"/>
  </si>
  <si>
    <t>Standard Saver</t>
    <phoneticPr fontId="9" type="noConversion"/>
  </si>
  <si>
    <t>Controlled</t>
    <phoneticPr fontId="9" type="noConversion"/>
  </si>
  <si>
    <t>QLD-Controlled 2</t>
    <phoneticPr fontId="9" type="noConversion"/>
  </si>
  <si>
    <t>QLD-Controlled 2</t>
    <phoneticPr fontId="9" type="noConversion"/>
  </si>
  <si>
    <t>https://secure.energyaustralia.com.au/EnergyPriceFactSheets/Docs/EPFS/PriceFactSheet_ENE378457MR.pdf</t>
  </si>
  <si>
    <t>TOU</t>
    <phoneticPr fontId="9" type="noConversion"/>
  </si>
  <si>
    <t>n</t>
    <phoneticPr fontId="9" type="noConversion"/>
  </si>
  <si>
    <t>QLD-TOU-12</t>
    <phoneticPr fontId="9" type="noConversion"/>
  </si>
  <si>
    <t>https://secure.energyaustralia.com.au/EnergyPriceFactSheets/Docs/EPFS/PriceFactSheet_ENE378626MR.pdf</t>
  </si>
  <si>
    <t>http://www.sanctuaryenergy.com.au/pdf/2017_Updates/PriceFactSheet_SAN370530MR.pdf</t>
  </si>
  <si>
    <t>TOU</t>
    <phoneticPr fontId="9" type="noConversion"/>
  </si>
  <si>
    <t>QLD</t>
    <phoneticPr fontId="9" type="noConversion"/>
  </si>
  <si>
    <t>Energex</t>
    <phoneticPr fontId="9" type="noConversion"/>
  </si>
  <si>
    <t>Single</t>
    <phoneticPr fontId="9" type="noConversion"/>
  </si>
  <si>
    <t>y</t>
    <phoneticPr fontId="9" type="noConversion"/>
  </si>
  <si>
    <t>so</t>
    <phoneticPr fontId="9" type="noConversion"/>
  </si>
  <si>
    <t>Click Energy</t>
    <phoneticPr fontId="9" type="noConversion"/>
  </si>
  <si>
    <t>Shine Extra</t>
  </si>
  <si>
    <t>QLD-Single 1</t>
    <phoneticPr fontId="9" type="noConversion"/>
  </si>
  <si>
    <t>n</t>
    <phoneticPr fontId="9" type="noConversion"/>
  </si>
  <si>
    <t>net</t>
    <phoneticPr fontId="9" type="noConversion"/>
  </si>
  <si>
    <t>n</t>
    <phoneticPr fontId="9" type="noConversion"/>
  </si>
  <si>
    <t>n</t>
    <phoneticPr fontId="9" type="noConversion"/>
  </si>
  <si>
    <t>N</t>
    <phoneticPr fontId="9" type="noConversion"/>
  </si>
  <si>
    <t>Monthly e-billing only</t>
    <phoneticPr fontId="9" type="noConversion"/>
  </si>
  <si>
    <t>https://www.clickenergy.com.au/energy-price-fact-sheets/energex/click-shine-extra/551/</t>
  </si>
  <si>
    <t>QLD</t>
    <phoneticPr fontId="9" type="noConversion"/>
  </si>
  <si>
    <t>Energex</t>
    <phoneticPr fontId="9" type="noConversion"/>
  </si>
  <si>
    <t>Controlled</t>
    <phoneticPr fontId="9" type="noConversion"/>
  </si>
  <si>
    <t>y</t>
    <phoneticPr fontId="9" type="noConversion"/>
  </si>
  <si>
    <t>Click Energy</t>
    <phoneticPr fontId="9" type="noConversion"/>
  </si>
  <si>
    <t>QLD-Controlled 1</t>
    <phoneticPr fontId="9" type="noConversion"/>
  </si>
  <si>
    <t>n</t>
    <phoneticPr fontId="9" type="noConversion"/>
  </si>
  <si>
    <t>net</t>
    <phoneticPr fontId="9" type="noConversion"/>
  </si>
  <si>
    <t>QLD-Controlled 2</t>
    <phoneticPr fontId="9" type="noConversion"/>
  </si>
  <si>
    <t>TOU</t>
    <phoneticPr fontId="9" type="noConversion"/>
  </si>
  <si>
    <t>QLD-TOU-12</t>
    <phoneticPr fontId="9" type="noConversion"/>
  </si>
  <si>
    <t>QLD</t>
    <phoneticPr fontId="9" type="noConversion"/>
  </si>
  <si>
    <t>Energex</t>
    <phoneticPr fontId="9" type="noConversion"/>
  </si>
  <si>
    <t>Single</t>
    <phoneticPr fontId="9" type="noConversion"/>
  </si>
  <si>
    <t>y</t>
  </si>
  <si>
    <t>so</t>
  </si>
  <si>
    <t>AGL</t>
    <phoneticPr fontId="9" type="noConversion"/>
  </si>
  <si>
    <t>Everyday Solar</t>
  </si>
  <si>
    <t>QLD-Single 1</t>
    <phoneticPr fontId="9" type="noConversion"/>
  </si>
  <si>
    <t>o</t>
    <phoneticPr fontId="9" type="noConversion"/>
  </si>
  <si>
    <t>N</t>
    <phoneticPr fontId="9" type="noConversion"/>
  </si>
  <si>
    <t>https://www.agl.com.au/-/media/AGLData/DistributorData/PDFs/PriceFactSheet_AGL366946MR.pdf</t>
  </si>
  <si>
    <t>New</t>
  </si>
  <si>
    <t>Controlled</t>
    <phoneticPr fontId="9" type="noConversion"/>
  </si>
  <si>
    <t>QLD-Controlled 1</t>
    <phoneticPr fontId="9" type="noConversion"/>
  </si>
  <si>
    <t>o</t>
    <phoneticPr fontId="9" type="noConversion"/>
  </si>
  <si>
    <t>https://www.agl.com.au/-/media/AGLData/DistributorData/PDFs/PriceFactSheet_AGL366947MR.pdf</t>
  </si>
  <si>
    <t>QLD-Controlled 2</t>
    <phoneticPr fontId="9" type="noConversion"/>
  </si>
  <si>
    <t>Energex</t>
    <phoneticPr fontId="9" type="noConversion"/>
  </si>
  <si>
    <t>TOU</t>
    <phoneticPr fontId="9" type="noConversion"/>
  </si>
  <si>
    <t>o</t>
    <phoneticPr fontId="9" type="noConversion"/>
  </si>
  <si>
    <t>Not available</t>
  </si>
  <si>
    <t>QLD</t>
    <phoneticPr fontId="9" type="noConversion"/>
  </si>
  <si>
    <t>y</t>
    <phoneticPr fontId="9" type="noConversion"/>
  </si>
  <si>
    <t>so</t>
    <phoneticPr fontId="9" type="noConversion"/>
  </si>
  <si>
    <t>Mojo Power</t>
    <phoneticPr fontId="9" type="noConversion"/>
  </si>
  <si>
    <t>QLD-Single 1</t>
    <phoneticPr fontId="9" type="noConversion"/>
  </si>
  <si>
    <t>n</t>
    <phoneticPr fontId="9" type="noConversion"/>
  </si>
  <si>
    <t>net</t>
    <phoneticPr fontId="9" type="noConversion"/>
  </si>
  <si>
    <t xml:space="preserve">Monthly e-billing </t>
    <phoneticPr fontId="9" type="noConversion"/>
  </si>
  <si>
    <t>https://s3-ap-southeast-2.amazonaws.com/mojo-support-website/QLD+Market+rates/July+2017/QLD+Energex_-_Solar_(Effective_14_July_2017).pdf</t>
  </si>
  <si>
    <t>Standard Energy Pass (solar)</t>
    <phoneticPr fontId="9" type="noConversion"/>
  </si>
  <si>
    <t>Access to wholesale rates, web chat and self service</t>
    <phoneticPr fontId="9" type="noConversion"/>
  </si>
  <si>
    <t>QLD</t>
    <phoneticPr fontId="9" type="noConversion"/>
  </si>
  <si>
    <t>Controlled</t>
    <phoneticPr fontId="9" type="noConversion"/>
  </si>
  <si>
    <t>y</t>
    <phoneticPr fontId="9" type="noConversion"/>
  </si>
  <si>
    <t>n</t>
    <phoneticPr fontId="9" type="noConversion"/>
  </si>
  <si>
    <t>QLD-Controlled 2</t>
    <phoneticPr fontId="9" type="noConversion"/>
  </si>
  <si>
    <t>TOU</t>
    <phoneticPr fontId="9" type="noConversion"/>
  </si>
  <si>
    <t>QLD-TOU-12</t>
    <phoneticPr fontId="9" type="noConversion"/>
  </si>
  <si>
    <t>n</t>
    <phoneticPr fontId="9" type="noConversion"/>
  </si>
  <si>
    <t>Energex</t>
    <phoneticPr fontId="9" type="noConversion"/>
  </si>
  <si>
    <t>Single</t>
    <phoneticPr fontId="9" type="noConversion"/>
  </si>
  <si>
    <t>n</t>
    <phoneticPr fontId="9" type="noConversion"/>
  </si>
  <si>
    <t>Origin Energy</t>
    <phoneticPr fontId="9" type="noConversion"/>
  </si>
  <si>
    <t>Solar Boost Plus</t>
  </si>
  <si>
    <t>QLD-Single 1</t>
    <phoneticPr fontId="9" type="noConversion"/>
  </si>
  <si>
    <t>The higher FIT rate only applies to the benefit period</t>
    <phoneticPr fontId="9" type="noConversion"/>
  </si>
  <si>
    <t>https://www.originenergy.com.au/content/dam/origin/residential/docs/energy-price-fact-sheets/qld/1July2017/QLD_Electricity_Residential_Energex_SolarBoostPlus7.PDF</t>
  </si>
  <si>
    <t>Controlled</t>
    <phoneticPr fontId="9" type="noConversion"/>
  </si>
  <si>
    <t>QLD-Controlled 2</t>
    <phoneticPr fontId="9" type="noConversion"/>
  </si>
  <si>
    <t>TOU</t>
    <phoneticPr fontId="9" type="noConversion"/>
  </si>
  <si>
    <t>QLD-TOU-12</t>
    <phoneticPr fontId="9" type="noConversion"/>
  </si>
  <si>
    <t>net</t>
  </si>
  <si>
    <r>
      <t>Report 1: Queensland</t>
    </r>
    <r>
      <rPr>
        <sz val="10"/>
        <rFont val="Arial"/>
        <family val="2"/>
      </rPr>
      <t xml:space="preserve"> Energy Prices 2009 - 2012</t>
    </r>
    <r>
      <rPr>
        <sz val="10"/>
        <rFont val="Verdana"/>
        <family val="2"/>
      </rPr>
      <t xml:space="preserve"> (August 2012)   </t>
    </r>
  </si>
  <si>
    <r>
      <t>Report 2: Queensland</t>
    </r>
    <r>
      <rPr>
        <sz val="10"/>
        <rFont val="Arial"/>
        <family val="2"/>
      </rPr>
      <t xml:space="preserve"> Energy Prices July 2012 - July 2013, An update report</t>
    </r>
    <r>
      <rPr>
        <sz val="10"/>
        <rFont val="Verdana"/>
        <family val="2"/>
      </rPr>
      <t xml:space="preserve"> (August 2013)   </t>
    </r>
  </si>
  <si>
    <r>
      <t>Report 3: Queensland</t>
    </r>
    <r>
      <rPr>
        <sz val="10"/>
        <rFont val="Arial"/>
        <family val="2"/>
      </rPr>
      <t xml:space="preserve"> Energy Prices July 2013 - July 2014, An update report</t>
    </r>
    <r>
      <rPr>
        <sz val="10"/>
        <rFont val="Verdana"/>
        <family val="2"/>
      </rPr>
      <t xml:space="preserve"> (July 2014)   </t>
    </r>
  </si>
  <si>
    <r>
      <t>Report 4: Queensland</t>
    </r>
    <r>
      <rPr>
        <sz val="10"/>
        <rFont val="Arial"/>
        <family val="2"/>
      </rPr>
      <t xml:space="preserve"> Energy Prices July 2014 - July 2015, An update report</t>
    </r>
    <r>
      <rPr>
        <sz val="10"/>
        <rFont val="Verdana"/>
        <family val="2"/>
      </rPr>
      <t xml:space="preserve"> (July 2015)   </t>
    </r>
  </si>
  <si>
    <r>
      <t>Report 5: Queensland</t>
    </r>
    <r>
      <rPr>
        <sz val="10"/>
        <rFont val="Arial"/>
        <family val="2"/>
      </rPr>
      <t xml:space="preserve"> Energy Prices July 2015 - July 2016, An update report</t>
    </r>
    <r>
      <rPr>
        <sz val="10"/>
        <rFont val="Verdana"/>
        <family val="2"/>
      </rPr>
      <t xml:space="preserve"> (July 2016)   </t>
    </r>
  </si>
  <si>
    <r>
      <t xml:space="preserve">The reports and workbooks are available at </t>
    </r>
    <r>
      <rPr>
        <b/>
        <sz val="11"/>
        <rFont val="Arial"/>
        <family val="2"/>
      </rPr>
      <t>www.vinnies.org.au/energy</t>
    </r>
  </si>
  <si>
    <t>July 2017</t>
  </si>
  <si>
    <t>July 2018</t>
  </si>
  <si>
    <t>Minimum monthly demand charged (kW)</t>
    <phoneticPr fontId="6" type="noConversion"/>
  </si>
  <si>
    <t>Peak or single Capacity charge  (c/kVA/day)</t>
    <phoneticPr fontId="6" type="noConversion"/>
  </si>
  <si>
    <t>Off-peak Capacity charge  (c/kVA/day)</t>
    <phoneticPr fontId="6" type="noConversion"/>
  </si>
  <si>
    <t>Max. system capacity (kW)</t>
  </si>
  <si>
    <t>Online sign up discount off bill (%)</t>
  </si>
  <si>
    <t>Online sign up discount off usage (%)</t>
  </si>
  <si>
    <t>Membership fee ($ per year)</t>
  </si>
  <si>
    <t>Home office product? (y/blank)</t>
  </si>
  <si>
    <t>Price fix (months)</t>
  </si>
  <si>
    <t>Price fix (date)</t>
  </si>
  <si>
    <t>QLD</t>
    <phoneticPr fontId="6" type="noConversion"/>
  </si>
  <si>
    <t>Energex</t>
    <phoneticPr fontId="6" type="noConversion"/>
  </si>
  <si>
    <t>Single</t>
    <phoneticPr fontId="6" type="noConversion"/>
  </si>
  <si>
    <t>y</t>
    <phoneticPr fontId="6" type="noConversion"/>
  </si>
  <si>
    <t>n</t>
    <phoneticPr fontId="6" type="noConversion"/>
  </si>
  <si>
    <t>Diamond Energy</t>
    <phoneticPr fontId="6" type="noConversion"/>
  </si>
  <si>
    <t>Pay on time discount</t>
    <phoneticPr fontId="6" type="noConversion"/>
  </si>
  <si>
    <t>QLD-Single 1</t>
    <phoneticPr fontId="6" type="noConversion"/>
  </si>
  <si>
    <t>o</t>
    <phoneticPr fontId="6" type="noConversion"/>
  </si>
  <si>
    <t>N</t>
    <phoneticPr fontId="6" type="noConversion"/>
  </si>
  <si>
    <t>Dodo Power &amp; Gas</t>
    <phoneticPr fontId="6" type="noConversion"/>
  </si>
  <si>
    <t>Market offer</t>
    <phoneticPr fontId="6" type="noConversion"/>
  </si>
  <si>
    <t>EnergyAustralia</t>
    <phoneticPr fontId="6" type="noConversion"/>
  </si>
  <si>
    <t>Energy Locals</t>
    <phoneticPr fontId="6" type="noConversion"/>
  </si>
  <si>
    <t>Save Me</t>
  </si>
  <si>
    <t xml:space="preserve">Fit rate applied to 5000 kWh exported per annum only. Export above will receive 9c/kWh Fit </t>
  </si>
  <si>
    <t>Powerdirect</t>
    <phoneticPr fontId="6" type="noConversion"/>
  </si>
  <si>
    <t>Simply Energy</t>
    <phoneticPr fontId="6" type="noConversion"/>
  </si>
  <si>
    <t>Plus</t>
    <phoneticPr fontId="6" type="noConversion"/>
  </si>
  <si>
    <t>$50 account credit if signing up online</t>
  </si>
  <si>
    <t>Account credit</t>
    <phoneticPr fontId="6" type="noConversion"/>
  </si>
  <si>
    <t>Not available</t>
    <phoneticPr fontId="6" type="noConversion"/>
  </si>
  <si>
    <t>Mojo Power</t>
    <phoneticPr fontId="6" type="noConversion"/>
  </si>
  <si>
    <t>Earn Mojo Points</t>
  </si>
  <si>
    <t>The FIT rate applies to 2,000 kWh per annum only. Other solar export attracts a FIT rate of 9 c/kWh. Monthly e-billing</t>
  </si>
  <si>
    <t>https://s3-ap-southeast-2.amazonaws.com/mojo-support-website/QLD+Market+rates/December+2017/QLD+Energex+-+Energy+With+Benefits+(Effective+1+December+2017)+(SBS)</t>
  </si>
  <si>
    <t>Powershop</t>
    <phoneticPr fontId="6" type="noConversion"/>
  </si>
  <si>
    <t>Power Saver</t>
  </si>
  <si>
    <t>Free smart meter</t>
  </si>
  <si>
    <t>To qualify for Pay on Time discount you must log in to Powershop at least once a month and buy enough of the Power Saver to cover your usage for your Account Review period. Monthly online payment</t>
  </si>
  <si>
    <t>Red Energy</t>
    <phoneticPr fontId="6" type="noConversion"/>
  </si>
  <si>
    <t>Easy Saver</t>
    <phoneticPr fontId="6" type="noConversion"/>
  </si>
  <si>
    <t>Controlled</t>
    <phoneticPr fontId="6" type="noConversion"/>
  </si>
  <si>
    <t>QLD-Controlled 1</t>
    <phoneticPr fontId="6" type="noConversion"/>
  </si>
  <si>
    <t>QLD-Controlled 2</t>
    <phoneticPr fontId="6" type="noConversion"/>
  </si>
  <si>
    <t>TOU</t>
    <phoneticPr fontId="6" type="noConversion"/>
  </si>
  <si>
    <t>QLD-TOU-12</t>
    <phoneticPr fontId="6" type="noConversion"/>
  </si>
  <si>
    <t>AGL</t>
    <phoneticPr fontId="6" type="noConversion"/>
  </si>
  <si>
    <t xml:space="preserve">Solar Savers </t>
  </si>
  <si>
    <t xml:space="preserve">$50 credit if signing up online </t>
  </si>
  <si>
    <t>so</t>
    <phoneticPr fontId="6" type="noConversion"/>
  </si>
  <si>
    <t>Click Energy</t>
    <phoneticPr fontId="6" type="noConversion"/>
  </si>
  <si>
    <t>Solar Bright</t>
    <phoneticPr fontId="6" type="noConversion"/>
  </si>
  <si>
    <t>Monthly e-billing only</t>
    <phoneticPr fontId="6" type="noConversion"/>
  </si>
  <si>
    <t>Origin Energy</t>
    <phoneticPr fontId="6" type="noConversion"/>
  </si>
  <si>
    <t>The higher FIT rate only applies to the benefit period</t>
    <phoneticPr fontId="6" type="noConversion"/>
  </si>
  <si>
    <t>Amaysim</t>
  </si>
  <si>
    <t>Solar 4</t>
  </si>
  <si>
    <t>Monthly billing.</t>
  </si>
  <si>
    <t>https://www.amaysim.com.au/energy/energy-price-fact-sheets/energex/solar-4/238</t>
  </si>
  <si>
    <t>https://www.amaysim.com.au/energy/energy-price-fact-sheets/energex/solar-4/239</t>
  </si>
  <si>
    <t>https://www.amaysim.com.au/energy/energy-price-fact-sheets/energex/solar-4/237</t>
  </si>
  <si>
    <t>https://www.amaysim.com.au/energy/energy-price-fact-sheets/energex/solar-4/240</t>
  </si>
  <si>
    <t>Anytime Saver</t>
    <phoneticPr fontId="6" type="noConversion"/>
  </si>
  <si>
    <t>Connect</t>
  </si>
  <si>
    <t>n</t>
  </si>
  <si>
    <t>Alinta Energy</t>
  </si>
  <si>
    <t>Home Saver Plus</t>
  </si>
  <si>
    <t>QLD</t>
  </si>
  <si>
    <t>Energex</t>
  </si>
  <si>
    <t>Q Energy</t>
  </si>
  <si>
    <t>Flexi Saver Home</t>
  </si>
  <si>
    <t>o</t>
  </si>
  <si>
    <t>July 2019</t>
  </si>
  <si>
    <t>Solar Savers</t>
  </si>
  <si>
    <t/>
  </si>
  <si>
    <t>https://www.energymadeeasy.gov.au/offer/1001513?postcode=4000</t>
  </si>
  <si>
    <t>Banksia Solar</t>
  </si>
  <si>
    <t>$50 gift card when switching to Click Energy</t>
  </si>
  <si>
    <t>Gift card</t>
  </si>
  <si>
    <t>https://www.energymadeeasy.gov.au/offer/982151?postcode=4000</t>
  </si>
  <si>
    <t>Single</t>
  </si>
  <si>
    <t>Diamond Energy</t>
  </si>
  <si>
    <t>Pay on time discount</t>
  </si>
  <si>
    <t>QLD-Single 1</t>
  </si>
  <si>
    <t>N</t>
  </si>
  <si>
    <t>Dodo Power &amp; Gas</t>
  </si>
  <si>
    <t>Market offer</t>
  </si>
  <si>
    <t>https://www.energymadeeasy.gov.au/offer/928548?postcode=4000</t>
  </si>
  <si>
    <t>EnergyAustralia</t>
  </si>
  <si>
    <t>Total Plan Home</t>
  </si>
  <si>
    <t>https://www.energymadeeasy.gov.au/offer/900873?utm_source=EnergyAustralia&amp;utm_campaign=bpi-retailer&amp;utm_medium=retailer&amp;postcode=4000</t>
  </si>
  <si>
    <t>Solar Member Promise</t>
  </si>
  <si>
    <t xml:space="preserve">The higher 16c FIT rate for first 15 kWh/day only. </t>
  </si>
  <si>
    <t>Solar Optimiser</t>
  </si>
  <si>
    <t>Powerdirect</t>
  </si>
  <si>
    <t>Discount Saver</t>
  </si>
  <si>
    <t>Monthly billing</t>
  </si>
  <si>
    <t>https://www.energymadeeasy.gov.au/offer/911810?postcode=4000</t>
  </si>
  <si>
    <t>Simply Energy</t>
  </si>
  <si>
    <t>Plus</t>
  </si>
  <si>
    <t xml:space="preserve">$30 account anniversary credit </t>
  </si>
  <si>
    <t>Mojo Power</t>
  </si>
  <si>
    <t>Powershop</t>
  </si>
  <si>
    <t>Shopper with Mega Pack</t>
  </si>
  <si>
    <t>To qualify for Pay on Time discount you must purchase 3 months worth of power in advance</t>
  </si>
  <si>
    <t>https://s3-ap-southeast-2.amazonaws.com/psau-wordpress/wp-content/uploads/2019/06/30211411/PSH-EX-90701-MR.pdf</t>
  </si>
  <si>
    <t>https://www.energymadeeasy.gov.au/offer/928652/print?postcode=4000&amp;fuelType=E&amp;distributor-E=14</t>
  </si>
  <si>
    <t>Solar as you go</t>
  </si>
  <si>
    <t>https://www.energymadeeasy.gov.au/offer/982791?utm_source=amaysim+Energy&amp;utm_campaign=bpi-retailer&amp;utm_medium=retailer&amp;postcode=4000</t>
  </si>
  <si>
    <t>No fuss Solar</t>
  </si>
  <si>
    <t>Home Saver</t>
  </si>
  <si>
    <t>Online sign-up only.</t>
  </si>
  <si>
    <t>https://www.qenergy.com.au/flux-content/qenergy/pdf/2019/Home/Energex-QE-Home-Saver-Variable.pdf</t>
  </si>
  <si>
    <t>1st Energy</t>
  </si>
  <si>
    <t>1st Saver</t>
  </si>
  <si>
    <t>quarter</t>
  </si>
  <si>
    <t>DC Power Co</t>
  </si>
  <si>
    <t>https://www.dcpowerco.com.au/wp-content/uploads/2019/06/DCP-EX-90701-MR.pdf</t>
  </si>
  <si>
    <t>ReAmped Energy</t>
  </si>
  <si>
    <t>Powerbank Home Solar</t>
  </si>
  <si>
    <t>A refundable contribution to your powerbank of $40 per 1,000 kWh of annual consumption must be paid. Monthly billing.</t>
  </si>
  <si>
    <t>https://www.energymadeeasy.gov.au/offer/959327?postcode=4000</t>
  </si>
  <si>
    <t>Controlled</t>
  </si>
  <si>
    <t>AGL</t>
  </si>
  <si>
    <t>QLD-Controlled 2</t>
  </si>
  <si>
    <t>Click Energy</t>
  </si>
  <si>
    <t>https://www.energymadeeasy.gov.au/offer/928547?postcode=4000</t>
  </si>
  <si>
    <t>https://www.energymadeeasy.gov.au/offer/900864?utm_source=EnergyAustralia&amp;utm_campaign=bpi-retailer&amp;utm_medium=retailer&amp;postcode=4000</t>
  </si>
  <si>
    <t>Energy Locals</t>
  </si>
  <si>
    <t>Origin Energy</t>
  </si>
  <si>
    <t>https://www.energymadeeasy.gov.au/offer/911811?postcode=4000</t>
  </si>
  <si>
    <t>Red Energy</t>
  </si>
  <si>
    <t>Easy Saver</t>
  </si>
  <si>
    <t>FIT rate applies to first 5kWh/day only. Export above that attracts a FIT of 11.5 c/kWh.</t>
  </si>
  <si>
    <t>https://www.energymadeeasy.gov.au/offer/928654/print?postcode=4000&amp;fuelType=E&amp;distributor-E=14</t>
  </si>
  <si>
    <t>Powerclub</t>
  </si>
  <si>
    <t>TOU</t>
  </si>
  <si>
    <t>QLD-TOU-12</t>
  </si>
  <si>
    <t>https://www.energymadeeasy.gov.au/offer/982404?postcode=4000</t>
  </si>
  <si>
    <t>https://www.energymadeeasy.gov.au/offer/928557?postcode=4000</t>
  </si>
  <si>
    <t>https://www.energymadeeasy.gov.au/offer/901368?utm_source=EnergyAustralia&amp;utm_campaign=bpi-retailer&amp;utm_medium=retailer&amp;postcode=4000</t>
  </si>
  <si>
    <t>https://www.energymadeeasy.gov.au/offer/928608/print?postcode=4000&amp;fuelType=E&amp;distributor-E=14</t>
  </si>
  <si>
    <t>https://www.energymadeeasy.gov.au/offer/982954?utm_source=amaysim+Energy&amp;utm_campaign=bpi-retailer&amp;utm_medium=retailer&amp;postcode=4000</t>
  </si>
  <si>
    <t>https://www.energymadeeasy.gov.au/offer/911819?postcode=4000</t>
  </si>
  <si>
    <t>https://www.energymadeeasy.gov.au/offer/960018?postcode=4000</t>
  </si>
  <si>
    <t>QLD</t>
    <phoneticPr fontId="0" type="noConversion"/>
  </si>
  <si>
    <t>Controlled</t>
    <phoneticPr fontId="0" type="noConversion"/>
  </si>
  <si>
    <t>y</t>
    <phoneticPr fontId="0" type="noConversion"/>
  </si>
  <si>
    <t>AGL</t>
    <phoneticPr fontId="0" type="noConversion"/>
  </si>
  <si>
    <t>QLD-Controlled 1</t>
    <phoneticPr fontId="0" type="noConversion"/>
  </si>
  <si>
    <t>n</t>
    <phoneticPr fontId="0" type="noConversion"/>
  </si>
  <si>
    <t>o</t>
    <phoneticPr fontId="0" type="noConversion"/>
  </si>
  <si>
    <t>N</t>
    <phoneticPr fontId="0" type="noConversion"/>
  </si>
  <si>
    <t>Click Energy</t>
    <phoneticPr fontId="0" type="noConversion"/>
  </si>
  <si>
    <t>https://www.energymadeeasy.gov.au/offer/982145?postcode=4000</t>
  </si>
  <si>
    <t>Diamond Energy</t>
    <phoneticPr fontId="0" type="noConversion"/>
  </si>
  <si>
    <t>Pay on time discount</t>
    <phoneticPr fontId="0" type="noConversion"/>
  </si>
  <si>
    <t>Not available</t>
    <phoneticPr fontId="0" type="noConversion"/>
  </si>
  <si>
    <t>Dodo Power &amp; Gas</t>
    <phoneticPr fontId="0" type="noConversion"/>
  </si>
  <si>
    <t>Market offer</t>
    <phoneticPr fontId="0" type="noConversion"/>
  </si>
  <si>
    <t>EnergyAustralia</t>
    <phoneticPr fontId="0" type="noConversion"/>
  </si>
  <si>
    <t>https://www.energymadeeasy.gov.au/offer/900867?utm_source=EnergyAustralia&amp;utm_campaign=bpi-retailer&amp;utm_medium=retailer&amp;postcode=4000</t>
  </si>
  <si>
    <t>Energy Locals</t>
    <phoneticPr fontId="0" type="noConversion"/>
  </si>
  <si>
    <t>Origin Energy</t>
    <phoneticPr fontId="0" type="noConversion"/>
  </si>
  <si>
    <t>Powerdirect</t>
    <phoneticPr fontId="0" type="noConversion"/>
  </si>
  <si>
    <t>Simply Energy</t>
    <phoneticPr fontId="0" type="noConversion"/>
  </si>
  <si>
    <t>Plus</t>
    <phoneticPr fontId="0" type="noConversion"/>
  </si>
  <si>
    <t>Account credit</t>
    <phoneticPr fontId="0" type="noConversion"/>
  </si>
  <si>
    <t>Mojo Power</t>
    <phoneticPr fontId="0" type="noConversion"/>
  </si>
  <si>
    <t>Powershop</t>
    <phoneticPr fontId="0" type="noConversion"/>
  </si>
  <si>
    <t>Red Energy</t>
    <phoneticPr fontId="0" type="noConversion"/>
  </si>
  <si>
    <t>Easy Saver</t>
    <phoneticPr fontId="0" type="noConversion"/>
  </si>
  <si>
    <t>FIT rate applies to first 5kWh/day only. Export above that attracts a FIT of 11.5 c/kWh.</t>
    <phoneticPr fontId="0" type="noConversion"/>
  </si>
  <si>
    <t>https://www.energymadeeasy.gov.au/offer/928653/print?postcode=4000&amp;fuelType=E&amp;distributor-E=14</t>
  </si>
  <si>
    <t>https://www.energymadeeasy.gov.au/offer/982788?utm_source=amaysim+Energy&amp;utm_campaign=bpi-retailer&amp;utm_medium=retailer&amp;postcode=4000</t>
  </si>
  <si>
    <t>Annual bill (incl GST)</t>
  </si>
  <si>
    <t>Type of discount</t>
  </si>
  <si>
    <t>Discount is inclusive or exclusive of GST</t>
  </si>
  <si>
    <t>July 2020</t>
  </si>
  <si>
    <t>Single</t>
    <phoneticPr fontId="0" type="noConversion"/>
  </si>
  <si>
    <t>QLD-Single 1</t>
    <phoneticPr fontId="0" type="noConversion"/>
  </si>
  <si>
    <t>https://www.energymadeeasy.gov.au/plan?id=1ST82912MRE&amp;postcode=4000</t>
  </si>
  <si>
    <t>https://www.energymadeeasy.gov.au/plan?id=1ST82913MRE&amp;postcode=4000</t>
  </si>
  <si>
    <t>QLD-Controlled 2</t>
    <phoneticPr fontId="0" type="noConversion"/>
  </si>
  <si>
    <t>https://www.energymadeeasy.gov.au/plan?id=1ST82915MRE&amp;postcode=4000</t>
  </si>
  <si>
    <t>TOU</t>
    <phoneticPr fontId="0" type="noConversion"/>
  </si>
  <si>
    <t>QLD-TOU-12</t>
    <phoneticPr fontId="0" type="noConversion"/>
  </si>
  <si>
    <t>https://www.energymadeeasy.gov.au/plan?id=1ST82920MRE&amp;postcode=4000</t>
  </si>
  <si>
    <t>https://www.energymadeeasy.gov.au/plan?id=AGL15272MRE3&amp;postcode=4000</t>
  </si>
  <si>
    <t>https://www.energymadeeasy.gov.au/plan?id=AGL15271MRE3&amp;postcode=4000</t>
  </si>
  <si>
    <t>https://www.energymadeeasy.gov.au/plan?id=AGL15054MRE3&amp;postcode=4000</t>
  </si>
  <si>
    <t>Home Deal</t>
  </si>
  <si>
    <t>https://www.energymadeeasy.gov.au/plan?id=ALI13011MRE&amp;utm_source=Alinta%20Energy&amp;utm_campaign=bpi-retailer&amp;utm_medium=retailer&amp;postcode=4000</t>
  </si>
  <si>
    <t>Home Deal Solar</t>
  </si>
  <si>
    <t>https://www.energymadeeasy.gov.au/plan?id=ALI13023MRE&amp;utm_source=Alinta%20Energy&amp;utm_campaign=bpi-retailer&amp;utm_medium=retailer&amp;postcode=4000</t>
  </si>
  <si>
    <t>https://www.energymadeeasy.gov.au/plan?id=ALI13027MRE&amp;utm_source=Alinta%20Energy&amp;utm_campaign=bpi-retailer&amp;utm_medium=retailer&amp;postcode=4000</t>
  </si>
  <si>
    <t>https://www.energymadeeasy.gov.au/plan?id=ALI13090MRE&amp;utm_source=Alinta%20Energy&amp;utm_campaign=bpi-retailer&amp;utm_medium=retailer&amp;postcode=4000</t>
  </si>
  <si>
    <t>Post-paid Solar</t>
  </si>
  <si>
    <t>https://www.energymadeeasy.gov.au/plan?id=AMA62392MRE&amp;utm_source=amaysim%20Energy&amp;utm_campaign=bpi-retailer&amp;utm_medium=retailer&amp;postcode=4000</t>
  </si>
  <si>
    <t>https://www.energymadeeasy.gov.au/plan?id=AMA62409MRE&amp;utm_source=amaysim%20Energy&amp;utm_campaign=bpi-retailer&amp;utm_medium=retailer&amp;postcode=4000</t>
  </si>
  <si>
    <t>https://www.energymadeeasy.gov.au/plan?id=AMA62414MRE&amp;utm_source=amaysim%20Energy&amp;utm_campaign=bpi-retailer&amp;utm_medium=retailer&amp;postcode=4000</t>
  </si>
  <si>
    <t>Amber Electric</t>
  </si>
  <si>
    <t>Available to smart meter customers only. Customer will be charged wholesale rates + network charges but monthly average will not exceed stipulated rates. Direct debit.</t>
  </si>
  <si>
    <t>https://www.energymadeeasy.gov.au/plan?id=AMB48848MRE1&amp;postcode=4000</t>
  </si>
  <si>
    <t>https://www.energymadeeasy.gov.au/plan?id=AMB48847MRE1&amp;postcode=4000</t>
  </si>
  <si>
    <t>CovaU</t>
  </si>
  <si>
    <t>Freedom Plus Solar</t>
  </si>
  <si>
    <t>https://www.energymadeeasy.gov.au/plan?id=COV71642MRE1&amp;postcode=4000</t>
  </si>
  <si>
    <t>https://www.energymadeeasy.gov.au/plan?id=COV71638MRE1&amp;postcode=4000</t>
  </si>
  <si>
    <t>https://www.energymadeeasy.gov.au/plan?id=COV71637MRE1&amp;postcode=4000</t>
  </si>
  <si>
    <t>Renewable Saver POT</t>
  </si>
  <si>
    <t>https://www.energymadeeasy.gov.au/plan?id=DIA34675MRE&amp;postcode=4000</t>
  </si>
  <si>
    <t>https://www.energymadeeasy.gov.au/plan?id=DIA34656MRE&amp;postcode=4000</t>
  </si>
  <si>
    <t>https://www.energymadeeasy.gov.au/plan?id=DIA48974MRE&amp;postcode=4000</t>
  </si>
  <si>
    <t>Discover Energy</t>
  </si>
  <si>
    <t>Solar Boost</t>
  </si>
  <si>
    <t>Online sign-up via Discover Energy website only and only for new customer of Discover Energy with e-billing</t>
  </si>
  <si>
    <t>https://www.energymadeeasy.gov.au/plan?id=DEN36060MRE2&amp;postcode=4000</t>
  </si>
  <si>
    <t>For new customers only that sign up online. E-billing only</t>
  </si>
  <si>
    <t>https://www.energymadeeasy.gov.au/plan?id=DEN36061MRE2&amp;postcode=4000</t>
  </si>
  <si>
    <t>https://www.energymadeeasy.gov.au/plan?id=DEN36062MRE2&amp;postcode=4000</t>
  </si>
  <si>
    <t>https://www.energymadeeasy.gov.au/plan?id=DEN36047MRE2&amp;postcode=4000</t>
  </si>
  <si>
    <t>https://www.energymadeeasy.gov.au/plan?id=DOD13973MRE&amp;postcode=4000</t>
  </si>
  <si>
    <t>https://www.energymadeeasy.gov.au/plan?id=DOD13974MRE&amp;postcode=4000</t>
  </si>
  <si>
    <t>https://www.energymadeeasy.gov.au/plan?id=DOD14389MRE&amp;postcode=4000</t>
  </si>
  <si>
    <t>https://www.energymadeeasy.gov.au/plan?id=ENE19200MRE&amp;utm_source=EnergyAustralia&amp;utm_campaign=bpi-retailer&amp;utm_medium=retailer&amp;postcode=4000</t>
  </si>
  <si>
    <t>https://www.energymadeeasy.gov.au/plan?id=ENE19182MRE&amp;utm_source=EnergyAustralia&amp;utm_campaign=bpi-retailer&amp;utm_medium=retailer&amp;postcode=4000</t>
  </si>
  <si>
    <t>https://www.energymadeeasy.gov.au/plan?id=ENE19179MRE&amp;utm_source=EnergyAustralia&amp;utm_campaign=bpi-retailer&amp;utm_medium=retailer&amp;postcode=4000</t>
  </si>
  <si>
    <t>https://www.energymadeeasy.gov.au/plan?id=ENE19318MRE&amp;utm_source=EnergyAustralia&amp;utm_campaign=bpi-retailer&amp;utm_medium=retailer&amp;postcode=4000</t>
  </si>
  <si>
    <t>Future X Power</t>
  </si>
  <si>
    <t>Flexi Saver</t>
  </si>
  <si>
    <t>https://www.energymadeeasy.gov.au/plan?id=FXP14710MRE&amp;postcode=4000</t>
  </si>
  <si>
    <t>https://www.energymadeeasy.gov.au/plan?id=FXP13795MRE&amp;utm_source=Future%20X%20Power&amp;utm_campaign=bpi-retailer&amp;utm_medium=retailer&amp;postcode=4000</t>
  </si>
  <si>
    <t>https://www.energymadeeasy.gov.au/plan?id=FXP13763MRE&amp;utm_source=Future%20X%20Power&amp;utm_campaign=bpi-retailer&amp;utm_medium=retailer&amp;postcode=4000</t>
  </si>
  <si>
    <t>GloBird Energy</t>
  </si>
  <si>
    <t>GloSave</t>
  </si>
  <si>
    <t>https://www.energymadeeasy.gov.au/plan?id=GLO48743MRE3&amp;postcode=4000</t>
  </si>
  <si>
    <t>https://www.energymadeeasy.gov.au/plan?id=GLO48744MRE3&amp;postcode=4000</t>
  </si>
  <si>
    <t>https://www.energymadeeasy.gov.au/plan?id=GLO48742MRE2&amp;postcode=4000</t>
  </si>
  <si>
    <t>Kogan Energy</t>
  </si>
  <si>
    <t>https://www.energymadeeasy.gov.au/plan?id=KOG58261MRE1&amp;postcode=4000</t>
  </si>
  <si>
    <t>https://www.energymadeeasy.gov.au/plan?id=KOG58263MRE1&amp;postcode=4000</t>
  </si>
  <si>
    <t>https://www.energymadeeasy.gov.au/plan?id=KOG58262MRE1&amp;postcode=4000</t>
  </si>
  <si>
    <t>https://www.energymadeeasy.gov.au/plan?id=KOG58264MRE1&amp;postcode=4000</t>
  </si>
  <si>
    <t>Locality Planning Energy</t>
  </si>
  <si>
    <t>LPE Mates Rates (solar)</t>
  </si>
  <si>
    <t>https://www.energymadeeasy.gov.au/plan?id=LPE14751MRE1&amp;postcode=4000</t>
  </si>
  <si>
    <t>https://www.energymadeeasy.gov.au/plan?id=LPE14753MRE1&amp;postcode=4000</t>
  </si>
  <si>
    <t>https://www.energymadeeasy.gov.au/plan?id=LPE14805MRE1&amp;postcode=4000</t>
  </si>
  <si>
    <t>All Day Breakfast</t>
  </si>
  <si>
    <t>https://www.energymadeeasy.gov.au/plan?id=MOJ49662MRE&amp;postcode=4000</t>
  </si>
  <si>
    <t>9c FIT for 12 months thereafter 7c FIT</t>
  </si>
  <si>
    <t>https://www.energymadeeasy.gov.au/plan?id=ORI77144MRE&amp;postcode=4000</t>
  </si>
  <si>
    <t>https://www.energymadeeasy.gov.au/plan?id=ORI77143MRE&amp;postcode=4000</t>
  </si>
  <si>
    <t>https://www.energymadeeasy.gov.au/plan?id=ORI77145MRE&amp;postcode=4000</t>
  </si>
  <si>
    <t>https://www.energymadeeasy.gov.au/plan?id=ORI77142MRE&amp;postcode=4000</t>
  </si>
  <si>
    <t>OVO Energy</t>
  </si>
  <si>
    <t>The One Plan</t>
  </si>
  <si>
    <t>10% GreenPower</t>
  </si>
  <si>
    <t>3% interest paid on credit balances. Direct debit only.</t>
  </si>
  <si>
    <t>https://www.energymadeeasy.gov.au/plan?id=OVO53477MRE&amp;postcode=4000</t>
  </si>
  <si>
    <t>QLD-Controlled 1</t>
  </si>
  <si>
    <t>https://www.energymadeeasy.gov.au/plan?id=OVO53478MRE&amp;postcode=4000</t>
  </si>
  <si>
    <t>https://www.energymadeeasy.gov.au/plan?id=OVO53476MRE&amp;postcode=4000</t>
  </si>
  <si>
    <t>Powerclub</t>
    <phoneticPr fontId="0" type="noConversion"/>
  </si>
  <si>
    <t>A refundable contribution to your powerbank of $40 per 1,000 kWh of annual consumption must be paid.</t>
  </si>
  <si>
    <t>https://www.energymadeeasy.gov.au/plan?id=PWR93204MRE&amp;postcode=4000</t>
  </si>
  <si>
    <t>https://www.energymadeeasy.gov.au/plan?id=PWR93209MRE&amp;postcode=4000</t>
  </si>
  <si>
    <t>Rate Saver</t>
  </si>
  <si>
    <t>https://www.energymadeeasy.gov.au/plan?id=POW15458MRE&amp;postcode=4000</t>
  </si>
  <si>
    <t>https://www.energymadeeasy.gov.au/plan?id=POW15459MRE&amp;postcode=4000</t>
  </si>
  <si>
    <t>https://www.energymadeeasy.gov.au/plan?id=POW15479MRE&amp;postcode=4000</t>
  </si>
  <si>
    <t>https://www.powershop.com.au/app/rates/resi/elec/energex/resi-elec-energex-market-offer-tariff-all.pdf?v=1</t>
  </si>
  <si>
    <t>https://www.energymadeeasy.gov.au/plan?postcode=4000&amp;id=REA53085MRE</t>
  </si>
  <si>
    <t>https://www.energymadeeasy.gov.au/plan?postcode=4000&amp;id=REA53086MRE</t>
  </si>
  <si>
    <t>https://www.energymadeeasy.gov.au/plan?postcode=4000&amp;id=REA53088MRE</t>
  </si>
  <si>
    <t>https://www.energymadeeasy.gov.au/plan?postcode=4000&amp;id=REA53254MRE</t>
  </si>
  <si>
    <t>Living Energy Saver</t>
  </si>
  <si>
    <t>FIT rate applies to first 5kWh/day only. Export above that attracts a FIT of 10 c/kWh.</t>
  </si>
  <si>
    <t>https://www.energymadeeasy.gov.au/plan?id=RED21476MRE&amp;postcode=4000</t>
  </si>
  <si>
    <t>https://www.energymadeeasy.gov.au/plan?id=RED21477MRE&amp;postcode=4000</t>
  </si>
  <si>
    <t>https://www.energymadeeasy.gov.au/plan?id=RED21478MRE&amp;postcode=4000</t>
  </si>
  <si>
    <t>https://www.energymadeeasy.gov.au/plan?id=RED21752MRE&amp;postcode=4000</t>
  </si>
  <si>
    <t>Choice</t>
  </si>
  <si>
    <t>https://www.energymadeeasy.gov.au/plan?id=SIM61766MRE2&amp;postcode=4000</t>
  </si>
  <si>
    <t>https://www.energymadeeasy.gov.au/plan?id=SIM61763MRE2&amp;postcode=4000</t>
  </si>
  <si>
    <t>https://www.energymadeeasy.gov.au/plan?id=SIM61775MRE2&amp;postcode=4000</t>
  </si>
  <si>
    <t>https://www.energymadeeasy.gov.au/plan?id=SIM61676MRE2&amp;postcode=4000</t>
  </si>
  <si>
    <t>Flora Solar</t>
  </si>
  <si>
    <t>https://www.energymadeeasy.gov.au/plan?id=CLI65125MRE1&amp;postcode=4000</t>
  </si>
  <si>
    <t>https://www.energymadeeasy.gov.au/plan?id=CLI65172MRE1&amp;postcode=4000</t>
  </si>
  <si>
    <t>https://www.energymadeeasy.gov.au/plan?id=CLI65188MRE1&amp;postcode=4000</t>
  </si>
  <si>
    <t>Sumo Power</t>
  </si>
  <si>
    <t>Assure Advantage</t>
  </si>
  <si>
    <t>https://www.energymadeeasy.gov.au/plan?id=SUM91378MRE1&amp;postcode=4000</t>
  </si>
  <si>
    <t>https://www.energymadeeasy.gov.au/plan?id=SUM91380MRE1&amp;postcode=4000</t>
  </si>
  <si>
    <t>https://www.energymadeeasy.gov.au/plan?id=SUM91379MRE1&amp;postcode=4000</t>
  </si>
  <si>
    <t>Local Saver</t>
  </si>
  <si>
    <t>16 cents FIT rate for first 10kWh/day, 10 cents after</t>
  </si>
  <si>
    <t>https://www.energymadeeasy.gov.au/plan?id=LCL32941MRE&amp;postcode=4000</t>
  </si>
  <si>
    <t>https://www.energymadeeasy.gov.au/plan?id=LCL32942MRE&amp;postcode=4000</t>
  </si>
  <si>
    <t>https://www.energymadeeasy.gov.au/plan?id=LCL33002MRE&amp;postcode=4000</t>
  </si>
  <si>
    <t>Quarterly bill ($)</t>
  </si>
  <si>
    <t>Retailers:</t>
  </si>
  <si>
    <t>https://diamondenergy.com.au/epfs/resi/market/energex-2.pdf</t>
  </si>
  <si>
    <t>You may be eligible for our PowerResponse program, and by participating in events, you may be eligible for rebates which may change over time.</t>
  </si>
  <si>
    <t>Online Member</t>
  </si>
  <si>
    <t>Free membership for first 4 months, which is credited to the account if your account is up to date at the end of your first 4 months</t>
  </si>
  <si>
    <t>Direct debit only.</t>
  </si>
  <si>
    <t>https://www.energymadeeasy.gov.au/plan?id=LCL112239MRE&amp;postcode=4000</t>
  </si>
  <si>
    <t>Energy Saver</t>
  </si>
  <si>
    <t>https://www.energymadeeasy.gov.au/plan?id=SIM240951MRE&amp;utm_source=Simply%20Energy&amp;utm_campaign=bpi-retailer&amp;utm_medium=retailer&amp;postcode=4000</t>
  </si>
  <si>
    <t>When you sign up to Mojo Power and you bring a friend with you, you both get $50 credit. The credit will be applied once the friend signs up with your referral code and completes the onboarding process to become a Mojo Power customer.</t>
  </si>
  <si>
    <t>https://www.energymadeeasy.gov.au/plan?id=MOJ49658MRE&amp;postcode=4000</t>
  </si>
  <si>
    <t>Carbon neutral</t>
  </si>
  <si>
    <t>https://www.powershop.com.au/app/rates/aer/electricity/residential/market/energex/combined-all.pdf?v=1.1.0</t>
  </si>
  <si>
    <t>nso</t>
  </si>
  <si>
    <t>https://www.energymadeeasy.gov.au/plan?id=ALI143855MRE&amp;postcode=4000</t>
  </si>
  <si>
    <t>https://www.energymadeeasy.gov.au/plan?id=FXP98025MRE&amp;postcode=4000</t>
  </si>
  <si>
    <t>https://assets.kogan.com/files/energy/pdf/rates/2021june/KE-EX-combined-market3.pdf</t>
  </si>
  <si>
    <t>https://www.energymadeeasy.gov.au/plan?id=OVO205940MRE&amp;postcode=4000</t>
  </si>
  <si>
    <t>Amber Plan</t>
  </si>
  <si>
    <t>Available to smart meter customers only. Direct debit.</t>
  </si>
  <si>
    <t>https://amber-website-documents.s3.ap-southeast-2.amazonaws.com/Basic+Plan+Information+Documents/2021-07-01/Energex_AMB260002MRE1_QLD_CZ2.pdf</t>
  </si>
  <si>
    <t>SureSave</t>
  </si>
  <si>
    <t>$50 online sign-up credit on your second bill</t>
  </si>
  <si>
    <t>Account credits</t>
  </si>
  <si>
    <t>https://www.energymadeeasy.gov.au/plan?id=GLO250752MRE&amp;postcode=4000</t>
  </si>
  <si>
    <t>Nectr</t>
  </si>
  <si>
    <t>Friends Clean</t>
  </si>
  <si>
    <t>$50 credit on your 2nd bill, if you sign up using a Refer a Friend link from an existing Nectr customer. Applies to new customers only. </t>
  </si>
  <si>
    <t>https://www.energymadeeasy.gov.au/plan?id=NTR251075MRE&amp;postcode=4000</t>
  </si>
  <si>
    <t>Assure</t>
  </si>
  <si>
    <t>https://www.energymadeeasy.gov.au/plan?id=SUM106777MRE&amp;postcode=4000</t>
  </si>
  <si>
    <t>Momentum Energy</t>
  </si>
  <si>
    <t>Bright Spark Power</t>
  </si>
  <si>
    <t>12 Month Contract</t>
  </si>
  <si>
    <t>Direct debit and credit card only</t>
  </si>
  <si>
    <t>https://www.energymadeeasy.gov.au/plan?id=BSP237442MRE1&amp;postcode=4000</t>
  </si>
  <si>
    <t>Enova Energy</t>
  </si>
  <si>
    <t>Glow Power</t>
  </si>
  <si>
    <t>Everyday Saver</t>
  </si>
  <si>
    <t>https://www.energymadeeasy.gov.au/plan?id=ESM197610MRE1&amp;postcode=4000</t>
  </si>
  <si>
    <t>Radian Energy</t>
  </si>
  <si>
    <t>Grid to Go</t>
  </si>
  <si>
    <t>https://www.energymadeeasy.gov.au/plan?id=RAD213039SRE4&amp;postcode=4000</t>
  </si>
  <si>
    <t>https://www.energymadeeasy.gov.au/plan?id=LCL112243MRE&amp;postcode=4000</t>
  </si>
  <si>
    <t>https://www.energymadeeasy.gov.au/plan?id=SIM240907MRE&amp;utm_source=Simply%20Energy&amp;utm_campaign=bpi-retailer&amp;utm_medium=retailer&amp;postcode=4000</t>
  </si>
  <si>
    <t>https://www.energymadeeasy.gov.au/plan?id=MOJ233297MRE&amp;postcode=4000</t>
  </si>
  <si>
    <t>https://www.powershop.com.au/app/rates/aer/electricity/residential/market/energex/combined-all.pdf?v=1.1.1</t>
  </si>
  <si>
    <t>https://www.energymadeeasy.gov.au/plan?id=FXP98027MRE&amp;utm_source=Future%20X%20Power&amp;utm_campaign=bpi-retailer&amp;utm_medium=retailer&amp;postcode=4000</t>
  </si>
  <si>
    <t>https://www.energymadeeasy.gov.au/plan?id=OVO205942MRE&amp;postcode=4000</t>
  </si>
  <si>
    <t>https://amber-website-documents.s3.ap-southeast-2.amazonaws.com/Basic+Plan+Information+Documents/2021-07-01/Energex%2BCL_AMB260003MRE1_QLD_CZ2.pdf</t>
  </si>
  <si>
    <t>https://www.energymadeeasy.gov.au/plan?id=GLO250753MRE&amp;postcode=4000</t>
  </si>
  <si>
    <t>https://www.energymadeeasy.gov.au/plan?id=NTR251081MRE&amp;postcode=4000</t>
  </si>
  <si>
    <t>https://www.energymadeeasy.gov.au/plan?id=BSP237443MRE1&amp;postcode=4000</t>
  </si>
  <si>
    <t>https://www.energymadeeasy.gov.au/plan?id=ESM197632MRE1&amp;postcode=4000</t>
  </si>
  <si>
    <t>https://www.energymadeeasy.gov.au/plan?id=RAD213040SRE4&amp;postcode=4000</t>
  </si>
  <si>
    <t>https://www.energymadeeasy.gov.au/plan?id=LCL112244MRE&amp;postcode=4000</t>
  </si>
  <si>
    <t>https://www.energymadeeasy.gov.au/plan?id=SIM240908MRE&amp;utm_source=Simply%20Energy&amp;utm_campaign=bpi-retailer&amp;utm_medium=retailer&amp;postcode=4000</t>
  </si>
  <si>
    <t>https://www.energymadeeasy.gov.au/plan?id=MOJ233307MRE&amp;postcode=4000</t>
  </si>
  <si>
    <t>https://www.powershop.com.au/app/rates/aer/electricity/residential/market/energex/combined-all.pdf?v=1.1.2</t>
  </si>
  <si>
    <t>https://www.energymadeeasy.gov.au/plan?id=FXP98026MRE&amp;utm_source=Future%20X%20Power&amp;utm_campaign=bpi-retailer&amp;utm_medium=retailer&amp;postcode=4000</t>
  </si>
  <si>
    <t>https://www.energymadeeasy.gov.au/plan?id=OVO205941MRE&amp;postcode=4000</t>
  </si>
  <si>
    <t>https://www.energymadeeasy.gov.au/plan?id=NTR251083MRE&amp;postcode=4000</t>
  </si>
  <si>
    <t>https://www.energymadeeasy.gov.au/plan?id=MOM243124MRE&amp;utm_source=Momentum%20Energy&amp;utm_campaign=bpi-retailer&amp;utm_medium=retailer&amp;postcode=4000</t>
  </si>
  <si>
    <t>https://www.energymadeeasy.gov.au/plan?id=ESM197562MRE1&amp;postcode=4000</t>
  </si>
  <si>
    <t>https://www.energymadeeasy.gov.au/plan?id=RAD213041SRE4&amp;postcode=4000</t>
  </si>
  <si>
    <t>https://www.energymadeeasy.gov.au/plan?id=LCL112458MRE&amp;postcode=4000</t>
  </si>
  <si>
    <t>https://www.powershop.com.au/app/rates/aer/electricity/residential/market/energex/combined-all.pdf?v=1.1.3</t>
  </si>
  <si>
    <t>https://www.energymadeeasy.gov.au/plan?id=GLO250755MRE&amp;postcode=4000</t>
  </si>
  <si>
    <t>https://www.energymadeeasy.gov.au/plan?id=ESM197660MRE1&amp;postcode=4000</t>
  </si>
  <si>
    <t>https://www.energymadeeasy.gov.au/plan?id=RAD213043SRE4&amp;postcode=4000</t>
  </si>
  <si>
    <t>G'day Sunshine</t>
  </si>
  <si>
    <t>https://www.energymadeeasy.gov.au/plan?id=MOJ182626MRE&amp;postcode=4000</t>
  </si>
  <si>
    <t>July 2021</t>
  </si>
  <si>
    <r>
      <t>Report 6: Queensland</t>
    </r>
    <r>
      <rPr>
        <sz val="10"/>
        <rFont val="Arial"/>
        <family val="2"/>
      </rPr>
      <t xml:space="preserve"> Energy Prices July 2017, An update report</t>
    </r>
    <r>
      <rPr>
        <sz val="10"/>
        <rFont val="Verdana"/>
        <family val="2"/>
      </rPr>
      <t xml:space="preserve"> (August 2017)   </t>
    </r>
  </si>
  <si>
    <r>
      <t>Report 7: Queensland</t>
    </r>
    <r>
      <rPr>
        <sz val="10"/>
        <rFont val="Arial"/>
        <family val="2"/>
      </rPr>
      <t xml:space="preserve"> Energy Prices July 2018, An update report</t>
    </r>
    <r>
      <rPr>
        <sz val="10"/>
        <rFont val="Verdana"/>
        <family val="2"/>
      </rPr>
      <t xml:space="preserve"> (August 2018)   </t>
    </r>
  </si>
  <si>
    <r>
      <t>Report 8: Queensland</t>
    </r>
    <r>
      <rPr>
        <sz val="10"/>
        <rFont val="Arial"/>
        <family val="2"/>
      </rPr>
      <t xml:space="preserve"> Energy Prices July 2019, An update report</t>
    </r>
    <r>
      <rPr>
        <sz val="10"/>
        <rFont val="Verdana"/>
        <family val="2"/>
      </rPr>
      <t xml:space="preserve"> (August 2019)   </t>
    </r>
  </si>
  <si>
    <r>
      <t>Report 9: Queensland</t>
    </r>
    <r>
      <rPr>
        <sz val="10"/>
        <rFont val="Arial"/>
        <family val="2"/>
      </rPr>
      <t xml:space="preserve"> Energy Prices July 2020, An update report</t>
    </r>
    <r>
      <rPr>
        <sz val="10"/>
        <rFont val="Verdana"/>
        <family val="2"/>
      </rPr>
      <t xml:space="preserve"> (August 2020)   </t>
    </r>
  </si>
  <si>
    <r>
      <t>Report 10: Queensland</t>
    </r>
    <r>
      <rPr>
        <sz val="10"/>
        <rFont val="Arial"/>
        <family val="2"/>
      </rPr>
      <t xml:space="preserve"> Energy Prices July 2021, An update report</t>
    </r>
    <r>
      <rPr>
        <sz val="10"/>
        <rFont val="Verdana"/>
        <family val="2"/>
      </rPr>
      <t xml:space="preserve"> (September 2021)   </t>
    </r>
  </si>
  <si>
    <t>Solar Bonus</t>
  </si>
  <si>
    <t>Solar</t>
  </si>
  <si>
    <t>Solar Smart</t>
  </si>
  <si>
    <t>Momentum Energy</t>
    <phoneticPr fontId="0" type="noConversion"/>
  </si>
  <si>
    <t>Solar Step Up</t>
  </si>
  <si>
    <t>Enova Energy</t>
    <phoneticPr fontId="0" type="noConversion"/>
  </si>
  <si>
    <t>Solar Premium</t>
  </si>
  <si>
    <t>SmilePower Flexi</t>
    <phoneticPr fontId="0" type="noConversion"/>
  </si>
  <si>
    <t>https://www.energymadeeasy.gov.au/plan?id=AGL15272MRE&amp;postcode=4000</t>
  </si>
  <si>
    <t>https://www.energymadeeasy.gov.au/plan?id=1ST252920MRE&amp;postcode=4000</t>
  </si>
  <si>
    <t>https://www.energymadeeasy.gov.au/plan?postcode=4000&amp;id=REA107797MRE</t>
  </si>
  <si>
    <t>https://www.energymadeeasy.gov.au/plan?id=PWR258964MRE&amp;postcode=4000</t>
  </si>
  <si>
    <t>https://www.energymadeeasy.gov.au/plan?id=COV71642MRE2&amp;postcode=4000</t>
  </si>
  <si>
    <t>For export over 600 kWh/quarter the FIT rate us 4c</t>
  </si>
  <si>
    <t>https://www.energymadeeasy.gov.au/plan?id=DEN254680MRE1&amp;postcode=4000</t>
  </si>
  <si>
    <t>https://localityenergy.com.au/uploads/images/Energex/Mates-Rates/LPE231035MRE.pdf</t>
  </si>
  <si>
    <t>https://www.energymadeeasy.gov.au/plan?id=MOM243087MRE&amp;utm_source=Momentum%20Energy&amp;utm_campaign=bpi-retailer&amp;utm_medium=retailer&amp;postcode=4000</t>
  </si>
  <si>
    <t>https://www.energymadeeasy.gov.au/plan?id=ENO192677MRE&amp;postcode=4000</t>
  </si>
  <si>
    <t>https://www.energymadeeasy.gov.au/plan?id=AGL15271MRE&amp;postcode=4000</t>
  </si>
  <si>
    <t>https://www.energymadeeasy.gov.au/plan?id=1ST252921MRE&amp;postcode=4000</t>
  </si>
  <si>
    <t>https://www.energymadeeasy.gov.au/plan?postcode=4000&amp;id=REA107798MRE</t>
  </si>
  <si>
    <t>https://www.energymadeeasy.gov.au/plan?id=COV71638MRE2&amp;postcode=4000</t>
  </si>
  <si>
    <t>https://www.energymadeeasy.gov.au/plan?id=DEN254682MRE1&amp;postcode=4000</t>
  </si>
  <si>
    <t>https://localityenergy.com.au/uploads/images/Energex/Mates-Rates/LPE231037MRE.pdf</t>
  </si>
  <si>
    <t>https://www.energymadeeasy.gov.au/plan?id=MOM242904MRE&amp;utm_source=Momentum%20Energy&amp;utm_campaign=bpi-retailer&amp;utm_medium=retailer&amp;postcode=4000</t>
  </si>
  <si>
    <t>https://www.energymadeeasy.gov.au/plan?id=ENO192676MRE&amp;postcode=4000</t>
  </si>
  <si>
    <t>https://www.energymadeeasy.gov.au/plan?id=1ST252923MRE&amp;postcode=4000</t>
  </si>
  <si>
    <t>https://www.energymadeeasy.gov.au/plan?postcode=4000&amp;id=REA107799MRE</t>
  </si>
  <si>
    <t>https://www.energymadeeasy.gov.au/plan?id=DEN254681MRE1&amp;postcode=4000</t>
  </si>
  <si>
    <t>https://www.energymadeeasy.gov.au/plan?id=MOM243101MRE&amp;utm_source=Momentum%20Energy&amp;utm_campaign=bpi-retailer&amp;utm_medium=retailer&amp;postcode=4000</t>
  </si>
  <si>
    <t>https://www.energymadeeasy.gov.au/plan?id=AGL15054MRE&amp;postcode=4000</t>
  </si>
  <si>
    <t>https://www.energymadeeasy.gov.au/plan?id=1ST252937MRE&amp;postcode=4000</t>
  </si>
  <si>
    <t>https://www.energymadeeasy.gov.au/plan?postcode=4000&amp;id=REA107801MRE</t>
  </si>
  <si>
    <t>https://www.energymadeeasy.gov.au/plan?id=PWR259057MRE&amp;postcode=4000</t>
  </si>
  <si>
    <t>https://www.energymadeeasy.gov.au/plan?id=COV71637MRE2&amp;postcode=4000</t>
  </si>
  <si>
    <t>https://www.energymadeeasy.gov.au/plan?id=DEN254679MRE1&amp;postcode=4000</t>
  </si>
  <si>
    <t>https://localityenergy.com.au/uploads/images/Energex/Mates-Rates/LPE231039MRE.pdf</t>
  </si>
  <si>
    <t>https://www.energymadeeasy.gov.au/plan?id=ENO192691MRE&amp;postcode=4000</t>
  </si>
  <si>
    <t>FIT (c/kWh)</t>
    <phoneticPr fontId="0" type="noConversion"/>
  </si>
  <si>
    <t>1st step (kWh/quarter)</t>
  </si>
  <si>
    <t>1st step (months)</t>
  </si>
  <si>
    <t>2nd FIT (c/kWh)</t>
  </si>
  <si>
    <t xml:space="preserve">Workbook 5: Solar Market Offers </t>
  </si>
  <si>
    <t>July 2022</t>
  </si>
  <si>
    <r>
      <t>Report 11: Queensland</t>
    </r>
    <r>
      <rPr>
        <sz val="10"/>
        <rFont val="Arial"/>
        <family val="2"/>
      </rPr>
      <t xml:space="preserve"> Energy Prices July 2022, An update report</t>
    </r>
    <r>
      <rPr>
        <sz val="10"/>
        <rFont val="Verdana"/>
        <family val="2"/>
      </rPr>
      <t xml:space="preserve"> (August 2022)   </t>
    </r>
  </si>
  <si>
    <t>Mandatory shortened billing cycle (months)</t>
  </si>
  <si>
    <t>Comments</t>
    <phoneticPr fontId="7" type="noConversion"/>
  </si>
  <si>
    <t>Source</t>
    <phoneticPr fontId="7" type="noConversion"/>
  </si>
  <si>
    <t>Update status</t>
    <phoneticPr fontId="7" type="noConversion"/>
  </si>
  <si>
    <t xml:space="preserve">Renewable Saver </t>
  </si>
  <si>
    <t>Solar Max</t>
  </si>
  <si>
    <t>$25 online sign-up credit</t>
  </si>
  <si>
    <t>Offer available to eligible residential customers who sign up to an electricity or gas offer via energyaustralia.com.au. Limit of one $25 credit per new energy account, per customer address.  You may be eligible for our PowerResponse program, and by participating in events, you may be eligible for rebates which may change over time.</t>
  </si>
  <si>
    <t>Free membership for first 6 months, which is credited to the account after 6 months</t>
  </si>
  <si>
    <t>If you take up Origin Go Zero, we will offset 100% of the greenhouse gas emissions from your electricity or gas supply through Climate Active, a government-backed carbon neutral certification scheme. The cost is $1.50 per week.</t>
  </si>
  <si>
    <t>Basic</t>
  </si>
  <si>
    <t>https://www.energymadeeasy.gov.au/plan?id=PSH305498MRE&amp;postcode=4000</t>
  </si>
  <si>
    <t>75% GP also avaialble @ 3c per kWh. Get a non-refundable $50 (incl GST) credit when you sign up to ReAmped Energy using a refer a friend link from an existing ReAmped Energy customer.  </t>
  </si>
  <si>
    <t>https://assets.website-files.com/5be398fec98f64eddec9df1c/62ba90be4c12e2d84c8d50d8_Energex%20CL%20CZ2.pdf</t>
  </si>
  <si>
    <t>https://www.energymadeeasy.gov.au/plan?id=GLO394321MRE&amp;postcode=4000</t>
  </si>
  <si>
    <t>Free Kogan First Membership</t>
  </si>
  <si>
    <t>You must agree to a Kogan First membership</t>
  </si>
  <si>
    <t>https://www.energymadeeasy.gov.au/plan?id=KOG365916MRE&amp;postcode=4000</t>
  </si>
  <si>
    <t>https://www.energymadeeasy.gov.au/plan?id=SUM395677MRE1&amp;postcode=4000</t>
  </si>
  <si>
    <t>https://www.energymadeeasy.gov.au/plan?id=ENE360427MR&amp;utm_source=EnergyAustralia&amp;utm_campaign=bpi-retailer&amp;utm_medium=retailer&amp;postcode=4000</t>
  </si>
  <si>
    <t>https://www.energymadeeasy.gov.au/plan?id=LCL416611MRE1&amp;postcode=4000</t>
  </si>
  <si>
    <t>QLD-TOU-Shoulder night</t>
  </si>
  <si>
    <t>https://www.energymadeeasy.gov.au/plan?id=ALI463761MRE&amp;postcode=4000</t>
  </si>
  <si>
    <t>https://www.energymadeeasy.gov.au/plan?id=ALI463797MRE&amp;postcode=4000</t>
  </si>
  <si>
    <t>July 2023</t>
  </si>
  <si>
    <t>*Electricity solar market offers as of July 2016 - July 2023</t>
  </si>
  <si>
    <t>*Analysis of solar bills as of July 2016 - July 2023. There are separate sheets for households in Brisbane</t>
  </si>
  <si>
    <t xml:space="preserve">The Queensland Tariff-Tracking project has produced 5 workbooks and 12 reports: </t>
  </si>
  <si>
    <t>Workbook 1: Regulated/standard electricity offers 2009 - 2023</t>
  </si>
  <si>
    <t>Workbook 2: Standard retail gas offers 2009 - 2023</t>
  </si>
  <si>
    <t>Workbook 3: Published electricity market offers as of July 2012 - July 2023</t>
  </si>
  <si>
    <t>Workbook 4: Published gas market offers as of July 2012 - July 2023</t>
  </si>
  <si>
    <t>Workbook 5: Solar market offers as of July 2016 - July 2023</t>
  </si>
  <si>
    <r>
      <t>Report 12: Queensland</t>
    </r>
    <r>
      <rPr>
        <sz val="10"/>
        <rFont val="Arial"/>
        <family val="2"/>
      </rPr>
      <t xml:space="preserve"> Energy Prices July 2023, An update report</t>
    </r>
    <r>
      <rPr>
        <sz val="10"/>
        <rFont val="Verdana"/>
        <family val="2"/>
      </rPr>
      <t xml:space="preserve"> (September 2023)   </t>
    </r>
  </si>
  <si>
    <t>SOUTH EAST QUEENSLAND (non-Brisbane), ENERGEX NETWORK</t>
  </si>
  <si>
    <t>https://www.energymadeeasy.gov.au/plan?id=AGL15272MRE24&amp;postcode=4000</t>
  </si>
  <si>
    <t>Mandatory e-billing</t>
  </si>
  <si>
    <t>https://www.energymadeeasy.gov.au/plan?id=AGL15054MRE25&amp;postcode=4000</t>
  </si>
  <si>
    <t>https://www.energymadeeasy.gov.au/plan?id=DIA34675MRE6&amp;postcode=4000</t>
  </si>
  <si>
    <t>https://www.energymadeeasy.gov.au/plan?id=DIA34656MRE6&amp;postcode=4000</t>
  </si>
  <si>
    <t>https://www.energymadeeasy.gov.au/plan?id=DIA48974MRE6&amp;postcode=4000</t>
  </si>
  <si>
    <t>https://www.energymadeeasy.gov.au/plan?id=ENE360420MRE13&amp;postcode=4000</t>
  </si>
  <si>
    <t>https://www.energymadeeasy.gov.au/plan?id=ENE360427MRE13&amp;postcode=4000</t>
  </si>
  <si>
    <t>https://www.energymadeeasy.gov.au/plan?id=LCL569534MRE1&amp;postcode=4000</t>
  </si>
  <si>
    <t>https://www.energymadeeasy.gov.au/plan?id=LCL569537MRE1&amp;postcode=4000</t>
  </si>
  <si>
    <t>https://www.energymadeeasy.gov.au/plan?id=LCL569536MRE1&amp;postcode=4000</t>
  </si>
  <si>
    <t>https://www.energymadeeasy.gov.au/plan?id=LCL569538MRE1&amp;postcode=4000</t>
  </si>
  <si>
    <t>https://www.energymadeeasy.gov.au/plan?id=ORI539813MRE3&amp;postcode=4000</t>
  </si>
  <si>
    <t>https://www.energymadeeasy.gov.au/plan?id=ORI539791MRE3&amp;postcode=4000</t>
  </si>
  <si>
    <t>https://www.energymadeeasy.gov.au/plan?id=ORI539833MRE3&amp;postcode=4000</t>
  </si>
  <si>
    <t>https://www.energymadeeasy.gov.au/plan?id=ORI539796MRE3&amp;postcode=4000</t>
  </si>
  <si>
    <t>https://www.energymadeeasy.gov.au/plan?id=ALI463761MRE4&amp;postcode=4000</t>
  </si>
  <si>
    <t>https://www.energymadeeasy.gov.au/plan?id=SIM589796MRE2&amp;postcode=4000</t>
  </si>
  <si>
    <t>https://www.energymadeeasy.gov.au/plan?id=PSH612022MRE1&amp;postcode=4000</t>
  </si>
  <si>
    <t>https://www.energymadeeasy.gov.au/plan?id=ALI463767MRE4&amp;postcode=4000</t>
  </si>
  <si>
    <t>https://www.energymadeeasy.gov.au/plan?id=SIM589797MRE2&amp;postcode=4000</t>
  </si>
  <si>
    <t>https://www.energymadeeasy.gov.au/plan?id=PSH612075MRE1&amp;postcode=4000</t>
  </si>
  <si>
    <t>https://www.energymadeeasy.gov.au/plan?id=SIM589793MRE2&amp;postcode=4000</t>
  </si>
  <si>
    <t>https://www.energymadeeasy.gov.au/plan?id=PSH612069MRE1&amp;postcode=4000</t>
  </si>
  <si>
    <t>https://www.energymadeeasy.gov.au/plan?id=ALI463797MRE4&amp;postcode=4000</t>
  </si>
  <si>
    <t>https://www.energymadeeasy.gov.au/plan?id=KOG611930MRE1&amp;postcode=4000</t>
  </si>
  <si>
    <t>https://www.energymadeeasy.gov.au/plan?id=KOG611907MRE1&amp;postcode=4000</t>
  </si>
  <si>
    <t>https://www.energymadeeasy.gov.au/plan?id=KOG611895MRE1&amp;postcode=4000</t>
  </si>
  <si>
    <t>https://www.energymadeeasy.gov.au/plan?id=AMB611111MRE1&amp;postcode=4000</t>
  </si>
  <si>
    <t>https://www.energymadeeasy.gov.au/plan?id=AMB611117MRE1&amp;postcode=4000</t>
  </si>
  <si>
    <t>NEW</t>
  </si>
  <si>
    <t>Freedom</t>
  </si>
  <si>
    <t>Dodo</t>
  </si>
  <si>
    <t>Market Offer</t>
  </si>
  <si>
    <t>https://www.energymadeeasy.gov.au/plan?id=DOD559343MRE2&amp;postcode=4000</t>
  </si>
  <si>
    <t>https://www.energymadeeasy.gov.au/plan?id=DOD559340MRE2&amp;postcode=4000</t>
  </si>
  <si>
    <t>https://www.energymadeeasy.gov.au/plan?id=DOD559342MRE2&amp;postcode=4000</t>
  </si>
  <si>
    <t>Momentum</t>
  </si>
  <si>
    <t>Suit Yourself</t>
  </si>
  <si>
    <t>10% free GreenPower</t>
  </si>
  <si>
    <t>https://www.energymadeeasy.gov.au/plan?id=MOM546777MRE4&amp;postcode=4000</t>
  </si>
  <si>
    <t>https://www.energymadeeasy.gov.au/plan?id=MOM546862MRE4&amp;postcode=4000</t>
  </si>
  <si>
    <t>https://www.energymadeeasy.gov.au/plan?id=MOM546832MRE4&amp;postcode=4000</t>
  </si>
  <si>
    <t>https://www.energymadeeasy.gov.au/plan?id=MOM546802MRE4&amp;postcode=4000</t>
  </si>
  <si>
    <t>100% Clean</t>
  </si>
  <si>
    <t>OVO</t>
  </si>
  <si>
    <t>Direct debit only</t>
  </si>
  <si>
    <t>The Solar Plan</t>
  </si>
  <si>
    <t>https://www.energymadeeasy.gov.au/plan?id=OVO612616MRE2&amp;postcode=4000</t>
  </si>
  <si>
    <t>https://www.energymadeeasy.gov.au/plan?id=OVO612611MRE2&amp;postcode=4000</t>
  </si>
  <si>
    <t>https://www.energymadeeasy.gov.au/plan?id=PSH612002MRE2&amp;postcode=4000</t>
  </si>
  <si>
    <t>https://www.energymadeeasy.gov.au/plan?id=COV639781MRE1&amp;postcode=4000</t>
  </si>
  <si>
    <t>https://www.energymadeeasy.gov.au/plan?id=NTR646332MRE1&amp;postcode=4000</t>
  </si>
  <si>
    <t>https://www.energymadeeasy.gov.au/plan?id=GLO635314MRE2&amp;postcode=4000</t>
  </si>
  <si>
    <t>https://www.energymadeeasy.gov.au/plan?id=COV639782MRE1&amp;postcode=4000</t>
  </si>
  <si>
    <t>https://www.energymadeeasy.gov.au/plan?id=NTR646334MRE1&amp;postcode=4000</t>
  </si>
  <si>
    <t>https://www.energymadeeasy.gov.au/plan?id=COV639783MRE1&amp;postcode=4000</t>
  </si>
  <si>
    <t>https://www.energymadeeasy.gov.au/plan?id=NTR646335MRE1&amp;postcode=4000</t>
  </si>
  <si>
    <t>https://www.energymadeeasy.gov.au/plan?id=RED552215MRE3&amp;postcode=4000</t>
  </si>
  <si>
    <t>https://www.energymadeeasy.gov.au/plan?id=COV639792MRE1&amp;postcode=4000</t>
  </si>
  <si>
    <t>https://www.energymadeeasy.gov.au/plan?id=NTR646336MRE1&amp;postcode=4000</t>
  </si>
  <si>
    <t>https://www.energymadeeasy.gov.au/plan?id=AGL15272MRE25&amp;postcode=4000</t>
  </si>
  <si>
    <t>https://www.energymadeeasy.gov.au/plan?id=ENE360409MRE14&amp;postcode=4000</t>
  </si>
  <si>
    <t>https://www.energymadeeasy.gov.au/plan?id=SIM589864MRE2&amp;postcode=4000</t>
  </si>
  <si>
    <t>https://www.energymadeeasy.gov.au/plan?id=RED636161MRE1&amp;postcode=4000</t>
  </si>
  <si>
    <t>https://www.energymadeeasy.gov.au/plan?id=RED636156MRE1&amp;postcode=4000</t>
  </si>
  <si>
    <t>SolarPlus</t>
  </si>
  <si>
    <t>https://www.energymadeeasy.gov.au/plan?id=GLO635445MRE2&amp;postcode=4000</t>
  </si>
  <si>
    <t>https://www.energymadeeasy.gov.au/plan?id=GLO635447MRE2&amp;postcode=4000</t>
  </si>
  <si>
    <t>https://www.energymadeeasy.gov.au/plan?id=OVO612614MRE4&amp;postcode=4000</t>
  </si>
  <si>
    <t>https://www.energymadeeasy.gov.au/plan?id=OVO612615MRE4&amp;postcode=4000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</si>
</sst>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_);[Red]\(&quot;$&quot;#,##0\)"/>
    <numFmt numFmtId="164" formatCode="0.0"/>
  </numFmts>
  <fonts count="36" x14ac:knownFonts="1">
    <font>
      <sz val="10"/>
      <name val="Verdana"/>
    </font>
    <font>
      <b/>
      <sz val="10"/>
      <name val="Verdana"/>
      <family val="2"/>
    </font>
    <font>
      <sz val="10"/>
      <name val="Verdana"/>
      <family val="2"/>
    </font>
    <font>
      <b/>
      <sz val="10"/>
      <name val="Verdana"/>
      <family val="2"/>
    </font>
    <font>
      <sz val="10"/>
      <name val="Verdana"/>
      <family val="2"/>
    </font>
    <font>
      <sz val="8"/>
      <name val="Verdana"/>
      <family val="2"/>
    </font>
    <font>
      <sz val="11"/>
      <name val="Arial"/>
      <family val="2"/>
    </font>
    <font>
      <b/>
      <sz val="11"/>
      <name val="Arial"/>
      <family val="2"/>
    </font>
    <font>
      <b/>
      <sz val="9"/>
      <color indexed="81"/>
      <name val="Verdana"/>
      <family val="2"/>
    </font>
    <font>
      <sz val="9"/>
      <color indexed="81"/>
      <name val="Verdana"/>
      <family val="2"/>
    </font>
    <font>
      <b/>
      <sz val="11"/>
      <color indexed="18"/>
      <name val="Arial"/>
      <family val="2"/>
    </font>
    <font>
      <b/>
      <sz val="11"/>
      <color indexed="12"/>
      <name val="Arial"/>
      <family val="2"/>
    </font>
    <font>
      <b/>
      <sz val="10"/>
      <color indexed="12"/>
      <name val="Arial"/>
      <family val="2"/>
    </font>
    <font>
      <b/>
      <sz val="10"/>
      <color indexed="10"/>
      <name val="Arial"/>
      <family val="2"/>
    </font>
    <font>
      <sz val="10"/>
      <name val="Arial"/>
      <family val="2"/>
    </font>
    <font>
      <b/>
      <sz val="11"/>
      <color indexed="57"/>
      <name val="Arial"/>
      <family val="2"/>
    </font>
    <font>
      <sz val="8"/>
      <name val="Arial"/>
      <family val="2"/>
    </font>
    <font>
      <b/>
      <sz val="10"/>
      <name val="Arial"/>
      <family val="2"/>
    </font>
    <font>
      <sz val="10"/>
      <color indexed="9"/>
      <name val="Verdana"/>
      <family val="2"/>
    </font>
    <font>
      <sz val="12"/>
      <name val="Calibri"/>
      <family val="2"/>
    </font>
    <font>
      <b/>
      <sz val="9"/>
      <color rgb="FF000000"/>
      <name val="Verdana"/>
      <family val="2"/>
    </font>
    <font>
      <sz val="9"/>
      <color rgb="FF000000"/>
      <name val="Verdana"/>
      <family val="2"/>
    </font>
    <font>
      <u/>
      <sz val="10"/>
      <color theme="10"/>
      <name val="Verdana"/>
      <family val="2"/>
    </font>
    <font>
      <sz val="12"/>
      <color rgb="FF000000"/>
      <name val="Calibri"/>
      <family val="2"/>
      <scheme val="minor"/>
    </font>
    <font>
      <sz val="10"/>
      <color rgb="FF000000"/>
      <name val="Tahoma"/>
      <family val="2"/>
    </font>
    <font>
      <b/>
      <sz val="10"/>
      <color rgb="FF000000"/>
      <name val="Tahoma"/>
      <family val="2"/>
    </font>
    <font>
      <sz val="10"/>
      <color rgb="FF000000"/>
      <name val="Verdana"/>
      <family val="2"/>
    </font>
    <font>
      <b/>
      <sz val="10"/>
      <color rgb="FF000000"/>
      <name val="Verdana"/>
      <family val="2"/>
    </font>
    <font>
      <b/>
      <sz val="11"/>
      <color rgb="FF000000"/>
      <name val="Verdana"/>
      <family val="2"/>
    </font>
    <font>
      <sz val="6"/>
      <color rgb="FF000000"/>
      <name val="Verdana"/>
      <family val="2"/>
    </font>
    <font>
      <b/>
      <sz val="14"/>
      <color rgb="FF000000"/>
      <name val="Verdana"/>
      <family val="2"/>
    </font>
    <font>
      <sz val="8"/>
      <color rgb="FF000000"/>
      <name val="Verdana"/>
      <family val="2"/>
    </font>
    <font>
      <sz val="10"/>
      <color theme="1"/>
      <name val="Verdana"/>
      <family val="2"/>
    </font>
    <font>
      <b/>
      <sz val="10"/>
      <color theme="1"/>
      <name val="Verdana"/>
      <family val="2"/>
    </font>
    <font>
      <sz val="10"/>
      <color theme="0"/>
      <name val="Verdana"/>
      <family val="2"/>
    </font>
    <font>
      <b/>
      <sz val="10"/>
      <color theme="0"/>
      <name val="Verdana"/>
      <family val="2"/>
    </font>
  </fonts>
  <fills count="30">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indexed="22"/>
        <bgColor indexed="64"/>
      </patternFill>
    </fill>
    <fill>
      <patternFill patternType="solid">
        <fgColor indexed="53"/>
        <bgColor indexed="64"/>
      </patternFill>
    </fill>
    <fill>
      <patternFill patternType="solid">
        <fgColor indexed="42"/>
        <bgColor indexed="64"/>
      </patternFill>
    </fill>
    <fill>
      <patternFill patternType="solid">
        <fgColor indexed="50"/>
        <bgColor indexed="64"/>
      </patternFill>
    </fill>
    <fill>
      <patternFill patternType="solid">
        <fgColor indexed="52"/>
        <bgColor indexed="64"/>
      </patternFill>
    </fill>
    <fill>
      <patternFill patternType="solid">
        <fgColor indexed="47"/>
        <bgColor indexed="64"/>
      </patternFill>
    </fill>
    <fill>
      <patternFill patternType="solid">
        <fgColor indexed="44"/>
        <bgColor indexed="64"/>
      </patternFill>
    </fill>
    <fill>
      <patternFill patternType="solid">
        <fgColor indexed="57"/>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0"/>
        <bgColor indexed="64"/>
      </patternFill>
    </fill>
    <fill>
      <patternFill patternType="solid">
        <fgColor theme="9" tint="0.39997558519241921"/>
        <bgColor indexed="64"/>
      </patternFill>
    </fill>
    <fill>
      <patternFill patternType="solid">
        <fgColor indexed="49"/>
        <bgColor indexed="64"/>
      </patternFill>
    </fill>
    <fill>
      <patternFill patternType="solid">
        <fgColor theme="9" tint="0.79998168889431442"/>
        <bgColor indexed="64"/>
      </patternFill>
    </fill>
    <fill>
      <patternFill patternType="solid">
        <fgColor rgb="FFFFA9A6"/>
        <bgColor indexed="64"/>
      </patternFill>
    </fill>
    <fill>
      <patternFill patternType="solid">
        <fgColor rgb="FF00B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4"/>
        <bgColor indexed="64"/>
      </patternFill>
    </fill>
    <fill>
      <patternFill patternType="solid">
        <fgColor theme="0" tint="-0.499984740745262"/>
        <bgColor indexed="64"/>
      </patternFill>
    </fill>
    <fill>
      <patternFill patternType="solid">
        <fgColor rgb="FF00B0F0"/>
        <bgColor indexed="64"/>
      </patternFill>
    </fill>
    <fill>
      <patternFill patternType="solid">
        <fgColor theme="3" tint="0.59999389629810485"/>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medium">
        <color auto="1"/>
      </top>
      <bottom style="medium">
        <color indexed="64"/>
      </bottom>
      <diagonal/>
    </border>
    <border>
      <left style="thin">
        <color auto="1"/>
      </left>
      <right style="thin">
        <color auto="1"/>
      </right>
      <top style="medium">
        <color auto="1"/>
      </top>
      <bottom style="thin">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s>
  <cellStyleXfs count="3">
    <xf numFmtId="0" fontId="0" fillId="0" borderId="0"/>
    <xf numFmtId="0" fontId="22" fillId="0" borderId="0" applyNumberFormat="0" applyFill="0" applyBorder="0" applyAlignment="0" applyProtection="0"/>
    <xf numFmtId="0" fontId="2" fillId="0" borderId="0"/>
  </cellStyleXfs>
  <cellXfs count="362">
    <xf numFmtId="0" fontId="0" fillId="0" borderId="0" xfId="0"/>
    <xf numFmtId="0" fontId="0" fillId="2" borderId="0" xfId="0" applyFill="1" applyAlignment="1">
      <alignment horizontal="right" wrapText="1"/>
    </xf>
    <xf numFmtId="0" fontId="0" fillId="2" borderId="0" xfId="0" applyFill="1" applyAlignment="1">
      <alignment horizontal="left" wrapText="1"/>
    </xf>
    <xf numFmtId="0" fontId="0" fillId="2" borderId="0" xfId="0" applyFill="1" applyAlignment="1">
      <alignment wrapText="1"/>
    </xf>
    <xf numFmtId="0" fontId="0" fillId="2" borderId="0" xfId="0" applyFill="1" applyAlignment="1">
      <alignment horizontal="center" wrapText="1"/>
    </xf>
    <xf numFmtId="0" fontId="0" fillId="2" borderId="2" xfId="0" applyFill="1" applyBorder="1" applyAlignment="1">
      <alignment wrapText="1"/>
    </xf>
    <xf numFmtId="0" fontId="0" fillId="4" borderId="3" xfId="0" applyFill="1" applyBorder="1" applyAlignment="1">
      <alignment horizontal="right" wrapText="1"/>
    </xf>
    <xf numFmtId="0" fontId="0" fillId="5" borderId="0" xfId="0" applyFill="1" applyAlignment="1">
      <alignment horizontal="right" wrapText="1"/>
    </xf>
    <xf numFmtId="0" fontId="0" fillId="5" borderId="2" xfId="0" applyFill="1" applyBorder="1" applyAlignment="1">
      <alignment horizontal="right" wrapText="1"/>
    </xf>
    <xf numFmtId="0" fontId="0" fillId="6" borderId="0" xfId="0" applyFill="1" applyAlignment="1">
      <alignment horizontal="right" wrapText="1"/>
    </xf>
    <xf numFmtId="0" fontId="0" fillId="7" borderId="4" xfId="0" applyFill="1" applyBorder="1" applyAlignment="1">
      <alignment horizontal="right" wrapText="1"/>
    </xf>
    <xf numFmtId="0" fontId="0" fillId="7" borderId="0" xfId="0" applyFill="1" applyAlignment="1">
      <alignment horizontal="right" wrapText="1"/>
    </xf>
    <xf numFmtId="0" fontId="0" fillId="8" borderId="0" xfId="0" applyFill="1" applyAlignment="1">
      <alignment horizontal="right" wrapText="1"/>
    </xf>
    <xf numFmtId="0" fontId="0" fillId="9" borderId="3" xfId="0" applyFill="1" applyBorder="1" applyAlignment="1">
      <alignment horizontal="right" wrapText="1"/>
    </xf>
    <xf numFmtId="0" fontId="0" fillId="10" borderId="0" xfId="0" applyFill="1" applyAlignment="1">
      <alignment horizontal="center" wrapText="1"/>
    </xf>
    <xf numFmtId="0" fontId="0" fillId="10" borderId="2" xfId="0" applyFill="1" applyBorder="1" applyAlignment="1">
      <alignment horizontal="center" wrapText="1"/>
    </xf>
    <xf numFmtId="0" fontId="0" fillId="3" borderId="0" xfId="0" applyFill="1" applyAlignment="1">
      <alignment horizontal="right" wrapText="1"/>
    </xf>
    <xf numFmtId="0" fontId="0" fillId="3" borderId="2" xfId="0" applyFill="1" applyBorder="1" applyAlignment="1">
      <alignment horizontal="center" wrapText="1"/>
    </xf>
    <xf numFmtId="0" fontId="0" fillId="11" borderId="0" xfId="0" applyFill="1" applyAlignment="1">
      <alignment horizontal="center" wrapText="1"/>
    </xf>
    <xf numFmtId="0" fontId="0" fillId="11" borderId="2" xfId="0" applyFill="1" applyBorder="1" applyAlignment="1">
      <alignment horizontal="right" wrapText="1"/>
    </xf>
    <xf numFmtId="0" fontId="0" fillId="8" borderId="0" xfId="0" applyFill="1" applyAlignment="1">
      <alignment horizontal="center" wrapText="1"/>
    </xf>
    <xf numFmtId="0" fontId="0" fillId="5" borderId="0" xfId="0" applyFill="1" applyAlignment="1">
      <alignment horizontal="center" wrapText="1"/>
    </xf>
    <xf numFmtId="0" fontId="0" fillId="5" borderId="2" xfId="0" applyFill="1" applyBorder="1" applyAlignment="1">
      <alignment horizontal="center" wrapText="1"/>
    </xf>
    <xf numFmtId="0" fontId="0" fillId="2" borderId="1" xfId="0" applyFill="1" applyBorder="1"/>
    <xf numFmtId="14" fontId="0" fillId="0" borderId="1" xfId="0" applyNumberFormat="1" applyBorder="1" applyAlignment="1">
      <alignment horizontal="left"/>
    </xf>
    <xf numFmtId="0" fontId="0" fillId="0" borderId="1" xfId="0" applyBorder="1"/>
    <xf numFmtId="0" fontId="0" fillId="0" borderId="1" xfId="0" applyBorder="1" applyAlignment="1">
      <alignment horizontal="center"/>
    </xf>
    <xf numFmtId="0" fontId="0" fillId="0" borderId="1" xfId="0" applyBorder="1" applyProtection="1">
      <protection hidden="1"/>
    </xf>
    <xf numFmtId="1" fontId="0" fillId="0" borderId="1" xfId="0" applyNumberFormat="1" applyBorder="1"/>
    <xf numFmtId="0" fontId="0" fillId="0" borderId="1" xfId="0" applyBorder="1" applyAlignment="1">
      <alignment horizontal="right"/>
    </xf>
    <xf numFmtId="0" fontId="0" fillId="0" borderId="1" xfId="0" applyBorder="1" applyAlignment="1">
      <alignment horizontal="left"/>
    </xf>
    <xf numFmtId="0" fontId="0" fillId="0" borderId="0" xfId="0" applyAlignment="1">
      <alignment horizontal="left"/>
    </xf>
    <xf numFmtId="14" fontId="0" fillId="0" borderId="1" xfId="0" applyNumberFormat="1" applyBorder="1"/>
    <xf numFmtId="0" fontId="0" fillId="0" borderId="4" xfId="0" applyBorder="1"/>
    <xf numFmtId="0" fontId="11" fillId="13" borderId="0" xfId="0" applyFont="1" applyFill="1" applyProtection="1">
      <protection hidden="1"/>
    </xf>
    <xf numFmtId="0" fontId="0" fillId="13" borderId="0" xfId="0" applyFill="1" applyProtection="1">
      <protection hidden="1"/>
    </xf>
    <xf numFmtId="0" fontId="0" fillId="0" borderId="0" xfId="0" applyProtection="1">
      <protection hidden="1"/>
    </xf>
    <xf numFmtId="0" fontId="12" fillId="13" borderId="0" xfId="0" applyFont="1" applyFill="1" applyProtection="1">
      <protection hidden="1"/>
    </xf>
    <xf numFmtId="0" fontId="13" fillId="13" borderId="16" xfId="0" applyFont="1" applyFill="1" applyBorder="1" applyProtection="1">
      <protection hidden="1"/>
    </xf>
    <xf numFmtId="0" fontId="14" fillId="13" borderId="17" xfId="0" applyFont="1" applyFill="1" applyBorder="1" applyProtection="1">
      <protection hidden="1"/>
    </xf>
    <xf numFmtId="0" fontId="14" fillId="13" borderId="18" xfId="0" applyFont="1" applyFill="1" applyBorder="1" applyProtection="1">
      <protection hidden="1"/>
    </xf>
    <xf numFmtId="0" fontId="15" fillId="13" borderId="0" xfId="0" applyFont="1" applyFill="1" applyProtection="1">
      <protection hidden="1"/>
    </xf>
    <xf numFmtId="0" fontId="14" fillId="13" borderId="13" xfId="0" applyFont="1" applyFill="1" applyBorder="1" applyProtection="1">
      <protection hidden="1"/>
    </xf>
    <xf numFmtId="0" fontId="14" fillId="13" borderId="0" xfId="0" applyFont="1" applyFill="1" applyProtection="1">
      <protection hidden="1"/>
    </xf>
    <xf numFmtId="0" fontId="14" fillId="13" borderId="14" xfId="0" applyFont="1" applyFill="1" applyBorder="1" applyProtection="1">
      <protection hidden="1"/>
    </xf>
    <xf numFmtId="0" fontId="17" fillId="13" borderId="0" xfId="0" applyFont="1" applyFill="1" applyProtection="1">
      <protection hidden="1"/>
    </xf>
    <xf numFmtId="0" fontId="14" fillId="13" borderId="19" xfId="0" applyFont="1" applyFill="1" applyBorder="1" applyProtection="1">
      <protection hidden="1"/>
    </xf>
    <xf numFmtId="0" fontId="14" fillId="13" borderId="15" xfId="0" applyFont="1" applyFill="1" applyBorder="1" applyProtection="1">
      <protection hidden="1"/>
    </xf>
    <xf numFmtId="0" fontId="14" fillId="13" borderId="20" xfId="0" applyFont="1" applyFill="1" applyBorder="1" applyProtection="1">
      <protection hidden="1"/>
    </xf>
    <xf numFmtId="49" fontId="18" fillId="13" borderId="0" xfId="0" applyNumberFormat="1" applyFont="1" applyFill="1" applyProtection="1">
      <protection hidden="1"/>
    </xf>
    <xf numFmtId="0" fontId="14" fillId="13" borderId="13" xfId="0" applyFont="1" applyFill="1" applyBorder="1"/>
    <xf numFmtId="0" fontId="14" fillId="13" borderId="19" xfId="0" applyFont="1" applyFill="1" applyBorder="1"/>
    <xf numFmtId="0" fontId="2" fillId="13" borderId="0" xfId="0" applyFont="1" applyFill="1" applyProtection="1">
      <protection hidden="1"/>
    </xf>
    <xf numFmtId="0" fontId="6" fillId="13" borderId="0" xfId="0" applyFont="1" applyFill="1" applyProtection="1">
      <protection hidden="1"/>
    </xf>
    <xf numFmtId="0" fontId="0" fillId="14" borderId="0" xfId="0" applyFill="1" applyProtection="1">
      <protection hidden="1"/>
    </xf>
    <xf numFmtId="0" fontId="19" fillId="0" borderId="0" xfId="0" applyFont="1"/>
    <xf numFmtId="0" fontId="1" fillId="13" borderId="0" xfId="0" applyFont="1" applyFill="1" applyProtection="1">
      <protection hidden="1"/>
    </xf>
    <xf numFmtId="0" fontId="19" fillId="13" borderId="0" xfId="0" applyFont="1" applyFill="1"/>
    <xf numFmtId="14" fontId="0" fillId="15" borderId="1" xfId="0" applyNumberFormat="1" applyFill="1" applyBorder="1"/>
    <xf numFmtId="14" fontId="0" fillId="15" borderId="21" xfId="0" applyNumberFormat="1" applyFill="1" applyBorder="1"/>
    <xf numFmtId="14" fontId="0" fillId="0" borderId="1" xfId="0" applyNumberFormat="1" applyBorder="1" applyAlignment="1">
      <alignment horizontal="right"/>
    </xf>
    <xf numFmtId="14" fontId="0" fillId="0" borderId="21" xfId="0" applyNumberFormat="1" applyBorder="1"/>
    <xf numFmtId="0" fontId="0" fillId="17" borderId="0" xfId="0" applyFill="1" applyProtection="1">
      <protection hidden="1"/>
    </xf>
    <xf numFmtId="0" fontId="6" fillId="16" borderId="0" xfId="0" applyFont="1" applyFill="1" applyProtection="1">
      <protection hidden="1"/>
    </xf>
    <xf numFmtId="0" fontId="0" fillId="16" borderId="0" xfId="0" applyFill="1" applyProtection="1">
      <protection hidden="1"/>
    </xf>
    <xf numFmtId="0" fontId="7" fillId="16" borderId="0" xfId="0" applyFont="1" applyFill="1" applyProtection="1">
      <protection hidden="1"/>
    </xf>
    <xf numFmtId="0" fontId="4" fillId="13" borderId="10" xfId="0" applyFont="1" applyFill="1" applyBorder="1" applyProtection="1">
      <protection hidden="1"/>
    </xf>
    <xf numFmtId="0" fontId="4" fillId="13" borderId="11" xfId="0" applyFont="1" applyFill="1" applyBorder="1" applyProtection="1">
      <protection hidden="1"/>
    </xf>
    <xf numFmtId="0" fontId="0" fillId="13" borderId="5" xfId="0" applyFill="1" applyBorder="1" applyProtection="1">
      <protection hidden="1"/>
    </xf>
    <xf numFmtId="0" fontId="0" fillId="13" borderId="6" xfId="0" applyFill="1" applyBorder="1" applyAlignment="1" applyProtection="1">
      <alignment horizontal="left"/>
      <protection hidden="1"/>
    </xf>
    <xf numFmtId="0" fontId="6" fillId="12" borderId="0" xfId="0" applyFont="1" applyFill="1" applyProtection="1">
      <protection hidden="1"/>
    </xf>
    <xf numFmtId="0" fontId="6" fillId="13" borderId="10" xfId="0" applyFont="1" applyFill="1" applyBorder="1" applyProtection="1">
      <protection hidden="1"/>
    </xf>
    <xf numFmtId="0" fontId="0" fillId="6" borderId="11" xfId="0" applyFill="1" applyBorder="1" applyProtection="1">
      <protection hidden="1"/>
    </xf>
    <xf numFmtId="0" fontId="0" fillId="2" borderId="11" xfId="0" applyFill="1" applyBorder="1" applyProtection="1">
      <protection hidden="1"/>
    </xf>
    <xf numFmtId="0" fontId="0" fillId="9" borderId="12" xfId="0" applyFill="1" applyBorder="1" applyProtection="1">
      <protection hidden="1"/>
    </xf>
    <xf numFmtId="0" fontId="4" fillId="13" borderId="7" xfId="0" applyFont="1" applyFill="1" applyBorder="1" applyProtection="1">
      <protection hidden="1"/>
    </xf>
    <xf numFmtId="0" fontId="4" fillId="13" borderId="8" xfId="0" applyFont="1" applyFill="1" applyBorder="1" applyProtection="1">
      <protection hidden="1"/>
    </xf>
    <xf numFmtId="0" fontId="6" fillId="13" borderId="5" xfId="0" applyFont="1" applyFill="1" applyBorder="1" applyProtection="1">
      <protection hidden="1"/>
    </xf>
    <xf numFmtId="1" fontId="0" fillId="13" borderId="6" xfId="0" applyNumberFormat="1" applyFill="1" applyBorder="1" applyAlignment="1" applyProtection="1">
      <alignment horizontal="left"/>
      <protection hidden="1"/>
    </xf>
    <xf numFmtId="0" fontId="0" fillId="13" borderId="7" xfId="0" applyFill="1" applyBorder="1" applyProtection="1">
      <protection hidden="1"/>
    </xf>
    <xf numFmtId="1" fontId="0" fillId="6" borderId="8" xfId="0" applyNumberFormat="1" applyFill="1" applyBorder="1" applyProtection="1">
      <protection hidden="1"/>
    </xf>
    <xf numFmtId="1" fontId="0" fillId="2" borderId="8" xfId="0" applyNumberFormat="1" applyFill="1" applyBorder="1" applyProtection="1">
      <protection hidden="1"/>
    </xf>
    <xf numFmtId="0" fontId="0" fillId="9" borderId="9" xfId="0" applyFill="1" applyBorder="1" applyAlignment="1" applyProtection="1">
      <alignment horizontal="right"/>
      <protection hidden="1"/>
    </xf>
    <xf numFmtId="1" fontId="0" fillId="9" borderId="9" xfId="0" applyNumberFormat="1" applyFill="1" applyBorder="1" applyProtection="1">
      <protection hidden="1"/>
    </xf>
    <xf numFmtId="1" fontId="0" fillId="16" borderId="0" xfId="0" applyNumberFormat="1" applyFill="1" applyAlignment="1" applyProtection="1">
      <alignment horizontal="left"/>
      <protection hidden="1"/>
    </xf>
    <xf numFmtId="1" fontId="0" fillId="16" borderId="0" xfId="0" applyNumberFormat="1" applyFill="1" applyProtection="1">
      <protection hidden="1"/>
    </xf>
    <xf numFmtId="0" fontId="10" fillId="13" borderId="16" xfId="0" applyFont="1" applyFill="1" applyBorder="1" applyProtection="1">
      <protection hidden="1"/>
    </xf>
    <xf numFmtId="0" fontId="6" fillId="13" borderId="17" xfId="0" applyFont="1" applyFill="1" applyBorder="1" applyProtection="1">
      <protection hidden="1"/>
    </xf>
    <xf numFmtId="0" fontId="6" fillId="13" borderId="18" xfId="0" applyFont="1" applyFill="1" applyBorder="1" applyProtection="1">
      <protection hidden="1"/>
    </xf>
    <xf numFmtId="0" fontId="0" fillId="0" borderId="13" xfId="0" applyBorder="1" applyProtection="1">
      <protection hidden="1"/>
    </xf>
    <xf numFmtId="2" fontId="0" fillId="0" borderId="0" xfId="0" applyNumberFormat="1" applyProtection="1">
      <protection hidden="1"/>
    </xf>
    <xf numFmtId="3" fontId="3" fillId="0" borderId="0" xfId="0" applyNumberFormat="1" applyFont="1" applyProtection="1">
      <protection hidden="1"/>
    </xf>
    <xf numFmtId="1" fontId="3" fillId="0" borderId="0" xfId="0" applyNumberFormat="1" applyFont="1" applyProtection="1">
      <protection hidden="1"/>
    </xf>
    <xf numFmtId="3" fontId="3" fillId="4" borderId="0" xfId="0" applyNumberFormat="1" applyFont="1" applyFill="1" applyProtection="1">
      <protection hidden="1"/>
    </xf>
    <xf numFmtId="0" fontId="0" fillId="0" borderId="0" xfId="0" applyAlignment="1" applyProtection="1">
      <alignment horizontal="center"/>
      <protection hidden="1"/>
    </xf>
    <xf numFmtId="14" fontId="0" fillId="0" borderId="14" xfId="0" applyNumberFormat="1" applyBorder="1" applyAlignment="1" applyProtection="1">
      <alignment horizontal="left"/>
      <protection hidden="1"/>
    </xf>
    <xf numFmtId="0" fontId="0" fillId="0" borderId="19" xfId="0" applyBorder="1" applyProtection="1">
      <protection hidden="1"/>
    </xf>
    <xf numFmtId="0" fontId="0" fillId="0" borderId="15" xfId="0" applyBorder="1" applyProtection="1">
      <protection hidden="1"/>
    </xf>
    <xf numFmtId="2" fontId="0" fillId="0" borderId="15" xfId="0" applyNumberFormat="1" applyBorder="1" applyProtection="1">
      <protection hidden="1"/>
    </xf>
    <xf numFmtId="3" fontId="3" fillId="0" borderId="15" xfId="0" applyNumberFormat="1" applyFont="1" applyBorder="1" applyProtection="1">
      <protection hidden="1"/>
    </xf>
    <xf numFmtId="1" fontId="3" fillId="0" borderId="15" xfId="0" applyNumberFormat="1" applyFont="1" applyBorder="1" applyProtection="1">
      <protection hidden="1"/>
    </xf>
    <xf numFmtId="3" fontId="3" fillId="4" borderId="15" xfId="0" applyNumberFormat="1" applyFont="1" applyFill="1" applyBorder="1" applyProtection="1">
      <protection hidden="1"/>
    </xf>
    <xf numFmtId="0" fontId="0" fillId="0" borderId="15" xfId="0" applyBorder="1" applyAlignment="1" applyProtection="1">
      <alignment horizontal="center"/>
      <protection hidden="1"/>
    </xf>
    <xf numFmtId="14" fontId="0" fillId="0" borderId="20" xfId="0" applyNumberFormat="1" applyBorder="1" applyAlignment="1" applyProtection="1">
      <alignment horizontal="left"/>
      <protection hidden="1"/>
    </xf>
    <xf numFmtId="4" fontId="6" fillId="13" borderId="17" xfId="0" applyNumberFormat="1" applyFont="1" applyFill="1" applyBorder="1" applyProtection="1">
      <protection hidden="1"/>
    </xf>
    <xf numFmtId="3" fontId="7" fillId="13" borderId="17" xfId="0" applyNumberFormat="1" applyFont="1" applyFill="1" applyBorder="1" applyProtection="1">
      <protection hidden="1"/>
    </xf>
    <xf numFmtId="0" fontId="0" fillId="12" borderId="0" xfId="0" applyFill="1" applyProtection="1">
      <protection hidden="1"/>
    </xf>
    <xf numFmtId="164" fontId="3" fillId="14" borderId="12" xfId="0" applyNumberFormat="1" applyFont="1" applyFill="1" applyBorder="1" applyAlignment="1" applyProtection="1">
      <alignment horizontal="left"/>
      <protection locked="0"/>
    </xf>
    <xf numFmtId="3" fontId="3" fillId="14" borderId="9" xfId="0" applyNumberFormat="1" applyFont="1" applyFill="1" applyBorder="1" applyAlignment="1" applyProtection="1">
      <alignment horizontal="left"/>
      <protection locked="0"/>
    </xf>
    <xf numFmtId="0" fontId="7" fillId="12" borderId="0" xfId="0" applyFont="1" applyFill="1" applyProtection="1">
      <protection hidden="1"/>
    </xf>
    <xf numFmtId="1" fontId="0" fillId="12" borderId="0" xfId="0" applyNumberFormat="1" applyFill="1" applyAlignment="1" applyProtection="1">
      <alignment horizontal="left"/>
      <protection hidden="1"/>
    </xf>
    <xf numFmtId="1" fontId="0" fillId="12" borderId="0" xfId="0" applyNumberFormat="1" applyFill="1" applyProtection="1">
      <protection hidden="1"/>
    </xf>
    <xf numFmtId="0" fontId="6" fillId="18" borderId="0" xfId="0" applyFont="1" applyFill="1" applyProtection="1">
      <protection hidden="1"/>
    </xf>
    <xf numFmtId="0" fontId="0" fillId="18" borderId="0" xfId="0" applyFill="1" applyProtection="1">
      <protection hidden="1"/>
    </xf>
    <xf numFmtId="0" fontId="7" fillId="18" borderId="0" xfId="0" applyFont="1" applyFill="1" applyProtection="1">
      <protection hidden="1"/>
    </xf>
    <xf numFmtId="1" fontId="0" fillId="18" borderId="0" xfId="0" applyNumberFormat="1" applyFill="1" applyAlignment="1" applyProtection="1">
      <alignment horizontal="left"/>
      <protection hidden="1"/>
    </xf>
    <xf numFmtId="1" fontId="0" fillId="18" borderId="0" xfId="0" applyNumberFormat="1" applyFill="1" applyProtection="1">
      <protection hidden="1"/>
    </xf>
    <xf numFmtId="49" fontId="2" fillId="16" borderId="23" xfId="0" applyNumberFormat="1" applyFont="1" applyFill="1" applyBorder="1" applyProtection="1">
      <protection hidden="1"/>
    </xf>
    <xf numFmtId="49" fontId="2" fillId="12" borderId="24" xfId="0" applyNumberFormat="1" applyFont="1" applyFill="1" applyBorder="1" applyProtection="1">
      <protection hidden="1"/>
    </xf>
    <xf numFmtId="49" fontId="2" fillId="18" borderId="23" xfId="0" applyNumberFormat="1" applyFont="1" applyFill="1" applyBorder="1" applyAlignment="1" applyProtection="1">
      <alignment horizontal="left"/>
      <protection hidden="1"/>
    </xf>
    <xf numFmtId="0" fontId="0" fillId="19" borderId="0" xfId="0" applyFill="1" applyAlignment="1">
      <alignment horizontal="right" wrapText="1"/>
    </xf>
    <xf numFmtId="0" fontId="2" fillId="8" borderId="0" xfId="0" applyFont="1" applyFill="1" applyAlignment="1">
      <alignment horizontal="center" wrapText="1"/>
    </xf>
    <xf numFmtId="0" fontId="2" fillId="5" borderId="2" xfId="0" applyFont="1" applyFill="1" applyBorder="1" applyAlignment="1">
      <alignment horizontal="center" wrapText="1"/>
    </xf>
    <xf numFmtId="14" fontId="2" fillId="0" borderId="1" xfId="0" applyNumberFormat="1" applyFont="1" applyBorder="1"/>
    <xf numFmtId="0" fontId="2" fillId="0" borderId="0" xfId="0" applyFont="1" applyAlignment="1">
      <alignment horizontal="left"/>
    </xf>
    <xf numFmtId="0" fontId="2" fillId="0" borderId="0" xfId="0" applyFont="1"/>
    <xf numFmtId="0" fontId="2" fillId="0" borderId="1" xfId="0" applyFont="1" applyBorder="1"/>
    <xf numFmtId="1" fontId="1" fillId="0" borderId="0" xfId="0" applyNumberFormat="1" applyFont="1" applyProtection="1">
      <protection hidden="1"/>
    </xf>
    <xf numFmtId="0" fontId="0" fillId="20" borderId="12" xfId="0" applyFill="1" applyBorder="1" applyProtection="1">
      <protection hidden="1"/>
    </xf>
    <xf numFmtId="0" fontId="0" fillId="20" borderId="9" xfId="0" applyFill="1" applyBorder="1" applyAlignment="1" applyProtection="1">
      <alignment horizontal="right"/>
      <protection hidden="1"/>
    </xf>
    <xf numFmtId="1" fontId="0" fillId="20" borderId="9" xfId="0" applyNumberFormat="1" applyFill="1" applyBorder="1" applyProtection="1">
      <protection hidden="1"/>
    </xf>
    <xf numFmtId="1" fontId="1" fillId="0" borderId="15" xfId="0" applyNumberFormat="1" applyFont="1" applyBorder="1" applyProtection="1">
      <protection hidden="1"/>
    </xf>
    <xf numFmtId="0" fontId="6" fillId="21" borderId="0" xfId="0" applyFont="1" applyFill="1" applyProtection="1">
      <protection hidden="1"/>
    </xf>
    <xf numFmtId="0" fontId="0" fillId="21" borderId="0" xfId="0" applyFill="1" applyProtection="1">
      <protection hidden="1"/>
    </xf>
    <xf numFmtId="0" fontId="7" fillId="21" borderId="0" xfId="0" applyFont="1" applyFill="1" applyProtection="1">
      <protection hidden="1"/>
    </xf>
    <xf numFmtId="1" fontId="0" fillId="21" borderId="0" xfId="0" applyNumberFormat="1" applyFill="1" applyAlignment="1" applyProtection="1">
      <alignment horizontal="left"/>
      <protection hidden="1"/>
    </xf>
    <xf numFmtId="1" fontId="0" fillId="21" borderId="0" xfId="0" applyNumberFormat="1" applyFill="1" applyProtection="1">
      <protection hidden="1"/>
    </xf>
    <xf numFmtId="49" fontId="2" fillId="21" borderId="23" xfId="0" applyNumberFormat="1" applyFont="1" applyFill="1" applyBorder="1" applyAlignment="1" applyProtection="1">
      <alignment horizontal="left"/>
      <protection hidden="1"/>
    </xf>
    <xf numFmtId="0" fontId="0" fillId="17" borderId="1" xfId="0" applyFill="1" applyBorder="1"/>
    <xf numFmtId="14" fontId="2" fillId="17" borderId="1" xfId="0" applyNumberFormat="1" applyFont="1" applyFill="1" applyBorder="1"/>
    <xf numFmtId="14" fontId="0" fillId="17" borderId="1" xfId="0" applyNumberFormat="1" applyFill="1" applyBorder="1" applyAlignment="1">
      <alignment horizontal="left"/>
    </xf>
    <xf numFmtId="0" fontId="2" fillId="17" borderId="1" xfId="0" applyFont="1" applyFill="1" applyBorder="1"/>
    <xf numFmtId="0" fontId="0" fillId="17" borderId="1" xfId="0" applyFill="1" applyBorder="1" applyAlignment="1">
      <alignment horizontal="center"/>
    </xf>
    <xf numFmtId="2" fontId="2" fillId="17" borderId="1" xfId="0" applyNumberFormat="1" applyFont="1" applyFill="1" applyBorder="1"/>
    <xf numFmtId="0" fontId="0" fillId="17" borderId="1" xfId="0" applyFill="1" applyBorder="1" applyAlignment="1">
      <alignment horizontal="right"/>
    </xf>
    <xf numFmtId="0" fontId="0" fillId="17" borderId="1" xfId="0" applyFill="1" applyBorder="1" applyAlignment="1">
      <alignment horizontal="left"/>
    </xf>
    <xf numFmtId="0" fontId="2" fillId="17" borderId="1" xfId="0" applyFont="1" applyFill="1" applyBorder="1" applyAlignment="1">
      <alignment horizontal="left"/>
    </xf>
    <xf numFmtId="14" fontId="0" fillId="17" borderId="1" xfId="0" applyNumberFormat="1" applyFill="1" applyBorder="1"/>
    <xf numFmtId="2" fontId="0" fillId="0" borderId="1" xfId="0" applyNumberFormat="1" applyBorder="1"/>
    <xf numFmtId="14" fontId="0" fillId="17" borderId="1" xfId="0" applyNumberFormat="1" applyFill="1" applyBorder="1" applyAlignment="1">
      <alignment horizontal="center"/>
    </xf>
    <xf numFmtId="0" fontId="22" fillId="0" borderId="0" xfId="1"/>
    <xf numFmtId="14" fontId="0" fillId="17" borderId="1" xfId="0" applyNumberFormat="1" applyFill="1" applyBorder="1" applyAlignment="1">
      <alignment horizontal="right"/>
    </xf>
    <xf numFmtId="0" fontId="22" fillId="17" borderId="1" xfId="1" applyFill="1" applyBorder="1"/>
    <xf numFmtId="0" fontId="2" fillId="17" borderId="1" xfId="0" applyFont="1" applyFill="1" applyBorder="1" applyAlignment="1">
      <alignment horizontal="center"/>
    </xf>
    <xf numFmtId="0" fontId="23" fillId="17" borderId="1" xfId="0" applyFont="1" applyFill="1" applyBorder="1" applyAlignment="1">
      <alignment horizontal="left"/>
    </xf>
    <xf numFmtId="3" fontId="0" fillId="17" borderId="1" xfId="0" applyNumberFormat="1" applyFill="1" applyBorder="1" applyAlignment="1">
      <alignment horizontal="center"/>
    </xf>
    <xf numFmtId="3" fontId="3" fillId="4" borderId="20" xfId="0" applyNumberFormat="1" applyFont="1" applyFill="1" applyBorder="1" applyProtection="1">
      <protection hidden="1"/>
    </xf>
    <xf numFmtId="0" fontId="0" fillId="13" borderId="14" xfId="0" applyFill="1" applyBorder="1" applyProtection="1">
      <protection hidden="1"/>
    </xf>
    <xf numFmtId="0" fontId="0" fillId="13" borderId="20" xfId="0" applyFill="1" applyBorder="1" applyProtection="1">
      <protection hidden="1"/>
    </xf>
    <xf numFmtId="0" fontId="2" fillId="2" borderId="0" xfId="2" applyFill="1" applyAlignment="1">
      <alignment horizontal="right" wrapText="1"/>
    </xf>
    <xf numFmtId="0" fontId="2" fillId="2" borderId="0" xfId="2" applyFill="1" applyAlignment="1">
      <alignment horizontal="left" wrapText="1"/>
    </xf>
    <xf numFmtId="0" fontId="2" fillId="2" borderId="0" xfId="2" applyFill="1" applyAlignment="1">
      <alignment wrapText="1"/>
    </xf>
    <xf numFmtId="0" fontId="2" fillId="2" borderId="0" xfId="2" applyFill="1" applyAlignment="1">
      <alignment horizontal="center" wrapText="1"/>
    </xf>
    <xf numFmtId="0" fontId="2" fillId="2" borderId="2" xfId="2" applyFill="1" applyBorder="1" applyAlignment="1">
      <alignment wrapText="1"/>
    </xf>
    <xf numFmtId="0" fontId="2" fillId="4" borderId="3" xfId="2" applyFill="1" applyBorder="1" applyAlignment="1">
      <alignment horizontal="right" wrapText="1"/>
    </xf>
    <xf numFmtId="0" fontId="2" fillId="5" borderId="0" xfId="2" applyFill="1" applyAlignment="1">
      <alignment horizontal="right" wrapText="1"/>
    </xf>
    <xf numFmtId="0" fontId="2" fillId="5" borderId="2" xfId="2" applyFill="1" applyBorder="1" applyAlignment="1">
      <alignment horizontal="right" wrapText="1"/>
    </xf>
    <xf numFmtId="0" fontId="2" fillId="6" borderId="0" xfId="2" applyFill="1" applyAlignment="1">
      <alignment horizontal="right" wrapText="1"/>
    </xf>
    <xf numFmtId="0" fontId="2" fillId="7" borderId="4" xfId="2" applyFill="1" applyBorder="1" applyAlignment="1">
      <alignment horizontal="right" wrapText="1"/>
    </xf>
    <xf numFmtId="0" fontId="2" fillId="7" borderId="0" xfId="2" applyFill="1" applyAlignment="1">
      <alignment horizontal="right" wrapText="1"/>
    </xf>
    <xf numFmtId="0" fontId="2" fillId="8" borderId="0" xfId="2" applyFill="1" applyAlignment="1">
      <alignment horizontal="right" wrapText="1"/>
    </xf>
    <xf numFmtId="0" fontId="2" fillId="19" borderId="0" xfId="2" applyFill="1" applyAlignment="1">
      <alignment horizontal="right" wrapText="1"/>
    </xf>
    <xf numFmtId="0" fontId="2" fillId="9" borderId="3" xfId="2" applyFill="1" applyBorder="1" applyAlignment="1">
      <alignment horizontal="right" wrapText="1"/>
    </xf>
    <xf numFmtId="0" fontId="2" fillId="10" borderId="0" xfId="2" applyFill="1" applyAlignment="1">
      <alignment horizontal="center" wrapText="1"/>
    </xf>
    <xf numFmtId="0" fontId="2" fillId="10" borderId="2" xfId="2" applyFill="1" applyBorder="1" applyAlignment="1">
      <alignment horizontal="center" wrapText="1"/>
    </xf>
    <xf numFmtId="0" fontId="2" fillId="3" borderId="0" xfId="2" applyFill="1" applyAlignment="1">
      <alignment horizontal="right" wrapText="1"/>
    </xf>
    <xf numFmtId="0" fontId="2" fillId="3" borderId="2" xfId="2" applyFill="1" applyBorder="1" applyAlignment="1">
      <alignment horizontal="center" wrapText="1"/>
    </xf>
    <xf numFmtId="0" fontId="2" fillId="3" borderId="0" xfId="2" applyFill="1" applyAlignment="1">
      <alignment horizontal="center" wrapText="1"/>
    </xf>
    <xf numFmtId="0" fontId="2" fillId="11" borderId="0" xfId="2" applyFill="1" applyAlignment="1">
      <alignment horizontal="center" wrapText="1"/>
    </xf>
    <xf numFmtId="0" fontId="2" fillId="11" borderId="2" xfId="2" applyFill="1" applyBorder="1" applyAlignment="1">
      <alignment horizontal="right" wrapText="1"/>
    </xf>
    <xf numFmtId="0" fontId="2" fillId="8" borderId="0" xfId="2" applyFill="1" applyAlignment="1">
      <alignment horizontal="center" wrapText="1"/>
    </xf>
    <xf numFmtId="0" fontId="2" fillId="5" borderId="0" xfId="2" applyFill="1" applyAlignment="1">
      <alignment horizontal="center" wrapText="1"/>
    </xf>
    <xf numFmtId="0" fontId="2" fillId="5" borderId="2" xfId="2" applyFill="1" applyBorder="1" applyAlignment="1">
      <alignment horizontal="center" wrapText="1"/>
    </xf>
    <xf numFmtId="0" fontId="2" fillId="0" borderId="0" xfId="2"/>
    <xf numFmtId="0" fontId="6" fillId="13" borderId="10" xfId="2" applyFont="1" applyFill="1" applyBorder="1" applyProtection="1">
      <protection hidden="1"/>
    </xf>
    <xf numFmtId="0" fontId="6" fillId="13" borderId="11" xfId="2" applyFont="1" applyFill="1" applyBorder="1" applyProtection="1">
      <protection hidden="1"/>
    </xf>
    <xf numFmtId="164" fontId="7" fillId="14" borderId="12" xfId="2" applyNumberFormat="1" applyFont="1" applyFill="1" applyBorder="1" applyAlignment="1" applyProtection="1">
      <alignment horizontal="left"/>
      <protection locked="0"/>
    </xf>
    <xf numFmtId="0" fontId="6" fillId="13" borderId="5" xfId="2" applyFont="1" applyFill="1" applyBorder="1" applyProtection="1">
      <protection hidden="1"/>
    </xf>
    <xf numFmtId="0" fontId="6" fillId="13" borderId="6" xfId="2" applyFont="1" applyFill="1" applyBorder="1" applyAlignment="1" applyProtection="1">
      <alignment horizontal="left"/>
      <protection hidden="1"/>
    </xf>
    <xf numFmtId="0" fontId="6" fillId="6" borderId="11" xfId="2" applyFont="1" applyFill="1" applyBorder="1" applyProtection="1">
      <protection hidden="1"/>
    </xf>
    <xf numFmtId="0" fontId="6" fillId="2" borderId="11" xfId="2" applyFont="1" applyFill="1" applyBorder="1" applyProtection="1">
      <protection hidden="1"/>
    </xf>
    <xf numFmtId="0" fontId="6" fillId="20" borderId="12" xfId="2" applyFont="1" applyFill="1" applyBorder="1" applyProtection="1">
      <protection hidden="1"/>
    </xf>
    <xf numFmtId="0" fontId="6" fillId="13" borderId="7" xfId="2" applyFont="1" applyFill="1" applyBorder="1" applyProtection="1">
      <protection hidden="1"/>
    </xf>
    <xf numFmtId="0" fontId="6" fillId="13" borderId="8" xfId="2" applyFont="1" applyFill="1" applyBorder="1" applyProtection="1">
      <protection hidden="1"/>
    </xf>
    <xf numFmtId="3" fontId="7" fillId="14" borderId="9" xfId="2" applyNumberFormat="1" applyFont="1" applyFill="1" applyBorder="1" applyAlignment="1" applyProtection="1">
      <alignment horizontal="left"/>
      <protection locked="0"/>
    </xf>
    <xf numFmtId="1" fontId="6" fillId="13" borderId="6" xfId="2" applyNumberFormat="1" applyFont="1" applyFill="1" applyBorder="1" applyAlignment="1" applyProtection="1">
      <alignment horizontal="left"/>
      <protection hidden="1"/>
    </xf>
    <xf numFmtId="1" fontId="6" fillId="6" borderId="8" xfId="2" applyNumberFormat="1" applyFont="1" applyFill="1" applyBorder="1" applyProtection="1">
      <protection hidden="1"/>
    </xf>
    <xf numFmtId="1" fontId="6" fillId="2" borderId="8" xfId="2" applyNumberFormat="1" applyFont="1" applyFill="1" applyBorder="1" applyProtection="1">
      <protection hidden="1"/>
    </xf>
    <xf numFmtId="0" fontId="6" fillId="20" borderId="9" xfId="2" applyFont="1" applyFill="1" applyBorder="1" applyAlignment="1" applyProtection="1">
      <alignment horizontal="right"/>
      <protection hidden="1"/>
    </xf>
    <xf numFmtId="1" fontId="6" fillId="20" borderId="9" xfId="2" applyNumberFormat="1" applyFont="1" applyFill="1" applyBorder="1" applyProtection="1">
      <protection hidden="1"/>
    </xf>
    <xf numFmtId="0" fontId="6" fillId="13" borderId="25" xfId="2" applyFont="1" applyFill="1" applyBorder="1" applyProtection="1">
      <protection hidden="1"/>
    </xf>
    <xf numFmtId="0" fontId="6" fillId="0" borderId="13" xfId="2" applyFont="1" applyBorder="1" applyProtection="1">
      <protection hidden="1"/>
    </xf>
    <xf numFmtId="0" fontId="6" fillId="0" borderId="0" xfId="2" applyFont="1" applyProtection="1">
      <protection hidden="1"/>
    </xf>
    <xf numFmtId="2" fontId="6" fillId="0" borderId="0" xfId="2" applyNumberFormat="1" applyFont="1" applyProtection="1">
      <protection hidden="1"/>
    </xf>
    <xf numFmtId="3" fontId="7" fillId="0" borderId="0" xfId="2" applyNumberFormat="1" applyFont="1" applyProtection="1">
      <protection hidden="1"/>
    </xf>
    <xf numFmtId="1" fontId="7" fillId="0" borderId="0" xfId="2" applyNumberFormat="1" applyFont="1" applyProtection="1">
      <protection hidden="1"/>
    </xf>
    <xf numFmtId="0" fontId="6" fillId="0" borderId="3" xfId="2" applyFont="1" applyBorder="1" applyProtection="1">
      <protection hidden="1"/>
    </xf>
    <xf numFmtId="0" fontId="6" fillId="0" borderId="0" xfId="2" applyFont="1" applyAlignment="1" applyProtection="1">
      <alignment horizontal="center"/>
      <protection hidden="1"/>
    </xf>
    <xf numFmtId="14" fontId="6" fillId="0" borderId="14" xfId="2" applyNumberFormat="1" applyFont="1" applyBorder="1" applyAlignment="1" applyProtection="1">
      <alignment horizontal="left"/>
      <protection hidden="1"/>
    </xf>
    <xf numFmtId="0" fontId="6" fillId="0" borderId="19" xfId="2" applyFont="1" applyBorder="1" applyProtection="1">
      <protection hidden="1"/>
    </xf>
    <xf numFmtId="0" fontId="6" fillId="0" borderId="15" xfId="2" applyFont="1" applyBorder="1" applyProtection="1">
      <protection hidden="1"/>
    </xf>
    <xf numFmtId="2" fontId="6" fillId="0" borderId="15" xfId="2" applyNumberFormat="1" applyFont="1" applyBorder="1" applyProtection="1">
      <protection hidden="1"/>
    </xf>
    <xf numFmtId="3" fontId="7" fillId="0" borderId="15" xfId="2" applyNumberFormat="1" applyFont="1" applyBorder="1" applyProtection="1">
      <protection hidden="1"/>
    </xf>
    <xf numFmtId="1" fontId="7" fillId="0" borderId="15" xfId="2" applyNumberFormat="1" applyFont="1" applyBorder="1" applyProtection="1">
      <protection hidden="1"/>
    </xf>
    <xf numFmtId="0" fontId="6" fillId="0" borderId="27" xfId="2" applyFont="1" applyBorder="1" applyProtection="1">
      <protection hidden="1"/>
    </xf>
    <xf numFmtId="0" fontId="6" fillId="0" borderId="15" xfId="2" applyFont="1" applyBorder="1" applyAlignment="1" applyProtection="1">
      <alignment horizontal="center"/>
      <protection hidden="1"/>
    </xf>
    <xf numFmtId="14" fontId="6" fillId="0" borderId="20" xfId="2" applyNumberFormat="1" applyFont="1" applyBorder="1" applyAlignment="1" applyProtection="1">
      <alignment horizontal="left"/>
      <protection hidden="1"/>
    </xf>
    <xf numFmtId="3" fontId="6" fillId="0" borderId="0" xfId="2" applyNumberFormat="1" applyFont="1" applyAlignment="1" applyProtection="1">
      <alignment horizontal="center"/>
      <protection hidden="1"/>
    </xf>
    <xf numFmtId="49" fontId="2" fillId="23" borderId="23" xfId="0" applyNumberFormat="1" applyFont="1" applyFill="1" applyBorder="1" applyAlignment="1" applyProtection="1">
      <alignment horizontal="left"/>
      <protection hidden="1"/>
    </xf>
    <xf numFmtId="0" fontId="6" fillId="23" borderId="0" xfId="2" applyFont="1" applyFill="1" applyProtection="1">
      <protection hidden="1"/>
    </xf>
    <xf numFmtId="0" fontId="7" fillId="23" borderId="0" xfId="2" applyFont="1" applyFill="1" applyProtection="1">
      <protection hidden="1"/>
    </xf>
    <xf numFmtId="1" fontId="6" fillId="23" borderId="0" xfId="2" applyNumberFormat="1" applyFont="1" applyFill="1" applyAlignment="1" applyProtection="1">
      <alignment horizontal="left"/>
      <protection hidden="1"/>
    </xf>
    <xf numFmtId="1" fontId="6" fillId="23" borderId="0" xfId="2" applyNumberFormat="1" applyFont="1" applyFill="1" applyProtection="1">
      <protection hidden="1"/>
    </xf>
    <xf numFmtId="0" fontId="32" fillId="0" borderId="1" xfId="0" applyFont="1" applyBorder="1" applyAlignment="1">
      <alignment vertical="center"/>
    </xf>
    <xf numFmtId="14" fontId="32" fillId="0" borderId="1" xfId="0" applyNumberFormat="1" applyFont="1" applyBorder="1" applyAlignment="1">
      <alignment vertical="center"/>
    </xf>
    <xf numFmtId="14" fontId="32" fillId="0" borderId="1" xfId="0" applyNumberFormat="1" applyFont="1" applyBorder="1" applyAlignment="1">
      <alignment horizontal="left" vertical="center"/>
    </xf>
    <xf numFmtId="0" fontId="32" fillId="0" borderId="1" xfId="0" applyFont="1" applyBorder="1" applyAlignment="1">
      <alignment horizontal="center" vertical="center"/>
    </xf>
    <xf numFmtId="2" fontId="32" fillId="0" borderId="1" xfId="0" applyNumberFormat="1" applyFont="1" applyBorder="1" applyAlignment="1">
      <alignment vertical="center"/>
    </xf>
    <xf numFmtId="1" fontId="32" fillId="0" borderId="1" xfId="0" applyNumberFormat="1" applyFont="1" applyBorder="1" applyAlignment="1">
      <alignment vertical="center"/>
    </xf>
    <xf numFmtId="2" fontId="33" fillId="0" borderId="1" xfId="0" applyNumberFormat="1" applyFont="1" applyBorder="1" applyAlignment="1">
      <alignment vertical="center"/>
    </xf>
    <xf numFmtId="0" fontId="32" fillId="0" borderId="1" xfId="0" applyFont="1" applyBorder="1" applyAlignment="1">
      <alignment horizontal="right" vertical="center"/>
    </xf>
    <xf numFmtId="2" fontId="32" fillId="0" borderId="1" xfId="0" applyNumberFormat="1" applyFont="1" applyBorder="1" applyAlignment="1">
      <alignment horizontal="center" vertical="center"/>
    </xf>
    <xf numFmtId="0" fontId="32" fillId="0" borderId="1" xfId="0" applyFont="1" applyBorder="1" applyAlignment="1">
      <alignment horizontal="left" vertical="center"/>
    </xf>
    <xf numFmtId="0" fontId="22" fillId="0" borderId="0" xfId="1" applyBorder="1"/>
    <xf numFmtId="14" fontId="26" fillId="0" borderId="1" xfId="0" applyNumberFormat="1" applyFont="1" applyBorder="1" applyAlignment="1">
      <alignment vertical="center"/>
    </xf>
    <xf numFmtId="0" fontId="22" fillId="0" borderId="1" xfId="1" applyBorder="1"/>
    <xf numFmtId="14" fontId="32" fillId="0" borderId="1" xfId="0" applyNumberFormat="1" applyFont="1" applyBorder="1" applyAlignment="1">
      <alignment horizontal="right" vertical="center"/>
    </xf>
    <xf numFmtId="0" fontId="22" fillId="0" borderId="1" xfId="1" applyFill="1" applyBorder="1" applyAlignment="1">
      <alignment vertical="center"/>
    </xf>
    <xf numFmtId="0" fontId="26" fillId="0" borderId="1" xfId="0" applyFont="1" applyBorder="1" applyAlignment="1">
      <alignment vertical="center"/>
    </xf>
    <xf numFmtId="0" fontId="32" fillId="0" borderId="1" xfId="0" applyFont="1" applyBorder="1"/>
    <xf numFmtId="0" fontId="22" fillId="0" borderId="0" xfId="1" applyBorder="1" applyAlignment="1">
      <alignment vertical="center"/>
    </xf>
    <xf numFmtId="0" fontId="26" fillId="0" borderId="1" xfId="0" applyFont="1" applyBorder="1" applyAlignment="1">
      <alignment horizontal="center" vertical="center"/>
    </xf>
    <xf numFmtId="0" fontId="26" fillId="0" borderId="1" xfId="0" applyFont="1" applyBorder="1" applyAlignment="1">
      <alignment horizontal="left" vertical="center"/>
    </xf>
    <xf numFmtId="14" fontId="32" fillId="0" borderId="1" xfId="0" applyNumberFormat="1" applyFont="1" applyBorder="1" applyAlignment="1">
      <alignment horizontal="center" vertical="center"/>
    </xf>
    <xf numFmtId="0" fontId="22" fillId="0" borderId="0" xfId="1" applyFill="1" applyBorder="1" applyAlignment="1">
      <alignment vertical="center"/>
    </xf>
    <xf numFmtId="0" fontId="6" fillId="22" borderId="26" xfId="2" applyFont="1" applyFill="1" applyBorder="1" applyAlignment="1" applyProtection="1">
      <alignment horizontal="center" wrapText="1"/>
      <protection hidden="1"/>
    </xf>
    <xf numFmtId="0" fontId="7" fillId="22" borderId="26" xfId="2" applyFont="1" applyFill="1" applyBorder="1" applyAlignment="1" applyProtection="1">
      <alignment horizontal="center" wrapText="1"/>
      <protection hidden="1"/>
    </xf>
    <xf numFmtId="3" fontId="6" fillId="0" borderId="0" xfId="2" applyNumberFormat="1" applyFont="1" applyProtection="1">
      <protection hidden="1"/>
    </xf>
    <xf numFmtId="3" fontId="6" fillId="0" borderId="15" xfId="2" applyNumberFormat="1" applyFont="1" applyBorder="1" applyProtection="1">
      <protection hidden="1"/>
    </xf>
    <xf numFmtId="0" fontId="6" fillId="23" borderId="0" xfId="2" applyFont="1" applyFill="1" applyAlignment="1" applyProtection="1">
      <alignment wrapText="1"/>
      <protection hidden="1"/>
    </xf>
    <xf numFmtId="0" fontId="6" fillId="23" borderId="13" xfId="2" applyFont="1" applyFill="1" applyBorder="1" applyProtection="1">
      <protection hidden="1"/>
    </xf>
    <xf numFmtId="2" fontId="6" fillId="23" borderId="0" xfId="2" applyNumberFormat="1" applyFont="1" applyFill="1" applyProtection="1">
      <protection hidden="1"/>
    </xf>
    <xf numFmtId="3" fontId="6" fillId="23" borderId="0" xfId="2" applyNumberFormat="1" applyFont="1" applyFill="1" applyProtection="1">
      <protection hidden="1"/>
    </xf>
    <xf numFmtId="3" fontId="7" fillId="23" borderId="0" xfId="2" applyNumberFormat="1" applyFont="1" applyFill="1" applyProtection="1">
      <protection hidden="1"/>
    </xf>
    <xf numFmtId="1" fontId="7" fillId="23" borderId="0" xfId="2" applyNumberFormat="1" applyFont="1" applyFill="1" applyProtection="1">
      <protection hidden="1"/>
    </xf>
    <xf numFmtId="0" fontId="6" fillId="23" borderId="0" xfId="2" applyFont="1" applyFill="1" applyAlignment="1" applyProtection="1">
      <alignment horizontal="center"/>
      <protection hidden="1"/>
    </xf>
    <xf numFmtId="14" fontId="6" fillId="23" borderId="0" xfId="2" applyNumberFormat="1" applyFont="1" applyFill="1" applyAlignment="1" applyProtection="1">
      <alignment horizontal="left"/>
      <protection hidden="1"/>
    </xf>
    <xf numFmtId="0" fontId="10" fillId="13" borderId="16" xfId="2" applyFont="1" applyFill="1" applyBorder="1" applyProtection="1">
      <protection hidden="1"/>
    </xf>
    <xf numFmtId="0" fontId="6" fillId="13" borderId="17" xfId="2" applyFont="1" applyFill="1" applyBorder="1" applyProtection="1">
      <protection hidden="1"/>
    </xf>
    <xf numFmtId="0" fontId="6" fillId="13" borderId="18" xfId="2" applyFont="1" applyFill="1" applyBorder="1" applyProtection="1">
      <protection hidden="1"/>
    </xf>
    <xf numFmtId="4" fontId="6" fillId="13" borderId="17" xfId="2" applyNumberFormat="1" applyFont="1" applyFill="1" applyBorder="1" applyProtection="1">
      <protection hidden="1"/>
    </xf>
    <xf numFmtId="3" fontId="7" fillId="13" borderId="17" xfId="2" applyNumberFormat="1" applyFont="1" applyFill="1" applyBorder="1" applyProtection="1">
      <protection hidden="1"/>
    </xf>
    <xf numFmtId="0" fontId="10" fillId="4" borderId="30" xfId="2" applyFont="1" applyFill="1" applyBorder="1" applyAlignment="1" applyProtection="1">
      <alignment wrapText="1"/>
      <protection hidden="1"/>
    </xf>
    <xf numFmtId="0" fontId="10" fillId="4" borderId="29" xfId="2" applyFont="1" applyFill="1" applyBorder="1" applyAlignment="1" applyProtection="1">
      <alignment wrapText="1"/>
      <protection hidden="1"/>
    </xf>
    <xf numFmtId="0" fontId="10" fillId="4" borderId="1" xfId="2" applyFont="1" applyFill="1" applyBorder="1" applyAlignment="1" applyProtection="1">
      <alignment wrapText="1"/>
      <protection hidden="1"/>
    </xf>
    <xf numFmtId="0" fontId="7" fillId="22" borderId="1" xfId="2" applyFont="1" applyFill="1" applyBorder="1" applyAlignment="1" applyProtection="1">
      <alignment wrapText="1"/>
      <protection hidden="1"/>
    </xf>
    <xf numFmtId="0" fontId="7" fillId="4" borderId="1" xfId="2" applyFont="1" applyFill="1" applyBorder="1" applyAlignment="1" applyProtection="1">
      <alignment wrapText="1"/>
      <protection hidden="1"/>
    </xf>
    <xf numFmtId="0" fontId="6" fillId="4" borderId="1" xfId="2" applyFont="1" applyFill="1" applyBorder="1" applyAlignment="1" applyProtection="1">
      <alignment horizontal="center" wrapText="1"/>
      <protection hidden="1"/>
    </xf>
    <xf numFmtId="0" fontId="7" fillId="4" borderId="1" xfId="2" applyFont="1" applyFill="1" applyBorder="1" applyAlignment="1" applyProtection="1">
      <alignment horizontal="center" wrapText="1"/>
      <protection hidden="1"/>
    </xf>
    <xf numFmtId="0" fontId="6" fillId="22" borderId="1" xfId="2" applyFont="1" applyFill="1" applyBorder="1" applyAlignment="1" applyProtection="1">
      <alignment horizontal="center" wrapText="1"/>
      <protection hidden="1"/>
    </xf>
    <xf numFmtId="0" fontId="7" fillId="22" borderId="1" xfId="2" applyFont="1" applyFill="1" applyBorder="1" applyAlignment="1" applyProtection="1">
      <alignment horizontal="center" wrapText="1"/>
      <protection hidden="1"/>
    </xf>
    <xf numFmtId="0" fontId="6" fillId="4" borderId="5" xfId="2" applyFont="1" applyFill="1" applyBorder="1" applyAlignment="1" applyProtection="1">
      <alignment horizontal="center" wrapText="1"/>
      <protection hidden="1"/>
    </xf>
    <xf numFmtId="0" fontId="6" fillId="4" borderId="31" xfId="2" applyFont="1" applyFill="1" applyBorder="1" applyAlignment="1" applyProtection="1">
      <alignment horizontal="center" wrapText="1"/>
      <protection hidden="1"/>
    </xf>
    <xf numFmtId="0" fontId="6" fillId="4" borderId="6" xfId="2" applyFont="1" applyFill="1" applyBorder="1" applyAlignment="1" applyProtection="1">
      <alignment horizontal="center" wrapText="1"/>
      <protection hidden="1"/>
    </xf>
    <xf numFmtId="3" fontId="7" fillId="24" borderId="15" xfId="2" applyNumberFormat="1" applyFont="1" applyFill="1" applyBorder="1" applyProtection="1">
      <protection hidden="1"/>
    </xf>
    <xf numFmtId="3" fontId="0" fillId="0" borderId="0" xfId="0" applyNumberFormat="1" applyProtection="1">
      <protection hidden="1"/>
    </xf>
    <xf numFmtId="3" fontId="0" fillId="0" borderId="15" xfId="0" applyNumberFormat="1" applyBorder="1" applyProtection="1">
      <protection hidden="1"/>
    </xf>
    <xf numFmtId="0" fontId="10" fillId="4" borderId="30" xfId="0" applyFont="1" applyFill="1" applyBorder="1" applyAlignment="1" applyProtection="1">
      <alignment wrapText="1"/>
      <protection hidden="1"/>
    </xf>
    <xf numFmtId="0" fontId="10" fillId="4" borderId="29" xfId="0" applyFont="1" applyFill="1" applyBorder="1" applyAlignment="1" applyProtection="1">
      <alignment wrapText="1"/>
      <protection hidden="1"/>
    </xf>
    <xf numFmtId="0" fontId="10" fillId="4" borderId="1" xfId="0" applyFont="1" applyFill="1" applyBorder="1" applyAlignment="1" applyProtection="1">
      <alignment wrapText="1"/>
      <protection hidden="1"/>
    </xf>
    <xf numFmtId="0" fontId="10" fillId="4" borderId="6" xfId="0" applyFont="1" applyFill="1" applyBorder="1" applyAlignment="1" applyProtection="1">
      <alignment wrapText="1"/>
      <protection hidden="1"/>
    </xf>
    <xf numFmtId="0" fontId="7" fillId="22" borderId="1" xfId="0" applyFont="1" applyFill="1" applyBorder="1" applyAlignment="1" applyProtection="1">
      <alignment wrapText="1"/>
      <protection hidden="1"/>
    </xf>
    <xf numFmtId="0" fontId="7" fillId="4" borderId="1" xfId="0" applyFont="1" applyFill="1" applyBorder="1" applyAlignment="1" applyProtection="1">
      <alignment wrapText="1"/>
      <protection hidden="1"/>
    </xf>
    <xf numFmtId="0" fontId="6" fillId="4" borderId="1" xfId="0" applyFont="1" applyFill="1" applyBorder="1" applyAlignment="1" applyProtection="1">
      <alignment horizontal="center" wrapText="1"/>
      <protection hidden="1"/>
    </xf>
    <xf numFmtId="0" fontId="7" fillId="4" borderId="1" xfId="0" applyFont="1" applyFill="1" applyBorder="1" applyAlignment="1" applyProtection="1">
      <alignment horizontal="center" wrapText="1"/>
      <protection hidden="1"/>
    </xf>
    <xf numFmtId="0" fontId="7" fillId="22" borderId="1" xfId="0" applyFont="1" applyFill="1" applyBorder="1" applyAlignment="1" applyProtection="1">
      <alignment horizontal="center" wrapText="1"/>
      <protection hidden="1"/>
    </xf>
    <xf numFmtId="0" fontId="6" fillId="4" borderId="5" xfId="0" applyFont="1" applyFill="1" applyBorder="1" applyAlignment="1" applyProtection="1">
      <alignment horizontal="center" wrapText="1"/>
      <protection hidden="1"/>
    </xf>
    <xf numFmtId="0" fontId="6" fillId="4" borderId="31" xfId="0" applyFont="1" applyFill="1" applyBorder="1" applyAlignment="1" applyProtection="1">
      <alignment horizontal="center" wrapText="1"/>
      <protection hidden="1"/>
    </xf>
    <xf numFmtId="0" fontId="6" fillId="4" borderId="6" xfId="0" applyFont="1" applyFill="1" applyBorder="1" applyAlignment="1" applyProtection="1">
      <alignment horizontal="center" wrapText="1"/>
      <protection hidden="1"/>
    </xf>
    <xf numFmtId="0" fontId="10" fillId="4" borderId="1" xfId="2" applyFont="1" applyFill="1" applyBorder="1" applyAlignment="1" applyProtection="1">
      <alignment horizontal="left" wrapText="1"/>
      <protection hidden="1"/>
    </xf>
    <xf numFmtId="0" fontId="7" fillId="4" borderId="1" xfId="2" applyFont="1" applyFill="1" applyBorder="1" applyAlignment="1" applyProtection="1">
      <alignment horizontal="left" wrapText="1"/>
      <protection hidden="1"/>
    </xf>
    <xf numFmtId="0" fontId="10" fillId="24" borderId="1" xfId="2" applyFont="1" applyFill="1" applyBorder="1" applyAlignment="1" applyProtection="1">
      <alignment horizontal="left" wrapText="1"/>
      <protection hidden="1"/>
    </xf>
    <xf numFmtId="3" fontId="7" fillId="24" borderId="0" xfId="2" applyNumberFormat="1" applyFont="1" applyFill="1" applyProtection="1">
      <protection hidden="1"/>
    </xf>
    <xf numFmtId="3" fontId="6" fillId="0" borderId="4" xfId="2" applyNumberFormat="1" applyFont="1" applyBorder="1" applyProtection="1">
      <protection hidden="1"/>
    </xf>
    <xf numFmtId="3" fontId="6" fillId="0" borderId="28" xfId="2" applyNumberFormat="1" applyFont="1" applyBorder="1" applyProtection="1">
      <protection hidden="1"/>
    </xf>
    <xf numFmtId="0" fontId="1" fillId="13" borderId="16" xfId="0" applyFont="1" applyFill="1" applyBorder="1" applyProtection="1">
      <protection hidden="1"/>
    </xf>
    <xf numFmtId="0" fontId="1" fillId="13" borderId="18" xfId="0" applyFont="1" applyFill="1" applyBorder="1" applyProtection="1">
      <protection hidden="1"/>
    </xf>
    <xf numFmtId="0" fontId="1" fillId="13" borderId="22" xfId="0" applyFont="1" applyFill="1" applyBorder="1" applyProtection="1">
      <protection hidden="1"/>
    </xf>
    <xf numFmtId="2" fontId="33" fillId="0" borderId="1" xfId="0" applyNumberFormat="1" applyFont="1" applyBorder="1" applyAlignment="1">
      <alignment horizontal="center" vertical="center"/>
    </xf>
    <xf numFmtId="0" fontId="22" fillId="0" borderId="6" xfId="1" applyFill="1" applyBorder="1"/>
    <xf numFmtId="0" fontId="22" fillId="0" borderId="0" xfId="1" applyFill="1" applyBorder="1"/>
    <xf numFmtId="0" fontId="22" fillId="0" borderId="0" xfId="1" applyBorder="1" applyAlignment="1">
      <alignment horizontal="left"/>
    </xf>
    <xf numFmtId="0" fontId="32" fillId="0" borderId="0" xfId="0" applyFont="1" applyAlignment="1">
      <alignment vertical="center"/>
    </xf>
    <xf numFmtId="0" fontId="32" fillId="0" borderId="0" xfId="0" applyFont="1" applyAlignment="1">
      <alignment horizontal="left" vertical="center"/>
    </xf>
    <xf numFmtId="0" fontId="22" fillId="0" borderId="0" xfId="1" applyFill="1" applyBorder="1" applyAlignment="1">
      <alignment horizontal="left"/>
    </xf>
    <xf numFmtId="0" fontId="22" fillId="0" borderId="1" xfId="1" applyFill="1" applyBorder="1"/>
    <xf numFmtId="0" fontId="32" fillId="0" borderId="6" xfId="0" applyFont="1" applyBorder="1" applyAlignment="1">
      <alignment vertical="center"/>
    </xf>
    <xf numFmtId="0" fontId="32" fillId="0" borderId="6" xfId="0" applyFont="1" applyBorder="1" applyAlignment="1">
      <alignment horizontal="left" vertical="center"/>
    </xf>
    <xf numFmtId="0" fontId="22" fillId="0" borderId="6" xfId="1" applyBorder="1"/>
    <xf numFmtId="1" fontId="7" fillId="0" borderId="0" xfId="2" applyNumberFormat="1" applyFont="1" applyAlignment="1" applyProtection="1">
      <alignment horizontal="center"/>
      <protection hidden="1"/>
    </xf>
    <xf numFmtId="0" fontId="32" fillId="0" borderId="13" xfId="0" applyFont="1" applyBorder="1" applyAlignment="1">
      <alignment vertical="center"/>
    </xf>
    <xf numFmtId="0" fontId="32" fillId="0" borderId="13" xfId="0" applyFont="1" applyBorder="1"/>
    <xf numFmtId="0" fontId="32" fillId="0" borderId="19" xfId="0" applyFont="1" applyBorder="1" applyAlignment="1">
      <alignment vertical="center"/>
    </xf>
    <xf numFmtId="0" fontId="6" fillId="25" borderId="0" xfId="2" applyFont="1" applyFill="1" applyProtection="1">
      <protection hidden="1"/>
    </xf>
    <xf numFmtId="0" fontId="0" fillId="3" borderId="0" xfId="0" applyFill="1" applyAlignment="1">
      <alignment horizontal="right" vertical="center" wrapText="1"/>
    </xf>
    <xf numFmtId="0" fontId="0" fillId="3" borderId="2" xfId="0" applyFill="1" applyBorder="1" applyAlignment="1">
      <alignment horizontal="center" vertical="center" wrapText="1"/>
    </xf>
    <xf numFmtId="0" fontId="2" fillId="3" borderId="0" xfId="0" applyFont="1" applyFill="1" applyAlignment="1">
      <alignment horizontal="center" vertical="center" wrapText="1"/>
    </xf>
    <xf numFmtId="0" fontId="2" fillId="3" borderId="2" xfId="0" applyFont="1" applyFill="1" applyBorder="1" applyAlignment="1">
      <alignment horizontal="center" vertical="center" wrapText="1"/>
    </xf>
    <xf numFmtId="0" fontId="0" fillId="26" borderId="0" xfId="0" applyFill="1"/>
    <xf numFmtId="0" fontId="34" fillId="26" borderId="0" xfId="0" applyFont="1" applyFill="1"/>
    <xf numFmtId="0" fontId="6" fillId="26" borderId="0" xfId="2" applyFont="1" applyFill="1" applyProtection="1">
      <protection hidden="1"/>
    </xf>
    <xf numFmtId="1" fontId="6" fillId="26" borderId="0" xfId="2" applyNumberFormat="1" applyFont="1" applyFill="1" applyAlignment="1" applyProtection="1">
      <alignment horizontal="left"/>
      <protection hidden="1"/>
    </xf>
    <xf numFmtId="1" fontId="6" fillId="26" borderId="0" xfId="2" applyNumberFormat="1" applyFont="1" applyFill="1" applyProtection="1">
      <protection hidden="1"/>
    </xf>
    <xf numFmtId="49" fontId="34" fillId="26" borderId="23" xfId="0" applyNumberFormat="1" applyFont="1" applyFill="1" applyBorder="1" applyAlignment="1" applyProtection="1">
      <alignment horizontal="left"/>
      <protection hidden="1"/>
    </xf>
    <xf numFmtId="0" fontId="0" fillId="2" borderId="0" xfId="0" applyFill="1" applyAlignment="1">
      <alignment horizontal="center" vertical="center" wrapText="1"/>
    </xf>
    <xf numFmtId="0" fontId="0" fillId="2" borderId="0" xfId="0" applyFill="1" applyAlignment="1">
      <alignment horizontal="left" vertical="center" wrapText="1"/>
    </xf>
    <xf numFmtId="0" fontId="0" fillId="2" borderId="0" xfId="0" applyFill="1" applyAlignment="1">
      <alignment horizontal="right" vertical="center" wrapText="1"/>
    </xf>
    <xf numFmtId="0" fontId="26" fillId="0" borderId="0" xfId="0" applyFont="1" applyAlignment="1">
      <alignment vertical="center"/>
    </xf>
    <xf numFmtId="0" fontId="22" fillId="0" borderId="1" xfId="1" applyBorder="1" applyAlignment="1">
      <alignment horizontal="left"/>
    </xf>
    <xf numFmtId="0" fontId="32" fillId="0" borderId="21" xfId="0" applyFont="1" applyBorder="1" applyAlignment="1">
      <alignment horizontal="left" vertical="center"/>
    </xf>
    <xf numFmtId="0" fontId="32" fillId="0" borderId="6" xfId="0" applyFont="1" applyBorder="1" applyAlignment="1">
      <alignment horizontal="center" vertical="center"/>
    </xf>
    <xf numFmtId="0" fontId="2" fillId="0" borderId="6" xfId="0" applyFont="1" applyBorder="1"/>
    <xf numFmtId="14" fontId="32" fillId="0" borderId="6" xfId="0" applyNumberFormat="1" applyFont="1" applyBorder="1" applyAlignment="1">
      <alignment horizontal="left" vertical="center"/>
    </xf>
    <xf numFmtId="0" fontId="32" fillId="0" borderId="6" xfId="0" applyFont="1" applyBorder="1" applyAlignment="1">
      <alignment horizontal="right" vertical="center"/>
    </xf>
    <xf numFmtId="2" fontId="33" fillId="0" borderId="6" xfId="0" applyNumberFormat="1" applyFont="1" applyBorder="1" applyAlignment="1">
      <alignment horizontal="center" vertical="center"/>
    </xf>
    <xf numFmtId="0" fontId="26" fillId="0" borderId="6" xfId="0" applyFont="1" applyBorder="1" applyAlignment="1">
      <alignment vertical="center"/>
    </xf>
    <xf numFmtId="0" fontId="32" fillId="0" borderId="9" xfId="0" applyFont="1" applyBorder="1" applyAlignment="1">
      <alignment horizontal="center" vertical="center"/>
    </xf>
    <xf numFmtId="0" fontId="32" fillId="0" borderId="9" xfId="0" applyFont="1" applyBorder="1" applyAlignment="1">
      <alignment vertical="center"/>
    </xf>
    <xf numFmtId="2" fontId="33" fillId="0" borderId="9" xfId="0" applyNumberFormat="1" applyFont="1" applyBorder="1" applyAlignment="1">
      <alignment horizontal="center" vertical="center"/>
    </xf>
    <xf numFmtId="0" fontId="32" fillId="0" borderId="9" xfId="0" applyFont="1" applyBorder="1" applyAlignment="1">
      <alignment horizontal="left" vertical="center"/>
    </xf>
    <xf numFmtId="2" fontId="0" fillId="0" borderId="0" xfId="0" applyNumberFormat="1"/>
    <xf numFmtId="0" fontId="22" fillId="0" borderId="0" xfId="1" applyAlignment="1">
      <alignment horizontal="left" vertical="center"/>
    </xf>
    <xf numFmtId="0" fontId="0" fillId="15" borderId="0" xfId="0" applyFill="1"/>
    <xf numFmtId="0" fontId="6" fillId="15" borderId="0" xfId="2" applyFont="1" applyFill="1" applyProtection="1">
      <protection hidden="1"/>
    </xf>
    <xf numFmtId="1" fontId="6" fillId="15" borderId="0" xfId="2" applyNumberFormat="1" applyFont="1" applyFill="1" applyAlignment="1" applyProtection="1">
      <alignment horizontal="left"/>
      <protection hidden="1"/>
    </xf>
    <xf numFmtId="1" fontId="6" fillId="15" borderId="0" xfId="2" applyNumberFormat="1" applyFont="1" applyFill="1" applyProtection="1">
      <protection hidden="1"/>
    </xf>
    <xf numFmtId="49" fontId="2" fillId="15" borderId="23" xfId="0" applyNumberFormat="1" applyFont="1" applyFill="1" applyBorder="1" applyAlignment="1" applyProtection="1">
      <alignment horizontal="left"/>
      <protection hidden="1"/>
    </xf>
    <xf numFmtId="0" fontId="34" fillId="27" borderId="0" xfId="0" applyFont="1" applyFill="1"/>
    <xf numFmtId="0" fontId="35" fillId="27" borderId="0" xfId="0" applyFont="1" applyFill="1"/>
    <xf numFmtId="0" fontId="6" fillId="27" borderId="0" xfId="2" applyFont="1" applyFill="1" applyProtection="1">
      <protection hidden="1"/>
    </xf>
    <xf numFmtId="1" fontId="6" fillId="27" borderId="0" xfId="2" applyNumberFormat="1" applyFont="1" applyFill="1" applyAlignment="1" applyProtection="1">
      <alignment horizontal="left"/>
      <protection hidden="1"/>
    </xf>
    <xf numFmtId="1" fontId="6" fillId="27" borderId="0" xfId="2" applyNumberFormat="1" applyFont="1" applyFill="1" applyProtection="1">
      <protection hidden="1"/>
    </xf>
    <xf numFmtId="0" fontId="0" fillId="27" borderId="0" xfId="0" applyFill="1"/>
    <xf numFmtId="49" fontId="34" fillId="27" borderId="23" xfId="0" applyNumberFormat="1" applyFont="1" applyFill="1" applyBorder="1" applyAlignment="1" applyProtection="1">
      <alignment horizontal="left"/>
      <protection hidden="1"/>
    </xf>
    <xf numFmtId="0" fontId="2" fillId="15" borderId="0" xfId="0" applyFont="1" applyFill="1"/>
    <xf numFmtId="0" fontId="32" fillId="28" borderId="1" xfId="0" applyFont="1" applyFill="1" applyBorder="1" applyAlignment="1">
      <alignment vertical="center"/>
    </xf>
    <xf numFmtId="1" fontId="32" fillId="28" borderId="1" xfId="0" applyNumberFormat="1" applyFont="1" applyFill="1" applyBorder="1" applyAlignment="1">
      <alignment vertical="center"/>
    </xf>
    <xf numFmtId="2" fontId="33" fillId="28" borderId="1" xfId="0" applyNumberFormat="1" applyFont="1" applyFill="1" applyBorder="1" applyAlignment="1">
      <alignment vertical="center"/>
    </xf>
    <xf numFmtId="6" fontId="32" fillId="0" borderId="1" xfId="0" applyNumberFormat="1" applyFont="1" applyBorder="1" applyAlignment="1">
      <alignment horizontal="center" vertical="center"/>
    </xf>
    <xf numFmtId="14" fontId="32" fillId="29" borderId="1" xfId="0" applyNumberFormat="1" applyFont="1" applyFill="1" applyBorder="1" applyAlignment="1">
      <alignment vertical="center"/>
    </xf>
    <xf numFmtId="0" fontId="22" fillId="0" borderId="0" xfId="1" applyAlignment="1">
      <alignment vertical="center"/>
    </xf>
    <xf numFmtId="0" fontId="22" fillId="0" borderId="1" xfId="1" applyBorder="1" applyAlignment="1">
      <alignment vertical="center"/>
    </xf>
  </cellXfs>
  <cellStyles count="3">
    <cellStyle name="Hyperlink" xfId="1" builtinId="8"/>
    <cellStyle name="Normal" xfId="0" builtinId="0"/>
    <cellStyle name="Normal 2" xfId="2" xr:uid="{D0EDF000-DCBA-C048-816E-C40A3E9F570B}"/>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20</xdr:col>
      <xdr:colOff>177800</xdr:colOff>
      <xdr:row>22</xdr:row>
      <xdr:rowOff>38100</xdr:rowOff>
    </xdr:from>
    <xdr:to>
      <xdr:col>26</xdr:col>
      <xdr:colOff>13152</xdr:colOff>
      <xdr:row>65</xdr:row>
      <xdr:rowOff>38100</xdr:rowOff>
    </xdr:to>
    <xdr:pic>
      <xdr:nvPicPr>
        <xdr:cNvPr id="2" name="Picture 1" descr="Ergon-Energy map.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7665700" y="3771900"/>
          <a:ext cx="5067752" cy="7327900"/>
        </a:xfrm>
        <a:prstGeom prst="rect">
          <a:avLst/>
        </a:prstGeom>
      </xdr:spPr>
    </xdr:pic>
    <xdr:clientData/>
  </xdr:twoCellAnchor>
  <xdr:twoCellAnchor editAs="oneCell">
    <xdr:from>
      <xdr:col>14</xdr:col>
      <xdr:colOff>50800</xdr:colOff>
      <xdr:row>19</xdr:row>
      <xdr:rowOff>25400</xdr:rowOff>
    </xdr:from>
    <xdr:to>
      <xdr:col>20</xdr:col>
      <xdr:colOff>342900</xdr:colOff>
      <xdr:row>68</xdr:row>
      <xdr:rowOff>12700</xdr:rowOff>
    </xdr:to>
    <xdr:pic>
      <xdr:nvPicPr>
        <xdr:cNvPr id="3" name="Picture 2" descr="Screen shot 2012-05-25 at 4.37.52 PM.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2065000" y="3251200"/>
          <a:ext cx="5765800" cy="8305800"/>
        </a:xfrm>
        <a:prstGeom prst="rect">
          <a:avLst/>
        </a:prstGeom>
      </xdr:spPr>
    </xdr:pic>
    <xdr:clientData/>
  </xdr:twoCellAnchor>
  <xdr:twoCellAnchor editAs="oneCell">
    <xdr:from>
      <xdr:col>9</xdr:col>
      <xdr:colOff>304800</xdr:colOff>
      <xdr:row>5</xdr:row>
      <xdr:rowOff>101600</xdr:rowOff>
    </xdr:from>
    <xdr:to>
      <xdr:col>11</xdr:col>
      <xdr:colOff>406400</xdr:colOff>
      <xdr:row>10</xdr:row>
      <xdr:rowOff>152400</xdr:rowOff>
    </xdr:to>
    <xdr:pic>
      <xdr:nvPicPr>
        <xdr:cNvPr id="4" name="Picture 3" descr="Alviss-Consulting-Logo-Inline Resized for web.jpg">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rcRect/>
        <a:stretch>
          <a:fillRect/>
        </a:stretch>
      </xdr:blipFill>
      <xdr:spPr bwMode="auto">
        <a:xfrm>
          <a:off x="7734300" y="965200"/>
          <a:ext cx="2019300" cy="901700"/>
        </a:xfrm>
        <a:prstGeom prst="rect">
          <a:avLst/>
        </a:prstGeom>
        <a:noFill/>
        <a:ln w="9525">
          <a:noFill/>
          <a:miter lim="800000"/>
          <a:headEnd/>
          <a:tailEnd/>
        </a:ln>
      </xdr:spPr>
    </xdr:pic>
    <xdr:clientData/>
  </xdr:twoCellAnchor>
  <xdr:twoCellAnchor editAs="oneCell">
    <xdr:from>
      <xdr:col>6</xdr:col>
      <xdr:colOff>0</xdr:colOff>
      <xdr:row>0</xdr:row>
      <xdr:rowOff>0</xdr:rowOff>
    </xdr:from>
    <xdr:to>
      <xdr:col>11</xdr:col>
      <xdr:colOff>326346</xdr:colOff>
      <xdr:row>4</xdr:row>
      <xdr:rowOff>63500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53000" y="0"/>
          <a:ext cx="4720546" cy="762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3" Type="http://schemas.openxmlformats.org/officeDocument/2006/relationships/hyperlink" Target="https://www.energymadeeasy.gov.au/plan?id=ENE360409MRE14&amp;postcode=4000" TargetMode="External"/><Relationship Id="rId7" Type="http://schemas.openxmlformats.org/officeDocument/2006/relationships/hyperlink" Target="https://www.energymadeeasy.gov.au/plan?id=SIM589864MRE2&amp;postcode=4000" TargetMode="External"/><Relationship Id="rId2" Type="http://schemas.openxmlformats.org/officeDocument/2006/relationships/hyperlink" Target="https://www.energymadeeasy.gov.au/plan?id=ORI539813MRE3&amp;postcode=4000" TargetMode="External"/><Relationship Id="rId1" Type="http://schemas.openxmlformats.org/officeDocument/2006/relationships/hyperlink" Target="https://www.energymadeeasy.gov.au/plan?id=AGL15272MRE25&amp;postcode=4000" TargetMode="External"/><Relationship Id="rId6" Type="http://schemas.openxmlformats.org/officeDocument/2006/relationships/hyperlink" Target="https://www.energymadeeasy.gov.au/plan?id=GLO635445MRE2&amp;postcode=4000" TargetMode="External"/><Relationship Id="rId5" Type="http://schemas.openxmlformats.org/officeDocument/2006/relationships/hyperlink" Target="https://www.energymadeeasy.gov.au/plan?id=RED636161MRE1&amp;postcode=4000" TargetMode="External"/><Relationship Id="rId4" Type="http://schemas.openxmlformats.org/officeDocument/2006/relationships/hyperlink" Target="https://www.energymadeeasy.gov.au/plan?id=LCL569534MRE1&amp;postcode=4000"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www.energymadeeasy.gov.au/plan?id=ALI463797MRE&amp;postcode=4000"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8" Type="http://schemas.openxmlformats.org/officeDocument/2006/relationships/hyperlink" Target="https://www.energymadeeasy.gov.au/plan?id=AGL15272MRE&amp;postcode=4000" TargetMode="External"/><Relationship Id="rId3" Type="http://schemas.openxmlformats.org/officeDocument/2006/relationships/hyperlink" Target="https://www.energymadeeasy.gov.au/plan?postcode=4000&amp;id=REA107797MRE" TargetMode="External"/><Relationship Id="rId7" Type="http://schemas.openxmlformats.org/officeDocument/2006/relationships/hyperlink" Target="https://www.energymadeeasy.gov.au/plan?id=FXP98025MRE&amp;postcode=4000" TargetMode="External"/><Relationship Id="rId2" Type="http://schemas.openxmlformats.org/officeDocument/2006/relationships/hyperlink" Target="https://www.energymadeeasy.gov.au/plan?id=COV71637MRE2&amp;postcode=4000" TargetMode="External"/><Relationship Id="rId1" Type="http://schemas.openxmlformats.org/officeDocument/2006/relationships/hyperlink" Target="https://www.energymadeeasy.gov.au/plan?postcode=4000&amp;id=REA107801MRE" TargetMode="External"/><Relationship Id="rId6" Type="http://schemas.openxmlformats.org/officeDocument/2006/relationships/hyperlink" Target="https://www.energymadeeasy.gov.au/plan?id=FXP98027MRE&amp;utm_source=Future%20X%20Power&amp;utm_campaign=bpi-retailer&amp;utm_medium=retailer&amp;postcode=4000" TargetMode="External"/><Relationship Id="rId5" Type="http://schemas.openxmlformats.org/officeDocument/2006/relationships/hyperlink" Target="https://www.energymadeeasy.gov.au/plan?id=FXP98026MRE&amp;utm_source=Future%20X%20Power&amp;utm_campaign=bpi-retailer&amp;utm_medium=retailer&amp;postcode=4000" TargetMode="External"/><Relationship Id="rId4" Type="http://schemas.openxmlformats.org/officeDocument/2006/relationships/hyperlink" Target="https://diamondenergy.com.au/epfs/resi/market/energex-2.pdf"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energymadeeasy.gov.au/plan?id=DOD13974MRE&amp;postcode=4000" TargetMode="External"/><Relationship Id="rId21" Type="http://schemas.openxmlformats.org/officeDocument/2006/relationships/hyperlink" Target="https://www.energymadeeasy.gov.au/plan?id=DEN36060MRE2&amp;postcode=4000" TargetMode="External"/><Relationship Id="rId42" Type="http://schemas.openxmlformats.org/officeDocument/2006/relationships/hyperlink" Target="https://www.energymadeeasy.gov.au/plan?id=KOG58263MRE1&amp;postcode=4000" TargetMode="External"/><Relationship Id="rId47" Type="http://schemas.openxmlformats.org/officeDocument/2006/relationships/hyperlink" Target="https://www.energymadeeasy.gov.au/plan?id=LPE14753MRE1&amp;postcode=4000" TargetMode="External"/><Relationship Id="rId63" Type="http://schemas.openxmlformats.org/officeDocument/2006/relationships/hyperlink" Target="https://www.energymadeeasy.gov.au/plan?postcode=4000&amp;id=REA53085MRE" TargetMode="External"/><Relationship Id="rId68" Type="http://schemas.openxmlformats.org/officeDocument/2006/relationships/hyperlink" Target="https://www.energymadeeasy.gov.au/plan?id=RED21477MRE&amp;postcode=4000" TargetMode="External"/><Relationship Id="rId16" Type="http://schemas.openxmlformats.org/officeDocument/2006/relationships/hyperlink" Target="https://www.dcpowerco.com.au/wp-content/uploads/2019/06/DCP-EX-90701-MR.pdf" TargetMode="External"/><Relationship Id="rId11" Type="http://schemas.openxmlformats.org/officeDocument/2006/relationships/hyperlink" Target="https://www.energymadeeasy.gov.au/plan?id=COV71638MRE1&amp;postcode=4000" TargetMode="External"/><Relationship Id="rId32" Type="http://schemas.openxmlformats.org/officeDocument/2006/relationships/hyperlink" Target="https://www.energymadeeasy.gov.au/plan?id=ENE19179MRE&amp;utm_source=EnergyAustralia&amp;utm_campaign=bpi-retailer&amp;utm_medium=retailer&amp;postcode=4000" TargetMode="External"/><Relationship Id="rId37" Type="http://schemas.openxmlformats.org/officeDocument/2006/relationships/hyperlink" Target="https://www.energymadeeasy.gov.au/plan?id=GLO48743MRE3&amp;postcode=4000" TargetMode="External"/><Relationship Id="rId53" Type="http://schemas.openxmlformats.org/officeDocument/2006/relationships/hyperlink" Target="https://www.energymadeeasy.gov.au/plan?id=OVO53478MRE&amp;postcode=4000" TargetMode="External"/><Relationship Id="rId58" Type="http://schemas.openxmlformats.org/officeDocument/2006/relationships/hyperlink" Target="https://www.energymadeeasy.gov.au/plan?id=POW15479MRE&amp;postcode=4000" TargetMode="External"/><Relationship Id="rId74" Type="http://schemas.openxmlformats.org/officeDocument/2006/relationships/hyperlink" Target="https://www.energymadeeasy.gov.au/plan?id=SIM61676MRE2&amp;postcode=4000" TargetMode="External"/><Relationship Id="rId79" Type="http://schemas.openxmlformats.org/officeDocument/2006/relationships/hyperlink" Target="https://www.energymadeeasy.gov.au/plan?id=SUM91378MRE1&amp;postcode=4000" TargetMode="External"/><Relationship Id="rId5" Type="http://schemas.openxmlformats.org/officeDocument/2006/relationships/hyperlink" Target="https://www.energymadeeasy.gov.au/plan?id=ALI13023MRE&amp;utm_source=Alinta%20Energy&amp;utm_campaign=bpi-retailer&amp;utm_medium=retailer&amp;postcode=4000" TargetMode="External"/><Relationship Id="rId61" Type="http://schemas.openxmlformats.org/officeDocument/2006/relationships/hyperlink" Target="https://www.powershop.com.au/app/rates/resi/elec/energex/resi-elec-energex-market-offer-tariff-all.pdf?v=1" TargetMode="External"/><Relationship Id="rId82" Type="http://schemas.openxmlformats.org/officeDocument/2006/relationships/hyperlink" Target="https://www.energymadeeasy.gov.au/plan?id=SUM91379MRE1&amp;postcode=4000" TargetMode="External"/><Relationship Id="rId19" Type="http://schemas.openxmlformats.org/officeDocument/2006/relationships/hyperlink" Target="https://www.energymadeeasy.gov.au/plan?id=DIA34656MRE&amp;postcode=4000" TargetMode="External"/><Relationship Id="rId14" Type="http://schemas.openxmlformats.org/officeDocument/2006/relationships/hyperlink" Target="https://www.dcpowerco.com.au/wp-content/uploads/2019/06/DCP-EX-90701-MR.pdf" TargetMode="External"/><Relationship Id="rId22" Type="http://schemas.openxmlformats.org/officeDocument/2006/relationships/hyperlink" Target="https://www.energymadeeasy.gov.au/plan?id=DEN36061MRE2&amp;postcode=4000" TargetMode="External"/><Relationship Id="rId27" Type="http://schemas.openxmlformats.org/officeDocument/2006/relationships/hyperlink" Target="https://www.energymadeeasy.gov.au/plan?id=DOD13974MRE&amp;postcode=4000" TargetMode="External"/><Relationship Id="rId30" Type="http://schemas.openxmlformats.org/officeDocument/2006/relationships/hyperlink" Target="https://www.energymadeeasy.gov.au/plan?id=ENE19200MRE&amp;utm_source=EnergyAustralia&amp;utm_campaign=bpi-retailer&amp;utm_medium=retailer&amp;postcode=4000" TargetMode="External"/><Relationship Id="rId35" Type="http://schemas.openxmlformats.org/officeDocument/2006/relationships/hyperlink" Target="https://www.energymadeeasy.gov.au/plan?id=FXP13795MRE&amp;utm_source=Future%20X%20Power&amp;utm_campaign=bpi-retailer&amp;utm_medium=retailer&amp;postcode=4000" TargetMode="External"/><Relationship Id="rId43" Type="http://schemas.openxmlformats.org/officeDocument/2006/relationships/hyperlink" Target="https://www.energymadeeasy.gov.au/plan?id=KOG58262MRE1&amp;postcode=4000" TargetMode="External"/><Relationship Id="rId48" Type="http://schemas.openxmlformats.org/officeDocument/2006/relationships/hyperlink" Target="https://www.energymadeeasy.gov.au/plan?id=LPE14805MRE1&amp;postcode=4000" TargetMode="External"/><Relationship Id="rId56" Type="http://schemas.openxmlformats.org/officeDocument/2006/relationships/hyperlink" Target="https://www.energymadeeasy.gov.au/plan?id=POW15459MRE&amp;postcode=4000" TargetMode="External"/><Relationship Id="rId64" Type="http://schemas.openxmlformats.org/officeDocument/2006/relationships/hyperlink" Target="https://www.energymadeeasy.gov.au/plan?postcode=4000&amp;id=REA53086MRE" TargetMode="External"/><Relationship Id="rId69" Type="http://schemas.openxmlformats.org/officeDocument/2006/relationships/hyperlink" Target="https://www.energymadeeasy.gov.au/plan?id=RED21478MRE&amp;postcode=4000" TargetMode="External"/><Relationship Id="rId77" Type="http://schemas.openxmlformats.org/officeDocument/2006/relationships/hyperlink" Target="https://www.energymadeeasy.gov.au/plan?id=CLI65172MRE1&amp;postcode=4000" TargetMode="External"/><Relationship Id="rId8" Type="http://schemas.openxmlformats.org/officeDocument/2006/relationships/hyperlink" Target="https://www.energymadeeasy.gov.au/plan?id=AMB48848MRE1&amp;postcode=4000" TargetMode="External"/><Relationship Id="rId51" Type="http://schemas.openxmlformats.org/officeDocument/2006/relationships/hyperlink" Target="https://www.energymadeeasy.gov.au/plan?id=MOJ49662MRE&amp;postcode=4000" TargetMode="External"/><Relationship Id="rId72" Type="http://schemas.openxmlformats.org/officeDocument/2006/relationships/hyperlink" Target="https://www.energymadeeasy.gov.au/plan?id=SIM61763MRE2&amp;postcode=4000" TargetMode="External"/><Relationship Id="rId80" Type="http://schemas.openxmlformats.org/officeDocument/2006/relationships/hyperlink" Target="https://www.energymadeeasy.gov.au/plan?id=SUM91380MRE1&amp;postcode=4000" TargetMode="External"/><Relationship Id="rId3" Type="http://schemas.openxmlformats.org/officeDocument/2006/relationships/hyperlink" Target="https://www.energymadeeasy.gov.au/plan?id=AGL15054MRE3&amp;postcode=4000" TargetMode="External"/><Relationship Id="rId12" Type="http://schemas.openxmlformats.org/officeDocument/2006/relationships/hyperlink" Target="https://www.energymadeeasy.gov.au/plan?id=COV71638MRE1&amp;postcode=4000" TargetMode="External"/><Relationship Id="rId17" Type="http://schemas.openxmlformats.org/officeDocument/2006/relationships/hyperlink" Target="https://www.dcpowerco.com.au/wp-content/uploads/2019/06/DCP-EX-90701-MR.pdf" TargetMode="External"/><Relationship Id="rId25" Type="http://schemas.openxmlformats.org/officeDocument/2006/relationships/hyperlink" Target="https://www.energymadeeasy.gov.au/plan?id=DOD13973MRE&amp;postcode=4000" TargetMode="External"/><Relationship Id="rId33" Type="http://schemas.openxmlformats.org/officeDocument/2006/relationships/hyperlink" Target="https://www.energymadeeasy.gov.au/plan?id=ENE19318MRE&amp;utm_source=EnergyAustralia&amp;utm_campaign=bpi-retailer&amp;utm_medium=retailer&amp;postcode=4000" TargetMode="External"/><Relationship Id="rId38" Type="http://schemas.openxmlformats.org/officeDocument/2006/relationships/hyperlink" Target="https://www.energymadeeasy.gov.au/plan?id=GLO48744MRE3&amp;postcode=4000" TargetMode="External"/><Relationship Id="rId46" Type="http://schemas.openxmlformats.org/officeDocument/2006/relationships/hyperlink" Target="https://www.energymadeeasy.gov.au/plan?id=LPE14753MRE1&amp;postcode=4000" TargetMode="External"/><Relationship Id="rId59" Type="http://schemas.openxmlformats.org/officeDocument/2006/relationships/hyperlink" Target="https://www.powershop.com.au/app/rates/resi/elec/energex/resi-elec-energex-market-offer-tariff-all.pdf?v=1" TargetMode="External"/><Relationship Id="rId67" Type="http://schemas.openxmlformats.org/officeDocument/2006/relationships/hyperlink" Target="https://www.energymadeeasy.gov.au/plan?id=RED21476MRE&amp;postcode=4000" TargetMode="External"/><Relationship Id="rId20" Type="http://schemas.openxmlformats.org/officeDocument/2006/relationships/hyperlink" Target="https://www.energymadeeasy.gov.au/plan?id=DIA34656MRE&amp;postcode=4000" TargetMode="External"/><Relationship Id="rId41" Type="http://schemas.openxmlformats.org/officeDocument/2006/relationships/hyperlink" Target="https://www.energymadeeasy.gov.au/plan?id=KOG58261MRE1&amp;postcode=4000" TargetMode="External"/><Relationship Id="rId54" Type="http://schemas.openxmlformats.org/officeDocument/2006/relationships/hyperlink" Target="https://www.energymadeeasy.gov.au/plan?id=OVO53476MRE&amp;postcode=4000" TargetMode="External"/><Relationship Id="rId62" Type="http://schemas.openxmlformats.org/officeDocument/2006/relationships/hyperlink" Target="https://www.powershop.com.au/app/rates/resi/elec/energex/resi-elec-energex-market-offer-tariff-all.pdf?v=1" TargetMode="External"/><Relationship Id="rId70" Type="http://schemas.openxmlformats.org/officeDocument/2006/relationships/hyperlink" Target="https://www.energymadeeasy.gov.au/plan?id=RED21752MRE&amp;postcode=4000" TargetMode="External"/><Relationship Id="rId75" Type="http://schemas.openxmlformats.org/officeDocument/2006/relationships/hyperlink" Target="https://www.energymadeeasy.gov.au/plan?id=CLI65125MRE1&amp;postcode=4000" TargetMode="External"/><Relationship Id="rId1" Type="http://schemas.openxmlformats.org/officeDocument/2006/relationships/hyperlink" Target="https://www.energymadeeasy.gov.au/plan?id=AGL15271MRE3&amp;postcode=4000" TargetMode="External"/><Relationship Id="rId6" Type="http://schemas.openxmlformats.org/officeDocument/2006/relationships/hyperlink" Target="https://www.energymadeeasy.gov.au/plan?id=ALI13027MRE&amp;utm_source=Alinta%20Energy&amp;utm_campaign=bpi-retailer&amp;utm_medium=retailer&amp;postcode=4000" TargetMode="External"/><Relationship Id="rId15" Type="http://schemas.openxmlformats.org/officeDocument/2006/relationships/hyperlink" Target="https://www.dcpowerco.com.au/wp-content/uploads/2019/06/DCP-EX-90701-MR.pdf" TargetMode="External"/><Relationship Id="rId23" Type="http://schemas.openxmlformats.org/officeDocument/2006/relationships/hyperlink" Target="https://www.energymadeeasy.gov.au/plan?id=DEN36062MRE2&amp;postcode=4000" TargetMode="External"/><Relationship Id="rId28" Type="http://schemas.openxmlformats.org/officeDocument/2006/relationships/hyperlink" Target="https://www.energymadeeasy.gov.au/plan?id=DIA48974MRE&amp;postcode=4000" TargetMode="External"/><Relationship Id="rId36" Type="http://schemas.openxmlformats.org/officeDocument/2006/relationships/hyperlink" Target="https://www.energymadeeasy.gov.au/plan?id=FXP13763MRE&amp;utm_source=Future%20X%20Power&amp;utm_campaign=bpi-retailer&amp;utm_medium=retailer&amp;postcode=4000" TargetMode="External"/><Relationship Id="rId49" Type="http://schemas.openxmlformats.org/officeDocument/2006/relationships/hyperlink" Target="https://www.energymadeeasy.gov.au/plan?id=MOJ49662MRE&amp;postcode=4000" TargetMode="External"/><Relationship Id="rId57" Type="http://schemas.openxmlformats.org/officeDocument/2006/relationships/hyperlink" Target="https://www.energymadeeasy.gov.au/plan?id=POW15459MRE&amp;postcode=4000" TargetMode="External"/><Relationship Id="rId10" Type="http://schemas.openxmlformats.org/officeDocument/2006/relationships/hyperlink" Target="https://www.energymadeeasy.gov.au/plan?id=COV71642MRE1&amp;postcode=4000" TargetMode="External"/><Relationship Id="rId31" Type="http://schemas.openxmlformats.org/officeDocument/2006/relationships/hyperlink" Target="https://www.energymadeeasy.gov.au/plan?id=ENE19182MRE&amp;utm_source=EnergyAustralia&amp;utm_campaign=bpi-retailer&amp;utm_medium=retailer&amp;postcode=4000" TargetMode="External"/><Relationship Id="rId44" Type="http://schemas.openxmlformats.org/officeDocument/2006/relationships/hyperlink" Target="https://www.energymadeeasy.gov.au/plan?id=KOG58264MRE1&amp;postcode=4000" TargetMode="External"/><Relationship Id="rId52" Type="http://schemas.openxmlformats.org/officeDocument/2006/relationships/hyperlink" Target="https://www.energymadeeasy.gov.au/plan?id=OVO53477MRE&amp;postcode=4000" TargetMode="External"/><Relationship Id="rId60" Type="http://schemas.openxmlformats.org/officeDocument/2006/relationships/hyperlink" Target="https://www.powershop.com.au/app/rates/resi/elec/energex/resi-elec-energex-market-offer-tariff-all.pdf?v=1" TargetMode="External"/><Relationship Id="rId65" Type="http://schemas.openxmlformats.org/officeDocument/2006/relationships/hyperlink" Target="https://www.energymadeeasy.gov.au/plan?postcode=4000&amp;id=REA53088MRE" TargetMode="External"/><Relationship Id="rId73" Type="http://schemas.openxmlformats.org/officeDocument/2006/relationships/hyperlink" Target="https://www.energymadeeasy.gov.au/plan?id=SIM61775MRE2&amp;postcode=4000" TargetMode="External"/><Relationship Id="rId78" Type="http://schemas.openxmlformats.org/officeDocument/2006/relationships/hyperlink" Target="https://www.energymadeeasy.gov.au/plan?id=CLI65188MRE1&amp;postcode=4000" TargetMode="External"/><Relationship Id="rId81" Type="http://schemas.openxmlformats.org/officeDocument/2006/relationships/hyperlink" Target="https://www.energymadeeasy.gov.au/plan?id=SUM91380MRE1&amp;postcode=4000" TargetMode="External"/><Relationship Id="rId4" Type="http://schemas.openxmlformats.org/officeDocument/2006/relationships/hyperlink" Target="https://www.energymadeeasy.gov.au/plan?id=ALI13011MRE&amp;utm_source=Alinta%20Energy&amp;utm_campaign=bpi-retailer&amp;utm_medium=retailer&amp;postcode=4000" TargetMode="External"/><Relationship Id="rId9" Type="http://schemas.openxmlformats.org/officeDocument/2006/relationships/hyperlink" Target="https://www.energymadeeasy.gov.au/plan?id=AMB48847MRE1&amp;postcode=4000" TargetMode="External"/><Relationship Id="rId13" Type="http://schemas.openxmlformats.org/officeDocument/2006/relationships/hyperlink" Target="https://www.energymadeeasy.gov.au/plan?id=COV71637MRE1&amp;postcode=4000" TargetMode="External"/><Relationship Id="rId18" Type="http://schemas.openxmlformats.org/officeDocument/2006/relationships/hyperlink" Target="https://www.energymadeeasy.gov.au/plan?id=DIA34675MRE&amp;postcode=4000" TargetMode="External"/><Relationship Id="rId39" Type="http://schemas.openxmlformats.org/officeDocument/2006/relationships/hyperlink" Target="https://www.energymadeeasy.gov.au/plan?id=GLO48744MRE3&amp;postcode=4000" TargetMode="External"/><Relationship Id="rId34" Type="http://schemas.openxmlformats.org/officeDocument/2006/relationships/hyperlink" Target="https://www.energymadeeasy.gov.au/plan?id=FXP14710MRE&amp;postcode=4000" TargetMode="External"/><Relationship Id="rId50" Type="http://schemas.openxmlformats.org/officeDocument/2006/relationships/hyperlink" Target="https://www.energymadeeasy.gov.au/plan?id=MOJ49662MRE&amp;postcode=4000" TargetMode="External"/><Relationship Id="rId55" Type="http://schemas.openxmlformats.org/officeDocument/2006/relationships/hyperlink" Target="https://www.energymadeeasy.gov.au/plan?id=POW15458MRE&amp;postcode=4000" TargetMode="External"/><Relationship Id="rId76" Type="http://schemas.openxmlformats.org/officeDocument/2006/relationships/hyperlink" Target="https://www.energymadeeasy.gov.au/plan?id=CLI65172MRE1&amp;postcode=4000" TargetMode="External"/><Relationship Id="rId7" Type="http://schemas.openxmlformats.org/officeDocument/2006/relationships/hyperlink" Target="https://www.energymadeeasy.gov.au/plan?id=ALI13090MRE&amp;utm_source=Alinta%20Energy&amp;utm_campaign=bpi-retailer&amp;utm_medium=retailer&amp;postcode=4000" TargetMode="External"/><Relationship Id="rId71" Type="http://schemas.openxmlformats.org/officeDocument/2006/relationships/hyperlink" Target="https://www.energymadeeasy.gov.au/plan?id=SIM61766MRE2&amp;postcode=4000" TargetMode="External"/><Relationship Id="rId2" Type="http://schemas.openxmlformats.org/officeDocument/2006/relationships/hyperlink" Target="https://www.energymadeeasy.gov.au/plan?id=AGL15271MRE3&amp;postcode=4000" TargetMode="External"/><Relationship Id="rId29" Type="http://schemas.openxmlformats.org/officeDocument/2006/relationships/hyperlink" Target="https://www.energymadeeasy.gov.au/plan?id=DOD14389MRE&amp;postcode=4000" TargetMode="External"/><Relationship Id="rId24" Type="http://schemas.openxmlformats.org/officeDocument/2006/relationships/hyperlink" Target="https://www.energymadeeasy.gov.au/plan?id=DEN36047MRE2&amp;postcode=4000" TargetMode="External"/><Relationship Id="rId40" Type="http://schemas.openxmlformats.org/officeDocument/2006/relationships/hyperlink" Target="https://www.energymadeeasy.gov.au/plan?id=GLO48742MRE2&amp;postcode=4000" TargetMode="External"/><Relationship Id="rId45" Type="http://schemas.openxmlformats.org/officeDocument/2006/relationships/hyperlink" Target="https://www.energymadeeasy.gov.au/plan?id=LPE14751MRE1&amp;postcode=4000" TargetMode="External"/><Relationship Id="rId66" Type="http://schemas.openxmlformats.org/officeDocument/2006/relationships/hyperlink" Target="https://www.energymadeeasy.gov.au/plan?postcode=4000&amp;id=REA53254MRE"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s3-ap-southeast-2.amazonaws.com/psau-wordpress/wp-content/uploads/2019/06/30211411/PSH-EX-90701-MR.pdf" TargetMode="External"/><Relationship Id="rId3" Type="http://schemas.openxmlformats.org/officeDocument/2006/relationships/hyperlink" Target="https://www.qenergy.com.au/flux-content/qenergy/pdf/2019/Home/Energex-QE-Home-Saver-Variable.pdf" TargetMode="External"/><Relationship Id="rId7" Type="http://schemas.openxmlformats.org/officeDocument/2006/relationships/hyperlink" Target="https://www.energymadeeasy.gov.au/offer/928653/print?postcode=4000&amp;fuelType=E&amp;distributor-E=14" TargetMode="External"/><Relationship Id="rId2" Type="http://schemas.openxmlformats.org/officeDocument/2006/relationships/hyperlink" Target="https://www.energymadeeasy.gov.au/offer/928652/print?postcode=4000&amp;fuelType=E&amp;distributor-E=14" TargetMode="External"/><Relationship Id="rId1" Type="http://schemas.openxmlformats.org/officeDocument/2006/relationships/hyperlink" Target="https://www.powershop.com.au/app/rates/resi-elec-powercor-market-offer-zone7-tariff-all.pdf" TargetMode="External"/><Relationship Id="rId6" Type="http://schemas.openxmlformats.org/officeDocument/2006/relationships/hyperlink" Target="https://www.qenergy.com.au/flux-content/qenergy/pdf/2019/Home/Energex-QE-Home-Saver-Variable.pdf" TargetMode="External"/><Relationship Id="rId5" Type="http://schemas.openxmlformats.org/officeDocument/2006/relationships/hyperlink" Target="https://www.energymadeeasy.gov.au/offer/911811?postcode=4000" TargetMode="External"/><Relationship Id="rId10" Type="http://schemas.openxmlformats.org/officeDocument/2006/relationships/comments" Target="../comments17.xml"/><Relationship Id="rId4" Type="http://schemas.openxmlformats.org/officeDocument/2006/relationships/hyperlink" Target="https://www.energymadeeasy.gov.au/offer/911810?postcode=4000" TargetMode="External"/><Relationship Id="rId9"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Y176"/>
  <sheetViews>
    <sheetView showGridLines="0" workbookViewId="0">
      <selection activeCell="K19" sqref="K19"/>
    </sheetView>
  </sheetViews>
  <sheetFormatPr baseColWidth="10" defaultRowHeight="13" x14ac:dyDescent="0.15"/>
  <cols>
    <col min="1" max="3" width="10.83203125" style="36"/>
    <col min="4" max="4" width="12.1640625" style="36" customWidth="1"/>
    <col min="5" max="9" width="10.83203125" style="36"/>
    <col min="10" max="10" width="13.1640625" style="36" customWidth="1"/>
    <col min="11" max="11" width="12" style="36" customWidth="1"/>
    <col min="12" max="12" width="10.83203125" style="36"/>
    <col min="13" max="13" width="13.1640625" style="36" customWidth="1"/>
    <col min="14" max="14" width="14.5" style="36" customWidth="1"/>
    <col min="15" max="15" width="10.83203125" style="36"/>
    <col min="16" max="16" width="15.83203125" style="36" customWidth="1"/>
    <col min="17" max="18" width="10.83203125" style="36"/>
    <col min="19" max="19" width="12.6640625" style="36" customWidth="1"/>
    <col min="20" max="20" width="10.83203125" style="36"/>
    <col min="21" max="21" width="14.5" style="36" customWidth="1"/>
    <col min="22" max="16384" width="10.83203125" style="36"/>
  </cols>
  <sheetData>
    <row r="1" spans="1:77" ht="15" thickBot="1" x14ac:dyDescent="0.2">
      <c r="A1" s="34" t="s">
        <v>36</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row>
    <row r="2" spans="1:77" x14ac:dyDescent="0.15">
      <c r="A2" s="37" t="s">
        <v>37</v>
      </c>
      <c r="B2" s="35"/>
      <c r="C2" s="35"/>
      <c r="D2" s="35"/>
      <c r="E2" s="35"/>
      <c r="F2" s="35"/>
      <c r="G2" s="35"/>
      <c r="H2" s="35"/>
      <c r="I2" s="35"/>
      <c r="J2" s="35"/>
      <c r="K2" s="35"/>
      <c r="L2" s="35"/>
      <c r="M2" s="38" t="s">
        <v>38</v>
      </c>
      <c r="N2" s="39"/>
      <c r="O2" s="39"/>
      <c r="P2" s="39"/>
      <c r="Q2" s="39"/>
      <c r="R2" s="39"/>
      <c r="S2" s="40"/>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row>
    <row r="3" spans="1:77" ht="14" x14ac:dyDescent="0.15">
      <c r="A3" s="41" t="s">
        <v>819</v>
      </c>
      <c r="B3" s="35"/>
      <c r="C3" s="35"/>
      <c r="D3" s="35"/>
      <c r="E3" s="35"/>
      <c r="F3" s="35"/>
      <c r="G3" s="35"/>
      <c r="H3" s="35"/>
      <c r="I3" s="35"/>
      <c r="J3" s="35"/>
      <c r="K3" s="35"/>
      <c r="L3" s="35"/>
      <c r="M3" s="42" t="s">
        <v>107</v>
      </c>
      <c r="N3" s="43"/>
      <c r="O3" s="43"/>
      <c r="P3" s="43"/>
      <c r="Q3" s="43"/>
      <c r="R3" s="43"/>
      <c r="S3" s="44"/>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row>
    <row r="4" spans="1:77" x14ac:dyDescent="0.15">
      <c r="A4" s="35"/>
      <c r="B4" s="35"/>
      <c r="C4" s="35"/>
      <c r="D4" s="35"/>
      <c r="E4" s="35"/>
      <c r="F4" s="35"/>
      <c r="G4" s="35"/>
      <c r="H4" s="35"/>
      <c r="I4" s="35"/>
      <c r="J4" s="35"/>
      <c r="K4" s="35"/>
      <c r="L4" s="35"/>
      <c r="M4" s="42" t="s">
        <v>41</v>
      </c>
      <c r="N4" s="43"/>
      <c r="O4" s="43"/>
      <c r="P4" s="43"/>
      <c r="Q4" s="43"/>
      <c r="R4" s="43"/>
      <c r="S4" s="44"/>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row>
    <row r="5" spans="1:77" x14ac:dyDescent="0.15">
      <c r="A5" s="35"/>
      <c r="B5" s="35"/>
      <c r="C5" s="35"/>
      <c r="D5" s="35"/>
      <c r="E5" s="35"/>
      <c r="F5" s="35"/>
      <c r="G5" s="35"/>
      <c r="H5" s="35"/>
      <c r="I5" s="35"/>
      <c r="J5" s="35"/>
      <c r="K5" s="35"/>
      <c r="L5" s="35"/>
      <c r="M5" s="42" t="s">
        <v>42</v>
      </c>
      <c r="N5" s="43"/>
      <c r="O5" s="43"/>
      <c r="P5" s="43"/>
      <c r="Q5" s="43"/>
      <c r="R5" s="43"/>
      <c r="S5" s="44"/>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row>
    <row r="6" spans="1:77" ht="14" thickBot="1" x14ac:dyDescent="0.2">
      <c r="A6" s="45" t="s">
        <v>43</v>
      </c>
      <c r="B6" s="35"/>
      <c r="C6" s="35"/>
      <c r="D6" s="35"/>
      <c r="E6" s="35"/>
      <c r="F6" s="35"/>
      <c r="G6" s="35"/>
      <c r="H6" s="35"/>
      <c r="I6" s="35"/>
      <c r="J6" s="35"/>
      <c r="K6" s="35"/>
      <c r="L6" s="35"/>
      <c r="M6" s="46" t="s">
        <v>44</v>
      </c>
      <c r="N6" s="47"/>
      <c r="O6" s="47"/>
      <c r="P6" s="47"/>
      <c r="Q6" s="47"/>
      <c r="R6" s="47"/>
      <c r="S6" s="48"/>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row>
    <row r="7" spans="1:77" x14ac:dyDescent="0.15">
      <c r="A7" s="35" t="s">
        <v>7</v>
      </c>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c r="BL7" s="35"/>
      <c r="BM7" s="35"/>
      <c r="BN7" s="35"/>
      <c r="BO7" s="35"/>
      <c r="BP7" s="35"/>
      <c r="BQ7" s="35"/>
      <c r="BR7" s="35"/>
      <c r="BS7" s="35"/>
      <c r="BT7" s="35"/>
      <c r="BU7" s="35"/>
      <c r="BV7" s="35"/>
      <c r="BW7" s="35"/>
      <c r="BX7" s="35"/>
      <c r="BY7" s="35"/>
    </row>
    <row r="8" spans="1:77" ht="14" thickBot="1" x14ac:dyDescent="0.2">
      <c r="A8" s="35" t="s">
        <v>8</v>
      </c>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c r="BL8" s="35"/>
      <c r="BM8" s="35"/>
      <c r="BN8" s="35"/>
      <c r="BO8" s="35"/>
      <c r="BP8" s="35"/>
      <c r="BQ8" s="35"/>
      <c r="BR8" s="35"/>
      <c r="BS8" s="35"/>
      <c r="BT8" s="35"/>
      <c r="BU8" s="35"/>
      <c r="BV8" s="35"/>
      <c r="BW8" s="35"/>
      <c r="BX8" s="35"/>
      <c r="BY8" s="35"/>
    </row>
    <row r="9" spans="1:77" x14ac:dyDescent="0.15">
      <c r="A9" s="35" t="s">
        <v>115</v>
      </c>
      <c r="B9" s="35"/>
      <c r="C9" s="35"/>
      <c r="D9" s="35"/>
      <c r="E9" s="35"/>
      <c r="F9" s="35"/>
      <c r="G9" s="35"/>
      <c r="H9" s="35"/>
      <c r="I9" s="35"/>
      <c r="J9" s="35"/>
      <c r="K9" s="35"/>
      <c r="L9" s="35"/>
      <c r="M9" s="38" t="s">
        <v>116</v>
      </c>
      <c r="N9" s="39"/>
      <c r="O9" s="39"/>
      <c r="P9" s="39"/>
      <c r="Q9" s="39"/>
      <c r="R9" s="39"/>
      <c r="S9" s="39"/>
      <c r="T9" s="39"/>
      <c r="U9" s="40"/>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35"/>
      <c r="BQ9" s="35"/>
      <c r="BR9" s="35"/>
      <c r="BS9" s="35"/>
      <c r="BT9" s="35"/>
      <c r="BU9" s="35"/>
      <c r="BV9" s="35"/>
      <c r="BW9" s="35"/>
      <c r="BX9" s="35"/>
      <c r="BY9" s="35"/>
    </row>
    <row r="10" spans="1:77" x14ac:dyDescent="0.15">
      <c r="A10" s="35" t="s">
        <v>117</v>
      </c>
      <c r="B10" s="35"/>
      <c r="C10" s="35"/>
      <c r="D10" s="35"/>
      <c r="E10" s="35"/>
      <c r="F10" s="35"/>
      <c r="G10" s="35"/>
      <c r="H10" s="35"/>
      <c r="I10" s="35"/>
      <c r="J10" s="35"/>
      <c r="K10" s="35"/>
      <c r="L10" s="35"/>
      <c r="M10" s="42" t="s">
        <v>1</v>
      </c>
      <c r="N10" s="43"/>
      <c r="O10" s="43"/>
      <c r="P10" s="43"/>
      <c r="Q10" s="43"/>
      <c r="R10" s="43"/>
      <c r="S10" s="43"/>
      <c r="T10" s="43"/>
      <c r="U10" s="44"/>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35"/>
      <c r="BQ10" s="35"/>
      <c r="BR10" s="35"/>
      <c r="BS10" s="35"/>
      <c r="BT10" s="35"/>
      <c r="BU10" s="35"/>
      <c r="BV10" s="35"/>
      <c r="BW10" s="35"/>
      <c r="BX10" s="35"/>
      <c r="BY10" s="35"/>
    </row>
    <row r="11" spans="1:77" x14ac:dyDescent="0.15">
      <c r="A11" s="35"/>
      <c r="B11" s="35"/>
      <c r="C11" s="35"/>
      <c r="D11" s="35"/>
      <c r="E11" s="35"/>
      <c r="F11" s="35"/>
      <c r="G11" s="35"/>
      <c r="H11" s="35"/>
      <c r="I11" s="35"/>
      <c r="J11" s="35"/>
      <c r="K11" s="35"/>
      <c r="L11" s="35"/>
      <c r="M11" s="42" t="s">
        <v>2</v>
      </c>
      <c r="N11" s="43"/>
      <c r="O11" s="43"/>
      <c r="P11" s="43"/>
      <c r="Q11" s="43"/>
      <c r="R11" s="43"/>
      <c r="S11" s="43"/>
      <c r="T11" s="43"/>
      <c r="U11" s="44"/>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35"/>
      <c r="BQ11" s="35"/>
      <c r="BR11" s="35"/>
      <c r="BS11" s="35"/>
      <c r="BT11" s="35"/>
      <c r="BU11" s="35"/>
      <c r="BV11" s="35"/>
      <c r="BW11" s="35"/>
      <c r="BX11" s="35"/>
      <c r="BY11" s="35"/>
    </row>
    <row r="12" spans="1:77" x14ac:dyDescent="0.15">
      <c r="A12" s="45" t="s">
        <v>83</v>
      </c>
      <c r="B12" s="35"/>
      <c r="C12" s="35"/>
      <c r="D12" s="35"/>
      <c r="E12" s="35"/>
      <c r="F12" s="35"/>
      <c r="G12" s="35"/>
      <c r="H12" s="35"/>
      <c r="I12" s="35"/>
      <c r="J12" s="35"/>
      <c r="K12" s="35"/>
      <c r="L12" s="35"/>
      <c r="M12" s="42" t="s">
        <v>84</v>
      </c>
      <c r="N12" s="43"/>
      <c r="O12" s="43"/>
      <c r="P12" s="43"/>
      <c r="Q12" s="43"/>
      <c r="R12" s="43"/>
      <c r="S12" s="43"/>
      <c r="T12" s="43"/>
      <c r="U12" s="44"/>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35"/>
      <c r="BQ12" s="35"/>
      <c r="BR12" s="35"/>
      <c r="BS12" s="35"/>
      <c r="BT12" s="35"/>
      <c r="BU12" s="35"/>
      <c r="BV12" s="35"/>
      <c r="BW12" s="35"/>
      <c r="BX12" s="35"/>
      <c r="BY12" s="35"/>
    </row>
    <row r="13" spans="1:77" x14ac:dyDescent="0.15">
      <c r="A13" s="35" t="s">
        <v>85</v>
      </c>
      <c r="B13" s="35"/>
      <c r="C13" s="35"/>
      <c r="D13" s="35"/>
      <c r="E13" s="35"/>
      <c r="F13" s="35"/>
      <c r="G13" s="35"/>
      <c r="H13" s="49"/>
      <c r="I13" s="35"/>
      <c r="J13" s="35"/>
      <c r="K13" s="35"/>
      <c r="L13" s="35"/>
      <c r="M13" s="42" t="s">
        <v>29</v>
      </c>
      <c r="N13" s="43"/>
      <c r="O13" s="43"/>
      <c r="P13" s="43"/>
      <c r="Q13" s="43"/>
      <c r="R13" s="43"/>
      <c r="S13" s="43"/>
      <c r="T13" s="43"/>
      <c r="U13" s="44"/>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35"/>
      <c r="BQ13" s="35"/>
      <c r="BR13" s="35"/>
      <c r="BS13" s="35"/>
      <c r="BT13" s="35"/>
      <c r="BU13" s="35"/>
      <c r="BV13" s="35"/>
      <c r="BW13" s="35"/>
      <c r="BX13" s="35"/>
      <c r="BY13" s="35"/>
    </row>
    <row r="14" spans="1:77" x14ac:dyDescent="0.15">
      <c r="A14" s="35"/>
      <c r="B14" s="35"/>
      <c r="C14" s="35"/>
      <c r="D14" s="35"/>
      <c r="E14" s="35"/>
      <c r="F14" s="35"/>
      <c r="G14" s="35"/>
      <c r="H14" s="35"/>
      <c r="I14" s="35"/>
      <c r="J14" s="35"/>
      <c r="K14" s="35"/>
      <c r="L14" s="35"/>
      <c r="M14" s="42" t="s">
        <v>30</v>
      </c>
      <c r="N14" s="43"/>
      <c r="O14" s="43"/>
      <c r="P14" s="43"/>
      <c r="Q14" s="43"/>
      <c r="R14" s="43"/>
      <c r="S14" s="43"/>
      <c r="T14" s="43"/>
      <c r="U14" s="44"/>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35"/>
      <c r="BQ14" s="35"/>
      <c r="BR14" s="35"/>
      <c r="BS14" s="35"/>
      <c r="BT14" s="35"/>
      <c r="BU14" s="35"/>
      <c r="BV14" s="35"/>
      <c r="BW14" s="35"/>
      <c r="BX14" s="35"/>
      <c r="BY14" s="35"/>
    </row>
    <row r="15" spans="1:77" x14ac:dyDescent="0.15">
      <c r="A15" s="45" t="s">
        <v>31</v>
      </c>
      <c r="B15" s="35"/>
      <c r="C15" s="35"/>
      <c r="D15" s="35"/>
      <c r="E15" s="35"/>
      <c r="F15" s="35"/>
      <c r="G15" s="35"/>
      <c r="H15" s="35"/>
      <c r="I15" s="35"/>
      <c r="J15" s="35"/>
      <c r="K15" s="35"/>
      <c r="L15" s="35"/>
      <c r="M15" s="42" t="s">
        <v>93</v>
      </c>
      <c r="N15" s="43"/>
      <c r="O15" s="43"/>
      <c r="P15" s="43"/>
      <c r="Q15" s="43"/>
      <c r="R15" s="43"/>
      <c r="S15" s="43"/>
      <c r="T15" s="43"/>
      <c r="U15" s="44"/>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35"/>
      <c r="BQ15" s="35"/>
      <c r="BR15" s="35"/>
      <c r="BS15" s="35"/>
      <c r="BT15" s="35"/>
      <c r="BU15" s="35"/>
      <c r="BV15" s="35"/>
      <c r="BW15" s="35"/>
      <c r="BX15" s="35"/>
      <c r="BY15" s="35"/>
    </row>
    <row r="16" spans="1:77" x14ac:dyDescent="0.15">
      <c r="A16" s="52" t="s">
        <v>849</v>
      </c>
      <c r="B16" s="35"/>
      <c r="C16" s="35"/>
      <c r="D16" s="35"/>
      <c r="E16" s="35"/>
      <c r="F16" s="35"/>
      <c r="G16" s="35"/>
      <c r="H16" s="62"/>
      <c r="I16" s="35"/>
      <c r="K16" s="35"/>
      <c r="L16" s="35"/>
      <c r="M16" s="50" t="s">
        <v>60</v>
      </c>
      <c r="N16" s="43"/>
      <c r="O16" s="43"/>
      <c r="P16" s="43"/>
      <c r="Q16" s="43"/>
      <c r="R16" s="43"/>
      <c r="S16" s="43"/>
      <c r="T16" s="43"/>
      <c r="U16" s="44"/>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row>
    <row r="17" spans="1:77" ht="14" thickBot="1" x14ac:dyDescent="0.2">
      <c r="A17" s="52" t="s">
        <v>850</v>
      </c>
      <c r="B17" s="35"/>
      <c r="C17" s="35"/>
      <c r="D17" s="35"/>
      <c r="E17" s="35"/>
      <c r="F17" s="35"/>
      <c r="G17" s="35"/>
      <c r="H17" s="62"/>
      <c r="I17" s="35"/>
      <c r="K17" s="35"/>
      <c r="L17" s="35"/>
      <c r="M17" s="51" t="s">
        <v>19</v>
      </c>
      <c r="N17" s="47"/>
      <c r="O17" s="47"/>
      <c r="P17" s="47"/>
      <c r="Q17" s="47"/>
      <c r="R17" s="47"/>
      <c r="S17" s="47"/>
      <c r="T17" s="47"/>
      <c r="U17" s="48"/>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row>
    <row r="18" spans="1:77" x14ac:dyDescent="0.15">
      <c r="A18" s="52" t="s">
        <v>851</v>
      </c>
      <c r="B18" s="35"/>
      <c r="C18" s="35"/>
      <c r="D18" s="35"/>
      <c r="E18" s="35"/>
      <c r="F18" s="35"/>
      <c r="G18" s="35"/>
      <c r="H18" s="35"/>
      <c r="I18" s="35"/>
      <c r="K18" s="297" t="s">
        <v>94</v>
      </c>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row>
    <row r="19" spans="1:77" x14ac:dyDescent="0.15">
      <c r="A19" s="52" t="s">
        <v>852</v>
      </c>
      <c r="B19" s="35"/>
      <c r="C19" s="35"/>
      <c r="D19" s="35"/>
      <c r="E19" s="35"/>
      <c r="F19" s="35"/>
      <c r="G19" s="35"/>
      <c r="H19" s="35"/>
      <c r="I19" s="35"/>
      <c r="K19" s="353" t="s">
        <v>846</v>
      </c>
      <c r="L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row>
    <row r="20" spans="1:77" x14ac:dyDescent="0.15">
      <c r="A20" s="52" t="s">
        <v>853</v>
      </c>
      <c r="B20" s="35"/>
      <c r="C20" s="35"/>
      <c r="D20" s="35"/>
      <c r="E20" s="35"/>
      <c r="F20" s="35"/>
      <c r="G20" s="35"/>
      <c r="H20" s="35"/>
      <c r="I20" s="35"/>
      <c r="K20" s="323" t="s">
        <v>820</v>
      </c>
      <c r="L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row>
    <row r="21" spans="1:77" x14ac:dyDescent="0.15">
      <c r="A21" s="52" t="s">
        <v>854</v>
      </c>
      <c r="D21" s="35"/>
      <c r="E21" s="35"/>
      <c r="F21" s="35"/>
      <c r="G21" s="35"/>
      <c r="H21" s="35"/>
      <c r="I21" s="35"/>
      <c r="K21" s="346" t="s">
        <v>771</v>
      </c>
      <c r="L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row>
    <row r="22" spans="1:77" x14ac:dyDescent="0.15">
      <c r="A22" s="52" t="s">
        <v>387</v>
      </c>
      <c r="B22" s="52"/>
      <c r="C22" s="52"/>
      <c r="D22" s="52"/>
      <c r="E22" s="52"/>
      <c r="F22" s="52"/>
      <c r="G22" s="35"/>
      <c r="H22" s="35"/>
      <c r="I22" s="35"/>
      <c r="J22" s="35"/>
      <c r="K22" s="218" t="s">
        <v>574</v>
      </c>
      <c r="L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row>
    <row r="23" spans="1:77" x14ac:dyDescent="0.15">
      <c r="A23" s="52" t="s">
        <v>388</v>
      </c>
      <c r="B23" s="52"/>
      <c r="C23" s="52"/>
      <c r="D23" s="52"/>
      <c r="E23" s="52"/>
      <c r="F23" s="52"/>
      <c r="G23" s="35"/>
      <c r="H23" s="35"/>
      <c r="I23" s="35"/>
      <c r="J23" s="35"/>
      <c r="K23" s="137" t="s">
        <v>468</v>
      </c>
      <c r="L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row>
    <row r="24" spans="1:77" x14ac:dyDescent="0.15">
      <c r="A24" s="52" t="s">
        <v>389</v>
      </c>
      <c r="B24" s="35"/>
      <c r="C24" s="35"/>
      <c r="D24" s="35"/>
      <c r="E24" s="35"/>
      <c r="F24" s="35"/>
      <c r="G24" s="35"/>
      <c r="H24" s="35"/>
      <c r="I24" s="35"/>
      <c r="J24" s="35"/>
      <c r="K24" s="119" t="s">
        <v>394</v>
      </c>
      <c r="L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c r="BR24" s="35"/>
      <c r="BS24" s="35"/>
      <c r="BT24" s="35"/>
      <c r="BU24" s="35"/>
      <c r="BV24" s="35"/>
      <c r="BW24" s="35"/>
      <c r="BX24" s="35"/>
      <c r="BY24" s="35"/>
    </row>
    <row r="25" spans="1:77" x14ac:dyDescent="0.15">
      <c r="A25" s="52" t="s">
        <v>390</v>
      </c>
      <c r="B25" s="52"/>
      <c r="C25" s="52"/>
      <c r="D25" s="52"/>
      <c r="E25" s="52"/>
      <c r="F25" s="52"/>
      <c r="G25" s="35"/>
      <c r="H25" s="35"/>
      <c r="J25" s="35"/>
      <c r="K25" s="117" t="s">
        <v>393</v>
      </c>
      <c r="L25" s="35"/>
      <c r="O25" s="35"/>
      <c r="P25" s="35"/>
      <c r="Q25" s="35"/>
      <c r="R25" s="35"/>
      <c r="S25" s="35"/>
      <c r="T25" s="35"/>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c r="BL25" s="35"/>
      <c r="BM25" s="35"/>
      <c r="BN25" s="35"/>
      <c r="BO25" s="35"/>
      <c r="BP25" s="35"/>
      <c r="BQ25" s="35"/>
      <c r="BR25" s="35"/>
      <c r="BS25" s="35"/>
      <c r="BT25" s="35"/>
      <c r="BU25" s="35"/>
      <c r="BV25" s="35"/>
      <c r="BW25" s="35"/>
      <c r="BX25" s="35"/>
      <c r="BY25" s="35"/>
    </row>
    <row r="26" spans="1:77" ht="14" thickBot="1" x14ac:dyDescent="0.2">
      <c r="A26" s="52" t="s">
        <v>391</v>
      </c>
      <c r="B26" s="35"/>
      <c r="C26" s="35"/>
      <c r="D26" s="35"/>
      <c r="E26" s="35"/>
      <c r="F26" s="35"/>
      <c r="G26" s="35"/>
      <c r="H26" s="35"/>
      <c r="I26" s="35"/>
      <c r="J26" s="35"/>
      <c r="K26" s="118" t="s">
        <v>18</v>
      </c>
      <c r="L26" s="35"/>
      <c r="O26" s="35"/>
      <c r="P26" s="35"/>
      <c r="Q26" s="35"/>
      <c r="R26" s="35"/>
      <c r="S26" s="35"/>
      <c r="T26" s="35"/>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row>
    <row r="27" spans="1:77" x14ac:dyDescent="0.15">
      <c r="A27" s="35" t="s">
        <v>772</v>
      </c>
      <c r="B27" s="35"/>
      <c r="C27" s="35"/>
      <c r="D27" s="35"/>
      <c r="E27" s="35"/>
      <c r="F27" s="35"/>
      <c r="G27" s="35"/>
      <c r="H27" s="35"/>
      <c r="I27" s="35"/>
      <c r="J27" s="35"/>
      <c r="L27" s="35"/>
      <c r="M27" s="295" t="s">
        <v>699</v>
      </c>
      <c r="N27" s="296"/>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c r="BM27" s="35"/>
      <c r="BN27" s="35"/>
      <c r="BO27" s="35"/>
      <c r="BP27" s="35"/>
      <c r="BQ27" s="35"/>
      <c r="BR27" s="35"/>
      <c r="BS27" s="35"/>
      <c r="BT27" s="35"/>
      <c r="BU27" s="35"/>
      <c r="BV27" s="35"/>
      <c r="BW27" s="35"/>
      <c r="BX27" s="35"/>
      <c r="BY27" s="35"/>
    </row>
    <row r="28" spans="1:77" x14ac:dyDescent="0.15">
      <c r="A28" s="52" t="s">
        <v>773</v>
      </c>
      <c r="B28" s="35"/>
      <c r="C28" s="35"/>
      <c r="D28" s="35"/>
      <c r="E28" s="35"/>
      <c r="H28" s="35"/>
      <c r="I28" s="35"/>
      <c r="J28" s="35"/>
      <c r="M28" s="310" t="s">
        <v>519</v>
      </c>
      <c r="N28" s="157"/>
      <c r="O28" s="35"/>
      <c r="P28" s="35"/>
      <c r="Q28" s="35"/>
      <c r="R28" s="35"/>
      <c r="S28" s="35"/>
      <c r="T28" s="35"/>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c r="BM28" s="35"/>
      <c r="BN28" s="35"/>
      <c r="BO28" s="35"/>
      <c r="BP28" s="35"/>
      <c r="BQ28" s="35"/>
      <c r="BR28" s="35"/>
      <c r="BS28" s="35"/>
      <c r="BT28" s="35"/>
      <c r="BU28" s="35"/>
      <c r="BV28" s="35"/>
      <c r="BW28" s="35"/>
      <c r="BX28" s="35"/>
      <c r="BY28" s="35"/>
    </row>
    <row r="29" spans="1:77" x14ac:dyDescent="0.15">
      <c r="A29" s="52" t="s">
        <v>774</v>
      </c>
      <c r="B29" s="35"/>
      <c r="C29" s="35"/>
      <c r="D29" s="35"/>
      <c r="E29" s="35"/>
      <c r="F29" s="35"/>
      <c r="G29" s="35"/>
      <c r="H29" s="35"/>
      <c r="I29" s="35"/>
      <c r="J29" s="35"/>
      <c r="M29" s="310" t="s">
        <v>477</v>
      </c>
      <c r="N29" s="157"/>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c r="BT29" s="35"/>
      <c r="BU29" s="35"/>
      <c r="BV29" s="35"/>
      <c r="BW29" s="35"/>
      <c r="BX29" s="35"/>
      <c r="BY29" s="35"/>
    </row>
    <row r="30" spans="1:77" x14ac:dyDescent="0.15">
      <c r="A30" s="52" t="s">
        <v>775</v>
      </c>
      <c r="B30" s="35"/>
      <c r="C30" s="35"/>
      <c r="D30" s="35"/>
      <c r="E30" s="35"/>
      <c r="F30" s="35"/>
      <c r="G30" s="35"/>
      <c r="H30" s="35"/>
      <c r="I30" s="35"/>
      <c r="J30" s="35"/>
      <c r="M30" s="310" t="s">
        <v>481</v>
      </c>
      <c r="N30" s="157"/>
      <c r="O30" s="35"/>
      <c r="P30" s="35"/>
      <c r="Q30" s="35"/>
      <c r="R30" s="35"/>
      <c r="S30" s="35"/>
      <c r="T30" s="35"/>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c r="BQ30" s="35"/>
      <c r="BR30" s="35"/>
      <c r="BS30" s="35"/>
      <c r="BT30" s="35"/>
      <c r="BU30" s="35"/>
      <c r="BV30" s="35"/>
      <c r="BW30" s="35"/>
      <c r="BX30" s="35"/>
      <c r="BY30" s="35"/>
    </row>
    <row r="31" spans="1:77" x14ac:dyDescent="0.15">
      <c r="A31" s="52" t="s">
        <v>776</v>
      </c>
      <c r="B31" s="35"/>
      <c r="C31" s="35"/>
      <c r="D31" s="35"/>
      <c r="E31" s="35"/>
      <c r="F31" s="35"/>
      <c r="G31" s="35"/>
      <c r="H31" s="35"/>
      <c r="I31" s="35"/>
      <c r="J31" s="35"/>
      <c r="M31" s="310" t="s">
        <v>484</v>
      </c>
      <c r="N31" s="157"/>
      <c r="O31" s="35"/>
      <c r="P31" s="35"/>
      <c r="Q31" s="35"/>
      <c r="R31" s="35"/>
      <c r="S31" s="35"/>
      <c r="T31" s="35"/>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c r="BM31" s="35"/>
      <c r="BN31" s="35"/>
      <c r="BO31" s="35"/>
      <c r="BP31" s="35"/>
      <c r="BQ31" s="35"/>
      <c r="BR31" s="35"/>
      <c r="BS31" s="35"/>
      <c r="BT31" s="35"/>
      <c r="BU31" s="35"/>
      <c r="BV31" s="35"/>
      <c r="BW31" s="35"/>
      <c r="BX31" s="35"/>
      <c r="BY31" s="35"/>
    </row>
    <row r="32" spans="1:77" x14ac:dyDescent="0.15">
      <c r="A32" s="52" t="s">
        <v>821</v>
      </c>
      <c r="B32" s="35"/>
      <c r="C32" s="35"/>
      <c r="D32" s="35"/>
      <c r="E32" s="35"/>
      <c r="F32" s="35"/>
      <c r="G32" s="35"/>
      <c r="H32" s="35"/>
      <c r="I32" s="35"/>
      <c r="J32" s="35"/>
      <c r="M32" s="310" t="s">
        <v>524</v>
      </c>
      <c r="N32" s="157"/>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row>
    <row r="33" spans="1:77" x14ac:dyDescent="0.15">
      <c r="A33" s="52" t="s">
        <v>855</v>
      </c>
      <c r="F33" s="35"/>
      <c r="G33" s="35"/>
      <c r="H33" s="35"/>
      <c r="I33" s="35"/>
      <c r="J33" s="35"/>
      <c r="M33" s="310" t="s">
        <v>525</v>
      </c>
      <c r="N33" s="157"/>
      <c r="O33" s="35"/>
      <c r="P33" s="35"/>
      <c r="Q33" s="35"/>
      <c r="R33" s="35"/>
      <c r="S33" s="35"/>
      <c r="T33" s="35"/>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c r="BR33" s="35"/>
      <c r="BS33" s="35"/>
      <c r="BT33" s="35"/>
      <c r="BU33" s="35"/>
      <c r="BV33" s="35"/>
      <c r="BW33" s="35"/>
      <c r="BX33" s="35"/>
      <c r="BY33" s="35"/>
    </row>
    <row r="34" spans="1:77" ht="14" x14ac:dyDescent="0.15">
      <c r="A34" s="53" t="s">
        <v>392</v>
      </c>
      <c r="B34" s="35"/>
      <c r="C34" s="35"/>
      <c r="D34" s="35"/>
      <c r="E34" s="35"/>
      <c r="F34" s="35"/>
      <c r="H34" s="35"/>
      <c r="I34" s="35"/>
      <c r="J34" s="35"/>
      <c r="M34" s="310" t="s">
        <v>490</v>
      </c>
      <c r="N34" s="157"/>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row>
    <row r="35" spans="1:77" x14ac:dyDescent="0.15">
      <c r="A35" s="45"/>
      <c r="B35" s="35"/>
      <c r="C35" s="35"/>
      <c r="D35" s="35"/>
      <c r="E35" s="35"/>
      <c r="F35" s="35"/>
      <c r="G35" s="35"/>
      <c r="H35" s="35"/>
      <c r="I35" s="35"/>
      <c r="J35" s="35"/>
      <c r="M35" s="310" t="s">
        <v>494</v>
      </c>
      <c r="N35" s="157"/>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row>
    <row r="36" spans="1:77" x14ac:dyDescent="0.15">
      <c r="A36" s="45" t="s">
        <v>13</v>
      </c>
      <c r="B36" s="35"/>
      <c r="C36" s="35"/>
      <c r="D36" s="35"/>
      <c r="E36" s="35"/>
      <c r="F36" s="35"/>
      <c r="G36" s="35"/>
      <c r="H36" s="35"/>
      <c r="I36" s="35"/>
      <c r="J36" s="35"/>
      <c r="M36" s="310" t="s">
        <v>497</v>
      </c>
      <c r="N36" s="157"/>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row>
    <row r="37" spans="1:77" x14ac:dyDescent="0.15">
      <c r="A37" s="52" t="s">
        <v>847</v>
      </c>
      <c r="B37" s="35"/>
      <c r="C37" s="35"/>
      <c r="D37" s="35"/>
      <c r="E37" s="35"/>
      <c r="F37" s="35"/>
      <c r="G37" s="35"/>
      <c r="H37" s="35"/>
      <c r="I37" s="35"/>
      <c r="J37" s="35"/>
      <c r="M37" s="310" t="s">
        <v>498</v>
      </c>
      <c r="N37" s="157"/>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row>
    <row r="38" spans="1:77" x14ac:dyDescent="0.15">
      <c r="A38" s="52" t="s">
        <v>848</v>
      </c>
      <c r="B38" s="35"/>
      <c r="C38" s="35"/>
      <c r="D38" s="35"/>
      <c r="E38" s="35"/>
      <c r="F38" s="35"/>
      <c r="G38" s="35"/>
      <c r="H38" s="35"/>
      <c r="I38" s="35"/>
      <c r="J38" s="35"/>
      <c r="M38" s="310" t="s">
        <v>527</v>
      </c>
      <c r="N38" s="157"/>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row>
    <row r="39" spans="1:77" x14ac:dyDescent="0.15">
      <c r="A39" s="35" t="s">
        <v>27</v>
      </c>
      <c r="B39" s="35"/>
      <c r="C39" s="35"/>
      <c r="D39" s="35"/>
      <c r="E39" s="35"/>
      <c r="F39" s="35"/>
      <c r="G39" s="35"/>
      <c r="H39" s="35"/>
      <c r="I39" s="35"/>
      <c r="J39" s="35"/>
      <c r="M39" s="310" t="s">
        <v>461</v>
      </c>
      <c r="N39" s="157"/>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row>
    <row r="40" spans="1:77" x14ac:dyDescent="0.15">
      <c r="A40" s="35" t="s">
        <v>3</v>
      </c>
      <c r="B40" s="35"/>
      <c r="C40" s="35"/>
      <c r="D40" s="35"/>
      <c r="E40" s="35"/>
      <c r="G40" s="35"/>
      <c r="H40" s="35"/>
      <c r="I40" s="35"/>
      <c r="J40" s="35"/>
      <c r="M40" s="310" t="s">
        <v>509</v>
      </c>
      <c r="N40" s="157"/>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row>
    <row r="41" spans="1:77" x14ac:dyDescent="0.15">
      <c r="A41" s="35" t="s">
        <v>16</v>
      </c>
      <c r="B41" s="35"/>
      <c r="C41" s="35"/>
      <c r="D41" s="35"/>
      <c r="E41" s="35"/>
      <c r="F41" s="35"/>
      <c r="G41" s="35"/>
      <c r="H41" s="35"/>
      <c r="I41" s="35"/>
      <c r="J41" s="35"/>
      <c r="M41" s="310" t="s">
        <v>514</v>
      </c>
      <c r="N41" s="157"/>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row>
    <row r="42" spans="1:77" x14ac:dyDescent="0.15">
      <c r="A42" s="35" t="s">
        <v>6</v>
      </c>
      <c r="E42" s="54"/>
      <c r="F42" s="35"/>
      <c r="G42" s="35"/>
      <c r="H42" s="35"/>
      <c r="I42" s="35"/>
      <c r="J42" s="35"/>
      <c r="M42" s="310" t="s">
        <v>531</v>
      </c>
      <c r="N42" s="157"/>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row>
    <row r="43" spans="1:77" x14ac:dyDescent="0.15">
      <c r="A43" s="35" t="s">
        <v>10</v>
      </c>
      <c r="B43" s="35"/>
      <c r="C43" s="35"/>
      <c r="D43" s="35"/>
      <c r="E43" s="35"/>
      <c r="F43" s="35"/>
      <c r="G43" s="35"/>
      <c r="H43" s="35"/>
      <c r="I43" s="35"/>
      <c r="J43" s="35"/>
      <c r="K43" s="35"/>
      <c r="M43" s="310" t="s">
        <v>601</v>
      </c>
      <c r="N43" s="157"/>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row>
    <row r="44" spans="1:77" ht="16" x14ac:dyDescent="0.2">
      <c r="A44" s="57" t="s">
        <v>28</v>
      </c>
      <c r="B44" s="35"/>
      <c r="C44" s="35"/>
      <c r="D44" s="35"/>
      <c r="E44" s="35"/>
      <c r="F44" s="35"/>
      <c r="G44" s="35"/>
      <c r="H44" s="35"/>
      <c r="I44" s="35"/>
      <c r="J44" s="35"/>
      <c r="K44" s="35"/>
      <c r="M44" s="310" t="s">
        <v>610</v>
      </c>
      <c r="N44" s="157"/>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row>
    <row r="45" spans="1:77" x14ac:dyDescent="0.15">
      <c r="A45" s="35"/>
      <c r="B45" s="35"/>
      <c r="C45" s="35"/>
      <c r="D45" s="35"/>
      <c r="E45" s="35"/>
      <c r="F45" s="35"/>
      <c r="G45" s="35"/>
      <c r="H45" s="35"/>
      <c r="I45" s="35"/>
      <c r="J45" s="35"/>
      <c r="K45" s="35"/>
      <c r="M45" s="310" t="s">
        <v>625</v>
      </c>
      <c r="N45" s="157"/>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row>
    <row r="46" spans="1:77" x14ac:dyDescent="0.15">
      <c r="A46" s="35" t="s">
        <v>11</v>
      </c>
      <c r="B46" s="35"/>
      <c r="C46" s="35"/>
      <c r="D46" s="35"/>
      <c r="E46" s="35"/>
      <c r="F46" s="35"/>
      <c r="G46" s="35"/>
      <c r="H46" s="35"/>
      <c r="I46" s="35"/>
      <c r="J46" s="35"/>
      <c r="K46" s="35"/>
      <c r="M46" s="310" t="s">
        <v>635</v>
      </c>
      <c r="N46" s="157"/>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row>
    <row r="47" spans="1:77" x14ac:dyDescent="0.15">
      <c r="A47" s="35" t="s">
        <v>33</v>
      </c>
      <c r="B47" s="35"/>
      <c r="C47" s="35"/>
      <c r="D47" s="35"/>
      <c r="E47" s="35"/>
      <c r="F47" s="35"/>
      <c r="G47" s="35"/>
      <c r="H47" s="35"/>
      <c r="I47" s="35"/>
      <c r="J47" s="35"/>
      <c r="K47" s="35"/>
      <c r="M47" s="310" t="s">
        <v>640</v>
      </c>
      <c r="N47" s="157"/>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row>
    <row r="48" spans="1:77" x14ac:dyDescent="0.15">
      <c r="A48" s="35" t="s">
        <v>59</v>
      </c>
      <c r="B48" s="35"/>
      <c r="C48" s="35"/>
      <c r="D48" s="35"/>
      <c r="E48" s="35"/>
      <c r="F48" s="35"/>
      <c r="G48" s="35"/>
      <c r="H48" s="35"/>
      <c r="I48" s="35"/>
      <c r="J48" s="35"/>
      <c r="K48" s="35"/>
      <c r="M48" s="310" t="s">
        <v>652</v>
      </c>
      <c r="N48" s="157"/>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row>
    <row r="49" spans="1:77" x14ac:dyDescent="0.15">
      <c r="A49" s="35" t="s">
        <v>20</v>
      </c>
      <c r="B49" s="35"/>
      <c r="C49" s="35"/>
      <c r="D49" s="35"/>
      <c r="E49" s="35"/>
      <c r="F49" s="35"/>
      <c r="G49" s="35"/>
      <c r="H49" s="35"/>
      <c r="I49" s="35"/>
      <c r="J49" s="35"/>
      <c r="K49" s="35"/>
      <c r="M49" s="310" t="s">
        <v>597</v>
      </c>
      <c r="N49" s="157"/>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row>
    <row r="50" spans="1:77" x14ac:dyDescent="0.15">
      <c r="A50" s="35" t="s">
        <v>21</v>
      </c>
      <c r="B50" s="35"/>
      <c r="C50" s="35"/>
      <c r="D50" s="35"/>
      <c r="E50" s="35"/>
      <c r="F50" s="35"/>
      <c r="G50" s="35"/>
      <c r="H50" s="35"/>
      <c r="I50" s="35"/>
      <c r="J50" s="35"/>
      <c r="K50" s="35"/>
      <c r="M50" s="311" t="s">
        <v>630</v>
      </c>
      <c r="N50" s="157"/>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c r="BT50" s="35"/>
      <c r="BU50" s="35"/>
      <c r="BV50" s="35"/>
      <c r="BW50" s="35"/>
      <c r="BX50" s="35"/>
      <c r="BY50" s="35"/>
    </row>
    <row r="51" spans="1:77" x14ac:dyDescent="0.15">
      <c r="A51" s="35" t="s">
        <v>12</v>
      </c>
      <c r="B51" s="35"/>
      <c r="C51" s="35"/>
      <c r="D51" s="35"/>
      <c r="E51" s="35"/>
      <c r="F51" s="35"/>
      <c r="G51" s="35"/>
      <c r="H51" s="35"/>
      <c r="I51" s="35"/>
      <c r="J51" s="35"/>
      <c r="K51" s="35"/>
      <c r="M51" s="310" t="s">
        <v>724</v>
      </c>
      <c r="N51" s="157"/>
      <c r="O51" s="35"/>
      <c r="P51" s="35"/>
      <c r="Q51" s="35"/>
      <c r="R51" s="35"/>
      <c r="S51" s="35"/>
      <c r="T51" s="3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c r="BN51" s="35"/>
      <c r="BO51" s="35"/>
      <c r="BP51" s="35"/>
      <c r="BQ51" s="35"/>
      <c r="BR51" s="35"/>
      <c r="BS51" s="35"/>
      <c r="BT51" s="35"/>
      <c r="BU51" s="35"/>
      <c r="BV51" s="35"/>
      <c r="BW51" s="35"/>
      <c r="BX51" s="35"/>
      <c r="BY51" s="35"/>
    </row>
    <row r="52" spans="1:77" x14ac:dyDescent="0.15">
      <c r="A52" s="35"/>
      <c r="B52" s="35"/>
      <c r="C52" s="35"/>
      <c r="D52" s="35"/>
      <c r="E52" s="35"/>
      <c r="F52" s="35"/>
      <c r="G52" s="35"/>
      <c r="H52" s="35"/>
      <c r="I52" s="35"/>
      <c r="J52" s="35"/>
      <c r="K52" s="35"/>
      <c r="M52" s="310" t="s">
        <v>688</v>
      </c>
      <c r="N52" s="157"/>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c r="BT52" s="35"/>
      <c r="BU52" s="35"/>
      <c r="BV52" s="35"/>
      <c r="BW52" s="35"/>
      <c r="BX52" s="35"/>
      <c r="BY52" s="35"/>
    </row>
    <row r="53" spans="1:77" x14ac:dyDescent="0.15">
      <c r="A53" s="35" t="s">
        <v>22</v>
      </c>
      <c r="B53" s="35"/>
      <c r="C53" s="35"/>
      <c r="D53" s="35"/>
      <c r="E53" s="35"/>
      <c r="F53" s="35"/>
      <c r="G53" s="35"/>
      <c r="H53" s="35"/>
      <c r="I53" s="35"/>
      <c r="J53" s="35"/>
      <c r="K53" s="35"/>
      <c r="M53" s="310" t="s">
        <v>730</v>
      </c>
      <c r="N53" s="157"/>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c r="BT53" s="35"/>
      <c r="BU53" s="35"/>
      <c r="BV53" s="35"/>
      <c r="BW53" s="35"/>
      <c r="BX53" s="35"/>
      <c r="BY53" s="35"/>
    </row>
    <row r="54" spans="1:77" x14ac:dyDescent="0.15">
      <c r="A54" s="35" t="s">
        <v>9</v>
      </c>
      <c r="B54" s="35"/>
      <c r="C54" s="35"/>
      <c r="D54" s="35"/>
      <c r="E54" s="35"/>
      <c r="F54" s="35"/>
      <c r="G54" s="35"/>
      <c r="H54" s="35"/>
      <c r="I54" s="35"/>
      <c r="J54" s="35"/>
      <c r="K54" s="35"/>
      <c r="M54" s="310" t="s">
        <v>731</v>
      </c>
      <c r="N54" s="157"/>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row>
    <row r="55" spans="1:77" x14ac:dyDescent="0.15">
      <c r="A55" s="35" t="s">
        <v>14</v>
      </c>
      <c r="B55" s="35"/>
      <c r="C55" s="35"/>
      <c r="D55" s="35"/>
      <c r="E55" s="35"/>
      <c r="F55" s="35"/>
      <c r="G55" s="35"/>
      <c r="H55" s="35"/>
      <c r="I55" s="35"/>
      <c r="J55" s="35"/>
      <c r="K55" s="35"/>
      <c r="L55" s="35"/>
      <c r="M55" s="310" t="s">
        <v>735</v>
      </c>
      <c r="N55" s="157"/>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row>
    <row r="56" spans="1:77" x14ac:dyDescent="0.15">
      <c r="A56" s="35" t="s">
        <v>15</v>
      </c>
      <c r="B56" s="35"/>
      <c r="C56" s="35"/>
      <c r="D56" s="35"/>
      <c r="E56" s="35"/>
      <c r="F56" s="35"/>
      <c r="G56" s="35"/>
      <c r="H56" s="35"/>
      <c r="I56" s="35"/>
      <c r="J56" s="35"/>
      <c r="K56" s="35"/>
      <c r="L56" s="35"/>
      <c r="M56" s="310" t="s">
        <v>736</v>
      </c>
      <c r="N56" s="157"/>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c r="BQ56" s="35"/>
      <c r="BR56" s="35"/>
      <c r="BS56" s="35"/>
      <c r="BT56" s="35"/>
      <c r="BU56" s="35"/>
      <c r="BV56" s="35"/>
      <c r="BW56" s="35"/>
      <c r="BX56" s="35"/>
      <c r="BY56" s="35"/>
    </row>
    <row r="57" spans="1:77" ht="17" thickBot="1" x14ac:dyDescent="0.25">
      <c r="A57" s="55"/>
      <c r="B57" s="35"/>
      <c r="C57" s="35"/>
      <c r="D57" s="35"/>
      <c r="E57" s="35"/>
      <c r="F57" s="35"/>
      <c r="G57" s="35"/>
      <c r="H57" s="35"/>
      <c r="I57" s="35"/>
      <c r="J57" s="35"/>
      <c r="K57" s="35"/>
      <c r="L57" s="35"/>
      <c r="M57" s="312" t="s">
        <v>739</v>
      </c>
      <c r="N57" s="158"/>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c r="BT57" s="35"/>
      <c r="BU57" s="35"/>
      <c r="BV57" s="35"/>
      <c r="BW57" s="35"/>
      <c r="BX57" s="35"/>
      <c r="BY57" s="35"/>
    </row>
    <row r="58" spans="1:77" x14ac:dyDescent="0.15">
      <c r="A58" s="56" t="s">
        <v>5</v>
      </c>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row>
    <row r="59" spans="1:77" x14ac:dyDescent="0.15">
      <c r="A59" s="35" t="s">
        <v>4</v>
      </c>
      <c r="B59" s="35"/>
      <c r="C59" s="35"/>
      <c r="D59" s="35"/>
      <c r="E59" s="35"/>
      <c r="F59" s="35"/>
      <c r="G59" s="35"/>
      <c r="H59" s="35"/>
      <c r="I59" s="35"/>
      <c r="J59" s="35"/>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row>
    <row r="60" spans="1:77" ht="16" x14ac:dyDescent="0.2">
      <c r="A60" s="55" t="s">
        <v>17</v>
      </c>
      <c r="B60" s="35"/>
      <c r="C60" s="35"/>
      <c r="D60" s="35"/>
      <c r="E60" s="35"/>
      <c r="F60" s="35"/>
      <c r="G60" s="35"/>
      <c r="H60" s="35"/>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c r="BQ60" s="35"/>
      <c r="BR60" s="35"/>
      <c r="BS60" s="35"/>
      <c r="BT60" s="35"/>
      <c r="BU60" s="35"/>
      <c r="BV60" s="35"/>
      <c r="BW60" s="35"/>
      <c r="BX60" s="35"/>
      <c r="BY60" s="35"/>
    </row>
    <row r="61" spans="1:77" x14ac:dyDescent="0.15">
      <c r="A61" s="35" t="s">
        <v>32</v>
      </c>
      <c r="B61" s="35"/>
      <c r="C61" s="35"/>
      <c r="D61" s="35"/>
      <c r="E61" s="35"/>
      <c r="F61" s="35"/>
      <c r="G61" s="35"/>
      <c r="H61" s="35"/>
      <c r="I61" s="35"/>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c r="BT61" s="35"/>
      <c r="BU61" s="35"/>
      <c r="BV61" s="35"/>
      <c r="BW61" s="35"/>
      <c r="BX61" s="35"/>
      <c r="BY61" s="35"/>
    </row>
    <row r="62" spans="1:77" ht="16" x14ac:dyDescent="0.2">
      <c r="A62" s="57" t="s">
        <v>39</v>
      </c>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row>
    <row r="63" spans="1:77" ht="16" x14ac:dyDescent="0.2">
      <c r="A63" s="55" t="s">
        <v>40</v>
      </c>
      <c r="B63" s="35"/>
      <c r="C63" s="35"/>
      <c r="D63" s="35"/>
      <c r="E63" s="35"/>
      <c r="F63" s="35"/>
      <c r="G63" s="35"/>
      <c r="H63" s="35"/>
      <c r="I63" s="35"/>
      <c r="J63" s="35"/>
      <c r="K63" s="35"/>
      <c r="L63" s="35"/>
      <c r="M63" s="35"/>
      <c r="N63" s="35"/>
      <c r="O63" s="35"/>
      <c r="P63" s="35"/>
      <c r="Q63" s="35"/>
      <c r="R63" s="35"/>
      <c r="S63" s="35"/>
      <c r="T63" s="3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c r="BN63" s="35"/>
      <c r="BO63" s="35"/>
      <c r="BP63" s="35"/>
      <c r="BQ63" s="35"/>
      <c r="BR63" s="35"/>
      <c r="BS63" s="35"/>
      <c r="BT63" s="35"/>
      <c r="BU63" s="35"/>
      <c r="BV63" s="35"/>
      <c r="BW63" s="35"/>
      <c r="BX63" s="35"/>
      <c r="BY63" s="35"/>
    </row>
    <row r="64" spans="1:77" x14ac:dyDescent="0.15">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row>
    <row r="65" spans="1:77" x14ac:dyDescent="0.15">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c r="BN65" s="35"/>
      <c r="BO65" s="35"/>
      <c r="BP65" s="35"/>
      <c r="BQ65" s="35"/>
      <c r="BR65" s="35"/>
      <c r="BS65" s="35"/>
      <c r="BT65" s="35"/>
      <c r="BU65" s="35"/>
      <c r="BV65" s="35"/>
      <c r="BW65" s="35"/>
      <c r="BX65" s="35"/>
      <c r="BY65" s="35"/>
    </row>
    <row r="66" spans="1:77" x14ac:dyDescent="0.15">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c r="BN66" s="35"/>
      <c r="BO66" s="35"/>
      <c r="BP66" s="35"/>
      <c r="BQ66" s="35"/>
      <c r="BR66" s="35"/>
      <c r="BS66" s="35"/>
      <c r="BT66" s="35"/>
      <c r="BU66" s="35"/>
      <c r="BV66" s="35"/>
      <c r="BW66" s="35"/>
      <c r="BX66" s="35"/>
      <c r="BY66" s="35"/>
    </row>
    <row r="67" spans="1:77" x14ac:dyDescent="0.15">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c r="BN67" s="35"/>
      <c r="BO67" s="35"/>
      <c r="BP67" s="35"/>
      <c r="BQ67" s="35"/>
      <c r="BR67" s="35"/>
      <c r="BS67" s="35"/>
      <c r="BT67" s="35"/>
      <c r="BU67" s="35"/>
      <c r="BV67" s="35"/>
      <c r="BW67" s="35"/>
      <c r="BX67" s="35"/>
      <c r="BY67" s="35"/>
    </row>
    <row r="68" spans="1:77" x14ac:dyDescent="0.15">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row>
    <row r="69" spans="1:77" x14ac:dyDescent="0.15">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c r="BN69" s="35"/>
      <c r="BO69" s="35"/>
      <c r="BP69" s="35"/>
      <c r="BQ69" s="35"/>
      <c r="BR69" s="35"/>
      <c r="BS69" s="35"/>
      <c r="BT69" s="35"/>
      <c r="BU69" s="35"/>
      <c r="BV69" s="35"/>
      <c r="BW69" s="35"/>
      <c r="BX69" s="35"/>
      <c r="BY69" s="35"/>
    </row>
    <row r="70" spans="1:77" x14ac:dyDescent="0.15">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c r="BN70" s="35"/>
      <c r="BO70" s="35"/>
      <c r="BP70" s="35"/>
      <c r="BQ70" s="35"/>
      <c r="BR70" s="35"/>
      <c r="BS70" s="35"/>
      <c r="BT70" s="35"/>
      <c r="BU70" s="35"/>
      <c r="BV70" s="35"/>
      <c r="BW70" s="35"/>
      <c r="BX70" s="35"/>
      <c r="BY70" s="35"/>
    </row>
    <row r="71" spans="1:77" x14ac:dyDescent="0.15">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row>
    <row r="72" spans="1:77" x14ac:dyDescent="0.15">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c r="BR72" s="35"/>
      <c r="BS72" s="35"/>
      <c r="BT72" s="35"/>
      <c r="BU72" s="35"/>
      <c r="BV72" s="35"/>
      <c r="BW72" s="35"/>
      <c r="BX72" s="35"/>
      <c r="BY72" s="35"/>
    </row>
    <row r="73" spans="1:77" x14ac:dyDescent="0.15">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c r="BN73" s="35"/>
      <c r="BO73" s="35"/>
      <c r="BP73" s="35"/>
      <c r="BQ73" s="35"/>
      <c r="BR73" s="35"/>
      <c r="BS73" s="35"/>
      <c r="BT73" s="35"/>
      <c r="BU73" s="35"/>
      <c r="BV73" s="35"/>
      <c r="BW73" s="35"/>
      <c r="BX73" s="35"/>
      <c r="BY73" s="35"/>
    </row>
    <row r="74" spans="1:77" x14ac:dyDescent="0.15">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c r="BN74" s="35"/>
      <c r="BO74" s="35"/>
      <c r="BP74" s="35"/>
      <c r="BQ74" s="35"/>
      <c r="BR74" s="35"/>
      <c r="BS74" s="35"/>
      <c r="BT74" s="35"/>
      <c r="BU74" s="35"/>
      <c r="BV74" s="35"/>
      <c r="BW74" s="35"/>
      <c r="BX74" s="35"/>
      <c r="BY74" s="35"/>
    </row>
    <row r="75" spans="1:77" x14ac:dyDescent="0.15">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c r="BN75" s="35"/>
      <c r="BO75" s="35"/>
      <c r="BP75" s="35"/>
      <c r="BQ75" s="35"/>
      <c r="BR75" s="35"/>
      <c r="BS75" s="35"/>
      <c r="BT75" s="35"/>
      <c r="BU75" s="35"/>
      <c r="BV75" s="35"/>
      <c r="BW75" s="35"/>
      <c r="BX75" s="35"/>
      <c r="BY75" s="35"/>
    </row>
    <row r="76" spans="1:77" x14ac:dyDescent="0.15">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c r="BT76" s="35"/>
      <c r="BU76" s="35"/>
      <c r="BV76" s="35"/>
      <c r="BW76" s="35"/>
      <c r="BX76" s="35"/>
      <c r="BY76" s="35"/>
    </row>
    <row r="77" spans="1:77" x14ac:dyDescent="0.15">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c r="BT77" s="35"/>
      <c r="BU77" s="35"/>
      <c r="BV77" s="35"/>
      <c r="BW77" s="35"/>
      <c r="BX77" s="35"/>
      <c r="BY77" s="35"/>
    </row>
    <row r="78" spans="1:77" x14ac:dyDescent="0.15">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c r="BT78" s="35"/>
      <c r="BU78" s="35"/>
      <c r="BV78" s="35"/>
      <c r="BW78" s="35"/>
      <c r="BX78" s="35"/>
      <c r="BY78" s="35"/>
    </row>
    <row r="79" spans="1:77" x14ac:dyDescent="0.15">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row>
    <row r="80" spans="1:77" x14ac:dyDescent="0.15">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c r="BN80" s="35"/>
      <c r="BO80" s="35"/>
      <c r="BP80" s="35"/>
      <c r="BQ80" s="35"/>
      <c r="BR80" s="35"/>
      <c r="BS80" s="35"/>
      <c r="BT80" s="35"/>
      <c r="BU80" s="35"/>
      <c r="BV80" s="35"/>
      <c r="BW80" s="35"/>
      <c r="BX80" s="35"/>
      <c r="BY80" s="35"/>
    </row>
    <row r="81" spans="1:77" x14ac:dyDescent="0.15">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c r="BN81" s="35"/>
      <c r="BO81" s="35"/>
      <c r="BP81" s="35"/>
      <c r="BQ81" s="35"/>
      <c r="BR81" s="35"/>
      <c r="BS81" s="35"/>
      <c r="BT81" s="35"/>
      <c r="BU81" s="35"/>
      <c r="BV81" s="35"/>
      <c r="BW81" s="35"/>
      <c r="BX81" s="35"/>
      <c r="BY81" s="35"/>
    </row>
    <row r="82" spans="1:77" x14ac:dyDescent="0.15">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c r="BN82" s="35"/>
      <c r="BO82" s="35"/>
      <c r="BP82" s="35"/>
      <c r="BQ82" s="35"/>
      <c r="BR82" s="35"/>
      <c r="BS82" s="35"/>
      <c r="BT82" s="35"/>
      <c r="BU82" s="35"/>
      <c r="BV82" s="35"/>
      <c r="BW82" s="35"/>
      <c r="BX82" s="35"/>
      <c r="BY82" s="35"/>
    </row>
    <row r="83" spans="1:77" x14ac:dyDescent="0.15">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c r="BR83" s="35"/>
      <c r="BS83" s="35"/>
      <c r="BT83" s="35"/>
      <c r="BU83" s="35"/>
      <c r="BV83" s="35"/>
      <c r="BW83" s="35"/>
      <c r="BX83" s="35"/>
      <c r="BY83" s="35"/>
    </row>
    <row r="84" spans="1:77" x14ac:dyDescent="0.15">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row>
    <row r="85" spans="1:77" x14ac:dyDescent="0.15">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row>
    <row r="86" spans="1:77" x14ac:dyDescent="0.15">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row>
    <row r="87" spans="1:77" x14ac:dyDescent="0.15">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row>
    <row r="88" spans="1:77" x14ac:dyDescent="0.15">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row>
    <row r="89" spans="1:77" x14ac:dyDescent="0.15">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row>
    <row r="90" spans="1:77" x14ac:dyDescent="0.15">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row>
    <row r="91" spans="1:77" x14ac:dyDescent="0.15">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row>
    <row r="92" spans="1:77" x14ac:dyDescent="0.15">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row>
    <row r="93" spans="1:77" x14ac:dyDescent="0.15">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c r="BT93" s="35"/>
      <c r="BU93" s="35"/>
      <c r="BV93" s="35"/>
      <c r="BW93" s="35"/>
      <c r="BX93" s="35"/>
      <c r="BY93" s="35"/>
    </row>
    <row r="94" spans="1:77" x14ac:dyDescent="0.15">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c r="BT94" s="35"/>
      <c r="BU94" s="35"/>
      <c r="BV94" s="35"/>
      <c r="BW94" s="35"/>
      <c r="BX94" s="35"/>
      <c r="BY94" s="35"/>
    </row>
    <row r="95" spans="1:77" x14ac:dyDescent="0.15">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c r="BT95" s="35"/>
      <c r="BU95" s="35"/>
      <c r="BV95" s="35"/>
      <c r="BW95" s="35"/>
      <c r="BX95" s="35"/>
      <c r="BY95" s="35"/>
    </row>
    <row r="96" spans="1:77" x14ac:dyDescent="0.15">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row>
    <row r="97" spans="1:77" x14ac:dyDescent="0.15">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c r="BT97" s="35"/>
      <c r="BU97" s="35"/>
      <c r="BV97" s="35"/>
      <c r="BW97" s="35"/>
      <c r="BX97" s="35"/>
      <c r="BY97" s="35"/>
    </row>
    <row r="98" spans="1:77" x14ac:dyDescent="0.15">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c r="BT98" s="35"/>
      <c r="BU98" s="35"/>
      <c r="BV98" s="35"/>
      <c r="BW98" s="35"/>
      <c r="BX98" s="35"/>
      <c r="BY98" s="35"/>
    </row>
    <row r="99" spans="1:77" x14ac:dyDescent="0.15">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c r="BT99" s="35"/>
      <c r="BU99" s="35"/>
      <c r="BV99" s="35"/>
      <c r="BW99" s="35"/>
      <c r="BX99" s="35"/>
      <c r="BY99" s="35"/>
    </row>
    <row r="100" spans="1:77" x14ac:dyDescent="0.15">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row>
    <row r="101" spans="1:77" x14ac:dyDescent="0.15">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row>
    <row r="102" spans="1:77" x14ac:dyDescent="0.1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row>
    <row r="103" spans="1:77" x14ac:dyDescent="0.1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row>
    <row r="104" spans="1:77" x14ac:dyDescent="0.15">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row>
    <row r="105" spans="1:77" x14ac:dyDescent="0.15">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row>
    <row r="106" spans="1:77" x14ac:dyDescent="0.15">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row>
    <row r="107" spans="1:77" x14ac:dyDescent="0.15">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row>
    <row r="108" spans="1:77" x14ac:dyDescent="0.15">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row>
    <row r="109" spans="1:77" x14ac:dyDescent="0.15">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row>
    <row r="110" spans="1:77" x14ac:dyDescent="0.15">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row>
    <row r="111" spans="1:77" x14ac:dyDescent="0.15">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row>
    <row r="112" spans="1:77" x14ac:dyDescent="0.15">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row>
    <row r="113" spans="1:77" x14ac:dyDescent="0.15">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row>
    <row r="114" spans="1:77" x14ac:dyDescent="0.15">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row>
    <row r="115" spans="1:77" x14ac:dyDescent="0.15">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row>
    <row r="116" spans="1:77" x14ac:dyDescent="0.15">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row>
    <row r="117" spans="1:77" x14ac:dyDescent="0.1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row>
    <row r="118" spans="1:77" x14ac:dyDescent="0.15">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row>
    <row r="119" spans="1:77" x14ac:dyDescent="0.15">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row>
    <row r="120" spans="1:77" x14ac:dyDescent="0.15">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row>
    <row r="121" spans="1:77" x14ac:dyDescent="0.15">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row>
    <row r="122" spans="1:77" x14ac:dyDescent="0.15">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row>
    <row r="123" spans="1:77" x14ac:dyDescent="0.15">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row>
    <row r="124" spans="1:77" x14ac:dyDescent="0.15">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row>
    <row r="125" spans="1:77" x14ac:dyDescent="0.15">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row>
    <row r="126" spans="1:77" x14ac:dyDescent="0.15">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row>
    <row r="127" spans="1:77" x14ac:dyDescent="0.15">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row>
    <row r="128" spans="1:77" x14ac:dyDescent="0.15">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row>
    <row r="129" spans="1:77" x14ac:dyDescent="0.15">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row>
    <row r="130" spans="1:77" x14ac:dyDescent="0.15">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row>
    <row r="131" spans="1:77" x14ac:dyDescent="0.15">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c r="BT131" s="35"/>
      <c r="BU131" s="35"/>
      <c r="BV131" s="35"/>
      <c r="BW131" s="35"/>
      <c r="BX131" s="35"/>
      <c r="BY131" s="35"/>
    </row>
    <row r="132" spans="1:77" x14ac:dyDescent="0.15">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c r="BT132" s="35"/>
      <c r="BU132" s="35"/>
      <c r="BV132" s="35"/>
      <c r="BW132" s="35"/>
      <c r="BX132" s="35"/>
      <c r="BY132" s="35"/>
    </row>
    <row r="133" spans="1:77" x14ac:dyDescent="0.15">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c r="BT133" s="35"/>
      <c r="BU133" s="35"/>
      <c r="BV133" s="35"/>
      <c r="BW133" s="35"/>
      <c r="BX133" s="35"/>
      <c r="BY133" s="35"/>
    </row>
    <row r="134" spans="1:77" x14ac:dyDescent="0.15">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row>
    <row r="135" spans="1:77" x14ac:dyDescent="0.15">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row>
    <row r="136" spans="1:77" x14ac:dyDescent="0.15">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row>
    <row r="137" spans="1:77" x14ac:dyDescent="0.1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row>
    <row r="138" spans="1:77" x14ac:dyDescent="0.15">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c r="BT138" s="35"/>
      <c r="BU138" s="35"/>
      <c r="BV138" s="35"/>
      <c r="BW138" s="35"/>
      <c r="BX138" s="35"/>
      <c r="BY138" s="35"/>
    </row>
    <row r="139" spans="1:77" x14ac:dyDescent="0.15">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c r="BT139" s="35"/>
      <c r="BU139" s="35"/>
      <c r="BV139" s="35"/>
      <c r="BW139" s="35"/>
      <c r="BX139" s="35"/>
      <c r="BY139" s="35"/>
    </row>
    <row r="140" spans="1:77" x14ac:dyDescent="0.15">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c r="BT140" s="35"/>
      <c r="BU140" s="35"/>
      <c r="BV140" s="35"/>
      <c r="BW140" s="35"/>
      <c r="BX140" s="35"/>
      <c r="BY140" s="35"/>
    </row>
    <row r="141" spans="1:77" x14ac:dyDescent="0.15">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c r="BT141" s="35"/>
      <c r="BU141" s="35"/>
      <c r="BV141" s="35"/>
      <c r="BW141" s="35"/>
      <c r="BX141" s="35"/>
      <c r="BY141" s="35"/>
    </row>
    <row r="142" spans="1:77" x14ac:dyDescent="0.15">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c r="BT142" s="35"/>
      <c r="BU142" s="35"/>
      <c r="BV142" s="35"/>
      <c r="BW142" s="35"/>
      <c r="BX142" s="35"/>
      <c r="BY142" s="35"/>
    </row>
    <row r="143" spans="1:77" x14ac:dyDescent="0.15">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c r="BT143" s="35"/>
      <c r="BU143" s="35"/>
      <c r="BV143" s="35"/>
      <c r="BW143" s="35"/>
      <c r="BX143" s="35"/>
      <c r="BY143" s="35"/>
    </row>
    <row r="144" spans="1:77" x14ac:dyDescent="0.15">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row>
    <row r="145" spans="1:77" x14ac:dyDescent="0.15">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row>
    <row r="146" spans="1:77" x14ac:dyDescent="0.15">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row>
    <row r="147" spans="1:77" x14ac:dyDescent="0.15">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row>
    <row r="148" spans="1:77" x14ac:dyDescent="0.1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c r="BT148" s="35"/>
      <c r="BU148" s="35"/>
      <c r="BV148" s="35"/>
      <c r="BW148" s="35"/>
      <c r="BX148" s="35"/>
      <c r="BY148" s="35"/>
    </row>
    <row r="149" spans="1:77" x14ac:dyDescent="0.1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c r="BT149" s="35"/>
      <c r="BU149" s="35"/>
      <c r="BV149" s="35"/>
      <c r="BW149" s="35"/>
      <c r="BX149" s="35"/>
      <c r="BY149" s="35"/>
    </row>
    <row r="150" spans="1:77" x14ac:dyDescent="0.15">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row>
    <row r="151" spans="1:77" x14ac:dyDescent="0.15">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row>
    <row r="152" spans="1:77" x14ac:dyDescent="0.15">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row>
    <row r="153" spans="1:77" x14ac:dyDescent="0.15">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c r="BT153" s="35"/>
      <c r="BU153" s="35"/>
      <c r="BV153" s="35"/>
      <c r="BW153" s="35"/>
      <c r="BX153" s="35"/>
      <c r="BY153" s="35"/>
    </row>
    <row r="154" spans="1:77" x14ac:dyDescent="0.15">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c r="BT154" s="35"/>
      <c r="BU154" s="35"/>
      <c r="BV154" s="35"/>
      <c r="BW154" s="35"/>
      <c r="BX154" s="35"/>
      <c r="BY154" s="35"/>
    </row>
    <row r="155" spans="1:77" x14ac:dyDescent="0.15">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c r="BT155" s="35"/>
      <c r="BU155" s="35"/>
      <c r="BV155" s="35"/>
      <c r="BW155" s="35"/>
      <c r="BX155" s="35"/>
      <c r="BY155" s="35"/>
    </row>
    <row r="156" spans="1:77" x14ac:dyDescent="0.15">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row>
    <row r="157" spans="1:77" x14ac:dyDescent="0.15">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row>
    <row r="158" spans="1:77" x14ac:dyDescent="0.15">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row>
    <row r="159" spans="1:77" x14ac:dyDescent="0.15">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row>
    <row r="160" spans="1:77" x14ac:dyDescent="0.15">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row>
    <row r="161" spans="1:77" x14ac:dyDescent="0.15">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row>
    <row r="162" spans="1:77" x14ac:dyDescent="0.15">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row>
    <row r="163" spans="1:77" x14ac:dyDescent="0.15">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row>
    <row r="164" spans="1:77" x14ac:dyDescent="0.1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c r="BT164" s="35"/>
      <c r="BU164" s="35"/>
      <c r="BV164" s="35"/>
      <c r="BW164" s="35"/>
      <c r="BX164" s="35"/>
      <c r="BY164" s="35"/>
    </row>
    <row r="165" spans="1:77" x14ac:dyDescent="0.15">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c r="BT165" s="35"/>
      <c r="BU165" s="35"/>
      <c r="BV165" s="35"/>
      <c r="BW165" s="35"/>
      <c r="BX165" s="35"/>
      <c r="BY165" s="35"/>
    </row>
    <row r="166" spans="1:77" x14ac:dyDescent="0.15">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c r="BT166" s="35"/>
      <c r="BU166" s="35"/>
      <c r="BV166" s="35"/>
      <c r="BW166" s="35"/>
      <c r="BX166" s="35"/>
      <c r="BY166" s="35"/>
    </row>
    <row r="167" spans="1:77" x14ac:dyDescent="0.15">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c r="BT167" s="35"/>
      <c r="BU167" s="35"/>
      <c r="BV167" s="35"/>
      <c r="BW167" s="35"/>
      <c r="BX167" s="35"/>
      <c r="BY167" s="35"/>
    </row>
    <row r="168" spans="1:77" x14ac:dyDescent="0.15">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row>
    <row r="169" spans="1:77" x14ac:dyDescent="0.15">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row>
    <row r="170" spans="1:77" x14ac:dyDescent="0.15">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row>
    <row r="171" spans="1:77" x14ac:dyDescent="0.15">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row>
    <row r="172" spans="1:77" x14ac:dyDescent="0.15">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row>
    <row r="173" spans="1:77" x14ac:dyDescent="0.15">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row>
    <row r="174" spans="1:77" x14ac:dyDescent="0.15">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row>
    <row r="175" spans="1:77" x14ac:dyDescent="0.15">
      <c r="A175" s="35"/>
      <c r="B175" s="35"/>
      <c r="C175" s="35"/>
      <c r="D175" s="35"/>
      <c r="E175" s="35"/>
      <c r="F175" s="35"/>
      <c r="G175" s="35"/>
      <c r="H175" s="35"/>
      <c r="I175" s="35"/>
      <c r="J175" s="35"/>
      <c r="K175" s="35"/>
      <c r="M175" s="35"/>
      <c r="N175" s="35"/>
    </row>
    <row r="176" spans="1:77" x14ac:dyDescent="0.15">
      <c r="A176" s="35"/>
      <c r="B176" s="35"/>
      <c r="C176" s="35"/>
      <c r="D176" s="35"/>
      <c r="E176" s="35"/>
      <c r="F176" s="35"/>
      <c r="G176" s="35"/>
      <c r="H176" s="35"/>
      <c r="I176" s="35"/>
      <c r="J176" s="35"/>
    </row>
  </sheetData>
  <sheetProtection algorithmName="SHA-512" hashValue="TN7gvEp+iYcBelEBCOyzMMxTdboTYzdqG8yO9PNXc3txRIOlPd1YEndtV5IRzRlkWh+x29YgZHF749UJMWhNOg==" saltValue="0yJHG/zhdqw6nCxkF1r88A==" spinCount="100000" sheet="1" objects="1" scenarios="1"/>
  <phoneticPr fontId="5" type="noConversion"/>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F41C6-036E-4B4F-B85B-0C27D43C2673}">
  <sheetPr codeName="Sheet4"/>
  <dimension ref="A1:AK758"/>
  <sheetViews>
    <sheetView workbookViewId="0">
      <selection activeCell="F36" sqref="F36"/>
    </sheetView>
  </sheetViews>
  <sheetFormatPr baseColWidth="10" defaultRowHeight="13" x14ac:dyDescent="0.15"/>
  <cols>
    <col min="1" max="1" width="22" style="133" customWidth="1"/>
    <col min="2" max="2" width="26.83203125" style="133" customWidth="1"/>
    <col min="3" max="7" width="14.83203125" style="133" customWidth="1"/>
    <col min="8" max="9" width="14.83203125" style="133" hidden="1" customWidth="1"/>
    <col min="10" max="15" width="14.83203125" style="133" customWidth="1"/>
    <col min="16" max="19" width="14.83203125" style="133" hidden="1" customWidth="1"/>
    <col min="20" max="24" width="14.83203125" style="133" customWidth="1"/>
    <col min="25" max="26" width="12.1640625" style="133" customWidth="1"/>
    <col min="27" max="37" width="7.5" style="133" customWidth="1"/>
    <col min="38" max="74" width="11.1640625" style="133" customWidth="1"/>
    <col min="75" max="16384" width="10.83203125" style="133"/>
  </cols>
  <sheetData>
    <row r="1" spans="1:37" ht="14" x14ac:dyDescent="0.15">
      <c r="A1" s="132" t="s">
        <v>221</v>
      </c>
      <c r="B1" s="132"/>
      <c r="C1" s="132"/>
      <c r="D1" s="132"/>
      <c r="E1" s="132"/>
      <c r="F1" s="132"/>
      <c r="G1" s="132"/>
      <c r="H1" s="132">
        <v>3</v>
      </c>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row>
    <row r="2" spans="1:37" ht="14" x14ac:dyDescent="0.15">
      <c r="A2" s="134" t="s">
        <v>171</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row>
    <row r="3" spans="1:37" ht="14" x14ac:dyDescent="0.15">
      <c r="A3" s="134"/>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row>
    <row r="4" spans="1:37" ht="14" x14ac:dyDescent="0.15">
      <c r="A4" s="66" t="s">
        <v>243</v>
      </c>
      <c r="B4" s="67"/>
      <c r="C4" s="107">
        <v>3</v>
      </c>
      <c r="D4" s="132"/>
      <c r="E4" s="68" t="s">
        <v>244</v>
      </c>
      <c r="F4" s="69">
        <f>IF(C4&lt;H1,(651),(1302))</f>
        <v>1302</v>
      </c>
      <c r="G4" s="132"/>
      <c r="H4" s="132"/>
      <c r="J4" s="71"/>
      <c r="K4" s="72" t="s">
        <v>156</v>
      </c>
      <c r="L4" s="73" t="s">
        <v>157</v>
      </c>
      <c r="M4" s="128" t="s">
        <v>158</v>
      </c>
      <c r="N4" s="132"/>
      <c r="O4" s="132"/>
      <c r="P4" s="132"/>
      <c r="Q4" s="132"/>
      <c r="R4" s="132"/>
      <c r="S4" s="132"/>
      <c r="T4" s="132"/>
      <c r="U4" s="132"/>
      <c r="V4" s="132"/>
      <c r="W4" s="132"/>
      <c r="X4" s="132"/>
      <c r="Y4" s="132"/>
      <c r="Z4" s="132"/>
      <c r="AA4" s="132"/>
      <c r="AB4" s="132"/>
      <c r="AC4" s="132"/>
      <c r="AD4" s="132"/>
      <c r="AE4" s="132"/>
      <c r="AF4" s="132"/>
      <c r="AG4" s="132"/>
      <c r="AH4" s="132"/>
      <c r="AI4" s="132"/>
      <c r="AJ4" s="132"/>
      <c r="AK4" s="132"/>
    </row>
    <row r="5" spans="1:37" ht="14" x14ac:dyDescent="0.15">
      <c r="A5" s="75" t="s">
        <v>0</v>
      </c>
      <c r="B5" s="76"/>
      <c r="C5" s="108">
        <v>2000</v>
      </c>
      <c r="D5" s="132"/>
      <c r="E5" s="77" t="s">
        <v>159</v>
      </c>
      <c r="F5" s="78">
        <f>C5-(F4-F6)</f>
        <v>1393.268</v>
      </c>
      <c r="G5" s="132"/>
      <c r="H5" s="132"/>
      <c r="J5" s="79" t="s">
        <v>160</v>
      </c>
      <c r="K5" s="80">
        <f>F5*85/100</f>
        <v>1184.2778000000001</v>
      </c>
      <c r="L5" s="81">
        <f>F5*15/100</f>
        <v>208.99020000000002</v>
      </c>
      <c r="M5" s="129" t="s">
        <v>79</v>
      </c>
      <c r="N5" s="132"/>
      <c r="O5" s="132"/>
      <c r="P5" s="132"/>
      <c r="Q5" s="132"/>
      <c r="R5" s="132"/>
      <c r="S5" s="132"/>
      <c r="T5" s="132"/>
      <c r="U5" s="132"/>
      <c r="V5" s="132"/>
      <c r="W5" s="132"/>
      <c r="X5" s="132"/>
      <c r="Y5" s="132"/>
      <c r="Z5" s="132"/>
      <c r="AA5" s="132"/>
      <c r="AB5" s="132"/>
      <c r="AC5" s="132"/>
      <c r="AD5" s="132"/>
      <c r="AE5" s="132"/>
      <c r="AF5" s="132"/>
      <c r="AG5" s="132"/>
      <c r="AH5" s="132"/>
      <c r="AI5" s="132"/>
      <c r="AJ5" s="132"/>
      <c r="AK5" s="132"/>
    </row>
    <row r="6" spans="1:37" ht="14" x14ac:dyDescent="0.15">
      <c r="D6" s="132"/>
      <c r="E6" s="77" t="s">
        <v>80</v>
      </c>
      <c r="F6" s="78">
        <f>IF(C4&lt;H1,(F4*24.6/100),(F4*53.4/100))</f>
        <v>695.26800000000003</v>
      </c>
      <c r="G6" s="132"/>
      <c r="H6" s="132"/>
      <c r="J6" s="79" t="s">
        <v>81</v>
      </c>
      <c r="K6" s="80">
        <f>F5*20/100</f>
        <v>278.65359999999998</v>
      </c>
      <c r="L6" s="81">
        <f>F5*25/100</f>
        <v>348.31699999999995</v>
      </c>
      <c r="M6" s="130">
        <f>F5*55/100</f>
        <v>766.29740000000004</v>
      </c>
      <c r="N6" s="132"/>
      <c r="O6" s="132"/>
      <c r="P6" s="132"/>
      <c r="Q6" s="132"/>
      <c r="R6" s="132"/>
      <c r="S6" s="132"/>
      <c r="T6" s="132"/>
      <c r="U6" s="132"/>
      <c r="V6" s="132"/>
      <c r="W6" s="132"/>
      <c r="X6" s="132"/>
      <c r="Y6" s="132"/>
      <c r="Z6" s="132"/>
      <c r="AA6" s="132"/>
      <c r="AB6" s="132"/>
      <c r="AC6" s="132"/>
      <c r="AD6" s="132"/>
      <c r="AE6" s="132"/>
      <c r="AF6" s="132"/>
      <c r="AG6" s="132"/>
      <c r="AH6" s="132"/>
      <c r="AI6" s="132"/>
      <c r="AJ6" s="132"/>
      <c r="AK6" s="132"/>
    </row>
    <row r="7" spans="1:37" ht="15" thickBot="1" x14ac:dyDescent="0.2">
      <c r="D7" s="132"/>
      <c r="E7" s="132"/>
      <c r="F7" s="135"/>
      <c r="G7" s="132"/>
      <c r="H7" s="132"/>
      <c r="J7" s="136"/>
      <c r="K7" s="136"/>
      <c r="L7" s="136"/>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132"/>
      <c r="Z8" s="132"/>
      <c r="AA8" s="132"/>
      <c r="AB8" s="132"/>
      <c r="AC8" s="132"/>
      <c r="AD8" s="132"/>
      <c r="AE8" s="132"/>
      <c r="AF8" s="132"/>
      <c r="AG8" s="132"/>
      <c r="AH8" s="132"/>
      <c r="AI8" s="132"/>
      <c r="AJ8" s="132"/>
      <c r="AK8" s="132"/>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118</v>
      </c>
      <c r="S9" s="285" t="s">
        <v>161</v>
      </c>
      <c r="T9" s="284" t="s">
        <v>199</v>
      </c>
      <c r="U9" s="284" t="s">
        <v>210</v>
      </c>
      <c r="V9" s="286" t="s">
        <v>149</v>
      </c>
      <c r="W9" s="283" t="s">
        <v>150</v>
      </c>
      <c r="X9" s="287" t="s">
        <v>56</v>
      </c>
      <c r="Y9" s="132"/>
      <c r="Z9" s="132"/>
      <c r="AA9" s="132"/>
      <c r="AB9" s="132"/>
      <c r="AC9" s="132"/>
      <c r="AD9" s="132"/>
      <c r="AE9" s="132"/>
      <c r="AF9" s="132"/>
      <c r="AG9" s="132"/>
      <c r="AH9" s="132"/>
      <c r="AI9" s="132"/>
      <c r="AJ9" s="132"/>
      <c r="AK9" s="132"/>
    </row>
    <row r="10" spans="1:37" ht="14" x14ac:dyDescent="0.15">
      <c r="A10" s="89" t="str">
        <f>'Tariffs July 2019'!K2</f>
        <v>AGL</v>
      </c>
      <c r="B10" s="36" t="str">
        <f>'Tariffs July 2019'!L2</f>
        <v>Solar Savers</v>
      </c>
      <c r="C10" s="90">
        <f>91*'Tariffs July 2019'!M2/100</f>
        <v>88.27</v>
      </c>
      <c r="D10" s="90">
        <f>$F$5*'Tariffs July 2019'!N2/100</f>
        <v>325.01142618181814</v>
      </c>
      <c r="E10" s="90">
        <v>0</v>
      </c>
      <c r="F10" s="90">
        <v>0</v>
      </c>
      <c r="G10" s="90">
        <f>SUM(C10:F10)</f>
        <v>413.28142618181812</v>
      </c>
      <c r="H10" s="90">
        <f>(G10-C10)*4</f>
        <v>1300.0457047272726</v>
      </c>
      <c r="I10" s="91">
        <f>G10*4</f>
        <v>1653.1257047272725</v>
      </c>
      <c r="J10" s="91">
        <f>I10*1.1</f>
        <v>1818.4382751999999</v>
      </c>
      <c r="K10" s="36">
        <f>'Tariffs July 2019'!AW2</f>
        <v>0</v>
      </c>
      <c r="L10" s="36">
        <f>'Tariffs July 2019'!AX2</f>
        <v>0</v>
      </c>
      <c r="M10" s="36">
        <f>'Tariffs July 2019'!AY2</f>
        <v>0</v>
      </c>
      <c r="N10" s="36">
        <f>'Tariffs July 2019'!AZ2</f>
        <v>0</v>
      </c>
      <c r="O10" s="127">
        <f>($F$6*'Tariffs July 2019'!AT2/100)*4</f>
        <v>417.16079999999999</v>
      </c>
      <c r="P10" s="275">
        <f>I10-(I10*K10/100)</f>
        <v>1653.1257047272725</v>
      </c>
      <c r="Q10" s="275">
        <f>P10-(H10*N10/100)</f>
        <v>1653.1257047272725</v>
      </c>
      <c r="R10" s="275">
        <f>P10-O10</f>
        <v>1235.9649047272724</v>
      </c>
      <c r="S10" s="275">
        <f>Q10-O10</f>
        <v>1235.9649047272724</v>
      </c>
      <c r="T10" s="93">
        <f>R10*1.1</f>
        <v>1359.5613951999997</v>
      </c>
      <c r="U10" s="93">
        <f>S10*1.1</f>
        <v>1359.5613951999997</v>
      </c>
      <c r="V10" s="94">
        <f>'Tariffs July 2019'!BI2</f>
        <v>0</v>
      </c>
      <c r="W10" s="94" t="str">
        <f>'Tariffs July 2019'!BJ2</f>
        <v>n</v>
      </c>
      <c r="X10" s="95">
        <f>'Tariffs July 2019'!G2</f>
        <v>42199</v>
      </c>
      <c r="Y10" s="132"/>
      <c r="Z10" s="132"/>
      <c r="AA10" s="132"/>
      <c r="AB10" s="132"/>
      <c r="AC10" s="132"/>
      <c r="AD10" s="132"/>
      <c r="AE10" s="132"/>
      <c r="AF10" s="132"/>
      <c r="AG10" s="132"/>
      <c r="AH10" s="132"/>
      <c r="AI10" s="132"/>
      <c r="AJ10" s="132"/>
      <c r="AK10" s="132"/>
    </row>
    <row r="11" spans="1:37" ht="14" x14ac:dyDescent="0.15">
      <c r="A11" s="89" t="str">
        <f>'Tariffs July 2019'!K3</f>
        <v>Click Energy</v>
      </c>
      <c r="B11" s="36" t="str">
        <f>'Tariffs July 2019'!L3</f>
        <v>Banksia Solar</v>
      </c>
      <c r="C11" s="90">
        <f>91*'Tariffs July 2019'!M3/100</f>
        <v>97.733999999999995</v>
      </c>
      <c r="D11" s="90">
        <f>$F$5*'Tariffs July 2019'!N3/100</f>
        <v>313.48529999999994</v>
      </c>
      <c r="E11" s="90">
        <v>0</v>
      </c>
      <c r="F11" s="90">
        <v>0</v>
      </c>
      <c r="G11" s="90">
        <f t="shared" ref="G11:G25" si="0">SUM(C11:F11)</f>
        <v>411.21929999999992</v>
      </c>
      <c r="H11" s="90">
        <f t="shared" ref="H11:H25" si="1">(G11-C11)*4</f>
        <v>1253.9411999999998</v>
      </c>
      <c r="I11" s="91">
        <f t="shared" ref="I11:I25" si="2">G11*4</f>
        <v>1644.8771999999997</v>
      </c>
      <c r="J11" s="91">
        <f t="shared" ref="J11:J25" si="3">I11*1.1</f>
        <v>1809.3649199999998</v>
      </c>
      <c r="K11" s="36">
        <f>'Tariffs July 2019'!AW3</f>
        <v>0</v>
      </c>
      <c r="L11" s="36">
        <f>'Tariffs July 2019'!AX3</f>
        <v>0</v>
      </c>
      <c r="M11" s="36">
        <f>'Tariffs July 2019'!AY3</f>
        <v>0</v>
      </c>
      <c r="N11" s="36">
        <f>'Tariffs July 2019'!AZ3</f>
        <v>0</v>
      </c>
      <c r="O11" s="127">
        <f>($F$6*'Tariffs July 2019'!AT3/100)*4</f>
        <v>333.72864000000004</v>
      </c>
      <c r="P11" s="275">
        <f>I11</f>
        <v>1644.8771999999997</v>
      </c>
      <c r="Q11" s="275">
        <f>P11-(P11*M11/100)</f>
        <v>1644.8771999999997</v>
      </c>
      <c r="R11" s="275">
        <f t="shared" ref="R11:R25" si="4">P11-O11</f>
        <v>1311.1485599999996</v>
      </c>
      <c r="S11" s="275">
        <f t="shared" ref="S11:S25" si="5">Q11-O11</f>
        <v>1311.1485599999996</v>
      </c>
      <c r="T11" s="93">
        <f t="shared" ref="T11:U25" si="6">R11*1.1</f>
        <v>1442.2634159999998</v>
      </c>
      <c r="U11" s="93">
        <f t="shared" si="6"/>
        <v>1442.2634159999998</v>
      </c>
      <c r="V11" s="94">
        <f>'Tariffs July 2019'!BI3</f>
        <v>0</v>
      </c>
      <c r="W11" s="94" t="str">
        <f>'Tariffs July 2019'!BJ3</f>
        <v>n</v>
      </c>
      <c r="X11" s="95">
        <f>'Tariffs July 2019'!G3</f>
        <v>42188</v>
      </c>
      <c r="Y11" s="132"/>
      <c r="Z11" s="132"/>
      <c r="AA11" s="132"/>
      <c r="AB11" s="132"/>
      <c r="AC11" s="132"/>
      <c r="AD11" s="132"/>
      <c r="AE11" s="132"/>
      <c r="AF11" s="132"/>
      <c r="AG11" s="132"/>
      <c r="AH11" s="132"/>
      <c r="AI11" s="132"/>
      <c r="AJ11" s="132"/>
      <c r="AK11" s="132"/>
    </row>
    <row r="12" spans="1:37" ht="14" x14ac:dyDescent="0.15">
      <c r="A12" s="89" t="str">
        <f>'Tariffs July 2019'!K4</f>
        <v>Diamond Energy</v>
      </c>
      <c r="B12" s="36" t="str">
        <f>'Tariffs July 2019'!L4</f>
        <v>Pay on time discount</v>
      </c>
      <c r="C12" s="90">
        <f>91*'Tariffs July 2019'!M4/100</f>
        <v>113.295</v>
      </c>
      <c r="D12" s="90">
        <f>$F$5*'Tariffs July 2019'!N4/100</f>
        <v>311.81337839999998</v>
      </c>
      <c r="E12" s="90">
        <v>0</v>
      </c>
      <c r="F12" s="90">
        <v>0</v>
      </c>
      <c r="G12" s="90">
        <f t="shared" si="0"/>
        <v>425.10837839999999</v>
      </c>
      <c r="H12" s="90">
        <f t="shared" si="1"/>
        <v>1247.2535135999999</v>
      </c>
      <c r="I12" s="91">
        <f t="shared" si="2"/>
        <v>1700.4335136</v>
      </c>
      <c r="J12" s="91">
        <f t="shared" si="3"/>
        <v>1870.4768649600001</v>
      </c>
      <c r="K12" s="36">
        <f>'Tariffs July 2019'!AW4</f>
        <v>0</v>
      </c>
      <c r="L12" s="36">
        <f>'Tariffs July 2019'!AX4</f>
        <v>0</v>
      </c>
      <c r="M12" s="36">
        <f>'Tariffs July 2019'!AY4</f>
        <v>7</v>
      </c>
      <c r="N12" s="36">
        <f>'Tariffs July 2019'!AZ4</f>
        <v>0</v>
      </c>
      <c r="O12" s="127">
        <f>($F$6*'Tariffs July 2019'!AT4/100)*4</f>
        <v>333.72864000000004</v>
      </c>
      <c r="P12" s="275">
        <f>I12</f>
        <v>1700.4335136</v>
      </c>
      <c r="Q12" s="275">
        <f>P12-(P12*M12/100)</f>
        <v>1581.4031676479999</v>
      </c>
      <c r="R12" s="275">
        <f t="shared" si="4"/>
        <v>1366.7048735999999</v>
      </c>
      <c r="S12" s="275">
        <f t="shared" si="5"/>
        <v>1247.6745276479999</v>
      </c>
      <c r="T12" s="93">
        <f t="shared" si="6"/>
        <v>1503.3753609600001</v>
      </c>
      <c r="U12" s="93">
        <f t="shared" si="6"/>
        <v>1372.4419804127999</v>
      </c>
      <c r="V12" s="94">
        <f>'Tariffs July 2019'!BI4</f>
        <v>0</v>
      </c>
      <c r="W12" s="94" t="str">
        <f>'Tariffs July 2019'!BJ4</f>
        <v>n</v>
      </c>
      <c r="X12" s="95">
        <f>'Tariffs July 2019'!G4</f>
        <v>41851</v>
      </c>
      <c r="Y12" s="132"/>
      <c r="Z12" s="132"/>
      <c r="AA12" s="132"/>
      <c r="AB12" s="132"/>
      <c r="AC12" s="132"/>
      <c r="AD12" s="132"/>
      <c r="AE12" s="132"/>
      <c r="AF12" s="132"/>
      <c r="AG12" s="132"/>
      <c r="AH12" s="132"/>
      <c r="AI12" s="132"/>
      <c r="AJ12" s="132"/>
      <c r="AK12" s="132"/>
    </row>
    <row r="13" spans="1:37" ht="14" x14ac:dyDescent="0.15">
      <c r="A13" s="89" t="str">
        <f>'Tariffs July 2019'!K5</f>
        <v>Dodo Power &amp; Gas</v>
      </c>
      <c r="B13" s="36" t="str">
        <f>'Tariffs July 2019'!L5</f>
        <v>Market offer</v>
      </c>
      <c r="C13" s="90">
        <f>91*'Tariffs July 2019'!M5/100</f>
        <v>90.594636363636369</v>
      </c>
      <c r="D13" s="90">
        <f>$F$5*'Tariffs July 2019'!N5/100</f>
        <v>289.92640472727271</v>
      </c>
      <c r="E13" s="90">
        <v>0</v>
      </c>
      <c r="F13" s="90">
        <v>0</v>
      </c>
      <c r="G13" s="90">
        <f t="shared" si="0"/>
        <v>380.52104109090908</v>
      </c>
      <c r="H13" s="90">
        <f t="shared" si="1"/>
        <v>1159.7056189090908</v>
      </c>
      <c r="I13" s="91">
        <f t="shared" si="2"/>
        <v>1522.0841643636363</v>
      </c>
      <c r="J13" s="91">
        <f t="shared" si="3"/>
        <v>1674.2925808</v>
      </c>
      <c r="K13" s="36">
        <f>'Tariffs July 2019'!AW5</f>
        <v>0</v>
      </c>
      <c r="L13" s="36">
        <f>'Tariffs July 2019'!AX5</f>
        <v>0</v>
      </c>
      <c r="M13" s="36">
        <f>'Tariffs July 2019'!AY5</f>
        <v>0</v>
      </c>
      <c r="N13" s="36">
        <f>'Tariffs July 2019'!AZ5</f>
        <v>0</v>
      </c>
      <c r="O13" s="127">
        <f>($F$6*'Tariffs July 2019'!AT5/100)*4</f>
        <v>236.39112</v>
      </c>
      <c r="P13" s="275">
        <f>I13</f>
        <v>1522.0841643636363</v>
      </c>
      <c r="Q13" s="275">
        <f t="shared" ref="Q13:Q19" si="7">P13-(H13*N13/100)</f>
        <v>1522.0841643636363</v>
      </c>
      <c r="R13" s="275">
        <f t="shared" si="4"/>
        <v>1285.6930443636363</v>
      </c>
      <c r="S13" s="275">
        <f t="shared" si="5"/>
        <v>1285.6930443636363</v>
      </c>
      <c r="T13" s="93">
        <f t="shared" si="6"/>
        <v>1414.2623488000002</v>
      </c>
      <c r="U13" s="93">
        <f t="shared" si="6"/>
        <v>1414.2623488000002</v>
      </c>
      <c r="V13" s="94">
        <f>'Tariffs July 2019'!BI5</f>
        <v>0</v>
      </c>
      <c r="W13" s="94" t="str">
        <f>'Tariffs July 2019'!BJ5</f>
        <v>n</v>
      </c>
      <c r="X13" s="95">
        <f>'Tariffs July 2019'!G5</f>
        <v>42185</v>
      </c>
      <c r="Y13" s="132"/>
      <c r="Z13" s="132"/>
      <c r="AA13" s="132"/>
      <c r="AB13" s="132"/>
      <c r="AC13" s="132"/>
      <c r="AD13" s="132"/>
      <c r="AE13" s="132"/>
      <c r="AF13" s="132"/>
      <c r="AG13" s="132"/>
      <c r="AH13" s="132"/>
      <c r="AI13" s="132"/>
      <c r="AJ13" s="132"/>
      <c r="AK13" s="132"/>
    </row>
    <row r="14" spans="1:37" ht="14" x14ac:dyDescent="0.15">
      <c r="A14" s="89" t="str">
        <f>'Tariffs July 2019'!K6</f>
        <v>EnergyAustralia</v>
      </c>
      <c r="B14" s="36" t="str">
        <f>'Tariffs July 2019'!L6</f>
        <v>Total Plan Home</v>
      </c>
      <c r="C14" s="90">
        <f>91*'Tariffs July 2019'!M6/100</f>
        <v>81.899999999999991</v>
      </c>
      <c r="D14" s="90">
        <f>$F$5*'Tariffs July 2019'!N6/100</f>
        <v>332.73773054545455</v>
      </c>
      <c r="E14" s="90">
        <v>0</v>
      </c>
      <c r="F14" s="90">
        <v>0</v>
      </c>
      <c r="G14" s="90">
        <f t="shared" si="0"/>
        <v>414.63773054545453</v>
      </c>
      <c r="H14" s="90">
        <f t="shared" si="1"/>
        <v>1330.9509221818182</v>
      </c>
      <c r="I14" s="91">
        <f t="shared" si="2"/>
        <v>1658.5509221818181</v>
      </c>
      <c r="J14" s="91">
        <f t="shared" si="3"/>
        <v>1824.4060144</v>
      </c>
      <c r="K14" s="36">
        <f>'Tariffs July 2019'!AW6</f>
        <v>11</v>
      </c>
      <c r="L14" s="36">
        <f>'Tariffs July 2019'!AX6</f>
        <v>0</v>
      </c>
      <c r="M14" s="36">
        <f>'Tariffs July 2019'!AY6</f>
        <v>0</v>
      </c>
      <c r="N14" s="36">
        <f>'Tariffs July 2019'!AZ6</f>
        <v>0</v>
      </c>
      <c r="O14" s="127">
        <f>($F$6*'Tariffs July 2019'!AT6/100)*4</f>
        <v>447.75259200000005</v>
      </c>
      <c r="P14" s="275">
        <f>I14-(I14*K14/100)</f>
        <v>1476.1103207418182</v>
      </c>
      <c r="Q14" s="275">
        <f t="shared" si="7"/>
        <v>1476.1103207418182</v>
      </c>
      <c r="R14" s="275">
        <f t="shared" si="4"/>
        <v>1028.3577287418182</v>
      </c>
      <c r="S14" s="275">
        <f t="shared" si="5"/>
        <v>1028.3577287418182</v>
      </c>
      <c r="T14" s="93">
        <f t="shared" si="6"/>
        <v>1131.193501616</v>
      </c>
      <c r="U14" s="93">
        <f t="shared" si="6"/>
        <v>1131.193501616</v>
      </c>
      <c r="V14" s="94">
        <f>'Tariffs July 2019'!BI6</f>
        <v>0</v>
      </c>
      <c r="W14" s="94" t="str">
        <f>'Tariffs July 2019'!BJ6</f>
        <v>n</v>
      </c>
      <c r="X14" s="95">
        <f>'Tariffs July 2019'!G6</f>
        <v>42195</v>
      </c>
      <c r="Y14" s="132"/>
      <c r="Z14" s="132"/>
      <c r="AA14" s="132"/>
      <c r="AB14" s="132"/>
      <c r="AC14" s="132"/>
      <c r="AD14" s="132"/>
      <c r="AE14" s="132"/>
      <c r="AF14" s="132"/>
      <c r="AG14" s="132"/>
      <c r="AH14" s="132"/>
      <c r="AI14" s="132"/>
      <c r="AJ14" s="132"/>
      <c r="AK14" s="132"/>
    </row>
    <row r="15" spans="1:37" ht="14" x14ac:dyDescent="0.15">
      <c r="A15" s="89" t="str">
        <f>'Tariffs July 2019'!K7</f>
        <v>Energy Locals</v>
      </c>
      <c r="B15" s="36" t="str">
        <f>'Tariffs July 2019'!L7</f>
        <v>Solar Member Promise</v>
      </c>
      <c r="C15" s="90">
        <f>91*'Tariffs July 2019'!M7/100+'Tariffs July 2019'!BM7/4</f>
        <v>151.15454545454543</v>
      </c>
      <c r="D15" s="90">
        <f>$F$5*'Tariffs July 2019'!N7/100</f>
        <v>284.98663636363636</v>
      </c>
      <c r="E15" s="90">
        <v>0</v>
      </c>
      <c r="F15" s="90">
        <v>0</v>
      </c>
      <c r="G15" s="90">
        <f t="shared" si="0"/>
        <v>436.14118181818179</v>
      </c>
      <c r="H15" s="90">
        <f t="shared" si="1"/>
        <v>1139.9465454545455</v>
      </c>
      <c r="I15" s="91">
        <f t="shared" si="2"/>
        <v>1744.5647272727272</v>
      </c>
      <c r="J15" s="91">
        <f t="shared" si="3"/>
        <v>1919.0212000000001</v>
      </c>
      <c r="K15" s="36">
        <f>'Tariffs July 2019'!AW7</f>
        <v>0</v>
      </c>
      <c r="L15" s="36">
        <f>'Tariffs July 2019'!AX7</f>
        <v>0</v>
      </c>
      <c r="M15" s="36">
        <f>'Tariffs July 2019'!AY7</f>
        <v>0</v>
      </c>
      <c r="N15" s="36">
        <f>'Tariffs July 2019'!AZ7</f>
        <v>0</v>
      </c>
      <c r="O15" s="127">
        <f>($F$6*'Tariffs July 2019'!AT7/100)*4</f>
        <v>444.97152</v>
      </c>
      <c r="P15" s="275">
        <f t="shared" ref="P15:P19" si="8">I15</f>
        <v>1744.5647272727272</v>
      </c>
      <c r="Q15" s="275">
        <f t="shared" si="7"/>
        <v>1744.5647272727272</v>
      </c>
      <c r="R15" s="275">
        <f>P15-O15</f>
        <v>1299.5932072727271</v>
      </c>
      <c r="S15" s="275">
        <f t="shared" si="5"/>
        <v>1299.5932072727271</v>
      </c>
      <c r="T15" s="93">
        <f t="shared" si="6"/>
        <v>1429.5525279999999</v>
      </c>
      <c r="U15" s="93">
        <f t="shared" si="6"/>
        <v>1429.5525279999999</v>
      </c>
      <c r="V15" s="94">
        <f>'Tariffs July 2019'!BI7</f>
        <v>0</v>
      </c>
      <c r="W15" s="94" t="str">
        <f>'Tariffs July 2019'!BJ7</f>
        <v>n</v>
      </c>
      <c r="X15" s="95">
        <f>'Tariffs July 2019'!G7</f>
        <v>42187</v>
      </c>
      <c r="Y15" s="132"/>
      <c r="Z15" s="132"/>
      <c r="AA15" s="132"/>
      <c r="AB15" s="132"/>
      <c r="AC15" s="132"/>
      <c r="AD15" s="132"/>
      <c r="AE15" s="132"/>
      <c r="AF15" s="132"/>
      <c r="AG15" s="132"/>
      <c r="AH15" s="132"/>
      <c r="AI15" s="132"/>
      <c r="AJ15" s="132"/>
      <c r="AK15" s="132"/>
    </row>
    <row r="16" spans="1:37" ht="14" x14ac:dyDescent="0.15">
      <c r="A16" s="89" t="str">
        <f>'Tariffs July 2019'!K8</f>
        <v>Origin Energy</v>
      </c>
      <c r="B16" s="36" t="str">
        <f>'Tariffs July 2019'!L8</f>
        <v>Solar Optimiser</v>
      </c>
      <c r="C16" s="90">
        <f>91*'Tariffs July 2019'!M8/100</f>
        <v>96.013272727272721</v>
      </c>
      <c r="D16" s="90">
        <f>$F$5*'Tariffs July 2019'!N8/100</f>
        <v>315.63853236363633</v>
      </c>
      <c r="E16" s="90">
        <v>0</v>
      </c>
      <c r="F16" s="90">
        <v>0</v>
      </c>
      <c r="G16" s="90">
        <f t="shared" si="0"/>
        <v>411.65180509090908</v>
      </c>
      <c r="H16" s="90">
        <f t="shared" si="1"/>
        <v>1262.5541294545455</v>
      </c>
      <c r="I16" s="91">
        <f t="shared" si="2"/>
        <v>1646.6072203636363</v>
      </c>
      <c r="J16" s="91">
        <f t="shared" si="3"/>
        <v>1811.2679424</v>
      </c>
      <c r="K16" s="36">
        <f>'Tariffs July 2019'!AW8</f>
        <v>0</v>
      </c>
      <c r="L16" s="36">
        <f>'Tariffs July 2019'!AX8</f>
        <v>0</v>
      </c>
      <c r="M16" s="36">
        <f>'Tariffs July 2019'!AY8</f>
        <v>0</v>
      </c>
      <c r="N16" s="36">
        <f>'Tariffs July 2019'!AZ8</f>
        <v>0</v>
      </c>
      <c r="O16" s="127">
        <f>($F$6*'Tariffs July 2019'!AT8/100)*4</f>
        <v>417.16079999999999</v>
      </c>
      <c r="P16" s="275">
        <f>I16</f>
        <v>1646.6072203636363</v>
      </c>
      <c r="Q16" s="275">
        <f>P16</f>
        <v>1646.6072203636363</v>
      </c>
      <c r="R16" s="275">
        <f t="shared" si="4"/>
        <v>1229.4464203636362</v>
      </c>
      <c r="S16" s="275">
        <f t="shared" si="5"/>
        <v>1229.4464203636362</v>
      </c>
      <c r="T16" s="93">
        <f>R16*1.1</f>
        <v>1352.3910624</v>
      </c>
      <c r="U16" s="93">
        <f>S16*1.1</f>
        <v>1352.3910624</v>
      </c>
      <c r="V16" s="94">
        <f>'Tariffs July 2019'!BI8</f>
        <v>0</v>
      </c>
      <c r="W16" s="94" t="str">
        <f>'Tariffs July 2019'!BJ8</f>
        <v>n</v>
      </c>
      <c r="X16" s="95">
        <f>'Tariffs July 2019'!G8</f>
        <v>42186</v>
      </c>
      <c r="Y16" s="132"/>
      <c r="Z16" s="132"/>
      <c r="AA16" s="132"/>
      <c r="AB16" s="132"/>
      <c r="AC16" s="132"/>
      <c r="AD16" s="132"/>
      <c r="AE16" s="132"/>
      <c r="AF16" s="132"/>
      <c r="AG16" s="132"/>
      <c r="AH16" s="132"/>
      <c r="AI16" s="132"/>
      <c r="AJ16" s="132"/>
      <c r="AK16" s="132"/>
    </row>
    <row r="17" spans="1:37" ht="14" x14ac:dyDescent="0.15">
      <c r="A17" s="89" t="str">
        <f>'Tariffs July 2019'!K9</f>
        <v>Powerdirect</v>
      </c>
      <c r="B17" s="36" t="str">
        <f>'Tariffs July 2019'!L9</f>
        <v>Discount Saver</v>
      </c>
      <c r="C17" s="90">
        <f>91*'Tariffs July 2019'!M9/100</f>
        <v>88.27</v>
      </c>
      <c r="D17" s="90">
        <f>$F$5*'Tariffs July 2019'!N9/100</f>
        <v>325.01142618181814</v>
      </c>
      <c r="E17" s="90">
        <v>0</v>
      </c>
      <c r="F17" s="90">
        <v>0</v>
      </c>
      <c r="G17" s="90">
        <f t="shared" si="0"/>
        <v>413.28142618181812</v>
      </c>
      <c r="H17" s="90">
        <f t="shared" si="1"/>
        <v>1300.0457047272726</v>
      </c>
      <c r="I17" s="91">
        <f t="shared" si="2"/>
        <v>1653.1257047272725</v>
      </c>
      <c r="J17" s="91">
        <f t="shared" si="3"/>
        <v>1818.4382751999999</v>
      </c>
      <c r="K17" s="36">
        <f>'Tariffs July 2019'!AW9</f>
        <v>11</v>
      </c>
      <c r="L17" s="36">
        <f>'Tariffs July 2019'!AX9</f>
        <v>0</v>
      </c>
      <c r="M17" s="36">
        <f>'Tariffs July 2019'!AY9</f>
        <v>0</v>
      </c>
      <c r="N17" s="36">
        <f>'Tariffs July 2019'!AZ9</f>
        <v>0</v>
      </c>
      <c r="O17" s="127">
        <f>($F$6*'Tariffs July 2019'!AT9/100)*4</f>
        <v>239.172192</v>
      </c>
      <c r="P17" s="275">
        <f>I17-(I17*K17/100)</f>
        <v>1471.2818772072724</v>
      </c>
      <c r="Q17" s="275">
        <f t="shared" si="7"/>
        <v>1471.2818772072724</v>
      </c>
      <c r="R17" s="275">
        <f t="shared" si="4"/>
        <v>1232.1096852072724</v>
      </c>
      <c r="S17" s="275">
        <f t="shared" si="5"/>
        <v>1232.1096852072724</v>
      </c>
      <c r="T17" s="93">
        <f t="shared" si="6"/>
        <v>1355.3206537279998</v>
      </c>
      <c r="U17" s="93">
        <f t="shared" si="6"/>
        <v>1355.3206537279998</v>
      </c>
      <c r="V17" s="94">
        <f>'Tariffs July 2019'!BI9</f>
        <v>0</v>
      </c>
      <c r="W17" s="94" t="str">
        <f>'Tariffs July 2019'!BJ9</f>
        <v>n</v>
      </c>
      <c r="X17" s="95">
        <f>'Tariffs July 2019'!G9</f>
        <v>42187</v>
      </c>
      <c r="Y17" s="132"/>
      <c r="Z17" s="132"/>
      <c r="AA17" s="132"/>
      <c r="AB17" s="132"/>
      <c r="AC17" s="132"/>
      <c r="AD17" s="132"/>
      <c r="AE17" s="132"/>
      <c r="AF17" s="132"/>
      <c r="AG17" s="132"/>
      <c r="AH17" s="132"/>
      <c r="AI17" s="132"/>
      <c r="AJ17" s="132"/>
      <c r="AK17" s="132"/>
    </row>
    <row r="18" spans="1:37" ht="14" x14ac:dyDescent="0.15">
      <c r="A18" s="89" t="str">
        <f>'Tariffs July 2019'!K10</f>
        <v>Simply Energy</v>
      </c>
      <c r="B18" s="36" t="str">
        <f>'Tariffs July 2019'!L10</f>
        <v>Plus</v>
      </c>
      <c r="C18" s="90">
        <f>91*'Tariffs July 2019'!M10/100</f>
        <v>84.290818181818182</v>
      </c>
      <c r="D18" s="90">
        <f>$F$5*'Tariffs July 2019'!N10/100</f>
        <v>302.339156</v>
      </c>
      <c r="E18" s="90">
        <v>0</v>
      </c>
      <c r="F18" s="90">
        <v>0</v>
      </c>
      <c r="G18" s="90">
        <f t="shared" si="0"/>
        <v>386.62997418181817</v>
      </c>
      <c r="H18" s="90">
        <f t="shared" si="1"/>
        <v>1209.356624</v>
      </c>
      <c r="I18" s="91">
        <f t="shared" si="2"/>
        <v>1546.5198967272727</v>
      </c>
      <c r="J18" s="91">
        <f t="shared" si="3"/>
        <v>1701.1718864000002</v>
      </c>
      <c r="K18" s="36">
        <f>'Tariffs July 2019'!AW10</f>
        <v>0</v>
      </c>
      <c r="L18" s="36">
        <f>'Tariffs July 2019'!AX10</f>
        <v>0</v>
      </c>
      <c r="M18" s="36">
        <f>'Tariffs July 2019'!AY10</f>
        <v>0</v>
      </c>
      <c r="N18" s="36">
        <f>'Tariffs July 2019'!AZ10</f>
        <v>0</v>
      </c>
      <c r="O18" s="127">
        <f>($F$6*'Tariffs July 2019'!AT10/100)*4</f>
        <v>278.10720000000003</v>
      </c>
      <c r="P18" s="275">
        <f t="shared" si="8"/>
        <v>1546.5198967272727</v>
      </c>
      <c r="Q18" s="275">
        <f t="shared" si="7"/>
        <v>1546.5198967272727</v>
      </c>
      <c r="R18" s="275">
        <f t="shared" si="4"/>
        <v>1268.4126967272728</v>
      </c>
      <c r="S18" s="275">
        <f t="shared" si="5"/>
        <v>1268.4126967272728</v>
      </c>
      <c r="T18" s="93">
        <f t="shared" si="6"/>
        <v>1395.2539664000001</v>
      </c>
      <c r="U18" s="93">
        <f t="shared" si="6"/>
        <v>1395.2539664000001</v>
      </c>
      <c r="V18" s="94">
        <f>'Tariffs July 2019'!BI10</f>
        <v>0</v>
      </c>
      <c r="W18" s="94" t="str">
        <f>'Tariffs July 2019'!BJ10</f>
        <v>n</v>
      </c>
      <c r="X18" s="95">
        <f>'Tariffs July 2019'!G10</f>
        <v>42185</v>
      </c>
      <c r="Y18" s="132"/>
      <c r="Z18" s="132"/>
      <c r="AA18" s="132"/>
      <c r="AB18" s="132"/>
      <c r="AC18" s="132"/>
      <c r="AD18" s="132"/>
      <c r="AE18" s="132"/>
      <c r="AF18" s="132"/>
      <c r="AG18" s="132"/>
      <c r="AH18" s="132"/>
      <c r="AI18" s="132"/>
      <c r="AJ18" s="132"/>
      <c r="AK18" s="132"/>
    </row>
    <row r="19" spans="1:37" ht="14" x14ac:dyDescent="0.15">
      <c r="A19" s="89" t="str">
        <f>'Tariffs July 2019'!K11</f>
        <v>Mojo Power</v>
      </c>
      <c r="B19" s="36" t="str">
        <f>'Tariffs July 2019'!L11</f>
        <v>Connect</v>
      </c>
      <c r="C19" s="90">
        <f>91*'Tariffs July 2019'!M11/100</f>
        <v>160.4239</v>
      </c>
      <c r="D19" s="90">
        <f>$F$5*'Tariffs July 2019'!N11/100</f>
        <v>314.73924119999998</v>
      </c>
      <c r="E19" s="90">
        <v>0</v>
      </c>
      <c r="F19" s="90">
        <v>0</v>
      </c>
      <c r="G19" s="90">
        <f t="shared" si="0"/>
        <v>475.16314119999998</v>
      </c>
      <c r="H19" s="90">
        <f t="shared" si="1"/>
        <v>1258.9569647999999</v>
      </c>
      <c r="I19" s="91">
        <f t="shared" si="2"/>
        <v>1900.6525647999999</v>
      </c>
      <c r="J19" s="91">
        <f t="shared" si="3"/>
        <v>2090.71782128</v>
      </c>
      <c r="K19" s="36">
        <f>'Tariffs July 2019'!AW11</f>
        <v>0</v>
      </c>
      <c r="L19" s="36">
        <f>'Tariffs July 2019'!AX11</f>
        <v>0</v>
      </c>
      <c r="M19" s="36">
        <f>'Tariffs July 2019'!AY11</f>
        <v>0</v>
      </c>
      <c r="N19" s="36">
        <f>'Tariffs July 2019'!AZ11</f>
        <v>0</v>
      </c>
      <c r="O19" s="127">
        <f>($F$6*'Tariffs July 2019'!AT11/100)*4</f>
        <v>556.21440000000007</v>
      </c>
      <c r="P19" s="275">
        <f t="shared" si="8"/>
        <v>1900.6525647999999</v>
      </c>
      <c r="Q19" s="275">
        <f t="shared" si="7"/>
        <v>1900.6525647999999</v>
      </c>
      <c r="R19" s="275">
        <f t="shared" si="4"/>
        <v>1344.4381647999999</v>
      </c>
      <c r="S19" s="275">
        <f t="shared" si="5"/>
        <v>1344.4381647999999</v>
      </c>
      <c r="T19" s="93">
        <f t="shared" si="6"/>
        <v>1478.88198128</v>
      </c>
      <c r="U19" s="93">
        <f t="shared" si="6"/>
        <v>1478.88198128</v>
      </c>
      <c r="V19" s="94">
        <f>'Tariffs July 2019'!BI11</f>
        <v>0</v>
      </c>
      <c r="W19" s="94" t="str">
        <f>'Tariffs July 2019'!BJ11</f>
        <v>n</v>
      </c>
      <c r="X19" s="95">
        <f>'Tariffs July 2019'!G11</f>
        <v>41820</v>
      </c>
      <c r="Y19" s="132"/>
      <c r="Z19" s="132"/>
      <c r="AA19" s="132"/>
      <c r="AB19" s="132"/>
      <c r="AC19" s="132"/>
      <c r="AD19" s="132"/>
      <c r="AE19" s="132"/>
      <c r="AF19" s="132"/>
      <c r="AG19" s="132"/>
      <c r="AH19" s="132"/>
      <c r="AI19" s="132"/>
      <c r="AJ19" s="132"/>
      <c r="AK19" s="132"/>
    </row>
    <row r="20" spans="1:37" ht="14" x14ac:dyDescent="0.15">
      <c r="A20" s="89" t="str">
        <f>'Tariffs July 2019'!K12</f>
        <v>Powershop</v>
      </c>
      <c r="B20" s="36" t="str">
        <f>'Tariffs July 2019'!L12</f>
        <v>Shopper with Mega Pack</v>
      </c>
      <c r="C20" s="90">
        <f>91*'Tariffs July 2019'!M12/100</f>
        <v>96.931545454545443</v>
      </c>
      <c r="D20" s="90">
        <f>$F$5*'Tariffs July 2019'!N12/100</f>
        <v>316.52515745454542</v>
      </c>
      <c r="E20" s="90">
        <v>0</v>
      </c>
      <c r="F20" s="90">
        <v>0</v>
      </c>
      <c r="G20" s="90">
        <f t="shared" si="0"/>
        <v>413.45670290909084</v>
      </c>
      <c r="H20" s="90">
        <f t="shared" si="1"/>
        <v>1266.1006298181815</v>
      </c>
      <c r="I20" s="91">
        <f t="shared" si="2"/>
        <v>1653.8268116363633</v>
      </c>
      <c r="J20" s="91">
        <f t="shared" si="3"/>
        <v>1819.2094927999999</v>
      </c>
      <c r="K20" s="36">
        <f>'Tariffs July 2019'!AW12</f>
        <v>0</v>
      </c>
      <c r="L20" s="36">
        <f>'Tariffs July 2019'!AX12</f>
        <v>0</v>
      </c>
      <c r="M20" s="36">
        <f>'Tariffs July 2019'!AY12</f>
        <v>15</v>
      </c>
      <c r="N20" s="36">
        <f>'Tariffs July 2019'!AZ12</f>
        <v>0</v>
      </c>
      <c r="O20" s="127">
        <f>($F$6*'Tariffs July 2019'!AT12/100)*4</f>
        <v>264.20184</v>
      </c>
      <c r="P20" s="275">
        <f>J20</f>
        <v>1819.2094927999999</v>
      </c>
      <c r="Q20" s="275">
        <f>P20-(P20*M20/100)</f>
        <v>1546.32806888</v>
      </c>
      <c r="R20" s="275">
        <f>P20-O20</f>
        <v>1555.0076528</v>
      </c>
      <c r="S20" s="275">
        <f>Q20-O20</f>
        <v>1282.1262288800001</v>
      </c>
      <c r="T20" s="93">
        <f>R20</f>
        <v>1555.0076528</v>
      </c>
      <c r="U20" s="93">
        <f>S20</f>
        <v>1282.1262288800001</v>
      </c>
      <c r="V20" s="94">
        <f>'Tariffs July 2019'!BI12</f>
        <v>0</v>
      </c>
      <c r="W20" s="94" t="str">
        <f>'Tariffs July 2019'!BJ12</f>
        <v>n</v>
      </c>
      <c r="X20" s="95">
        <f>'Tariffs July 2019'!G12</f>
        <v>42185</v>
      </c>
      <c r="Y20" s="132"/>
      <c r="Z20" s="132"/>
      <c r="AA20" s="132"/>
      <c r="AB20" s="132"/>
      <c r="AC20" s="132"/>
      <c r="AD20" s="132"/>
      <c r="AE20" s="132"/>
      <c r="AF20" s="132"/>
      <c r="AG20" s="132"/>
      <c r="AH20" s="132"/>
      <c r="AI20" s="132"/>
      <c r="AJ20" s="132"/>
      <c r="AK20" s="132"/>
    </row>
    <row r="21" spans="1:37" ht="14" x14ac:dyDescent="0.15">
      <c r="A21" s="89" t="str">
        <f>'Tariffs July 2019'!K13</f>
        <v>Red Energy</v>
      </c>
      <c r="B21" s="36" t="str">
        <f>'Tariffs July 2019'!L13</f>
        <v>Easy Saver</v>
      </c>
      <c r="C21" s="90">
        <f>91*'Tariffs July 2019'!M13/100</f>
        <v>94.64</v>
      </c>
      <c r="D21" s="90">
        <f>$F$5*'Tariffs July 2019'!N13/100</f>
        <v>317.1584610909091</v>
      </c>
      <c r="E21" s="90">
        <v>0</v>
      </c>
      <c r="F21" s="90">
        <v>0</v>
      </c>
      <c r="G21" s="90">
        <f t="shared" si="0"/>
        <v>411.79846109090909</v>
      </c>
      <c r="H21" s="90">
        <f t="shared" si="1"/>
        <v>1268.6338443636364</v>
      </c>
      <c r="I21" s="91">
        <f t="shared" si="2"/>
        <v>1647.1938443636363</v>
      </c>
      <c r="J21" s="91">
        <f t="shared" si="3"/>
        <v>1811.9132288000001</v>
      </c>
      <c r="K21" s="36">
        <f>'Tariffs July 2019'!AW13</f>
        <v>0</v>
      </c>
      <c r="L21" s="36">
        <f>'Tariffs July 2019'!AX13</f>
        <v>0</v>
      </c>
      <c r="M21" s="36">
        <f>'Tariffs July 2019'!AY13</f>
        <v>10</v>
      </c>
      <c r="N21" s="36">
        <f>'Tariffs July 2019'!AZ13</f>
        <v>0</v>
      </c>
      <c r="O21" s="127">
        <f>($F$6*'Tariffs July 2019'!AT13/100)*4</f>
        <v>472.78224</v>
      </c>
      <c r="P21" s="275">
        <f>J21</f>
        <v>1811.9132288000001</v>
      </c>
      <c r="Q21" s="275">
        <f>P21-(P21*M21/100)</f>
        <v>1630.7219059200002</v>
      </c>
      <c r="R21" s="275">
        <f>P21-O21</f>
        <v>1339.1309888000001</v>
      </c>
      <c r="S21" s="275">
        <f>Q21-O21</f>
        <v>1157.9396659200002</v>
      </c>
      <c r="T21" s="93">
        <f>R21</f>
        <v>1339.1309888000001</v>
      </c>
      <c r="U21" s="93">
        <f>S21</f>
        <v>1157.9396659200002</v>
      </c>
      <c r="V21" s="94">
        <f>'Tariffs July 2019'!BI13</f>
        <v>0</v>
      </c>
      <c r="W21" s="94" t="str">
        <f>'Tariffs July 2019'!BJ13</f>
        <v>n</v>
      </c>
      <c r="X21" s="95">
        <f>'Tariffs July 2019'!G13</f>
        <v>42185</v>
      </c>
      <c r="Y21" s="132"/>
      <c r="Z21" s="132"/>
      <c r="AA21" s="132"/>
      <c r="AB21" s="132"/>
      <c r="AC21" s="132"/>
      <c r="AD21" s="132"/>
      <c r="AE21" s="132"/>
      <c r="AF21" s="132"/>
      <c r="AG21" s="132"/>
      <c r="AH21" s="132"/>
      <c r="AI21" s="132"/>
      <c r="AJ21" s="132"/>
      <c r="AK21" s="132"/>
    </row>
    <row r="22" spans="1:37" ht="14" x14ac:dyDescent="0.15">
      <c r="A22" s="89" t="str">
        <f>'Tariffs July 2019'!K14</f>
        <v>Amaysim</v>
      </c>
      <c r="B22" s="36" t="str">
        <f>'Tariffs July 2019'!L14</f>
        <v>Solar as you go</v>
      </c>
      <c r="C22" s="90">
        <f>91*'Tariffs July 2019'!M14/100</f>
        <v>91.76109090909091</v>
      </c>
      <c r="D22" s="90">
        <f>$F$5*'Tariffs July 2019'!N14/100</f>
        <v>327.29131927272721</v>
      </c>
      <c r="E22" s="90">
        <v>0</v>
      </c>
      <c r="F22" s="90">
        <v>0</v>
      </c>
      <c r="G22" s="90">
        <f t="shared" si="0"/>
        <v>419.05241018181812</v>
      </c>
      <c r="H22" s="90">
        <f t="shared" si="1"/>
        <v>1309.1652770909088</v>
      </c>
      <c r="I22" s="91">
        <f t="shared" si="2"/>
        <v>1676.2096407272725</v>
      </c>
      <c r="J22" s="91">
        <f t="shared" si="3"/>
        <v>1843.8306047999999</v>
      </c>
      <c r="K22" s="36">
        <f>'Tariffs July 2019'!AW14</f>
        <v>0</v>
      </c>
      <c r="L22" s="36">
        <f>'Tariffs July 2019'!AX14</f>
        <v>0</v>
      </c>
      <c r="M22" s="36">
        <f>'Tariffs July 2019'!AY14</f>
        <v>0</v>
      </c>
      <c r="N22" s="36">
        <f>'Tariffs July 2019'!AZ14</f>
        <v>0</v>
      </c>
      <c r="O22" s="127">
        <f>($F$6*'Tariffs July 2019'!AT14/100)*4</f>
        <v>389.35007999999999</v>
      </c>
      <c r="P22" s="275">
        <f t="shared" ref="P22:P25" si="9">I22</f>
        <v>1676.2096407272725</v>
      </c>
      <c r="Q22" s="275">
        <f>P22-(P22*M22/100)</f>
        <v>1676.2096407272725</v>
      </c>
      <c r="R22" s="275">
        <f t="shared" si="4"/>
        <v>1286.8595607272725</v>
      </c>
      <c r="S22" s="275">
        <f t="shared" si="5"/>
        <v>1286.8595607272725</v>
      </c>
      <c r="T22" s="93">
        <f t="shared" si="6"/>
        <v>1415.5455167999999</v>
      </c>
      <c r="U22" s="93">
        <f t="shared" si="6"/>
        <v>1415.5455167999999</v>
      </c>
      <c r="V22" s="94">
        <f>'Tariffs July 2019'!BI14</f>
        <v>0</v>
      </c>
      <c r="W22" s="94" t="str">
        <f>'Tariffs July 2019'!BJ14</f>
        <v>n</v>
      </c>
      <c r="X22" s="95">
        <f>'Tariffs July 2019'!G14</f>
        <v>42188</v>
      </c>
      <c r="Y22" s="132"/>
      <c r="Z22" s="132"/>
      <c r="AA22" s="132"/>
      <c r="AB22" s="132"/>
      <c r="AC22" s="132"/>
      <c r="AD22" s="132"/>
      <c r="AE22" s="132"/>
      <c r="AF22" s="132"/>
      <c r="AG22" s="132"/>
      <c r="AH22" s="132"/>
      <c r="AI22" s="132"/>
      <c r="AJ22" s="132"/>
      <c r="AK22" s="132"/>
    </row>
    <row r="23" spans="1:37" ht="14" x14ac:dyDescent="0.15">
      <c r="A23" s="89" t="str">
        <f>'Tariffs July 2019'!K15</f>
        <v>Alinta Energy</v>
      </c>
      <c r="B23" s="36" t="str">
        <f>'Tariffs July 2019'!L15</f>
        <v>No fuss Solar</v>
      </c>
      <c r="C23" s="90">
        <f>91*'Tariffs July 2019'!M15/100</f>
        <v>95.941300000000012</v>
      </c>
      <c r="D23" s="90">
        <f>$F$5*'Tariffs July 2019'!N15/100</f>
        <v>259.52783018181816</v>
      </c>
      <c r="E23" s="90">
        <v>0</v>
      </c>
      <c r="F23" s="90">
        <v>0</v>
      </c>
      <c r="G23" s="90">
        <f t="shared" si="0"/>
        <v>355.46913018181817</v>
      </c>
      <c r="H23" s="90">
        <f t="shared" si="1"/>
        <v>1038.1113207272726</v>
      </c>
      <c r="I23" s="91">
        <f t="shared" si="2"/>
        <v>1421.8765207272727</v>
      </c>
      <c r="J23" s="91">
        <f t="shared" si="3"/>
        <v>1564.0641728000001</v>
      </c>
      <c r="K23" s="36">
        <f>'Tariffs July 2019'!AW15</f>
        <v>0</v>
      </c>
      <c r="L23" s="36">
        <f>'Tariffs July 2019'!AX15</f>
        <v>0</v>
      </c>
      <c r="M23" s="36">
        <f>'Tariffs July 2019'!AY15</f>
        <v>0</v>
      </c>
      <c r="N23" s="36">
        <f>'Tariffs July 2019'!AZ15</f>
        <v>0</v>
      </c>
      <c r="O23" s="127">
        <f>($F$6*'Tariffs July 2019'!AT15/100)*4</f>
        <v>305.91792000000004</v>
      </c>
      <c r="P23" s="275">
        <f t="shared" si="9"/>
        <v>1421.8765207272727</v>
      </c>
      <c r="Q23" s="275">
        <f>P23-(P23*M23/100)</f>
        <v>1421.8765207272727</v>
      </c>
      <c r="R23" s="275">
        <f t="shared" si="4"/>
        <v>1115.9586007272726</v>
      </c>
      <c r="S23" s="275">
        <f t="shared" si="5"/>
        <v>1115.9586007272726</v>
      </c>
      <c r="T23" s="93">
        <f t="shared" si="6"/>
        <v>1227.5544608</v>
      </c>
      <c r="U23" s="93">
        <f t="shared" si="6"/>
        <v>1227.5544608</v>
      </c>
      <c r="V23" s="94">
        <f>'Tariffs July 2019'!BI15</f>
        <v>0</v>
      </c>
      <c r="W23" s="94" t="str">
        <f>'Tariffs July 2019'!BJ15</f>
        <v>n</v>
      </c>
      <c r="X23" s="95">
        <f>'Tariffs July 2019'!G15</f>
        <v>42185</v>
      </c>
      <c r="Y23" s="132"/>
      <c r="Z23" s="132"/>
      <c r="AA23" s="132"/>
      <c r="AB23" s="132"/>
      <c r="AC23" s="132"/>
      <c r="AD23" s="132"/>
      <c r="AE23" s="132"/>
      <c r="AF23" s="132"/>
      <c r="AG23" s="132"/>
      <c r="AH23" s="132"/>
      <c r="AI23" s="132"/>
      <c r="AJ23" s="132"/>
      <c r="AK23" s="132"/>
    </row>
    <row r="24" spans="1:37" ht="14" x14ac:dyDescent="0.15">
      <c r="A24" s="89" t="str">
        <f>'Tariffs July 2019'!K16</f>
        <v>Q Energy</v>
      </c>
      <c r="B24" s="36" t="str">
        <f>'Tariffs July 2019'!L16</f>
        <v>Home Saver</v>
      </c>
      <c r="C24" s="90">
        <f>91*'Tariffs July 2019'!M16/100</f>
        <v>90.09</v>
      </c>
      <c r="D24" s="90">
        <f>$F$5*'Tariffs July 2019'!N16/100</f>
        <v>266.2535148</v>
      </c>
      <c r="E24" s="90">
        <v>0</v>
      </c>
      <c r="F24" s="90">
        <v>0</v>
      </c>
      <c r="G24" s="90">
        <f t="shared" si="0"/>
        <v>356.34351479999998</v>
      </c>
      <c r="H24" s="90">
        <f t="shared" si="1"/>
        <v>1065.0140591999998</v>
      </c>
      <c r="I24" s="91">
        <f t="shared" si="2"/>
        <v>1425.3740591999999</v>
      </c>
      <c r="J24" s="91">
        <f t="shared" si="3"/>
        <v>1567.91146512</v>
      </c>
      <c r="K24" s="36">
        <f>'Tariffs July 2019'!AW16</f>
        <v>0</v>
      </c>
      <c r="L24" s="36">
        <f>'Tariffs July 2019'!AX16</f>
        <v>0</v>
      </c>
      <c r="M24" s="36">
        <f>'Tariffs July 2019'!AY16</f>
        <v>0</v>
      </c>
      <c r="N24" s="36">
        <f>'Tariffs July 2019'!AZ16</f>
        <v>0</v>
      </c>
      <c r="O24" s="127">
        <f>($F$6*'Tariffs July 2019'!AT16/100)*4</f>
        <v>222.48576</v>
      </c>
      <c r="P24" s="275">
        <f t="shared" si="9"/>
        <v>1425.3740591999999</v>
      </c>
      <c r="Q24" s="275">
        <f>P24-(H24*N24/100)</f>
        <v>1425.3740591999999</v>
      </c>
      <c r="R24" s="275">
        <f t="shared" si="4"/>
        <v>1202.8882991999999</v>
      </c>
      <c r="S24" s="275">
        <f t="shared" si="5"/>
        <v>1202.8882991999999</v>
      </c>
      <c r="T24" s="93">
        <f t="shared" si="6"/>
        <v>1323.17712912</v>
      </c>
      <c r="U24" s="93">
        <f t="shared" si="6"/>
        <v>1323.17712912</v>
      </c>
      <c r="V24" s="94">
        <f>'Tariffs July 2019'!BI16</f>
        <v>24</v>
      </c>
      <c r="W24" s="94" t="str">
        <f>'Tariffs July 2019'!BJ16</f>
        <v>n</v>
      </c>
      <c r="X24" s="95">
        <f>'Tariffs July 2019'!G16</f>
        <v>42089</v>
      </c>
      <c r="Y24" s="132"/>
      <c r="Z24" s="132"/>
      <c r="AA24" s="132"/>
      <c r="AB24" s="132"/>
      <c r="AC24" s="132"/>
      <c r="AD24" s="132"/>
      <c r="AE24" s="132"/>
      <c r="AF24" s="132"/>
      <c r="AG24" s="132"/>
      <c r="AH24" s="132"/>
      <c r="AI24" s="132"/>
      <c r="AJ24" s="132"/>
      <c r="AK24" s="132"/>
    </row>
    <row r="25" spans="1:37" ht="14" x14ac:dyDescent="0.15">
      <c r="A25" s="89" t="str">
        <f>'Tariffs July 2019'!K17</f>
        <v>1st Energy</v>
      </c>
      <c r="B25" s="36" t="str">
        <f>'Tariffs July 2019'!L17</f>
        <v>1st Saver</v>
      </c>
      <c r="C25" s="90">
        <f>91*'Tariffs July 2019'!M17/100</f>
        <v>103.74</v>
      </c>
      <c r="D25" s="90">
        <f>IF(F5&gt;='Tariffs July 2019'!P17,('Tariffs July 2019'!P17*'Tariffs July 2019'!N17/100),'Brisbane Bills Jul''19'!F5*'Tariffs July 2019'!N17/100)</f>
        <v>294.05454545454546</v>
      </c>
      <c r="E25" s="90">
        <v>0</v>
      </c>
      <c r="F25" s="90">
        <f>IF(('Brisbane Bills Jul''19'!F5&lt;'Tariffs July 2019'!P17),(0),('Brisbane Bills Jul''19'!F5-'Tariffs July 2019'!P17)*'Tariffs July 2019'!Q17/100)</f>
        <v>10.805199636363643</v>
      </c>
      <c r="G25" s="90">
        <f t="shared" si="0"/>
        <v>408.5997450909091</v>
      </c>
      <c r="H25" s="90">
        <f t="shared" si="1"/>
        <v>1219.4389803636363</v>
      </c>
      <c r="I25" s="91">
        <f t="shared" si="2"/>
        <v>1634.3989803636364</v>
      </c>
      <c r="J25" s="91">
        <f t="shared" si="3"/>
        <v>1797.8388784000001</v>
      </c>
      <c r="K25" s="36">
        <f>'Tariffs July 2019'!AW17</f>
        <v>0</v>
      </c>
      <c r="L25" s="36">
        <f>'Tariffs July 2019'!AX17</f>
        <v>0</v>
      </c>
      <c r="M25" s="36">
        <f>'Tariffs July 2019'!AY17</f>
        <v>5</v>
      </c>
      <c r="N25" s="36">
        <f>'Tariffs July 2019'!AZ17</f>
        <v>0</v>
      </c>
      <c r="O25" s="127">
        <f>($F$6*'Tariffs July 2019'!AT17/100)*4</f>
        <v>166.86432000000002</v>
      </c>
      <c r="P25" s="275">
        <f t="shared" si="9"/>
        <v>1634.3989803636364</v>
      </c>
      <c r="Q25" s="275">
        <f>P25-(P25*M25/100)</f>
        <v>1552.6790313454546</v>
      </c>
      <c r="R25" s="275">
        <f t="shared" si="4"/>
        <v>1467.5346603636362</v>
      </c>
      <c r="S25" s="275">
        <f t="shared" si="5"/>
        <v>1385.8147113454547</v>
      </c>
      <c r="T25" s="93">
        <f t="shared" si="6"/>
        <v>1614.2881264</v>
      </c>
      <c r="U25" s="93">
        <f t="shared" si="6"/>
        <v>1524.3961824800003</v>
      </c>
      <c r="V25" s="94">
        <f>'Tariffs July 2019'!BI17</f>
        <v>0</v>
      </c>
      <c r="W25" s="94" t="str">
        <f>'Tariffs July 2019'!BJ17</f>
        <v>n</v>
      </c>
      <c r="X25" s="95">
        <f>'Tariffs July 2019'!G17</f>
        <v>42185</v>
      </c>
      <c r="Y25" s="132"/>
      <c r="Z25" s="132"/>
      <c r="AA25" s="132"/>
      <c r="AB25" s="132"/>
      <c r="AC25" s="132"/>
      <c r="AD25" s="132"/>
      <c r="AE25" s="132"/>
      <c r="AF25" s="132"/>
      <c r="AG25" s="132"/>
      <c r="AH25" s="132"/>
      <c r="AI25" s="132"/>
      <c r="AJ25" s="132"/>
      <c r="AK25" s="132"/>
    </row>
    <row r="26" spans="1:37" ht="14" x14ac:dyDescent="0.15">
      <c r="A26" s="89" t="str">
        <f>'Tariffs July 2019'!K18</f>
        <v>DC Power Co</v>
      </c>
      <c r="B26" s="36" t="str">
        <f>'Tariffs July 2019'!L18</f>
        <v>Market offer</v>
      </c>
      <c r="C26" s="90">
        <f>91*'Tariffs July 2019'!M18/100+'Tariffs July 2019'!BM18/4</f>
        <v>113.6041818181818</v>
      </c>
      <c r="D26" s="90">
        <f>$F$5*'Tariffs July 2019'!N18/100</f>
        <v>386.69520036363639</v>
      </c>
      <c r="E26" s="90">
        <v>0</v>
      </c>
      <c r="F26" s="90">
        <v>0</v>
      </c>
      <c r="G26" s="90">
        <f t="shared" ref="G26:G28" si="10">SUM(C26:F26)</f>
        <v>500.2993821818182</v>
      </c>
      <c r="H26" s="90">
        <f t="shared" ref="H26:H28" si="11">(G26-C26)*4</f>
        <v>1546.7808014545456</v>
      </c>
      <c r="I26" s="91">
        <f t="shared" ref="I26:I28" si="12">G26*4</f>
        <v>2001.1975287272728</v>
      </c>
      <c r="J26" s="91">
        <f t="shared" ref="J26:J28" si="13">I26*1.1</f>
        <v>2201.3172816000001</v>
      </c>
      <c r="K26" s="36">
        <f>'Tariffs July 2019'!AW18</f>
        <v>0</v>
      </c>
      <c r="L26" s="36">
        <f>'Tariffs July 2019'!AX18</f>
        <v>0</v>
      </c>
      <c r="M26" s="36">
        <f>'Tariffs July 2019'!AY18</f>
        <v>0</v>
      </c>
      <c r="N26" s="36">
        <f>'Tariffs July 2019'!AZ18</f>
        <v>0</v>
      </c>
      <c r="O26" s="127">
        <f>($F$6*'Tariffs July 2019'!AT18/100)*4</f>
        <v>417.16079999999999</v>
      </c>
      <c r="P26" s="275">
        <f t="shared" ref="P26:P28" si="14">I26</f>
        <v>2001.1975287272728</v>
      </c>
      <c r="Q26" s="275">
        <f t="shared" ref="Q26:Q28" si="15">P26-(H26*N26/100)</f>
        <v>2001.1975287272728</v>
      </c>
      <c r="R26" s="275">
        <f t="shared" ref="R26:R28" si="16">P26-O26</f>
        <v>1584.0367287272729</v>
      </c>
      <c r="S26" s="275">
        <f t="shared" ref="S26:S28" si="17">Q26-O26</f>
        <v>1584.0367287272729</v>
      </c>
      <c r="T26" s="93">
        <f t="shared" ref="T26:T28" si="18">R26*1.1</f>
        <v>1742.4404016000003</v>
      </c>
      <c r="U26" s="93">
        <f t="shared" ref="U26:U28" si="19">S26*1.1</f>
        <v>1742.4404016000003</v>
      </c>
      <c r="V26" s="94">
        <f>'Tariffs July 2019'!BI18</f>
        <v>0</v>
      </c>
      <c r="W26" s="94" t="str">
        <f>'Tariffs July 2019'!BJ18</f>
        <v>n</v>
      </c>
      <c r="X26" s="95">
        <f>'Tariffs July 2019'!G18</f>
        <v>42185</v>
      </c>
      <c r="Y26" s="132"/>
      <c r="Z26" s="132"/>
      <c r="AA26" s="132"/>
      <c r="AB26" s="132"/>
      <c r="AC26" s="132"/>
      <c r="AD26" s="132"/>
      <c r="AE26" s="132"/>
      <c r="AF26" s="132"/>
      <c r="AG26" s="132"/>
      <c r="AH26" s="132"/>
      <c r="AI26" s="132"/>
      <c r="AJ26" s="132"/>
      <c r="AK26" s="132"/>
    </row>
    <row r="27" spans="1:37" ht="14" x14ac:dyDescent="0.15">
      <c r="A27" s="89" t="str">
        <f>'Tariffs July 2019'!K19</f>
        <v>ReAmped Energy</v>
      </c>
      <c r="B27" s="36" t="str">
        <f>'Tariffs July 2019'!L19</f>
        <v>Market offer</v>
      </c>
      <c r="C27" s="90">
        <f>91*'Tariffs July 2019'!M19/100</f>
        <v>80.989999999999995</v>
      </c>
      <c r="D27" s="90">
        <f>$F$5*'Tariffs July 2019'!N19/100</f>
        <v>261.93438399999997</v>
      </c>
      <c r="E27" s="90">
        <v>0</v>
      </c>
      <c r="F27" s="90">
        <v>0</v>
      </c>
      <c r="G27" s="90">
        <f t="shared" si="10"/>
        <v>342.92438399999998</v>
      </c>
      <c r="H27" s="90">
        <f t="shared" si="11"/>
        <v>1047.7375359999999</v>
      </c>
      <c r="I27" s="91">
        <f t="shared" si="12"/>
        <v>1371.6975359999999</v>
      </c>
      <c r="J27" s="91">
        <f t="shared" si="13"/>
        <v>1508.8672896</v>
      </c>
      <c r="K27" s="36">
        <f>'Tariffs July 2019'!AW19</f>
        <v>0</v>
      </c>
      <c r="L27" s="36">
        <f>'Tariffs July 2019'!AX19</f>
        <v>0</v>
      </c>
      <c r="M27" s="36">
        <f>'Tariffs July 2019'!AY19</f>
        <v>0</v>
      </c>
      <c r="N27" s="36">
        <f>'Tariffs July 2019'!AZ19</f>
        <v>0</v>
      </c>
      <c r="O27" s="127">
        <f>($F$6*'Tariffs July 2019'!AT19/100)*4</f>
        <v>222.48576</v>
      </c>
      <c r="P27" s="275">
        <f t="shared" si="14"/>
        <v>1371.6975359999999</v>
      </c>
      <c r="Q27" s="275">
        <f t="shared" si="15"/>
        <v>1371.6975359999999</v>
      </c>
      <c r="R27" s="275">
        <f t="shared" si="16"/>
        <v>1149.2117759999999</v>
      </c>
      <c r="S27" s="275">
        <f t="shared" si="17"/>
        <v>1149.2117759999999</v>
      </c>
      <c r="T27" s="93">
        <f t="shared" si="18"/>
        <v>1264.1329536000001</v>
      </c>
      <c r="U27" s="93">
        <f t="shared" si="19"/>
        <v>1264.1329536000001</v>
      </c>
      <c r="V27" s="94">
        <f>'Tariffs July 2019'!BI19</f>
        <v>0</v>
      </c>
      <c r="W27" s="94" t="str">
        <f>'Tariffs July 2019'!BJ19</f>
        <v>n</v>
      </c>
      <c r="X27" s="95">
        <f>'Tariffs July 2019'!G19</f>
        <v>42066</v>
      </c>
      <c r="Y27" s="132"/>
      <c r="Z27" s="132"/>
      <c r="AA27" s="132"/>
      <c r="AB27" s="132"/>
      <c r="AC27" s="132"/>
      <c r="AD27" s="132"/>
      <c r="AE27" s="132"/>
      <c r="AF27" s="132"/>
      <c r="AG27" s="132"/>
      <c r="AH27" s="132"/>
      <c r="AI27" s="132"/>
      <c r="AJ27" s="132"/>
      <c r="AK27" s="132"/>
    </row>
    <row r="28" spans="1:37" ht="15" thickBot="1" x14ac:dyDescent="0.2">
      <c r="A28" s="96" t="str">
        <f>'Tariffs July 2019'!K20</f>
        <v>Powerclub</v>
      </c>
      <c r="B28" s="97" t="str">
        <f>'Tariffs July 2019'!L20</f>
        <v>Powerbank Home Solar</v>
      </c>
      <c r="C28" s="98">
        <f>91*'Tariffs July 2019'!M20/100+'Tariffs July 2019'!BM20/4</f>
        <v>92.923999999999992</v>
      </c>
      <c r="D28" s="98">
        <f>$F$5*'Tariffs July 2019'!N20/100</f>
        <v>255.85466909090906</v>
      </c>
      <c r="E28" s="98">
        <v>0</v>
      </c>
      <c r="F28" s="98">
        <v>0</v>
      </c>
      <c r="G28" s="98">
        <f t="shared" si="10"/>
        <v>348.77866909090903</v>
      </c>
      <c r="H28" s="98">
        <f t="shared" si="11"/>
        <v>1023.4186763636362</v>
      </c>
      <c r="I28" s="99">
        <f t="shared" si="12"/>
        <v>1395.1146763636361</v>
      </c>
      <c r="J28" s="99">
        <f t="shared" si="13"/>
        <v>1534.6261439999998</v>
      </c>
      <c r="K28" s="97">
        <f>'Tariffs July 2019'!AW20</f>
        <v>0</v>
      </c>
      <c r="L28" s="97">
        <f>'Tariffs July 2019'!AX20</f>
        <v>0</v>
      </c>
      <c r="M28" s="97">
        <f>'Tariffs July 2019'!AY20</f>
        <v>0</v>
      </c>
      <c r="N28" s="97">
        <f>'Tariffs July 2019'!AZ20</f>
        <v>0</v>
      </c>
      <c r="O28" s="131">
        <f>($F$6*'Tariffs July 2019'!AT20/100)*4</f>
        <v>236.39112</v>
      </c>
      <c r="P28" s="276">
        <f t="shared" si="14"/>
        <v>1395.1146763636361</v>
      </c>
      <c r="Q28" s="276">
        <f t="shared" si="15"/>
        <v>1395.1146763636361</v>
      </c>
      <c r="R28" s="276">
        <f t="shared" si="16"/>
        <v>1158.7235563636361</v>
      </c>
      <c r="S28" s="276">
        <f t="shared" si="17"/>
        <v>1158.7235563636361</v>
      </c>
      <c r="T28" s="101">
        <f t="shared" si="18"/>
        <v>1274.5959119999998</v>
      </c>
      <c r="U28" s="101">
        <f t="shared" si="19"/>
        <v>1274.5959119999998</v>
      </c>
      <c r="V28" s="102">
        <f>'Tariffs July 2019'!BI20</f>
        <v>0</v>
      </c>
      <c r="W28" s="102" t="str">
        <f>'Tariffs July 2019'!BJ20</f>
        <v>n</v>
      </c>
      <c r="X28" s="103">
        <f>'Tariffs July 2019'!G20</f>
        <v>42184</v>
      </c>
      <c r="Y28" s="132"/>
      <c r="Z28" s="132"/>
      <c r="AA28" s="132"/>
      <c r="AB28" s="132"/>
      <c r="AC28" s="132"/>
      <c r="AD28" s="132"/>
      <c r="AE28" s="132"/>
      <c r="AF28" s="132"/>
      <c r="AG28" s="132"/>
      <c r="AH28" s="132"/>
      <c r="AI28" s="132"/>
      <c r="AJ28" s="132"/>
      <c r="AK28" s="132"/>
    </row>
    <row r="29" spans="1:37" ht="14" x14ac:dyDescent="0.15">
      <c r="X29" s="132"/>
      <c r="Y29" s="132"/>
      <c r="Z29" s="132"/>
      <c r="AA29" s="132"/>
      <c r="AB29" s="132"/>
      <c r="AC29" s="132"/>
      <c r="AD29" s="132"/>
      <c r="AE29" s="132"/>
      <c r="AF29" s="132"/>
      <c r="AG29" s="132"/>
      <c r="AH29" s="132"/>
      <c r="AI29" s="132"/>
      <c r="AJ29" s="132"/>
      <c r="AK29" s="132"/>
    </row>
    <row r="30" spans="1:37" ht="15" thickBot="1" x14ac:dyDescent="0.2">
      <c r="X30" s="132"/>
      <c r="Y30" s="132"/>
      <c r="Z30" s="132"/>
      <c r="AA30" s="132"/>
      <c r="AB30" s="132"/>
      <c r="AC30" s="132"/>
      <c r="AD30" s="132"/>
      <c r="AE30" s="132"/>
      <c r="AF30" s="132"/>
      <c r="AG30" s="132"/>
      <c r="AH30" s="132"/>
      <c r="AI30" s="132"/>
      <c r="AJ30" s="132"/>
      <c r="AK30" s="132"/>
    </row>
    <row r="31" spans="1:37" ht="14" x14ac:dyDescent="0.15">
      <c r="A31" s="86" t="s">
        <v>200</v>
      </c>
      <c r="B31" s="87"/>
      <c r="C31" s="87"/>
      <c r="D31" s="104"/>
      <c r="E31" s="104"/>
      <c r="F31" s="104"/>
      <c r="G31" s="105"/>
      <c r="H31" s="105"/>
      <c r="I31" s="87"/>
      <c r="J31" s="87"/>
      <c r="K31" s="87"/>
      <c r="L31" s="87"/>
      <c r="M31" s="87"/>
      <c r="N31" s="87"/>
      <c r="O31" s="87"/>
      <c r="P31" s="87"/>
      <c r="Q31" s="87"/>
      <c r="R31" s="87"/>
      <c r="S31" s="87"/>
      <c r="T31" s="87"/>
      <c r="U31" s="87"/>
      <c r="V31" s="87"/>
      <c r="W31" s="87"/>
      <c r="X31" s="88"/>
      <c r="Y31" s="132"/>
      <c r="Z31" s="132"/>
      <c r="AA31" s="132"/>
      <c r="AB31" s="132"/>
      <c r="AC31" s="132"/>
      <c r="AD31" s="132"/>
      <c r="AE31" s="132"/>
      <c r="AF31" s="132"/>
      <c r="AG31" s="132"/>
      <c r="AH31" s="132"/>
      <c r="AI31" s="132"/>
      <c r="AJ31" s="132"/>
      <c r="AK31" s="132"/>
    </row>
    <row r="32" spans="1:37" ht="75" x14ac:dyDescent="0.15">
      <c r="A32" s="277" t="s">
        <v>184</v>
      </c>
      <c r="B32" s="278" t="s">
        <v>222</v>
      </c>
      <c r="C32" s="279" t="s">
        <v>211</v>
      </c>
      <c r="D32" s="279" t="s">
        <v>113</v>
      </c>
      <c r="E32" s="280" t="s">
        <v>232</v>
      </c>
      <c r="F32" s="279" t="s">
        <v>235</v>
      </c>
      <c r="G32" s="279" t="s">
        <v>234</v>
      </c>
      <c r="H32" s="281" t="s">
        <v>206</v>
      </c>
      <c r="I32" s="281" t="s">
        <v>224</v>
      </c>
      <c r="J32" s="282" t="s">
        <v>214</v>
      </c>
      <c r="K32" s="283" t="s">
        <v>215</v>
      </c>
      <c r="L32" s="283" t="s">
        <v>189</v>
      </c>
      <c r="M32" s="283" t="s">
        <v>127</v>
      </c>
      <c r="N32" s="283" t="s">
        <v>209</v>
      </c>
      <c r="O32" s="284" t="s">
        <v>233</v>
      </c>
      <c r="P32" s="285" t="s">
        <v>190</v>
      </c>
      <c r="Q32" s="285" t="s">
        <v>148</v>
      </c>
      <c r="R32" s="285" t="s">
        <v>118</v>
      </c>
      <c r="S32" s="285" t="s">
        <v>161</v>
      </c>
      <c r="T32" s="284" t="s">
        <v>199</v>
      </c>
      <c r="U32" s="284" t="s">
        <v>210</v>
      </c>
      <c r="V32" s="288" t="s">
        <v>149</v>
      </c>
      <c r="W32" s="283" t="s">
        <v>150</v>
      </c>
      <c r="X32" s="287" t="s">
        <v>56</v>
      </c>
      <c r="Y32" s="132"/>
      <c r="Z32" s="132"/>
      <c r="AA32" s="132"/>
      <c r="AB32" s="132"/>
      <c r="AC32" s="132"/>
      <c r="AD32" s="132"/>
      <c r="AE32" s="132"/>
      <c r="AF32" s="132"/>
      <c r="AG32" s="132"/>
      <c r="AH32" s="132"/>
      <c r="AI32" s="132"/>
      <c r="AJ32" s="132"/>
      <c r="AK32" s="132"/>
    </row>
    <row r="33" spans="1:37" ht="14" x14ac:dyDescent="0.15">
      <c r="A33" s="89" t="str">
        <f>'Tariffs July 2019'!K21</f>
        <v>AGL</v>
      </c>
      <c r="B33" s="36" t="str">
        <f>'Tariffs July 2019'!L21</f>
        <v>Solar Savers</v>
      </c>
      <c r="C33" s="90">
        <f>91*'Tariffs July 2019'!M21/100</f>
        <v>90.999999999999986</v>
      </c>
      <c r="D33" s="90">
        <f>($K$5)*'Tariffs July 2019'!N21/100</f>
        <v>276.25971225454543</v>
      </c>
      <c r="E33" s="90">
        <v>0</v>
      </c>
      <c r="F33" s="90">
        <f>($L$5)*'Tariffs July 2019'!AE21/100</f>
        <v>35.110353600000003</v>
      </c>
      <c r="G33" s="90">
        <f>SUM(C33:F33)</f>
        <v>402.37006585454543</v>
      </c>
      <c r="H33" s="90">
        <f>(G33-C33)*4</f>
        <v>1245.4802634181817</v>
      </c>
      <c r="I33" s="91">
        <f>G33*4</f>
        <v>1609.4802634181817</v>
      </c>
      <c r="J33" s="91">
        <f>I33*1.1</f>
        <v>1770.4282897600001</v>
      </c>
      <c r="K33" s="36">
        <f>'Tariffs July 2019'!AW21</f>
        <v>0</v>
      </c>
      <c r="L33" s="36">
        <f>'Tariffs July 2019'!AX21</f>
        <v>0</v>
      </c>
      <c r="M33" s="36">
        <f>'Tariffs July 2019'!AY21</f>
        <v>0</v>
      </c>
      <c r="N33" s="36">
        <f>'Tariffs July 2019'!AZ21</f>
        <v>0</v>
      </c>
      <c r="O33" s="92">
        <f>($F$6*'Tariffs July 2019'!AT21/100)*4</f>
        <v>417.16079999999999</v>
      </c>
      <c r="P33" s="275">
        <f>I33-(I33*K33/100)</f>
        <v>1609.4802634181817</v>
      </c>
      <c r="Q33" s="275">
        <f>P33-(H33*N33/100)</f>
        <v>1609.4802634181817</v>
      </c>
      <c r="R33" s="275">
        <f>P33-O33</f>
        <v>1192.3194634181818</v>
      </c>
      <c r="S33" s="275">
        <f>Q33-O33</f>
        <v>1192.3194634181818</v>
      </c>
      <c r="T33" s="93">
        <f>R33*1.1</f>
        <v>1311.5514097600001</v>
      </c>
      <c r="U33" s="93">
        <f>S33*1.1</f>
        <v>1311.5514097600001</v>
      </c>
      <c r="V33" s="94">
        <f>'Tariffs July 2019'!BI21</f>
        <v>0</v>
      </c>
      <c r="W33" s="94" t="str">
        <f>'Tariffs July 2019'!BJ21</f>
        <v>n</v>
      </c>
      <c r="X33" s="95">
        <f>'Tariffs July 2019'!G21</f>
        <v>42199</v>
      </c>
      <c r="Y33" s="132"/>
      <c r="Z33" s="132"/>
      <c r="AA33" s="132"/>
      <c r="AB33" s="132"/>
      <c r="AC33" s="132"/>
      <c r="AD33" s="132"/>
      <c r="AE33" s="132"/>
      <c r="AF33" s="132"/>
      <c r="AG33" s="132"/>
      <c r="AH33" s="132"/>
      <c r="AI33" s="132"/>
      <c r="AJ33" s="132"/>
      <c r="AK33" s="132"/>
    </row>
    <row r="34" spans="1:37" ht="14" x14ac:dyDescent="0.15">
      <c r="A34" s="89" t="str">
        <f>'Tariffs July 2019'!K22</f>
        <v>Click Energy</v>
      </c>
      <c r="B34" s="36" t="str">
        <f>'Tariffs July 2019'!L22</f>
        <v>Banksia Solar</v>
      </c>
      <c r="C34" s="90">
        <f>91*'Tariffs July 2019'!M22/100</f>
        <v>97.733999999999995</v>
      </c>
      <c r="D34" s="90">
        <f>($K$5)*'Tariffs July 2019'!N22/100</f>
        <v>266.46250499999996</v>
      </c>
      <c r="E34" s="90">
        <v>0</v>
      </c>
      <c r="F34" s="90">
        <f>($L$5)*'Tariffs July 2019'!AE22/100</f>
        <v>40.658093454545458</v>
      </c>
      <c r="G34" s="90">
        <f t="shared" ref="G34:G48" si="20">SUM(C34:F34)</f>
        <v>404.8545984545454</v>
      </c>
      <c r="H34" s="90">
        <f t="shared" ref="H34:H48" si="21">(G34-C34)*4</f>
        <v>1228.4823938181817</v>
      </c>
      <c r="I34" s="91">
        <f t="shared" ref="I34:I48" si="22">G34*4</f>
        <v>1619.4183938181816</v>
      </c>
      <c r="J34" s="91">
        <f t="shared" ref="J34:J48" si="23">I34*1.1</f>
        <v>1781.3602331999998</v>
      </c>
      <c r="K34" s="36">
        <f>'Tariffs July 2019'!AW22</f>
        <v>0</v>
      </c>
      <c r="L34" s="36">
        <f>'Tariffs July 2019'!AX22</f>
        <v>0</v>
      </c>
      <c r="M34" s="36">
        <f>'Tariffs July 2019'!AY22</f>
        <v>0</v>
      </c>
      <c r="N34" s="36">
        <f>'Tariffs July 2019'!AZ22</f>
        <v>0</v>
      </c>
      <c r="O34" s="92">
        <f>($F$6*'Tariffs July 2019'!AT22/100)*4</f>
        <v>333.72864000000004</v>
      </c>
      <c r="P34" s="275">
        <f>I34</f>
        <v>1619.4183938181816</v>
      </c>
      <c r="Q34" s="275">
        <f>P34-(P34*M34/100)</f>
        <v>1619.4183938181816</v>
      </c>
      <c r="R34" s="275">
        <f t="shared" ref="R34:R48" si="24">P34-O34</f>
        <v>1285.6897538181815</v>
      </c>
      <c r="S34" s="275">
        <f t="shared" ref="S34:S48" si="25">Q34-O34</f>
        <v>1285.6897538181815</v>
      </c>
      <c r="T34" s="93">
        <f t="shared" ref="T34:U48" si="26">R34*1.1</f>
        <v>1414.2587291999998</v>
      </c>
      <c r="U34" s="93">
        <f t="shared" si="26"/>
        <v>1414.2587291999998</v>
      </c>
      <c r="V34" s="94">
        <f>'Tariffs July 2019'!BI22</f>
        <v>0</v>
      </c>
      <c r="W34" s="94" t="str">
        <f>'Tariffs July 2019'!BJ22</f>
        <v>n</v>
      </c>
      <c r="X34" s="95">
        <f>'Tariffs July 2019'!G22</f>
        <v>42188</v>
      </c>
      <c r="Y34" s="132"/>
      <c r="Z34" s="132"/>
      <c r="AA34" s="132"/>
      <c r="AB34" s="132"/>
      <c r="AC34" s="132"/>
      <c r="AD34" s="132"/>
      <c r="AE34" s="132"/>
      <c r="AF34" s="132"/>
      <c r="AG34" s="132"/>
      <c r="AH34" s="132"/>
      <c r="AI34" s="132"/>
      <c r="AJ34" s="132"/>
      <c r="AK34" s="132"/>
    </row>
    <row r="35" spans="1:37" ht="14" x14ac:dyDescent="0.15">
      <c r="A35" s="89" t="str">
        <f>'Tariffs July 2019'!K23</f>
        <v>Diamond Energy</v>
      </c>
      <c r="B35" s="36" t="str">
        <f>'Tariffs July 2019'!L23</f>
        <v>Pay on time discount</v>
      </c>
      <c r="C35" s="90">
        <f>91*'Tariffs July 2019'!M23/100</f>
        <v>116.91679999999998</v>
      </c>
      <c r="D35" s="90">
        <f>($K$5)*'Tariffs July 2019'!N23/100</f>
        <v>265.04137164000002</v>
      </c>
      <c r="E35" s="90">
        <v>0</v>
      </c>
      <c r="F35" s="90">
        <f>($L$5)*'Tariffs July 2019'!AE23/100</f>
        <v>30.240881940000005</v>
      </c>
      <c r="G35" s="90">
        <f t="shared" si="20"/>
        <v>412.19905358</v>
      </c>
      <c r="H35" s="90">
        <f t="shared" si="21"/>
        <v>1181.1290143200001</v>
      </c>
      <c r="I35" s="91">
        <f t="shared" si="22"/>
        <v>1648.79621432</v>
      </c>
      <c r="J35" s="91">
        <f t="shared" si="23"/>
        <v>1813.6758357520002</v>
      </c>
      <c r="K35" s="36">
        <f>'Tariffs July 2019'!AW23</f>
        <v>0</v>
      </c>
      <c r="L35" s="36">
        <f>'Tariffs July 2019'!AX23</f>
        <v>0</v>
      </c>
      <c r="M35" s="36">
        <f>'Tariffs July 2019'!AY23</f>
        <v>7</v>
      </c>
      <c r="N35" s="36">
        <f>'Tariffs July 2019'!AZ23</f>
        <v>0</v>
      </c>
      <c r="O35" s="92">
        <f>($F$6*'Tariffs July 2019'!AT23/100)*4</f>
        <v>333.72864000000004</v>
      </c>
      <c r="P35" s="275">
        <f>I35</f>
        <v>1648.79621432</v>
      </c>
      <c r="Q35" s="275">
        <f>P35-(P35*M35/100)</f>
        <v>1533.3804793176</v>
      </c>
      <c r="R35" s="275">
        <f>P35-O35</f>
        <v>1315.0675743199999</v>
      </c>
      <c r="S35" s="275">
        <f t="shared" si="25"/>
        <v>1199.6518393176</v>
      </c>
      <c r="T35" s="93">
        <f t="shared" si="26"/>
        <v>1446.574331752</v>
      </c>
      <c r="U35" s="93">
        <f t="shared" si="26"/>
        <v>1319.61702324936</v>
      </c>
      <c r="V35" s="94">
        <f>'Tariffs July 2019'!BI23</f>
        <v>0</v>
      </c>
      <c r="W35" s="94" t="str">
        <f>'Tariffs July 2019'!BJ23</f>
        <v>n</v>
      </c>
      <c r="X35" s="95">
        <f>'Tariffs July 2019'!G23</f>
        <v>41851</v>
      </c>
      <c r="Y35" s="132"/>
      <c r="Z35" s="132"/>
      <c r="AA35" s="132"/>
      <c r="AB35" s="132"/>
      <c r="AC35" s="132"/>
      <c r="AD35" s="132"/>
      <c r="AE35" s="132"/>
      <c r="AF35" s="132"/>
      <c r="AG35" s="132"/>
      <c r="AH35" s="132"/>
      <c r="AI35" s="132"/>
      <c r="AJ35" s="132"/>
      <c r="AK35" s="132"/>
    </row>
    <row r="36" spans="1:37" ht="14" x14ac:dyDescent="0.15">
      <c r="A36" s="89" t="str">
        <f>'Tariffs July 2019'!K24</f>
        <v>Dodo Power &amp; Gas</v>
      </c>
      <c r="B36" s="36" t="str">
        <f>'Tariffs July 2019'!L24</f>
        <v>Market offer</v>
      </c>
      <c r="C36" s="90">
        <f>91*'Tariffs July 2019'!M24/100</f>
        <v>100.10827272727272</v>
      </c>
      <c r="D36" s="90">
        <f>($K$5)*'Tariffs July 2019'!N24/100</f>
        <v>246.43744401818182</v>
      </c>
      <c r="E36" s="90">
        <v>0</v>
      </c>
      <c r="F36" s="90">
        <f>($L$5)*'Tariffs July 2019'!AE24/100</f>
        <v>32.92545605454545</v>
      </c>
      <c r="G36" s="90">
        <f t="shared" si="20"/>
        <v>379.47117280000003</v>
      </c>
      <c r="H36" s="90">
        <f t="shared" si="21"/>
        <v>1117.4516002909093</v>
      </c>
      <c r="I36" s="91">
        <f t="shared" si="22"/>
        <v>1517.8846912000001</v>
      </c>
      <c r="J36" s="91">
        <f t="shared" si="23"/>
        <v>1669.6731603200003</v>
      </c>
      <c r="K36" s="36">
        <f>'Tariffs July 2019'!AW24</f>
        <v>0</v>
      </c>
      <c r="L36" s="36">
        <f>'Tariffs July 2019'!AX24</f>
        <v>0</v>
      </c>
      <c r="M36" s="36">
        <f>'Tariffs July 2019'!AY24</f>
        <v>0</v>
      </c>
      <c r="N36" s="36">
        <f>'Tariffs July 2019'!AZ24</f>
        <v>0</v>
      </c>
      <c r="O36" s="92">
        <f>($F$6*'Tariffs July 2019'!AT24/100)*4</f>
        <v>236.39112</v>
      </c>
      <c r="P36" s="275">
        <f>I36</f>
        <v>1517.8846912000001</v>
      </c>
      <c r="Q36" s="275">
        <f t="shared" ref="Q36:Q42" si="27">P36-(H36*N36/100)</f>
        <v>1517.8846912000001</v>
      </c>
      <c r="R36" s="275">
        <f t="shared" si="24"/>
        <v>1281.4935712000001</v>
      </c>
      <c r="S36" s="275">
        <f t="shared" si="25"/>
        <v>1281.4935712000001</v>
      </c>
      <c r="T36" s="93">
        <f t="shared" si="26"/>
        <v>1409.6429283200002</v>
      </c>
      <c r="U36" s="93">
        <f t="shared" si="26"/>
        <v>1409.6429283200002</v>
      </c>
      <c r="V36" s="94">
        <f>'Tariffs July 2019'!BI24</f>
        <v>0</v>
      </c>
      <c r="W36" s="94" t="str">
        <f>'Tariffs July 2019'!BJ24</f>
        <v>n</v>
      </c>
      <c r="X36" s="95">
        <f>'Tariffs July 2019'!G24</f>
        <v>42185</v>
      </c>
      <c r="Y36" s="132"/>
      <c r="Z36" s="132"/>
      <c r="AA36" s="132"/>
      <c r="AB36" s="132"/>
      <c r="AC36" s="132"/>
      <c r="AD36" s="132"/>
      <c r="AE36" s="132"/>
      <c r="AF36" s="132"/>
      <c r="AG36" s="132"/>
      <c r="AH36" s="132"/>
      <c r="AI36" s="132"/>
      <c r="AJ36" s="132"/>
      <c r="AK36" s="132"/>
    </row>
    <row r="37" spans="1:37" ht="14" x14ac:dyDescent="0.15">
      <c r="A37" s="89" t="str">
        <f>'Tariffs July 2019'!K25</f>
        <v>EnergyAustralia</v>
      </c>
      <c r="B37" s="36" t="str">
        <f>'Tariffs July 2019'!L25</f>
        <v>Total Plan Home</v>
      </c>
      <c r="C37" s="90">
        <f>91*'Tariffs July 2019'!M25/100</f>
        <v>84.629999999999981</v>
      </c>
      <c r="D37" s="90">
        <f>($K$5)*'Tariffs July 2019'!N25/100</f>
        <v>282.82707096363634</v>
      </c>
      <c r="E37" s="90">
        <v>0</v>
      </c>
      <c r="F37" s="90">
        <f>($L$5)*'Tariffs July 2019'!AE25/100</f>
        <v>32.583472090909083</v>
      </c>
      <c r="G37" s="90">
        <f t="shared" si="20"/>
        <v>400.04054305454542</v>
      </c>
      <c r="H37" s="90">
        <f t="shared" si="21"/>
        <v>1261.6421722181817</v>
      </c>
      <c r="I37" s="91">
        <f t="shared" si="22"/>
        <v>1600.1621722181817</v>
      </c>
      <c r="J37" s="91">
        <f t="shared" si="23"/>
        <v>1760.17838944</v>
      </c>
      <c r="K37" s="36">
        <f>'Tariffs July 2019'!AW25</f>
        <v>11</v>
      </c>
      <c r="L37" s="36">
        <f>'Tariffs July 2019'!AX25</f>
        <v>0</v>
      </c>
      <c r="M37" s="36">
        <f>'Tariffs July 2019'!AY25</f>
        <v>0</v>
      </c>
      <c r="N37" s="36">
        <f>'Tariffs July 2019'!AZ25</f>
        <v>0</v>
      </c>
      <c r="O37" s="92">
        <f>($F$6*'Tariffs July 2019'!AT25/100)*4</f>
        <v>447.75259200000005</v>
      </c>
      <c r="P37" s="275">
        <f>I37-(I37*K37/100)</f>
        <v>1424.1443332741817</v>
      </c>
      <c r="Q37" s="275">
        <f t="shared" si="27"/>
        <v>1424.1443332741817</v>
      </c>
      <c r="R37" s="275">
        <f t="shared" si="24"/>
        <v>976.39174127418164</v>
      </c>
      <c r="S37" s="275">
        <f t="shared" si="25"/>
        <v>976.39174127418164</v>
      </c>
      <c r="T37" s="93">
        <f t="shared" si="26"/>
        <v>1074.0309154015999</v>
      </c>
      <c r="U37" s="93">
        <f t="shared" si="26"/>
        <v>1074.0309154015999</v>
      </c>
      <c r="V37" s="94">
        <f>'Tariffs July 2019'!BI25</f>
        <v>0</v>
      </c>
      <c r="W37" s="94" t="str">
        <f>'Tariffs July 2019'!BJ25</f>
        <v>n</v>
      </c>
      <c r="X37" s="95">
        <f>'Tariffs July 2019'!G25</f>
        <v>42195</v>
      </c>
      <c r="Y37" s="132"/>
      <c r="Z37" s="132"/>
      <c r="AA37" s="132"/>
      <c r="AB37" s="132"/>
      <c r="AC37" s="132"/>
      <c r="AD37" s="132"/>
      <c r="AE37" s="132"/>
      <c r="AF37" s="132"/>
      <c r="AG37" s="132"/>
      <c r="AH37" s="132"/>
      <c r="AI37" s="132"/>
      <c r="AJ37" s="132"/>
      <c r="AK37" s="132"/>
    </row>
    <row r="38" spans="1:37" ht="14" x14ac:dyDescent="0.15">
      <c r="A38" s="89" t="str">
        <f>'Tariffs July 2019'!K26</f>
        <v>Energy Locals</v>
      </c>
      <c r="B38" s="36" t="str">
        <f>'Tariffs July 2019'!L26</f>
        <v>Solar Member Promise</v>
      </c>
      <c r="C38" s="90">
        <f>91*'Tariffs July 2019'!M26/100+'Tariffs July 2019'!BM26/4</f>
        <v>166.45909090909089</v>
      </c>
      <c r="D38" s="90">
        <f>($K$5)*'Tariffs July 2019'!N26/100</f>
        <v>242.23864090909089</v>
      </c>
      <c r="E38" s="90">
        <v>0</v>
      </c>
      <c r="F38" s="90">
        <f>($L$5)*'Tariffs July 2019'!AE26/100</f>
        <v>37.998218181818181</v>
      </c>
      <c r="G38" s="90">
        <f t="shared" si="20"/>
        <v>446.69594999999993</v>
      </c>
      <c r="H38" s="90">
        <f t="shared" si="21"/>
        <v>1120.9474363636361</v>
      </c>
      <c r="I38" s="91">
        <f t="shared" si="22"/>
        <v>1786.7837999999997</v>
      </c>
      <c r="J38" s="91">
        <f t="shared" si="23"/>
        <v>1965.4621799999998</v>
      </c>
      <c r="K38" s="36">
        <f>'Tariffs July 2019'!AW26</f>
        <v>0</v>
      </c>
      <c r="L38" s="36">
        <f>'Tariffs July 2019'!AX26</f>
        <v>0</v>
      </c>
      <c r="M38" s="36">
        <f>'Tariffs July 2019'!AY26</f>
        <v>0</v>
      </c>
      <c r="N38" s="36">
        <f>'Tariffs July 2019'!AZ26</f>
        <v>0</v>
      </c>
      <c r="O38" s="92">
        <f>($F$6*'Tariffs July 2019'!AT26/100)*4</f>
        <v>444.97152</v>
      </c>
      <c r="P38" s="275">
        <f t="shared" ref="P38" si="28">I38</f>
        <v>1786.7837999999997</v>
      </c>
      <c r="Q38" s="275">
        <f t="shared" si="27"/>
        <v>1786.7837999999997</v>
      </c>
      <c r="R38" s="275">
        <f t="shared" si="24"/>
        <v>1341.8122799999996</v>
      </c>
      <c r="S38" s="275">
        <f t="shared" si="25"/>
        <v>1341.8122799999996</v>
      </c>
      <c r="T38" s="93">
        <f t="shared" si="26"/>
        <v>1475.9935079999998</v>
      </c>
      <c r="U38" s="93">
        <f t="shared" si="26"/>
        <v>1475.9935079999998</v>
      </c>
      <c r="V38" s="94">
        <f>'Tariffs July 2019'!BI26</f>
        <v>0</v>
      </c>
      <c r="W38" s="94" t="str">
        <f>'Tariffs July 2019'!BJ26</f>
        <v>n</v>
      </c>
      <c r="X38" s="95">
        <f>'Tariffs July 2019'!G26</f>
        <v>42187</v>
      </c>
      <c r="Y38" s="132"/>
      <c r="Z38" s="132"/>
      <c r="AA38" s="132"/>
      <c r="AB38" s="132"/>
      <c r="AC38" s="132"/>
      <c r="AD38" s="132"/>
      <c r="AE38" s="132"/>
      <c r="AF38" s="132"/>
      <c r="AG38" s="132"/>
      <c r="AH38" s="132"/>
      <c r="AI38" s="132"/>
      <c r="AJ38" s="132"/>
      <c r="AK38" s="132"/>
    </row>
    <row r="39" spans="1:37" ht="14" x14ac:dyDescent="0.15">
      <c r="A39" s="89" t="str">
        <f>'Tariffs July 2019'!K27</f>
        <v>Origin Energy</v>
      </c>
      <c r="B39" s="36" t="str">
        <f>'Tariffs July 2019'!L27</f>
        <v>Solar Optimiser</v>
      </c>
      <c r="C39" s="90">
        <f>91*'Tariffs July 2019'!M27/100</f>
        <v>98.48681818181818</v>
      </c>
      <c r="D39" s="90">
        <f>($K$5)*'Tariffs July 2019'!N27/100</f>
        <v>268.29275250909092</v>
      </c>
      <c r="E39" s="90">
        <v>0</v>
      </c>
      <c r="F39" s="90">
        <f>($L$5)*'Tariffs July 2019'!AE27/100</f>
        <v>39.613142454545454</v>
      </c>
      <c r="G39" s="90">
        <f t="shared" si="20"/>
        <v>406.39271314545454</v>
      </c>
      <c r="H39" s="90">
        <f t="shared" si="21"/>
        <v>1231.6235798545454</v>
      </c>
      <c r="I39" s="91">
        <f t="shared" si="22"/>
        <v>1625.5708525818181</v>
      </c>
      <c r="J39" s="91">
        <f t="shared" si="23"/>
        <v>1788.1279378400002</v>
      </c>
      <c r="K39" s="36">
        <f>'Tariffs July 2019'!AW27</f>
        <v>0</v>
      </c>
      <c r="L39" s="36">
        <f>'Tariffs July 2019'!AX27</f>
        <v>0</v>
      </c>
      <c r="M39" s="36">
        <f>'Tariffs July 2019'!AY27</f>
        <v>0</v>
      </c>
      <c r="N39" s="36">
        <f>'Tariffs July 2019'!AZ27</f>
        <v>0</v>
      </c>
      <c r="O39" s="92">
        <f>($F$6*'Tariffs July 2019'!AT27/100)*4</f>
        <v>417.16079999999999</v>
      </c>
      <c r="P39" s="275">
        <f>I39</f>
        <v>1625.5708525818181</v>
      </c>
      <c r="Q39" s="275">
        <f>P39</f>
        <v>1625.5708525818181</v>
      </c>
      <c r="R39" s="275">
        <f t="shared" si="24"/>
        <v>1208.410052581818</v>
      </c>
      <c r="S39" s="275">
        <f t="shared" si="25"/>
        <v>1208.410052581818</v>
      </c>
      <c r="T39" s="93">
        <f>R39*1.1</f>
        <v>1329.2510578399999</v>
      </c>
      <c r="U39" s="93">
        <f>S39*1.1</f>
        <v>1329.2510578399999</v>
      </c>
      <c r="V39" s="94">
        <f>'Tariffs July 2019'!BI27</f>
        <v>0</v>
      </c>
      <c r="W39" s="94" t="str">
        <f>'Tariffs July 2019'!BJ27</f>
        <v>n</v>
      </c>
      <c r="X39" s="95">
        <f>'Tariffs July 2019'!G27</f>
        <v>42186</v>
      </c>
      <c r="Y39" s="132"/>
      <c r="Z39" s="132"/>
      <c r="AA39" s="132"/>
      <c r="AB39" s="132"/>
      <c r="AC39" s="132"/>
      <c r="AD39" s="132"/>
      <c r="AE39" s="132"/>
      <c r="AF39" s="132"/>
      <c r="AG39" s="132"/>
      <c r="AH39" s="132"/>
      <c r="AI39" s="132"/>
      <c r="AJ39" s="132"/>
      <c r="AK39" s="132"/>
    </row>
    <row r="40" spans="1:37" ht="14" x14ac:dyDescent="0.15">
      <c r="A40" s="89" t="str">
        <f>'Tariffs July 2019'!K28</f>
        <v>Powerdirect</v>
      </c>
      <c r="B40" s="36" t="str">
        <f>'Tariffs July 2019'!L28</f>
        <v>Discount Saver</v>
      </c>
      <c r="C40" s="90">
        <f>91*'Tariffs July 2019'!M28/100</f>
        <v>90.999999999999986</v>
      </c>
      <c r="D40" s="90">
        <f>($K$5)*'Tariffs July 2019'!N28/100</f>
        <v>276.25971225454543</v>
      </c>
      <c r="E40" s="90">
        <v>0</v>
      </c>
      <c r="F40" s="90">
        <f>($L$5)*'Tariffs July 2019'!AE28/100</f>
        <v>35.110353600000003</v>
      </c>
      <c r="G40" s="90">
        <f t="shared" si="20"/>
        <v>402.37006585454543</v>
      </c>
      <c r="H40" s="90">
        <f t="shared" si="21"/>
        <v>1245.4802634181817</v>
      </c>
      <c r="I40" s="91">
        <f t="shared" si="22"/>
        <v>1609.4802634181817</v>
      </c>
      <c r="J40" s="91">
        <f t="shared" si="23"/>
        <v>1770.4282897600001</v>
      </c>
      <c r="K40" s="36">
        <f>'Tariffs July 2019'!AW28</f>
        <v>11</v>
      </c>
      <c r="L40" s="36">
        <f>'Tariffs July 2019'!AX28</f>
        <v>0</v>
      </c>
      <c r="M40" s="36">
        <f>'Tariffs July 2019'!AY28</f>
        <v>0</v>
      </c>
      <c r="N40" s="36">
        <f>'Tariffs July 2019'!AZ28</f>
        <v>0</v>
      </c>
      <c r="O40" s="92">
        <f>($F$6*'Tariffs July 2019'!AT28/100)*4</f>
        <v>239.172192</v>
      </c>
      <c r="P40" s="275">
        <f>I40-(I40*K40/100)</f>
        <v>1432.4374344421817</v>
      </c>
      <c r="Q40" s="275">
        <f t="shared" si="27"/>
        <v>1432.4374344421817</v>
      </c>
      <c r="R40" s="275">
        <f t="shared" si="24"/>
        <v>1193.2652424421817</v>
      </c>
      <c r="S40" s="275">
        <f t="shared" si="25"/>
        <v>1193.2652424421817</v>
      </c>
      <c r="T40" s="93">
        <f t="shared" si="26"/>
        <v>1312.5917666864</v>
      </c>
      <c r="U40" s="93">
        <f t="shared" si="26"/>
        <v>1312.5917666864</v>
      </c>
      <c r="V40" s="94">
        <f>'Tariffs July 2019'!BI28</f>
        <v>0</v>
      </c>
      <c r="W40" s="94" t="str">
        <f>'Tariffs July 2019'!BJ28</f>
        <v>n</v>
      </c>
      <c r="X40" s="95">
        <f>'Tariffs July 2019'!G28</f>
        <v>42187</v>
      </c>
      <c r="Y40" s="132"/>
      <c r="Z40" s="132"/>
      <c r="AA40" s="132"/>
      <c r="AB40" s="132"/>
      <c r="AC40" s="132"/>
      <c r="AD40" s="132"/>
      <c r="AE40" s="132"/>
      <c r="AF40" s="132"/>
      <c r="AG40" s="132"/>
      <c r="AH40" s="132"/>
      <c r="AI40" s="132"/>
      <c r="AJ40" s="132"/>
      <c r="AK40" s="132"/>
    </row>
    <row r="41" spans="1:37" ht="14" x14ac:dyDescent="0.15">
      <c r="A41" s="89" t="str">
        <f>'Tariffs July 2019'!K29</f>
        <v>Simply Energy</v>
      </c>
      <c r="B41" s="36" t="str">
        <f>'Tariffs July 2019'!L29</f>
        <v>Plus</v>
      </c>
      <c r="C41" s="90">
        <f>91*'Tariffs July 2019'!M29/100</f>
        <v>87.393090909090901</v>
      </c>
      <c r="D41" s="90">
        <f>($K$5)*'Tariffs July 2019'!N29/100</f>
        <v>256.98828260000005</v>
      </c>
      <c r="E41" s="90">
        <v>0</v>
      </c>
      <c r="F41" s="90">
        <f>($L$5)*'Tariffs July 2019'!AE29/100</f>
        <v>35.813320636363642</v>
      </c>
      <c r="G41" s="90">
        <f t="shared" si="20"/>
        <v>380.1946941454546</v>
      </c>
      <c r="H41" s="90">
        <f t="shared" si="21"/>
        <v>1171.2064129454548</v>
      </c>
      <c r="I41" s="91">
        <f t="shared" si="22"/>
        <v>1520.7787765818184</v>
      </c>
      <c r="J41" s="91">
        <f t="shared" si="23"/>
        <v>1672.8566542400004</v>
      </c>
      <c r="K41" s="36">
        <f>'Tariffs July 2019'!AW29</f>
        <v>0</v>
      </c>
      <c r="L41" s="36">
        <f>'Tariffs July 2019'!AX29</f>
        <v>0</v>
      </c>
      <c r="M41" s="36">
        <f>'Tariffs July 2019'!AY29</f>
        <v>0</v>
      </c>
      <c r="N41" s="36">
        <f>'Tariffs July 2019'!AZ29</f>
        <v>0</v>
      </c>
      <c r="O41" s="92">
        <f>($F$6*'Tariffs July 2019'!AT29/100)*4</f>
        <v>278.10720000000003</v>
      </c>
      <c r="P41" s="275">
        <f t="shared" ref="P41:P42" si="29">I41</f>
        <v>1520.7787765818184</v>
      </c>
      <c r="Q41" s="275">
        <f t="shared" si="27"/>
        <v>1520.7787765818184</v>
      </c>
      <c r="R41" s="275">
        <f t="shared" si="24"/>
        <v>1242.6715765818185</v>
      </c>
      <c r="S41" s="275">
        <f t="shared" si="25"/>
        <v>1242.6715765818185</v>
      </c>
      <c r="T41" s="93">
        <f t="shared" si="26"/>
        <v>1366.9387342400005</v>
      </c>
      <c r="U41" s="93">
        <f t="shared" si="26"/>
        <v>1366.9387342400005</v>
      </c>
      <c r="V41" s="94">
        <f>'Tariffs July 2019'!BI29</f>
        <v>0</v>
      </c>
      <c r="W41" s="94" t="str">
        <f>'Tariffs July 2019'!BJ29</f>
        <v>n</v>
      </c>
      <c r="X41" s="95">
        <f>'Tariffs July 2019'!G29</f>
        <v>42185</v>
      </c>
      <c r="Y41" s="132"/>
      <c r="Z41" s="132"/>
      <c r="AA41" s="132"/>
      <c r="AB41" s="132"/>
      <c r="AC41" s="132"/>
      <c r="AD41" s="132"/>
      <c r="AE41" s="132"/>
      <c r="AF41" s="132"/>
      <c r="AG41" s="132"/>
      <c r="AH41" s="132"/>
      <c r="AI41" s="132"/>
      <c r="AJ41" s="132"/>
      <c r="AK41" s="132"/>
    </row>
    <row r="42" spans="1:37" ht="14" x14ac:dyDescent="0.15">
      <c r="A42" s="89" t="str">
        <f>'Tariffs July 2019'!K30</f>
        <v>Mojo Power</v>
      </c>
      <c r="B42" s="36" t="str">
        <f>'Tariffs July 2019'!L30</f>
        <v>Connect</v>
      </c>
      <c r="C42" s="90">
        <f>91*'Tariffs July 2019'!M30/100</f>
        <v>162.93550000000002</v>
      </c>
      <c r="D42" s="90">
        <f>($K$5)*'Tariffs July 2019'!N30/100</f>
        <v>267.52835501999999</v>
      </c>
      <c r="E42" s="90">
        <v>0</v>
      </c>
      <c r="F42" s="90">
        <f>($L$5)*'Tariffs July 2019'!AE30/100</f>
        <v>32.038197660000009</v>
      </c>
      <c r="G42" s="90">
        <f t="shared" si="20"/>
        <v>462.50205268000002</v>
      </c>
      <c r="H42" s="90">
        <f t="shared" si="21"/>
        <v>1198.2662107199999</v>
      </c>
      <c r="I42" s="91">
        <f t="shared" si="22"/>
        <v>1850.0082107200001</v>
      </c>
      <c r="J42" s="91">
        <f t="shared" si="23"/>
        <v>2035.0090317920003</v>
      </c>
      <c r="K42" s="36">
        <f>'Tariffs July 2019'!AW30</f>
        <v>0</v>
      </c>
      <c r="L42" s="36">
        <f>'Tariffs July 2019'!AX30</f>
        <v>0</v>
      </c>
      <c r="M42" s="36">
        <f>'Tariffs July 2019'!AY30</f>
        <v>0</v>
      </c>
      <c r="N42" s="36">
        <f>'Tariffs July 2019'!AZ30</f>
        <v>0</v>
      </c>
      <c r="O42" s="92">
        <f>($F$6*'Tariffs July 2019'!AT30/100)*4</f>
        <v>556.21440000000007</v>
      </c>
      <c r="P42" s="275">
        <f t="shared" si="29"/>
        <v>1850.0082107200001</v>
      </c>
      <c r="Q42" s="275">
        <f t="shared" si="27"/>
        <v>1850.0082107200001</v>
      </c>
      <c r="R42" s="275">
        <f t="shared" si="24"/>
        <v>1293.79381072</v>
      </c>
      <c r="S42" s="275">
        <f t="shared" si="25"/>
        <v>1293.79381072</v>
      </c>
      <c r="T42" s="93">
        <f t="shared" si="26"/>
        <v>1423.1731917920001</v>
      </c>
      <c r="U42" s="93">
        <f t="shared" si="26"/>
        <v>1423.1731917920001</v>
      </c>
      <c r="V42" s="94">
        <f>'Tariffs July 2019'!BI30</f>
        <v>0</v>
      </c>
      <c r="W42" s="94" t="str">
        <f>'Tariffs July 2019'!BJ30</f>
        <v>n</v>
      </c>
      <c r="X42" s="95">
        <f>'Tariffs July 2019'!G30</f>
        <v>41820</v>
      </c>
      <c r="Y42" s="132"/>
      <c r="Z42" s="132"/>
      <c r="AA42" s="132"/>
      <c r="AB42" s="132"/>
      <c r="AC42" s="132"/>
      <c r="AD42" s="132"/>
      <c r="AE42" s="132"/>
      <c r="AF42" s="132"/>
      <c r="AG42" s="132"/>
      <c r="AH42" s="132"/>
      <c r="AI42" s="132"/>
      <c r="AJ42" s="132"/>
      <c r="AK42" s="132"/>
    </row>
    <row r="43" spans="1:37" ht="14" x14ac:dyDescent="0.15">
      <c r="A43" s="89" t="str">
        <f>'Tariffs July 2019'!K31</f>
        <v>Powershop</v>
      </c>
      <c r="B43" s="36" t="str">
        <f>'Tariffs July 2019'!L31</f>
        <v>Shopper with Mega Pack</v>
      </c>
      <c r="C43" s="90">
        <f>91*'Tariffs July 2019'!M31/100</f>
        <v>95.607909090909075</v>
      </c>
      <c r="D43" s="90">
        <f>($K$5)*'Tariffs July 2019'!N31/100</f>
        <v>269.04638383636359</v>
      </c>
      <c r="E43" s="90">
        <v>0</v>
      </c>
      <c r="F43" s="90">
        <f>($L$5)*'Tariffs July 2019'!AE31/100</f>
        <v>39.081167399999998</v>
      </c>
      <c r="G43" s="90">
        <f t="shared" si="20"/>
        <v>403.73546032727268</v>
      </c>
      <c r="H43" s="90">
        <f t="shared" si="21"/>
        <v>1232.5102049454545</v>
      </c>
      <c r="I43" s="91">
        <f t="shared" si="22"/>
        <v>1614.9418413090907</v>
      </c>
      <c r="J43" s="91">
        <f t="shared" si="23"/>
        <v>1776.4360254399999</v>
      </c>
      <c r="K43" s="36">
        <f>'Tariffs July 2019'!AW31</f>
        <v>0</v>
      </c>
      <c r="L43" s="36">
        <f>'Tariffs July 2019'!AX31</f>
        <v>0</v>
      </c>
      <c r="M43" s="36">
        <f>'Tariffs July 2019'!AY31</f>
        <v>15</v>
      </c>
      <c r="N43" s="36">
        <f>'Tariffs July 2019'!AZ31</f>
        <v>0</v>
      </c>
      <c r="O43" s="92">
        <f>($F$6*'Tariffs July 2019'!AT31/100)*4</f>
        <v>264.20184</v>
      </c>
      <c r="P43" s="275">
        <f>J43</f>
        <v>1776.4360254399999</v>
      </c>
      <c r="Q43" s="275">
        <f>P43-(P43*M43/100)</f>
        <v>1509.9706216239999</v>
      </c>
      <c r="R43" s="275">
        <f>P43-O43</f>
        <v>1512.2341854399999</v>
      </c>
      <c r="S43" s="275">
        <f>Q43-O43</f>
        <v>1245.768781624</v>
      </c>
      <c r="T43" s="93">
        <f>R43</f>
        <v>1512.2341854399999</v>
      </c>
      <c r="U43" s="93">
        <f>S43</f>
        <v>1245.768781624</v>
      </c>
      <c r="V43" s="94">
        <f>'Tariffs July 2019'!BI31</f>
        <v>0</v>
      </c>
      <c r="W43" s="94" t="str">
        <f>'Tariffs July 2019'!BJ31</f>
        <v>n</v>
      </c>
      <c r="X43" s="95">
        <f>'Tariffs July 2019'!G31</f>
        <v>42185</v>
      </c>
      <c r="Y43" s="132"/>
      <c r="Z43" s="132"/>
      <c r="AA43" s="132"/>
      <c r="AB43" s="132"/>
      <c r="AC43" s="132"/>
      <c r="AD43" s="132"/>
      <c r="AE43" s="132"/>
      <c r="AF43" s="132"/>
      <c r="AG43" s="132"/>
      <c r="AH43" s="132"/>
      <c r="AI43" s="132"/>
      <c r="AJ43" s="132"/>
      <c r="AK43" s="132"/>
    </row>
    <row r="44" spans="1:37" ht="14" x14ac:dyDescent="0.15">
      <c r="A44" s="89" t="str">
        <f>'Tariffs July 2019'!K32</f>
        <v>Red Energy</v>
      </c>
      <c r="B44" s="36" t="str">
        <f>'Tariffs July 2019'!L32</f>
        <v>Easy Saver</v>
      </c>
      <c r="C44" s="90">
        <f>91*'Tariffs July 2019'!M32/100</f>
        <v>97.37</v>
      </c>
      <c r="D44" s="90">
        <f>($K$5)*'Tariffs July 2019'!N32/100</f>
        <v>269.58469192727273</v>
      </c>
      <c r="E44" s="90">
        <v>0</v>
      </c>
      <c r="F44" s="90">
        <f>($L$5)*'Tariffs July 2019'!AE32/100</f>
        <v>38.283204818181815</v>
      </c>
      <c r="G44" s="90">
        <f t="shared" si="20"/>
        <v>405.23789674545458</v>
      </c>
      <c r="H44" s="90">
        <f t="shared" si="21"/>
        <v>1231.4715869818183</v>
      </c>
      <c r="I44" s="91">
        <f t="shared" si="22"/>
        <v>1620.9515869818183</v>
      </c>
      <c r="J44" s="91">
        <f t="shared" si="23"/>
        <v>1783.0467456800002</v>
      </c>
      <c r="K44" s="36">
        <f>'Tariffs July 2019'!AW32</f>
        <v>0</v>
      </c>
      <c r="L44" s="36">
        <f>'Tariffs July 2019'!AX32</f>
        <v>0</v>
      </c>
      <c r="M44" s="36">
        <f>'Tariffs July 2019'!AY32</f>
        <v>10</v>
      </c>
      <c r="N44" s="36">
        <f>'Tariffs July 2019'!AZ32</f>
        <v>0</v>
      </c>
      <c r="O44" s="92">
        <f>($F$6*'Tariffs July 2019'!AT32/100)*4</f>
        <v>472.78224</v>
      </c>
      <c r="P44" s="275">
        <f>J44</f>
        <v>1783.0467456800002</v>
      </c>
      <c r="Q44" s="275">
        <f>P44-(P44*M44/100)</f>
        <v>1604.7420711120003</v>
      </c>
      <c r="R44" s="275">
        <f>P44-O44</f>
        <v>1310.2645056800002</v>
      </c>
      <c r="S44" s="275">
        <f>Q44-O44</f>
        <v>1131.9598311120003</v>
      </c>
      <c r="T44" s="93">
        <f>R44</f>
        <v>1310.2645056800002</v>
      </c>
      <c r="U44" s="93">
        <f>S44</f>
        <v>1131.9598311120003</v>
      </c>
      <c r="V44" s="94">
        <f>'Tariffs July 2019'!BI32</f>
        <v>0</v>
      </c>
      <c r="W44" s="94" t="str">
        <f>'Tariffs July 2019'!BJ32</f>
        <v>n</v>
      </c>
      <c r="X44" s="95">
        <f>'Tariffs July 2019'!G32</f>
        <v>42185</v>
      </c>
      <c r="Y44" s="132"/>
      <c r="Z44" s="132"/>
      <c r="AA44" s="132"/>
      <c r="AB44" s="132"/>
      <c r="AC44" s="132"/>
      <c r="AD44" s="132"/>
      <c r="AE44" s="132"/>
      <c r="AF44" s="132"/>
      <c r="AG44" s="132"/>
      <c r="AH44" s="132"/>
      <c r="AI44" s="132"/>
      <c r="AJ44" s="132"/>
      <c r="AK44" s="132"/>
    </row>
    <row r="45" spans="1:37" ht="14" x14ac:dyDescent="0.15">
      <c r="A45" s="89" t="str">
        <f>'Tariffs July 2019'!K33</f>
        <v>Amaysim</v>
      </c>
      <c r="B45" s="36" t="str">
        <f>'Tariffs July 2019'!L33</f>
        <v>Solar as you go</v>
      </c>
      <c r="C45" s="90">
        <f>91*'Tariffs July 2019'!M33/100</f>
        <v>94.929545454545448</v>
      </c>
      <c r="D45" s="90">
        <f>($K$5)*'Tariffs July 2019'!N33/100</f>
        <v>278.19762138181818</v>
      </c>
      <c r="E45" s="90">
        <v>0</v>
      </c>
      <c r="F45" s="90">
        <f>($L$5)*'Tariffs July 2019'!AE33/100</f>
        <v>41.817039109090913</v>
      </c>
      <c r="G45" s="90">
        <f t="shared" si="20"/>
        <v>414.94420594545454</v>
      </c>
      <c r="H45" s="90">
        <f t="shared" si="21"/>
        <v>1280.0586419636363</v>
      </c>
      <c r="I45" s="91">
        <f t="shared" si="22"/>
        <v>1659.7768237818182</v>
      </c>
      <c r="J45" s="91">
        <f t="shared" si="23"/>
        <v>1825.7545061600001</v>
      </c>
      <c r="K45" s="36">
        <f>'Tariffs July 2019'!AW33</f>
        <v>0</v>
      </c>
      <c r="L45" s="36">
        <f>'Tariffs July 2019'!AX33</f>
        <v>0</v>
      </c>
      <c r="M45" s="36">
        <f>'Tariffs July 2019'!AY33</f>
        <v>0</v>
      </c>
      <c r="N45" s="36">
        <f>'Tariffs July 2019'!AZ33</f>
        <v>0</v>
      </c>
      <c r="O45" s="92">
        <f>($F$6*'Tariffs July 2019'!AT33/100)*4</f>
        <v>389.35007999999999</v>
      </c>
      <c r="P45" s="275">
        <f t="shared" ref="P45:P48" si="30">I45</f>
        <v>1659.7768237818182</v>
      </c>
      <c r="Q45" s="275">
        <f>P45-(P45*M45/100)</f>
        <v>1659.7768237818182</v>
      </c>
      <c r="R45" s="275">
        <f t="shared" si="24"/>
        <v>1270.4267437818182</v>
      </c>
      <c r="S45" s="275">
        <f t="shared" si="25"/>
        <v>1270.4267437818182</v>
      </c>
      <c r="T45" s="93">
        <f t="shared" si="26"/>
        <v>1397.4694181600003</v>
      </c>
      <c r="U45" s="93">
        <f t="shared" si="26"/>
        <v>1397.4694181600003</v>
      </c>
      <c r="V45" s="94">
        <f>'Tariffs July 2019'!BI33</f>
        <v>0</v>
      </c>
      <c r="W45" s="94" t="str">
        <f>'Tariffs July 2019'!BJ33</f>
        <v>n</v>
      </c>
      <c r="X45" s="95">
        <f>'Tariffs July 2019'!G33</f>
        <v>42188</v>
      </c>
      <c r="Y45" s="132"/>
      <c r="Z45" s="132"/>
      <c r="AA45" s="132"/>
      <c r="AB45" s="132"/>
      <c r="AC45" s="132"/>
      <c r="AD45" s="132"/>
      <c r="AE45" s="132"/>
      <c r="AF45" s="132"/>
      <c r="AG45" s="132"/>
      <c r="AH45" s="132"/>
      <c r="AI45" s="132"/>
      <c r="AJ45" s="132"/>
      <c r="AK45" s="132"/>
    </row>
    <row r="46" spans="1:37" ht="14" x14ac:dyDescent="0.15">
      <c r="A46" s="89" t="str">
        <f>'Tariffs July 2019'!K34</f>
        <v>Alinta Energy</v>
      </c>
      <c r="B46" s="36" t="str">
        <f>'Tariffs July 2019'!L34</f>
        <v>No fuss Solar</v>
      </c>
      <c r="C46" s="90">
        <f>91*'Tariffs July 2019'!M34/100</f>
        <v>98.398300000000006</v>
      </c>
      <c r="D46" s="90">
        <f>($K$5)*'Tariffs July 2019'!N34/100</f>
        <v>220.59865565454544</v>
      </c>
      <c r="E46" s="90">
        <v>0</v>
      </c>
      <c r="F46" s="90">
        <f>($L$5)*'Tariffs July 2019'!AE34/100</f>
        <v>25.610799054545456</v>
      </c>
      <c r="G46" s="90">
        <f t="shared" si="20"/>
        <v>344.6077547090909</v>
      </c>
      <c r="H46" s="90">
        <f t="shared" si="21"/>
        <v>984.83781883636357</v>
      </c>
      <c r="I46" s="91">
        <f t="shared" si="22"/>
        <v>1378.4310188363636</v>
      </c>
      <c r="J46" s="91">
        <f t="shared" si="23"/>
        <v>1516.2741207200002</v>
      </c>
      <c r="K46" s="36">
        <f>'Tariffs July 2019'!AW34</f>
        <v>0</v>
      </c>
      <c r="L46" s="36">
        <f>'Tariffs July 2019'!AX34</f>
        <v>0</v>
      </c>
      <c r="M46" s="36">
        <f>'Tariffs July 2019'!AY34</f>
        <v>0</v>
      </c>
      <c r="N46" s="36">
        <f>'Tariffs July 2019'!AZ34</f>
        <v>0</v>
      </c>
      <c r="O46" s="92">
        <f>($F$6*'Tariffs July 2019'!AT34/100)*4</f>
        <v>305.91792000000004</v>
      </c>
      <c r="P46" s="275">
        <f t="shared" si="30"/>
        <v>1378.4310188363636</v>
      </c>
      <c r="Q46" s="275">
        <f>P46-(P46*M46/100)</f>
        <v>1378.4310188363636</v>
      </c>
      <c r="R46" s="275">
        <f t="shared" si="24"/>
        <v>1072.5130988363635</v>
      </c>
      <c r="S46" s="275">
        <f t="shared" si="25"/>
        <v>1072.5130988363635</v>
      </c>
      <c r="T46" s="93">
        <f t="shared" si="26"/>
        <v>1179.7644087199999</v>
      </c>
      <c r="U46" s="93">
        <f t="shared" si="26"/>
        <v>1179.7644087199999</v>
      </c>
      <c r="V46" s="94">
        <f>'Tariffs July 2019'!BI34</f>
        <v>0</v>
      </c>
      <c r="W46" s="94" t="str">
        <f>'Tariffs July 2019'!BJ34</f>
        <v>n</v>
      </c>
      <c r="X46" s="95">
        <f>'Tariffs July 2019'!G34</f>
        <v>42185</v>
      </c>
      <c r="Y46" s="132"/>
      <c r="Z46" s="132"/>
      <c r="AA46" s="132"/>
      <c r="AB46" s="132"/>
      <c r="AC46" s="132"/>
      <c r="AD46" s="132"/>
      <c r="AE46" s="132"/>
      <c r="AF46" s="132"/>
      <c r="AG46" s="132"/>
      <c r="AH46" s="132"/>
      <c r="AI46" s="132"/>
      <c r="AJ46" s="132"/>
      <c r="AK46" s="132"/>
    </row>
    <row r="47" spans="1:37" ht="14" x14ac:dyDescent="0.15">
      <c r="A47" s="89" t="str">
        <f>'Tariffs July 2019'!K35</f>
        <v>Q Energy</v>
      </c>
      <c r="B47" s="36" t="str">
        <f>'Tariffs July 2019'!L35</f>
        <v>Home Saver</v>
      </c>
      <c r="C47" s="90">
        <f>91*'Tariffs July 2019'!M35/100</f>
        <v>90.09</v>
      </c>
      <c r="D47" s="90">
        <f>($K$5)*'Tariffs July 2019'!N35/100</f>
        <v>226.31548758</v>
      </c>
      <c r="E47" s="90">
        <v>0</v>
      </c>
      <c r="F47" s="90">
        <f>($L$5)*'Tariffs July 2019'!AE35/100</f>
        <v>23.097596904000003</v>
      </c>
      <c r="G47" s="90">
        <f t="shared" si="20"/>
        <v>339.503084484</v>
      </c>
      <c r="H47" s="90">
        <f t="shared" si="21"/>
        <v>997.65233793599998</v>
      </c>
      <c r="I47" s="91">
        <f t="shared" si="22"/>
        <v>1358.012337936</v>
      </c>
      <c r="J47" s="91">
        <f t="shared" si="23"/>
        <v>1493.8135717296002</v>
      </c>
      <c r="K47" s="36">
        <f>'Tariffs July 2019'!AW35</f>
        <v>0</v>
      </c>
      <c r="L47" s="36">
        <f>'Tariffs July 2019'!AX35</f>
        <v>0</v>
      </c>
      <c r="M47" s="36">
        <f>'Tariffs July 2019'!AY35</f>
        <v>0</v>
      </c>
      <c r="N47" s="36">
        <f>'Tariffs July 2019'!AZ35</f>
        <v>0</v>
      </c>
      <c r="O47" s="92">
        <f>($F$6*'Tariffs July 2019'!AT35/100)*4</f>
        <v>222.48576</v>
      </c>
      <c r="P47" s="275">
        <f t="shared" si="30"/>
        <v>1358.012337936</v>
      </c>
      <c r="Q47" s="275">
        <f>P47-(H47*N47/100)</f>
        <v>1358.012337936</v>
      </c>
      <c r="R47" s="275">
        <f t="shared" si="24"/>
        <v>1135.526577936</v>
      </c>
      <c r="S47" s="275">
        <f t="shared" si="25"/>
        <v>1135.526577936</v>
      </c>
      <c r="T47" s="93">
        <f t="shared" si="26"/>
        <v>1249.0792357296</v>
      </c>
      <c r="U47" s="93">
        <f t="shared" si="26"/>
        <v>1249.0792357296</v>
      </c>
      <c r="V47" s="94">
        <f>'Tariffs July 2019'!BI35</f>
        <v>24</v>
      </c>
      <c r="W47" s="94" t="str">
        <f>'Tariffs July 2019'!BJ35</f>
        <v>n</v>
      </c>
      <c r="X47" s="95">
        <f>'Tariffs July 2019'!G35</f>
        <v>42089</v>
      </c>
      <c r="Y47" s="132"/>
      <c r="Z47" s="132"/>
      <c r="AA47" s="132"/>
      <c r="AB47" s="132"/>
      <c r="AC47" s="132"/>
      <c r="AD47" s="132"/>
      <c r="AE47" s="132"/>
      <c r="AF47" s="132"/>
      <c r="AG47" s="132"/>
      <c r="AH47" s="132"/>
      <c r="AI47" s="132"/>
      <c r="AJ47" s="132"/>
      <c r="AK47" s="132"/>
    </row>
    <row r="48" spans="1:37" ht="14" x14ac:dyDescent="0.15">
      <c r="A48" s="89" t="str">
        <f>'Tariffs July 2019'!K36</f>
        <v>1st Energy</v>
      </c>
      <c r="B48" s="36" t="str">
        <f>'Tariffs July 2019'!L36</f>
        <v>1st Saver</v>
      </c>
      <c r="C48" s="90">
        <f>91*'Tariffs July 2019'!M36/100</f>
        <v>108.29</v>
      </c>
      <c r="D48" s="90">
        <f>IF(K5&gt;='Tariffs July 2019'!P36,('Tariffs July 2019'!P36*'Tariffs July 2019'!N36/100),('Brisbane Bills Jul''19'!K5*'Tariffs July 2019'!N36/100))</f>
        <v>257.95723716363636</v>
      </c>
      <c r="E48" s="90">
        <f>IF(K5&lt;'Tariffs July 2019'!P36,(0),('Brisbane Bills Jul''19'!K5-'Tariffs July 2019'!P36)*'Tariffs July 2019'!Q36/100)</f>
        <v>0</v>
      </c>
      <c r="F48" s="90">
        <f>($L$5)*'Tariffs July 2019'!AE36/100</f>
        <v>32.317484563636363</v>
      </c>
      <c r="G48" s="90">
        <f t="shared" si="20"/>
        <v>398.56472172727274</v>
      </c>
      <c r="H48" s="90">
        <f t="shared" si="21"/>
        <v>1161.0988869090909</v>
      </c>
      <c r="I48" s="91">
        <f t="shared" si="22"/>
        <v>1594.258886909091</v>
      </c>
      <c r="J48" s="91">
        <f t="shared" si="23"/>
        <v>1753.6847756000002</v>
      </c>
      <c r="K48" s="36">
        <f>'Tariffs July 2019'!AW36</f>
        <v>0</v>
      </c>
      <c r="L48" s="36">
        <f>'Tariffs July 2019'!AX36</f>
        <v>0</v>
      </c>
      <c r="M48" s="36">
        <f>'Tariffs July 2019'!AY36</f>
        <v>5</v>
      </c>
      <c r="N48" s="36">
        <f>'Tariffs July 2019'!AZ36</f>
        <v>0</v>
      </c>
      <c r="O48" s="92">
        <f>($F$6*'Tariffs July 2019'!AT36/100)*4</f>
        <v>166.86432000000002</v>
      </c>
      <c r="P48" s="275">
        <f t="shared" si="30"/>
        <v>1594.258886909091</v>
      </c>
      <c r="Q48" s="275">
        <f>P48-(P48*M48/100)</f>
        <v>1514.5459425636363</v>
      </c>
      <c r="R48" s="275">
        <f t="shared" si="24"/>
        <v>1427.3945669090908</v>
      </c>
      <c r="S48" s="275">
        <f t="shared" si="25"/>
        <v>1347.6816225636362</v>
      </c>
      <c r="T48" s="93">
        <f t="shared" si="26"/>
        <v>1570.1340236000001</v>
      </c>
      <c r="U48" s="93">
        <f t="shared" si="26"/>
        <v>1482.4497848199999</v>
      </c>
      <c r="V48" s="94">
        <f>'Tariffs July 2019'!BI36</f>
        <v>0</v>
      </c>
      <c r="W48" s="94" t="str">
        <f>'Tariffs July 2019'!BJ36</f>
        <v>n</v>
      </c>
      <c r="X48" s="95">
        <f>'Tariffs July 2019'!G36</f>
        <v>42185</v>
      </c>
      <c r="Y48" s="132"/>
      <c r="Z48" s="132"/>
      <c r="AA48" s="132"/>
      <c r="AB48" s="132"/>
      <c r="AC48" s="132"/>
      <c r="AD48" s="132"/>
      <c r="AE48" s="132"/>
      <c r="AF48" s="132"/>
      <c r="AG48" s="132"/>
      <c r="AH48" s="132"/>
      <c r="AI48" s="132"/>
      <c r="AJ48" s="132"/>
      <c r="AK48" s="132"/>
    </row>
    <row r="49" spans="1:37" ht="14" x14ac:dyDescent="0.15">
      <c r="A49" s="89" t="str">
        <f>'Tariffs July 2019'!K37</f>
        <v>DC Power Co</v>
      </c>
      <c r="B49" s="36" t="str">
        <f>'Tariffs July 2019'!L37</f>
        <v>Market offer</v>
      </c>
      <c r="C49" s="90">
        <f>91*'Tariffs July 2019'!M37/100+'Tariffs July 2019'!BM37/4</f>
        <v>116.26799999999999</v>
      </c>
      <c r="D49" s="90">
        <f>($K$5)*'Tariffs July 2019'!N37/100</f>
        <v>328.69092030909093</v>
      </c>
      <c r="E49" s="90">
        <v>0</v>
      </c>
      <c r="F49" s="90">
        <f>($L$5)*'Tariffs July 2019'!AE37/100</f>
        <v>52.912518818181816</v>
      </c>
      <c r="G49" s="90">
        <f t="shared" ref="G49:G50" si="31">SUM(C49:F49)</f>
        <v>497.87143912727271</v>
      </c>
      <c r="H49" s="90">
        <f t="shared" ref="H49:H50" si="32">(G49-C49)*4</f>
        <v>1526.4137565090909</v>
      </c>
      <c r="I49" s="91">
        <f t="shared" ref="I49:I50" si="33">G49*4</f>
        <v>1991.4857565090908</v>
      </c>
      <c r="J49" s="91">
        <f t="shared" ref="J49:J50" si="34">I49*1.1</f>
        <v>2190.6343321600002</v>
      </c>
      <c r="K49" s="36">
        <f>'Tariffs July 2019'!AW37</f>
        <v>0</v>
      </c>
      <c r="L49" s="36">
        <f>'Tariffs July 2019'!AX37</f>
        <v>0</v>
      </c>
      <c r="M49" s="36">
        <f>'Tariffs July 2019'!AY37</f>
        <v>0</v>
      </c>
      <c r="N49" s="36">
        <f>'Tariffs July 2019'!AZ37</f>
        <v>0</v>
      </c>
      <c r="O49" s="92">
        <f>($F$6*'Tariffs July 2019'!AT37/100)*4</f>
        <v>417.16079999999999</v>
      </c>
      <c r="P49" s="275">
        <f t="shared" ref="P49:P50" si="35">I49</f>
        <v>1991.4857565090908</v>
      </c>
      <c r="Q49" s="275">
        <f>P49-(H49*N49/100)</f>
        <v>1991.4857565090908</v>
      </c>
      <c r="R49" s="275">
        <f t="shared" ref="R49:R50" si="36">P49-O49</f>
        <v>1574.324956509091</v>
      </c>
      <c r="S49" s="275">
        <f t="shared" ref="S49:S50" si="37">Q49-O49</f>
        <v>1574.324956509091</v>
      </c>
      <c r="T49" s="93">
        <f t="shared" ref="T49:T50" si="38">R49*1.1</f>
        <v>1731.7574521600002</v>
      </c>
      <c r="U49" s="93">
        <f t="shared" ref="U49:U50" si="39">S49*1.1</f>
        <v>1731.7574521600002</v>
      </c>
      <c r="V49" s="94">
        <f>'Tariffs July 2019'!BI37</f>
        <v>0</v>
      </c>
      <c r="W49" s="94" t="str">
        <f>'Tariffs July 2019'!BJ37</f>
        <v>n</v>
      </c>
      <c r="X49" s="95">
        <f>'Tariffs July 2019'!G37</f>
        <v>42185</v>
      </c>
      <c r="Y49" s="132"/>
      <c r="Z49" s="132"/>
      <c r="AA49" s="132"/>
      <c r="AB49" s="132"/>
      <c r="AC49" s="132"/>
      <c r="AD49" s="132"/>
      <c r="AE49" s="132"/>
      <c r="AF49" s="132"/>
      <c r="AG49" s="132"/>
      <c r="AH49" s="132"/>
      <c r="AI49" s="132"/>
      <c r="AJ49" s="132"/>
      <c r="AK49" s="132"/>
    </row>
    <row r="50" spans="1:37" ht="15" thickBot="1" x14ac:dyDescent="0.2">
      <c r="A50" s="96" t="str">
        <f>'Tariffs July 2019'!K38</f>
        <v>ReAmped Energy</v>
      </c>
      <c r="B50" s="97" t="str">
        <f>'Tariffs July 2019'!L38</f>
        <v>Market offer</v>
      </c>
      <c r="C50" s="98">
        <f>91*'Tariffs July 2019'!M38/100</f>
        <v>80.989999999999995</v>
      </c>
      <c r="D50" s="98">
        <f>($K$5)*'Tariffs July 2019'!N38/100</f>
        <v>222.64422639999998</v>
      </c>
      <c r="E50" s="98">
        <v>0</v>
      </c>
      <c r="F50" s="98">
        <f>($L$5)*'Tariffs July 2019'!AE38/100</f>
        <v>24.660843600000003</v>
      </c>
      <c r="G50" s="98">
        <f t="shared" si="31"/>
        <v>328.29507000000001</v>
      </c>
      <c r="H50" s="98">
        <f t="shared" si="32"/>
        <v>989.22028</v>
      </c>
      <c r="I50" s="99">
        <f t="shared" si="33"/>
        <v>1313.18028</v>
      </c>
      <c r="J50" s="99">
        <f t="shared" si="34"/>
        <v>1444.4983080000002</v>
      </c>
      <c r="K50" s="97">
        <f>'Tariffs July 2019'!AW38</f>
        <v>0</v>
      </c>
      <c r="L50" s="97">
        <f>'Tariffs July 2019'!AX38</f>
        <v>0</v>
      </c>
      <c r="M50" s="97">
        <f>'Tariffs July 2019'!AY38</f>
        <v>0</v>
      </c>
      <c r="N50" s="97">
        <f>'Tariffs July 2019'!AZ38</f>
        <v>0</v>
      </c>
      <c r="O50" s="100">
        <f>($F$6*'Tariffs July 2019'!AT38/100)*4</f>
        <v>222.48576</v>
      </c>
      <c r="P50" s="276">
        <f t="shared" si="35"/>
        <v>1313.18028</v>
      </c>
      <c r="Q50" s="276">
        <f>P50-(H50*N50/100)</f>
        <v>1313.18028</v>
      </c>
      <c r="R50" s="276">
        <f t="shared" si="36"/>
        <v>1090.69452</v>
      </c>
      <c r="S50" s="276">
        <f t="shared" si="37"/>
        <v>1090.69452</v>
      </c>
      <c r="T50" s="101">
        <f t="shared" si="38"/>
        <v>1199.7639720000002</v>
      </c>
      <c r="U50" s="101">
        <f t="shared" si="39"/>
        <v>1199.7639720000002</v>
      </c>
      <c r="V50" s="102">
        <f>'Tariffs July 2019'!BI38</f>
        <v>0</v>
      </c>
      <c r="W50" s="102" t="str">
        <f>'Tariffs July 2019'!BJ38</f>
        <v>n</v>
      </c>
      <c r="X50" s="103">
        <f>'Tariffs July 2019'!G38</f>
        <v>42066</v>
      </c>
      <c r="Y50" s="132"/>
      <c r="Z50" s="132"/>
      <c r="AA50" s="132"/>
      <c r="AB50" s="132"/>
      <c r="AC50" s="132"/>
      <c r="AD50" s="132"/>
      <c r="AE50" s="132"/>
      <c r="AF50" s="132"/>
      <c r="AG50" s="132"/>
      <c r="AH50" s="132"/>
      <c r="AI50" s="132"/>
      <c r="AJ50" s="132"/>
      <c r="AK50" s="132"/>
    </row>
    <row r="51" spans="1:37" ht="14" x14ac:dyDescent="0.15">
      <c r="X51" s="132"/>
      <c r="Y51" s="132"/>
      <c r="Z51" s="132"/>
      <c r="AA51" s="132"/>
      <c r="AB51" s="132"/>
      <c r="AC51" s="132"/>
      <c r="AD51" s="132"/>
      <c r="AE51" s="132"/>
      <c r="AF51" s="132"/>
      <c r="AG51" s="132"/>
      <c r="AH51" s="132"/>
      <c r="AI51" s="132"/>
      <c r="AJ51" s="132"/>
      <c r="AK51" s="132"/>
    </row>
    <row r="52" spans="1:37" ht="15" thickBot="1" x14ac:dyDescent="0.2">
      <c r="X52" s="132"/>
      <c r="Y52" s="132"/>
      <c r="Z52" s="132"/>
      <c r="AA52" s="132"/>
      <c r="AB52" s="132"/>
      <c r="AC52" s="132"/>
      <c r="AD52" s="132"/>
      <c r="AE52" s="132"/>
      <c r="AF52" s="132"/>
      <c r="AG52" s="132"/>
      <c r="AH52" s="132"/>
      <c r="AI52" s="132"/>
      <c r="AJ52" s="132"/>
      <c r="AK52" s="132"/>
    </row>
    <row r="53" spans="1:37" ht="14" x14ac:dyDescent="0.15">
      <c r="A53" s="86" t="s">
        <v>201</v>
      </c>
      <c r="B53" s="87"/>
      <c r="C53" s="87"/>
      <c r="D53" s="104"/>
      <c r="E53" s="104"/>
      <c r="F53" s="104"/>
      <c r="G53" s="105"/>
      <c r="H53" s="105"/>
      <c r="I53" s="87"/>
      <c r="J53" s="87"/>
      <c r="K53" s="87"/>
      <c r="L53" s="87"/>
      <c r="M53" s="87"/>
      <c r="N53" s="87"/>
      <c r="O53" s="87"/>
      <c r="P53" s="87"/>
      <c r="Q53" s="87"/>
      <c r="R53" s="87"/>
      <c r="S53" s="87"/>
      <c r="T53" s="87"/>
      <c r="U53" s="87"/>
      <c r="V53" s="87"/>
      <c r="W53" s="87"/>
      <c r="X53" s="88"/>
      <c r="Y53" s="132"/>
      <c r="Z53" s="132"/>
      <c r="AA53" s="132"/>
      <c r="AB53" s="132"/>
      <c r="AC53" s="132"/>
      <c r="AD53" s="132"/>
      <c r="AE53" s="132"/>
      <c r="AF53" s="132"/>
      <c r="AG53" s="132"/>
      <c r="AH53" s="132"/>
      <c r="AI53" s="132"/>
      <c r="AJ53" s="132"/>
      <c r="AK53" s="132"/>
    </row>
    <row r="54" spans="1:37" ht="75" x14ac:dyDescent="0.15">
      <c r="A54" s="277" t="s">
        <v>184</v>
      </c>
      <c r="B54" s="278" t="s">
        <v>222</v>
      </c>
      <c r="C54" s="279" t="s">
        <v>211</v>
      </c>
      <c r="D54" s="279" t="s">
        <v>113</v>
      </c>
      <c r="E54" s="280" t="s">
        <v>232</v>
      </c>
      <c r="F54" s="279" t="s">
        <v>235</v>
      </c>
      <c r="G54" s="279" t="s">
        <v>234</v>
      </c>
      <c r="H54" s="281" t="s">
        <v>206</v>
      </c>
      <c r="I54" s="281" t="s">
        <v>224</v>
      </c>
      <c r="J54" s="282" t="s">
        <v>214</v>
      </c>
      <c r="K54" s="283" t="s">
        <v>215</v>
      </c>
      <c r="L54" s="283" t="s">
        <v>189</v>
      </c>
      <c r="M54" s="283" t="s">
        <v>127</v>
      </c>
      <c r="N54" s="283" t="s">
        <v>209</v>
      </c>
      <c r="O54" s="284" t="s">
        <v>233</v>
      </c>
      <c r="P54" s="285" t="s">
        <v>190</v>
      </c>
      <c r="Q54" s="285" t="s">
        <v>148</v>
      </c>
      <c r="R54" s="285" t="s">
        <v>118</v>
      </c>
      <c r="S54" s="285" t="s">
        <v>161</v>
      </c>
      <c r="T54" s="284" t="s">
        <v>199</v>
      </c>
      <c r="U54" s="284" t="s">
        <v>210</v>
      </c>
      <c r="V54" s="288" t="s">
        <v>149</v>
      </c>
      <c r="W54" s="283" t="s">
        <v>150</v>
      </c>
      <c r="X54" s="287" t="s">
        <v>56</v>
      </c>
      <c r="Y54" s="132"/>
      <c r="Z54" s="132"/>
      <c r="AA54" s="132"/>
      <c r="AB54" s="132"/>
      <c r="AC54" s="132"/>
      <c r="AD54" s="132"/>
      <c r="AE54" s="132"/>
      <c r="AF54" s="132"/>
      <c r="AG54" s="132"/>
      <c r="AH54" s="132"/>
      <c r="AI54" s="132"/>
      <c r="AJ54" s="132"/>
      <c r="AK54" s="132"/>
    </row>
    <row r="55" spans="1:37" ht="14" x14ac:dyDescent="0.15">
      <c r="A55" s="89" t="str">
        <f>'Tariffs July 2019'!K39</f>
        <v>AGL</v>
      </c>
      <c r="B55" s="36" t="str">
        <f>'Tariffs July 2019'!L39</f>
        <v>Solar Savers</v>
      </c>
      <c r="C55" s="90">
        <f>91*'Tariffs July 2019'!M39/100</f>
        <v>90.999999999999986</v>
      </c>
      <c r="D55" s="90">
        <f>($K$5)*'Tariffs July 2019'!N39/100</f>
        <v>276.25971225454543</v>
      </c>
      <c r="E55" s="90">
        <v>0</v>
      </c>
      <c r="F55" s="90">
        <f>($L$5)*'Tariffs July 2019'!AE39/100</f>
        <v>39.613142454545454</v>
      </c>
      <c r="G55" s="90">
        <f>SUM(C55:F55)</f>
        <v>406.87285470909092</v>
      </c>
      <c r="H55" s="90">
        <f>(G55-C55)*4</f>
        <v>1263.4914188363637</v>
      </c>
      <c r="I55" s="91">
        <f>G55*4</f>
        <v>1627.4914188363637</v>
      </c>
      <c r="J55" s="91">
        <f>I55*1.1</f>
        <v>1790.2405607200001</v>
      </c>
      <c r="K55" s="36">
        <f>'Tariffs July 2019'!AW39</f>
        <v>0</v>
      </c>
      <c r="L55" s="36">
        <f>'Tariffs July 2019'!AX39</f>
        <v>0</v>
      </c>
      <c r="M55" s="36">
        <f>'Tariffs July 2019'!AY39</f>
        <v>0</v>
      </c>
      <c r="N55" s="36">
        <f>'Tariffs July 2019'!AZ39</f>
        <v>0</v>
      </c>
      <c r="O55" s="92">
        <f>($F$6*'Tariffs July 2019'!AT39/100)*4</f>
        <v>417.16079999999999</v>
      </c>
      <c r="P55" s="275">
        <f>I55-(I55*K55/100)</f>
        <v>1627.4914188363637</v>
      </c>
      <c r="Q55" s="275">
        <f>P55-(H55*N55/100)</f>
        <v>1627.4914188363637</v>
      </c>
      <c r="R55" s="275">
        <f>P55-O55</f>
        <v>1210.3306188363636</v>
      </c>
      <c r="S55" s="275">
        <f>Q55-O55</f>
        <v>1210.3306188363636</v>
      </c>
      <c r="T55" s="93">
        <f>R55*1.1</f>
        <v>1331.36368072</v>
      </c>
      <c r="U55" s="93">
        <f>S55*1.1</f>
        <v>1331.36368072</v>
      </c>
      <c r="V55" s="94">
        <f>'Tariffs July 2019'!BI39</f>
        <v>0</v>
      </c>
      <c r="W55" s="94" t="str">
        <f>'Tariffs July 2019'!BJ39</f>
        <v>n</v>
      </c>
      <c r="X55" s="95">
        <f>'Tariffs July 2019'!G39</f>
        <v>42199</v>
      </c>
      <c r="Y55" s="132"/>
      <c r="Z55" s="132"/>
      <c r="AA55" s="132"/>
      <c r="AB55" s="132"/>
      <c r="AC55" s="132"/>
      <c r="AD55" s="132"/>
      <c r="AE55" s="132"/>
      <c r="AF55" s="132"/>
      <c r="AG55" s="132"/>
      <c r="AH55" s="132"/>
      <c r="AI55" s="132"/>
      <c r="AJ55" s="132"/>
      <c r="AK55" s="132"/>
    </row>
    <row r="56" spans="1:37" ht="14" x14ac:dyDescent="0.15">
      <c r="A56" s="89" t="str">
        <f>'Tariffs July 2019'!K40</f>
        <v>Click Energy</v>
      </c>
      <c r="B56" s="36" t="str">
        <f>'Tariffs July 2019'!L40</f>
        <v>Banksia Solar</v>
      </c>
      <c r="C56" s="90">
        <f>91*'Tariffs July 2019'!M40/100</f>
        <v>97.733999999999995</v>
      </c>
      <c r="D56" s="90">
        <f>($K$5)*'Tariffs July 2019'!N40/100</f>
        <v>266.46250499999996</v>
      </c>
      <c r="E56" s="90">
        <v>0</v>
      </c>
      <c r="F56" s="90">
        <f>($L$5)*'Tariffs July 2019'!AE40/100</f>
        <v>40.658093454545458</v>
      </c>
      <c r="G56" s="90">
        <f>SUM(C56:F56)</f>
        <v>404.8545984545454</v>
      </c>
      <c r="H56" s="90">
        <f t="shared" ref="H56:H67" si="40">(G56-C56)*4</f>
        <v>1228.4823938181817</v>
      </c>
      <c r="I56" s="91">
        <f t="shared" ref="I56:I67" si="41">G56*4</f>
        <v>1619.4183938181816</v>
      </c>
      <c r="J56" s="91">
        <f t="shared" ref="J56:J67" si="42">I56*1.1</f>
        <v>1781.3602331999998</v>
      </c>
      <c r="K56" s="36">
        <f>'Tariffs July 2019'!AW40</f>
        <v>0</v>
      </c>
      <c r="L56" s="36">
        <f>'Tariffs July 2019'!AX40</f>
        <v>0</v>
      </c>
      <c r="M56" s="36">
        <f>'Tariffs July 2019'!AY40</f>
        <v>0</v>
      </c>
      <c r="N56" s="36">
        <f>'Tariffs July 2019'!AZ40</f>
        <v>0</v>
      </c>
      <c r="O56" s="92">
        <f>($F$6*'Tariffs July 2019'!AT40/100)*4</f>
        <v>333.72864000000004</v>
      </c>
      <c r="P56" s="275">
        <f>I56</f>
        <v>1619.4183938181816</v>
      </c>
      <c r="Q56" s="275">
        <f>P56-(P56*M56/100)</f>
        <v>1619.4183938181816</v>
      </c>
      <c r="R56" s="275">
        <f t="shared" ref="R56:R67" si="43">P56-O56</f>
        <v>1285.6897538181815</v>
      </c>
      <c r="S56" s="275">
        <f t="shared" ref="S56:S67" si="44">Q56-O56</f>
        <v>1285.6897538181815</v>
      </c>
      <c r="T56" s="93">
        <f t="shared" ref="T56:U70" si="45">R56*1.1</f>
        <v>1414.2587291999998</v>
      </c>
      <c r="U56" s="93">
        <f t="shared" si="45"/>
        <v>1414.2587291999998</v>
      </c>
      <c r="V56" s="94">
        <f>'Tariffs July 2019'!BI40</f>
        <v>0</v>
      </c>
      <c r="W56" s="94" t="str">
        <f>'Tariffs July 2019'!BJ40</f>
        <v>n</v>
      </c>
      <c r="X56" s="95">
        <f>'Tariffs July 2019'!G40</f>
        <v>42188</v>
      </c>
      <c r="Y56" s="132"/>
      <c r="Z56" s="132"/>
      <c r="AA56" s="132"/>
      <c r="AB56" s="132"/>
      <c r="AC56" s="132"/>
      <c r="AD56" s="132"/>
      <c r="AE56" s="132"/>
      <c r="AF56" s="132"/>
      <c r="AG56" s="132"/>
      <c r="AH56" s="132"/>
      <c r="AI56" s="132"/>
      <c r="AJ56" s="132"/>
      <c r="AK56" s="132"/>
    </row>
    <row r="57" spans="1:37" ht="14" x14ac:dyDescent="0.15">
      <c r="A57" s="89" t="str">
        <f>'Tariffs July 2019'!K41</f>
        <v>Diamond Energy</v>
      </c>
      <c r="B57" s="36" t="str">
        <f>'Tariffs July 2019'!L41</f>
        <v>Pay on time discount</v>
      </c>
      <c r="C57" s="90">
        <f>91*'Tariffs July 2019'!M41/100</f>
        <v>116.91679999999998</v>
      </c>
      <c r="D57" s="90">
        <f>($K$5)*'Tariffs July 2019'!N41/100</f>
        <v>265.04137164000002</v>
      </c>
      <c r="E57" s="90">
        <v>0</v>
      </c>
      <c r="F57" s="90">
        <f>($L$5)*'Tariffs July 2019'!AE41/100</f>
        <v>38.893076220000005</v>
      </c>
      <c r="G57" s="90">
        <f t="shared" ref="G57:G67" si="46">SUM(C57:F57)</f>
        <v>420.85124786</v>
      </c>
      <c r="H57" s="90">
        <f t="shared" si="40"/>
        <v>1215.7377914400001</v>
      </c>
      <c r="I57" s="91">
        <f t="shared" si="41"/>
        <v>1683.40499144</v>
      </c>
      <c r="J57" s="91">
        <f t="shared" si="42"/>
        <v>1851.7454905840002</v>
      </c>
      <c r="K57" s="36">
        <f>'Tariffs July 2019'!AW41</f>
        <v>0</v>
      </c>
      <c r="L57" s="36">
        <f>'Tariffs July 2019'!AX41</f>
        <v>0</v>
      </c>
      <c r="M57" s="36">
        <f>'Tariffs July 2019'!AY41</f>
        <v>7</v>
      </c>
      <c r="N57" s="36">
        <f>'Tariffs July 2019'!AZ41</f>
        <v>0</v>
      </c>
      <c r="O57" s="92">
        <f>($F$6*'Tariffs July 2019'!AT41/100)*4</f>
        <v>333.72864000000004</v>
      </c>
      <c r="P57" s="275">
        <f>I57</f>
        <v>1683.40499144</v>
      </c>
      <c r="Q57" s="275">
        <f>P57-(P57*M57/100)</f>
        <v>1565.5666420391999</v>
      </c>
      <c r="R57" s="275">
        <f t="shared" si="43"/>
        <v>1349.67635144</v>
      </c>
      <c r="S57" s="275">
        <f t="shared" si="44"/>
        <v>1231.8380020391999</v>
      </c>
      <c r="T57" s="93">
        <f t="shared" si="45"/>
        <v>1484.643986584</v>
      </c>
      <c r="U57" s="93">
        <f t="shared" si="45"/>
        <v>1355.02180224312</v>
      </c>
      <c r="V57" s="94">
        <f>'Tariffs July 2019'!BI41</f>
        <v>0</v>
      </c>
      <c r="W57" s="94" t="str">
        <f>'Tariffs July 2019'!BJ41</f>
        <v>n</v>
      </c>
      <c r="X57" s="95">
        <f>'Tariffs July 2019'!G41</f>
        <v>41851</v>
      </c>
      <c r="Y57" s="132"/>
      <c r="Z57" s="132"/>
      <c r="AA57" s="132"/>
      <c r="AB57" s="132"/>
      <c r="AC57" s="132"/>
      <c r="AD57" s="132"/>
      <c r="AE57" s="132"/>
      <c r="AF57" s="132"/>
      <c r="AG57" s="132"/>
      <c r="AH57" s="132"/>
      <c r="AI57" s="132"/>
      <c r="AJ57" s="132"/>
      <c r="AK57" s="132"/>
    </row>
    <row r="58" spans="1:37" ht="14" x14ac:dyDescent="0.15">
      <c r="A58" s="89" t="str">
        <f>'Tariffs July 2019'!K42</f>
        <v>Dodo Power &amp; Gas</v>
      </c>
      <c r="B58" s="36" t="str">
        <f>'Tariffs July 2019'!L42</f>
        <v>Market offer</v>
      </c>
      <c r="C58" s="90">
        <f>91*'Tariffs July 2019'!M42/100</f>
        <v>100.10827272727272</v>
      </c>
      <c r="D58" s="90">
        <f>($K$5)*'Tariffs July 2019'!N42/100</f>
        <v>246.43744401818182</v>
      </c>
      <c r="E58" s="90">
        <v>0</v>
      </c>
      <c r="F58" s="90">
        <f>($L$5)*'Tariffs July 2019'!AE42/100</f>
        <v>32.92545605454545</v>
      </c>
      <c r="G58" s="90">
        <f t="shared" si="46"/>
        <v>379.47117280000003</v>
      </c>
      <c r="H58" s="90">
        <f t="shared" si="40"/>
        <v>1117.4516002909093</v>
      </c>
      <c r="I58" s="91">
        <f t="shared" si="41"/>
        <v>1517.8846912000001</v>
      </c>
      <c r="J58" s="91">
        <f t="shared" si="42"/>
        <v>1669.6731603200003</v>
      </c>
      <c r="K58" s="36">
        <f>'Tariffs July 2019'!AW42</f>
        <v>0</v>
      </c>
      <c r="L58" s="36">
        <f>'Tariffs July 2019'!AX42</f>
        <v>0</v>
      </c>
      <c r="M58" s="36">
        <f>'Tariffs July 2019'!AY42</f>
        <v>0</v>
      </c>
      <c r="N58" s="36">
        <f>'Tariffs July 2019'!AZ42</f>
        <v>0</v>
      </c>
      <c r="O58" s="92">
        <f>($F$6*'Tariffs July 2019'!AT42/100)*4</f>
        <v>236.39112</v>
      </c>
      <c r="P58" s="275">
        <f>I58</f>
        <v>1517.8846912000001</v>
      </c>
      <c r="Q58" s="275">
        <f t="shared" ref="Q58:Q64" si="47">P58-(H58*N58/100)</f>
        <v>1517.8846912000001</v>
      </c>
      <c r="R58" s="275">
        <f t="shared" si="43"/>
        <v>1281.4935712000001</v>
      </c>
      <c r="S58" s="275">
        <f t="shared" si="44"/>
        <v>1281.4935712000001</v>
      </c>
      <c r="T58" s="93">
        <f t="shared" si="45"/>
        <v>1409.6429283200002</v>
      </c>
      <c r="U58" s="93">
        <f t="shared" si="45"/>
        <v>1409.6429283200002</v>
      </c>
      <c r="V58" s="94">
        <f>'Tariffs July 2019'!BI42</f>
        <v>0</v>
      </c>
      <c r="W58" s="94" t="str">
        <f>'Tariffs July 2019'!BJ42</f>
        <v>n</v>
      </c>
      <c r="X58" s="95">
        <f>'Tariffs July 2019'!G42</f>
        <v>42185</v>
      </c>
      <c r="Y58" s="132"/>
      <c r="Z58" s="132"/>
      <c r="AA58" s="132"/>
      <c r="AB58" s="132"/>
      <c r="AC58" s="132"/>
      <c r="AD58" s="132"/>
      <c r="AE58" s="132"/>
      <c r="AF58" s="132"/>
      <c r="AG58" s="132"/>
      <c r="AH58" s="132"/>
      <c r="AI58" s="132"/>
      <c r="AJ58" s="132"/>
      <c r="AK58" s="132"/>
    </row>
    <row r="59" spans="1:37" ht="14" x14ac:dyDescent="0.15">
      <c r="A59" s="89" t="str">
        <f>'Tariffs July 2019'!K43</f>
        <v>EnergyAustralia</v>
      </c>
      <c r="B59" s="36" t="str">
        <f>'Tariffs July 2019'!L43</f>
        <v>Total Plan Home</v>
      </c>
      <c r="C59" s="90">
        <f>91*'Tariffs July 2019'!M43/100</f>
        <v>84.629999999999981</v>
      </c>
      <c r="D59" s="90">
        <f>($K$5)*'Tariffs July 2019'!N43/100</f>
        <v>282.82707096363634</v>
      </c>
      <c r="E59" s="90">
        <v>0</v>
      </c>
      <c r="F59" s="90">
        <f>($L$5)*'Tariffs July 2019'!AE43/100</f>
        <v>39.746136218181825</v>
      </c>
      <c r="G59" s="90">
        <f t="shared" si="46"/>
        <v>407.20320718181819</v>
      </c>
      <c r="H59" s="90">
        <f t="shared" si="40"/>
        <v>1290.2928287272728</v>
      </c>
      <c r="I59" s="91">
        <f t="shared" si="41"/>
        <v>1628.8128287272727</v>
      </c>
      <c r="J59" s="91">
        <f t="shared" si="42"/>
        <v>1791.6941116000003</v>
      </c>
      <c r="K59" s="36">
        <f>'Tariffs July 2019'!AW43</f>
        <v>11</v>
      </c>
      <c r="L59" s="36">
        <f>'Tariffs July 2019'!AX43</f>
        <v>0</v>
      </c>
      <c r="M59" s="36">
        <f>'Tariffs July 2019'!AY43</f>
        <v>0</v>
      </c>
      <c r="N59" s="36">
        <f>'Tariffs July 2019'!AZ43</f>
        <v>0</v>
      </c>
      <c r="O59" s="92">
        <f>($F$6*'Tariffs July 2019'!AT43/100)*4</f>
        <v>447.75259200000005</v>
      </c>
      <c r="P59" s="275">
        <f>I59-(I59*K59/100)</f>
        <v>1449.6434175672728</v>
      </c>
      <c r="Q59" s="275">
        <f t="shared" si="47"/>
        <v>1449.6434175672728</v>
      </c>
      <c r="R59" s="275">
        <f t="shared" si="43"/>
        <v>1001.8908255672727</v>
      </c>
      <c r="S59" s="275">
        <f t="shared" si="44"/>
        <v>1001.8908255672727</v>
      </c>
      <c r="T59" s="93">
        <f t="shared" si="45"/>
        <v>1102.079908124</v>
      </c>
      <c r="U59" s="93">
        <f t="shared" si="45"/>
        <v>1102.079908124</v>
      </c>
      <c r="V59" s="94">
        <f>'Tariffs July 2019'!BI43</f>
        <v>0</v>
      </c>
      <c r="W59" s="94" t="str">
        <f>'Tariffs July 2019'!BJ43</f>
        <v>n</v>
      </c>
      <c r="X59" s="95">
        <f>'Tariffs July 2019'!G43</f>
        <v>42195</v>
      </c>
      <c r="Y59" s="132"/>
      <c r="Z59" s="132"/>
      <c r="AA59" s="132"/>
      <c r="AB59" s="132"/>
      <c r="AC59" s="132"/>
      <c r="AD59" s="132"/>
      <c r="AE59" s="132"/>
      <c r="AF59" s="132"/>
      <c r="AG59" s="132"/>
      <c r="AH59" s="132"/>
      <c r="AI59" s="132"/>
      <c r="AJ59" s="132"/>
      <c r="AK59" s="132"/>
    </row>
    <row r="60" spans="1:37" ht="14" x14ac:dyDescent="0.15">
      <c r="A60" s="89" t="str">
        <f>'Tariffs July 2019'!K44</f>
        <v>Energy Locals</v>
      </c>
      <c r="B60" s="36" t="str">
        <f>'Tariffs July 2019'!L44</f>
        <v>Solar Member Promise</v>
      </c>
      <c r="C60" s="90">
        <f>91*'Tariffs July 2019'!M44/100+'Tariffs July 2019'!BM44/4</f>
        <v>166.45909090909089</v>
      </c>
      <c r="D60" s="90">
        <f>($K$5)*'Tariffs July 2019'!N44/100</f>
        <v>242.23864090909089</v>
      </c>
      <c r="E60" s="90">
        <v>0</v>
      </c>
      <c r="F60" s="90">
        <f>($L$5)*'Tariffs July 2019'!AE44/100</f>
        <v>37.998218181818181</v>
      </c>
      <c r="G60" s="90">
        <f t="shared" si="46"/>
        <v>446.69594999999993</v>
      </c>
      <c r="H60" s="90">
        <f t="shared" si="40"/>
        <v>1120.9474363636361</v>
      </c>
      <c r="I60" s="91">
        <f t="shared" si="41"/>
        <v>1786.7837999999997</v>
      </c>
      <c r="J60" s="91">
        <f t="shared" si="42"/>
        <v>1965.4621799999998</v>
      </c>
      <c r="K60" s="36">
        <f>'Tariffs July 2019'!AW44</f>
        <v>0</v>
      </c>
      <c r="L60" s="36">
        <f>'Tariffs July 2019'!AX44</f>
        <v>0</v>
      </c>
      <c r="M60" s="36">
        <f>'Tariffs July 2019'!AY44</f>
        <v>0</v>
      </c>
      <c r="N60" s="36">
        <f>'Tariffs July 2019'!AZ44</f>
        <v>0</v>
      </c>
      <c r="O60" s="92">
        <f>($F$6*'Tariffs July 2019'!AT44/100)*4</f>
        <v>444.97152</v>
      </c>
      <c r="P60" s="275">
        <f t="shared" ref="P60" si="48">I60</f>
        <v>1786.7837999999997</v>
      </c>
      <c r="Q60" s="275">
        <f t="shared" si="47"/>
        <v>1786.7837999999997</v>
      </c>
      <c r="R60" s="275">
        <f t="shared" si="43"/>
        <v>1341.8122799999996</v>
      </c>
      <c r="S60" s="275">
        <f t="shared" si="44"/>
        <v>1341.8122799999996</v>
      </c>
      <c r="T60" s="93">
        <f t="shared" si="45"/>
        <v>1475.9935079999998</v>
      </c>
      <c r="U60" s="93">
        <f t="shared" si="45"/>
        <v>1475.9935079999998</v>
      </c>
      <c r="V60" s="94">
        <f>'Tariffs July 2019'!BI44</f>
        <v>0</v>
      </c>
      <c r="W60" s="94" t="str">
        <f>'Tariffs July 2019'!BJ44</f>
        <v>n</v>
      </c>
      <c r="X60" s="95">
        <f>'Tariffs July 2019'!G44</f>
        <v>42187</v>
      </c>
      <c r="Y60" s="132"/>
      <c r="Z60" s="132"/>
      <c r="AA60" s="132"/>
      <c r="AB60" s="132"/>
      <c r="AC60" s="132"/>
      <c r="AD60" s="132"/>
      <c r="AE60" s="132"/>
      <c r="AF60" s="132"/>
      <c r="AG60" s="132"/>
      <c r="AH60" s="132"/>
      <c r="AI60" s="132"/>
      <c r="AJ60" s="132"/>
      <c r="AK60" s="132"/>
    </row>
    <row r="61" spans="1:37" ht="14" x14ac:dyDescent="0.15">
      <c r="A61" s="89" t="str">
        <f>'Tariffs July 2019'!K45</f>
        <v>Origin Energy</v>
      </c>
      <c r="B61" s="36" t="str">
        <f>'Tariffs July 2019'!L45</f>
        <v>Solar Optimiser</v>
      </c>
      <c r="C61" s="90">
        <f>91*'Tariffs July 2019'!M45/100</f>
        <v>98.48681818181818</v>
      </c>
      <c r="D61" s="90">
        <f>($K$5)*'Tariffs July 2019'!N45/100</f>
        <v>268.29275250909092</v>
      </c>
      <c r="E61" s="90">
        <v>0</v>
      </c>
      <c r="F61" s="90">
        <f>($L$5)*'Tariffs July 2019'!AE45/100</f>
        <v>39.613142454545454</v>
      </c>
      <c r="G61" s="90">
        <f t="shared" si="46"/>
        <v>406.39271314545454</v>
      </c>
      <c r="H61" s="90">
        <f t="shared" si="40"/>
        <v>1231.6235798545454</v>
      </c>
      <c r="I61" s="91">
        <f t="shared" si="41"/>
        <v>1625.5708525818181</v>
      </c>
      <c r="J61" s="91">
        <f t="shared" si="42"/>
        <v>1788.1279378400002</v>
      </c>
      <c r="K61" s="36">
        <f>'Tariffs July 2019'!AW45</f>
        <v>0</v>
      </c>
      <c r="L61" s="36">
        <f>'Tariffs July 2019'!AX45</f>
        <v>0</v>
      </c>
      <c r="M61" s="36">
        <f>'Tariffs July 2019'!AY45</f>
        <v>0</v>
      </c>
      <c r="N61" s="36">
        <f>'Tariffs July 2019'!AZ45</f>
        <v>0</v>
      </c>
      <c r="O61" s="92">
        <f>($F$6*'Tariffs July 2019'!AT45/100)*4</f>
        <v>417.16079999999999</v>
      </c>
      <c r="P61" s="275">
        <f>I61</f>
        <v>1625.5708525818181</v>
      </c>
      <c r="Q61" s="275">
        <f>P61</f>
        <v>1625.5708525818181</v>
      </c>
      <c r="R61" s="275">
        <f t="shared" si="43"/>
        <v>1208.410052581818</v>
      </c>
      <c r="S61" s="275">
        <f t="shared" si="44"/>
        <v>1208.410052581818</v>
      </c>
      <c r="T61" s="93">
        <f>R61*1.1</f>
        <v>1329.2510578399999</v>
      </c>
      <c r="U61" s="93">
        <f>S61*1.1</f>
        <v>1329.2510578399999</v>
      </c>
      <c r="V61" s="94">
        <f>'Tariffs July 2019'!BI45</f>
        <v>0</v>
      </c>
      <c r="W61" s="94" t="str">
        <f>'Tariffs July 2019'!BJ45</f>
        <v>n</v>
      </c>
      <c r="X61" s="95">
        <f>'Tariffs July 2019'!G45</f>
        <v>42186</v>
      </c>
      <c r="Y61" s="132"/>
      <c r="Z61" s="132"/>
      <c r="AA61" s="132"/>
      <c r="AB61" s="132"/>
      <c r="AC61" s="132"/>
      <c r="AD61" s="132"/>
      <c r="AE61" s="132"/>
      <c r="AF61" s="132"/>
      <c r="AG61" s="132"/>
      <c r="AH61" s="132"/>
      <c r="AI61" s="132"/>
      <c r="AJ61" s="132"/>
      <c r="AK61" s="132"/>
    </row>
    <row r="62" spans="1:37" ht="14" x14ac:dyDescent="0.15">
      <c r="A62" s="89" t="str">
        <f>'Tariffs July 2019'!K46</f>
        <v>Powerdirect</v>
      </c>
      <c r="B62" s="36" t="str">
        <f>'Tariffs July 2019'!L46</f>
        <v>Discount Saver</v>
      </c>
      <c r="C62" s="90">
        <f>91*'Tariffs July 2019'!M46/100</f>
        <v>90.999999999999986</v>
      </c>
      <c r="D62" s="90">
        <f>($K$5)*'Tariffs July 2019'!N46/100</f>
        <v>276.25971225454543</v>
      </c>
      <c r="E62" s="90">
        <v>0</v>
      </c>
      <c r="F62" s="90">
        <f>($L$5)*'Tariffs July 2019'!AE46/100</f>
        <v>39.613142454545454</v>
      </c>
      <c r="G62" s="90">
        <f t="shared" si="46"/>
        <v>406.87285470909092</v>
      </c>
      <c r="H62" s="90">
        <f t="shared" si="40"/>
        <v>1263.4914188363637</v>
      </c>
      <c r="I62" s="91">
        <f t="shared" si="41"/>
        <v>1627.4914188363637</v>
      </c>
      <c r="J62" s="91">
        <f t="shared" si="42"/>
        <v>1790.2405607200001</v>
      </c>
      <c r="K62" s="36">
        <f>'Tariffs July 2019'!AW46</f>
        <v>11</v>
      </c>
      <c r="L62" s="36">
        <f>'Tariffs July 2019'!AX46</f>
        <v>0</v>
      </c>
      <c r="M62" s="36">
        <f>'Tariffs July 2019'!AY46</f>
        <v>0</v>
      </c>
      <c r="N62" s="36">
        <f>'Tariffs July 2019'!AZ46</f>
        <v>0</v>
      </c>
      <c r="O62" s="92">
        <f>($F$6*'Tariffs July 2019'!AT46/100)*4</f>
        <v>239.172192</v>
      </c>
      <c r="P62" s="275">
        <f>I62-(I62*K62/100)</f>
        <v>1448.4673627643638</v>
      </c>
      <c r="Q62" s="275">
        <f t="shared" si="47"/>
        <v>1448.4673627643638</v>
      </c>
      <c r="R62" s="275">
        <f t="shared" si="43"/>
        <v>1209.2951707643638</v>
      </c>
      <c r="S62" s="275">
        <f t="shared" si="44"/>
        <v>1209.2951707643638</v>
      </c>
      <c r="T62" s="93">
        <f t="shared" si="45"/>
        <v>1330.2246878408002</v>
      </c>
      <c r="U62" s="93">
        <f t="shared" si="45"/>
        <v>1330.2246878408002</v>
      </c>
      <c r="V62" s="94">
        <f>'Tariffs July 2019'!BI46</f>
        <v>0</v>
      </c>
      <c r="W62" s="94" t="str">
        <f>'Tariffs July 2019'!BJ46</f>
        <v>n</v>
      </c>
      <c r="X62" s="95">
        <f>'Tariffs July 2019'!G46</f>
        <v>42187</v>
      </c>
      <c r="Y62" s="132"/>
      <c r="Z62" s="132"/>
      <c r="AA62" s="132"/>
      <c r="AB62" s="132"/>
      <c r="AC62" s="132"/>
      <c r="AD62" s="132"/>
      <c r="AE62" s="132"/>
      <c r="AF62" s="132"/>
      <c r="AG62" s="132"/>
      <c r="AH62" s="132"/>
      <c r="AI62" s="132"/>
      <c r="AJ62" s="132"/>
      <c r="AK62" s="132"/>
    </row>
    <row r="63" spans="1:37" ht="14" x14ac:dyDescent="0.15">
      <c r="A63" s="89" t="str">
        <f>'Tariffs July 2019'!K47</f>
        <v>Simply Energy</v>
      </c>
      <c r="B63" s="36" t="str">
        <f>'Tariffs July 2019'!L47</f>
        <v>Plus</v>
      </c>
      <c r="C63" s="90">
        <f>91*'Tariffs July 2019'!M47/100</f>
        <v>87.393090909090901</v>
      </c>
      <c r="D63" s="90">
        <f>($K$5)*'Tariffs July 2019'!N47/100</f>
        <v>256.98828260000005</v>
      </c>
      <c r="E63" s="90">
        <v>0</v>
      </c>
      <c r="F63" s="90">
        <f>($L$5)*'Tariffs July 2019'!AE47/100</f>
        <v>41.304063163636364</v>
      </c>
      <c r="G63" s="90">
        <f t="shared" si="46"/>
        <v>385.68543667272735</v>
      </c>
      <c r="H63" s="90">
        <f t="shared" si="40"/>
        <v>1193.1693830545457</v>
      </c>
      <c r="I63" s="91">
        <f t="shared" si="41"/>
        <v>1542.7417466909094</v>
      </c>
      <c r="J63" s="91">
        <f t="shared" si="42"/>
        <v>1697.0159213600004</v>
      </c>
      <c r="K63" s="36">
        <f>'Tariffs July 2019'!AW47</f>
        <v>0</v>
      </c>
      <c r="L63" s="36">
        <f>'Tariffs July 2019'!AX47</f>
        <v>0</v>
      </c>
      <c r="M63" s="36">
        <f>'Tariffs July 2019'!AY47</f>
        <v>0</v>
      </c>
      <c r="N63" s="36">
        <f>'Tariffs July 2019'!AZ47</f>
        <v>0</v>
      </c>
      <c r="O63" s="92">
        <f>($F$6*'Tariffs July 2019'!AT47/100)*4</f>
        <v>278.10720000000003</v>
      </c>
      <c r="P63" s="275">
        <f t="shared" ref="P63:P64" si="49">I63</f>
        <v>1542.7417466909094</v>
      </c>
      <c r="Q63" s="275">
        <f t="shared" si="47"/>
        <v>1542.7417466909094</v>
      </c>
      <c r="R63" s="275">
        <f t="shared" si="43"/>
        <v>1264.6345466909092</v>
      </c>
      <c r="S63" s="275">
        <f t="shared" si="44"/>
        <v>1264.6345466909092</v>
      </c>
      <c r="T63" s="93">
        <f t="shared" si="45"/>
        <v>1391.0980013600004</v>
      </c>
      <c r="U63" s="93">
        <f t="shared" si="45"/>
        <v>1391.0980013600004</v>
      </c>
      <c r="V63" s="94">
        <f>'Tariffs July 2019'!BI47</f>
        <v>0</v>
      </c>
      <c r="W63" s="94" t="str">
        <f>'Tariffs July 2019'!BJ47</f>
        <v>n</v>
      </c>
      <c r="X63" s="95">
        <f>'Tariffs July 2019'!G47</f>
        <v>42185</v>
      </c>
      <c r="Y63" s="132"/>
      <c r="Z63" s="132"/>
      <c r="AA63" s="132"/>
      <c r="AB63" s="132"/>
      <c r="AC63" s="132"/>
      <c r="AD63" s="132"/>
      <c r="AE63" s="132"/>
      <c r="AF63" s="132"/>
      <c r="AG63" s="132"/>
      <c r="AH63" s="132"/>
      <c r="AI63" s="132"/>
      <c r="AJ63" s="132"/>
      <c r="AK63" s="132"/>
    </row>
    <row r="64" spans="1:37" ht="14" x14ac:dyDescent="0.15">
      <c r="A64" s="89" t="str">
        <f>'Tariffs July 2019'!K48</f>
        <v>Mojo Power</v>
      </c>
      <c r="B64" s="36" t="str">
        <f>'Tariffs July 2019'!L48</f>
        <v>Connect</v>
      </c>
      <c r="C64" s="90">
        <f>91*'Tariffs July 2019'!M48/100</f>
        <v>162.93550000000002</v>
      </c>
      <c r="D64" s="90">
        <f>($K$5)*'Tariffs July 2019'!N48/100</f>
        <v>267.52835501999999</v>
      </c>
      <c r="E64" s="90">
        <v>0</v>
      </c>
      <c r="F64" s="90">
        <f>($L$5)*'Tariffs July 2019'!AE48/100</f>
        <v>36.32249676</v>
      </c>
      <c r="G64" s="90">
        <f t="shared" si="46"/>
        <v>466.78635177999996</v>
      </c>
      <c r="H64" s="90">
        <f t="shared" si="40"/>
        <v>1215.4034071199999</v>
      </c>
      <c r="I64" s="91">
        <f t="shared" si="41"/>
        <v>1867.1454071199998</v>
      </c>
      <c r="J64" s="91">
        <f t="shared" si="42"/>
        <v>2053.8599478320002</v>
      </c>
      <c r="K64" s="36">
        <f>'Tariffs July 2019'!AW48</f>
        <v>0</v>
      </c>
      <c r="L64" s="36">
        <f>'Tariffs July 2019'!AX48</f>
        <v>0</v>
      </c>
      <c r="M64" s="36">
        <f>'Tariffs July 2019'!AY48</f>
        <v>0</v>
      </c>
      <c r="N64" s="36">
        <f>'Tariffs July 2019'!AZ48</f>
        <v>0</v>
      </c>
      <c r="O64" s="92">
        <f>($F$6*'Tariffs July 2019'!AT48/100)*4</f>
        <v>556.21440000000007</v>
      </c>
      <c r="P64" s="275">
        <f t="shared" si="49"/>
        <v>1867.1454071199998</v>
      </c>
      <c r="Q64" s="275">
        <f t="shared" si="47"/>
        <v>1867.1454071199998</v>
      </c>
      <c r="R64" s="275">
        <f t="shared" si="43"/>
        <v>1310.9310071199998</v>
      </c>
      <c r="S64" s="275">
        <f t="shared" si="44"/>
        <v>1310.9310071199998</v>
      </c>
      <c r="T64" s="93">
        <f t="shared" si="45"/>
        <v>1442.0241078319998</v>
      </c>
      <c r="U64" s="93">
        <f t="shared" si="45"/>
        <v>1442.0241078319998</v>
      </c>
      <c r="V64" s="94">
        <f>'Tariffs July 2019'!BI48</f>
        <v>0</v>
      </c>
      <c r="W64" s="94" t="str">
        <f>'Tariffs July 2019'!BJ48</f>
        <v>n</v>
      </c>
      <c r="X64" s="95">
        <f>'Tariffs July 2019'!G48</f>
        <v>41820</v>
      </c>
      <c r="Y64" s="132"/>
      <c r="Z64" s="132"/>
      <c r="AA64" s="132"/>
      <c r="AB64" s="132"/>
      <c r="AC64" s="132"/>
      <c r="AD64" s="132"/>
      <c r="AE64" s="132"/>
      <c r="AF64" s="132"/>
      <c r="AG64" s="132"/>
      <c r="AH64" s="132"/>
      <c r="AI64" s="132"/>
      <c r="AJ64" s="132"/>
      <c r="AK64" s="132"/>
    </row>
    <row r="65" spans="1:37" ht="14" x14ac:dyDescent="0.15">
      <c r="A65" s="89" t="str">
        <f>'Tariffs July 2019'!K49</f>
        <v>Powershop</v>
      </c>
      <c r="B65" s="36" t="str">
        <f>'Tariffs July 2019'!L49</f>
        <v>Shopper with Mega Pack</v>
      </c>
      <c r="C65" s="90">
        <f>91*'Tariffs July 2019'!M49/100</f>
        <v>95.607909090909075</v>
      </c>
      <c r="D65" s="90">
        <f>($K$5)*'Tariffs July 2019'!N49/100</f>
        <v>269.04638383636359</v>
      </c>
      <c r="E65" s="90">
        <v>0</v>
      </c>
      <c r="F65" s="90">
        <f>($L$5)*'Tariffs July 2019'!AE49/100</f>
        <v>39.081167399999998</v>
      </c>
      <c r="G65" s="90">
        <f t="shared" si="46"/>
        <v>403.73546032727268</v>
      </c>
      <c r="H65" s="90">
        <f t="shared" si="40"/>
        <v>1232.5102049454545</v>
      </c>
      <c r="I65" s="91">
        <f t="shared" si="41"/>
        <v>1614.9418413090907</v>
      </c>
      <c r="J65" s="91">
        <f t="shared" si="42"/>
        <v>1776.4360254399999</v>
      </c>
      <c r="K65" s="36">
        <f>'Tariffs July 2019'!AW49</f>
        <v>0</v>
      </c>
      <c r="L65" s="36">
        <f>'Tariffs July 2019'!AX49</f>
        <v>0</v>
      </c>
      <c r="M65" s="36">
        <f>'Tariffs July 2019'!AY49</f>
        <v>15</v>
      </c>
      <c r="N65" s="36">
        <f>'Tariffs July 2019'!AZ49</f>
        <v>0</v>
      </c>
      <c r="O65" s="92">
        <f>($F$6*'Tariffs July 2019'!AT49/100)*4</f>
        <v>264.20184</v>
      </c>
      <c r="P65" s="275">
        <f>J65</f>
        <v>1776.4360254399999</v>
      </c>
      <c r="Q65" s="275">
        <f>P65-(P65*M65/100)</f>
        <v>1509.9706216239999</v>
      </c>
      <c r="R65" s="275">
        <f>P65-O65</f>
        <v>1512.2341854399999</v>
      </c>
      <c r="S65" s="275">
        <f>Q65-O65</f>
        <v>1245.768781624</v>
      </c>
      <c r="T65" s="93">
        <f>R65</f>
        <v>1512.2341854399999</v>
      </c>
      <c r="U65" s="93">
        <f>S65</f>
        <v>1245.768781624</v>
      </c>
      <c r="V65" s="94">
        <f>'Tariffs July 2019'!BI49</f>
        <v>0</v>
      </c>
      <c r="W65" s="94" t="str">
        <f>'Tariffs July 2019'!BJ49</f>
        <v>n</v>
      </c>
      <c r="X65" s="95">
        <f>'Tariffs July 2019'!G49</f>
        <v>42185</v>
      </c>
      <c r="Y65" s="132"/>
      <c r="Z65" s="132"/>
      <c r="AA65" s="132"/>
      <c r="AB65" s="132"/>
      <c r="AC65" s="132"/>
      <c r="AD65" s="132"/>
      <c r="AE65" s="132"/>
      <c r="AF65" s="132"/>
      <c r="AG65" s="132"/>
      <c r="AH65" s="132"/>
      <c r="AI65" s="132"/>
      <c r="AJ65" s="132"/>
      <c r="AK65" s="132"/>
    </row>
    <row r="66" spans="1:37" ht="14" x14ac:dyDescent="0.15">
      <c r="A66" s="89" t="str">
        <f>'Tariffs July 2019'!K50</f>
        <v>Red Energy</v>
      </c>
      <c r="B66" s="36" t="str">
        <f>'Tariffs July 2019'!L50</f>
        <v>Easy Saver</v>
      </c>
      <c r="C66" s="90">
        <f>91*'Tariffs July 2019'!M50/100</f>
        <v>97.37</v>
      </c>
      <c r="D66" s="90">
        <f>($K$5)*'Tariffs July 2019'!N50/100</f>
        <v>269.58469192727273</v>
      </c>
      <c r="E66" s="90">
        <v>0</v>
      </c>
      <c r="F66" s="90">
        <f>($L$5)*'Tariffs July 2019'!AE50/100</f>
        <v>38.283204818181815</v>
      </c>
      <c r="G66" s="90">
        <f t="shared" si="46"/>
        <v>405.23789674545458</v>
      </c>
      <c r="H66" s="90">
        <f t="shared" si="40"/>
        <v>1231.4715869818183</v>
      </c>
      <c r="I66" s="91">
        <f t="shared" si="41"/>
        <v>1620.9515869818183</v>
      </c>
      <c r="J66" s="91">
        <f t="shared" si="42"/>
        <v>1783.0467456800002</v>
      </c>
      <c r="K66" s="36">
        <f>'Tariffs July 2019'!AW50</f>
        <v>0</v>
      </c>
      <c r="L66" s="36">
        <f>'Tariffs July 2019'!AX50</f>
        <v>0</v>
      </c>
      <c r="M66" s="36">
        <f>'Tariffs July 2019'!AY50</f>
        <v>10</v>
      </c>
      <c r="N66" s="36">
        <f>'Tariffs July 2019'!AZ50</f>
        <v>0</v>
      </c>
      <c r="O66" s="92">
        <f>($F$6*'Tariffs July 2019'!AT50/100)*4</f>
        <v>472.78224</v>
      </c>
      <c r="P66" s="275">
        <f>J66</f>
        <v>1783.0467456800002</v>
      </c>
      <c r="Q66" s="275">
        <f>P66-(P66*M66/100)</f>
        <v>1604.7420711120003</v>
      </c>
      <c r="R66" s="275">
        <f>P66-O66</f>
        <v>1310.2645056800002</v>
      </c>
      <c r="S66" s="275">
        <f>Q66-O66</f>
        <v>1131.9598311120003</v>
      </c>
      <c r="T66" s="93">
        <f>R66</f>
        <v>1310.2645056800002</v>
      </c>
      <c r="U66" s="93">
        <f>S66</f>
        <v>1131.9598311120003</v>
      </c>
      <c r="V66" s="94">
        <f>'Tariffs July 2019'!BI50</f>
        <v>0</v>
      </c>
      <c r="W66" s="94" t="str">
        <f>'Tariffs July 2019'!BJ50</f>
        <v>n</v>
      </c>
      <c r="X66" s="95">
        <f>'Tariffs July 2019'!G50</f>
        <v>42185</v>
      </c>
      <c r="Y66" s="132"/>
      <c r="Z66" s="132"/>
      <c r="AA66" s="132"/>
      <c r="AB66" s="132"/>
      <c r="AC66" s="132"/>
      <c r="AD66" s="132"/>
      <c r="AE66" s="132"/>
      <c r="AF66" s="132"/>
      <c r="AG66" s="132"/>
      <c r="AH66" s="132"/>
      <c r="AI66" s="132"/>
      <c r="AJ66" s="132"/>
      <c r="AK66" s="132"/>
    </row>
    <row r="67" spans="1:37" ht="14" x14ac:dyDescent="0.15">
      <c r="A67" s="89" t="str">
        <f>'Tariffs July 2019'!K51</f>
        <v>Amaysim</v>
      </c>
      <c r="B67" s="36" t="str">
        <f>'Tariffs July 2019'!L51</f>
        <v>Solar as you go</v>
      </c>
      <c r="C67" s="90">
        <f>91*'Tariffs July 2019'!M51/100</f>
        <v>94.929545454545448</v>
      </c>
      <c r="D67" s="90">
        <f>($K$5)*'Tariffs July 2019'!N51/100</f>
        <v>278.19762138181818</v>
      </c>
      <c r="E67" s="90">
        <v>0</v>
      </c>
      <c r="F67" s="90">
        <f>($L$5)*'Tariffs July 2019'!AE51/100</f>
        <v>45.635860036363638</v>
      </c>
      <c r="G67" s="90">
        <f t="shared" si="46"/>
        <v>418.76302687272727</v>
      </c>
      <c r="H67" s="90">
        <f t="shared" si="40"/>
        <v>1295.3339256727272</v>
      </c>
      <c r="I67" s="91">
        <f t="shared" si="41"/>
        <v>1675.0521074909091</v>
      </c>
      <c r="J67" s="91">
        <f t="shared" si="42"/>
        <v>1842.5573182400001</v>
      </c>
      <c r="K67" s="36">
        <f>'Tariffs July 2019'!AW51</f>
        <v>0</v>
      </c>
      <c r="L67" s="36">
        <f>'Tariffs July 2019'!AX51</f>
        <v>0</v>
      </c>
      <c r="M67" s="36">
        <f>'Tariffs July 2019'!AY51</f>
        <v>0</v>
      </c>
      <c r="N67" s="36">
        <f>'Tariffs July 2019'!AZ51</f>
        <v>0</v>
      </c>
      <c r="O67" s="92">
        <f>($F$6*'Tariffs July 2019'!AT51/100)*4</f>
        <v>389.35007999999999</v>
      </c>
      <c r="P67" s="275">
        <f t="shared" ref="P67:P70" si="50">I67</f>
        <v>1675.0521074909091</v>
      </c>
      <c r="Q67" s="275">
        <f>P67-(P67*M67/100)</f>
        <v>1675.0521074909091</v>
      </c>
      <c r="R67" s="275">
        <f t="shared" si="43"/>
        <v>1285.7020274909091</v>
      </c>
      <c r="S67" s="275">
        <f t="shared" si="44"/>
        <v>1285.7020274909091</v>
      </c>
      <c r="T67" s="93">
        <f t="shared" si="45"/>
        <v>1414.2722302400002</v>
      </c>
      <c r="U67" s="93">
        <f t="shared" si="45"/>
        <v>1414.2722302400002</v>
      </c>
      <c r="V67" s="94">
        <f>'Tariffs July 2019'!BI51</f>
        <v>0</v>
      </c>
      <c r="W67" s="94" t="str">
        <f>'Tariffs July 2019'!BJ51</f>
        <v>n</v>
      </c>
      <c r="X67" s="95">
        <f>'Tariffs July 2019'!G51</f>
        <v>42188</v>
      </c>
      <c r="Y67" s="132"/>
      <c r="Z67" s="132"/>
      <c r="AA67" s="132"/>
      <c r="AB67" s="132"/>
      <c r="AC67" s="132"/>
      <c r="AD67" s="132"/>
      <c r="AE67" s="132"/>
      <c r="AF67" s="132"/>
      <c r="AG67" s="132"/>
      <c r="AH67" s="132"/>
      <c r="AI67" s="132"/>
      <c r="AJ67" s="132"/>
      <c r="AK67" s="132"/>
    </row>
    <row r="68" spans="1:37" ht="14" x14ac:dyDescent="0.15">
      <c r="A68" s="89" t="str">
        <f>'Tariffs July 2019'!K52</f>
        <v>Alinta Energy</v>
      </c>
      <c r="B68" s="36" t="str">
        <f>'Tariffs July 2019'!L52</f>
        <v>No fuss Solar</v>
      </c>
      <c r="C68" s="90">
        <f>91*'Tariffs July 2019'!M52/100</f>
        <v>98.398300000000006</v>
      </c>
      <c r="D68" s="90">
        <f>($K$5)*'Tariffs July 2019'!N52/100</f>
        <v>220.59865565454544</v>
      </c>
      <c r="E68" s="90">
        <v>0</v>
      </c>
      <c r="F68" s="90">
        <f>($L$5)*'Tariffs July 2019'!AE52/100</f>
        <v>32.792462290909093</v>
      </c>
      <c r="G68" s="90">
        <f>SUM(C68:F68)</f>
        <v>351.78941794545455</v>
      </c>
      <c r="H68" s="90">
        <f>(G68-C68)*4</f>
        <v>1013.5644717818182</v>
      </c>
      <c r="I68" s="91">
        <f>G68*4</f>
        <v>1407.1576717818182</v>
      </c>
      <c r="J68" s="91">
        <f>I68*1.1</f>
        <v>1547.8734389600002</v>
      </c>
      <c r="K68" s="36">
        <f>'Tariffs July 2019'!AW52</f>
        <v>0</v>
      </c>
      <c r="L68" s="36">
        <f>'Tariffs July 2019'!AX52</f>
        <v>0</v>
      </c>
      <c r="M68" s="36">
        <f>'Tariffs July 2019'!AY52</f>
        <v>0</v>
      </c>
      <c r="N68" s="36">
        <f>'Tariffs July 2019'!AZ52</f>
        <v>0</v>
      </c>
      <c r="O68" s="92">
        <f>($F$6*'Tariffs July 2019'!AT52/100)*4</f>
        <v>305.91792000000004</v>
      </c>
      <c r="P68" s="275">
        <f t="shared" si="50"/>
        <v>1407.1576717818182</v>
      </c>
      <c r="Q68" s="275">
        <f>P68-(P68*M68/100)</f>
        <v>1407.1576717818182</v>
      </c>
      <c r="R68" s="275">
        <f>P68-O68</f>
        <v>1101.2397517818181</v>
      </c>
      <c r="S68" s="275">
        <f>Q68-O68</f>
        <v>1101.2397517818181</v>
      </c>
      <c r="T68" s="93">
        <f t="shared" si="45"/>
        <v>1211.3637269599999</v>
      </c>
      <c r="U68" s="93">
        <f t="shared" si="45"/>
        <v>1211.3637269599999</v>
      </c>
      <c r="V68" s="94">
        <f>'Tariffs July 2019'!BI52</f>
        <v>0</v>
      </c>
      <c r="W68" s="94" t="str">
        <f>'Tariffs July 2019'!BJ52</f>
        <v>n</v>
      </c>
      <c r="X68" s="95">
        <f>'Tariffs July 2019'!G52</f>
        <v>42185</v>
      </c>
      <c r="Y68" s="132"/>
      <c r="Z68" s="132"/>
      <c r="AA68" s="132"/>
      <c r="AB68" s="132"/>
      <c r="AC68" s="132"/>
      <c r="AD68" s="132"/>
      <c r="AE68" s="132"/>
      <c r="AF68" s="132"/>
      <c r="AG68" s="132"/>
      <c r="AH68" s="132"/>
      <c r="AI68" s="132"/>
      <c r="AJ68" s="132"/>
      <c r="AK68" s="132"/>
    </row>
    <row r="69" spans="1:37" ht="14" x14ac:dyDescent="0.15">
      <c r="A69" s="89" t="str">
        <f>'Tariffs July 2019'!K53</f>
        <v>Q Energy</v>
      </c>
      <c r="B69" s="36" t="str">
        <f>'Tariffs July 2019'!L53</f>
        <v>Home Saver</v>
      </c>
      <c r="C69" s="90">
        <f>91*'Tariffs July 2019'!M53/100</f>
        <v>90.09</v>
      </c>
      <c r="D69" s="90">
        <f>($K$5)*'Tariffs July 2019'!N53/100</f>
        <v>226.31548758</v>
      </c>
      <c r="E69" s="90">
        <v>0</v>
      </c>
      <c r="F69" s="90">
        <f>($L$5)*'Tariffs July 2019'!AE53/100</f>
        <v>29.624360850000002</v>
      </c>
      <c r="G69" s="90">
        <f t="shared" ref="G69:G70" si="51">SUM(C69:F69)</f>
        <v>346.02984843000002</v>
      </c>
      <c r="H69" s="90">
        <f t="shared" ref="H69:H70" si="52">(G69-C69)*4</f>
        <v>1023.75939372</v>
      </c>
      <c r="I69" s="91">
        <f t="shared" ref="I69:I70" si="53">G69*4</f>
        <v>1384.1193937200001</v>
      </c>
      <c r="J69" s="91">
        <f t="shared" ref="J69:J70" si="54">I69*1.1</f>
        <v>1522.5313330920003</v>
      </c>
      <c r="K69" s="36">
        <f>'Tariffs July 2019'!AW53</f>
        <v>0</v>
      </c>
      <c r="L69" s="36">
        <f>'Tariffs July 2019'!AX53</f>
        <v>0</v>
      </c>
      <c r="M69" s="36">
        <f>'Tariffs July 2019'!AY53</f>
        <v>0</v>
      </c>
      <c r="N69" s="36">
        <f>'Tariffs July 2019'!AZ53</f>
        <v>0</v>
      </c>
      <c r="O69" s="92">
        <f>($F$6*'Tariffs July 2019'!AT53/100)*4</f>
        <v>222.48576</v>
      </c>
      <c r="P69" s="275">
        <f t="shared" si="50"/>
        <v>1384.1193937200001</v>
      </c>
      <c r="Q69" s="275">
        <f>P69-(H69*N69/100)</f>
        <v>1384.1193937200001</v>
      </c>
      <c r="R69" s="275">
        <f t="shared" ref="R69:R70" si="55">P69-O69</f>
        <v>1161.63363372</v>
      </c>
      <c r="S69" s="275">
        <f t="shared" ref="S69:S70" si="56">Q69-O69</f>
        <v>1161.63363372</v>
      </c>
      <c r="T69" s="93">
        <f t="shared" si="45"/>
        <v>1277.7969970920001</v>
      </c>
      <c r="U69" s="93">
        <f t="shared" si="45"/>
        <v>1277.7969970920001</v>
      </c>
      <c r="V69" s="94">
        <f>'Tariffs July 2019'!BI53</f>
        <v>24</v>
      </c>
      <c r="W69" s="94" t="str">
        <f>'Tariffs July 2019'!BJ53</f>
        <v>n</v>
      </c>
      <c r="X69" s="95">
        <f>'Tariffs July 2019'!G53</f>
        <v>42089</v>
      </c>
      <c r="Y69" s="132"/>
      <c r="Z69" s="132"/>
      <c r="AA69" s="132"/>
      <c r="AB69" s="132"/>
      <c r="AC69" s="132"/>
      <c r="AD69" s="132"/>
      <c r="AE69" s="132"/>
      <c r="AF69" s="132"/>
      <c r="AG69" s="132"/>
      <c r="AH69" s="132"/>
      <c r="AI69" s="132"/>
      <c r="AJ69" s="132"/>
      <c r="AK69" s="132"/>
    </row>
    <row r="70" spans="1:37" ht="14" x14ac:dyDescent="0.15">
      <c r="A70" s="89" t="str">
        <f>'Tariffs July 2019'!K54</f>
        <v>1st Energy</v>
      </c>
      <c r="B70" s="36" t="str">
        <f>'Tariffs July 2019'!L54</f>
        <v>1st Saver</v>
      </c>
      <c r="C70" s="90">
        <f>91*'Tariffs July 2019'!M54/100</f>
        <v>108.29</v>
      </c>
      <c r="D70" s="90">
        <f>IF(K5&gt;='Tariffs July 2019'!P54,('Tariffs July 2019'!P54*'Tariffs July 2019'!N54/100),('Brisbane Bills Jul''19'!K5*'Tariffs July 2019'!N54/100))</f>
        <v>257.95723716363636</v>
      </c>
      <c r="E70" s="90">
        <f>IF(K5&lt;'Tariffs July 2019'!P54,(0),('Brisbane Bills Jul''19'!K5-'Tariffs July 2019'!P54)*'Tariffs July 2019'!Q54/100)</f>
        <v>0</v>
      </c>
      <c r="F70" s="90">
        <f>($L$5)*'Tariffs July 2019'!AE54/100</f>
        <v>38.606189672727275</v>
      </c>
      <c r="G70" s="90">
        <f t="shared" si="51"/>
        <v>404.85342683636367</v>
      </c>
      <c r="H70" s="90">
        <f t="shared" si="52"/>
        <v>1186.2537073454546</v>
      </c>
      <c r="I70" s="91">
        <f t="shared" si="53"/>
        <v>1619.4137073454547</v>
      </c>
      <c r="J70" s="91">
        <f t="shared" si="54"/>
        <v>1781.3550780800003</v>
      </c>
      <c r="K70" s="36">
        <f>'Tariffs July 2019'!AW54</f>
        <v>0</v>
      </c>
      <c r="L70" s="36">
        <f>'Tariffs July 2019'!AX54</f>
        <v>0</v>
      </c>
      <c r="M70" s="36">
        <f>'Tariffs July 2019'!AY54</f>
        <v>5</v>
      </c>
      <c r="N70" s="36">
        <f>'Tariffs July 2019'!AZ54</f>
        <v>0</v>
      </c>
      <c r="O70" s="92">
        <f>($F$6*'Tariffs July 2019'!AT54/100)*4</f>
        <v>166.86432000000002</v>
      </c>
      <c r="P70" s="275">
        <f t="shared" si="50"/>
        <v>1619.4137073454547</v>
      </c>
      <c r="Q70" s="275">
        <f>P70-(P70*M70/100)</f>
        <v>1538.4430219781818</v>
      </c>
      <c r="R70" s="275">
        <f t="shared" si="55"/>
        <v>1452.5493873454548</v>
      </c>
      <c r="S70" s="275">
        <f t="shared" si="56"/>
        <v>1371.5787019781819</v>
      </c>
      <c r="T70" s="93">
        <f t="shared" si="45"/>
        <v>1597.8043260800005</v>
      </c>
      <c r="U70" s="93">
        <f t="shared" si="45"/>
        <v>1508.7365721760002</v>
      </c>
      <c r="V70" s="94">
        <f>'Tariffs July 2019'!BI54</f>
        <v>0</v>
      </c>
      <c r="W70" s="94" t="str">
        <f>'Tariffs July 2019'!BJ54</f>
        <v>n</v>
      </c>
      <c r="X70" s="95">
        <f>'Tariffs July 2019'!G54</f>
        <v>42185</v>
      </c>
      <c r="Y70" s="132"/>
      <c r="Z70" s="132"/>
      <c r="AA70" s="132"/>
      <c r="AB70" s="132"/>
      <c r="AC70" s="132"/>
      <c r="AD70" s="132"/>
      <c r="AE70" s="132"/>
      <c r="AF70" s="132"/>
      <c r="AG70" s="132"/>
      <c r="AH70" s="132"/>
      <c r="AI70" s="132"/>
      <c r="AJ70" s="132"/>
      <c r="AK70" s="132"/>
    </row>
    <row r="71" spans="1:37" ht="14" x14ac:dyDescent="0.15">
      <c r="A71" s="89" t="str">
        <f>'Tariffs July 2019'!K55</f>
        <v>DC Power Co</v>
      </c>
      <c r="B71" s="36" t="str">
        <f>'Tariffs July 2019'!L55</f>
        <v>Market offer</v>
      </c>
      <c r="C71" s="90">
        <f>91*'Tariffs July 2019'!M55/100+'Tariffs July 2019'!BM55/4</f>
        <v>116.26799999999999</v>
      </c>
      <c r="D71" s="90">
        <f>($K$5)*'Tariffs July 2019'!N55/100</f>
        <v>328.69092030909093</v>
      </c>
      <c r="E71" s="90">
        <v>0</v>
      </c>
      <c r="F71" s="90">
        <f>($L$5)*'Tariffs July 2019'!AE55/100</f>
        <v>53.729480509090905</v>
      </c>
      <c r="G71" s="90">
        <f>SUM(C71:F71)</f>
        <v>498.68840081818178</v>
      </c>
      <c r="H71" s="90">
        <f>(G71-C71)*4</f>
        <v>1529.6816032727272</v>
      </c>
      <c r="I71" s="91">
        <f>G71*4</f>
        <v>1994.7536032727271</v>
      </c>
      <c r="J71" s="91">
        <f>I71*1.1</f>
        <v>2194.2289636</v>
      </c>
      <c r="K71" s="36">
        <f>'Tariffs July 2019'!AW55</f>
        <v>0</v>
      </c>
      <c r="L71" s="36">
        <f>'Tariffs July 2019'!AX55</f>
        <v>0</v>
      </c>
      <c r="M71" s="36">
        <f>'Tariffs July 2019'!AY55</f>
        <v>0</v>
      </c>
      <c r="N71" s="36">
        <f>'Tariffs July 2019'!AZ55</f>
        <v>0</v>
      </c>
      <c r="O71" s="92">
        <f>($F$6*'Tariffs July 2019'!AT55/100)*4</f>
        <v>417.16079999999999</v>
      </c>
      <c r="P71" s="275">
        <f t="shared" ref="P71:P72" si="57">I71</f>
        <v>1994.7536032727271</v>
      </c>
      <c r="Q71" s="275">
        <f>P71-(P71*M71/100)</f>
        <v>1994.7536032727271</v>
      </c>
      <c r="R71" s="275">
        <f>P71-O71</f>
        <v>1577.592803272727</v>
      </c>
      <c r="S71" s="275">
        <f>Q71-O71</f>
        <v>1577.592803272727</v>
      </c>
      <c r="T71" s="93">
        <f t="shared" ref="T71:T72" si="58">R71*1.1</f>
        <v>1735.3520835999998</v>
      </c>
      <c r="U71" s="93">
        <f t="shared" ref="U71:U72" si="59">S71*1.1</f>
        <v>1735.3520835999998</v>
      </c>
      <c r="V71" s="94">
        <f>'Tariffs July 2019'!BI55</f>
        <v>0</v>
      </c>
      <c r="W71" s="94" t="str">
        <f>'Tariffs July 2019'!BJ55</f>
        <v>n</v>
      </c>
      <c r="X71" s="95">
        <f>'Tariffs July 2019'!G55</f>
        <v>42185</v>
      </c>
      <c r="Y71" s="132"/>
      <c r="Z71" s="132"/>
      <c r="AA71" s="132"/>
      <c r="AB71" s="132"/>
      <c r="AC71" s="132"/>
      <c r="AD71" s="132"/>
      <c r="AE71" s="132"/>
      <c r="AF71" s="132"/>
      <c r="AG71" s="132"/>
      <c r="AH71" s="132"/>
      <c r="AI71" s="132"/>
      <c r="AJ71" s="132"/>
      <c r="AK71" s="132"/>
    </row>
    <row r="72" spans="1:37" ht="15" thickBot="1" x14ac:dyDescent="0.2">
      <c r="A72" s="97" t="str">
        <f>'Tariffs July 2019'!K56</f>
        <v>ReAmped Energy</v>
      </c>
      <c r="B72" s="97" t="str">
        <f>'Tariffs July 2019'!L56</f>
        <v>Market offer</v>
      </c>
      <c r="C72" s="98">
        <f>91*'Tariffs July 2019'!M56/100</f>
        <v>80.989999999999995</v>
      </c>
      <c r="D72" s="98">
        <f>($K$5)*'Tariffs July 2019'!N56/100</f>
        <v>222.64422639999998</v>
      </c>
      <c r="E72" s="98">
        <v>0</v>
      </c>
      <c r="F72" s="98">
        <f>($L$5)*'Tariffs July 2019'!AE56/100</f>
        <v>34.692373200000006</v>
      </c>
      <c r="G72" s="98">
        <f t="shared" ref="G72" si="60">SUM(C72:F72)</f>
        <v>338.32659960000001</v>
      </c>
      <c r="H72" s="98">
        <f t="shared" ref="H72" si="61">(G72-C72)*4</f>
        <v>1029.3463984</v>
      </c>
      <c r="I72" s="99">
        <f t="shared" ref="I72" si="62">G72*4</f>
        <v>1353.3063984</v>
      </c>
      <c r="J72" s="99">
        <f t="shared" ref="J72" si="63">I72*1.1</f>
        <v>1488.6370382400003</v>
      </c>
      <c r="K72" s="97">
        <f>'Tariffs July 2019'!AW56</f>
        <v>0</v>
      </c>
      <c r="L72" s="97">
        <f>'Tariffs July 2019'!AX56</f>
        <v>0</v>
      </c>
      <c r="M72" s="97">
        <f>'Tariffs July 2019'!AY56</f>
        <v>0</v>
      </c>
      <c r="N72" s="97">
        <f>'Tariffs July 2019'!AZ56</f>
        <v>0</v>
      </c>
      <c r="O72" s="100">
        <f>($F$6*'Tariffs July 2019'!AT56/100)*4</f>
        <v>222.48576</v>
      </c>
      <c r="P72" s="276">
        <f t="shared" si="57"/>
        <v>1353.3063984</v>
      </c>
      <c r="Q72" s="276">
        <f>P72-(H72*N72/100)</f>
        <v>1353.3063984</v>
      </c>
      <c r="R72" s="276">
        <f t="shared" ref="R72" si="64">P72-O72</f>
        <v>1130.8206384</v>
      </c>
      <c r="S72" s="276">
        <f t="shared" ref="S72" si="65">Q72-O72</f>
        <v>1130.8206384</v>
      </c>
      <c r="T72" s="101">
        <f t="shared" si="58"/>
        <v>1243.9027022400001</v>
      </c>
      <c r="U72" s="101">
        <f t="shared" si="59"/>
        <v>1243.9027022400001</v>
      </c>
      <c r="V72" s="102">
        <f>'Tariffs July 2019'!BI56</f>
        <v>0</v>
      </c>
      <c r="W72" s="102" t="str">
        <f>'Tariffs July 2019'!BJ56</f>
        <v>n</v>
      </c>
      <c r="X72" s="103">
        <f>'Tariffs July 2019'!G56</f>
        <v>42066</v>
      </c>
      <c r="Y72" s="132"/>
      <c r="Z72" s="132"/>
      <c r="AA72" s="132"/>
      <c r="AB72" s="132"/>
      <c r="AC72" s="132"/>
      <c r="AD72" s="132"/>
      <c r="AE72" s="132"/>
      <c r="AF72" s="132"/>
      <c r="AG72" s="132"/>
      <c r="AH72" s="132"/>
      <c r="AI72" s="132"/>
      <c r="AJ72" s="132"/>
      <c r="AK72" s="132"/>
    </row>
    <row r="73" spans="1:37" ht="14" x14ac:dyDescent="0.15">
      <c r="U73" s="132"/>
      <c r="V73" s="132"/>
      <c r="W73" s="132"/>
      <c r="X73" s="132"/>
      <c r="Y73" s="132"/>
      <c r="Z73" s="132"/>
      <c r="AA73" s="132"/>
      <c r="AB73" s="132"/>
      <c r="AC73" s="132"/>
      <c r="AD73" s="132"/>
      <c r="AE73" s="132"/>
      <c r="AF73" s="132"/>
      <c r="AG73" s="132"/>
      <c r="AH73" s="132"/>
      <c r="AI73" s="132"/>
      <c r="AJ73" s="132"/>
      <c r="AK73" s="132"/>
    </row>
    <row r="74" spans="1:37" ht="15" thickBot="1" x14ac:dyDescent="0.2">
      <c r="U74" s="132"/>
      <c r="V74" s="132"/>
      <c r="W74" s="132"/>
      <c r="X74" s="132"/>
      <c r="Y74" s="132"/>
      <c r="Z74" s="132"/>
      <c r="AA74" s="132"/>
      <c r="AB74" s="132"/>
      <c r="AC74" s="132"/>
      <c r="AD74" s="132"/>
      <c r="AE74" s="132"/>
      <c r="AF74" s="132"/>
      <c r="AG74" s="132"/>
      <c r="AH74" s="132"/>
      <c r="AI74" s="132"/>
      <c r="AJ74" s="132"/>
      <c r="AK74" s="132"/>
    </row>
    <row r="75" spans="1:37" ht="14" x14ac:dyDescent="0.15">
      <c r="A75" s="86" t="s">
        <v>203</v>
      </c>
      <c r="B75" s="87"/>
      <c r="C75" s="87"/>
      <c r="D75" s="87"/>
      <c r="E75" s="87"/>
      <c r="F75" s="87"/>
      <c r="G75" s="87"/>
      <c r="H75" s="87"/>
      <c r="I75" s="87"/>
      <c r="J75" s="87"/>
      <c r="K75" s="87"/>
      <c r="L75" s="87"/>
      <c r="M75" s="87"/>
      <c r="N75" s="87"/>
      <c r="O75" s="87"/>
      <c r="P75" s="87"/>
      <c r="Q75" s="87"/>
      <c r="R75" s="87"/>
      <c r="S75" s="87"/>
      <c r="T75" s="87"/>
      <c r="U75" s="87"/>
      <c r="V75" s="87"/>
      <c r="W75" s="87"/>
      <c r="X75" s="88"/>
      <c r="Y75" s="132"/>
      <c r="Z75" s="132"/>
      <c r="AA75" s="132"/>
      <c r="AB75" s="132"/>
      <c r="AC75" s="132"/>
      <c r="AD75" s="132"/>
      <c r="AE75" s="132"/>
      <c r="AF75" s="132"/>
      <c r="AG75" s="132"/>
      <c r="AH75" s="132"/>
      <c r="AI75" s="132"/>
      <c r="AJ75" s="132"/>
      <c r="AK75" s="132"/>
    </row>
    <row r="76" spans="1:37" ht="75" x14ac:dyDescent="0.15">
      <c r="A76" s="277" t="s">
        <v>184</v>
      </c>
      <c r="B76" s="278" t="s">
        <v>222</v>
      </c>
      <c r="C76" s="279" t="s">
        <v>211</v>
      </c>
      <c r="D76" s="279" t="s">
        <v>113</v>
      </c>
      <c r="E76" s="279" t="s">
        <v>204</v>
      </c>
      <c r="F76" s="279" t="s">
        <v>205</v>
      </c>
      <c r="G76" s="279" t="s">
        <v>698</v>
      </c>
      <c r="H76" s="281" t="s">
        <v>206</v>
      </c>
      <c r="I76" s="281" t="s">
        <v>224</v>
      </c>
      <c r="J76" s="282" t="s">
        <v>214</v>
      </c>
      <c r="K76" s="283" t="s">
        <v>215</v>
      </c>
      <c r="L76" s="283" t="s">
        <v>189</v>
      </c>
      <c r="M76" s="283" t="s">
        <v>127</v>
      </c>
      <c r="N76" s="283" t="s">
        <v>209</v>
      </c>
      <c r="O76" s="284" t="s">
        <v>233</v>
      </c>
      <c r="P76" s="285" t="s">
        <v>190</v>
      </c>
      <c r="Q76" s="285" t="s">
        <v>148</v>
      </c>
      <c r="R76" s="285" t="s">
        <v>118</v>
      </c>
      <c r="S76" s="285" t="s">
        <v>161</v>
      </c>
      <c r="T76" s="284" t="s">
        <v>199</v>
      </c>
      <c r="U76" s="284" t="s">
        <v>210</v>
      </c>
      <c r="V76" s="288" t="s">
        <v>149</v>
      </c>
      <c r="W76" s="283" t="s">
        <v>150</v>
      </c>
      <c r="X76" s="287" t="s">
        <v>56</v>
      </c>
      <c r="Y76" s="132"/>
      <c r="Z76" s="132"/>
      <c r="AA76" s="132"/>
      <c r="AB76" s="132"/>
      <c r="AC76" s="132"/>
      <c r="AD76" s="132"/>
      <c r="AE76" s="132"/>
      <c r="AF76" s="132"/>
      <c r="AG76" s="132"/>
      <c r="AH76" s="132"/>
      <c r="AI76" s="132"/>
      <c r="AJ76" s="132"/>
      <c r="AK76" s="132"/>
    </row>
    <row r="77" spans="1:37" ht="14" x14ac:dyDescent="0.15">
      <c r="A77" s="89" t="str">
        <f>'Tariffs July 2019'!K57</f>
        <v>AGL</v>
      </c>
      <c r="B77" s="36" t="str">
        <f>'Tariffs July 2019'!L57</f>
        <v>Solar Savers</v>
      </c>
      <c r="C77" s="90">
        <f>91*'Tariffs July 2019'!M57/100</f>
        <v>88.27</v>
      </c>
      <c r="D77" s="90">
        <f>$K$6*'Tariffs July 2019'!N57/100</f>
        <v>87.953209018181809</v>
      </c>
      <c r="E77" s="90">
        <f>$M$6*'Tariffs July 2019'!AH57/100</f>
        <v>178.7562844</v>
      </c>
      <c r="F77" s="90">
        <f>$L$6*'Tariffs July 2019'!W57/100</f>
        <v>68.523453454545447</v>
      </c>
      <c r="G77" s="90">
        <f>SUM(C77:F77)</f>
        <v>423.50294687272731</v>
      </c>
      <c r="H77" s="90">
        <f>(G77-C77)*4</f>
        <v>1340.9317874909093</v>
      </c>
      <c r="I77" s="91">
        <f>G77*4</f>
        <v>1694.0117874909092</v>
      </c>
      <c r="J77" s="91">
        <f>I77*1.1</f>
        <v>1863.4129662400003</v>
      </c>
      <c r="K77" s="36">
        <f>'Tariffs July 2019'!AW57</f>
        <v>0</v>
      </c>
      <c r="L77" s="36">
        <f>'Tariffs July 2019'!AX57</f>
        <v>0</v>
      </c>
      <c r="M77" s="36">
        <f>'Tariffs July 2019'!AY57</f>
        <v>0</v>
      </c>
      <c r="N77" s="36">
        <f>'Tariffs July 2019'!AZ57</f>
        <v>0</v>
      </c>
      <c r="O77" s="92">
        <f>($F$6*'Tariffs July 2019'!AT57/100)*4</f>
        <v>417.16079999999999</v>
      </c>
      <c r="P77" s="275">
        <f>I77-(I77*K77/100)</f>
        <v>1694.0117874909092</v>
      </c>
      <c r="Q77" s="275">
        <f>P77-(H77*N77/100)</f>
        <v>1694.0117874909092</v>
      </c>
      <c r="R77" s="275">
        <f>P77-O77</f>
        <v>1276.8509874909091</v>
      </c>
      <c r="S77" s="275">
        <f>Q77-O77</f>
        <v>1276.8509874909091</v>
      </c>
      <c r="T77" s="93">
        <f>R77*1.1</f>
        <v>1404.53608624</v>
      </c>
      <c r="U77" s="93">
        <f>S77*1.1</f>
        <v>1404.53608624</v>
      </c>
      <c r="V77" s="94">
        <f>'Tariffs July 2019'!BI57</f>
        <v>0</v>
      </c>
      <c r="W77" s="94" t="str">
        <f>'Tariffs July 2019'!BJ57</f>
        <v>n</v>
      </c>
      <c r="X77" s="95">
        <f>'Tariffs July 2019'!G57</f>
        <v>42199</v>
      </c>
      <c r="Y77" s="132"/>
      <c r="Z77" s="132"/>
      <c r="AA77" s="132"/>
      <c r="AB77" s="132"/>
      <c r="AC77" s="132"/>
      <c r="AD77" s="132"/>
      <c r="AE77" s="132"/>
      <c r="AF77" s="132"/>
      <c r="AG77" s="132"/>
      <c r="AH77" s="132"/>
      <c r="AI77" s="132"/>
      <c r="AJ77" s="132"/>
      <c r="AK77" s="132"/>
    </row>
    <row r="78" spans="1:37" ht="14" x14ac:dyDescent="0.15">
      <c r="A78" s="89" t="str">
        <f>'Tariffs July 2019'!K58</f>
        <v>Click Energy</v>
      </c>
      <c r="B78" s="36" t="str">
        <f>'Tariffs July 2019'!L58</f>
        <v>Banksia Solar</v>
      </c>
      <c r="C78" s="90">
        <f>91*'Tariffs July 2019'!M58/100</f>
        <v>97.733999999999995</v>
      </c>
      <c r="D78" s="90">
        <f>$K$6*'Tariffs July 2019'!N58/100</f>
        <v>82.202811999999994</v>
      </c>
      <c r="E78" s="90">
        <f>$M$6*'Tariffs July 2019'!AH58/100</f>
        <v>149.2190028</v>
      </c>
      <c r="F78" s="90">
        <f>$L$6*'Tariffs July 2019'!W58/100</f>
        <v>62.697059999999993</v>
      </c>
      <c r="G78" s="90">
        <f t="shared" ref="G78:G90" si="66">SUM(C78:F78)</f>
        <v>391.8528748</v>
      </c>
      <c r="H78" s="90">
        <f t="shared" ref="H78:H90" si="67">(G78-C78)*4</f>
        <v>1176.4754992000001</v>
      </c>
      <c r="I78" s="91">
        <f t="shared" ref="I78:I90" si="68">G78*4</f>
        <v>1567.4114992</v>
      </c>
      <c r="J78" s="91">
        <f t="shared" ref="J78:J88" si="69">I78*1.1</f>
        <v>1724.1526491200002</v>
      </c>
      <c r="K78" s="36">
        <f>'Tariffs July 2019'!AW58</f>
        <v>0</v>
      </c>
      <c r="L78" s="36">
        <f>'Tariffs July 2019'!AX58</f>
        <v>0</v>
      </c>
      <c r="M78" s="36">
        <f>'Tariffs July 2019'!AY58</f>
        <v>0</v>
      </c>
      <c r="N78" s="36">
        <f>'Tariffs July 2019'!AZ58</f>
        <v>0</v>
      </c>
      <c r="O78" s="92">
        <f>($F$6*'Tariffs July 2019'!AT58/100)*4</f>
        <v>333.72864000000004</v>
      </c>
      <c r="P78" s="275">
        <f t="shared" ref="P78" si="70">I78</f>
        <v>1567.4114992</v>
      </c>
      <c r="Q78" s="275">
        <f>P78-(P78*M78/100)</f>
        <v>1567.4114992</v>
      </c>
      <c r="R78" s="275">
        <f t="shared" ref="R78:R88" si="71">P78-O78</f>
        <v>1233.6828591999999</v>
      </c>
      <c r="S78" s="275">
        <f t="shared" ref="S78:S88" si="72">Q78-O78</f>
        <v>1233.6828591999999</v>
      </c>
      <c r="T78" s="93">
        <f t="shared" ref="T78:U90" si="73">R78*1.1</f>
        <v>1357.05114512</v>
      </c>
      <c r="U78" s="93">
        <f t="shared" si="73"/>
        <v>1357.05114512</v>
      </c>
      <c r="V78" s="94">
        <f>'Tariffs July 2019'!BI58</f>
        <v>0</v>
      </c>
      <c r="W78" s="94" t="str">
        <f>'Tariffs July 2019'!BJ58</f>
        <v>n</v>
      </c>
      <c r="X78" s="95">
        <f>'Tariffs July 2019'!G58</f>
        <v>42188</v>
      </c>
      <c r="Y78" s="132"/>
      <c r="Z78" s="132"/>
      <c r="AA78" s="132"/>
      <c r="AB78" s="132"/>
      <c r="AC78" s="132"/>
      <c r="AD78" s="132"/>
      <c r="AE78" s="132"/>
      <c r="AF78" s="132"/>
      <c r="AG78" s="132"/>
      <c r="AH78" s="132"/>
      <c r="AI78" s="132"/>
      <c r="AJ78" s="132"/>
      <c r="AK78" s="132"/>
    </row>
    <row r="79" spans="1:37" ht="14" x14ac:dyDescent="0.15">
      <c r="A79" s="89" t="str">
        <f>'Tariffs July 2019'!K59</f>
        <v>Diamond Energy</v>
      </c>
      <c r="B79" s="36" t="str">
        <f>'Tariffs July 2019'!L59</f>
        <v>Pay on time discount</v>
      </c>
      <c r="C79" s="90">
        <f>91*'Tariffs July 2019'!M59/100</f>
        <v>122.759</v>
      </c>
      <c r="D79" s="90">
        <f>$K$6*'Tariffs July 2019'!N59/100</f>
        <v>79.054026319999991</v>
      </c>
      <c r="E79" s="90">
        <f>$M$6*'Tariffs July 2019'!AH59/100</f>
        <v>176.93806966</v>
      </c>
      <c r="F79" s="90">
        <f>$L$6*'Tariffs July 2019'!W59/100</f>
        <v>69.140924499999997</v>
      </c>
      <c r="G79" s="90">
        <f t="shared" si="66"/>
        <v>447.89202047999999</v>
      </c>
      <c r="H79" s="90">
        <f t="shared" si="67"/>
        <v>1300.5320819199999</v>
      </c>
      <c r="I79" s="91">
        <f t="shared" si="68"/>
        <v>1791.5680819199999</v>
      </c>
      <c r="J79" s="91">
        <f t="shared" si="69"/>
        <v>1970.7248901120001</v>
      </c>
      <c r="K79" s="36">
        <f>'Tariffs July 2019'!AW59</f>
        <v>0</v>
      </c>
      <c r="L79" s="36">
        <f>'Tariffs July 2019'!AX59</f>
        <v>0</v>
      </c>
      <c r="M79" s="36">
        <f>'Tariffs July 2019'!AY59</f>
        <v>7</v>
      </c>
      <c r="N79" s="36">
        <f>'Tariffs July 2019'!AZ59</f>
        <v>0</v>
      </c>
      <c r="O79" s="92">
        <f>($F$6*'Tariffs July 2019'!AT59/100)*4</f>
        <v>333.72864000000004</v>
      </c>
      <c r="P79" s="275">
        <f>I79</f>
        <v>1791.5680819199999</v>
      </c>
      <c r="Q79" s="275">
        <f>P79-(P79*M79/100)</f>
        <v>1666.1583161855999</v>
      </c>
      <c r="R79" s="275">
        <f t="shared" si="71"/>
        <v>1457.8394419199999</v>
      </c>
      <c r="S79" s="275">
        <f t="shared" si="72"/>
        <v>1332.4296761855999</v>
      </c>
      <c r="T79" s="93">
        <f t="shared" si="73"/>
        <v>1603.6233861119999</v>
      </c>
      <c r="U79" s="93">
        <f t="shared" si="73"/>
        <v>1465.6726438041601</v>
      </c>
      <c r="V79" s="94">
        <f>'Tariffs July 2019'!BI59</f>
        <v>0</v>
      </c>
      <c r="W79" s="94" t="str">
        <f>'Tariffs July 2019'!BJ59</f>
        <v>n</v>
      </c>
      <c r="X79" s="95">
        <f>'Tariffs July 2019'!G59</f>
        <v>41851</v>
      </c>
      <c r="Y79" s="132"/>
      <c r="Z79" s="132"/>
      <c r="AA79" s="132"/>
      <c r="AB79" s="132"/>
      <c r="AC79" s="132"/>
      <c r="AD79" s="132"/>
      <c r="AE79" s="132"/>
      <c r="AF79" s="132"/>
      <c r="AG79" s="132"/>
      <c r="AH79" s="132"/>
      <c r="AI79" s="132"/>
      <c r="AJ79" s="132"/>
      <c r="AK79" s="132"/>
    </row>
    <row r="80" spans="1:37" ht="14" x14ac:dyDescent="0.15">
      <c r="A80" s="89" t="str">
        <f>'Tariffs July 2019'!K60</f>
        <v>Dodo Power &amp; Gas</v>
      </c>
      <c r="B80" s="36" t="str">
        <f>'Tariffs July 2019'!L60</f>
        <v>Market offer</v>
      </c>
      <c r="C80" s="90">
        <f>91*'Tariffs July 2019'!M60/100</f>
        <v>90.594636363636369</v>
      </c>
      <c r="D80" s="90">
        <f>$K$6*'Tariffs July 2019'!N60/100</f>
        <v>81.89882625454544</v>
      </c>
      <c r="E80" s="90">
        <f>$M$6*'Tariffs July 2019'!AH60/100</f>
        <v>146.43246679999999</v>
      </c>
      <c r="F80" s="90">
        <f>$L$6*'Tariffs July 2019'!W60/100</f>
        <v>61.240461636363626</v>
      </c>
      <c r="G80" s="90">
        <f t="shared" si="66"/>
        <v>380.16639105454544</v>
      </c>
      <c r="H80" s="90">
        <f t="shared" si="67"/>
        <v>1158.2870187636363</v>
      </c>
      <c r="I80" s="91">
        <f t="shared" si="68"/>
        <v>1520.6655642181818</v>
      </c>
      <c r="J80" s="91">
        <f t="shared" si="69"/>
        <v>1672.7321206400002</v>
      </c>
      <c r="K80" s="36">
        <f>'Tariffs July 2019'!AW60</f>
        <v>0</v>
      </c>
      <c r="L80" s="36">
        <f>'Tariffs July 2019'!AX60</f>
        <v>0</v>
      </c>
      <c r="M80" s="36">
        <f>'Tariffs July 2019'!AY60</f>
        <v>0</v>
      </c>
      <c r="N80" s="36">
        <f>'Tariffs July 2019'!AZ60</f>
        <v>0</v>
      </c>
      <c r="O80" s="92">
        <f>($F$6*'Tariffs July 2019'!AT60/100)*4</f>
        <v>236.39112</v>
      </c>
      <c r="P80" s="275">
        <f>I80</f>
        <v>1520.6655642181818</v>
      </c>
      <c r="Q80" s="275">
        <f>P80-(H80*N80/100)</f>
        <v>1520.6655642181818</v>
      </c>
      <c r="R80" s="275">
        <f t="shared" si="71"/>
        <v>1284.2744442181818</v>
      </c>
      <c r="S80" s="275">
        <f t="shared" si="72"/>
        <v>1284.2744442181818</v>
      </c>
      <c r="T80" s="93">
        <f t="shared" si="73"/>
        <v>1412.7018886400001</v>
      </c>
      <c r="U80" s="93">
        <f t="shared" si="73"/>
        <v>1412.7018886400001</v>
      </c>
      <c r="V80" s="94">
        <f>'Tariffs July 2019'!BI60</f>
        <v>0</v>
      </c>
      <c r="W80" s="94" t="str">
        <f>'Tariffs July 2019'!BJ60</f>
        <v>n</v>
      </c>
      <c r="X80" s="95">
        <f>'Tariffs July 2019'!G60</f>
        <v>42185</v>
      </c>
      <c r="Y80" s="132"/>
      <c r="Z80" s="132"/>
      <c r="AA80" s="132"/>
      <c r="AB80" s="132"/>
      <c r="AC80" s="132"/>
      <c r="AD80" s="132"/>
      <c r="AE80" s="132"/>
      <c r="AF80" s="132"/>
      <c r="AG80" s="132"/>
      <c r="AH80" s="132"/>
      <c r="AI80" s="132"/>
      <c r="AJ80" s="132"/>
      <c r="AK80" s="132"/>
    </row>
    <row r="81" spans="1:37" ht="14" x14ac:dyDescent="0.15">
      <c r="A81" s="89" t="str">
        <f>'Tariffs July 2019'!K61</f>
        <v>EnergyAustralia</v>
      </c>
      <c r="B81" s="36" t="str">
        <f>'Tariffs July 2019'!L61</f>
        <v>Total Plan Home</v>
      </c>
      <c r="C81" s="90">
        <f>91*'Tariffs July 2019'!M61/100</f>
        <v>81.899999999999991</v>
      </c>
      <c r="D81" s="90">
        <f>$K$6*'Tariffs July 2019'!N61/100</f>
        <v>96.971452799999994</v>
      </c>
      <c r="E81" s="90">
        <f>$M$6*'Tariffs July 2019'!AH61/100</f>
        <v>169.21239859999997</v>
      </c>
      <c r="F81" s="90">
        <f>$L$6*'Tariffs July 2019'!W61/100</f>
        <v>63.710345818181807</v>
      </c>
      <c r="G81" s="90">
        <f t="shared" si="66"/>
        <v>411.79419721818175</v>
      </c>
      <c r="H81" s="90">
        <f>(G81-C81)*4</f>
        <v>1319.5767888727271</v>
      </c>
      <c r="I81" s="91">
        <f t="shared" si="68"/>
        <v>1647.176788872727</v>
      </c>
      <c r="J81" s="91">
        <f t="shared" si="69"/>
        <v>1811.8944677599998</v>
      </c>
      <c r="K81" s="36">
        <f>'Tariffs July 2019'!AW61</f>
        <v>11</v>
      </c>
      <c r="L81" s="36">
        <f>'Tariffs July 2019'!AX61</f>
        <v>0</v>
      </c>
      <c r="M81" s="36">
        <f>'Tariffs July 2019'!AY61</f>
        <v>0</v>
      </c>
      <c r="N81" s="36">
        <f>'Tariffs July 2019'!AZ61</f>
        <v>0</v>
      </c>
      <c r="O81" s="92">
        <f>($F$6*'Tariffs July 2019'!AT61/100)*4</f>
        <v>447.75259200000005</v>
      </c>
      <c r="P81" s="275">
        <f>I81-(I81*K81/100)</f>
        <v>1465.9873420967269</v>
      </c>
      <c r="Q81" s="275">
        <f>P81-(H81*N81/100)</f>
        <v>1465.9873420967269</v>
      </c>
      <c r="R81" s="275">
        <f t="shared" si="71"/>
        <v>1018.2347500967269</v>
      </c>
      <c r="S81" s="275">
        <f t="shared" si="72"/>
        <v>1018.2347500967269</v>
      </c>
      <c r="T81" s="93">
        <f t="shared" si="73"/>
        <v>1120.0582251063997</v>
      </c>
      <c r="U81" s="93">
        <f t="shared" si="73"/>
        <v>1120.0582251063997</v>
      </c>
      <c r="V81" s="94">
        <f>'Tariffs July 2019'!BI61</f>
        <v>0</v>
      </c>
      <c r="W81" s="94" t="str">
        <f>'Tariffs July 2019'!BJ61</f>
        <v>n</v>
      </c>
      <c r="X81" s="95">
        <f>'Tariffs July 2019'!G61</f>
        <v>42195</v>
      </c>
      <c r="Y81" s="132"/>
      <c r="Z81" s="132"/>
      <c r="AA81" s="132"/>
      <c r="AB81" s="132"/>
      <c r="AC81" s="132"/>
      <c r="AD81" s="132"/>
      <c r="AE81" s="132"/>
      <c r="AF81" s="132"/>
      <c r="AG81" s="132"/>
      <c r="AH81" s="132"/>
      <c r="AI81" s="132"/>
      <c r="AJ81" s="132"/>
      <c r="AK81" s="132"/>
    </row>
    <row r="82" spans="1:37" ht="14" x14ac:dyDescent="0.15">
      <c r="A82" s="89" t="str">
        <f>'Tariffs July 2019'!K62</f>
        <v>Energy Locals</v>
      </c>
      <c r="B82" s="36" t="str">
        <f>'Tariffs July 2019'!L62</f>
        <v>Solar Member Promise</v>
      </c>
      <c r="C82" s="90">
        <f>91*'Tariffs July 2019'!M62/100+'Tariffs July 2019'!BM62/4</f>
        <v>151.15454545454543</v>
      </c>
      <c r="D82" s="90">
        <f>$K$6*'Tariffs July 2019'!N62/100</f>
        <v>79.79625818181816</v>
      </c>
      <c r="E82" s="90">
        <f>$M$6*'Tariffs July 2019'!AH62/100</f>
        <v>149.84597339999999</v>
      </c>
      <c r="F82" s="90">
        <f>$L$6*'Tariffs July 2019'!W62/100</f>
        <v>63.330363636363614</v>
      </c>
      <c r="G82" s="90">
        <f>SUM(C82:F82)</f>
        <v>444.12714067272714</v>
      </c>
      <c r="H82" s="90">
        <f t="shared" si="67"/>
        <v>1171.8903808727268</v>
      </c>
      <c r="I82" s="91">
        <f t="shared" si="68"/>
        <v>1776.5085626909085</v>
      </c>
      <c r="J82" s="91">
        <f t="shared" si="69"/>
        <v>1954.1594189599996</v>
      </c>
      <c r="K82" s="36">
        <f>'Tariffs July 2019'!AW62</f>
        <v>0</v>
      </c>
      <c r="L82" s="36">
        <f>'Tariffs July 2019'!AX62</f>
        <v>0</v>
      </c>
      <c r="M82" s="36">
        <f>'Tariffs July 2019'!AY62</f>
        <v>0</v>
      </c>
      <c r="N82" s="36">
        <f>'Tariffs July 2019'!AZ62</f>
        <v>0</v>
      </c>
      <c r="O82" s="92">
        <f>($F$6*'Tariffs July 2019'!AT62/100)*4</f>
        <v>444.97152</v>
      </c>
      <c r="P82" s="275">
        <f t="shared" ref="P82" si="74">I82</f>
        <v>1776.5085626909085</v>
      </c>
      <c r="Q82" s="275">
        <f>P82-(H82*N82/100)</f>
        <v>1776.5085626909085</v>
      </c>
      <c r="R82" s="275">
        <f t="shared" si="71"/>
        <v>1331.5370426909085</v>
      </c>
      <c r="S82" s="275">
        <f t="shared" si="72"/>
        <v>1331.5370426909085</v>
      </c>
      <c r="T82" s="93">
        <f t="shared" si="73"/>
        <v>1464.6907469599994</v>
      </c>
      <c r="U82" s="93">
        <f t="shared" si="73"/>
        <v>1464.6907469599994</v>
      </c>
      <c r="V82" s="94">
        <f>'Tariffs July 2019'!BI62</f>
        <v>0</v>
      </c>
      <c r="W82" s="94" t="str">
        <f>'Tariffs July 2019'!BJ62</f>
        <v>n</v>
      </c>
      <c r="X82" s="95">
        <f>'Tariffs July 2019'!G62</f>
        <v>42187</v>
      </c>
      <c r="Y82" s="132"/>
      <c r="Z82" s="132"/>
      <c r="AA82" s="132"/>
      <c r="AB82" s="132"/>
      <c r="AC82" s="132"/>
      <c r="AD82" s="132"/>
      <c r="AE82" s="132"/>
      <c r="AF82" s="132"/>
      <c r="AG82" s="132"/>
      <c r="AH82" s="132"/>
      <c r="AI82" s="132"/>
      <c r="AJ82" s="132"/>
      <c r="AK82" s="132"/>
    </row>
    <row r="83" spans="1:37" ht="14" x14ac:dyDescent="0.15">
      <c r="A83" s="89" t="str">
        <f>'Tariffs July 2019'!K63</f>
        <v>Origin Energy</v>
      </c>
      <c r="B83" s="36" t="str">
        <f>'Tariffs July 2019'!L63</f>
        <v>Solar Optimiser</v>
      </c>
      <c r="C83" s="90">
        <f>91*'Tariffs July 2019'!M63/100</f>
        <v>96.013272727272721</v>
      </c>
      <c r="D83" s="90">
        <f>$K$6*'Tariffs July 2019'!N63/100</f>
        <v>83.368090690909071</v>
      </c>
      <c r="E83" s="90">
        <f>$M$6*'Tariffs July 2019'!AH63/100</f>
        <v>165.24158479999997</v>
      </c>
      <c r="F83" s="90">
        <f>$L$6*'Tariffs July 2019'!W63/100</f>
        <v>60.955474999999986</v>
      </c>
      <c r="G83" s="90">
        <f t="shared" si="66"/>
        <v>405.57842321818174</v>
      </c>
      <c r="H83" s="90">
        <f t="shared" si="67"/>
        <v>1238.260601963636</v>
      </c>
      <c r="I83" s="91">
        <f t="shared" si="68"/>
        <v>1622.313692872727</v>
      </c>
      <c r="J83" s="91">
        <f t="shared" si="69"/>
        <v>1784.5450621599998</v>
      </c>
      <c r="K83" s="36">
        <f>'Tariffs July 2019'!AW63</f>
        <v>0</v>
      </c>
      <c r="L83" s="36">
        <f>'Tariffs July 2019'!AX63</f>
        <v>0</v>
      </c>
      <c r="M83" s="36">
        <f>'Tariffs July 2019'!AY63</f>
        <v>0</v>
      </c>
      <c r="N83" s="36">
        <f>'Tariffs July 2019'!AZ63</f>
        <v>0</v>
      </c>
      <c r="O83" s="92">
        <f>($F$6*'Tariffs July 2019'!AT63/100)*4</f>
        <v>417.16079999999999</v>
      </c>
      <c r="P83" s="275">
        <f>I83</f>
        <v>1622.313692872727</v>
      </c>
      <c r="Q83" s="275">
        <f>P83</f>
        <v>1622.313692872727</v>
      </c>
      <c r="R83" s="275">
        <f t="shared" si="71"/>
        <v>1205.1528928727271</v>
      </c>
      <c r="S83" s="275">
        <f t="shared" si="72"/>
        <v>1205.1528928727271</v>
      </c>
      <c r="T83" s="93">
        <f>R83*1.1</f>
        <v>1325.6681821599998</v>
      </c>
      <c r="U83" s="93">
        <f>S83*1.1</f>
        <v>1325.6681821599998</v>
      </c>
      <c r="V83" s="94">
        <f>'Tariffs July 2019'!BI63</f>
        <v>0</v>
      </c>
      <c r="W83" s="94" t="str">
        <f>'Tariffs July 2019'!BJ63</f>
        <v>n</v>
      </c>
      <c r="X83" s="95">
        <f>'Tariffs July 2019'!G63</f>
        <v>42186</v>
      </c>
      <c r="Y83" s="132"/>
      <c r="Z83" s="132"/>
      <c r="AA83" s="132"/>
      <c r="AB83" s="132"/>
      <c r="AC83" s="132"/>
      <c r="AD83" s="132"/>
      <c r="AE83" s="132"/>
      <c r="AF83" s="132"/>
      <c r="AG83" s="132"/>
      <c r="AH83" s="132"/>
      <c r="AI83" s="132"/>
      <c r="AJ83" s="132"/>
      <c r="AK83" s="132"/>
    </row>
    <row r="84" spans="1:37" ht="14" x14ac:dyDescent="0.15">
      <c r="A84" s="89" t="str">
        <f>'Tariffs July 2019'!K64</f>
        <v>Simply Energy</v>
      </c>
      <c r="B84" s="36" t="str">
        <f>'Tariffs July 2019'!L64</f>
        <v>Plus</v>
      </c>
      <c r="C84" s="90">
        <f>91*'Tariffs July 2019'!M64/100</f>
        <v>84.290818181818182</v>
      </c>
      <c r="D84" s="90">
        <f>$K$6*'Tariffs July 2019'!N64/100</f>
        <v>90.638416436363627</v>
      </c>
      <c r="E84" s="90">
        <f>$M$6*'Tariffs July 2019'!AH64/100</f>
        <v>158.48423499999998</v>
      </c>
      <c r="F84" s="90">
        <f>$L$6*'Tariffs July 2019'!W64/100</f>
        <v>59.277220363636346</v>
      </c>
      <c r="G84" s="90">
        <f t="shared" si="66"/>
        <v>392.69068998181814</v>
      </c>
      <c r="H84" s="90">
        <f t="shared" si="67"/>
        <v>1233.5994871999999</v>
      </c>
      <c r="I84" s="91">
        <f t="shared" si="68"/>
        <v>1570.7627599272726</v>
      </c>
      <c r="J84" s="91">
        <f t="shared" si="69"/>
        <v>1727.83903592</v>
      </c>
      <c r="K84" s="36">
        <f>'Tariffs July 2019'!AW64</f>
        <v>0</v>
      </c>
      <c r="L84" s="36">
        <f>'Tariffs July 2019'!AX64</f>
        <v>0</v>
      </c>
      <c r="M84" s="36">
        <f>'Tariffs July 2019'!AY64</f>
        <v>0</v>
      </c>
      <c r="N84" s="36">
        <f>'Tariffs July 2019'!AZ64</f>
        <v>0</v>
      </c>
      <c r="O84" s="92">
        <f>($F$6*'Tariffs July 2019'!AT64/100)*4</f>
        <v>278.10720000000003</v>
      </c>
      <c r="P84" s="275">
        <f t="shared" ref="P84:P85" si="75">I84</f>
        <v>1570.7627599272726</v>
      </c>
      <c r="Q84" s="275">
        <f t="shared" ref="Q84" si="76">P84-(H84*N84/100)</f>
        <v>1570.7627599272726</v>
      </c>
      <c r="R84" s="275">
        <f t="shared" si="71"/>
        <v>1292.6555599272724</v>
      </c>
      <c r="S84" s="275">
        <f t="shared" si="72"/>
        <v>1292.6555599272724</v>
      </c>
      <c r="T84" s="93">
        <f t="shared" si="73"/>
        <v>1421.9211159199997</v>
      </c>
      <c r="U84" s="93">
        <f t="shared" si="73"/>
        <v>1421.9211159199997</v>
      </c>
      <c r="V84" s="94">
        <f>'Tariffs July 2019'!BI64</f>
        <v>0</v>
      </c>
      <c r="W84" s="94" t="str">
        <f>'Tariffs July 2019'!BJ64</f>
        <v>n</v>
      </c>
      <c r="X84" s="95">
        <f>'Tariffs July 2019'!G64</f>
        <v>42185</v>
      </c>
      <c r="Y84" s="132"/>
      <c r="Z84" s="132"/>
      <c r="AA84" s="132"/>
      <c r="AB84" s="132"/>
      <c r="AC84" s="132"/>
      <c r="AD84" s="132"/>
      <c r="AE84" s="132"/>
      <c r="AF84" s="132"/>
      <c r="AG84" s="132"/>
      <c r="AH84" s="132"/>
      <c r="AI84" s="132"/>
      <c r="AJ84" s="132"/>
      <c r="AK84" s="132"/>
    </row>
    <row r="85" spans="1:37" ht="14" x14ac:dyDescent="0.15">
      <c r="A85" s="89" t="str">
        <f>'Tariffs July 2019'!K65</f>
        <v>Mojo Power</v>
      </c>
      <c r="B85" s="36" t="str">
        <f>'Tariffs July 2019'!L65</f>
        <v>Connect</v>
      </c>
      <c r="C85" s="90">
        <f>91*'Tariffs July 2019'!M65/100</f>
        <v>160.4239</v>
      </c>
      <c r="D85" s="90">
        <f>$K$6*'Tariffs July 2019'!N65/100</f>
        <v>97.166510319999986</v>
      </c>
      <c r="E85" s="90">
        <f>$M$6*'Tariffs July 2019'!AH65/100</f>
        <v>179.46685108000003</v>
      </c>
      <c r="F85" s="90">
        <f>$L$6*'Tariffs July 2019'!W65/100</f>
        <v>54.825095799999993</v>
      </c>
      <c r="G85" s="90">
        <f t="shared" si="66"/>
        <v>491.8823572</v>
      </c>
      <c r="H85" s="90">
        <f>(G85-C85)*4</f>
        <v>1325.8338288</v>
      </c>
      <c r="I85" s="91">
        <f t="shared" si="68"/>
        <v>1967.5294288</v>
      </c>
      <c r="J85" s="91">
        <f t="shared" si="69"/>
        <v>2164.2823716800003</v>
      </c>
      <c r="K85" s="36">
        <f>'Tariffs July 2019'!AW65</f>
        <v>0</v>
      </c>
      <c r="L85" s="36">
        <f>'Tariffs July 2019'!AX65</f>
        <v>0</v>
      </c>
      <c r="M85" s="36">
        <f>'Tariffs July 2019'!AY65</f>
        <v>0</v>
      </c>
      <c r="N85" s="36">
        <f>'Tariffs July 2019'!AZ65</f>
        <v>0</v>
      </c>
      <c r="O85" s="92">
        <f>($F$6*'Tariffs July 2019'!AT65/100)*4</f>
        <v>556.21440000000007</v>
      </c>
      <c r="P85" s="275">
        <f t="shared" si="75"/>
        <v>1967.5294288</v>
      </c>
      <c r="Q85" s="275">
        <f>P85-(H85*N85/100)</f>
        <v>1967.5294288</v>
      </c>
      <c r="R85" s="275">
        <f t="shared" si="71"/>
        <v>1411.3150287999999</v>
      </c>
      <c r="S85" s="275">
        <f t="shared" si="72"/>
        <v>1411.3150287999999</v>
      </c>
      <c r="T85" s="93">
        <f t="shared" si="73"/>
        <v>1552.4465316800001</v>
      </c>
      <c r="U85" s="93">
        <f t="shared" si="73"/>
        <v>1552.4465316800001</v>
      </c>
      <c r="V85" s="94">
        <f>'Tariffs July 2019'!BI65</f>
        <v>0</v>
      </c>
      <c r="W85" s="94" t="str">
        <f>'Tariffs July 2019'!BJ65</f>
        <v>n</v>
      </c>
      <c r="X85" s="95">
        <f>'Tariffs July 2019'!G65</f>
        <v>41820</v>
      </c>
      <c r="Y85" s="132"/>
      <c r="Z85" s="132"/>
      <c r="AA85" s="132"/>
      <c r="AB85" s="132"/>
      <c r="AC85" s="132"/>
      <c r="AD85" s="132"/>
      <c r="AE85" s="132"/>
      <c r="AF85" s="132"/>
      <c r="AG85" s="132"/>
      <c r="AH85" s="132"/>
      <c r="AI85" s="132"/>
      <c r="AJ85" s="132"/>
      <c r="AK85" s="132"/>
    </row>
    <row r="86" spans="1:37" ht="14" x14ac:dyDescent="0.15">
      <c r="A86" s="89" t="str">
        <f>'Tariffs July 2019'!K66</f>
        <v>Powershop</v>
      </c>
      <c r="B86" s="36" t="str">
        <f>'Tariffs July 2019'!L66</f>
        <v>Shopper with Mega Pack</v>
      </c>
      <c r="C86" s="90">
        <f>91*'Tariffs July 2019'!M66/100</f>
        <v>91.967909090909089</v>
      </c>
      <c r="D86" s="90">
        <f>$K$6*'Tariffs July 2019'!N66/100</f>
        <v>83.798737163636346</v>
      </c>
      <c r="E86" s="90">
        <f>$M$6*'Tariffs July 2019'!AH66/100</f>
        <v>153.32914339999999</v>
      </c>
      <c r="F86" s="90">
        <f>$L$6*'Tariffs July 2019'!W66/100</f>
        <v>60.32217136363635</v>
      </c>
      <c r="G86" s="90">
        <f t="shared" si="66"/>
        <v>389.41796101818181</v>
      </c>
      <c r="H86" s="90">
        <f t="shared" si="67"/>
        <v>1189.800207709091</v>
      </c>
      <c r="I86" s="91">
        <f t="shared" si="68"/>
        <v>1557.6718440727273</v>
      </c>
      <c r="J86" s="91">
        <f t="shared" si="69"/>
        <v>1713.4390284800002</v>
      </c>
      <c r="K86" s="36">
        <f>'Tariffs July 2019'!AW66</f>
        <v>0</v>
      </c>
      <c r="L86" s="36">
        <f>'Tariffs July 2019'!AX66</f>
        <v>0</v>
      </c>
      <c r="M86" s="36">
        <f>'Tariffs July 2019'!AY66</f>
        <v>15</v>
      </c>
      <c r="N86" s="36">
        <f>'Tariffs July 2019'!AZ66</f>
        <v>0</v>
      </c>
      <c r="O86" s="92">
        <f>($F$6*'Tariffs July 2019'!AT66/100)*4</f>
        <v>264.20184</v>
      </c>
      <c r="P86" s="275">
        <f>J86</f>
        <v>1713.4390284800002</v>
      </c>
      <c r="Q86" s="275">
        <f>P86-(P86*M86/100)</f>
        <v>1456.4231742080001</v>
      </c>
      <c r="R86" s="275">
        <f>P86-O86</f>
        <v>1449.2371884800002</v>
      </c>
      <c r="S86" s="275">
        <f>Q86-O86</f>
        <v>1192.2213342080001</v>
      </c>
      <c r="T86" s="93">
        <f>R86</f>
        <v>1449.2371884800002</v>
      </c>
      <c r="U86" s="93">
        <f>S86</f>
        <v>1192.2213342080001</v>
      </c>
      <c r="V86" s="94">
        <f>'Tariffs July 2019'!BI66</f>
        <v>0</v>
      </c>
      <c r="W86" s="94" t="str">
        <f>'Tariffs July 2019'!BJ66</f>
        <v>n</v>
      </c>
      <c r="X86" s="95">
        <f>'Tariffs July 2019'!G66</f>
        <v>42185</v>
      </c>
      <c r="Y86" s="132"/>
      <c r="Z86" s="132"/>
      <c r="AA86" s="132"/>
      <c r="AB86" s="132"/>
      <c r="AC86" s="132"/>
      <c r="AD86" s="132"/>
      <c r="AE86" s="132"/>
      <c r="AF86" s="132"/>
      <c r="AG86" s="132"/>
      <c r="AH86" s="132"/>
      <c r="AI86" s="132"/>
      <c r="AJ86" s="132"/>
      <c r="AK86" s="132"/>
    </row>
    <row r="87" spans="1:37" ht="14" x14ac:dyDescent="0.15">
      <c r="A87" s="89" t="str">
        <f>'Tariffs July 2019'!K67</f>
        <v>Red Energy</v>
      </c>
      <c r="B87" s="36" t="str">
        <f>'Tariffs July 2019'!L67</f>
        <v>Easy Saver</v>
      </c>
      <c r="C87" s="90">
        <f>91*'Tariffs July 2019'!M67/100</f>
        <v>95.549999999999983</v>
      </c>
      <c r="D87" s="90">
        <f>$K$6*'Tariffs July 2019'!N67/100</f>
        <v>83.596079999999986</v>
      </c>
      <c r="E87" s="90">
        <f>$M$6*'Tariffs July 2019'!AH67/100</f>
        <v>149.42799299999999</v>
      </c>
      <c r="F87" s="90">
        <f>$L$6*'Tariffs July 2019'!W67/100</f>
        <v>62.697059999999993</v>
      </c>
      <c r="G87" s="90">
        <f t="shared" si="66"/>
        <v>391.27113299999996</v>
      </c>
      <c r="H87" s="90">
        <f t="shared" si="67"/>
        <v>1182.884532</v>
      </c>
      <c r="I87" s="91">
        <f t="shared" si="68"/>
        <v>1565.0845319999999</v>
      </c>
      <c r="J87" s="91">
        <f t="shared" si="69"/>
        <v>1721.5929851999999</v>
      </c>
      <c r="K87" s="36">
        <f>'Tariffs July 2019'!AW67</f>
        <v>0</v>
      </c>
      <c r="L87" s="36">
        <f>'Tariffs July 2019'!AX67</f>
        <v>0</v>
      </c>
      <c r="M87" s="36">
        <f>'Tariffs July 2019'!AY67</f>
        <v>10</v>
      </c>
      <c r="N87" s="36">
        <f>'Tariffs July 2019'!AZ67</f>
        <v>0</v>
      </c>
      <c r="O87" s="92">
        <f>($F$6*'Tariffs July 2019'!AT67/100)*4</f>
        <v>472.78224</v>
      </c>
      <c r="P87" s="275">
        <f>J87</f>
        <v>1721.5929851999999</v>
      </c>
      <c r="Q87" s="275">
        <f>P87-(P87*M87/100)</f>
        <v>1549.4336866799999</v>
      </c>
      <c r="R87" s="275">
        <f>P87-O87</f>
        <v>1248.8107451999999</v>
      </c>
      <c r="S87" s="275">
        <f>Q87-O87</f>
        <v>1076.6514466799999</v>
      </c>
      <c r="T87" s="93">
        <f>R87</f>
        <v>1248.8107451999999</v>
      </c>
      <c r="U87" s="93">
        <f>S87</f>
        <v>1076.6514466799999</v>
      </c>
      <c r="V87" s="94">
        <f>'Tariffs July 2019'!BI67</f>
        <v>0</v>
      </c>
      <c r="W87" s="94" t="str">
        <f>'Tariffs July 2019'!BJ67</f>
        <v>n</v>
      </c>
      <c r="X87" s="95">
        <f>'Tariffs July 2019'!G67</f>
        <v>42185</v>
      </c>
      <c r="Y87" s="132"/>
      <c r="Z87" s="132"/>
      <c r="AA87" s="132"/>
      <c r="AB87" s="132"/>
      <c r="AC87" s="132"/>
      <c r="AD87" s="132"/>
      <c r="AE87" s="132"/>
      <c r="AF87" s="132"/>
      <c r="AG87" s="132"/>
      <c r="AH87" s="132"/>
      <c r="AI87" s="132"/>
      <c r="AJ87" s="132"/>
      <c r="AK87" s="132"/>
    </row>
    <row r="88" spans="1:37" ht="14" x14ac:dyDescent="0.15">
      <c r="A88" s="89" t="str">
        <f>'Tariffs July 2019'!K68</f>
        <v>Amaysim</v>
      </c>
      <c r="B88" s="36" t="str">
        <f>'Tariffs July 2019'!L68</f>
        <v>Solar as you go</v>
      </c>
      <c r="C88" s="90">
        <f>91*'Tariffs July 2019'!M68/100</f>
        <v>91.76109090909091</v>
      </c>
      <c r="D88" s="90">
        <f>$K$6*'Tariffs July 2019'!N68/100</f>
        <v>86.306619563636346</v>
      </c>
      <c r="E88" s="90">
        <f>$M$6*'Tariffs July 2019'!AH68/100</f>
        <v>175.34277779999999</v>
      </c>
      <c r="F88" s="90">
        <f>$L$6*'Tariffs July 2019'!W68/100</f>
        <v>73.653212909090897</v>
      </c>
      <c r="G88" s="90">
        <f t="shared" si="66"/>
        <v>427.06370118181809</v>
      </c>
      <c r="H88" s="90">
        <f t="shared" si="67"/>
        <v>1341.2104410909087</v>
      </c>
      <c r="I88" s="91">
        <f t="shared" si="68"/>
        <v>1708.2548047272724</v>
      </c>
      <c r="J88" s="91">
        <f t="shared" si="69"/>
        <v>1879.0802851999997</v>
      </c>
      <c r="K88" s="36">
        <f>'Tariffs July 2019'!AW68</f>
        <v>0</v>
      </c>
      <c r="L88" s="36">
        <f>'Tariffs July 2019'!AX68</f>
        <v>0</v>
      </c>
      <c r="M88" s="36">
        <f>'Tariffs July 2019'!AY68</f>
        <v>0</v>
      </c>
      <c r="N88" s="36">
        <f>'Tariffs July 2019'!AZ68</f>
        <v>0</v>
      </c>
      <c r="O88" s="92">
        <f>($F$6*'Tariffs July 2019'!AT68/100)*4</f>
        <v>389.35007999999999</v>
      </c>
      <c r="P88" s="275">
        <f t="shared" ref="P88" si="77">I88</f>
        <v>1708.2548047272724</v>
      </c>
      <c r="Q88" s="275">
        <f>P88-(P88*M88/100)</f>
        <v>1708.2548047272724</v>
      </c>
      <c r="R88" s="275">
        <f t="shared" si="71"/>
        <v>1318.9047247272724</v>
      </c>
      <c r="S88" s="275">
        <f t="shared" si="72"/>
        <v>1318.9047247272724</v>
      </c>
      <c r="T88" s="93">
        <f t="shared" si="73"/>
        <v>1450.7951971999998</v>
      </c>
      <c r="U88" s="93">
        <f t="shared" si="73"/>
        <v>1450.7951971999998</v>
      </c>
      <c r="V88" s="94">
        <f>'Tariffs July 2019'!BI68</f>
        <v>0</v>
      </c>
      <c r="W88" s="94" t="str">
        <f>'Tariffs July 2019'!BJ68</f>
        <v>n</v>
      </c>
      <c r="X88" s="95">
        <f>'Tariffs July 2019'!G68</f>
        <v>42188</v>
      </c>
      <c r="Y88" s="132"/>
      <c r="Z88" s="132"/>
      <c r="AA88" s="132"/>
      <c r="AB88" s="132"/>
      <c r="AC88" s="132"/>
      <c r="AD88" s="132"/>
      <c r="AE88" s="132"/>
      <c r="AF88" s="132"/>
      <c r="AG88" s="132"/>
      <c r="AH88" s="132"/>
      <c r="AI88" s="132"/>
      <c r="AJ88" s="132"/>
      <c r="AK88" s="132"/>
    </row>
    <row r="89" spans="1:37" ht="14" x14ac:dyDescent="0.15">
      <c r="A89" s="89" t="str">
        <f>'Tariffs July 2019'!K69</f>
        <v>Alinta Energy</v>
      </c>
      <c r="B89" s="36" t="str">
        <f>'Tariffs July 2019'!L69</f>
        <v>No fuss Solar</v>
      </c>
      <c r="C89" s="90">
        <f>91*'Tariffs July 2019'!M69/100</f>
        <v>95.941300000000012</v>
      </c>
      <c r="D89" s="90">
        <f>$K$6*'Tariffs July 2019'!N69/100</f>
        <v>69.866057163636356</v>
      </c>
      <c r="E89" s="90">
        <f>$M$6*'Tariffs July 2019'!AH69/100</f>
        <v>142.7403066</v>
      </c>
      <c r="F89" s="90">
        <f>$L$6*'Tariffs July 2019'!W69/100</f>
        <v>54.907425272727259</v>
      </c>
      <c r="G89" s="90">
        <f t="shared" si="66"/>
        <v>363.45508903636363</v>
      </c>
      <c r="H89" s="90">
        <f t="shared" si="67"/>
        <v>1070.0551561454545</v>
      </c>
      <c r="I89" s="91">
        <f t="shared" si="68"/>
        <v>1453.8203561454545</v>
      </c>
      <c r="J89" s="91">
        <f>I89*1.1</f>
        <v>1599.2023917600002</v>
      </c>
      <c r="K89" s="36">
        <f>'Tariffs July 2019'!AW69</f>
        <v>0</v>
      </c>
      <c r="L89" s="36">
        <f>'Tariffs July 2019'!AX69</f>
        <v>0</v>
      </c>
      <c r="M89" s="36">
        <f>'Tariffs July 2019'!AY69</f>
        <v>0</v>
      </c>
      <c r="N89" s="36">
        <f>'Tariffs July 2019'!AZ69</f>
        <v>0</v>
      </c>
      <c r="O89" s="92">
        <f>($F$6*'Tariffs July 2019'!AT69/100)*4</f>
        <v>305.91792000000004</v>
      </c>
      <c r="P89" s="275">
        <f>I89-(I89*K89/100)</f>
        <v>1453.8203561454545</v>
      </c>
      <c r="Q89" s="275">
        <f>P89-(H89*N89/100)</f>
        <v>1453.8203561454545</v>
      </c>
      <c r="R89" s="275">
        <f>P89-O89</f>
        <v>1147.9024361454544</v>
      </c>
      <c r="S89" s="275">
        <f>Q89-O89</f>
        <v>1147.9024361454544</v>
      </c>
      <c r="T89" s="93">
        <f t="shared" si="73"/>
        <v>1262.6926797599999</v>
      </c>
      <c r="U89" s="93">
        <f t="shared" si="73"/>
        <v>1262.6926797599999</v>
      </c>
      <c r="V89" s="94">
        <f>'Tariffs July 2019'!BI69</f>
        <v>0</v>
      </c>
      <c r="W89" s="94" t="str">
        <f>'Tariffs July 2019'!BJ69</f>
        <v>n</v>
      </c>
      <c r="X89" s="95">
        <f>'Tariffs July 2019'!G69</f>
        <v>42185</v>
      </c>
      <c r="Y89" s="132"/>
      <c r="Z89" s="132"/>
      <c r="AA89" s="132"/>
      <c r="AB89" s="132"/>
      <c r="AC89" s="132"/>
      <c r="AD89" s="132"/>
      <c r="AE89" s="132"/>
      <c r="AF89" s="132"/>
      <c r="AG89" s="132"/>
      <c r="AH89" s="132"/>
      <c r="AI89" s="132"/>
      <c r="AJ89" s="132"/>
      <c r="AK89" s="132"/>
    </row>
    <row r="90" spans="1:37" ht="14" x14ac:dyDescent="0.15">
      <c r="A90" s="89" t="str">
        <f>'Tariffs July 2019'!K70</f>
        <v>Powerdirect</v>
      </c>
      <c r="B90" s="36" t="str">
        <f>'Tariffs July 2019'!L70</f>
        <v>Discount Saver</v>
      </c>
      <c r="C90" s="90">
        <f>91*'Tariffs July 2019'!M70/100</f>
        <v>88.27</v>
      </c>
      <c r="D90" s="90">
        <f>$K$6*'Tariffs July 2019'!N70/100</f>
        <v>87.953209018181809</v>
      </c>
      <c r="E90" s="90">
        <f>$M$6*'Tariffs July 2019'!AH70/100</f>
        <v>178.7562844</v>
      </c>
      <c r="F90" s="90">
        <f>$L$6*'Tariffs July 2019'!W70/100</f>
        <v>68.523453454545447</v>
      </c>
      <c r="G90" s="90">
        <f t="shared" si="66"/>
        <v>423.50294687272731</v>
      </c>
      <c r="H90" s="90">
        <f t="shared" si="67"/>
        <v>1340.9317874909093</v>
      </c>
      <c r="I90" s="91">
        <f t="shared" si="68"/>
        <v>1694.0117874909092</v>
      </c>
      <c r="J90" s="91">
        <f>I90*1.1</f>
        <v>1863.4129662400003</v>
      </c>
      <c r="K90" s="36">
        <f>'Tariffs July 2019'!AW70</f>
        <v>11</v>
      </c>
      <c r="L90" s="36">
        <f>'Tariffs July 2019'!AX70</f>
        <v>0</v>
      </c>
      <c r="M90" s="36">
        <f>'Tariffs July 2019'!AY70</f>
        <v>0</v>
      </c>
      <c r="N90" s="36">
        <f>'Tariffs July 2019'!AZ70</f>
        <v>0</v>
      </c>
      <c r="O90" s="92">
        <f>($F$6*'Tariffs July 2019'!AT70/100)*4</f>
        <v>239.172192</v>
      </c>
      <c r="P90" s="275">
        <f>I90-(I90*K90/100)</f>
        <v>1507.6704908669092</v>
      </c>
      <c r="Q90" s="275">
        <f>P90-(H90*N90/100)</f>
        <v>1507.6704908669092</v>
      </c>
      <c r="R90" s="275">
        <f>P90-O90</f>
        <v>1268.4982988669092</v>
      </c>
      <c r="S90" s="275">
        <f>Q90-O90</f>
        <v>1268.4982988669092</v>
      </c>
      <c r="T90" s="93">
        <f t="shared" si="73"/>
        <v>1395.3481287536001</v>
      </c>
      <c r="U90" s="93">
        <f t="shared" si="73"/>
        <v>1395.3481287536001</v>
      </c>
      <c r="V90" s="94">
        <f>'Tariffs July 2019'!BI70</f>
        <v>0</v>
      </c>
      <c r="W90" s="94" t="str">
        <f>'Tariffs July 2019'!BJ70</f>
        <v>n</v>
      </c>
      <c r="X90" s="95">
        <f>'Tariffs July 2019'!G70</f>
        <v>42187</v>
      </c>
      <c r="Y90" s="132"/>
      <c r="Z90" s="132"/>
      <c r="AA90" s="132"/>
      <c r="AB90" s="132"/>
      <c r="AC90" s="132"/>
      <c r="AD90" s="132"/>
      <c r="AE90" s="132"/>
      <c r="AF90" s="132"/>
      <c r="AG90" s="132"/>
      <c r="AH90" s="132"/>
      <c r="AI90" s="132"/>
      <c r="AJ90" s="132"/>
      <c r="AK90" s="132"/>
    </row>
    <row r="91" spans="1:37" ht="14" x14ac:dyDescent="0.15">
      <c r="A91" s="89" t="str">
        <f>'Tariffs July 2019'!K71</f>
        <v>Q Energy</v>
      </c>
      <c r="B91" s="36" t="str">
        <f>'Tariffs July 2019'!L71</f>
        <v>Home Saver</v>
      </c>
      <c r="C91" s="90">
        <f>91*'Tariffs July 2019'!M71/100</f>
        <v>100.1</v>
      </c>
      <c r="D91" s="90">
        <f>$K$6*'Tariffs July 2019'!N71/100</f>
        <v>72.416497567999997</v>
      </c>
      <c r="E91" s="90">
        <f>$M$6*'Tariffs July 2019'!AH71/100</f>
        <v>143.38190651400001</v>
      </c>
      <c r="F91" s="90">
        <f>$L$6*'Tariffs July 2019'!W71/100</f>
        <v>45.260310979999993</v>
      </c>
      <c r="G91" s="90">
        <f t="shared" ref="G91:G95" si="78">SUM(C91:F91)</f>
        <v>361.15871506199994</v>
      </c>
      <c r="H91" s="90">
        <f t="shared" ref="H91:H95" si="79">(G91-C91)*4</f>
        <v>1044.2348602479997</v>
      </c>
      <c r="I91" s="91">
        <f t="shared" ref="I91:I95" si="80">G91*4</f>
        <v>1444.6348602479998</v>
      </c>
      <c r="J91" s="91">
        <f t="shared" ref="J91:J95" si="81">I91*1.1</f>
        <v>1589.0983462728</v>
      </c>
      <c r="K91" s="36">
        <f>'Tariffs July 2019'!AW71</f>
        <v>0</v>
      </c>
      <c r="L91" s="36">
        <f>'Tariffs July 2019'!AX71</f>
        <v>0</v>
      </c>
      <c r="M91" s="36">
        <f>'Tariffs July 2019'!AY71</f>
        <v>0</v>
      </c>
      <c r="N91" s="36">
        <f>'Tariffs July 2019'!AZ71</f>
        <v>0</v>
      </c>
      <c r="O91" s="92">
        <f>($F$6*'Tariffs July 2019'!AT71/100)*4</f>
        <v>222.48576</v>
      </c>
      <c r="P91" s="275">
        <f t="shared" ref="P91" si="82">I91-(I91*K91/100)</f>
        <v>1444.6348602479998</v>
      </c>
      <c r="Q91" s="275">
        <f t="shared" ref="Q91:Q95" si="83">P91-(H91*N91/100)</f>
        <v>1444.6348602479998</v>
      </c>
      <c r="R91" s="275">
        <f t="shared" ref="R91:R95" si="84">P91-O91</f>
        <v>1222.1491002479997</v>
      </c>
      <c r="S91" s="275">
        <f t="shared" ref="S91:S95" si="85">Q91-O91</f>
        <v>1222.1491002479997</v>
      </c>
      <c r="T91" s="93">
        <f t="shared" ref="T91:T95" si="86">R91*1.1</f>
        <v>1344.3640102727998</v>
      </c>
      <c r="U91" s="93">
        <f t="shared" ref="U91:U95" si="87">S91*1.1</f>
        <v>1344.3640102727998</v>
      </c>
      <c r="V91" s="94">
        <f>'Tariffs July 2019'!BI71</f>
        <v>24</v>
      </c>
      <c r="W91" s="94" t="str">
        <f>'Tariffs July 2019'!BJ71</f>
        <v>n</v>
      </c>
      <c r="X91" s="95">
        <f>'Tariffs July 2019'!G71</f>
        <v>42089</v>
      </c>
      <c r="Y91" s="132"/>
      <c r="Z91" s="132"/>
      <c r="AA91" s="132"/>
      <c r="AB91" s="132"/>
      <c r="AC91" s="132"/>
      <c r="AD91" s="132"/>
      <c r="AE91" s="132"/>
      <c r="AF91" s="132"/>
      <c r="AG91" s="132"/>
      <c r="AH91" s="132"/>
      <c r="AI91" s="132"/>
      <c r="AJ91" s="132"/>
      <c r="AK91" s="132"/>
    </row>
    <row r="92" spans="1:37" ht="14" x14ac:dyDescent="0.15">
      <c r="A92" s="89" t="str">
        <f>'Tariffs July 2019'!K72</f>
        <v>1st Energy</v>
      </c>
      <c r="B92" s="36" t="str">
        <f>'Tariffs July 2019'!L72</f>
        <v>1st Saver</v>
      </c>
      <c r="C92" s="90">
        <f>91*'Tariffs July 2019'!M72/100</f>
        <v>103.74</v>
      </c>
      <c r="D92" s="90">
        <f>$K$6*'Tariffs July 2019'!N72/100</f>
        <v>86.6106053090909</v>
      </c>
      <c r="E92" s="90">
        <f>$M$6*'Tariffs July 2019'!AH72/100</f>
        <v>160.7134638</v>
      </c>
      <c r="F92" s="90">
        <f>$L$6*'Tariffs July 2019'!W72/100</f>
        <v>67.858484636363613</v>
      </c>
      <c r="G92" s="90">
        <f t="shared" si="78"/>
        <v>418.92255374545448</v>
      </c>
      <c r="H92" s="90">
        <f t="shared" si="79"/>
        <v>1260.7302149818179</v>
      </c>
      <c r="I92" s="91">
        <f t="shared" si="80"/>
        <v>1675.6902149818179</v>
      </c>
      <c r="J92" s="91">
        <f t="shared" si="81"/>
        <v>1843.2592364799998</v>
      </c>
      <c r="K92" s="36">
        <f>'Tariffs July 2019'!AW72</f>
        <v>0</v>
      </c>
      <c r="L92" s="36">
        <f>'Tariffs July 2019'!AX72</f>
        <v>0</v>
      </c>
      <c r="M92" s="36">
        <f>'Tariffs July 2019'!AY72</f>
        <v>5</v>
      </c>
      <c r="N92" s="36">
        <f>'Tariffs July 2019'!AZ72</f>
        <v>0</v>
      </c>
      <c r="O92" s="92">
        <f>($F$6*'Tariffs July 2019'!AT72/100)*4</f>
        <v>166.86432000000002</v>
      </c>
      <c r="P92" s="275">
        <f t="shared" ref="P92" si="88">I92</f>
        <v>1675.6902149818179</v>
      </c>
      <c r="Q92" s="275">
        <f>P92-(P92*M92/100)</f>
        <v>1591.905704232727</v>
      </c>
      <c r="R92" s="275">
        <f t="shared" si="84"/>
        <v>1508.8258949818178</v>
      </c>
      <c r="S92" s="275">
        <f t="shared" si="85"/>
        <v>1425.0413842327271</v>
      </c>
      <c r="T92" s="93">
        <f t="shared" si="86"/>
        <v>1659.7084844799997</v>
      </c>
      <c r="U92" s="93">
        <f t="shared" si="87"/>
        <v>1567.545522656</v>
      </c>
      <c r="V92" s="94">
        <f>'Tariffs July 2019'!BI72</f>
        <v>0</v>
      </c>
      <c r="W92" s="94" t="str">
        <f>'Tariffs July 2019'!BJ72</f>
        <v>n</v>
      </c>
      <c r="X92" s="95">
        <f>'Tariffs July 2019'!G72</f>
        <v>42185</v>
      </c>
      <c r="Y92" s="132"/>
      <c r="Z92" s="132"/>
      <c r="AA92" s="132"/>
      <c r="AB92" s="132"/>
      <c r="AC92" s="132"/>
      <c r="AD92" s="132"/>
      <c r="AE92" s="132"/>
      <c r="AF92" s="132"/>
      <c r="AG92" s="132"/>
      <c r="AH92" s="132"/>
      <c r="AI92" s="132"/>
      <c r="AJ92" s="132"/>
      <c r="AK92" s="132"/>
    </row>
    <row r="93" spans="1:37" ht="14" x14ac:dyDescent="0.15">
      <c r="A93" s="89" t="str">
        <f>'Tariffs July 2019'!K73</f>
        <v>DC Power Co</v>
      </c>
      <c r="B93" s="36" t="str">
        <f>'Tariffs July 2019'!L73</f>
        <v>Market offer</v>
      </c>
      <c r="C93" s="90">
        <f>91*'Tariffs July 2019'!M73/100+'Tariffs July 2019'!BM73/4</f>
        <v>113.6041818181818</v>
      </c>
      <c r="D93" s="90">
        <f>$K$6*'Tariffs July 2019'!N73/100</f>
        <v>100.54328530909089</v>
      </c>
      <c r="E93" s="90">
        <f>$M$6*'Tariffs July 2019'!AH73/100</f>
        <v>205.01938619999999</v>
      </c>
      <c r="F93" s="90">
        <f>$L$6*'Tariffs July 2019'!W73/100</f>
        <v>88.377522454545428</v>
      </c>
      <c r="G93" s="90">
        <f t="shared" si="78"/>
        <v>507.54437578181813</v>
      </c>
      <c r="H93" s="90">
        <f t="shared" si="79"/>
        <v>1575.7607758545453</v>
      </c>
      <c r="I93" s="91">
        <f t="shared" si="80"/>
        <v>2030.1775031272725</v>
      </c>
      <c r="J93" s="91">
        <f t="shared" si="81"/>
        <v>2233.1952534399998</v>
      </c>
      <c r="K93" s="36">
        <f>'Tariffs July 2019'!AW73</f>
        <v>0</v>
      </c>
      <c r="L93" s="36">
        <f>'Tariffs July 2019'!AX73</f>
        <v>0</v>
      </c>
      <c r="M93" s="36">
        <f>'Tariffs July 2019'!AY73</f>
        <v>0</v>
      </c>
      <c r="N93" s="36">
        <f>'Tariffs July 2019'!AZ73</f>
        <v>0</v>
      </c>
      <c r="O93" s="92">
        <f>($F$6*'Tariffs July 2019'!AT73/100)*4</f>
        <v>417.16079999999999</v>
      </c>
      <c r="P93" s="275">
        <f t="shared" ref="P93" si="89">I93-(I93*K93/100)</f>
        <v>2030.1775031272725</v>
      </c>
      <c r="Q93" s="275">
        <f t="shared" si="83"/>
        <v>2030.1775031272725</v>
      </c>
      <c r="R93" s="275">
        <f t="shared" si="84"/>
        <v>1613.0167031272726</v>
      </c>
      <c r="S93" s="275">
        <f t="shared" si="85"/>
        <v>1613.0167031272726</v>
      </c>
      <c r="T93" s="93">
        <f t="shared" si="86"/>
        <v>1774.31837344</v>
      </c>
      <c r="U93" s="93">
        <f t="shared" si="87"/>
        <v>1774.31837344</v>
      </c>
      <c r="V93" s="94">
        <f>'Tariffs July 2019'!BI73</f>
        <v>0</v>
      </c>
      <c r="W93" s="94" t="str">
        <f>'Tariffs July 2019'!BJ73</f>
        <v>n</v>
      </c>
      <c r="X93" s="95">
        <f>'Tariffs July 2019'!G73</f>
        <v>42185</v>
      </c>
      <c r="Y93" s="132"/>
      <c r="Z93" s="132"/>
      <c r="AA93" s="132"/>
      <c r="AB93" s="132"/>
      <c r="AC93" s="132"/>
      <c r="AD93" s="132"/>
      <c r="AE93" s="132"/>
      <c r="AF93" s="132"/>
      <c r="AG93" s="132"/>
      <c r="AH93" s="132"/>
      <c r="AI93" s="132"/>
      <c r="AJ93" s="132"/>
      <c r="AK93" s="132"/>
    </row>
    <row r="94" spans="1:37" ht="14" x14ac:dyDescent="0.15">
      <c r="A94" s="89" t="str">
        <f>'Tariffs July 2019'!K74</f>
        <v>ReAmped Energy</v>
      </c>
      <c r="B94" s="36" t="str">
        <f>'Tariffs July 2019'!L74</f>
        <v>Market offer</v>
      </c>
      <c r="C94" s="90">
        <f>91*'Tariffs July 2019'!M74/100</f>
        <v>83.265000000000001</v>
      </c>
      <c r="D94" s="90">
        <f>$K$6*'Tariffs July 2019'!N74/100</f>
        <v>69.663399999999982</v>
      </c>
      <c r="E94" s="90">
        <f>$M$6*'Tariffs July 2019'!AH74/100</f>
        <v>134.86834240000002</v>
      </c>
      <c r="F94" s="90">
        <f>$L$6*'Tariffs July 2019'!W74/100</f>
        <v>51.899232999999988</v>
      </c>
      <c r="G94" s="90">
        <f t="shared" si="78"/>
        <v>339.69597539999995</v>
      </c>
      <c r="H94" s="90">
        <f t="shared" si="79"/>
        <v>1025.7239015999999</v>
      </c>
      <c r="I94" s="91">
        <f t="shared" si="80"/>
        <v>1358.7839015999998</v>
      </c>
      <c r="J94" s="91">
        <f t="shared" si="81"/>
        <v>1494.66229176</v>
      </c>
      <c r="K94" s="36">
        <f>'Tariffs July 2019'!AW74</f>
        <v>0</v>
      </c>
      <c r="L94" s="36">
        <f>'Tariffs July 2019'!AX74</f>
        <v>0</v>
      </c>
      <c r="M94" s="36">
        <f>'Tariffs July 2019'!AY74</f>
        <v>0</v>
      </c>
      <c r="N94" s="36">
        <f>'Tariffs July 2019'!AZ74</f>
        <v>0</v>
      </c>
      <c r="O94" s="92">
        <f>($F$6*'Tariffs July 2019'!AT74/100)*4</f>
        <v>222.48576</v>
      </c>
      <c r="P94" s="275">
        <f t="shared" ref="P94" si="90">I94</f>
        <v>1358.7839015999998</v>
      </c>
      <c r="Q94" s="275">
        <f t="shared" si="83"/>
        <v>1358.7839015999998</v>
      </c>
      <c r="R94" s="275">
        <f t="shared" si="84"/>
        <v>1136.2981415999998</v>
      </c>
      <c r="S94" s="275">
        <f t="shared" si="85"/>
        <v>1136.2981415999998</v>
      </c>
      <c r="T94" s="93">
        <f t="shared" si="86"/>
        <v>1249.9279557599998</v>
      </c>
      <c r="U94" s="93">
        <f t="shared" si="87"/>
        <v>1249.9279557599998</v>
      </c>
      <c r="V94" s="94">
        <f>'Tariffs July 2019'!BI74</f>
        <v>0</v>
      </c>
      <c r="W94" s="94" t="str">
        <f>'Tariffs July 2019'!BJ74</f>
        <v>n</v>
      </c>
      <c r="X94" s="95">
        <f>'Tariffs July 2019'!G74</f>
        <v>42066</v>
      </c>
      <c r="Y94" s="132"/>
      <c r="Z94" s="132"/>
      <c r="AA94" s="132"/>
      <c r="AB94" s="132"/>
      <c r="AC94" s="132"/>
      <c r="AD94" s="132"/>
      <c r="AE94" s="132"/>
      <c r="AF94" s="132"/>
      <c r="AG94" s="132"/>
      <c r="AH94" s="132"/>
      <c r="AI94" s="132"/>
      <c r="AJ94" s="132"/>
      <c r="AK94" s="132"/>
    </row>
    <row r="95" spans="1:37" ht="15" thickBot="1" x14ac:dyDescent="0.2">
      <c r="A95" s="97" t="str">
        <f>'Tariffs July 2019'!K75</f>
        <v>Powerclub</v>
      </c>
      <c r="B95" s="97" t="str">
        <f>'Tariffs July 2019'!L75</f>
        <v>Powerbank Home Solar</v>
      </c>
      <c r="C95" s="98">
        <f>91*'Tariffs July 2019'!M75/100+'Tariffs July 2019'!BM75/4</f>
        <v>88.407090909090897</v>
      </c>
      <c r="D95" s="98">
        <f>$K$6*'Tariffs July 2019'!N75/100</f>
        <v>74.375179054545441</v>
      </c>
      <c r="E95" s="98">
        <f>$M$6*'Tariffs July 2019'!AH75/100</f>
        <v>133.05709400000001</v>
      </c>
      <c r="F95" s="98">
        <f>$L$6*'Tariffs July 2019'!W75/100</f>
        <v>55.667389636363616</v>
      </c>
      <c r="G95" s="98">
        <f t="shared" si="78"/>
        <v>351.50675359999997</v>
      </c>
      <c r="H95" s="98">
        <f t="shared" si="79"/>
        <v>1052.3986507636364</v>
      </c>
      <c r="I95" s="99">
        <f t="shared" si="80"/>
        <v>1406.0270143999999</v>
      </c>
      <c r="J95" s="99">
        <f t="shared" si="81"/>
        <v>1546.62971584</v>
      </c>
      <c r="K95" s="97">
        <f>'Tariffs July 2019'!AW75</f>
        <v>0</v>
      </c>
      <c r="L95" s="97">
        <f>'Tariffs July 2019'!AX75</f>
        <v>0</v>
      </c>
      <c r="M95" s="97">
        <f>'Tariffs July 2019'!AY75</f>
        <v>0</v>
      </c>
      <c r="N95" s="97">
        <f>'Tariffs July 2019'!AZ75</f>
        <v>0</v>
      </c>
      <c r="O95" s="100">
        <f>($F$6*'Tariffs July 2019'!AT75/100)*4</f>
        <v>236.39112</v>
      </c>
      <c r="P95" s="276">
        <f t="shared" ref="P95" si="91">I95-(I95*K95/100)</f>
        <v>1406.0270143999999</v>
      </c>
      <c r="Q95" s="276">
        <f t="shared" si="83"/>
        <v>1406.0270143999999</v>
      </c>
      <c r="R95" s="276">
        <f t="shared" si="84"/>
        <v>1169.6358943999999</v>
      </c>
      <c r="S95" s="276">
        <f t="shared" si="85"/>
        <v>1169.6358943999999</v>
      </c>
      <c r="T95" s="101">
        <f t="shared" si="86"/>
        <v>1286.5994838399999</v>
      </c>
      <c r="U95" s="101">
        <f t="shared" si="87"/>
        <v>1286.5994838399999</v>
      </c>
      <c r="V95" s="102">
        <f>'Tariffs July 2019'!BI75</f>
        <v>0</v>
      </c>
      <c r="W95" s="102" t="str">
        <f>'Tariffs July 2019'!BJ75</f>
        <v>n</v>
      </c>
      <c r="X95" s="103">
        <f>'Tariffs July 2019'!G75</f>
        <v>42184</v>
      </c>
      <c r="Y95" s="132"/>
      <c r="Z95" s="132"/>
      <c r="AA95" s="132"/>
      <c r="AB95" s="132"/>
      <c r="AC95" s="132"/>
      <c r="AD95" s="132"/>
      <c r="AE95" s="132"/>
      <c r="AF95" s="132"/>
      <c r="AG95" s="132"/>
      <c r="AH95" s="132"/>
      <c r="AI95" s="132"/>
      <c r="AJ95" s="132"/>
      <c r="AK95" s="132"/>
    </row>
    <row r="96" spans="1:37" ht="14" x14ac:dyDescent="0.15">
      <c r="X96" s="132"/>
      <c r="Y96" s="132"/>
      <c r="Z96" s="132"/>
      <c r="AA96" s="132"/>
      <c r="AB96" s="132"/>
      <c r="AC96" s="132"/>
      <c r="AD96" s="132"/>
      <c r="AE96" s="132"/>
      <c r="AF96" s="132"/>
      <c r="AG96" s="132"/>
      <c r="AH96" s="132"/>
      <c r="AI96" s="132"/>
      <c r="AJ96" s="132"/>
      <c r="AK96" s="132"/>
    </row>
    <row r="97" spans="24:37" ht="14" x14ac:dyDescent="0.15">
      <c r="X97" s="132"/>
      <c r="Y97" s="132"/>
      <c r="Z97" s="132"/>
      <c r="AA97" s="132"/>
      <c r="AB97" s="132"/>
      <c r="AC97" s="132"/>
      <c r="AD97" s="132"/>
      <c r="AE97" s="132"/>
      <c r="AF97" s="132"/>
      <c r="AG97" s="132"/>
      <c r="AH97" s="132"/>
      <c r="AI97" s="132"/>
      <c r="AJ97" s="132"/>
      <c r="AK97" s="132"/>
    </row>
    <row r="98" spans="24:37" ht="14" x14ac:dyDescent="0.15">
      <c r="X98" s="132"/>
      <c r="Y98" s="132"/>
      <c r="Z98" s="132"/>
      <c r="AA98" s="132"/>
      <c r="AB98" s="132"/>
      <c r="AC98" s="132"/>
      <c r="AD98" s="132"/>
      <c r="AE98" s="132"/>
      <c r="AF98" s="132"/>
      <c r="AG98" s="132"/>
      <c r="AH98" s="132"/>
      <c r="AI98" s="132"/>
      <c r="AJ98" s="132"/>
      <c r="AK98" s="132"/>
    </row>
    <row r="99" spans="24:37" ht="14" x14ac:dyDescent="0.15">
      <c r="X99" s="132"/>
      <c r="Y99" s="132"/>
      <c r="Z99" s="132"/>
      <c r="AA99" s="132"/>
      <c r="AB99" s="132"/>
      <c r="AC99" s="132"/>
      <c r="AD99" s="132"/>
      <c r="AE99" s="132"/>
      <c r="AF99" s="132"/>
      <c r="AG99" s="132"/>
      <c r="AH99" s="132"/>
      <c r="AI99" s="132"/>
      <c r="AJ99" s="132"/>
      <c r="AK99" s="132"/>
    </row>
    <row r="100" spans="24:37" ht="14" x14ac:dyDescent="0.15">
      <c r="X100" s="132"/>
      <c r="Y100" s="132"/>
      <c r="Z100" s="132"/>
      <c r="AA100" s="132"/>
      <c r="AB100" s="132"/>
      <c r="AC100" s="132"/>
      <c r="AD100" s="132"/>
      <c r="AE100" s="132"/>
      <c r="AF100" s="132"/>
      <c r="AG100" s="132"/>
      <c r="AH100" s="132"/>
      <c r="AI100" s="132"/>
      <c r="AJ100" s="132"/>
      <c r="AK100" s="132"/>
    </row>
    <row r="101" spans="24:37" ht="14" x14ac:dyDescent="0.15">
      <c r="X101" s="132"/>
      <c r="Y101" s="132"/>
      <c r="Z101" s="132"/>
      <c r="AA101" s="132"/>
      <c r="AB101" s="132"/>
      <c r="AC101" s="132"/>
      <c r="AD101" s="132"/>
      <c r="AE101" s="132"/>
      <c r="AF101" s="132"/>
      <c r="AG101" s="132"/>
      <c r="AH101" s="132"/>
      <c r="AI101" s="132"/>
      <c r="AJ101" s="132"/>
      <c r="AK101" s="132"/>
    </row>
    <row r="102" spans="24:37" ht="14" x14ac:dyDescent="0.15">
      <c r="X102" s="132"/>
      <c r="Y102" s="132"/>
      <c r="Z102" s="132"/>
      <c r="AA102" s="132"/>
      <c r="AB102" s="132"/>
      <c r="AC102" s="132"/>
      <c r="AD102" s="132"/>
      <c r="AE102" s="132"/>
      <c r="AF102" s="132"/>
      <c r="AG102" s="132"/>
      <c r="AH102" s="132"/>
      <c r="AI102" s="132"/>
      <c r="AJ102" s="132"/>
      <c r="AK102" s="132"/>
    </row>
    <row r="103" spans="24:37" ht="14" x14ac:dyDescent="0.15">
      <c r="X103" s="132"/>
      <c r="Y103" s="132"/>
      <c r="Z103" s="132"/>
      <c r="AA103" s="132"/>
      <c r="AB103" s="132"/>
      <c r="AC103" s="132"/>
      <c r="AD103" s="132"/>
      <c r="AE103" s="132"/>
      <c r="AF103" s="132"/>
      <c r="AG103" s="132"/>
      <c r="AH103" s="132"/>
      <c r="AI103" s="132"/>
      <c r="AJ103" s="132"/>
      <c r="AK103" s="132"/>
    </row>
    <row r="104" spans="24:37" ht="14" x14ac:dyDescent="0.15">
      <c r="X104" s="132"/>
      <c r="Y104" s="132"/>
      <c r="Z104" s="132"/>
      <c r="AA104" s="132"/>
      <c r="AB104" s="132"/>
      <c r="AC104" s="132"/>
      <c r="AD104" s="132"/>
      <c r="AE104" s="132"/>
      <c r="AF104" s="132"/>
      <c r="AG104" s="132"/>
      <c r="AH104" s="132"/>
      <c r="AI104" s="132"/>
      <c r="AJ104" s="132"/>
      <c r="AK104" s="132"/>
    </row>
    <row r="105" spans="24:37" ht="14" x14ac:dyDescent="0.15">
      <c r="X105" s="132"/>
      <c r="Y105" s="132"/>
      <c r="Z105" s="132"/>
      <c r="AA105" s="132"/>
      <c r="AB105" s="132"/>
      <c r="AC105" s="132"/>
      <c r="AD105" s="132"/>
      <c r="AE105" s="132"/>
      <c r="AF105" s="132"/>
      <c r="AG105" s="132"/>
      <c r="AH105" s="132"/>
      <c r="AI105" s="132"/>
      <c r="AJ105" s="132"/>
      <c r="AK105" s="132"/>
    </row>
    <row r="106" spans="24:37" ht="14" x14ac:dyDescent="0.15">
      <c r="X106" s="132"/>
      <c r="Y106" s="132"/>
      <c r="Z106" s="132"/>
      <c r="AA106" s="132"/>
      <c r="AB106" s="132"/>
      <c r="AC106" s="132"/>
      <c r="AD106" s="132"/>
      <c r="AE106" s="132"/>
      <c r="AF106" s="132"/>
      <c r="AG106" s="132"/>
      <c r="AH106" s="132"/>
      <c r="AI106" s="132"/>
      <c r="AJ106" s="132"/>
      <c r="AK106" s="132"/>
    </row>
    <row r="107" spans="24:37" ht="14" x14ac:dyDescent="0.15">
      <c r="X107" s="132"/>
      <c r="Y107" s="132"/>
      <c r="Z107" s="132"/>
      <c r="AA107" s="132"/>
      <c r="AB107" s="132"/>
      <c r="AC107" s="132"/>
      <c r="AD107" s="132"/>
      <c r="AE107" s="132"/>
      <c r="AF107" s="132"/>
      <c r="AG107" s="132"/>
      <c r="AH107" s="132"/>
      <c r="AI107" s="132"/>
      <c r="AJ107" s="132"/>
      <c r="AK107" s="132"/>
    </row>
    <row r="108" spans="24:37" ht="14" x14ac:dyDescent="0.15">
      <c r="X108" s="132"/>
      <c r="Y108" s="132"/>
      <c r="Z108" s="132"/>
      <c r="AA108" s="132"/>
      <c r="AB108" s="132"/>
      <c r="AC108" s="132"/>
      <c r="AD108" s="132"/>
      <c r="AE108" s="132"/>
      <c r="AF108" s="132"/>
      <c r="AG108" s="132"/>
      <c r="AH108" s="132"/>
      <c r="AI108" s="132"/>
      <c r="AJ108" s="132"/>
      <c r="AK108" s="132"/>
    </row>
    <row r="109" spans="24:37" ht="14" x14ac:dyDescent="0.15">
      <c r="X109" s="132"/>
      <c r="Y109" s="132"/>
      <c r="Z109" s="132"/>
      <c r="AA109" s="132"/>
      <c r="AB109" s="132"/>
      <c r="AC109" s="132"/>
      <c r="AD109" s="132"/>
      <c r="AE109" s="132"/>
      <c r="AF109" s="132"/>
      <c r="AG109" s="132"/>
      <c r="AH109" s="132"/>
      <c r="AI109" s="132"/>
      <c r="AJ109" s="132"/>
      <c r="AK109" s="132"/>
    </row>
    <row r="110" spans="24:37" ht="14" x14ac:dyDescent="0.15">
      <c r="X110" s="132"/>
      <c r="Y110" s="132"/>
      <c r="Z110" s="132"/>
      <c r="AA110" s="132"/>
      <c r="AB110" s="132"/>
      <c r="AC110" s="132"/>
      <c r="AD110" s="132"/>
      <c r="AE110" s="132"/>
      <c r="AF110" s="132"/>
      <c r="AG110" s="132"/>
      <c r="AH110" s="132"/>
      <c r="AI110" s="132"/>
      <c r="AJ110" s="132"/>
      <c r="AK110" s="132"/>
    </row>
    <row r="111" spans="24:37" ht="14" x14ac:dyDescent="0.15">
      <c r="X111" s="132"/>
      <c r="Y111" s="132"/>
      <c r="Z111" s="132"/>
      <c r="AA111" s="132"/>
      <c r="AB111" s="132"/>
      <c r="AC111" s="132"/>
      <c r="AD111" s="132"/>
      <c r="AE111" s="132"/>
      <c r="AF111" s="132"/>
      <c r="AG111" s="132"/>
      <c r="AH111" s="132"/>
      <c r="AI111" s="132"/>
      <c r="AJ111" s="132"/>
      <c r="AK111" s="132"/>
    </row>
    <row r="112" spans="24:37" ht="14" x14ac:dyDescent="0.15">
      <c r="X112" s="132"/>
      <c r="Y112" s="132"/>
      <c r="Z112" s="132"/>
      <c r="AA112" s="132"/>
      <c r="AB112" s="132"/>
      <c r="AC112" s="132"/>
      <c r="AD112" s="132"/>
      <c r="AE112" s="132"/>
      <c r="AF112" s="132"/>
      <c r="AG112" s="132"/>
      <c r="AH112" s="132"/>
      <c r="AI112" s="132"/>
      <c r="AJ112" s="132"/>
      <c r="AK112" s="132"/>
    </row>
    <row r="113" spans="24:37" ht="14" x14ac:dyDescent="0.15">
      <c r="X113" s="132"/>
      <c r="Y113" s="132"/>
      <c r="Z113" s="132"/>
      <c r="AA113" s="132"/>
      <c r="AB113" s="132"/>
      <c r="AC113" s="132"/>
      <c r="AD113" s="132"/>
      <c r="AE113" s="132"/>
      <c r="AF113" s="132"/>
      <c r="AG113" s="132"/>
      <c r="AH113" s="132"/>
      <c r="AI113" s="132"/>
      <c r="AJ113" s="132"/>
      <c r="AK113" s="132"/>
    </row>
    <row r="114" spans="24:37" ht="14" x14ac:dyDescent="0.15">
      <c r="X114" s="132"/>
      <c r="Y114" s="132"/>
      <c r="Z114" s="132"/>
      <c r="AA114" s="132"/>
      <c r="AB114" s="132"/>
      <c r="AC114" s="132"/>
      <c r="AD114" s="132"/>
      <c r="AE114" s="132"/>
      <c r="AF114" s="132"/>
      <c r="AG114" s="132"/>
      <c r="AH114" s="132"/>
      <c r="AI114" s="132"/>
      <c r="AJ114" s="132"/>
      <c r="AK114" s="132"/>
    </row>
    <row r="115" spans="24:37" ht="14" x14ac:dyDescent="0.15">
      <c r="X115" s="132"/>
      <c r="Y115" s="132"/>
      <c r="Z115" s="132"/>
      <c r="AA115" s="132"/>
      <c r="AB115" s="132"/>
      <c r="AC115" s="132"/>
      <c r="AD115" s="132"/>
      <c r="AE115" s="132"/>
      <c r="AF115" s="132"/>
      <c r="AG115" s="132"/>
      <c r="AH115" s="132"/>
      <c r="AI115" s="132"/>
      <c r="AJ115" s="132"/>
      <c r="AK115" s="132"/>
    </row>
    <row r="116" spans="24:37" ht="14" x14ac:dyDescent="0.15">
      <c r="X116" s="132"/>
      <c r="Y116" s="132"/>
      <c r="Z116" s="132"/>
      <c r="AA116" s="132"/>
      <c r="AB116" s="132"/>
      <c r="AC116" s="132"/>
      <c r="AD116" s="132"/>
      <c r="AE116" s="132"/>
      <c r="AF116" s="132"/>
      <c r="AG116" s="132"/>
      <c r="AH116" s="132"/>
      <c r="AI116" s="132"/>
      <c r="AJ116" s="132"/>
      <c r="AK116" s="132"/>
    </row>
    <row r="117" spans="24:37" ht="14" x14ac:dyDescent="0.15">
      <c r="X117" s="132"/>
      <c r="Y117" s="132"/>
      <c r="Z117" s="132"/>
      <c r="AA117" s="132"/>
      <c r="AB117" s="132"/>
      <c r="AC117" s="132"/>
      <c r="AD117" s="132"/>
      <c r="AE117" s="132"/>
      <c r="AF117" s="132"/>
      <c r="AG117" s="132"/>
      <c r="AH117" s="132"/>
      <c r="AI117" s="132"/>
      <c r="AJ117" s="132"/>
      <c r="AK117" s="132"/>
    </row>
    <row r="118" spans="24:37" ht="14" x14ac:dyDescent="0.15">
      <c r="X118" s="132"/>
      <c r="Y118" s="132"/>
      <c r="Z118" s="132"/>
      <c r="AA118" s="132"/>
      <c r="AB118" s="132"/>
      <c r="AC118" s="132"/>
      <c r="AD118" s="132"/>
      <c r="AE118" s="132"/>
      <c r="AF118" s="132"/>
      <c r="AG118" s="132"/>
      <c r="AH118" s="132"/>
      <c r="AI118" s="132"/>
      <c r="AJ118" s="132"/>
      <c r="AK118" s="132"/>
    </row>
    <row r="119" spans="24:37" ht="14" x14ac:dyDescent="0.15">
      <c r="X119" s="132"/>
      <c r="Y119" s="132"/>
      <c r="Z119" s="132"/>
      <c r="AA119" s="132"/>
      <c r="AB119" s="132"/>
      <c r="AC119" s="132"/>
      <c r="AD119" s="132"/>
      <c r="AE119" s="132"/>
      <c r="AF119" s="132"/>
      <c r="AG119" s="132"/>
      <c r="AH119" s="132"/>
      <c r="AI119" s="132"/>
      <c r="AJ119" s="132"/>
      <c r="AK119" s="132"/>
    </row>
    <row r="120" spans="24:37" ht="14" x14ac:dyDescent="0.15">
      <c r="X120" s="132"/>
      <c r="Y120" s="132"/>
      <c r="Z120" s="132"/>
      <c r="AA120" s="132"/>
      <c r="AB120" s="132"/>
      <c r="AC120" s="132"/>
      <c r="AD120" s="132"/>
      <c r="AE120" s="132"/>
      <c r="AF120" s="132"/>
      <c r="AG120" s="132"/>
      <c r="AH120" s="132"/>
      <c r="AI120" s="132"/>
      <c r="AJ120" s="132"/>
      <c r="AK120" s="132"/>
    </row>
    <row r="121" spans="24:37" ht="14" x14ac:dyDescent="0.15">
      <c r="X121" s="132"/>
      <c r="Y121" s="132"/>
      <c r="Z121" s="132"/>
      <c r="AA121" s="132"/>
      <c r="AB121" s="132"/>
      <c r="AC121" s="132"/>
      <c r="AD121" s="132"/>
      <c r="AE121" s="132"/>
      <c r="AF121" s="132"/>
      <c r="AG121" s="132"/>
      <c r="AH121" s="132"/>
      <c r="AI121" s="132"/>
      <c r="AJ121" s="132"/>
      <c r="AK121" s="132"/>
    </row>
    <row r="122" spans="24:37" ht="14" x14ac:dyDescent="0.15">
      <c r="X122" s="132"/>
      <c r="Y122" s="132"/>
      <c r="Z122" s="132"/>
      <c r="AA122" s="132"/>
      <c r="AB122" s="132"/>
      <c r="AC122" s="132"/>
      <c r="AD122" s="132"/>
      <c r="AE122" s="132"/>
      <c r="AF122" s="132"/>
      <c r="AG122" s="132"/>
      <c r="AH122" s="132"/>
      <c r="AI122" s="132"/>
      <c r="AJ122" s="132"/>
      <c r="AK122" s="132"/>
    </row>
    <row r="123" spans="24:37" ht="14" x14ac:dyDescent="0.15">
      <c r="X123" s="132"/>
      <c r="Y123" s="132"/>
      <c r="Z123" s="132"/>
      <c r="AA123" s="132"/>
      <c r="AB123" s="132"/>
      <c r="AC123" s="132"/>
      <c r="AD123" s="132"/>
      <c r="AE123" s="132"/>
      <c r="AF123" s="132"/>
      <c r="AG123" s="132"/>
      <c r="AH123" s="132"/>
      <c r="AI123" s="132"/>
      <c r="AJ123" s="132"/>
      <c r="AK123" s="132"/>
    </row>
    <row r="124" spans="24:37" ht="14" x14ac:dyDescent="0.15">
      <c r="X124" s="132"/>
      <c r="Y124" s="132"/>
      <c r="Z124" s="132"/>
      <c r="AA124" s="132"/>
      <c r="AB124" s="132"/>
      <c r="AC124" s="132"/>
      <c r="AD124" s="132"/>
      <c r="AE124" s="132"/>
      <c r="AF124" s="132"/>
      <c r="AG124" s="132"/>
      <c r="AH124" s="132"/>
      <c r="AI124" s="132"/>
      <c r="AJ124" s="132"/>
      <c r="AK124" s="132"/>
    </row>
    <row r="125" spans="24:37" ht="14" x14ac:dyDescent="0.15">
      <c r="X125" s="132"/>
      <c r="Y125" s="132"/>
      <c r="Z125" s="132"/>
      <c r="AA125" s="132"/>
      <c r="AB125" s="132"/>
      <c r="AC125" s="132"/>
      <c r="AD125" s="132"/>
      <c r="AE125" s="132"/>
      <c r="AF125" s="132"/>
      <c r="AG125" s="132"/>
      <c r="AH125" s="132"/>
      <c r="AI125" s="132"/>
      <c r="AJ125" s="132"/>
      <c r="AK125" s="132"/>
    </row>
    <row r="126" spans="24:37" ht="14" x14ac:dyDescent="0.15">
      <c r="X126" s="132"/>
      <c r="Y126" s="132"/>
      <c r="Z126" s="132"/>
      <c r="AA126" s="132"/>
      <c r="AB126" s="132"/>
      <c r="AC126" s="132"/>
      <c r="AD126" s="132"/>
      <c r="AE126" s="132"/>
      <c r="AF126" s="132"/>
      <c r="AG126" s="132"/>
      <c r="AH126" s="132"/>
      <c r="AI126" s="132"/>
      <c r="AJ126" s="132"/>
      <c r="AK126" s="132"/>
    </row>
    <row r="127" spans="24:37" ht="14" x14ac:dyDescent="0.15">
      <c r="X127" s="132"/>
      <c r="Y127" s="132"/>
      <c r="Z127" s="132"/>
      <c r="AA127" s="132"/>
      <c r="AB127" s="132"/>
      <c r="AC127" s="132"/>
      <c r="AD127" s="132"/>
      <c r="AE127" s="132"/>
      <c r="AF127" s="132"/>
      <c r="AG127" s="132"/>
      <c r="AH127" s="132"/>
      <c r="AI127" s="132"/>
      <c r="AJ127" s="132"/>
      <c r="AK127" s="132"/>
    </row>
    <row r="128" spans="24:37" ht="14" x14ac:dyDescent="0.15">
      <c r="X128" s="132"/>
      <c r="Y128" s="132"/>
      <c r="Z128" s="132"/>
      <c r="AA128" s="132"/>
      <c r="AB128" s="132"/>
      <c r="AC128" s="132"/>
      <c r="AD128" s="132"/>
      <c r="AE128" s="132"/>
      <c r="AF128" s="132"/>
      <c r="AG128" s="132"/>
      <c r="AH128" s="132"/>
      <c r="AI128" s="132"/>
      <c r="AJ128" s="132"/>
      <c r="AK128" s="132"/>
    </row>
    <row r="129" spans="24:37" ht="14" x14ac:dyDescent="0.15">
      <c r="X129" s="132"/>
      <c r="Y129" s="132"/>
      <c r="Z129" s="132"/>
      <c r="AA129" s="132"/>
      <c r="AB129" s="132"/>
      <c r="AC129" s="132"/>
      <c r="AD129" s="132"/>
      <c r="AE129" s="132"/>
      <c r="AF129" s="132"/>
      <c r="AG129" s="132"/>
      <c r="AH129" s="132"/>
      <c r="AI129" s="132"/>
      <c r="AJ129" s="132"/>
      <c r="AK129" s="132"/>
    </row>
    <row r="130" spans="24:37" ht="14" x14ac:dyDescent="0.15">
      <c r="X130" s="132"/>
      <c r="Y130" s="132"/>
      <c r="Z130" s="132"/>
      <c r="AA130" s="132"/>
      <c r="AB130" s="132"/>
      <c r="AC130" s="132"/>
      <c r="AD130" s="132"/>
      <c r="AE130" s="132"/>
      <c r="AF130" s="132"/>
      <c r="AG130" s="132"/>
      <c r="AH130" s="132"/>
      <c r="AI130" s="132"/>
      <c r="AJ130" s="132"/>
      <c r="AK130" s="132"/>
    </row>
    <row r="131" spans="24:37" ht="14" x14ac:dyDescent="0.15">
      <c r="X131" s="132"/>
      <c r="Y131" s="132"/>
      <c r="Z131" s="132"/>
      <c r="AA131" s="132"/>
      <c r="AB131" s="132"/>
      <c r="AC131" s="132"/>
      <c r="AD131" s="132"/>
      <c r="AE131" s="132"/>
      <c r="AF131" s="132"/>
      <c r="AG131" s="132"/>
      <c r="AH131" s="132"/>
      <c r="AI131" s="132"/>
      <c r="AJ131" s="132"/>
      <c r="AK131" s="132"/>
    </row>
    <row r="132" spans="24:37" ht="14" x14ac:dyDescent="0.15">
      <c r="X132" s="132"/>
      <c r="Y132" s="132"/>
      <c r="Z132" s="132"/>
      <c r="AA132" s="132"/>
      <c r="AB132" s="132"/>
      <c r="AC132" s="132"/>
      <c r="AD132" s="132"/>
      <c r="AE132" s="132"/>
      <c r="AF132" s="132"/>
      <c r="AG132" s="132"/>
      <c r="AH132" s="132"/>
      <c r="AI132" s="132"/>
      <c r="AJ132" s="132"/>
      <c r="AK132" s="132"/>
    </row>
    <row r="133" spans="24:37" ht="14" x14ac:dyDescent="0.15">
      <c r="X133" s="132"/>
      <c r="Y133" s="132"/>
      <c r="Z133" s="132"/>
      <c r="AA133" s="132"/>
      <c r="AB133" s="132"/>
      <c r="AC133" s="132"/>
      <c r="AD133" s="132"/>
      <c r="AE133" s="132"/>
      <c r="AF133" s="132"/>
      <c r="AG133" s="132"/>
      <c r="AH133" s="132"/>
      <c r="AI133" s="132"/>
      <c r="AJ133" s="132"/>
      <c r="AK133" s="132"/>
    </row>
    <row r="134" spans="24:37" ht="14" x14ac:dyDescent="0.15">
      <c r="X134" s="132"/>
      <c r="Y134" s="132"/>
      <c r="Z134" s="132"/>
      <c r="AA134" s="132"/>
      <c r="AB134" s="132"/>
      <c r="AC134" s="132"/>
      <c r="AD134" s="132"/>
      <c r="AE134" s="132"/>
      <c r="AF134" s="132"/>
      <c r="AG134" s="132"/>
      <c r="AH134" s="132"/>
      <c r="AI134" s="132"/>
      <c r="AJ134" s="132"/>
      <c r="AK134" s="132"/>
    </row>
    <row r="135" spans="24:37" ht="14" x14ac:dyDescent="0.15">
      <c r="X135" s="132"/>
      <c r="Y135" s="132"/>
      <c r="Z135" s="132"/>
      <c r="AA135" s="132"/>
      <c r="AB135" s="132"/>
      <c r="AC135" s="132"/>
      <c r="AD135" s="132"/>
      <c r="AE135" s="132"/>
      <c r="AF135" s="132"/>
      <c r="AG135" s="132"/>
      <c r="AH135" s="132"/>
      <c r="AI135" s="132"/>
      <c r="AJ135" s="132"/>
      <c r="AK135" s="132"/>
    </row>
    <row r="136" spans="24:37" ht="14" x14ac:dyDescent="0.15">
      <c r="X136" s="132"/>
      <c r="Y136" s="132"/>
      <c r="Z136" s="132"/>
      <c r="AA136" s="132"/>
      <c r="AB136" s="132"/>
      <c r="AC136" s="132"/>
      <c r="AD136" s="132"/>
      <c r="AE136" s="132"/>
      <c r="AF136" s="132"/>
      <c r="AG136" s="132"/>
      <c r="AH136" s="132"/>
      <c r="AI136" s="132"/>
      <c r="AJ136" s="132"/>
      <c r="AK136" s="132"/>
    </row>
    <row r="137" spans="24:37" ht="14" x14ac:dyDescent="0.15">
      <c r="X137" s="132"/>
      <c r="Y137" s="132"/>
      <c r="Z137" s="132"/>
      <c r="AA137" s="132"/>
      <c r="AB137" s="132"/>
      <c r="AC137" s="132"/>
      <c r="AD137" s="132"/>
      <c r="AE137" s="132"/>
      <c r="AF137" s="132"/>
      <c r="AG137" s="132"/>
      <c r="AH137" s="132"/>
      <c r="AI137" s="132"/>
      <c r="AJ137" s="132"/>
      <c r="AK137" s="132"/>
    </row>
    <row r="138" spans="24:37" ht="14" x14ac:dyDescent="0.15">
      <c r="X138" s="132"/>
      <c r="Y138" s="132"/>
      <c r="Z138" s="132"/>
      <c r="AA138" s="132"/>
      <c r="AB138" s="132"/>
      <c r="AC138" s="132"/>
      <c r="AD138" s="132"/>
      <c r="AE138" s="132"/>
      <c r="AF138" s="132"/>
      <c r="AG138" s="132"/>
      <c r="AH138" s="132"/>
      <c r="AI138" s="132"/>
      <c r="AJ138" s="132"/>
      <c r="AK138" s="132"/>
    </row>
    <row r="139" spans="24:37" ht="14" x14ac:dyDescent="0.15">
      <c r="X139" s="132"/>
      <c r="Y139" s="132"/>
      <c r="Z139" s="132"/>
      <c r="AA139" s="132"/>
      <c r="AB139" s="132"/>
      <c r="AC139" s="132"/>
      <c r="AD139" s="132"/>
      <c r="AE139" s="132"/>
      <c r="AF139" s="132"/>
      <c r="AG139" s="132"/>
      <c r="AH139" s="132"/>
      <c r="AI139" s="132"/>
      <c r="AJ139" s="132"/>
      <c r="AK139" s="132"/>
    </row>
    <row r="140" spans="24:37" ht="14" x14ac:dyDescent="0.15">
      <c r="X140" s="132"/>
      <c r="Y140" s="132"/>
      <c r="Z140" s="132"/>
      <c r="AA140" s="132"/>
      <c r="AB140" s="132"/>
      <c r="AC140" s="132"/>
      <c r="AD140" s="132"/>
      <c r="AE140" s="132"/>
      <c r="AF140" s="132"/>
      <c r="AG140" s="132"/>
      <c r="AH140" s="132"/>
      <c r="AI140" s="132"/>
      <c r="AJ140" s="132"/>
      <c r="AK140" s="132"/>
    </row>
    <row r="141" spans="24:37" ht="14" x14ac:dyDescent="0.15">
      <c r="X141" s="132"/>
      <c r="Y141" s="132"/>
      <c r="Z141" s="132"/>
      <c r="AA141" s="132"/>
      <c r="AB141" s="132"/>
      <c r="AC141" s="132"/>
      <c r="AD141" s="132"/>
      <c r="AE141" s="132"/>
      <c r="AF141" s="132"/>
      <c r="AG141" s="132"/>
      <c r="AH141" s="132"/>
      <c r="AI141" s="132"/>
      <c r="AJ141" s="132"/>
      <c r="AK141" s="132"/>
    </row>
    <row r="142" spans="24:37" ht="14" x14ac:dyDescent="0.15">
      <c r="X142" s="132"/>
      <c r="Y142" s="132"/>
      <c r="Z142" s="132"/>
      <c r="AA142" s="132"/>
      <c r="AB142" s="132"/>
      <c r="AC142" s="132"/>
      <c r="AD142" s="132"/>
      <c r="AE142" s="132"/>
      <c r="AF142" s="132"/>
      <c r="AG142" s="132"/>
      <c r="AH142" s="132"/>
      <c r="AI142" s="132"/>
      <c r="AJ142" s="132"/>
      <c r="AK142" s="132"/>
    </row>
    <row r="143" spans="24:37" ht="14" x14ac:dyDescent="0.15">
      <c r="X143" s="132"/>
      <c r="Y143" s="132"/>
      <c r="Z143" s="132"/>
      <c r="AA143" s="132"/>
      <c r="AB143" s="132"/>
      <c r="AC143" s="132"/>
      <c r="AD143" s="132"/>
      <c r="AE143" s="132"/>
      <c r="AF143" s="132"/>
      <c r="AG143" s="132"/>
      <c r="AH143" s="132"/>
      <c r="AI143" s="132"/>
      <c r="AJ143" s="132"/>
      <c r="AK143" s="132"/>
    </row>
    <row r="144" spans="24:37" ht="14" x14ac:dyDescent="0.15">
      <c r="X144" s="132"/>
      <c r="Y144" s="132"/>
      <c r="Z144" s="132"/>
      <c r="AA144" s="132"/>
      <c r="AB144" s="132"/>
      <c r="AC144" s="132"/>
      <c r="AD144" s="132"/>
      <c r="AE144" s="132"/>
      <c r="AF144" s="132"/>
      <c r="AG144" s="132"/>
      <c r="AH144" s="132"/>
      <c r="AI144" s="132"/>
      <c r="AJ144" s="132"/>
      <c r="AK144" s="132"/>
    </row>
    <row r="145" spans="24:37" ht="14" x14ac:dyDescent="0.15">
      <c r="X145" s="132"/>
      <c r="Y145" s="132"/>
      <c r="Z145" s="132"/>
      <c r="AA145" s="132"/>
      <c r="AB145" s="132"/>
      <c r="AC145" s="132"/>
      <c r="AD145" s="132"/>
      <c r="AE145" s="132"/>
      <c r="AF145" s="132"/>
      <c r="AG145" s="132"/>
      <c r="AH145" s="132"/>
      <c r="AI145" s="132"/>
      <c r="AJ145" s="132"/>
      <c r="AK145" s="132"/>
    </row>
    <row r="146" spans="24:37" ht="14" x14ac:dyDescent="0.15">
      <c r="X146" s="132"/>
      <c r="Y146" s="132"/>
      <c r="Z146" s="132"/>
      <c r="AA146" s="132"/>
      <c r="AB146" s="132"/>
      <c r="AC146" s="132"/>
      <c r="AD146" s="132"/>
      <c r="AE146" s="132"/>
      <c r="AF146" s="132"/>
      <c r="AG146" s="132"/>
      <c r="AH146" s="132"/>
      <c r="AI146" s="132"/>
      <c r="AJ146" s="132"/>
      <c r="AK146" s="132"/>
    </row>
    <row r="147" spans="24:37" ht="14" x14ac:dyDescent="0.15">
      <c r="X147" s="132"/>
      <c r="Y147" s="132"/>
      <c r="Z147" s="132"/>
      <c r="AA147" s="132"/>
      <c r="AB147" s="132"/>
      <c r="AC147" s="132"/>
      <c r="AD147" s="132"/>
      <c r="AE147" s="132"/>
      <c r="AF147" s="132"/>
      <c r="AG147" s="132"/>
      <c r="AH147" s="132"/>
      <c r="AI147" s="132"/>
      <c r="AJ147" s="132"/>
      <c r="AK147" s="132"/>
    </row>
    <row r="148" spans="24:37" ht="14" x14ac:dyDescent="0.15">
      <c r="X148" s="132"/>
      <c r="Y148" s="132"/>
      <c r="Z148" s="132"/>
      <c r="AA148" s="132"/>
      <c r="AB148" s="132"/>
      <c r="AC148" s="132"/>
      <c r="AD148" s="132"/>
      <c r="AE148" s="132"/>
      <c r="AF148" s="132"/>
      <c r="AG148" s="132"/>
      <c r="AH148" s="132"/>
      <c r="AI148" s="132"/>
      <c r="AJ148" s="132"/>
      <c r="AK148" s="132"/>
    </row>
    <row r="149" spans="24:37" ht="14" x14ac:dyDescent="0.15">
      <c r="X149" s="132"/>
      <c r="Y149" s="132"/>
      <c r="Z149" s="132"/>
      <c r="AA149" s="132"/>
      <c r="AB149" s="132"/>
      <c r="AC149" s="132"/>
      <c r="AD149" s="132"/>
      <c r="AE149" s="132"/>
      <c r="AF149" s="132"/>
      <c r="AG149" s="132"/>
      <c r="AH149" s="132"/>
      <c r="AI149" s="132"/>
      <c r="AJ149" s="132"/>
      <c r="AK149" s="132"/>
    </row>
    <row r="150" spans="24:37" ht="14" x14ac:dyDescent="0.15">
      <c r="X150" s="132"/>
      <c r="Y150" s="132"/>
      <c r="Z150" s="132"/>
      <c r="AA150" s="132"/>
      <c r="AB150" s="132"/>
      <c r="AC150" s="132"/>
      <c r="AD150" s="132"/>
      <c r="AE150" s="132"/>
      <c r="AF150" s="132"/>
      <c r="AG150" s="132"/>
      <c r="AH150" s="132"/>
      <c r="AI150" s="132"/>
      <c r="AJ150" s="132"/>
      <c r="AK150" s="132"/>
    </row>
    <row r="151" spans="24:37" ht="14" x14ac:dyDescent="0.15">
      <c r="X151" s="132"/>
      <c r="Y151" s="132"/>
      <c r="Z151" s="132"/>
      <c r="AA151" s="132"/>
      <c r="AB151" s="132"/>
      <c r="AC151" s="132"/>
      <c r="AD151" s="132"/>
      <c r="AE151" s="132"/>
      <c r="AF151" s="132"/>
      <c r="AG151" s="132"/>
      <c r="AH151" s="132"/>
      <c r="AI151" s="132"/>
      <c r="AJ151" s="132"/>
      <c r="AK151" s="132"/>
    </row>
    <row r="152" spans="24:37" ht="14" x14ac:dyDescent="0.15">
      <c r="X152" s="132"/>
      <c r="Y152" s="132"/>
      <c r="Z152" s="132"/>
      <c r="AA152" s="132"/>
      <c r="AB152" s="132"/>
      <c r="AC152" s="132"/>
      <c r="AD152" s="132"/>
      <c r="AE152" s="132"/>
      <c r="AF152" s="132"/>
      <c r="AG152" s="132"/>
      <c r="AH152" s="132"/>
      <c r="AI152" s="132"/>
      <c r="AJ152" s="132"/>
      <c r="AK152" s="132"/>
    </row>
    <row r="153" spans="24:37" ht="14" x14ac:dyDescent="0.15">
      <c r="X153" s="132"/>
      <c r="Y153" s="132"/>
      <c r="Z153" s="132"/>
      <c r="AA153" s="132"/>
      <c r="AB153" s="132"/>
      <c r="AC153" s="132"/>
      <c r="AD153" s="132"/>
      <c r="AE153" s="132"/>
      <c r="AF153" s="132"/>
      <c r="AG153" s="132"/>
      <c r="AH153" s="132"/>
      <c r="AI153" s="132"/>
      <c r="AJ153" s="132"/>
      <c r="AK153" s="132"/>
    </row>
    <row r="154" spans="24:37" ht="14" x14ac:dyDescent="0.15">
      <c r="X154" s="132"/>
      <c r="Y154" s="132"/>
      <c r="Z154" s="132"/>
      <c r="AA154" s="132"/>
      <c r="AB154" s="132"/>
      <c r="AC154" s="132"/>
      <c r="AD154" s="132"/>
      <c r="AE154" s="132"/>
      <c r="AF154" s="132"/>
      <c r="AG154" s="132"/>
      <c r="AH154" s="132"/>
      <c r="AI154" s="132"/>
      <c r="AJ154" s="132"/>
      <c r="AK154" s="132"/>
    </row>
    <row r="155" spans="24:37" ht="14" x14ac:dyDescent="0.15">
      <c r="X155" s="132"/>
      <c r="Y155" s="132"/>
      <c r="Z155" s="132"/>
      <c r="AA155" s="132"/>
      <c r="AB155" s="132"/>
      <c r="AC155" s="132"/>
      <c r="AD155" s="132"/>
      <c r="AE155" s="132"/>
      <c r="AF155" s="132"/>
      <c r="AG155" s="132"/>
      <c r="AH155" s="132"/>
      <c r="AI155" s="132"/>
      <c r="AJ155" s="132"/>
      <c r="AK155" s="132"/>
    </row>
    <row r="156" spans="24:37" ht="14" x14ac:dyDescent="0.15">
      <c r="X156" s="132"/>
      <c r="Y156" s="132"/>
      <c r="Z156" s="132"/>
      <c r="AA156" s="132"/>
      <c r="AB156" s="132"/>
      <c r="AC156" s="132"/>
      <c r="AD156" s="132"/>
      <c r="AE156" s="132"/>
      <c r="AF156" s="132"/>
      <c r="AG156" s="132"/>
      <c r="AH156" s="132"/>
      <c r="AI156" s="132"/>
      <c r="AJ156" s="132"/>
      <c r="AK156" s="132"/>
    </row>
    <row r="157" spans="24:37" ht="14" x14ac:dyDescent="0.15">
      <c r="X157" s="132"/>
      <c r="Y157" s="132"/>
      <c r="Z157" s="132"/>
      <c r="AA157" s="132"/>
      <c r="AB157" s="132"/>
      <c r="AC157" s="132"/>
      <c r="AD157" s="132"/>
      <c r="AE157" s="132"/>
      <c r="AF157" s="132"/>
      <c r="AG157" s="132"/>
      <c r="AH157" s="132"/>
      <c r="AI157" s="132"/>
      <c r="AJ157" s="132"/>
      <c r="AK157" s="132"/>
    </row>
    <row r="158" spans="24:37" ht="14" x14ac:dyDescent="0.15">
      <c r="X158" s="132"/>
      <c r="Y158" s="132"/>
      <c r="Z158" s="132"/>
      <c r="AA158" s="132"/>
      <c r="AB158" s="132"/>
      <c r="AC158" s="132"/>
      <c r="AD158" s="132"/>
      <c r="AE158" s="132"/>
      <c r="AF158" s="132"/>
      <c r="AG158" s="132"/>
      <c r="AH158" s="132"/>
      <c r="AI158" s="132"/>
      <c r="AJ158" s="132"/>
      <c r="AK158" s="132"/>
    </row>
    <row r="159" spans="24:37" ht="14" x14ac:dyDescent="0.15">
      <c r="X159" s="132"/>
      <c r="Y159" s="132"/>
      <c r="Z159" s="132"/>
      <c r="AA159" s="132"/>
      <c r="AB159" s="132"/>
      <c r="AC159" s="132"/>
      <c r="AD159" s="132"/>
      <c r="AE159" s="132"/>
      <c r="AF159" s="132"/>
      <c r="AG159" s="132"/>
      <c r="AH159" s="132"/>
      <c r="AI159" s="132"/>
      <c r="AJ159" s="132"/>
      <c r="AK159" s="132"/>
    </row>
    <row r="160" spans="24:37" ht="14" x14ac:dyDescent="0.15">
      <c r="X160" s="132"/>
      <c r="Y160" s="132"/>
      <c r="Z160" s="132"/>
      <c r="AA160" s="132"/>
      <c r="AB160" s="132"/>
      <c r="AC160" s="132"/>
      <c r="AD160" s="132"/>
      <c r="AE160" s="132"/>
      <c r="AF160" s="132"/>
      <c r="AG160" s="132"/>
      <c r="AH160" s="132"/>
      <c r="AI160" s="132"/>
      <c r="AJ160" s="132"/>
      <c r="AK160" s="132"/>
    </row>
    <row r="161" spans="24:37" ht="14" x14ac:dyDescent="0.15">
      <c r="X161" s="132"/>
      <c r="Y161" s="132"/>
      <c r="Z161" s="132"/>
      <c r="AA161" s="132"/>
      <c r="AB161" s="132"/>
      <c r="AC161" s="132"/>
      <c r="AD161" s="132"/>
      <c r="AE161" s="132"/>
      <c r="AF161" s="132"/>
      <c r="AG161" s="132"/>
      <c r="AH161" s="132"/>
      <c r="AI161" s="132"/>
      <c r="AJ161" s="132"/>
      <c r="AK161" s="132"/>
    </row>
    <row r="162" spans="24:37" ht="14" x14ac:dyDescent="0.15">
      <c r="X162" s="132"/>
      <c r="Y162" s="132"/>
      <c r="Z162" s="132"/>
      <c r="AA162" s="132"/>
      <c r="AB162" s="132"/>
      <c r="AC162" s="132"/>
      <c r="AD162" s="132"/>
      <c r="AE162" s="132"/>
      <c r="AF162" s="132"/>
      <c r="AG162" s="132"/>
      <c r="AH162" s="132"/>
      <c r="AI162" s="132"/>
      <c r="AJ162" s="132"/>
      <c r="AK162" s="132"/>
    </row>
    <row r="163" spans="24:37" ht="14" x14ac:dyDescent="0.15">
      <c r="X163" s="132"/>
      <c r="Y163" s="132"/>
      <c r="Z163" s="132"/>
      <c r="AA163" s="132"/>
      <c r="AB163" s="132"/>
      <c r="AC163" s="132"/>
      <c r="AD163" s="132"/>
      <c r="AE163" s="132"/>
      <c r="AF163" s="132"/>
      <c r="AG163" s="132"/>
      <c r="AH163" s="132"/>
      <c r="AI163" s="132"/>
      <c r="AJ163" s="132"/>
      <c r="AK163" s="132"/>
    </row>
    <row r="164" spans="24:37" ht="14" x14ac:dyDescent="0.15">
      <c r="X164" s="132"/>
      <c r="Y164" s="132"/>
      <c r="Z164" s="132"/>
      <c r="AA164" s="132"/>
      <c r="AB164" s="132"/>
      <c r="AC164" s="132"/>
      <c r="AD164" s="132"/>
      <c r="AE164" s="132"/>
      <c r="AF164" s="132"/>
      <c r="AG164" s="132"/>
      <c r="AH164" s="132"/>
      <c r="AI164" s="132"/>
      <c r="AJ164" s="132"/>
      <c r="AK164" s="132"/>
    </row>
    <row r="165" spans="24:37" ht="14" x14ac:dyDescent="0.15">
      <c r="X165" s="132"/>
      <c r="Y165" s="132"/>
      <c r="Z165" s="132"/>
      <c r="AA165" s="132"/>
      <c r="AB165" s="132"/>
      <c r="AC165" s="132"/>
      <c r="AD165" s="132"/>
      <c r="AE165" s="132"/>
      <c r="AF165" s="132"/>
      <c r="AG165" s="132"/>
      <c r="AH165" s="132"/>
      <c r="AI165" s="132"/>
      <c r="AJ165" s="132"/>
      <c r="AK165" s="132"/>
    </row>
    <row r="166" spans="24:37" ht="14" x14ac:dyDescent="0.15">
      <c r="X166" s="132"/>
      <c r="Y166" s="132"/>
      <c r="Z166" s="132"/>
      <c r="AA166" s="132"/>
      <c r="AB166" s="132"/>
      <c r="AC166" s="132"/>
      <c r="AD166" s="132"/>
      <c r="AE166" s="132"/>
      <c r="AF166" s="132"/>
      <c r="AG166" s="132"/>
      <c r="AH166" s="132"/>
      <c r="AI166" s="132"/>
      <c r="AJ166" s="132"/>
      <c r="AK166" s="132"/>
    </row>
    <row r="167" spans="24:37" ht="14" x14ac:dyDescent="0.15">
      <c r="X167" s="132"/>
      <c r="Y167" s="132"/>
      <c r="Z167" s="132"/>
      <c r="AA167" s="132"/>
      <c r="AB167" s="132"/>
      <c r="AC167" s="132"/>
      <c r="AD167" s="132"/>
      <c r="AE167" s="132"/>
      <c r="AF167" s="132"/>
      <c r="AG167" s="132"/>
      <c r="AH167" s="132"/>
      <c r="AI167" s="132"/>
      <c r="AJ167" s="132"/>
      <c r="AK167" s="132"/>
    </row>
    <row r="168" spans="24:37" ht="14" x14ac:dyDescent="0.15">
      <c r="X168" s="132"/>
      <c r="Y168" s="132"/>
      <c r="Z168" s="132"/>
      <c r="AA168" s="132"/>
      <c r="AB168" s="132"/>
      <c r="AC168" s="132"/>
      <c r="AD168" s="132"/>
      <c r="AE168" s="132"/>
      <c r="AF168" s="132"/>
      <c r="AG168" s="132"/>
      <c r="AH168" s="132"/>
      <c r="AI168" s="132"/>
      <c r="AJ168" s="132"/>
      <c r="AK168" s="132"/>
    </row>
    <row r="169" spans="24:37" ht="14" x14ac:dyDescent="0.15">
      <c r="X169" s="132"/>
      <c r="Y169" s="132"/>
      <c r="Z169" s="132"/>
      <c r="AA169" s="132"/>
      <c r="AB169" s="132"/>
      <c r="AC169" s="132"/>
      <c r="AD169" s="132"/>
      <c r="AE169" s="132"/>
      <c r="AF169" s="132"/>
      <c r="AG169" s="132"/>
      <c r="AH169" s="132"/>
      <c r="AI169" s="132"/>
      <c r="AJ169" s="132"/>
      <c r="AK169" s="132"/>
    </row>
    <row r="170" spans="24:37" ht="14" x14ac:dyDescent="0.15">
      <c r="X170" s="132"/>
      <c r="Y170" s="132"/>
      <c r="Z170" s="132"/>
      <c r="AA170" s="132"/>
      <c r="AB170" s="132"/>
      <c r="AC170" s="132"/>
      <c r="AD170" s="132"/>
      <c r="AE170" s="132"/>
      <c r="AF170" s="132"/>
      <c r="AG170" s="132"/>
      <c r="AH170" s="132"/>
      <c r="AI170" s="132"/>
      <c r="AJ170" s="132"/>
      <c r="AK170" s="132"/>
    </row>
    <row r="171" spans="24:37" ht="14" x14ac:dyDescent="0.15">
      <c r="X171" s="132"/>
      <c r="Y171" s="132"/>
      <c r="Z171" s="132"/>
      <c r="AA171" s="132"/>
      <c r="AB171" s="132"/>
      <c r="AC171" s="132"/>
      <c r="AD171" s="132"/>
      <c r="AE171" s="132"/>
      <c r="AF171" s="132"/>
      <c r="AG171" s="132"/>
      <c r="AH171" s="132"/>
      <c r="AI171" s="132"/>
      <c r="AJ171" s="132"/>
      <c r="AK171" s="132"/>
    </row>
    <row r="172" spans="24:37" ht="14" x14ac:dyDescent="0.15">
      <c r="X172" s="132"/>
      <c r="Y172" s="132"/>
      <c r="Z172" s="132"/>
      <c r="AA172" s="132"/>
      <c r="AB172" s="132"/>
      <c r="AC172" s="132"/>
      <c r="AD172" s="132"/>
      <c r="AE172" s="132"/>
      <c r="AF172" s="132"/>
      <c r="AG172" s="132"/>
      <c r="AH172" s="132"/>
      <c r="AI172" s="132"/>
      <c r="AJ172" s="132"/>
      <c r="AK172" s="132"/>
    </row>
    <row r="173" spans="24:37" ht="14" x14ac:dyDescent="0.15">
      <c r="X173" s="132"/>
      <c r="Y173" s="132"/>
      <c r="Z173" s="132"/>
      <c r="AA173" s="132"/>
      <c r="AB173" s="132"/>
      <c r="AC173" s="132"/>
      <c r="AD173" s="132"/>
      <c r="AE173" s="132"/>
      <c r="AF173" s="132"/>
      <c r="AG173" s="132"/>
      <c r="AH173" s="132"/>
      <c r="AI173" s="132"/>
      <c r="AJ173" s="132"/>
      <c r="AK173" s="132"/>
    </row>
    <row r="174" spans="24:37" ht="14" x14ac:dyDescent="0.15">
      <c r="X174" s="132"/>
      <c r="Y174" s="132"/>
      <c r="Z174" s="132"/>
      <c r="AA174" s="132"/>
      <c r="AB174" s="132"/>
      <c r="AC174" s="132"/>
      <c r="AD174" s="132"/>
      <c r="AE174" s="132"/>
      <c r="AF174" s="132"/>
      <c r="AG174" s="132"/>
      <c r="AH174" s="132"/>
      <c r="AI174" s="132"/>
      <c r="AJ174" s="132"/>
      <c r="AK174" s="132"/>
    </row>
    <row r="175" spans="24:37" ht="14" x14ac:dyDescent="0.15">
      <c r="X175" s="132"/>
      <c r="Y175" s="132"/>
      <c r="Z175" s="132"/>
      <c r="AA175" s="132"/>
      <c r="AB175" s="132"/>
      <c r="AC175" s="132"/>
      <c r="AD175" s="132"/>
      <c r="AE175" s="132"/>
      <c r="AF175" s="132"/>
      <c r="AG175" s="132"/>
      <c r="AH175" s="132"/>
      <c r="AI175" s="132"/>
      <c r="AJ175" s="132"/>
      <c r="AK175" s="132"/>
    </row>
    <row r="176" spans="24:37" ht="14" x14ac:dyDescent="0.15">
      <c r="X176" s="132"/>
      <c r="Y176" s="132"/>
      <c r="Z176" s="132"/>
      <c r="AA176" s="132"/>
      <c r="AB176" s="132"/>
      <c r="AC176" s="132"/>
      <c r="AD176" s="132"/>
      <c r="AE176" s="132"/>
      <c r="AF176" s="132"/>
      <c r="AG176" s="132"/>
      <c r="AH176" s="132"/>
      <c r="AI176" s="132"/>
      <c r="AJ176" s="132"/>
      <c r="AK176" s="132"/>
    </row>
    <row r="177" spans="24:37" ht="14" x14ac:dyDescent="0.15">
      <c r="X177" s="132"/>
      <c r="Y177" s="132"/>
      <c r="Z177" s="132"/>
      <c r="AA177" s="132"/>
      <c r="AB177" s="132"/>
      <c r="AC177" s="132"/>
      <c r="AD177" s="132"/>
      <c r="AE177" s="132"/>
      <c r="AF177" s="132"/>
      <c r="AG177" s="132"/>
      <c r="AH177" s="132"/>
      <c r="AI177" s="132"/>
      <c r="AJ177" s="132"/>
      <c r="AK177" s="132"/>
    </row>
    <row r="178" spans="24:37" ht="14" x14ac:dyDescent="0.15">
      <c r="X178" s="132"/>
      <c r="Y178" s="132"/>
      <c r="Z178" s="132"/>
      <c r="AA178" s="132"/>
      <c r="AB178" s="132"/>
      <c r="AC178" s="132"/>
      <c r="AD178" s="132"/>
      <c r="AE178" s="132"/>
      <c r="AF178" s="132"/>
      <c r="AG178" s="132"/>
      <c r="AH178" s="132"/>
      <c r="AI178" s="132"/>
      <c r="AJ178" s="132"/>
      <c r="AK178" s="132"/>
    </row>
    <row r="179" spans="24:37" ht="14" x14ac:dyDescent="0.15">
      <c r="X179" s="132"/>
      <c r="Y179" s="132"/>
      <c r="Z179" s="132"/>
      <c r="AA179" s="132"/>
      <c r="AB179" s="132"/>
      <c r="AC179" s="132"/>
      <c r="AD179" s="132"/>
      <c r="AE179" s="132"/>
      <c r="AF179" s="132"/>
      <c r="AG179" s="132"/>
      <c r="AH179" s="132"/>
      <c r="AI179" s="132"/>
      <c r="AJ179" s="132"/>
      <c r="AK179" s="132"/>
    </row>
    <row r="180" spans="24:37" ht="14" x14ac:dyDescent="0.15">
      <c r="X180" s="132"/>
      <c r="Y180" s="132"/>
      <c r="Z180" s="132"/>
      <c r="AA180" s="132"/>
      <c r="AB180" s="132"/>
      <c r="AC180" s="132"/>
      <c r="AD180" s="132"/>
      <c r="AE180" s="132"/>
      <c r="AF180" s="132"/>
      <c r="AG180" s="132"/>
      <c r="AH180" s="132"/>
      <c r="AI180" s="132"/>
      <c r="AJ180" s="132"/>
      <c r="AK180" s="132"/>
    </row>
    <row r="181" spans="24:37" ht="14" x14ac:dyDescent="0.15">
      <c r="X181" s="132"/>
      <c r="Y181" s="132"/>
      <c r="Z181" s="132"/>
      <c r="AA181" s="132"/>
      <c r="AB181" s="132"/>
      <c r="AC181" s="132"/>
      <c r="AD181" s="132"/>
      <c r="AE181" s="132"/>
      <c r="AF181" s="132"/>
      <c r="AG181" s="132"/>
      <c r="AH181" s="132"/>
      <c r="AI181" s="132"/>
      <c r="AJ181" s="132"/>
      <c r="AK181" s="132"/>
    </row>
    <row r="182" spans="24:37" ht="14" x14ac:dyDescent="0.15">
      <c r="X182" s="132"/>
      <c r="Y182" s="132"/>
      <c r="Z182" s="132"/>
      <c r="AA182" s="132"/>
      <c r="AB182" s="132"/>
      <c r="AC182" s="132"/>
      <c r="AD182" s="132"/>
      <c r="AE182" s="132"/>
      <c r="AF182" s="132"/>
      <c r="AG182" s="132"/>
      <c r="AH182" s="132"/>
      <c r="AI182" s="132"/>
      <c r="AJ182" s="132"/>
      <c r="AK182" s="132"/>
    </row>
    <row r="183" spans="24:37" ht="14" x14ac:dyDescent="0.15">
      <c r="X183" s="132"/>
      <c r="Y183" s="132"/>
      <c r="Z183" s="132"/>
      <c r="AA183" s="132"/>
      <c r="AB183" s="132"/>
      <c r="AC183" s="132"/>
      <c r="AD183" s="132"/>
      <c r="AE183" s="132"/>
      <c r="AF183" s="132"/>
      <c r="AG183" s="132"/>
      <c r="AH183" s="132"/>
      <c r="AI183" s="132"/>
      <c r="AJ183" s="132"/>
      <c r="AK183" s="132"/>
    </row>
    <row r="184" spans="24:37" ht="14" x14ac:dyDescent="0.15">
      <c r="X184" s="132"/>
      <c r="Y184" s="132"/>
      <c r="Z184" s="132"/>
      <c r="AA184" s="132"/>
      <c r="AB184" s="132"/>
      <c r="AC184" s="132"/>
      <c r="AD184" s="132"/>
      <c r="AE184" s="132"/>
      <c r="AF184" s="132"/>
      <c r="AG184" s="132"/>
      <c r="AH184" s="132"/>
      <c r="AI184" s="132"/>
      <c r="AJ184" s="132"/>
      <c r="AK184" s="132"/>
    </row>
    <row r="185" spans="24:37" ht="14" x14ac:dyDescent="0.15">
      <c r="X185" s="132"/>
      <c r="Y185" s="132"/>
      <c r="Z185" s="132"/>
      <c r="AA185" s="132"/>
      <c r="AB185" s="132"/>
      <c r="AC185" s="132"/>
      <c r="AD185" s="132"/>
      <c r="AE185" s="132"/>
      <c r="AF185" s="132"/>
      <c r="AG185" s="132"/>
      <c r="AH185" s="132"/>
      <c r="AI185" s="132"/>
      <c r="AJ185" s="132"/>
      <c r="AK185" s="132"/>
    </row>
    <row r="186" spans="24:37" ht="14" x14ac:dyDescent="0.15">
      <c r="X186" s="132"/>
      <c r="Y186" s="132"/>
      <c r="Z186" s="132"/>
      <c r="AA186" s="132"/>
      <c r="AB186" s="132"/>
      <c r="AC186" s="132"/>
      <c r="AD186" s="132"/>
      <c r="AE186" s="132"/>
      <c r="AF186" s="132"/>
      <c r="AG186" s="132"/>
      <c r="AH186" s="132"/>
      <c r="AI186" s="132"/>
      <c r="AJ186" s="132"/>
      <c r="AK186" s="132"/>
    </row>
    <row r="187" spans="24:37" ht="14" x14ac:dyDescent="0.15">
      <c r="X187" s="132"/>
      <c r="Y187" s="132"/>
      <c r="Z187" s="132"/>
      <c r="AA187" s="132"/>
      <c r="AB187" s="132"/>
      <c r="AC187" s="132"/>
      <c r="AD187" s="132"/>
      <c r="AE187" s="132"/>
      <c r="AF187" s="132"/>
      <c r="AG187" s="132"/>
      <c r="AH187" s="132"/>
      <c r="AI187" s="132"/>
      <c r="AJ187" s="132"/>
      <c r="AK187" s="132"/>
    </row>
    <row r="188" spans="24:37" ht="14" x14ac:dyDescent="0.15">
      <c r="X188" s="132"/>
      <c r="Y188" s="132"/>
      <c r="Z188" s="132"/>
      <c r="AA188" s="132"/>
      <c r="AB188" s="132"/>
      <c r="AC188" s="132"/>
      <c r="AD188" s="132"/>
      <c r="AE188" s="132"/>
      <c r="AF188" s="132"/>
      <c r="AG188" s="132"/>
      <c r="AH188" s="132"/>
      <c r="AI188" s="132"/>
      <c r="AJ188" s="132"/>
      <c r="AK188" s="132"/>
    </row>
    <row r="189" spans="24:37" ht="14" x14ac:dyDescent="0.15">
      <c r="X189" s="132"/>
      <c r="Y189" s="132"/>
      <c r="Z189" s="132"/>
      <c r="AA189" s="132"/>
      <c r="AB189" s="132"/>
      <c r="AC189" s="132"/>
      <c r="AD189" s="132"/>
      <c r="AE189" s="132"/>
      <c r="AF189" s="132"/>
      <c r="AG189" s="132"/>
      <c r="AH189" s="132"/>
      <c r="AI189" s="132"/>
      <c r="AJ189" s="132"/>
      <c r="AK189" s="132"/>
    </row>
    <row r="190" spans="24:37" ht="14" x14ac:dyDescent="0.15">
      <c r="X190" s="132"/>
      <c r="Y190" s="132"/>
      <c r="Z190" s="132"/>
      <c r="AA190" s="132"/>
      <c r="AB190" s="132"/>
      <c r="AC190" s="132"/>
      <c r="AD190" s="132"/>
      <c r="AE190" s="132"/>
      <c r="AF190" s="132"/>
      <c r="AG190" s="132"/>
      <c r="AH190" s="132"/>
      <c r="AI190" s="132"/>
      <c r="AJ190" s="132"/>
      <c r="AK190" s="132"/>
    </row>
    <row r="191" spans="24:37" ht="14" x14ac:dyDescent="0.15">
      <c r="X191" s="132"/>
      <c r="Y191" s="132"/>
      <c r="Z191" s="132"/>
      <c r="AA191" s="132"/>
      <c r="AB191" s="132"/>
      <c r="AC191" s="132"/>
      <c r="AD191" s="132"/>
      <c r="AE191" s="132"/>
      <c r="AF191" s="132"/>
      <c r="AG191" s="132"/>
      <c r="AH191" s="132"/>
      <c r="AI191" s="132"/>
      <c r="AJ191" s="132"/>
      <c r="AK191" s="132"/>
    </row>
    <row r="192" spans="24:37" ht="14" x14ac:dyDescent="0.15">
      <c r="X192" s="132"/>
      <c r="Y192" s="132"/>
      <c r="Z192" s="132"/>
      <c r="AA192" s="132"/>
      <c r="AB192" s="132"/>
      <c r="AC192" s="132"/>
      <c r="AD192" s="132"/>
      <c r="AE192" s="132"/>
      <c r="AF192" s="132"/>
      <c r="AG192" s="132"/>
      <c r="AH192" s="132"/>
      <c r="AI192" s="132"/>
      <c r="AJ192" s="132"/>
      <c r="AK192" s="132"/>
    </row>
    <row r="193" spans="24:37" ht="14" x14ac:dyDescent="0.15">
      <c r="X193" s="132"/>
      <c r="Y193" s="132"/>
      <c r="Z193" s="132"/>
      <c r="AA193" s="132"/>
      <c r="AB193" s="132"/>
      <c r="AC193" s="132"/>
      <c r="AD193" s="132"/>
      <c r="AE193" s="132"/>
      <c r="AF193" s="132"/>
      <c r="AG193" s="132"/>
      <c r="AH193" s="132"/>
      <c r="AI193" s="132"/>
      <c r="AJ193" s="132"/>
      <c r="AK193" s="132"/>
    </row>
    <row r="194" spans="24:37" ht="14" x14ac:dyDescent="0.15">
      <c r="X194" s="132"/>
      <c r="Y194" s="132"/>
      <c r="Z194" s="132"/>
      <c r="AA194" s="132"/>
      <c r="AB194" s="132"/>
      <c r="AC194" s="132"/>
      <c r="AD194" s="132"/>
      <c r="AE194" s="132"/>
      <c r="AF194" s="132"/>
      <c r="AG194" s="132"/>
      <c r="AH194" s="132"/>
      <c r="AI194" s="132"/>
      <c r="AJ194" s="132"/>
      <c r="AK194" s="132"/>
    </row>
    <row r="195" spans="24:37" ht="14" x14ac:dyDescent="0.15">
      <c r="X195" s="132"/>
      <c r="Y195" s="132"/>
      <c r="Z195" s="132"/>
      <c r="AA195" s="132"/>
      <c r="AB195" s="132"/>
      <c r="AC195" s="132"/>
      <c r="AD195" s="132"/>
      <c r="AE195" s="132"/>
      <c r="AF195" s="132"/>
      <c r="AG195" s="132"/>
      <c r="AH195" s="132"/>
      <c r="AI195" s="132"/>
      <c r="AJ195" s="132"/>
      <c r="AK195" s="132"/>
    </row>
    <row r="196" spans="24:37" ht="14" x14ac:dyDescent="0.15">
      <c r="X196" s="132"/>
      <c r="Y196" s="132"/>
      <c r="Z196" s="132"/>
      <c r="AA196" s="132"/>
      <c r="AB196" s="132"/>
      <c r="AC196" s="132"/>
      <c r="AD196" s="132"/>
      <c r="AE196" s="132"/>
      <c r="AF196" s="132"/>
      <c r="AG196" s="132"/>
      <c r="AH196" s="132"/>
      <c r="AI196" s="132"/>
      <c r="AJ196" s="132"/>
      <c r="AK196" s="132"/>
    </row>
    <row r="197" spans="24:37" ht="14" x14ac:dyDescent="0.15">
      <c r="X197" s="132"/>
      <c r="Y197" s="132"/>
      <c r="Z197" s="132"/>
      <c r="AA197" s="132"/>
      <c r="AB197" s="132"/>
      <c r="AC197" s="132"/>
      <c r="AD197" s="132"/>
      <c r="AE197" s="132"/>
      <c r="AF197" s="132"/>
      <c r="AG197" s="132"/>
      <c r="AH197" s="132"/>
      <c r="AI197" s="132"/>
      <c r="AJ197" s="132"/>
      <c r="AK197" s="132"/>
    </row>
    <row r="198" spans="24:37" ht="14" x14ac:dyDescent="0.15">
      <c r="X198" s="132"/>
      <c r="Y198" s="132"/>
      <c r="Z198" s="132"/>
      <c r="AA198" s="132"/>
      <c r="AB198" s="132"/>
      <c r="AC198" s="132"/>
      <c r="AD198" s="132"/>
      <c r="AE198" s="132"/>
      <c r="AF198" s="132"/>
      <c r="AG198" s="132"/>
      <c r="AH198" s="132"/>
      <c r="AI198" s="132"/>
      <c r="AJ198" s="132"/>
      <c r="AK198" s="132"/>
    </row>
    <row r="199" spans="24:37" ht="14" x14ac:dyDescent="0.15">
      <c r="X199" s="132"/>
      <c r="Y199" s="132"/>
      <c r="Z199" s="132"/>
      <c r="AA199" s="132"/>
      <c r="AB199" s="132"/>
      <c r="AC199" s="132"/>
      <c r="AD199" s="132"/>
      <c r="AE199" s="132"/>
      <c r="AF199" s="132"/>
      <c r="AG199" s="132"/>
      <c r="AH199" s="132"/>
      <c r="AI199" s="132"/>
      <c r="AJ199" s="132"/>
      <c r="AK199" s="132"/>
    </row>
    <row r="200" spans="24:37" ht="14" x14ac:dyDescent="0.15">
      <c r="X200" s="132"/>
      <c r="Y200" s="132"/>
      <c r="Z200" s="132"/>
      <c r="AA200" s="132"/>
      <c r="AB200" s="132"/>
      <c r="AC200" s="132"/>
      <c r="AD200" s="132"/>
      <c r="AE200" s="132"/>
      <c r="AF200" s="132"/>
      <c r="AG200" s="132"/>
      <c r="AH200" s="132"/>
      <c r="AI200" s="132"/>
      <c r="AJ200" s="132"/>
      <c r="AK200" s="132"/>
    </row>
    <row r="201" spans="24:37" ht="14" x14ac:dyDescent="0.15">
      <c r="X201" s="132"/>
      <c r="Y201" s="132"/>
      <c r="Z201" s="132"/>
      <c r="AA201" s="132"/>
      <c r="AB201" s="132"/>
      <c r="AC201" s="132"/>
      <c r="AD201" s="132"/>
      <c r="AE201" s="132"/>
      <c r="AF201" s="132"/>
      <c r="AG201" s="132"/>
      <c r="AH201" s="132"/>
      <c r="AI201" s="132"/>
      <c r="AJ201" s="132"/>
      <c r="AK201" s="132"/>
    </row>
    <row r="202" spans="24:37" ht="14" x14ac:dyDescent="0.15">
      <c r="X202" s="132"/>
      <c r="Y202" s="132"/>
      <c r="Z202" s="132"/>
      <c r="AA202" s="132"/>
      <c r="AB202" s="132"/>
      <c r="AC202" s="132"/>
      <c r="AD202" s="132"/>
      <c r="AE202" s="132"/>
      <c r="AF202" s="132"/>
      <c r="AG202" s="132"/>
      <c r="AH202" s="132"/>
      <c r="AI202" s="132"/>
      <c r="AJ202" s="132"/>
      <c r="AK202" s="132"/>
    </row>
    <row r="203" spans="24:37" ht="14" x14ac:dyDescent="0.15">
      <c r="X203" s="132"/>
      <c r="Y203" s="132"/>
      <c r="Z203" s="132"/>
      <c r="AA203" s="132"/>
      <c r="AB203" s="132"/>
      <c r="AC203" s="132"/>
      <c r="AD203" s="132"/>
      <c r="AE203" s="132"/>
      <c r="AF203" s="132"/>
      <c r="AG203" s="132"/>
      <c r="AH203" s="132"/>
      <c r="AI203" s="132"/>
      <c r="AJ203" s="132"/>
      <c r="AK203" s="132"/>
    </row>
    <row r="204" spans="24:37" ht="14" x14ac:dyDescent="0.15">
      <c r="X204" s="132"/>
      <c r="Y204" s="132"/>
      <c r="Z204" s="132"/>
      <c r="AA204" s="132"/>
      <c r="AB204" s="132"/>
      <c r="AC204" s="132"/>
      <c r="AD204" s="132"/>
      <c r="AE204" s="132"/>
      <c r="AF204" s="132"/>
      <c r="AG204" s="132"/>
      <c r="AH204" s="132"/>
      <c r="AI204" s="132"/>
      <c r="AJ204" s="132"/>
      <c r="AK204" s="132"/>
    </row>
    <row r="205" spans="24:37" ht="14" x14ac:dyDescent="0.15">
      <c r="X205" s="132"/>
      <c r="Y205" s="132"/>
      <c r="Z205" s="132"/>
      <c r="AA205" s="132"/>
      <c r="AB205" s="132"/>
      <c r="AC205" s="132"/>
      <c r="AD205" s="132"/>
      <c r="AE205" s="132"/>
      <c r="AF205" s="132"/>
      <c r="AG205" s="132"/>
      <c r="AH205" s="132"/>
      <c r="AI205" s="132"/>
      <c r="AJ205" s="132"/>
      <c r="AK205" s="132"/>
    </row>
    <row r="206" spans="24:37" ht="14" x14ac:dyDescent="0.15">
      <c r="X206" s="132"/>
      <c r="Y206" s="132"/>
      <c r="Z206" s="132"/>
      <c r="AA206" s="132"/>
      <c r="AB206" s="132"/>
      <c r="AC206" s="132"/>
      <c r="AD206" s="132"/>
      <c r="AE206" s="132"/>
      <c r="AF206" s="132"/>
      <c r="AG206" s="132"/>
      <c r="AH206" s="132"/>
      <c r="AI206" s="132"/>
      <c r="AJ206" s="132"/>
      <c r="AK206" s="132"/>
    </row>
    <row r="207" spans="24:37" ht="14" x14ac:dyDescent="0.15">
      <c r="X207" s="132"/>
      <c r="Y207" s="132"/>
      <c r="Z207" s="132"/>
      <c r="AA207" s="132"/>
      <c r="AB207" s="132"/>
      <c r="AC207" s="132"/>
      <c r="AD207" s="132"/>
      <c r="AE207" s="132"/>
      <c r="AF207" s="132"/>
      <c r="AG207" s="132"/>
      <c r="AH207" s="132"/>
      <c r="AI207" s="132"/>
      <c r="AJ207" s="132"/>
      <c r="AK207" s="132"/>
    </row>
    <row r="208" spans="24:37" ht="14" x14ac:dyDescent="0.15">
      <c r="X208" s="132"/>
      <c r="Y208" s="132"/>
      <c r="Z208" s="132"/>
      <c r="AA208" s="132"/>
      <c r="AB208" s="132"/>
      <c r="AC208" s="132"/>
      <c r="AD208" s="132"/>
      <c r="AE208" s="132"/>
      <c r="AF208" s="132"/>
      <c r="AG208" s="132"/>
      <c r="AH208" s="132"/>
      <c r="AI208" s="132"/>
      <c r="AJ208" s="132"/>
      <c r="AK208" s="132"/>
    </row>
    <row r="209" spans="24:37" ht="14" x14ac:dyDescent="0.15">
      <c r="X209" s="132"/>
      <c r="Y209" s="132"/>
      <c r="Z209" s="132"/>
      <c r="AA209" s="132"/>
      <c r="AB209" s="132"/>
      <c r="AC209" s="132"/>
      <c r="AD209" s="132"/>
      <c r="AE209" s="132"/>
      <c r="AF209" s="132"/>
      <c r="AG209" s="132"/>
      <c r="AH209" s="132"/>
      <c r="AI209" s="132"/>
      <c r="AJ209" s="132"/>
      <c r="AK209" s="132"/>
    </row>
    <row r="210" spans="24:37" ht="14" x14ac:dyDescent="0.15">
      <c r="X210" s="132"/>
      <c r="Y210" s="132"/>
      <c r="Z210" s="132"/>
      <c r="AA210" s="132"/>
      <c r="AB210" s="132"/>
      <c r="AC210" s="132"/>
      <c r="AD210" s="132"/>
      <c r="AE210" s="132"/>
      <c r="AF210" s="132"/>
      <c r="AG210" s="132"/>
      <c r="AH210" s="132"/>
      <c r="AI210" s="132"/>
      <c r="AJ210" s="132"/>
      <c r="AK210" s="132"/>
    </row>
    <row r="211" spans="24:37" ht="14" x14ac:dyDescent="0.15">
      <c r="X211" s="132"/>
      <c r="Y211" s="132"/>
      <c r="Z211" s="132"/>
      <c r="AA211" s="132"/>
      <c r="AB211" s="132"/>
      <c r="AC211" s="132"/>
      <c r="AD211" s="132"/>
      <c r="AE211" s="132"/>
      <c r="AF211" s="132"/>
      <c r="AG211" s="132"/>
      <c r="AH211" s="132"/>
      <c r="AI211" s="132"/>
      <c r="AJ211" s="132"/>
      <c r="AK211" s="132"/>
    </row>
    <row r="212" spans="24:37" ht="14" x14ac:dyDescent="0.15">
      <c r="X212" s="132"/>
      <c r="Y212" s="132"/>
      <c r="Z212" s="132"/>
      <c r="AA212" s="132"/>
      <c r="AB212" s="132"/>
      <c r="AC212" s="132"/>
      <c r="AD212" s="132"/>
      <c r="AE212" s="132"/>
      <c r="AF212" s="132"/>
      <c r="AG212" s="132"/>
      <c r="AH212" s="132"/>
      <c r="AI212" s="132"/>
      <c r="AJ212" s="132"/>
      <c r="AK212" s="132"/>
    </row>
    <row r="213" spans="24:37" ht="14" x14ac:dyDescent="0.15">
      <c r="X213" s="132"/>
      <c r="Y213" s="132"/>
      <c r="Z213" s="132"/>
      <c r="AA213" s="132"/>
      <c r="AB213" s="132"/>
      <c r="AC213" s="132"/>
      <c r="AD213" s="132"/>
      <c r="AE213" s="132"/>
      <c r="AF213" s="132"/>
      <c r="AG213" s="132"/>
      <c r="AH213" s="132"/>
      <c r="AI213" s="132"/>
      <c r="AJ213" s="132"/>
      <c r="AK213" s="132"/>
    </row>
    <row r="214" spans="24:37" ht="14" x14ac:dyDescent="0.15">
      <c r="X214" s="132"/>
      <c r="Y214" s="132"/>
      <c r="Z214" s="132"/>
      <c r="AA214" s="132"/>
      <c r="AB214" s="132"/>
      <c r="AC214" s="132"/>
      <c r="AD214" s="132"/>
      <c r="AE214" s="132"/>
      <c r="AF214" s="132"/>
      <c r="AG214" s="132"/>
      <c r="AH214" s="132"/>
      <c r="AI214" s="132"/>
      <c r="AJ214" s="132"/>
      <c r="AK214" s="132"/>
    </row>
    <row r="215" spans="24:37" ht="14" x14ac:dyDescent="0.15">
      <c r="X215" s="132"/>
      <c r="Y215" s="132"/>
      <c r="Z215" s="132"/>
      <c r="AA215" s="132"/>
      <c r="AB215" s="132"/>
      <c r="AC215" s="132"/>
      <c r="AD215" s="132"/>
      <c r="AE215" s="132"/>
      <c r="AF215" s="132"/>
      <c r="AG215" s="132"/>
      <c r="AH215" s="132"/>
      <c r="AI215" s="132"/>
      <c r="AJ215" s="132"/>
      <c r="AK215" s="132"/>
    </row>
    <row r="216" spans="24:37" ht="14" x14ac:dyDescent="0.15">
      <c r="X216" s="132"/>
      <c r="Y216" s="132"/>
      <c r="Z216" s="132"/>
      <c r="AA216" s="132"/>
      <c r="AB216" s="132"/>
      <c r="AC216" s="132"/>
      <c r="AD216" s="132"/>
      <c r="AE216" s="132"/>
      <c r="AF216" s="132"/>
      <c r="AG216" s="132"/>
      <c r="AH216" s="132"/>
      <c r="AI216" s="132"/>
      <c r="AJ216" s="132"/>
      <c r="AK216" s="132"/>
    </row>
    <row r="217" spans="24:37" ht="14" x14ac:dyDescent="0.15">
      <c r="X217" s="132"/>
      <c r="Y217" s="132"/>
      <c r="Z217" s="132"/>
      <c r="AA217" s="132"/>
      <c r="AB217" s="132"/>
      <c r="AC217" s="132"/>
      <c r="AD217" s="132"/>
      <c r="AE217" s="132"/>
      <c r="AF217" s="132"/>
      <c r="AG217" s="132"/>
      <c r="AH217" s="132"/>
      <c r="AI217" s="132"/>
      <c r="AJ217" s="132"/>
      <c r="AK217" s="132"/>
    </row>
    <row r="218" spans="24:37" ht="14" x14ac:dyDescent="0.15">
      <c r="X218" s="132"/>
      <c r="Y218" s="132"/>
      <c r="Z218" s="132"/>
      <c r="AA218" s="132"/>
      <c r="AB218" s="132"/>
      <c r="AC218" s="132"/>
      <c r="AD218" s="132"/>
      <c r="AE218" s="132"/>
      <c r="AF218" s="132"/>
      <c r="AG218" s="132"/>
      <c r="AH218" s="132"/>
      <c r="AI218" s="132"/>
      <c r="AJ218" s="132"/>
      <c r="AK218" s="132"/>
    </row>
    <row r="219" spans="24:37" ht="14" x14ac:dyDescent="0.15">
      <c r="X219" s="132"/>
      <c r="Y219" s="132"/>
      <c r="Z219" s="132"/>
      <c r="AA219" s="132"/>
      <c r="AB219" s="132"/>
      <c r="AC219" s="132"/>
      <c r="AD219" s="132"/>
      <c r="AE219" s="132"/>
      <c r="AF219" s="132"/>
      <c r="AG219" s="132"/>
      <c r="AH219" s="132"/>
      <c r="AI219" s="132"/>
      <c r="AJ219" s="132"/>
      <c r="AK219" s="132"/>
    </row>
    <row r="220" spans="24:37" ht="14" x14ac:dyDescent="0.15">
      <c r="X220" s="132"/>
      <c r="Y220" s="132"/>
      <c r="Z220" s="132"/>
      <c r="AA220" s="132"/>
      <c r="AB220" s="132"/>
      <c r="AC220" s="132"/>
      <c r="AD220" s="132"/>
      <c r="AE220" s="132"/>
      <c r="AF220" s="132"/>
      <c r="AG220" s="132"/>
      <c r="AH220" s="132"/>
      <c r="AI220" s="132"/>
      <c r="AJ220" s="132"/>
      <c r="AK220" s="132"/>
    </row>
    <row r="221" spans="24:37" ht="14" x14ac:dyDescent="0.15">
      <c r="X221" s="132"/>
      <c r="Y221" s="132"/>
      <c r="Z221" s="132"/>
      <c r="AA221" s="132"/>
      <c r="AB221" s="132"/>
      <c r="AC221" s="132"/>
      <c r="AD221" s="132"/>
      <c r="AE221" s="132"/>
      <c r="AF221" s="132"/>
      <c r="AG221" s="132"/>
      <c r="AH221" s="132"/>
      <c r="AI221" s="132"/>
      <c r="AJ221" s="132"/>
      <c r="AK221" s="132"/>
    </row>
    <row r="222" spans="24:37" ht="14" x14ac:dyDescent="0.15">
      <c r="X222" s="132"/>
      <c r="Y222" s="132"/>
      <c r="Z222" s="132"/>
      <c r="AA222" s="132"/>
      <c r="AB222" s="132"/>
      <c r="AC222" s="132"/>
      <c r="AD222" s="132"/>
      <c r="AE222" s="132"/>
      <c r="AF222" s="132"/>
      <c r="AG222" s="132"/>
      <c r="AH222" s="132"/>
      <c r="AI222" s="132"/>
      <c r="AJ222" s="132"/>
      <c r="AK222" s="132"/>
    </row>
    <row r="223" spans="24:37" ht="14" x14ac:dyDescent="0.15">
      <c r="X223" s="132"/>
      <c r="Y223" s="132"/>
      <c r="Z223" s="132"/>
      <c r="AA223" s="132"/>
      <c r="AB223" s="132"/>
      <c r="AC223" s="132"/>
      <c r="AD223" s="132"/>
      <c r="AE223" s="132"/>
      <c r="AF223" s="132"/>
      <c r="AG223" s="132"/>
      <c r="AH223" s="132"/>
      <c r="AI223" s="132"/>
      <c r="AJ223" s="132"/>
      <c r="AK223" s="132"/>
    </row>
    <row r="224" spans="24:37" ht="14" x14ac:dyDescent="0.15">
      <c r="X224" s="132"/>
      <c r="Y224" s="132"/>
      <c r="Z224" s="132"/>
      <c r="AA224" s="132"/>
      <c r="AB224" s="132"/>
      <c r="AC224" s="132"/>
      <c r="AD224" s="132"/>
      <c r="AE224" s="132"/>
      <c r="AF224" s="132"/>
      <c r="AG224" s="132"/>
      <c r="AH224" s="132"/>
      <c r="AI224" s="132"/>
      <c r="AJ224" s="132"/>
      <c r="AK224" s="132"/>
    </row>
    <row r="225" spans="24:37" ht="14" x14ac:dyDescent="0.15">
      <c r="X225" s="132"/>
      <c r="Y225" s="132"/>
      <c r="Z225" s="132"/>
      <c r="AA225" s="132"/>
      <c r="AB225" s="132"/>
      <c r="AC225" s="132"/>
      <c r="AD225" s="132"/>
      <c r="AE225" s="132"/>
      <c r="AF225" s="132"/>
      <c r="AG225" s="132"/>
      <c r="AH225" s="132"/>
      <c r="AI225" s="132"/>
      <c r="AJ225" s="132"/>
      <c r="AK225" s="132"/>
    </row>
    <row r="226" spans="24:37" ht="14" x14ac:dyDescent="0.15">
      <c r="X226" s="132"/>
      <c r="Y226" s="132"/>
      <c r="Z226" s="132"/>
      <c r="AA226" s="132"/>
      <c r="AB226" s="132"/>
      <c r="AC226" s="132"/>
      <c r="AD226" s="132"/>
      <c r="AE226" s="132"/>
      <c r="AF226" s="132"/>
      <c r="AG226" s="132"/>
      <c r="AH226" s="132"/>
      <c r="AI226" s="132"/>
      <c r="AJ226" s="132"/>
      <c r="AK226" s="132"/>
    </row>
    <row r="227" spans="24:37" ht="14" x14ac:dyDescent="0.15">
      <c r="X227" s="132"/>
      <c r="Y227" s="132"/>
      <c r="Z227" s="132"/>
      <c r="AA227" s="132"/>
      <c r="AB227" s="132"/>
      <c r="AC227" s="132"/>
      <c r="AD227" s="132"/>
      <c r="AE227" s="132"/>
      <c r="AF227" s="132"/>
      <c r="AG227" s="132"/>
      <c r="AH227" s="132"/>
      <c r="AI227" s="132"/>
      <c r="AJ227" s="132"/>
      <c r="AK227" s="132"/>
    </row>
    <row r="228" spans="24:37" ht="14" x14ac:dyDescent="0.15">
      <c r="X228" s="132"/>
      <c r="Y228" s="132"/>
      <c r="Z228" s="132"/>
      <c r="AA228" s="132"/>
      <c r="AB228" s="132"/>
      <c r="AC228" s="132"/>
      <c r="AD228" s="132"/>
      <c r="AE228" s="132"/>
      <c r="AF228" s="132"/>
      <c r="AG228" s="132"/>
      <c r="AH228" s="132"/>
      <c r="AI228" s="132"/>
      <c r="AJ228" s="132"/>
      <c r="AK228" s="132"/>
    </row>
    <row r="229" spans="24:37" ht="14" x14ac:dyDescent="0.15">
      <c r="X229" s="132"/>
      <c r="Y229" s="132"/>
      <c r="Z229" s="132"/>
      <c r="AA229" s="132"/>
      <c r="AB229" s="132"/>
      <c r="AC229" s="132"/>
      <c r="AD229" s="132"/>
      <c r="AE229" s="132"/>
      <c r="AF229" s="132"/>
      <c r="AG229" s="132"/>
      <c r="AH229" s="132"/>
      <c r="AI229" s="132"/>
      <c r="AJ229" s="132"/>
      <c r="AK229" s="132"/>
    </row>
    <row r="230" spans="24:37" ht="14" x14ac:dyDescent="0.15">
      <c r="X230" s="132"/>
      <c r="Y230" s="132"/>
      <c r="Z230" s="132"/>
      <c r="AA230" s="132"/>
      <c r="AB230" s="132"/>
      <c r="AC230" s="132"/>
      <c r="AD230" s="132"/>
      <c r="AE230" s="132"/>
      <c r="AF230" s="132"/>
      <c r="AG230" s="132"/>
      <c r="AH230" s="132"/>
      <c r="AI230" s="132"/>
      <c r="AJ230" s="132"/>
      <c r="AK230" s="132"/>
    </row>
    <row r="231" spans="24:37" ht="14" x14ac:dyDescent="0.15">
      <c r="X231" s="132"/>
      <c r="Y231" s="132"/>
      <c r="Z231" s="132"/>
      <c r="AA231" s="132"/>
      <c r="AB231" s="132"/>
      <c r="AC231" s="132"/>
      <c r="AD231" s="132"/>
      <c r="AE231" s="132"/>
      <c r="AF231" s="132"/>
      <c r="AG231" s="132"/>
      <c r="AH231" s="132"/>
      <c r="AI231" s="132"/>
      <c r="AJ231" s="132"/>
      <c r="AK231" s="132"/>
    </row>
    <row r="232" spans="24:37" ht="14" x14ac:dyDescent="0.15">
      <c r="X232" s="132"/>
      <c r="Y232" s="132"/>
      <c r="Z232" s="132"/>
      <c r="AA232" s="132"/>
      <c r="AB232" s="132"/>
      <c r="AC232" s="132"/>
      <c r="AD232" s="132"/>
      <c r="AE232" s="132"/>
      <c r="AF232" s="132"/>
      <c r="AG232" s="132"/>
      <c r="AH232" s="132"/>
      <c r="AI232" s="132"/>
      <c r="AJ232" s="132"/>
      <c r="AK232" s="132"/>
    </row>
    <row r="233" spans="24:37" ht="14" x14ac:dyDescent="0.15">
      <c r="X233" s="132"/>
      <c r="Y233" s="132"/>
      <c r="Z233" s="132"/>
      <c r="AA233" s="132"/>
      <c r="AB233" s="132"/>
      <c r="AC233" s="132"/>
      <c r="AD233" s="132"/>
      <c r="AE233" s="132"/>
      <c r="AF233" s="132"/>
      <c r="AG233" s="132"/>
      <c r="AH233" s="132"/>
      <c r="AI233" s="132"/>
      <c r="AJ233" s="132"/>
      <c r="AK233" s="132"/>
    </row>
    <row r="234" spans="24:37" ht="14" x14ac:dyDescent="0.15">
      <c r="X234" s="132"/>
      <c r="Y234" s="132"/>
      <c r="Z234" s="132"/>
      <c r="AA234" s="132"/>
      <c r="AB234" s="132"/>
      <c r="AC234" s="132"/>
      <c r="AD234" s="132"/>
      <c r="AE234" s="132"/>
      <c r="AF234" s="132"/>
      <c r="AG234" s="132"/>
      <c r="AH234" s="132"/>
      <c r="AI234" s="132"/>
      <c r="AJ234" s="132"/>
      <c r="AK234" s="132"/>
    </row>
    <row r="235" spans="24:37" ht="14" x14ac:dyDescent="0.15">
      <c r="X235" s="132"/>
      <c r="Y235" s="132"/>
      <c r="Z235" s="132"/>
      <c r="AA235" s="132"/>
      <c r="AB235" s="132"/>
      <c r="AC235" s="132"/>
      <c r="AD235" s="132"/>
      <c r="AE235" s="132"/>
      <c r="AF235" s="132"/>
      <c r="AG235" s="132"/>
      <c r="AH235" s="132"/>
      <c r="AI235" s="132"/>
      <c r="AJ235" s="132"/>
      <c r="AK235" s="132"/>
    </row>
    <row r="236" spans="24:37" ht="14" x14ac:dyDescent="0.15">
      <c r="X236" s="132"/>
      <c r="Y236" s="132"/>
      <c r="Z236" s="132"/>
      <c r="AA236" s="132"/>
      <c r="AB236" s="132"/>
      <c r="AC236" s="132"/>
      <c r="AD236" s="132"/>
      <c r="AE236" s="132"/>
      <c r="AF236" s="132"/>
      <c r="AG236" s="132"/>
      <c r="AH236" s="132"/>
      <c r="AI236" s="132"/>
      <c r="AJ236" s="132"/>
      <c r="AK236" s="132"/>
    </row>
    <row r="237" spans="24:37" ht="14" x14ac:dyDescent="0.15">
      <c r="X237" s="132"/>
      <c r="Y237" s="132"/>
      <c r="Z237" s="132"/>
      <c r="AA237" s="132"/>
      <c r="AB237" s="132"/>
      <c r="AC237" s="132"/>
      <c r="AD237" s="132"/>
      <c r="AE237" s="132"/>
      <c r="AF237" s="132"/>
      <c r="AG237" s="132"/>
      <c r="AH237" s="132"/>
      <c r="AI237" s="132"/>
      <c r="AJ237" s="132"/>
      <c r="AK237" s="132"/>
    </row>
    <row r="238" spans="24:37" ht="14" x14ac:dyDescent="0.15">
      <c r="X238" s="132"/>
      <c r="Y238" s="132"/>
      <c r="Z238" s="132"/>
      <c r="AA238" s="132"/>
      <c r="AB238" s="132"/>
      <c r="AC238" s="132"/>
      <c r="AD238" s="132"/>
      <c r="AE238" s="132"/>
      <c r="AF238" s="132"/>
      <c r="AG238" s="132"/>
      <c r="AH238" s="132"/>
      <c r="AI238" s="132"/>
      <c r="AJ238" s="132"/>
      <c r="AK238" s="132"/>
    </row>
    <row r="239" spans="24:37" ht="14" x14ac:dyDescent="0.15">
      <c r="X239" s="132"/>
      <c r="Y239" s="132"/>
      <c r="Z239" s="132"/>
      <c r="AA239" s="132"/>
      <c r="AB239" s="132"/>
      <c r="AC239" s="132"/>
      <c r="AD239" s="132"/>
      <c r="AE239" s="132"/>
      <c r="AF239" s="132"/>
      <c r="AG239" s="132"/>
      <c r="AH239" s="132"/>
      <c r="AI239" s="132"/>
      <c r="AJ239" s="132"/>
      <c r="AK239" s="132"/>
    </row>
    <row r="240" spans="24:37" ht="14" x14ac:dyDescent="0.15">
      <c r="X240" s="132"/>
      <c r="Y240" s="132"/>
      <c r="Z240" s="132"/>
      <c r="AA240" s="132"/>
      <c r="AB240" s="132"/>
      <c r="AC240" s="132"/>
      <c r="AD240" s="132"/>
      <c r="AE240" s="132"/>
      <c r="AF240" s="132"/>
      <c r="AG240" s="132"/>
      <c r="AH240" s="132"/>
      <c r="AI240" s="132"/>
      <c r="AJ240" s="132"/>
      <c r="AK240" s="132"/>
    </row>
    <row r="241" spans="24:37" ht="14" x14ac:dyDescent="0.15">
      <c r="X241" s="132"/>
      <c r="Y241" s="132"/>
      <c r="Z241" s="132"/>
      <c r="AA241" s="132"/>
      <c r="AB241" s="132"/>
      <c r="AC241" s="132"/>
      <c r="AD241" s="132"/>
      <c r="AE241" s="132"/>
      <c r="AF241" s="132"/>
      <c r="AG241" s="132"/>
      <c r="AH241" s="132"/>
      <c r="AI241" s="132"/>
      <c r="AJ241" s="132"/>
      <c r="AK241" s="132"/>
    </row>
    <row r="242" spans="24:37" ht="14" x14ac:dyDescent="0.15">
      <c r="X242" s="132"/>
      <c r="Y242" s="132"/>
      <c r="Z242" s="132"/>
      <c r="AA242" s="132"/>
      <c r="AB242" s="132"/>
      <c r="AC242" s="132"/>
      <c r="AD242" s="132"/>
      <c r="AE242" s="132"/>
      <c r="AF242" s="132"/>
      <c r="AG242" s="132"/>
      <c r="AH242" s="132"/>
      <c r="AI242" s="132"/>
      <c r="AJ242" s="132"/>
      <c r="AK242" s="132"/>
    </row>
    <row r="243" spans="24:37" ht="14" x14ac:dyDescent="0.15">
      <c r="X243" s="132"/>
      <c r="Y243" s="132"/>
      <c r="Z243" s="132"/>
      <c r="AA243" s="132"/>
      <c r="AB243" s="132"/>
      <c r="AC243" s="132"/>
      <c r="AD243" s="132"/>
      <c r="AE243" s="132"/>
      <c r="AF243" s="132"/>
      <c r="AG243" s="132"/>
      <c r="AH243" s="132"/>
      <c r="AI243" s="132"/>
      <c r="AJ243" s="132"/>
      <c r="AK243" s="132"/>
    </row>
    <row r="244" spans="24:37" ht="14" x14ac:dyDescent="0.15">
      <c r="X244" s="132"/>
      <c r="Y244" s="132"/>
      <c r="Z244" s="132"/>
      <c r="AA244" s="132"/>
      <c r="AB244" s="132"/>
      <c r="AC244" s="132"/>
      <c r="AD244" s="132"/>
      <c r="AE244" s="132"/>
      <c r="AF244" s="132"/>
      <c r="AG244" s="132"/>
      <c r="AH244" s="132"/>
      <c r="AI244" s="132"/>
      <c r="AJ244" s="132"/>
      <c r="AK244" s="132"/>
    </row>
    <row r="245" spans="24:37" ht="14" x14ac:dyDescent="0.15">
      <c r="X245" s="132"/>
      <c r="Y245" s="132"/>
      <c r="Z245" s="132"/>
      <c r="AA245" s="132"/>
      <c r="AB245" s="132"/>
      <c r="AC245" s="132"/>
      <c r="AD245" s="132"/>
      <c r="AE245" s="132"/>
      <c r="AF245" s="132"/>
      <c r="AG245" s="132"/>
      <c r="AH245" s="132"/>
      <c r="AI245" s="132"/>
      <c r="AJ245" s="132"/>
      <c r="AK245" s="132"/>
    </row>
    <row r="246" spans="24:37" ht="14" x14ac:dyDescent="0.15">
      <c r="X246" s="132"/>
      <c r="Y246" s="132"/>
      <c r="Z246" s="132"/>
      <c r="AA246" s="132"/>
      <c r="AB246" s="132"/>
      <c r="AC246" s="132"/>
      <c r="AD246" s="132"/>
      <c r="AE246" s="132"/>
      <c r="AF246" s="132"/>
      <c r="AG246" s="132"/>
      <c r="AH246" s="132"/>
      <c r="AI246" s="132"/>
      <c r="AJ246" s="132"/>
      <c r="AK246" s="132"/>
    </row>
    <row r="247" spans="24:37" ht="14" x14ac:dyDescent="0.15">
      <c r="X247" s="132"/>
      <c r="Y247" s="132"/>
      <c r="Z247" s="132"/>
      <c r="AA247" s="132"/>
      <c r="AB247" s="132"/>
      <c r="AC247" s="132"/>
      <c r="AD247" s="132"/>
      <c r="AE247" s="132"/>
      <c r="AF247" s="132"/>
      <c r="AG247" s="132"/>
      <c r="AH247" s="132"/>
      <c r="AI247" s="132"/>
      <c r="AJ247" s="132"/>
      <c r="AK247" s="132"/>
    </row>
    <row r="248" spans="24:37" ht="14" x14ac:dyDescent="0.15">
      <c r="X248" s="132"/>
      <c r="Y248" s="132"/>
      <c r="Z248" s="132"/>
      <c r="AA248" s="132"/>
      <c r="AB248" s="132"/>
      <c r="AC248" s="132"/>
      <c r="AD248" s="132"/>
      <c r="AE248" s="132"/>
      <c r="AF248" s="132"/>
      <c r="AG248" s="132"/>
      <c r="AH248" s="132"/>
      <c r="AI248" s="132"/>
      <c r="AJ248" s="132"/>
      <c r="AK248" s="132"/>
    </row>
    <row r="249" spans="24:37" ht="14" x14ac:dyDescent="0.15">
      <c r="X249" s="132"/>
      <c r="Y249" s="132"/>
      <c r="Z249" s="132"/>
      <c r="AA249" s="132"/>
      <c r="AB249" s="132"/>
      <c r="AC249" s="132"/>
      <c r="AD249" s="132"/>
      <c r="AE249" s="132"/>
      <c r="AF249" s="132"/>
      <c r="AG249" s="132"/>
      <c r="AH249" s="132"/>
      <c r="AI249" s="132"/>
      <c r="AJ249" s="132"/>
      <c r="AK249" s="132"/>
    </row>
    <row r="250" spans="24:37" ht="14" x14ac:dyDescent="0.15">
      <c r="X250" s="132"/>
      <c r="Y250" s="132"/>
      <c r="Z250" s="132"/>
      <c r="AA250" s="132"/>
      <c r="AB250" s="132"/>
      <c r="AC250" s="132"/>
      <c r="AD250" s="132"/>
      <c r="AE250" s="132"/>
      <c r="AF250" s="132"/>
      <c r="AG250" s="132"/>
      <c r="AH250" s="132"/>
      <c r="AI250" s="132"/>
      <c r="AJ250" s="132"/>
      <c r="AK250" s="132"/>
    </row>
    <row r="251" spans="24:37" ht="14" x14ac:dyDescent="0.15">
      <c r="X251" s="132"/>
      <c r="Y251" s="132"/>
      <c r="Z251" s="132"/>
      <c r="AA251" s="132"/>
      <c r="AB251" s="132"/>
      <c r="AC251" s="132"/>
      <c r="AD251" s="132"/>
      <c r="AE251" s="132"/>
      <c r="AF251" s="132"/>
      <c r="AG251" s="132"/>
      <c r="AH251" s="132"/>
      <c r="AI251" s="132"/>
      <c r="AJ251" s="132"/>
      <c r="AK251" s="132"/>
    </row>
    <row r="252" spans="24:37" ht="14" x14ac:dyDescent="0.15">
      <c r="X252" s="132"/>
      <c r="Y252" s="132"/>
      <c r="Z252" s="132"/>
      <c r="AA252" s="132"/>
      <c r="AB252" s="132"/>
      <c r="AC252" s="132"/>
      <c r="AD252" s="132"/>
      <c r="AE252" s="132"/>
      <c r="AF252" s="132"/>
      <c r="AG252" s="132"/>
      <c r="AH252" s="132"/>
      <c r="AI252" s="132"/>
      <c r="AJ252" s="132"/>
      <c r="AK252" s="132"/>
    </row>
    <row r="253" spans="24:37" ht="14" x14ac:dyDescent="0.15">
      <c r="X253" s="132"/>
      <c r="Y253" s="132"/>
      <c r="Z253" s="132"/>
      <c r="AA253" s="132"/>
      <c r="AB253" s="132"/>
      <c r="AC253" s="132"/>
      <c r="AD253" s="132"/>
      <c r="AE253" s="132"/>
      <c r="AF253" s="132"/>
      <c r="AG253" s="132"/>
      <c r="AH253" s="132"/>
      <c r="AI253" s="132"/>
      <c r="AJ253" s="132"/>
      <c r="AK253" s="132"/>
    </row>
    <row r="254" spans="24:37" ht="14" x14ac:dyDescent="0.15">
      <c r="X254" s="132"/>
      <c r="Y254" s="132"/>
      <c r="Z254" s="132"/>
      <c r="AA254" s="132"/>
      <c r="AB254" s="132"/>
      <c r="AC254" s="132"/>
      <c r="AD254" s="132"/>
      <c r="AE254" s="132"/>
      <c r="AF254" s="132"/>
      <c r="AG254" s="132"/>
      <c r="AH254" s="132"/>
      <c r="AI254" s="132"/>
      <c r="AJ254" s="132"/>
      <c r="AK254" s="132"/>
    </row>
    <row r="255" spans="24:37" ht="14" x14ac:dyDescent="0.15">
      <c r="X255" s="132"/>
      <c r="Y255" s="132"/>
      <c r="Z255" s="132"/>
      <c r="AA255" s="132"/>
      <c r="AB255" s="132"/>
      <c r="AC255" s="132"/>
      <c r="AD255" s="132"/>
      <c r="AE255" s="132"/>
      <c r="AF255" s="132"/>
      <c r="AG255" s="132"/>
      <c r="AH255" s="132"/>
      <c r="AI255" s="132"/>
      <c r="AJ255" s="132"/>
      <c r="AK255" s="132"/>
    </row>
    <row r="256" spans="24:37" ht="14" x14ac:dyDescent="0.15">
      <c r="X256" s="132"/>
      <c r="Y256" s="132"/>
      <c r="Z256" s="132"/>
      <c r="AA256" s="132"/>
      <c r="AB256" s="132"/>
      <c r="AC256" s="132"/>
      <c r="AD256" s="132"/>
      <c r="AE256" s="132"/>
      <c r="AF256" s="132"/>
      <c r="AG256" s="132"/>
      <c r="AH256" s="132"/>
      <c r="AI256" s="132"/>
      <c r="AJ256" s="132"/>
      <c r="AK256" s="132"/>
    </row>
    <row r="257" spans="24:37" ht="14" x14ac:dyDescent="0.15">
      <c r="X257" s="132"/>
      <c r="Y257" s="132"/>
      <c r="Z257" s="132"/>
      <c r="AA257" s="132"/>
      <c r="AB257" s="132"/>
      <c r="AC257" s="132"/>
      <c r="AD257" s="132"/>
      <c r="AE257" s="132"/>
      <c r="AF257" s="132"/>
      <c r="AG257" s="132"/>
      <c r="AH257" s="132"/>
      <c r="AI257" s="132"/>
      <c r="AJ257" s="132"/>
      <c r="AK257" s="132"/>
    </row>
    <row r="258" spans="24:37" ht="14" x14ac:dyDescent="0.15">
      <c r="X258" s="132"/>
      <c r="Y258" s="132"/>
      <c r="Z258" s="132"/>
      <c r="AA258" s="132"/>
      <c r="AB258" s="132"/>
      <c r="AC258" s="132"/>
      <c r="AD258" s="132"/>
      <c r="AE258" s="132"/>
      <c r="AF258" s="132"/>
      <c r="AG258" s="132"/>
      <c r="AH258" s="132"/>
      <c r="AI258" s="132"/>
      <c r="AJ258" s="132"/>
      <c r="AK258" s="132"/>
    </row>
    <row r="259" spans="24:37" ht="14" x14ac:dyDescent="0.15">
      <c r="X259" s="132"/>
      <c r="Y259" s="132"/>
      <c r="Z259" s="132"/>
      <c r="AA259" s="132"/>
      <c r="AB259" s="132"/>
      <c r="AC259" s="132"/>
      <c r="AD259" s="132"/>
      <c r="AE259" s="132"/>
      <c r="AF259" s="132"/>
      <c r="AG259" s="132"/>
      <c r="AH259" s="132"/>
      <c r="AI259" s="132"/>
      <c r="AJ259" s="132"/>
      <c r="AK259" s="132"/>
    </row>
    <row r="260" spans="24:37" ht="14" x14ac:dyDescent="0.15">
      <c r="X260" s="132"/>
      <c r="Y260" s="132"/>
      <c r="Z260" s="132"/>
      <c r="AA260" s="132"/>
      <c r="AB260" s="132"/>
      <c r="AC260" s="132"/>
      <c r="AD260" s="132"/>
      <c r="AE260" s="132"/>
      <c r="AF260" s="132"/>
      <c r="AG260" s="132"/>
      <c r="AH260" s="132"/>
      <c r="AI260" s="132"/>
      <c r="AJ260" s="132"/>
      <c r="AK260" s="132"/>
    </row>
    <row r="261" spans="24:37" ht="14" x14ac:dyDescent="0.15">
      <c r="X261" s="132"/>
      <c r="Y261" s="132"/>
      <c r="Z261" s="132"/>
      <c r="AA261" s="132"/>
      <c r="AB261" s="132"/>
      <c r="AC261" s="132"/>
      <c r="AD261" s="132"/>
      <c r="AE261" s="132"/>
      <c r="AF261" s="132"/>
      <c r="AG261" s="132"/>
      <c r="AH261" s="132"/>
      <c r="AI261" s="132"/>
      <c r="AJ261" s="132"/>
      <c r="AK261" s="132"/>
    </row>
    <row r="262" spans="24:37" ht="14" x14ac:dyDescent="0.15">
      <c r="X262" s="132"/>
      <c r="Y262" s="132"/>
      <c r="Z262" s="132"/>
      <c r="AA262" s="132"/>
      <c r="AB262" s="132"/>
      <c r="AC262" s="132"/>
      <c r="AD262" s="132"/>
      <c r="AE262" s="132"/>
      <c r="AF262" s="132"/>
      <c r="AG262" s="132"/>
      <c r="AH262" s="132"/>
      <c r="AI262" s="132"/>
      <c r="AJ262" s="132"/>
      <c r="AK262" s="132"/>
    </row>
    <row r="263" spans="24:37" ht="14" x14ac:dyDescent="0.15">
      <c r="X263" s="132"/>
      <c r="Y263" s="132"/>
      <c r="Z263" s="132"/>
      <c r="AA263" s="132"/>
      <c r="AB263" s="132"/>
      <c r="AC263" s="132"/>
      <c r="AD263" s="132"/>
      <c r="AE263" s="132"/>
      <c r="AF263" s="132"/>
      <c r="AG263" s="132"/>
      <c r="AH263" s="132"/>
      <c r="AI263" s="132"/>
      <c r="AJ263" s="132"/>
      <c r="AK263" s="132"/>
    </row>
    <row r="264" spans="24:37" ht="14" x14ac:dyDescent="0.15">
      <c r="X264" s="132"/>
      <c r="Y264" s="132"/>
      <c r="Z264" s="132"/>
      <c r="AA264" s="132"/>
      <c r="AB264" s="132"/>
      <c r="AC264" s="132"/>
      <c r="AD264" s="132"/>
      <c r="AE264" s="132"/>
      <c r="AF264" s="132"/>
      <c r="AG264" s="132"/>
      <c r="AH264" s="132"/>
      <c r="AI264" s="132"/>
      <c r="AJ264" s="132"/>
      <c r="AK264" s="132"/>
    </row>
    <row r="265" spans="24:37" ht="14" x14ac:dyDescent="0.15">
      <c r="X265" s="132"/>
      <c r="Y265" s="132"/>
      <c r="Z265" s="132"/>
      <c r="AA265" s="132"/>
      <c r="AB265" s="132"/>
      <c r="AC265" s="132"/>
      <c r="AD265" s="132"/>
      <c r="AE265" s="132"/>
      <c r="AF265" s="132"/>
      <c r="AG265" s="132"/>
      <c r="AH265" s="132"/>
      <c r="AI265" s="132"/>
      <c r="AJ265" s="132"/>
      <c r="AK265" s="132"/>
    </row>
    <row r="266" spans="24:37" ht="14" x14ac:dyDescent="0.15">
      <c r="X266" s="132"/>
      <c r="Y266" s="132"/>
      <c r="Z266" s="132"/>
      <c r="AA266" s="132"/>
      <c r="AB266" s="132"/>
      <c r="AC266" s="132"/>
      <c r="AD266" s="132"/>
      <c r="AE266" s="132"/>
      <c r="AF266" s="132"/>
      <c r="AG266" s="132"/>
      <c r="AH266" s="132"/>
      <c r="AI266" s="132"/>
      <c r="AJ266" s="132"/>
      <c r="AK266" s="132"/>
    </row>
    <row r="267" spans="24:37" ht="14" x14ac:dyDescent="0.15">
      <c r="X267" s="132"/>
      <c r="Y267" s="132"/>
      <c r="Z267" s="132"/>
      <c r="AA267" s="132"/>
      <c r="AB267" s="132"/>
      <c r="AC267" s="132"/>
      <c r="AD267" s="132"/>
      <c r="AE267" s="132"/>
      <c r="AF267" s="132"/>
      <c r="AG267" s="132"/>
      <c r="AH267" s="132"/>
      <c r="AI267" s="132"/>
      <c r="AJ267" s="132"/>
      <c r="AK267" s="132"/>
    </row>
    <row r="268" spans="24:37" ht="14" x14ac:dyDescent="0.15">
      <c r="X268" s="132"/>
      <c r="Y268" s="132"/>
      <c r="Z268" s="132"/>
      <c r="AA268" s="132"/>
      <c r="AB268" s="132"/>
      <c r="AC268" s="132"/>
      <c r="AD268" s="132"/>
      <c r="AE268" s="132"/>
      <c r="AF268" s="132"/>
      <c r="AG268" s="132"/>
      <c r="AH268" s="132"/>
      <c r="AI268" s="132"/>
      <c r="AJ268" s="132"/>
      <c r="AK268" s="132"/>
    </row>
    <row r="269" spans="24:37" ht="14" x14ac:dyDescent="0.15">
      <c r="X269" s="132"/>
      <c r="Y269" s="132"/>
      <c r="Z269" s="132"/>
      <c r="AA269" s="132"/>
      <c r="AB269" s="132"/>
      <c r="AC269" s="132"/>
      <c r="AD269" s="132"/>
      <c r="AE269" s="132"/>
      <c r="AF269" s="132"/>
      <c r="AG269" s="132"/>
      <c r="AH269" s="132"/>
      <c r="AI269" s="132"/>
      <c r="AJ269" s="132"/>
      <c r="AK269" s="132"/>
    </row>
    <row r="270" spans="24:37" ht="14" x14ac:dyDescent="0.15">
      <c r="X270" s="132"/>
      <c r="Y270" s="132"/>
      <c r="Z270" s="132"/>
      <c r="AA270" s="132"/>
      <c r="AB270" s="132"/>
      <c r="AC270" s="132"/>
      <c r="AD270" s="132"/>
      <c r="AE270" s="132"/>
      <c r="AF270" s="132"/>
      <c r="AG270" s="132"/>
      <c r="AH270" s="132"/>
      <c r="AI270" s="132"/>
      <c r="AJ270" s="132"/>
      <c r="AK270" s="132"/>
    </row>
    <row r="271" spans="24:37" ht="14" x14ac:dyDescent="0.15">
      <c r="X271" s="132"/>
      <c r="Y271" s="132"/>
      <c r="Z271" s="132"/>
      <c r="AA271" s="132"/>
      <c r="AB271" s="132"/>
      <c r="AC271" s="132"/>
      <c r="AD271" s="132"/>
      <c r="AE271" s="132"/>
      <c r="AF271" s="132"/>
      <c r="AG271" s="132"/>
      <c r="AH271" s="132"/>
      <c r="AI271" s="132"/>
      <c r="AJ271" s="132"/>
      <c r="AK271" s="132"/>
    </row>
    <row r="272" spans="24:37" ht="14" x14ac:dyDescent="0.15">
      <c r="X272" s="132"/>
      <c r="Y272" s="132"/>
      <c r="Z272" s="132"/>
      <c r="AA272" s="132"/>
      <c r="AB272" s="132"/>
      <c r="AC272" s="132"/>
      <c r="AD272" s="132"/>
      <c r="AE272" s="132"/>
      <c r="AF272" s="132"/>
      <c r="AG272" s="132"/>
      <c r="AH272" s="132"/>
      <c r="AI272" s="132"/>
      <c r="AJ272" s="132"/>
      <c r="AK272" s="132"/>
    </row>
    <row r="273" spans="24:37" ht="14" x14ac:dyDescent="0.15">
      <c r="X273" s="132"/>
      <c r="Y273" s="132"/>
      <c r="Z273" s="132"/>
      <c r="AA273" s="132"/>
      <c r="AB273" s="132"/>
      <c r="AC273" s="132"/>
      <c r="AD273" s="132"/>
      <c r="AE273" s="132"/>
      <c r="AF273" s="132"/>
      <c r="AG273" s="132"/>
      <c r="AH273" s="132"/>
      <c r="AI273" s="132"/>
      <c r="AJ273" s="132"/>
      <c r="AK273" s="132"/>
    </row>
    <row r="274" spans="24:37" ht="14" x14ac:dyDescent="0.15">
      <c r="X274" s="132"/>
      <c r="Y274" s="132"/>
      <c r="Z274" s="132"/>
      <c r="AA274" s="132"/>
      <c r="AB274" s="132"/>
      <c r="AC274" s="132"/>
      <c r="AD274" s="132"/>
      <c r="AE274" s="132"/>
      <c r="AF274" s="132"/>
      <c r="AG274" s="132"/>
      <c r="AH274" s="132"/>
      <c r="AI274" s="132"/>
      <c r="AJ274" s="132"/>
      <c r="AK274" s="132"/>
    </row>
    <row r="275" spans="24:37" ht="14" x14ac:dyDescent="0.15">
      <c r="X275" s="132"/>
      <c r="Y275" s="132"/>
      <c r="Z275" s="132"/>
      <c r="AA275" s="132"/>
      <c r="AB275" s="132"/>
      <c r="AC275" s="132"/>
      <c r="AD275" s="132"/>
      <c r="AE275" s="132"/>
      <c r="AF275" s="132"/>
      <c r="AG275" s="132"/>
      <c r="AH275" s="132"/>
      <c r="AI275" s="132"/>
      <c r="AJ275" s="132"/>
      <c r="AK275" s="132"/>
    </row>
    <row r="276" spans="24:37" ht="14" x14ac:dyDescent="0.15">
      <c r="X276" s="132"/>
      <c r="Y276" s="132"/>
      <c r="Z276" s="132"/>
      <c r="AA276" s="132"/>
      <c r="AB276" s="132"/>
      <c r="AC276" s="132"/>
      <c r="AD276" s="132"/>
      <c r="AE276" s="132"/>
      <c r="AF276" s="132"/>
      <c r="AG276" s="132"/>
      <c r="AH276" s="132"/>
      <c r="AI276" s="132"/>
      <c r="AJ276" s="132"/>
      <c r="AK276" s="132"/>
    </row>
    <row r="277" spans="24:37" ht="14" x14ac:dyDescent="0.15">
      <c r="X277" s="132"/>
      <c r="Y277" s="132"/>
      <c r="Z277" s="132"/>
      <c r="AA277" s="132"/>
      <c r="AB277" s="132"/>
      <c r="AC277" s="132"/>
      <c r="AD277" s="132"/>
      <c r="AE277" s="132"/>
      <c r="AF277" s="132"/>
      <c r="AG277" s="132"/>
      <c r="AH277" s="132"/>
      <c r="AI277" s="132"/>
      <c r="AJ277" s="132"/>
      <c r="AK277" s="132"/>
    </row>
    <row r="278" spans="24:37" ht="14" x14ac:dyDescent="0.15">
      <c r="X278" s="132"/>
      <c r="Y278" s="132"/>
      <c r="Z278" s="132"/>
      <c r="AA278" s="132"/>
      <c r="AB278" s="132"/>
      <c r="AC278" s="132"/>
      <c r="AD278" s="132"/>
      <c r="AE278" s="132"/>
      <c r="AF278" s="132"/>
      <c r="AG278" s="132"/>
      <c r="AH278" s="132"/>
      <c r="AI278" s="132"/>
      <c r="AJ278" s="132"/>
      <c r="AK278" s="132"/>
    </row>
    <row r="279" spans="24:37" ht="14" x14ac:dyDescent="0.15">
      <c r="X279" s="132"/>
      <c r="Y279" s="132"/>
      <c r="Z279" s="132"/>
      <c r="AA279" s="132"/>
      <c r="AB279" s="132"/>
      <c r="AC279" s="132"/>
      <c r="AD279" s="132"/>
      <c r="AE279" s="132"/>
      <c r="AF279" s="132"/>
      <c r="AG279" s="132"/>
      <c r="AH279" s="132"/>
      <c r="AI279" s="132"/>
      <c r="AJ279" s="132"/>
      <c r="AK279" s="132"/>
    </row>
    <row r="280" spans="24:37" ht="14" x14ac:dyDescent="0.15">
      <c r="X280" s="132"/>
      <c r="Y280" s="132"/>
      <c r="Z280" s="132"/>
      <c r="AA280" s="132"/>
      <c r="AB280" s="132"/>
      <c r="AC280" s="132"/>
      <c r="AD280" s="132"/>
      <c r="AE280" s="132"/>
      <c r="AF280" s="132"/>
      <c r="AG280" s="132"/>
      <c r="AH280" s="132"/>
      <c r="AI280" s="132"/>
      <c r="AJ280" s="132"/>
      <c r="AK280" s="132"/>
    </row>
    <row r="281" spans="24:37" ht="14" x14ac:dyDescent="0.15">
      <c r="X281" s="132"/>
      <c r="Y281" s="132"/>
      <c r="Z281" s="132"/>
      <c r="AA281" s="132"/>
      <c r="AB281" s="132"/>
      <c r="AC281" s="132"/>
      <c r="AD281" s="132"/>
      <c r="AE281" s="132"/>
      <c r="AF281" s="132"/>
      <c r="AG281" s="132"/>
      <c r="AH281" s="132"/>
      <c r="AI281" s="132"/>
      <c r="AJ281" s="132"/>
      <c r="AK281" s="132"/>
    </row>
    <row r="282" spans="24:37" ht="14" x14ac:dyDescent="0.15">
      <c r="X282" s="132"/>
      <c r="Y282" s="132"/>
      <c r="Z282" s="132"/>
      <c r="AA282" s="132"/>
      <c r="AB282" s="132"/>
      <c r="AC282" s="132"/>
      <c r="AD282" s="132"/>
      <c r="AE282" s="132"/>
      <c r="AF282" s="132"/>
      <c r="AG282" s="132"/>
      <c r="AH282" s="132"/>
      <c r="AI282" s="132"/>
      <c r="AJ282" s="132"/>
      <c r="AK282" s="132"/>
    </row>
    <row r="283" spans="24:37" ht="14" x14ac:dyDescent="0.15">
      <c r="X283" s="132"/>
      <c r="Y283" s="132"/>
      <c r="Z283" s="132"/>
      <c r="AA283" s="132"/>
      <c r="AB283" s="132"/>
      <c r="AC283" s="132"/>
      <c r="AD283" s="132"/>
      <c r="AE283" s="132"/>
      <c r="AF283" s="132"/>
      <c r="AG283" s="132"/>
      <c r="AH283" s="132"/>
      <c r="AI283" s="132"/>
      <c r="AJ283" s="132"/>
      <c r="AK283" s="132"/>
    </row>
    <row r="284" spans="24:37" ht="14" x14ac:dyDescent="0.15">
      <c r="X284" s="132"/>
      <c r="Y284" s="132"/>
      <c r="Z284" s="132"/>
      <c r="AA284" s="132"/>
      <c r="AB284" s="132"/>
      <c r="AC284" s="132"/>
      <c r="AD284" s="132"/>
      <c r="AE284" s="132"/>
      <c r="AF284" s="132"/>
      <c r="AG284" s="132"/>
      <c r="AH284" s="132"/>
      <c r="AI284" s="132"/>
      <c r="AJ284" s="132"/>
      <c r="AK284" s="132"/>
    </row>
    <row r="285" spans="24:37" ht="14" x14ac:dyDescent="0.15">
      <c r="X285" s="132"/>
      <c r="Y285" s="132"/>
      <c r="Z285" s="132"/>
      <c r="AA285" s="132"/>
      <c r="AB285" s="132"/>
      <c r="AC285" s="132"/>
      <c r="AD285" s="132"/>
      <c r="AE285" s="132"/>
      <c r="AF285" s="132"/>
      <c r="AG285" s="132"/>
      <c r="AH285" s="132"/>
      <c r="AI285" s="132"/>
      <c r="AJ285" s="132"/>
      <c r="AK285" s="132"/>
    </row>
    <row r="286" spans="24:37" ht="14" x14ac:dyDescent="0.15">
      <c r="X286" s="132"/>
      <c r="Y286" s="132"/>
      <c r="Z286" s="132"/>
      <c r="AA286" s="132"/>
      <c r="AB286" s="132"/>
      <c r="AC286" s="132"/>
      <c r="AD286" s="132"/>
      <c r="AE286" s="132"/>
      <c r="AF286" s="132"/>
      <c r="AG286" s="132"/>
      <c r="AH286" s="132"/>
      <c r="AI286" s="132"/>
      <c r="AJ286" s="132"/>
      <c r="AK286" s="132"/>
    </row>
    <row r="287" spans="24:37" ht="14" x14ac:dyDescent="0.15">
      <c r="X287" s="132"/>
      <c r="Y287" s="132"/>
      <c r="Z287" s="132"/>
      <c r="AA287" s="132"/>
      <c r="AB287" s="132"/>
      <c r="AC287" s="132"/>
      <c r="AD287" s="132"/>
      <c r="AE287" s="132"/>
      <c r="AF287" s="132"/>
      <c r="AG287" s="132"/>
      <c r="AH287" s="132"/>
      <c r="AI287" s="132"/>
      <c r="AJ287" s="132"/>
      <c r="AK287" s="132"/>
    </row>
    <row r="288" spans="24:37" ht="14" x14ac:dyDescent="0.15">
      <c r="X288" s="132"/>
      <c r="Y288" s="132"/>
      <c r="Z288" s="132"/>
      <c r="AA288" s="132"/>
      <c r="AB288" s="132"/>
      <c r="AC288" s="132"/>
      <c r="AD288" s="132"/>
      <c r="AE288" s="132"/>
      <c r="AF288" s="132"/>
      <c r="AG288" s="132"/>
      <c r="AH288" s="132"/>
      <c r="AI288" s="132"/>
      <c r="AJ288" s="132"/>
      <c r="AK288" s="132"/>
    </row>
    <row r="289" spans="24:37" ht="14" x14ac:dyDescent="0.15">
      <c r="X289" s="132"/>
      <c r="Y289" s="132"/>
      <c r="Z289" s="132"/>
      <c r="AA289" s="132"/>
      <c r="AB289" s="132"/>
      <c r="AC289" s="132"/>
      <c r="AD289" s="132"/>
      <c r="AE289" s="132"/>
      <c r="AF289" s="132"/>
      <c r="AG289" s="132"/>
      <c r="AH289" s="132"/>
      <c r="AI289" s="132"/>
      <c r="AJ289" s="132"/>
      <c r="AK289" s="132"/>
    </row>
    <row r="290" spans="24:37" ht="14" x14ac:dyDescent="0.15">
      <c r="X290" s="132"/>
      <c r="Y290" s="132"/>
      <c r="Z290" s="132"/>
      <c r="AA290" s="132"/>
      <c r="AB290" s="132"/>
      <c r="AC290" s="132"/>
      <c r="AD290" s="132"/>
      <c r="AE290" s="132"/>
      <c r="AF290" s="132"/>
      <c r="AG290" s="132"/>
      <c r="AH290" s="132"/>
      <c r="AI290" s="132"/>
      <c r="AJ290" s="132"/>
      <c r="AK290" s="132"/>
    </row>
    <row r="291" spans="24:37" ht="14" x14ac:dyDescent="0.15">
      <c r="X291" s="132"/>
      <c r="Y291" s="132"/>
      <c r="Z291" s="132"/>
      <c r="AA291" s="132"/>
      <c r="AB291" s="132"/>
      <c r="AC291" s="132"/>
      <c r="AD291" s="132"/>
      <c r="AE291" s="132"/>
      <c r="AF291" s="132"/>
      <c r="AG291" s="132"/>
      <c r="AH291" s="132"/>
      <c r="AI291" s="132"/>
      <c r="AJ291" s="132"/>
      <c r="AK291" s="132"/>
    </row>
    <row r="292" spans="24:37" ht="14" x14ac:dyDescent="0.15">
      <c r="X292" s="132"/>
      <c r="Y292" s="132"/>
      <c r="Z292" s="132"/>
      <c r="AA292" s="132"/>
      <c r="AB292" s="132"/>
      <c r="AC292" s="132"/>
      <c r="AD292" s="132"/>
      <c r="AE292" s="132"/>
      <c r="AF292" s="132"/>
      <c r="AG292" s="132"/>
      <c r="AH292" s="132"/>
      <c r="AI292" s="132"/>
      <c r="AJ292" s="132"/>
      <c r="AK292" s="132"/>
    </row>
    <row r="293" spans="24:37" ht="14" x14ac:dyDescent="0.15">
      <c r="X293" s="132"/>
      <c r="Y293" s="132"/>
      <c r="Z293" s="132"/>
      <c r="AA293" s="132"/>
      <c r="AB293" s="132"/>
      <c r="AC293" s="132"/>
      <c r="AD293" s="132"/>
      <c r="AE293" s="132"/>
      <c r="AF293" s="132"/>
      <c r="AG293" s="132"/>
      <c r="AH293" s="132"/>
      <c r="AI293" s="132"/>
      <c r="AJ293" s="132"/>
      <c r="AK293" s="132"/>
    </row>
    <row r="294" spans="24:37" ht="14" x14ac:dyDescent="0.15">
      <c r="X294" s="132"/>
      <c r="Y294" s="132"/>
      <c r="Z294" s="132"/>
      <c r="AA294" s="132"/>
      <c r="AB294" s="132"/>
      <c r="AC294" s="132"/>
      <c r="AD294" s="132"/>
      <c r="AE294" s="132"/>
      <c r="AF294" s="132"/>
      <c r="AG294" s="132"/>
      <c r="AH294" s="132"/>
      <c r="AI294" s="132"/>
      <c r="AJ294" s="132"/>
      <c r="AK294" s="132"/>
    </row>
    <row r="295" spans="24:37" ht="14" x14ac:dyDescent="0.15">
      <c r="X295" s="132"/>
      <c r="Y295" s="132"/>
      <c r="Z295" s="132"/>
      <c r="AA295" s="132"/>
      <c r="AB295" s="132"/>
      <c r="AC295" s="132"/>
      <c r="AD295" s="132"/>
      <c r="AE295" s="132"/>
      <c r="AF295" s="132"/>
      <c r="AG295" s="132"/>
      <c r="AH295" s="132"/>
      <c r="AI295" s="132"/>
      <c r="AJ295" s="132"/>
      <c r="AK295" s="132"/>
    </row>
    <row r="296" spans="24:37" ht="14" x14ac:dyDescent="0.15">
      <c r="X296" s="132"/>
      <c r="Y296" s="132"/>
      <c r="Z296" s="132"/>
      <c r="AA296" s="132"/>
      <c r="AB296" s="132"/>
      <c r="AC296" s="132"/>
      <c r="AD296" s="132"/>
      <c r="AE296" s="132"/>
      <c r="AF296" s="132"/>
      <c r="AG296" s="132"/>
      <c r="AH296" s="132"/>
      <c r="AI296" s="132"/>
      <c r="AJ296" s="132"/>
      <c r="AK296" s="132"/>
    </row>
    <row r="297" spans="24:37" ht="14" x14ac:dyDescent="0.15">
      <c r="X297" s="132"/>
      <c r="Y297" s="132"/>
      <c r="Z297" s="132"/>
      <c r="AA297" s="132"/>
      <c r="AB297" s="132"/>
      <c r="AC297" s="132"/>
      <c r="AD297" s="132"/>
      <c r="AE297" s="132"/>
      <c r="AF297" s="132"/>
      <c r="AG297" s="132"/>
      <c r="AH297" s="132"/>
      <c r="AI297" s="132"/>
      <c r="AJ297" s="132"/>
      <c r="AK297" s="132"/>
    </row>
    <row r="298" spans="24:37" ht="14" x14ac:dyDescent="0.15">
      <c r="X298" s="132"/>
      <c r="Y298" s="132"/>
      <c r="Z298" s="132"/>
      <c r="AA298" s="132"/>
      <c r="AB298" s="132"/>
      <c r="AC298" s="132"/>
      <c r="AD298" s="132"/>
      <c r="AE298" s="132"/>
      <c r="AF298" s="132"/>
      <c r="AG298" s="132"/>
      <c r="AH298" s="132"/>
      <c r="AI298" s="132"/>
      <c r="AJ298" s="132"/>
      <c r="AK298" s="132"/>
    </row>
    <row r="299" spans="24:37" ht="14" x14ac:dyDescent="0.15">
      <c r="X299" s="132"/>
      <c r="Y299" s="132"/>
      <c r="Z299" s="132"/>
      <c r="AA299" s="132"/>
      <c r="AB299" s="132"/>
      <c r="AC299" s="132"/>
      <c r="AD299" s="132"/>
      <c r="AE299" s="132"/>
      <c r="AF299" s="132"/>
      <c r="AG299" s="132"/>
      <c r="AH299" s="132"/>
      <c r="AI299" s="132"/>
      <c r="AJ299" s="132"/>
      <c r="AK299" s="132"/>
    </row>
    <row r="300" spans="24:37" ht="14" x14ac:dyDescent="0.15">
      <c r="X300" s="132"/>
      <c r="Y300" s="132"/>
      <c r="Z300" s="132"/>
      <c r="AA300" s="132"/>
      <c r="AB300" s="132"/>
      <c r="AC300" s="132"/>
      <c r="AD300" s="132"/>
      <c r="AE300" s="132"/>
      <c r="AF300" s="132"/>
      <c r="AG300" s="132"/>
      <c r="AH300" s="132"/>
      <c r="AI300" s="132"/>
      <c r="AJ300" s="132"/>
      <c r="AK300" s="132"/>
    </row>
    <row r="301" spans="24:37" ht="14" x14ac:dyDescent="0.15">
      <c r="X301" s="132"/>
      <c r="Y301" s="132"/>
      <c r="Z301" s="132"/>
      <c r="AA301" s="132"/>
      <c r="AB301" s="132"/>
      <c r="AC301" s="132"/>
      <c r="AD301" s="132"/>
      <c r="AE301" s="132"/>
      <c r="AF301" s="132"/>
      <c r="AG301" s="132"/>
      <c r="AH301" s="132"/>
      <c r="AI301" s="132"/>
      <c r="AJ301" s="132"/>
      <c r="AK301" s="132"/>
    </row>
    <row r="302" spans="24:37" ht="14" x14ac:dyDescent="0.15">
      <c r="X302" s="132"/>
      <c r="Y302" s="132"/>
      <c r="Z302" s="132"/>
      <c r="AA302" s="132"/>
      <c r="AB302" s="132"/>
      <c r="AC302" s="132"/>
      <c r="AD302" s="132"/>
      <c r="AE302" s="132"/>
      <c r="AF302" s="132"/>
      <c r="AG302" s="132"/>
      <c r="AH302" s="132"/>
      <c r="AI302" s="132"/>
      <c r="AJ302" s="132"/>
      <c r="AK302" s="132"/>
    </row>
    <row r="303" spans="24:37" ht="14" x14ac:dyDescent="0.15">
      <c r="X303" s="132"/>
      <c r="Y303" s="132"/>
      <c r="Z303" s="132"/>
      <c r="AA303" s="132"/>
      <c r="AB303" s="132"/>
      <c r="AC303" s="132"/>
      <c r="AD303" s="132"/>
      <c r="AE303" s="132"/>
      <c r="AF303" s="132"/>
      <c r="AG303" s="132"/>
      <c r="AH303" s="132"/>
      <c r="AI303" s="132"/>
      <c r="AJ303" s="132"/>
      <c r="AK303" s="132"/>
    </row>
    <row r="304" spans="24:37" ht="14" x14ac:dyDescent="0.15">
      <c r="X304" s="132"/>
      <c r="Y304" s="132"/>
      <c r="Z304" s="132"/>
      <c r="AA304" s="132"/>
      <c r="AB304" s="132"/>
      <c r="AC304" s="132"/>
      <c r="AD304" s="132"/>
      <c r="AE304" s="132"/>
      <c r="AF304" s="132"/>
      <c r="AG304" s="132"/>
      <c r="AH304" s="132"/>
      <c r="AI304" s="132"/>
      <c r="AJ304" s="132"/>
      <c r="AK304" s="132"/>
    </row>
    <row r="305" spans="24:37" ht="14" x14ac:dyDescent="0.15">
      <c r="X305" s="132"/>
      <c r="Y305" s="132"/>
      <c r="Z305" s="132"/>
      <c r="AA305" s="132"/>
      <c r="AB305" s="132"/>
      <c r="AC305" s="132"/>
      <c r="AD305" s="132"/>
      <c r="AE305" s="132"/>
      <c r="AF305" s="132"/>
      <c r="AG305" s="132"/>
      <c r="AH305" s="132"/>
      <c r="AI305" s="132"/>
      <c r="AJ305" s="132"/>
      <c r="AK305" s="132"/>
    </row>
    <row r="306" spans="24:37" ht="14" x14ac:dyDescent="0.15">
      <c r="X306" s="132"/>
      <c r="Y306" s="132"/>
      <c r="Z306" s="132"/>
      <c r="AA306" s="132"/>
      <c r="AB306" s="132"/>
      <c r="AC306" s="132"/>
      <c r="AD306" s="132"/>
      <c r="AE306" s="132"/>
      <c r="AF306" s="132"/>
      <c r="AG306" s="132"/>
      <c r="AH306" s="132"/>
      <c r="AI306" s="132"/>
      <c r="AJ306" s="132"/>
      <c r="AK306" s="132"/>
    </row>
    <row r="307" spans="24:37" ht="14" x14ac:dyDescent="0.15">
      <c r="X307" s="132"/>
      <c r="Y307" s="132"/>
      <c r="Z307" s="132"/>
      <c r="AA307" s="132"/>
      <c r="AB307" s="132"/>
      <c r="AC307" s="132"/>
      <c r="AD307" s="132"/>
      <c r="AE307" s="132"/>
      <c r="AF307" s="132"/>
      <c r="AG307" s="132"/>
      <c r="AH307" s="132"/>
      <c r="AI307" s="132"/>
      <c r="AJ307" s="132"/>
      <c r="AK307" s="132"/>
    </row>
    <row r="308" spans="24:37" ht="14" x14ac:dyDescent="0.15">
      <c r="X308" s="132"/>
      <c r="Y308" s="132"/>
      <c r="Z308" s="132"/>
      <c r="AA308" s="132"/>
      <c r="AB308" s="132"/>
      <c r="AC308" s="132"/>
      <c r="AD308" s="132"/>
      <c r="AE308" s="132"/>
      <c r="AF308" s="132"/>
      <c r="AG308" s="132"/>
      <c r="AH308" s="132"/>
      <c r="AI308" s="132"/>
      <c r="AJ308" s="132"/>
      <c r="AK308" s="132"/>
    </row>
    <row r="309" spans="24:37" ht="14" x14ac:dyDescent="0.15">
      <c r="X309" s="132"/>
      <c r="Y309" s="132"/>
      <c r="Z309" s="132"/>
      <c r="AA309" s="132"/>
      <c r="AB309" s="132"/>
      <c r="AC309" s="132"/>
      <c r="AD309" s="132"/>
      <c r="AE309" s="132"/>
      <c r="AF309" s="132"/>
      <c r="AG309" s="132"/>
      <c r="AH309" s="132"/>
      <c r="AI309" s="132"/>
      <c r="AJ309" s="132"/>
      <c r="AK309" s="132"/>
    </row>
    <row r="310" spans="24:37" ht="14" x14ac:dyDescent="0.15">
      <c r="X310" s="132"/>
      <c r="Y310" s="132"/>
      <c r="Z310" s="132"/>
      <c r="AA310" s="132"/>
      <c r="AB310" s="132"/>
      <c r="AC310" s="132"/>
      <c r="AD310" s="132"/>
      <c r="AE310" s="132"/>
      <c r="AF310" s="132"/>
      <c r="AG310" s="132"/>
      <c r="AH310" s="132"/>
      <c r="AI310" s="132"/>
      <c r="AJ310" s="132"/>
      <c r="AK310" s="132"/>
    </row>
    <row r="311" spans="24:37" ht="14" x14ac:dyDescent="0.15">
      <c r="X311" s="132"/>
      <c r="Y311" s="132"/>
      <c r="Z311" s="132"/>
      <c r="AA311" s="132"/>
      <c r="AB311" s="132"/>
      <c r="AC311" s="132"/>
      <c r="AD311" s="132"/>
      <c r="AE311" s="132"/>
      <c r="AF311" s="132"/>
      <c r="AG311" s="132"/>
      <c r="AH311" s="132"/>
      <c r="AI311" s="132"/>
      <c r="AJ311" s="132"/>
      <c r="AK311" s="132"/>
    </row>
    <row r="312" spans="24:37" ht="14" x14ac:dyDescent="0.15">
      <c r="X312" s="132"/>
      <c r="Y312" s="132"/>
      <c r="Z312" s="132"/>
      <c r="AA312" s="132"/>
      <c r="AB312" s="132"/>
      <c r="AC312" s="132"/>
      <c r="AD312" s="132"/>
      <c r="AE312" s="132"/>
      <c r="AF312" s="132"/>
      <c r="AG312" s="132"/>
      <c r="AH312" s="132"/>
      <c r="AI312" s="132"/>
      <c r="AJ312" s="132"/>
      <c r="AK312" s="132"/>
    </row>
    <row r="313" spans="24:37" ht="14" x14ac:dyDescent="0.15">
      <c r="X313" s="132"/>
      <c r="Y313" s="132"/>
      <c r="Z313" s="132"/>
      <c r="AA313" s="132"/>
      <c r="AB313" s="132"/>
      <c r="AC313" s="132"/>
      <c r="AD313" s="132"/>
      <c r="AE313" s="132"/>
      <c r="AF313" s="132"/>
      <c r="AG313" s="132"/>
      <c r="AH313" s="132"/>
      <c r="AI313" s="132"/>
      <c r="AJ313" s="132"/>
      <c r="AK313" s="132"/>
    </row>
    <row r="314" spans="24:37" ht="14" x14ac:dyDescent="0.15">
      <c r="X314" s="132"/>
      <c r="Y314" s="132"/>
      <c r="Z314" s="132"/>
      <c r="AA314" s="132"/>
      <c r="AB314" s="132"/>
      <c r="AC314" s="132"/>
      <c r="AD314" s="132"/>
      <c r="AE314" s="132"/>
      <c r="AF314" s="132"/>
      <c r="AG314" s="132"/>
      <c r="AH314" s="132"/>
      <c r="AI314" s="132"/>
      <c r="AJ314" s="132"/>
      <c r="AK314" s="132"/>
    </row>
    <row r="315" spans="24:37" ht="14" x14ac:dyDescent="0.15">
      <c r="X315" s="132"/>
      <c r="Y315" s="132"/>
      <c r="Z315" s="132"/>
      <c r="AA315" s="132"/>
      <c r="AB315" s="132"/>
      <c r="AC315" s="132"/>
      <c r="AD315" s="132"/>
      <c r="AE315" s="132"/>
      <c r="AF315" s="132"/>
      <c r="AG315" s="132"/>
      <c r="AH315" s="132"/>
      <c r="AI315" s="132"/>
      <c r="AJ315" s="132"/>
      <c r="AK315" s="132"/>
    </row>
    <row r="316" spans="24:37" ht="14" x14ac:dyDescent="0.15">
      <c r="X316" s="132"/>
      <c r="Y316" s="132"/>
      <c r="Z316" s="132"/>
      <c r="AA316" s="132"/>
      <c r="AB316" s="132"/>
      <c r="AC316" s="132"/>
      <c r="AD316" s="132"/>
      <c r="AE316" s="132"/>
      <c r="AF316" s="132"/>
      <c r="AG316" s="132"/>
      <c r="AH316" s="132"/>
      <c r="AI316" s="132"/>
      <c r="AJ316" s="132"/>
      <c r="AK316" s="132"/>
    </row>
    <row r="317" spans="24:37" ht="14" x14ac:dyDescent="0.15">
      <c r="X317" s="132"/>
      <c r="Y317" s="132"/>
      <c r="Z317" s="132"/>
      <c r="AA317" s="132"/>
      <c r="AB317" s="132"/>
      <c r="AC317" s="132"/>
      <c r="AD317" s="132"/>
      <c r="AE317" s="132"/>
      <c r="AF317" s="132"/>
      <c r="AG317" s="132"/>
      <c r="AH317" s="132"/>
      <c r="AI317" s="132"/>
      <c r="AJ317" s="132"/>
      <c r="AK317" s="132"/>
    </row>
    <row r="318" spans="24:37" ht="14" x14ac:dyDescent="0.15">
      <c r="X318" s="132"/>
      <c r="Y318" s="132"/>
      <c r="Z318" s="132"/>
      <c r="AA318" s="132"/>
      <c r="AB318" s="132"/>
      <c r="AC318" s="132"/>
      <c r="AD318" s="132"/>
      <c r="AE318" s="132"/>
      <c r="AF318" s="132"/>
      <c r="AG318" s="132"/>
      <c r="AH318" s="132"/>
      <c r="AI318" s="132"/>
      <c r="AJ318" s="132"/>
      <c r="AK318" s="132"/>
    </row>
    <row r="319" spans="24:37" ht="14" x14ac:dyDescent="0.15">
      <c r="X319" s="132"/>
      <c r="Y319" s="132"/>
      <c r="Z319" s="132"/>
      <c r="AA319" s="132"/>
      <c r="AB319" s="132"/>
      <c r="AC319" s="132"/>
      <c r="AD319" s="132"/>
      <c r="AE319" s="132"/>
      <c r="AF319" s="132"/>
      <c r="AG319" s="132"/>
      <c r="AH319" s="132"/>
      <c r="AI319" s="132"/>
      <c r="AJ319" s="132"/>
      <c r="AK319" s="132"/>
    </row>
    <row r="320" spans="24:37" ht="14" x14ac:dyDescent="0.15">
      <c r="X320" s="132"/>
      <c r="Y320" s="132"/>
      <c r="Z320" s="132"/>
      <c r="AA320" s="132"/>
      <c r="AB320" s="132"/>
      <c r="AC320" s="132"/>
      <c r="AD320" s="132"/>
      <c r="AE320" s="132"/>
      <c r="AF320" s="132"/>
      <c r="AG320" s="132"/>
      <c r="AH320" s="132"/>
      <c r="AI320" s="132"/>
      <c r="AJ320" s="132"/>
      <c r="AK320" s="132"/>
    </row>
    <row r="321" spans="24:37" ht="14" x14ac:dyDescent="0.15">
      <c r="X321" s="132"/>
      <c r="Y321" s="132"/>
      <c r="Z321" s="132"/>
      <c r="AA321" s="132"/>
      <c r="AB321" s="132"/>
      <c r="AC321" s="132"/>
      <c r="AD321" s="132"/>
      <c r="AE321" s="132"/>
      <c r="AF321" s="132"/>
      <c r="AG321" s="132"/>
      <c r="AH321" s="132"/>
      <c r="AI321" s="132"/>
      <c r="AJ321" s="132"/>
      <c r="AK321" s="132"/>
    </row>
    <row r="322" spans="24:37" ht="14" x14ac:dyDescent="0.15">
      <c r="X322" s="132"/>
      <c r="Y322" s="132"/>
      <c r="Z322" s="132"/>
      <c r="AA322" s="132"/>
      <c r="AB322" s="132"/>
      <c r="AC322" s="132"/>
      <c r="AD322" s="132"/>
      <c r="AE322" s="132"/>
      <c r="AF322" s="132"/>
      <c r="AG322" s="132"/>
      <c r="AH322" s="132"/>
      <c r="AI322" s="132"/>
      <c r="AJ322" s="132"/>
      <c r="AK322" s="132"/>
    </row>
    <row r="323" spans="24:37" ht="14" x14ac:dyDescent="0.15">
      <c r="X323" s="132"/>
      <c r="Y323" s="132"/>
      <c r="Z323" s="132"/>
      <c r="AA323" s="132"/>
      <c r="AB323" s="132"/>
      <c r="AC323" s="132"/>
      <c r="AD323" s="132"/>
      <c r="AE323" s="132"/>
      <c r="AF323" s="132"/>
      <c r="AG323" s="132"/>
      <c r="AH323" s="132"/>
      <c r="AI323" s="132"/>
      <c r="AJ323" s="132"/>
      <c r="AK323" s="132"/>
    </row>
    <row r="324" spans="24:37" ht="14" x14ac:dyDescent="0.15">
      <c r="X324" s="132"/>
      <c r="Y324" s="132"/>
      <c r="Z324" s="132"/>
      <c r="AA324" s="132"/>
      <c r="AB324" s="132"/>
      <c r="AC324" s="132"/>
      <c r="AD324" s="132"/>
      <c r="AE324" s="132"/>
      <c r="AF324" s="132"/>
      <c r="AG324" s="132"/>
      <c r="AH324" s="132"/>
      <c r="AI324" s="132"/>
      <c r="AJ324" s="132"/>
      <c r="AK324" s="132"/>
    </row>
    <row r="325" spans="24:37" ht="14" x14ac:dyDescent="0.15">
      <c r="X325" s="132"/>
      <c r="Y325" s="132"/>
      <c r="Z325" s="132"/>
      <c r="AA325" s="132"/>
      <c r="AB325" s="132"/>
      <c r="AC325" s="132"/>
      <c r="AD325" s="132"/>
      <c r="AE325" s="132"/>
      <c r="AF325" s="132"/>
      <c r="AG325" s="132"/>
      <c r="AH325" s="132"/>
      <c r="AI325" s="132"/>
      <c r="AJ325" s="132"/>
      <c r="AK325" s="132"/>
    </row>
    <row r="326" spans="24:37" ht="14" x14ac:dyDescent="0.15">
      <c r="X326" s="132"/>
      <c r="Y326" s="132"/>
      <c r="Z326" s="132"/>
      <c r="AA326" s="132"/>
      <c r="AB326" s="132"/>
      <c r="AC326" s="132"/>
      <c r="AD326" s="132"/>
      <c r="AE326" s="132"/>
      <c r="AF326" s="132"/>
      <c r="AG326" s="132"/>
      <c r="AH326" s="132"/>
      <c r="AI326" s="132"/>
      <c r="AJ326" s="132"/>
      <c r="AK326" s="132"/>
    </row>
    <row r="327" spans="24:37" ht="14" x14ac:dyDescent="0.15">
      <c r="X327" s="132"/>
      <c r="Y327" s="132"/>
      <c r="Z327" s="132"/>
      <c r="AA327" s="132"/>
      <c r="AB327" s="132"/>
      <c r="AC327" s="132"/>
      <c r="AD327" s="132"/>
      <c r="AE327" s="132"/>
      <c r="AF327" s="132"/>
      <c r="AG327" s="132"/>
      <c r="AH327" s="132"/>
      <c r="AI327" s="132"/>
      <c r="AJ327" s="132"/>
      <c r="AK327" s="132"/>
    </row>
    <row r="328" spans="24:37" ht="14" x14ac:dyDescent="0.15">
      <c r="X328" s="132"/>
      <c r="Y328" s="132"/>
      <c r="Z328" s="132"/>
      <c r="AA328" s="132"/>
      <c r="AB328" s="132"/>
      <c r="AC328" s="132"/>
      <c r="AD328" s="132"/>
      <c r="AE328" s="132"/>
      <c r="AF328" s="132"/>
      <c r="AG328" s="132"/>
      <c r="AH328" s="132"/>
      <c r="AI328" s="132"/>
      <c r="AJ328" s="132"/>
      <c r="AK328" s="132"/>
    </row>
    <row r="329" spans="24:37" ht="14" x14ac:dyDescent="0.15">
      <c r="X329" s="132"/>
      <c r="Y329" s="132"/>
      <c r="Z329" s="132"/>
      <c r="AA329" s="132"/>
      <c r="AB329" s="132"/>
      <c r="AC329" s="132"/>
      <c r="AD329" s="132"/>
      <c r="AE329" s="132"/>
      <c r="AF329" s="132"/>
      <c r="AG329" s="132"/>
      <c r="AH329" s="132"/>
      <c r="AI329" s="132"/>
      <c r="AJ329" s="132"/>
      <c r="AK329" s="132"/>
    </row>
    <row r="330" spans="24:37" ht="14" x14ac:dyDescent="0.15">
      <c r="X330" s="132"/>
      <c r="Y330" s="132"/>
      <c r="Z330" s="132"/>
      <c r="AA330" s="132"/>
      <c r="AB330" s="132"/>
      <c r="AC330" s="132"/>
      <c r="AD330" s="132"/>
      <c r="AE330" s="132"/>
      <c r="AF330" s="132"/>
      <c r="AG330" s="132"/>
      <c r="AH330" s="132"/>
      <c r="AI330" s="132"/>
      <c r="AJ330" s="132"/>
      <c r="AK330" s="132"/>
    </row>
    <row r="331" spans="24:37" ht="14" x14ac:dyDescent="0.15">
      <c r="X331" s="132"/>
      <c r="Y331" s="132"/>
      <c r="Z331" s="132"/>
      <c r="AA331" s="132"/>
      <c r="AB331" s="132"/>
      <c r="AC331" s="132"/>
      <c r="AD331" s="132"/>
      <c r="AE331" s="132"/>
      <c r="AF331" s="132"/>
      <c r="AG331" s="132"/>
      <c r="AH331" s="132"/>
      <c r="AI331" s="132"/>
      <c r="AJ331" s="132"/>
      <c r="AK331" s="132"/>
    </row>
    <row r="332" spans="24:37" ht="14" x14ac:dyDescent="0.15">
      <c r="X332" s="132"/>
      <c r="Y332" s="132"/>
      <c r="Z332" s="132"/>
      <c r="AA332" s="132"/>
      <c r="AB332" s="132"/>
      <c r="AC332" s="132"/>
      <c r="AD332" s="132"/>
      <c r="AE332" s="132"/>
      <c r="AF332" s="132"/>
      <c r="AG332" s="132"/>
      <c r="AH332" s="132"/>
      <c r="AI332" s="132"/>
      <c r="AJ332" s="132"/>
      <c r="AK332" s="132"/>
    </row>
    <row r="333" spans="24:37" ht="14" x14ac:dyDescent="0.15">
      <c r="X333" s="132"/>
      <c r="Y333" s="132"/>
      <c r="Z333" s="132"/>
      <c r="AA333" s="132"/>
      <c r="AB333" s="132"/>
      <c r="AC333" s="132"/>
      <c r="AD333" s="132"/>
      <c r="AE333" s="132"/>
      <c r="AF333" s="132"/>
      <c r="AG333" s="132"/>
      <c r="AH333" s="132"/>
      <c r="AI333" s="132"/>
      <c r="AJ333" s="132"/>
      <c r="AK333" s="132"/>
    </row>
    <row r="334" spans="24:37" ht="14" x14ac:dyDescent="0.15">
      <c r="X334" s="132"/>
      <c r="Y334" s="132"/>
      <c r="Z334" s="132"/>
      <c r="AA334" s="132"/>
      <c r="AB334" s="132"/>
      <c r="AC334" s="132"/>
      <c r="AD334" s="132"/>
      <c r="AE334" s="132"/>
      <c r="AF334" s="132"/>
      <c r="AG334" s="132"/>
      <c r="AH334" s="132"/>
      <c r="AI334" s="132"/>
      <c r="AJ334" s="132"/>
      <c r="AK334" s="132"/>
    </row>
    <row r="335" spans="24:37" ht="14" x14ac:dyDescent="0.15">
      <c r="X335" s="132"/>
      <c r="Y335" s="132"/>
      <c r="Z335" s="132"/>
      <c r="AA335" s="132"/>
      <c r="AB335" s="132"/>
      <c r="AC335" s="132"/>
      <c r="AD335" s="132"/>
      <c r="AE335" s="132"/>
      <c r="AF335" s="132"/>
      <c r="AG335" s="132"/>
      <c r="AH335" s="132"/>
      <c r="AI335" s="132"/>
      <c r="AJ335" s="132"/>
      <c r="AK335" s="132"/>
    </row>
    <row r="336" spans="24:37" ht="14" x14ac:dyDescent="0.15">
      <c r="X336" s="132"/>
      <c r="Y336" s="132"/>
      <c r="Z336" s="132"/>
      <c r="AA336" s="132"/>
      <c r="AB336" s="132"/>
      <c r="AC336" s="132"/>
      <c r="AD336" s="132"/>
      <c r="AE336" s="132"/>
      <c r="AF336" s="132"/>
      <c r="AG336" s="132"/>
      <c r="AH336" s="132"/>
      <c r="AI336" s="132"/>
      <c r="AJ336" s="132"/>
      <c r="AK336" s="132"/>
    </row>
    <row r="337" spans="24:37" ht="14" x14ac:dyDescent="0.15">
      <c r="X337" s="132"/>
      <c r="Y337" s="132"/>
      <c r="Z337" s="132"/>
      <c r="AA337" s="132"/>
      <c r="AB337" s="132"/>
      <c r="AC337" s="132"/>
      <c r="AD337" s="132"/>
      <c r="AE337" s="132"/>
      <c r="AF337" s="132"/>
      <c r="AG337" s="132"/>
      <c r="AH337" s="132"/>
      <c r="AI337" s="132"/>
      <c r="AJ337" s="132"/>
      <c r="AK337" s="132"/>
    </row>
    <row r="338" spans="24:37" ht="14" x14ac:dyDescent="0.15">
      <c r="X338" s="132"/>
      <c r="Y338" s="132"/>
      <c r="Z338" s="132"/>
      <c r="AA338" s="132"/>
      <c r="AB338" s="132"/>
      <c r="AC338" s="132"/>
      <c r="AD338" s="132"/>
      <c r="AE338" s="132"/>
      <c r="AF338" s="132"/>
      <c r="AG338" s="132"/>
      <c r="AH338" s="132"/>
      <c r="AI338" s="132"/>
      <c r="AJ338" s="132"/>
      <c r="AK338" s="132"/>
    </row>
    <row r="339" spans="24:37" ht="14" x14ac:dyDescent="0.15">
      <c r="X339" s="132"/>
      <c r="Y339" s="132"/>
      <c r="Z339" s="132"/>
      <c r="AA339" s="132"/>
      <c r="AB339" s="132"/>
      <c r="AC339" s="132"/>
      <c r="AD339" s="132"/>
      <c r="AE339" s="132"/>
      <c r="AF339" s="132"/>
      <c r="AG339" s="132"/>
      <c r="AH339" s="132"/>
      <c r="AI339" s="132"/>
      <c r="AJ339" s="132"/>
      <c r="AK339" s="132"/>
    </row>
    <row r="340" spans="24:37" ht="14" x14ac:dyDescent="0.15">
      <c r="X340" s="132"/>
      <c r="Y340" s="132"/>
      <c r="Z340" s="132"/>
      <c r="AA340" s="132"/>
      <c r="AB340" s="132"/>
      <c r="AC340" s="132"/>
      <c r="AD340" s="132"/>
      <c r="AE340" s="132"/>
      <c r="AF340" s="132"/>
      <c r="AG340" s="132"/>
      <c r="AH340" s="132"/>
      <c r="AI340" s="132"/>
      <c r="AJ340" s="132"/>
      <c r="AK340" s="132"/>
    </row>
    <row r="341" spans="24:37" ht="14" x14ac:dyDescent="0.15">
      <c r="X341" s="132"/>
      <c r="Y341" s="132"/>
      <c r="Z341" s="132"/>
      <c r="AA341" s="132"/>
      <c r="AB341" s="132"/>
      <c r="AC341" s="132"/>
      <c r="AD341" s="132"/>
      <c r="AE341" s="132"/>
      <c r="AF341" s="132"/>
      <c r="AG341" s="132"/>
      <c r="AH341" s="132"/>
      <c r="AI341" s="132"/>
      <c r="AJ341" s="132"/>
      <c r="AK341" s="132"/>
    </row>
    <row r="342" spans="24:37" ht="14" x14ac:dyDescent="0.15">
      <c r="X342" s="132"/>
      <c r="Y342" s="132"/>
      <c r="Z342" s="132"/>
      <c r="AA342" s="132"/>
      <c r="AB342" s="132"/>
      <c r="AC342" s="132"/>
      <c r="AD342" s="132"/>
      <c r="AE342" s="132"/>
      <c r="AF342" s="132"/>
      <c r="AG342" s="132"/>
      <c r="AH342" s="132"/>
      <c r="AI342" s="132"/>
      <c r="AJ342" s="132"/>
      <c r="AK342" s="132"/>
    </row>
    <row r="343" spans="24:37" ht="14" x14ac:dyDescent="0.15">
      <c r="X343" s="132"/>
      <c r="Y343" s="132"/>
      <c r="Z343" s="132"/>
      <c r="AA343" s="132"/>
      <c r="AB343" s="132"/>
      <c r="AC343" s="132"/>
      <c r="AD343" s="132"/>
      <c r="AE343" s="132"/>
      <c r="AF343" s="132"/>
      <c r="AG343" s="132"/>
      <c r="AH343" s="132"/>
      <c r="AI343" s="132"/>
      <c r="AJ343" s="132"/>
      <c r="AK343" s="132"/>
    </row>
    <row r="344" spans="24:37" ht="14" x14ac:dyDescent="0.15">
      <c r="X344" s="132"/>
      <c r="Y344" s="132"/>
      <c r="Z344" s="132"/>
      <c r="AA344" s="132"/>
      <c r="AB344" s="132"/>
      <c r="AC344" s="132"/>
      <c r="AD344" s="132"/>
      <c r="AE344" s="132"/>
      <c r="AF344" s="132"/>
      <c r="AG344" s="132"/>
      <c r="AH344" s="132"/>
      <c r="AI344" s="132"/>
      <c r="AJ344" s="132"/>
      <c r="AK344" s="132"/>
    </row>
    <row r="345" spans="24:37" ht="14" x14ac:dyDescent="0.15">
      <c r="X345" s="132"/>
      <c r="Y345" s="132"/>
      <c r="Z345" s="132"/>
      <c r="AA345" s="132"/>
      <c r="AB345" s="132"/>
      <c r="AC345" s="132"/>
      <c r="AD345" s="132"/>
      <c r="AE345" s="132"/>
      <c r="AF345" s="132"/>
      <c r="AG345" s="132"/>
      <c r="AH345" s="132"/>
      <c r="AI345" s="132"/>
      <c r="AJ345" s="132"/>
      <c r="AK345" s="132"/>
    </row>
    <row r="346" spans="24:37" ht="14" x14ac:dyDescent="0.15">
      <c r="X346" s="132"/>
      <c r="Y346" s="132"/>
      <c r="Z346" s="132"/>
      <c r="AA346" s="132"/>
      <c r="AB346" s="132"/>
      <c r="AC346" s="132"/>
      <c r="AD346" s="132"/>
      <c r="AE346" s="132"/>
      <c r="AF346" s="132"/>
      <c r="AG346" s="132"/>
      <c r="AH346" s="132"/>
      <c r="AI346" s="132"/>
      <c r="AJ346" s="132"/>
      <c r="AK346" s="132"/>
    </row>
    <row r="347" spans="24:37" ht="14" x14ac:dyDescent="0.15">
      <c r="X347" s="132"/>
      <c r="Y347" s="132"/>
      <c r="Z347" s="132"/>
      <c r="AA347" s="132"/>
      <c r="AB347" s="132"/>
      <c r="AC347" s="132"/>
      <c r="AD347" s="132"/>
      <c r="AE347" s="132"/>
      <c r="AF347" s="132"/>
      <c r="AG347" s="132"/>
      <c r="AH347" s="132"/>
      <c r="AI347" s="132"/>
      <c r="AJ347" s="132"/>
      <c r="AK347" s="132"/>
    </row>
    <row r="348" spans="24:37" ht="14" x14ac:dyDescent="0.15">
      <c r="X348" s="132"/>
      <c r="Y348" s="132"/>
      <c r="Z348" s="132"/>
      <c r="AA348" s="132"/>
      <c r="AB348" s="132"/>
      <c r="AC348" s="132"/>
      <c r="AD348" s="132"/>
      <c r="AE348" s="132"/>
      <c r="AF348" s="132"/>
      <c r="AG348" s="132"/>
      <c r="AH348" s="132"/>
      <c r="AI348" s="132"/>
      <c r="AJ348" s="132"/>
      <c r="AK348" s="132"/>
    </row>
    <row r="349" spans="24:37" ht="14" x14ac:dyDescent="0.15">
      <c r="X349" s="132"/>
      <c r="Y349" s="132"/>
      <c r="Z349" s="132"/>
      <c r="AA349" s="132"/>
      <c r="AB349" s="132"/>
      <c r="AC349" s="132"/>
      <c r="AD349" s="132"/>
      <c r="AE349" s="132"/>
      <c r="AF349" s="132"/>
      <c r="AG349" s="132"/>
      <c r="AH349" s="132"/>
      <c r="AI349" s="132"/>
      <c r="AJ349" s="132"/>
      <c r="AK349" s="132"/>
    </row>
    <row r="350" spans="24:37" ht="14" x14ac:dyDescent="0.15">
      <c r="X350" s="132"/>
      <c r="Y350" s="132"/>
      <c r="Z350" s="132"/>
      <c r="AA350" s="132"/>
      <c r="AB350" s="132"/>
      <c r="AC350" s="132"/>
      <c r="AD350" s="132"/>
      <c r="AE350" s="132"/>
      <c r="AF350" s="132"/>
      <c r="AG350" s="132"/>
      <c r="AH350" s="132"/>
      <c r="AI350" s="132"/>
      <c r="AJ350" s="132"/>
      <c r="AK350" s="132"/>
    </row>
    <row r="351" spans="24:37" ht="14" x14ac:dyDescent="0.15">
      <c r="X351" s="132"/>
      <c r="Y351" s="132"/>
      <c r="Z351" s="132"/>
      <c r="AA351" s="132"/>
      <c r="AB351" s="132"/>
      <c r="AC351" s="132"/>
      <c r="AD351" s="132"/>
      <c r="AE351" s="132"/>
      <c r="AF351" s="132"/>
      <c r="AG351" s="132"/>
      <c r="AH351" s="132"/>
      <c r="AI351" s="132"/>
      <c r="AJ351" s="132"/>
      <c r="AK351" s="132"/>
    </row>
    <row r="352" spans="24:37" ht="14" x14ac:dyDescent="0.15">
      <c r="X352" s="132"/>
      <c r="Y352" s="132"/>
      <c r="Z352" s="132"/>
      <c r="AA352" s="132"/>
      <c r="AB352" s="132"/>
      <c r="AC352" s="132"/>
      <c r="AD352" s="132"/>
      <c r="AE352" s="132"/>
      <c r="AF352" s="132"/>
      <c r="AG352" s="132"/>
      <c r="AH352" s="132"/>
      <c r="AI352" s="132"/>
      <c r="AJ352" s="132"/>
      <c r="AK352" s="132"/>
    </row>
    <row r="353" spans="24:37" ht="14" x14ac:dyDescent="0.15">
      <c r="X353" s="132"/>
      <c r="Y353" s="132"/>
      <c r="Z353" s="132"/>
      <c r="AA353" s="132"/>
      <c r="AB353" s="132"/>
      <c r="AC353" s="132"/>
      <c r="AD353" s="132"/>
      <c r="AE353" s="132"/>
      <c r="AF353" s="132"/>
      <c r="AG353" s="132"/>
      <c r="AH353" s="132"/>
      <c r="AI353" s="132"/>
      <c r="AJ353" s="132"/>
      <c r="AK353" s="132"/>
    </row>
    <row r="354" spans="24:37" ht="14" x14ac:dyDescent="0.15">
      <c r="X354" s="132"/>
      <c r="Y354" s="132"/>
      <c r="Z354" s="132"/>
      <c r="AA354" s="132"/>
      <c r="AB354" s="132"/>
      <c r="AC354" s="132"/>
      <c r="AD354" s="132"/>
      <c r="AE354" s="132"/>
      <c r="AF354" s="132"/>
      <c r="AG354" s="132"/>
      <c r="AH354" s="132"/>
      <c r="AI354" s="132"/>
      <c r="AJ354" s="132"/>
      <c r="AK354" s="132"/>
    </row>
    <row r="355" spans="24:37" ht="14" x14ac:dyDescent="0.15">
      <c r="X355" s="132"/>
      <c r="Y355" s="132"/>
      <c r="Z355" s="132"/>
      <c r="AA355" s="132"/>
      <c r="AB355" s="132"/>
      <c r="AC355" s="132"/>
      <c r="AD355" s="132"/>
      <c r="AE355" s="132"/>
      <c r="AF355" s="132"/>
      <c r="AG355" s="132"/>
      <c r="AH355" s="132"/>
      <c r="AI355" s="132"/>
      <c r="AJ355" s="132"/>
      <c r="AK355" s="132"/>
    </row>
    <row r="356" spans="24:37" ht="14" x14ac:dyDescent="0.15">
      <c r="X356" s="132"/>
      <c r="Y356" s="132"/>
      <c r="Z356" s="132"/>
      <c r="AA356" s="132"/>
      <c r="AB356" s="132"/>
      <c r="AC356" s="132"/>
      <c r="AD356" s="132"/>
      <c r="AE356" s="132"/>
      <c r="AF356" s="132"/>
      <c r="AG356" s="132"/>
      <c r="AH356" s="132"/>
      <c r="AI356" s="132"/>
      <c r="AJ356" s="132"/>
      <c r="AK356" s="132"/>
    </row>
    <row r="357" spans="24:37" ht="14" x14ac:dyDescent="0.15">
      <c r="X357" s="132"/>
      <c r="Y357" s="132"/>
      <c r="Z357" s="132"/>
      <c r="AA357" s="132"/>
      <c r="AB357" s="132"/>
      <c r="AC357" s="132"/>
      <c r="AD357" s="132"/>
      <c r="AE357" s="132"/>
      <c r="AF357" s="132"/>
      <c r="AG357" s="132"/>
      <c r="AH357" s="132"/>
      <c r="AI357" s="132"/>
      <c r="AJ357" s="132"/>
      <c r="AK357" s="132"/>
    </row>
    <row r="358" spans="24:37" ht="14" x14ac:dyDescent="0.15">
      <c r="X358" s="132"/>
      <c r="Y358" s="132"/>
      <c r="Z358" s="132"/>
      <c r="AA358" s="132"/>
      <c r="AB358" s="132"/>
      <c r="AC358" s="132"/>
      <c r="AD358" s="132"/>
      <c r="AE358" s="132"/>
      <c r="AF358" s="132"/>
      <c r="AG358" s="132"/>
      <c r="AH358" s="132"/>
      <c r="AI358" s="132"/>
      <c r="AJ358" s="132"/>
      <c r="AK358" s="132"/>
    </row>
    <row r="359" spans="24:37" ht="14" x14ac:dyDescent="0.15">
      <c r="X359" s="132"/>
      <c r="Y359" s="132"/>
      <c r="Z359" s="132"/>
      <c r="AA359" s="132"/>
      <c r="AB359" s="132"/>
      <c r="AC359" s="132"/>
      <c r="AD359" s="132"/>
      <c r="AE359" s="132"/>
      <c r="AF359" s="132"/>
      <c r="AG359" s="132"/>
      <c r="AH359" s="132"/>
      <c r="AI359" s="132"/>
      <c r="AJ359" s="132"/>
      <c r="AK359" s="132"/>
    </row>
    <row r="360" spans="24:37" ht="14" x14ac:dyDescent="0.15">
      <c r="X360" s="132"/>
      <c r="Y360" s="132"/>
      <c r="Z360" s="132"/>
      <c r="AA360" s="132"/>
      <c r="AB360" s="132"/>
      <c r="AC360" s="132"/>
      <c r="AD360" s="132"/>
      <c r="AE360" s="132"/>
      <c r="AF360" s="132"/>
      <c r="AG360" s="132"/>
      <c r="AH360" s="132"/>
      <c r="AI360" s="132"/>
      <c r="AJ360" s="132"/>
      <c r="AK360" s="132"/>
    </row>
    <row r="361" spans="24:37" ht="14" x14ac:dyDescent="0.15">
      <c r="X361" s="132"/>
      <c r="Y361" s="132"/>
      <c r="Z361" s="132"/>
      <c r="AA361" s="132"/>
      <c r="AB361" s="132"/>
      <c r="AC361" s="132"/>
      <c r="AD361" s="132"/>
      <c r="AE361" s="132"/>
      <c r="AF361" s="132"/>
      <c r="AG361" s="132"/>
      <c r="AH361" s="132"/>
      <c r="AI361" s="132"/>
      <c r="AJ361" s="132"/>
      <c r="AK361" s="132"/>
    </row>
    <row r="362" spans="24:37" ht="14" x14ac:dyDescent="0.15">
      <c r="X362" s="132"/>
      <c r="Y362" s="132"/>
      <c r="Z362" s="132"/>
      <c r="AA362" s="132"/>
      <c r="AB362" s="132"/>
      <c r="AC362" s="132"/>
      <c r="AD362" s="132"/>
      <c r="AE362" s="132"/>
      <c r="AF362" s="132"/>
      <c r="AG362" s="132"/>
      <c r="AH362" s="132"/>
      <c r="AI362" s="132"/>
      <c r="AJ362" s="132"/>
      <c r="AK362" s="132"/>
    </row>
    <row r="363" spans="24:37" ht="14" x14ac:dyDescent="0.15">
      <c r="X363" s="132"/>
      <c r="Y363" s="132"/>
      <c r="Z363" s="132"/>
      <c r="AA363" s="132"/>
      <c r="AB363" s="132"/>
      <c r="AC363" s="132"/>
      <c r="AD363" s="132"/>
      <c r="AE363" s="132"/>
      <c r="AF363" s="132"/>
      <c r="AG363" s="132"/>
      <c r="AH363" s="132"/>
      <c r="AI363" s="132"/>
      <c r="AJ363" s="132"/>
      <c r="AK363" s="132"/>
    </row>
    <row r="364" spans="24:37" ht="14" x14ac:dyDescent="0.15">
      <c r="X364" s="132"/>
      <c r="Y364" s="132"/>
      <c r="Z364" s="132"/>
      <c r="AA364" s="132"/>
      <c r="AB364" s="132"/>
      <c r="AC364" s="132"/>
      <c r="AD364" s="132"/>
      <c r="AE364" s="132"/>
      <c r="AF364" s="132"/>
      <c r="AG364" s="132"/>
      <c r="AH364" s="132"/>
      <c r="AI364" s="132"/>
      <c r="AJ364" s="132"/>
      <c r="AK364" s="132"/>
    </row>
    <row r="365" spans="24:37" ht="14" x14ac:dyDescent="0.15">
      <c r="X365" s="132"/>
      <c r="Y365" s="132"/>
      <c r="Z365" s="132"/>
      <c r="AA365" s="132"/>
      <c r="AB365" s="132"/>
      <c r="AC365" s="132"/>
      <c r="AD365" s="132"/>
      <c r="AE365" s="132"/>
      <c r="AF365" s="132"/>
      <c r="AG365" s="132"/>
      <c r="AH365" s="132"/>
      <c r="AI365" s="132"/>
      <c r="AJ365" s="132"/>
      <c r="AK365" s="132"/>
    </row>
    <row r="366" spans="24:37" ht="14" x14ac:dyDescent="0.15">
      <c r="X366" s="132"/>
      <c r="Y366" s="132"/>
      <c r="Z366" s="132"/>
      <c r="AA366" s="132"/>
      <c r="AB366" s="132"/>
      <c r="AC366" s="132"/>
      <c r="AD366" s="132"/>
      <c r="AE366" s="132"/>
      <c r="AF366" s="132"/>
      <c r="AG366" s="132"/>
      <c r="AH366" s="132"/>
      <c r="AI366" s="132"/>
      <c r="AJ366" s="132"/>
      <c r="AK366" s="132"/>
    </row>
    <row r="367" spans="24:37" ht="14" x14ac:dyDescent="0.15">
      <c r="X367" s="132"/>
      <c r="Y367" s="132"/>
      <c r="Z367" s="132"/>
      <c r="AA367" s="132"/>
      <c r="AB367" s="132"/>
      <c r="AC367" s="132"/>
      <c r="AD367" s="132"/>
      <c r="AE367" s="132"/>
      <c r="AF367" s="132"/>
      <c r="AG367" s="132"/>
      <c r="AH367" s="132"/>
      <c r="AI367" s="132"/>
      <c r="AJ367" s="132"/>
      <c r="AK367" s="132"/>
    </row>
    <row r="368" spans="24:37" ht="14" x14ac:dyDescent="0.15">
      <c r="X368" s="132"/>
      <c r="Y368" s="132"/>
      <c r="Z368" s="132"/>
      <c r="AA368" s="132"/>
      <c r="AB368" s="132"/>
      <c r="AC368" s="132"/>
      <c r="AD368" s="132"/>
      <c r="AE368" s="132"/>
      <c r="AF368" s="132"/>
      <c r="AG368" s="132"/>
      <c r="AH368" s="132"/>
      <c r="AI368" s="132"/>
      <c r="AJ368" s="132"/>
      <c r="AK368" s="132"/>
    </row>
    <row r="369" spans="24:37" ht="14" x14ac:dyDescent="0.15">
      <c r="X369" s="132"/>
      <c r="Y369" s="132"/>
      <c r="Z369" s="132"/>
      <c r="AA369" s="132"/>
      <c r="AB369" s="132"/>
      <c r="AC369" s="132"/>
      <c r="AD369" s="132"/>
      <c r="AE369" s="132"/>
      <c r="AF369" s="132"/>
      <c r="AG369" s="132"/>
      <c r="AH369" s="132"/>
      <c r="AI369" s="132"/>
      <c r="AJ369" s="132"/>
      <c r="AK369" s="132"/>
    </row>
    <row r="370" spans="24:37" ht="14" x14ac:dyDescent="0.15">
      <c r="X370" s="132"/>
      <c r="Y370" s="132"/>
      <c r="Z370" s="132"/>
      <c r="AA370" s="132"/>
      <c r="AB370" s="132"/>
      <c r="AC370" s="132"/>
      <c r="AD370" s="132"/>
      <c r="AE370" s="132"/>
      <c r="AF370" s="132"/>
      <c r="AG370" s="132"/>
      <c r="AH370" s="132"/>
      <c r="AI370" s="132"/>
      <c r="AJ370" s="132"/>
      <c r="AK370" s="132"/>
    </row>
    <row r="371" spans="24:37" ht="14" x14ac:dyDescent="0.15">
      <c r="X371" s="132"/>
      <c r="Y371" s="132"/>
      <c r="Z371" s="132"/>
      <c r="AA371" s="132"/>
      <c r="AB371" s="132"/>
      <c r="AC371" s="132"/>
      <c r="AD371" s="132"/>
      <c r="AE371" s="132"/>
      <c r="AF371" s="132"/>
      <c r="AG371" s="132"/>
      <c r="AH371" s="132"/>
      <c r="AI371" s="132"/>
      <c r="AJ371" s="132"/>
      <c r="AK371" s="132"/>
    </row>
    <row r="372" spans="24:37" ht="14" x14ac:dyDescent="0.15">
      <c r="X372" s="132"/>
      <c r="Y372" s="132"/>
      <c r="Z372" s="132"/>
      <c r="AA372" s="132"/>
      <c r="AB372" s="132"/>
      <c r="AC372" s="132"/>
      <c r="AD372" s="132"/>
      <c r="AE372" s="132"/>
      <c r="AF372" s="132"/>
      <c r="AG372" s="132"/>
      <c r="AH372" s="132"/>
      <c r="AI372" s="132"/>
      <c r="AJ372" s="132"/>
      <c r="AK372" s="132"/>
    </row>
    <row r="373" spans="24:37" ht="14" x14ac:dyDescent="0.15">
      <c r="X373" s="132"/>
      <c r="Y373" s="132"/>
      <c r="Z373" s="132"/>
      <c r="AA373" s="132"/>
      <c r="AB373" s="132"/>
      <c r="AC373" s="132"/>
      <c r="AD373" s="132"/>
      <c r="AE373" s="132"/>
      <c r="AF373" s="132"/>
      <c r="AG373" s="132"/>
      <c r="AH373" s="132"/>
      <c r="AI373" s="132"/>
      <c r="AJ373" s="132"/>
      <c r="AK373" s="132"/>
    </row>
    <row r="374" spans="24:37" ht="14" x14ac:dyDescent="0.15">
      <c r="X374" s="132"/>
      <c r="Y374" s="132"/>
      <c r="Z374" s="132"/>
      <c r="AA374" s="132"/>
      <c r="AB374" s="132"/>
      <c r="AC374" s="132"/>
      <c r="AD374" s="132"/>
      <c r="AE374" s="132"/>
      <c r="AF374" s="132"/>
      <c r="AG374" s="132"/>
      <c r="AH374" s="132"/>
      <c r="AI374" s="132"/>
      <c r="AJ374" s="132"/>
      <c r="AK374" s="132"/>
    </row>
    <row r="375" spans="24:37" ht="14" x14ac:dyDescent="0.15">
      <c r="X375" s="132"/>
      <c r="Y375" s="132"/>
      <c r="Z375" s="132"/>
      <c r="AA375" s="132"/>
      <c r="AB375" s="132"/>
      <c r="AC375" s="132"/>
      <c r="AD375" s="132"/>
      <c r="AE375" s="132"/>
      <c r="AF375" s="132"/>
      <c r="AG375" s="132"/>
      <c r="AH375" s="132"/>
      <c r="AI375" s="132"/>
      <c r="AJ375" s="132"/>
      <c r="AK375" s="132"/>
    </row>
    <row r="376" spans="24:37" ht="14" x14ac:dyDescent="0.15">
      <c r="X376" s="132"/>
      <c r="Y376" s="132"/>
      <c r="Z376" s="132"/>
      <c r="AA376" s="132"/>
      <c r="AB376" s="132"/>
      <c r="AC376" s="132"/>
      <c r="AD376" s="132"/>
      <c r="AE376" s="132"/>
      <c r="AF376" s="132"/>
      <c r="AG376" s="132"/>
      <c r="AH376" s="132"/>
      <c r="AI376" s="132"/>
      <c r="AJ376" s="132"/>
      <c r="AK376" s="132"/>
    </row>
    <row r="377" spans="24:37" ht="14" x14ac:dyDescent="0.15">
      <c r="X377" s="132"/>
      <c r="Y377" s="132"/>
      <c r="Z377" s="132"/>
      <c r="AA377" s="132"/>
      <c r="AB377" s="132"/>
      <c r="AC377" s="132"/>
      <c r="AD377" s="132"/>
      <c r="AE377" s="132"/>
      <c r="AF377" s="132"/>
      <c r="AG377" s="132"/>
      <c r="AH377" s="132"/>
      <c r="AI377" s="132"/>
      <c r="AJ377" s="132"/>
      <c r="AK377" s="132"/>
    </row>
    <row r="378" spans="24:37" ht="14" x14ac:dyDescent="0.15">
      <c r="X378" s="132"/>
      <c r="Y378" s="132"/>
      <c r="Z378" s="132"/>
      <c r="AA378" s="132"/>
      <c r="AB378" s="132"/>
      <c r="AC378" s="132"/>
      <c r="AD378" s="132"/>
      <c r="AE378" s="132"/>
      <c r="AF378" s="132"/>
      <c r="AG378" s="132"/>
      <c r="AH378" s="132"/>
      <c r="AI378" s="132"/>
      <c r="AJ378" s="132"/>
      <c r="AK378" s="132"/>
    </row>
    <row r="379" spans="24:37" ht="14" x14ac:dyDescent="0.15">
      <c r="X379" s="132"/>
      <c r="Y379" s="132"/>
      <c r="Z379" s="132"/>
      <c r="AA379" s="132"/>
      <c r="AB379" s="132"/>
      <c r="AC379" s="132"/>
      <c r="AD379" s="132"/>
      <c r="AE379" s="132"/>
      <c r="AF379" s="132"/>
      <c r="AG379" s="132"/>
      <c r="AH379" s="132"/>
      <c r="AI379" s="132"/>
      <c r="AJ379" s="132"/>
      <c r="AK379" s="132"/>
    </row>
    <row r="380" spans="24:37" ht="14" x14ac:dyDescent="0.15">
      <c r="X380" s="132"/>
      <c r="Y380" s="132"/>
      <c r="Z380" s="132"/>
      <c r="AA380" s="132"/>
      <c r="AB380" s="132"/>
      <c r="AC380" s="132"/>
      <c r="AD380" s="132"/>
      <c r="AE380" s="132"/>
      <c r="AF380" s="132"/>
      <c r="AG380" s="132"/>
      <c r="AH380" s="132"/>
      <c r="AI380" s="132"/>
      <c r="AJ380" s="132"/>
      <c r="AK380" s="132"/>
    </row>
    <row r="381" spans="24:37" ht="14" x14ac:dyDescent="0.15">
      <c r="X381" s="132"/>
      <c r="Y381" s="132"/>
      <c r="Z381" s="132"/>
      <c r="AA381" s="132"/>
      <c r="AB381" s="132"/>
      <c r="AC381" s="132"/>
      <c r="AD381" s="132"/>
      <c r="AE381" s="132"/>
      <c r="AF381" s="132"/>
      <c r="AG381" s="132"/>
      <c r="AH381" s="132"/>
      <c r="AI381" s="132"/>
      <c r="AJ381" s="132"/>
      <c r="AK381" s="132"/>
    </row>
    <row r="382" spans="24:37" ht="14" x14ac:dyDescent="0.15">
      <c r="X382" s="132"/>
      <c r="Y382" s="132"/>
      <c r="Z382" s="132"/>
      <c r="AA382" s="132"/>
      <c r="AB382" s="132"/>
      <c r="AC382" s="132"/>
      <c r="AD382" s="132"/>
      <c r="AE382" s="132"/>
      <c r="AF382" s="132"/>
      <c r="AG382" s="132"/>
      <c r="AH382" s="132"/>
      <c r="AI382" s="132"/>
      <c r="AJ382" s="132"/>
      <c r="AK382" s="132"/>
    </row>
    <row r="383" spans="24:37" ht="14" x14ac:dyDescent="0.15">
      <c r="X383" s="132"/>
      <c r="Y383" s="132"/>
      <c r="Z383" s="132"/>
      <c r="AA383" s="132"/>
      <c r="AB383" s="132"/>
      <c r="AC383" s="132"/>
      <c r="AD383" s="132"/>
      <c r="AE383" s="132"/>
      <c r="AF383" s="132"/>
      <c r="AG383" s="132"/>
      <c r="AH383" s="132"/>
      <c r="AI383" s="132"/>
      <c r="AJ383" s="132"/>
      <c r="AK383" s="132"/>
    </row>
    <row r="384" spans="24:37" ht="14" x14ac:dyDescent="0.15">
      <c r="X384" s="132"/>
      <c r="Y384" s="132"/>
      <c r="Z384" s="132"/>
      <c r="AA384" s="132"/>
      <c r="AB384" s="132"/>
      <c r="AC384" s="132"/>
      <c r="AD384" s="132"/>
      <c r="AE384" s="132"/>
      <c r="AF384" s="132"/>
      <c r="AG384" s="132"/>
      <c r="AH384" s="132"/>
      <c r="AI384" s="132"/>
      <c r="AJ384" s="132"/>
      <c r="AK384" s="132"/>
    </row>
    <row r="385" spans="24:37" ht="14" x14ac:dyDescent="0.15">
      <c r="X385" s="132"/>
      <c r="Y385" s="132"/>
      <c r="Z385" s="132"/>
      <c r="AA385" s="132"/>
      <c r="AB385" s="132"/>
      <c r="AC385" s="132"/>
      <c r="AD385" s="132"/>
      <c r="AE385" s="132"/>
      <c r="AF385" s="132"/>
      <c r="AG385" s="132"/>
      <c r="AH385" s="132"/>
      <c r="AI385" s="132"/>
      <c r="AJ385" s="132"/>
      <c r="AK385" s="132"/>
    </row>
    <row r="386" spans="24:37" ht="14" x14ac:dyDescent="0.15">
      <c r="X386" s="132"/>
      <c r="Y386" s="132"/>
      <c r="Z386" s="132"/>
      <c r="AA386" s="132"/>
      <c r="AB386" s="132"/>
      <c r="AC386" s="132"/>
      <c r="AD386" s="132"/>
      <c r="AE386" s="132"/>
      <c r="AF386" s="132"/>
      <c r="AG386" s="132"/>
      <c r="AH386" s="132"/>
      <c r="AI386" s="132"/>
      <c r="AJ386" s="132"/>
      <c r="AK386" s="132"/>
    </row>
    <row r="387" spans="24:37" ht="14" x14ac:dyDescent="0.15">
      <c r="X387" s="132"/>
      <c r="Y387" s="132"/>
      <c r="Z387" s="132"/>
      <c r="AA387" s="132"/>
      <c r="AB387" s="132"/>
      <c r="AC387" s="132"/>
      <c r="AD387" s="132"/>
      <c r="AE387" s="132"/>
      <c r="AF387" s="132"/>
      <c r="AG387" s="132"/>
      <c r="AH387" s="132"/>
      <c r="AI387" s="132"/>
      <c r="AJ387" s="132"/>
      <c r="AK387" s="132"/>
    </row>
    <row r="388" spans="24:37" ht="14" x14ac:dyDescent="0.15">
      <c r="X388" s="132"/>
      <c r="Y388" s="132"/>
      <c r="Z388" s="132"/>
      <c r="AA388" s="132"/>
      <c r="AB388" s="132"/>
      <c r="AC388" s="132"/>
      <c r="AD388" s="132"/>
      <c r="AE388" s="132"/>
      <c r="AF388" s="132"/>
      <c r="AG388" s="132"/>
      <c r="AH388" s="132"/>
      <c r="AI388" s="132"/>
      <c r="AJ388" s="132"/>
      <c r="AK388" s="132"/>
    </row>
    <row r="389" spans="24:37" ht="14" x14ac:dyDescent="0.15">
      <c r="X389" s="132"/>
      <c r="Y389" s="132"/>
      <c r="Z389" s="132"/>
      <c r="AA389" s="132"/>
      <c r="AB389" s="132"/>
      <c r="AC389" s="132"/>
      <c r="AD389" s="132"/>
      <c r="AE389" s="132"/>
      <c r="AF389" s="132"/>
      <c r="AG389" s="132"/>
      <c r="AH389" s="132"/>
      <c r="AI389" s="132"/>
      <c r="AJ389" s="132"/>
      <c r="AK389" s="132"/>
    </row>
    <row r="390" spans="24:37" ht="14" x14ac:dyDescent="0.15">
      <c r="X390" s="132"/>
      <c r="Y390" s="132"/>
      <c r="Z390" s="132"/>
      <c r="AA390" s="132"/>
      <c r="AB390" s="132"/>
      <c r="AC390" s="132"/>
      <c r="AD390" s="132"/>
      <c r="AE390" s="132"/>
      <c r="AF390" s="132"/>
      <c r="AG390" s="132"/>
      <c r="AH390" s="132"/>
      <c r="AI390" s="132"/>
      <c r="AJ390" s="132"/>
      <c r="AK390" s="132"/>
    </row>
    <row r="391" spans="24:37" ht="14" x14ac:dyDescent="0.15">
      <c r="X391" s="132"/>
      <c r="Y391" s="132"/>
      <c r="Z391" s="132"/>
      <c r="AA391" s="132"/>
      <c r="AB391" s="132"/>
      <c r="AC391" s="132"/>
      <c r="AD391" s="132"/>
      <c r="AE391" s="132"/>
      <c r="AF391" s="132"/>
      <c r="AG391" s="132"/>
      <c r="AH391" s="132"/>
      <c r="AI391" s="132"/>
      <c r="AJ391" s="132"/>
      <c r="AK391" s="132"/>
    </row>
    <row r="392" spans="24:37" ht="14" x14ac:dyDescent="0.15">
      <c r="X392" s="132"/>
      <c r="Y392" s="132"/>
      <c r="Z392" s="132"/>
      <c r="AA392" s="132"/>
      <c r="AB392" s="132"/>
      <c r="AC392" s="132"/>
      <c r="AD392" s="132"/>
      <c r="AE392" s="132"/>
      <c r="AF392" s="132"/>
      <c r="AG392" s="132"/>
      <c r="AH392" s="132"/>
      <c r="AI392" s="132"/>
      <c r="AJ392" s="132"/>
      <c r="AK392" s="132"/>
    </row>
    <row r="393" spans="24:37" ht="14" x14ac:dyDescent="0.15">
      <c r="X393" s="132"/>
      <c r="Y393" s="132"/>
      <c r="Z393" s="132"/>
      <c r="AA393" s="132"/>
      <c r="AB393" s="132"/>
      <c r="AC393" s="132"/>
      <c r="AD393" s="132"/>
      <c r="AE393" s="132"/>
      <c r="AF393" s="132"/>
      <c r="AG393" s="132"/>
      <c r="AH393" s="132"/>
      <c r="AI393" s="132"/>
      <c r="AJ393" s="132"/>
      <c r="AK393" s="132"/>
    </row>
    <row r="394" spans="24:37" ht="14" x14ac:dyDescent="0.15">
      <c r="X394" s="132"/>
      <c r="Y394" s="132"/>
      <c r="Z394" s="132"/>
      <c r="AA394" s="132"/>
      <c r="AB394" s="132"/>
      <c r="AC394" s="132"/>
      <c r="AD394" s="132"/>
      <c r="AE394" s="132"/>
      <c r="AF394" s="132"/>
      <c r="AG394" s="132"/>
      <c r="AH394" s="132"/>
      <c r="AI394" s="132"/>
      <c r="AJ394" s="132"/>
      <c r="AK394" s="132"/>
    </row>
    <row r="395" spans="24:37" ht="14" x14ac:dyDescent="0.15">
      <c r="X395" s="132"/>
      <c r="Y395" s="132"/>
      <c r="Z395" s="132"/>
      <c r="AA395" s="132"/>
      <c r="AB395" s="132"/>
      <c r="AC395" s="132"/>
      <c r="AD395" s="132"/>
      <c r="AE395" s="132"/>
      <c r="AF395" s="132"/>
      <c r="AG395" s="132"/>
      <c r="AH395" s="132"/>
      <c r="AI395" s="132"/>
      <c r="AJ395" s="132"/>
      <c r="AK395" s="132"/>
    </row>
    <row r="396" spans="24:37" ht="14" x14ac:dyDescent="0.15">
      <c r="X396" s="132"/>
      <c r="Y396" s="132"/>
      <c r="Z396" s="132"/>
      <c r="AA396" s="132"/>
      <c r="AB396" s="132"/>
      <c r="AC396" s="132"/>
      <c r="AD396" s="132"/>
      <c r="AE396" s="132"/>
      <c r="AF396" s="132"/>
      <c r="AG396" s="132"/>
      <c r="AH396" s="132"/>
      <c r="AI396" s="132"/>
      <c r="AJ396" s="132"/>
      <c r="AK396" s="132"/>
    </row>
    <row r="397" spans="24:37" ht="14" x14ac:dyDescent="0.15">
      <c r="X397" s="132"/>
      <c r="Y397" s="132"/>
      <c r="Z397" s="132"/>
      <c r="AA397" s="132"/>
      <c r="AB397" s="132"/>
      <c r="AC397" s="132"/>
      <c r="AD397" s="132"/>
      <c r="AE397" s="132"/>
      <c r="AF397" s="132"/>
      <c r="AG397" s="132"/>
      <c r="AH397" s="132"/>
      <c r="AI397" s="132"/>
      <c r="AJ397" s="132"/>
      <c r="AK397" s="132"/>
    </row>
    <row r="398" spans="24:37" ht="14" x14ac:dyDescent="0.15">
      <c r="X398" s="132"/>
      <c r="Y398" s="132"/>
      <c r="Z398" s="132"/>
      <c r="AA398" s="132"/>
      <c r="AB398" s="132"/>
      <c r="AC398" s="132"/>
      <c r="AD398" s="132"/>
      <c r="AE398" s="132"/>
      <c r="AF398" s="132"/>
      <c r="AG398" s="132"/>
      <c r="AH398" s="132"/>
      <c r="AI398" s="132"/>
      <c r="AJ398" s="132"/>
      <c r="AK398" s="132"/>
    </row>
    <row r="399" spans="24:37" ht="14" x14ac:dyDescent="0.15">
      <c r="X399" s="132"/>
      <c r="Y399" s="132"/>
      <c r="Z399" s="132"/>
      <c r="AA399" s="132"/>
      <c r="AB399" s="132"/>
      <c r="AC399" s="132"/>
      <c r="AD399" s="132"/>
      <c r="AE399" s="132"/>
      <c r="AF399" s="132"/>
      <c r="AG399" s="132"/>
      <c r="AH399" s="132"/>
      <c r="AI399" s="132"/>
      <c r="AJ399" s="132"/>
      <c r="AK399" s="132"/>
    </row>
    <row r="400" spans="24:37" ht="14" x14ac:dyDescent="0.15">
      <c r="X400" s="132"/>
      <c r="Y400" s="132"/>
      <c r="Z400" s="132"/>
      <c r="AA400" s="132"/>
      <c r="AB400" s="132"/>
      <c r="AC400" s="132"/>
      <c r="AD400" s="132"/>
      <c r="AE400" s="132"/>
      <c r="AF400" s="132"/>
      <c r="AG400" s="132"/>
      <c r="AH400" s="132"/>
      <c r="AI400" s="132"/>
      <c r="AJ400" s="132"/>
      <c r="AK400" s="132"/>
    </row>
    <row r="401" spans="24:37" ht="14" x14ac:dyDescent="0.15">
      <c r="X401" s="132"/>
      <c r="Y401" s="132"/>
      <c r="Z401" s="132"/>
      <c r="AA401" s="132"/>
      <c r="AB401" s="132"/>
      <c r="AC401" s="132"/>
      <c r="AD401" s="132"/>
      <c r="AE401" s="132"/>
      <c r="AF401" s="132"/>
      <c r="AG401" s="132"/>
      <c r="AH401" s="132"/>
      <c r="AI401" s="132"/>
      <c r="AJ401" s="132"/>
      <c r="AK401" s="132"/>
    </row>
    <row r="402" spans="24:37" ht="14" x14ac:dyDescent="0.15">
      <c r="X402" s="132"/>
      <c r="Y402" s="132"/>
      <c r="Z402" s="132"/>
      <c r="AA402" s="132"/>
      <c r="AB402" s="132"/>
      <c r="AC402" s="132"/>
      <c r="AD402" s="132"/>
      <c r="AE402" s="132"/>
      <c r="AF402" s="132"/>
      <c r="AG402" s="132"/>
      <c r="AH402" s="132"/>
      <c r="AI402" s="132"/>
      <c r="AJ402" s="132"/>
      <c r="AK402" s="132"/>
    </row>
    <row r="403" spans="24:37" ht="14" x14ac:dyDescent="0.15">
      <c r="X403" s="132"/>
      <c r="Y403" s="132"/>
      <c r="Z403" s="132"/>
      <c r="AA403" s="132"/>
      <c r="AB403" s="132"/>
      <c r="AC403" s="132"/>
      <c r="AD403" s="132"/>
      <c r="AE403" s="132"/>
      <c r="AF403" s="132"/>
      <c r="AG403" s="132"/>
      <c r="AH403" s="132"/>
      <c r="AI403" s="132"/>
      <c r="AJ403" s="132"/>
      <c r="AK403" s="132"/>
    </row>
    <row r="404" spans="24:37" ht="14" x14ac:dyDescent="0.15">
      <c r="X404" s="132"/>
      <c r="Y404" s="132"/>
      <c r="Z404" s="132"/>
      <c r="AA404" s="132"/>
      <c r="AB404" s="132"/>
      <c r="AC404" s="132"/>
      <c r="AD404" s="132"/>
      <c r="AE404" s="132"/>
      <c r="AF404" s="132"/>
      <c r="AG404" s="132"/>
      <c r="AH404" s="132"/>
      <c r="AI404" s="132"/>
      <c r="AJ404" s="132"/>
      <c r="AK404" s="132"/>
    </row>
    <row r="405" spans="24:37" ht="14" x14ac:dyDescent="0.15">
      <c r="X405" s="132"/>
      <c r="Y405" s="132"/>
      <c r="Z405" s="132"/>
      <c r="AA405" s="132"/>
      <c r="AB405" s="132"/>
      <c r="AC405" s="132"/>
      <c r="AD405" s="132"/>
      <c r="AE405" s="132"/>
      <c r="AF405" s="132"/>
      <c r="AG405" s="132"/>
      <c r="AH405" s="132"/>
      <c r="AI405" s="132"/>
      <c r="AJ405" s="132"/>
      <c r="AK405" s="132"/>
    </row>
    <row r="406" spans="24:37" ht="14" x14ac:dyDescent="0.15">
      <c r="X406" s="132"/>
      <c r="Y406" s="132"/>
      <c r="Z406" s="132"/>
      <c r="AA406" s="132"/>
      <c r="AB406" s="132"/>
      <c r="AC406" s="132"/>
      <c r="AD406" s="132"/>
      <c r="AE406" s="132"/>
      <c r="AF406" s="132"/>
      <c r="AG406" s="132"/>
      <c r="AH406" s="132"/>
      <c r="AI406" s="132"/>
      <c r="AJ406" s="132"/>
      <c r="AK406" s="132"/>
    </row>
    <row r="407" spans="24:37" ht="14" x14ac:dyDescent="0.15">
      <c r="X407" s="132"/>
      <c r="Y407" s="132"/>
      <c r="Z407" s="132"/>
      <c r="AA407" s="132"/>
      <c r="AB407" s="132"/>
      <c r="AC407" s="132"/>
      <c r="AD407" s="132"/>
      <c r="AE407" s="132"/>
      <c r="AF407" s="132"/>
      <c r="AG407" s="132"/>
      <c r="AH407" s="132"/>
      <c r="AI407" s="132"/>
      <c r="AJ407" s="132"/>
      <c r="AK407" s="132"/>
    </row>
    <row r="408" spans="24:37" ht="14" x14ac:dyDescent="0.15">
      <c r="X408" s="132"/>
      <c r="Y408" s="132"/>
      <c r="Z408" s="132"/>
      <c r="AA408" s="132"/>
      <c r="AB408" s="132"/>
      <c r="AC408" s="132"/>
      <c r="AD408" s="132"/>
      <c r="AE408" s="132"/>
      <c r="AF408" s="132"/>
      <c r="AG408" s="132"/>
      <c r="AH408" s="132"/>
      <c r="AI408" s="132"/>
      <c r="AJ408" s="132"/>
      <c r="AK408" s="132"/>
    </row>
    <row r="409" spans="24:37" ht="14" x14ac:dyDescent="0.15">
      <c r="X409" s="132"/>
      <c r="Y409" s="132"/>
      <c r="Z409" s="132"/>
      <c r="AA409" s="132"/>
      <c r="AB409" s="132"/>
      <c r="AC409" s="132"/>
      <c r="AD409" s="132"/>
      <c r="AE409" s="132"/>
      <c r="AF409" s="132"/>
      <c r="AG409" s="132"/>
      <c r="AH409" s="132"/>
      <c r="AI409" s="132"/>
      <c r="AJ409" s="132"/>
      <c r="AK409" s="132"/>
    </row>
    <row r="410" spans="24:37" ht="14" x14ac:dyDescent="0.15">
      <c r="X410" s="132"/>
      <c r="Y410" s="132"/>
      <c r="Z410" s="132"/>
      <c r="AA410" s="132"/>
      <c r="AB410" s="132"/>
      <c r="AC410" s="132"/>
      <c r="AD410" s="132"/>
      <c r="AE410" s="132"/>
      <c r="AF410" s="132"/>
      <c r="AG410" s="132"/>
      <c r="AH410" s="132"/>
      <c r="AI410" s="132"/>
      <c r="AJ410" s="132"/>
      <c r="AK410" s="132"/>
    </row>
    <row r="411" spans="24:37" ht="14" x14ac:dyDescent="0.15">
      <c r="X411" s="132"/>
      <c r="Y411" s="132"/>
      <c r="Z411" s="132"/>
      <c r="AA411" s="132"/>
      <c r="AB411" s="132"/>
      <c r="AC411" s="132"/>
      <c r="AD411" s="132"/>
      <c r="AE411" s="132"/>
      <c r="AF411" s="132"/>
      <c r="AG411" s="132"/>
      <c r="AH411" s="132"/>
      <c r="AI411" s="132"/>
      <c r="AJ411" s="132"/>
      <c r="AK411" s="132"/>
    </row>
    <row r="412" spans="24:37" ht="14" x14ac:dyDescent="0.15">
      <c r="X412" s="132"/>
      <c r="Y412" s="132"/>
      <c r="Z412" s="132"/>
      <c r="AA412" s="132"/>
      <c r="AB412" s="132"/>
      <c r="AC412" s="132"/>
      <c r="AD412" s="132"/>
      <c r="AE412" s="132"/>
      <c r="AF412" s="132"/>
      <c r="AG412" s="132"/>
      <c r="AH412" s="132"/>
      <c r="AI412" s="132"/>
      <c r="AJ412" s="132"/>
      <c r="AK412" s="132"/>
    </row>
    <row r="413" spans="24:37" ht="14" x14ac:dyDescent="0.15">
      <c r="X413" s="132"/>
      <c r="Y413" s="132"/>
      <c r="Z413" s="132"/>
      <c r="AA413" s="132"/>
      <c r="AB413" s="132"/>
      <c r="AC413" s="132"/>
      <c r="AD413" s="132"/>
      <c r="AE413" s="132"/>
      <c r="AF413" s="132"/>
      <c r="AG413" s="132"/>
      <c r="AH413" s="132"/>
      <c r="AI413" s="132"/>
      <c r="AJ413" s="132"/>
      <c r="AK413" s="132"/>
    </row>
    <row r="414" spans="24:37" ht="14" x14ac:dyDescent="0.15">
      <c r="X414" s="132"/>
      <c r="Y414" s="132"/>
      <c r="Z414" s="132"/>
      <c r="AA414" s="132"/>
      <c r="AB414" s="132"/>
      <c r="AC414" s="132"/>
      <c r="AD414" s="132"/>
      <c r="AE414" s="132"/>
      <c r="AF414" s="132"/>
      <c r="AG414" s="132"/>
      <c r="AH414" s="132"/>
      <c r="AI414" s="132"/>
      <c r="AJ414" s="132"/>
      <c r="AK414" s="132"/>
    </row>
    <row r="415" spans="24:37" ht="14" x14ac:dyDescent="0.15">
      <c r="X415" s="132"/>
      <c r="Y415" s="132"/>
      <c r="Z415" s="132"/>
      <c r="AA415" s="132"/>
      <c r="AB415" s="132"/>
      <c r="AC415" s="132"/>
      <c r="AD415" s="132"/>
      <c r="AE415" s="132"/>
      <c r="AF415" s="132"/>
      <c r="AG415" s="132"/>
      <c r="AH415" s="132"/>
      <c r="AI415" s="132"/>
      <c r="AJ415" s="132"/>
      <c r="AK415" s="132"/>
    </row>
    <row r="416" spans="24:37" ht="14" x14ac:dyDescent="0.15">
      <c r="X416" s="132"/>
      <c r="Y416" s="132"/>
      <c r="Z416" s="132"/>
      <c r="AA416" s="132"/>
      <c r="AB416" s="132"/>
      <c r="AC416" s="132"/>
      <c r="AD416" s="132"/>
      <c r="AE416" s="132"/>
      <c r="AF416" s="132"/>
      <c r="AG416" s="132"/>
      <c r="AH416" s="132"/>
      <c r="AI416" s="132"/>
      <c r="AJ416" s="132"/>
      <c r="AK416" s="132"/>
    </row>
    <row r="417" spans="24:37" ht="14" x14ac:dyDescent="0.15">
      <c r="X417" s="132"/>
      <c r="Y417" s="132"/>
      <c r="Z417" s="132"/>
      <c r="AA417" s="132"/>
      <c r="AB417" s="132"/>
      <c r="AC417" s="132"/>
      <c r="AD417" s="132"/>
      <c r="AE417" s="132"/>
      <c r="AF417" s="132"/>
      <c r="AG417" s="132"/>
      <c r="AH417" s="132"/>
      <c r="AI417" s="132"/>
      <c r="AJ417" s="132"/>
      <c r="AK417" s="132"/>
    </row>
    <row r="418" spans="24:37" ht="14" x14ac:dyDescent="0.15">
      <c r="X418" s="132"/>
      <c r="Y418" s="132"/>
      <c r="Z418" s="132"/>
      <c r="AA418" s="132"/>
      <c r="AB418" s="132"/>
      <c r="AC418" s="132"/>
      <c r="AD418" s="132"/>
      <c r="AE418" s="132"/>
      <c r="AF418" s="132"/>
      <c r="AG418" s="132"/>
      <c r="AH418" s="132"/>
      <c r="AI418" s="132"/>
      <c r="AJ418" s="132"/>
      <c r="AK418" s="132"/>
    </row>
    <row r="419" spans="24:37" ht="14" x14ac:dyDescent="0.15">
      <c r="X419" s="132"/>
      <c r="Y419" s="132"/>
      <c r="Z419" s="132"/>
      <c r="AA419" s="132"/>
      <c r="AB419" s="132"/>
      <c r="AC419" s="132"/>
      <c r="AD419" s="132"/>
      <c r="AE419" s="132"/>
      <c r="AF419" s="132"/>
      <c r="AG419" s="132"/>
      <c r="AH419" s="132"/>
      <c r="AI419" s="132"/>
      <c r="AJ419" s="132"/>
      <c r="AK419" s="132"/>
    </row>
    <row r="420" spans="24:37" ht="14" x14ac:dyDescent="0.15">
      <c r="X420" s="132"/>
      <c r="Y420" s="132"/>
      <c r="Z420" s="132"/>
      <c r="AA420" s="132"/>
      <c r="AB420" s="132"/>
      <c r="AC420" s="132"/>
      <c r="AD420" s="132"/>
      <c r="AE420" s="132"/>
      <c r="AF420" s="132"/>
      <c r="AG420" s="132"/>
      <c r="AH420" s="132"/>
      <c r="AI420" s="132"/>
      <c r="AJ420" s="132"/>
      <c r="AK420" s="132"/>
    </row>
    <row r="421" spans="24:37" ht="14" x14ac:dyDescent="0.15">
      <c r="X421" s="132"/>
      <c r="Y421" s="132"/>
      <c r="Z421" s="132"/>
      <c r="AA421" s="132"/>
      <c r="AB421" s="132"/>
      <c r="AC421" s="132"/>
      <c r="AD421" s="132"/>
      <c r="AE421" s="132"/>
      <c r="AF421" s="132"/>
      <c r="AG421" s="132"/>
      <c r="AH421" s="132"/>
      <c r="AI421" s="132"/>
      <c r="AJ421" s="132"/>
      <c r="AK421" s="132"/>
    </row>
    <row r="422" spans="24:37" ht="14" x14ac:dyDescent="0.15">
      <c r="X422" s="132"/>
      <c r="Y422" s="132"/>
      <c r="Z422" s="132"/>
      <c r="AA422" s="132"/>
      <c r="AB422" s="132"/>
      <c r="AC422" s="132"/>
      <c r="AD422" s="132"/>
      <c r="AE422" s="132"/>
      <c r="AF422" s="132"/>
      <c r="AG422" s="132"/>
      <c r="AH422" s="132"/>
      <c r="AI422" s="132"/>
      <c r="AJ422" s="132"/>
      <c r="AK422" s="132"/>
    </row>
    <row r="423" spans="24:37" ht="14" x14ac:dyDescent="0.15">
      <c r="X423" s="132"/>
      <c r="Y423" s="132"/>
      <c r="Z423" s="132"/>
      <c r="AA423" s="132"/>
      <c r="AB423" s="132"/>
      <c r="AC423" s="132"/>
      <c r="AD423" s="132"/>
      <c r="AE423" s="132"/>
      <c r="AF423" s="132"/>
      <c r="AG423" s="132"/>
      <c r="AH423" s="132"/>
      <c r="AI423" s="132"/>
      <c r="AJ423" s="132"/>
      <c r="AK423" s="132"/>
    </row>
    <row r="424" spans="24:37" ht="14" x14ac:dyDescent="0.15">
      <c r="X424" s="132"/>
      <c r="Y424" s="132"/>
      <c r="Z424" s="132"/>
      <c r="AA424" s="132"/>
      <c r="AB424" s="132"/>
      <c r="AC424" s="132"/>
      <c r="AD424" s="132"/>
      <c r="AE424" s="132"/>
      <c r="AF424" s="132"/>
      <c r="AG424" s="132"/>
      <c r="AH424" s="132"/>
      <c r="AI424" s="132"/>
      <c r="AJ424" s="132"/>
      <c r="AK424" s="132"/>
    </row>
    <row r="425" spans="24:37" ht="14" x14ac:dyDescent="0.15">
      <c r="X425" s="132"/>
      <c r="Y425" s="132"/>
      <c r="Z425" s="132"/>
      <c r="AA425" s="132"/>
      <c r="AB425" s="132"/>
      <c r="AC425" s="132"/>
      <c r="AD425" s="132"/>
      <c r="AE425" s="132"/>
      <c r="AF425" s="132"/>
      <c r="AG425" s="132"/>
      <c r="AH425" s="132"/>
      <c r="AI425" s="132"/>
      <c r="AJ425" s="132"/>
      <c r="AK425" s="132"/>
    </row>
    <row r="426" spans="24:37" ht="14" x14ac:dyDescent="0.15">
      <c r="X426" s="132"/>
      <c r="Y426" s="132"/>
      <c r="Z426" s="132"/>
      <c r="AA426" s="132"/>
      <c r="AB426" s="132"/>
      <c r="AC426" s="132"/>
      <c r="AD426" s="132"/>
      <c r="AE426" s="132"/>
      <c r="AF426" s="132"/>
      <c r="AG426" s="132"/>
      <c r="AH426" s="132"/>
      <c r="AI426" s="132"/>
      <c r="AJ426" s="132"/>
      <c r="AK426" s="132"/>
    </row>
    <row r="427" spans="24:37" ht="14" x14ac:dyDescent="0.15">
      <c r="X427" s="132"/>
      <c r="Y427" s="132"/>
      <c r="Z427" s="132"/>
      <c r="AA427" s="132"/>
      <c r="AB427" s="132"/>
      <c r="AC427" s="132"/>
      <c r="AD427" s="132"/>
      <c r="AE427" s="132"/>
      <c r="AF427" s="132"/>
      <c r="AG427" s="132"/>
      <c r="AH427" s="132"/>
      <c r="AI427" s="132"/>
      <c r="AJ427" s="132"/>
      <c r="AK427" s="132"/>
    </row>
    <row r="428" spans="24:37" ht="14" x14ac:dyDescent="0.15">
      <c r="X428" s="132"/>
      <c r="Y428" s="132"/>
      <c r="Z428" s="132"/>
      <c r="AA428" s="132"/>
      <c r="AB428" s="132"/>
      <c r="AC428" s="132"/>
      <c r="AD428" s="132"/>
      <c r="AE428" s="132"/>
      <c r="AF428" s="132"/>
      <c r="AG428" s="132"/>
      <c r="AH428" s="132"/>
      <c r="AI428" s="132"/>
      <c r="AJ428" s="132"/>
      <c r="AK428" s="132"/>
    </row>
    <row r="429" spans="24:37" ht="14" x14ac:dyDescent="0.15">
      <c r="X429" s="132"/>
      <c r="Y429" s="132"/>
      <c r="Z429" s="132"/>
      <c r="AA429" s="132"/>
      <c r="AB429" s="132"/>
      <c r="AC429" s="132"/>
      <c r="AD429" s="132"/>
      <c r="AE429" s="132"/>
      <c r="AF429" s="132"/>
      <c r="AG429" s="132"/>
      <c r="AH429" s="132"/>
      <c r="AI429" s="132"/>
      <c r="AJ429" s="132"/>
      <c r="AK429" s="132"/>
    </row>
    <row r="430" spans="24:37" ht="14" x14ac:dyDescent="0.15">
      <c r="X430" s="132"/>
      <c r="Y430" s="132"/>
      <c r="Z430" s="132"/>
      <c r="AA430" s="132"/>
      <c r="AB430" s="132"/>
      <c r="AC430" s="132"/>
      <c r="AD430" s="132"/>
      <c r="AE430" s="132"/>
      <c r="AF430" s="132"/>
      <c r="AG430" s="132"/>
      <c r="AH430" s="132"/>
      <c r="AI430" s="132"/>
      <c r="AJ430" s="132"/>
      <c r="AK430" s="132"/>
    </row>
    <row r="431" spans="24:37" ht="14" x14ac:dyDescent="0.15">
      <c r="X431" s="132"/>
      <c r="Y431" s="132"/>
      <c r="Z431" s="132"/>
      <c r="AA431" s="132"/>
      <c r="AB431" s="132"/>
      <c r="AC431" s="132"/>
      <c r="AD431" s="132"/>
      <c r="AE431" s="132"/>
      <c r="AF431" s="132"/>
      <c r="AG431" s="132"/>
      <c r="AH431" s="132"/>
      <c r="AI431" s="132"/>
      <c r="AJ431" s="132"/>
      <c r="AK431" s="132"/>
    </row>
    <row r="432" spans="24:37" ht="14" x14ac:dyDescent="0.15">
      <c r="X432" s="132"/>
      <c r="Y432" s="132"/>
      <c r="Z432" s="132"/>
      <c r="AA432" s="132"/>
      <c r="AB432" s="132"/>
      <c r="AC432" s="132"/>
      <c r="AD432" s="132"/>
      <c r="AE432" s="132"/>
      <c r="AF432" s="132"/>
      <c r="AG432" s="132"/>
      <c r="AH432" s="132"/>
      <c r="AI432" s="132"/>
      <c r="AJ432" s="132"/>
      <c r="AK432" s="132"/>
    </row>
    <row r="433" spans="24:37" ht="14" x14ac:dyDescent="0.15">
      <c r="X433" s="132"/>
      <c r="Y433" s="132"/>
      <c r="Z433" s="132"/>
      <c r="AA433" s="132"/>
      <c r="AB433" s="132"/>
      <c r="AC433" s="132"/>
      <c r="AD433" s="132"/>
      <c r="AE433" s="132"/>
      <c r="AF433" s="132"/>
      <c r="AG433" s="132"/>
      <c r="AH433" s="132"/>
      <c r="AI433" s="132"/>
      <c r="AJ433" s="132"/>
      <c r="AK433" s="132"/>
    </row>
    <row r="434" spans="24:37" ht="14" x14ac:dyDescent="0.15">
      <c r="X434" s="132"/>
      <c r="Y434" s="132"/>
      <c r="Z434" s="132"/>
      <c r="AA434" s="132"/>
      <c r="AB434" s="132"/>
      <c r="AC434" s="132"/>
      <c r="AD434" s="132"/>
      <c r="AE434" s="132"/>
      <c r="AF434" s="132"/>
      <c r="AG434" s="132"/>
      <c r="AH434" s="132"/>
      <c r="AI434" s="132"/>
      <c r="AJ434" s="132"/>
      <c r="AK434" s="132"/>
    </row>
    <row r="435" spans="24:37" ht="14" x14ac:dyDescent="0.15">
      <c r="X435" s="132"/>
      <c r="Y435" s="132"/>
      <c r="Z435" s="132"/>
      <c r="AA435" s="132"/>
      <c r="AB435" s="132"/>
      <c r="AC435" s="132"/>
      <c r="AD435" s="132"/>
      <c r="AE435" s="132"/>
      <c r="AF435" s="132"/>
      <c r="AG435" s="132"/>
      <c r="AH435" s="132"/>
      <c r="AI435" s="132"/>
      <c r="AJ435" s="132"/>
      <c r="AK435" s="132"/>
    </row>
    <row r="436" spans="24:37" ht="14" x14ac:dyDescent="0.15">
      <c r="X436" s="132"/>
      <c r="Y436" s="132"/>
      <c r="Z436" s="132"/>
      <c r="AA436" s="132"/>
      <c r="AB436" s="132"/>
      <c r="AC436" s="132"/>
      <c r="AD436" s="132"/>
      <c r="AE436" s="132"/>
      <c r="AF436" s="132"/>
      <c r="AG436" s="132"/>
      <c r="AH436" s="132"/>
      <c r="AI436" s="132"/>
      <c r="AJ436" s="132"/>
      <c r="AK436" s="132"/>
    </row>
    <row r="437" spans="24:37" ht="14" x14ac:dyDescent="0.15">
      <c r="X437" s="132"/>
      <c r="Y437" s="132"/>
      <c r="Z437" s="132"/>
      <c r="AA437" s="132"/>
      <c r="AB437" s="132"/>
      <c r="AC437" s="132"/>
      <c r="AD437" s="132"/>
      <c r="AE437" s="132"/>
      <c r="AF437" s="132"/>
      <c r="AG437" s="132"/>
      <c r="AH437" s="132"/>
      <c r="AI437" s="132"/>
      <c r="AJ437" s="132"/>
      <c r="AK437" s="132"/>
    </row>
    <row r="438" spans="24:37" ht="14" x14ac:dyDescent="0.15">
      <c r="X438" s="132"/>
      <c r="Y438" s="132"/>
      <c r="Z438" s="132"/>
      <c r="AA438" s="132"/>
      <c r="AB438" s="132"/>
      <c r="AC438" s="132"/>
      <c r="AD438" s="132"/>
      <c r="AE438" s="132"/>
      <c r="AF438" s="132"/>
      <c r="AG438" s="132"/>
      <c r="AH438" s="132"/>
      <c r="AI438" s="132"/>
      <c r="AJ438" s="132"/>
      <c r="AK438" s="132"/>
    </row>
    <row r="439" spans="24:37" ht="14" x14ac:dyDescent="0.15">
      <c r="X439" s="132"/>
      <c r="Y439" s="132"/>
      <c r="Z439" s="132"/>
      <c r="AA439" s="132"/>
      <c r="AB439" s="132"/>
      <c r="AC439" s="132"/>
      <c r="AD439" s="132"/>
      <c r="AE439" s="132"/>
      <c r="AF439" s="132"/>
      <c r="AG439" s="132"/>
      <c r="AH439" s="132"/>
      <c r="AI439" s="132"/>
      <c r="AJ439" s="132"/>
      <c r="AK439" s="132"/>
    </row>
    <row r="440" spans="24:37" ht="14" x14ac:dyDescent="0.15">
      <c r="X440" s="132"/>
      <c r="Y440" s="132"/>
      <c r="Z440" s="132"/>
      <c r="AA440" s="132"/>
      <c r="AB440" s="132"/>
      <c r="AC440" s="132"/>
      <c r="AD440" s="132"/>
      <c r="AE440" s="132"/>
      <c r="AF440" s="132"/>
      <c r="AG440" s="132"/>
      <c r="AH440" s="132"/>
      <c r="AI440" s="132"/>
      <c r="AJ440" s="132"/>
      <c r="AK440" s="132"/>
    </row>
    <row r="441" spans="24:37" ht="14" x14ac:dyDescent="0.15">
      <c r="X441" s="132"/>
      <c r="Y441" s="132"/>
      <c r="Z441" s="132"/>
      <c r="AA441" s="132"/>
      <c r="AB441" s="132"/>
      <c r="AC441" s="132"/>
      <c r="AD441" s="132"/>
      <c r="AE441" s="132"/>
      <c r="AF441" s="132"/>
      <c r="AG441" s="132"/>
      <c r="AH441" s="132"/>
      <c r="AI441" s="132"/>
      <c r="AJ441" s="132"/>
      <c r="AK441" s="132"/>
    </row>
    <row r="442" spans="24:37" ht="14" x14ac:dyDescent="0.15">
      <c r="X442" s="132"/>
      <c r="Y442" s="132"/>
      <c r="Z442" s="132"/>
      <c r="AA442" s="132"/>
      <c r="AB442" s="132"/>
      <c r="AC442" s="132"/>
      <c r="AD442" s="132"/>
      <c r="AE442" s="132"/>
      <c r="AF442" s="132"/>
      <c r="AG442" s="132"/>
      <c r="AH442" s="132"/>
      <c r="AI442" s="132"/>
      <c r="AJ442" s="132"/>
      <c r="AK442" s="132"/>
    </row>
    <row r="443" spans="24:37" ht="14" x14ac:dyDescent="0.15">
      <c r="X443" s="132"/>
      <c r="Y443" s="132"/>
      <c r="Z443" s="132"/>
      <c r="AA443" s="132"/>
      <c r="AB443" s="132"/>
      <c r="AC443" s="132"/>
      <c r="AD443" s="132"/>
      <c r="AE443" s="132"/>
      <c r="AF443" s="132"/>
      <c r="AG443" s="132"/>
      <c r="AH443" s="132"/>
      <c r="AI443" s="132"/>
      <c r="AJ443" s="132"/>
      <c r="AK443" s="132"/>
    </row>
    <row r="444" spans="24:37" ht="14" x14ac:dyDescent="0.15">
      <c r="X444" s="132"/>
      <c r="Y444" s="132"/>
      <c r="Z444" s="132"/>
      <c r="AA444" s="132"/>
      <c r="AB444" s="132"/>
      <c r="AC444" s="132"/>
      <c r="AD444" s="132"/>
      <c r="AE444" s="132"/>
      <c r="AF444" s="132"/>
      <c r="AG444" s="132"/>
      <c r="AH444" s="132"/>
      <c r="AI444" s="132"/>
      <c r="AJ444" s="132"/>
      <c r="AK444" s="132"/>
    </row>
    <row r="445" spans="24:37" ht="14" x14ac:dyDescent="0.15">
      <c r="X445" s="132"/>
      <c r="Y445" s="132"/>
      <c r="Z445" s="132"/>
      <c r="AA445" s="132"/>
      <c r="AB445" s="132"/>
      <c r="AC445" s="132"/>
      <c r="AD445" s="132"/>
      <c r="AE445" s="132"/>
      <c r="AF445" s="132"/>
      <c r="AG445" s="132"/>
      <c r="AH445" s="132"/>
      <c r="AI445" s="132"/>
      <c r="AJ445" s="132"/>
      <c r="AK445" s="132"/>
    </row>
    <row r="446" spans="24:37" ht="14" x14ac:dyDescent="0.15">
      <c r="X446" s="132"/>
      <c r="Y446" s="132"/>
      <c r="Z446" s="132"/>
      <c r="AA446" s="132"/>
      <c r="AB446" s="132"/>
      <c r="AC446" s="132"/>
      <c r="AD446" s="132"/>
      <c r="AE446" s="132"/>
      <c r="AF446" s="132"/>
      <c r="AG446" s="132"/>
      <c r="AH446" s="132"/>
      <c r="AI446" s="132"/>
      <c r="AJ446" s="132"/>
      <c r="AK446" s="132"/>
    </row>
    <row r="447" spans="24:37" ht="14" x14ac:dyDescent="0.15">
      <c r="X447" s="132"/>
      <c r="Y447" s="132"/>
      <c r="Z447" s="132"/>
      <c r="AA447" s="132"/>
      <c r="AB447" s="132"/>
      <c r="AC447" s="132"/>
      <c r="AD447" s="132"/>
      <c r="AE447" s="132"/>
      <c r="AF447" s="132"/>
      <c r="AG447" s="132"/>
      <c r="AH447" s="132"/>
      <c r="AI447" s="132"/>
      <c r="AJ447" s="132"/>
      <c r="AK447" s="132"/>
    </row>
    <row r="448" spans="24:37" ht="14" x14ac:dyDescent="0.15">
      <c r="X448" s="132"/>
      <c r="Y448" s="132"/>
      <c r="Z448" s="132"/>
      <c r="AA448" s="132"/>
      <c r="AB448" s="132"/>
      <c r="AC448" s="132"/>
      <c r="AD448" s="132"/>
      <c r="AE448" s="132"/>
      <c r="AF448" s="132"/>
      <c r="AG448" s="132"/>
      <c r="AH448" s="132"/>
      <c r="AI448" s="132"/>
      <c r="AJ448" s="132"/>
      <c r="AK448" s="132"/>
    </row>
    <row r="449" spans="24:37" ht="14" x14ac:dyDescent="0.15">
      <c r="X449" s="132"/>
      <c r="Y449" s="132"/>
      <c r="Z449" s="132"/>
      <c r="AA449" s="132"/>
      <c r="AB449" s="132"/>
      <c r="AC449" s="132"/>
      <c r="AD449" s="132"/>
      <c r="AE449" s="132"/>
      <c r="AF449" s="132"/>
      <c r="AG449" s="132"/>
      <c r="AH449" s="132"/>
      <c r="AI449" s="132"/>
      <c r="AJ449" s="132"/>
      <c r="AK449" s="132"/>
    </row>
    <row r="450" spans="24:37" ht="14" x14ac:dyDescent="0.15">
      <c r="X450" s="132"/>
      <c r="Y450" s="132"/>
      <c r="Z450" s="132"/>
      <c r="AA450" s="132"/>
      <c r="AB450" s="132"/>
      <c r="AC450" s="132"/>
      <c r="AD450" s="132"/>
      <c r="AE450" s="132"/>
      <c r="AF450" s="132"/>
      <c r="AG450" s="132"/>
      <c r="AH450" s="132"/>
      <c r="AI450" s="132"/>
      <c r="AJ450" s="132"/>
      <c r="AK450" s="132"/>
    </row>
    <row r="451" spans="24:37" ht="14" x14ac:dyDescent="0.15">
      <c r="X451" s="132"/>
      <c r="Y451" s="132"/>
      <c r="Z451" s="132"/>
      <c r="AA451" s="132"/>
      <c r="AB451" s="132"/>
      <c r="AC451" s="132"/>
      <c r="AD451" s="132"/>
      <c r="AE451" s="132"/>
      <c r="AF451" s="132"/>
      <c r="AG451" s="132"/>
      <c r="AH451" s="132"/>
      <c r="AI451" s="132"/>
      <c r="AJ451" s="132"/>
      <c r="AK451" s="132"/>
    </row>
    <row r="452" spans="24:37" ht="14" x14ac:dyDescent="0.15">
      <c r="X452" s="132"/>
      <c r="Y452" s="132"/>
      <c r="Z452" s="132"/>
      <c r="AA452" s="132"/>
      <c r="AB452" s="132"/>
      <c r="AC452" s="132"/>
      <c r="AD452" s="132"/>
      <c r="AE452" s="132"/>
      <c r="AF452" s="132"/>
      <c r="AG452" s="132"/>
      <c r="AH452" s="132"/>
      <c r="AI452" s="132"/>
      <c r="AJ452" s="132"/>
      <c r="AK452" s="132"/>
    </row>
    <row r="453" spans="24:37" ht="14" x14ac:dyDescent="0.15">
      <c r="X453" s="132"/>
      <c r="Y453" s="132"/>
      <c r="Z453" s="132"/>
      <c r="AA453" s="132"/>
      <c r="AB453" s="132"/>
      <c r="AC453" s="132"/>
      <c r="AD453" s="132"/>
      <c r="AE453" s="132"/>
      <c r="AF453" s="132"/>
      <c r="AG453" s="132"/>
      <c r="AH453" s="132"/>
      <c r="AI453" s="132"/>
      <c r="AJ453" s="132"/>
      <c r="AK453" s="132"/>
    </row>
    <row r="454" spans="24:37" ht="14" x14ac:dyDescent="0.15">
      <c r="X454" s="132"/>
      <c r="Y454" s="132"/>
      <c r="Z454" s="132"/>
      <c r="AA454" s="132"/>
      <c r="AB454" s="132"/>
      <c r="AC454" s="132"/>
      <c r="AD454" s="132"/>
      <c r="AE454" s="132"/>
      <c r="AF454" s="132"/>
      <c r="AG454" s="132"/>
      <c r="AH454" s="132"/>
      <c r="AI454" s="132"/>
      <c r="AJ454" s="132"/>
      <c r="AK454" s="132"/>
    </row>
    <row r="455" spans="24:37" ht="14" x14ac:dyDescent="0.15">
      <c r="X455" s="132"/>
      <c r="Y455" s="132"/>
      <c r="Z455" s="132"/>
      <c r="AA455" s="132"/>
      <c r="AB455" s="132"/>
      <c r="AC455" s="132"/>
      <c r="AD455" s="132"/>
      <c r="AE455" s="132"/>
      <c r="AF455" s="132"/>
      <c r="AG455" s="132"/>
      <c r="AH455" s="132"/>
      <c r="AI455" s="132"/>
      <c r="AJ455" s="132"/>
      <c r="AK455" s="132"/>
    </row>
    <row r="456" spans="24:37" ht="14" x14ac:dyDescent="0.15">
      <c r="X456" s="132"/>
      <c r="Y456" s="132"/>
      <c r="Z456" s="132"/>
      <c r="AA456" s="132"/>
      <c r="AB456" s="132"/>
      <c r="AC456" s="132"/>
      <c r="AD456" s="132"/>
      <c r="AE456" s="132"/>
      <c r="AF456" s="132"/>
      <c r="AG456" s="132"/>
      <c r="AH456" s="132"/>
      <c r="AI456" s="132"/>
      <c r="AJ456" s="132"/>
      <c r="AK456" s="132"/>
    </row>
    <row r="457" spans="24:37" ht="14" x14ac:dyDescent="0.15">
      <c r="X457" s="132"/>
      <c r="Y457" s="132"/>
      <c r="Z457" s="132"/>
      <c r="AA457" s="132"/>
      <c r="AB457" s="132"/>
      <c r="AC457" s="132"/>
      <c r="AD457" s="132"/>
      <c r="AE457" s="132"/>
      <c r="AF457" s="132"/>
      <c r="AG457" s="132"/>
      <c r="AH457" s="132"/>
      <c r="AI457" s="132"/>
      <c r="AJ457" s="132"/>
      <c r="AK457" s="132"/>
    </row>
    <row r="458" spans="24:37" ht="14" x14ac:dyDescent="0.15">
      <c r="X458" s="132"/>
      <c r="Y458" s="132"/>
      <c r="Z458" s="132"/>
      <c r="AA458" s="132"/>
      <c r="AB458" s="132"/>
      <c r="AC458" s="132"/>
      <c r="AD458" s="132"/>
      <c r="AE458" s="132"/>
      <c r="AF458" s="132"/>
      <c r="AG458" s="132"/>
      <c r="AH458" s="132"/>
      <c r="AI458" s="132"/>
      <c r="AJ458" s="132"/>
      <c r="AK458" s="132"/>
    </row>
    <row r="459" spans="24:37" ht="14" x14ac:dyDescent="0.15">
      <c r="X459" s="132"/>
      <c r="Y459" s="132"/>
      <c r="Z459" s="132"/>
      <c r="AA459" s="132"/>
      <c r="AB459" s="132"/>
      <c r="AC459" s="132"/>
      <c r="AD459" s="132"/>
      <c r="AE459" s="132"/>
      <c r="AF459" s="132"/>
      <c r="AG459" s="132"/>
      <c r="AH459" s="132"/>
      <c r="AI459" s="132"/>
      <c r="AJ459" s="132"/>
      <c r="AK459" s="132"/>
    </row>
    <row r="460" spans="24:37" ht="14" x14ac:dyDescent="0.15">
      <c r="X460" s="132"/>
      <c r="Y460" s="132"/>
      <c r="Z460" s="132"/>
      <c r="AA460" s="132"/>
      <c r="AB460" s="132"/>
      <c r="AC460" s="132"/>
      <c r="AD460" s="132"/>
      <c r="AE460" s="132"/>
      <c r="AF460" s="132"/>
      <c r="AG460" s="132"/>
      <c r="AH460" s="132"/>
      <c r="AI460" s="132"/>
      <c r="AJ460" s="132"/>
      <c r="AK460" s="132"/>
    </row>
    <row r="461" spans="24:37" ht="14" x14ac:dyDescent="0.15">
      <c r="X461" s="132"/>
      <c r="Y461" s="132"/>
      <c r="Z461" s="132"/>
      <c r="AA461" s="132"/>
      <c r="AB461" s="132"/>
      <c r="AC461" s="132"/>
      <c r="AD461" s="132"/>
      <c r="AE461" s="132"/>
      <c r="AF461" s="132"/>
      <c r="AG461" s="132"/>
      <c r="AH461" s="132"/>
      <c r="AI461" s="132"/>
      <c r="AJ461" s="132"/>
      <c r="AK461" s="132"/>
    </row>
    <row r="462" spans="24:37" ht="14" x14ac:dyDescent="0.15">
      <c r="X462" s="132"/>
      <c r="Y462" s="132"/>
      <c r="Z462" s="132"/>
      <c r="AA462" s="132"/>
      <c r="AB462" s="132"/>
      <c r="AC462" s="132"/>
      <c r="AD462" s="132"/>
      <c r="AE462" s="132"/>
      <c r="AF462" s="132"/>
      <c r="AG462" s="132"/>
      <c r="AH462" s="132"/>
      <c r="AI462" s="132"/>
      <c r="AJ462" s="132"/>
      <c r="AK462" s="132"/>
    </row>
    <row r="463" spans="24:37" ht="14" x14ac:dyDescent="0.15">
      <c r="X463" s="132"/>
      <c r="Y463" s="132"/>
      <c r="Z463" s="132"/>
      <c r="AA463" s="132"/>
      <c r="AB463" s="132"/>
      <c r="AC463" s="132"/>
      <c r="AD463" s="132"/>
      <c r="AE463" s="132"/>
      <c r="AF463" s="132"/>
      <c r="AG463" s="132"/>
      <c r="AH463" s="132"/>
      <c r="AI463" s="132"/>
      <c r="AJ463" s="132"/>
      <c r="AK463" s="132"/>
    </row>
    <row r="464" spans="24:37" ht="14" x14ac:dyDescent="0.15">
      <c r="X464" s="132"/>
      <c r="Y464" s="132"/>
      <c r="Z464" s="132"/>
      <c r="AA464" s="132"/>
      <c r="AB464" s="132"/>
      <c r="AC464" s="132"/>
      <c r="AD464" s="132"/>
      <c r="AE464" s="132"/>
      <c r="AF464" s="132"/>
      <c r="AG464" s="132"/>
      <c r="AH464" s="132"/>
      <c r="AI464" s="132"/>
      <c r="AJ464" s="132"/>
      <c r="AK464" s="132"/>
    </row>
    <row r="465" spans="24:37" ht="14" x14ac:dyDescent="0.15">
      <c r="X465" s="132"/>
      <c r="Y465" s="132"/>
      <c r="Z465" s="132"/>
      <c r="AA465" s="132"/>
      <c r="AB465" s="132"/>
      <c r="AC465" s="132"/>
      <c r="AD465" s="132"/>
      <c r="AE465" s="132"/>
      <c r="AF465" s="132"/>
      <c r="AG465" s="132"/>
      <c r="AH465" s="132"/>
      <c r="AI465" s="132"/>
      <c r="AJ465" s="132"/>
      <c r="AK465" s="132"/>
    </row>
    <row r="466" spans="24:37" ht="14" x14ac:dyDescent="0.15">
      <c r="X466" s="132"/>
      <c r="Y466" s="132"/>
      <c r="Z466" s="132"/>
      <c r="AA466" s="132"/>
      <c r="AB466" s="132"/>
      <c r="AC466" s="132"/>
      <c r="AD466" s="132"/>
      <c r="AE466" s="132"/>
      <c r="AF466" s="132"/>
      <c r="AG466" s="132"/>
      <c r="AH466" s="132"/>
      <c r="AI466" s="132"/>
      <c r="AJ466" s="132"/>
      <c r="AK466" s="132"/>
    </row>
    <row r="467" spans="24:37" ht="14" x14ac:dyDescent="0.15">
      <c r="X467" s="132"/>
      <c r="Y467" s="132"/>
      <c r="Z467" s="132"/>
      <c r="AA467" s="132"/>
      <c r="AB467" s="132"/>
      <c r="AC467" s="132"/>
      <c r="AD467" s="132"/>
      <c r="AE467" s="132"/>
      <c r="AF467" s="132"/>
      <c r="AG467" s="132"/>
      <c r="AH467" s="132"/>
      <c r="AI467" s="132"/>
      <c r="AJ467" s="132"/>
      <c r="AK467" s="132"/>
    </row>
    <row r="468" spans="24:37" ht="14" x14ac:dyDescent="0.15">
      <c r="X468" s="132"/>
      <c r="Y468" s="132"/>
      <c r="Z468" s="132"/>
      <c r="AA468" s="132"/>
      <c r="AB468" s="132"/>
      <c r="AC468" s="132"/>
      <c r="AD468" s="132"/>
      <c r="AE468" s="132"/>
      <c r="AF468" s="132"/>
      <c r="AG468" s="132"/>
      <c r="AH468" s="132"/>
      <c r="AI468" s="132"/>
      <c r="AJ468" s="132"/>
      <c r="AK468" s="132"/>
    </row>
    <row r="469" spans="24:37" ht="14" x14ac:dyDescent="0.15">
      <c r="X469" s="132"/>
      <c r="Y469" s="132"/>
      <c r="Z469" s="132"/>
      <c r="AA469" s="132"/>
      <c r="AB469" s="132"/>
      <c r="AC469" s="132"/>
      <c r="AD469" s="132"/>
      <c r="AE469" s="132"/>
      <c r="AF469" s="132"/>
      <c r="AG469" s="132"/>
      <c r="AH469" s="132"/>
      <c r="AI469" s="132"/>
      <c r="AJ469" s="132"/>
      <c r="AK469" s="132"/>
    </row>
    <row r="470" spans="24:37" ht="14" x14ac:dyDescent="0.15">
      <c r="X470" s="132"/>
      <c r="Y470" s="132"/>
      <c r="Z470" s="132"/>
      <c r="AA470" s="132"/>
      <c r="AB470" s="132"/>
      <c r="AC470" s="132"/>
      <c r="AD470" s="132"/>
      <c r="AE470" s="132"/>
      <c r="AF470" s="132"/>
      <c r="AG470" s="132"/>
      <c r="AH470" s="132"/>
      <c r="AI470" s="132"/>
      <c r="AJ470" s="132"/>
      <c r="AK470" s="132"/>
    </row>
    <row r="471" spans="24:37" ht="14" x14ac:dyDescent="0.15">
      <c r="X471" s="132"/>
      <c r="Y471" s="132"/>
      <c r="Z471" s="132"/>
      <c r="AA471" s="132"/>
      <c r="AB471" s="132"/>
      <c r="AC471" s="132"/>
      <c r="AD471" s="132"/>
      <c r="AE471" s="132"/>
      <c r="AF471" s="132"/>
      <c r="AG471" s="132"/>
      <c r="AH471" s="132"/>
      <c r="AI471" s="132"/>
      <c r="AJ471" s="132"/>
      <c r="AK471" s="132"/>
    </row>
    <row r="472" spans="24:37" ht="14" x14ac:dyDescent="0.15">
      <c r="X472" s="132"/>
      <c r="Y472" s="132"/>
      <c r="Z472" s="132"/>
      <c r="AA472" s="132"/>
      <c r="AB472" s="132"/>
      <c r="AC472" s="132"/>
      <c r="AD472" s="132"/>
      <c r="AE472" s="132"/>
      <c r="AF472" s="132"/>
      <c r="AG472" s="132"/>
      <c r="AH472" s="132"/>
      <c r="AI472" s="132"/>
      <c r="AJ472" s="132"/>
      <c r="AK472" s="132"/>
    </row>
    <row r="473" spans="24:37" ht="14" x14ac:dyDescent="0.15">
      <c r="X473" s="132"/>
      <c r="Y473" s="132"/>
      <c r="Z473" s="132"/>
      <c r="AA473" s="132"/>
      <c r="AB473" s="132"/>
      <c r="AC473" s="132"/>
      <c r="AD473" s="132"/>
      <c r="AE473" s="132"/>
      <c r="AF473" s="132"/>
      <c r="AG473" s="132"/>
      <c r="AH473" s="132"/>
      <c r="AI473" s="132"/>
      <c r="AJ473" s="132"/>
      <c r="AK473" s="132"/>
    </row>
    <row r="474" spans="24:37" ht="14" x14ac:dyDescent="0.15">
      <c r="X474" s="132"/>
      <c r="Y474" s="132"/>
      <c r="Z474" s="132"/>
      <c r="AA474" s="132"/>
      <c r="AB474" s="132"/>
      <c r="AC474" s="132"/>
      <c r="AD474" s="132"/>
      <c r="AE474" s="132"/>
      <c r="AF474" s="132"/>
      <c r="AG474" s="132"/>
      <c r="AH474" s="132"/>
      <c r="AI474" s="132"/>
      <c r="AJ474" s="132"/>
      <c r="AK474" s="132"/>
    </row>
    <row r="475" spans="24:37" ht="14" x14ac:dyDescent="0.15">
      <c r="X475" s="132"/>
      <c r="Y475" s="132"/>
      <c r="Z475" s="132"/>
      <c r="AA475" s="132"/>
      <c r="AB475" s="132"/>
      <c r="AC475" s="132"/>
      <c r="AD475" s="132"/>
      <c r="AE475" s="132"/>
      <c r="AF475" s="132"/>
      <c r="AG475" s="132"/>
      <c r="AH475" s="132"/>
      <c r="AI475" s="132"/>
      <c r="AJ475" s="132"/>
      <c r="AK475" s="132"/>
    </row>
    <row r="476" spans="24:37" ht="14" x14ac:dyDescent="0.15">
      <c r="X476" s="132"/>
      <c r="Y476" s="132"/>
      <c r="Z476" s="132"/>
      <c r="AA476" s="132"/>
      <c r="AB476" s="132"/>
      <c r="AC476" s="132"/>
      <c r="AD476" s="132"/>
      <c r="AE476" s="132"/>
      <c r="AF476" s="132"/>
      <c r="AG476" s="132"/>
      <c r="AH476" s="132"/>
      <c r="AI476" s="132"/>
      <c r="AJ476" s="132"/>
      <c r="AK476" s="132"/>
    </row>
    <row r="477" spans="24:37" ht="14" x14ac:dyDescent="0.15">
      <c r="X477" s="132"/>
      <c r="Y477" s="132"/>
      <c r="Z477" s="132"/>
      <c r="AA477" s="132"/>
      <c r="AB477" s="132"/>
      <c r="AC477" s="132"/>
      <c r="AD477" s="132"/>
      <c r="AE477" s="132"/>
      <c r="AF477" s="132"/>
      <c r="AG477" s="132"/>
      <c r="AH477" s="132"/>
      <c r="AI477" s="132"/>
      <c r="AJ477" s="132"/>
      <c r="AK477" s="132"/>
    </row>
    <row r="478" spans="24:37" ht="14" x14ac:dyDescent="0.15">
      <c r="X478" s="132"/>
      <c r="Y478" s="132"/>
      <c r="Z478" s="132"/>
      <c r="AA478" s="132"/>
      <c r="AB478" s="132"/>
      <c r="AC478" s="132"/>
      <c r="AD478" s="132"/>
      <c r="AE478" s="132"/>
      <c r="AF478" s="132"/>
      <c r="AG478" s="132"/>
      <c r="AH478" s="132"/>
      <c r="AI478" s="132"/>
      <c r="AJ478" s="132"/>
      <c r="AK478" s="132"/>
    </row>
    <row r="479" spans="24:37" ht="14" x14ac:dyDescent="0.15">
      <c r="X479" s="132"/>
      <c r="Y479" s="132"/>
      <c r="Z479" s="132"/>
      <c r="AA479" s="132"/>
      <c r="AB479" s="132"/>
      <c r="AC479" s="132"/>
      <c r="AD479" s="132"/>
      <c r="AE479" s="132"/>
      <c r="AF479" s="132"/>
      <c r="AG479" s="132"/>
      <c r="AH479" s="132"/>
      <c r="AI479" s="132"/>
      <c r="AJ479" s="132"/>
      <c r="AK479" s="132"/>
    </row>
    <row r="480" spans="24:37" ht="14" x14ac:dyDescent="0.15">
      <c r="X480" s="132"/>
      <c r="Y480" s="132"/>
      <c r="Z480" s="132"/>
      <c r="AA480" s="132"/>
      <c r="AB480" s="132"/>
      <c r="AC480" s="132"/>
      <c r="AD480" s="132"/>
      <c r="AE480" s="132"/>
      <c r="AF480" s="132"/>
      <c r="AG480" s="132"/>
      <c r="AH480" s="132"/>
      <c r="AI480" s="132"/>
      <c r="AJ480" s="132"/>
      <c r="AK480" s="132"/>
    </row>
    <row r="481" spans="24:37" ht="14" x14ac:dyDescent="0.15">
      <c r="X481" s="132"/>
      <c r="Y481" s="132"/>
      <c r="Z481" s="132"/>
      <c r="AA481" s="132"/>
      <c r="AB481" s="132"/>
      <c r="AC481" s="132"/>
      <c r="AD481" s="132"/>
      <c r="AE481" s="132"/>
      <c r="AF481" s="132"/>
      <c r="AG481" s="132"/>
      <c r="AH481" s="132"/>
      <c r="AI481" s="132"/>
      <c r="AJ481" s="132"/>
      <c r="AK481" s="132"/>
    </row>
    <row r="482" spans="24:37" ht="14" x14ac:dyDescent="0.15">
      <c r="X482" s="132"/>
      <c r="Y482" s="132"/>
      <c r="Z482" s="132"/>
      <c r="AA482" s="132"/>
      <c r="AB482" s="132"/>
      <c r="AC482" s="132"/>
      <c r="AD482" s="132"/>
      <c r="AE482" s="132"/>
      <c r="AF482" s="132"/>
      <c r="AG482" s="132"/>
      <c r="AH482" s="132"/>
      <c r="AI482" s="132"/>
      <c r="AJ482" s="132"/>
      <c r="AK482" s="132"/>
    </row>
    <row r="483" spans="24:37" ht="14" x14ac:dyDescent="0.15">
      <c r="X483" s="132"/>
      <c r="Y483" s="132"/>
      <c r="Z483" s="132"/>
      <c r="AA483" s="132"/>
      <c r="AB483" s="132"/>
      <c r="AC483" s="132"/>
      <c r="AD483" s="132"/>
      <c r="AE483" s="132"/>
      <c r="AF483" s="132"/>
      <c r="AG483" s="132"/>
      <c r="AH483" s="132"/>
      <c r="AI483" s="132"/>
      <c r="AJ483" s="132"/>
      <c r="AK483" s="132"/>
    </row>
    <row r="484" spans="24:37" ht="14" x14ac:dyDescent="0.15">
      <c r="X484" s="132"/>
      <c r="Y484" s="132"/>
      <c r="Z484" s="132"/>
      <c r="AA484" s="132"/>
      <c r="AB484" s="132"/>
      <c r="AC484" s="132"/>
      <c r="AD484" s="132"/>
      <c r="AE484" s="132"/>
      <c r="AF484" s="132"/>
      <c r="AG484" s="132"/>
      <c r="AH484" s="132"/>
      <c r="AI484" s="132"/>
      <c r="AJ484" s="132"/>
      <c r="AK484" s="132"/>
    </row>
    <row r="485" spans="24:37" ht="14" x14ac:dyDescent="0.15">
      <c r="X485" s="132"/>
      <c r="Y485" s="132"/>
      <c r="Z485" s="132"/>
      <c r="AA485" s="132"/>
      <c r="AB485" s="132"/>
      <c r="AC485" s="132"/>
      <c r="AD485" s="132"/>
      <c r="AE485" s="132"/>
      <c r="AF485" s="132"/>
      <c r="AG485" s="132"/>
      <c r="AH485" s="132"/>
      <c r="AI485" s="132"/>
      <c r="AJ485" s="132"/>
      <c r="AK485" s="132"/>
    </row>
    <row r="486" spans="24:37" ht="14" x14ac:dyDescent="0.15">
      <c r="X486" s="132"/>
      <c r="Y486" s="132"/>
      <c r="Z486" s="132"/>
      <c r="AA486" s="132"/>
      <c r="AB486" s="132"/>
      <c r="AC486" s="132"/>
      <c r="AD486" s="132"/>
      <c r="AE486" s="132"/>
      <c r="AF486" s="132"/>
      <c r="AG486" s="132"/>
      <c r="AH486" s="132"/>
      <c r="AI486" s="132"/>
      <c r="AJ486" s="132"/>
      <c r="AK486" s="132"/>
    </row>
    <row r="487" spans="24:37" ht="14" x14ac:dyDescent="0.15">
      <c r="X487" s="132"/>
      <c r="Y487" s="132"/>
      <c r="Z487" s="132"/>
      <c r="AA487" s="132"/>
      <c r="AB487" s="132"/>
      <c r="AC487" s="132"/>
      <c r="AD487" s="132"/>
      <c r="AE487" s="132"/>
      <c r="AF487" s="132"/>
      <c r="AG487" s="132"/>
      <c r="AH487" s="132"/>
      <c r="AI487" s="132"/>
      <c r="AJ487" s="132"/>
      <c r="AK487" s="132"/>
    </row>
    <row r="488" spans="24:37" ht="14" x14ac:dyDescent="0.15">
      <c r="X488" s="132"/>
      <c r="Y488" s="132"/>
      <c r="Z488" s="132"/>
      <c r="AA488" s="132"/>
      <c r="AB488" s="132"/>
      <c r="AC488" s="132"/>
      <c r="AD488" s="132"/>
      <c r="AE488" s="132"/>
      <c r="AF488" s="132"/>
      <c r="AG488" s="132"/>
      <c r="AH488" s="132"/>
      <c r="AI488" s="132"/>
      <c r="AJ488" s="132"/>
      <c r="AK488" s="132"/>
    </row>
    <row r="489" spans="24:37" ht="14" x14ac:dyDescent="0.15">
      <c r="X489" s="132"/>
      <c r="Y489" s="132"/>
      <c r="Z489" s="132"/>
      <c r="AA489" s="132"/>
      <c r="AB489" s="132"/>
      <c r="AC489" s="132"/>
      <c r="AD489" s="132"/>
      <c r="AE489" s="132"/>
      <c r="AF489" s="132"/>
      <c r="AG489" s="132"/>
      <c r="AH489" s="132"/>
      <c r="AI489" s="132"/>
      <c r="AJ489" s="132"/>
      <c r="AK489" s="132"/>
    </row>
    <row r="490" spans="24:37" ht="14" x14ac:dyDescent="0.15">
      <c r="X490" s="132"/>
      <c r="Y490" s="132"/>
      <c r="Z490" s="132"/>
      <c r="AA490" s="132"/>
      <c r="AB490" s="132"/>
      <c r="AC490" s="132"/>
      <c r="AD490" s="132"/>
      <c r="AE490" s="132"/>
      <c r="AF490" s="132"/>
      <c r="AG490" s="132"/>
      <c r="AH490" s="132"/>
      <c r="AI490" s="132"/>
      <c r="AJ490" s="132"/>
      <c r="AK490" s="132"/>
    </row>
    <row r="491" spans="24:37" ht="14" x14ac:dyDescent="0.15">
      <c r="X491" s="132"/>
      <c r="Y491" s="132"/>
      <c r="Z491" s="132"/>
      <c r="AA491" s="132"/>
      <c r="AB491" s="132"/>
      <c r="AC491" s="132"/>
      <c r="AD491" s="132"/>
      <c r="AE491" s="132"/>
      <c r="AF491" s="132"/>
      <c r="AG491" s="132"/>
      <c r="AH491" s="132"/>
      <c r="AI491" s="132"/>
      <c r="AJ491" s="132"/>
      <c r="AK491" s="132"/>
    </row>
    <row r="492" spans="24:37" ht="14" x14ac:dyDescent="0.15">
      <c r="X492" s="132"/>
      <c r="Y492" s="132"/>
      <c r="Z492" s="132"/>
      <c r="AA492" s="132"/>
      <c r="AB492" s="132"/>
      <c r="AC492" s="132"/>
      <c r="AD492" s="132"/>
      <c r="AE492" s="132"/>
      <c r="AF492" s="132"/>
      <c r="AG492" s="132"/>
      <c r="AH492" s="132"/>
      <c r="AI492" s="132"/>
      <c r="AJ492" s="132"/>
      <c r="AK492" s="132"/>
    </row>
    <row r="493" spans="24:37" ht="14" x14ac:dyDescent="0.15">
      <c r="X493" s="132"/>
      <c r="Y493" s="132"/>
      <c r="Z493" s="132"/>
      <c r="AA493" s="132"/>
      <c r="AB493" s="132"/>
      <c r="AC493" s="132"/>
      <c r="AD493" s="132"/>
      <c r="AE493" s="132"/>
      <c r="AF493" s="132"/>
      <c r="AG493" s="132"/>
      <c r="AH493" s="132"/>
      <c r="AI493" s="132"/>
      <c r="AJ493" s="132"/>
      <c r="AK493" s="132"/>
    </row>
    <row r="494" spans="24:37" ht="14" x14ac:dyDescent="0.15">
      <c r="X494" s="132"/>
      <c r="Y494" s="132"/>
      <c r="Z494" s="132"/>
      <c r="AA494" s="132"/>
      <c r="AB494" s="132"/>
      <c r="AC494" s="132"/>
      <c r="AD494" s="132"/>
      <c r="AE494" s="132"/>
      <c r="AF494" s="132"/>
      <c r="AG494" s="132"/>
      <c r="AH494" s="132"/>
      <c r="AI494" s="132"/>
      <c r="AJ494" s="132"/>
      <c r="AK494" s="132"/>
    </row>
    <row r="495" spans="24:37" ht="14" x14ac:dyDescent="0.15">
      <c r="X495" s="132"/>
      <c r="Y495" s="132"/>
      <c r="Z495" s="132"/>
      <c r="AA495" s="132"/>
      <c r="AB495" s="132"/>
      <c r="AC495" s="132"/>
      <c r="AD495" s="132"/>
      <c r="AE495" s="132"/>
      <c r="AF495" s="132"/>
      <c r="AG495" s="132"/>
      <c r="AH495" s="132"/>
      <c r="AI495" s="132"/>
      <c r="AJ495" s="132"/>
      <c r="AK495" s="132"/>
    </row>
    <row r="496" spans="24:37" ht="14" x14ac:dyDescent="0.15">
      <c r="X496" s="132"/>
      <c r="Y496" s="132"/>
      <c r="Z496" s="132"/>
      <c r="AA496" s="132"/>
      <c r="AB496" s="132"/>
      <c r="AC496" s="132"/>
      <c r="AD496" s="132"/>
      <c r="AE496" s="132"/>
      <c r="AF496" s="132"/>
      <c r="AG496" s="132"/>
      <c r="AH496" s="132"/>
      <c r="AI496" s="132"/>
      <c r="AJ496" s="132"/>
      <c r="AK496" s="132"/>
    </row>
    <row r="497" spans="24:37" ht="14" x14ac:dyDescent="0.15">
      <c r="X497" s="132"/>
      <c r="Y497" s="132"/>
      <c r="Z497" s="132"/>
      <c r="AA497" s="132"/>
      <c r="AB497" s="132"/>
      <c r="AC497" s="132"/>
      <c r="AD497" s="132"/>
      <c r="AE497" s="132"/>
      <c r="AF497" s="132"/>
      <c r="AG497" s="132"/>
      <c r="AH497" s="132"/>
      <c r="AI497" s="132"/>
      <c r="AJ497" s="132"/>
      <c r="AK497" s="132"/>
    </row>
    <row r="498" spans="24:37" ht="14" x14ac:dyDescent="0.15">
      <c r="X498" s="132"/>
      <c r="Y498" s="132"/>
      <c r="Z498" s="132"/>
      <c r="AA498" s="132"/>
      <c r="AB498" s="132"/>
      <c r="AC498" s="132"/>
      <c r="AD498" s="132"/>
      <c r="AE498" s="132"/>
      <c r="AF498" s="132"/>
      <c r="AG498" s="132"/>
      <c r="AH498" s="132"/>
      <c r="AI498" s="132"/>
      <c r="AJ498" s="132"/>
      <c r="AK498" s="132"/>
    </row>
    <row r="499" spans="24:37" ht="14" x14ac:dyDescent="0.15">
      <c r="X499" s="132"/>
      <c r="Y499" s="132"/>
      <c r="Z499" s="132"/>
      <c r="AA499" s="132"/>
      <c r="AB499" s="132"/>
      <c r="AC499" s="132"/>
      <c r="AD499" s="132"/>
      <c r="AE499" s="132"/>
      <c r="AF499" s="132"/>
      <c r="AG499" s="132"/>
      <c r="AH499" s="132"/>
      <c r="AI499" s="132"/>
      <c r="AJ499" s="132"/>
      <c r="AK499" s="132"/>
    </row>
    <row r="500" spans="24:37" ht="14" x14ac:dyDescent="0.15">
      <c r="X500" s="132"/>
      <c r="Y500" s="132"/>
      <c r="Z500" s="132"/>
      <c r="AA500" s="132"/>
      <c r="AB500" s="132"/>
      <c r="AC500" s="132"/>
      <c r="AD500" s="132"/>
      <c r="AE500" s="132"/>
      <c r="AF500" s="132"/>
      <c r="AG500" s="132"/>
      <c r="AH500" s="132"/>
      <c r="AI500" s="132"/>
      <c r="AJ500" s="132"/>
      <c r="AK500" s="132"/>
    </row>
    <row r="501" spans="24:37" ht="14" x14ac:dyDescent="0.15">
      <c r="X501" s="132"/>
      <c r="Y501" s="132"/>
      <c r="Z501" s="132"/>
      <c r="AA501" s="132"/>
      <c r="AB501" s="132"/>
      <c r="AC501" s="132"/>
      <c r="AD501" s="132"/>
      <c r="AE501" s="132"/>
      <c r="AF501" s="132"/>
      <c r="AG501" s="132"/>
      <c r="AH501" s="132"/>
      <c r="AI501" s="132"/>
      <c r="AJ501" s="132"/>
      <c r="AK501" s="132"/>
    </row>
    <row r="502" spans="24:37" ht="14" x14ac:dyDescent="0.15">
      <c r="X502" s="132"/>
      <c r="Y502" s="132"/>
      <c r="Z502" s="132"/>
      <c r="AA502" s="132"/>
      <c r="AB502" s="132"/>
      <c r="AC502" s="132"/>
      <c r="AD502" s="132"/>
      <c r="AE502" s="132"/>
      <c r="AF502" s="132"/>
      <c r="AG502" s="132"/>
      <c r="AH502" s="132"/>
      <c r="AI502" s="132"/>
      <c r="AJ502" s="132"/>
      <c r="AK502" s="132"/>
    </row>
    <row r="503" spans="24:37" ht="14" x14ac:dyDescent="0.15">
      <c r="X503" s="132"/>
      <c r="Y503" s="132"/>
      <c r="Z503" s="132"/>
      <c r="AA503" s="132"/>
      <c r="AB503" s="132"/>
      <c r="AC503" s="132"/>
      <c r="AD503" s="132"/>
      <c r="AE503" s="132"/>
      <c r="AF503" s="132"/>
      <c r="AG503" s="132"/>
      <c r="AH503" s="132"/>
      <c r="AI503" s="132"/>
      <c r="AJ503" s="132"/>
      <c r="AK503" s="132"/>
    </row>
    <row r="504" spans="24:37" ht="14" x14ac:dyDescent="0.15">
      <c r="X504" s="132"/>
      <c r="Y504" s="132"/>
      <c r="Z504" s="132"/>
      <c r="AA504" s="132"/>
      <c r="AB504" s="132"/>
      <c r="AC504" s="132"/>
      <c r="AD504" s="132"/>
      <c r="AE504" s="132"/>
      <c r="AF504" s="132"/>
      <c r="AG504" s="132"/>
      <c r="AH504" s="132"/>
      <c r="AI504" s="132"/>
      <c r="AJ504" s="132"/>
      <c r="AK504" s="132"/>
    </row>
    <row r="505" spans="24:37" ht="14" x14ac:dyDescent="0.15">
      <c r="X505" s="132"/>
      <c r="Y505" s="132"/>
      <c r="Z505" s="132"/>
      <c r="AA505" s="132"/>
      <c r="AB505" s="132"/>
      <c r="AC505" s="132"/>
      <c r="AD505" s="132"/>
      <c r="AE505" s="132"/>
      <c r="AF505" s="132"/>
      <c r="AG505" s="132"/>
      <c r="AH505" s="132"/>
      <c r="AI505" s="132"/>
      <c r="AJ505" s="132"/>
      <c r="AK505" s="132"/>
    </row>
    <row r="506" spans="24:37" ht="14" x14ac:dyDescent="0.15">
      <c r="X506" s="132"/>
      <c r="Y506" s="132"/>
      <c r="Z506" s="132"/>
      <c r="AA506" s="132"/>
      <c r="AB506" s="132"/>
      <c r="AC506" s="132"/>
      <c r="AD506" s="132"/>
      <c r="AE506" s="132"/>
      <c r="AF506" s="132"/>
      <c r="AG506" s="132"/>
      <c r="AH506" s="132"/>
      <c r="AI506" s="132"/>
      <c r="AJ506" s="132"/>
      <c r="AK506" s="132"/>
    </row>
    <row r="507" spans="24:37" ht="14" x14ac:dyDescent="0.15">
      <c r="X507" s="132"/>
      <c r="Y507" s="132"/>
      <c r="Z507" s="132"/>
      <c r="AA507" s="132"/>
      <c r="AB507" s="132"/>
      <c r="AC507" s="132"/>
      <c r="AD507" s="132"/>
      <c r="AE507" s="132"/>
      <c r="AF507" s="132"/>
      <c r="AG507" s="132"/>
      <c r="AH507" s="132"/>
      <c r="AI507" s="132"/>
      <c r="AJ507" s="132"/>
      <c r="AK507" s="132"/>
    </row>
    <row r="508" spans="24:37" ht="14" x14ac:dyDescent="0.15">
      <c r="X508" s="132"/>
      <c r="Y508" s="132"/>
      <c r="Z508" s="132"/>
      <c r="AA508" s="132"/>
      <c r="AB508" s="132"/>
      <c r="AC508" s="132"/>
      <c r="AD508" s="132"/>
      <c r="AE508" s="132"/>
      <c r="AF508" s="132"/>
      <c r="AG508" s="132"/>
      <c r="AH508" s="132"/>
      <c r="AI508" s="132"/>
      <c r="AJ508" s="132"/>
      <c r="AK508" s="132"/>
    </row>
    <row r="509" spans="24:37" ht="14" x14ac:dyDescent="0.15">
      <c r="X509" s="132"/>
      <c r="Y509" s="132"/>
      <c r="Z509" s="132"/>
      <c r="AA509" s="132"/>
      <c r="AB509" s="132"/>
      <c r="AC509" s="132"/>
      <c r="AD509" s="132"/>
      <c r="AE509" s="132"/>
      <c r="AF509" s="132"/>
      <c r="AG509" s="132"/>
      <c r="AH509" s="132"/>
      <c r="AI509" s="132"/>
      <c r="AJ509" s="132"/>
      <c r="AK509" s="132"/>
    </row>
    <row r="510" spans="24:37" ht="14" x14ac:dyDescent="0.15">
      <c r="X510" s="132"/>
      <c r="Y510" s="132"/>
      <c r="Z510" s="132"/>
      <c r="AA510" s="132"/>
      <c r="AB510" s="132"/>
      <c r="AC510" s="132"/>
      <c r="AD510" s="132"/>
      <c r="AE510" s="132"/>
      <c r="AF510" s="132"/>
      <c r="AG510" s="132"/>
      <c r="AH510" s="132"/>
      <c r="AI510" s="132"/>
      <c r="AJ510" s="132"/>
      <c r="AK510" s="132"/>
    </row>
    <row r="511" spans="24:37" ht="14" x14ac:dyDescent="0.15">
      <c r="X511" s="132"/>
      <c r="Y511" s="132"/>
      <c r="Z511" s="132"/>
      <c r="AA511" s="132"/>
      <c r="AB511" s="132"/>
      <c r="AC511" s="132"/>
      <c r="AD511" s="132"/>
      <c r="AE511" s="132"/>
      <c r="AF511" s="132"/>
      <c r="AG511" s="132"/>
      <c r="AH511" s="132"/>
      <c r="AI511" s="132"/>
      <c r="AJ511" s="132"/>
      <c r="AK511" s="132"/>
    </row>
    <row r="512" spans="24:37" ht="14" x14ac:dyDescent="0.15">
      <c r="X512" s="132"/>
      <c r="Y512" s="132"/>
      <c r="Z512" s="132"/>
      <c r="AA512" s="132"/>
      <c r="AB512" s="132"/>
      <c r="AC512" s="132"/>
      <c r="AD512" s="132"/>
      <c r="AE512" s="132"/>
      <c r="AF512" s="132"/>
      <c r="AG512" s="132"/>
      <c r="AH512" s="132"/>
      <c r="AI512" s="132"/>
      <c r="AJ512" s="132"/>
      <c r="AK512" s="132"/>
    </row>
    <row r="513" spans="24:37" ht="14" x14ac:dyDescent="0.15">
      <c r="X513" s="132"/>
      <c r="Y513" s="132"/>
      <c r="Z513" s="132"/>
      <c r="AA513" s="132"/>
      <c r="AB513" s="132"/>
      <c r="AC513" s="132"/>
      <c r="AD513" s="132"/>
      <c r="AE513" s="132"/>
      <c r="AF513" s="132"/>
      <c r="AG513" s="132"/>
      <c r="AH513" s="132"/>
      <c r="AI513" s="132"/>
      <c r="AJ513" s="132"/>
      <c r="AK513" s="132"/>
    </row>
    <row r="514" spans="24:37" ht="14" x14ac:dyDescent="0.15">
      <c r="X514" s="132"/>
      <c r="Y514" s="132"/>
      <c r="Z514" s="132"/>
      <c r="AA514" s="132"/>
      <c r="AB514" s="132"/>
      <c r="AC514" s="132"/>
      <c r="AD514" s="132"/>
      <c r="AE514" s="132"/>
      <c r="AF514" s="132"/>
      <c r="AG514" s="132"/>
      <c r="AH514" s="132"/>
      <c r="AI514" s="132"/>
      <c r="AJ514" s="132"/>
      <c r="AK514" s="132"/>
    </row>
    <row r="515" spans="24:37" ht="14" x14ac:dyDescent="0.15">
      <c r="X515" s="132"/>
      <c r="Y515" s="132"/>
      <c r="Z515" s="132"/>
      <c r="AA515" s="132"/>
      <c r="AB515" s="132"/>
      <c r="AC515" s="132"/>
      <c r="AD515" s="132"/>
      <c r="AE515" s="132"/>
      <c r="AF515" s="132"/>
      <c r="AG515" s="132"/>
      <c r="AH515" s="132"/>
      <c r="AI515" s="132"/>
      <c r="AJ515" s="132"/>
      <c r="AK515" s="132"/>
    </row>
    <row r="516" spans="24:37" ht="14" x14ac:dyDescent="0.15">
      <c r="X516" s="132"/>
      <c r="Y516" s="132"/>
      <c r="Z516" s="132"/>
      <c r="AA516" s="132"/>
      <c r="AB516" s="132"/>
      <c r="AC516" s="132"/>
      <c r="AD516" s="132"/>
      <c r="AE516" s="132"/>
      <c r="AF516" s="132"/>
      <c r="AG516" s="132"/>
      <c r="AH516" s="132"/>
      <c r="AI516" s="132"/>
      <c r="AJ516" s="132"/>
      <c r="AK516" s="132"/>
    </row>
    <row r="517" spans="24:37" ht="14" x14ac:dyDescent="0.15">
      <c r="X517" s="132"/>
      <c r="Y517" s="132"/>
      <c r="Z517" s="132"/>
      <c r="AA517" s="132"/>
      <c r="AB517" s="132"/>
      <c r="AC517" s="132"/>
      <c r="AD517" s="132"/>
      <c r="AE517" s="132"/>
      <c r="AF517" s="132"/>
      <c r="AG517" s="132"/>
      <c r="AH517" s="132"/>
      <c r="AI517" s="132"/>
      <c r="AJ517" s="132"/>
      <c r="AK517" s="132"/>
    </row>
    <row r="518" spans="24:37" ht="14" x14ac:dyDescent="0.15">
      <c r="X518" s="132"/>
      <c r="Y518" s="132"/>
      <c r="Z518" s="132"/>
      <c r="AA518" s="132"/>
      <c r="AB518" s="132"/>
      <c r="AC518" s="132"/>
      <c r="AD518" s="132"/>
      <c r="AE518" s="132"/>
      <c r="AF518" s="132"/>
      <c r="AG518" s="132"/>
      <c r="AH518" s="132"/>
      <c r="AI518" s="132"/>
      <c r="AJ518" s="132"/>
      <c r="AK518" s="132"/>
    </row>
    <row r="519" spans="24:37" ht="14" x14ac:dyDescent="0.15">
      <c r="X519" s="132"/>
      <c r="Y519" s="132"/>
      <c r="Z519" s="132"/>
      <c r="AA519" s="132"/>
      <c r="AB519" s="132"/>
      <c r="AC519" s="132"/>
      <c r="AD519" s="132"/>
      <c r="AE519" s="132"/>
      <c r="AF519" s="132"/>
      <c r="AG519" s="132"/>
      <c r="AH519" s="132"/>
      <c r="AI519" s="132"/>
      <c r="AJ519" s="132"/>
      <c r="AK519" s="132"/>
    </row>
    <row r="520" spans="24:37" ht="14" x14ac:dyDescent="0.15">
      <c r="X520" s="132"/>
      <c r="Y520" s="132"/>
      <c r="Z520" s="132"/>
      <c r="AA520" s="132"/>
      <c r="AB520" s="132"/>
      <c r="AC520" s="132"/>
      <c r="AD520" s="132"/>
      <c r="AE520" s="132"/>
      <c r="AF520" s="132"/>
      <c r="AG520" s="132"/>
      <c r="AH520" s="132"/>
      <c r="AI520" s="132"/>
      <c r="AJ520" s="132"/>
      <c r="AK520" s="132"/>
    </row>
    <row r="521" spans="24:37" ht="14" x14ac:dyDescent="0.15">
      <c r="X521" s="132"/>
      <c r="Y521" s="132"/>
      <c r="Z521" s="132"/>
      <c r="AA521" s="132"/>
      <c r="AB521" s="132"/>
      <c r="AC521" s="132"/>
      <c r="AD521" s="132"/>
      <c r="AE521" s="132"/>
      <c r="AF521" s="132"/>
      <c r="AG521" s="132"/>
      <c r="AH521" s="132"/>
      <c r="AI521" s="132"/>
      <c r="AJ521" s="132"/>
      <c r="AK521" s="132"/>
    </row>
    <row r="522" spans="24:37" ht="14" x14ac:dyDescent="0.15">
      <c r="X522" s="132"/>
      <c r="Y522" s="132"/>
      <c r="Z522" s="132"/>
      <c r="AA522" s="132"/>
      <c r="AB522" s="132"/>
      <c r="AC522" s="132"/>
      <c r="AD522" s="132"/>
      <c r="AE522" s="132"/>
      <c r="AF522" s="132"/>
      <c r="AG522" s="132"/>
      <c r="AH522" s="132"/>
      <c r="AI522" s="132"/>
      <c r="AJ522" s="132"/>
      <c r="AK522" s="132"/>
    </row>
    <row r="523" spans="24:37" ht="14" x14ac:dyDescent="0.15">
      <c r="X523" s="132"/>
      <c r="Y523" s="132"/>
      <c r="Z523" s="132"/>
      <c r="AA523" s="132"/>
      <c r="AB523" s="132"/>
      <c r="AC523" s="132"/>
      <c r="AD523" s="132"/>
      <c r="AE523" s="132"/>
      <c r="AF523" s="132"/>
      <c r="AG523" s="132"/>
      <c r="AH523" s="132"/>
      <c r="AI523" s="132"/>
      <c r="AJ523" s="132"/>
      <c r="AK523" s="132"/>
    </row>
    <row r="524" spans="24:37" ht="14" x14ac:dyDescent="0.15">
      <c r="X524" s="132"/>
      <c r="Y524" s="132"/>
      <c r="Z524" s="132"/>
      <c r="AA524" s="132"/>
      <c r="AB524" s="132"/>
      <c r="AC524" s="132"/>
      <c r="AD524" s="132"/>
      <c r="AE524" s="132"/>
      <c r="AF524" s="132"/>
      <c r="AG524" s="132"/>
      <c r="AH524" s="132"/>
      <c r="AI524" s="132"/>
      <c r="AJ524" s="132"/>
      <c r="AK524" s="132"/>
    </row>
    <row r="525" spans="24:37" ht="14" x14ac:dyDescent="0.15">
      <c r="X525" s="132"/>
      <c r="Y525" s="132"/>
      <c r="Z525" s="132"/>
      <c r="AA525" s="132"/>
      <c r="AB525" s="132"/>
      <c r="AC525" s="132"/>
      <c r="AD525" s="132"/>
      <c r="AE525" s="132"/>
      <c r="AF525" s="132"/>
      <c r="AG525" s="132"/>
      <c r="AH525" s="132"/>
      <c r="AI525" s="132"/>
      <c r="AJ525" s="132"/>
      <c r="AK525" s="132"/>
    </row>
    <row r="526" spans="24:37" ht="14" x14ac:dyDescent="0.15">
      <c r="X526" s="132"/>
      <c r="Y526" s="132"/>
      <c r="Z526" s="132"/>
      <c r="AA526" s="132"/>
      <c r="AB526" s="132"/>
      <c r="AC526" s="132"/>
      <c r="AD526" s="132"/>
      <c r="AE526" s="132"/>
      <c r="AF526" s="132"/>
      <c r="AG526" s="132"/>
      <c r="AH526" s="132"/>
      <c r="AI526" s="132"/>
      <c r="AJ526" s="132"/>
      <c r="AK526" s="132"/>
    </row>
    <row r="527" spans="24:37" ht="14" x14ac:dyDescent="0.15">
      <c r="X527" s="132"/>
      <c r="Y527" s="132"/>
      <c r="Z527" s="132"/>
      <c r="AA527" s="132"/>
      <c r="AB527" s="132"/>
      <c r="AC527" s="132"/>
      <c r="AD527" s="132"/>
      <c r="AE527" s="132"/>
      <c r="AF527" s="132"/>
      <c r="AG527" s="132"/>
      <c r="AH527" s="132"/>
      <c r="AI527" s="132"/>
      <c r="AJ527" s="132"/>
      <c r="AK527" s="132"/>
    </row>
    <row r="528" spans="24:37" ht="14" x14ac:dyDescent="0.15">
      <c r="X528" s="132"/>
      <c r="Y528" s="132"/>
      <c r="Z528" s="132"/>
      <c r="AA528" s="132"/>
      <c r="AB528" s="132"/>
      <c r="AC528" s="132"/>
      <c r="AD528" s="132"/>
      <c r="AE528" s="132"/>
      <c r="AF528" s="132"/>
      <c r="AG528" s="132"/>
      <c r="AH528" s="132"/>
      <c r="AI528" s="132"/>
      <c r="AJ528" s="132"/>
      <c r="AK528" s="132"/>
    </row>
    <row r="529" spans="24:37" ht="14" x14ac:dyDescent="0.15">
      <c r="X529" s="132"/>
      <c r="Y529" s="132"/>
      <c r="Z529" s="132"/>
      <c r="AA529" s="132"/>
      <c r="AB529" s="132"/>
      <c r="AC529" s="132"/>
      <c r="AD529" s="132"/>
      <c r="AE529" s="132"/>
      <c r="AF529" s="132"/>
      <c r="AG529" s="132"/>
      <c r="AH529" s="132"/>
      <c r="AI529" s="132"/>
      <c r="AJ529" s="132"/>
      <c r="AK529" s="132"/>
    </row>
    <row r="530" spans="24:37" ht="14" x14ac:dyDescent="0.15">
      <c r="X530" s="132"/>
      <c r="Y530" s="132"/>
      <c r="Z530" s="132"/>
      <c r="AA530" s="132"/>
      <c r="AB530" s="132"/>
      <c r="AC530" s="132"/>
      <c r="AD530" s="132"/>
      <c r="AE530" s="132"/>
      <c r="AF530" s="132"/>
      <c r="AG530" s="132"/>
      <c r="AH530" s="132"/>
      <c r="AI530" s="132"/>
      <c r="AJ530" s="132"/>
      <c r="AK530" s="132"/>
    </row>
    <row r="531" spans="24:37" ht="14" x14ac:dyDescent="0.15">
      <c r="X531" s="132"/>
      <c r="Y531" s="132"/>
      <c r="Z531" s="132"/>
      <c r="AA531" s="132"/>
      <c r="AB531" s="132"/>
      <c r="AC531" s="132"/>
      <c r="AD531" s="132"/>
      <c r="AE531" s="132"/>
      <c r="AF531" s="132"/>
      <c r="AG531" s="132"/>
      <c r="AH531" s="132"/>
      <c r="AI531" s="132"/>
      <c r="AJ531" s="132"/>
      <c r="AK531" s="132"/>
    </row>
    <row r="532" spans="24:37" ht="14" x14ac:dyDescent="0.15">
      <c r="X532" s="132"/>
      <c r="Y532" s="132"/>
      <c r="Z532" s="132"/>
      <c r="AA532" s="132"/>
      <c r="AB532" s="132"/>
      <c r="AC532" s="132"/>
      <c r="AD532" s="132"/>
      <c r="AE532" s="132"/>
      <c r="AF532" s="132"/>
      <c r="AG532" s="132"/>
      <c r="AH532" s="132"/>
      <c r="AI532" s="132"/>
      <c r="AJ532" s="132"/>
      <c r="AK532" s="132"/>
    </row>
    <row r="533" spans="24:37" ht="14" x14ac:dyDescent="0.15">
      <c r="X533" s="132"/>
      <c r="Y533" s="132"/>
      <c r="Z533" s="132"/>
      <c r="AA533" s="132"/>
      <c r="AB533" s="132"/>
      <c r="AC533" s="132"/>
      <c r="AD533" s="132"/>
      <c r="AE533" s="132"/>
      <c r="AF533" s="132"/>
      <c r="AG533" s="132"/>
      <c r="AH533" s="132"/>
      <c r="AI533" s="132"/>
      <c r="AJ533" s="132"/>
      <c r="AK533" s="132"/>
    </row>
    <row r="534" spans="24:37" ht="14" x14ac:dyDescent="0.15">
      <c r="X534" s="132"/>
      <c r="Y534" s="132"/>
      <c r="Z534" s="132"/>
      <c r="AA534" s="132"/>
      <c r="AB534" s="132"/>
      <c r="AC534" s="132"/>
      <c r="AD534" s="132"/>
      <c r="AE534" s="132"/>
      <c r="AF534" s="132"/>
      <c r="AG534" s="132"/>
      <c r="AH534" s="132"/>
      <c r="AI534" s="132"/>
      <c r="AJ534" s="132"/>
      <c r="AK534" s="132"/>
    </row>
    <row r="535" spans="24:37" ht="14" x14ac:dyDescent="0.15">
      <c r="X535" s="132"/>
      <c r="Y535" s="132"/>
      <c r="Z535" s="132"/>
      <c r="AA535" s="132"/>
      <c r="AB535" s="132"/>
      <c r="AC535" s="132"/>
      <c r="AD535" s="132"/>
      <c r="AE535" s="132"/>
      <c r="AF535" s="132"/>
      <c r="AG535" s="132"/>
      <c r="AH535" s="132"/>
      <c r="AI535" s="132"/>
      <c r="AJ535" s="132"/>
      <c r="AK535" s="132"/>
    </row>
    <row r="536" spans="24:37" ht="14" x14ac:dyDescent="0.15">
      <c r="X536" s="132"/>
      <c r="Y536" s="132"/>
      <c r="Z536" s="132"/>
      <c r="AA536" s="132"/>
      <c r="AB536" s="132"/>
      <c r="AC536" s="132"/>
      <c r="AD536" s="132"/>
      <c r="AE536" s="132"/>
      <c r="AF536" s="132"/>
      <c r="AG536" s="132"/>
      <c r="AH536" s="132"/>
      <c r="AI536" s="132"/>
      <c r="AJ536" s="132"/>
      <c r="AK536" s="132"/>
    </row>
    <row r="537" spans="24:37" ht="14" x14ac:dyDescent="0.15">
      <c r="X537" s="132"/>
      <c r="Y537" s="132"/>
      <c r="Z537" s="132"/>
      <c r="AA537" s="132"/>
      <c r="AB537" s="132"/>
      <c r="AC537" s="132"/>
      <c r="AD537" s="132"/>
      <c r="AE537" s="132"/>
      <c r="AF537" s="132"/>
      <c r="AG537" s="132"/>
      <c r="AH537" s="132"/>
      <c r="AI537" s="132"/>
      <c r="AJ537" s="132"/>
      <c r="AK537" s="132"/>
    </row>
    <row r="538" spans="24:37" ht="14" x14ac:dyDescent="0.15">
      <c r="X538" s="132"/>
      <c r="Y538" s="132"/>
      <c r="Z538" s="132"/>
      <c r="AA538" s="132"/>
      <c r="AB538" s="132"/>
      <c r="AC538" s="132"/>
      <c r="AD538" s="132"/>
      <c r="AE538" s="132"/>
      <c r="AF538" s="132"/>
      <c r="AG538" s="132"/>
      <c r="AH538" s="132"/>
      <c r="AI538" s="132"/>
      <c r="AJ538" s="132"/>
      <c r="AK538" s="132"/>
    </row>
    <row r="539" spans="24:37" ht="14" x14ac:dyDescent="0.15">
      <c r="X539" s="132"/>
      <c r="Y539" s="132"/>
      <c r="Z539" s="132"/>
      <c r="AA539" s="132"/>
      <c r="AB539" s="132"/>
      <c r="AC539" s="132"/>
      <c r="AD539" s="132"/>
      <c r="AE539" s="132"/>
      <c r="AF539" s="132"/>
      <c r="AG539" s="132"/>
      <c r="AH539" s="132"/>
      <c r="AI539" s="132"/>
      <c r="AJ539" s="132"/>
      <c r="AK539" s="132"/>
    </row>
    <row r="540" spans="24:37" ht="14" x14ac:dyDescent="0.15">
      <c r="X540" s="132"/>
      <c r="Y540" s="132"/>
      <c r="Z540" s="132"/>
      <c r="AA540" s="132"/>
      <c r="AB540" s="132"/>
      <c r="AC540" s="132"/>
      <c r="AD540" s="132"/>
      <c r="AE540" s="132"/>
      <c r="AF540" s="132"/>
      <c r="AG540" s="132"/>
      <c r="AH540" s="132"/>
      <c r="AI540" s="132"/>
      <c r="AJ540" s="132"/>
      <c r="AK540" s="132"/>
    </row>
    <row r="541" spans="24:37" ht="14" x14ac:dyDescent="0.15">
      <c r="X541" s="132"/>
      <c r="Y541" s="132"/>
      <c r="Z541" s="132"/>
      <c r="AA541" s="132"/>
      <c r="AB541" s="132"/>
      <c r="AC541" s="132"/>
      <c r="AD541" s="132"/>
      <c r="AE541" s="132"/>
      <c r="AF541" s="132"/>
      <c r="AG541" s="132"/>
      <c r="AH541" s="132"/>
      <c r="AI541" s="132"/>
      <c r="AJ541" s="132"/>
      <c r="AK541" s="132"/>
    </row>
    <row r="542" spans="24:37" ht="14" x14ac:dyDescent="0.15">
      <c r="X542" s="132"/>
      <c r="Y542" s="132"/>
      <c r="Z542" s="132"/>
      <c r="AA542" s="132"/>
      <c r="AB542" s="132"/>
      <c r="AC542" s="132"/>
      <c r="AD542" s="132"/>
      <c r="AE542" s="132"/>
      <c r="AF542" s="132"/>
      <c r="AG542" s="132"/>
      <c r="AH542" s="132"/>
      <c r="AI542" s="132"/>
      <c r="AJ542" s="132"/>
      <c r="AK542" s="132"/>
    </row>
    <row r="543" spans="24:37" ht="14" x14ac:dyDescent="0.15">
      <c r="X543" s="132"/>
      <c r="Y543" s="132"/>
      <c r="Z543" s="132"/>
      <c r="AA543" s="132"/>
      <c r="AB543" s="132"/>
      <c r="AC543" s="132"/>
      <c r="AD543" s="132"/>
      <c r="AE543" s="132"/>
      <c r="AF543" s="132"/>
      <c r="AG543" s="132"/>
      <c r="AH543" s="132"/>
      <c r="AI543" s="132"/>
      <c r="AJ543" s="132"/>
      <c r="AK543" s="132"/>
    </row>
    <row r="544" spans="24:37" ht="14" x14ac:dyDescent="0.15">
      <c r="X544" s="132"/>
      <c r="Y544" s="132"/>
      <c r="Z544" s="132"/>
      <c r="AA544" s="132"/>
      <c r="AB544" s="132"/>
      <c r="AC544" s="132"/>
      <c r="AD544" s="132"/>
      <c r="AE544" s="132"/>
      <c r="AF544" s="132"/>
      <c r="AG544" s="132"/>
      <c r="AH544" s="132"/>
      <c r="AI544" s="132"/>
      <c r="AJ544" s="132"/>
      <c r="AK544" s="132"/>
    </row>
    <row r="545" spans="24:37" ht="14" x14ac:dyDescent="0.15">
      <c r="X545" s="132"/>
      <c r="Y545" s="132"/>
      <c r="Z545" s="132"/>
      <c r="AA545" s="132"/>
      <c r="AB545" s="132"/>
      <c r="AC545" s="132"/>
      <c r="AD545" s="132"/>
      <c r="AE545" s="132"/>
      <c r="AF545" s="132"/>
      <c r="AG545" s="132"/>
      <c r="AH545" s="132"/>
      <c r="AI545" s="132"/>
      <c r="AJ545" s="132"/>
      <c r="AK545" s="132"/>
    </row>
    <row r="546" spans="24:37" ht="14" x14ac:dyDescent="0.15">
      <c r="X546" s="132"/>
      <c r="Y546" s="132"/>
      <c r="Z546" s="132"/>
      <c r="AA546" s="132"/>
      <c r="AB546" s="132"/>
      <c r="AC546" s="132"/>
      <c r="AD546" s="132"/>
      <c r="AE546" s="132"/>
      <c r="AF546" s="132"/>
      <c r="AG546" s="132"/>
      <c r="AH546" s="132"/>
      <c r="AI546" s="132"/>
      <c r="AJ546" s="132"/>
      <c r="AK546" s="132"/>
    </row>
    <row r="547" spans="24:37" ht="14" x14ac:dyDescent="0.15">
      <c r="X547" s="132"/>
      <c r="Y547" s="132"/>
      <c r="Z547" s="132"/>
      <c r="AA547" s="132"/>
      <c r="AB547" s="132"/>
      <c r="AC547" s="132"/>
      <c r="AD547" s="132"/>
      <c r="AE547" s="132"/>
      <c r="AF547" s="132"/>
      <c r="AG547" s="132"/>
      <c r="AH547" s="132"/>
      <c r="AI547" s="132"/>
      <c r="AJ547" s="132"/>
      <c r="AK547" s="132"/>
    </row>
    <row r="548" spans="24:37" ht="14" x14ac:dyDescent="0.15">
      <c r="X548" s="132"/>
      <c r="Y548" s="132"/>
      <c r="Z548" s="132"/>
      <c r="AA548" s="132"/>
      <c r="AB548" s="132"/>
      <c r="AC548" s="132"/>
      <c r="AD548" s="132"/>
      <c r="AE548" s="132"/>
      <c r="AF548" s="132"/>
      <c r="AG548" s="132"/>
      <c r="AH548" s="132"/>
      <c r="AI548" s="132"/>
      <c r="AJ548" s="132"/>
      <c r="AK548" s="132"/>
    </row>
    <row r="549" spans="24:37" ht="14" x14ac:dyDescent="0.15">
      <c r="X549" s="132"/>
      <c r="Y549" s="132"/>
      <c r="Z549" s="132"/>
      <c r="AA549" s="132"/>
      <c r="AB549" s="132"/>
      <c r="AC549" s="132"/>
      <c r="AD549" s="132"/>
      <c r="AE549" s="132"/>
      <c r="AF549" s="132"/>
      <c r="AG549" s="132"/>
      <c r="AH549" s="132"/>
      <c r="AI549" s="132"/>
      <c r="AJ549" s="132"/>
      <c r="AK549" s="132"/>
    </row>
    <row r="550" spans="24:37" ht="14" x14ac:dyDescent="0.15">
      <c r="X550" s="132"/>
      <c r="Y550" s="132"/>
      <c r="Z550" s="132"/>
      <c r="AA550" s="132"/>
      <c r="AB550" s="132"/>
      <c r="AC550" s="132"/>
      <c r="AD550" s="132"/>
      <c r="AE550" s="132"/>
      <c r="AF550" s="132"/>
      <c r="AG550" s="132"/>
      <c r="AH550" s="132"/>
      <c r="AI550" s="132"/>
      <c r="AJ550" s="132"/>
      <c r="AK550" s="132"/>
    </row>
    <row r="551" spans="24:37" ht="14" x14ac:dyDescent="0.15">
      <c r="X551" s="132"/>
      <c r="Y551" s="132"/>
      <c r="Z551" s="132"/>
      <c r="AA551" s="132"/>
      <c r="AB551" s="132"/>
      <c r="AC551" s="132"/>
      <c r="AD551" s="132"/>
      <c r="AE551" s="132"/>
      <c r="AF551" s="132"/>
      <c r="AG551" s="132"/>
      <c r="AH551" s="132"/>
      <c r="AI551" s="132"/>
      <c r="AJ551" s="132"/>
      <c r="AK551" s="132"/>
    </row>
    <row r="552" spans="24:37" ht="14" x14ac:dyDescent="0.15">
      <c r="X552" s="132"/>
      <c r="Y552" s="132"/>
      <c r="Z552" s="132"/>
      <c r="AA552" s="132"/>
      <c r="AB552" s="132"/>
      <c r="AC552" s="132"/>
      <c r="AD552" s="132"/>
      <c r="AE552" s="132"/>
      <c r="AF552" s="132"/>
      <c r="AG552" s="132"/>
      <c r="AH552" s="132"/>
      <c r="AI552" s="132"/>
      <c r="AJ552" s="132"/>
      <c r="AK552" s="132"/>
    </row>
    <row r="553" spans="24:37" ht="14" x14ac:dyDescent="0.15">
      <c r="X553" s="132"/>
      <c r="Y553" s="132"/>
      <c r="Z553" s="132"/>
      <c r="AA553" s="132"/>
      <c r="AB553" s="132"/>
      <c r="AC553" s="132"/>
      <c r="AD553" s="132"/>
      <c r="AE553" s="132"/>
      <c r="AF553" s="132"/>
      <c r="AG553" s="132"/>
      <c r="AH553" s="132"/>
      <c r="AI553" s="132"/>
      <c r="AJ553" s="132"/>
      <c r="AK553" s="132"/>
    </row>
    <row r="554" spans="24:37" ht="14" x14ac:dyDescent="0.15">
      <c r="X554" s="132"/>
      <c r="Y554" s="132"/>
      <c r="Z554" s="132"/>
      <c r="AA554" s="132"/>
      <c r="AB554" s="132"/>
      <c r="AC554" s="132"/>
      <c r="AD554" s="132"/>
      <c r="AE554" s="132"/>
      <c r="AF554" s="132"/>
      <c r="AG554" s="132"/>
      <c r="AH554" s="132"/>
      <c r="AI554" s="132"/>
      <c r="AJ554" s="132"/>
      <c r="AK554" s="132"/>
    </row>
    <row r="555" spans="24:37" ht="14" x14ac:dyDescent="0.15">
      <c r="X555" s="132"/>
      <c r="Y555" s="132"/>
      <c r="Z555" s="132"/>
      <c r="AA555" s="132"/>
      <c r="AB555" s="132"/>
      <c r="AC555" s="132"/>
      <c r="AD555" s="132"/>
      <c r="AE555" s="132"/>
      <c r="AF555" s="132"/>
      <c r="AG555" s="132"/>
      <c r="AH555" s="132"/>
      <c r="AI555" s="132"/>
      <c r="AJ555" s="132"/>
      <c r="AK555" s="132"/>
    </row>
    <row r="556" spans="24:37" ht="14" x14ac:dyDescent="0.15">
      <c r="X556" s="132"/>
      <c r="Y556" s="132"/>
      <c r="Z556" s="132"/>
      <c r="AA556" s="132"/>
      <c r="AB556" s="132"/>
      <c r="AC556" s="132"/>
      <c r="AD556" s="132"/>
      <c r="AE556" s="132"/>
      <c r="AF556" s="132"/>
      <c r="AG556" s="132"/>
      <c r="AH556" s="132"/>
      <c r="AI556" s="132"/>
      <c r="AJ556" s="132"/>
      <c r="AK556" s="132"/>
    </row>
    <row r="557" spans="24:37" ht="14" x14ac:dyDescent="0.15">
      <c r="X557" s="132"/>
      <c r="Y557" s="132"/>
      <c r="Z557" s="132"/>
      <c r="AA557" s="132"/>
      <c r="AB557" s="132"/>
      <c r="AC557" s="132"/>
      <c r="AD557" s="132"/>
      <c r="AE557" s="132"/>
      <c r="AF557" s="132"/>
      <c r="AG557" s="132"/>
      <c r="AH557" s="132"/>
      <c r="AI557" s="132"/>
      <c r="AJ557" s="132"/>
      <c r="AK557" s="132"/>
    </row>
    <row r="558" spans="24:37" ht="14" x14ac:dyDescent="0.15">
      <c r="X558" s="132"/>
      <c r="Y558" s="132"/>
      <c r="Z558" s="132"/>
      <c r="AA558" s="132"/>
      <c r="AB558" s="132"/>
      <c r="AC558" s="132"/>
      <c r="AD558" s="132"/>
      <c r="AE558" s="132"/>
      <c r="AF558" s="132"/>
      <c r="AG558" s="132"/>
      <c r="AH558" s="132"/>
      <c r="AI558" s="132"/>
      <c r="AJ558" s="132"/>
      <c r="AK558" s="132"/>
    </row>
    <row r="559" spans="24:37" ht="14" x14ac:dyDescent="0.15">
      <c r="X559" s="132"/>
      <c r="Y559" s="132"/>
      <c r="Z559" s="132"/>
      <c r="AA559" s="132"/>
      <c r="AB559" s="132"/>
      <c r="AC559" s="132"/>
      <c r="AD559" s="132"/>
      <c r="AE559" s="132"/>
      <c r="AF559" s="132"/>
      <c r="AG559" s="132"/>
      <c r="AH559" s="132"/>
      <c r="AI559" s="132"/>
      <c r="AJ559" s="132"/>
      <c r="AK559" s="132"/>
    </row>
    <row r="560" spans="24:37" ht="14" x14ac:dyDescent="0.15">
      <c r="X560" s="132"/>
      <c r="Y560" s="132"/>
      <c r="Z560" s="132"/>
      <c r="AA560" s="132"/>
      <c r="AB560" s="132"/>
      <c r="AC560" s="132"/>
      <c r="AD560" s="132"/>
      <c r="AE560" s="132"/>
      <c r="AF560" s="132"/>
      <c r="AG560" s="132"/>
      <c r="AH560" s="132"/>
      <c r="AI560" s="132"/>
      <c r="AJ560" s="132"/>
      <c r="AK560" s="132"/>
    </row>
    <row r="561" spans="24:37" ht="14" x14ac:dyDescent="0.15">
      <c r="X561" s="132"/>
      <c r="Y561" s="132"/>
      <c r="Z561" s="132"/>
      <c r="AA561" s="132"/>
      <c r="AB561" s="132"/>
      <c r="AC561" s="132"/>
      <c r="AD561" s="132"/>
      <c r="AE561" s="132"/>
      <c r="AF561" s="132"/>
      <c r="AG561" s="132"/>
      <c r="AH561" s="132"/>
      <c r="AI561" s="132"/>
      <c r="AJ561" s="132"/>
      <c r="AK561" s="132"/>
    </row>
    <row r="562" spans="24:37" ht="14" x14ac:dyDescent="0.15">
      <c r="X562" s="132"/>
      <c r="Y562" s="132"/>
      <c r="Z562" s="132"/>
      <c r="AA562" s="132"/>
      <c r="AB562" s="132"/>
      <c r="AC562" s="132"/>
      <c r="AD562" s="132"/>
      <c r="AE562" s="132"/>
      <c r="AF562" s="132"/>
      <c r="AG562" s="132"/>
      <c r="AH562" s="132"/>
      <c r="AI562" s="132"/>
      <c r="AJ562" s="132"/>
      <c r="AK562" s="132"/>
    </row>
    <row r="563" spans="24:37" ht="14" x14ac:dyDescent="0.15">
      <c r="X563" s="132"/>
      <c r="Y563" s="132"/>
      <c r="Z563" s="132"/>
      <c r="AA563" s="132"/>
      <c r="AB563" s="132"/>
      <c r="AC563" s="132"/>
      <c r="AD563" s="132"/>
      <c r="AE563" s="132"/>
      <c r="AF563" s="132"/>
      <c r="AG563" s="132"/>
      <c r="AH563" s="132"/>
      <c r="AI563" s="132"/>
      <c r="AJ563" s="132"/>
      <c r="AK563" s="132"/>
    </row>
    <row r="564" spans="24:37" ht="14" x14ac:dyDescent="0.15">
      <c r="X564" s="132"/>
      <c r="Y564" s="132"/>
      <c r="Z564" s="132"/>
      <c r="AA564" s="132"/>
      <c r="AB564" s="132"/>
      <c r="AC564" s="132"/>
      <c r="AD564" s="132"/>
      <c r="AE564" s="132"/>
      <c r="AF564" s="132"/>
      <c r="AG564" s="132"/>
      <c r="AH564" s="132"/>
      <c r="AI564" s="132"/>
      <c r="AJ564" s="132"/>
      <c r="AK564" s="132"/>
    </row>
    <row r="565" spans="24:37" ht="14" x14ac:dyDescent="0.15">
      <c r="X565" s="132"/>
      <c r="Y565" s="132"/>
      <c r="Z565" s="132"/>
      <c r="AA565" s="132"/>
      <c r="AB565" s="132"/>
      <c r="AC565" s="132"/>
      <c r="AD565" s="132"/>
      <c r="AE565" s="132"/>
      <c r="AF565" s="132"/>
      <c r="AG565" s="132"/>
      <c r="AH565" s="132"/>
      <c r="AI565" s="132"/>
      <c r="AJ565" s="132"/>
      <c r="AK565" s="132"/>
    </row>
    <row r="566" spans="24:37" ht="14" x14ac:dyDescent="0.15">
      <c r="X566" s="132"/>
      <c r="Y566" s="132"/>
      <c r="Z566" s="132"/>
      <c r="AA566" s="132"/>
      <c r="AB566" s="132"/>
      <c r="AC566" s="132"/>
      <c r="AD566" s="132"/>
      <c r="AE566" s="132"/>
      <c r="AF566" s="132"/>
      <c r="AG566" s="132"/>
      <c r="AH566" s="132"/>
      <c r="AI566" s="132"/>
      <c r="AJ566" s="132"/>
      <c r="AK566" s="132"/>
    </row>
    <row r="567" spans="24:37" ht="14" x14ac:dyDescent="0.15">
      <c r="X567" s="132"/>
      <c r="Y567" s="132"/>
      <c r="Z567" s="132"/>
      <c r="AA567" s="132"/>
      <c r="AB567" s="132"/>
      <c r="AC567" s="132"/>
      <c r="AD567" s="132"/>
      <c r="AE567" s="132"/>
      <c r="AF567" s="132"/>
      <c r="AG567" s="132"/>
      <c r="AH567" s="132"/>
      <c r="AI567" s="132"/>
      <c r="AJ567" s="132"/>
      <c r="AK567" s="132"/>
    </row>
    <row r="568" spans="24:37" ht="14" x14ac:dyDescent="0.15">
      <c r="X568" s="132"/>
      <c r="Y568" s="132"/>
      <c r="Z568" s="132"/>
      <c r="AA568" s="132"/>
      <c r="AB568" s="132"/>
      <c r="AC568" s="132"/>
      <c r="AD568" s="132"/>
      <c r="AE568" s="132"/>
      <c r="AF568" s="132"/>
      <c r="AG568" s="132"/>
      <c r="AH568" s="132"/>
      <c r="AI568" s="132"/>
      <c r="AJ568" s="132"/>
      <c r="AK568" s="132"/>
    </row>
    <row r="569" spans="24:37" ht="14" x14ac:dyDescent="0.15">
      <c r="X569" s="132"/>
      <c r="Y569" s="132"/>
      <c r="Z569" s="132"/>
      <c r="AA569" s="132"/>
      <c r="AB569" s="132"/>
      <c r="AC569" s="132"/>
      <c r="AD569" s="132"/>
      <c r="AE569" s="132"/>
      <c r="AF569" s="132"/>
      <c r="AG569" s="132"/>
      <c r="AH569" s="132"/>
      <c r="AI569" s="132"/>
      <c r="AJ569" s="132"/>
      <c r="AK569" s="132"/>
    </row>
    <row r="570" spans="24:37" ht="14" x14ac:dyDescent="0.15">
      <c r="X570" s="132"/>
      <c r="Y570" s="132"/>
      <c r="Z570" s="132"/>
      <c r="AA570" s="132"/>
      <c r="AB570" s="132"/>
      <c r="AC570" s="132"/>
      <c r="AD570" s="132"/>
      <c r="AE570" s="132"/>
      <c r="AF570" s="132"/>
      <c r="AG570" s="132"/>
      <c r="AH570" s="132"/>
      <c r="AI570" s="132"/>
      <c r="AJ570" s="132"/>
      <c r="AK570" s="132"/>
    </row>
    <row r="571" spans="24:37" ht="14" x14ac:dyDescent="0.15">
      <c r="X571" s="132"/>
      <c r="Y571" s="132"/>
      <c r="Z571" s="132"/>
      <c r="AA571" s="132"/>
      <c r="AB571" s="132"/>
      <c r="AC571" s="132"/>
      <c r="AD571" s="132"/>
      <c r="AE571" s="132"/>
      <c r="AF571" s="132"/>
      <c r="AG571" s="132"/>
      <c r="AH571" s="132"/>
      <c r="AI571" s="132"/>
      <c r="AJ571" s="132"/>
      <c r="AK571" s="132"/>
    </row>
    <row r="572" spans="24:37" ht="14" x14ac:dyDescent="0.15">
      <c r="X572" s="132"/>
      <c r="Y572" s="132"/>
      <c r="Z572" s="132"/>
      <c r="AA572" s="132"/>
      <c r="AB572" s="132"/>
      <c r="AC572" s="132"/>
      <c r="AD572" s="132"/>
      <c r="AE572" s="132"/>
      <c r="AF572" s="132"/>
      <c r="AG572" s="132"/>
      <c r="AH572" s="132"/>
      <c r="AI572" s="132"/>
      <c r="AJ572" s="132"/>
      <c r="AK572" s="132"/>
    </row>
    <row r="573" spans="24:37" ht="14" x14ac:dyDescent="0.15">
      <c r="X573" s="132"/>
      <c r="Y573" s="132"/>
      <c r="Z573" s="132"/>
      <c r="AA573" s="132"/>
      <c r="AB573" s="132"/>
      <c r="AC573" s="132"/>
      <c r="AD573" s="132"/>
      <c r="AE573" s="132"/>
      <c r="AF573" s="132"/>
      <c r="AG573" s="132"/>
      <c r="AH573" s="132"/>
      <c r="AI573" s="132"/>
      <c r="AJ573" s="132"/>
      <c r="AK573" s="132"/>
    </row>
    <row r="574" spans="24:37" ht="14" x14ac:dyDescent="0.15">
      <c r="X574" s="132"/>
      <c r="Y574" s="132"/>
      <c r="Z574" s="132"/>
      <c r="AA574" s="132"/>
      <c r="AB574" s="132"/>
      <c r="AC574" s="132"/>
      <c r="AD574" s="132"/>
      <c r="AE574" s="132"/>
      <c r="AF574" s="132"/>
      <c r="AG574" s="132"/>
      <c r="AH574" s="132"/>
      <c r="AI574" s="132"/>
      <c r="AJ574" s="132"/>
      <c r="AK574" s="132"/>
    </row>
    <row r="575" spans="24:37" ht="14" x14ac:dyDescent="0.15">
      <c r="X575" s="132"/>
      <c r="Y575" s="132"/>
      <c r="Z575" s="132"/>
      <c r="AA575" s="132"/>
      <c r="AB575" s="132"/>
      <c r="AC575" s="132"/>
      <c r="AD575" s="132"/>
      <c r="AE575" s="132"/>
      <c r="AF575" s="132"/>
      <c r="AG575" s="132"/>
      <c r="AH575" s="132"/>
      <c r="AI575" s="132"/>
      <c r="AJ575" s="132"/>
      <c r="AK575" s="132"/>
    </row>
    <row r="576" spans="24:37" ht="14" x14ac:dyDescent="0.15">
      <c r="X576" s="132"/>
      <c r="Y576" s="132"/>
      <c r="Z576" s="132"/>
      <c r="AA576" s="132"/>
      <c r="AB576" s="132"/>
      <c r="AC576" s="132"/>
      <c r="AD576" s="132"/>
      <c r="AE576" s="132"/>
      <c r="AF576" s="132"/>
      <c r="AG576" s="132"/>
      <c r="AH576" s="132"/>
      <c r="AI576" s="132"/>
      <c r="AJ576" s="132"/>
      <c r="AK576" s="132"/>
    </row>
    <row r="577" spans="24:37" ht="14" x14ac:dyDescent="0.15">
      <c r="X577" s="132"/>
      <c r="Y577" s="132"/>
      <c r="Z577" s="132"/>
      <c r="AA577" s="132"/>
      <c r="AB577" s="132"/>
      <c r="AC577" s="132"/>
      <c r="AD577" s="132"/>
      <c r="AE577" s="132"/>
      <c r="AF577" s="132"/>
      <c r="AG577" s="132"/>
      <c r="AH577" s="132"/>
      <c r="AI577" s="132"/>
      <c r="AJ577" s="132"/>
      <c r="AK577" s="132"/>
    </row>
    <row r="578" spans="24:37" ht="14" x14ac:dyDescent="0.15">
      <c r="X578" s="132"/>
      <c r="Y578" s="132"/>
      <c r="Z578" s="132"/>
      <c r="AA578" s="132"/>
      <c r="AB578" s="132"/>
      <c r="AC578" s="132"/>
      <c r="AD578" s="132"/>
      <c r="AE578" s="132"/>
      <c r="AF578" s="132"/>
      <c r="AG578" s="132"/>
      <c r="AH578" s="132"/>
      <c r="AI578" s="132"/>
      <c r="AJ578" s="132"/>
      <c r="AK578" s="132"/>
    </row>
    <row r="579" spans="24:37" ht="14" x14ac:dyDescent="0.15">
      <c r="X579" s="132"/>
      <c r="Y579" s="132"/>
      <c r="Z579" s="132"/>
      <c r="AA579" s="132"/>
      <c r="AB579" s="132"/>
      <c r="AC579" s="132"/>
      <c r="AD579" s="132"/>
      <c r="AE579" s="132"/>
      <c r="AF579" s="132"/>
      <c r="AG579" s="132"/>
      <c r="AH579" s="132"/>
      <c r="AI579" s="132"/>
      <c r="AJ579" s="132"/>
      <c r="AK579" s="132"/>
    </row>
    <row r="580" spans="24:37" ht="14" x14ac:dyDescent="0.15">
      <c r="X580" s="132"/>
      <c r="Y580" s="132"/>
      <c r="Z580" s="132"/>
      <c r="AA580" s="132"/>
      <c r="AB580" s="132"/>
      <c r="AC580" s="132"/>
      <c r="AD580" s="132"/>
      <c r="AE580" s="132"/>
      <c r="AF580" s="132"/>
      <c r="AG580" s="132"/>
      <c r="AH580" s="132"/>
      <c r="AI580" s="132"/>
      <c r="AJ580" s="132"/>
      <c r="AK580" s="132"/>
    </row>
    <row r="581" spans="24:37" ht="14" x14ac:dyDescent="0.15">
      <c r="X581" s="132"/>
      <c r="Y581" s="132"/>
      <c r="Z581" s="132"/>
      <c r="AA581" s="132"/>
      <c r="AB581" s="132"/>
      <c r="AC581" s="132"/>
      <c r="AD581" s="132"/>
      <c r="AE581" s="132"/>
      <c r="AF581" s="132"/>
      <c r="AG581" s="132"/>
      <c r="AH581" s="132"/>
      <c r="AI581" s="132"/>
      <c r="AJ581" s="132"/>
      <c r="AK581" s="132"/>
    </row>
    <row r="582" spans="24:37" ht="14" x14ac:dyDescent="0.15">
      <c r="X582" s="132"/>
      <c r="Y582" s="132"/>
      <c r="Z582" s="132"/>
      <c r="AA582" s="132"/>
      <c r="AB582" s="132"/>
      <c r="AC582" s="132"/>
      <c r="AD582" s="132"/>
      <c r="AE582" s="132"/>
      <c r="AF582" s="132"/>
      <c r="AG582" s="132"/>
      <c r="AH582" s="132"/>
      <c r="AI582" s="132"/>
      <c r="AJ582" s="132"/>
      <c r="AK582" s="132"/>
    </row>
    <row r="583" spans="24:37" ht="14" x14ac:dyDescent="0.15">
      <c r="X583" s="132"/>
      <c r="Y583" s="132"/>
      <c r="Z583" s="132"/>
      <c r="AA583" s="132"/>
      <c r="AB583" s="132"/>
      <c r="AC583" s="132"/>
      <c r="AD583" s="132"/>
      <c r="AE583" s="132"/>
      <c r="AF583" s="132"/>
      <c r="AG583" s="132"/>
      <c r="AH583" s="132"/>
      <c r="AI583" s="132"/>
      <c r="AJ583" s="132"/>
      <c r="AK583" s="132"/>
    </row>
    <row r="584" spans="24:37" ht="14" x14ac:dyDescent="0.15">
      <c r="X584" s="132"/>
      <c r="Y584" s="132"/>
      <c r="Z584" s="132"/>
      <c r="AA584" s="132"/>
      <c r="AB584" s="132"/>
      <c r="AC584" s="132"/>
      <c r="AD584" s="132"/>
      <c r="AE584" s="132"/>
      <c r="AF584" s="132"/>
      <c r="AG584" s="132"/>
      <c r="AH584" s="132"/>
      <c r="AI584" s="132"/>
      <c r="AJ584" s="132"/>
      <c r="AK584" s="132"/>
    </row>
    <row r="585" spans="24:37" ht="14" x14ac:dyDescent="0.15">
      <c r="X585" s="132"/>
      <c r="Y585" s="132"/>
      <c r="Z585" s="132"/>
      <c r="AA585" s="132"/>
      <c r="AB585" s="132"/>
      <c r="AC585" s="132"/>
      <c r="AD585" s="132"/>
      <c r="AE585" s="132"/>
      <c r="AF585" s="132"/>
      <c r="AG585" s="132"/>
      <c r="AH585" s="132"/>
      <c r="AI585" s="132"/>
      <c r="AJ585" s="132"/>
      <c r="AK585" s="132"/>
    </row>
    <row r="586" spans="24:37" ht="14" x14ac:dyDescent="0.15">
      <c r="X586" s="132"/>
      <c r="Y586" s="132"/>
      <c r="Z586" s="132"/>
      <c r="AA586" s="132"/>
      <c r="AB586" s="132"/>
      <c r="AC586" s="132"/>
      <c r="AD586" s="132"/>
      <c r="AE586" s="132"/>
      <c r="AF586" s="132"/>
      <c r="AG586" s="132"/>
      <c r="AH586" s="132"/>
      <c r="AI586" s="132"/>
      <c r="AJ586" s="132"/>
      <c r="AK586" s="132"/>
    </row>
    <row r="587" spans="24:37" ht="14" x14ac:dyDescent="0.15">
      <c r="X587" s="132"/>
      <c r="Y587" s="132"/>
      <c r="Z587" s="132"/>
      <c r="AA587" s="132"/>
      <c r="AB587" s="132"/>
      <c r="AC587" s="132"/>
      <c r="AD587" s="132"/>
      <c r="AE587" s="132"/>
      <c r="AF587" s="132"/>
      <c r="AG587" s="132"/>
      <c r="AH587" s="132"/>
      <c r="AI587" s="132"/>
      <c r="AJ587" s="132"/>
      <c r="AK587" s="132"/>
    </row>
    <row r="588" spans="24:37" ht="14" x14ac:dyDescent="0.15">
      <c r="X588" s="132"/>
      <c r="Y588" s="132"/>
      <c r="Z588" s="132"/>
      <c r="AA588" s="132"/>
      <c r="AB588" s="132"/>
      <c r="AC588" s="132"/>
      <c r="AD588" s="132"/>
      <c r="AE588" s="132"/>
      <c r="AF588" s="132"/>
      <c r="AG588" s="132"/>
      <c r="AH588" s="132"/>
      <c r="AI588" s="132"/>
      <c r="AJ588" s="132"/>
      <c r="AK588" s="132"/>
    </row>
    <row r="589" spans="24:37" ht="14" x14ac:dyDescent="0.15">
      <c r="X589" s="132"/>
      <c r="Y589" s="132"/>
      <c r="Z589" s="132"/>
      <c r="AA589" s="132"/>
      <c r="AB589" s="132"/>
      <c r="AC589" s="132"/>
      <c r="AD589" s="132"/>
      <c r="AE589" s="132"/>
      <c r="AF589" s="132"/>
      <c r="AG589" s="132"/>
      <c r="AH589" s="132"/>
      <c r="AI589" s="132"/>
      <c r="AJ589" s="132"/>
      <c r="AK589" s="132"/>
    </row>
    <row r="590" spans="24:37" ht="14" x14ac:dyDescent="0.15">
      <c r="X590" s="132"/>
      <c r="Y590" s="132"/>
      <c r="Z590" s="132"/>
      <c r="AA590" s="132"/>
      <c r="AB590" s="132"/>
      <c r="AC590" s="132"/>
      <c r="AD590" s="132"/>
      <c r="AE590" s="132"/>
      <c r="AF590" s="132"/>
      <c r="AG590" s="132"/>
      <c r="AH590" s="132"/>
      <c r="AI590" s="132"/>
      <c r="AJ590" s="132"/>
      <c r="AK590" s="132"/>
    </row>
    <row r="591" spans="24:37" ht="14" x14ac:dyDescent="0.15">
      <c r="X591" s="132"/>
      <c r="Y591" s="132"/>
      <c r="Z591" s="132"/>
      <c r="AA591" s="132"/>
      <c r="AB591" s="132"/>
      <c r="AC591" s="132"/>
      <c r="AD591" s="132"/>
      <c r="AE591" s="132"/>
      <c r="AF591" s="132"/>
      <c r="AG591" s="132"/>
      <c r="AH591" s="132"/>
      <c r="AI591" s="132"/>
      <c r="AJ591" s="132"/>
      <c r="AK591" s="132"/>
    </row>
    <row r="592" spans="24:37" ht="14" x14ac:dyDescent="0.15">
      <c r="X592" s="132"/>
      <c r="Y592" s="132"/>
      <c r="Z592" s="132"/>
      <c r="AA592" s="132"/>
      <c r="AB592" s="132"/>
      <c r="AC592" s="132"/>
      <c r="AD592" s="132"/>
      <c r="AE592" s="132"/>
      <c r="AF592" s="132"/>
      <c r="AG592" s="132"/>
      <c r="AH592" s="132"/>
      <c r="AI592" s="132"/>
      <c r="AJ592" s="132"/>
      <c r="AK592" s="132"/>
    </row>
    <row r="593" spans="24:37" ht="14" x14ac:dyDescent="0.15">
      <c r="X593" s="132"/>
      <c r="Y593" s="132"/>
      <c r="Z593" s="132"/>
      <c r="AA593" s="132"/>
      <c r="AB593" s="132"/>
      <c r="AC593" s="132"/>
      <c r="AD593" s="132"/>
      <c r="AE593" s="132"/>
      <c r="AF593" s="132"/>
      <c r="AG593" s="132"/>
      <c r="AH593" s="132"/>
      <c r="AI593" s="132"/>
      <c r="AJ593" s="132"/>
      <c r="AK593" s="132"/>
    </row>
    <row r="594" spans="24:37" ht="14" x14ac:dyDescent="0.15">
      <c r="X594" s="132"/>
      <c r="Y594" s="132"/>
      <c r="Z594" s="132"/>
      <c r="AA594" s="132"/>
      <c r="AB594" s="132"/>
      <c r="AC594" s="132"/>
      <c r="AD594" s="132"/>
      <c r="AE594" s="132"/>
      <c r="AF594" s="132"/>
      <c r="AG594" s="132"/>
      <c r="AH594" s="132"/>
      <c r="AI594" s="132"/>
      <c r="AJ594" s="132"/>
      <c r="AK594" s="132"/>
    </row>
    <row r="595" spans="24:37" ht="14" x14ac:dyDescent="0.15">
      <c r="X595" s="132"/>
      <c r="Y595" s="132"/>
      <c r="Z595" s="132"/>
      <c r="AA595" s="132"/>
      <c r="AB595" s="132"/>
      <c r="AC595" s="132"/>
      <c r="AD595" s="132"/>
      <c r="AE595" s="132"/>
      <c r="AF595" s="132"/>
      <c r="AG595" s="132"/>
      <c r="AH595" s="132"/>
      <c r="AI595" s="132"/>
      <c r="AJ595" s="132"/>
      <c r="AK595" s="132"/>
    </row>
    <row r="596" spans="24:37" ht="14" x14ac:dyDescent="0.15">
      <c r="X596" s="132"/>
      <c r="Y596" s="132"/>
      <c r="Z596" s="132"/>
      <c r="AA596" s="132"/>
      <c r="AB596" s="132"/>
      <c r="AC596" s="132"/>
      <c r="AD596" s="132"/>
      <c r="AE596" s="132"/>
      <c r="AF596" s="132"/>
      <c r="AG596" s="132"/>
      <c r="AH596" s="132"/>
      <c r="AI596" s="132"/>
      <c r="AJ596" s="132"/>
      <c r="AK596" s="132"/>
    </row>
    <row r="597" spans="24:37" ht="14" x14ac:dyDescent="0.15">
      <c r="X597" s="132"/>
      <c r="Y597" s="132"/>
      <c r="Z597" s="132"/>
      <c r="AA597" s="132"/>
      <c r="AB597" s="132"/>
      <c r="AC597" s="132"/>
      <c r="AD597" s="132"/>
      <c r="AE597" s="132"/>
      <c r="AF597" s="132"/>
      <c r="AG597" s="132"/>
      <c r="AH597" s="132"/>
      <c r="AI597" s="132"/>
      <c r="AJ597" s="132"/>
      <c r="AK597" s="132"/>
    </row>
    <row r="598" spans="24:37" ht="14" x14ac:dyDescent="0.15">
      <c r="X598" s="132"/>
      <c r="Y598" s="132"/>
      <c r="Z598" s="132"/>
      <c r="AA598" s="132"/>
      <c r="AB598" s="132"/>
      <c r="AC598" s="132"/>
      <c r="AD598" s="132"/>
      <c r="AE598" s="132"/>
      <c r="AF598" s="132"/>
      <c r="AG598" s="132"/>
      <c r="AH598" s="132"/>
      <c r="AI598" s="132"/>
      <c r="AJ598" s="132"/>
      <c r="AK598" s="132"/>
    </row>
    <row r="599" spans="24:37" ht="14" x14ac:dyDescent="0.15">
      <c r="X599" s="132"/>
      <c r="Y599" s="132"/>
      <c r="Z599" s="132"/>
      <c r="AA599" s="132"/>
      <c r="AB599" s="132"/>
      <c r="AC599" s="132"/>
      <c r="AD599" s="132"/>
      <c r="AE599" s="132"/>
      <c r="AF599" s="132"/>
      <c r="AG599" s="132"/>
      <c r="AH599" s="132"/>
      <c r="AI599" s="132"/>
      <c r="AJ599" s="132"/>
      <c r="AK599" s="132"/>
    </row>
    <row r="600" spans="24:37" ht="14" x14ac:dyDescent="0.15">
      <c r="X600" s="132"/>
      <c r="Y600" s="132"/>
      <c r="Z600" s="132"/>
      <c r="AA600" s="132"/>
      <c r="AB600" s="132"/>
      <c r="AC600" s="132"/>
      <c r="AD600" s="132"/>
      <c r="AE600" s="132"/>
      <c r="AF600" s="132"/>
      <c r="AG600" s="132"/>
      <c r="AH600" s="132"/>
      <c r="AI600" s="132"/>
      <c r="AJ600" s="132"/>
      <c r="AK600" s="132"/>
    </row>
    <row r="601" spans="24:37" ht="14" x14ac:dyDescent="0.15">
      <c r="X601" s="132"/>
      <c r="Y601" s="132"/>
      <c r="Z601" s="132"/>
      <c r="AA601" s="132"/>
      <c r="AB601" s="132"/>
      <c r="AC601" s="132"/>
      <c r="AD601" s="132"/>
      <c r="AE601" s="132"/>
      <c r="AF601" s="132"/>
      <c r="AG601" s="132"/>
      <c r="AH601" s="132"/>
      <c r="AI601" s="132"/>
      <c r="AJ601" s="132"/>
      <c r="AK601" s="132"/>
    </row>
    <row r="602" spans="24:37" ht="14" x14ac:dyDescent="0.15">
      <c r="X602" s="132"/>
      <c r="Y602" s="132"/>
      <c r="Z602" s="132"/>
      <c r="AA602" s="132"/>
      <c r="AB602" s="132"/>
      <c r="AC602" s="132"/>
      <c r="AD602" s="132"/>
      <c r="AE602" s="132"/>
      <c r="AF602" s="132"/>
      <c r="AG602" s="132"/>
      <c r="AH602" s="132"/>
      <c r="AI602" s="132"/>
      <c r="AJ602" s="132"/>
      <c r="AK602" s="132"/>
    </row>
    <row r="603" spans="24:37" ht="14" x14ac:dyDescent="0.15">
      <c r="X603" s="132"/>
      <c r="Y603" s="132"/>
      <c r="Z603" s="132"/>
      <c r="AA603" s="132"/>
      <c r="AB603" s="132"/>
      <c r="AC603" s="132"/>
      <c r="AD603" s="132"/>
      <c r="AE603" s="132"/>
      <c r="AF603" s="132"/>
      <c r="AG603" s="132"/>
      <c r="AH603" s="132"/>
      <c r="AI603" s="132"/>
      <c r="AJ603" s="132"/>
      <c r="AK603" s="132"/>
    </row>
    <row r="604" spans="24:37" ht="14" x14ac:dyDescent="0.15">
      <c r="X604" s="132"/>
      <c r="Y604" s="132"/>
      <c r="Z604" s="132"/>
      <c r="AA604" s="132"/>
      <c r="AB604" s="132"/>
      <c r="AC604" s="132"/>
      <c r="AD604" s="132"/>
      <c r="AE604" s="132"/>
      <c r="AF604" s="132"/>
      <c r="AG604" s="132"/>
      <c r="AH604" s="132"/>
      <c r="AI604" s="132"/>
      <c r="AJ604" s="132"/>
      <c r="AK604" s="132"/>
    </row>
    <row r="605" spans="24:37" ht="14" x14ac:dyDescent="0.15">
      <c r="X605" s="132"/>
      <c r="Y605" s="132"/>
      <c r="Z605" s="132"/>
      <c r="AA605" s="132"/>
      <c r="AB605" s="132"/>
      <c r="AC605" s="132"/>
      <c r="AD605" s="132"/>
      <c r="AE605" s="132"/>
      <c r="AF605" s="132"/>
      <c r="AG605" s="132"/>
      <c r="AH605" s="132"/>
      <c r="AI605" s="132"/>
      <c r="AJ605" s="132"/>
      <c r="AK605" s="132"/>
    </row>
    <row r="606" spans="24:37" ht="14" x14ac:dyDescent="0.15">
      <c r="X606" s="132"/>
      <c r="Y606" s="132"/>
      <c r="Z606" s="132"/>
      <c r="AA606" s="132"/>
      <c r="AB606" s="132"/>
      <c r="AC606" s="132"/>
      <c r="AD606" s="132"/>
      <c r="AE606" s="132"/>
      <c r="AF606" s="132"/>
      <c r="AG606" s="132"/>
      <c r="AH606" s="132"/>
      <c r="AI606" s="132"/>
      <c r="AJ606" s="132"/>
      <c r="AK606" s="132"/>
    </row>
    <row r="607" spans="24:37" ht="14" x14ac:dyDescent="0.15">
      <c r="X607" s="132"/>
      <c r="Y607" s="132"/>
      <c r="Z607" s="132"/>
      <c r="AA607" s="132"/>
      <c r="AB607" s="132"/>
      <c r="AC607" s="132"/>
      <c r="AD607" s="132"/>
      <c r="AE607" s="132"/>
      <c r="AF607" s="132"/>
      <c r="AG607" s="132"/>
      <c r="AH607" s="132"/>
      <c r="AI607" s="132"/>
      <c r="AJ607" s="132"/>
      <c r="AK607" s="132"/>
    </row>
    <row r="608" spans="24:37" ht="14" x14ac:dyDescent="0.15">
      <c r="X608" s="132"/>
      <c r="Y608" s="132"/>
      <c r="Z608" s="132"/>
      <c r="AA608" s="132"/>
      <c r="AB608" s="132"/>
      <c r="AC608" s="132"/>
      <c r="AD608" s="132"/>
      <c r="AE608" s="132"/>
      <c r="AF608" s="132"/>
      <c r="AG608" s="132"/>
      <c r="AH608" s="132"/>
      <c r="AI608" s="132"/>
      <c r="AJ608" s="132"/>
      <c r="AK608" s="132"/>
    </row>
    <row r="609" spans="24:37" ht="14" x14ac:dyDescent="0.15">
      <c r="X609" s="132"/>
      <c r="Y609" s="132"/>
      <c r="Z609" s="132"/>
      <c r="AA609" s="132"/>
      <c r="AB609" s="132"/>
      <c r="AC609" s="132"/>
      <c r="AD609" s="132"/>
      <c r="AE609" s="132"/>
      <c r="AF609" s="132"/>
      <c r="AG609" s="132"/>
      <c r="AH609" s="132"/>
      <c r="AI609" s="132"/>
      <c r="AJ609" s="132"/>
      <c r="AK609" s="132"/>
    </row>
    <row r="610" spans="24:37" ht="14" x14ac:dyDescent="0.15">
      <c r="X610" s="132"/>
      <c r="Y610" s="132"/>
      <c r="Z610" s="132"/>
      <c r="AA610" s="132"/>
      <c r="AB610" s="132"/>
      <c r="AC610" s="132"/>
      <c r="AD610" s="132"/>
      <c r="AE610" s="132"/>
      <c r="AF610" s="132"/>
      <c r="AG610" s="132"/>
      <c r="AH610" s="132"/>
      <c r="AI610" s="132"/>
      <c r="AJ610" s="132"/>
      <c r="AK610" s="132"/>
    </row>
    <row r="611" spans="24:37" ht="14" x14ac:dyDescent="0.15">
      <c r="X611" s="132"/>
      <c r="Y611" s="132"/>
      <c r="Z611" s="132"/>
      <c r="AA611" s="132"/>
      <c r="AB611" s="132"/>
      <c r="AC611" s="132"/>
      <c r="AD611" s="132"/>
      <c r="AE611" s="132"/>
      <c r="AF611" s="132"/>
      <c r="AG611" s="132"/>
      <c r="AH611" s="132"/>
      <c r="AI611" s="132"/>
      <c r="AJ611" s="132"/>
      <c r="AK611" s="132"/>
    </row>
    <row r="612" spans="24:37" ht="14" x14ac:dyDescent="0.15">
      <c r="X612" s="132"/>
      <c r="Y612" s="132"/>
      <c r="Z612" s="132"/>
      <c r="AA612" s="132"/>
      <c r="AB612" s="132"/>
      <c r="AC612" s="132"/>
      <c r="AD612" s="132"/>
      <c r="AE612" s="132"/>
      <c r="AF612" s="132"/>
      <c r="AG612" s="132"/>
      <c r="AH612" s="132"/>
      <c r="AI612" s="132"/>
      <c r="AJ612" s="132"/>
      <c r="AK612" s="132"/>
    </row>
    <row r="613" spans="24:37" ht="14" x14ac:dyDescent="0.15">
      <c r="X613" s="132"/>
      <c r="Y613" s="132"/>
      <c r="Z613" s="132"/>
      <c r="AA613" s="132"/>
      <c r="AB613" s="132"/>
      <c r="AC613" s="132"/>
      <c r="AD613" s="132"/>
      <c r="AE613" s="132"/>
      <c r="AF613" s="132"/>
      <c r="AG613" s="132"/>
      <c r="AH613" s="132"/>
      <c r="AI613" s="132"/>
      <c r="AJ613" s="132"/>
      <c r="AK613" s="132"/>
    </row>
    <row r="614" spans="24:37" ht="14" x14ac:dyDescent="0.15">
      <c r="X614" s="132"/>
      <c r="Y614" s="132"/>
      <c r="Z614" s="132"/>
      <c r="AA614" s="132"/>
      <c r="AB614" s="132"/>
      <c r="AC614" s="132"/>
      <c r="AD614" s="132"/>
      <c r="AE614" s="132"/>
      <c r="AF614" s="132"/>
      <c r="AG614" s="132"/>
      <c r="AH614" s="132"/>
      <c r="AI614" s="132"/>
      <c r="AJ614" s="132"/>
      <c r="AK614" s="132"/>
    </row>
    <row r="615" spans="24:37" ht="14" x14ac:dyDescent="0.15">
      <c r="X615" s="132"/>
      <c r="Y615" s="132"/>
      <c r="Z615" s="132"/>
      <c r="AA615" s="132"/>
      <c r="AB615" s="132"/>
      <c r="AC615" s="132"/>
      <c r="AD615" s="132"/>
      <c r="AE615" s="132"/>
      <c r="AF615" s="132"/>
      <c r="AG615" s="132"/>
      <c r="AH615" s="132"/>
      <c r="AI615" s="132"/>
      <c r="AJ615" s="132"/>
      <c r="AK615" s="132"/>
    </row>
    <row r="616" spans="24:37" ht="14" x14ac:dyDescent="0.15">
      <c r="X616" s="132"/>
      <c r="Y616" s="132"/>
      <c r="Z616" s="132"/>
      <c r="AA616" s="132"/>
      <c r="AB616" s="132"/>
      <c r="AC616" s="132"/>
      <c r="AD616" s="132"/>
      <c r="AE616" s="132"/>
      <c r="AF616" s="132"/>
      <c r="AG616" s="132"/>
      <c r="AH616" s="132"/>
      <c r="AI616" s="132"/>
      <c r="AJ616" s="132"/>
      <c r="AK616" s="132"/>
    </row>
    <row r="617" spans="24:37" ht="14" x14ac:dyDescent="0.15">
      <c r="X617" s="132"/>
      <c r="Y617" s="132"/>
      <c r="Z617" s="132"/>
      <c r="AA617" s="132"/>
      <c r="AB617" s="132"/>
      <c r="AC617" s="132"/>
      <c r="AD617" s="132"/>
      <c r="AE617" s="132"/>
      <c r="AF617" s="132"/>
      <c r="AG617" s="132"/>
      <c r="AH617" s="132"/>
      <c r="AI617" s="132"/>
      <c r="AJ617" s="132"/>
      <c r="AK617" s="132"/>
    </row>
    <row r="618" spans="24:37" ht="14" x14ac:dyDescent="0.15">
      <c r="X618" s="132"/>
      <c r="Y618" s="132"/>
      <c r="Z618" s="132"/>
      <c r="AA618" s="132"/>
      <c r="AB618" s="132"/>
      <c r="AC618" s="132"/>
      <c r="AD618" s="132"/>
      <c r="AE618" s="132"/>
      <c r="AF618" s="132"/>
      <c r="AG618" s="132"/>
      <c r="AH618" s="132"/>
      <c r="AI618" s="132"/>
      <c r="AJ618" s="132"/>
      <c r="AK618" s="132"/>
    </row>
    <row r="619" spans="24:37" ht="14" x14ac:dyDescent="0.15">
      <c r="X619" s="132"/>
      <c r="Y619" s="132"/>
      <c r="Z619" s="132"/>
      <c r="AA619" s="132"/>
      <c r="AB619" s="132"/>
      <c r="AC619" s="132"/>
      <c r="AD619" s="132"/>
      <c r="AE619" s="132"/>
      <c r="AF619" s="132"/>
      <c r="AG619" s="132"/>
      <c r="AH619" s="132"/>
      <c r="AI619" s="132"/>
      <c r="AJ619" s="132"/>
      <c r="AK619" s="132"/>
    </row>
    <row r="620" spans="24:37" ht="14" x14ac:dyDescent="0.15">
      <c r="X620" s="132"/>
      <c r="Y620" s="132"/>
      <c r="Z620" s="132"/>
      <c r="AA620" s="132"/>
      <c r="AB620" s="132"/>
      <c r="AC620" s="132"/>
      <c r="AD620" s="132"/>
      <c r="AE620" s="132"/>
      <c r="AF620" s="132"/>
      <c r="AG620" s="132"/>
      <c r="AH620" s="132"/>
      <c r="AI620" s="132"/>
      <c r="AJ620" s="132"/>
      <c r="AK620" s="132"/>
    </row>
    <row r="621" spans="24:37" ht="14" x14ac:dyDescent="0.15">
      <c r="X621" s="132"/>
      <c r="Y621" s="132"/>
      <c r="Z621" s="132"/>
      <c r="AA621" s="132"/>
      <c r="AB621" s="132"/>
      <c r="AC621" s="132"/>
      <c r="AD621" s="132"/>
      <c r="AE621" s="132"/>
      <c r="AF621" s="132"/>
      <c r="AG621" s="132"/>
      <c r="AH621" s="132"/>
      <c r="AI621" s="132"/>
      <c r="AJ621" s="132"/>
      <c r="AK621" s="132"/>
    </row>
    <row r="622" spans="24:37" ht="14" x14ac:dyDescent="0.15">
      <c r="X622" s="132"/>
      <c r="Y622" s="132"/>
      <c r="Z622" s="132"/>
      <c r="AA622" s="132"/>
      <c r="AB622" s="132"/>
      <c r="AC622" s="132"/>
      <c r="AD622" s="132"/>
      <c r="AE622" s="132"/>
      <c r="AF622" s="132"/>
      <c r="AG622" s="132"/>
      <c r="AH622" s="132"/>
      <c r="AI622" s="132"/>
      <c r="AJ622" s="132"/>
      <c r="AK622" s="132"/>
    </row>
    <row r="623" spans="24:37" ht="14" x14ac:dyDescent="0.15">
      <c r="X623" s="132"/>
      <c r="Y623" s="132"/>
      <c r="Z623" s="132"/>
      <c r="AA623" s="132"/>
      <c r="AB623" s="132"/>
      <c r="AC623" s="132"/>
      <c r="AD623" s="132"/>
      <c r="AE623" s="132"/>
      <c r="AF623" s="132"/>
      <c r="AG623" s="132"/>
      <c r="AH623" s="132"/>
      <c r="AI623" s="132"/>
      <c r="AJ623" s="132"/>
      <c r="AK623" s="132"/>
    </row>
    <row r="624" spans="24:37" ht="14" x14ac:dyDescent="0.15">
      <c r="X624" s="132"/>
      <c r="Y624" s="132"/>
      <c r="Z624" s="132"/>
      <c r="AA624" s="132"/>
      <c r="AB624" s="132"/>
      <c r="AC624" s="132"/>
      <c r="AD624" s="132"/>
      <c r="AE624" s="132"/>
      <c r="AF624" s="132"/>
      <c r="AG624" s="132"/>
      <c r="AH624" s="132"/>
      <c r="AI624" s="132"/>
      <c r="AJ624" s="132"/>
      <c r="AK624" s="132"/>
    </row>
    <row r="625" spans="24:37" ht="14" x14ac:dyDescent="0.15">
      <c r="X625" s="132"/>
      <c r="Y625" s="132"/>
      <c r="Z625" s="132"/>
      <c r="AA625" s="132"/>
      <c r="AB625" s="132"/>
      <c r="AC625" s="132"/>
      <c r="AD625" s="132"/>
      <c r="AE625" s="132"/>
      <c r="AF625" s="132"/>
      <c r="AG625" s="132"/>
      <c r="AH625" s="132"/>
      <c r="AI625" s="132"/>
      <c r="AJ625" s="132"/>
      <c r="AK625" s="132"/>
    </row>
    <row r="626" spans="24:37" ht="14" x14ac:dyDescent="0.15">
      <c r="X626" s="132"/>
      <c r="Y626" s="132"/>
      <c r="Z626" s="132"/>
      <c r="AA626" s="132"/>
      <c r="AB626" s="132"/>
      <c r="AC626" s="132"/>
      <c r="AD626" s="132"/>
      <c r="AE626" s="132"/>
      <c r="AF626" s="132"/>
      <c r="AG626" s="132"/>
      <c r="AH626" s="132"/>
      <c r="AI626" s="132"/>
      <c r="AJ626" s="132"/>
      <c r="AK626" s="132"/>
    </row>
    <row r="627" spans="24:37" ht="14" x14ac:dyDescent="0.15">
      <c r="X627" s="132"/>
      <c r="Y627" s="132"/>
      <c r="Z627" s="132"/>
      <c r="AA627" s="132"/>
      <c r="AB627" s="132"/>
      <c r="AC627" s="132"/>
      <c r="AD627" s="132"/>
      <c r="AE627" s="132"/>
      <c r="AF627" s="132"/>
      <c r="AG627" s="132"/>
      <c r="AH627" s="132"/>
      <c r="AI627" s="132"/>
      <c r="AJ627" s="132"/>
      <c r="AK627" s="132"/>
    </row>
    <row r="628" spans="24:37" ht="14" x14ac:dyDescent="0.15">
      <c r="X628" s="132"/>
      <c r="Y628" s="132"/>
      <c r="Z628" s="132"/>
      <c r="AA628" s="132"/>
      <c r="AB628" s="132"/>
      <c r="AC628" s="132"/>
      <c r="AD628" s="132"/>
      <c r="AE628" s="132"/>
      <c r="AF628" s="132"/>
      <c r="AG628" s="132"/>
      <c r="AH628" s="132"/>
      <c r="AI628" s="132"/>
      <c r="AJ628" s="132"/>
      <c r="AK628" s="132"/>
    </row>
    <row r="629" spans="24:37" ht="14" x14ac:dyDescent="0.15">
      <c r="X629" s="132"/>
      <c r="Y629" s="132"/>
      <c r="Z629" s="132"/>
      <c r="AA629" s="132"/>
      <c r="AB629" s="132"/>
      <c r="AC629" s="132"/>
      <c r="AD629" s="132"/>
      <c r="AE629" s="132"/>
      <c r="AF629" s="132"/>
      <c r="AG629" s="132"/>
      <c r="AH629" s="132"/>
      <c r="AI629" s="132"/>
      <c r="AJ629" s="132"/>
      <c r="AK629" s="132"/>
    </row>
    <row r="630" spans="24:37" ht="14" x14ac:dyDescent="0.15">
      <c r="X630" s="132"/>
      <c r="Y630" s="132"/>
      <c r="Z630" s="132"/>
      <c r="AA630" s="132"/>
      <c r="AB630" s="132"/>
      <c r="AC630" s="132"/>
      <c r="AD630" s="132"/>
      <c r="AE630" s="132"/>
      <c r="AF630" s="132"/>
      <c r="AG630" s="132"/>
      <c r="AH630" s="132"/>
      <c r="AI630" s="132"/>
      <c r="AJ630" s="132"/>
      <c r="AK630" s="132"/>
    </row>
    <row r="631" spans="24:37" ht="14" x14ac:dyDescent="0.15">
      <c r="X631" s="132"/>
      <c r="Y631" s="132"/>
      <c r="Z631" s="132"/>
      <c r="AA631" s="132"/>
      <c r="AB631" s="132"/>
      <c r="AC631" s="132"/>
      <c r="AD631" s="132"/>
      <c r="AE631" s="132"/>
      <c r="AF631" s="132"/>
      <c r="AG631" s="132"/>
      <c r="AH631" s="132"/>
      <c r="AI631" s="132"/>
      <c r="AJ631" s="132"/>
      <c r="AK631" s="132"/>
    </row>
    <row r="632" spans="24:37" ht="14" x14ac:dyDescent="0.15">
      <c r="X632" s="132"/>
      <c r="Y632" s="132"/>
      <c r="Z632" s="132"/>
      <c r="AA632" s="132"/>
      <c r="AB632" s="132"/>
      <c r="AC632" s="132"/>
      <c r="AD632" s="132"/>
      <c r="AE632" s="132"/>
      <c r="AF632" s="132"/>
      <c r="AG632" s="132"/>
      <c r="AH632" s="132"/>
      <c r="AI632" s="132"/>
      <c r="AJ632" s="132"/>
      <c r="AK632" s="132"/>
    </row>
    <row r="633" spans="24:37" ht="14" x14ac:dyDescent="0.15">
      <c r="X633" s="132"/>
      <c r="Y633" s="132"/>
      <c r="Z633" s="132"/>
      <c r="AA633" s="132"/>
      <c r="AB633" s="132"/>
      <c r="AC633" s="132"/>
      <c r="AD633" s="132"/>
      <c r="AE633" s="132"/>
      <c r="AF633" s="132"/>
      <c r="AG633" s="132"/>
      <c r="AH633" s="132"/>
      <c r="AI633" s="132"/>
      <c r="AJ633" s="132"/>
      <c r="AK633" s="132"/>
    </row>
    <row r="634" spans="24:37" ht="14" x14ac:dyDescent="0.15">
      <c r="X634" s="132"/>
      <c r="Y634" s="132"/>
      <c r="Z634" s="132"/>
      <c r="AA634" s="132"/>
      <c r="AB634" s="132"/>
      <c r="AC634" s="132"/>
      <c r="AD634" s="132"/>
      <c r="AE634" s="132"/>
      <c r="AF634" s="132"/>
      <c r="AG634" s="132"/>
      <c r="AH634" s="132"/>
      <c r="AI634" s="132"/>
      <c r="AJ634" s="132"/>
      <c r="AK634" s="132"/>
    </row>
    <row r="635" spans="24:37" ht="14" x14ac:dyDescent="0.15">
      <c r="X635" s="132"/>
      <c r="Y635" s="132"/>
      <c r="Z635" s="132"/>
      <c r="AA635" s="132"/>
      <c r="AB635" s="132"/>
      <c r="AC635" s="132"/>
      <c r="AD635" s="132"/>
      <c r="AE635" s="132"/>
      <c r="AF635" s="132"/>
      <c r="AG635" s="132"/>
      <c r="AH635" s="132"/>
      <c r="AI635" s="132"/>
      <c r="AJ635" s="132"/>
      <c r="AK635" s="132"/>
    </row>
    <row r="636" spans="24:37" ht="14" x14ac:dyDescent="0.15">
      <c r="X636" s="132"/>
      <c r="Y636" s="132"/>
      <c r="Z636" s="132"/>
      <c r="AA636" s="132"/>
      <c r="AB636" s="132"/>
      <c r="AC636" s="132"/>
      <c r="AD636" s="132"/>
      <c r="AE636" s="132"/>
      <c r="AF636" s="132"/>
      <c r="AG636" s="132"/>
      <c r="AH636" s="132"/>
      <c r="AI636" s="132"/>
      <c r="AJ636" s="132"/>
      <c r="AK636" s="132"/>
    </row>
    <row r="637" spans="24:37" ht="14" x14ac:dyDescent="0.15">
      <c r="X637" s="132"/>
      <c r="Y637" s="132"/>
      <c r="Z637" s="132"/>
      <c r="AA637" s="132"/>
      <c r="AB637" s="132"/>
      <c r="AC637" s="132"/>
      <c r="AD637" s="132"/>
      <c r="AE637" s="132"/>
      <c r="AF637" s="132"/>
      <c r="AG637" s="132"/>
      <c r="AH637" s="132"/>
      <c r="AI637" s="132"/>
      <c r="AJ637" s="132"/>
      <c r="AK637" s="132"/>
    </row>
    <row r="638" spans="24:37" ht="14" x14ac:dyDescent="0.15">
      <c r="X638" s="132"/>
      <c r="Y638" s="132"/>
      <c r="Z638" s="132"/>
      <c r="AA638" s="132"/>
      <c r="AB638" s="132"/>
      <c r="AC638" s="132"/>
      <c r="AD638" s="132"/>
      <c r="AE638" s="132"/>
      <c r="AF638" s="132"/>
      <c r="AG638" s="132"/>
      <c r="AH638" s="132"/>
      <c r="AI638" s="132"/>
      <c r="AJ638" s="132"/>
      <c r="AK638" s="132"/>
    </row>
    <row r="639" spans="24:37" ht="14" x14ac:dyDescent="0.15">
      <c r="X639" s="132"/>
      <c r="Y639" s="132"/>
      <c r="Z639" s="132"/>
      <c r="AA639" s="132"/>
      <c r="AB639" s="132"/>
      <c r="AC639" s="132"/>
      <c r="AD639" s="132"/>
      <c r="AE639" s="132"/>
      <c r="AF639" s="132"/>
      <c r="AG639" s="132"/>
      <c r="AH639" s="132"/>
      <c r="AI639" s="132"/>
      <c r="AJ639" s="132"/>
      <c r="AK639" s="132"/>
    </row>
    <row r="640" spans="24:37" ht="14" x14ac:dyDescent="0.15">
      <c r="X640" s="132"/>
      <c r="Y640" s="132"/>
      <c r="Z640" s="132"/>
      <c r="AA640" s="132"/>
      <c r="AB640" s="132"/>
      <c r="AC640" s="132"/>
      <c r="AD640" s="132"/>
      <c r="AE640" s="132"/>
      <c r="AF640" s="132"/>
      <c r="AG640" s="132"/>
      <c r="AH640" s="132"/>
      <c r="AI640" s="132"/>
      <c r="AJ640" s="132"/>
      <c r="AK640" s="132"/>
    </row>
    <row r="641" spans="24:37" ht="14" x14ac:dyDescent="0.15">
      <c r="X641" s="132"/>
      <c r="Y641" s="132"/>
      <c r="Z641" s="132"/>
      <c r="AA641" s="132"/>
      <c r="AB641" s="132"/>
      <c r="AC641" s="132"/>
      <c r="AD641" s="132"/>
      <c r="AE641" s="132"/>
      <c r="AF641" s="132"/>
      <c r="AG641" s="132"/>
      <c r="AH641" s="132"/>
      <c r="AI641" s="132"/>
      <c r="AJ641" s="132"/>
      <c r="AK641" s="132"/>
    </row>
    <row r="642" spans="24:37" ht="14" x14ac:dyDescent="0.15">
      <c r="X642" s="132"/>
      <c r="Y642" s="132"/>
      <c r="Z642" s="132"/>
      <c r="AA642" s="132"/>
      <c r="AB642" s="132"/>
      <c r="AC642" s="132"/>
      <c r="AD642" s="132"/>
      <c r="AE642" s="132"/>
      <c r="AF642" s="132"/>
      <c r="AG642" s="132"/>
      <c r="AH642" s="132"/>
      <c r="AI642" s="132"/>
      <c r="AJ642" s="132"/>
      <c r="AK642" s="132"/>
    </row>
    <row r="643" spans="24:37" ht="14" x14ac:dyDescent="0.15">
      <c r="X643" s="132"/>
      <c r="Y643" s="132"/>
      <c r="Z643" s="132"/>
      <c r="AA643" s="132"/>
      <c r="AB643" s="132"/>
      <c r="AC643" s="132"/>
      <c r="AD643" s="132"/>
      <c r="AE643" s="132"/>
      <c r="AF643" s="132"/>
      <c r="AG643" s="132"/>
      <c r="AH643" s="132"/>
      <c r="AI643" s="132"/>
      <c r="AJ643" s="132"/>
      <c r="AK643" s="132"/>
    </row>
    <row r="644" spans="24:37" ht="14" x14ac:dyDescent="0.15">
      <c r="X644" s="132"/>
      <c r="Y644" s="132"/>
      <c r="Z644" s="132"/>
      <c r="AA644" s="132"/>
      <c r="AB644" s="132"/>
      <c r="AC644" s="132"/>
      <c r="AD644" s="132"/>
      <c r="AE644" s="132"/>
      <c r="AF644" s="132"/>
      <c r="AG644" s="132"/>
      <c r="AH644" s="132"/>
      <c r="AI644" s="132"/>
      <c r="AJ644" s="132"/>
      <c r="AK644" s="132"/>
    </row>
    <row r="645" spans="24:37" ht="14" x14ac:dyDescent="0.15">
      <c r="X645" s="132"/>
      <c r="Y645" s="132"/>
      <c r="Z645" s="132"/>
      <c r="AA645" s="132"/>
      <c r="AB645" s="132"/>
      <c r="AC645" s="132"/>
      <c r="AD645" s="132"/>
      <c r="AE645" s="132"/>
      <c r="AF645" s="132"/>
      <c r="AG645" s="132"/>
      <c r="AH645" s="132"/>
      <c r="AI645" s="132"/>
      <c r="AJ645" s="132"/>
      <c r="AK645" s="132"/>
    </row>
    <row r="646" spans="24:37" ht="14" x14ac:dyDescent="0.15">
      <c r="X646" s="132"/>
      <c r="Y646" s="132"/>
      <c r="Z646" s="132"/>
      <c r="AA646" s="132"/>
      <c r="AB646" s="132"/>
      <c r="AC646" s="132"/>
      <c r="AD646" s="132"/>
      <c r="AE646" s="132"/>
      <c r="AF646" s="132"/>
      <c r="AG646" s="132"/>
      <c r="AH646" s="132"/>
      <c r="AI646" s="132"/>
      <c r="AJ646" s="132"/>
      <c r="AK646" s="132"/>
    </row>
    <row r="647" spans="24:37" ht="14" x14ac:dyDescent="0.15">
      <c r="X647" s="132"/>
      <c r="Y647" s="132"/>
      <c r="Z647" s="132"/>
      <c r="AA647" s="132"/>
      <c r="AB647" s="132"/>
      <c r="AC647" s="132"/>
      <c r="AD647" s="132"/>
      <c r="AE647" s="132"/>
      <c r="AF647" s="132"/>
      <c r="AG647" s="132"/>
      <c r="AH647" s="132"/>
      <c r="AI647" s="132"/>
      <c r="AJ647" s="132"/>
      <c r="AK647" s="132"/>
    </row>
    <row r="648" spans="24:37" ht="14" x14ac:dyDescent="0.15">
      <c r="X648" s="132"/>
      <c r="Y648" s="132"/>
      <c r="Z648" s="132"/>
      <c r="AA648" s="132"/>
      <c r="AB648" s="132"/>
      <c r="AC648" s="132"/>
      <c r="AD648" s="132"/>
      <c r="AE648" s="132"/>
      <c r="AF648" s="132"/>
      <c r="AG648" s="132"/>
      <c r="AH648" s="132"/>
      <c r="AI648" s="132"/>
      <c r="AJ648" s="132"/>
      <c r="AK648" s="132"/>
    </row>
    <row r="649" spans="24:37" ht="14" x14ac:dyDescent="0.15">
      <c r="X649" s="132"/>
      <c r="Y649" s="132"/>
      <c r="Z649" s="132"/>
      <c r="AA649" s="132"/>
      <c r="AB649" s="132"/>
      <c r="AC649" s="132"/>
      <c r="AD649" s="132"/>
      <c r="AE649" s="132"/>
      <c r="AF649" s="132"/>
      <c r="AG649" s="132"/>
      <c r="AH649" s="132"/>
      <c r="AI649" s="132"/>
      <c r="AJ649" s="132"/>
      <c r="AK649" s="132"/>
    </row>
    <row r="650" spans="24:37" ht="14" x14ac:dyDescent="0.15">
      <c r="X650" s="132"/>
      <c r="Y650" s="132"/>
      <c r="Z650" s="132"/>
      <c r="AA650" s="132"/>
      <c r="AB650" s="132"/>
      <c r="AC650" s="132"/>
      <c r="AD650" s="132"/>
      <c r="AE650" s="132"/>
      <c r="AF650" s="132"/>
      <c r="AG650" s="132"/>
      <c r="AH650" s="132"/>
      <c r="AI650" s="132"/>
      <c r="AJ650" s="132"/>
      <c r="AK650" s="132"/>
    </row>
    <row r="651" spans="24:37" ht="14" x14ac:dyDescent="0.15">
      <c r="X651" s="132"/>
      <c r="Y651" s="132"/>
      <c r="Z651" s="132"/>
      <c r="AA651" s="132"/>
      <c r="AB651" s="132"/>
      <c r="AC651" s="132"/>
      <c r="AD651" s="132"/>
      <c r="AE651" s="132"/>
      <c r="AF651" s="132"/>
      <c r="AG651" s="132"/>
      <c r="AH651" s="132"/>
      <c r="AI651" s="132"/>
      <c r="AJ651" s="132"/>
      <c r="AK651" s="132"/>
    </row>
    <row r="652" spans="24:37" ht="14" x14ac:dyDescent="0.15">
      <c r="X652" s="132"/>
      <c r="Y652" s="132"/>
      <c r="Z652" s="132"/>
      <c r="AA652" s="132"/>
      <c r="AB652" s="132"/>
      <c r="AC652" s="132"/>
      <c r="AD652" s="132"/>
      <c r="AE652" s="132"/>
      <c r="AF652" s="132"/>
      <c r="AG652" s="132"/>
      <c r="AH652" s="132"/>
      <c r="AI652" s="132"/>
      <c r="AJ652" s="132"/>
      <c r="AK652" s="132"/>
    </row>
    <row r="653" spans="24:37" ht="14" x14ac:dyDescent="0.15">
      <c r="X653" s="132"/>
      <c r="Y653" s="132"/>
      <c r="Z653" s="132"/>
      <c r="AA653" s="132"/>
      <c r="AB653" s="132"/>
      <c r="AC653" s="132"/>
      <c r="AD653" s="132"/>
      <c r="AE653" s="132"/>
      <c r="AF653" s="132"/>
      <c r="AG653" s="132"/>
      <c r="AH653" s="132"/>
      <c r="AI653" s="132"/>
      <c r="AJ653" s="132"/>
      <c r="AK653" s="132"/>
    </row>
    <row r="654" spans="24:37" ht="14" x14ac:dyDescent="0.15">
      <c r="X654" s="132"/>
      <c r="Y654" s="132"/>
      <c r="Z654" s="132"/>
      <c r="AA654" s="132"/>
      <c r="AB654" s="132"/>
      <c r="AC654" s="132"/>
      <c r="AD654" s="132"/>
      <c r="AE654" s="132"/>
      <c r="AF654" s="132"/>
      <c r="AG654" s="132"/>
      <c r="AH654" s="132"/>
      <c r="AI654" s="132"/>
      <c r="AJ654" s="132"/>
      <c r="AK654" s="132"/>
    </row>
    <row r="655" spans="24:37" ht="14" x14ac:dyDescent="0.15">
      <c r="X655" s="132"/>
      <c r="Y655" s="132"/>
      <c r="Z655" s="132"/>
      <c r="AA655" s="132"/>
      <c r="AB655" s="132"/>
      <c r="AC655" s="132"/>
      <c r="AD655" s="132"/>
      <c r="AE655" s="132"/>
      <c r="AF655" s="132"/>
      <c r="AG655" s="132"/>
      <c r="AH655" s="132"/>
      <c r="AI655" s="132"/>
      <c r="AJ655" s="132"/>
      <c r="AK655" s="132"/>
    </row>
    <row r="656" spans="24:37" ht="14" x14ac:dyDescent="0.15">
      <c r="X656" s="132"/>
      <c r="Y656" s="132"/>
      <c r="Z656" s="132"/>
      <c r="AA656" s="132"/>
      <c r="AB656" s="132"/>
      <c r="AC656" s="132"/>
      <c r="AD656" s="132"/>
      <c r="AE656" s="132"/>
      <c r="AF656" s="132"/>
      <c r="AG656" s="132"/>
      <c r="AH656" s="132"/>
      <c r="AI656" s="132"/>
      <c r="AJ656" s="132"/>
      <c r="AK656" s="132"/>
    </row>
    <row r="657" spans="24:37" ht="14" x14ac:dyDescent="0.15">
      <c r="X657" s="132"/>
      <c r="Y657" s="132"/>
      <c r="Z657" s="132"/>
      <c r="AA657" s="132"/>
      <c r="AB657" s="132"/>
      <c r="AC657" s="132"/>
      <c r="AD657" s="132"/>
      <c r="AE657" s="132"/>
      <c r="AF657" s="132"/>
      <c r="AG657" s="132"/>
      <c r="AH657" s="132"/>
      <c r="AI657" s="132"/>
      <c r="AJ657" s="132"/>
      <c r="AK657" s="132"/>
    </row>
    <row r="658" spans="24:37" ht="14" x14ac:dyDescent="0.15">
      <c r="X658" s="132"/>
      <c r="Y658" s="132"/>
      <c r="Z658" s="132"/>
      <c r="AA658" s="132"/>
      <c r="AB658" s="132"/>
      <c r="AC658" s="132"/>
      <c r="AD658" s="132"/>
      <c r="AE658" s="132"/>
      <c r="AF658" s="132"/>
      <c r="AG658" s="132"/>
      <c r="AH658" s="132"/>
      <c r="AI658" s="132"/>
      <c r="AJ658" s="132"/>
      <c r="AK658" s="132"/>
    </row>
    <row r="659" spans="24:37" ht="14" x14ac:dyDescent="0.15">
      <c r="X659" s="132"/>
      <c r="Y659" s="132"/>
      <c r="Z659" s="132"/>
      <c r="AA659" s="132"/>
      <c r="AB659" s="132"/>
      <c r="AC659" s="132"/>
      <c r="AD659" s="132"/>
      <c r="AE659" s="132"/>
      <c r="AF659" s="132"/>
      <c r="AG659" s="132"/>
      <c r="AH659" s="132"/>
      <c r="AI659" s="132"/>
      <c r="AJ659" s="132"/>
      <c r="AK659" s="132"/>
    </row>
    <row r="660" spans="24:37" ht="14" x14ac:dyDescent="0.15">
      <c r="X660" s="132"/>
      <c r="Y660" s="132"/>
      <c r="Z660" s="132"/>
      <c r="AA660" s="132"/>
      <c r="AB660" s="132"/>
      <c r="AC660" s="132"/>
      <c r="AD660" s="132"/>
      <c r="AE660" s="132"/>
      <c r="AF660" s="132"/>
      <c r="AG660" s="132"/>
      <c r="AH660" s="132"/>
      <c r="AI660" s="132"/>
      <c r="AJ660" s="132"/>
      <c r="AK660" s="132"/>
    </row>
    <row r="661" spans="24:37" ht="14" x14ac:dyDescent="0.15">
      <c r="X661" s="132"/>
      <c r="Y661" s="132"/>
      <c r="Z661" s="132"/>
      <c r="AA661" s="132"/>
      <c r="AB661" s="132"/>
      <c r="AC661" s="132"/>
      <c r="AD661" s="132"/>
      <c r="AE661" s="132"/>
      <c r="AF661" s="132"/>
      <c r="AG661" s="132"/>
      <c r="AH661" s="132"/>
      <c r="AI661" s="132"/>
      <c r="AJ661" s="132"/>
      <c r="AK661" s="132"/>
    </row>
    <row r="662" spans="24:37" ht="14" x14ac:dyDescent="0.15">
      <c r="X662" s="132"/>
      <c r="Y662" s="132"/>
      <c r="Z662" s="132"/>
      <c r="AA662" s="132"/>
      <c r="AB662" s="132"/>
      <c r="AC662" s="132"/>
      <c r="AD662" s="132"/>
      <c r="AE662" s="132"/>
      <c r="AF662" s="132"/>
      <c r="AG662" s="132"/>
      <c r="AH662" s="132"/>
      <c r="AI662" s="132"/>
      <c r="AJ662" s="132"/>
      <c r="AK662" s="132"/>
    </row>
    <row r="663" spans="24:37" ht="14" x14ac:dyDescent="0.15">
      <c r="X663" s="132"/>
      <c r="Y663" s="132"/>
      <c r="Z663" s="132"/>
      <c r="AA663" s="132"/>
      <c r="AB663" s="132"/>
      <c r="AC663" s="132"/>
      <c r="AD663" s="132"/>
      <c r="AE663" s="132"/>
      <c r="AF663" s="132"/>
      <c r="AG663" s="132"/>
      <c r="AH663" s="132"/>
      <c r="AI663" s="132"/>
      <c r="AJ663" s="132"/>
      <c r="AK663" s="132"/>
    </row>
    <row r="664" spans="24:37" ht="14" x14ac:dyDescent="0.15">
      <c r="X664" s="132"/>
      <c r="Y664" s="132"/>
      <c r="Z664" s="132"/>
      <c r="AA664" s="132"/>
      <c r="AB664" s="132"/>
      <c r="AC664" s="132"/>
      <c r="AD664" s="132"/>
      <c r="AE664" s="132"/>
      <c r="AF664" s="132"/>
      <c r="AG664" s="132"/>
      <c r="AH664" s="132"/>
      <c r="AI664" s="132"/>
      <c r="AJ664" s="132"/>
      <c r="AK664" s="132"/>
    </row>
    <row r="665" spans="24:37" ht="14" x14ac:dyDescent="0.15">
      <c r="X665" s="132"/>
      <c r="Y665" s="132"/>
      <c r="Z665" s="132"/>
      <c r="AA665" s="132"/>
      <c r="AB665" s="132"/>
      <c r="AC665" s="132"/>
      <c r="AD665" s="132"/>
      <c r="AE665" s="132"/>
      <c r="AF665" s="132"/>
      <c r="AG665" s="132"/>
      <c r="AH665" s="132"/>
      <c r="AI665" s="132"/>
      <c r="AJ665" s="132"/>
      <c r="AK665" s="132"/>
    </row>
    <row r="666" spans="24:37" ht="14" x14ac:dyDescent="0.15">
      <c r="X666" s="132"/>
      <c r="Y666" s="132"/>
      <c r="Z666" s="132"/>
      <c r="AA666" s="132"/>
      <c r="AB666" s="132"/>
      <c r="AC666" s="132"/>
      <c r="AD666" s="132"/>
      <c r="AE666" s="132"/>
      <c r="AF666" s="132"/>
      <c r="AG666" s="132"/>
      <c r="AH666" s="132"/>
      <c r="AI666" s="132"/>
      <c r="AJ666" s="132"/>
      <c r="AK666" s="132"/>
    </row>
    <row r="667" spans="24:37" ht="14" x14ac:dyDescent="0.15">
      <c r="X667" s="132"/>
      <c r="Y667" s="132"/>
      <c r="Z667" s="132"/>
      <c r="AA667" s="132"/>
      <c r="AB667" s="132"/>
      <c r="AC667" s="132"/>
      <c r="AD667" s="132"/>
      <c r="AE667" s="132"/>
      <c r="AF667" s="132"/>
      <c r="AG667" s="132"/>
      <c r="AH667" s="132"/>
      <c r="AI667" s="132"/>
      <c r="AJ667" s="132"/>
      <c r="AK667" s="132"/>
    </row>
    <row r="668" spans="24:37" ht="14" x14ac:dyDescent="0.15">
      <c r="X668" s="132"/>
      <c r="Y668" s="132"/>
      <c r="Z668" s="132"/>
      <c r="AA668" s="132"/>
      <c r="AB668" s="132"/>
      <c r="AC668" s="132"/>
      <c r="AD668" s="132"/>
      <c r="AE668" s="132"/>
      <c r="AF668" s="132"/>
      <c r="AG668" s="132"/>
      <c r="AH668" s="132"/>
      <c r="AI668" s="132"/>
      <c r="AJ668" s="132"/>
      <c r="AK668" s="132"/>
    </row>
    <row r="669" spans="24:37" ht="14" x14ac:dyDescent="0.15">
      <c r="X669" s="132"/>
      <c r="Y669" s="132"/>
      <c r="Z669" s="132"/>
      <c r="AA669" s="132"/>
      <c r="AB669" s="132"/>
      <c r="AC669" s="132"/>
      <c r="AD669" s="132"/>
      <c r="AE669" s="132"/>
      <c r="AF669" s="132"/>
      <c r="AG669" s="132"/>
      <c r="AH669" s="132"/>
      <c r="AI669" s="132"/>
      <c r="AJ669" s="132"/>
      <c r="AK669" s="132"/>
    </row>
    <row r="670" spans="24:37" ht="14" x14ac:dyDescent="0.15">
      <c r="X670" s="132"/>
      <c r="Y670" s="132"/>
      <c r="Z670" s="132"/>
      <c r="AA670" s="132"/>
      <c r="AB670" s="132"/>
      <c r="AC670" s="132"/>
      <c r="AD670" s="132"/>
      <c r="AE670" s="132"/>
      <c r="AF670" s="132"/>
      <c r="AG670" s="132"/>
      <c r="AH670" s="132"/>
      <c r="AI670" s="132"/>
      <c r="AJ670" s="132"/>
      <c r="AK670" s="132"/>
    </row>
    <row r="671" spans="24:37" ht="14" x14ac:dyDescent="0.15">
      <c r="X671" s="132"/>
      <c r="Y671" s="132"/>
      <c r="Z671" s="132"/>
      <c r="AA671" s="132"/>
      <c r="AB671" s="132"/>
      <c r="AC671" s="132"/>
      <c r="AD671" s="132"/>
      <c r="AE671" s="132"/>
      <c r="AF671" s="132"/>
      <c r="AG671" s="132"/>
      <c r="AH671" s="132"/>
      <c r="AI671" s="132"/>
      <c r="AJ671" s="132"/>
      <c r="AK671" s="132"/>
    </row>
    <row r="672" spans="24:37" ht="14" x14ac:dyDescent="0.15">
      <c r="X672" s="132"/>
      <c r="Y672" s="132"/>
      <c r="Z672" s="132"/>
      <c r="AA672" s="132"/>
      <c r="AB672" s="132"/>
      <c r="AC672" s="132"/>
      <c r="AD672" s="132"/>
      <c r="AE672" s="132"/>
      <c r="AF672" s="132"/>
      <c r="AG672" s="132"/>
      <c r="AH672" s="132"/>
      <c r="AI672" s="132"/>
      <c r="AJ672" s="132"/>
      <c r="AK672" s="132"/>
    </row>
    <row r="673" spans="24:37" ht="14" x14ac:dyDescent="0.15">
      <c r="X673" s="132"/>
      <c r="Y673" s="132"/>
      <c r="Z673" s="132"/>
      <c r="AA673" s="132"/>
      <c r="AB673" s="132"/>
      <c r="AC673" s="132"/>
      <c r="AD673" s="132"/>
      <c r="AE673" s="132"/>
      <c r="AF673" s="132"/>
      <c r="AG673" s="132"/>
      <c r="AH673" s="132"/>
      <c r="AI673" s="132"/>
      <c r="AJ673" s="132"/>
      <c r="AK673" s="132"/>
    </row>
    <row r="674" spans="24:37" ht="14" x14ac:dyDescent="0.15">
      <c r="X674" s="132"/>
      <c r="Y674" s="132"/>
      <c r="Z674" s="132"/>
      <c r="AA674" s="132"/>
      <c r="AB674" s="132"/>
      <c r="AC674" s="132"/>
      <c r="AD674" s="132"/>
      <c r="AE674" s="132"/>
      <c r="AF674" s="132"/>
      <c r="AG674" s="132"/>
      <c r="AH674" s="132"/>
      <c r="AI674" s="132"/>
      <c r="AJ674" s="132"/>
      <c r="AK674" s="132"/>
    </row>
    <row r="675" spans="24:37" ht="14" x14ac:dyDescent="0.15">
      <c r="X675" s="132"/>
      <c r="Y675" s="132"/>
      <c r="Z675" s="132"/>
      <c r="AA675" s="132"/>
      <c r="AB675" s="132"/>
      <c r="AC675" s="132"/>
      <c r="AD675" s="132"/>
      <c r="AE675" s="132"/>
      <c r="AF675" s="132"/>
      <c r="AG675" s="132"/>
      <c r="AH675" s="132"/>
      <c r="AI675" s="132"/>
      <c r="AJ675" s="132"/>
      <c r="AK675" s="132"/>
    </row>
    <row r="676" spans="24:37" ht="14" x14ac:dyDescent="0.15">
      <c r="X676" s="132"/>
      <c r="Y676" s="132"/>
      <c r="Z676" s="132"/>
      <c r="AA676" s="132"/>
      <c r="AB676" s="132"/>
      <c r="AC676" s="132"/>
      <c r="AD676" s="132"/>
      <c r="AE676" s="132"/>
      <c r="AF676" s="132"/>
      <c r="AG676" s="132"/>
      <c r="AH676" s="132"/>
      <c r="AI676" s="132"/>
      <c r="AJ676" s="132"/>
      <c r="AK676" s="132"/>
    </row>
    <row r="677" spans="24:37" ht="14" x14ac:dyDescent="0.15">
      <c r="X677" s="132"/>
      <c r="Y677" s="132"/>
      <c r="Z677" s="132"/>
      <c r="AA677" s="132"/>
      <c r="AB677" s="132"/>
      <c r="AC677" s="132"/>
      <c r="AD677" s="132"/>
      <c r="AE677" s="132"/>
      <c r="AF677" s="132"/>
      <c r="AG677" s="132"/>
      <c r="AH677" s="132"/>
      <c r="AI677" s="132"/>
      <c r="AJ677" s="132"/>
      <c r="AK677" s="132"/>
    </row>
    <row r="678" spans="24:37" ht="14" x14ac:dyDescent="0.15">
      <c r="X678" s="132"/>
      <c r="Y678" s="132"/>
      <c r="Z678" s="132"/>
      <c r="AA678" s="132"/>
      <c r="AB678" s="132"/>
      <c r="AC678" s="132"/>
      <c r="AD678" s="132"/>
      <c r="AE678" s="132"/>
      <c r="AF678" s="132"/>
      <c r="AG678" s="132"/>
      <c r="AH678" s="132"/>
      <c r="AI678" s="132"/>
      <c r="AJ678" s="132"/>
      <c r="AK678" s="132"/>
    </row>
    <row r="679" spans="24:37" ht="14" x14ac:dyDescent="0.15">
      <c r="X679" s="132"/>
      <c r="Y679" s="132"/>
      <c r="Z679" s="132"/>
      <c r="AA679" s="132"/>
      <c r="AB679" s="132"/>
      <c r="AC679" s="132"/>
      <c r="AD679" s="132"/>
      <c r="AE679" s="132"/>
      <c r="AF679" s="132"/>
      <c r="AG679" s="132"/>
      <c r="AH679" s="132"/>
      <c r="AI679" s="132"/>
      <c r="AJ679" s="132"/>
      <c r="AK679" s="132"/>
    </row>
    <row r="680" spans="24:37" ht="14" x14ac:dyDescent="0.15">
      <c r="X680" s="132"/>
      <c r="Y680" s="132"/>
      <c r="Z680" s="132"/>
      <c r="AA680" s="132"/>
      <c r="AB680" s="132"/>
      <c r="AC680" s="132"/>
      <c r="AD680" s="132"/>
      <c r="AE680" s="132"/>
      <c r="AF680" s="132"/>
      <c r="AG680" s="132"/>
      <c r="AH680" s="132"/>
      <c r="AI680" s="132"/>
      <c r="AJ680" s="132"/>
      <c r="AK680" s="132"/>
    </row>
    <row r="681" spans="24:37" ht="14" x14ac:dyDescent="0.15">
      <c r="X681" s="132"/>
      <c r="Y681" s="132"/>
      <c r="Z681" s="132"/>
      <c r="AA681" s="132"/>
      <c r="AB681" s="132"/>
      <c r="AC681" s="132"/>
      <c r="AD681" s="132"/>
      <c r="AE681" s="132"/>
      <c r="AF681" s="132"/>
      <c r="AG681" s="132"/>
      <c r="AH681" s="132"/>
      <c r="AI681" s="132"/>
      <c r="AJ681" s="132"/>
      <c r="AK681" s="132"/>
    </row>
    <row r="682" spans="24:37" ht="14" x14ac:dyDescent="0.15">
      <c r="X682" s="132"/>
      <c r="Y682" s="132"/>
      <c r="Z682" s="132"/>
      <c r="AA682" s="132"/>
      <c r="AB682" s="132"/>
      <c r="AC682" s="132"/>
      <c r="AD682" s="132"/>
      <c r="AE682" s="132"/>
      <c r="AF682" s="132"/>
      <c r="AG682" s="132"/>
      <c r="AH682" s="132"/>
      <c r="AI682" s="132"/>
      <c r="AJ682" s="132"/>
      <c r="AK682" s="132"/>
    </row>
    <row r="683" spans="24:37" ht="14" x14ac:dyDescent="0.15">
      <c r="X683" s="132"/>
      <c r="Y683" s="132"/>
      <c r="Z683" s="132"/>
      <c r="AA683" s="132"/>
      <c r="AB683" s="132"/>
      <c r="AC683" s="132"/>
      <c r="AD683" s="132"/>
      <c r="AE683" s="132"/>
      <c r="AF683" s="132"/>
      <c r="AG683" s="132"/>
      <c r="AH683" s="132"/>
      <c r="AI683" s="132"/>
      <c r="AJ683" s="132"/>
      <c r="AK683" s="132"/>
    </row>
    <row r="684" spans="24:37" ht="14" x14ac:dyDescent="0.15">
      <c r="X684" s="132"/>
      <c r="Y684" s="132"/>
      <c r="Z684" s="132"/>
      <c r="AA684" s="132"/>
      <c r="AB684" s="132"/>
      <c r="AC684" s="132"/>
      <c r="AD684" s="132"/>
      <c r="AE684" s="132"/>
      <c r="AF684" s="132"/>
      <c r="AG684" s="132"/>
      <c r="AH684" s="132"/>
      <c r="AI684" s="132"/>
      <c r="AJ684" s="132"/>
      <c r="AK684" s="132"/>
    </row>
    <row r="685" spans="24:37" ht="14" x14ac:dyDescent="0.15">
      <c r="X685" s="132"/>
      <c r="Y685" s="132"/>
      <c r="Z685" s="132"/>
      <c r="AA685" s="132"/>
      <c r="AB685" s="132"/>
      <c r="AC685" s="132"/>
      <c r="AD685" s="132"/>
      <c r="AE685" s="132"/>
      <c r="AF685" s="132"/>
      <c r="AG685" s="132"/>
      <c r="AH685" s="132"/>
      <c r="AI685" s="132"/>
      <c r="AJ685" s="132"/>
      <c r="AK685" s="132"/>
    </row>
    <row r="686" spans="24:37" ht="14" x14ac:dyDescent="0.15">
      <c r="X686" s="132"/>
      <c r="Y686" s="132"/>
      <c r="Z686" s="132"/>
      <c r="AA686" s="132"/>
      <c r="AB686" s="132"/>
      <c r="AC686" s="132"/>
      <c r="AD686" s="132"/>
      <c r="AE686" s="132"/>
      <c r="AF686" s="132"/>
      <c r="AG686" s="132"/>
      <c r="AH686" s="132"/>
      <c r="AI686" s="132"/>
      <c r="AJ686" s="132"/>
      <c r="AK686" s="132"/>
    </row>
    <row r="687" spans="24:37" ht="14" x14ac:dyDescent="0.15">
      <c r="X687" s="132"/>
      <c r="Y687" s="132"/>
      <c r="Z687" s="132"/>
      <c r="AA687" s="132"/>
      <c r="AB687" s="132"/>
      <c r="AC687" s="132"/>
      <c r="AD687" s="132"/>
      <c r="AE687" s="132"/>
      <c r="AF687" s="132"/>
      <c r="AG687" s="132"/>
      <c r="AH687" s="132"/>
      <c r="AI687" s="132"/>
      <c r="AJ687" s="132"/>
      <c r="AK687" s="132"/>
    </row>
    <row r="688" spans="24:37" ht="14" x14ac:dyDescent="0.15">
      <c r="X688" s="132"/>
      <c r="Y688" s="132"/>
      <c r="Z688" s="132"/>
      <c r="AA688" s="132"/>
      <c r="AB688" s="132"/>
      <c r="AC688" s="132"/>
      <c r="AD688" s="132"/>
      <c r="AE688" s="132"/>
      <c r="AF688" s="132"/>
      <c r="AG688" s="132"/>
      <c r="AH688" s="132"/>
      <c r="AI688" s="132"/>
      <c r="AJ688" s="132"/>
      <c r="AK688" s="132"/>
    </row>
    <row r="689" spans="24:37" ht="14" x14ac:dyDescent="0.15">
      <c r="X689" s="132"/>
      <c r="Y689" s="132"/>
      <c r="Z689" s="132"/>
      <c r="AA689" s="132"/>
      <c r="AB689" s="132"/>
      <c r="AC689" s="132"/>
      <c r="AD689" s="132"/>
      <c r="AE689" s="132"/>
      <c r="AF689" s="132"/>
      <c r="AG689" s="132"/>
      <c r="AH689" s="132"/>
      <c r="AI689" s="132"/>
      <c r="AJ689" s="132"/>
      <c r="AK689" s="132"/>
    </row>
    <row r="690" spans="24:37" ht="14" x14ac:dyDescent="0.15">
      <c r="X690" s="132"/>
      <c r="Y690" s="132"/>
      <c r="Z690" s="132"/>
      <c r="AA690" s="132"/>
      <c r="AB690" s="132"/>
      <c r="AC690" s="132"/>
      <c r="AD690" s="132"/>
      <c r="AE690" s="132"/>
      <c r="AF690" s="132"/>
      <c r="AG690" s="132"/>
      <c r="AH690" s="132"/>
      <c r="AI690" s="132"/>
      <c r="AJ690" s="132"/>
      <c r="AK690" s="132"/>
    </row>
    <row r="691" spans="24:37" ht="14" x14ac:dyDescent="0.15">
      <c r="X691" s="132"/>
      <c r="Y691" s="132"/>
      <c r="Z691" s="132"/>
      <c r="AA691" s="132"/>
      <c r="AB691" s="132"/>
      <c r="AC691" s="132"/>
      <c r="AD691" s="132"/>
      <c r="AE691" s="132"/>
      <c r="AF691" s="132"/>
      <c r="AG691" s="132"/>
      <c r="AH691" s="132"/>
      <c r="AI691" s="132"/>
      <c r="AJ691" s="132"/>
      <c r="AK691" s="132"/>
    </row>
    <row r="692" spans="24:37" ht="14" x14ac:dyDescent="0.15">
      <c r="X692" s="132"/>
      <c r="Y692" s="132"/>
      <c r="Z692" s="132"/>
      <c r="AA692" s="132"/>
      <c r="AB692" s="132"/>
      <c r="AC692" s="132"/>
      <c r="AD692" s="132"/>
      <c r="AE692" s="132"/>
      <c r="AF692" s="132"/>
      <c r="AG692" s="132"/>
      <c r="AH692" s="132"/>
      <c r="AI692" s="132"/>
      <c r="AJ692" s="132"/>
      <c r="AK692" s="132"/>
    </row>
    <row r="693" spans="24:37" ht="14" x14ac:dyDescent="0.15">
      <c r="X693" s="132"/>
      <c r="Y693" s="132"/>
      <c r="Z693" s="132"/>
      <c r="AA693" s="132"/>
      <c r="AB693" s="132"/>
      <c r="AC693" s="132"/>
      <c r="AD693" s="132"/>
      <c r="AE693" s="132"/>
      <c r="AF693" s="132"/>
      <c r="AG693" s="132"/>
      <c r="AH693" s="132"/>
      <c r="AI693" s="132"/>
      <c r="AJ693" s="132"/>
      <c r="AK693" s="132"/>
    </row>
    <row r="694" spans="24:37" ht="14" x14ac:dyDescent="0.15">
      <c r="X694" s="132"/>
      <c r="Y694" s="132"/>
      <c r="Z694" s="132"/>
      <c r="AA694" s="132"/>
      <c r="AB694" s="132"/>
      <c r="AC694" s="132"/>
      <c r="AD694" s="132"/>
      <c r="AE694" s="132"/>
      <c r="AF694" s="132"/>
      <c r="AG694" s="132"/>
      <c r="AH694" s="132"/>
      <c r="AI694" s="132"/>
      <c r="AJ694" s="132"/>
      <c r="AK694" s="132"/>
    </row>
    <row r="695" spans="24:37" ht="14" x14ac:dyDescent="0.15">
      <c r="X695" s="132"/>
      <c r="Y695" s="132"/>
      <c r="Z695" s="132"/>
      <c r="AA695" s="132"/>
      <c r="AB695" s="132"/>
      <c r="AC695" s="132"/>
      <c r="AD695" s="132"/>
      <c r="AE695" s="132"/>
      <c r="AF695" s="132"/>
      <c r="AG695" s="132"/>
      <c r="AH695" s="132"/>
      <c r="AI695" s="132"/>
      <c r="AJ695" s="132"/>
      <c r="AK695" s="132"/>
    </row>
    <row r="696" spans="24:37" ht="14" x14ac:dyDescent="0.15">
      <c r="X696" s="132"/>
      <c r="Y696" s="132"/>
      <c r="Z696" s="132"/>
      <c r="AA696" s="132"/>
      <c r="AB696" s="132"/>
      <c r="AC696" s="132"/>
      <c r="AD696" s="132"/>
      <c r="AE696" s="132"/>
      <c r="AF696" s="132"/>
      <c r="AG696" s="132"/>
      <c r="AH696" s="132"/>
      <c r="AI696" s="132"/>
      <c r="AJ696" s="132"/>
      <c r="AK696" s="132"/>
    </row>
    <row r="697" spans="24:37" ht="14" x14ac:dyDescent="0.15">
      <c r="X697" s="132"/>
      <c r="Y697" s="132"/>
      <c r="Z697" s="132"/>
      <c r="AA697" s="132"/>
      <c r="AB697" s="132"/>
      <c r="AC697" s="132"/>
      <c r="AD697" s="132"/>
      <c r="AE697" s="132"/>
      <c r="AF697" s="132"/>
      <c r="AG697" s="132"/>
      <c r="AH697" s="132"/>
      <c r="AI697" s="132"/>
      <c r="AJ697" s="132"/>
      <c r="AK697" s="132"/>
    </row>
    <row r="698" spans="24:37" ht="14" x14ac:dyDescent="0.15">
      <c r="X698" s="132"/>
      <c r="Y698" s="132"/>
      <c r="Z698" s="132"/>
      <c r="AA698" s="132"/>
      <c r="AB698" s="132"/>
      <c r="AC698" s="132"/>
      <c r="AD698" s="132"/>
      <c r="AE698" s="132"/>
      <c r="AF698" s="132"/>
      <c r="AG698" s="132"/>
      <c r="AH698" s="132"/>
      <c r="AI698" s="132"/>
      <c r="AJ698" s="132"/>
      <c r="AK698" s="132"/>
    </row>
    <row r="699" spans="24:37" ht="14" x14ac:dyDescent="0.15">
      <c r="X699" s="132"/>
      <c r="Y699" s="132"/>
      <c r="Z699" s="132"/>
      <c r="AA699" s="132"/>
      <c r="AB699" s="132"/>
      <c r="AC699" s="132"/>
      <c r="AD699" s="132"/>
      <c r="AE699" s="132"/>
      <c r="AF699" s="132"/>
      <c r="AG699" s="132"/>
      <c r="AH699" s="132"/>
      <c r="AI699" s="132"/>
      <c r="AJ699" s="132"/>
      <c r="AK699" s="132"/>
    </row>
    <row r="700" spans="24:37" ht="14" x14ac:dyDescent="0.15">
      <c r="X700" s="132"/>
      <c r="Y700" s="132"/>
      <c r="Z700" s="132"/>
      <c r="AA700" s="132"/>
      <c r="AB700" s="132"/>
      <c r="AC700" s="132"/>
      <c r="AD700" s="132"/>
      <c r="AE700" s="132"/>
      <c r="AF700" s="132"/>
      <c r="AG700" s="132"/>
      <c r="AH700" s="132"/>
      <c r="AI700" s="132"/>
      <c r="AJ700" s="132"/>
      <c r="AK700" s="132"/>
    </row>
    <row r="701" spans="24:37" ht="14" x14ac:dyDescent="0.15">
      <c r="X701" s="132"/>
      <c r="Y701" s="132"/>
      <c r="Z701" s="132"/>
      <c r="AA701" s="132"/>
      <c r="AB701" s="132"/>
      <c r="AC701" s="132"/>
      <c r="AD701" s="132"/>
      <c r="AE701" s="132"/>
      <c r="AF701" s="132"/>
      <c r="AG701" s="132"/>
      <c r="AH701" s="132"/>
      <c r="AI701" s="132"/>
      <c r="AJ701" s="132"/>
      <c r="AK701" s="132"/>
    </row>
    <row r="702" spans="24:37" ht="14" x14ac:dyDescent="0.15">
      <c r="X702" s="132"/>
      <c r="Y702" s="132"/>
      <c r="Z702" s="132"/>
      <c r="AA702" s="132"/>
      <c r="AB702" s="132"/>
      <c r="AC702" s="132"/>
      <c r="AD702" s="132"/>
      <c r="AE702" s="132"/>
      <c r="AF702" s="132"/>
      <c r="AG702" s="132"/>
      <c r="AH702" s="132"/>
      <c r="AI702" s="132"/>
      <c r="AJ702" s="132"/>
      <c r="AK702" s="132"/>
    </row>
    <row r="703" spans="24:37" ht="14" x14ac:dyDescent="0.15">
      <c r="X703" s="132"/>
      <c r="Y703" s="132"/>
      <c r="Z703" s="132"/>
      <c r="AA703" s="132"/>
      <c r="AB703" s="132"/>
      <c r="AC703" s="132"/>
      <c r="AD703" s="132"/>
      <c r="AE703" s="132"/>
      <c r="AF703" s="132"/>
      <c r="AG703" s="132"/>
      <c r="AH703" s="132"/>
      <c r="AI703" s="132"/>
      <c r="AJ703" s="132"/>
      <c r="AK703" s="132"/>
    </row>
    <row r="704" spans="24:37" ht="14" x14ac:dyDescent="0.15">
      <c r="X704" s="132"/>
      <c r="Y704" s="132"/>
      <c r="Z704" s="132"/>
      <c r="AA704" s="132"/>
      <c r="AB704" s="132"/>
      <c r="AC704" s="132"/>
      <c r="AD704" s="132"/>
      <c r="AE704" s="132"/>
      <c r="AF704" s="132"/>
      <c r="AG704" s="132"/>
      <c r="AH704" s="132"/>
      <c r="AI704" s="132"/>
      <c r="AJ704" s="132"/>
      <c r="AK704" s="132"/>
    </row>
    <row r="705" spans="24:37" ht="14" x14ac:dyDescent="0.15">
      <c r="X705" s="132"/>
      <c r="Y705" s="132"/>
      <c r="Z705" s="132"/>
      <c r="AA705" s="132"/>
      <c r="AB705" s="132"/>
      <c r="AC705" s="132"/>
      <c r="AD705" s="132"/>
      <c r="AE705" s="132"/>
      <c r="AF705" s="132"/>
      <c r="AG705" s="132"/>
      <c r="AH705" s="132"/>
      <c r="AI705" s="132"/>
      <c r="AJ705" s="132"/>
      <c r="AK705" s="132"/>
    </row>
    <row r="706" spans="24:37" ht="14" x14ac:dyDescent="0.15">
      <c r="X706" s="132"/>
      <c r="Y706" s="132"/>
      <c r="Z706" s="132"/>
      <c r="AA706" s="132"/>
      <c r="AB706" s="132"/>
      <c r="AC706" s="132"/>
      <c r="AD706" s="132"/>
      <c r="AE706" s="132"/>
      <c r="AF706" s="132"/>
      <c r="AG706" s="132"/>
      <c r="AH706" s="132"/>
      <c r="AI706" s="132"/>
      <c r="AJ706" s="132"/>
      <c r="AK706" s="132"/>
    </row>
    <row r="707" spans="24:37" ht="14" x14ac:dyDescent="0.15">
      <c r="X707" s="132"/>
      <c r="Y707" s="132"/>
      <c r="Z707" s="132"/>
      <c r="AA707" s="132"/>
      <c r="AB707" s="132"/>
      <c r="AC707" s="132"/>
      <c r="AD707" s="132"/>
      <c r="AE707" s="132"/>
      <c r="AF707" s="132"/>
      <c r="AG707" s="132"/>
      <c r="AH707" s="132"/>
      <c r="AI707" s="132"/>
      <c r="AJ707" s="132"/>
      <c r="AK707" s="132"/>
    </row>
    <row r="708" spans="24:37" ht="14" x14ac:dyDescent="0.15">
      <c r="X708" s="132"/>
      <c r="Y708" s="132"/>
      <c r="Z708" s="132"/>
      <c r="AA708" s="132"/>
      <c r="AB708" s="132"/>
      <c r="AC708" s="132"/>
      <c r="AD708" s="132"/>
      <c r="AE708" s="132"/>
      <c r="AF708" s="132"/>
      <c r="AG708" s="132"/>
      <c r="AH708" s="132"/>
      <c r="AI708" s="132"/>
      <c r="AJ708" s="132"/>
      <c r="AK708" s="132"/>
    </row>
    <row r="709" spans="24:37" ht="14" x14ac:dyDescent="0.15">
      <c r="X709" s="132"/>
      <c r="Y709" s="132"/>
      <c r="Z709" s="132"/>
      <c r="AA709" s="132"/>
      <c r="AB709" s="132"/>
      <c r="AC709" s="132"/>
      <c r="AD709" s="132"/>
      <c r="AE709" s="132"/>
      <c r="AF709" s="132"/>
      <c r="AG709" s="132"/>
      <c r="AH709" s="132"/>
      <c r="AI709" s="132"/>
      <c r="AJ709" s="132"/>
      <c r="AK709" s="132"/>
    </row>
    <row r="710" spans="24:37" ht="14" x14ac:dyDescent="0.15">
      <c r="X710" s="132"/>
      <c r="Y710" s="132"/>
      <c r="Z710" s="132"/>
      <c r="AA710" s="132"/>
      <c r="AB710" s="132"/>
      <c r="AC710" s="132"/>
      <c r="AD710" s="132"/>
      <c r="AE710" s="132"/>
      <c r="AF710" s="132"/>
      <c r="AG710" s="132"/>
      <c r="AH710" s="132"/>
      <c r="AI710" s="132"/>
      <c r="AJ710" s="132"/>
      <c r="AK710" s="132"/>
    </row>
    <row r="711" spans="24:37" ht="14" x14ac:dyDescent="0.15">
      <c r="X711" s="132"/>
      <c r="Y711" s="132"/>
      <c r="Z711" s="132"/>
      <c r="AA711" s="132"/>
      <c r="AB711" s="132"/>
      <c r="AC711" s="132"/>
      <c r="AD711" s="132"/>
      <c r="AE711" s="132"/>
      <c r="AF711" s="132"/>
      <c r="AG711" s="132"/>
      <c r="AH711" s="132"/>
      <c r="AI711" s="132"/>
      <c r="AJ711" s="132"/>
      <c r="AK711" s="132"/>
    </row>
    <row r="712" spans="24:37" ht="14" x14ac:dyDescent="0.15">
      <c r="X712" s="132"/>
      <c r="Y712" s="132"/>
      <c r="Z712" s="132"/>
      <c r="AA712" s="132"/>
      <c r="AB712" s="132"/>
      <c r="AC712" s="132"/>
      <c r="AD712" s="132"/>
      <c r="AE712" s="132"/>
      <c r="AF712" s="132"/>
      <c r="AG712" s="132"/>
      <c r="AH712" s="132"/>
      <c r="AI712" s="132"/>
      <c r="AJ712" s="132"/>
      <c r="AK712" s="132"/>
    </row>
    <row r="713" spans="24:37" ht="14" x14ac:dyDescent="0.15">
      <c r="X713" s="132"/>
      <c r="Y713" s="132"/>
      <c r="Z713" s="132"/>
      <c r="AA713" s="132"/>
      <c r="AB713" s="132"/>
      <c r="AC713" s="132"/>
      <c r="AD713" s="132"/>
      <c r="AE713" s="132"/>
      <c r="AF713" s="132"/>
      <c r="AG713" s="132"/>
      <c r="AH713" s="132"/>
      <c r="AI713" s="132"/>
      <c r="AJ713" s="132"/>
      <c r="AK713" s="132"/>
    </row>
    <row r="714" spans="24:37" ht="14" x14ac:dyDescent="0.15">
      <c r="X714" s="132"/>
      <c r="Y714" s="132"/>
      <c r="Z714" s="132"/>
      <c r="AA714" s="132"/>
      <c r="AB714" s="132"/>
      <c r="AC714" s="132"/>
      <c r="AD714" s="132"/>
      <c r="AE714" s="132"/>
      <c r="AF714" s="132"/>
      <c r="AG714" s="132"/>
      <c r="AH714" s="132"/>
      <c r="AI714" s="132"/>
      <c r="AJ714" s="132"/>
      <c r="AK714" s="132"/>
    </row>
    <row r="715" spans="24:37" ht="14" x14ac:dyDescent="0.15">
      <c r="X715" s="132"/>
      <c r="Y715" s="132"/>
      <c r="Z715" s="132"/>
      <c r="AA715" s="132"/>
      <c r="AB715" s="132"/>
      <c r="AC715" s="132"/>
      <c r="AD715" s="132"/>
      <c r="AE715" s="132"/>
      <c r="AF715" s="132"/>
      <c r="AG715" s="132"/>
      <c r="AH715" s="132"/>
      <c r="AI715" s="132"/>
      <c r="AJ715" s="132"/>
      <c r="AK715" s="132"/>
    </row>
    <row r="716" spans="24:37" ht="14" x14ac:dyDescent="0.15">
      <c r="X716" s="132"/>
      <c r="Y716" s="132"/>
      <c r="Z716" s="132"/>
      <c r="AA716" s="132"/>
      <c r="AB716" s="132"/>
      <c r="AC716" s="132"/>
      <c r="AD716" s="132"/>
      <c r="AE716" s="132"/>
      <c r="AF716" s="132"/>
      <c r="AG716" s="132"/>
      <c r="AH716" s="132"/>
      <c r="AI716" s="132"/>
      <c r="AJ716" s="132"/>
      <c r="AK716" s="132"/>
    </row>
    <row r="717" spans="24:37" ht="14" x14ac:dyDescent="0.15">
      <c r="X717" s="132"/>
      <c r="Y717" s="132"/>
      <c r="Z717" s="132"/>
      <c r="AA717" s="132"/>
      <c r="AB717" s="132"/>
      <c r="AC717" s="132"/>
      <c r="AD717" s="132"/>
      <c r="AE717" s="132"/>
      <c r="AF717" s="132"/>
      <c r="AG717" s="132"/>
      <c r="AH717" s="132"/>
      <c r="AI717" s="132"/>
      <c r="AJ717" s="132"/>
      <c r="AK717" s="132"/>
    </row>
    <row r="718" spans="24:37" ht="14" x14ac:dyDescent="0.15">
      <c r="X718" s="132"/>
      <c r="Y718" s="132"/>
      <c r="Z718" s="132"/>
      <c r="AA718" s="132"/>
      <c r="AB718" s="132"/>
      <c r="AC718" s="132"/>
      <c r="AD718" s="132"/>
      <c r="AE718" s="132"/>
      <c r="AF718" s="132"/>
      <c r="AG718" s="132"/>
      <c r="AH718" s="132"/>
      <c r="AI718" s="132"/>
      <c r="AJ718" s="132"/>
      <c r="AK718" s="132"/>
    </row>
    <row r="719" spans="24:37" ht="14" x14ac:dyDescent="0.15">
      <c r="X719" s="132"/>
      <c r="Y719" s="132"/>
      <c r="Z719" s="132"/>
      <c r="AA719" s="132"/>
      <c r="AB719" s="132"/>
      <c r="AC719" s="132"/>
      <c r="AD719" s="132"/>
      <c r="AE719" s="132"/>
      <c r="AF719" s="132"/>
      <c r="AG719" s="132"/>
      <c r="AH719" s="132"/>
      <c r="AI719" s="132"/>
      <c r="AJ719" s="132"/>
      <c r="AK719" s="132"/>
    </row>
    <row r="720" spans="24:37" ht="14" x14ac:dyDescent="0.15">
      <c r="X720" s="132"/>
      <c r="Y720" s="132"/>
      <c r="Z720" s="132"/>
      <c r="AA720" s="132"/>
      <c r="AB720" s="132"/>
      <c r="AC720" s="132"/>
      <c r="AD720" s="132"/>
      <c r="AE720" s="132"/>
      <c r="AF720" s="132"/>
      <c r="AG720" s="132"/>
      <c r="AH720" s="132"/>
      <c r="AI720" s="132"/>
      <c r="AJ720" s="132"/>
      <c r="AK720" s="132"/>
    </row>
    <row r="721" spans="24:37" ht="14" x14ac:dyDescent="0.15">
      <c r="X721" s="132"/>
      <c r="Y721" s="132"/>
      <c r="Z721" s="132"/>
      <c r="AA721" s="132"/>
      <c r="AB721" s="132"/>
      <c r="AC721" s="132"/>
      <c r="AD721" s="132"/>
      <c r="AE721" s="132"/>
      <c r="AF721" s="132"/>
      <c r="AG721" s="132"/>
      <c r="AH721" s="132"/>
      <c r="AI721" s="132"/>
      <c r="AJ721" s="132"/>
      <c r="AK721" s="132"/>
    </row>
    <row r="722" spans="24:37" ht="14" x14ac:dyDescent="0.15">
      <c r="X722" s="132"/>
      <c r="Y722" s="132"/>
      <c r="Z722" s="132"/>
      <c r="AA722" s="132"/>
      <c r="AB722" s="132"/>
      <c r="AC722" s="132"/>
      <c r="AD722" s="132"/>
      <c r="AE722" s="132"/>
      <c r="AF722" s="132"/>
      <c r="AG722" s="132"/>
      <c r="AH722" s="132"/>
      <c r="AI722" s="132"/>
      <c r="AJ722" s="132"/>
      <c r="AK722" s="132"/>
    </row>
    <row r="723" spans="24:37" ht="14" x14ac:dyDescent="0.15">
      <c r="X723" s="132"/>
      <c r="Y723" s="132"/>
      <c r="Z723" s="132"/>
      <c r="AA723" s="132"/>
      <c r="AB723" s="132"/>
      <c r="AC723" s="132"/>
      <c r="AD723" s="132"/>
      <c r="AE723" s="132"/>
      <c r="AF723" s="132"/>
      <c r="AG723" s="132"/>
      <c r="AH723" s="132"/>
      <c r="AI723" s="132"/>
      <c r="AJ723" s="132"/>
      <c r="AK723" s="132"/>
    </row>
    <row r="724" spans="24:37" ht="14" x14ac:dyDescent="0.15">
      <c r="X724" s="132"/>
      <c r="Y724" s="132"/>
      <c r="Z724" s="132"/>
      <c r="AA724" s="132"/>
      <c r="AB724" s="132"/>
      <c r="AC724" s="132"/>
      <c r="AD724" s="132"/>
      <c r="AE724" s="132"/>
      <c r="AF724" s="132"/>
      <c r="AG724" s="132"/>
      <c r="AH724" s="132"/>
      <c r="AI724" s="132"/>
      <c r="AJ724" s="132"/>
      <c r="AK724" s="132"/>
    </row>
    <row r="725" spans="24:37" ht="14" x14ac:dyDescent="0.15">
      <c r="X725" s="132"/>
      <c r="Y725" s="132"/>
      <c r="Z725" s="132"/>
      <c r="AA725" s="132"/>
      <c r="AB725" s="132"/>
      <c r="AC725" s="132"/>
      <c r="AD725" s="132"/>
      <c r="AE725" s="132"/>
      <c r="AF725" s="132"/>
      <c r="AG725" s="132"/>
      <c r="AH725" s="132"/>
      <c r="AI725" s="132"/>
      <c r="AJ725" s="132"/>
      <c r="AK725" s="132"/>
    </row>
    <row r="726" spans="24:37" ht="14" x14ac:dyDescent="0.15">
      <c r="X726" s="132"/>
      <c r="Y726" s="132"/>
      <c r="Z726" s="132"/>
      <c r="AA726" s="132"/>
      <c r="AB726" s="132"/>
      <c r="AC726" s="132"/>
      <c r="AD726" s="132"/>
      <c r="AE726" s="132"/>
      <c r="AF726" s="132"/>
      <c r="AG726" s="132"/>
      <c r="AH726" s="132"/>
      <c r="AI726" s="132"/>
      <c r="AJ726" s="132"/>
      <c r="AK726" s="132"/>
    </row>
    <row r="727" spans="24:37" ht="14" x14ac:dyDescent="0.15">
      <c r="X727" s="132"/>
      <c r="Y727" s="132"/>
      <c r="Z727" s="132"/>
      <c r="AA727" s="132"/>
      <c r="AB727" s="132"/>
      <c r="AC727" s="132"/>
      <c r="AD727" s="132"/>
      <c r="AE727" s="132"/>
      <c r="AF727" s="132"/>
      <c r="AG727" s="132"/>
      <c r="AH727" s="132"/>
      <c r="AI727" s="132"/>
      <c r="AJ727" s="132"/>
      <c r="AK727" s="132"/>
    </row>
    <row r="728" spans="24:37" ht="14" x14ac:dyDescent="0.15">
      <c r="X728" s="132"/>
      <c r="Y728" s="132"/>
      <c r="Z728" s="132"/>
      <c r="AA728" s="132"/>
      <c r="AB728" s="132"/>
      <c r="AC728" s="132"/>
      <c r="AD728" s="132"/>
      <c r="AE728" s="132"/>
      <c r="AF728" s="132"/>
      <c r="AG728" s="132"/>
      <c r="AH728" s="132"/>
      <c r="AI728" s="132"/>
      <c r="AJ728" s="132"/>
      <c r="AK728" s="132"/>
    </row>
    <row r="729" spans="24:37" ht="14" x14ac:dyDescent="0.15">
      <c r="X729" s="132"/>
      <c r="Y729" s="132"/>
      <c r="Z729" s="132"/>
      <c r="AA729" s="132"/>
      <c r="AB729" s="132"/>
      <c r="AC729" s="132"/>
      <c r="AD729" s="132"/>
      <c r="AE729" s="132"/>
      <c r="AF729" s="132"/>
      <c r="AG729" s="132"/>
      <c r="AH729" s="132"/>
      <c r="AI729" s="132"/>
      <c r="AJ729" s="132"/>
      <c r="AK729" s="132"/>
    </row>
    <row r="730" spans="24:37" ht="14" x14ac:dyDescent="0.15">
      <c r="X730" s="132"/>
      <c r="Y730" s="132"/>
      <c r="Z730" s="132"/>
      <c r="AA730" s="132"/>
      <c r="AB730" s="132"/>
      <c r="AC730" s="132"/>
      <c r="AD730" s="132"/>
      <c r="AE730" s="132"/>
      <c r="AF730" s="132"/>
      <c r="AG730" s="132"/>
      <c r="AH730" s="132"/>
      <c r="AI730" s="132"/>
      <c r="AJ730" s="132"/>
      <c r="AK730" s="132"/>
    </row>
    <row r="731" spans="24:37" ht="14" x14ac:dyDescent="0.15">
      <c r="X731" s="132"/>
      <c r="Y731" s="132"/>
      <c r="Z731" s="132"/>
      <c r="AA731" s="132"/>
      <c r="AB731" s="132"/>
      <c r="AC731" s="132"/>
      <c r="AD731" s="132"/>
      <c r="AE731" s="132"/>
      <c r="AF731" s="132"/>
      <c r="AG731" s="132"/>
      <c r="AH731" s="132"/>
      <c r="AI731" s="132"/>
      <c r="AJ731" s="132"/>
      <c r="AK731" s="132"/>
    </row>
    <row r="732" spans="24:37" ht="14" x14ac:dyDescent="0.15">
      <c r="X732" s="132"/>
      <c r="Y732" s="132"/>
      <c r="Z732" s="132"/>
      <c r="AA732" s="132"/>
      <c r="AB732" s="132"/>
      <c r="AC732" s="132"/>
      <c r="AD732" s="132"/>
      <c r="AE732" s="132"/>
      <c r="AF732" s="132"/>
      <c r="AG732" s="132"/>
      <c r="AH732" s="132"/>
      <c r="AI732" s="132"/>
      <c r="AJ732" s="132"/>
      <c r="AK732" s="132"/>
    </row>
    <row r="733" spans="24:37" ht="14" x14ac:dyDescent="0.15">
      <c r="X733" s="132"/>
      <c r="Y733" s="132"/>
      <c r="Z733" s="132"/>
      <c r="AA733" s="132"/>
      <c r="AB733" s="132"/>
      <c r="AC733" s="132"/>
      <c r="AD733" s="132"/>
      <c r="AE733" s="132"/>
      <c r="AF733" s="132"/>
      <c r="AG733" s="132"/>
      <c r="AH733" s="132"/>
      <c r="AI733" s="132"/>
      <c r="AJ733" s="132"/>
      <c r="AK733" s="132"/>
    </row>
    <row r="734" spans="24:37" ht="14" x14ac:dyDescent="0.15">
      <c r="X734" s="132"/>
      <c r="Y734" s="132"/>
      <c r="Z734" s="132"/>
      <c r="AA734" s="132"/>
      <c r="AB734" s="132"/>
      <c r="AC734" s="132"/>
      <c r="AD734" s="132"/>
      <c r="AE734" s="132"/>
      <c r="AF734" s="132"/>
      <c r="AG734" s="132"/>
      <c r="AH734" s="132"/>
      <c r="AI734" s="132"/>
      <c r="AJ734" s="132"/>
      <c r="AK734" s="132"/>
    </row>
    <row r="735" spans="24:37" ht="14" x14ac:dyDescent="0.15">
      <c r="X735" s="132"/>
      <c r="Y735" s="132"/>
      <c r="Z735" s="132"/>
      <c r="AA735" s="132"/>
      <c r="AB735" s="132"/>
      <c r="AC735" s="132"/>
      <c r="AD735" s="132"/>
      <c r="AE735" s="132"/>
      <c r="AF735" s="132"/>
      <c r="AG735" s="132"/>
      <c r="AH735" s="132"/>
      <c r="AI735" s="132"/>
      <c r="AJ735" s="132"/>
      <c r="AK735" s="132"/>
    </row>
    <row r="736" spans="24:37" ht="14" x14ac:dyDescent="0.15">
      <c r="X736" s="132"/>
      <c r="Y736" s="132"/>
      <c r="Z736" s="132"/>
      <c r="AA736" s="132"/>
      <c r="AB736" s="132"/>
      <c r="AC736" s="132"/>
      <c r="AD736" s="132"/>
      <c r="AE736" s="132"/>
      <c r="AF736" s="132"/>
      <c r="AG736" s="132"/>
      <c r="AH736" s="132"/>
      <c r="AI736" s="132"/>
      <c r="AJ736" s="132"/>
      <c r="AK736" s="132"/>
    </row>
    <row r="737" spans="24:37" ht="14" x14ac:dyDescent="0.15">
      <c r="X737" s="132"/>
      <c r="Y737" s="132"/>
      <c r="Z737" s="132"/>
      <c r="AA737" s="132"/>
      <c r="AB737" s="132"/>
      <c r="AC737" s="132"/>
      <c r="AD737" s="132"/>
      <c r="AE737" s="132"/>
      <c r="AF737" s="132"/>
      <c r="AG737" s="132"/>
      <c r="AH737" s="132"/>
      <c r="AI737" s="132"/>
      <c r="AJ737" s="132"/>
      <c r="AK737" s="132"/>
    </row>
    <row r="738" spans="24:37" ht="14" x14ac:dyDescent="0.15">
      <c r="X738" s="132"/>
      <c r="Y738" s="132"/>
      <c r="Z738" s="132"/>
      <c r="AA738" s="132"/>
      <c r="AB738" s="132"/>
      <c r="AC738" s="132"/>
      <c r="AD738" s="132"/>
      <c r="AE738" s="132"/>
      <c r="AF738" s="132"/>
      <c r="AG738" s="132"/>
      <c r="AH738" s="132"/>
      <c r="AI738" s="132"/>
      <c r="AJ738" s="132"/>
      <c r="AK738" s="132"/>
    </row>
    <row r="739" spans="24:37" ht="14" x14ac:dyDescent="0.15">
      <c r="X739" s="132"/>
      <c r="Y739" s="132"/>
      <c r="Z739" s="132"/>
      <c r="AA739" s="132"/>
      <c r="AB739" s="132"/>
      <c r="AC739" s="132"/>
      <c r="AD739" s="132"/>
      <c r="AE739" s="132"/>
      <c r="AF739" s="132"/>
      <c r="AG739" s="132"/>
      <c r="AH739" s="132"/>
      <c r="AI739" s="132"/>
      <c r="AJ739" s="132"/>
      <c r="AK739" s="132"/>
    </row>
    <row r="740" spans="24:37" ht="14" x14ac:dyDescent="0.15">
      <c r="X740" s="132"/>
      <c r="Y740" s="132"/>
      <c r="Z740" s="132"/>
      <c r="AA740" s="132"/>
      <c r="AB740" s="132"/>
      <c r="AC740" s="132"/>
      <c r="AD740" s="132"/>
      <c r="AE740" s="132"/>
      <c r="AF740" s="132"/>
      <c r="AG740" s="132"/>
      <c r="AH740" s="132"/>
      <c r="AI740" s="132"/>
      <c r="AJ740" s="132"/>
      <c r="AK740" s="132"/>
    </row>
    <row r="741" spans="24:37" ht="14" x14ac:dyDescent="0.15">
      <c r="X741" s="132"/>
      <c r="Y741" s="132"/>
      <c r="Z741" s="132"/>
      <c r="AA741" s="132"/>
      <c r="AB741" s="132"/>
      <c r="AC741" s="132"/>
      <c r="AD741" s="132"/>
      <c r="AE741" s="132"/>
      <c r="AF741" s="132"/>
      <c r="AG741" s="132"/>
      <c r="AH741" s="132"/>
      <c r="AI741" s="132"/>
      <c r="AJ741" s="132"/>
      <c r="AK741" s="132"/>
    </row>
    <row r="742" spans="24:37" ht="14" x14ac:dyDescent="0.15">
      <c r="X742" s="132"/>
      <c r="Y742" s="132"/>
      <c r="Z742" s="132"/>
      <c r="AA742" s="132"/>
      <c r="AB742" s="132"/>
      <c r="AC742" s="132"/>
      <c r="AD742" s="132"/>
      <c r="AE742" s="132"/>
      <c r="AF742" s="132"/>
      <c r="AG742" s="132"/>
      <c r="AH742" s="132"/>
      <c r="AI742" s="132"/>
      <c r="AJ742" s="132"/>
      <c r="AK742" s="132"/>
    </row>
    <row r="743" spans="24:37" ht="14" x14ac:dyDescent="0.15">
      <c r="X743" s="132"/>
      <c r="Y743" s="132"/>
      <c r="Z743" s="132"/>
      <c r="AA743" s="132"/>
      <c r="AB743" s="132"/>
      <c r="AC743" s="132"/>
      <c r="AD743" s="132"/>
      <c r="AE743" s="132"/>
      <c r="AF743" s="132"/>
      <c r="AG743" s="132"/>
      <c r="AH743" s="132"/>
      <c r="AI743" s="132"/>
      <c r="AJ743" s="132"/>
      <c r="AK743" s="132"/>
    </row>
    <row r="744" spans="24:37" ht="14" x14ac:dyDescent="0.15">
      <c r="X744" s="132"/>
      <c r="Y744" s="132"/>
      <c r="Z744" s="132"/>
      <c r="AA744" s="132"/>
      <c r="AB744" s="132"/>
      <c r="AC744" s="132"/>
      <c r="AD744" s="132"/>
      <c r="AE744" s="132"/>
      <c r="AF744" s="132"/>
      <c r="AG744" s="132"/>
      <c r="AH744" s="132"/>
      <c r="AI744" s="132"/>
      <c r="AJ744" s="132"/>
      <c r="AK744" s="132"/>
    </row>
    <row r="745" spans="24:37" ht="14" x14ac:dyDescent="0.15">
      <c r="X745" s="132"/>
      <c r="Y745" s="132"/>
      <c r="Z745" s="132"/>
      <c r="AA745" s="132"/>
      <c r="AB745" s="132"/>
      <c r="AC745" s="132"/>
      <c r="AD745" s="132"/>
      <c r="AE745" s="132"/>
      <c r="AF745" s="132"/>
      <c r="AG745" s="132"/>
      <c r="AH745" s="132"/>
      <c r="AI745" s="132"/>
      <c r="AJ745" s="132"/>
      <c r="AK745" s="132"/>
    </row>
    <row r="746" spans="24:37" ht="14" x14ac:dyDescent="0.15">
      <c r="X746" s="132"/>
      <c r="Y746" s="132"/>
      <c r="Z746" s="132"/>
      <c r="AA746" s="132"/>
      <c r="AB746" s="132"/>
      <c r="AC746" s="132"/>
      <c r="AD746" s="132"/>
      <c r="AE746" s="132"/>
      <c r="AF746" s="132"/>
      <c r="AG746" s="132"/>
      <c r="AH746" s="132"/>
      <c r="AI746" s="132"/>
      <c r="AJ746" s="132"/>
      <c r="AK746" s="132"/>
    </row>
    <row r="747" spans="24:37" ht="14" x14ac:dyDescent="0.15">
      <c r="X747" s="132"/>
      <c r="Y747" s="132"/>
      <c r="Z747" s="132"/>
      <c r="AA747" s="132"/>
      <c r="AB747" s="132"/>
      <c r="AC747" s="132"/>
      <c r="AD747" s="132"/>
      <c r="AE747" s="132"/>
      <c r="AF747" s="132"/>
      <c r="AG747" s="132"/>
      <c r="AH747" s="132"/>
      <c r="AI747" s="132"/>
      <c r="AJ747" s="132"/>
      <c r="AK747" s="132"/>
    </row>
    <row r="748" spans="24:37" ht="14" x14ac:dyDescent="0.15">
      <c r="X748" s="132"/>
      <c r="Y748" s="132"/>
      <c r="Z748" s="132"/>
      <c r="AA748" s="132"/>
      <c r="AB748" s="132"/>
      <c r="AC748" s="132"/>
      <c r="AD748" s="132"/>
      <c r="AE748" s="132"/>
      <c r="AF748" s="132"/>
      <c r="AG748" s="132"/>
      <c r="AH748" s="132"/>
      <c r="AI748" s="132"/>
      <c r="AJ748" s="132"/>
      <c r="AK748" s="132"/>
    </row>
    <row r="749" spans="24:37" ht="14" x14ac:dyDescent="0.15">
      <c r="X749" s="132"/>
      <c r="Y749" s="132"/>
      <c r="Z749" s="132"/>
      <c r="AA749" s="132"/>
      <c r="AB749" s="132"/>
      <c r="AC749" s="132"/>
      <c r="AD749" s="132"/>
      <c r="AE749" s="132"/>
      <c r="AF749" s="132"/>
      <c r="AG749" s="132"/>
      <c r="AH749" s="132"/>
      <c r="AI749" s="132"/>
      <c r="AJ749" s="132"/>
      <c r="AK749" s="132"/>
    </row>
    <row r="750" spans="24:37" ht="14" x14ac:dyDescent="0.15">
      <c r="X750" s="132"/>
      <c r="Y750" s="132"/>
      <c r="Z750" s="132"/>
      <c r="AA750" s="132"/>
      <c r="AB750" s="132"/>
      <c r="AC750" s="132"/>
      <c r="AD750" s="132"/>
      <c r="AE750" s="132"/>
      <c r="AF750" s="132"/>
      <c r="AG750" s="132"/>
      <c r="AH750" s="132"/>
      <c r="AI750" s="132"/>
      <c r="AJ750" s="132"/>
      <c r="AK750" s="132"/>
    </row>
    <row r="751" spans="24:37" ht="14" x14ac:dyDescent="0.15">
      <c r="X751" s="132"/>
      <c r="Y751" s="132"/>
      <c r="Z751" s="132"/>
      <c r="AA751" s="132"/>
      <c r="AB751" s="132"/>
      <c r="AC751" s="132"/>
      <c r="AD751" s="132"/>
      <c r="AE751" s="132"/>
      <c r="AF751" s="132"/>
      <c r="AG751" s="132"/>
      <c r="AH751" s="132"/>
      <c r="AI751" s="132"/>
      <c r="AJ751" s="132"/>
      <c r="AK751" s="132"/>
    </row>
    <row r="752" spans="24:37" ht="14" x14ac:dyDescent="0.15">
      <c r="X752" s="132"/>
      <c r="Y752" s="132"/>
      <c r="Z752" s="132"/>
      <c r="AA752" s="132"/>
      <c r="AB752" s="132"/>
      <c r="AC752" s="132"/>
      <c r="AD752" s="132"/>
      <c r="AE752" s="132"/>
      <c r="AF752" s="132"/>
      <c r="AG752" s="132"/>
      <c r="AH752" s="132"/>
      <c r="AI752" s="132"/>
      <c r="AJ752" s="132"/>
      <c r="AK752" s="132"/>
    </row>
    <row r="753" spans="24:37" ht="14" x14ac:dyDescent="0.15">
      <c r="X753" s="132"/>
      <c r="Y753" s="132"/>
      <c r="Z753" s="132"/>
      <c r="AA753" s="132"/>
      <c r="AB753" s="132"/>
      <c r="AC753" s="132"/>
      <c r="AD753" s="132"/>
      <c r="AE753" s="132"/>
      <c r="AF753" s="132"/>
      <c r="AG753" s="132"/>
      <c r="AH753" s="132"/>
      <c r="AI753" s="132"/>
      <c r="AJ753" s="132"/>
      <c r="AK753" s="132"/>
    </row>
    <row r="754" spans="24:37" ht="14" x14ac:dyDescent="0.15">
      <c r="X754" s="132"/>
      <c r="Y754" s="132"/>
      <c r="Z754" s="132"/>
      <c r="AA754" s="132"/>
      <c r="AB754" s="132"/>
      <c r="AC754" s="132"/>
      <c r="AD754" s="132"/>
      <c r="AE754" s="132"/>
      <c r="AF754" s="132"/>
      <c r="AG754" s="132"/>
      <c r="AH754" s="132"/>
      <c r="AI754" s="132"/>
      <c r="AJ754" s="132"/>
      <c r="AK754" s="132"/>
    </row>
    <row r="755" spans="24:37" ht="14" x14ac:dyDescent="0.15">
      <c r="X755" s="132"/>
      <c r="Y755" s="132"/>
      <c r="Z755" s="132"/>
      <c r="AA755" s="132"/>
      <c r="AB755" s="132"/>
      <c r="AC755" s="132"/>
      <c r="AD755" s="132"/>
      <c r="AE755" s="132"/>
      <c r="AF755" s="132"/>
      <c r="AG755" s="132"/>
      <c r="AH755" s="132"/>
      <c r="AI755" s="132"/>
      <c r="AJ755" s="132"/>
      <c r="AK755" s="132"/>
    </row>
    <row r="756" spans="24:37" ht="14" x14ac:dyDescent="0.15">
      <c r="X756" s="132"/>
      <c r="Y756" s="132"/>
      <c r="Z756" s="132"/>
      <c r="AA756" s="132"/>
      <c r="AB756" s="132"/>
      <c r="AC756" s="132"/>
      <c r="AD756" s="132"/>
      <c r="AE756" s="132"/>
      <c r="AF756" s="132"/>
      <c r="AG756" s="132"/>
      <c r="AH756" s="132"/>
      <c r="AI756" s="132"/>
      <c r="AJ756" s="132"/>
      <c r="AK756" s="132"/>
    </row>
    <row r="757" spans="24:37" ht="14" x14ac:dyDescent="0.15">
      <c r="X757" s="132"/>
      <c r="Y757" s="132"/>
      <c r="Z757" s="132"/>
      <c r="AA757" s="132"/>
      <c r="AB757" s="132"/>
      <c r="AC757" s="132"/>
      <c r="AD757" s="132"/>
      <c r="AE757" s="132"/>
      <c r="AF757" s="132"/>
      <c r="AG757" s="132"/>
      <c r="AH757" s="132"/>
      <c r="AI757" s="132"/>
      <c r="AJ757" s="132"/>
      <c r="AK757" s="132"/>
    </row>
    <row r="758" spans="24:37" ht="14" x14ac:dyDescent="0.15">
      <c r="X758" s="132"/>
      <c r="Y758" s="132"/>
      <c r="Z758" s="132"/>
      <c r="AA758" s="132"/>
      <c r="AB758" s="132"/>
      <c r="AC758" s="132"/>
      <c r="AD758" s="132"/>
      <c r="AE758" s="132"/>
      <c r="AF758" s="132"/>
      <c r="AG758" s="132"/>
      <c r="AH758" s="132"/>
      <c r="AI758" s="132"/>
      <c r="AJ758" s="132"/>
      <c r="AK758" s="132"/>
    </row>
  </sheetData>
  <sheetProtection algorithmName="SHA-512" hashValue="kfm824kggArSGb/uXjm8vg3cwFspQlNIWlof6qq3sk1CijJb7Qi1G4HszzoXi/o2lvqDddRDZOnwgPwu4IoVLw==" saltValue="7eP+YYNwkx6eiTQfhnLT5w==" spinCount="100000" sheet="1" objects="1" scenarios="1"/>
  <dataValidations count="2">
    <dataValidation type="whole" showInputMessage="1" showErrorMessage="1" errorTitle="Incorrect number" error="Please enter quarterly consumption between 700-4000kWh" sqref="C5" xr:uid="{67299477-1451-624A-8DA2-CC4B430C3462}">
      <formula1>700</formula1>
      <formula2>4000</formula2>
    </dataValidation>
    <dataValidation type="decimal" showInputMessage="1" showErrorMessage="1" errorTitle="Incorrect entry" error="Enter 1.5 or 3.0 only" sqref="C4" xr:uid="{52408C6D-1853-5048-8041-AB899FC31482}">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1CF67-7216-6142-88B8-C39AB8AE8BCC}">
  <sheetPr codeName="Sheet5"/>
  <dimension ref="A1:AK758"/>
  <sheetViews>
    <sheetView workbookViewId="0">
      <selection activeCell="C5" sqref="C4:C5"/>
    </sheetView>
  </sheetViews>
  <sheetFormatPr baseColWidth="10" defaultRowHeight="13" x14ac:dyDescent="0.15"/>
  <cols>
    <col min="1" max="1" width="22" style="133" customWidth="1"/>
    <col min="2" max="2" width="26.6640625" style="133" customWidth="1"/>
    <col min="3" max="7" width="14.83203125" style="133" customWidth="1"/>
    <col min="8" max="9" width="14.83203125" style="133" hidden="1" customWidth="1"/>
    <col min="10" max="15" width="14.83203125" style="133" customWidth="1"/>
    <col min="16" max="19" width="14.83203125" style="133" hidden="1" customWidth="1"/>
    <col min="20" max="24" width="14.83203125" style="133" customWidth="1"/>
    <col min="25" max="26" width="12.1640625" style="133" customWidth="1"/>
    <col min="27" max="37" width="7.5" style="133" customWidth="1"/>
    <col min="38" max="74" width="11.1640625" style="133" customWidth="1"/>
    <col min="75" max="16384" width="10.83203125" style="133"/>
  </cols>
  <sheetData>
    <row r="1" spans="1:37" ht="14" x14ac:dyDescent="0.15">
      <c r="A1" s="132" t="s">
        <v>221</v>
      </c>
      <c r="B1" s="132"/>
      <c r="C1" s="132"/>
      <c r="D1" s="132"/>
      <c r="E1" s="132"/>
      <c r="F1" s="132"/>
      <c r="G1" s="132"/>
      <c r="H1" s="132">
        <v>3</v>
      </c>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row>
    <row r="2" spans="1:37" ht="14" x14ac:dyDescent="0.15">
      <c r="A2" s="134" t="s">
        <v>170</v>
      </c>
      <c r="B2" s="132"/>
      <c r="C2" s="132"/>
      <c r="D2" s="132"/>
      <c r="E2" s="132"/>
      <c r="F2" s="132"/>
      <c r="G2" s="132"/>
      <c r="H2" s="132"/>
      <c r="I2" s="132"/>
      <c r="J2" s="132"/>
      <c r="K2" s="132"/>
      <c r="L2" s="132"/>
      <c r="M2" s="132"/>
      <c r="N2" s="132"/>
      <c r="O2" s="132"/>
      <c r="P2" s="132"/>
      <c r="Q2" s="132"/>
      <c r="R2" s="132"/>
      <c r="S2" s="132"/>
      <c r="T2" s="132"/>
      <c r="U2" s="132"/>
      <c r="V2" s="132"/>
      <c r="W2" s="132"/>
      <c r="X2" s="132"/>
      <c r="Y2" s="132"/>
      <c r="Z2" s="132"/>
      <c r="AA2" s="132"/>
      <c r="AB2" s="132"/>
      <c r="AC2" s="132"/>
      <c r="AD2" s="132"/>
      <c r="AE2" s="132"/>
      <c r="AF2" s="132"/>
      <c r="AG2" s="132"/>
      <c r="AH2" s="132"/>
      <c r="AI2" s="132"/>
      <c r="AJ2" s="132"/>
      <c r="AK2" s="132"/>
    </row>
    <row r="3" spans="1:37" ht="14" x14ac:dyDescent="0.15">
      <c r="A3" s="134"/>
      <c r="B3" s="132"/>
      <c r="C3" s="132"/>
      <c r="D3" s="132"/>
      <c r="E3" s="132"/>
      <c r="F3" s="132"/>
      <c r="G3" s="132"/>
      <c r="H3" s="132"/>
      <c r="I3" s="132"/>
      <c r="J3" s="132"/>
      <c r="K3" s="132"/>
      <c r="L3" s="132"/>
      <c r="M3" s="132"/>
      <c r="N3" s="132"/>
      <c r="O3" s="132"/>
      <c r="P3" s="132"/>
      <c r="Q3" s="132"/>
      <c r="R3" s="132"/>
      <c r="S3" s="132"/>
      <c r="T3" s="132"/>
      <c r="U3" s="132"/>
      <c r="V3" s="132"/>
      <c r="W3" s="132"/>
      <c r="X3" s="132"/>
      <c r="Y3" s="132"/>
      <c r="Z3" s="132"/>
      <c r="AA3" s="132"/>
      <c r="AB3" s="132"/>
      <c r="AC3" s="132"/>
      <c r="AD3" s="132"/>
      <c r="AE3" s="132"/>
      <c r="AF3" s="132"/>
      <c r="AG3" s="132"/>
      <c r="AH3" s="132"/>
      <c r="AI3" s="132"/>
      <c r="AJ3" s="132"/>
      <c r="AK3" s="132"/>
    </row>
    <row r="4" spans="1:37" ht="14" x14ac:dyDescent="0.15">
      <c r="A4" s="66" t="s">
        <v>243</v>
      </c>
      <c r="B4" s="67"/>
      <c r="C4" s="107">
        <v>1.5</v>
      </c>
      <c r="D4" s="132"/>
      <c r="E4" s="68" t="s">
        <v>244</v>
      </c>
      <c r="F4" s="69">
        <f>IF(C4&lt;H1,(696),(1393))</f>
        <v>696</v>
      </c>
      <c r="G4" s="132"/>
      <c r="H4" s="132"/>
      <c r="J4" s="71"/>
      <c r="K4" s="72" t="s">
        <v>156</v>
      </c>
      <c r="L4" s="73" t="s">
        <v>157</v>
      </c>
      <c r="M4" s="74" t="s">
        <v>158</v>
      </c>
      <c r="N4" s="132"/>
      <c r="O4" s="132"/>
      <c r="P4" s="132"/>
      <c r="Q4" s="132"/>
      <c r="R4" s="132"/>
      <c r="S4" s="132"/>
      <c r="T4" s="132"/>
      <c r="U4" s="132"/>
      <c r="V4" s="132"/>
      <c r="W4" s="132"/>
      <c r="X4" s="132"/>
      <c r="Y4" s="132"/>
      <c r="Z4" s="132"/>
      <c r="AA4" s="132"/>
      <c r="AB4" s="132"/>
      <c r="AC4" s="132"/>
      <c r="AD4" s="132"/>
      <c r="AE4" s="132"/>
      <c r="AF4" s="132"/>
      <c r="AG4" s="132"/>
      <c r="AH4" s="132"/>
      <c r="AI4" s="132"/>
      <c r="AJ4" s="132"/>
      <c r="AK4" s="132"/>
    </row>
    <row r="5" spans="1:37" ht="14" x14ac:dyDescent="0.15">
      <c r="A5" s="75" t="s">
        <v>0</v>
      </c>
      <c r="B5" s="76"/>
      <c r="C5" s="108">
        <v>2000</v>
      </c>
      <c r="D5" s="132"/>
      <c r="E5" s="77" t="s">
        <v>159</v>
      </c>
      <c r="F5" s="78">
        <f>C5-(F4-F6)</f>
        <v>1509.32</v>
      </c>
      <c r="G5" s="132"/>
      <c r="H5" s="132"/>
      <c r="J5" s="79" t="s">
        <v>160</v>
      </c>
      <c r="K5" s="80">
        <f>F5*85/100</f>
        <v>1282.922</v>
      </c>
      <c r="L5" s="81">
        <f>F5*15/100</f>
        <v>226.398</v>
      </c>
      <c r="M5" s="82" t="s">
        <v>79</v>
      </c>
      <c r="N5" s="132"/>
      <c r="O5" s="132"/>
      <c r="P5" s="132"/>
      <c r="Q5" s="132"/>
      <c r="R5" s="132"/>
      <c r="S5" s="132"/>
      <c r="T5" s="132"/>
      <c r="U5" s="132"/>
      <c r="V5" s="132"/>
      <c r="W5" s="132"/>
      <c r="X5" s="132"/>
      <c r="Y5" s="132"/>
      <c r="Z5" s="132"/>
      <c r="AA5" s="132"/>
      <c r="AB5" s="132"/>
      <c r="AC5" s="132"/>
      <c r="AD5" s="132"/>
      <c r="AE5" s="132"/>
      <c r="AF5" s="132"/>
      <c r="AG5" s="132"/>
      <c r="AH5" s="132"/>
      <c r="AI5" s="132"/>
      <c r="AJ5" s="132"/>
      <c r="AK5" s="132"/>
    </row>
    <row r="6" spans="1:37" ht="14" x14ac:dyDescent="0.15">
      <c r="D6" s="132"/>
      <c r="E6" s="77" t="s">
        <v>80</v>
      </c>
      <c r="F6" s="78">
        <f>IF(C4&lt;H1,(F4*29.5/100),(F4*56.4/100))</f>
        <v>205.32</v>
      </c>
      <c r="G6" s="132"/>
      <c r="H6" s="132"/>
      <c r="J6" s="79" t="s">
        <v>81</v>
      </c>
      <c r="K6" s="80">
        <f>F5*20/100</f>
        <v>301.86399999999998</v>
      </c>
      <c r="L6" s="81">
        <f>F5*25/100</f>
        <v>377.33</v>
      </c>
      <c r="M6" s="83">
        <f>F5*55/100</f>
        <v>830.12599999999986</v>
      </c>
      <c r="N6" s="132"/>
      <c r="O6" s="132"/>
      <c r="P6" s="132"/>
      <c r="Q6" s="132"/>
      <c r="R6" s="132"/>
      <c r="S6" s="132"/>
      <c r="T6" s="132"/>
      <c r="U6" s="132"/>
      <c r="V6" s="132"/>
      <c r="W6" s="132"/>
      <c r="X6" s="132"/>
      <c r="Y6" s="132"/>
      <c r="Z6" s="132"/>
      <c r="AA6" s="132"/>
      <c r="AB6" s="132"/>
      <c r="AC6" s="132"/>
      <c r="AD6" s="132"/>
      <c r="AE6" s="132"/>
      <c r="AF6" s="132"/>
      <c r="AG6" s="132"/>
      <c r="AH6" s="132"/>
      <c r="AI6" s="132"/>
      <c r="AJ6" s="132"/>
      <c r="AK6" s="132"/>
    </row>
    <row r="7" spans="1:37" ht="15" thickBot="1" x14ac:dyDescent="0.2">
      <c r="D7" s="132"/>
      <c r="E7" s="132"/>
      <c r="F7" s="135"/>
      <c r="G7" s="132"/>
      <c r="H7" s="132"/>
      <c r="J7" s="136"/>
      <c r="K7" s="136"/>
      <c r="L7" s="136"/>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132"/>
      <c r="Z8" s="132"/>
      <c r="AA8" s="132"/>
      <c r="AB8" s="132"/>
      <c r="AC8" s="132"/>
      <c r="AD8" s="132"/>
      <c r="AE8" s="132"/>
      <c r="AF8" s="132"/>
      <c r="AG8" s="132"/>
      <c r="AH8" s="132"/>
      <c r="AI8" s="132"/>
      <c r="AJ8" s="132"/>
      <c r="AK8" s="132"/>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118</v>
      </c>
      <c r="S9" s="285" t="s">
        <v>161</v>
      </c>
      <c r="T9" s="284" t="s">
        <v>199</v>
      </c>
      <c r="U9" s="284" t="s">
        <v>210</v>
      </c>
      <c r="V9" s="286" t="s">
        <v>149</v>
      </c>
      <c r="W9" s="283" t="s">
        <v>150</v>
      </c>
      <c r="X9" s="287" t="s">
        <v>56</v>
      </c>
      <c r="Y9" s="132"/>
      <c r="Z9" s="132"/>
      <c r="AA9" s="132"/>
      <c r="AB9" s="132"/>
      <c r="AC9" s="132"/>
      <c r="AD9" s="132"/>
      <c r="AE9" s="132"/>
      <c r="AF9" s="132"/>
      <c r="AG9" s="132"/>
      <c r="AH9" s="132"/>
      <c r="AI9" s="132"/>
      <c r="AJ9" s="132"/>
      <c r="AK9" s="132"/>
    </row>
    <row r="10" spans="1:37" ht="14" x14ac:dyDescent="0.15">
      <c r="A10" s="89" t="str">
        <f>'Tariffs July 2019'!K2</f>
        <v>AGL</v>
      </c>
      <c r="B10" s="36" t="str">
        <f>'Tariffs July 2019'!L2</f>
        <v>Solar Savers</v>
      </c>
      <c r="C10" s="90">
        <f>91*'Tariffs July 2019'!M2/100</f>
        <v>88.27</v>
      </c>
      <c r="D10" s="90">
        <f>$F$5*'Tariffs July 2019'!N2/100</f>
        <v>352.08319272727272</v>
      </c>
      <c r="E10" s="90">
        <v>0</v>
      </c>
      <c r="F10" s="90">
        <v>0</v>
      </c>
      <c r="G10" s="90">
        <f>SUM(C10:F10)</f>
        <v>440.3531927272727</v>
      </c>
      <c r="H10" s="90">
        <f>(G10-C10)*4</f>
        <v>1408.3327709090909</v>
      </c>
      <c r="I10" s="91">
        <f>G10*4</f>
        <v>1761.4127709090908</v>
      </c>
      <c r="J10" s="91">
        <f>I10*1.1</f>
        <v>1937.554048</v>
      </c>
      <c r="K10" s="36">
        <f>'Tariffs July 2019'!AW2</f>
        <v>0</v>
      </c>
      <c r="L10" s="36">
        <f>'Tariffs July 2019'!AX2</f>
        <v>0</v>
      </c>
      <c r="M10" s="36">
        <f>'Tariffs July 2019'!AY2</f>
        <v>0</v>
      </c>
      <c r="N10" s="36">
        <f>'Tariffs July 2019'!AZ2</f>
        <v>0</v>
      </c>
      <c r="O10" s="92">
        <f>($F$6*'Tariffs July 2019'!AT2/100)*4</f>
        <v>123.19199999999999</v>
      </c>
      <c r="P10" s="275">
        <f>I10-(I10*K10/100)</f>
        <v>1761.4127709090908</v>
      </c>
      <c r="Q10" s="275">
        <f>P10-(H10*N10/100)</f>
        <v>1761.4127709090908</v>
      </c>
      <c r="R10" s="275">
        <f>P10-O10</f>
        <v>1638.2207709090908</v>
      </c>
      <c r="S10" s="275">
        <f>Q10-O10</f>
        <v>1638.2207709090908</v>
      </c>
      <c r="T10" s="93">
        <f>R10*1.1</f>
        <v>1802.042848</v>
      </c>
      <c r="U10" s="93">
        <f>S10*1.1</f>
        <v>1802.042848</v>
      </c>
      <c r="V10" s="94">
        <f>'Tariffs July 2019'!BI2</f>
        <v>0</v>
      </c>
      <c r="W10" s="94" t="str">
        <f>'Tariffs July 2019'!BJ2</f>
        <v>n</v>
      </c>
      <c r="X10" s="95">
        <f>'Tariffs July 2019'!G2</f>
        <v>42199</v>
      </c>
      <c r="Y10" s="132"/>
      <c r="Z10" s="132"/>
      <c r="AA10" s="132"/>
      <c r="AB10" s="132"/>
      <c r="AC10" s="132"/>
      <c r="AD10" s="132"/>
      <c r="AE10" s="132"/>
      <c r="AF10" s="132"/>
      <c r="AG10" s="132"/>
      <c r="AH10" s="132"/>
      <c r="AI10" s="132"/>
      <c r="AJ10" s="132"/>
      <c r="AK10" s="132"/>
    </row>
    <row r="11" spans="1:37" ht="14" x14ac:dyDescent="0.15">
      <c r="A11" s="89" t="str">
        <f>'Tariffs July 2019'!K3</f>
        <v>Click Energy</v>
      </c>
      <c r="B11" s="36" t="str">
        <f>'Tariffs July 2019'!L3</f>
        <v>Banksia Solar</v>
      </c>
      <c r="C11" s="90">
        <f>91*'Tariffs July 2019'!M3/100</f>
        <v>97.733999999999995</v>
      </c>
      <c r="D11" s="90">
        <f>$F$5*'Tariffs July 2019'!N3/100</f>
        <v>339.59699999999992</v>
      </c>
      <c r="E11" s="90">
        <v>0</v>
      </c>
      <c r="F11" s="90">
        <v>0</v>
      </c>
      <c r="G11" s="90">
        <f t="shared" ref="G11:G25" si="0">SUM(C11:F11)</f>
        <v>437.3309999999999</v>
      </c>
      <c r="H11" s="90">
        <f t="shared" ref="H11:H25" si="1">(G11-C11)*4</f>
        <v>1358.3879999999997</v>
      </c>
      <c r="I11" s="91">
        <f t="shared" ref="I11:I25" si="2">G11*4</f>
        <v>1749.3239999999996</v>
      </c>
      <c r="J11" s="91">
        <f t="shared" ref="J11:J25" si="3">I11*1.1</f>
        <v>1924.2563999999998</v>
      </c>
      <c r="K11" s="36">
        <f>'Tariffs July 2019'!AW3</f>
        <v>0</v>
      </c>
      <c r="L11" s="36">
        <f>'Tariffs July 2019'!AX3</f>
        <v>0</v>
      </c>
      <c r="M11" s="36">
        <f>'Tariffs July 2019'!AY3</f>
        <v>0</v>
      </c>
      <c r="N11" s="36">
        <f>'Tariffs July 2019'!AZ3</f>
        <v>0</v>
      </c>
      <c r="O11" s="92">
        <f>($F$6*'Tariffs July 2019'!AT3/100)*4</f>
        <v>98.553600000000003</v>
      </c>
      <c r="P11" s="275">
        <f>I11</f>
        <v>1749.3239999999996</v>
      </c>
      <c r="Q11" s="275">
        <f>P11-(P11*M11/100)</f>
        <v>1749.3239999999996</v>
      </c>
      <c r="R11" s="275">
        <f t="shared" ref="R11:R28" si="4">P11-O11</f>
        <v>1650.7703999999997</v>
      </c>
      <c r="S11" s="275">
        <f t="shared" ref="S11:S28" si="5">Q11-O11</f>
        <v>1650.7703999999997</v>
      </c>
      <c r="T11" s="93">
        <f t="shared" ref="T11:U26" si="6">R11*1.1</f>
        <v>1815.8474399999998</v>
      </c>
      <c r="U11" s="93">
        <f t="shared" si="6"/>
        <v>1815.8474399999998</v>
      </c>
      <c r="V11" s="94">
        <f>'Tariffs July 2019'!BI3</f>
        <v>0</v>
      </c>
      <c r="W11" s="94" t="str">
        <f>'Tariffs July 2019'!BJ3</f>
        <v>n</v>
      </c>
      <c r="X11" s="95">
        <f>'Tariffs July 2019'!G3</f>
        <v>42188</v>
      </c>
      <c r="Y11" s="132"/>
      <c r="Z11" s="132"/>
      <c r="AA11" s="132"/>
      <c r="AB11" s="132"/>
      <c r="AC11" s="132"/>
      <c r="AD11" s="132"/>
      <c r="AE11" s="132"/>
      <c r="AF11" s="132"/>
      <c r="AG11" s="132"/>
      <c r="AH11" s="132"/>
      <c r="AI11" s="132"/>
      <c r="AJ11" s="132"/>
      <c r="AK11" s="132"/>
    </row>
    <row r="12" spans="1:37" ht="14" x14ac:dyDescent="0.15">
      <c r="A12" s="89" t="str">
        <f>'Tariffs July 2019'!K4</f>
        <v>Diamond Energy</v>
      </c>
      <c r="B12" s="36" t="str">
        <f>'Tariffs July 2019'!L4</f>
        <v>Pay on time discount</v>
      </c>
      <c r="C12" s="90">
        <f>91*'Tariffs July 2019'!M4/100</f>
        <v>113.295</v>
      </c>
      <c r="D12" s="90">
        <f>$F$5*'Tariffs July 2019'!N4/100</f>
        <v>337.78581599999995</v>
      </c>
      <c r="E12" s="90">
        <v>0</v>
      </c>
      <c r="F12" s="90">
        <v>0</v>
      </c>
      <c r="G12" s="90">
        <f t="shared" si="0"/>
        <v>451.08081599999997</v>
      </c>
      <c r="H12" s="90">
        <f t="shared" si="1"/>
        <v>1351.1432639999998</v>
      </c>
      <c r="I12" s="91">
        <f t="shared" si="2"/>
        <v>1804.3232639999999</v>
      </c>
      <c r="J12" s="91">
        <f t="shared" si="3"/>
        <v>1984.7555904000001</v>
      </c>
      <c r="K12" s="36">
        <f>'Tariffs July 2019'!AW4</f>
        <v>0</v>
      </c>
      <c r="L12" s="36">
        <f>'Tariffs July 2019'!AX4</f>
        <v>0</v>
      </c>
      <c r="M12" s="36">
        <f>'Tariffs July 2019'!AY4</f>
        <v>7</v>
      </c>
      <c r="N12" s="36">
        <f>'Tariffs July 2019'!AZ4</f>
        <v>0</v>
      </c>
      <c r="O12" s="92">
        <f>($F$6*'Tariffs July 2019'!AT4/100)*4</f>
        <v>98.553600000000003</v>
      </c>
      <c r="P12" s="275">
        <f>I12</f>
        <v>1804.3232639999999</v>
      </c>
      <c r="Q12" s="275">
        <f>P12-(P12*M12/100)</f>
        <v>1678.0206355199998</v>
      </c>
      <c r="R12" s="275">
        <f>P12-O12</f>
        <v>1705.7696639999999</v>
      </c>
      <c r="S12" s="275">
        <f>Q12-O12</f>
        <v>1579.4670355199999</v>
      </c>
      <c r="T12" s="93">
        <f t="shared" si="6"/>
        <v>1876.3466304000001</v>
      </c>
      <c r="U12" s="93">
        <f t="shared" si="6"/>
        <v>1737.413739072</v>
      </c>
      <c r="V12" s="94">
        <f>'Tariffs July 2019'!BI4</f>
        <v>0</v>
      </c>
      <c r="W12" s="94" t="str">
        <f>'Tariffs July 2019'!BJ4</f>
        <v>n</v>
      </c>
      <c r="X12" s="95">
        <f>'Tariffs July 2019'!G4</f>
        <v>41851</v>
      </c>
      <c r="Y12" s="132"/>
      <c r="Z12" s="132"/>
      <c r="AA12" s="132"/>
      <c r="AB12" s="132"/>
      <c r="AC12" s="132"/>
      <c r="AD12" s="132"/>
      <c r="AE12" s="132"/>
      <c r="AF12" s="132"/>
      <c r="AG12" s="132"/>
      <c r="AH12" s="132"/>
      <c r="AI12" s="132"/>
      <c r="AJ12" s="132"/>
      <c r="AK12" s="132"/>
    </row>
    <row r="13" spans="1:37" ht="14" x14ac:dyDescent="0.15">
      <c r="A13" s="89" t="str">
        <f>'Tariffs July 2019'!K5</f>
        <v>Dodo Power &amp; Gas</v>
      </c>
      <c r="B13" s="36" t="str">
        <f>'Tariffs July 2019'!L5</f>
        <v>Market offer</v>
      </c>
      <c r="C13" s="90">
        <f>91*'Tariffs July 2019'!M5/100</f>
        <v>90.594636363636369</v>
      </c>
      <c r="D13" s="90">
        <f>$F$5*'Tariffs July 2019'!N5/100</f>
        <v>314.07577090909092</v>
      </c>
      <c r="E13" s="90">
        <v>0</v>
      </c>
      <c r="F13" s="90">
        <v>0</v>
      </c>
      <c r="G13" s="90">
        <f t="shared" si="0"/>
        <v>404.67040727272729</v>
      </c>
      <c r="H13" s="90">
        <f t="shared" si="1"/>
        <v>1256.3030836363637</v>
      </c>
      <c r="I13" s="91">
        <f t="shared" si="2"/>
        <v>1618.6816290909092</v>
      </c>
      <c r="J13" s="91">
        <f t="shared" si="3"/>
        <v>1780.5497920000003</v>
      </c>
      <c r="K13" s="36">
        <f>'Tariffs July 2019'!AW5</f>
        <v>0</v>
      </c>
      <c r="L13" s="36">
        <f>'Tariffs July 2019'!AX5</f>
        <v>0</v>
      </c>
      <c r="M13" s="36">
        <f>'Tariffs July 2019'!AY5</f>
        <v>0</v>
      </c>
      <c r="N13" s="36">
        <f>'Tariffs July 2019'!AZ5</f>
        <v>0</v>
      </c>
      <c r="O13" s="92">
        <f>($F$6*'Tariffs July 2019'!AT5/100)*4</f>
        <v>69.808800000000005</v>
      </c>
      <c r="P13" s="275">
        <f>I13</f>
        <v>1618.6816290909092</v>
      </c>
      <c r="Q13" s="275">
        <f t="shared" ref="Q13:Q19" si="7">P13-(H13*N13/100)</f>
        <v>1618.6816290909092</v>
      </c>
      <c r="R13" s="275">
        <f t="shared" si="4"/>
        <v>1548.8728290909091</v>
      </c>
      <c r="S13" s="275">
        <f t="shared" si="5"/>
        <v>1548.8728290909091</v>
      </c>
      <c r="T13" s="93">
        <f t="shared" si="6"/>
        <v>1703.7601120000002</v>
      </c>
      <c r="U13" s="93">
        <f t="shared" si="6"/>
        <v>1703.7601120000002</v>
      </c>
      <c r="V13" s="94">
        <f>'Tariffs July 2019'!BI5</f>
        <v>0</v>
      </c>
      <c r="W13" s="94" t="str">
        <f>'Tariffs July 2019'!BJ5</f>
        <v>n</v>
      </c>
      <c r="X13" s="95">
        <f>'Tariffs July 2019'!G5</f>
        <v>42185</v>
      </c>
      <c r="Y13" s="132"/>
      <c r="Z13" s="132"/>
      <c r="AA13" s="132"/>
      <c r="AB13" s="132"/>
      <c r="AC13" s="132"/>
      <c r="AD13" s="132"/>
      <c r="AE13" s="132"/>
      <c r="AF13" s="132"/>
      <c r="AG13" s="132"/>
      <c r="AH13" s="132"/>
      <c r="AI13" s="132"/>
      <c r="AJ13" s="132"/>
      <c r="AK13" s="132"/>
    </row>
    <row r="14" spans="1:37" ht="14" x14ac:dyDescent="0.15">
      <c r="A14" s="89" t="str">
        <f>'Tariffs July 2019'!K6</f>
        <v>EnergyAustralia</v>
      </c>
      <c r="B14" s="36" t="str">
        <f>'Tariffs July 2019'!L6</f>
        <v>Total Plan Home</v>
      </c>
      <c r="C14" s="90">
        <f>91*'Tariffs July 2019'!M6/100</f>
        <v>81.899999999999991</v>
      </c>
      <c r="D14" s="90">
        <f>$F$5*'Tariffs July 2019'!N6/100</f>
        <v>360.45305818181811</v>
      </c>
      <c r="E14" s="90">
        <v>0</v>
      </c>
      <c r="F14" s="90">
        <v>0</v>
      </c>
      <c r="G14" s="90">
        <f t="shared" si="0"/>
        <v>442.35305818181808</v>
      </c>
      <c r="H14" s="90">
        <f t="shared" si="1"/>
        <v>1441.8122327272724</v>
      </c>
      <c r="I14" s="91">
        <f t="shared" si="2"/>
        <v>1769.4122327272723</v>
      </c>
      <c r="J14" s="91">
        <f t="shared" si="3"/>
        <v>1946.3534559999998</v>
      </c>
      <c r="K14" s="36">
        <f>'Tariffs July 2019'!AW6</f>
        <v>11</v>
      </c>
      <c r="L14" s="36">
        <f>'Tariffs July 2019'!AX6</f>
        <v>0</v>
      </c>
      <c r="M14" s="36">
        <f>'Tariffs July 2019'!AY6</f>
        <v>0</v>
      </c>
      <c r="N14" s="36">
        <f>'Tariffs July 2019'!AZ6</f>
        <v>0</v>
      </c>
      <c r="O14" s="92">
        <f>($F$6*'Tariffs July 2019'!AT6/100)*4</f>
        <v>132.22608</v>
      </c>
      <c r="P14" s="275">
        <f>I14-(I14*K14/100)</f>
        <v>1574.7768871272724</v>
      </c>
      <c r="Q14" s="275">
        <f>P14-(H14*N14/100)</f>
        <v>1574.7768871272724</v>
      </c>
      <c r="R14" s="275">
        <f>P14-O14</f>
        <v>1442.5508071272725</v>
      </c>
      <c r="S14" s="275">
        <f>Q14-O14</f>
        <v>1442.5508071272725</v>
      </c>
      <c r="T14" s="93">
        <f t="shared" si="6"/>
        <v>1586.80588784</v>
      </c>
      <c r="U14" s="93">
        <f t="shared" si="6"/>
        <v>1586.80588784</v>
      </c>
      <c r="V14" s="94">
        <f>'Tariffs July 2019'!BI6</f>
        <v>0</v>
      </c>
      <c r="W14" s="94" t="str">
        <f>'Tariffs July 2019'!BJ6</f>
        <v>n</v>
      </c>
      <c r="X14" s="95">
        <f>'Tariffs July 2019'!G6</f>
        <v>42195</v>
      </c>
      <c r="Y14" s="132"/>
      <c r="Z14" s="132"/>
      <c r="AA14" s="132"/>
      <c r="AB14" s="132"/>
      <c r="AC14" s="132"/>
      <c r="AD14" s="132"/>
      <c r="AE14" s="132"/>
      <c r="AF14" s="132"/>
      <c r="AG14" s="132"/>
      <c r="AH14" s="132"/>
      <c r="AI14" s="132"/>
      <c r="AJ14" s="132"/>
      <c r="AK14" s="132"/>
    </row>
    <row r="15" spans="1:37" ht="14" x14ac:dyDescent="0.15">
      <c r="A15" s="89" t="str">
        <f>'Tariffs July 2019'!K7</f>
        <v>Energy Locals</v>
      </c>
      <c r="B15" s="36" t="str">
        <f>'Tariffs July 2019'!L7</f>
        <v>Solar Member Promise</v>
      </c>
      <c r="C15" s="90">
        <f>91*'Tariffs July 2019'!M7/100+'Tariffs July 2019'!BM7/4</f>
        <v>151.15454545454543</v>
      </c>
      <c r="D15" s="90">
        <f>$F$5*'Tariffs July 2019'!N7/100</f>
        <v>308.72454545454542</v>
      </c>
      <c r="E15" s="90">
        <v>0</v>
      </c>
      <c r="F15" s="90">
        <v>0</v>
      </c>
      <c r="G15" s="90">
        <f t="shared" si="0"/>
        <v>459.87909090909085</v>
      </c>
      <c r="H15" s="90">
        <f t="shared" si="1"/>
        <v>1234.8981818181817</v>
      </c>
      <c r="I15" s="91">
        <f t="shared" si="2"/>
        <v>1839.5163636363634</v>
      </c>
      <c r="J15" s="91">
        <f t="shared" si="3"/>
        <v>2023.4679999999998</v>
      </c>
      <c r="K15" s="36">
        <f>'Tariffs July 2019'!AW7</f>
        <v>0</v>
      </c>
      <c r="L15" s="36">
        <f>'Tariffs July 2019'!AX7</f>
        <v>0</v>
      </c>
      <c r="M15" s="36">
        <f>'Tariffs July 2019'!AY7</f>
        <v>0</v>
      </c>
      <c r="N15" s="36">
        <f>'Tariffs July 2019'!AZ7</f>
        <v>0</v>
      </c>
      <c r="O15" s="92">
        <f>($F$6*'Tariffs July 2019'!AT7/100)*4</f>
        <v>131.40479999999999</v>
      </c>
      <c r="P15" s="275">
        <f t="shared" ref="P15:P19" si="8">I15</f>
        <v>1839.5163636363634</v>
      </c>
      <c r="Q15" s="275">
        <f t="shared" si="7"/>
        <v>1839.5163636363634</v>
      </c>
      <c r="R15" s="275">
        <f>P15-O15</f>
        <v>1708.1115636363634</v>
      </c>
      <c r="S15" s="275">
        <f t="shared" si="5"/>
        <v>1708.1115636363634</v>
      </c>
      <c r="T15" s="93">
        <f t="shared" si="6"/>
        <v>1878.9227199999998</v>
      </c>
      <c r="U15" s="93">
        <f t="shared" si="6"/>
        <v>1878.9227199999998</v>
      </c>
      <c r="V15" s="94">
        <f>'Tariffs July 2019'!BI7</f>
        <v>0</v>
      </c>
      <c r="W15" s="94" t="str">
        <f>'Tariffs July 2019'!BJ7</f>
        <v>n</v>
      </c>
      <c r="X15" s="95">
        <f>'Tariffs July 2019'!G7</f>
        <v>42187</v>
      </c>
      <c r="Y15" s="132"/>
      <c r="Z15" s="132"/>
      <c r="AA15" s="132"/>
      <c r="AB15" s="132"/>
      <c r="AC15" s="132"/>
      <c r="AD15" s="132"/>
      <c r="AE15" s="132"/>
      <c r="AF15" s="132"/>
      <c r="AG15" s="132"/>
      <c r="AH15" s="132"/>
      <c r="AI15" s="132"/>
      <c r="AJ15" s="132"/>
      <c r="AK15" s="132"/>
    </row>
    <row r="16" spans="1:37" ht="14" x14ac:dyDescent="0.15">
      <c r="A16" s="89" t="str">
        <f>'Tariffs July 2019'!K8</f>
        <v>Origin Energy</v>
      </c>
      <c r="B16" s="36" t="str">
        <f>'Tariffs July 2019'!L8</f>
        <v>Solar Optimiser</v>
      </c>
      <c r="C16" s="90">
        <f>91*'Tariffs July 2019'!M8/100</f>
        <v>96.013272727272721</v>
      </c>
      <c r="D16" s="90">
        <f>$F$5*'Tariffs July 2019'!N8/100</f>
        <v>341.92958545454536</v>
      </c>
      <c r="E16" s="90">
        <v>0</v>
      </c>
      <c r="F16" s="90">
        <v>0</v>
      </c>
      <c r="G16" s="90">
        <f t="shared" si="0"/>
        <v>437.94285818181811</v>
      </c>
      <c r="H16" s="90">
        <f t="shared" si="1"/>
        <v>1367.7183418181817</v>
      </c>
      <c r="I16" s="91">
        <f t="shared" si="2"/>
        <v>1751.7714327272724</v>
      </c>
      <c r="J16" s="91">
        <f t="shared" si="3"/>
        <v>1926.9485759999998</v>
      </c>
      <c r="K16" s="36">
        <f>'Tariffs July 2019'!AW8</f>
        <v>0</v>
      </c>
      <c r="L16" s="36">
        <f>'Tariffs July 2019'!AX8</f>
        <v>0</v>
      </c>
      <c r="M16" s="36">
        <f>'Tariffs July 2019'!AY8</f>
        <v>0</v>
      </c>
      <c r="N16" s="36">
        <f>'Tariffs July 2019'!AZ8</f>
        <v>0</v>
      </c>
      <c r="O16" s="92">
        <f>($F$6*'Tariffs July 2019'!AT8/100)*4</f>
        <v>123.19199999999999</v>
      </c>
      <c r="P16" s="275">
        <f>I16</f>
        <v>1751.7714327272724</v>
      </c>
      <c r="Q16" s="275">
        <f>P16</f>
        <v>1751.7714327272724</v>
      </c>
      <c r="R16" s="275">
        <f t="shared" si="4"/>
        <v>1628.5794327272724</v>
      </c>
      <c r="S16" s="275">
        <f t="shared" si="5"/>
        <v>1628.5794327272724</v>
      </c>
      <c r="T16" s="93">
        <f>R16*1.1</f>
        <v>1791.4373759999999</v>
      </c>
      <c r="U16" s="93">
        <f>S16*1.1</f>
        <v>1791.4373759999999</v>
      </c>
      <c r="V16" s="94">
        <f>'Tariffs July 2019'!BI8</f>
        <v>0</v>
      </c>
      <c r="W16" s="94" t="str">
        <f>'Tariffs July 2019'!BJ8</f>
        <v>n</v>
      </c>
      <c r="X16" s="95">
        <f>'Tariffs July 2019'!G8</f>
        <v>42186</v>
      </c>
      <c r="Y16" s="132"/>
      <c r="Z16" s="132"/>
      <c r="AA16" s="132"/>
      <c r="AB16" s="132"/>
      <c r="AC16" s="132"/>
      <c r="AD16" s="132"/>
      <c r="AE16" s="132"/>
      <c r="AF16" s="132"/>
      <c r="AG16" s="132"/>
      <c r="AH16" s="132"/>
      <c r="AI16" s="132"/>
      <c r="AJ16" s="132"/>
      <c r="AK16" s="132"/>
    </row>
    <row r="17" spans="1:37" ht="14" x14ac:dyDescent="0.15">
      <c r="A17" s="89" t="str">
        <f>'Tariffs July 2019'!K9</f>
        <v>Powerdirect</v>
      </c>
      <c r="B17" s="36" t="str">
        <f>'Tariffs July 2019'!L9</f>
        <v>Discount Saver</v>
      </c>
      <c r="C17" s="90">
        <f>91*'Tariffs July 2019'!M9/100</f>
        <v>88.27</v>
      </c>
      <c r="D17" s="90">
        <f>$F$5*'Tariffs July 2019'!N9/100</f>
        <v>352.08319272727272</v>
      </c>
      <c r="E17" s="90">
        <v>0</v>
      </c>
      <c r="F17" s="90">
        <v>0</v>
      </c>
      <c r="G17" s="90">
        <f t="shared" si="0"/>
        <v>440.3531927272727</v>
      </c>
      <c r="H17" s="90">
        <f t="shared" si="1"/>
        <v>1408.3327709090909</v>
      </c>
      <c r="I17" s="91">
        <f t="shared" si="2"/>
        <v>1761.4127709090908</v>
      </c>
      <c r="J17" s="91">
        <f t="shared" si="3"/>
        <v>1937.554048</v>
      </c>
      <c r="K17" s="36">
        <f>'Tariffs July 2019'!AW9</f>
        <v>11</v>
      </c>
      <c r="L17" s="36">
        <f>'Tariffs July 2019'!AX9</f>
        <v>0</v>
      </c>
      <c r="M17" s="36">
        <f>'Tariffs July 2019'!AY9</f>
        <v>0</v>
      </c>
      <c r="N17" s="36">
        <f>'Tariffs July 2019'!AZ9</f>
        <v>0</v>
      </c>
      <c r="O17" s="92">
        <f>($F$6*'Tariffs July 2019'!AT9/100)*4</f>
        <v>70.630079999999992</v>
      </c>
      <c r="P17" s="275">
        <f>I17-(I17*K17/100)</f>
        <v>1567.6573661090908</v>
      </c>
      <c r="Q17" s="275">
        <f t="shared" si="7"/>
        <v>1567.6573661090908</v>
      </c>
      <c r="R17" s="275">
        <f t="shared" si="4"/>
        <v>1497.0272861090909</v>
      </c>
      <c r="S17" s="275">
        <f t="shared" si="5"/>
        <v>1497.0272861090909</v>
      </c>
      <c r="T17" s="93">
        <f t="shared" si="6"/>
        <v>1646.7300147200001</v>
      </c>
      <c r="U17" s="93">
        <f t="shared" si="6"/>
        <v>1646.7300147200001</v>
      </c>
      <c r="V17" s="94">
        <f>'Tariffs July 2019'!BI9</f>
        <v>0</v>
      </c>
      <c r="W17" s="94" t="str">
        <f>'Tariffs July 2019'!BJ9</f>
        <v>n</v>
      </c>
      <c r="X17" s="95">
        <f>'Tariffs July 2019'!G9</f>
        <v>42187</v>
      </c>
      <c r="Y17" s="132"/>
      <c r="Z17" s="132"/>
      <c r="AA17" s="132"/>
      <c r="AB17" s="132"/>
      <c r="AC17" s="132"/>
      <c r="AD17" s="132"/>
      <c r="AE17" s="132"/>
      <c r="AF17" s="132"/>
      <c r="AG17" s="132"/>
      <c r="AH17" s="132"/>
      <c r="AI17" s="132"/>
      <c r="AJ17" s="132"/>
      <c r="AK17" s="132"/>
    </row>
    <row r="18" spans="1:37" ht="14" x14ac:dyDescent="0.15">
      <c r="A18" s="89" t="str">
        <f>'Tariffs July 2019'!K10</f>
        <v>Simply Energy</v>
      </c>
      <c r="B18" s="36" t="str">
        <f>'Tariffs July 2019'!L10</f>
        <v>Plus</v>
      </c>
      <c r="C18" s="90">
        <f>91*'Tariffs July 2019'!M10/100</f>
        <v>84.290818181818182</v>
      </c>
      <c r="D18" s="90">
        <f>$F$5*'Tariffs July 2019'!N10/100</f>
        <v>327.52243999999996</v>
      </c>
      <c r="E18" s="90">
        <v>0</v>
      </c>
      <c r="F18" s="90">
        <v>0</v>
      </c>
      <c r="G18" s="90">
        <f t="shared" si="0"/>
        <v>411.81325818181813</v>
      </c>
      <c r="H18" s="90">
        <f t="shared" si="1"/>
        <v>1310.0897599999998</v>
      </c>
      <c r="I18" s="91">
        <f t="shared" si="2"/>
        <v>1647.2530327272725</v>
      </c>
      <c r="J18" s="91">
        <f t="shared" si="3"/>
        <v>1811.9783359999999</v>
      </c>
      <c r="K18" s="36">
        <f>'Tariffs July 2019'!AW10</f>
        <v>0</v>
      </c>
      <c r="L18" s="36">
        <f>'Tariffs July 2019'!AX10</f>
        <v>0</v>
      </c>
      <c r="M18" s="36">
        <f>'Tariffs July 2019'!AY10</f>
        <v>0</v>
      </c>
      <c r="N18" s="36">
        <f>'Tariffs July 2019'!AZ10</f>
        <v>0</v>
      </c>
      <c r="O18" s="92">
        <f>($F$6*'Tariffs July 2019'!AT10/100)*4</f>
        <v>82.127999999999986</v>
      </c>
      <c r="P18" s="275">
        <f t="shared" si="8"/>
        <v>1647.2530327272725</v>
      </c>
      <c r="Q18" s="275">
        <f t="shared" si="7"/>
        <v>1647.2530327272725</v>
      </c>
      <c r="R18" s="275">
        <f t="shared" si="4"/>
        <v>1565.1250327272726</v>
      </c>
      <c r="S18" s="275">
        <f t="shared" si="5"/>
        <v>1565.1250327272726</v>
      </c>
      <c r="T18" s="93">
        <f t="shared" si="6"/>
        <v>1721.637536</v>
      </c>
      <c r="U18" s="93">
        <f t="shared" si="6"/>
        <v>1721.637536</v>
      </c>
      <c r="V18" s="94">
        <f>'Tariffs July 2019'!BI10</f>
        <v>0</v>
      </c>
      <c r="W18" s="94" t="str">
        <f>'Tariffs July 2019'!BJ10</f>
        <v>n</v>
      </c>
      <c r="X18" s="95">
        <f>'Tariffs July 2019'!G10</f>
        <v>42185</v>
      </c>
      <c r="Y18" s="132"/>
      <c r="Z18" s="132"/>
      <c r="AA18" s="132"/>
      <c r="AB18" s="132"/>
      <c r="AC18" s="132"/>
      <c r="AD18" s="132"/>
      <c r="AE18" s="132"/>
      <c r="AF18" s="132"/>
      <c r="AG18" s="132"/>
      <c r="AH18" s="132"/>
      <c r="AI18" s="132"/>
      <c r="AJ18" s="132"/>
      <c r="AK18" s="132"/>
    </row>
    <row r="19" spans="1:37" ht="14" x14ac:dyDescent="0.15">
      <c r="A19" s="89" t="str">
        <f>'Tariffs July 2019'!K11</f>
        <v>Mojo Power</v>
      </c>
      <c r="B19" s="36" t="str">
        <f>'Tariffs July 2019'!L11</f>
        <v>Connect</v>
      </c>
      <c r="C19" s="90">
        <f>91*'Tariffs July 2019'!M11/100</f>
        <v>160.4239</v>
      </c>
      <c r="D19" s="90">
        <f>$F$5*'Tariffs July 2019'!N11/100</f>
        <v>340.95538799999997</v>
      </c>
      <c r="E19" s="90">
        <v>0</v>
      </c>
      <c r="F19" s="90">
        <v>0</v>
      </c>
      <c r="G19" s="90">
        <f t="shared" si="0"/>
        <v>501.37928799999997</v>
      </c>
      <c r="H19" s="90">
        <f t="shared" si="1"/>
        <v>1363.8215519999999</v>
      </c>
      <c r="I19" s="91">
        <f t="shared" si="2"/>
        <v>2005.5171519999999</v>
      </c>
      <c r="J19" s="91">
        <f t="shared" si="3"/>
        <v>2206.0688672000001</v>
      </c>
      <c r="K19" s="36">
        <f>'Tariffs July 2019'!AW11</f>
        <v>0</v>
      </c>
      <c r="L19" s="36">
        <f>'Tariffs July 2019'!AX11</f>
        <v>0</v>
      </c>
      <c r="M19" s="36">
        <f>'Tariffs July 2019'!AY11</f>
        <v>0</v>
      </c>
      <c r="N19" s="36">
        <f>'Tariffs July 2019'!AZ11</f>
        <v>0</v>
      </c>
      <c r="O19" s="92">
        <f>($F$6*'Tariffs July 2019'!AT11/100)*4</f>
        <v>164.25599999999997</v>
      </c>
      <c r="P19" s="275">
        <f t="shared" si="8"/>
        <v>2005.5171519999999</v>
      </c>
      <c r="Q19" s="275">
        <f t="shared" si="7"/>
        <v>2005.5171519999999</v>
      </c>
      <c r="R19" s="275">
        <f t="shared" si="4"/>
        <v>1841.261152</v>
      </c>
      <c r="S19" s="275">
        <f t="shared" si="5"/>
        <v>1841.261152</v>
      </c>
      <c r="T19" s="93">
        <f t="shared" si="6"/>
        <v>2025.3872672000002</v>
      </c>
      <c r="U19" s="93">
        <f t="shared" si="6"/>
        <v>2025.3872672000002</v>
      </c>
      <c r="V19" s="94">
        <f>'Tariffs July 2019'!BI11</f>
        <v>0</v>
      </c>
      <c r="W19" s="94" t="str">
        <f>'Tariffs July 2019'!BJ11</f>
        <v>n</v>
      </c>
      <c r="X19" s="95">
        <f>'Tariffs July 2019'!G11</f>
        <v>41820</v>
      </c>
      <c r="Y19" s="132"/>
      <c r="Z19" s="132"/>
      <c r="AA19" s="132"/>
      <c r="AB19" s="132"/>
      <c r="AC19" s="132"/>
      <c r="AD19" s="132"/>
      <c r="AE19" s="132"/>
      <c r="AF19" s="132"/>
      <c r="AG19" s="132"/>
      <c r="AH19" s="132"/>
      <c r="AI19" s="132"/>
      <c r="AJ19" s="132"/>
      <c r="AK19" s="132"/>
    </row>
    <row r="20" spans="1:37" ht="14" x14ac:dyDescent="0.15">
      <c r="A20" s="89" t="str">
        <f>'Tariffs July 2019'!K12</f>
        <v>Powershop</v>
      </c>
      <c r="B20" s="36" t="str">
        <f>'Tariffs July 2019'!L12</f>
        <v>Shopper with Mega Pack</v>
      </c>
      <c r="C20" s="90">
        <f>91*'Tariffs July 2019'!M12/100</f>
        <v>96.931545454545443</v>
      </c>
      <c r="D20" s="90">
        <f>$F$5*'Tariffs July 2019'!N12/100</f>
        <v>342.89006181818178</v>
      </c>
      <c r="E20" s="90">
        <v>0</v>
      </c>
      <c r="F20" s="90">
        <v>0</v>
      </c>
      <c r="G20" s="90">
        <f t="shared" si="0"/>
        <v>439.82160727272719</v>
      </c>
      <c r="H20" s="90">
        <f t="shared" si="1"/>
        <v>1371.5602472727269</v>
      </c>
      <c r="I20" s="91">
        <f t="shared" si="2"/>
        <v>1759.2864290909088</v>
      </c>
      <c r="J20" s="91">
        <f t="shared" si="3"/>
        <v>1935.2150719999997</v>
      </c>
      <c r="K20" s="36">
        <f>'Tariffs July 2019'!AW12</f>
        <v>0</v>
      </c>
      <c r="L20" s="36">
        <f>'Tariffs July 2019'!AX12</f>
        <v>0</v>
      </c>
      <c r="M20" s="36">
        <f>'Tariffs July 2019'!AY12</f>
        <v>15</v>
      </c>
      <c r="N20" s="36">
        <f>'Tariffs July 2019'!AZ12</f>
        <v>0</v>
      </c>
      <c r="O20" s="92">
        <f>($F$6*'Tariffs July 2019'!AT12/100)*4</f>
        <v>78.021599999999992</v>
      </c>
      <c r="P20" s="275">
        <f>J20</f>
        <v>1935.2150719999997</v>
      </c>
      <c r="Q20" s="275">
        <f>P20-(P20*M20/100)</f>
        <v>1644.9328111999998</v>
      </c>
      <c r="R20" s="275">
        <f>P20-O20</f>
        <v>1857.1934719999997</v>
      </c>
      <c r="S20" s="275">
        <f>Q20-O20</f>
        <v>1566.9112111999998</v>
      </c>
      <c r="T20" s="93">
        <f>R20</f>
        <v>1857.1934719999997</v>
      </c>
      <c r="U20" s="93">
        <f>S20</f>
        <v>1566.9112111999998</v>
      </c>
      <c r="V20" s="94">
        <f>'Tariffs July 2019'!BI12</f>
        <v>0</v>
      </c>
      <c r="W20" s="94" t="str">
        <f>'Tariffs July 2019'!BJ12</f>
        <v>n</v>
      </c>
      <c r="X20" s="95">
        <f>'Tariffs July 2019'!G12</f>
        <v>42185</v>
      </c>
      <c r="Y20" s="132"/>
      <c r="Z20" s="132"/>
      <c r="AA20" s="132"/>
      <c r="AB20" s="132"/>
      <c r="AC20" s="132"/>
      <c r="AD20" s="132"/>
      <c r="AE20" s="132"/>
      <c r="AF20" s="132"/>
      <c r="AG20" s="132"/>
      <c r="AH20" s="132"/>
      <c r="AI20" s="132"/>
      <c r="AJ20" s="132"/>
      <c r="AK20" s="132"/>
    </row>
    <row r="21" spans="1:37" ht="14" x14ac:dyDescent="0.15">
      <c r="A21" s="89" t="str">
        <f>'Tariffs July 2019'!K13</f>
        <v>Red Energy</v>
      </c>
      <c r="B21" s="36" t="str">
        <f>'Tariffs July 2019'!L13</f>
        <v>Easy Saver</v>
      </c>
      <c r="C21" s="90">
        <f>91*'Tariffs July 2019'!M13/100</f>
        <v>94.64</v>
      </c>
      <c r="D21" s="90">
        <f>$F$5*'Tariffs July 2019'!N13/100</f>
        <v>343.57611636363634</v>
      </c>
      <c r="E21" s="90">
        <v>0</v>
      </c>
      <c r="F21" s="90">
        <v>0</v>
      </c>
      <c r="G21" s="90">
        <f t="shared" si="0"/>
        <v>438.21611636363633</v>
      </c>
      <c r="H21" s="90">
        <f t="shared" si="1"/>
        <v>1374.3044654545454</v>
      </c>
      <c r="I21" s="91">
        <f t="shared" si="2"/>
        <v>1752.8644654545453</v>
      </c>
      <c r="J21" s="91">
        <f t="shared" si="3"/>
        <v>1928.1509120000001</v>
      </c>
      <c r="K21" s="36">
        <f>'Tariffs July 2019'!AW13</f>
        <v>0</v>
      </c>
      <c r="L21" s="36">
        <f>'Tariffs July 2019'!AX13</f>
        <v>0</v>
      </c>
      <c r="M21" s="36">
        <f>'Tariffs July 2019'!AY13</f>
        <v>10</v>
      </c>
      <c r="N21" s="36">
        <f>'Tariffs July 2019'!AZ13</f>
        <v>0</v>
      </c>
      <c r="O21" s="92">
        <f>($F$6*'Tariffs July 2019'!AT13/100)*4</f>
        <v>139.61760000000001</v>
      </c>
      <c r="P21" s="275">
        <f>J21</f>
        <v>1928.1509120000001</v>
      </c>
      <c r="Q21" s="275">
        <f>P21-(P21*M21/100)</f>
        <v>1735.3358208</v>
      </c>
      <c r="R21" s="275">
        <f>P21-O21</f>
        <v>1788.533312</v>
      </c>
      <c r="S21" s="275">
        <f>Q21-O21</f>
        <v>1595.7182207999999</v>
      </c>
      <c r="T21" s="93">
        <f>R21</f>
        <v>1788.533312</v>
      </c>
      <c r="U21" s="93">
        <f>S21</f>
        <v>1595.7182207999999</v>
      </c>
      <c r="V21" s="94">
        <f>'Tariffs July 2019'!BI13</f>
        <v>0</v>
      </c>
      <c r="W21" s="94" t="str">
        <f>'Tariffs July 2019'!BJ13</f>
        <v>n</v>
      </c>
      <c r="X21" s="95">
        <f>'Tariffs July 2019'!G13</f>
        <v>42185</v>
      </c>
      <c r="Y21" s="132"/>
      <c r="Z21" s="132"/>
      <c r="AA21" s="132"/>
      <c r="AB21" s="132"/>
      <c r="AC21" s="132"/>
      <c r="AD21" s="132"/>
      <c r="AE21" s="132"/>
      <c r="AF21" s="132"/>
      <c r="AG21" s="132"/>
      <c r="AH21" s="132"/>
      <c r="AI21" s="132"/>
      <c r="AJ21" s="132"/>
      <c r="AK21" s="132"/>
    </row>
    <row r="22" spans="1:37" ht="14" x14ac:dyDescent="0.15">
      <c r="A22" s="89" t="str">
        <f>'Tariffs July 2019'!K14</f>
        <v>Amaysim</v>
      </c>
      <c r="B22" s="36" t="str">
        <f>'Tariffs July 2019'!L14</f>
        <v>Solar as you go</v>
      </c>
      <c r="C22" s="90">
        <f>91*'Tariffs July 2019'!M14/100</f>
        <v>91.76109090909091</v>
      </c>
      <c r="D22" s="90">
        <f>$F$5*'Tariffs July 2019'!N14/100</f>
        <v>354.55298909090902</v>
      </c>
      <c r="E22" s="90">
        <v>0</v>
      </c>
      <c r="F22" s="90">
        <v>0</v>
      </c>
      <c r="G22" s="90">
        <f t="shared" si="0"/>
        <v>446.31407999999993</v>
      </c>
      <c r="H22" s="90">
        <f t="shared" si="1"/>
        <v>1418.2119563636361</v>
      </c>
      <c r="I22" s="91">
        <f t="shared" si="2"/>
        <v>1785.2563199999997</v>
      </c>
      <c r="J22" s="91">
        <f t="shared" si="3"/>
        <v>1963.7819519999998</v>
      </c>
      <c r="K22" s="36">
        <f>'Tariffs July 2019'!AW14</f>
        <v>0</v>
      </c>
      <c r="L22" s="36">
        <f>'Tariffs July 2019'!AX14</f>
        <v>0</v>
      </c>
      <c r="M22" s="36">
        <f>'Tariffs July 2019'!AY14</f>
        <v>0</v>
      </c>
      <c r="N22" s="36">
        <f>'Tariffs July 2019'!AZ14</f>
        <v>0</v>
      </c>
      <c r="O22" s="92">
        <f>($F$6*'Tariffs July 2019'!AT14/100)*4</f>
        <v>114.97920000000001</v>
      </c>
      <c r="P22" s="275">
        <f t="shared" ref="P22:P28" si="9">I22</f>
        <v>1785.2563199999997</v>
      </c>
      <c r="Q22" s="275">
        <f>P22-(P22*M22/100)</f>
        <v>1785.2563199999997</v>
      </c>
      <c r="R22" s="275">
        <f t="shared" si="4"/>
        <v>1670.2771199999997</v>
      </c>
      <c r="S22" s="275">
        <f t="shared" si="5"/>
        <v>1670.2771199999997</v>
      </c>
      <c r="T22" s="93">
        <f t="shared" si="6"/>
        <v>1837.3048319999998</v>
      </c>
      <c r="U22" s="93">
        <f t="shared" si="6"/>
        <v>1837.3048319999998</v>
      </c>
      <c r="V22" s="94">
        <f>'Tariffs July 2019'!BI14</f>
        <v>0</v>
      </c>
      <c r="W22" s="94" t="str">
        <f>'Tariffs July 2019'!BJ14</f>
        <v>n</v>
      </c>
      <c r="X22" s="95">
        <f>'Tariffs July 2019'!G14</f>
        <v>42188</v>
      </c>
      <c r="Y22" s="132"/>
      <c r="Z22" s="132"/>
      <c r="AA22" s="132"/>
      <c r="AB22" s="132"/>
      <c r="AC22" s="132"/>
      <c r="AD22" s="132"/>
      <c r="AE22" s="132"/>
      <c r="AF22" s="132"/>
      <c r="AG22" s="132"/>
      <c r="AH22" s="132"/>
      <c r="AI22" s="132"/>
      <c r="AJ22" s="132"/>
      <c r="AK22" s="132"/>
    </row>
    <row r="23" spans="1:37" ht="14" x14ac:dyDescent="0.15">
      <c r="A23" s="89" t="str">
        <f>'Tariffs July 2019'!K15</f>
        <v>Alinta Energy</v>
      </c>
      <c r="B23" s="36" t="str">
        <f>'Tariffs July 2019'!L15</f>
        <v>No fuss Solar</v>
      </c>
      <c r="C23" s="90">
        <f>91*'Tariffs July 2019'!M15/100</f>
        <v>95.941300000000012</v>
      </c>
      <c r="D23" s="90">
        <f>$F$5*'Tariffs July 2019'!N15/100</f>
        <v>281.14515272727272</v>
      </c>
      <c r="E23" s="90">
        <v>0</v>
      </c>
      <c r="F23" s="90">
        <v>0</v>
      </c>
      <c r="G23" s="90">
        <f t="shared" si="0"/>
        <v>377.08645272727273</v>
      </c>
      <c r="H23" s="90">
        <f t="shared" si="1"/>
        <v>1124.5806109090909</v>
      </c>
      <c r="I23" s="91">
        <f t="shared" si="2"/>
        <v>1508.3458109090909</v>
      </c>
      <c r="J23" s="91">
        <f t="shared" si="3"/>
        <v>1659.1803920000002</v>
      </c>
      <c r="K23" s="36">
        <f>'Tariffs July 2019'!AW15</f>
        <v>0</v>
      </c>
      <c r="L23" s="36">
        <f>'Tariffs July 2019'!AX15</f>
        <v>0</v>
      </c>
      <c r="M23" s="36">
        <f>'Tariffs July 2019'!AY15</f>
        <v>0</v>
      </c>
      <c r="N23" s="36">
        <f>'Tariffs July 2019'!AZ15</f>
        <v>0</v>
      </c>
      <c r="O23" s="92">
        <f>($F$6*'Tariffs July 2019'!AT15/100)*4</f>
        <v>90.340800000000002</v>
      </c>
      <c r="P23" s="275">
        <f t="shared" si="9"/>
        <v>1508.3458109090909</v>
      </c>
      <c r="Q23" s="275">
        <f>P23-(P23*M23/100)</f>
        <v>1508.3458109090909</v>
      </c>
      <c r="R23" s="275">
        <f t="shared" si="4"/>
        <v>1418.005010909091</v>
      </c>
      <c r="S23" s="275">
        <f t="shared" si="5"/>
        <v>1418.005010909091</v>
      </c>
      <c r="T23" s="93">
        <f t="shared" si="6"/>
        <v>1559.8055120000001</v>
      </c>
      <c r="U23" s="93">
        <f t="shared" si="6"/>
        <v>1559.8055120000001</v>
      </c>
      <c r="V23" s="94">
        <f>'Tariffs July 2019'!BI15</f>
        <v>0</v>
      </c>
      <c r="W23" s="94" t="str">
        <f>'Tariffs July 2019'!BJ15</f>
        <v>n</v>
      </c>
      <c r="X23" s="95">
        <f>'Tariffs July 2019'!G15</f>
        <v>42185</v>
      </c>
      <c r="Y23" s="132"/>
      <c r="Z23" s="132"/>
      <c r="AA23" s="132"/>
      <c r="AB23" s="132"/>
      <c r="AC23" s="132"/>
      <c r="AD23" s="132"/>
      <c r="AE23" s="132"/>
      <c r="AF23" s="132"/>
      <c r="AG23" s="132"/>
      <c r="AH23" s="132"/>
      <c r="AI23" s="132"/>
      <c r="AJ23" s="132"/>
      <c r="AK23" s="132"/>
    </row>
    <row r="24" spans="1:37" ht="14" x14ac:dyDescent="0.15">
      <c r="A24" s="89" t="str">
        <f>'Tariffs July 2019'!K16</f>
        <v>Q Energy</v>
      </c>
      <c r="B24" s="36" t="str">
        <f>'Tariffs July 2019'!L16</f>
        <v>Home Saver</v>
      </c>
      <c r="C24" s="90">
        <f>91*'Tariffs July 2019'!M16/100</f>
        <v>90.09</v>
      </c>
      <c r="D24" s="90">
        <f>$F$5*'Tariffs July 2019'!N16/100</f>
        <v>288.43105199999997</v>
      </c>
      <c r="E24" s="90">
        <v>0</v>
      </c>
      <c r="F24" s="90">
        <v>0</v>
      </c>
      <c r="G24" s="90">
        <f t="shared" si="0"/>
        <v>378.52105199999994</v>
      </c>
      <c r="H24" s="90">
        <f t="shared" si="1"/>
        <v>1153.7242079999996</v>
      </c>
      <c r="I24" s="91">
        <f t="shared" si="2"/>
        <v>1514.0842079999998</v>
      </c>
      <c r="J24" s="91">
        <f t="shared" si="3"/>
        <v>1665.4926287999999</v>
      </c>
      <c r="K24" s="36">
        <f>'Tariffs July 2019'!AW16</f>
        <v>0</v>
      </c>
      <c r="L24" s="36">
        <f>'Tariffs July 2019'!AX16</f>
        <v>0</v>
      </c>
      <c r="M24" s="36">
        <f>'Tariffs July 2019'!AY16</f>
        <v>0</v>
      </c>
      <c r="N24" s="36">
        <f>'Tariffs July 2019'!AZ16</f>
        <v>0</v>
      </c>
      <c r="O24" s="92">
        <f>($F$6*'Tariffs July 2019'!AT16/100)*4</f>
        <v>65.702399999999997</v>
      </c>
      <c r="P24" s="275">
        <f t="shared" si="9"/>
        <v>1514.0842079999998</v>
      </c>
      <c r="Q24" s="275">
        <f>P24-(H24*N24/100)</f>
        <v>1514.0842079999998</v>
      </c>
      <c r="R24" s="275">
        <f t="shared" si="4"/>
        <v>1448.3818079999999</v>
      </c>
      <c r="S24" s="275">
        <f t="shared" si="5"/>
        <v>1448.3818079999999</v>
      </c>
      <c r="T24" s="93">
        <f t="shared" si="6"/>
        <v>1593.2199888</v>
      </c>
      <c r="U24" s="93">
        <f t="shared" si="6"/>
        <v>1593.2199888</v>
      </c>
      <c r="V24" s="94">
        <f>'Tariffs July 2019'!BI16</f>
        <v>24</v>
      </c>
      <c r="W24" s="94" t="str">
        <f>'Tariffs July 2019'!BJ16</f>
        <v>n</v>
      </c>
      <c r="X24" s="95">
        <f>'Tariffs July 2019'!G16</f>
        <v>42089</v>
      </c>
      <c r="Y24" s="132"/>
      <c r="Z24" s="132"/>
      <c r="AA24" s="132"/>
      <c r="AB24" s="132"/>
      <c r="AC24" s="132"/>
      <c r="AD24" s="132"/>
      <c r="AE24" s="132"/>
      <c r="AF24" s="132"/>
      <c r="AG24" s="132"/>
      <c r="AH24" s="132"/>
      <c r="AI24" s="132"/>
      <c r="AJ24" s="132"/>
      <c r="AK24" s="132"/>
    </row>
    <row r="25" spans="1:37" ht="14" x14ac:dyDescent="0.15">
      <c r="A25" s="89" t="str">
        <f>'Tariffs July 2019'!K17</f>
        <v>1st Energy</v>
      </c>
      <c r="B25" s="36" t="str">
        <f>'Tariffs July 2019'!L17</f>
        <v>1st Saver</v>
      </c>
      <c r="C25" s="90">
        <f>91*'Tariffs July 2019'!M17/100</f>
        <v>103.74</v>
      </c>
      <c r="D25" s="90">
        <f>IF(F5&gt;='Tariffs July 2019'!P17,('Tariffs July 2019'!P17*'Tariffs July 2019'!N17/100),'SEQ Bills Jul''19'!F5*'Tariffs July 2019'!N17/100)</f>
        <v>294.05454545454546</v>
      </c>
      <c r="E25" s="90">
        <v>0</v>
      </c>
      <c r="F25" s="90">
        <f>IF(('SEQ Bills Jul''19'!F5&lt;'Tariffs July 2019'!P17),(0),('SEQ Bills Jul''19'!F5-'Tariffs July 2019'!P17)*'Tariffs July 2019'!Q17/100)</f>
        <v>39.78654909090907</v>
      </c>
      <c r="G25" s="90">
        <f t="shared" si="0"/>
        <v>437.58109454545456</v>
      </c>
      <c r="H25" s="90">
        <f t="shared" si="1"/>
        <v>1335.3643781818182</v>
      </c>
      <c r="I25" s="91">
        <f t="shared" si="2"/>
        <v>1750.3243781818182</v>
      </c>
      <c r="J25" s="91">
        <f t="shared" si="3"/>
        <v>1925.3568160000002</v>
      </c>
      <c r="K25" s="36">
        <f>'Tariffs July 2019'!AW17</f>
        <v>0</v>
      </c>
      <c r="L25" s="36">
        <f>'Tariffs July 2019'!AX17</f>
        <v>0</v>
      </c>
      <c r="M25" s="36">
        <f>'Tariffs July 2019'!AY17</f>
        <v>5</v>
      </c>
      <c r="N25" s="36">
        <f>'Tariffs July 2019'!AZ17</f>
        <v>0</v>
      </c>
      <c r="O25" s="92">
        <f>($F$6*'Tariffs July 2019'!AT17/100)*4</f>
        <v>49.276800000000001</v>
      </c>
      <c r="P25" s="275">
        <f t="shared" si="9"/>
        <v>1750.3243781818182</v>
      </c>
      <c r="Q25" s="275">
        <f>P25-(P25*M25/100)</f>
        <v>1662.8081592727274</v>
      </c>
      <c r="R25" s="275">
        <f t="shared" si="4"/>
        <v>1701.0475781818182</v>
      </c>
      <c r="S25" s="275">
        <f t="shared" si="5"/>
        <v>1613.5313592727273</v>
      </c>
      <c r="T25" s="93">
        <f t="shared" si="6"/>
        <v>1871.1523360000001</v>
      </c>
      <c r="U25" s="93">
        <f t="shared" si="6"/>
        <v>1774.8844952000002</v>
      </c>
      <c r="V25" s="94">
        <f>'Tariffs July 2019'!BI17</f>
        <v>0</v>
      </c>
      <c r="W25" s="94" t="str">
        <f>'Tariffs July 2019'!BJ17</f>
        <v>n</v>
      </c>
      <c r="X25" s="95">
        <f>'Tariffs July 2019'!G17</f>
        <v>42185</v>
      </c>
      <c r="Y25" s="132"/>
      <c r="Z25" s="132"/>
      <c r="AA25" s="132"/>
      <c r="AB25" s="132"/>
      <c r="AC25" s="132"/>
      <c r="AD25" s="132"/>
      <c r="AE25" s="132"/>
      <c r="AF25" s="132"/>
      <c r="AG25" s="132"/>
      <c r="AH25" s="132"/>
      <c r="AI25" s="132"/>
      <c r="AJ25" s="132"/>
      <c r="AK25" s="132"/>
    </row>
    <row r="26" spans="1:37" ht="14" x14ac:dyDescent="0.15">
      <c r="A26" s="89" t="str">
        <f>'Tariffs July 2019'!K18</f>
        <v>DC Power Co</v>
      </c>
      <c r="B26" s="36" t="str">
        <f>'Tariffs July 2019'!L18</f>
        <v>Market offer</v>
      </c>
      <c r="C26" s="90">
        <f>91*'Tariffs July 2019'!M18/100+'Tariffs July 2019'!BM18/4</f>
        <v>113.6041818181818</v>
      </c>
      <c r="D26" s="90">
        <f>$F$5*'Tariffs July 2019'!N18/100</f>
        <v>418.90490545454543</v>
      </c>
      <c r="E26" s="90">
        <v>0</v>
      </c>
      <c r="F26" s="90">
        <v>0</v>
      </c>
      <c r="G26" s="90">
        <f t="shared" ref="G26:G28" si="10">SUM(C26:F26)</f>
        <v>532.50908727272724</v>
      </c>
      <c r="H26" s="90">
        <f t="shared" ref="H26:H28" si="11">(G26-C26)*4</f>
        <v>1675.6196218181817</v>
      </c>
      <c r="I26" s="91">
        <f t="shared" ref="I26:I28" si="12">G26*4</f>
        <v>2130.036349090909</v>
      </c>
      <c r="J26" s="91">
        <f t="shared" ref="J26:J28" si="13">I26*1.1</f>
        <v>2343.039984</v>
      </c>
      <c r="K26" s="36">
        <f>'Tariffs July 2019'!AW18</f>
        <v>0</v>
      </c>
      <c r="L26" s="36">
        <f>'Tariffs July 2019'!AX18</f>
        <v>0</v>
      </c>
      <c r="M26" s="36">
        <f>'Tariffs July 2019'!AY18</f>
        <v>0</v>
      </c>
      <c r="N26" s="36">
        <f>'Tariffs July 2019'!AZ18</f>
        <v>0</v>
      </c>
      <c r="O26" s="92">
        <f>($F$6*'Tariffs July 2019'!AT18/100)*4</f>
        <v>123.19199999999999</v>
      </c>
      <c r="P26" s="275">
        <f t="shared" si="9"/>
        <v>2130.036349090909</v>
      </c>
      <c r="Q26" s="275">
        <f t="shared" ref="Q26:Q28" si="14">P26-(H26*N26/100)</f>
        <v>2130.036349090909</v>
      </c>
      <c r="R26" s="275">
        <f t="shared" si="4"/>
        <v>2006.844349090909</v>
      </c>
      <c r="S26" s="275">
        <f t="shared" si="5"/>
        <v>2006.844349090909</v>
      </c>
      <c r="T26" s="93">
        <f t="shared" si="6"/>
        <v>2207.5287840000001</v>
      </c>
      <c r="U26" s="93">
        <f t="shared" si="6"/>
        <v>2207.5287840000001</v>
      </c>
      <c r="V26" s="94">
        <f>'Tariffs July 2019'!BI18</f>
        <v>0</v>
      </c>
      <c r="W26" s="94" t="str">
        <f>'Tariffs July 2019'!BJ18</f>
        <v>n</v>
      </c>
      <c r="X26" s="95">
        <f>'Tariffs July 2019'!G18</f>
        <v>42185</v>
      </c>
      <c r="Y26" s="132"/>
      <c r="Z26" s="132"/>
      <c r="AA26" s="132"/>
      <c r="AB26" s="132"/>
      <c r="AC26" s="132"/>
      <c r="AD26" s="132"/>
      <c r="AE26" s="132"/>
      <c r="AF26" s="132"/>
      <c r="AG26" s="132"/>
      <c r="AH26" s="132"/>
      <c r="AI26" s="132"/>
      <c r="AJ26" s="132"/>
      <c r="AK26" s="132"/>
    </row>
    <row r="27" spans="1:37" ht="14" x14ac:dyDescent="0.15">
      <c r="A27" s="89" t="str">
        <f>'Tariffs July 2019'!K19</f>
        <v>ReAmped Energy</v>
      </c>
      <c r="B27" s="36" t="str">
        <f>'Tariffs July 2019'!L19</f>
        <v>Market offer</v>
      </c>
      <c r="C27" s="90">
        <f>91*'Tariffs July 2019'!M19/100</f>
        <v>80.989999999999995</v>
      </c>
      <c r="D27" s="90">
        <f>$F$5*'Tariffs July 2019'!N19/100</f>
        <v>283.75215999999995</v>
      </c>
      <c r="E27" s="90">
        <v>0</v>
      </c>
      <c r="F27" s="90">
        <v>0</v>
      </c>
      <c r="G27" s="90">
        <f t="shared" si="10"/>
        <v>364.74215999999996</v>
      </c>
      <c r="H27" s="90">
        <f t="shared" si="11"/>
        <v>1135.0086399999998</v>
      </c>
      <c r="I27" s="91">
        <f t="shared" si="12"/>
        <v>1458.9686399999998</v>
      </c>
      <c r="J27" s="91">
        <f t="shared" si="13"/>
        <v>1604.8655039999999</v>
      </c>
      <c r="K27" s="36">
        <f>'Tariffs July 2019'!AW19</f>
        <v>0</v>
      </c>
      <c r="L27" s="36">
        <f>'Tariffs July 2019'!AX19</f>
        <v>0</v>
      </c>
      <c r="M27" s="36">
        <f>'Tariffs July 2019'!AY19</f>
        <v>0</v>
      </c>
      <c r="N27" s="36">
        <f>'Tariffs July 2019'!AZ19</f>
        <v>0</v>
      </c>
      <c r="O27" s="92">
        <f>($F$6*'Tariffs July 2019'!AT19/100)*4</f>
        <v>65.702399999999997</v>
      </c>
      <c r="P27" s="275">
        <f t="shared" si="9"/>
        <v>1458.9686399999998</v>
      </c>
      <c r="Q27" s="275">
        <f t="shared" si="14"/>
        <v>1458.9686399999998</v>
      </c>
      <c r="R27" s="275">
        <f t="shared" si="4"/>
        <v>1393.2662399999999</v>
      </c>
      <c r="S27" s="275">
        <f t="shared" si="5"/>
        <v>1393.2662399999999</v>
      </c>
      <c r="T27" s="93">
        <f t="shared" ref="T27:U28" si="15">R27*1.1</f>
        <v>1532.592864</v>
      </c>
      <c r="U27" s="93">
        <f t="shared" si="15"/>
        <v>1532.592864</v>
      </c>
      <c r="V27" s="94">
        <f>'Tariffs July 2019'!BI19</f>
        <v>0</v>
      </c>
      <c r="W27" s="94" t="str">
        <f>'Tariffs July 2019'!BJ19</f>
        <v>n</v>
      </c>
      <c r="X27" s="95">
        <f>'Tariffs July 2019'!G19</f>
        <v>42066</v>
      </c>
      <c r="Y27" s="132"/>
      <c r="Z27" s="132"/>
      <c r="AA27" s="132"/>
      <c r="AB27" s="132"/>
      <c r="AC27" s="132"/>
      <c r="AD27" s="132"/>
      <c r="AE27" s="132"/>
      <c r="AF27" s="132"/>
      <c r="AG27" s="132"/>
      <c r="AH27" s="132"/>
      <c r="AI27" s="132"/>
      <c r="AJ27" s="132"/>
      <c r="AK27" s="132"/>
    </row>
    <row r="28" spans="1:37" ht="15" thickBot="1" x14ac:dyDescent="0.2">
      <c r="A28" s="96" t="str">
        <f>'Tariffs July 2019'!K20</f>
        <v>Powerclub</v>
      </c>
      <c r="B28" s="97" t="str">
        <f>'Tariffs July 2019'!L20</f>
        <v>Powerbank Home Solar</v>
      </c>
      <c r="C28" s="98">
        <f>91*'Tariffs July 2019'!M20/100+'Tariffs July 2019'!BM20/4</f>
        <v>92.923999999999992</v>
      </c>
      <c r="D28" s="98">
        <f>$F$5*'Tariffs July 2019'!N20/100</f>
        <v>277.16603636363629</v>
      </c>
      <c r="E28" s="98">
        <v>0</v>
      </c>
      <c r="F28" s="98">
        <v>0</v>
      </c>
      <c r="G28" s="98">
        <f t="shared" si="10"/>
        <v>370.09003636363627</v>
      </c>
      <c r="H28" s="98">
        <f t="shared" si="11"/>
        <v>1108.6641454545452</v>
      </c>
      <c r="I28" s="99">
        <f t="shared" si="12"/>
        <v>1480.3601454545451</v>
      </c>
      <c r="J28" s="99">
        <f t="shared" si="13"/>
        <v>1628.3961599999998</v>
      </c>
      <c r="K28" s="97">
        <f>'Tariffs July 2019'!AW20</f>
        <v>0</v>
      </c>
      <c r="L28" s="97">
        <f>'Tariffs July 2019'!AX20</f>
        <v>0</v>
      </c>
      <c r="M28" s="97">
        <f>'Tariffs July 2019'!AY20</f>
        <v>0</v>
      </c>
      <c r="N28" s="97">
        <f>'Tariffs July 2019'!AZ20</f>
        <v>0</v>
      </c>
      <c r="O28" s="100">
        <f>($F$6*'Tariffs July 2019'!AT20/100)*4</f>
        <v>69.808800000000005</v>
      </c>
      <c r="P28" s="276">
        <f t="shared" si="9"/>
        <v>1480.3601454545451</v>
      </c>
      <c r="Q28" s="276">
        <f t="shared" si="14"/>
        <v>1480.3601454545451</v>
      </c>
      <c r="R28" s="276">
        <f t="shared" si="4"/>
        <v>1410.5513454545451</v>
      </c>
      <c r="S28" s="276">
        <f t="shared" si="5"/>
        <v>1410.5513454545451</v>
      </c>
      <c r="T28" s="101">
        <f t="shared" si="15"/>
        <v>1551.6064799999997</v>
      </c>
      <c r="U28" s="101">
        <f t="shared" si="15"/>
        <v>1551.6064799999997</v>
      </c>
      <c r="V28" s="102">
        <f>'Tariffs July 2019'!BI20</f>
        <v>0</v>
      </c>
      <c r="W28" s="102" t="str">
        <f>'Tariffs July 2019'!BJ20</f>
        <v>n</v>
      </c>
      <c r="X28" s="103">
        <f>'Tariffs July 2019'!G20</f>
        <v>42184</v>
      </c>
      <c r="Y28" s="132"/>
      <c r="Z28" s="132"/>
      <c r="AA28" s="132"/>
      <c r="AB28" s="132"/>
      <c r="AC28" s="132"/>
      <c r="AD28" s="132"/>
      <c r="AE28" s="132"/>
      <c r="AF28" s="132"/>
      <c r="AG28" s="132"/>
      <c r="AH28" s="132"/>
      <c r="AI28" s="132"/>
      <c r="AJ28" s="132"/>
      <c r="AK28" s="132"/>
    </row>
    <row r="29" spans="1:37" ht="14" x14ac:dyDescent="0.15">
      <c r="X29" s="132"/>
      <c r="Y29" s="132"/>
      <c r="Z29" s="132"/>
      <c r="AA29" s="132"/>
      <c r="AB29" s="132"/>
      <c r="AC29" s="132"/>
      <c r="AD29" s="132"/>
      <c r="AE29" s="132"/>
      <c r="AF29" s="132"/>
      <c r="AG29" s="132"/>
      <c r="AH29" s="132"/>
      <c r="AI29" s="132"/>
      <c r="AJ29" s="132"/>
      <c r="AK29" s="132"/>
    </row>
    <row r="30" spans="1:37" ht="15" thickBot="1" x14ac:dyDescent="0.2">
      <c r="X30" s="132"/>
      <c r="Y30" s="132"/>
      <c r="Z30" s="132"/>
      <c r="AA30" s="132"/>
      <c r="AB30" s="132"/>
      <c r="AC30" s="132"/>
      <c r="AD30" s="132"/>
      <c r="AE30" s="132"/>
      <c r="AF30" s="132"/>
      <c r="AG30" s="132"/>
      <c r="AH30" s="132"/>
      <c r="AI30" s="132"/>
      <c r="AJ30" s="132"/>
      <c r="AK30" s="132"/>
    </row>
    <row r="31" spans="1:37" ht="14" x14ac:dyDescent="0.15">
      <c r="A31" s="86" t="s">
        <v>200</v>
      </c>
      <c r="B31" s="87"/>
      <c r="C31" s="87"/>
      <c r="D31" s="104"/>
      <c r="E31" s="104"/>
      <c r="F31" s="104"/>
      <c r="G31" s="105"/>
      <c r="H31" s="105"/>
      <c r="I31" s="87"/>
      <c r="J31" s="87"/>
      <c r="K31" s="87"/>
      <c r="L31" s="87"/>
      <c r="M31" s="87"/>
      <c r="N31" s="87"/>
      <c r="O31" s="87"/>
      <c r="P31" s="87"/>
      <c r="Q31" s="87"/>
      <c r="R31" s="87"/>
      <c r="S31" s="87"/>
      <c r="T31" s="87"/>
      <c r="U31" s="87"/>
      <c r="V31" s="87"/>
      <c r="W31" s="87"/>
      <c r="X31" s="88"/>
      <c r="Y31" s="132"/>
      <c r="Z31" s="132"/>
      <c r="AA31" s="132"/>
      <c r="AB31" s="132"/>
      <c r="AC31" s="132"/>
      <c r="AD31" s="132"/>
      <c r="AE31" s="132"/>
      <c r="AF31" s="132"/>
      <c r="AG31" s="132"/>
      <c r="AH31" s="132"/>
      <c r="AI31" s="132"/>
      <c r="AJ31" s="132"/>
      <c r="AK31" s="132"/>
    </row>
    <row r="32" spans="1:37" ht="75" x14ac:dyDescent="0.15">
      <c r="A32" s="277" t="s">
        <v>184</v>
      </c>
      <c r="B32" s="278" t="s">
        <v>222</v>
      </c>
      <c r="C32" s="279" t="s">
        <v>211</v>
      </c>
      <c r="D32" s="279" t="s">
        <v>113</v>
      </c>
      <c r="E32" s="280" t="s">
        <v>232</v>
      </c>
      <c r="F32" s="279" t="s">
        <v>235</v>
      </c>
      <c r="G32" s="279" t="s">
        <v>234</v>
      </c>
      <c r="H32" s="281" t="s">
        <v>206</v>
      </c>
      <c r="I32" s="281" t="s">
        <v>224</v>
      </c>
      <c r="J32" s="282" t="s">
        <v>214</v>
      </c>
      <c r="K32" s="283" t="s">
        <v>215</v>
      </c>
      <c r="L32" s="283" t="s">
        <v>189</v>
      </c>
      <c r="M32" s="283" t="s">
        <v>127</v>
      </c>
      <c r="N32" s="283" t="s">
        <v>209</v>
      </c>
      <c r="O32" s="284" t="s">
        <v>233</v>
      </c>
      <c r="P32" s="285" t="s">
        <v>190</v>
      </c>
      <c r="Q32" s="285" t="s">
        <v>148</v>
      </c>
      <c r="R32" s="285" t="s">
        <v>118</v>
      </c>
      <c r="S32" s="285" t="s">
        <v>161</v>
      </c>
      <c r="T32" s="284" t="s">
        <v>199</v>
      </c>
      <c r="U32" s="284" t="s">
        <v>210</v>
      </c>
      <c r="V32" s="288" t="s">
        <v>149</v>
      </c>
      <c r="W32" s="283" t="s">
        <v>150</v>
      </c>
      <c r="X32" s="287" t="s">
        <v>56</v>
      </c>
      <c r="Y32" s="132"/>
      <c r="Z32" s="132"/>
      <c r="AA32" s="132"/>
      <c r="AB32" s="132"/>
      <c r="AC32" s="132"/>
      <c r="AD32" s="132"/>
      <c r="AE32" s="132"/>
      <c r="AF32" s="132"/>
      <c r="AG32" s="132"/>
      <c r="AH32" s="132"/>
      <c r="AI32" s="132"/>
      <c r="AJ32" s="132"/>
      <c r="AK32" s="132"/>
    </row>
    <row r="33" spans="1:37" ht="14" x14ac:dyDescent="0.15">
      <c r="A33" s="89" t="str">
        <f>'Tariffs July 2019'!K21</f>
        <v>AGL</v>
      </c>
      <c r="B33" s="36" t="str">
        <f>'Tariffs July 2019'!L21</f>
        <v>Solar Savers</v>
      </c>
      <c r="C33" s="90">
        <f>91*'Tariffs July 2019'!M21/100</f>
        <v>90.999999999999986</v>
      </c>
      <c r="D33" s="90">
        <f>($K$5)*'Tariffs July 2019'!N21/100</f>
        <v>299.27071381818178</v>
      </c>
      <c r="E33" s="90">
        <v>0</v>
      </c>
      <c r="F33" s="90">
        <f>($L$5)*'Tariffs July 2019'!AE21/100</f>
        <v>38.034863999999999</v>
      </c>
      <c r="G33" s="90">
        <f>SUM(C33:F33)</f>
        <v>428.30557781818175</v>
      </c>
      <c r="H33" s="90">
        <f>(G33-C33)*4</f>
        <v>1349.222311272727</v>
      </c>
      <c r="I33" s="91">
        <f>G33*4</f>
        <v>1713.222311272727</v>
      </c>
      <c r="J33" s="91">
        <f>I33*1.1</f>
        <v>1884.5445423999997</v>
      </c>
      <c r="K33" s="36">
        <f>'Tariffs July 2019'!AW21</f>
        <v>0</v>
      </c>
      <c r="L33" s="36">
        <f>'Tariffs July 2019'!AX21</f>
        <v>0</v>
      </c>
      <c r="M33" s="36">
        <f>'Tariffs July 2019'!AY21</f>
        <v>0</v>
      </c>
      <c r="N33" s="36">
        <f>'Tariffs July 2019'!AZ21</f>
        <v>0</v>
      </c>
      <c r="O33" s="92">
        <f>($F$6*'Tariffs July 2019'!AT21/100)*4</f>
        <v>123.19199999999999</v>
      </c>
      <c r="P33" s="275">
        <f>I33-(I33*K33/100)</f>
        <v>1713.222311272727</v>
      </c>
      <c r="Q33" s="275">
        <f>P33-(H33*N33/100)</f>
        <v>1713.222311272727</v>
      </c>
      <c r="R33" s="275">
        <f>P33-O33</f>
        <v>1590.030311272727</v>
      </c>
      <c r="S33" s="275">
        <f>Q33-O33</f>
        <v>1590.030311272727</v>
      </c>
      <c r="T33" s="93">
        <f>R33*1.1</f>
        <v>1749.0333423999998</v>
      </c>
      <c r="U33" s="93">
        <f>S33*1.1</f>
        <v>1749.0333423999998</v>
      </c>
      <c r="V33" s="94">
        <f>'Tariffs July 2019'!BI21</f>
        <v>0</v>
      </c>
      <c r="W33" s="94" t="str">
        <f>'Tariffs July 2019'!BJ21</f>
        <v>n</v>
      </c>
      <c r="X33" s="95">
        <f>'Tariffs July 2019'!G21</f>
        <v>42199</v>
      </c>
      <c r="Y33" s="132"/>
      <c r="Z33" s="132"/>
      <c r="AA33" s="132"/>
      <c r="AB33" s="132"/>
      <c r="AC33" s="132"/>
      <c r="AD33" s="132"/>
      <c r="AE33" s="132"/>
      <c r="AF33" s="132"/>
      <c r="AG33" s="132"/>
      <c r="AH33" s="132"/>
      <c r="AI33" s="132"/>
      <c r="AJ33" s="132"/>
      <c r="AK33" s="132"/>
    </row>
    <row r="34" spans="1:37" ht="14" x14ac:dyDescent="0.15">
      <c r="A34" s="89" t="str">
        <f>'Tariffs July 2019'!K22</f>
        <v>Click Energy</v>
      </c>
      <c r="B34" s="36" t="str">
        <f>'Tariffs July 2019'!L22</f>
        <v>Banksia Solar</v>
      </c>
      <c r="C34" s="90">
        <f>91*'Tariffs July 2019'!M22/100</f>
        <v>97.733999999999995</v>
      </c>
      <c r="D34" s="90">
        <f>($K$5)*'Tariffs July 2019'!N22/100</f>
        <v>288.65744999999993</v>
      </c>
      <c r="E34" s="90">
        <v>0</v>
      </c>
      <c r="F34" s="90">
        <f>($L$5)*'Tariffs July 2019'!AE22/100</f>
        <v>44.044701818181814</v>
      </c>
      <c r="G34" s="90">
        <f t="shared" ref="G34:G48" si="16">SUM(C34:F34)</f>
        <v>430.43615181818171</v>
      </c>
      <c r="H34" s="90">
        <f t="shared" ref="H34:H48" si="17">(G34-C34)*4</f>
        <v>1330.8086072727269</v>
      </c>
      <c r="I34" s="91">
        <f t="shared" ref="I34:I48" si="18">G34*4</f>
        <v>1721.7446072727269</v>
      </c>
      <c r="J34" s="91">
        <f t="shared" ref="J34:J48" si="19">I34*1.1</f>
        <v>1893.9190679999997</v>
      </c>
      <c r="K34" s="36">
        <f>'Tariffs July 2019'!AW22</f>
        <v>0</v>
      </c>
      <c r="L34" s="36">
        <f>'Tariffs July 2019'!AX22</f>
        <v>0</v>
      </c>
      <c r="M34" s="36">
        <f>'Tariffs July 2019'!AY22</f>
        <v>0</v>
      </c>
      <c r="N34" s="36">
        <f>'Tariffs July 2019'!AZ22</f>
        <v>0</v>
      </c>
      <c r="O34" s="92">
        <f>($F$6*'Tariffs July 2019'!AT22/100)*4</f>
        <v>98.553600000000003</v>
      </c>
      <c r="P34" s="275">
        <f>I34</f>
        <v>1721.7446072727269</v>
      </c>
      <c r="Q34" s="275">
        <f>P34-(P34*M34/100)</f>
        <v>1721.7446072727269</v>
      </c>
      <c r="R34" s="275">
        <f t="shared" ref="R34:R50" si="20">P34-O34</f>
        <v>1623.1910072727269</v>
      </c>
      <c r="S34" s="275">
        <f t="shared" ref="S34:S50" si="21">Q34-O34</f>
        <v>1623.1910072727269</v>
      </c>
      <c r="T34" s="93">
        <f t="shared" ref="T34:U49" si="22">R34*1.1</f>
        <v>1785.5101079999997</v>
      </c>
      <c r="U34" s="93">
        <f t="shared" si="22"/>
        <v>1785.5101079999997</v>
      </c>
      <c r="V34" s="94">
        <f>'Tariffs July 2019'!BI22</f>
        <v>0</v>
      </c>
      <c r="W34" s="94" t="str">
        <f>'Tariffs July 2019'!BJ22</f>
        <v>n</v>
      </c>
      <c r="X34" s="95">
        <f>'Tariffs July 2019'!G22</f>
        <v>42188</v>
      </c>
      <c r="Y34" s="132"/>
      <c r="Z34" s="132"/>
      <c r="AA34" s="132"/>
      <c r="AB34" s="132"/>
      <c r="AC34" s="132"/>
      <c r="AD34" s="132"/>
      <c r="AE34" s="132"/>
      <c r="AF34" s="132"/>
      <c r="AG34" s="132"/>
      <c r="AH34" s="132"/>
      <c r="AI34" s="132"/>
      <c r="AJ34" s="132"/>
      <c r="AK34" s="132"/>
    </row>
    <row r="35" spans="1:37" ht="14" x14ac:dyDescent="0.15">
      <c r="A35" s="89" t="str">
        <f>'Tariffs July 2019'!K23</f>
        <v>Diamond Energy</v>
      </c>
      <c r="B35" s="36" t="str">
        <f>'Tariffs July 2019'!L23</f>
        <v>Pay on time discount</v>
      </c>
      <c r="C35" s="90">
        <f>91*'Tariffs July 2019'!M23/100</f>
        <v>116.91679999999998</v>
      </c>
      <c r="D35" s="90">
        <f>($K$5)*'Tariffs July 2019'!N23/100</f>
        <v>287.11794359999999</v>
      </c>
      <c r="E35" s="90">
        <v>0</v>
      </c>
      <c r="F35" s="90">
        <f>($L$5)*'Tariffs July 2019'!AE23/100</f>
        <v>32.759790600000002</v>
      </c>
      <c r="G35" s="90">
        <f t="shared" si="16"/>
        <v>436.79453419999993</v>
      </c>
      <c r="H35" s="90">
        <f t="shared" si="17"/>
        <v>1279.5109367999999</v>
      </c>
      <c r="I35" s="91">
        <f t="shared" si="18"/>
        <v>1747.1781367999997</v>
      </c>
      <c r="J35" s="91">
        <f t="shared" si="19"/>
        <v>1921.8959504799998</v>
      </c>
      <c r="K35" s="36">
        <f>'Tariffs July 2019'!AW23</f>
        <v>0</v>
      </c>
      <c r="L35" s="36">
        <f>'Tariffs July 2019'!AX23</f>
        <v>0</v>
      </c>
      <c r="M35" s="36">
        <f>'Tariffs July 2019'!AY23</f>
        <v>7</v>
      </c>
      <c r="N35" s="36">
        <f>'Tariffs July 2019'!AZ23</f>
        <v>0</v>
      </c>
      <c r="O35" s="92">
        <f>($F$6*'Tariffs July 2019'!AT23/100)*4</f>
        <v>98.553600000000003</v>
      </c>
      <c r="P35" s="275">
        <f>I35</f>
        <v>1747.1781367999997</v>
      </c>
      <c r="Q35" s="275">
        <f>P35-(P35*M35/100)</f>
        <v>1624.8756672239997</v>
      </c>
      <c r="R35" s="275">
        <f t="shared" si="20"/>
        <v>1648.6245367999998</v>
      </c>
      <c r="S35" s="275">
        <f t="shared" si="21"/>
        <v>1526.3220672239997</v>
      </c>
      <c r="T35" s="93">
        <f t="shared" si="22"/>
        <v>1813.4869904799998</v>
      </c>
      <c r="U35" s="93">
        <f t="shared" si="22"/>
        <v>1678.9542739463998</v>
      </c>
      <c r="V35" s="94">
        <f>'Tariffs July 2019'!BI23</f>
        <v>0</v>
      </c>
      <c r="W35" s="94" t="str">
        <f>'Tariffs July 2019'!BJ23</f>
        <v>n</v>
      </c>
      <c r="X35" s="95">
        <f>'Tariffs July 2019'!G23</f>
        <v>41851</v>
      </c>
      <c r="Y35" s="132"/>
      <c r="Z35" s="132"/>
      <c r="AA35" s="132"/>
      <c r="AB35" s="132"/>
      <c r="AC35" s="132"/>
      <c r="AD35" s="132"/>
      <c r="AE35" s="132"/>
      <c r="AF35" s="132"/>
      <c r="AG35" s="132"/>
      <c r="AH35" s="132"/>
      <c r="AI35" s="132"/>
      <c r="AJ35" s="132"/>
      <c r="AK35" s="132"/>
    </row>
    <row r="36" spans="1:37" ht="14" x14ac:dyDescent="0.15">
      <c r="A36" s="89" t="str">
        <f>'Tariffs July 2019'!K24</f>
        <v>Dodo Power &amp; Gas</v>
      </c>
      <c r="B36" s="36" t="str">
        <f>'Tariffs July 2019'!L24</f>
        <v>Market offer</v>
      </c>
      <c r="C36" s="90">
        <f>91*'Tariffs July 2019'!M24/100</f>
        <v>100.10827272727272</v>
      </c>
      <c r="D36" s="90">
        <f>($K$5)*'Tariffs July 2019'!N24/100</f>
        <v>266.96440527272728</v>
      </c>
      <c r="E36" s="90">
        <v>0</v>
      </c>
      <c r="F36" s="90">
        <f>($L$5)*'Tariffs July 2019'!AE24/100</f>
        <v>35.667975818181816</v>
      </c>
      <c r="G36" s="90">
        <f t="shared" si="16"/>
        <v>402.74065381818184</v>
      </c>
      <c r="H36" s="90">
        <f t="shared" si="17"/>
        <v>1210.5295243636365</v>
      </c>
      <c r="I36" s="91">
        <f t="shared" si="18"/>
        <v>1610.9626152727274</v>
      </c>
      <c r="J36" s="91">
        <f t="shared" si="19"/>
        <v>1772.0588768000002</v>
      </c>
      <c r="K36" s="36">
        <f>'Tariffs July 2019'!AW24</f>
        <v>0</v>
      </c>
      <c r="L36" s="36">
        <f>'Tariffs July 2019'!AX24</f>
        <v>0</v>
      </c>
      <c r="M36" s="36">
        <f>'Tariffs July 2019'!AY24</f>
        <v>0</v>
      </c>
      <c r="N36" s="36">
        <f>'Tariffs July 2019'!AZ24</f>
        <v>0</v>
      </c>
      <c r="O36" s="92">
        <f>($F$6*'Tariffs July 2019'!AT24/100)*4</f>
        <v>69.808800000000005</v>
      </c>
      <c r="P36" s="275">
        <f>I36</f>
        <v>1610.9626152727274</v>
      </c>
      <c r="Q36" s="275">
        <f t="shared" ref="Q36:Q42" si="23">P36-(H36*N36/100)</f>
        <v>1610.9626152727274</v>
      </c>
      <c r="R36" s="275">
        <f t="shared" si="20"/>
        <v>1541.1538152727273</v>
      </c>
      <c r="S36" s="275">
        <f t="shared" si="21"/>
        <v>1541.1538152727273</v>
      </c>
      <c r="T36" s="93">
        <f t="shared" si="22"/>
        <v>1695.2691968000001</v>
      </c>
      <c r="U36" s="93">
        <f t="shared" si="22"/>
        <v>1695.2691968000001</v>
      </c>
      <c r="V36" s="94">
        <f>'Tariffs July 2019'!BI24</f>
        <v>0</v>
      </c>
      <c r="W36" s="94" t="str">
        <f>'Tariffs July 2019'!BJ24</f>
        <v>n</v>
      </c>
      <c r="X36" s="95">
        <f>'Tariffs July 2019'!G24</f>
        <v>42185</v>
      </c>
      <c r="Y36" s="132"/>
      <c r="Z36" s="132"/>
      <c r="AA36" s="132"/>
      <c r="AB36" s="132"/>
      <c r="AC36" s="132"/>
      <c r="AD36" s="132"/>
      <c r="AE36" s="132"/>
      <c r="AF36" s="132"/>
      <c r="AG36" s="132"/>
      <c r="AH36" s="132"/>
      <c r="AI36" s="132"/>
      <c r="AJ36" s="132"/>
      <c r="AK36" s="132"/>
    </row>
    <row r="37" spans="1:37" ht="14" x14ac:dyDescent="0.15">
      <c r="A37" s="89" t="str">
        <f>'Tariffs July 2019'!K25</f>
        <v>EnergyAustralia</v>
      </c>
      <c r="B37" s="36" t="str">
        <f>'Tariffs July 2019'!L25</f>
        <v>Total Plan Home</v>
      </c>
      <c r="C37" s="90">
        <f>91*'Tariffs July 2019'!M25/100</f>
        <v>84.629999999999981</v>
      </c>
      <c r="D37" s="90">
        <f>($K$5)*'Tariffs July 2019'!N25/100</f>
        <v>306.38509945454541</v>
      </c>
      <c r="E37" s="90">
        <v>0</v>
      </c>
      <c r="F37" s="90">
        <f>($L$5)*'Tariffs July 2019'!AE25/100</f>
        <v>35.297506363636359</v>
      </c>
      <c r="G37" s="90">
        <f t="shared" si="16"/>
        <v>426.31260581818174</v>
      </c>
      <c r="H37" s="90">
        <f t="shared" si="17"/>
        <v>1366.730423272727</v>
      </c>
      <c r="I37" s="91">
        <f t="shared" si="18"/>
        <v>1705.2504232727269</v>
      </c>
      <c r="J37" s="91">
        <f t="shared" si="19"/>
        <v>1875.7754655999997</v>
      </c>
      <c r="K37" s="36">
        <f>'Tariffs July 2019'!AW25</f>
        <v>11</v>
      </c>
      <c r="L37" s="36">
        <f>'Tariffs July 2019'!AX25</f>
        <v>0</v>
      </c>
      <c r="M37" s="36">
        <f>'Tariffs July 2019'!AY25</f>
        <v>0</v>
      </c>
      <c r="N37" s="36">
        <f>'Tariffs July 2019'!AZ25</f>
        <v>0</v>
      </c>
      <c r="O37" s="92">
        <f>($F$6*'Tariffs July 2019'!AT25/100)*4</f>
        <v>132.22608</v>
      </c>
      <c r="P37" s="275">
        <f>I37-(I37*K37/100)</f>
        <v>1517.672876712727</v>
      </c>
      <c r="Q37" s="275">
        <f t="shared" si="23"/>
        <v>1517.672876712727</v>
      </c>
      <c r="R37" s="275">
        <f t="shared" si="20"/>
        <v>1385.4467967127271</v>
      </c>
      <c r="S37" s="275">
        <f t="shared" si="21"/>
        <v>1385.4467967127271</v>
      </c>
      <c r="T37" s="93">
        <f t="shared" si="22"/>
        <v>1523.991476384</v>
      </c>
      <c r="U37" s="93">
        <f t="shared" si="22"/>
        <v>1523.991476384</v>
      </c>
      <c r="V37" s="94">
        <f>'Tariffs July 2019'!BI25</f>
        <v>0</v>
      </c>
      <c r="W37" s="94" t="str">
        <f>'Tariffs July 2019'!BJ25</f>
        <v>n</v>
      </c>
      <c r="X37" s="95">
        <f>'Tariffs July 2019'!G25</f>
        <v>42195</v>
      </c>
      <c r="Y37" s="132"/>
      <c r="Z37" s="132"/>
      <c r="AA37" s="132"/>
      <c r="AB37" s="132"/>
      <c r="AC37" s="132"/>
      <c r="AD37" s="132"/>
      <c r="AE37" s="132"/>
      <c r="AF37" s="132"/>
      <c r="AG37" s="132"/>
      <c r="AH37" s="132"/>
      <c r="AI37" s="132"/>
      <c r="AJ37" s="132"/>
      <c r="AK37" s="132"/>
    </row>
    <row r="38" spans="1:37" ht="14" x14ac:dyDescent="0.15">
      <c r="A38" s="89" t="str">
        <f>'Tariffs July 2019'!K26</f>
        <v>Energy Locals</v>
      </c>
      <c r="B38" s="36" t="str">
        <f>'Tariffs July 2019'!L26</f>
        <v>Solar Member Promise</v>
      </c>
      <c r="C38" s="90">
        <f>91*'Tariffs July 2019'!M26/100+'Tariffs July 2019'!BM26/4</f>
        <v>166.45909090909089</v>
      </c>
      <c r="D38" s="90">
        <f>($K$5)*'Tariffs July 2019'!N26/100</f>
        <v>262.41586363636361</v>
      </c>
      <c r="E38" s="90">
        <v>0</v>
      </c>
      <c r="F38" s="90">
        <f>($L$5)*'Tariffs July 2019'!AE26/100</f>
        <v>41.163272727272727</v>
      </c>
      <c r="G38" s="90">
        <f t="shared" si="16"/>
        <v>470.03822727272723</v>
      </c>
      <c r="H38" s="90">
        <f t="shared" si="17"/>
        <v>1214.3165454545453</v>
      </c>
      <c r="I38" s="91">
        <f t="shared" si="18"/>
        <v>1880.1529090909089</v>
      </c>
      <c r="J38" s="91">
        <f t="shared" si="19"/>
        <v>2068.1682000000001</v>
      </c>
      <c r="K38" s="36">
        <f>'Tariffs July 2019'!AW26</f>
        <v>0</v>
      </c>
      <c r="L38" s="36">
        <f>'Tariffs July 2019'!AX26</f>
        <v>0</v>
      </c>
      <c r="M38" s="36">
        <f>'Tariffs July 2019'!AY26</f>
        <v>0</v>
      </c>
      <c r="N38" s="36">
        <f>'Tariffs July 2019'!AZ26</f>
        <v>0</v>
      </c>
      <c r="O38" s="92">
        <f>($F$6*'Tariffs July 2019'!AT26/100)*4</f>
        <v>131.40479999999999</v>
      </c>
      <c r="P38" s="275">
        <f t="shared" ref="P38" si="24">I38</f>
        <v>1880.1529090909089</v>
      </c>
      <c r="Q38" s="275">
        <f t="shared" si="23"/>
        <v>1880.1529090909089</v>
      </c>
      <c r="R38" s="275">
        <f t="shared" si="20"/>
        <v>1748.7481090909089</v>
      </c>
      <c r="S38" s="275">
        <f t="shared" si="21"/>
        <v>1748.7481090909089</v>
      </c>
      <c r="T38" s="93">
        <f t="shared" si="22"/>
        <v>1923.62292</v>
      </c>
      <c r="U38" s="93">
        <f t="shared" si="22"/>
        <v>1923.62292</v>
      </c>
      <c r="V38" s="94">
        <f>'Tariffs July 2019'!BI26</f>
        <v>0</v>
      </c>
      <c r="W38" s="94" t="str">
        <f>'Tariffs July 2019'!BJ26</f>
        <v>n</v>
      </c>
      <c r="X38" s="95">
        <f>'Tariffs July 2019'!G26</f>
        <v>42187</v>
      </c>
      <c r="Y38" s="132"/>
      <c r="Z38" s="132"/>
      <c r="AA38" s="132"/>
      <c r="AB38" s="132"/>
      <c r="AC38" s="132"/>
      <c r="AD38" s="132"/>
      <c r="AE38" s="132"/>
      <c r="AF38" s="132"/>
      <c r="AG38" s="132"/>
      <c r="AH38" s="132"/>
      <c r="AI38" s="132"/>
      <c r="AJ38" s="132"/>
      <c r="AK38" s="132"/>
    </row>
    <row r="39" spans="1:37" ht="14" x14ac:dyDescent="0.15">
      <c r="A39" s="89" t="str">
        <f>'Tariffs July 2019'!K27</f>
        <v>Origin Energy</v>
      </c>
      <c r="B39" s="36" t="str">
        <f>'Tariffs July 2019'!L27</f>
        <v>Solar Optimiser</v>
      </c>
      <c r="C39" s="90">
        <f>91*'Tariffs July 2019'!M27/100</f>
        <v>98.48681818181818</v>
      </c>
      <c r="D39" s="90">
        <f>($K$5)*'Tariffs July 2019'!N27/100</f>
        <v>290.64014763636362</v>
      </c>
      <c r="E39" s="90">
        <v>0</v>
      </c>
      <c r="F39" s="90">
        <f>($L$5)*'Tariffs July 2019'!AE27/100</f>
        <v>42.912711818181812</v>
      </c>
      <c r="G39" s="90">
        <f t="shared" si="16"/>
        <v>432.03967763636365</v>
      </c>
      <c r="H39" s="90">
        <f t="shared" si="17"/>
        <v>1334.2114378181818</v>
      </c>
      <c r="I39" s="91">
        <f t="shared" si="18"/>
        <v>1728.1587105454546</v>
      </c>
      <c r="J39" s="91">
        <f t="shared" si="19"/>
        <v>1900.9745816000002</v>
      </c>
      <c r="K39" s="36">
        <f>'Tariffs July 2019'!AW27</f>
        <v>0</v>
      </c>
      <c r="L39" s="36">
        <f>'Tariffs July 2019'!AX27</f>
        <v>0</v>
      </c>
      <c r="M39" s="36">
        <f>'Tariffs July 2019'!AY27</f>
        <v>0</v>
      </c>
      <c r="N39" s="36">
        <f>'Tariffs July 2019'!AZ27</f>
        <v>0</v>
      </c>
      <c r="O39" s="92">
        <f>($F$6*'Tariffs July 2019'!AT27/100)*4</f>
        <v>123.19199999999999</v>
      </c>
      <c r="P39" s="275">
        <f>I39</f>
        <v>1728.1587105454546</v>
      </c>
      <c r="Q39" s="275">
        <f>P39</f>
        <v>1728.1587105454546</v>
      </c>
      <c r="R39" s="275">
        <f t="shared" si="20"/>
        <v>1604.9667105454546</v>
      </c>
      <c r="S39" s="275">
        <f t="shared" si="21"/>
        <v>1604.9667105454546</v>
      </c>
      <c r="T39" s="93">
        <f>R39*1.1</f>
        <v>1765.4633816000003</v>
      </c>
      <c r="U39" s="93">
        <f>S39*1.1</f>
        <v>1765.4633816000003</v>
      </c>
      <c r="V39" s="94">
        <f>'Tariffs July 2019'!BI27</f>
        <v>0</v>
      </c>
      <c r="W39" s="94" t="str">
        <f>'Tariffs July 2019'!BJ27</f>
        <v>n</v>
      </c>
      <c r="X39" s="95">
        <f>'Tariffs July 2019'!G27</f>
        <v>42186</v>
      </c>
      <c r="Y39" s="132"/>
      <c r="Z39" s="132"/>
      <c r="AA39" s="132"/>
      <c r="AB39" s="132"/>
      <c r="AC39" s="132"/>
      <c r="AD39" s="132"/>
      <c r="AE39" s="132"/>
      <c r="AF39" s="132"/>
      <c r="AG39" s="132"/>
      <c r="AH39" s="132"/>
      <c r="AI39" s="132"/>
      <c r="AJ39" s="132"/>
      <c r="AK39" s="132"/>
    </row>
    <row r="40" spans="1:37" ht="14" x14ac:dyDescent="0.15">
      <c r="A40" s="89" t="str">
        <f>'Tariffs July 2019'!K28</f>
        <v>Powerdirect</v>
      </c>
      <c r="B40" s="36" t="str">
        <f>'Tariffs July 2019'!L28</f>
        <v>Discount Saver</v>
      </c>
      <c r="C40" s="90">
        <f>91*'Tariffs July 2019'!M28/100</f>
        <v>90.999999999999986</v>
      </c>
      <c r="D40" s="90">
        <f>($K$5)*'Tariffs July 2019'!N28/100</f>
        <v>299.27071381818178</v>
      </c>
      <c r="E40" s="90">
        <v>0</v>
      </c>
      <c r="F40" s="90">
        <f>($L$5)*'Tariffs July 2019'!AE28/100</f>
        <v>38.034863999999999</v>
      </c>
      <c r="G40" s="90">
        <f t="shared" si="16"/>
        <v>428.30557781818175</v>
      </c>
      <c r="H40" s="90">
        <f t="shared" si="17"/>
        <v>1349.222311272727</v>
      </c>
      <c r="I40" s="91">
        <f t="shared" si="18"/>
        <v>1713.222311272727</v>
      </c>
      <c r="J40" s="91">
        <f t="shared" si="19"/>
        <v>1884.5445423999997</v>
      </c>
      <c r="K40" s="36">
        <f>'Tariffs July 2019'!AW28</f>
        <v>11</v>
      </c>
      <c r="L40" s="36">
        <f>'Tariffs July 2019'!AX28</f>
        <v>0</v>
      </c>
      <c r="M40" s="36">
        <f>'Tariffs July 2019'!AY28</f>
        <v>0</v>
      </c>
      <c r="N40" s="36">
        <f>'Tariffs July 2019'!AZ28</f>
        <v>0</v>
      </c>
      <c r="O40" s="92">
        <f>($F$6*'Tariffs July 2019'!AT28/100)*4</f>
        <v>70.630079999999992</v>
      </c>
      <c r="P40" s="275">
        <f>I40-(I40*K40/100)</f>
        <v>1524.7678570327271</v>
      </c>
      <c r="Q40" s="275">
        <f t="shared" si="23"/>
        <v>1524.7678570327271</v>
      </c>
      <c r="R40" s="275">
        <f t="shared" si="20"/>
        <v>1454.1377770327272</v>
      </c>
      <c r="S40" s="275">
        <f t="shared" si="21"/>
        <v>1454.1377770327272</v>
      </c>
      <c r="T40" s="93">
        <f t="shared" si="22"/>
        <v>1599.5515547360001</v>
      </c>
      <c r="U40" s="93">
        <f t="shared" si="22"/>
        <v>1599.5515547360001</v>
      </c>
      <c r="V40" s="94">
        <f>'Tariffs July 2019'!BI28</f>
        <v>0</v>
      </c>
      <c r="W40" s="94" t="str">
        <f>'Tariffs July 2019'!BJ28</f>
        <v>n</v>
      </c>
      <c r="X40" s="95">
        <f>'Tariffs July 2019'!G28</f>
        <v>42187</v>
      </c>
      <c r="Y40" s="132"/>
      <c r="Z40" s="132"/>
      <c r="AA40" s="132"/>
      <c r="AB40" s="132"/>
      <c r="AC40" s="132"/>
      <c r="AD40" s="132"/>
      <c r="AE40" s="132"/>
      <c r="AF40" s="132"/>
      <c r="AG40" s="132"/>
      <c r="AH40" s="132"/>
      <c r="AI40" s="132"/>
      <c r="AJ40" s="132"/>
      <c r="AK40" s="132"/>
    </row>
    <row r="41" spans="1:37" ht="14" x14ac:dyDescent="0.15">
      <c r="A41" s="89" t="str">
        <f>'Tariffs July 2019'!K29</f>
        <v>Simply Energy</v>
      </c>
      <c r="B41" s="36" t="str">
        <f>'Tariffs July 2019'!L29</f>
        <v>Plus</v>
      </c>
      <c r="C41" s="90">
        <f>91*'Tariffs July 2019'!M29/100</f>
        <v>87.393090909090901</v>
      </c>
      <c r="D41" s="90">
        <f>($K$5)*'Tariffs July 2019'!N29/100</f>
        <v>278.39407399999999</v>
      </c>
      <c r="E41" s="90">
        <v>0</v>
      </c>
      <c r="F41" s="90">
        <f>($L$5)*'Tariffs July 2019'!AE29/100</f>
        <v>38.796384545454544</v>
      </c>
      <c r="G41" s="90">
        <f t="shared" si="16"/>
        <v>404.58354945454545</v>
      </c>
      <c r="H41" s="90">
        <f t="shared" si="17"/>
        <v>1268.7618341818181</v>
      </c>
      <c r="I41" s="91">
        <f t="shared" si="18"/>
        <v>1618.3341978181818</v>
      </c>
      <c r="J41" s="91">
        <f t="shared" si="19"/>
        <v>1780.1676176000001</v>
      </c>
      <c r="K41" s="36">
        <f>'Tariffs July 2019'!AW29</f>
        <v>0</v>
      </c>
      <c r="L41" s="36">
        <f>'Tariffs July 2019'!AX29</f>
        <v>0</v>
      </c>
      <c r="M41" s="36">
        <f>'Tariffs July 2019'!AY29</f>
        <v>0</v>
      </c>
      <c r="N41" s="36">
        <f>'Tariffs July 2019'!AZ29</f>
        <v>0</v>
      </c>
      <c r="O41" s="92">
        <f>($F$6*'Tariffs July 2019'!AT29/100)*4</f>
        <v>82.127999999999986</v>
      </c>
      <c r="P41" s="275">
        <f t="shared" ref="P41:P42" si="25">I41</f>
        <v>1618.3341978181818</v>
      </c>
      <c r="Q41" s="275">
        <f t="shared" si="23"/>
        <v>1618.3341978181818</v>
      </c>
      <c r="R41" s="275">
        <f t="shared" si="20"/>
        <v>1536.2061978181819</v>
      </c>
      <c r="S41" s="275">
        <f t="shared" si="21"/>
        <v>1536.2061978181819</v>
      </c>
      <c r="T41" s="93">
        <f t="shared" si="22"/>
        <v>1689.8268176000001</v>
      </c>
      <c r="U41" s="93">
        <f t="shared" si="22"/>
        <v>1689.8268176000001</v>
      </c>
      <c r="V41" s="94">
        <f>'Tariffs July 2019'!BI29</f>
        <v>0</v>
      </c>
      <c r="W41" s="94" t="str">
        <f>'Tariffs July 2019'!BJ29</f>
        <v>n</v>
      </c>
      <c r="X41" s="95">
        <f>'Tariffs July 2019'!G29</f>
        <v>42185</v>
      </c>
      <c r="Y41" s="132"/>
      <c r="Z41" s="132"/>
      <c r="AA41" s="132"/>
      <c r="AB41" s="132"/>
      <c r="AC41" s="132"/>
      <c r="AD41" s="132"/>
      <c r="AE41" s="132"/>
      <c r="AF41" s="132"/>
      <c r="AG41" s="132"/>
      <c r="AH41" s="132"/>
      <c r="AI41" s="132"/>
      <c r="AJ41" s="132"/>
      <c r="AK41" s="132"/>
    </row>
    <row r="42" spans="1:37" ht="14" x14ac:dyDescent="0.15">
      <c r="A42" s="89" t="str">
        <f>'Tariffs July 2019'!K30</f>
        <v>Mojo Power</v>
      </c>
      <c r="B42" s="36" t="str">
        <f>'Tariffs July 2019'!L30</f>
        <v>Connect</v>
      </c>
      <c r="C42" s="90">
        <f>91*'Tariffs July 2019'!M30/100</f>
        <v>162.93550000000002</v>
      </c>
      <c r="D42" s="90">
        <f>($K$5)*'Tariffs July 2019'!N30/100</f>
        <v>289.81207979999999</v>
      </c>
      <c r="E42" s="90">
        <v>0</v>
      </c>
      <c r="F42" s="90">
        <f>($L$5)*'Tariffs July 2019'!AE30/100</f>
        <v>34.706813400000009</v>
      </c>
      <c r="G42" s="90">
        <f t="shared" si="16"/>
        <v>487.45439320000003</v>
      </c>
      <c r="H42" s="90">
        <f t="shared" si="17"/>
        <v>1298.0755727999999</v>
      </c>
      <c r="I42" s="91">
        <f t="shared" si="18"/>
        <v>1949.8175728000001</v>
      </c>
      <c r="J42" s="91">
        <f t="shared" si="19"/>
        <v>2144.7993300800003</v>
      </c>
      <c r="K42" s="36">
        <f>'Tariffs July 2019'!AW30</f>
        <v>0</v>
      </c>
      <c r="L42" s="36">
        <f>'Tariffs July 2019'!AX30</f>
        <v>0</v>
      </c>
      <c r="M42" s="36">
        <f>'Tariffs July 2019'!AY30</f>
        <v>0</v>
      </c>
      <c r="N42" s="36">
        <f>'Tariffs July 2019'!AZ30</f>
        <v>0</v>
      </c>
      <c r="O42" s="92">
        <f>($F$6*'Tariffs July 2019'!AT30/100)*4</f>
        <v>164.25599999999997</v>
      </c>
      <c r="P42" s="275">
        <f t="shared" si="25"/>
        <v>1949.8175728000001</v>
      </c>
      <c r="Q42" s="275">
        <f t="shared" si="23"/>
        <v>1949.8175728000001</v>
      </c>
      <c r="R42" s="275">
        <f t="shared" si="20"/>
        <v>1785.5615728000002</v>
      </c>
      <c r="S42" s="275">
        <f t="shared" si="21"/>
        <v>1785.5615728000002</v>
      </c>
      <c r="T42" s="93">
        <f t="shared" si="22"/>
        <v>1964.1177300800005</v>
      </c>
      <c r="U42" s="93">
        <f t="shared" si="22"/>
        <v>1964.1177300800005</v>
      </c>
      <c r="V42" s="94">
        <f>'Tariffs July 2019'!BI30</f>
        <v>0</v>
      </c>
      <c r="W42" s="94" t="str">
        <f>'Tariffs July 2019'!BJ30</f>
        <v>n</v>
      </c>
      <c r="X42" s="95">
        <f>'Tariffs July 2019'!G30</f>
        <v>41820</v>
      </c>
      <c r="Y42" s="132"/>
      <c r="Z42" s="132"/>
      <c r="AA42" s="132"/>
      <c r="AB42" s="132"/>
      <c r="AC42" s="132"/>
      <c r="AD42" s="132"/>
      <c r="AE42" s="132"/>
      <c r="AF42" s="132"/>
      <c r="AG42" s="132"/>
      <c r="AH42" s="132"/>
      <c r="AI42" s="132"/>
      <c r="AJ42" s="132"/>
      <c r="AK42" s="132"/>
    </row>
    <row r="43" spans="1:37" ht="14" x14ac:dyDescent="0.15">
      <c r="A43" s="89" t="str">
        <f>'Tariffs July 2019'!K31</f>
        <v>Powershop</v>
      </c>
      <c r="B43" s="36" t="str">
        <f>'Tariffs July 2019'!L31</f>
        <v>Shopper with Mega Pack</v>
      </c>
      <c r="C43" s="90">
        <f>91*'Tariffs July 2019'!M31/100</f>
        <v>95.607909090909075</v>
      </c>
      <c r="D43" s="90">
        <f>($K$5)*'Tariffs July 2019'!N31/100</f>
        <v>291.45655254545449</v>
      </c>
      <c r="E43" s="90">
        <v>0</v>
      </c>
      <c r="F43" s="90">
        <f>($L$5)*'Tariffs July 2019'!AE31/100</f>
        <v>42.336426000000003</v>
      </c>
      <c r="G43" s="90">
        <f t="shared" si="16"/>
        <v>429.40088763636356</v>
      </c>
      <c r="H43" s="90">
        <f t="shared" si="17"/>
        <v>1335.171914181818</v>
      </c>
      <c r="I43" s="91">
        <f t="shared" si="18"/>
        <v>1717.6035505454543</v>
      </c>
      <c r="J43" s="91">
        <f t="shared" si="19"/>
        <v>1889.3639055999997</v>
      </c>
      <c r="K43" s="36">
        <f>'Tariffs July 2019'!AW31</f>
        <v>0</v>
      </c>
      <c r="L43" s="36">
        <f>'Tariffs July 2019'!AX31</f>
        <v>0</v>
      </c>
      <c r="M43" s="36">
        <f>'Tariffs July 2019'!AY31</f>
        <v>15</v>
      </c>
      <c r="N43" s="36">
        <f>'Tariffs July 2019'!AZ31</f>
        <v>0</v>
      </c>
      <c r="O43" s="92">
        <f>($F$6*'Tariffs July 2019'!AT31/100)*4</f>
        <v>78.021599999999992</v>
      </c>
      <c r="P43" s="275">
        <f>J43</f>
        <v>1889.3639055999997</v>
      </c>
      <c r="Q43" s="275">
        <f>P43-(P43*M43/100)</f>
        <v>1605.9593197599997</v>
      </c>
      <c r="R43" s="275">
        <f>P43-O43</f>
        <v>1811.3423055999997</v>
      </c>
      <c r="S43" s="275">
        <f>Q43-O43</f>
        <v>1527.9377197599997</v>
      </c>
      <c r="T43" s="93">
        <f>R43</f>
        <v>1811.3423055999997</v>
      </c>
      <c r="U43" s="93">
        <f>S43</f>
        <v>1527.9377197599997</v>
      </c>
      <c r="V43" s="94">
        <f>'Tariffs July 2019'!BI31</f>
        <v>0</v>
      </c>
      <c r="W43" s="94" t="str">
        <f>'Tariffs July 2019'!BJ31</f>
        <v>n</v>
      </c>
      <c r="X43" s="95">
        <f>'Tariffs July 2019'!G31</f>
        <v>42185</v>
      </c>
      <c r="Y43" s="132"/>
      <c r="Z43" s="132"/>
      <c r="AA43" s="132"/>
      <c r="AB43" s="132"/>
      <c r="AC43" s="132"/>
      <c r="AD43" s="132"/>
      <c r="AE43" s="132"/>
      <c r="AF43" s="132"/>
      <c r="AG43" s="132"/>
      <c r="AH43" s="132"/>
      <c r="AI43" s="132"/>
      <c r="AJ43" s="132"/>
      <c r="AK43" s="132"/>
    </row>
    <row r="44" spans="1:37" ht="14" x14ac:dyDescent="0.15">
      <c r="A44" s="89" t="str">
        <f>'Tariffs July 2019'!K32</f>
        <v>Red Energy</v>
      </c>
      <c r="B44" s="36" t="str">
        <f>'Tariffs July 2019'!L32</f>
        <v>Easy Saver</v>
      </c>
      <c r="C44" s="90">
        <f>91*'Tariffs July 2019'!M32/100</f>
        <v>97.37</v>
      </c>
      <c r="D44" s="90">
        <f>($K$5)*'Tariffs July 2019'!N32/100</f>
        <v>292.03969890909087</v>
      </c>
      <c r="E44" s="90">
        <v>0</v>
      </c>
      <c r="F44" s="90">
        <f>($L$5)*'Tariffs July 2019'!AE32/100</f>
        <v>41.471997272727265</v>
      </c>
      <c r="G44" s="90">
        <f t="shared" si="16"/>
        <v>430.88169618181814</v>
      </c>
      <c r="H44" s="90">
        <f t="shared" si="17"/>
        <v>1334.0467847272726</v>
      </c>
      <c r="I44" s="91">
        <f t="shared" si="18"/>
        <v>1723.5267847272726</v>
      </c>
      <c r="J44" s="91">
        <f t="shared" si="19"/>
        <v>1895.8794631999999</v>
      </c>
      <c r="K44" s="36">
        <f>'Tariffs July 2019'!AW32</f>
        <v>0</v>
      </c>
      <c r="L44" s="36">
        <f>'Tariffs July 2019'!AX32</f>
        <v>0</v>
      </c>
      <c r="M44" s="36">
        <f>'Tariffs July 2019'!AY32</f>
        <v>10</v>
      </c>
      <c r="N44" s="36">
        <f>'Tariffs July 2019'!AZ32</f>
        <v>0</v>
      </c>
      <c r="O44" s="92">
        <f>($F$6*'Tariffs July 2019'!AT32/100)*4</f>
        <v>139.61760000000001</v>
      </c>
      <c r="P44" s="275">
        <f>J44</f>
        <v>1895.8794631999999</v>
      </c>
      <c r="Q44" s="275">
        <f>P44-(P44*M44/100)</f>
        <v>1706.29151688</v>
      </c>
      <c r="R44" s="275">
        <f>P44-O44</f>
        <v>1756.2618631999999</v>
      </c>
      <c r="S44" s="275">
        <f>Q44-O44</f>
        <v>1566.67391688</v>
      </c>
      <c r="T44" s="93">
        <f>R44</f>
        <v>1756.2618631999999</v>
      </c>
      <c r="U44" s="93">
        <f>S44</f>
        <v>1566.67391688</v>
      </c>
      <c r="V44" s="94">
        <f>'Tariffs July 2019'!BI32</f>
        <v>0</v>
      </c>
      <c r="W44" s="94" t="str">
        <f>'Tariffs July 2019'!BJ32</f>
        <v>n</v>
      </c>
      <c r="X44" s="95">
        <f>'Tariffs July 2019'!G32</f>
        <v>42185</v>
      </c>
      <c r="Y44" s="132"/>
      <c r="Z44" s="132"/>
      <c r="AA44" s="132"/>
      <c r="AB44" s="132"/>
      <c r="AC44" s="132"/>
      <c r="AD44" s="132"/>
      <c r="AE44" s="132"/>
      <c r="AF44" s="132"/>
      <c r="AG44" s="132"/>
      <c r="AH44" s="132"/>
      <c r="AI44" s="132"/>
      <c r="AJ44" s="132"/>
      <c r="AK44" s="132"/>
    </row>
    <row r="45" spans="1:37" ht="14" x14ac:dyDescent="0.15">
      <c r="A45" s="89" t="str">
        <f>'Tariffs July 2019'!K33</f>
        <v>Amaysim</v>
      </c>
      <c r="B45" s="36" t="str">
        <f>'Tariffs July 2019'!L33</f>
        <v>Solar as you go</v>
      </c>
      <c r="C45" s="90">
        <f>91*'Tariffs July 2019'!M33/100</f>
        <v>94.929545454545448</v>
      </c>
      <c r="D45" s="90">
        <f>($K$5)*'Tariffs July 2019'!N33/100</f>
        <v>301.37004072727274</v>
      </c>
      <c r="E45" s="90">
        <v>0</v>
      </c>
      <c r="F45" s="90">
        <f>($L$5)*'Tariffs July 2019'!AE33/100</f>
        <v>45.300181636363632</v>
      </c>
      <c r="G45" s="90">
        <f t="shared" si="16"/>
        <v>441.59976781818182</v>
      </c>
      <c r="H45" s="90">
        <f t="shared" si="17"/>
        <v>1386.6808894545454</v>
      </c>
      <c r="I45" s="91">
        <f t="shared" si="18"/>
        <v>1766.3990712727273</v>
      </c>
      <c r="J45" s="91">
        <f t="shared" si="19"/>
        <v>1943.0389784000001</v>
      </c>
      <c r="K45" s="36">
        <f>'Tariffs July 2019'!AW33</f>
        <v>0</v>
      </c>
      <c r="L45" s="36">
        <f>'Tariffs July 2019'!AX33</f>
        <v>0</v>
      </c>
      <c r="M45" s="36">
        <f>'Tariffs July 2019'!AY33</f>
        <v>0</v>
      </c>
      <c r="N45" s="36">
        <f>'Tariffs July 2019'!AZ33</f>
        <v>0</v>
      </c>
      <c r="O45" s="92">
        <f>($F$6*'Tariffs July 2019'!AT33/100)*4</f>
        <v>114.97920000000001</v>
      </c>
      <c r="P45" s="275">
        <f t="shared" ref="P45:P50" si="26">I45</f>
        <v>1766.3990712727273</v>
      </c>
      <c r="Q45" s="275">
        <f>P45-(P45*M45/100)</f>
        <v>1766.3990712727273</v>
      </c>
      <c r="R45" s="275">
        <f t="shared" si="20"/>
        <v>1651.4198712727273</v>
      </c>
      <c r="S45" s="275">
        <f t="shared" si="21"/>
        <v>1651.4198712727273</v>
      </c>
      <c r="T45" s="93">
        <f t="shared" si="22"/>
        <v>1816.5618584000001</v>
      </c>
      <c r="U45" s="93">
        <f t="shared" si="22"/>
        <v>1816.5618584000001</v>
      </c>
      <c r="V45" s="94">
        <f>'Tariffs July 2019'!BI33</f>
        <v>0</v>
      </c>
      <c r="W45" s="94" t="str">
        <f>'Tariffs July 2019'!BJ33</f>
        <v>n</v>
      </c>
      <c r="X45" s="95">
        <f>'Tariffs July 2019'!G33</f>
        <v>42188</v>
      </c>
      <c r="Y45" s="132"/>
      <c r="Z45" s="132"/>
      <c r="AA45" s="132"/>
      <c r="AB45" s="132"/>
      <c r="AC45" s="132"/>
      <c r="AD45" s="132"/>
      <c r="AE45" s="132"/>
      <c r="AF45" s="132"/>
      <c r="AG45" s="132"/>
      <c r="AH45" s="132"/>
      <c r="AI45" s="132"/>
      <c r="AJ45" s="132"/>
      <c r="AK45" s="132"/>
    </row>
    <row r="46" spans="1:37" ht="14" x14ac:dyDescent="0.15">
      <c r="A46" s="89" t="str">
        <f>'Tariffs July 2019'!K34</f>
        <v>Alinta Energy</v>
      </c>
      <c r="B46" s="36" t="str">
        <f>'Tariffs July 2019'!L34</f>
        <v>No fuss Solar</v>
      </c>
      <c r="C46" s="90">
        <f>91*'Tariffs July 2019'!M34/100</f>
        <v>98.398300000000006</v>
      </c>
      <c r="D46" s="90">
        <f>($K$5)*'Tariffs July 2019'!N34/100</f>
        <v>238.9733798181818</v>
      </c>
      <c r="E46" s="90">
        <v>0</v>
      </c>
      <c r="F46" s="90">
        <f>($L$5)*'Tariffs July 2019'!AE34/100</f>
        <v>27.744045818181817</v>
      </c>
      <c r="G46" s="90">
        <f t="shared" si="16"/>
        <v>365.11572563636361</v>
      </c>
      <c r="H46" s="90">
        <f t="shared" si="17"/>
        <v>1066.8697025454544</v>
      </c>
      <c r="I46" s="91">
        <f t="shared" si="18"/>
        <v>1460.4629025454544</v>
      </c>
      <c r="J46" s="91">
        <f t="shared" si="19"/>
        <v>1606.5091927999999</v>
      </c>
      <c r="K46" s="36">
        <f>'Tariffs July 2019'!AW34</f>
        <v>0</v>
      </c>
      <c r="L46" s="36">
        <f>'Tariffs July 2019'!AX34</f>
        <v>0</v>
      </c>
      <c r="M46" s="36">
        <f>'Tariffs July 2019'!AY34</f>
        <v>0</v>
      </c>
      <c r="N46" s="36">
        <f>'Tariffs July 2019'!AZ34</f>
        <v>0</v>
      </c>
      <c r="O46" s="92">
        <f>($F$6*'Tariffs July 2019'!AT34/100)*4</f>
        <v>90.340800000000002</v>
      </c>
      <c r="P46" s="275">
        <f t="shared" si="26"/>
        <v>1460.4629025454544</v>
      </c>
      <c r="Q46" s="275">
        <f>P46-(P46*M46/100)</f>
        <v>1460.4629025454544</v>
      </c>
      <c r="R46" s="275">
        <f t="shared" si="20"/>
        <v>1370.1221025454545</v>
      </c>
      <c r="S46" s="275">
        <f t="shared" si="21"/>
        <v>1370.1221025454545</v>
      </c>
      <c r="T46" s="93">
        <f t="shared" si="22"/>
        <v>1507.1343128000001</v>
      </c>
      <c r="U46" s="93">
        <f t="shared" si="22"/>
        <v>1507.1343128000001</v>
      </c>
      <c r="V46" s="94">
        <f>'Tariffs July 2019'!BI34</f>
        <v>0</v>
      </c>
      <c r="W46" s="94" t="str">
        <f>'Tariffs July 2019'!BJ34</f>
        <v>n</v>
      </c>
      <c r="X46" s="95">
        <f>'Tariffs July 2019'!G34</f>
        <v>42185</v>
      </c>
      <c r="Y46" s="132"/>
      <c r="Z46" s="132"/>
      <c r="AA46" s="132"/>
      <c r="AB46" s="132"/>
      <c r="AC46" s="132"/>
      <c r="AD46" s="132"/>
      <c r="AE46" s="132"/>
      <c r="AF46" s="132"/>
      <c r="AG46" s="132"/>
      <c r="AH46" s="132"/>
      <c r="AI46" s="132"/>
      <c r="AJ46" s="132"/>
      <c r="AK46" s="132"/>
    </row>
    <row r="47" spans="1:37" ht="14" x14ac:dyDescent="0.15">
      <c r="A47" s="89" t="str">
        <f>'Tariffs July 2019'!K35</f>
        <v>Q Energy</v>
      </c>
      <c r="B47" s="36" t="str">
        <f>'Tariffs July 2019'!L35</f>
        <v>Home Saver</v>
      </c>
      <c r="C47" s="90">
        <f>91*'Tariffs July 2019'!M35/100</f>
        <v>90.09</v>
      </c>
      <c r="D47" s="90">
        <f>($K$5)*'Tariffs July 2019'!N35/100</f>
        <v>245.16639419999998</v>
      </c>
      <c r="E47" s="90">
        <v>0</v>
      </c>
      <c r="F47" s="90">
        <f>($L$5)*'Tariffs July 2019'!AE35/100</f>
        <v>25.021506959999996</v>
      </c>
      <c r="G47" s="90">
        <f t="shared" si="16"/>
        <v>360.27790116</v>
      </c>
      <c r="H47" s="90">
        <f t="shared" si="17"/>
        <v>1080.7516046400001</v>
      </c>
      <c r="I47" s="91">
        <f t="shared" si="18"/>
        <v>1441.11160464</v>
      </c>
      <c r="J47" s="91">
        <f t="shared" si="19"/>
        <v>1585.222765104</v>
      </c>
      <c r="K47" s="36">
        <f>'Tariffs July 2019'!AW35</f>
        <v>0</v>
      </c>
      <c r="L47" s="36">
        <f>'Tariffs July 2019'!AX35</f>
        <v>0</v>
      </c>
      <c r="M47" s="36">
        <f>'Tariffs July 2019'!AY35</f>
        <v>0</v>
      </c>
      <c r="N47" s="36">
        <f>'Tariffs July 2019'!AZ35</f>
        <v>0</v>
      </c>
      <c r="O47" s="92">
        <f>($F$6*'Tariffs July 2019'!AT35/100)*4</f>
        <v>65.702399999999997</v>
      </c>
      <c r="P47" s="275">
        <f t="shared" si="26"/>
        <v>1441.11160464</v>
      </c>
      <c r="Q47" s="275">
        <f>P47-(H47*N47/100)</f>
        <v>1441.11160464</v>
      </c>
      <c r="R47" s="275">
        <f t="shared" si="20"/>
        <v>1375.4092046400001</v>
      </c>
      <c r="S47" s="275">
        <f t="shared" si="21"/>
        <v>1375.4092046400001</v>
      </c>
      <c r="T47" s="93">
        <f t="shared" si="22"/>
        <v>1512.9501251040003</v>
      </c>
      <c r="U47" s="93">
        <f t="shared" si="22"/>
        <v>1512.9501251040003</v>
      </c>
      <c r="V47" s="94">
        <f>'Tariffs July 2019'!BI35</f>
        <v>24</v>
      </c>
      <c r="W47" s="94" t="str">
        <f>'Tariffs July 2019'!BJ35</f>
        <v>n</v>
      </c>
      <c r="X47" s="95">
        <f>'Tariffs July 2019'!G35</f>
        <v>42089</v>
      </c>
      <c r="Y47" s="132"/>
      <c r="Z47" s="132"/>
      <c r="AA47" s="132"/>
      <c r="AB47" s="132"/>
      <c r="AC47" s="132"/>
      <c r="AD47" s="132"/>
      <c r="AE47" s="132"/>
      <c r="AF47" s="132"/>
      <c r="AG47" s="132"/>
      <c r="AH47" s="132"/>
      <c r="AI47" s="132"/>
      <c r="AJ47" s="132"/>
      <c r="AK47" s="132"/>
    </row>
    <row r="48" spans="1:37" ht="14" x14ac:dyDescent="0.15">
      <c r="A48" s="89" t="str">
        <f>'Tariffs July 2019'!K36</f>
        <v>1st Energy</v>
      </c>
      <c r="B48" s="36" t="str">
        <f>'Tariffs July 2019'!L36</f>
        <v>1st Saver</v>
      </c>
      <c r="C48" s="90">
        <f>91*'Tariffs July 2019'!M36/100</f>
        <v>108.29</v>
      </c>
      <c r="D48" s="90">
        <f>IF(K5&gt;='Tariffs July 2019'!P36,('Tariffs July 2019'!P36*'Tariffs July 2019'!N36/100),('SEQ Bills Jul''19'!K5*'Tariffs July 2019'!N36/100))</f>
        <v>279.44373745454544</v>
      </c>
      <c r="E48" s="90">
        <f>IF(K5&lt;'Tariffs July 2019'!P36,(0),('SEQ Bills Jul''19'!K5-'Tariffs July 2019'!P36)*'Tariffs July 2019'!Q36/100)</f>
        <v>0</v>
      </c>
      <c r="F48" s="90">
        <f>($L$5)*'Tariffs July 2019'!AE36/100</f>
        <v>35.009363454545451</v>
      </c>
      <c r="G48" s="90">
        <f t="shared" si="16"/>
        <v>422.74310090909091</v>
      </c>
      <c r="H48" s="90">
        <f t="shared" si="17"/>
        <v>1257.8124036363636</v>
      </c>
      <c r="I48" s="91">
        <f t="shared" si="18"/>
        <v>1690.9724036363637</v>
      </c>
      <c r="J48" s="91">
        <f t="shared" si="19"/>
        <v>1860.0696440000002</v>
      </c>
      <c r="K48" s="36">
        <f>'Tariffs July 2019'!AW36</f>
        <v>0</v>
      </c>
      <c r="L48" s="36">
        <f>'Tariffs July 2019'!AX36</f>
        <v>0</v>
      </c>
      <c r="M48" s="36">
        <f>'Tariffs July 2019'!AY36</f>
        <v>5</v>
      </c>
      <c r="N48" s="36">
        <f>'Tariffs July 2019'!AZ36</f>
        <v>0</v>
      </c>
      <c r="O48" s="92">
        <f>($F$6*'Tariffs July 2019'!AT36/100)*4</f>
        <v>49.276800000000001</v>
      </c>
      <c r="P48" s="275">
        <f t="shared" si="26"/>
        <v>1690.9724036363637</v>
      </c>
      <c r="Q48" s="275">
        <f>P48-(P48*M48/100)</f>
        <v>1606.4237834545454</v>
      </c>
      <c r="R48" s="275">
        <f t="shared" si="20"/>
        <v>1641.6956036363636</v>
      </c>
      <c r="S48" s="275">
        <f t="shared" si="21"/>
        <v>1557.1469834545453</v>
      </c>
      <c r="T48" s="93">
        <f t="shared" si="22"/>
        <v>1805.865164</v>
      </c>
      <c r="U48" s="93">
        <f t="shared" si="22"/>
        <v>1712.8616818</v>
      </c>
      <c r="V48" s="94">
        <f>'Tariffs July 2019'!BI36</f>
        <v>0</v>
      </c>
      <c r="W48" s="94" t="str">
        <f>'Tariffs July 2019'!BJ36</f>
        <v>n</v>
      </c>
      <c r="X48" s="95">
        <f>'Tariffs July 2019'!G36</f>
        <v>42185</v>
      </c>
      <c r="Y48" s="132"/>
      <c r="Z48" s="132"/>
      <c r="AA48" s="132"/>
      <c r="AB48" s="132"/>
      <c r="AC48" s="132"/>
      <c r="AD48" s="132"/>
      <c r="AE48" s="132"/>
      <c r="AF48" s="132"/>
      <c r="AG48" s="132"/>
      <c r="AH48" s="132"/>
      <c r="AI48" s="132"/>
      <c r="AJ48" s="132"/>
      <c r="AK48" s="132"/>
    </row>
    <row r="49" spans="1:37" ht="14" x14ac:dyDescent="0.15">
      <c r="A49" s="89" t="str">
        <f>'Tariffs July 2019'!K37</f>
        <v>DC Power Co</v>
      </c>
      <c r="B49" s="36" t="str">
        <f>'Tariffs July 2019'!L37</f>
        <v>Market offer</v>
      </c>
      <c r="C49" s="90">
        <f>91*'Tariffs July 2019'!M37/100+'Tariffs July 2019'!BM37/4</f>
        <v>116.26799999999999</v>
      </c>
      <c r="D49" s="90">
        <f>($K$5)*'Tariffs July 2019'!N37/100</f>
        <v>356.06916963636365</v>
      </c>
      <c r="E49" s="90">
        <v>1</v>
      </c>
      <c r="F49" s="90">
        <f>($L$5)*'Tariffs July 2019'!AE37/100</f>
        <v>57.319857272727269</v>
      </c>
      <c r="G49" s="90">
        <f t="shared" ref="G49:G50" si="27">SUM(C49:F49)</f>
        <v>530.65702690909086</v>
      </c>
      <c r="H49" s="90">
        <f t="shared" ref="H49:H50" si="28">(G49-C49)*4</f>
        <v>1657.5561076363635</v>
      </c>
      <c r="I49" s="91">
        <f t="shared" ref="I49:I50" si="29">G49*4</f>
        <v>2122.6281076363634</v>
      </c>
      <c r="J49" s="91">
        <f t="shared" ref="J49:J50" si="30">I49*1.1</f>
        <v>2334.8909183999999</v>
      </c>
      <c r="K49" s="36">
        <f>'Tariffs July 2019'!AW37</f>
        <v>0</v>
      </c>
      <c r="L49" s="36">
        <f>'Tariffs July 2019'!AX37</f>
        <v>0</v>
      </c>
      <c r="M49" s="36">
        <f>'Tariffs July 2019'!AY37</f>
        <v>0</v>
      </c>
      <c r="N49" s="36">
        <f>'Tariffs July 2019'!AZ37</f>
        <v>0</v>
      </c>
      <c r="O49" s="92">
        <f>($F$6*'Tariffs July 2019'!AT37/100)*4</f>
        <v>123.19199999999999</v>
      </c>
      <c r="P49" s="275">
        <f t="shared" si="26"/>
        <v>2122.6281076363634</v>
      </c>
      <c r="Q49" s="275">
        <f>P49-(H49*N49/100)</f>
        <v>2122.6281076363634</v>
      </c>
      <c r="R49" s="275">
        <f t="shared" si="20"/>
        <v>1999.4361076363634</v>
      </c>
      <c r="S49" s="275">
        <f t="shared" si="21"/>
        <v>1999.4361076363634</v>
      </c>
      <c r="T49" s="93">
        <f t="shared" si="22"/>
        <v>2199.3797184</v>
      </c>
      <c r="U49" s="93">
        <f t="shared" si="22"/>
        <v>2199.3797184</v>
      </c>
      <c r="V49" s="94">
        <f>'Tariffs July 2019'!BI37</f>
        <v>0</v>
      </c>
      <c r="W49" s="94" t="str">
        <f>'Tariffs July 2019'!BJ37</f>
        <v>n</v>
      </c>
      <c r="X49" s="95">
        <f>'Tariffs July 2019'!G37</f>
        <v>42185</v>
      </c>
      <c r="Y49" s="132"/>
      <c r="Z49" s="132"/>
      <c r="AA49" s="132"/>
      <c r="AB49" s="132"/>
      <c r="AC49" s="132"/>
      <c r="AD49" s="132"/>
      <c r="AE49" s="132"/>
      <c r="AF49" s="132"/>
      <c r="AG49" s="132"/>
      <c r="AH49" s="132"/>
      <c r="AI49" s="132"/>
      <c r="AJ49" s="132"/>
      <c r="AK49" s="132"/>
    </row>
    <row r="50" spans="1:37" ht="15" thickBot="1" x14ac:dyDescent="0.2">
      <c r="A50" s="96" t="str">
        <f>'Tariffs July 2019'!K38</f>
        <v>ReAmped Energy</v>
      </c>
      <c r="B50" s="97" t="str">
        <f>'Tariffs July 2019'!L38</f>
        <v>Market offer</v>
      </c>
      <c r="C50" s="98">
        <f>91*'Tariffs July 2019'!M38/100</f>
        <v>80.989999999999995</v>
      </c>
      <c r="D50" s="98">
        <f>($K$5)*'Tariffs July 2019'!N38/100</f>
        <v>241.18933599999997</v>
      </c>
      <c r="E50" s="98">
        <v>2</v>
      </c>
      <c r="F50" s="98">
        <f>($L$5)*'Tariffs July 2019'!AE38/100</f>
        <v>26.714963999999998</v>
      </c>
      <c r="G50" s="98">
        <f t="shared" si="27"/>
        <v>350.89429999999999</v>
      </c>
      <c r="H50" s="98">
        <f t="shared" si="28"/>
        <v>1079.6171999999999</v>
      </c>
      <c r="I50" s="99">
        <f t="shared" si="29"/>
        <v>1403.5771999999999</v>
      </c>
      <c r="J50" s="99">
        <f t="shared" si="30"/>
        <v>1543.9349200000001</v>
      </c>
      <c r="K50" s="97">
        <f>'Tariffs July 2019'!AW38</f>
        <v>0</v>
      </c>
      <c r="L50" s="97">
        <f>'Tariffs July 2019'!AX38</f>
        <v>0</v>
      </c>
      <c r="M50" s="97">
        <f>'Tariffs July 2019'!AY38</f>
        <v>0</v>
      </c>
      <c r="N50" s="97">
        <f>'Tariffs July 2019'!AZ38</f>
        <v>0</v>
      </c>
      <c r="O50" s="100">
        <f>($F$6*'Tariffs July 2019'!AT38/100)*4</f>
        <v>65.702399999999997</v>
      </c>
      <c r="P50" s="276">
        <f t="shared" si="26"/>
        <v>1403.5771999999999</v>
      </c>
      <c r="Q50" s="276">
        <f>P50-(H50*N50/100)</f>
        <v>1403.5771999999999</v>
      </c>
      <c r="R50" s="276">
        <f t="shared" si="20"/>
        <v>1337.8748000000001</v>
      </c>
      <c r="S50" s="276">
        <f t="shared" si="21"/>
        <v>1337.8748000000001</v>
      </c>
      <c r="T50" s="101">
        <f t="shared" ref="T50:U50" si="31">R50*1.1</f>
        <v>1471.6622800000002</v>
      </c>
      <c r="U50" s="101">
        <f t="shared" si="31"/>
        <v>1471.6622800000002</v>
      </c>
      <c r="V50" s="102">
        <f>'Tariffs July 2019'!BI38</f>
        <v>0</v>
      </c>
      <c r="W50" s="102" t="str">
        <f>'Tariffs July 2019'!BJ38</f>
        <v>n</v>
      </c>
      <c r="X50" s="103">
        <f>'Tariffs July 2019'!G38</f>
        <v>42066</v>
      </c>
      <c r="Y50" s="132"/>
      <c r="Z50" s="132"/>
      <c r="AA50" s="132"/>
      <c r="AB50" s="132"/>
      <c r="AC50" s="132"/>
      <c r="AD50" s="132"/>
      <c r="AE50" s="132"/>
      <c r="AF50" s="132"/>
      <c r="AG50" s="132"/>
      <c r="AH50" s="132"/>
      <c r="AI50" s="132"/>
      <c r="AJ50" s="132"/>
      <c r="AK50" s="132"/>
    </row>
    <row r="51" spans="1:37" ht="14" x14ac:dyDescent="0.15">
      <c r="X51" s="132"/>
      <c r="Y51" s="132"/>
      <c r="Z51" s="132"/>
      <c r="AA51" s="132"/>
      <c r="AB51" s="132"/>
      <c r="AC51" s="132"/>
      <c r="AD51" s="132"/>
      <c r="AE51" s="132"/>
      <c r="AF51" s="132"/>
      <c r="AG51" s="132"/>
      <c r="AH51" s="132"/>
      <c r="AI51" s="132"/>
      <c r="AJ51" s="132"/>
      <c r="AK51" s="132"/>
    </row>
    <row r="52" spans="1:37" ht="15" thickBot="1" x14ac:dyDescent="0.2">
      <c r="X52" s="132"/>
      <c r="Y52" s="132"/>
      <c r="Z52" s="132"/>
      <c r="AA52" s="132"/>
      <c r="AB52" s="132"/>
      <c r="AC52" s="132"/>
      <c r="AD52" s="132"/>
      <c r="AE52" s="132"/>
      <c r="AF52" s="132"/>
      <c r="AG52" s="132"/>
      <c r="AH52" s="132"/>
      <c r="AI52" s="132"/>
      <c r="AJ52" s="132"/>
      <c r="AK52" s="132"/>
    </row>
    <row r="53" spans="1:37" ht="14" x14ac:dyDescent="0.15">
      <c r="A53" s="86" t="s">
        <v>201</v>
      </c>
      <c r="B53" s="87"/>
      <c r="C53" s="87"/>
      <c r="D53" s="104"/>
      <c r="E53" s="104"/>
      <c r="F53" s="104"/>
      <c r="G53" s="105"/>
      <c r="H53" s="105"/>
      <c r="I53" s="87"/>
      <c r="J53" s="87"/>
      <c r="K53" s="87"/>
      <c r="L53" s="87"/>
      <c r="M53" s="87"/>
      <c r="N53" s="87"/>
      <c r="O53" s="87"/>
      <c r="P53" s="87"/>
      <c r="Q53" s="87"/>
      <c r="R53" s="87"/>
      <c r="S53" s="87"/>
      <c r="T53" s="87"/>
      <c r="U53" s="87"/>
      <c r="V53" s="87"/>
      <c r="W53" s="87"/>
      <c r="X53" s="88"/>
      <c r="Y53" s="132"/>
      <c r="Z53" s="132"/>
      <c r="AA53" s="132"/>
      <c r="AB53" s="132"/>
      <c r="AC53" s="132"/>
      <c r="AD53" s="132"/>
      <c r="AE53" s="132"/>
      <c r="AF53" s="132"/>
      <c r="AG53" s="132"/>
      <c r="AH53" s="132"/>
      <c r="AI53" s="132"/>
      <c r="AJ53" s="132"/>
      <c r="AK53" s="132"/>
    </row>
    <row r="54" spans="1:37" ht="75" x14ac:dyDescent="0.15">
      <c r="A54" s="277" t="s">
        <v>184</v>
      </c>
      <c r="B54" s="278" t="s">
        <v>222</v>
      </c>
      <c r="C54" s="279" t="s">
        <v>211</v>
      </c>
      <c r="D54" s="279" t="s">
        <v>113</v>
      </c>
      <c r="E54" s="280" t="s">
        <v>232</v>
      </c>
      <c r="F54" s="279" t="s">
        <v>235</v>
      </c>
      <c r="G54" s="279" t="s">
        <v>234</v>
      </c>
      <c r="H54" s="281" t="s">
        <v>206</v>
      </c>
      <c r="I54" s="281" t="s">
        <v>224</v>
      </c>
      <c r="J54" s="282" t="s">
        <v>214</v>
      </c>
      <c r="K54" s="283" t="s">
        <v>215</v>
      </c>
      <c r="L54" s="283" t="s">
        <v>189</v>
      </c>
      <c r="M54" s="283" t="s">
        <v>127</v>
      </c>
      <c r="N54" s="283" t="s">
        <v>209</v>
      </c>
      <c r="O54" s="284" t="s">
        <v>233</v>
      </c>
      <c r="P54" s="285" t="s">
        <v>190</v>
      </c>
      <c r="Q54" s="285" t="s">
        <v>148</v>
      </c>
      <c r="R54" s="285" t="s">
        <v>118</v>
      </c>
      <c r="S54" s="285" t="s">
        <v>161</v>
      </c>
      <c r="T54" s="284" t="s">
        <v>199</v>
      </c>
      <c r="U54" s="284" t="s">
        <v>210</v>
      </c>
      <c r="V54" s="288" t="s">
        <v>149</v>
      </c>
      <c r="W54" s="283" t="s">
        <v>150</v>
      </c>
      <c r="X54" s="287" t="s">
        <v>56</v>
      </c>
      <c r="Y54" s="132"/>
      <c r="Z54" s="132"/>
      <c r="AA54" s="132"/>
      <c r="AB54" s="132"/>
      <c r="AC54" s="132"/>
      <c r="AD54" s="132"/>
      <c r="AE54" s="132"/>
      <c r="AF54" s="132"/>
      <c r="AG54" s="132"/>
      <c r="AH54" s="132"/>
      <c r="AI54" s="132"/>
      <c r="AJ54" s="132"/>
      <c r="AK54" s="132"/>
    </row>
    <row r="55" spans="1:37" ht="14" x14ac:dyDescent="0.15">
      <c r="A55" s="89" t="str">
        <f>'Tariffs July 2019'!K39</f>
        <v>AGL</v>
      </c>
      <c r="B55" s="36" t="str">
        <f>'Tariffs July 2019'!L39</f>
        <v>Solar Savers</v>
      </c>
      <c r="C55" s="90">
        <f>91*'Tariffs July 2019'!M39/100</f>
        <v>90.999999999999986</v>
      </c>
      <c r="D55" s="90">
        <f>($K$5)*'Tariffs July 2019'!N39/100</f>
        <v>299.27071381818178</v>
      </c>
      <c r="E55" s="90">
        <v>0</v>
      </c>
      <c r="F55" s="90">
        <f>($L$5)*'Tariffs July 2019'!AE39/100</f>
        <v>42.912711818181812</v>
      </c>
      <c r="G55" s="90">
        <f>SUM(C55:F55)</f>
        <v>433.18342563636361</v>
      </c>
      <c r="H55" s="90">
        <f>(G55-C55)*4</f>
        <v>1368.7337025454544</v>
      </c>
      <c r="I55" s="91">
        <f>G55*4</f>
        <v>1732.7337025454544</v>
      </c>
      <c r="J55" s="91">
        <f>I55*1.1</f>
        <v>1906.0070728000001</v>
      </c>
      <c r="K55" s="36">
        <f>'Tariffs July 2019'!AW39</f>
        <v>0</v>
      </c>
      <c r="L55" s="36">
        <f>'Tariffs July 2019'!AX39</f>
        <v>0</v>
      </c>
      <c r="M55" s="36">
        <f>'Tariffs July 2019'!AY39</f>
        <v>0</v>
      </c>
      <c r="N55" s="36">
        <f>'Tariffs July 2019'!AZ39</f>
        <v>0</v>
      </c>
      <c r="O55" s="92">
        <f>($F$6*'Tariffs July 2019'!AT39/100)*4</f>
        <v>123.19199999999999</v>
      </c>
      <c r="P55" s="275">
        <f>I55-(I55*K55/100)</f>
        <v>1732.7337025454544</v>
      </c>
      <c r="Q55" s="275">
        <f>P55-(H55*N55/100)</f>
        <v>1732.7337025454544</v>
      </c>
      <c r="R55" s="275">
        <f>P55-O55</f>
        <v>1609.5417025454544</v>
      </c>
      <c r="S55" s="275">
        <f>Q55-O55</f>
        <v>1609.5417025454544</v>
      </c>
      <c r="T55" s="93">
        <f>R55*1.1</f>
        <v>1770.4958727999999</v>
      </c>
      <c r="U55" s="93">
        <f>S55*1.1</f>
        <v>1770.4958727999999</v>
      </c>
      <c r="V55" s="94">
        <f>'Tariffs July 2019'!BI39</f>
        <v>0</v>
      </c>
      <c r="W55" s="94" t="str">
        <f>'Tariffs July 2019'!BJ39</f>
        <v>n</v>
      </c>
      <c r="X55" s="95">
        <f>'Tariffs July 2019'!G39</f>
        <v>42199</v>
      </c>
      <c r="Y55" s="132"/>
      <c r="Z55" s="132"/>
      <c r="AA55" s="132"/>
      <c r="AB55" s="132"/>
      <c r="AC55" s="132"/>
      <c r="AD55" s="132"/>
      <c r="AE55" s="132"/>
      <c r="AF55" s="132"/>
      <c r="AG55" s="132"/>
      <c r="AH55" s="132"/>
      <c r="AI55" s="132"/>
      <c r="AJ55" s="132"/>
      <c r="AK55" s="132"/>
    </row>
    <row r="56" spans="1:37" ht="14" x14ac:dyDescent="0.15">
      <c r="A56" s="89" t="str">
        <f>'Tariffs July 2019'!K40</f>
        <v>Click Energy</v>
      </c>
      <c r="B56" s="36" t="str">
        <f>'Tariffs July 2019'!L40</f>
        <v>Banksia Solar</v>
      </c>
      <c r="C56" s="90">
        <f>91*'Tariffs July 2019'!M40/100</f>
        <v>97.733999999999995</v>
      </c>
      <c r="D56" s="90">
        <f>($K$5)*'Tariffs July 2019'!N40/100</f>
        <v>288.65744999999993</v>
      </c>
      <c r="E56" s="90">
        <v>0</v>
      </c>
      <c r="F56" s="90">
        <f>($L$5)*'Tariffs July 2019'!AE40/100</f>
        <v>44.044701818181814</v>
      </c>
      <c r="G56" s="90">
        <f t="shared" ref="G56:G70" si="32">SUM(C56:F56)</f>
        <v>430.43615181818171</v>
      </c>
      <c r="H56" s="90">
        <f t="shared" ref="H56:H70" si="33">(G56-C56)*4</f>
        <v>1330.8086072727269</v>
      </c>
      <c r="I56" s="91">
        <f t="shared" ref="I56:I70" si="34">G56*4</f>
        <v>1721.7446072727269</v>
      </c>
      <c r="J56" s="91">
        <f t="shared" ref="J56:J70" si="35">I56*1.1</f>
        <v>1893.9190679999997</v>
      </c>
      <c r="K56" s="36">
        <f>'Tariffs July 2019'!AW40</f>
        <v>0</v>
      </c>
      <c r="L56" s="36">
        <f>'Tariffs July 2019'!AX40</f>
        <v>0</v>
      </c>
      <c r="M56" s="36">
        <f>'Tariffs July 2019'!AY40</f>
        <v>0</v>
      </c>
      <c r="N56" s="36">
        <f>'Tariffs July 2019'!AZ40</f>
        <v>0</v>
      </c>
      <c r="O56" s="92">
        <f>($F$6*'Tariffs July 2019'!AT40/100)*4</f>
        <v>98.553600000000003</v>
      </c>
      <c r="P56" s="275">
        <f>I56</f>
        <v>1721.7446072727269</v>
      </c>
      <c r="Q56" s="275">
        <f>P56-(P56*M56/100)</f>
        <v>1721.7446072727269</v>
      </c>
      <c r="R56" s="275">
        <f t="shared" ref="R56:R67" si="36">P56-O56</f>
        <v>1623.1910072727269</v>
      </c>
      <c r="S56" s="275">
        <f t="shared" ref="S56:S67" si="37">Q56-O56</f>
        <v>1623.1910072727269</v>
      </c>
      <c r="T56" s="93">
        <f t="shared" ref="T56:U71" si="38">R56*1.1</f>
        <v>1785.5101079999997</v>
      </c>
      <c r="U56" s="93">
        <f t="shared" si="38"/>
        <v>1785.5101079999997</v>
      </c>
      <c r="V56" s="94">
        <f>'Tariffs July 2019'!BI40</f>
        <v>0</v>
      </c>
      <c r="W56" s="94" t="str">
        <f>'Tariffs July 2019'!BJ40</f>
        <v>n</v>
      </c>
      <c r="X56" s="95">
        <f>'Tariffs July 2019'!G40</f>
        <v>42188</v>
      </c>
      <c r="Y56" s="132"/>
      <c r="Z56" s="132"/>
      <c r="AA56" s="132"/>
      <c r="AB56" s="132"/>
      <c r="AC56" s="132"/>
      <c r="AD56" s="132"/>
      <c r="AE56" s="132"/>
      <c r="AF56" s="132"/>
      <c r="AG56" s="132"/>
      <c r="AH56" s="132"/>
      <c r="AI56" s="132"/>
      <c r="AJ56" s="132"/>
      <c r="AK56" s="132"/>
    </row>
    <row r="57" spans="1:37" ht="14" x14ac:dyDescent="0.15">
      <c r="A57" s="89" t="str">
        <f>'Tariffs July 2019'!K41</f>
        <v>Diamond Energy</v>
      </c>
      <c r="B57" s="36" t="str">
        <f>'Tariffs July 2019'!L41</f>
        <v>Pay on time discount</v>
      </c>
      <c r="C57" s="90">
        <f>91*'Tariffs July 2019'!M41/100</f>
        <v>116.91679999999998</v>
      </c>
      <c r="D57" s="90">
        <f>($K$5)*'Tariffs July 2019'!N41/100</f>
        <v>287.11794359999999</v>
      </c>
      <c r="E57" s="90">
        <v>0</v>
      </c>
      <c r="F57" s="90">
        <f>($L$5)*'Tariffs July 2019'!AE41/100</f>
        <v>42.1326678</v>
      </c>
      <c r="G57" s="90">
        <f t="shared" si="32"/>
        <v>446.16741139999993</v>
      </c>
      <c r="H57" s="90">
        <f t="shared" si="33"/>
        <v>1317.0024455999999</v>
      </c>
      <c r="I57" s="91">
        <f t="shared" si="34"/>
        <v>1784.6696455999997</v>
      </c>
      <c r="J57" s="91">
        <f t="shared" si="35"/>
        <v>1963.1366101599999</v>
      </c>
      <c r="K57" s="36">
        <f>'Tariffs July 2019'!AW41</f>
        <v>0</v>
      </c>
      <c r="L57" s="36">
        <f>'Tariffs July 2019'!AX41</f>
        <v>0</v>
      </c>
      <c r="M57" s="36">
        <f>'Tariffs July 2019'!AY41</f>
        <v>7</v>
      </c>
      <c r="N57" s="36">
        <f>'Tariffs July 2019'!AZ41</f>
        <v>0</v>
      </c>
      <c r="O57" s="92">
        <f>($F$6*'Tariffs July 2019'!AT41/100)*4</f>
        <v>98.553600000000003</v>
      </c>
      <c r="P57" s="275">
        <f>I57</f>
        <v>1784.6696455999997</v>
      </c>
      <c r="Q57" s="275">
        <f>P57-(P57*M57/100)</f>
        <v>1659.7427704079998</v>
      </c>
      <c r="R57" s="275">
        <f t="shared" si="36"/>
        <v>1686.1160455999998</v>
      </c>
      <c r="S57" s="275">
        <f t="shared" si="37"/>
        <v>1561.1891704079999</v>
      </c>
      <c r="T57" s="93">
        <f t="shared" si="38"/>
        <v>1854.7276501599999</v>
      </c>
      <c r="U57" s="93">
        <f t="shared" si="38"/>
        <v>1717.3080874488001</v>
      </c>
      <c r="V57" s="94">
        <f>'Tariffs July 2019'!BI41</f>
        <v>0</v>
      </c>
      <c r="W57" s="94" t="str">
        <f>'Tariffs July 2019'!BJ41</f>
        <v>n</v>
      </c>
      <c r="X57" s="95">
        <f>'Tariffs July 2019'!G41</f>
        <v>41851</v>
      </c>
      <c r="Y57" s="132"/>
      <c r="Z57" s="132"/>
      <c r="AA57" s="132"/>
      <c r="AB57" s="132"/>
      <c r="AC57" s="132"/>
      <c r="AD57" s="132"/>
      <c r="AE57" s="132"/>
      <c r="AF57" s="132"/>
      <c r="AG57" s="132"/>
      <c r="AH57" s="132"/>
      <c r="AI57" s="132"/>
      <c r="AJ57" s="132"/>
      <c r="AK57" s="132"/>
    </row>
    <row r="58" spans="1:37" ht="14" x14ac:dyDescent="0.15">
      <c r="A58" s="89" t="str">
        <f>'Tariffs July 2019'!K42</f>
        <v>Dodo Power &amp; Gas</v>
      </c>
      <c r="B58" s="36" t="str">
        <f>'Tariffs July 2019'!L42</f>
        <v>Market offer</v>
      </c>
      <c r="C58" s="90">
        <f>91*'Tariffs July 2019'!M42/100</f>
        <v>100.10827272727272</v>
      </c>
      <c r="D58" s="90">
        <f>($K$5)*'Tariffs July 2019'!N42/100</f>
        <v>266.96440527272728</v>
      </c>
      <c r="E58" s="90">
        <v>0</v>
      </c>
      <c r="F58" s="90">
        <f>($L$5)*'Tariffs July 2019'!AE42/100</f>
        <v>35.667975818181816</v>
      </c>
      <c r="G58" s="90">
        <f t="shared" si="32"/>
        <v>402.74065381818184</v>
      </c>
      <c r="H58" s="90">
        <f t="shared" si="33"/>
        <v>1210.5295243636365</v>
      </c>
      <c r="I58" s="91">
        <f t="shared" si="34"/>
        <v>1610.9626152727274</v>
      </c>
      <c r="J58" s="91">
        <f t="shared" si="35"/>
        <v>1772.0588768000002</v>
      </c>
      <c r="K58" s="36">
        <f>'Tariffs July 2019'!AW42</f>
        <v>0</v>
      </c>
      <c r="L58" s="36">
        <f>'Tariffs July 2019'!AX42</f>
        <v>0</v>
      </c>
      <c r="M58" s="36">
        <f>'Tariffs July 2019'!AY42</f>
        <v>0</v>
      </c>
      <c r="N58" s="36">
        <f>'Tariffs July 2019'!AZ42</f>
        <v>0</v>
      </c>
      <c r="O58" s="92">
        <f>($F$6*'Tariffs July 2019'!AT42/100)*4</f>
        <v>69.808800000000005</v>
      </c>
      <c r="P58" s="275">
        <f>I58</f>
        <v>1610.9626152727274</v>
      </c>
      <c r="Q58" s="275">
        <f t="shared" ref="Q58:Q64" si="39">P58-(H58*N58/100)</f>
        <v>1610.9626152727274</v>
      </c>
      <c r="R58" s="275">
        <f t="shared" si="36"/>
        <v>1541.1538152727273</v>
      </c>
      <c r="S58" s="275">
        <f t="shared" si="37"/>
        <v>1541.1538152727273</v>
      </c>
      <c r="T58" s="93">
        <f t="shared" si="38"/>
        <v>1695.2691968000001</v>
      </c>
      <c r="U58" s="93">
        <f t="shared" si="38"/>
        <v>1695.2691968000001</v>
      </c>
      <c r="V58" s="94">
        <f>'Tariffs July 2019'!BI42</f>
        <v>0</v>
      </c>
      <c r="W58" s="94" t="str">
        <f>'Tariffs July 2019'!BJ42</f>
        <v>n</v>
      </c>
      <c r="X58" s="95">
        <f>'Tariffs July 2019'!G42</f>
        <v>42185</v>
      </c>
      <c r="Y58" s="132"/>
      <c r="Z58" s="132"/>
      <c r="AA58" s="132"/>
      <c r="AB58" s="132"/>
      <c r="AC58" s="132"/>
      <c r="AD58" s="132"/>
      <c r="AE58" s="132"/>
      <c r="AF58" s="132"/>
      <c r="AG58" s="132"/>
      <c r="AH58" s="132"/>
      <c r="AI58" s="132"/>
      <c r="AJ58" s="132"/>
      <c r="AK58" s="132"/>
    </row>
    <row r="59" spans="1:37" ht="14" x14ac:dyDescent="0.15">
      <c r="A59" s="89" t="str">
        <f>'Tariffs July 2019'!K43</f>
        <v>EnergyAustralia</v>
      </c>
      <c r="B59" s="36" t="str">
        <f>'Tariffs July 2019'!L43</f>
        <v>Total Plan Home</v>
      </c>
      <c r="C59" s="90">
        <f>91*'Tariffs July 2019'!M43/100</f>
        <v>84.629999999999981</v>
      </c>
      <c r="D59" s="90">
        <f>($K$5)*'Tariffs July 2019'!N43/100</f>
        <v>306.38509945454541</v>
      </c>
      <c r="E59" s="90">
        <v>0</v>
      </c>
      <c r="F59" s="90">
        <f>($L$5)*'Tariffs July 2019'!AE43/100</f>
        <v>43.056783272727273</v>
      </c>
      <c r="G59" s="90">
        <f t="shared" si="32"/>
        <v>434.07188272727268</v>
      </c>
      <c r="H59" s="90">
        <f t="shared" si="33"/>
        <v>1397.7675309090907</v>
      </c>
      <c r="I59" s="91">
        <f t="shared" si="34"/>
        <v>1736.2875309090907</v>
      </c>
      <c r="J59" s="91">
        <f t="shared" si="35"/>
        <v>1909.9162839999999</v>
      </c>
      <c r="K59" s="36">
        <f>'Tariffs July 2019'!AW43</f>
        <v>11</v>
      </c>
      <c r="L59" s="36">
        <f>'Tariffs July 2019'!AX43</f>
        <v>0</v>
      </c>
      <c r="M59" s="36">
        <f>'Tariffs July 2019'!AY43</f>
        <v>0</v>
      </c>
      <c r="N59" s="36">
        <f>'Tariffs July 2019'!AZ43</f>
        <v>0</v>
      </c>
      <c r="O59" s="92">
        <f>($F$6*'Tariffs July 2019'!AT43/100)*4</f>
        <v>132.22608</v>
      </c>
      <c r="P59" s="275">
        <f>I59-(I59*K59/100)</f>
        <v>1545.2959025090909</v>
      </c>
      <c r="Q59" s="275">
        <f t="shared" si="39"/>
        <v>1545.2959025090909</v>
      </c>
      <c r="R59" s="275">
        <f t="shared" si="36"/>
        <v>1413.069822509091</v>
      </c>
      <c r="S59" s="275">
        <f t="shared" si="37"/>
        <v>1413.069822509091</v>
      </c>
      <c r="T59" s="93">
        <f t="shared" si="38"/>
        <v>1554.3768047600001</v>
      </c>
      <c r="U59" s="93">
        <f t="shared" si="38"/>
        <v>1554.3768047600001</v>
      </c>
      <c r="V59" s="94">
        <f>'Tariffs July 2019'!BI43</f>
        <v>0</v>
      </c>
      <c r="W59" s="94" t="str">
        <f>'Tariffs July 2019'!BJ43</f>
        <v>n</v>
      </c>
      <c r="X59" s="95">
        <f>'Tariffs July 2019'!G43</f>
        <v>42195</v>
      </c>
      <c r="Y59" s="132"/>
      <c r="Z59" s="132"/>
      <c r="AA59" s="132"/>
      <c r="AB59" s="132"/>
      <c r="AC59" s="132"/>
      <c r="AD59" s="132"/>
      <c r="AE59" s="132"/>
      <c r="AF59" s="132"/>
      <c r="AG59" s="132"/>
      <c r="AH59" s="132"/>
      <c r="AI59" s="132"/>
      <c r="AJ59" s="132"/>
      <c r="AK59" s="132"/>
    </row>
    <row r="60" spans="1:37" ht="14" x14ac:dyDescent="0.15">
      <c r="A60" s="89" t="str">
        <f>'Tariffs July 2019'!K44</f>
        <v>Energy Locals</v>
      </c>
      <c r="B60" s="36" t="str">
        <f>'Tariffs July 2019'!L44</f>
        <v>Solar Member Promise</v>
      </c>
      <c r="C60" s="90">
        <f>91*'Tariffs July 2019'!M44/100</f>
        <v>107.9590909090909</v>
      </c>
      <c r="D60" s="90">
        <f>($K$5)*'Tariffs July 2019'!N44/100</f>
        <v>262.41586363636361</v>
      </c>
      <c r="E60" s="90">
        <v>0</v>
      </c>
      <c r="F60" s="90">
        <f>($L$5)*'Tariffs July 2019'!AE44/100</f>
        <v>41.163272727272727</v>
      </c>
      <c r="G60" s="90">
        <f t="shared" si="32"/>
        <v>411.53822727272723</v>
      </c>
      <c r="H60" s="90">
        <f t="shared" si="33"/>
        <v>1214.3165454545453</v>
      </c>
      <c r="I60" s="91">
        <f t="shared" si="34"/>
        <v>1646.1529090909089</v>
      </c>
      <c r="J60" s="91">
        <f t="shared" si="35"/>
        <v>1810.7682</v>
      </c>
      <c r="K60" s="36">
        <f>'Tariffs July 2019'!AW44</f>
        <v>0</v>
      </c>
      <c r="L60" s="36">
        <f>'Tariffs July 2019'!AX44</f>
        <v>0</v>
      </c>
      <c r="M60" s="36">
        <f>'Tariffs July 2019'!AY44</f>
        <v>0</v>
      </c>
      <c r="N60" s="36">
        <f>'Tariffs July 2019'!AZ44</f>
        <v>0</v>
      </c>
      <c r="O60" s="92">
        <f>($F$6*'Tariffs July 2019'!AT44/100)*4</f>
        <v>131.40479999999999</v>
      </c>
      <c r="P60" s="275">
        <f t="shared" ref="P60" si="40">I60</f>
        <v>1646.1529090909089</v>
      </c>
      <c r="Q60" s="275">
        <f t="shared" si="39"/>
        <v>1646.1529090909089</v>
      </c>
      <c r="R60" s="275">
        <f t="shared" si="36"/>
        <v>1514.7481090909089</v>
      </c>
      <c r="S60" s="275">
        <f t="shared" si="37"/>
        <v>1514.7481090909089</v>
      </c>
      <c r="T60" s="93">
        <f t="shared" si="38"/>
        <v>1666.2229199999999</v>
      </c>
      <c r="U60" s="93">
        <f t="shared" si="38"/>
        <v>1666.2229199999999</v>
      </c>
      <c r="V60" s="94">
        <f>'Tariffs July 2019'!BI44</f>
        <v>0</v>
      </c>
      <c r="W60" s="94" t="str">
        <f>'Tariffs July 2019'!BJ44</f>
        <v>n</v>
      </c>
      <c r="X60" s="95">
        <f>'Tariffs July 2019'!G44</f>
        <v>42187</v>
      </c>
      <c r="Y60" s="132"/>
      <c r="Z60" s="132"/>
      <c r="AA60" s="132"/>
      <c r="AB60" s="132"/>
      <c r="AC60" s="132"/>
      <c r="AD60" s="132"/>
      <c r="AE60" s="132"/>
      <c r="AF60" s="132"/>
      <c r="AG60" s="132"/>
      <c r="AH60" s="132"/>
      <c r="AI60" s="132"/>
      <c r="AJ60" s="132"/>
      <c r="AK60" s="132"/>
    </row>
    <row r="61" spans="1:37" ht="14" x14ac:dyDescent="0.15">
      <c r="A61" s="89" t="str">
        <f>'Tariffs July 2019'!K45</f>
        <v>Origin Energy</v>
      </c>
      <c r="B61" s="36" t="str">
        <f>'Tariffs July 2019'!L45</f>
        <v>Solar Optimiser</v>
      </c>
      <c r="C61" s="90">
        <f>91*'Tariffs July 2019'!M45/100</f>
        <v>98.48681818181818</v>
      </c>
      <c r="D61" s="90">
        <f>($K$5)*'Tariffs July 2019'!N45/100</f>
        <v>290.64014763636362</v>
      </c>
      <c r="E61" s="90">
        <v>0</v>
      </c>
      <c r="F61" s="90">
        <f>($L$5)*'Tariffs July 2019'!AE45/100</f>
        <v>42.912711818181812</v>
      </c>
      <c r="G61" s="90">
        <f t="shared" si="32"/>
        <v>432.03967763636365</v>
      </c>
      <c r="H61" s="90">
        <f t="shared" si="33"/>
        <v>1334.2114378181818</v>
      </c>
      <c r="I61" s="91">
        <f t="shared" si="34"/>
        <v>1728.1587105454546</v>
      </c>
      <c r="J61" s="91">
        <f t="shared" si="35"/>
        <v>1900.9745816000002</v>
      </c>
      <c r="K61" s="36">
        <f>'Tariffs July 2019'!AW45</f>
        <v>0</v>
      </c>
      <c r="L61" s="36">
        <f>'Tariffs July 2019'!AX45</f>
        <v>0</v>
      </c>
      <c r="M61" s="36">
        <f>'Tariffs July 2019'!AY45</f>
        <v>0</v>
      </c>
      <c r="N61" s="36">
        <f>'Tariffs July 2019'!AZ45</f>
        <v>0</v>
      </c>
      <c r="O61" s="92">
        <f>($F$6*'Tariffs July 2019'!AT45/100)*4</f>
        <v>123.19199999999999</v>
      </c>
      <c r="P61" s="275">
        <f>I61</f>
        <v>1728.1587105454546</v>
      </c>
      <c r="Q61" s="275">
        <f>P61</f>
        <v>1728.1587105454546</v>
      </c>
      <c r="R61" s="275">
        <f t="shared" si="36"/>
        <v>1604.9667105454546</v>
      </c>
      <c r="S61" s="275">
        <f t="shared" si="37"/>
        <v>1604.9667105454546</v>
      </c>
      <c r="T61" s="93">
        <f>R61*1.1</f>
        <v>1765.4633816000003</v>
      </c>
      <c r="U61" s="93">
        <f>S61*1.1</f>
        <v>1765.4633816000003</v>
      </c>
      <c r="V61" s="94">
        <f>'Tariffs July 2019'!BI45</f>
        <v>0</v>
      </c>
      <c r="W61" s="94" t="str">
        <f>'Tariffs July 2019'!BJ45</f>
        <v>n</v>
      </c>
      <c r="X61" s="95">
        <f>'Tariffs July 2019'!G45</f>
        <v>42186</v>
      </c>
      <c r="Y61" s="132"/>
      <c r="Z61" s="132"/>
      <c r="AA61" s="132"/>
      <c r="AB61" s="132"/>
      <c r="AC61" s="132"/>
      <c r="AD61" s="132"/>
      <c r="AE61" s="132"/>
      <c r="AF61" s="132"/>
      <c r="AG61" s="132"/>
      <c r="AH61" s="132"/>
      <c r="AI61" s="132"/>
      <c r="AJ61" s="132"/>
      <c r="AK61" s="132"/>
    </row>
    <row r="62" spans="1:37" ht="14" x14ac:dyDescent="0.15">
      <c r="A62" s="89" t="str">
        <f>'Tariffs July 2019'!K46</f>
        <v>Powerdirect</v>
      </c>
      <c r="B62" s="36" t="str">
        <f>'Tariffs July 2019'!L46</f>
        <v>Discount Saver</v>
      </c>
      <c r="C62" s="90">
        <f>91*'Tariffs July 2019'!M46/100</f>
        <v>90.999999999999986</v>
      </c>
      <c r="D62" s="90">
        <f>($K$5)*'Tariffs July 2019'!N46/100</f>
        <v>299.27071381818178</v>
      </c>
      <c r="E62" s="90">
        <v>0</v>
      </c>
      <c r="F62" s="90">
        <f>($L$5)*'Tariffs July 2019'!AE46/100</f>
        <v>42.912711818181812</v>
      </c>
      <c r="G62" s="90">
        <f t="shared" si="32"/>
        <v>433.18342563636361</v>
      </c>
      <c r="H62" s="90">
        <f t="shared" si="33"/>
        <v>1368.7337025454544</v>
      </c>
      <c r="I62" s="91">
        <f t="shared" si="34"/>
        <v>1732.7337025454544</v>
      </c>
      <c r="J62" s="91">
        <f t="shared" si="35"/>
        <v>1906.0070728000001</v>
      </c>
      <c r="K62" s="36">
        <f>'Tariffs July 2019'!AW46</f>
        <v>11</v>
      </c>
      <c r="L62" s="36">
        <f>'Tariffs July 2019'!AX46</f>
        <v>0</v>
      </c>
      <c r="M62" s="36">
        <f>'Tariffs July 2019'!AY46</f>
        <v>0</v>
      </c>
      <c r="N62" s="36">
        <f>'Tariffs July 2019'!AZ46</f>
        <v>0</v>
      </c>
      <c r="O62" s="92">
        <f>($F$6*'Tariffs July 2019'!AT46/100)*4</f>
        <v>70.630079999999992</v>
      </c>
      <c r="P62" s="275">
        <f>I62-(I62*K62/100)</f>
        <v>1542.1329952654544</v>
      </c>
      <c r="Q62" s="275">
        <f t="shared" si="39"/>
        <v>1542.1329952654544</v>
      </c>
      <c r="R62" s="275">
        <f t="shared" si="36"/>
        <v>1471.5029152654545</v>
      </c>
      <c r="S62" s="275">
        <f t="shared" si="37"/>
        <v>1471.5029152654545</v>
      </c>
      <c r="T62" s="93">
        <f t="shared" si="38"/>
        <v>1618.653206792</v>
      </c>
      <c r="U62" s="93">
        <f t="shared" si="38"/>
        <v>1618.653206792</v>
      </c>
      <c r="V62" s="94">
        <f>'Tariffs July 2019'!BI46</f>
        <v>0</v>
      </c>
      <c r="W62" s="94" t="str">
        <f>'Tariffs July 2019'!BJ46</f>
        <v>n</v>
      </c>
      <c r="X62" s="95">
        <f>'Tariffs July 2019'!G46</f>
        <v>42187</v>
      </c>
      <c r="Y62" s="132"/>
      <c r="Z62" s="132"/>
      <c r="AA62" s="132"/>
      <c r="AB62" s="132"/>
      <c r="AC62" s="132"/>
      <c r="AD62" s="132"/>
      <c r="AE62" s="132"/>
      <c r="AF62" s="132"/>
      <c r="AG62" s="132"/>
      <c r="AH62" s="132"/>
      <c r="AI62" s="132"/>
      <c r="AJ62" s="132"/>
      <c r="AK62" s="132"/>
    </row>
    <row r="63" spans="1:37" ht="14" x14ac:dyDescent="0.15">
      <c r="A63" s="89" t="str">
        <f>'Tariffs July 2019'!K47</f>
        <v>Simply Energy</v>
      </c>
      <c r="B63" s="36" t="str">
        <f>'Tariffs July 2019'!L47</f>
        <v>Plus</v>
      </c>
      <c r="C63" s="90">
        <f>91*'Tariffs July 2019'!M47/100</f>
        <v>87.393090909090901</v>
      </c>
      <c r="D63" s="90">
        <f>($K$5)*'Tariffs July 2019'!N47/100</f>
        <v>278.39407399999999</v>
      </c>
      <c r="E63" s="90">
        <v>0</v>
      </c>
      <c r="F63" s="90">
        <f>($L$5)*'Tariffs July 2019'!AE47/100</f>
        <v>44.744477454545446</v>
      </c>
      <c r="G63" s="90">
        <f t="shared" si="32"/>
        <v>410.53164236363637</v>
      </c>
      <c r="H63" s="90">
        <f t="shared" si="33"/>
        <v>1292.5542058181818</v>
      </c>
      <c r="I63" s="91">
        <f t="shared" si="34"/>
        <v>1642.1265694545455</v>
      </c>
      <c r="J63" s="91">
        <f t="shared" si="35"/>
        <v>1806.3392264000001</v>
      </c>
      <c r="K63" s="36">
        <f>'Tariffs July 2019'!AW47</f>
        <v>0</v>
      </c>
      <c r="L63" s="36">
        <f>'Tariffs July 2019'!AX47</f>
        <v>0</v>
      </c>
      <c r="M63" s="36">
        <f>'Tariffs July 2019'!AY47</f>
        <v>0</v>
      </c>
      <c r="N63" s="36">
        <f>'Tariffs July 2019'!AZ47</f>
        <v>0</v>
      </c>
      <c r="O63" s="92">
        <f>($F$6*'Tariffs July 2019'!AT47/100)*4</f>
        <v>82.127999999999986</v>
      </c>
      <c r="P63" s="275">
        <f t="shared" ref="P63:P64" si="41">I63</f>
        <v>1642.1265694545455</v>
      </c>
      <c r="Q63" s="275">
        <f t="shared" si="39"/>
        <v>1642.1265694545455</v>
      </c>
      <c r="R63" s="275">
        <f t="shared" si="36"/>
        <v>1559.9985694545455</v>
      </c>
      <c r="S63" s="275">
        <f t="shared" si="37"/>
        <v>1559.9985694545455</v>
      </c>
      <c r="T63" s="93">
        <f t="shared" si="38"/>
        <v>1715.9984264000002</v>
      </c>
      <c r="U63" s="93">
        <f t="shared" si="38"/>
        <v>1715.9984264000002</v>
      </c>
      <c r="V63" s="94">
        <f>'Tariffs July 2019'!BI47</f>
        <v>0</v>
      </c>
      <c r="W63" s="94" t="str">
        <f>'Tariffs July 2019'!BJ47</f>
        <v>n</v>
      </c>
      <c r="X63" s="95">
        <f>'Tariffs July 2019'!G47</f>
        <v>42185</v>
      </c>
      <c r="Y63" s="132"/>
      <c r="Z63" s="132"/>
      <c r="AA63" s="132"/>
      <c r="AB63" s="132"/>
      <c r="AC63" s="132"/>
      <c r="AD63" s="132"/>
      <c r="AE63" s="132"/>
      <c r="AF63" s="132"/>
      <c r="AG63" s="132"/>
      <c r="AH63" s="132"/>
      <c r="AI63" s="132"/>
      <c r="AJ63" s="132"/>
      <c r="AK63" s="132"/>
    </row>
    <row r="64" spans="1:37" ht="14" x14ac:dyDescent="0.15">
      <c r="A64" s="89" t="str">
        <f>'Tariffs July 2019'!K48</f>
        <v>Mojo Power</v>
      </c>
      <c r="B64" s="36" t="str">
        <f>'Tariffs July 2019'!L48</f>
        <v>Connect</v>
      </c>
      <c r="C64" s="90">
        <f>91*'Tariffs July 2019'!M48/100</f>
        <v>162.93550000000002</v>
      </c>
      <c r="D64" s="90">
        <f>($K$5)*'Tariffs July 2019'!N48/100</f>
        <v>289.81207979999999</v>
      </c>
      <c r="E64" s="90">
        <v>0</v>
      </c>
      <c r="F64" s="90">
        <f>($L$5)*'Tariffs July 2019'!AE48/100</f>
        <v>39.347972399999996</v>
      </c>
      <c r="G64" s="90">
        <f t="shared" si="32"/>
        <v>492.09555220000004</v>
      </c>
      <c r="H64" s="90">
        <f t="shared" si="33"/>
        <v>1316.6402088</v>
      </c>
      <c r="I64" s="91">
        <f t="shared" si="34"/>
        <v>1968.3822088000002</v>
      </c>
      <c r="J64" s="91">
        <f t="shared" si="35"/>
        <v>2165.2204296800005</v>
      </c>
      <c r="K64" s="36">
        <f>'Tariffs July 2019'!AW48</f>
        <v>0</v>
      </c>
      <c r="L64" s="36">
        <f>'Tariffs July 2019'!AX48</f>
        <v>0</v>
      </c>
      <c r="M64" s="36">
        <f>'Tariffs July 2019'!AY48</f>
        <v>0</v>
      </c>
      <c r="N64" s="36">
        <f>'Tariffs July 2019'!AZ48</f>
        <v>0</v>
      </c>
      <c r="O64" s="92">
        <f>($F$6*'Tariffs July 2019'!AT48/100)*4</f>
        <v>164.25599999999997</v>
      </c>
      <c r="P64" s="275">
        <f t="shared" si="41"/>
        <v>1968.3822088000002</v>
      </c>
      <c r="Q64" s="275">
        <f t="shared" si="39"/>
        <v>1968.3822088000002</v>
      </c>
      <c r="R64" s="275">
        <f t="shared" si="36"/>
        <v>1804.1262088000003</v>
      </c>
      <c r="S64" s="275">
        <f t="shared" si="37"/>
        <v>1804.1262088000003</v>
      </c>
      <c r="T64" s="93">
        <f t="shared" si="38"/>
        <v>1984.5388296800006</v>
      </c>
      <c r="U64" s="93">
        <f t="shared" si="38"/>
        <v>1984.5388296800006</v>
      </c>
      <c r="V64" s="94">
        <f>'Tariffs July 2019'!BI48</f>
        <v>0</v>
      </c>
      <c r="W64" s="94" t="str">
        <f>'Tariffs July 2019'!BJ48</f>
        <v>n</v>
      </c>
      <c r="X64" s="95">
        <f>'Tariffs July 2019'!G48</f>
        <v>41820</v>
      </c>
      <c r="Y64" s="132"/>
      <c r="Z64" s="132"/>
      <c r="AA64" s="132"/>
      <c r="AB64" s="132"/>
      <c r="AC64" s="132"/>
      <c r="AD64" s="132"/>
      <c r="AE64" s="132"/>
      <c r="AF64" s="132"/>
      <c r="AG64" s="132"/>
      <c r="AH64" s="132"/>
      <c r="AI64" s="132"/>
      <c r="AJ64" s="132"/>
      <c r="AK64" s="132"/>
    </row>
    <row r="65" spans="1:37" ht="14" x14ac:dyDescent="0.15">
      <c r="A65" s="89" t="str">
        <f>'Tariffs July 2019'!K49</f>
        <v>Powershop</v>
      </c>
      <c r="B65" s="36" t="str">
        <f>'Tariffs July 2019'!L49</f>
        <v>Shopper with Mega Pack</v>
      </c>
      <c r="C65" s="90">
        <f>91*'Tariffs July 2019'!M49/100</f>
        <v>95.607909090909075</v>
      </c>
      <c r="D65" s="90">
        <f>($K$5)*'Tariffs July 2019'!N49/100</f>
        <v>291.45655254545449</v>
      </c>
      <c r="E65" s="90">
        <v>0</v>
      </c>
      <c r="F65" s="90">
        <f>($L$5)*'Tariffs July 2019'!AE49/100</f>
        <v>42.336426000000003</v>
      </c>
      <c r="G65" s="90">
        <f t="shared" si="32"/>
        <v>429.40088763636356</v>
      </c>
      <c r="H65" s="90">
        <f t="shared" si="33"/>
        <v>1335.171914181818</v>
      </c>
      <c r="I65" s="91">
        <f t="shared" si="34"/>
        <v>1717.6035505454543</v>
      </c>
      <c r="J65" s="91">
        <f t="shared" si="35"/>
        <v>1889.3639055999997</v>
      </c>
      <c r="K65" s="36">
        <f>'Tariffs July 2019'!AW49</f>
        <v>0</v>
      </c>
      <c r="L65" s="36">
        <f>'Tariffs July 2019'!AX49</f>
        <v>0</v>
      </c>
      <c r="M65" s="36">
        <f>'Tariffs July 2019'!AY49</f>
        <v>15</v>
      </c>
      <c r="N65" s="36">
        <f>'Tariffs July 2019'!AZ49</f>
        <v>0</v>
      </c>
      <c r="O65" s="92">
        <f>($F$6*'Tariffs July 2019'!AT49/100)*4</f>
        <v>78.021599999999992</v>
      </c>
      <c r="P65" s="275">
        <f>J65</f>
        <v>1889.3639055999997</v>
      </c>
      <c r="Q65" s="275">
        <f>P65-(P65*M65/100)</f>
        <v>1605.9593197599997</v>
      </c>
      <c r="R65" s="275">
        <f>P65-O65</f>
        <v>1811.3423055999997</v>
      </c>
      <c r="S65" s="275">
        <f>Q65-O65</f>
        <v>1527.9377197599997</v>
      </c>
      <c r="T65" s="93">
        <f>R65</f>
        <v>1811.3423055999997</v>
      </c>
      <c r="U65" s="93">
        <f>S65</f>
        <v>1527.9377197599997</v>
      </c>
      <c r="V65" s="94">
        <f>'Tariffs July 2019'!BI49</f>
        <v>0</v>
      </c>
      <c r="W65" s="94" t="str">
        <f>'Tariffs July 2019'!BJ49</f>
        <v>n</v>
      </c>
      <c r="X65" s="95">
        <f>'Tariffs July 2019'!G49</f>
        <v>42185</v>
      </c>
      <c r="Y65" s="132"/>
      <c r="Z65" s="132"/>
      <c r="AA65" s="132"/>
      <c r="AB65" s="132"/>
      <c r="AC65" s="132"/>
      <c r="AD65" s="132"/>
      <c r="AE65" s="132"/>
      <c r="AF65" s="132"/>
      <c r="AG65" s="132"/>
      <c r="AH65" s="132"/>
      <c r="AI65" s="132"/>
      <c r="AJ65" s="132"/>
      <c r="AK65" s="132"/>
    </row>
    <row r="66" spans="1:37" ht="14" x14ac:dyDescent="0.15">
      <c r="A66" s="89" t="str">
        <f>'Tariffs July 2019'!K50</f>
        <v>Red Energy</v>
      </c>
      <c r="B66" s="36" t="str">
        <f>'Tariffs July 2019'!L50</f>
        <v>Easy Saver</v>
      </c>
      <c r="C66" s="90">
        <f>91*'Tariffs July 2019'!M50/100</f>
        <v>97.37</v>
      </c>
      <c r="D66" s="90">
        <f>($K$5)*'Tariffs July 2019'!N50/100</f>
        <v>292.03969890909087</v>
      </c>
      <c r="E66" s="90">
        <v>0</v>
      </c>
      <c r="F66" s="90">
        <f>($L$5)*'Tariffs July 2019'!AE50/100</f>
        <v>41.471997272727265</v>
      </c>
      <c r="G66" s="90">
        <f t="shared" si="32"/>
        <v>430.88169618181814</v>
      </c>
      <c r="H66" s="90">
        <f t="shared" si="33"/>
        <v>1334.0467847272726</v>
      </c>
      <c r="I66" s="91">
        <f t="shared" si="34"/>
        <v>1723.5267847272726</v>
      </c>
      <c r="J66" s="91">
        <f t="shared" si="35"/>
        <v>1895.8794631999999</v>
      </c>
      <c r="K66" s="36">
        <f>'Tariffs July 2019'!AW50</f>
        <v>0</v>
      </c>
      <c r="L66" s="36">
        <f>'Tariffs July 2019'!AX50</f>
        <v>0</v>
      </c>
      <c r="M66" s="36">
        <f>'Tariffs July 2019'!AY50</f>
        <v>10</v>
      </c>
      <c r="N66" s="36">
        <f>'Tariffs July 2019'!AZ50</f>
        <v>0</v>
      </c>
      <c r="O66" s="92">
        <f>($F$6*'Tariffs July 2019'!AT50/100)*4</f>
        <v>139.61760000000001</v>
      </c>
      <c r="P66" s="275">
        <f>J66</f>
        <v>1895.8794631999999</v>
      </c>
      <c r="Q66" s="275">
        <f>P66-(P66*M66/100)</f>
        <v>1706.29151688</v>
      </c>
      <c r="R66" s="275">
        <f>P66-O66</f>
        <v>1756.2618631999999</v>
      </c>
      <c r="S66" s="275">
        <f>Q66-O66</f>
        <v>1566.67391688</v>
      </c>
      <c r="T66" s="93">
        <f>R66</f>
        <v>1756.2618631999999</v>
      </c>
      <c r="U66" s="93">
        <f>S66</f>
        <v>1566.67391688</v>
      </c>
      <c r="V66" s="94">
        <f>'Tariffs July 2019'!BI50</f>
        <v>0</v>
      </c>
      <c r="W66" s="94" t="str">
        <f>'Tariffs July 2019'!BJ50</f>
        <v>n</v>
      </c>
      <c r="X66" s="95">
        <f>'Tariffs July 2019'!G50</f>
        <v>42185</v>
      </c>
      <c r="Y66" s="132"/>
      <c r="Z66" s="132"/>
      <c r="AA66" s="132"/>
      <c r="AB66" s="132"/>
      <c r="AC66" s="132"/>
      <c r="AD66" s="132"/>
      <c r="AE66" s="132"/>
      <c r="AF66" s="132"/>
      <c r="AG66" s="132"/>
      <c r="AH66" s="132"/>
      <c r="AI66" s="132"/>
      <c r="AJ66" s="132"/>
      <c r="AK66" s="132"/>
    </row>
    <row r="67" spans="1:37" ht="14" x14ac:dyDescent="0.15">
      <c r="A67" s="89" t="str">
        <f>'Tariffs July 2019'!K51</f>
        <v>Amaysim</v>
      </c>
      <c r="B67" s="36" t="str">
        <f>'Tariffs July 2019'!L51</f>
        <v>Solar as you go</v>
      </c>
      <c r="C67" s="90">
        <f>91*'Tariffs July 2019'!M51/100</f>
        <v>94.929545454545448</v>
      </c>
      <c r="D67" s="90">
        <f>($K$5)*'Tariffs July 2019'!N51/100</f>
        <v>301.37004072727274</v>
      </c>
      <c r="E67" s="90">
        <v>0</v>
      </c>
      <c r="F67" s="90">
        <f>($L$5)*'Tariffs July 2019'!AE51/100</f>
        <v>49.437090545454545</v>
      </c>
      <c r="G67" s="90">
        <f t="shared" si="32"/>
        <v>445.73667672727277</v>
      </c>
      <c r="H67" s="90">
        <f t="shared" si="33"/>
        <v>1403.2285250909092</v>
      </c>
      <c r="I67" s="91">
        <f t="shared" si="34"/>
        <v>1782.9467069090911</v>
      </c>
      <c r="J67" s="91">
        <f t="shared" si="35"/>
        <v>1961.2413776000003</v>
      </c>
      <c r="K67" s="36">
        <f>'Tariffs July 2019'!AW51</f>
        <v>0</v>
      </c>
      <c r="L67" s="36">
        <f>'Tariffs July 2019'!AX51</f>
        <v>0</v>
      </c>
      <c r="M67" s="36">
        <f>'Tariffs July 2019'!AY51</f>
        <v>0</v>
      </c>
      <c r="N67" s="36">
        <f>'Tariffs July 2019'!AZ51</f>
        <v>0</v>
      </c>
      <c r="O67" s="92">
        <f>($F$6*'Tariffs July 2019'!AT51/100)*4</f>
        <v>114.97920000000001</v>
      </c>
      <c r="P67" s="275">
        <f t="shared" ref="P67:P72" si="42">I67</f>
        <v>1782.9467069090911</v>
      </c>
      <c r="Q67" s="275">
        <f>P67-(P67*M67/100)</f>
        <v>1782.9467069090911</v>
      </c>
      <c r="R67" s="275">
        <f t="shared" si="36"/>
        <v>1667.9675069090911</v>
      </c>
      <c r="S67" s="275">
        <f t="shared" si="37"/>
        <v>1667.9675069090911</v>
      </c>
      <c r="T67" s="93">
        <f t="shared" si="38"/>
        <v>1834.7642576000003</v>
      </c>
      <c r="U67" s="93">
        <f t="shared" si="38"/>
        <v>1834.7642576000003</v>
      </c>
      <c r="V67" s="94">
        <f>'Tariffs July 2019'!BI51</f>
        <v>0</v>
      </c>
      <c r="W67" s="94" t="str">
        <f>'Tariffs July 2019'!BJ51</f>
        <v>n</v>
      </c>
      <c r="X67" s="95">
        <f>'Tariffs July 2019'!G51</f>
        <v>42188</v>
      </c>
      <c r="Y67" s="132"/>
      <c r="Z67" s="132"/>
      <c r="AA67" s="132"/>
      <c r="AB67" s="132"/>
      <c r="AC67" s="132"/>
      <c r="AD67" s="132"/>
      <c r="AE67" s="132"/>
      <c r="AF67" s="132"/>
      <c r="AG67" s="132"/>
      <c r="AH67" s="132"/>
      <c r="AI67" s="132"/>
      <c r="AJ67" s="132"/>
      <c r="AK67" s="132"/>
    </row>
    <row r="68" spans="1:37" ht="14" x14ac:dyDescent="0.15">
      <c r="A68" s="89" t="str">
        <f>'Tariffs July 2019'!K52</f>
        <v>Alinta Energy</v>
      </c>
      <c r="B68" s="36" t="str">
        <f>'Tariffs July 2019'!L52</f>
        <v>No fuss Solar</v>
      </c>
      <c r="C68" s="90">
        <f>91*'Tariffs July 2019'!M52/100</f>
        <v>98.398300000000006</v>
      </c>
      <c r="D68" s="90">
        <f>($K$5)*'Tariffs July 2019'!N52/100</f>
        <v>238.9733798181818</v>
      </c>
      <c r="E68" s="90">
        <v>0</v>
      </c>
      <c r="F68" s="90">
        <f>($L$5)*'Tariffs July 2019'!AE52/100</f>
        <v>35.523904363636369</v>
      </c>
      <c r="G68" s="90">
        <f t="shared" si="32"/>
        <v>372.89558418181815</v>
      </c>
      <c r="H68" s="90">
        <f t="shared" si="33"/>
        <v>1097.9891367272726</v>
      </c>
      <c r="I68" s="91">
        <f t="shared" si="34"/>
        <v>1491.5823367272726</v>
      </c>
      <c r="J68" s="91">
        <f t="shared" si="35"/>
        <v>1640.7405704</v>
      </c>
      <c r="K68" s="36">
        <f>'Tariffs July 2019'!AW52</f>
        <v>0</v>
      </c>
      <c r="L68" s="36">
        <f>'Tariffs July 2019'!AX52</f>
        <v>0</v>
      </c>
      <c r="M68" s="36">
        <f>'Tariffs July 2019'!AY52</f>
        <v>0</v>
      </c>
      <c r="N68" s="36">
        <f>'Tariffs July 2019'!AZ52</f>
        <v>0</v>
      </c>
      <c r="O68" s="92">
        <f>($F$6*'Tariffs July 2019'!AT52/100)*4</f>
        <v>90.340800000000002</v>
      </c>
      <c r="P68" s="275">
        <f t="shared" si="42"/>
        <v>1491.5823367272726</v>
      </c>
      <c r="Q68" s="275">
        <f>P68-(P68*M68/100)</f>
        <v>1491.5823367272726</v>
      </c>
      <c r="R68" s="275">
        <f>P68-O68</f>
        <v>1401.2415367272727</v>
      </c>
      <c r="S68" s="275">
        <f>Q68-O68</f>
        <v>1401.2415367272727</v>
      </c>
      <c r="T68" s="93">
        <f t="shared" si="38"/>
        <v>1541.3656903999999</v>
      </c>
      <c r="U68" s="93">
        <f t="shared" si="38"/>
        <v>1541.3656903999999</v>
      </c>
      <c r="V68" s="94">
        <f>'Tariffs July 2019'!BI52</f>
        <v>0</v>
      </c>
      <c r="W68" s="94" t="str">
        <f>'Tariffs July 2019'!BJ52</f>
        <v>n</v>
      </c>
      <c r="X68" s="95">
        <f>'Tariffs July 2019'!G52</f>
        <v>42185</v>
      </c>
      <c r="Y68" s="132"/>
      <c r="Z68" s="132"/>
      <c r="AA68" s="132"/>
      <c r="AB68" s="132"/>
      <c r="AC68" s="132"/>
      <c r="AD68" s="132"/>
      <c r="AE68" s="132"/>
      <c r="AF68" s="132"/>
      <c r="AG68" s="132"/>
      <c r="AH68" s="132"/>
      <c r="AI68" s="132"/>
      <c r="AJ68" s="132"/>
      <c r="AK68" s="132"/>
    </row>
    <row r="69" spans="1:37" ht="14" x14ac:dyDescent="0.15">
      <c r="A69" s="89" t="str">
        <f>'Tariffs July 2019'!K53</f>
        <v>Q Energy</v>
      </c>
      <c r="B69" s="36" t="str">
        <f>'Tariffs July 2019'!L53</f>
        <v>Home Saver</v>
      </c>
      <c r="C69" s="90">
        <f>91*'Tariffs July 2019'!M53/100</f>
        <v>90.09</v>
      </c>
      <c r="D69" s="90">
        <f>($K$5)*'Tariffs July 2019'!N53/100</f>
        <v>245.16639419999998</v>
      </c>
      <c r="E69" s="90">
        <v>0</v>
      </c>
      <c r="F69" s="90">
        <f>($L$5)*'Tariffs July 2019'!AE53/100</f>
        <v>32.091916500000004</v>
      </c>
      <c r="G69" s="90">
        <f t="shared" si="32"/>
        <v>367.34831070000001</v>
      </c>
      <c r="H69" s="90">
        <f t="shared" si="33"/>
        <v>1109.0332428000002</v>
      </c>
      <c r="I69" s="91">
        <f t="shared" si="34"/>
        <v>1469.3932428000001</v>
      </c>
      <c r="J69" s="91">
        <f t="shared" si="35"/>
        <v>1616.3325670800002</v>
      </c>
      <c r="K69" s="36">
        <f>'Tariffs July 2019'!AW53</f>
        <v>0</v>
      </c>
      <c r="L69" s="36">
        <f>'Tariffs July 2019'!AX53</f>
        <v>0</v>
      </c>
      <c r="M69" s="36">
        <f>'Tariffs July 2019'!AY53</f>
        <v>0</v>
      </c>
      <c r="N69" s="36">
        <f>'Tariffs July 2019'!AZ53</f>
        <v>0</v>
      </c>
      <c r="O69" s="92">
        <f>($F$6*'Tariffs July 2019'!AT53/100)*4</f>
        <v>65.702399999999997</v>
      </c>
      <c r="P69" s="275">
        <f t="shared" si="42"/>
        <v>1469.3932428000001</v>
      </c>
      <c r="Q69" s="275">
        <f>P69-(H69*N69/100)</f>
        <v>1469.3932428000001</v>
      </c>
      <c r="R69" s="275">
        <f t="shared" ref="R69:R70" si="43">P69-O69</f>
        <v>1403.6908428000002</v>
      </c>
      <c r="S69" s="275">
        <f t="shared" ref="S69:S70" si="44">Q69-O69</f>
        <v>1403.6908428000002</v>
      </c>
      <c r="T69" s="93">
        <f t="shared" si="38"/>
        <v>1544.0599270800003</v>
      </c>
      <c r="U69" s="93">
        <f t="shared" si="38"/>
        <v>1544.0599270800003</v>
      </c>
      <c r="V69" s="94">
        <f>'Tariffs July 2019'!BI53</f>
        <v>24</v>
      </c>
      <c r="W69" s="94" t="str">
        <f>'Tariffs July 2019'!BJ53</f>
        <v>n</v>
      </c>
      <c r="X69" s="95">
        <f>'Tariffs July 2019'!G53</f>
        <v>42089</v>
      </c>
      <c r="Y69" s="132"/>
      <c r="Z69" s="132"/>
      <c r="AA69" s="132"/>
      <c r="AB69" s="132"/>
      <c r="AC69" s="132"/>
      <c r="AD69" s="132"/>
      <c r="AE69" s="132"/>
      <c r="AF69" s="132"/>
      <c r="AG69" s="132"/>
      <c r="AH69" s="132"/>
      <c r="AI69" s="132"/>
      <c r="AJ69" s="132"/>
      <c r="AK69" s="132"/>
    </row>
    <row r="70" spans="1:37" ht="14" x14ac:dyDescent="0.15">
      <c r="A70" s="89" t="str">
        <f>'Tariffs July 2019'!K54</f>
        <v>1st Energy</v>
      </c>
      <c r="B70" s="36" t="str">
        <f>'Tariffs July 2019'!L54</f>
        <v>1st Saver</v>
      </c>
      <c r="C70" s="90">
        <f>91*'Tariffs July 2019'!M54/100</f>
        <v>108.29</v>
      </c>
      <c r="D70" s="90">
        <f>IF(K5&gt;='Tariffs July 2019'!P54,('Tariffs July 2019'!P54*'Tariffs July 2019'!N54/100),('SEQ Bills Jul''19'!K5*'Tariffs July 2019'!N54/100))</f>
        <v>279.44373745454544</v>
      </c>
      <c r="E70" s="90">
        <f>IF(K5&lt;'Tariffs July 2019'!P54,(0),('SEQ Bills Jul''19'!K5-'Tariffs July 2019'!P54)*'Tariffs July 2019'!Q54/100)</f>
        <v>0</v>
      </c>
      <c r="F70" s="90">
        <f>($L$5)*'Tariffs July 2019'!AE54/100</f>
        <v>41.821885090909092</v>
      </c>
      <c r="G70" s="90">
        <f t="shared" si="32"/>
        <v>429.55562254545453</v>
      </c>
      <c r="H70" s="90">
        <f t="shared" si="33"/>
        <v>1285.062490181818</v>
      </c>
      <c r="I70" s="91">
        <f t="shared" si="34"/>
        <v>1718.2224901818181</v>
      </c>
      <c r="J70" s="91">
        <f t="shared" si="35"/>
        <v>1890.0447392000001</v>
      </c>
      <c r="K70" s="36">
        <f>'Tariffs July 2019'!AW54</f>
        <v>0</v>
      </c>
      <c r="L70" s="36">
        <f>'Tariffs July 2019'!AX54</f>
        <v>0</v>
      </c>
      <c r="M70" s="36">
        <f>'Tariffs July 2019'!AY54</f>
        <v>5</v>
      </c>
      <c r="N70" s="36">
        <f>'Tariffs July 2019'!AZ54</f>
        <v>0</v>
      </c>
      <c r="O70" s="92">
        <f>($F$6*'Tariffs July 2019'!AT54/100)*4</f>
        <v>49.276800000000001</v>
      </c>
      <c r="P70" s="275">
        <f t="shared" si="42"/>
        <v>1718.2224901818181</v>
      </c>
      <c r="Q70" s="275">
        <f>P70-(P70*M70/100)</f>
        <v>1632.3113656727271</v>
      </c>
      <c r="R70" s="275">
        <f t="shared" si="43"/>
        <v>1668.945690181818</v>
      </c>
      <c r="S70" s="275">
        <f t="shared" si="44"/>
        <v>1583.034565672727</v>
      </c>
      <c r="T70" s="93">
        <f t="shared" si="38"/>
        <v>1835.8402592</v>
      </c>
      <c r="U70" s="93">
        <f t="shared" si="38"/>
        <v>1741.3380222399999</v>
      </c>
      <c r="V70" s="94">
        <f>'Tariffs July 2019'!BI54</f>
        <v>0</v>
      </c>
      <c r="W70" s="94" t="str">
        <f>'Tariffs July 2019'!BJ54</f>
        <v>n</v>
      </c>
      <c r="X70" s="95">
        <f>'Tariffs July 2019'!G54</f>
        <v>42185</v>
      </c>
      <c r="Y70" s="132"/>
      <c r="Z70" s="132"/>
      <c r="AA70" s="132"/>
      <c r="AB70" s="132"/>
      <c r="AC70" s="132"/>
      <c r="AD70" s="132"/>
      <c r="AE70" s="132"/>
      <c r="AF70" s="132"/>
      <c r="AG70" s="132"/>
      <c r="AH70" s="132"/>
      <c r="AI70" s="132"/>
      <c r="AJ70" s="132"/>
      <c r="AK70" s="132"/>
    </row>
    <row r="71" spans="1:37" ht="14" x14ac:dyDescent="0.15">
      <c r="A71" s="89" t="str">
        <f>'Tariffs July 2019'!K55</f>
        <v>DC Power Co</v>
      </c>
      <c r="B71" s="36" t="str">
        <f>'Tariffs July 2019'!L55</f>
        <v>Market offer</v>
      </c>
      <c r="C71" s="90">
        <f>91*'Tariffs July 2019'!M55/100</f>
        <v>86.267999999999986</v>
      </c>
      <c r="D71" s="90">
        <f>($K$5)*'Tariffs July 2019'!N55/100</f>
        <v>356.06916963636365</v>
      </c>
      <c r="E71" s="90">
        <v>1</v>
      </c>
      <c r="F71" s="90">
        <f>($L$5)*'Tariffs July 2019'!AE55/100</f>
        <v>58.20486763636363</v>
      </c>
      <c r="G71" s="90">
        <f t="shared" ref="G71:G72" si="45">SUM(C71:F71)</f>
        <v>501.54203727272727</v>
      </c>
      <c r="H71" s="90">
        <f t="shared" ref="H71:H72" si="46">(G71-C71)*4</f>
        <v>1661.0961490909092</v>
      </c>
      <c r="I71" s="91">
        <f t="shared" ref="I71:I72" si="47">G71*4</f>
        <v>2006.1681490909091</v>
      </c>
      <c r="J71" s="91">
        <f t="shared" ref="J71:J72" si="48">I71*1.1</f>
        <v>2206.7849639999999</v>
      </c>
      <c r="K71" s="36">
        <f>'Tariffs July 2019'!AW55</f>
        <v>0</v>
      </c>
      <c r="L71" s="36">
        <f>'Tariffs July 2019'!AX55</f>
        <v>0</v>
      </c>
      <c r="M71" s="36">
        <f>'Tariffs July 2019'!AY55</f>
        <v>0</v>
      </c>
      <c r="N71" s="36">
        <f>'Tariffs July 2019'!AZ55</f>
        <v>0</v>
      </c>
      <c r="O71" s="92">
        <f>($F$6*'Tariffs July 2019'!AT55/100)*4</f>
        <v>123.19199999999999</v>
      </c>
      <c r="P71" s="275">
        <f t="shared" si="42"/>
        <v>2006.1681490909091</v>
      </c>
      <c r="Q71" s="275">
        <f>P71-(P71*M71/100)</f>
        <v>2006.1681490909091</v>
      </c>
      <c r="R71" s="275">
        <f>P71-O71</f>
        <v>1882.9761490909091</v>
      </c>
      <c r="S71" s="275">
        <f>Q71-O71</f>
        <v>1882.9761490909091</v>
      </c>
      <c r="T71" s="93">
        <f t="shared" si="38"/>
        <v>2071.273764</v>
      </c>
      <c r="U71" s="93">
        <f t="shared" si="38"/>
        <v>2071.273764</v>
      </c>
      <c r="V71" s="94">
        <f>'Tariffs July 2019'!BI55</f>
        <v>0</v>
      </c>
      <c r="W71" s="94" t="str">
        <f>'Tariffs July 2019'!BJ55</f>
        <v>n</v>
      </c>
      <c r="X71" s="95">
        <f>'Tariffs July 2019'!G55</f>
        <v>42185</v>
      </c>
      <c r="Y71" s="132"/>
      <c r="Z71" s="132"/>
      <c r="AA71" s="132"/>
      <c r="AB71" s="132"/>
      <c r="AC71" s="132"/>
      <c r="AD71" s="132"/>
      <c r="AE71" s="132"/>
      <c r="AF71" s="132"/>
      <c r="AG71" s="132"/>
      <c r="AH71" s="132"/>
      <c r="AI71" s="132"/>
      <c r="AJ71" s="132"/>
      <c r="AK71" s="132"/>
    </row>
    <row r="72" spans="1:37" ht="15" thickBot="1" x14ac:dyDescent="0.2">
      <c r="A72" s="96" t="str">
        <f>'Tariffs July 2019'!K56</f>
        <v>ReAmped Energy</v>
      </c>
      <c r="B72" s="97" t="str">
        <f>'Tariffs July 2019'!L56</f>
        <v>Market offer</v>
      </c>
      <c r="C72" s="98">
        <f>91*'Tariffs July 2019'!M56/100</f>
        <v>80.989999999999995</v>
      </c>
      <c r="D72" s="98">
        <f>($K$5)*'Tariffs July 2019'!N56/100</f>
        <v>241.18933599999997</v>
      </c>
      <c r="E72" s="98">
        <v>2</v>
      </c>
      <c r="F72" s="98">
        <f>($L$5)*'Tariffs July 2019'!AE56/100</f>
        <v>37.582068000000007</v>
      </c>
      <c r="G72" s="98">
        <f t="shared" si="45"/>
        <v>361.76140399999997</v>
      </c>
      <c r="H72" s="98">
        <f t="shared" si="46"/>
        <v>1123.0856159999998</v>
      </c>
      <c r="I72" s="99">
        <f t="shared" si="47"/>
        <v>1447.0456159999999</v>
      </c>
      <c r="J72" s="99">
        <f t="shared" si="48"/>
        <v>1591.7501775999999</v>
      </c>
      <c r="K72" s="97">
        <f>'Tariffs July 2019'!AW56</f>
        <v>0</v>
      </c>
      <c r="L72" s="97">
        <f>'Tariffs July 2019'!AX56</f>
        <v>0</v>
      </c>
      <c r="M72" s="97">
        <f>'Tariffs July 2019'!AY56</f>
        <v>0</v>
      </c>
      <c r="N72" s="97">
        <f>'Tariffs July 2019'!AZ56</f>
        <v>0</v>
      </c>
      <c r="O72" s="100">
        <f>($F$6*'Tariffs July 2019'!AT56/100)*4</f>
        <v>65.702399999999997</v>
      </c>
      <c r="P72" s="276">
        <f t="shared" si="42"/>
        <v>1447.0456159999999</v>
      </c>
      <c r="Q72" s="276">
        <f>P72-(H72*N72/100)</f>
        <v>1447.0456159999999</v>
      </c>
      <c r="R72" s="276">
        <f t="shared" ref="R72" si="49">P72-O72</f>
        <v>1381.343216</v>
      </c>
      <c r="S72" s="276">
        <f t="shared" ref="S72" si="50">Q72-O72</f>
        <v>1381.343216</v>
      </c>
      <c r="T72" s="101">
        <f t="shared" ref="T72:U72" si="51">R72*1.1</f>
        <v>1519.4775376</v>
      </c>
      <c r="U72" s="156">
        <f t="shared" si="51"/>
        <v>1519.4775376</v>
      </c>
      <c r="V72" s="102">
        <f>'Tariffs July 2019'!BI56</f>
        <v>0</v>
      </c>
      <c r="W72" s="102" t="str">
        <f>'Tariffs July 2019'!BJ56</f>
        <v>n</v>
      </c>
      <c r="X72" s="103">
        <f>'Tariffs July 2019'!G56</f>
        <v>42066</v>
      </c>
      <c r="Y72" s="132"/>
      <c r="Z72" s="132"/>
      <c r="AA72" s="132"/>
      <c r="AB72" s="132"/>
      <c r="AC72" s="132"/>
      <c r="AD72" s="132"/>
      <c r="AE72" s="132"/>
      <c r="AF72" s="132"/>
      <c r="AG72" s="132"/>
      <c r="AH72" s="132"/>
      <c r="AI72" s="132"/>
      <c r="AJ72" s="132"/>
      <c r="AK72" s="132"/>
    </row>
    <row r="73" spans="1:37" ht="14" x14ac:dyDescent="0.15">
      <c r="U73" s="132"/>
      <c r="V73" s="132"/>
      <c r="W73" s="132"/>
      <c r="X73" s="132"/>
      <c r="Y73" s="132"/>
      <c r="Z73" s="132"/>
      <c r="AA73" s="132"/>
      <c r="AB73" s="132"/>
      <c r="AC73" s="132"/>
      <c r="AD73" s="132"/>
      <c r="AE73" s="132"/>
      <c r="AF73" s="132"/>
      <c r="AG73" s="132"/>
      <c r="AH73" s="132"/>
      <c r="AI73" s="132"/>
      <c r="AJ73" s="132"/>
      <c r="AK73" s="132"/>
    </row>
    <row r="74" spans="1:37" ht="15" thickBot="1" x14ac:dyDescent="0.2">
      <c r="U74" s="132"/>
      <c r="V74" s="132"/>
      <c r="W74" s="132"/>
      <c r="X74" s="132"/>
      <c r="Y74" s="132"/>
      <c r="Z74" s="132"/>
      <c r="AA74" s="132"/>
      <c r="AB74" s="132"/>
      <c r="AC74" s="132"/>
      <c r="AD74" s="132"/>
      <c r="AE74" s="132"/>
      <c r="AF74" s="132"/>
      <c r="AG74" s="132"/>
      <c r="AH74" s="132"/>
      <c r="AI74" s="132"/>
      <c r="AJ74" s="132"/>
      <c r="AK74" s="132"/>
    </row>
    <row r="75" spans="1:37" ht="14" x14ac:dyDescent="0.15">
      <c r="A75" s="86" t="s">
        <v>203</v>
      </c>
      <c r="B75" s="87"/>
      <c r="C75" s="87"/>
      <c r="D75" s="87"/>
      <c r="E75" s="87"/>
      <c r="F75" s="87"/>
      <c r="G75" s="87"/>
      <c r="H75" s="87"/>
      <c r="I75" s="87"/>
      <c r="J75" s="87"/>
      <c r="K75" s="87"/>
      <c r="L75" s="87"/>
      <c r="M75" s="87"/>
      <c r="N75" s="87"/>
      <c r="O75" s="87"/>
      <c r="P75" s="87"/>
      <c r="Q75" s="87"/>
      <c r="R75" s="87"/>
      <c r="S75" s="87"/>
      <c r="T75" s="87"/>
      <c r="U75" s="87"/>
      <c r="V75" s="87"/>
      <c r="W75" s="87"/>
      <c r="X75" s="88"/>
      <c r="Y75" s="132"/>
      <c r="Z75" s="132"/>
      <c r="AA75" s="132"/>
      <c r="AB75" s="132"/>
      <c r="AC75" s="132"/>
      <c r="AD75" s="132"/>
      <c r="AE75" s="132"/>
      <c r="AF75" s="132"/>
      <c r="AG75" s="132"/>
      <c r="AH75" s="132"/>
      <c r="AI75" s="132"/>
      <c r="AJ75" s="132"/>
      <c r="AK75" s="132"/>
    </row>
    <row r="76" spans="1:37" ht="75" x14ac:dyDescent="0.15">
      <c r="A76" s="277" t="s">
        <v>184</v>
      </c>
      <c r="B76" s="278" t="s">
        <v>222</v>
      </c>
      <c r="C76" s="279" t="s">
        <v>211</v>
      </c>
      <c r="D76" s="279" t="s">
        <v>113</v>
      </c>
      <c r="E76" s="279" t="s">
        <v>204</v>
      </c>
      <c r="F76" s="279" t="s">
        <v>205</v>
      </c>
      <c r="G76" s="279" t="s">
        <v>698</v>
      </c>
      <c r="H76" s="281" t="s">
        <v>206</v>
      </c>
      <c r="I76" s="281" t="s">
        <v>224</v>
      </c>
      <c r="J76" s="282" t="s">
        <v>214</v>
      </c>
      <c r="K76" s="283" t="s">
        <v>215</v>
      </c>
      <c r="L76" s="283" t="s">
        <v>189</v>
      </c>
      <c r="M76" s="283" t="s">
        <v>127</v>
      </c>
      <c r="N76" s="283" t="s">
        <v>209</v>
      </c>
      <c r="O76" s="284" t="s">
        <v>233</v>
      </c>
      <c r="P76" s="285" t="s">
        <v>190</v>
      </c>
      <c r="Q76" s="285" t="s">
        <v>148</v>
      </c>
      <c r="R76" s="285" t="s">
        <v>118</v>
      </c>
      <c r="S76" s="285" t="s">
        <v>161</v>
      </c>
      <c r="T76" s="284" t="s">
        <v>199</v>
      </c>
      <c r="U76" s="284" t="s">
        <v>210</v>
      </c>
      <c r="V76" s="288" t="s">
        <v>149</v>
      </c>
      <c r="W76" s="283" t="s">
        <v>150</v>
      </c>
      <c r="X76" s="287" t="s">
        <v>56</v>
      </c>
      <c r="Y76" s="132"/>
      <c r="Z76" s="132"/>
      <c r="AA76" s="132"/>
      <c r="AB76" s="132"/>
      <c r="AC76" s="132"/>
      <c r="AD76" s="132"/>
      <c r="AE76" s="132"/>
      <c r="AF76" s="132"/>
      <c r="AG76" s="132"/>
      <c r="AH76" s="132"/>
      <c r="AI76" s="132"/>
      <c r="AJ76" s="132"/>
      <c r="AK76" s="132"/>
    </row>
    <row r="77" spans="1:37" ht="14" x14ac:dyDescent="0.15">
      <c r="A77" s="89" t="str">
        <f>'Tariffs July 2019'!K57</f>
        <v>AGL</v>
      </c>
      <c r="B77" s="36" t="str">
        <f>'Tariffs July 2019'!L57</f>
        <v>Solar Savers</v>
      </c>
      <c r="C77" s="90">
        <f>91*'Tariffs July 2019'!M57/100</f>
        <v>88.27</v>
      </c>
      <c r="D77" s="90">
        <f>$K$6*'Tariffs July 2019'!N57/100</f>
        <v>95.279255272727255</v>
      </c>
      <c r="E77" s="90">
        <f>$M$6*'Tariffs July 2019'!AH57/100</f>
        <v>193.64575599999992</v>
      </c>
      <c r="F77" s="90">
        <f>$L$6*'Tariffs July 2019'!W57/100</f>
        <v>74.231101818181813</v>
      </c>
      <c r="G77" s="90">
        <f>SUM(C77:F77)</f>
        <v>451.42611309090893</v>
      </c>
      <c r="H77" s="90">
        <f>(G77-C77)*4</f>
        <v>1452.6244523636358</v>
      </c>
      <c r="I77" s="91">
        <f>G77*4</f>
        <v>1805.7044523636357</v>
      </c>
      <c r="J77" s="91">
        <f>I77*1.1</f>
        <v>1986.2748975999993</v>
      </c>
      <c r="K77" s="36">
        <f>'Tariffs July 2019'!AW57</f>
        <v>0</v>
      </c>
      <c r="L77" s="36">
        <f>'Tariffs July 2019'!AX57</f>
        <v>0</v>
      </c>
      <c r="M77" s="36">
        <f>'Tariffs July 2019'!AY57</f>
        <v>0</v>
      </c>
      <c r="N77" s="36">
        <f>'Tariffs July 2019'!AZ57</f>
        <v>0</v>
      </c>
      <c r="O77" s="92">
        <f>($F$6*'Tariffs July 2019'!AT57/100)*4</f>
        <v>123.19199999999999</v>
      </c>
      <c r="P77" s="275">
        <f>I77-(I77*K77/100)</f>
        <v>1805.7044523636357</v>
      </c>
      <c r="Q77" s="275">
        <f>P77-(H77*N77/100)</f>
        <v>1805.7044523636357</v>
      </c>
      <c r="R77" s="275">
        <f>P77-O77</f>
        <v>1682.5124523636357</v>
      </c>
      <c r="S77" s="275">
        <f>Q77-O77</f>
        <v>1682.5124523636357</v>
      </c>
      <c r="T77" s="93">
        <f>R77*1.1</f>
        <v>1850.7636975999994</v>
      </c>
      <c r="U77" s="93">
        <f>S77*1.1</f>
        <v>1850.7636975999994</v>
      </c>
      <c r="V77" s="94">
        <f>'Tariffs July 2019'!BI57</f>
        <v>0</v>
      </c>
      <c r="W77" s="94" t="str">
        <f>'Tariffs July 2019'!BJ57</f>
        <v>n</v>
      </c>
      <c r="X77" s="95">
        <f>'Tariffs July 2019'!G57</f>
        <v>42199</v>
      </c>
      <c r="Y77" s="132"/>
      <c r="Z77" s="132"/>
      <c r="AA77" s="132"/>
      <c r="AB77" s="132"/>
      <c r="AC77" s="132"/>
      <c r="AD77" s="132"/>
      <c r="AE77" s="132"/>
      <c r="AF77" s="132"/>
      <c r="AG77" s="132"/>
      <c r="AH77" s="132"/>
      <c r="AI77" s="132"/>
      <c r="AJ77" s="132"/>
      <c r="AK77" s="132"/>
    </row>
    <row r="78" spans="1:37" ht="14" x14ac:dyDescent="0.15">
      <c r="A78" s="89" t="str">
        <f>'Tariffs July 2019'!K58</f>
        <v>Click Energy</v>
      </c>
      <c r="B78" s="36" t="str">
        <f>'Tariffs July 2019'!L58</f>
        <v>Banksia Solar</v>
      </c>
      <c r="C78" s="90">
        <f>91*'Tariffs July 2019'!M58/100</f>
        <v>97.733999999999995</v>
      </c>
      <c r="D78" s="90">
        <f>$K$6*'Tariffs July 2019'!N58/100</f>
        <v>89.049879999999987</v>
      </c>
      <c r="E78" s="90">
        <f>$M$6*'Tariffs July 2019'!AH58/100</f>
        <v>161.64817199999999</v>
      </c>
      <c r="F78" s="90">
        <f>$L$6*'Tariffs July 2019'!W58/100</f>
        <v>67.919399999999996</v>
      </c>
      <c r="G78" s="90">
        <f t="shared" ref="G78:G90" si="52">SUM(C78:F78)</f>
        <v>416.35145199999999</v>
      </c>
      <c r="H78" s="90">
        <f t="shared" ref="H78:H90" si="53">(G78-C78)*4</f>
        <v>1274.4698080000001</v>
      </c>
      <c r="I78" s="91">
        <f t="shared" ref="I78:I90" si="54">G78*4</f>
        <v>1665.405808</v>
      </c>
      <c r="J78" s="91">
        <f t="shared" ref="J78:J90" si="55">I78*1.1</f>
        <v>1831.9463888</v>
      </c>
      <c r="K78" s="36">
        <f>'Tariffs July 2019'!AW58</f>
        <v>0</v>
      </c>
      <c r="L78" s="36">
        <f>'Tariffs July 2019'!AX58</f>
        <v>0</v>
      </c>
      <c r="M78" s="36">
        <f>'Tariffs July 2019'!AY58</f>
        <v>0</v>
      </c>
      <c r="N78" s="36">
        <f>'Tariffs July 2019'!AZ58</f>
        <v>0</v>
      </c>
      <c r="O78" s="92">
        <f>($F$6*'Tariffs July 2019'!AT58/100)*4</f>
        <v>98.553600000000003</v>
      </c>
      <c r="P78" s="275">
        <f t="shared" ref="P78" si="56">I78</f>
        <v>1665.405808</v>
      </c>
      <c r="Q78" s="275">
        <f>P78-(P78*M78/100)</f>
        <v>1665.405808</v>
      </c>
      <c r="R78" s="275">
        <f t="shared" ref="R78:R88" si="57">P78-O78</f>
        <v>1566.852208</v>
      </c>
      <c r="S78" s="275">
        <f t="shared" ref="S78:S88" si="58">Q78-O78</f>
        <v>1566.852208</v>
      </c>
      <c r="T78" s="93">
        <f t="shared" ref="T78:U93" si="59">R78*1.1</f>
        <v>1723.5374288000003</v>
      </c>
      <c r="U78" s="93">
        <f t="shared" si="59"/>
        <v>1723.5374288000003</v>
      </c>
      <c r="V78" s="94">
        <f>'Tariffs July 2019'!BI58</f>
        <v>0</v>
      </c>
      <c r="W78" s="94" t="str">
        <f>'Tariffs July 2019'!BJ58</f>
        <v>n</v>
      </c>
      <c r="X78" s="95">
        <f>'Tariffs July 2019'!G58</f>
        <v>42188</v>
      </c>
      <c r="Y78" s="132"/>
      <c r="Z78" s="132"/>
      <c r="AA78" s="132"/>
      <c r="AB78" s="132"/>
      <c r="AC78" s="132"/>
      <c r="AD78" s="132"/>
      <c r="AE78" s="132"/>
      <c r="AF78" s="132"/>
      <c r="AG78" s="132"/>
      <c r="AH78" s="132"/>
      <c r="AI78" s="132"/>
      <c r="AJ78" s="132"/>
      <c r="AK78" s="132"/>
    </row>
    <row r="79" spans="1:37" ht="14" x14ac:dyDescent="0.15">
      <c r="A79" s="89" t="str">
        <f>'Tariffs July 2019'!K59</f>
        <v>Diamond Energy</v>
      </c>
      <c r="B79" s="36" t="str">
        <f>'Tariffs July 2019'!L59</f>
        <v>Pay on time discount</v>
      </c>
      <c r="C79" s="90">
        <f>91*'Tariffs July 2019'!M59/100</f>
        <v>122.759</v>
      </c>
      <c r="D79" s="90">
        <f>$K$6*'Tariffs July 2019'!N59/100</f>
        <v>85.638816800000001</v>
      </c>
      <c r="E79" s="90">
        <f>$M$6*'Tariffs July 2019'!AH59/100</f>
        <v>191.67609339999996</v>
      </c>
      <c r="F79" s="90">
        <f>$L$6*'Tariffs July 2019'!W59/100</f>
        <v>74.900005000000007</v>
      </c>
      <c r="G79" s="90">
        <f t="shared" si="52"/>
        <v>474.97391519999996</v>
      </c>
      <c r="H79" s="90">
        <f t="shared" si="53"/>
        <v>1408.8596607999998</v>
      </c>
      <c r="I79" s="91">
        <f t="shared" si="54"/>
        <v>1899.8956607999999</v>
      </c>
      <c r="J79" s="91">
        <f t="shared" si="55"/>
        <v>2089.8852268800001</v>
      </c>
      <c r="K79" s="36">
        <f>'Tariffs July 2019'!AW59</f>
        <v>0</v>
      </c>
      <c r="L79" s="36">
        <f>'Tariffs July 2019'!AX59</f>
        <v>0</v>
      </c>
      <c r="M79" s="36">
        <f>'Tariffs July 2019'!AY59</f>
        <v>7</v>
      </c>
      <c r="N79" s="36">
        <f>'Tariffs July 2019'!AZ59</f>
        <v>0</v>
      </c>
      <c r="O79" s="92">
        <f>($F$6*'Tariffs July 2019'!AT59/100)*4</f>
        <v>98.553600000000003</v>
      </c>
      <c r="P79" s="275">
        <f>I79</f>
        <v>1899.8956607999999</v>
      </c>
      <c r="Q79" s="275">
        <f>P79-(P79*M79/100)</f>
        <v>1766.9029645439998</v>
      </c>
      <c r="R79" s="275">
        <f t="shared" si="57"/>
        <v>1801.3420607999999</v>
      </c>
      <c r="S79" s="275">
        <f t="shared" si="58"/>
        <v>1668.3493645439999</v>
      </c>
      <c r="T79" s="93">
        <f t="shared" si="59"/>
        <v>1981.4762668800001</v>
      </c>
      <c r="U79" s="93">
        <f t="shared" si="59"/>
        <v>1835.1843009984</v>
      </c>
      <c r="V79" s="94">
        <f>'Tariffs July 2019'!BI59</f>
        <v>0</v>
      </c>
      <c r="W79" s="94" t="str">
        <f>'Tariffs July 2019'!BJ59</f>
        <v>n</v>
      </c>
      <c r="X79" s="95">
        <f>'Tariffs July 2019'!G59</f>
        <v>41851</v>
      </c>
      <c r="Y79" s="132"/>
      <c r="Z79" s="132"/>
      <c r="AA79" s="132"/>
      <c r="AB79" s="132"/>
      <c r="AC79" s="132"/>
      <c r="AD79" s="132"/>
      <c r="AE79" s="132"/>
      <c r="AF79" s="132"/>
      <c r="AG79" s="132"/>
      <c r="AH79" s="132"/>
      <c r="AI79" s="132"/>
      <c r="AJ79" s="132"/>
      <c r="AK79" s="132"/>
    </row>
    <row r="80" spans="1:37" ht="14" x14ac:dyDescent="0.15">
      <c r="A80" s="89" t="str">
        <f>'Tariffs July 2019'!K60</f>
        <v>Dodo Power &amp; Gas</v>
      </c>
      <c r="B80" s="36" t="str">
        <f>'Tariffs July 2019'!L60</f>
        <v>Market offer</v>
      </c>
      <c r="C80" s="90">
        <f>91*'Tariffs July 2019'!M60/100</f>
        <v>90.594636363636369</v>
      </c>
      <c r="D80" s="90">
        <f>$K$6*'Tariffs July 2019'!N60/100</f>
        <v>88.720573818181805</v>
      </c>
      <c r="E80" s="90">
        <f>$M$6*'Tariffs July 2019'!AH60/100</f>
        <v>158.62953199999995</v>
      </c>
      <c r="F80" s="90">
        <f>$L$6*'Tariffs July 2019'!W60/100</f>
        <v>66.341474545454545</v>
      </c>
      <c r="G80" s="90">
        <f t="shared" si="52"/>
        <v>404.28621672727269</v>
      </c>
      <c r="H80" s="90">
        <f t="shared" si="53"/>
        <v>1254.7663214545453</v>
      </c>
      <c r="I80" s="91">
        <f t="shared" si="54"/>
        <v>1617.1448669090908</v>
      </c>
      <c r="J80" s="91">
        <f t="shared" si="55"/>
        <v>1778.8593536000001</v>
      </c>
      <c r="K80" s="36">
        <f>'Tariffs July 2019'!AW60</f>
        <v>0</v>
      </c>
      <c r="L80" s="36">
        <f>'Tariffs July 2019'!AX60</f>
        <v>0</v>
      </c>
      <c r="M80" s="36">
        <f>'Tariffs July 2019'!AY60</f>
        <v>0</v>
      </c>
      <c r="N80" s="36">
        <f>'Tariffs July 2019'!AZ60</f>
        <v>0</v>
      </c>
      <c r="O80" s="92">
        <f>($F$6*'Tariffs July 2019'!AT60/100)*4</f>
        <v>69.808800000000005</v>
      </c>
      <c r="P80" s="275">
        <f>I80</f>
        <v>1617.1448669090908</v>
      </c>
      <c r="Q80" s="275">
        <f t="shared" ref="Q80:Q85" si="60">P80-(H80*N80/100)</f>
        <v>1617.1448669090908</v>
      </c>
      <c r="R80" s="275">
        <f t="shared" si="57"/>
        <v>1547.3360669090907</v>
      </c>
      <c r="S80" s="275">
        <f t="shared" si="58"/>
        <v>1547.3360669090907</v>
      </c>
      <c r="T80" s="93">
        <f t="shared" si="59"/>
        <v>1702.0696736</v>
      </c>
      <c r="U80" s="93">
        <f t="shared" si="59"/>
        <v>1702.0696736</v>
      </c>
      <c r="V80" s="94">
        <f>'Tariffs July 2019'!BI60</f>
        <v>0</v>
      </c>
      <c r="W80" s="94" t="str">
        <f>'Tariffs July 2019'!BJ60</f>
        <v>n</v>
      </c>
      <c r="X80" s="95">
        <f>'Tariffs July 2019'!G60</f>
        <v>42185</v>
      </c>
      <c r="Y80" s="132"/>
      <c r="Z80" s="132"/>
      <c r="AA80" s="132"/>
      <c r="AB80" s="132"/>
      <c r="AC80" s="132"/>
      <c r="AD80" s="132"/>
      <c r="AE80" s="132"/>
      <c r="AF80" s="132"/>
      <c r="AG80" s="132"/>
      <c r="AH80" s="132"/>
      <c r="AI80" s="132"/>
      <c r="AJ80" s="132"/>
      <c r="AK80" s="132"/>
    </row>
    <row r="81" spans="1:37" ht="14" x14ac:dyDescent="0.15">
      <c r="A81" s="89" t="str">
        <f>'Tariffs July 2019'!K61</f>
        <v>EnergyAustralia</v>
      </c>
      <c r="B81" s="36" t="str">
        <f>'Tariffs July 2019'!L61</f>
        <v>Total Plan Home</v>
      </c>
      <c r="C81" s="90">
        <f>91*'Tariffs July 2019'!M61/100</f>
        <v>81.899999999999991</v>
      </c>
      <c r="D81" s="90">
        <f>$K$6*'Tariffs July 2019'!N61/100</f>
        <v>105.04867199999998</v>
      </c>
      <c r="E81" s="90">
        <f>$M$6*'Tariffs July 2019'!AH61/100</f>
        <v>183.30691399999992</v>
      </c>
      <c r="F81" s="90">
        <f>$L$6*'Tariffs July 2019'!W61/100</f>
        <v>69.017087272727267</v>
      </c>
      <c r="G81" s="90">
        <f t="shared" si="52"/>
        <v>439.27267327272716</v>
      </c>
      <c r="H81" s="90">
        <f t="shared" si="53"/>
        <v>1429.4906930909087</v>
      </c>
      <c r="I81" s="91">
        <f t="shared" si="54"/>
        <v>1757.0906930909086</v>
      </c>
      <c r="J81" s="91">
        <f t="shared" si="55"/>
        <v>1932.7997623999997</v>
      </c>
      <c r="K81" s="36">
        <f>'Tariffs July 2019'!AW61</f>
        <v>11</v>
      </c>
      <c r="L81" s="36">
        <f>'Tariffs July 2019'!AX61</f>
        <v>0</v>
      </c>
      <c r="M81" s="36">
        <f>'Tariffs July 2019'!AY61</f>
        <v>0</v>
      </c>
      <c r="N81" s="36">
        <f>'Tariffs July 2019'!AZ61</f>
        <v>0</v>
      </c>
      <c r="O81" s="92">
        <f>($F$6*'Tariffs July 2019'!AT61/100)*4</f>
        <v>132.22608</v>
      </c>
      <c r="P81" s="275">
        <f>I81-(I81*K81/100)</f>
        <v>1563.8107168509086</v>
      </c>
      <c r="Q81" s="275">
        <f t="shared" si="60"/>
        <v>1563.8107168509086</v>
      </c>
      <c r="R81" s="275">
        <f t="shared" si="57"/>
        <v>1431.5846368509087</v>
      </c>
      <c r="S81" s="275">
        <f t="shared" si="58"/>
        <v>1431.5846368509087</v>
      </c>
      <c r="T81" s="93">
        <f t="shared" si="59"/>
        <v>1574.7431005359997</v>
      </c>
      <c r="U81" s="93">
        <f t="shared" si="59"/>
        <v>1574.7431005359997</v>
      </c>
      <c r="V81" s="94">
        <f>'Tariffs July 2019'!BI61</f>
        <v>0</v>
      </c>
      <c r="W81" s="94" t="str">
        <f>'Tariffs July 2019'!BJ61</f>
        <v>n</v>
      </c>
      <c r="X81" s="95">
        <f>'Tariffs July 2019'!G61</f>
        <v>42195</v>
      </c>
      <c r="Y81" s="132"/>
      <c r="Z81" s="132"/>
      <c r="AA81" s="132"/>
      <c r="AB81" s="132"/>
      <c r="AC81" s="132"/>
      <c r="AD81" s="132"/>
      <c r="AE81" s="132"/>
      <c r="AF81" s="132"/>
      <c r="AG81" s="132"/>
      <c r="AH81" s="132"/>
      <c r="AI81" s="132"/>
      <c r="AJ81" s="132"/>
      <c r="AK81" s="132"/>
    </row>
    <row r="82" spans="1:37" ht="14" x14ac:dyDescent="0.15">
      <c r="A82" s="89" t="str">
        <f>'Tariffs July 2019'!K62</f>
        <v>Energy Locals</v>
      </c>
      <c r="B82" s="36" t="str">
        <f>'Tariffs July 2019'!L62</f>
        <v>Solar Member Promise</v>
      </c>
      <c r="C82" s="90">
        <f>91*'Tariffs July 2019'!M62/100</f>
        <v>92.654545454545442</v>
      </c>
      <c r="D82" s="90">
        <f>$K$6*'Tariffs July 2019'!N62/100</f>
        <v>86.442872727272714</v>
      </c>
      <c r="E82" s="90">
        <f>$M$6*'Tariffs July 2019'!AH62/100</f>
        <v>162.32736599999996</v>
      </c>
      <c r="F82" s="90">
        <f>$L$6*'Tariffs July 2019'!W62/100</f>
        <v>68.605454545454535</v>
      </c>
      <c r="G82" s="90">
        <f t="shared" si="52"/>
        <v>410.03023872727272</v>
      </c>
      <c r="H82" s="90">
        <f t="shared" si="53"/>
        <v>1269.5027730909092</v>
      </c>
      <c r="I82" s="91">
        <f t="shared" si="54"/>
        <v>1640.1209549090909</v>
      </c>
      <c r="J82" s="91">
        <f t="shared" si="55"/>
        <v>1804.1330504</v>
      </c>
      <c r="K82" s="36">
        <f>'Tariffs July 2019'!AW62</f>
        <v>0</v>
      </c>
      <c r="L82" s="36">
        <f>'Tariffs July 2019'!AX62</f>
        <v>0</v>
      </c>
      <c r="M82" s="36">
        <f>'Tariffs July 2019'!AY62</f>
        <v>0</v>
      </c>
      <c r="N82" s="36">
        <f>'Tariffs July 2019'!AZ62</f>
        <v>0</v>
      </c>
      <c r="O82" s="92">
        <f>($F$6*'Tariffs July 2019'!AT62/100)*4</f>
        <v>131.40479999999999</v>
      </c>
      <c r="P82" s="275">
        <f t="shared" ref="P82" si="61">I82</f>
        <v>1640.1209549090909</v>
      </c>
      <c r="Q82" s="275">
        <f t="shared" si="60"/>
        <v>1640.1209549090909</v>
      </c>
      <c r="R82" s="275">
        <f t="shared" si="57"/>
        <v>1508.7161549090908</v>
      </c>
      <c r="S82" s="275">
        <f t="shared" si="58"/>
        <v>1508.7161549090908</v>
      </c>
      <c r="T82" s="93">
        <f t="shared" si="59"/>
        <v>1659.5877704</v>
      </c>
      <c r="U82" s="93">
        <f t="shared" si="59"/>
        <v>1659.5877704</v>
      </c>
      <c r="V82" s="94">
        <f>'Tariffs July 2019'!BI62</f>
        <v>0</v>
      </c>
      <c r="W82" s="94" t="str">
        <f>'Tariffs July 2019'!BJ62</f>
        <v>n</v>
      </c>
      <c r="X82" s="95">
        <f>'Tariffs July 2019'!G62</f>
        <v>42187</v>
      </c>
      <c r="Y82" s="132"/>
      <c r="Z82" s="132"/>
      <c r="AA82" s="132"/>
      <c r="AB82" s="132"/>
      <c r="AC82" s="132"/>
      <c r="AD82" s="132"/>
      <c r="AE82" s="132"/>
      <c r="AF82" s="132"/>
      <c r="AG82" s="132"/>
      <c r="AH82" s="132"/>
      <c r="AI82" s="132"/>
      <c r="AJ82" s="132"/>
      <c r="AK82" s="132"/>
    </row>
    <row r="83" spans="1:37" ht="14" x14ac:dyDescent="0.15">
      <c r="A83" s="89" t="str">
        <f>'Tariffs July 2019'!K63</f>
        <v>Origin Energy</v>
      </c>
      <c r="B83" s="36" t="str">
        <f>'Tariffs July 2019'!L63</f>
        <v>Solar Optimiser</v>
      </c>
      <c r="C83" s="90">
        <f>91*'Tariffs July 2019'!M63/100</f>
        <v>96.013272727272721</v>
      </c>
      <c r="D83" s="90">
        <f>$K$6*'Tariffs July 2019'!N63/100</f>
        <v>90.312220363636357</v>
      </c>
      <c r="E83" s="90">
        <f>$M$6*'Tariffs July 2019'!AH63/100</f>
        <v>179.00535199999996</v>
      </c>
      <c r="F83" s="90">
        <f>$L$6*'Tariffs July 2019'!W63/100</f>
        <v>66.032749999999993</v>
      </c>
      <c r="G83" s="90">
        <f t="shared" si="52"/>
        <v>431.36359509090903</v>
      </c>
      <c r="H83" s="90">
        <f t="shared" si="53"/>
        <v>1341.4012894545453</v>
      </c>
      <c r="I83" s="91">
        <f t="shared" si="54"/>
        <v>1725.4543803636361</v>
      </c>
      <c r="J83" s="91">
        <f t="shared" si="55"/>
        <v>1897.9998183999999</v>
      </c>
      <c r="K83" s="36">
        <f>'Tariffs July 2019'!AW63</f>
        <v>0</v>
      </c>
      <c r="L83" s="36">
        <f>'Tariffs July 2019'!AX63</f>
        <v>0</v>
      </c>
      <c r="M83" s="36">
        <f>'Tariffs July 2019'!AY63</f>
        <v>0</v>
      </c>
      <c r="N83" s="36">
        <f>'Tariffs July 2019'!AZ63</f>
        <v>0</v>
      </c>
      <c r="O83" s="92">
        <f>($F$6*'Tariffs July 2019'!AT63/100)*4</f>
        <v>123.19199999999999</v>
      </c>
      <c r="P83" s="275">
        <f>I83</f>
        <v>1725.4543803636361</v>
      </c>
      <c r="Q83" s="275">
        <f t="shared" si="60"/>
        <v>1725.4543803636361</v>
      </c>
      <c r="R83" s="275">
        <f t="shared" si="57"/>
        <v>1602.2623803636361</v>
      </c>
      <c r="S83" s="275">
        <f t="shared" si="58"/>
        <v>1602.2623803636361</v>
      </c>
      <c r="T83" s="93">
        <f>R83*1.1</f>
        <v>1762.4886184</v>
      </c>
      <c r="U83" s="93">
        <f>S83*1.1</f>
        <v>1762.4886184</v>
      </c>
      <c r="V83" s="94">
        <f>'Tariffs July 2019'!BI63</f>
        <v>0</v>
      </c>
      <c r="W83" s="94" t="str">
        <f>'Tariffs July 2019'!BJ63</f>
        <v>n</v>
      </c>
      <c r="X83" s="95">
        <f>'Tariffs July 2019'!G63</f>
        <v>42186</v>
      </c>
      <c r="Y83" s="132"/>
      <c r="Z83" s="132"/>
      <c r="AA83" s="132"/>
      <c r="AB83" s="132"/>
      <c r="AC83" s="132"/>
      <c r="AD83" s="132"/>
      <c r="AE83" s="132"/>
      <c r="AF83" s="132"/>
      <c r="AG83" s="132"/>
      <c r="AH83" s="132"/>
      <c r="AI83" s="132"/>
      <c r="AJ83" s="132"/>
      <c r="AK83" s="132"/>
    </row>
    <row r="84" spans="1:37" ht="14" x14ac:dyDescent="0.15">
      <c r="A84" s="89" t="str">
        <f>'Tariffs July 2019'!K64</f>
        <v>Simply Energy</v>
      </c>
      <c r="B84" s="36" t="str">
        <f>'Tariffs July 2019'!L64</f>
        <v>Plus</v>
      </c>
      <c r="C84" s="90">
        <f>91*'Tariffs July 2019'!M64/100</f>
        <v>84.290818181818182</v>
      </c>
      <c r="D84" s="90">
        <f>$K$6*'Tariffs July 2019'!N64/100</f>
        <v>98.188126545454523</v>
      </c>
      <c r="E84" s="90">
        <f>$M$6*'Tariffs July 2019'!AH64/100</f>
        <v>171.68514999999996</v>
      </c>
      <c r="F84" s="90">
        <f>$L$6*'Tariffs July 2019'!W64/100</f>
        <v>64.214705454545452</v>
      </c>
      <c r="G84" s="90">
        <f t="shared" si="52"/>
        <v>418.37880018181806</v>
      </c>
      <c r="H84" s="90">
        <f t="shared" si="53"/>
        <v>1336.3519279999996</v>
      </c>
      <c r="I84" s="91">
        <f t="shared" si="54"/>
        <v>1673.5152007272723</v>
      </c>
      <c r="J84" s="91">
        <f t="shared" si="55"/>
        <v>1840.8667207999997</v>
      </c>
      <c r="K84" s="36">
        <f>'Tariffs July 2019'!AW64</f>
        <v>0</v>
      </c>
      <c r="L84" s="36">
        <f>'Tariffs July 2019'!AX64</f>
        <v>0</v>
      </c>
      <c r="M84" s="36">
        <f>'Tariffs July 2019'!AY64</f>
        <v>0</v>
      </c>
      <c r="N84" s="36">
        <f>'Tariffs July 2019'!AZ64</f>
        <v>0</v>
      </c>
      <c r="O84" s="92">
        <f>($F$6*'Tariffs July 2019'!AT64/100)*4</f>
        <v>82.127999999999986</v>
      </c>
      <c r="P84" s="275">
        <f t="shared" ref="P84:P85" si="62">I84</f>
        <v>1673.5152007272723</v>
      </c>
      <c r="Q84" s="275">
        <f t="shared" si="60"/>
        <v>1673.5152007272723</v>
      </c>
      <c r="R84" s="275">
        <f t="shared" si="57"/>
        <v>1591.3872007272723</v>
      </c>
      <c r="S84" s="275">
        <f t="shared" si="58"/>
        <v>1591.3872007272723</v>
      </c>
      <c r="T84" s="93">
        <f t="shared" si="59"/>
        <v>1750.5259207999998</v>
      </c>
      <c r="U84" s="93">
        <f t="shared" si="59"/>
        <v>1750.5259207999998</v>
      </c>
      <c r="V84" s="94">
        <f>'Tariffs July 2019'!BI64</f>
        <v>0</v>
      </c>
      <c r="W84" s="94" t="str">
        <f>'Tariffs July 2019'!BJ64</f>
        <v>n</v>
      </c>
      <c r="X84" s="95">
        <f>'Tariffs July 2019'!G64</f>
        <v>42185</v>
      </c>
      <c r="Y84" s="132"/>
      <c r="Z84" s="132"/>
      <c r="AA84" s="132"/>
      <c r="AB84" s="132"/>
      <c r="AC84" s="132"/>
      <c r="AD84" s="132"/>
      <c r="AE84" s="132"/>
      <c r="AF84" s="132"/>
      <c r="AG84" s="132"/>
      <c r="AH84" s="132"/>
      <c r="AI84" s="132"/>
      <c r="AJ84" s="132"/>
      <c r="AK84" s="132"/>
    </row>
    <row r="85" spans="1:37" ht="14" x14ac:dyDescent="0.15">
      <c r="A85" s="89" t="str">
        <f>'Tariffs July 2019'!K65</f>
        <v>Mojo Power</v>
      </c>
      <c r="B85" s="36" t="str">
        <f>'Tariffs July 2019'!L65</f>
        <v>Connect</v>
      </c>
      <c r="C85" s="90">
        <f>91*'Tariffs July 2019'!M65/100</f>
        <v>160.4239</v>
      </c>
      <c r="D85" s="90">
        <f>$K$6*'Tariffs July 2019'!N65/100</f>
        <v>105.25997679999999</v>
      </c>
      <c r="E85" s="90">
        <f>$M$6*'Tariffs July 2019'!AH65/100</f>
        <v>194.41550919999997</v>
      </c>
      <c r="F85" s="90">
        <f>$L$6*'Tariffs July 2019'!W65/100</f>
        <v>59.391741999999994</v>
      </c>
      <c r="G85" s="90">
        <f t="shared" si="52"/>
        <v>519.491128</v>
      </c>
      <c r="H85" s="90">
        <f>(G85-C85)*4</f>
        <v>1436.268912</v>
      </c>
      <c r="I85" s="91">
        <f t="shared" si="54"/>
        <v>2077.964512</v>
      </c>
      <c r="J85" s="91">
        <f t="shared" si="55"/>
        <v>2285.7609632000003</v>
      </c>
      <c r="K85" s="36">
        <f>'Tariffs July 2019'!AW65</f>
        <v>0</v>
      </c>
      <c r="L85" s="36">
        <f>'Tariffs July 2019'!AX65</f>
        <v>0</v>
      </c>
      <c r="M85" s="36">
        <f>'Tariffs July 2019'!AY65</f>
        <v>0</v>
      </c>
      <c r="N85" s="36">
        <f>'Tariffs July 2019'!AZ65</f>
        <v>0</v>
      </c>
      <c r="O85" s="92">
        <f>($F$6*'Tariffs July 2019'!AT65/100)*4</f>
        <v>164.25599999999997</v>
      </c>
      <c r="P85" s="275">
        <f t="shared" si="62"/>
        <v>2077.964512</v>
      </c>
      <c r="Q85" s="275">
        <f t="shared" si="60"/>
        <v>2077.964512</v>
      </c>
      <c r="R85" s="275">
        <f t="shared" si="57"/>
        <v>1913.7085120000002</v>
      </c>
      <c r="S85" s="275">
        <f t="shared" si="58"/>
        <v>1913.7085120000002</v>
      </c>
      <c r="T85" s="93">
        <f t="shared" si="59"/>
        <v>2105.0793632000004</v>
      </c>
      <c r="U85" s="93">
        <f t="shared" si="59"/>
        <v>2105.0793632000004</v>
      </c>
      <c r="V85" s="94">
        <f>'Tariffs July 2019'!BI65</f>
        <v>0</v>
      </c>
      <c r="W85" s="94" t="str">
        <f>'Tariffs July 2019'!BJ65</f>
        <v>n</v>
      </c>
      <c r="X85" s="95">
        <f>'Tariffs July 2019'!G65</f>
        <v>41820</v>
      </c>
      <c r="Y85" s="132"/>
      <c r="Z85" s="132"/>
      <c r="AA85" s="132"/>
      <c r="AB85" s="132"/>
      <c r="AC85" s="132"/>
      <c r="AD85" s="132"/>
      <c r="AE85" s="132"/>
      <c r="AF85" s="132"/>
      <c r="AG85" s="132"/>
      <c r="AH85" s="132"/>
      <c r="AI85" s="132"/>
      <c r="AJ85" s="132"/>
      <c r="AK85" s="132"/>
    </row>
    <row r="86" spans="1:37" ht="14" x14ac:dyDescent="0.15">
      <c r="A86" s="89" t="str">
        <f>'Tariffs July 2019'!K66</f>
        <v>Powershop</v>
      </c>
      <c r="B86" s="36" t="str">
        <f>'Tariffs July 2019'!L66</f>
        <v>Shopper with Mega Pack</v>
      </c>
      <c r="C86" s="90">
        <f>91*'Tariffs July 2019'!M66/100</f>
        <v>91.967909090909089</v>
      </c>
      <c r="D86" s="90">
        <f>$K$6*'Tariffs July 2019'!N66/100</f>
        <v>90.778737454545421</v>
      </c>
      <c r="E86" s="90">
        <f>$M$6*'Tariffs July 2019'!AH66/100</f>
        <v>166.10066599999993</v>
      </c>
      <c r="F86" s="90">
        <f>$L$6*'Tariffs July 2019'!W66/100</f>
        <v>65.34669545454544</v>
      </c>
      <c r="G86" s="90">
        <f t="shared" si="52"/>
        <v>414.19400799999988</v>
      </c>
      <c r="H86" s="90">
        <f t="shared" si="53"/>
        <v>1288.9043956363632</v>
      </c>
      <c r="I86" s="91">
        <f t="shared" si="54"/>
        <v>1656.7760319999995</v>
      </c>
      <c r="J86" s="91">
        <f t="shared" si="55"/>
        <v>1822.4536351999996</v>
      </c>
      <c r="K86" s="36">
        <f>'Tariffs July 2019'!AW66</f>
        <v>0</v>
      </c>
      <c r="L86" s="36">
        <f>'Tariffs July 2019'!AX66</f>
        <v>0</v>
      </c>
      <c r="M86" s="36">
        <f>'Tariffs July 2019'!AY66</f>
        <v>15</v>
      </c>
      <c r="N86" s="36">
        <f>'Tariffs July 2019'!AZ66</f>
        <v>0</v>
      </c>
      <c r="O86" s="92">
        <f>($F$6*'Tariffs July 2019'!AT66/100)*4</f>
        <v>78.021599999999992</v>
      </c>
      <c r="P86" s="275">
        <f>J86</f>
        <v>1822.4536351999996</v>
      </c>
      <c r="Q86" s="275">
        <f>P86-(P86*M86/100)</f>
        <v>1549.0855899199996</v>
      </c>
      <c r="R86" s="275">
        <f>P86-O86</f>
        <v>1744.4320351999995</v>
      </c>
      <c r="S86" s="275">
        <f>Q86-O86</f>
        <v>1471.0639899199996</v>
      </c>
      <c r="T86" s="93">
        <f>R86</f>
        <v>1744.4320351999995</v>
      </c>
      <c r="U86" s="93">
        <f>S86</f>
        <v>1471.0639899199996</v>
      </c>
      <c r="V86" s="94">
        <f>'Tariffs July 2019'!BI66</f>
        <v>0</v>
      </c>
      <c r="W86" s="94" t="str">
        <f>'Tariffs July 2019'!BJ66</f>
        <v>n</v>
      </c>
      <c r="X86" s="95">
        <f>'Tariffs July 2019'!G66</f>
        <v>42185</v>
      </c>
      <c r="Y86" s="132"/>
      <c r="Z86" s="132"/>
      <c r="AA86" s="132"/>
      <c r="AB86" s="132"/>
      <c r="AC86" s="132"/>
      <c r="AD86" s="132"/>
      <c r="AE86" s="132"/>
      <c r="AF86" s="132"/>
      <c r="AG86" s="132"/>
      <c r="AH86" s="132"/>
      <c r="AI86" s="132"/>
      <c r="AJ86" s="132"/>
      <c r="AK86" s="132"/>
    </row>
    <row r="87" spans="1:37" ht="14" x14ac:dyDescent="0.15">
      <c r="A87" s="89" t="str">
        <f>'Tariffs July 2019'!K67</f>
        <v>Red Energy</v>
      </c>
      <c r="B87" s="36" t="str">
        <f>'Tariffs July 2019'!L67</f>
        <v>Easy Saver</v>
      </c>
      <c r="C87" s="90">
        <f>91*'Tariffs July 2019'!M67/100</f>
        <v>95.549999999999983</v>
      </c>
      <c r="D87" s="90">
        <f>$K$6*'Tariffs July 2019'!N67/100</f>
        <v>90.559199999999976</v>
      </c>
      <c r="E87" s="90">
        <f>$M$6*'Tariffs July 2019'!AH67/100</f>
        <v>161.87456999999995</v>
      </c>
      <c r="F87" s="90">
        <f>$L$6*'Tariffs July 2019'!W67/100</f>
        <v>67.919399999999996</v>
      </c>
      <c r="G87" s="90">
        <f t="shared" si="52"/>
        <v>415.90316999999993</v>
      </c>
      <c r="H87" s="90">
        <f t="shared" si="53"/>
        <v>1281.4126799999999</v>
      </c>
      <c r="I87" s="91">
        <f t="shared" si="54"/>
        <v>1663.6126799999997</v>
      </c>
      <c r="J87" s="91">
        <f t="shared" si="55"/>
        <v>1829.9739479999998</v>
      </c>
      <c r="K87" s="36">
        <f>'Tariffs July 2019'!AW67</f>
        <v>0</v>
      </c>
      <c r="L87" s="36">
        <f>'Tariffs July 2019'!AX67</f>
        <v>0</v>
      </c>
      <c r="M87" s="36">
        <f>'Tariffs July 2019'!AY67</f>
        <v>10</v>
      </c>
      <c r="N87" s="36">
        <f>'Tariffs July 2019'!AZ67</f>
        <v>0</v>
      </c>
      <c r="O87" s="92">
        <f>($F$6*'Tariffs July 2019'!AT67/100)*4</f>
        <v>139.61760000000001</v>
      </c>
      <c r="P87" s="275">
        <f>J87</f>
        <v>1829.9739479999998</v>
      </c>
      <c r="Q87" s="275">
        <f>P87-(P87*M87/100)</f>
        <v>1646.9765531999999</v>
      </c>
      <c r="R87" s="275">
        <f>P87-O87</f>
        <v>1690.3563479999998</v>
      </c>
      <c r="S87" s="275">
        <f>Q87-O87</f>
        <v>1507.3589531999999</v>
      </c>
      <c r="T87" s="93">
        <f>R87</f>
        <v>1690.3563479999998</v>
      </c>
      <c r="U87" s="93">
        <f>S87</f>
        <v>1507.3589531999999</v>
      </c>
      <c r="V87" s="94">
        <f>'Tariffs July 2019'!BI67</f>
        <v>0</v>
      </c>
      <c r="W87" s="94" t="str">
        <f>'Tariffs July 2019'!BJ67</f>
        <v>n</v>
      </c>
      <c r="X87" s="95">
        <f>'Tariffs July 2019'!G67</f>
        <v>42185</v>
      </c>
      <c r="Y87" s="132"/>
      <c r="Z87" s="132"/>
      <c r="AA87" s="132"/>
      <c r="AB87" s="132"/>
      <c r="AC87" s="132"/>
      <c r="AD87" s="132"/>
      <c r="AE87" s="132"/>
      <c r="AF87" s="132"/>
      <c r="AG87" s="132"/>
      <c r="AH87" s="132"/>
      <c r="AI87" s="132"/>
      <c r="AJ87" s="132"/>
      <c r="AK87" s="132"/>
    </row>
    <row r="88" spans="1:37" ht="14" x14ac:dyDescent="0.15">
      <c r="A88" s="89" t="str">
        <f>'Tariffs July 2019'!K68</f>
        <v>Amaysim</v>
      </c>
      <c r="B88" s="36" t="str">
        <f>'Tariffs July 2019'!L68</f>
        <v>Solar as you go</v>
      </c>
      <c r="C88" s="90">
        <f>91*'Tariffs July 2019'!M68/100</f>
        <v>91.76109090909091</v>
      </c>
      <c r="D88" s="90">
        <f>$K$6*'Tariffs July 2019'!N68/100</f>
        <v>93.495513454545431</v>
      </c>
      <c r="E88" s="90">
        <f>$M$6*'Tariffs July 2019'!AH68/100</f>
        <v>189.94792199999995</v>
      </c>
      <c r="F88" s="90">
        <f>$L$6*'Tariffs July 2019'!W68/100</f>
        <v>79.788143636363628</v>
      </c>
      <c r="G88" s="90">
        <f t="shared" si="52"/>
        <v>454.99266999999998</v>
      </c>
      <c r="H88" s="90">
        <f t="shared" si="53"/>
        <v>1452.9263163636363</v>
      </c>
      <c r="I88" s="91">
        <f t="shared" si="54"/>
        <v>1819.9706799999999</v>
      </c>
      <c r="J88" s="91">
        <f t="shared" si="55"/>
        <v>2001.967748</v>
      </c>
      <c r="K88" s="36">
        <f>'Tariffs July 2019'!AW68</f>
        <v>0</v>
      </c>
      <c r="L88" s="36">
        <f>'Tariffs July 2019'!AX68</f>
        <v>0</v>
      </c>
      <c r="M88" s="36">
        <f>'Tariffs July 2019'!AY68</f>
        <v>0</v>
      </c>
      <c r="N88" s="36">
        <f>'Tariffs July 2019'!AZ68</f>
        <v>0</v>
      </c>
      <c r="O88" s="92">
        <f>($F$6*'Tariffs July 2019'!AT68/100)*4</f>
        <v>114.97920000000001</v>
      </c>
      <c r="P88" s="275">
        <f t="shared" ref="P88:P95" si="63">I88-(I88*K88/100)</f>
        <v>1819.9706799999999</v>
      </c>
      <c r="Q88" s="275">
        <f>P88-(P88*M88/100)</f>
        <v>1819.9706799999999</v>
      </c>
      <c r="R88" s="275">
        <f t="shared" si="57"/>
        <v>1704.9914799999999</v>
      </c>
      <c r="S88" s="275">
        <f t="shared" si="58"/>
        <v>1704.9914799999999</v>
      </c>
      <c r="T88" s="93">
        <f t="shared" si="59"/>
        <v>1875.490628</v>
      </c>
      <c r="U88" s="93">
        <f t="shared" si="59"/>
        <v>1875.490628</v>
      </c>
      <c r="V88" s="94">
        <f>'Tariffs July 2019'!BI68</f>
        <v>0</v>
      </c>
      <c r="W88" s="94" t="str">
        <f>'Tariffs July 2019'!BJ68</f>
        <v>n</v>
      </c>
      <c r="X88" s="95">
        <f>'Tariffs July 2019'!G68</f>
        <v>42188</v>
      </c>
      <c r="Y88" s="132"/>
      <c r="Z88" s="132"/>
      <c r="AA88" s="132"/>
      <c r="AB88" s="132"/>
      <c r="AC88" s="132"/>
      <c r="AD88" s="132"/>
      <c r="AE88" s="132"/>
      <c r="AF88" s="132"/>
      <c r="AG88" s="132"/>
      <c r="AH88" s="132"/>
      <c r="AI88" s="132"/>
      <c r="AJ88" s="132"/>
      <c r="AK88" s="132"/>
    </row>
    <row r="89" spans="1:37" ht="14" x14ac:dyDescent="0.15">
      <c r="A89" s="89" t="str">
        <f>'Tariffs July 2019'!K69</f>
        <v>Alinta Energy</v>
      </c>
      <c r="B89" s="36" t="str">
        <f>'Tariffs July 2019'!L69</f>
        <v>No fuss Solar</v>
      </c>
      <c r="C89" s="90">
        <f>91*'Tariffs July 2019'!M69/100</f>
        <v>95.941300000000012</v>
      </c>
      <c r="D89" s="90">
        <f>$K$6*'Tariffs July 2019'!N69/100</f>
        <v>75.68553745454544</v>
      </c>
      <c r="E89" s="90">
        <f>$M$6*'Tariffs July 2019'!AH69/100</f>
        <v>154.62983399999996</v>
      </c>
      <c r="F89" s="90">
        <f>$L$6*'Tariffs July 2019'!W69/100</f>
        <v>59.480929090909086</v>
      </c>
      <c r="G89" s="90">
        <f t="shared" si="52"/>
        <v>385.73760054545448</v>
      </c>
      <c r="H89" s="90">
        <f t="shared" si="53"/>
        <v>1159.1852021818179</v>
      </c>
      <c r="I89" s="91">
        <f t="shared" si="54"/>
        <v>1542.9504021818179</v>
      </c>
      <c r="J89" s="91">
        <f t="shared" si="55"/>
        <v>1697.2454423999998</v>
      </c>
      <c r="K89" s="36">
        <f>'Tariffs July 2019'!AW69</f>
        <v>0</v>
      </c>
      <c r="L89" s="36">
        <f>'Tariffs July 2019'!AX69</f>
        <v>0</v>
      </c>
      <c r="M89" s="36">
        <f>'Tariffs July 2019'!AY69</f>
        <v>0</v>
      </c>
      <c r="N89" s="36">
        <f>'Tariffs July 2019'!AZ69</f>
        <v>0</v>
      </c>
      <c r="O89" s="92">
        <f>($F$6*'Tariffs July 2019'!AT69/100)*4</f>
        <v>90.340800000000002</v>
      </c>
      <c r="P89" s="275">
        <f t="shared" si="63"/>
        <v>1542.9504021818179</v>
      </c>
      <c r="Q89" s="275">
        <f>P89-(H89*N89/100)</f>
        <v>1542.9504021818179</v>
      </c>
      <c r="R89" s="275">
        <f>P89-O89</f>
        <v>1452.609602181818</v>
      </c>
      <c r="S89" s="275">
        <f>Q89-O89</f>
        <v>1452.609602181818</v>
      </c>
      <c r="T89" s="93">
        <f t="shared" si="59"/>
        <v>1597.8705623999999</v>
      </c>
      <c r="U89" s="93">
        <f t="shared" si="59"/>
        <v>1597.8705623999999</v>
      </c>
      <c r="V89" s="94">
        <f>'Tariffs July 2019'!BI69</f>
        <v>0</v>
      </c>
      <c r="W89" s="94" t="str">
        <f>'Tariffs July 2019'!BJ69</f>
        <v>n</v>
      </c>
      <c r="X89" s="95">
        <f>'Tariffs July 2019'!G69</f>
        <v>42185</v>
      </c>
      <c r="Y89" s="132"/>
      <c r="Z89" s="132"/>
      <c r="AA89" s="132"/>
      <c r="AB89" s="132"/>
      <c r="AC89" s="132"/>
      <c r="AD89" s="132"/>
      <c r="AE89" s="132"/>
      <c r="AF89" s="132"/>
      <c r="AG89" s="132"/>
      <c r="AH89" s="132"/>
      <c r="AI89" s="132"/>
      <c r="AJ89" s="132"/>
      <c r="AK89" s="132"/>
    </row>
    <row r="90" spans="1:37" ht="14" x14ac:dyDescent="0.15">
      <c r="A90" s="89" t="str">
        <f>'Tariffs July 2019'!K70</f>
        <v>Powerdirect</v>
      </c>
      <c r="B90" s="36" t="str">
        <f>'Tariffs July 2019'!L70</f>
        <v>Discount Saver</v>
      </c>
      <c r="C90" s="90">
        <f>91*'Tariffs July 2019'!M70/100</f>
        <v>88.27</v>
      </c>
      <c r="D90" s="90">
        <f>$K$6*'Tariffs July 2019'!N70/100</f>
        <v>95.279255272727255</v>
      </c>
      <c r="E90" s="90">
        <f>$M$6*'Tariffs July 2019'!AH70/100</f>
        <v>193.64575599999992</v>
      </c>
      <c r="F90" s="90">
        <f>$L$6*'Tariffs July 2019'!W70/100</f>
        <v>74.231101818181813</v>
      </c>
      <c r="G90" s="90">
        <f t="shared" si="52"/>
        <v>451.42611309090893</v>
      </c>
      <c r="H90" s="90">
        <f t="shared" si="53"/>
        <v>1452.6244523636358</v>
      </c>
      <c r="I90" s="91">
        <f t="shared" si="54"/>
        <v>1805.7044523636357</v>
      </c>
      <c r="J90" s="91">
        <f t="shared" si="55"/>
        <v>1986.2748975999993</v>
      </c>
      <c r="K90" s="36">
        <f>'Tariffs July 2019'!AW70</f>
        <v>11</v>
      </c>
      <c r="L90" s="36">
        <f>'Tariffs July 2019'!AX70</f>
        <v>0</v>
      </c>
      <c r="M90" s="36">
        <f>'Tariffs July 2019'!AY70</f>
        <v>0</v>
      </c>
      <c r="N90" s="36">
        <f>'Tariffs July 2019'!AZ70</f>
        <v>0</v>
      </c>
      <c r="O90" s="92">
        <f>($F$6*'Tariffs July 2019'!AT70/100)*4</f>
        <v>70.630079999999992</v>
      </c>
      <c r="P90" s="275">
        <f t="shared" si="63"/>
        <v>1607.0769626036358</v>
      </c>
      <c r="Q90" s="275">
        <f>P90-(H90*N90/100)</f>
        <v>1607.0769626036358</v>
      </c>
      <c r="R90" s="275">
        <f>P90-O90</f>
        <v>1536.4468826036359</v>
      </c>
      <c r="S90" s="275">
        <f>Q90-O90</f>
        <v>1536.4468826036359</v>
      </c>
      <c r="T90" s="93">
        <f t="shared" si="59"/>
        <v>1690.0915708639996</v>
      </c>
      <c r="U90" s="93">
        <f t="shared" si="59"/>
        <v>1690.0915708639996</v>
      </c>
      <c r="V90" s="94">
        <f>'Tariffs July 2019'!BI70</f>
        <v>0</v>
      </c>
      <c r="W90" s="94" t="str">
        <f>'Tariffs July 2019'!BJ70</f>
        <v>n</v>
      </c>
      <c r="X90" s="95">
        <f>'Tariffs July 2019'!G70</f>
        <v>42187</v>
      </c>
      <c r="Y90" s="132"/>
      <c r="Z90" s="132"/>
      <c r="AA90" s="132"/>
      <c r="AB90" s="132"/>
      <c r="AC90" s="132"/>
      <c r="AD90" s="132"/>
      <c r="AE90" s="132"/>
      <c r="AF90" s="132"/>
      <c r="AG90" s="132"/>
      <c r="AH90" s="132"/>
      <c r="AI90" s="132"/>
      <c r="AJ90" s="132"/>
      <c r="AK90" s="132"/>
    </row>
    <row r="91" spans="1:37" ht="14" x14ac:dyDescent="0.15">
      <c r="A91" s="89" t="str">
        <f>'Tariffs July 2019'!K71</f>
        <v>Q Energy</v>
      </c>
      <c r="B91" s="36" t="str">
        <f>'Tariffs July 2019'!L71</f>
        <v>Home Saver</v>
      </c>
      <c r="C91" s="90">
        <f>91*'Tariffs July 2019'!M71/100</f>
        <v>100.1</v>
      </c>
      <c r="D91" s="90">
        <f>$K$6*'Tariffs July 2019'!N71/100</f>
        <v>78.448416319999993</v>
      </c>
      <c r="E91" s="90">
        <f>$M$6*'Tariffs July 2019'!AH71/100</f>
        <v>155.32487585999996</v>
      </c>
      <c r="F91" s="90">
        <f>$L$6*'Tariffs July 2019'!W71/100</f>
        <v>49.030260199999994</v>
      </c>
      <c r="G91" s="90">
        <f t="shared" ref="G91:G95" si="64">SUM(C91:F91)</f>
        <v>382.90355237999995</v>
      </c>
      <c r="H91" s="90">
        <f t="shared" ref="H91:H95" si="65">(G91-C91)*4</f>
        <v>1131.2142095199997</v>
      </c>
      <c r="I91" s="91">
        <f t="shared" ref="I91:I95" si="66">G91*4</f>
        <v>1531.6142095199998</v>
      </c>
      <c r="J91" s="91">
        <f t="shared" ref="J91:J95" si="67">I91*1.1</f>
        <v>1684.7756304719999</v>
      </c>
      <c r="K91" s="36">
        <f>'Tariffs July 2019'!AW71</f>
        <v>0</v>
      </c>
      <c r="L91" s="36">
        <f>'Tariffs July 2019'!AX71</f>
        <v>0</v>
      </c>
      <c r="M91" s="36">
        <f>'Tariffs July 2019'!AY71</f>
        <v>0</v>
      </c>
      <c r="N91" s="36">
        <f>'Tariffs July 2019'!AZ71</f>
        <v>0</v>
      </c>
      <c r="O91" s="92">
        <f>($F$6*'Tariffs July 2019'!AT71/100)*4</f>
        <v>65.702399999999997</v>
      </c>
      <c r="P91" s="275">
        <f t="shared" si="63"/>
        <v>1531.6142095199998</v>
      </c>
      <c r="Q91" s="275">
        <f t="shared" ref="Q91:Q95" si="68">P91-(H91*N91/100)</f>
        <v>1531.6142095199998</v>
      </c>
      <c r="R91" s="275">
        <f t="shared" ref="R91:R95" si="69">P91-O91</f>
        <v>1465.9118095199999</v>
      </c>
      <c r="S91" s="275">
        <f t="shared" ref="S91:S95" si="70">Q91-O91</f>
        <v>1465.9118095199999</v>
      </c>
      <c r="T91" s="93">
        <f t="shared" si="59"/>
        <v>1612.502990472</v>
      </c>
      <c r="U91" s="93">
        <f t="shared" si="59"/>
        <v>1612.502990472</v>
      </c>
      <c r="V91" s="94">
        <f>'Tariffs July 2019'!BI71</f>
        <v>24</v>
      </c>
      <c r="W91" s="94" t="str">
        <f>'Tariffs July 2019'!BJ71</f>
        <v>n</v>
      </c>
      <c r="X91" s="95">
        <f>'Tariffs July 2019'!G71</f>
        <v>42089</v>
      </c>
      <c r="Y91" s="132"/>
      <c r="Z91" s="132"/>
      <c r="AA91" s="132"/>
      <c r="AB91" s="132"/>
      <c r="AC91" s="132"/>
      <c r="AD91" s="132"/>
      <c r="AE91" s="132"/>
      <c r="AF91" s="132"/>
      <c r="AG91" s="132"/>
      <c r="AH91" s="132"/>
      <c r="AI91" s="132"/>
      <c r="AJ91" s="132"/>
      <c r="AK91" s="132"/>
    </row>
    <row r="92" spans="1:37" ht="14" x14ac:dyDescent="0.15">
      <c r="A92" s="89" t="str">
        <f>'Tariffs July 2019'!K72</f>
        <v>1st Energy</v>
      </c>
      <c r="B92" s="36" t="str">
        <f>'Tariffs July 2019'!L72</f>
        <v>1st Saver</v>
      </c>
      <c r="C92" s="90">
        <f>91*'Tariffs July 2019'!M72/100</f>
        <v>103.74</v>
      </c>
      <c r="D92" s="90">
        <f>$K$6*'Tariffs July 2019'!N72/100</f>
        <v>93.824819636363628</v>
      </c>
      <c r="E92" s="90">
        <f>$M$6*'Tariffs July 2019'!AH72/100</f>
        <v>174.10006199999995</v>
      </c>
      <c r="F92" s="90">
        <f>$L$6*'Tariffs July 2019'!W72/100</f>
        <v>73.510744545454543</v>
      </c>
      <c r="G92" s="90">
        <f t="shared" si="64"/>
        <v>445.17562618181813</v>
      </c>
      <c r="H92" s="90">
        <f t="shared" si="65"/>
        <v>1365.7425047272725</v>
      </c>
      <c r="I92" s="91">
        <f t="shared" si="66"/>
        <v>1780.7025047272725</v>
      </c>
      <c r="J92" s="91">
        <f t="shared" si="67"/>
        <v>1958.7727551999999</v>
      </c>
      <c r="K92" s="36">
        <f>'Tariffs July 2019'!AW72</f>
        <v>0</v>
      </c>
      <c r="L92" s="36">
        <f>'Tariffs July 2019'!AX72</f>
        <v>0</v>
      </c>
      <c r="M92" s="36">
        <f>'Tariffs July 2019'!AY72</f>
        <v>5</v>
      </c>
      <c r="N92" s="36">
        <f>'Tariffs July 2019'!AZ72</f>
        <v>0</v>
      </c>
      <c r="O92" s="92">
        <f>($F$6*'Tariffs July 2019'!AT72/100)*4</f>
        <v>49.276800000000001</v>
      </c>
      <c r="P92" s="275">
        <f t="shared" si="63"/>
        <v>1780.7025047272725</v>
      </c>
      <c r="Q92" s="275">
        <f>P92-(P92*M92/100)</f>
        <v>1691.6673794909088</v>
      </c>
      <c r="R92" s="275">
        <f t="shared" si="69"/>
        <v>1731.4257047272724</v>
      </c>
      <c r="S92" s="275">
        <f t="shared" si="70"/>
        <v>1642.3905794909087</v>
      </c>
      <c r="T92" s="93">
        <f t="shared" si="59"/>
        <v>1904.5682751999998</v>
      </c>
      <c r="U92" s="93">
        <f t="shared" si="59"/>
        <v>1806.6296374399997</v>
      </c>
      <c r="V92" s="94">
        <f>'Tariffs July 2019'!BI72</f>
        <v>0</v>
      </c>
      <c r="W92" s="94" t="str">
        <f>'Tariffs July 2019'!BJ72</f>
        <v>n</v>
      </c>
      <c r="X92" s="95">
        <f>'Tariffs July 2019'!G72</f>
        <v>42185</v>
      </c>
      <c r="Y92" s="132"/>
      <c r="Z92" s="132"/>
      <c r="AA92" s="132"/>
      <c r="AB92" s="132"/>
      <c r="AC92" s="132"/>
      <c r="AD92" s="132"/>
      <c r="AE92" s="132"/>
      <c r="AF92" s="132"/>
      <c r="AG92" s="132"/>
      <c r="AH92" s="132"/>
      <c r="AI92" s="132"/>
      <c r="AJ92" s="132"/>
      <c r="AK92" s="132"/>
    </row>
    <row r="93" spans="1:37" ht="14" x14ac:dyDescent="0.15">
      <c r="A93" s="89" t="str">
        <f>'Tariffs July 2019'!K73</f>
        <v>DC Power Co</v>
      </c>
      <c r="B93" s="36" t="str">
        <f>'Tariffs July 2019'!L73</f>
        <v>Market offer</v>
      </c>
      <c r="C93" s="90">
        <f>91*'Tariffs July 2019'!M73/100</f>
        <v>83.6041818181818</v>
      </c>
      <c r="D93" s="90">
        <f>$K$6*'Tariffs July 2019'!N73/100</f>
        <v>108.91801963636362</v>
      </c>
      <c r="E93" s="90">
        <f>$M$6*'Tariffs July 2019'!AH73/100</f>
        <v>222.09643799999995</v>
      </c>
      <c r="F93" s="90">
        <f>$L$6*'Tariffs July 2019'!W73/100</f>
        <v>95.738911818181805</v>
      </c>
      <c r="G93" s="90">
        <f t="shared" si="64"/>
        <v>510.35755127272716</v>
      </c>
      <c r="H93" s="90">
        <f t="shared" si="65"/>
        <v>1707.0134778181814</v>
      </c>
      <c r="I93" s="91">
        <f t="shared" si="66"/>
        <v>2041.4302050909087</v>
      </c>
      <c r="J93" s="91">
        <f t="shared" si="67"/>
        <v>2245.5732255999997</v>
      </c>
      <c r="K93" s="36">
        <f>'Tariffs July 2019'!AW73</f>
        <v>0</v>
      </c>
      <c r="L93" s="36">
        <f>'Tariffs July 2019'!AX73</f>
        <v>0</v>
      </c>
      <c r="M93" s="36">
        <f>'Tariffs July 2019'!AY73</f>
        <v>0</v>
      </c>
      <c r="N93" s="36">
        <f>'Tariffs July 2019'!AZ73</f>
        <v>0</v>
      </c>
      <c r="O93" s="92">
        <f>($F$6*'Tariffs July 2019'!AT73/100)*4</f>
        <v>123.19199999999999</v>
      </c>
      <c r="P93" s="275">
        <f t="shared" si="63"/>
        <v>2041.4302050909087</v>
      </c>
      <c r="Q93" s="275">
        <f t="shared" si="68"/>
        <v>2041.4302050909087</v>
      </c>
      <c r="R93" s="275">
        <f t="shared" si="69"/>
        <v>1918.2382050909087</v>
      </c>
      <c r="S93" s="275">
        <f t="shared" si="70"/>
        <v>1918.2382050909087</v>
      </c>
      <c r="T93" s="93">
        <f t="shared" si="59"/>
        <v>2110.0620255999997</v>
      </c>
      <c r="U93" s="93">
        <f t="shared" si="59"/>
        <v>2110.0620255999997</v>
      </c>
      <c r="V93" s="94">
        <f>'Tariffs July 2019'!BI73</f>
        <v>0</v>
      </c>
      <c r="W93" s="94" t="str">
        <f>'Tariffs July 2019'!BJ73</f>
        <v>n</v>
      </c>
      <c r="X93" s="95">
        <f>'Tariffs July 2019'!G73</f>
        <v>42185</v>
      </c>
      <c r="Y93" s="132"/>
      <c r="Z93" s="132"/>
      <c r="AA93" s="132"/>
      <c r="AB93" s="132"/>
      <c r="AC93" s="132"/>
      <c r="AD93" s="132"/>
      <c r="AE93" s="132"/>
      <c r="AF93" s="132"/>
      <c r="AG93" s="132"/>
      <c r="AH93" s="132"/>
      <c r="AI93" s="132"/>
      <c r="AJ93" s="132"/>
      <c r="AK93" s="132"/>
    </row>
    <row r="94" spans="1:37" ht="14" x14ac:dyDescent="0.15">
      <c r="A94" s="89" t="str">
        <f>'Tariffs July 2019'!K74</f>
        <v>ReAmped Energy</v>
      </c>
      <c r="B94" s="36" t="str">
        <f>'Tariffs July 2019'!L74</f>
        <v>Market offer</v>
      </c>
      <c r="C94" s="90">
        <f>91*'Tariffs July 2019'!M74/100</f>
        <v>83.265000000000001</v>
      </c>
      <c r="D94" s="90">
        <f>$K$6*'Tariffs July 2019'!N74/100</f>
        <v>75.46599999999998</v>
      </c>
      <c r="E94" s="90">
        <f>$M$6*'Tariffs July 2019'!AH74/100</f>
        <v>146.10217599999999</v>
      </c>
      <c r="F94" s="90">
        <f>$L$6*'Tariffs July 2019'!W74/100</f>
        <v>56.222169999999998</v>
      </c>
      <c r="G94" s="90">
        <f t="shared" si="64"/>
        <v>361.05534599999999</v>
      </c>
      <c r="H94" s="90">
        <f t="shared" si="65"/>
        <v>1111.161384</v>
      </c>
      <c r="I94" s="91">
        <f t="shared" si="66"/>
        <v>1444.2213839999999</v>
      </c>
      <c r="J94" s="91">
        <f t="shared" si="67"/>
        <v>1588.6435224000002</v>
      </c>
      <c r="K94" s="36">
        <f>'Tariffs July 2019'!AW74</f>
        <v>0</v>
      </c>
      <c r="L94" s="36">
        <f>'Tariffs July 2019'!AX74</f>
        <v>0</v>
      </c>
      <c r="M94" s="36">
        <f>'Tariffs July 2019'!AY74</f>
        <v>0</v>
      </c>
      <c r="N94" s="36">
        <f>'Tariffs July 2019'!AZ74</f>
        <v>0</v>
      </c>
      <c r="O94" s="92">
        <f>($F$6*'Tariffs July 2019'!AT74/100)*4</f>
        <v>65.702399999999997</v>
      </c>
      <c r="P94" s="275">
        <f t="shared" si="63"/>
        <v>1444.2213839999999</v>
      </c>
      <c r="Q94" s="275">
        <f t="shared" si="68"/>
        <v>1444.2213839999999</v>
      </c>
      <c r="R94" s="275">
        <f t="shared" si="69"/>
        <v>1378.518984</v>
      </c>
      <c r="S94" s="275">
        <f t="shared" si="70"/>
        <v>1378.518984</v>
      </c>
      <c r="T94" s="93">
        <f t="shared" ref="T94:U95" si="71">R94*1.1</f>
        <v>1516.3708824000003</v>
      </c>
      <c r="U94" s="93">
        <f t="shared" si="71"/>
        <v>1516.3708824000003</v>
      </c>
      <c r="V94" s="94">
        <f>'Tariffs July 2019'!BI74</f>
        <v>0</v>
      </c>
      <c r="W94" s="94" t="str">
        <f>'Tariffs July 2019'!BJ74</f>
        <v>n</v>
      </c>
      <c r="X94" s="95">
        <f>'Tariffs July 2019'!G74</f>
        <v>42066</v>
      </c>
      <c r="Y94" s="132"/>
      <c r="Z94" s="132"/>
      <c r="AA94" s="132"/>
      <c r="AB94" s="132"/>
      <c r="AC94" s="132"/>
      <c r="AD94" s="132"/>
      <c r="AE94" s="132"/>
      <c r="AF94" s="132"/>
      <c r="AG94" s="132"/>
      <c r="AH94" s="132"/>
      <c r="AI94" s="132"/>
      <c r="AJ94" s="132"/>
      <c r="AK94" s="132"/>
    </row>
    <row r="95" spans="1:37" ht="15" thickBot="1" x14ac:dyDescent="0.2">
      <c r="A95" s="96" t="str">
        <f>'Tariffs July 2019'!K75</f>
        <v>Powerclub</v>
      </c>
      <c r="B95" s="97" t="str">
        <f>'Tariffs July 2019'!L75</f>
        <v>Powerbank Home Solar</v>
      </c>
      <c r="C95" s="98">
        <f>91*'Tariffs July 2019'!M75/100</f>
        <v>78.657090909090897</v>
      </c>
      <c r="D95" s="98">
        <f>$K$6*'Tariffs July 2019'!N75/100</f>
        <v>80.570245818181803</v>
      </c>
      <c r="E95" s="98">
        <f>$M$6*'Tariffs July 2019'!AH75/100</f>
        <v>144.14005999999998</v>
      </c>
      <c r="F95" s="98">
        <f>$L$6*'Tariffs July 2019'!W75/100</f>
        <v>60.304194545454529</v>
      </c>
      <c r="G95" s="98">
        <f t="shared" si="64"/>
        <v>363.6715912727272</v>
      </c>
      <c r="H95" s="98">
        <f t="shared" si="65"/>
        <v>1140.0580014545453</v>
      </c>
      <c r="I95" s="99">
        <f t="shared" si="66"/>
        <v>1454.6863650909088</v>
      </c>
      <c r="J95" s="99">
        <f t="shared" si="67"/>
        <v>1600.1550015999999</v>
      </c>
      <c r="K95" s="97">
        <f>'Tariffs July 2019'!AW75</f>
        <v>0</v>
      </c>
      <c r="L95" s="97">
        <f>'Tariffs July 2019'!AX75</f>
        <v>0</v>
      </c>
      <c r="M95" s="97">
        <f>'Tariffs July 2019'!AY75</f>
        <v>0</v>
      </c>
      <c r="N95" s="97">
        <f>'Tariffs July 2019'!AZ75</f>
        <v>0</v>
      </c>
      <c r="O95" s="100">
        <f>($F$6*'Tariffs July 2019'!AT75/100)*4</f>
        <v>69.808800000000005</v>
      </c>
      <c r="P95" s="275">
        <f t="shared" si="63"/>
        <v>1454.6863650909088</v>
      </c>
      <c r="Q95" s="276">
        <f t="shared" si="68"/>
        <v>1454.6863650909088</v>
      </c>
      <c r="R95" s="276">
        <f t="shared" si="69"/>
        <v>1384.8775650909088</v>
      </c>
      <c r="S95" s="276">
        <f t="shared" si="70"/>
        <v>1384.8775650909088</v>
      </c>
      <c r="T95" s="101">
        <f t="shared" si="71"/>
        <v>1523.3653215999998</v>
      </c>
      <c r="U95" s="156">
        <f t="shared" si="71"/>
        <v>1523.3653215999998</v>
      </c>
      <c r="V95" s="102">
        <f>'Tariffs July 2019'!BI75</f>
        <v>0</v>
      </c>
      <c r="W95" s="102" t="str">
        <f>'Tariffs July 2019'!BJ75</f>
        <v>n</v>
      </c>
      <c r="X95" s="103">
        <f>'Tariffs July 2019'!G75</f>
        <v>42184</v>
      </c>
      <c r="Y95" s="132"/>
      <c r="Z95" s="132"/>
      <c r="AA95" s="132"/>
      <c r="AB95" s="132"/>
      <c r="AC95" s="132"/>
      <c r="AD95" s="132"/>
      <c r="AE95" s="132"/>
      <c r="AF95" s="132"/>
      <c r="AG95" s="132"/>
      <c r="AH95" s="132"/>
      <c r="AI95" s="132"/>
      <c r="AJ95" s="132"/>
      <c r="AK95" s="132"/>
    </row>
    <row r="96" spans="1:37" ht="14" x14ac:dyDescent="0.15">
      <c r="X96" s="132"/>
      <c r="Y96" s="132"/>
      <c r="Z96" s="132"/>
      <c r="AA96" s="132"/>
      <c r="AB96" s="132"/>
      <c r="AC96" s="132"/>
      <c r="AD96" s="132"/>
      <c r="AE96" s="132"/>
      <c r="AF96" s="132"/>
      <c r="AG96" s="132"/>
      <c r="AH96" s="132"/>
      <c r="AI96" s="132"/>
      <c r="AJ96" s="132"/>
      <c r="AK96" s="132"/>
    </row>
    <row r="97" spans="24:37" ht="14" x14ac:dyDescent="0.15">
      <c r="X97" s="132"/>
      <c r="Y97" s="132"/>
      <c r="Z97" s="132"/>
      <c r="AA97" s="132"/>
      <c r="AB97" s="132"/>
      <c r="AC97" s="132"/>
      <c r="AD97" s="132"/>
      <c r="AE97" s="132"/>
      <c r="AF97" s="132"/>
      <c r="AG97" s="132"/>
      <c r="AH97" s="132"/>
      <c r="AI97" s="132"/>
      <c r="AJ97" s="132"/>
      <c r="AK97" s="132"/>
    </row>
    <row r="98" spans="24:37" ht="14" x14ac:dyDescent="0.15">
      <c r="X98" s="132"/>
      <c r="Y98" s="132"/>
      <c r="Z98" s="132"/>
      <c r="AA98" s="132"/>
      <c r="AB98" s="132"/>
      <c r="AC98" s="132"/>
      <c r="AD98" s="132"/>
      <c r="AE98" s="132"/>
      <c r="AF98" s="132"/>
      <c r="AG98" s="132"/>
      <c r="AH98" s="132"/>
      <c r="AI98" s="132"/>
      <c r="AJ98" s="132"/>
      <c r="AK98" s="132"/>
    </row>
    <row r="99" spans="24:37" ht="14" x14ac:dyDescent="0.15">
      <c r="X99" s="132"/>
      <c r="Y99" s="132"/>
      <c r="Z99" s="132"/>
      <c r="AA99" s="132"/>
      <c r="AB99" s="132"/>
      <c r="AC99" s="132"/>
      <c r="AD99" s="132"/>
      <c r="AE99" s="132"/>
      <c r="AF99" s="132"/>
      <c r="AG99" s="132"/>
      <c r="AH99" s="132"/>
      <c r="AI99" s="132"/>
      <c r="AJ99" s="132"/>
      <c r="AK99" s="132"/>
    </row>
    <row r="100" spans="24:37" ht="14" x14ac:dyDescent="0.15">
      <c r="X100" s="132"/>
      <c r="Y100" s="132"/>
      <c r="Z100" s="132"/>
      <c r="AA100" s="132"/>
      <c r="AB100" s="132"/>
      <c r="AC100" s="132"/>
      <c r="AD100" s="132"/>
      <c r="AE100" s="132"/>
      <c r="AF100" s="132"/>
      <c r="AG100" s="132"/>
      <c r="AH100" s="132"/>
      <c r="AI100" s="132"/>
      <c r="AJ100" s="132"/>
      <c r="AK100" s="132"/>
    </row>
    <row r="101" spans="24:37" ht="14" x14ac:dyDescent="0.15">
      <c r="X101" s="132"/>
      <c r="Y101" s="132"/>
      <c r="Z101" s="132"/>
      <c r="AA101" s="132"/>
      <c r="AB101" s="132"/>
      <c r="AC101" s="132"/>
      <c r="AD101" s="132"/>
      <c r="AE101" s="132"/>
      <c r="AF101" s="132"/>
      <c r="AG101" s="132"/>
      <c r="AH101" s="132"/>
      <c r="AI101" s="132"/>
      <c r="AJ101" s="132"/>
      <c r="AK101" s="132"/>
    </row>
    <row r="102" spans="24:37" ht="14" x14ac:dyDescent="0.15">
      <c r="X102" s="132"/>
      <c r="Y102" s="132"/>
      <c r="Z102" s="132"/>
      <c r="AA102" s="132"/>
      <c r="AB102" s="132"/>
      <c r="AC102" s="132"/>
      <c r="AD102" s="132"/>
      <c r="AE102" s="132"/>
      <c r="AF102" s="132"/>
      <c r="AG102" s="132"/>
      <c r="AH102" s="132"/>
      <c r="AI102" s="132"/>
      <c r="AJ102" s="132"/>
      <c r="AK102" s="132"/>
    </row>
    <row r="103" spans="24:37" ht="14" x14ac:dyDescent="0.15">
      <c r="X103" s="132"/>
      <c r="Y103" s="132"/>
      <c r="Z103" s="132"/>
      <c r="AA103" s="132"/>
      <c r="AB103" s="132"/>
      <c r="AC103" s="132"/>
      <c r="AD103" s="132"/>
      <c r="AE103" s="132"/>
      <c r="AF103" s="132"/>
      <c r="AG103" s="132"/>
      <c r="AH103" s="132"/>
      <c r="AI103" s="132"/>
      <c r="AJ103" s="132"/>
      <c r="AK103" s="132"/>
    </row>
    <row r="104" spans="24:37" ht="14" x14ac:dyDescent="0.15">
      <c r="X104" s="132"/>
      <c r="Y104" s="132"/>
      <c r="Z104" s="132"/>
      <c r="AA104" s="132"/>
      <c r="AB104" s="132"/>
      <c r="AC104" s="132"/>
      <c r="AD104" s="132"/>
      <c r="AE104" s="132"/>
      <c r="AF104" s="132"/>
      <c r="AG104" s="132"/>
      <c r="AH104" s="132"/>
      <c r="AI104" s="132"/>
      <c r="AJ104" s="132"/>
      <c r="AK104" s="132"/>
    </row>
    <row r="105" spans="24:37" ht="14" x14ac:dyDescent="0.15">
      <c r="X105" s="132"/>
      <c r="Y105" s="132"/>
      <c r="Z105" s="132"/>
      <c r="AA105" s="132"/>
      <c r="AB105" s="132"/>
      <c r="AC105" s="132"/>
      <c r="AD105" s="132"/>
      <c r="AE105" s="132"/>
      <c r="AF105" s="132"/>
      <c r="AG105" s="132"/>
      <c r="AH105" s="132"/>
      <c r="AI105" s="132"/>
      <c r="AJ105" s="132"/>
      <c r="AK105" s="132"/>
    </row>
    <row r="106" spans="24:37" ht="14" x14ac:dyDescent="0.15">
      <c r="X106" s="132"/>
      <c r="Y106" s="132"/>
      <c r="Z106" s="132"/>
      <c r="AA106" s="132"/>
      <c r="AB106" s="132"/>
      <c r="AC106" s="132"/>
      <c r="AD106" s="132"/>
      <c r="AE106" s="132"/>
      <c r="AF106" s="132"/>
      <c r="AG106" s="132"/>
      <c r="AH106" s="132"/>
      <c r="AI106" s="132"/>
      <c r="AJ106" s="132"/>
      <c r="AK106" s="132"/>
    </row>
    <row r="107" spans="24:37" ht="14" x14ac:dyDescent="0.15">
      <c r="X107" s="132"/>
      <c r="Y107" s="132"/>
      <c r="Z107" s="132"/>
      <c r="AA107" s="132"/>
      <c r="AB107" s="132"/>
      <c r="AC107" s="132"/>
      <c r="AD107" s="132"/>
      <c r="AE107" s="132"/>
      <c r="AF107" s="132"/>
      <c r="AG107" s="132"/>
      <c r="AH107" s="132"/>
      <c r="AI107" s="132"/>
      <c r="AJ107" s="132"/>
      <c r="AK107" s="132"/>
    </row>
    <row r="108" spans="24:37" ht="14" x14ac:dyDescent="0.15">
      <c r="X108" s="132"/>
      <c r="Y108" s="132"/>
      <c r="Z108" s="132"/>
      <c r="AA108" s="132"/>
      <c r="AB108" s="132"/>
      <c r="AC108" s="132"/>
      <c r="AD108" s="132"/>
      <c r="AE108" s="132"/>
      <c r="AF108" s="132"/>
      <c r="AG108" s="132"/>
      <c r="AH108" s="132"/>
      <c r="AI108" s="132"/>
      <c r="AJ108" s="132"/>
      <c r="AK108" s="132"/>
    </row>
    <row r="109" spans="24:37" ht="14" x14ac:dyDescent="0.15">
      <c r="X109" s="132"/>
      <c r="Y109" s="132"/>
      <c r="Z109" s="132"/>
      <c r="AA109" s="132"/>
      <c r="AB109" s="132"/>
      <c r="AC109" s="132"/>
      <c r="AD109" s="132"/>
      <c r="AE109" s="132"/>
      <c r="AF109" s="132"/>
      <c r="AG109" s="132"/>
      <c r="AH109" s="132"/>
      <c r="AI109" s="132"/>
      <c r="AJ109" s="132"/>
      <c r="AK109" s="132"/>
    </row>
    <row r="110" spans="24:37" ht="14" x14ac:dyDescent="0.15">
      <c r="X110" s="132"/>
      <c r="Y110" s="132"/>
      <c r="Z110" s="132"/>
      <c r="AA110" s="132"/>
      <c r="AB110" s="132"/>
      <c r="AC110" s="132"/>
      <c r="AD110" s="132"/>
      <c r="AE110" s="132"/>
      <c r="AF110" s="132"/>
      <c r="AG110" s="132"/>
      <c r="AH110" s="132"/>
      <c r="AI110" s="132"/>
      <c r="AJ110" s="132"/>
      <c r="AK110" s="132"/>
    </row>
    <row r="111" spans="24:37" ht="14" x14ac:dyDescent="0.15">
      <c r="X111" s="132"/>
      <c r="Y111" s="132"/>
      <c r="Z111" s="132"/>
      <c r="AA111" s="132"/>
      <c r="AB111" s="132"/>
      <c r="AC111" s="132"/>
      <c r="AD111" s="132"/>
      <c r="AE111" s="132"/>
      <c r="AF111" s="132"/>
      <c r="AG111" s="132"/>
      <c r="AH111" s="132"/>
      <c r="AI111" s="132"/>
      <c r="AJ111" s="132"/>
      <c r="AK111" s="132"/>
    </row>
    <row r="112" spans="24:37" ht="14" x14ac:dyDescent="0.15">
      <c r="X112" s="132"/>
      <c r="Y112" s="132"/>
      <c r="Z112" s="132"/>
      <c r="AA112" s="132"/>
      <c r="AB112" s="132"/>
      <c r="AC112" s="132"/>
      <c r="AD112" s="132"/>
      <c r="AE112" s="132"/>
      <c r="AF112" s="132"/>
      <c r="AG112" s="132"/>
      <c r="AH112" s="132"/>
      <c r="AI112" s="132"/>
      <c r="AJ112" s="132"/>
      <c r="AK112" s="132"/>
    </row>
    <row r="113" spans="24:37" ht="14" x14ac:dyDescent="0.15">
      <c r="X113" s="132"/>
      <c r="Y113" s="132"/>
      <c r="Z113" s="132"/>
      <c r="AA113" s="132"/>
      <c r="AB113" s="132"/>
      <c r="AC113" s="132"/>
      <c r="AD113" s="132"/>
      <c r="AE113" s="132"/>
      <c r="AF113" s="132"/>
      <c r="AG113" s="132"/>
      <c r="AH113" s="132"/>
      <c r="AI113" s="132"/>
      <c r="AJ113" s="132"/>
      <c r="AK113" s="132"/>
    </row>
    <row r="114" spans="24:37" ht="14" x14ac:dyDescent="0.15">
      <c r="X114" s="132"/>
      <c r="Y114" s="132"/>
      <c r="Z114" s="132"/>
      <c r="AA114" s="132"/>
      <c r="AB114" s="132"/>
      <c r="AC114" s="132"/>
      <c r="AD114" s="132"/>
      <c r="AE114" s="132"/>
      <c r="AF114" s="132"/>
      <c r="AG114" s="132"/>
      <c r="AH114" s="132"/>
      <c r="AI114" s="132"/>
      <c r="AJ114" s="132"/>
      <c r="AK114" s="132"/>
    </row>
    <row r="115" spans="24:37" ht="14" x14ac:dyDescent="0.15">
      <c r="X115" s="132"/>
      <c r="Y115" s="132"/>
      <c r="Z115" s="132"/>
      <c r="AA115" s="132"/>
      <c r="AB115" s="132"/>
      <c r="AC115" s="132"/>
      <c r="AD115" s="132"/>
      <c r="AE115" s="132"/>
      <c r="AF115" s="132"/>
      <c r="AG115" s="132"/>
      <c r="AH115" s="132"/>
      <c r="AI115" s="132"/>
      <c r="AJ115" s="132"/>
      <c r="AK115" s="132"/>
    </row>
    <row r="116" spans="24:37" ht="14" x14ac:dyDescent="0.15">
      <c r="X116" s="132"/>
      <c r="Y116" s="132"/>
      <c r="Z116" s="132"/>
      <c r="AA116" s="132"/>
      <c r="AB116" s="132"/>
      <c r="AC116" s="132"/>
      <c r="AD116" s="132"/>
      <c r="AE116" s="132"/>
      <c r="AF116" s="132"/>
      <c r="AG116" s="132"/>
      <c r="AH116" s="132"/>
      <c r="AI116" s="132"/>
      <c r="AJ116" s="132"/>
      <c r="AK116" s="132"/>
    </row>
    <row r="117" spans="24:37" ht="14" x14ac:dyDescent="0.15">
      <c r="X117" s="132"/>
      <c r="Y117" s="132"/>
      <c r="Z117" s="132"/>
      <c r="AA117" s="132"/>
      <c r="AB117" s="132"/>
      <c r="AC117" s="132"/>
      <c r="AD117" s="132"/>
      <c r="AE117" s="132"/>
      <c r="AF117" s="132"/>
      <c r="AG117" s="132"/>
      <c r="AH117" s="132"/>
      <c r="AI117" s="132"/>
      <c r="AJ117" s="132"/>
      <c r="AK117" s="132"/>
    </row>
    <row r="118" spans="24:37" ht="14" x14ac:dyDescent="0.15">
      <c r="X118" s="132"/>
      <c r="Y118" s="132"/>
      <c r="Z118" s="132"/>
      <c r="AA118" s="132"/>
      <c r="AB118" s="132"/>
      <c r="AC118" s="132"/>
      <c r="AD118" s="132"/>
      <c r="AE118" s="132"/>
      <c r="AF118" s="132"/>
      <c r="AG118" s="132"/>
      <c r="AH118" s="132"/>
      <c r="AI118" s="132"/>
      <c r="AJ118" s="132"/>
      <c r="AK118" s="132"/>
    </row>
    <row r="119" spans="24:37" ht="14" x14ac:dyDescent="0.15">
      <c r="X119" s="132"/>
      <c r="Y119" s="132"/>
      <c r="Z119" s="132"/>
      <c r="AA119" s="132"/>
      <c r="AB119" s="132"/>
      <c r="AC119" s="132"/>
      <c r="AD119" s="132"/>
      <c r="AE119" s="132"/>
      <c r="AF119" s="132"/>
      <c r="AG119" s="132"/>
      <c r="AH119" s="132"/>
      <c r="AI119" s="132"/>
      <c r="AJ119" s="132"/>
      <c r="AK119" s="132"/>
    </row>
    <row r="120" spans="24:37" ht="14" x14ac:dyDescent="0.15">
      <c r="X120" s="132"/>
      <c r="Y120" s="132"/>
      <c r="Z120" s="132"/>
      <c r="AA120" s="132"/>
      <c r="AB120" s="132"/>
      <c r="AC120" s="132"/>
      <c r="AD120" s="132"/>
      <c r="AE120" s="132"/>
      <c r="AF120" s="132"/>
      <c r="AG120" s="132"/>
      <c r="AH120" s="132"/>
      <c r="AI120" s="132"/>
      <c r="AJ120" s="132"/>
      <c r="AK120" s="132"/>
    </row>
    <row r="121" spans="24:37" ht="14" x14ac:dyDescent="0.15">
      <c r="X121" s="132"/>
      <c r="Y121" s="132"/>
      <c r="Z121" s="132"/>
      <c r="AA121" s="132"/>
      <c r="AB121" s="132"/>
      <c r="AC121" s="132"/>
      <c r="AD121" s="132"/>
      <c r="AE121" s="132"/>
      <c r="AF121" s="132"/>
      <c r="AG121" s="132"/>
      <c r="AH121" s="132"/>
      <c r="AI121" s="132"/>
      <c r="AJ121" s="132"/>
      <c r="AK121" s="132"/>
    </row>
    <row r="122" spans="24:37" ht="14" x14ac:dyDescent="0.15">
      <c r="X122" s="132"/>
      <c r="Y122" s="132"/>
      <c r="Z122" s="132"/>
      <c r="AA122" s="132"/>
      <c r="AB122" s="132"/>
      <c r="AC122" s="132"/>
      <c r="AD122" s="132"/>
      <c r="AE122" s="132"/>
      <c r="AF122" s="132"/>
      <c r="AG122" s="132"/>
      <c r="AH122" s="132"/>
      <c r="AI122" s="132"/>
      <c r="AJ122" s="132"/>
      <c r="AK122" s="132"/>
    </row>
    <row r="123" spans="24:37" ht="14" x14ac:dyDescent="0.15">
      <c r="X123" s="132"/>
      <c r="Y123" s="132"/>
      <c r="Z123" s="132"/>
      <c r="AA123" s="132"/>
      <c r="AB123" s="132"/>
      <c r="AC123" s="132"/>
      <c r="AD123" s="132"/>
      <c r="AE123" s="132"/>
      <c r="AF123" s="132"/>
      <c r="AG123" s="132"/>
      <c r="AH123" s="132"/>
      <c r="AI123" s="132"/>
      <c r="AJ123" s="132"/>
      <c r="AK123" s="132"/>
    </row>
    <row r="124" spans="24:37" ht="14" x14ac:dyDescent="0.15">
      <c r="X124" s="132"/>
      <c r="Y124" s="132"/>
      <c r="Z124" s="132"/>
      <c r="AA124" s="132"/>
      <c r="AB124" s="132"/>
      <c r="AC124" s="132"/>
      <c r="AD124" s="132"/>
      <c r="AE124" s="132"/>
      <c r="AF124" s="132"/>
      <c r="AG124" s="132"/>
      <c r="AH124" s="132"/>
      <c r="AI124" s="132"/>
      <c r="AJ124" s="132"/>
      <c r="AK124" s="132"/>
    </row>
    <row r="125" spans="24:37" ht="14" x14ac:dyDescent="0.15">
      <c r="X125" s="132"/>
      <c r="Y125" s="132"/>
      <c r="Z125" s="132"/>
      <c r="AA125" s="132"/>
      <c r="AB125" s="132"/>
      <c r="AC125" s="132"/>
      <c r="AD125" s="132"/>
      <c r="AE125" s="132"/>
      <c r="AF125" s="132"/>
      <c r="AG125" s="132"/>
      <c r="AH125" s="132"/>
      <c r="AI125" s="132"/>
      <c r="AJ125" s="132"/>
      <c r="AK125" s="132"/>
    </row>
    <row r="126" spans="24:37" ht="14" x14ac:dyDescent="0.15">
      <c r="X126" s="132"/>
      <c r="Y126" s="132"/>
      <c r="Z126" s="132"/>
      <c r="AA126" s="132"/>
      <c r="AB126" s="132"/>
      <c r="AC126" s="132"/>
      <c r="AD126" s="132"/>
      <c r="AE126" s="132"/>
      <c r="AF126" s="132"/>
      <c r="AG126" s="132"/>
      <c r="AH126" s="132"/>
      <c r="AI126" s="132"/>
      <c r="AJ126" s="132"/>
      <c r="AK126" s="132"/>
    </row>
    <row r="127" spans="24:37" ht="14" x14ac:dyDescent="0.15">
      <c r="X127" s="132"/>
      <c r="Y127" s="132"/>
      <c r="Z127" s="132"/>
      <c r="AA127" s="132"/>
      <c r="AB127" s="132"/>
      <c r="AC127" s="132"/>
      <c r="AD127" s="132"/>
      <c r="AE127" s="132"/>
      <c r="AF127" s="132"/>
      <c r="AG127" s="132"/>
      <c r="AH127" s="132"/>
      <c r="AI127" s="132"/>
      <c r="AJ127" s="132"/>
      <c r="AK127" s="132"/>
    </row>
    <row r="128" spans="24:37" ht="14" x14ac:dyDescent="0.15">
      <c r="X128" s="132"/>
      <c r="Y128" s="132"/>
      <c r="Z128" s="132"/>
      <c r="AA128" s="132"/>
      <c r="AB128" s="132"/>
      <c r="AC128" s="132"/>
      <c r="AD128" s="132"/>
      <c r="AE128" s="132"/>
      <c r="AF128" s="132"/>
      <c r="AG128" s="132"/>
      <c r="AH128" s="132"/>
      <c r="AI128" s="132"/>
      <c r="AJ128" s="132"/>
      <c r="AK128" s="132"/>
    </row>
    <row r="129" spans="24:37" ht="14" x14ac:dyDescent="0.15">
      <c r="X129" s="132"/>
      <c r="Y129" s="132"/>
      <c r="Z129" s="132"/>
      <c r="AA129" s="132"/>
      <c r="AB129" s="132"/>
      <c r="AC129" s="132"/>
      <c r="AD129" s="132"/>
      <c r="AE129" s="132"/>
      <c r="AF129" s="132"/>
      <c r="AG129" s="132"/>
      <c r="AH129" s="132"/>
      <c r="AI129" s="132"/>
      <c r="AJ129" s="132"/>
      <c r="AK129" s="132"/>
    </row>
    <row r="130" spans="24:37" ht="14" x14ac:dyDescent="0.15">
      <c r="X130" s="132"/>
      <c r="Y130" s="132"/>
      <c r="Z130" s="132"/>
      <c r="AA130" s="132"/>
      <c r="AB130" s="132"/>
      <c r="AC130" s="132"/>
      <c r="AD130" s="132"/>
      <c r="AE130" s="132"/>
      <c r="AF130" s="132"/>
      <c r="AG130" s="132"/>
      <c r="AH130" s="132"/>
      <c r="AI130" s="132"/>
      <c r="AJ130" s="132"/>
      <c r="AK130" s="132"/>
    </row>
    <row r="131" spans="24:37" ht="14" x14ac:dyDescent="0.15">
      <c r="X131" s="132"/>
      <c r="Y131" s="132"/>
      <c r="Z131" s="132"/>
      <c r="AA131" s="132"/>
      <c r="AB131" s="132"/>
      <c r="AC131" s="132"/>
      <c r="AD131" s="132"/>
      <c r="AE131" s="132"/>
      <c r="AF131" s="132"/>
      <c r="AG131" s="132"/>
      <c r="AH131" s="132"/>
      <c r="AI131" s="132"/>
      <c r="AJ131" s="132"/>
      <c r="AK131" s="132"/>
    </row>
    <row r="132" spans="24:37" ht="14" x14ac:dyDescent="0.15">
      <c r="X132" s="132"/>
      <c r="Y132" s="132"/>
      <c r="Z132" s="132"/>
      <c r="AA132" s="132"/>
      <c r="AB132" s="132"/>
      <c r="AC132" s="132"/>
      <c r="AD132" s="132"/>
      <c r="AE132" s="132"/>
      <c r="AF132" s="132"/>
      <c r="AG132" s="132"/>
      <c r="AH132" s="132"/>
      <c r="AI132" s="132"/>
      <c r="AJ132" s="132"/>
      <c r="AK132" s="132"/>
    </row>
    <row r="133" spans="24:37" ht="14" x14ac:dyDescent="0.15">
      <c r="X133" s="132"/>
      <c r="Y133" s="132"/>
      <c r="Z133" s="132"/>
      <c r="AA133" s="132"/>
      <c r="AB133" s="132"/>
      <c r="AC133" s="132"/>
      <c r="AD133" s="132"/>
      <c r="AE133" s="132"/>
      <c r="AF133" s="132"/>
      <c r="AG133" s="132"/>
      <c r="AH133" s="132"/>
      <c r="AI133" s="132"/>
      <c r="AJ133" s="132"/>
      <c r="AK133" s="132"/>
    </row>
    <row r="134" spans="24:37" ht="14" x14ac:dyDescent="0.15">
      <c r="X134" s="132"/>
      <c r="Y134" s="132"/>
      <c r="Z134" s="132"/>
      <c r="AA134" s="132"/>
      <c r="AB134" s="132"/>
      <c r="AC134" s="132"/>
      <c r="AD134" s="132"/>
      <c r="AE134" s="132"/>
      <c r="AF134" s="132"/>
      <c r="AG134" s="132"/>
      <c r="AH134" s="132"/>
      <c r="AI134" s="132"/>
      <c r="AJ134" s="132"/>
      <c r="AK134" s="132"/>
    </row>
    <row r="135" spans="24:37" ht="14" x14ac:dyDescent="0.15">
      <c r="X135" s="132"/>
      <c r="Y135" s="132"/>
      <c r="Z135" s="132"/>
      <c r="AA135" s="132"/>
      <c r="AB135" s="132"/>
      <c r="AC135" s="132"/>
      <c r="AD135" s="132"/>
      <c r="AE135" s="132"/>
      <c r="AF135" s="132"/>
      <c r="AG135" s="132"/>
      <c r="AH135" s="132"/>
      <c r="AI135" s="132"/>
      <c r="AJ135" s="132"/>
      <c r="AK135" s="132"/>
    </row>
    <row r="136" spans="24:37" ht="14" x14ac:dyDescent="0.15">
      <c r="X136" s="132"/>
      <c r="Y136" s="132"/>
      <c r="Z136" s="132"/>
      <c r="AA136" s="132"/>
      <c r="AB136" s="132"/>
      <c r="AC136" s="132"/>
      <c r="AD136" s="132"/>
      <c r="AE136" s="132"/>
      <c r="AF136" s="132"/>
      <c r="AG136" s="132"/>
      <c r="AH136" s="132"/>
      <c r="AI136" s="132"/>
      <c r="AJ136" s="132"/>
      <c r="AK136" s="132"/>
    </row>
    <row r="137" spans="24:37" ht="14" x14ac:dyDescent="0.15">
      <c r="X137" s="132"/>
      <c r="Y137" s="132"/>
      <c r="Z137" s="132"/>
      <c r="AA137" s="132"/>
      <c r="AB137" s="132"/>
      <c r="AC137" s="132"/>
      <c r="AD137" s="132"/>
      <c r="AE137" s="132"/>
      <c r="AF137" s="132"/>
      <c r="AG137" s="132"/>
      <c r="AH137" s="132"/>
      <c r="AI137" s="132"/>
      <c r="AJ137" s="132"/>
      <c r="AK137" s="132"/>
    </row>
    <row r="138" spans="24:37" ht="14" x14ac:dyDescent="0.15">
      <c r="X138" s="132"/>
      <c r="Y138" s="132"/>
      <c r="Z138" s="132"/>
      <c r="AA138" s="132"/>
      <c r="AB138" s="132"/>
      <c r="AC138" s="132"/>
      <c r="AD138" s="132"/>
      <c r="AE138" s="132"/>
      <c r="AF138" s="132"/>
      <c r="AG138" s="132"/>
      <c r="AH138" s="132"/>
      <c r="AI138" s="132"/>
      <c r="AJ138" s="132"/>
      <c r="AK138" s="132"/>
    </row>
    <row r="139" spans="24:37" ht="14" x14ac:dyDescent="0.15">
      <c r="X139" s="132"/>
      <c r="Y139" s="132"/>
      <c r="Z139" s="132"/>
      <c r="AA139" s="132"/>
      <c r="AB139" s="132"/>
      <c r="AC139" s="132"/>
      <c r="AD139" s="132"/>
      <c r="AE139" s="132"/>
      <c r="AF139" s="132"/>
      <c r="AG139" s="132"/>
      <c r="AH139" s="132"/>
      <c r="AI139" s="132"/>
      <c r="AJ139" s="132"/>
      <c r="AK139" s="132"/>
    </row>
    <row r="140" spans="24:37" ht="14" x14ac:dyDescent="0.15">
      <c r="X140" s="132"/>
      <c r="Y140" s="132"/>
      <c r="Z140" s="132"/>
      <c r="AA140" s="132"/>
      <c r="AB140" s="132"/>
      <c r="AC140" s="132"/>
      <c r="AD140" s="132"/>
      <c r="AE140" s="132"/>
      <c r="AF140" s="132"/>
      <c r="AG140" s="132"/>
      <c r="AH140" s="132"/>
      <c r="AI140" s="132"/>
      <c r="AJ140" s="132"/>
      <c r="AK140" s="132"/>
    </row>
    <row r="141" spans="24:37" ht="14" x14ac:dyDescent="0.15">
      <c r="X141" s="132"/>
      <c r="Y141" s="132"/>
      <c r="Z141" s="132"/>
      <c r="AA141" s="132"/>
      <c r="AB141" s="132"/>
      <c r="AC141" s="132"/>
      <c r="AD141" s="132"/>
      <c r="AE141" s="132"/>
      <c r="AF141" s="132"/>
      <c r="AG141" s="132"/>
      <c r="AH141" s="132"/>
      <c r="AI141" s="132"/>
      <c r="AJ141" s="132"/>
      <c r="AK141" s="132"/>
    </row>
    <row r="142" spans="24:37" ht="14" x14ac:dyDescent="0.15">
      <c r="X142" s="132"/>
      <c r="Y142" s="132"/>
      <c r="Z142" s="132"/>
      <c r="AA142" s="132"/>
      <c r="AB142" s="132"/>
      <c r="AC142" s="132"/>
      <c r="AD142" s="132"/>
      <c r="AE142" s="132"/>
      <c r="AF142" s="132"/>
      <c r="AG142" s="132"/>
      <c r="AH142" s="132"/>
      <c r="AI142" s="132"/>
      <c r="AJ142" s="132"/>
      <c r="AK142" s="132"/>
    </row>
    <row r="143" spans="24:37" ht="14" x14ac:dyDescent="0.15">
      <c r="X143" s="132"/>
      <c r="Y143" s="132"/>
      <c r="Z143" s="132"/>
      <c r="AA143" s="132"/>
      <c r="AB143" s="132"/>
      <c r="AC143" s="132"/>
      <c r="AD143" s="132"/>
      <c r="AE143" s="132"/>
      <c r="AF143" s="132"/>
      <c r="AG143" s="132"/>
      <c r="AH143" s="132"/>
      <c r="AI143" s="132"/>
      <c r="AJ143" s="132"/>
      <c r="AK143" s="132"/>
    </row>
    <row r="144" spans="24:37" ht="14" x14ac:dyDescent="0.15">
      <c r="X144" s="132"/>
      <c r="Y144" s="132"/>
      <c r="Z144" s="132"/>
      <c r="AA144" s="132"/>
      <c r="AB144" s="132"/>
      <c r="AC144" s="132"/>
      <c r="AD144" s="132"/>
      <c r="AE144" s="132"/>
      <c r="AF144" s="132"/>
      <c r="AG144" s="132"/>
      <c r="AH144" s="132"/>
      <c r="AI144" s="132"/>
      <c r="AJ144" s="132"/>
      <c r="AK144" s="132"/>
    </row>
    <row r="145" spans="24:37" ht="14" x14ac:dyDescent="0.15">
      <c r="X145" s="132"/>
      <c r="Y145" s="132"/>
      <c r="Z145" s="132"/>
      <c r="AA145" s="132"/>
      <c r="AB145" s="132"/>
      <c r="AC145" s="132"/>
      <c r="AD145" s="132"/>
      <c r="AE145" s="132"/>
      <c r="AF145" s="132"/>
      <c r="AG145" s="132"/>
      <c r="AH145" s="132"/>
      <c r="AI145" s="132"/>
      <c r="AJ145" s="132"/>
      <c r="AK145" s="132"/>
    </row>
    <row r="146" spans="24:37" ht="14" x14ac:dyDescent="0.15">
      <c r="X146" s="132"/>
      <c r="Y146" s="132"/>
      <c r="Z146" s="132"/>
      <c r="AA146" s="132"/>
      <c r="AB146" s="132"/>
      <c r="AC146" s="132"/>
      <c r="AD146" s="132"/>
      <c r="AE146" s="132"/>
      <c r="AF146" s="132"/>
      <c r="AG146" s="132"/>
      <c r="AH146" s="132"/>
      <c r="AI146" s="132"/>
      <c r="AJ146" s="132"/>
      <c r="AK146" s="132"/>
    </row>
    <row r="147" spans="24:37" ht="14" x14ac:dyDescent="0.15">
      <c r="X147" s="132"/>
      <c r="Y147" s="132"/>
      <c r="Z147" s="132"/>
      <c r="AA147" s="132"/>
      <c r="AB147" s="132"/>
      <c r="AC147" s="132"/>
      <c r="AD147" s="132"/>
      <c r="AE147" s="132"/>
      <c r="AF147" s="132"/>
      <c r="AG147" s="132"/>
      <c r="AH147" s="132"/>
      <c r="AI147" s="132"/>
      <c r="AJ147" s="132"/>
      <c r="AK147" s="132"/>
    </row>
    <row r="148" spans="24:37" ht="14" x14ac:dyDescent="0.15">
      <c r="X148" s="132"/>
      <c r="Y148" s="132"/>
      <c r="Z148" s="132"/>
      <c r="AA148" s="132"/>
      <c r="AB148" s="132"/>
      <c r="AC148" s="132"/>
      <c r="AD148" s="132"/>
      <c r="AE148" s="132"/>
      <c r="AF148" s="132"/>
      <c r="AG148" s="132"/>
      <c r="AH148" s="132"/>
      <c r="AI148" s="132"/>
      <c r="AJ148" s="132"/>
      <c r="AK148" s="132"/>
    </row>
    <row r="149" spans="24:37" ht="14" x14ac:dyDescent="0.15">
      <c r="X149" s="132"/>
      <c r="Y149" s="132"/>
      <c r="Z149" s="132"/>
      <c r="AA149" s="132"/>
      <c r="AB149" s="132"/>
      <c r="AC149" s="132"/>
      <c r="AD149" s="132"/>
      <c r="AE149" s="132"/>
      <c r="AF149" s="132"/>
      <c r="AG149" s="132"/>
      <c r="AH149" s="132"/>
      <c r="AI149" s="132"/>
      <c r="AJ149" s="132"/>
      <c r="AK149" s="132"/>
    </row>
    <row r="150" spans="24:37" ht="14" x14ac:dyDescent="0.15">
      <c r="X150" s="132"/>
      <c r="Y150" s="132"/>
      <c r="Z150" s="132"/>
      <c r="AA150" s="132"/>
      <c r="AB150" s="132"/>
      <c r="AC150" s="132"/>
      <c r="AD150" s="132"/>
      <c r="AE150" s="132"/>
      <c r="AF150" s="132"/>
      <c r="AG150" s="132"/>
      <c r="AH150" s="132"/>
      <c r="AI150" s="132"/>
      <c r="AJ150" s="132"/>
      <c r="AK150" s="132"/>
    </row>
    <row r="151" spans="24:37" ht="14" x14ac:dyDescent="0.15">
      <c r="X151" s="132"/>
      <c r="Y151" s="132"/>
      <c r="Z151" s="132"/>
      <c r="AA151" s="132"/>
      <c r="AB151" s="132"/>
      <c r="AC151" s="132"/>
      <c r="AD151" s="132"/>
      <c r="AE151" s="132"/>
      <c r="AF151" s="132"/>
      <c r="AG151" s="132"/>
      <c r="AH151" s="132"/>
      <c r="AI151" s="132"/>
      <c r="AJ151" s="132"/>
      <c r="AK151" s="132"/>
    </row>
    <row r="152" spans="24:37" ht="14" x14ac:dyDescent="0.15">
      <c r="X152" s="132"/>
      <c r="Y152" s="132"/>
      <c r="Z152" s="132"/>
      <c r="AA152" s="132"/>
      <c r="AB152" s="132"/>
      <c r="AC152" s="132"/>
      <c r="AD152" s="132"/>
      <c r="AE152" s="132"/>
      <c r="AF152" s="132"/>
      <c r="AG152" s="132"/>
      <c r="AH152" s="132"/>
      <c r="AI152" s="132"/>
      <c r="AJ152" s="132"/>
      <c r="AK152" s="132"/>
    </row>
    <row r="153" spans="24:37" ht="14" x14ac:dyDescent="0.15">
      <c r="X153" s="132"/>
      <c r="Y153" s="132"/>
      <c r="Z153" s="132"/>
      <c r="AA153" s="132"/>
      <c r="AB153" s="132"/>
      <c r="AC153" s="132"/>
      <c r="AD153" s="132"/>
      <c r="AE153" s="132"/>
      <c r="AF153" s="132"/>
      <c r="AG153" s="132"/>
      <c r="AH153" s="132"/>
      <c r="AI153" s="132"/>
      <c r="AJ153" s="132"/>
      <c r="AK153" s="132"/>
    </row>
    <row r="154" spans="24:37" ht="14" x14ac:dyDescent="0.15">
      <c r="X154" s="132"/>
      <c r="Y154" s="132"/>
      <c r="Z154" s="132"/>
      <c r="AA154" s="132"/>
      <c r="AB154" s="132"/>
      <c r="AC154" s="132"/>
      <c r="AD154" s="132"/>
      <c r="AE154" s="132"/>
      <c r="AF154" s="132"/>
      <c r="AG154" s="132"/>
      <c r="AH154" s="132"/>
      <c r="AI154" s="132"/>
      <c r="AJ154" s="132"/>
      <c r="AK154" s="132"/>
    </row>
    <row r="155" spans="24:37" ht="14" x14ac:dyDescent="0.15">
      <c r="X155" s="132"/>
      <c r="Y155" s="132"/>
      <c r="Z155" s="132"/>
      <c r="AA155" s="132"/>
      <c r="AB155" s="132"/>
      <c r="AC155" s="132"/>
      <c r="AD155" s="132"/>
      <c r="AE155" s="132"/>
      <c r="AF155" s="132"/>
      <c r="AG155" s="132"/>
      <c r="AH155" s="132"/>
      <c r="AI155" s="132"/>
      <c r="AJ155" s="132"/>
      <c r="AK155" s="132"/>
    </row>
    <row r="156" spans="24:37" ht="14" x14ac:dyDescent="0.15">
      <c r="X156" s="132"/>
      <c r="Y156" s="132"/>
      <c r="Z156" s="132"/>
      <c r="AA156" s="132"/>
      <c r="AB156" s="132"/>
      <c r="AC156" s="132"/>
      <c r="AD156" s="132"/>
      <c r="AE156" s="132"/>
      <c r="AF156" s="132"/>
      <c r="AG156" s="132"/>
      <c r="AH156" s="132"/>
      <c r="AI156" s="132"/>
      <c r="AJ156" s="132"/>
      <c r="AK156" s="132"/>
    </row>
    <row r="157" spans="24:37" ht="14" x14ac:dyDescent="0.15">
      <c r="X157" s="132"/>
      <c r="Y157" s="132"/>
      <c r="Z157" s="132"/>
      <c r="AA157" s="132"/>
      <c r="AB157" s="132"/>
      <c r="AC157" s="132"/>
      <c r="AD157" s="132"/>
      <c r="AE157" s="132"/>
      <c r="AF157" s="132"/>
      <c r="AG157" s="132"/>
      <c r="AH157" s="132"/>
      <c r="AI157" s="132"/>
      <c r="AJ157" s="132"/>
      <c r="AK157" s="132"/>
    </row>
    <row r="158" spans="24:37" ht="14" x14ac:dyDescent="0.15">
      <c r="X158" s="132"/>
      <c r="Y158" s="132"/>
      <c r="Z158" s="132"/>
      <c r="AA158" s="132"/>
      <c r="AB158" s="132"/>
      <c r="AC158" s="132"/>
      <c r="AD158" s="132"/>
      <c r="AE158" s="132"/>
      <c r="AF158" s="132"/>
      <c r="AG158" s="132"/>
      <c r="AH158" s="132"/>
      <c r="AI158" s="132"/>
      <c r="AJ158" s="132"/>
      <c r="AK158" s="132"/>
    </row>
    <row r="159" spans="24:37" ht="14" x14ac:dyDescent="0.15">
      <c r="X159" s="132"/>
      <c r="Y159" s="132"/>
      <c r="Z159" s="132"/>
      <c r="AA159" s="132"/>
      <c r="AB159" s="132"/>
      <c r="AC159" s="132"/>
      <c r="AD159" s="132"/>
      <c r="AE159" s="132"/>
      <c r="AF159" s="132"/>
      <c r="AG159" s="132"/>
      <c r="AH159" s="132"/>
      <c r="AI159" s="132"/>
      <c r="AJ159" s="132"/>
      <c r="AK159" s="132"/>
    </row>
    <row r="160" spans="24:37" ht="14" x14ac:dyDescent="0.15">
      <c r="X160" s="132"/>
      <c r="Y160" s="132"/>
      <c r="Z160" s="132"/>
      <c r="AA160" s="132"/>
      <c r="AB160" s="132"/>
      <c r="AC160" s="132"/>
      <c r="AD160" s="132"/>
      <c r="AE160" s="132"/>
      <c r="AF160" s="132"/>
      <c r="AG160" s="132"/>
      <c r="AH160" s="132"/>
      <c r="AI160" s="132"/>
      <c r="AJ160" s="132"/>
      <c r="AK160" s="132"/>
    </row>
    <row r="161" spans="24:37" ht="14" x14ac:dyDescent="0.15">
      <c r="X161" s="132"/>
      <c r="Y161" s="132"/>
      <c r="Z161" s="132"/>
      <c r="AA161" s="132"/>
      <c r="AB161" s="132"/>
      <c r="AC161" s="132"/>
      <c r="AD161" s="132"/>
      <c r="AE161" s="132"/>
      <c r="AF161" s="132"/>
      <c r="AG161" s="132"/>
      <c r="AH161" s="132"/>
      <c r="AI161" s="132"/>
      <c r="AJ161" s="132"/>
      <c r="AK161" s="132"/>
    </row>
    <row r="162" spans="24:37" ht="14" x14ac:dyDescent="0.15">
      <c r="X162" s="132"/>
      <c r="Y162" s="132"/>
      <c r="Z162" s="132"/>
      <c r="AA162" s="132"/>
      <c r="AB162" s="132"/>
      <c r="AC162" s="132"/>
      <c r="AD162" s="132"/>
      <c r="AE162" s="132"/>
      <c r="AF162" s="132"/>
      <c r="AG162" s="132"/>
      <c r="AH162" s="132"/>
      <c r="AI162" s="132"/>
      <c r="AJ162" s="132"/>
      <c r="AK162" s="132"/>
    </row>
    <row r="163" spans="24:37" ht="14" x14ac:dyDescent="0.15">
      <c r="X163" s="132"/>
      <c r="Y163" s="132"/>
      <c r="Z163" s="132"/>
      <c r="AA163" s="132"/>
      <c r="AB163" s="132"/>
      <c r="AC163" s="132"/>
      <c r="AD163" s="132"/>
      <c r="AE163" s="132"/>
      <c r="AF163" s="132"/>
      <c r="AG163" s="132"/>
      <c r="AH163" s="132"/>
      <c r="AI163" s="132"/>
      <c r="AJ163" s="132"/>
      <c r="AK163" s="132"/>
    </row>
    <row r="164" spans="24:37" ht="14" x14ac:dyDescent="0.15">
      <c r="X164" s="132"/>
      <c r="Y164" s="132"/>
      <c r="Z164" s="132"/>
      <c r="AA164" s="132"/>
      <c r="AB164" s="132"/>
      <c r="AC164" s="132"/>
      <c r="AD164" s="132"/>
      <c r="AE164" s="132"/>
      <c r="AF164" s="132"/>
      <c r="AG164" s="132"/>
      <c r="AH164" s="132"/>
      <c r="AI164" s="132"/>
      <c r="AJ164" s="132"/>
      <c r="AK164" s="132"/>
    </row>
    <row r="165" spans="24:37" ht="14" x14ac:dyDescent="0.15">
      <c r="X165" s="132"/>
      <c r="Y165" s="132"/>
      <c r="Z165" s="132"/>
      <c r="AA165" s="132"/>
      <c r="AB165" s="132"/>
      <c r="AC165" s="132"/>
      <c r="AD165" s="132"/>
      <c r="AE165" s="132"/>
      <c r="AF165" s="132"/>
      <c r="AG165" s="132"/>
      <c r="AH165" s="132"/>
      <c r="AI165" s="132"/>
      <c r="AJ165" s="132"/>
      <c r="AK165" s="132"/>
    </row>
    <row r="166" spans="24:37" ht="14" x14ac:dyDescent="0.15">
      <c r="X166" s="132"/>
      <c r="Y166" s="132"/>
      <c r="Z166" s="132"/>
      <c r="AA166" s="132"/>
      <c r="AB166" s="132"/>
      <c r="AC166" s="132"/>
      <c r="AD166" s="132"/>
      <c r="AE166" s="132"/>
      <c r="AF166" s="132"/>
      <c r="AG166" s="132"/>
      <c r="AH166" s="132"/>
      <c r="AI166" s="132"/>
      <c r="AJ166" s="132"/>
      <c r="AK166" s="132"/>
    </row>
    <row r="167" spans="24:37" ht="14" x14ac:dyDescent="0.15">
      <c r="X167" s="132"/>
      <c r="Y167" s="132"/>
      <c r="Z167" s="132"/>
      <c r="AA167" s="132"/>
      <c r="AB167" s="132"/>
      <c r="AC167" s="132"/>
      <c r="AD167" s="132"/>
      <c r="AE167" s="132"/>
      <c r="AF167" s="132"/>
      <c r="AG167" s="132"/>
      <c r="AH167" s="132"/>
      <c r="AI167" s="132"/>
      <c r="AJ167" s="132"/>
      <c r="AK167" s="132"/>
    </row>
    <row r="168" spans="24:37" ht="14" x14ac:dyDescent="0.15">
      <c r="X168" s="132"/>
      <c r="Y168" s="132"/>
      <c r="Z168" s="132"/>
      <c r="AA168" s="132"/>
      <c r="AB168" s="132"/>
      <c r="AC168" s="132"/>
      <c r="AD168" s="132"/>
      <c r="AE168" s="132"/>
      <c r="AF168" s="132"/>
      <c r="AG168" s="132"/>
      <c r="AH168" s="132"/>
      <c r="AI168" s="132"/>
      <c r="AJ168" s="132"/>
      <c r="AK168" s="132"/>
    </row>
    <row r="169" spans="24:37" ht="14" x14ac:dyDescent="0.15">
      <c r="X169" s="132"/>
      <c r="Y169" s="132"/>
      <c r="Z169" s="132"/>
      <c r="AA169" s="132"/>
      <c r="AB169" s="132"/>
      <c r="AC169" s="132"/>
      <c r="AD169" s="132"/>
      <c r="AE169" s="132"/>
      <c r="AF169" s="132"/>
      <c r="AG169" s="132"/>
      <c r="AH169" s="132"/>
      <c r="AI169" s="132"/>
      <c r="AJ169" s="132"/>
      <c r="AK169" s="132"/>
    </row>
    <row r="170" spans="24:37" ht="14" x14ac:dyDescent="0.15">
      <c r="X170" s="132"/>
      <c r="Y170" s="132"/>
      <c r="Z170" s="132"/>
      <c r="AA170" s="132"/>
      <c r="AB170" s="132"/>
      <c r="AC170" s="132"/>
      <c r="AD170" s="132"/>
      <c r="AE170" s="132"/>
      <c r="AF170" s="132"/>
      <c r="AG170" s="132"/>
      <c r="AH170" s="132"/>
      <c r="AI170" s="132"/>
      <c r="AJ170" s="132"/>
      <c r="AK170" s="132"/>
    </row>
    <row r="171" spans="24:37" ht="14" x14ac:dyDescent="0.15">
      <c r="X171" s="132"/>
      <c r="Y171" s="132"/>
      <c r="Z171" s="132"/>
      <c r="AA171" s="132"/>
      <c r="AB171" s="132"/>
      <c r="AC171" s="132"/>
      <c r="AD171" s="132"/>
      <c r="AE171" s="132"/>
      <c r="AF171" s="132"/>
      <c r="AG171" s="132"/>
      <c r="AH171" s="132"/>
      <c r="AI171" s="132"/>
      <c r="AJ171" s="132"/>
      <c r="AK171" s="132"/>
    </row>
    <row r="172" spans="24:37" ht="14" x14ac:dyDescent="0.15">
      <c r="X172" s="132"/>
      <c r="Y172" s="132"/>
      <c r="Z172" s="132"/>
      <c r="AA172" s="132"/>
      <c r="AB172" s="132"/>
      <c r="AC172" s="132"/>
      <c r="AD172" s="132"/>
      <c r="AE172" s="132"/>
      <c r="AF172" s="132"/>
      <c r="AG172" s="132"/>
      <c r="AH172" s="132"/>
      <c r="AI172" s="132"/>
      <c r="AJ172" s="132"/>
      <c r="AK172" s="132"/>
    </row>
    <row r="173" spans="24:37" ht="14" x14ac:dyDescent="0.15">
      <c r="X173" s="132"/>
      <c r="Y173" s="132"/>
      <c r="Z173" s="132"/>
      <c r="AA173" s="132"/>
      <c r="AB173" s="132"/>
      <c r="AC173" s="132"/>
      <c r="AD173" s="132"/>
      <c r="AE173" s="132"/>
      <c r="AF173" s="132"/>
      <c r="AG173" s="132"/>
      <c r="AH173" s="132"/>
      <c r="AI173" s="132"/>
      <c r="AJ173" s="132"/>
      <c r="AK173" s="132"/>
    </row>
    <row r="174" spans="24:37" ht="14" x14ac:dyDescent="0.15">
      <c r="X174" s="132"/>
      <c r="Y174" s="132"/>
      <c r="Z174" s="132"/>
      <c r="AA174" s="132"/>
      <c r="AB174" s="132"/>
      <c r="AC174" s="132"/>
      <c r="AD174" s="132"/>
      <c r="AE174" s="132"/>
      <c r="AF174" s="132"/>
      <c r="AG174" s="132"/>
      <c r="AH174" s="132"/>
      <c r="AI174" s="132"/>
      <c r="AJ174" s="132"/>
      <c r="AK174" s="132"/>
    </row>
    <row r="175" spans="24:37" ht="14" x14ac:dyDescent="0.15">
      <c r="X175" s="132"/>
      <c r="Y175" s="132"/>
      <c r="Z175" s="132"/>
      <c r="AA175" s="132"/>
      <c r="AB175" s="132"/>
      <c r="AC175" s="132"/>
      <c r="AD175" s="132"/>
      <c r="AE175" s="132"/>
      <c r="AF175" s="132"/>
      <c r="AG175" s="132"/>
      <c r="AH175" s="132"/>
      <c r="AI175" s="132"/>
      <c r="AJ175" s="132"/>
      <c r="AK175" s="132"/>
    </row>
    <row r="176" spans="24:37" ht="14" x14ac:dyDescent="0.15">
      <c r="X176" s="132"/>
      <c r="Y176" s="132"/>
      <c r="Z176" s="132"/>
      <c r="AA176" s="132"/>
      <c r="AB176" s="132"/>
      <c r="AC176" s="132"/>
      <c r="AD176" s="132"/>
      <c r="AE176" s="132"/>
      <c r="AF176" s="132"/>
      <c r="AG176" s="132"/>
      <c r="AH176" s="132"/>
      <c r="AI176" s="132"/>
      <c r="AJ176" s="132"/>
      <c r="AK176" s="132"/>
    </row>
    <row r="177" spans="24:37" ht="14" x14ac:dyDescent="0.15">
      <c r="X177" s="132"/>
      <c r="Y177" s="132"/>
      <c r="Z177" s="132"/>
      <c r="AA177" s="132"/>
      <c r="AB177" s="132"/>
      <c r="AC177" s="132"/>
      <c r="AD177" s="132"/>
      <c r="AE177" s="132"/>
      <c r="AF177" s="132"/>
      <c r="AG177" s="132"/>
      <c r="AH177" s="132"/>
      <c r="AI177" s="132"/>
      <c r="AJ177" s="132"/>
      <c r="AK177" s="132"/>
    </row>
    <row r="178" spans="24:37" ht="14" x14ac:dyDescent="0.15">
      <c r="X178" s="132"/>
      <c r="Y178" s="132"/>
      <c r="Z178" s="132"/>
      <c r="AA178" s="132"/>
      <c r="AB178" s="132"/>
      <c r="AC178" s="132"/>
      <c r="AD178" s="132"/>
      <c r="AE178" s="132"/>
      <c r="AF178" s="132"/>
      <c r="AG178" s="132"/>
      <c r="AH178" s="132"/>
      <c r="AI178" s="132"/>
      <c r="AJ178" s="132"/>
      <c r="AK178" s="132"/>
    </row>
    <row r="179" spans="24:37" ht="14" x14ac:dyDescent="0.15">
      <c r="X179" s="132"/>
      <c r="Y179" s="132"/>
      <c r="Z179" s="132"/>
      <c r="AA179" s="132"/>
      <c r="AB179" s="132"/>
      <c r="AC179" s="132"/>
      <c r="AD179" s="132"/>
      <c r="AE179" s="132"/>
      <c r="AF179" s="132"/>
      <c r="AG179" s="132"/>
      <c r="AH179" s="132"/>
      <c r="AI179" s="132"/>
      <c r="AJ179" s="132"/>
      <c r="AK179" s="132"/>
    </row>
    <row r="180" spans="24:37" ht="14" x14ac:dyDescent="0.15">
      <c r="X180" s="132"/>
      <c r="Y180" s="132"/>
      <c r="Z180" s="132"/>
      <c r="AA180" s="132"/>
      <c r="AB180" s="132"/>
      <c r="AC180" s="132"/>
      <c r="AD180" s="132"/>
      <c r="AE180" s="132"/>
      <c r="AF180" s="132"/>
      <c r="AG180" s="132"/>
      <c r="AH180" s="132"/>
      <c r="AI180" s="132"/>
      <c r="AJ180" s="132"/>
      <c r="AK180" s="132"/>
    </row>
    <row r="181" spans="24:37" ht="14" x14ac:dyDescent="0.15">
      <c r="X181" s="132"/>
      <c r="Y181" s="132"/>
      <c r="Z181" s="132"/>
      <c r="AA181" s="132"/>
      <c r="AB181" s="132"/>
      <c r="AC181" s="132"/>
      <c r="AD181" s="132"/>
      <c r="AE181" s="132"/>
      <c r="AF181" s="132"/>
      <c r="AG181" s="132"/>
      <c r="AH181" s="132"/>
      <c r="AI181" s="132"/>
      <c r="AJ181" s="132"/>
      <c r="AK181" s="132"/>
    </row>
    <row r="182" spans="24:37" ht="14" x14ac:dyDescent="0.15">
      <c r="X182" s="132"/>
      <c r="Y182" s="132"/>
      <c r="Z182" s="132"/>
      <c r="AA182" s="132"/>
      <c r="AB182" s="132"/>
      <c r="AC182" s="132"/>
      <c r="AD182" s="132"/>
      <c r="AE182" s="132"/>
      <c r="AF182" s="132"/>
      <c r="AG182" s="132"/>
      <c r="AH182" s="132"/>
      <c r="AI182" s="132"/>
      <c r="AJ182" s="132"/>
      <c r="AK182" s="132"/>
    </row>
    <row r="183" spans="24:37" ht="14" x14ac:dyDescent="0.15">
      <c r="X183" s="132"/>
      <c r="Y183" s="132"/>
      <c r="Z183" s="132"/>
      <c r="AA183" s="132"/>
      <c r="AB183" s="132"/>
      <c r="AC183" s="132"/>
      <c r="AD183" s="132"/>
      <c r="AE183" s="132"/>
      <c r="AF183" s="132"/>
      <c r="AG183" s="132"/>
      <c r="AH183" s="132"/>
      <c r="AI183" s="132"/>
      <c r="AJ183" s="132"/>
      <c r="AK183" s="132"/>
    </row>
    <row r="184" spans="24:37" ht="14" x14ac:dyDescent="0.15">
      <c r="X184" s="132"/>
      <c r="Y184" s="132"/>
      <c r="Z184" s="132"/>
      <c r="AA184" s="132"/>
      <c r="AB184" s="132"/>
      <c r="AC184" s="132"/>
      <c r="AD184" s="132"/>
      <c r="AE184" s="132"/>
      <c r="AF184" s="132"/>
      <c r="AG184" s="132"/>
      <c r="AH184" s="132"/>
      <c r="AI184" s="132"/>
      <c r="AJ184" s="132"/>
      <c r="AK184" s="132"/>
    </row>
    <row r="185" spans="24:37" ht="14" x14ac:dyDescent="0.15">
      <c r="X185" s="132"/>
      <c r="Y185" s="132"/>
      <c r="Z185" s="132"/>
      <c r="AA185" s="132"/>
      <c r="AB185" s="132"/>
      <c r="AC185" s="132"/>
      <c r="AD185" s="132"/>
      <c r="AE185" s="132"/>
      <c r="AF185" s="132"/>
      <c r="AG185" s="132"/>
      <c r="AH185" s="132"/>
      <c r="AI185" s="132"/>
      <c r="AJ185" s="132"/>
      <c r="AK185" s="132"/>
    </row>
    <row r="186" spans="24:37" ht="14" x14ac:dyDescent="0.15">
      <c r="X186" s="132"/>
      <c r="Y186" s="132"/>
      <c r="Z186" s="132"/>
      <c r="AA186" s="132"/>
      <c r="AB186" s="132"/>
      <c r="AC186" s="132"/>
      <c r="AD186" s="132"/>
      <c r="AE186" s="132"/>
      <c r="AF186" s="132"/>
      <c r="AG186" s="132"/>
      <c r="AH186" s="132"/>
      <c r="AI186" s="132"/>
      <c r="AJ186" s="132"/>
      <c r="AK186" s="132"/>
    </row>
    <row r="187" spans="24:37" ht="14" x14ac:dyDescent="0.15">
      <c r="X187" s="132"/>
      <c r="Y187" s="132"/>
      <c r="Z187" s="132"/>
      <c r="AA187" s="132"/>
      <c r="AB187" s="132"/>
      <c r="AC187" s="132"/>
      <c r="AD187" s="132"/>
      <c r="AE187" s="132"/>
      <c r="AF187" s="132"/>
      <c r="AG187" s="132"/>
      <c r="AH187" s="132"/>
      <c r="AI187" s="132"/>
      <c r="AJ187" s="132"/>
      <c r="AK187" s="132"/>
    </row>
    <row r="188" spans="24:37" ht="14" x14ac:dyDescent="0.15">
      <c r="X188" s="132"/>
      <c r="Y188" s="132"/>
      <c r="Z188" s="132"/>
      <c r="AA188" s="132"/>
      <c r="AB188" s="132"/>
      <c r="AC188" s="132"/>
      <c r="AD188" s="132"/>
      <c r="AE188" s="132"/>
      <c r="AF188" s="132"/>
      <c r="AG188" s="132"/>
      <c r="AH188" s="132"/>
      <c r="AI188" s="132"/>
      <c r="AJ188" s="132"/>
      <c r="AK188" s="132"/>
    </row>
    <row r="189" spans="24:37" ht="14" x14ac:dyDescent="0.15">
      <c r="X189" s="132"/>
      <c r="Y189" s="132"/>
      <c r="Z189" s="132"/>
      <c r="AA189" s="132"/>
      <c r="AB189" s="132"/>
      <c r="AC189" s="132"/>
      <c r="AD189" s="132"/>
      <c r="AE189" s="132"/>
      <c r="AF189" s="132"/>
      <c r="AG189" s="132"/>
      <c r="AH189" s="132"/>
      <c r="AI189" s="132"/>
      <c r="AJ189" s="132"/>
      <c r="AK189" s="132"/>
    </row>
    <row r="190" spans="24:37" ht="14" x14ac:dyDescent="0.15">
      <c r="X190" s="132"/>
      <c r="Y190" s="132"/>
      <c r="Z190" s="132"/>
      <c r="AA190" s="132"/>
      <c r="AB190" s="132"/>
      <c r="AC190" s="132"/>
      <c r="AD190" s="132"/>
      <c r="AE190" s="132"/>
      <c r="AF190" s="132"/>
      <c r="AG190" s="132"/>
      <c r="AH190" s="132"/>
      <c r="AI190" s="132"/>
      <c r="AJ190" s="132"/>
      <c r="AK190" s="132"/>
    </row>
    <row r="191" spans="24:37" ht="14" x14ac:dyDescent="0.15">
      <c r="X191" s="132"/>
      <c r="Y191" s="132"/>
      <c r="Z191" s="132"/>
      <c r="AA191" s="132"/>
      <c r="AB191" s="132"/>
      <c r="AC191" s="132"/>
      <c r="AD191" s="132"/>
      <c r="AE191" s="132"/>
      <c r="AF191" s="132"/>
      <c r="AG191" s="132"/>
      <c r="AH191" s="132"/>
      <c r="AI191" s="132"/>
      <c r="AJ191" s="132"/>
      <c r="AK191" s="132"/>
    </row>
    <row r="192" spans="24:37" ht="14" x14ac:dyDescent="0.15">
      <c r="X192" s="132"/>
      <c r="Y192" s="132"/>
      <c r="Z192" s="132"/>
      <c r="AA192" s="132"/>
      <c r="AB192" s="132"/>
      <c r="AC192" s="132"/>
      <c r="AD192" s="132"/>
      <c r="AE192" s="132"/>
      <c r="AF192" s="132"/>
      <c r="AG192" s="132"/>
      <c r="AH192" s="132"/>
      <c r="AI192" s="132"/>
      <c r="AJ192" s="132"/>
      <c r="AK192" s="132"/>
    </row>
    <row r="193" spans="24:37" ht="14" x14ac:dyDescent="0.15">
      <c r="X193" s="132"/>
      <c r="Y193" s="132"/>
      <c r="Z193" s="132"/>
      <c r="AA193" s="132"/>
      <c r="AB193" s="132"/>
      <c r="AC193" s="132"/>
      <c r="AD193" s="132"/>
      <c r="AE193" s="132"/>
      <c r="AF193" s="132"/>
      <c r="AG193" s="132"/>
      <c r="AH193" s="132"/>
      <c r="AI193" s="132"/>
      <c r="AJ193" s="132"/>
      <c r="AK193" s="132"/>
    </row>
    <row r="194" spans="24:37" ht="14" x14ac:dyDescent="0.15">
      <c r="X194" s="132"/>
      <c r="Y194" s="132"/>
      <c r="Z194" s="132"/>
      <c r="AA194" s="132"/>
      <c r="AB194" s="132"/>
      <c r="AC194" s="132"/>
      <c r="AD194" s="132"/>
      <c r="AE194" s="132"/>
      <c r="AF194" s="132"/>
      <c r="AG194" s="132"/>
      <c r="AH194" s="132"/>
      <c r="AI194" s="132"/>
      <c r="AJ194" s="132"/>
      <c r="AK194" s="132"/>
    </row>
    <row r="195" spans="24:37" ht="14" x14ac:dyDescent="0.15">
      <c r="X195" s="132"/>
      <c r="Y195" s="132"/>
      <c r="Z195" s="132"/>
      <c r="AA195" s="132"/>
      <c r="AB195" s="132"/>
      <c r="AC195" s="132"/>
      <c r="AD195" s="132"/>
      <c r="AE195" s="132"/>
      <c r="AF195" s="132"/>
      <c r="AG195" s="132"/>
      <c r="AH195" s="132"/>
      <c r="AI195" s="132"/>
      <c r="AJ195" s="132"/>
      <c r="AK195" s="132"/>
    </row>
    <row r="196" spans="24:37" ht="14" x14ac:dyDescent="0.15">
      <c r="X196" s="132"/>
      <c r="Y196" s="132"/>
      <c r="Z196" s="132"/>
      <c r="AA196" s="132"/>
      <c r="AB196" s="132"/>
      <c r="AC196" s="132"/>
      <c r="AD196" s="132"/>
      <c r="AE196" s="132"/>
      <c r="AF196" s="132"/>
      <c r="AG196" s="132"/>
      <c r="AH196" s="132"/>
      <c r="AI196" s="132"/>
      <c r="AJ196" s="132"/>
      <c r="AK196" s="132"/>
    </row>
    <row r="197" spans="24:37" ht="14" x14ac:dyDescent="0.15">
      <c r="X197" s="132"/>
      <c r="Y197" s="132"/>
      <c r="Z197" s="132"/>
      <c r="AA197" s="132"/>
      <c r="AB197" s="132"/>
      <c r="AC197" s="132"/>
      <c r="AD197" s="132"/>
      <c r="AE197" s="132"/>
      <c r="AF197" s="132"/>
      <c r="AG197" s="132"/>
      <c r="AH197" s="132"/>
      <c r="AI197" s="132"/>
      <c r="AJ197" s="132"/>
      <c r="AK197" s="132"/>
    </row>
    <row r="198" spans="24:37" ht="14" x14ac:dyDescent="0.15">
      <c r="X198" s="132"/>
      <c r="Y198" s="132"/>
      <c r="Z198" s="132"/>
      <c r="AA198" s="132"/>
      <c r="AB198" s="132"/>
      <c r="AC198" s="132"/>
      <c r="AD198" s="132"/>
      <c r="AE198" s="132"/>
      <c r="AF198" s="132"/>
      <c r="AG198" s="132"/>
      <c r="AH198" s="132"/>
      <c r="AI198" s="132"/>
      <c r="AJ198" s="132"/>
      <c r="AK198" s="132"/>
    </row>
    <row r="199" spans="24:37" ht="14" x14ac:dyDescent="0.15">
      <c r="X199" s="132"/>
      <c r="Y199" s="132"/>
      <c r="Z199" s="132"/>
      <c r="AA199" s="132"/>
      <c r="AB199" s="132"/>
      <c r="AC199" s="132"/>
      <c r="AD199" s="132"/>
      <c r="AE199" s="132"/>
      <c r="AF199" s="132"/>
      <c r="AG199" s="132"/>
      <c r="AH199" s="132"/>
      <c r="AI199" s="132"/>
      <c r="AJ199" s="132"/>
      <c r="AK199" s="132"/>
    </row>
    <row r="200" spans="24:37" ht="14" x14ac:dyDescent="0.15">
      <c r="X200" s="132"/>
      <c r="Y200" s="132"/>
      <c r="Z200" s="132"/>
      <c r="AA200" s="132"/>
      <c r="AB200" s="132"/>
      <c r="AC200" s="132"/>
      <c r="AD200" s="132"/>
      <c r="AE200" s="132"/>
      <c r="AF200" s="132"/>
      <c r="AG200" s="132"/>
      <c r="AH200" s="132"/>
      <c r="AI200" s="132"/>
      <c r="AJ200" s="132"/>
      <c r="AK200" s="132"/>
    </row>
    <row r="201" spans="24:37" ht="14" x14ac:dyDescent="0.15">
      <c r="X201" s="132"/>
      <c r="Y201" s="132"/>
      <c r="Z201" s="132"/>
      <c r="AA201" s="132"/>
      <c r="AB201" s="132"/>
      <c r="AC201" s="132"/>
      <c r="AD201" s="132"/>
      <c r="AE201" s="132"/>
      <c r="AF201" s="132"/>
      <c r="AG201" s="132"/>
      <c r="AH201" s="132"/>
      <c r="AI201" s="132"/>
      <c r="AJ201" s="132"/>
      <c r="AK201" s="132"/>
    </row>
    <row r="202" spans="24:37" ht="14" x14ac:dyDescent="0.15">
      <c r="X202" s="132"/>
      <c r="Y202" s="132"/>
      <c r="Z202" s="132"/>
      <c r="AA202" s="132"/>
      <c r="AB202" s="132"/>
      <c r="AC202" s="132"/>
      <c r="AD202" s="132"/>
      <c r="AE202" s="132"/>
      <c r="AF202" s="132"/>
      <c r="AG202" s="132"/>
      <c r="AH202" s="132"/>
      <c r="AI202" s="132"/>
      <c r="AJ202" s="132"/>
      <c r="AK202" s="132"/>
    </row>
    <row r="203" spans="24:37" ht="14" x14ac:dyDescent="0.15">
      <c r="X203" s="132"/>
      <c r="Y203" s="132"/>
      <c r="Z203" s="132"/>
      <c r="AA203" s="132"/>
      <c r="AB203" s="132"/>
      <c r="AC203" s="132"/>
      <c r="AD203" s="132"/>
      <c r="AE203" s="132"/>
      <c r="AF203" s="132"/>
      <c r="AG203" s="132"/>
      <c r="AH203" s="132"/>
      <c r="AI203" s="132"/>
      <c r="AJ203" s="132"/>
      <c r="AK203" s="132"/>
    </row>
    <row r="204" spans="24:37" ht="14" x14ac:dyDescent="0.15">
      <c r="X204" s="132"/>
      <c r="Y204" s="132"/>
      <c r="Z204" s="132"/>
      <c r="AA204" s="132"/>
      <c r="AB204" s="132"/>
      <c r="AC204" s="132"/>
      <c r="AD204" s="132"/>
      <c r="AE204" s="132"/>
      <c r="AF204" s="132"/>
      <c r="AG204" s="132"/>
      <c r="AH204" s="132"/>
      <c r="AI204" s="132"/>
      <c r="AJ204" s="132"/>
      <c r="AK204" s="132"/>
    </row>
    <row r="205" spans="24:37" ht="14" x14ac:dyDescent="0.15">
      <c r="X205" s="132"/>
      <c r="Y205" s="132"/>
      <c r="Z205" s="132"/>
      <c r="AA205" s="132"/>
      <c r="AB205" s="132"/>
      <c r="AC205" s="132"/>
      <c r="AD205" s="132"/>
      <c r="AE205" s="132"/>
      <c r="AF205" s="132"/>
      <c r="AG205" s="132"/>
      <c r="AH205" s="132"/>
      <c r="AI205" s="132"/>
      <c r="AJ205" s="132"/>
      <c r="AK205" s="132"/>
    </row>
    <row r="206" spans="24:37" ht="14" x14ac:dyDescent="0.15">
      <c r="X206" s="132"/>
      <c r="Y206" s="132"/>
      <c r="Z206" s="132"/>
      <c r="AA206" s="132"/>
      <c r="AB206" s="132"/>
      <c r="AC206" s="132"/>
      <c r="AD206" s="132"/>
      <c r="AE206" s="132"/>
      <c r="AF206" s="132"/>
      <c r="AG206" s="132"/>
      <c r="AH206" s="132"/>
      <c r="AI206" s="132"/>
      <c r="AJ206" s="132"/>
      <c r="AK206" s="132"/>
    </row>
    <row r="207" spans="24:37" ht="14" x14ac:dyDescent="0.15">
      <c r="X207" s="132"/>
      <c r="Y207" s="132"/>
      <c r="Z207" s="132"/>
      <c r="AA207" s="132"/>
      <c r="AB207" s="132"/>
      <c r="AC207" s="132"/>
      <c r="AD207" s="132"/>
      <c r="AE207" s="132"/>
      <c r="AF207" s="132"/>
      <c r="AG207" s="132"/>
      <c r="AH207" s="132"/>
      <c r="AI207" s="132"/>
      <c r="AJ207" s="132"/>
      <c r="AK207" s="132"/>
    </row>
    <row r="208" spans="24:37" ht="14" x14ac:dyDescent="0.15">
      <c r="X208" s="132"/>
      <c r="Y208" s="132"/>
      <c r="Z208" s="132"/>
      <c r="AA208" s="132"/>
      <c r="AB208" s="132"/>
      <c r="AC208" s="132"/>
      <c r="AD208" s="132"/>
      <c r="AE208" s="132"/>
      <c r="AF208" s="132"/>
      <c r="AG208" s="132"/>
      <c r="AH208" s="132"/>
      <c r="AI208" s="132"/>
      <c r="AJ208" s="132"/>
      <c r="AK208" s="132"/>
    </row>
    <row r="209" spans="24:37" ht="14" x14ac:dyDescent="0.15">
      <c r="X209" s="132"/>
      <c r="Y209" s="132"/>
      <c r="Z209" s="132"/>
      <c r="AA209" s="132"/>
      <c r="AB209" s="132"/>
      <c r="AC209" s="132"/>
      <c r="AD209" s="132"/>
      <c r="AE209" s="132"/>
      <c r="AF209" s="132"/>
      <c r="AG209" s="132"/>
      <c r="AH209" s="132"/>
      <c r="AI209" s="132"/>
      <c r="AJ209" s="132"/>
      <c r="AK209" s="132"/>
    </row>
    <row r="210" spans="24:37" ht="14" x14ac:dyDescent="0.15">
      <c r="X210" s="132"/>
      <c r="Y210" s="132"/>
      <c r="Z210" s="132"/>
      <c r="AA210" s="132"/>
      <c r="AB210" s="132"/>
      <c r="AC210" s="132"/>
      <c r="AD210" s="132"/>
      <c r="AE210" s="132"/>
      <c r="AF210" s="132"/>
      <c r="AG210" s="132"/>
      <c r="AH210" s="132"/>
      <c r="AI210" s="132"/>
      <c r="AJ210" s="132"/>
      <c r="AK210" s="132"/>
    </row>
    <row r="211" spans="24:37" ht="14" x14ac:dyDescent="0.15">
      <c r="X211" s="132"/>
      <c r="Y211" s="132"/>
      <c r="Z211" s="132"/>
      <c r="AA211" s="132"/>
      <c r="AB211" s="132"/>
      <c r="AC211" s="132"/>
      <c r="AD211" s="132"/>
      <c r="AE211" s="132"/>
      <c r="AF211" s="132"/>
      <c r="AG211" s="132"/>
      <c r="AH211" s="132"/>
      <c r="AI211" s="132"/>
      <c r="AJ211" s="132"/>
      <c r="AK211" s="132"/>
    </row>
    <row r="212" spans="24:37" ht="14" x14ac:dyDescent="0.15">
      <c r="X212" s="132"/>
      <c r="Y212" s="132"/>
      <c r="Z212" s="132"/>
      <c r="AA212" s="132"/>
      <c r="AB212" s="132"/>
      <c r="AC212" s="132"/>
      <c r="AD212" s="132"/>
      <c r="AE212" s="132"/>
      <c r="AF212" s="132"/>
      <c r="AG212" s="132"/>
      <c r="AH212" s="132"/>
      <c r="AI212" s="132"/>
      <c r="AJ212" s="132"/>
      <c r="AK212" s="132"/>
    </row>
    <row r="213" spans="24:37" ht="14" x14ac:dyDescent="0.15">
      <c r="X213" s="132"/>
      <c r="Y213" s="132"/>
      <c r="Z213" s="132"/>
      <c r="AA213" s="132"/>
      <c r="AB213" s="132"/>
      <c r="AC213" s="132"/>
      <c r="AD213" s="132"/>
      <c r="AE213" s="132"/>
      <c r="AF213" s="132"/>
      <c r="AG213" s="132"/>
      <c r="AH213" s="132"/>
      <c r="AI213" s="132"/>
      <c r="AJ213" s="132"/>
      <c r="AK213" s="132"/>
    </row>
    <row r="214" spans="24:37" ht="14" x14ac:dyDescent="0.15">
      <c r="X214" s="132"/>
      <c r="Y214" s="132"/>
      <c r="Z214" s="132"/>
      <c r="AA214" s="132"/>
      <c r="AB214" s="132"/>
      <c r="AC214" s="132"/>
      <c r="AD214" s="132"/>
      <c r="AE214" s="132"/>
      <c r="AF214" s="132"/>
      <c r="AG214" s="132"/>
      <c r="AH214" s="132"/>
      <c r="AI214" s="132"/>
      <c r="AJ214" s="132"/>
      <c r="AK214" s="132"/>
    </row>
    <row r="215" spans="24:37" ht="14" x14ac:dyDescent="0.15">
      <c r="X215" s="132"/>
      <c r="Y215" s="132"/>
      <c r="Z215" s="132"/>
      <c r="AA215" s="132"/>
      <c r="AB215" s="132"/>
      <c r="AC215" s="132"/>
      <c r="AD215" s="132"/>
      <c r="AE215" s="132"/>
      <c r="AF215" s="132"/>
      <c r="AG215" s="132"/>
      <c r="AH215" s="132"/>
      <c r="AI215" s="132"/>
      <c r="AJ215" s="132"/>
      <c r="AK215" s="132"/>
    </row>
    <row r="216" spans="24:37" ht="14" x14ac:dyDescent="0.15">
      <c r="X216" s="132"/>
      <c r="Y216" s="132"/>
      <c r="Z216" s="132"/>
      <c r="AA216" s="132"/>
      <c r="AB216" s="132"/>
      <c r="AC216" s="132"/>
      <c r="AD216" s="132"/>
      <c r="AE216" s="132"/>
      <c r="AF216" s="132"/>
      <c r="AG216" s="132"/>
      <c r="AH216" s="132"/>
      <c r="AI216" s="132"/>
      <c r="AJ216" s="132"/>
      <c r="AK216" s="132"/>
    </row>
    <row r="217" spans="24:37" ht="14" x14ac:dyDescent="0.15">
      <c r="X217" s="132"/>
      <c r="Y217" s="132"/>
      <c r="Z217" s="132"/>
      <c r="AA217" s="132"/>
      <c r="AB217" s="132"/>
      <c r="AC217" s="132"/>
      <c r="AD217" s="132"/>
      <c r="AE217" s="132"/>
      <c r="AF217" s="132"/>
      <c r="AG217" s="132"/>
      <c r="AH217" s="132"/>
      <c r="AI217" s="132"/>
      <c r="AJ217" s="132"/>
      <c r="AK217" s="132"/>
    </row>
    <row r="218" spans="24:37" ht="14" x14ac:dyDescent="0.15">
      <c r="X218" s="132"/>
      <c r="Y218" s="132"/>
      <c r="Z218" s="132"/>
      <c r="AA218" s="132"/>
      <c r="AB218" s="132"/>
      <c r="AC218" s="132"/>
      <c r="AD218" s="132"/>
      <c r="AE218" s="132"/>
      <c r="AF218" s="132"/>
      <c r="AG218" s="132"/>
      <c r="AH218" s="132"/>
      <c r="AI218" s="132"/>
      <c r="AJ218" s="132"/>
      <c r="AK218" s="132"/>
    </row>
    <row r="219" spans="24:37" ht="14" x14ac:dyDescent="0.15">
      <c r="X219" s="132"/>
      <c r="Y219" s="132"/>
      <c r="Z219" s="132"/>
      <c r="AA219" s="132"/>
      <c r="AB219" s="132"/>
      <c r="AC219" s="132"/>
      <c r="AD219" s="132"/>
      <c r="AE219" s="132"/>
      <c r="AF219" s="132"/>
      <c r="AG219" s="132"/>
      <c r="AH219" s="132"/>
      <c r="AI219" s="132"/>
      <c r="AJ219" s="132"/>
      <c r="AK219" s="132"/>
    </row>
    <row r="220" spans="24:37" ht="14" x14ac:dyDescent="0.15">
      <c r="X220" s="132"/>
      <c r="Y220" s="132"/>
      <c r="Z220" s="132"/>
      <c r="AA220" s="132"/>
      <c r="AB220" s="132"/>
      <c r="AC220" s="132"/>
      <c r="AD220" s="132"/>
      <c r="AE220" s="132"/>
      <c r="AF220" s="132"/>
      <c r="AG220" s="132"/>
      <c r="AH220" s="132"/>
      <c r="AI220" s="132"/>
      <c r="AJ220" s="132"/>
      <c r="AK220" s="132"/>
    </row>
    <row r="221" spans="24:37" ht="14" x14ac:dyDescent="0.15">
      <c r="X221" s="132"/>
      <c r="Y221" s="132"/>
      <c r="Z221" s="132"/>
      <c r="AA221" s="132"/>
      <c r="AB221" s="132"/>
      <c r="AC221" s="132"/>
      <c r="AD221" s="132"/>
      <c r="AE221" s="132"/>
      <c r="AF221" s="132"/>
      <c r="AG221" s="132"/>
      <c r="AH221" s="132"/>
      <c r="AI221" s="132"/>
      <c r="AJ221" s="132"/>
      <c r="AK221" s="132"/>
    </row>
    <row r="222" spans="24:37" ht="14" x14ac:dyDescent="0.15">
      <c r="X222" s="132"/>
      <c r="Y222" s="132"/>
      <c r="Z222" s="132"/>
      <c r="AA222" s="132"/>
      <c r="AB222" s="132"/>
      <c r="AC222" s="132"/>
      <c r="AD222" s="132"/>
      <c r="AE222" s="132"/>
      <c r="AF222" s="132"/>
      <c r="AG222" s="132"/>
      <c r="AH222" s="132"/>
      <c r="AI222" s="132"/>
      <c r="AJ222" s="132"/>
      <c r="AK222" s="132"/>
    </row>
    <row r="223" spans="24:37" ht="14" x14ac:dyDescent="0.15">
      <c r="X223" s="132"/>
      <c r="Y223" s="132"/>
      <c r="Z223" s="132"/>
      <c r="AA223" s="132"/>
      <c r="AB223" s="132"/>
      <c r="AC223" s="132"/>
      <c r="AD223" s="132"/>
      <c r="AE223" s="132"/>
      <c r="AF223" s="132"/>
      <c r="AG223" s="132"/>
      <c r="AH223" s="132"/>
      <c r="AI223" s="132"/>
      <c r="AJ223" s="132"/>
      <c r="AK223" s="132"/>
    </row>
    <row r="224" spans="24:37" ht="14" x14ac:dyDescent="0.15">
      <c r="X224" s="132"/>
      <c r="Y224" s="132"/>
      <c r="Z224" s="132"/>
      <c r="AA224" s="132"/>
      <c r="AB224" s="132"/>
      <c r="AC224" s="132"/>
      <c r="AD224" s="132"/>
      <c r="AE224" s="132"/>
      <c r="AF224" s="132"/>
      <c r="AG224" s="132"/>
      <c r="AH224" s="132"/>
      <c r="AI224" s="132"/>
      <c r="AJ224" s="132"/>
      <c r="AK224" s="132"/>
    </row>
    <row r="225" spans="24:37" ht="14" x14ac:dyDescent="0.15">
      <c r="X225" s="132"/>
      <c r="Y225" s="132"/>
      <c r="Z225" s="132"/>
      <c r="AA225" s="132"/>
      <c r="AB225" s="132"/>
      <c r="AC225" s="132"/>
      <c r="AD225" s="132"/>
      <c r="AE225" s="132"/>
      <c r="AF225" s="132"/>
      <c r="AG225" s="132"/>
      <c r="AH225" s="132"/>
      <c r="AI225" s="132"/>
      <c r="AJ225" s="132"/>
      <c r="AK225" s="132"/>
    </row>
    <row r="226" spans="24:37" ht="14" x14ac:dyDescent="0.15">
      <c r="X226" s="132"/>
      <c r="Y226" s="132"/>
      <c r="Z226" s="132"/>
      <c r="AA226" s="132"/>
      <c r="AB226" s="132"/>
      <c r="AC226" s="132"/>
      <c r="AD226" s="132"/>
      <c r="AE226" s="132"/>
      <c r="AF226" s="132"/>
      <c r="AG226" s="132"/>
      <c r="AH226" s="132"/>
      <c r="AI226" s="132"/>
      <c r="AJ226" s="132"/>
      <c r="AK226" s="132"/>
    </row>
    <row r="227" spans="24:37" ht="14" x14ac:dyDescent="0.15">
      <c r="X227" s="132"/>
      <c r="Y227" s="132"/>
      <c r="Z227" s="132"/>
      <c r="AA227" s="132"/>
      <c r="AB227" s="132"/>
      <c r="AC227" s="132"/>
      <c r="AD227" s="132"/>
      <c r="AE227" s="132"/>
      <c r="AF227" s="132"/>
      <c r="AG227" s="132"/>
      <c r="AH227" s="132"/>
      <c r="AI227" s="132"/>
      <c r="AJ227" s="132"/>
      <c r="AK227" s="132"/>
    </row>
    <row r="228" spans="24:37" ht="14" x14ac:dyDescent="0.15">
      <c r="X228" s="132"/>
      <c r="Y228" s="132"/>
      <c r="Z228" s="132"/>
      <c r="AA228" s="132"/>
      <c r="AB228" s="132"/>
      <c r="AC228" s="132"/>
      <c r="AD228" s="132"/>
      <c r="AE228" s="132"/>
      <c r="AF228" s="132"/>
      <c r="AG228" s="132"/>
      <c r="AH228" s="132"/>
      <c r="AI228" s="132"/>
      <c r="AJ228" s="132"/>
      <c r="AK228" s="132"/>
    </row>
    <row r="229" spans="24:37" ht="14" x14ac:dyDescent="0.15">
      <c r="X229" s="132"/>
      <c r="Y229" s="132"/>
      <c r="Z229" s="132"/>
      <c r="AA229" s="132"/>
      <c r="AB229" s="132"/>
      <c r="AC229" s="132"/>
      <c r="AD229" s="132"/>
      <c r="AE229" s="132"/>
      <c r="AF229" s="132"/>
      <c r="AG229" s="132"/>
      <c r="AH229" s="132"/>
      <c r="AI229" s="132"/>
      <c r="AJ229" s="132"/>
      <c r="AK229" s="132"/>
    </row>
    <row r="230" spans="24:37" ht="14" x14ac:dyDescent="0.15">
      <c r="X230" s="132"/>
      <c r="Y230" s="132"/>
      <c r="Z230" s="132"/>
      <c r="AA230" s="132"/>
      <c r="AB230" s="132"/>
      <c r="AC230" s="132"/>
      <c r="AD230" s="132"/>
      <c r="AE230" s="132"/>
      <c r="AF230" s="132"/>
      <c r="AG230" s="132"/>
      <c r="AH230" s="132"/>
      <c r="AI230" s="132"/>
      <c r="AJ230" s="132"/>
      <c r="AK230" s="132"/>
    </row>
    <row r="231" spans="24:37" ht="14" x14ac:dyDescent="0.15">
      <c r="X231" s="132"/>
      <c r="Y231" s="132"/>
      <c r="Z231" s="132"/>
      <c r="AA231" s="132"/>
      <c r="AB231" s="132"/>
      <c r="AC231" s="132"/>
      <c r="AD231" s="132"/>
      <c r="AE231" s="132"/>
      <c r="AF231" s="132"/>
      <c r="AG231" s="132"/>
      <c r="AH231" s="132"/>
      <c r="AI231" s="132"/>
      <c r="AJ231" s="132"/>
      <c r="AK231" s="132"/>
    </row>
    <row r="232" spans="24:37" ht="14" x14ac:dyDescent="0.15">
      <c r="X232" s="132"/>
      <c r="Y232" s="132"/>
      <c r="Z232" s="132"/>
      <c r="AA232" s="132"/>
      <c r="AB232" s="132"/>
      <c r="AC232" s="132"/>
      <c r="AD232" s="132"/>
      <c r="AE232" s="132"/>
      <c r="AF232" s="132"/>
      <c r="AG232" s="132"/>
      <c r="AH232" s="132"/>
      <c r="AI232" s="132"/>
      <c r="AJ232" s="132"/>
      <c r="AK232" s="132"/>
    </row>
    <row r="233" spans="24:37" ht="14" x14ac:dyDescent="0.15">
      <c r="X233" s="132"/>
      <c r="Y233" s="132"/>
      <c r="Z233" s="132"/>
      <c r="AA233" s="132"/>
      <c r="AB233" s="132"/>
      <c r="AC233" s="132"/>
      <c r="AD233" s="132"/>
      <c r="AE233" s="132"/>
      <c r="AF233" s="132"/>
      <c r="AG233" s="132"/>
      <c r="AH233" s="132"/>
      <c r="AI233" s="132"/>
      <c r="AJ233" s="132"/>
      <c r="AK233" s="132"/>
    </row>
    <row r="234" spans="24:37" ht="14" x14ac:dyDescent="0.15">
      <c r="X234" s="132"/>
      <c r="Y234" s="132"/>
      <c r="Z234" s="132"/>
      <c r="AA234" s="132"/>
      <c r="AB234" s="132"/>
      <c r="AC234" s="132"/>
      <c r="AD234" s="132"/>
      <c r="AE234" s="132"/>
      <c r="AF234" s="132"/>
      <c r="AG234" s="132"/>
      <c r="AH234" s="132"/>
      <c r="AI234" s="132"/>
      <c r="AJ234" s="132"/>
      <c r="AK234" s="132"/>
    </row>
    <row r="235" spans="24:37" ht="14" x14ac:dyDescent="0.15">
      <c r="X235" s="132"/>
      <c r="Y235" s="132"/>
      <c r="Z235" s="132"/>
      <c r="AA235" s="132"/>
      <c r="AB235" s="132"/>
      <c r="AC235" s="132"/>
      <c r="AD235" s="132"/>
      <c r="AE235" s="132"/>
      <c r="AF235" s="132"/>
      <c r="AG235" s="132"/>
      <c r="AH235" s="132"/>
      <c r="AI235" s="132"/>
      <c r="AJ235" s="132"/>
      <c r="AK235" s="132"/>
    </row>
    <row r="236" spans="24:37" ht="14" x14ac:dyDescent="0.15">
      <c r="X236" s="132"/>
      <c r="Y236" s="132"/>
      <c r="Z236" s="132"/>
      <c r="AA236" s="132"/>
      <c r="AB236" s="132"/>
      <c r="AC236" s="132"/>
      <c r="AD236" s="132"/>
      <c r="AE236" s="132"/>
      <c r="AF236" s="132"/>
      <c r="AG236" s="132"/>
      <c r="AH236" s="132"/>
      <c r="AI236" s="132"/>
      <c r="AJ236" s="132"/>
      <c r="AK236" s="132"/>
    </row>
    <row r="237" spans="24:37" ht="14" x14ac:dyDescent="0.15">
      <c r="X237" s="132"/>
      <c r="Y237" s="132"/>
      <c r="Z237" s="132"/>
      <c r="AA237" s="132"/>
      <c r="AB237" s="132"/>
      <c r="AC237" s="132"/>
      <c r="AD237" s="132"/>
      <c r="AE237" s="132"/>
      <c r="AF237" s="132"/>
      <c r="AG237" s="132"/>
      <c r="AH237" s="132"/>
      <c r="AI237" s="132"/>
      <c r="AJ237" s="132"/>
      <c r="AK237" s="132"/>
    </row>
    <row r="238" spans="24:37" ht="14" x14ac:dyDescent="0.15">
      <c r="X238" s="132"/>
      <c r="Y238" s="132"/>
      <c r="Z238" s="132"/>
      <c r="AA238" s="132"/>
      <c r="AB238" s="132"/>
      <c r="AC238" s="132"/>
      <c r="AD238" s="132"/>
      <c r="AE238" s="132"/>
      <c r="AF238" s="132"/>
      <c r="AG238" s="132"/>
      <c r="AH238" s="132"/>
      <c r="AI238" s="132"/>
      <c r="AJ238" s="132"/>
      <c r="AK238" s="132"/>
    </row>
    <row r="239" spans="24:37" ht="14" x14ac:dyDescent="0.15">
      <c r="X239" s="132"/>
      <c r="Y239" s="132"/>
      <c r="Z239" s="132"/>
      <c r="AA239" s="132"/>
      <c r="AB239" s="132"/>
      <c r="AC239" s="132"/>
      <c r="AD239" s="132"/>
      <c r="AE239" s="132"/>
      <c r="AF239" s="132"/>
      <c r="AG239" s="132"/>
      <c r="AH239" s="132"/>
      <c r="AI239" s="132"/>
      <c r="AJ239" s="132"/>
      <c r="AK239" s="132"/>
    </row>
    <row r="240" spans="24:37" ht="14" x14ac:dyDescent="0.15">
      <c r="X240" s="132"/>
      <c r="Y240" s="132"/>
      <c r="Z240" s="132"/>
      <c r="AA240" s="132"/>
      <c r="AB240" s="132"/>
      <c r="AC240" s="132"/>
      <c r="AD240" s="132"/>
      <c r="AE240" s="132"/>
      <c r="AF240" s="132"/>
      <c r="AG240" s="132"/>
      <c r="AH240" s="132"/>
      <c r="AI240" s="132"/>
      <c r="AJ240" s="132"/>
      <c r="AK240" s="132"/>
    </row>
    <row r="241" spans="24:37" ht="14" x14ac:dyDescent="0.15">
      <c r="X241" s="132"/>
      <c r="Y241" s="132"/>
      <c r="Z241" s="132"/>
      <c r="AA241" s="132"/>
      <c r="AB241" s="132"/>
      <c r="AC241" s="132"/>
      <c r="AD241" s="132"/>
      <c r="AE241" s="132"/>
      <c r="AF241" s="132"/>
      <c r="AG241" s="132"/>
      <c r="AH241" s="132"/>
      <c r="AI241" s="132"/>
      <c r="AJ241" s="132"/>
      <c r="AK241" s="132"/>
    </row>
    <row r="242" spans="24:37" ht="14" x14ac:dyDescent="0.15">
      <c r="X242" s="132"/>
      <c r="Y242" s="132"/>
      <c r="Z242" s="132"/>
      <c r="AA242" s="132"/>
      <c r="AB242" s="132"/>
      <c r="AC242" s="132"/>
      <c r="AD242" s="132"/>
      <c r="AE242" s="132"/>
      <c r="AF242" s="132"/>
      <c r="AG242" s="132"/>
      <c r="AH242" s="132"/>
      <c r="AI242" s="132"/>
      <c r="AJ242" s="132"/>
      <c r="AK242" s="132"/>
    </row>
    <row r="243" spans="24:37" ht="14" x14ac:dyDescent="0.15">
      <c r="X243" s="132"/>
      <c r="Y243" s="132"/>
      <c r="Z243" s="132"/>
      <c r="AA243" s="132"/>
      <c r="AB243" s="132"/>
      <c r="AC243" s="132"/>
      <c r="AD243" s="132"/>
      <c r="AE243" s="132"/>
      <c r="AF243" s="132"/>
      <c r="AG243" s="132"/>
      <c r="AH243" s="132"/>
      <c r="AI243" s="132"/>
      <c r="AJ243" s="132"/>
      <c r="AK243" s="132"/>
    </row>
    <row r="244" spans="24:37" ht="14" x14ac:dyDescent="0.15">
      <c r="X244" s="132"/>
      <c r="Y244" s="132"/>
      <c r="Z244" s="132"/>
      <c r="AA244" s="132"/>
      <c r="AB244" s="132"/>
      <c r="AC244" s="132"/>
      <c r="AD244" s="132"/>
      <c r="AE244" s="132"/>
      <c r="AF244" s="132"/>
      <c r="AG244" s="132"/>
      <c r="AH244" s="132"/>
      <c r="AI244" s="132"/>
      <c r="AJ244" s="132"/>
      <c r="AK244" s="132"/>
    </row>
    <row r="245" spans="24:37" ht="14" x14ac:dyDescent="0.15">
      <c r="X245" s="132"/>
      <c r="Y245" s="132"/>
      <c r="Z245" s="132"/>
      <c r="AA245" s="132"/>
      <c r="AB245" s="132"/>
      <c r="AC245" s="132"/>
      <c r="AD245" s="132"/>
      <c r="AE245" s="132"/>
      <c r="AF245" s="132"/>
      <c r="AG245" s="132"/>
      <c r="AH245" s="132"/>
      <c r="AI245" s="132"/>
      <c r="AJ245" s="132"/>
      <c r="AK245" s="132"/>
    </row>
    <row r="246" spans="24:37" ht="14" x14ac:dyDescent="0.15">
      <c r="X246" s="132"/>
      <c r="Y246" s="132"/>
      <c r="Z246" s="132"/>
      <c r="AA246" s="132"/>
      <c r="AB246" s="132"/>
      <c r="AC246" s="132"/>
      <c r="AD246" s="132"/>
      <c r="AE246" s="132"/>
      <c r="AF246" s="132"/>
      <c r="AG246" s="132"/>
      <c r="AH246" s="132"/>
      <c r="AI246" s="132"/>
      <c r="AJ246" s="132"/>
      <c r="AK246" s="132"/>
    </row>
    <row r="247" spans="24:37" ht="14" x14ac:dyDescent="0.15">
      <c r="X247" s="132"/>
      <c r="Y247" s="132"/>
      <c r="Z247" s="132"/>
      <c r="AA247" s="132"/>
      <c r="AB247" s="132"/>
      <c r="AC247" s="132"/>
      <c r="AD247" s="132"/>
      <c r="AE247" s="132"/>
      <c r="AF247" s="132"/>
      <c r="AG247" s="132"/>
      <c r="AH247" s="132"/>
      <c r="AI247" s="132"/>
      <c r="AJ247" s="132"/>
      <c r="AK247" s="132"/>
    </row>
    <row r="248" spans="24:37" ht="14" x14ac:dyDescent="0.15">
      <c r="X248" s="132"/>
      <c r="Y248" s="132"/>
      <c r="Z248" s="132"/>
      <c r="AA248" s="132"/>
      <c r="AB248" s="132"/>
      <c r="AC248" s="132"/>
      <c r="AD248" s="132"/>
      <c r="AE248" s="132"/>
      <c r="AF248" s="132"/>
      <c r="AG248" s="132"/>
      <c r="AH248" s="132"/>
      <c r="AI248" s="132"/>
      <c r="AJ248" s="132"/>
      <c r="AK248" s="132"/>
    </row>
    <row r="249" spans="24:37" ht="14" x14ac:dyDescent="0.15">
      <c r="X249" s="132"/>
      <c r="Y249" s="132"/>
      <c r="Z249" s="132"/>
      <c r="AA249" s="132"/>
      <c r="AB249" s="132"/>
      <c r="AC249" s="132"/>
      <c r="AD249" s="132"/>
      <c r="AE249" s="132"/>
      <c r="AF249" s="132"/>
      <c r="AG249" s="132"/>
      <c r="AH249" s="132"/>
      <c r="AI249" s="132"/>
      <c r="AJ249" s="132"/>
      <c r="AK249" s="132"/>
    </row>
    <row r="250" spans="24:37" ht="14" x14ac:dyDescent="0.15">
      <c r="X250" s="132"/>
      <c r="Y250" s="132"/>
      <c r="Z250" s="132"/>
      <c r="AA250" s="132"/>
      <c r="AB250" s="132"/>
      <c r="AC250" s="132"/>
      <c r="AD250" s="132"/>
      <c r="AE250" s="132"/>
      <c r="AF250" s="132"/>
      <c r="AG250" s="132"/>
      <c r="AH250" s="132"/>
      <c r="AI250" s="132"/>
      <c r="AJ250" s="132"/>
      <c r="AK250" s="132"/>
    </row>
    <row r="251" spans="24:37" ht="14" x14ac:dyDescent="0.15">
      <c r="X251" s="132"/>
      <c r="Y251" s="132"/>
      <c r="Z251" s="132"/>
      <c r="AA251" s="132"/>
      <c r="AB251" s="132"/>
      <c r="AC251" s="132"/>
      <c r="AD251" s="132"/>
      <c r="AE251" s="132"/>
      <c r="AF251" s="132"/>
      <c r="AG251" s="132"/>
      <c r="AH251" s="132"/>
      <c r="AI251" s="132"/>
      <c r="AJ251" s="132"/>
      <c r="AK251" s="132"/>
    </row>
    <row r="252" spans="24:37" ht="14" x14ac:dyDescent="0.15">
      <c r="X252" s="132"/>
      <c r="Y252" s="132"/>
      <c r="Z252" s="132"/>
      <c r="AA252" s="132"/>
      <c r="AB252" s="132"/>
      <c r="AC252" s="132"/>
      <c r="AD252" s="132"/>
      <c r="AE252" s="132"/>
      <c r="AF252" s="132"/>
      <c r="AG252" s="132"/>
      <c r="AH252" s="132"/>
      <c r="AI252" s="132"/>
      <c r="AJ252" s="132"/>
      <c r="AK252" s="132"/>
    </row>
    <row r="253" spans="24:37" ht="14" x14ac:dyDescent="0.15">
      <c r="X253" s="132"/>
      <c r="Y253" s="132"/>
      <c r="Z253" s="132"/>
      <c r="AA253" s="132"/>
      <c r="AB253" s="132"/>
      <c r="AC253" s="132"/>
      <c r="AD253" s="132"/>
      <c r="AE253" s="132"/>
      <c r="AF253" s="132"/>
      <c r="AG253" s="132"/>
      <c r="AH253" s="132"/>
      <c r="AI253" s="132"/>
      <c r="AJ253" s="132"/>
      <c r="AK253" s="132"/>
    </row>
    <row r="254" spans="24:37" ht="14" x14ac:dyDescent="0.15">
      <c r="X254" s="132"/>
      <c r="Y254" s="132"/>
      <c r="Z254" s="132"/>
      <c r="AA254" s="132"/>
      <c r="AB254" s="132"/>
      <c r="AC254" s="132"/>
      <c r="AD254" s="132"/>
      <c r="AE254" s="132"/>
      <c r="AF254" s="132"/>
      <c r="AG254" s="132"/>
      <c r="AH254" s="132"/>
      <c r="AI254" s="132"/>
      <c r="AJ254" s="132"/>
      <c r="AK254" s="132"/>
    </row>
    <row r="255" spans="24:37" ht="14" x14ac:dyDescent="0.15">
      <c r="X255" s="132"/>
      <c r="Y255" s="132"/>
      <c r="Z255" s="132"/>
      <c r="AA255" s="132"/>
      <c r="AB255" s="132"/>
      <c r="AC255" s="132"/>
      <c r="AD255" s="132"/>
      <c r="AE255" s="132"/>
      <c r="AF255" s="132"/>
      <c r="AG255" s="132"/>
      <c r="AH255" s="132"/>
      <c r="AI255" s="132"/>
      <c r="AJ255" s="132"/>
      <c r="AK255" s="132"/>
    </row>
    <row r="256" spans="24:37" ht="14" x14ac:dyDescent="0.15">
      <c r="X256" s="132"/>
      <c r="Y256" s="132"/>
      <c r="Z256" s="132"/>
      <c r="AA256" s="132"/>
      <c r="AB256" s="132"/>
      <c r="AC256" s="132"/>
      <c r="AD256" s="132"/>
      <c r="AE256" s="132"/>
      <c r="AF256" s="132"/>
      <c r="AG256" s="132"/>
      <c r="AH256" s="132"/>
      <c r="AI256" s="132"/>
      <c r="AJ256" s="132"/>
      <c r="AK256" s="132"/>
    </row>
    <row r="257" spans="24:37" ht="14" x14ac:dyDescent="0.15">
      <c r="X257" s="132"/>
      <c r="Y257" s="132"/>
      <c r="Z257" s="132"/>
      <c r="AA257" s="132"/>
      <c r="AB257" s="132"/>
      <c r="AC257" s="132"/>
      <c r="AD257" s="132"/>
      <c r="AE257" s="132"/>
      <c r="AF257" s="132"/>
      <c r="AG257" s="132"/>
      <c r="AH257" s="132"/>
      <c r="AI257" s="132"/>
      <c r="AJ257" s="132"/>
      <c r="AK257" s="132"/>
    </row>
    <row r="258" spans="24:37" ht="14" x14ac:dyDescent="0.15">
      <c r="X258" s="132"/>
      <c r="Y258" s="132"/>
      <c r="Z258" s="132"/>
      <c r="AA258" s="132"/>
      <c r="AB258" s="132"/>
      <c r="AC258" s="132"/>
      <c r="AD258" s="132"/>
      <c r="AE258" s="132"/>
      <c r="AF258" s="132"/>
      <c r="AG258" s="132"/>
      <c r="AH258" s="132"/>
      <c r="AI258" s="132"/>
      <c r="AJ258" s="132"/>
      <c r="AK258" s="132"/>
    </row>
    <row r="259" spans="24:37" ht="14" x14ac:dyDescent="0.15">
      <c r="X259" s="132"/>
      <c r="Y259" s="132"/>
      <c r="Z259" s="132"/>
      <c r="AA259" s="132"/>
      <c r="AB259" s="132"/>
      <c r="AC259" s="132"/>
      <c r="AD259" s="132"/>
      <c r="AE259" s="132"/>
      <c r="AF259" s="132"/>
      <c r="AG259" s="132"/>
      <c r="AH259" s="132"/>
      <c r="AI259" s="132"/>
      <c r="AJ259" s="132"/>
      <c r="AK259" s="132"/>
    </row>
    <row r="260" spans="24:37" ht="14" x14ac:dyDescent="0.15">
      <c r="X260" s="132"/>
      <c r="Y260" s="132"/>
      <c r="Z260" s="132"/>
      <c r="AA260" s="132"/>
      <c r="AB260" s="132"/>
      <c r="AC260" s="132"/>
      <c r="AD260" s="132"/>
      <c r="AE260" s="132"/>
      <c r="AF260" s="132"/>
      <c r="AG260" s="132"/>
      <c r="AH260" s="132"/>
      <c r="AI260" s="132"/>
      <c r="AJ260" s="132"/>
      <c r="AK260" s="132"/>
    </row>
    <row r="261" spans="24:37" ht="14" x14ac:dyDescent="0.15">
      <c r="X261" s="132"/>
      <c r="Y261" s="132"/>
      <c r="Z261" s="132"/>
      <c r="AA261" s="132"/>
      <c r="AB261" s="132"/>
      <c r="AC261" s="132"/>
      <c r="AD261" s="132"/>
      <c r="AE261" s="132"/>
      <c r="AF261" s="132"/>
      <c r="AG261" s="132"/>
      <c r="AH261" s="132"/>
      <c r="AI261" s="132"/>
      <c r="AJ261" s="132"/>
      <c r="AK261" s="132"/>
    </row>
    <row r="262" spans="24:37" ht="14" x14ac:dyDescent="0.15">
      <c r="X262" s="132"/>
      <c r="Y262" s="132"/>
      <c r="Z262" s="132"/>
      <c r="AA262" s="132"/>
      <c r="AB262" s="132"/>
      <c r="AC262" s="132"/>
      <c r="AD262" s="132"/>
      <c r="AE262" s="132"/>
      <c r="AF262" s="132"/>
      <c r="AG262" s="132"/>
      <c r="AH262" s="132"/>
      <c r="AI262" s="132"/>
      <c r="AJ262" s="132"/>
      <c r="AK262" s="132"/>
    </row>
    <row r="263" spans="24:37" ht="14" x14ac:dyDescent="0.15">
      <c r="X263" s="132"/>
      <c r="Y263" s="132"/>
      <c r="Z263" s="132"/>
      <c r="AA263" s="132"/>
      <c r="AB263" s="132"/>
      <c r="AC263" s="132"/>
      <c r="AD263" s="132"/>
      <c r="AE263" s="132"/>
      <c r="AF263" s="132"/>
      <c r="AG263" s="132"/>
      <c r="AH263" s="132"/>
      <c r="AI263" s="132"/>
      <c r="AJ263" s="132"/>
      <c r="AK263" s="132"/>
    </row>
    <row r="264" spans="24:37" ht="14" x14ac:dyDescent="0.15">
      <c r="X264" s="132"/>
      <c r="Y264" s="132"/>
      <c r="Z264" s="132"/>
      <c r="AA264" s="132"/>
      <c r="AB264" s="132"/>
      <c r="AC264" s="132"/>
      <c r="AD264" s="132"/>
      <c r="AE264" s="132"/>
      <c r="AF264" s="132"/>
      <c r="AG264" s="132"/>
      <c r="AH264" s="132"/>
      <c r="AI264" s="132"/>
      <c r="AJ264" s="132"/>
      <c r="AK264" s="132"/>
    </row>
    <row r="265" spans="24:37" ht="14" x14ac:dyDescent="0.15">
      <c r="X265" s="132"/>
      <c r="Y265" s="132"/>
      <c r="Z265" s="132"/>
      <c r="AA265" s="132"/>
      <c r="AB265" s="132"/>
      <c r="AC265" s="132"/>
      <c r="AD265" s="132"/>
      <c r="AE265" s="132"/>
      <c r="AF265" s="132"/>
      <c r="AG265" s="132"/>
      <c r="AH265" s="132"/>
      <c r="AI265" s="132"/>
      <c r="AJ265" s="132"/>
      <c r="AK265" s="132"/>
    </row>
    <row r="266" spans="24:37" ht="14" x14ac:dyDescent="0.15">
      <c r="X266" s="132"/>
      <c r="Y266" s="132"/>
      <c r="Z266" s="132"/>
      <c r="AA266" s="132"/>
      <c r="AB266" s="132"/>
      <c r="AC266" s="132"/>
      <c r="AD266" s="132"/>
      <c r="AE266" s="132"/>
      <c r="AF266" s="132"/>
      <c r="AG266" s="132"/>
      <c r="AH266" s="132"/>
      <c r="AI266" s="132"/>
      <c r="AJ266" s="132"/>
      <c r="AK266" s="132"/>
    </row>
    <row r="267" spans="24:37" ht="14" x14ac:dyDescent="0.15">
      <c r="X267" s="132"/>
      <c r="Y267" s="132"/>
      <c r="Z267" s="132"/>
      <c r="AA267" s="132"/>
      <c r="AB267" s="132"/>
      <c r="AC267" s="132"/>
      <c r="AD267" s="132"/>
      <c r="AE267" s="132"/>
      <c r="AF267" s="132"/>
      <c r="AG267" s="132"/>
      <c r="AH267" s="132"/>
      <c r="AI267" s="132"/>
      <c r="AJ267" s="132"/>
      <c r="AK267" s="132"/>
    </row>
    <row r="268" spans="24:37" ht="14" x14ac:dyDescent="0.15">
      <c r="X268" s="132"/>
      <c r="Y268" s="132"/>
      <c r="Z268" s="132"/>
      <c r="AA268" s="132"/>
      <c r="AB268" s="132"/>
      <c r="AC268" s="132"/>
      <c r="AD268" s="132"/>
      <c r="AE268" s="132"/>
      <c r="AF268" s="132"/>
      <c r="AG268" s="132"/>
      <c r="AH268" s="132"/>
      <c r="AI268" s="132"/>
      <c r="AJ268" s="132"/>
      <c r="AK268" s="132"/>
    </row>
    <row r="269" spans="24:37" ht="14" x14ac:dyDescent="0.15">
      <c r="X269" s="132"/>
      <c r="Y269" s="132"/>
      <c r="Z269" s="132"/>
      <c r="AA269" s="132"/>
      <c r="AB269" s="132"/>
      <c r="AC269" s="132"/>
      <c r="AD269" s="132"/>
      <c r="AE269" s="132"/>
      <c r="AF269" s="132"/>
      <c r="AG269" s="132"/>
      <c r="AH269" s="132"/>
      <c r="AI269" s="132"/>
      <c r="AJ269" s="132"/>
      <c r="AK269" s="132"/>
    </row>
    <row r="270" spans="24:37" ht="14" x14ac:dyDescent="0.15">
      <c r="X270" s="132"/>
      <c r="Y270" s="132"/>
      <c r="Z270" s="132"/>
      <c r="AA270" s="132"/>
      <c r="AB270" s="132"/>
      <c r="AC270" s="132"/>
      <c r="AD270" s="132"/>
      <c r="AE270" s="132"/>
      <c r="AF270" s="132"/>
      <c r="AG270" s="132"/>
      <c r="AH270" s="132"/>
      <c r="AI270" s="132"/>
      <c r="AJ270" s="132"/>
      <c r="AK270" s="132"/>
    </row>
    <row r="271" spans="24:37" ht="14" x14ac:dyDescent="0.15">
      <c r="X271" s="132"/>
      <c r="Y271" s="132"/>
      <c r="Z271" s="132"/>
      <c r="AA271" s="132"/>
      <c r="AB271" s="132"/>
      <c r="AC271" s="132"/>
      <c r="AD271" s="132"/>
      <c r="AE271" s="132"/>
      <c r="AF271" s="132"/>
      <c r="AG271" s="132"/>
      <c r="AH271" s="132"/>
      <c r="AI271" s="132"/>
      <c r="AJ271" s="132"/>
      <c r="AK271" s="132"/>
    </row>
    <row r="272" spans="24:37" ht="14" x14ac:dyDescent="0.15">
      <c r="X272" s="132"/>
      <c r="Y272" s="132"/>
      <c r="Z272" s="132"/>
      <c r="AA272" s="132"/>
      <c r="AB272" s="132"/>
      <c r="AC272" s="132"/>
      <c r="AD272" s="132"/>
      <c r="AE272" s="132"/>
      <c r="AF272" s="132"/>
      <c r="AG272" s="132"/>
      <c r="AH272" s="132"/>
      <c r="AI272" s="132"/>
      <c r="AJ272" s="132"/>
      <c r="AK272" s="132"/>
    </row>
    <row r="273" spans="24:37" ht="14" x14ac:dyDescent="0.15">
      <c r="X273" s="132"/>
      <c r="Y273" s="132"/>
      <c r="Z273" s="132"/>
      <c r="AA273" s="132"/>
      <c r="AB273" s="132"/>
      <c r="AC273" s="132"/>
      <c r="AD273" s="132"/>
      <c r="AE273" s="132"/>
      <c r="AF273" s="132"/>
      <c r="AG273" s="132"/>
      <c r="AH273" s="132"/>
      <c r="AI273" s="132"/>
      <c r="AJ273" s="132"/>
      <c r="AK273" s="132"/>
    </row>
    <row r="274" spans="24:37" ht="14" x14ac:dyDescent="0.15">
      <c r="X274" s="132"/>
      <c r="Y274" s="132"/>
      <c r="Z274" s="132"/>
      <c r="AA274" s="132"/>
      <c r="AB274" s="132"/>
      <c r="AC274" s="132"/>
      <c r="AD274" s="132"/>
      <c r="AE274" s="132"/>
      <c r="AF274" s="132"/>
      <c r="AG274" s="132"/>
      <c r="AH274" s="132"/>
      <c r="AI274" s="132"/>
      <c r="AJ274" s="132"/>
      <c r="AK274" s="132"/>
    </row>
    <row r="275" spans="24:37" ht="14" x14ac:dyDescent="0.15">
      <c r="X275" s="132"/>
      <c r="Y275" s="132"/>
      <c r="Z275" s="132"/>
      <c r="AA275" s="132"/>
      <c r="AB275" s="132"/>
      <c r="AC275" s="132"/>
      <c r="AD275" s="132"/>
      <c r="AE275" s="132"/>
      <c r="AF275" s="132"/>
      <c r="AG275" s="132"/>
      <c r="AH275" s="132"/>
      <c r="AI275" s="132"/>
      <c r="AJ275" s="132"/>
      <c r="AK275" s="132"/>
    </row>
    <row r="276" spans="24:37" ht="14" x14ac:dyDescent="0.15">
      <c r="X276" s="132"/>
      <c r="Y276" s="132"/>
      <c r="Z276" s="132"/>
      <c r="AA276" s="132"/>
      <c r="AB276" s="132"/>
      <c r="AC276" s="132"/>
      <c r="AD276" s="132"/>
      <c r="AE276" s="132"/>
      <c r="AF276" s="132"/>
      <c r="AG276" s="132"/>
      <c r="AH276" s="132"/>
      <c r="AI276" s="132"/>
      <c r="AJ276" s="132"/>
      <c r="AK276" s="132"/>
    </row>
    <row r="277" spans="24:37" ht="14" x14ac:dyDescent="0.15">
      <c r="X277" s="132"/>
      <c r="Y277" s="132"/>
      <c r="Z277" s="132"/>
      <c r="AA277" s="132"/>
      <c r="AB277" s="132"/>
      <c r="AC277" s="132"/>
      <c r="AD277" s="132"/>
      <c r="AE277" s="132"/>
      <c r="AF277" s="132"/>
      <c r="AG277" s="132"/>
      <c r="AH277" s="132"/>
      <c r="AI277" s="132"/>
      <c r="AJ277" s="132"/>
      <c r="AK277" s="132"/>
    </row>
    <row r="278" spans="24:37" ht="14" x14ac:dyDescent="0.15">
      <c r="X278" s="132"/>
      <c r="Y278" s="132"/>
      <c r="Z278" s="132"/>
      <c r="AA278" s="132"/>
      <c r="AB278" s="132"/>
      <c r="AC278" s="132"/>
      <c r="AD278" s="132"/>
      <c r="AE278" s="132"/>
      <c r="AF278" s="132"/>
      <c r="AG278" s="132"/>
      <c r="AH278" s="132"/>
      <c r="AI278" s="132"/>
      <c r="AJ278" s="132"/>
      <c r="AK278" s="132"/>
    </row>
    <row r="279" spans="24:37" ht="14" x14ac:dyDescent="0.15">
      <c r="X279" s="132"/>
      <c r="Y279" s="132"/>
      <c r="Z279" s="132"/>
      <c r="AA279" s="132"/>
      <c r="AB279" s="132"/>
      <c r="AC279" s="132"/>
      <c r="AD279" s="132"/>
      <c r="AE279" s="132"/>
      <c r="AF279" s="132"/>
      <c r="AG279" s="132"/>
      <c r="AH279" s="132"/>
      <c r="AI279" s="132"/>
      <c r="AJ279" s="132"/>
      <c r="AK279" s="132"/>
    </row>
    <row r="280" spans="24:37" ht="14" x14ac:dyDescent="0.15">
      <c r="X280" s="132"/>
      <c r="Y280" s="132"/>
      <c r="Z280" s="132"/>
      <c r="AA280" s="132"/>
      <c r="AB280" s="132"/>
      <c r="AC280" s="132"/>
      <c r="AD280" s="132"/>
      <c r="AE280" s="132"/>
      <c r="AF280" s="132"/>
      <c r="AG280" s="132"/>
      <c r="AH280" s="132"/>
      <c r="AI280" s="132"/>
      <c r="AJ280" s="132"/>
      <c r="AK280" s="132"/>
    </row>
    <row r="281" spans="24:37" ht="14" x14ac:dyDescent="0.15">
      <c r="X281" s="132"/>
      <c r="Y281" s="132"/>
      <c r="Z281" s="132"/>
      <c r="AA281" s="132"/>
      <c r="AB281" s="132"/>
      <c r="AC281" s="132"/>
      <c r="AD281" s="132"/>
      <c r="AE281" s="132"/>
      <c r="AF281" s="132"/>
      <c r="AG281" s="132"/>
      <c r="AH281" s="132"/>
      <c r="AI281" s="132"/>
      <c r="AJ281" s="132"/>
      <c r="AK281" s="132"/>
    </row>
    <row r="282" spans="24:37" ht="14" x14ac:dyDescent="0.15">
      <c r="X282" s="132"/>
      <c r="Y282" s="132"/>
      <c r="Z282" s="132"/>
      <c r="AA282" s="132"/>
      <c r="AB282" s="132"/>
      <c r="AC282" s="132"/>
      <c r="AD282" s="132"/>
      <c r="AE282" s="132"/>
      <c r="AF282" s="132"/>
      <c r="AG282" s="132"/>
      <c r="AH282" s="132"/>
      <c r="AI282" s="132"/>
      <c r="AJ282" s="132"/>
      <c r="AK282" s="132"/>
    </row>
    <row r="283" spans="24:37" ht="14" x14ac:dyDescent="0.15">
      <c r="X283" s="132"/>
      <c r="Y283" s="132"/>
      <c r="Z283" s="132"/>
      <c r="AA283" s="132"/>
      <c r="AB283" s="132"/>
      <c r="AC283" s="132"/>
      <c r="AD283" s="132"/>
      <c r="AE283" s="132"/>
      <c r="AF283" s="132"/>
      <c r="AG283" s="132"/>
      <c r="AH283" s="132"/>
      <c r="AI283" s="132"/>
      <c r="AJ283" s="132"/>
      <c r="AK283" s="132"/>
    </row>
    <row r="284" spans="24:37" ht="14" x14ac:dyDescent="0.15">
      <c r="X284" s="132"/>
      <c r="Y284" s="132"/>
      <c r="Z284" s="132"/>
      <c r="AA284" s="132"/>
      <c r="AB284" s="132"/>
      <c r="AC284" s="132"/>
      <c r="AD284" s="132"/>
      <c r="AE284" s="132"/>
      <c r="AF284" s="132"/>
      <c r="AG284" s="132"/>
      <c r="AH284" s="132"/>
      <c r="AI284" s="132"/>
      <c r="AJ284" s="132"/>
      <c r="AK284" s="132"/>
    </row>
    <row r="285" spans="24:37" ht="14" x14ac:dyDescent="0.15">
      <c r="X285" s="132"/>
      <c r="Y285" s="132"/>
      <c r="Z285" s="132"/>
      <c r="AA285" s="132"/>
      <c r="AB285" s="132"/>
      <c r="AC285" s="132"/>
      <c r="AD285" s="132"/>
      <c r="AE285" s="132"/>
      <c r="AF285" s="132"/>
      <c r="AG285" s="132"/>
      <c r="AH285" s="132"/>
      <c r="AI285" s="132"/>
      <c r="AJ285" s="132"/>
      <c r="AK285" s="132"/>
    </row>
    <row r="286" spans="24:37" ht="14" x14ac:dyDescent="0.15">
      <c r="X286" s="132"/>
      <c r="Y286" s="132"/>
      <c r="Z286" s="132"/>
      <c r="AA286" s="132"/>
      <c r="AB286" s="132"/>
      <c r="AC286" s="132"/>
      <c r="AD286" s="132"/>
      <c r="AE286" s="132"/>
      <c r="AF286" s="132"/>
      <c r="AG286" s="132"/>
      <c r="AH286" s="132"/>
      <c r="AI286" s="132"/>
      <c r="AJ286" s="132"/>
      <c r="AK286" s="132"/>
    </row>
    <row r="287" spans="24:37" ht="14" x14ac:dyDescent="0.15">
      <c r="X287" s="132"/>
      <c r="Y287" s="132"/>
      <c r="Z287" s="132"/>
      <c r="AA287" s="132"/>
      <c r="AB287" s="132"/>
      <c r="AC287" s="132"/>
      <c r="AD287" s="132"/>
      <c r="AE287" s="132"/>
      <c r="AF287" s="132"/>
      <c r="AG287" s="132"/>
      <c r="AH287" s="132"/>
      <c r="AI287" s="132"/>
      <c r="AJ287" s="132"/>
      <c r="AK287" s="132"/>
    </row>
    <row r="288" spans="24:37" ht="14" x14ac:dyDescent="0.15">
      <c r="X288" s="132"/>
      <c r="Y288" s="132"/>
      <c r="Z288" s="132"/>
      <c r="AA288" s="132"/>
      <c r="AB288" s="132"/>
      <c r="AC288" s="132"/>
      <c r="AD288" s="132"/>
      <c r="AE288" s="132"/>
      <c r="AF288" s="132"/>
      <c r="AG288" s="132"/>
      <c r="AH288" s="132"/>
      <c r="AI288" s="132"/>
      <c r="AJ288" s="132"/>
      <c r="AK288" s="132"/>
    </row>
    <row r="289" spans="24:37" ht="14" x14ac:dyDescent="0.15">
      <c r="X289" s="132"/>
      <c r="Y289" s="132"/>
      <c r="Z289" s="132"/>
      <c r="AA289" s="132"/>
      <c r="AB289" s="132"/>
      <c r="AC289" s="132"/>
      <c r="AD289" s="132"/>
      <c r="AE289" s="132"/>
      <c r="AF289" s="132"/>
      <c r="AG289" s="132"/>
      <c r="AH289" s="132"/>
      <c r="AI289" s="132"/>
      <c r="AJ289" s="132"/>
      <c r="AK289" s="132"/>
    </row>
    <row r="290" spans="24:37" ht="14" x14ac:dyDescent="0.15">
      <c r="X290" s="132"/>
      <c r="Y290" s="132"/>
      <c r="Z290" s="132"/>
      <c r="AA290" s="132"/>
      <c r="AB290" s="132"/>
      <c r="AC290" s="132"/>
      <c r="AD290" s="132"/>
      <c r="AE290" s="132"/>
      <c r="AF290" s="132"/>
      <c r="AG290" s="132"/>
      <c r="AH290" s="132"/>
      <c r="AI290" s="132"/>
      <c r="AJ290" s="132"/>
      <c r="AK290" s="132"/>
    </row>
    <row r="291" spans="24:37" ht="14" x14ac:dyDescent="0.15">
      <c r="X291" s="132"/>
      <c r="Y291" s="132"/>
      <c r="Z291" s="132"/>
      <c r="AA291" s="132"/>
      <c r="AB291" s="132"/>
      <c r="AC291" s="132"/>
      <c r="AD291" s="132"/>
      <c r="AE291" s="132"/>
      <c r="AF291" s="132"/>
      <c r="AG291" s="132"/>
      <c r="AH291" s="132"/>
      <c r="AI291" s="132"/>
      <c r="AJ291" s="132"/>
      <c r="AK291" s="132"/>
    </row>
    <row r="292" spans="24:37" ht="14" x14ac:dyDescent="0.15">
      <c r="X292" s="132"/>
      <c r="Y292" s="132"/>
      <c r="Z292" s="132"/>
      <c r="AA292" s="132"/>
      <c r="AB292" s="132"/>
      <c r="AC292" s="132"/>
      <c r="AD292" s="132"/>
      <c r="AE292" s="132"/>
      <c r="AF292" s="132"/>
      <c r="AG292" s="132"/>
      <c r="AH292" s="132"/>
      <c r="AI292" s="132"/>
      <c r="AJ292" s="132"/>
      <c r="AK292" s="132"/>
    </row>
    <row r="293" spans="24:37" ht="14" x14ac:dyDescent="0.15">
      <c r="X293" s="132"/>
      <c r="Y293" s="132"/>
      <c r="Z293" s="132"/>
      <c r="AA293" s="132"/>
      <c r="AB293" s="132"/>
      <c r="AC293" s="132"/>
      <c r="AD293" s="132"/>
      <c r="AE293" s="132"/>
      <c r="AF293" s="132"/>
      <c r="AG293" s="132"/>
      <c r="AH293" s="132"/>
      <c r="AI293" s="132"/>
      <c r="AJ293" s="132"/>
      <c r="AK293" s="132"/>
    </row>
    <row r="294" spans="24:37" ht="14" x14ac:dyDescent="0.15">
      <c r="X294" s="132"/>
      <c r="Y294" s="132"/>
      <c r="Z294" s="132"/>
      <c r="AA294" s="132"/>
      <c r="AB294" s="132"/>
      <c r="AC294" s="132"/>
      <c r="AD294" s="132"/>
      <c r="AE294" s="132"/>
      <c r="AF294" s="132"/>
      <c r="AG294" s="132"/>
      <c r="AH294" s="132"/>
      <c r="AI294" s="132"/>
      <c r="AJ294" s="132"/>
      <c r="AK294" s="132"/>
    </row>
    <row r="295" spans="24:37" ht="14" x14ac:dyDescent="0.15">
      <c r="X295" s="132"/>
      <c r="Y295" s="132"/>
      <c r="Z295" s="132"/>
      <c r="AA295" s="132"/>
      <c r="AB295" s="132"/>
      <c r="AC295" s="132"/>
      <c r="AD295" s="132"/>
      <c r="AE295" s="132"/>
      <c r="AF295" s="132"/>
      <c r="AG295" s="132"/>
      <c r="AH295" s="132"/>
      <c r="AI295" s="132"/>
      <c r="AJ295" s="132"/>
      <c r="AK295" s="132"/>
    </row>
    <row r="296" spans="24:37" ht="14" x14ac:dyDescent="0.15">
      <c r="X296" s="132"/>
      <c r="Y296" s="132"/>
      <c r="Z296" s="132"/>
      <c r="AA296" s="132"/>
      <c r="AB296" s="132"/>
      <c r="AC296" s="132"/>
      <c r="AD296" s="132"/>
      <c r="AE296" s="132"/>
      <c r="AF296" s="132"/>
      <c r="AG296" s="132"/>
      <c r="AH296" s="132"/>
      <c r="AI296" s="132"/>
      <c r="AJ296" s="132"/>
      <c r="AK296" s="132"/>
    </row>
    <row r="297" spans="24:37" ht="14" x14ac:dyDescent="0.15">
      <c r="X297" s="132"/>
      <c r="Y297" s="132"/>
      <c r="Z297" s="132"/>
      <c r="AA297" s="132"/>
      <c r="AB297" s="132"/>
      <c r="AC297" s="132"/>
      <c r="AD297" s="132"/>
      <c r="AE297" s="132"/>
      <c r="AF297" s="132"/>
      <c r="AG297" s="132"/>
      <c r="AH297" s="132"/>
      <c r="AI297" s="132"/>
      <c r="AJ297" s="132"/>
      <c r="AK297" s="132"/>
    </row>
    <row r="298" spans="24:37" ht="14" x14ac:dyDescent="0.15">
      <c r="X298" s="132"/>
      <c r="Y298" s="132"/>
      <c r="Z298" s="132"/>
      <c r="AA298" s="132"/>
      <c r="AB298" s="132"/>
      <c r="AC298" s="132"/>
      <c r="AD298" s="132"/>
      <c r="AE298" s="132"/>
      <c r="AF298" s="132"/>
      <c r="AG298" s="132"/>
      <c r="AH298" s="132"/>
      <c r="AI298" s="132"/>
      <c r="AJ298" s="132"/>
      <c r="AK298" s="132"/>
    </row>
    <row r="299" spans="24:37" ht="14" x14ac:dyDescent="0.15">
      <c r="X299" s="132"/>
      <c r="Y299" s="132"/>
      <c r="Z299" s="132"/>
      <c r="AA299" s="132"/>
      <c r="AB299" s="132"/>
      <c r="AC299" s="132"/>
      <c r="AD299" s="132"/>
      <c r="AE299" s="132"/>
      <c r="AF299" s="132"/>
      <c r="AG299" s="132"/>
      <c r="AH299" s="132"/>
      <c r="AI299" s="132"/>
      <c r="AJ299" s="132"/>
      <c r="AK299" s="132"/>
    </row>
    <row r="300" spans="24:37" ht="14" x14ac:dyDescent="0.15">
      <c r="X300" s="132"/>
      <c r="Y300" s="132"/>
      <c r="Z300" s="132"/>
      <c r="AA300" s="132"/>
      <c r="AB300" s="132"/>
      <c r="AC300" s="132"/>
      <c r="AD300" s="132"/>
      <c r="AE300" s="132"/>
      <c r="AF300" s="132"/>
      <c r="AG300" s="132"/>
      <c r="AH300" s="132"/>
      <c r="AI300" s="132"/>
      <c r="AJ300" s="132"/>
      <c r="AK300" s="132"/>
    </row>
    <row r="301" spans="24:37" ht="14" x14ac:dyDescent="0.15">
      <c r="X301" s="132"/>
      <c r="Y301" s="132"/>
      <c r="Z301" s="132"/>
      <c r="AA301" s="132"/>
      <c r="AB301" s="132"/>
      <c r="AC301" s="132"/>
      <c r="AD301" s="132"/>
      <c r="AE301" s="132"/>
      <c r="AF301" s="132"/>
      <c r="AG301" s="132"/>
      <c r="AH301" s="132"/>
      <c r="AI301" s="132"/>
      <c r="AJ301" s="132"/>
      <c r="AK301" s="132"/>
    </row>
    <row r="302" spans="24:37" ht="14" x14ac:dyDescent="0.15">
      <c r="X302" s="132"/>
      <c r="Y302" s="132"/>
      <c r="Z302" s="132"/>
      <c r="AA302" s="132"/>
      <c r="AB302" s="132"/>
      <c r="AC302" s="132"/>
      <c r="AD302" s="132"/>
      <c r="AE302" s="132"/>
      <c r="AF302" s="132"/>
      <c r="AG302" s="132"/>
      <c r="AH302" s="132"/>
      <c r="AI302" s="132"/>
      <c r="AJ302" s="132"/>
      <c r="AK302" s="132"/>
    </row>
    <row r="303" spans="24:37" ht="14" x14ac:dyDescent="0.15">
      <c r="X303" s="132"/>
      <c r="Y303" s="132"/>
      <c r="Z303" s="132"/>
      <c r="AA303" s="132"/>
      <c r="AB303" s="132"/>
      <c r="AC303" s="132"/>
      <c r="AD303" s="132"/>
      <c r="AE303" s="132"/>
      <c r="AF303" s="132"/>
      <c r="AG303" s="132"/>
      <c r="AH303" s="132"/>
      <c r="AI303" s="132"/>
      <c r="AJ303" s="132"/>
      <c r="AK303" s="132"/>
    </row>
    <row r="304" spans="24:37" ht="14" x14ac:dyDescent="0.15">
      <c r="X304" s="132"/>
      <c r="Y304" s="132"/>
      <c r="Z304" s="132"/>
      <c r="AA304" s="132"/>
      <c r="AB304" s="132"/>
      <c r="AC304" s="132"/>
      <c r="AD304" s="132"/>
      <c r="AE304" s="132"/>
      <c r="AF304" s="132"/>
      <c r="AG304" s="132"/>
      <c r="AH304" s="132"/>
      <c r="AI304" s="132"/>
      <c r="AJ304" s="132"/>
      <c r="AK304" s="132"/>
    </row>
    <row r="305" spans="24:37" ht="14" x14ac:dyDescent="0.15">
      <c r="X305" s="132"/>
      <c r="Y305" s="132"/>
      <c r="Z305" s="132"/>
      <c r="AA305" s="132"/>
      <c r="AB305" s="132"/>
      <c r="AC305" s="132"/>
      <c r="AD305" s="132"/>
      <c r="AE305" s="132"/>
      <c r="AF305" s="132"/>
      <c r="AG305" s="132"/>
      <c r="AH305" s="132"/>
      <c r="AI305" s="132"/>
      <c r="AJ305" s="132"/>
      <c r="AK305" s="132"/>
    </row>
    <row r="306" spans="24:37" ht="14" x14ac:dyDescent="0.15">
      <c r="X306" s="132"/>
      <c r="Y306" s="132"/>
      <c r="Z306" s="132"/>
      <c r="AA306" s="132"/>
      <c r="AB306" s="132"/>
      <c r="AC306" s="132"/>
      <c r="AD306" s="132"/>
      <c r="AE306" s="132"/>
      <c r="AF306" s="132"/>
      <c r="AG306" s="132"/>
      <c r="AH306" s="132"/>
      <c r="AI306" s="132"/>
      <c r="AJ306" s="132"/>
      <c r="AK306" s="132"/>
    </row>
    <row r="307" spans="24:37" ht="14" x14ac:dyDescent="0.15">
      <c r="X307" s="132"/>
      <c r="Y307" s="132"/>
      <c r="Z307" s="132"/>
      <c r="AA307" s="132"/>
      <c r="AB307" s="132"/>
      <c r="AC307" s="132"/>
      <c r="AD307" s="132"/>
      <c r="AE307" s="132"/>
      <c r="AF307" s="132"/>
      <c r="AG307" s="132"/>
      <c r="AH307" s="132"/>
      <c r="AI307" s="132"/>
      <c r="AJ307" s="132"/>
      <c r="AK307" s="132"/>
    </row>
    <row r="308" spans="24:37" ht="14" x14ac:dyDescent="0.15">
      <c r="X308" s="132"/>
      <c r="Y308" s="132"/>
      <c r="Z308" s="132"/>
      <c r="AA308" s="132"/>
      <c r="AB308" s="132"/>
      <c r="AC308" s="132"/>
      <c r="AD308" s="132"/>
      <c r="AE308" s="132"/>
      <c r="AF308" s="132"/>
      <c r="AG308" s="132"/>
      <c r="AH308" s="132"/>
      <c r="AI308" s="132"/>
      <c r="AJ308" s="132"/>
      <c r="AK308" s="132"/>
    </row>
    <row r="309" spans="24:37" ht="14" x14ac:dyDescent="0.15">
      <c r="X309" s="132"/>
      <c r="Y309" s="132"/>
      <c r="Z309" s="132"/>
      <c r="AA309" s="132"/>
      <c r="AB309" s="132"/>
      <c r="AC309" s="132"/>
      <c r="AD309" s="132"/>
      <c r="AE309" s="132"/>
      <c r="AF309" s="132"/>
      <c r="AG309" s="132"/>
      <c r="AH309" s="132"/>
      <c r="AI309" s="132"/>
      <c r="AJ309" s="132"/>
      <c r="AK309" s="132"/>
    </row>
    <row r="310" spans="24:37" ht="14" x14ac:dyDescent="0.15">
      <c r="X310" s="132"/>
      <c r="Y310" s="132"/>
      <c r="Z310" s="132"/>
      <c r="AA310" s="132"/>
      <c r="AB310" s="132"/>
      <c r="AC310" s="132"/>
      <c r="AD310" s="132"/>
      <c r="AE310" s="132"/>
      <c r="AF310" s="132"/>
      <c r="AG310" s="132"/>
      <c r="AH310" s="132"/>
      <c r="AI310" s="132"/>
      <c r="AJ310" s="132"/>
      <c r="AK310" s="132"/>
    </row>
    <row r="311" spans="24:37" ht="14" x14ac:dyDescent="0.15">
      <c r="X311" s="132"/>
      <c r="Y311" s="132"/>
      <c r="Z311" s="132"/>
      <c r="AA311" s="132"/>
      <c r="AB311" s="132"/>
      <c r="AC311" s="132"/>
      <c r="AD311" s="132"/>
      <c r="AE311" s="132"/>
      <c r="AF311" s="132"/>
      <c r="AG311" s="132"/>
      <c r="AH311" s="132"/>
      <c r="AI311" s="132"/>
      <c r="AJ311" s="132"/>
      <c r="AK311" s="132"/>
    </row>
    <row r="312" spans="24:37" ht="14" x14ac:dyDescent="0.15">
      <c r="X312" s="132"/>
      <c r="Y312" s="132"/>
      <c r="Z312" s="132"/>
      <c r="AA312" s="132"/>
      <c r="AB312" s="132"/>
      <c r="AC312" s="132"/>
      <c r="AD312" s="132"/>
      <c r="AE312" s="132"/>
      <c r="AF312" s="132"/>
      <c r="AG312" s="132"/>
      <c r="AH312" s="132"/>
      <c r="AI312" s="132"/>
      <c r="AJ312" s="132"/>
      <c r="AK312" s="132"/>
    </row>
    <row r="313" spans="24:37" ht="14" x14ac:dyDescent="0.15">
      <c r="X313" s="132"/>
      <c r="Y313" s="132"/>
      <c r="Z313" s="132"/>
      <c r="AA313" s="132"/>
      <c r="AB313" s="132"/>
      <c r="AC313" s="132"/>
      <c r="AD313" s="132"/>
      <c r="AE313" s="132"/>
      <c r="AF313" s="132"/>
      <c r="AG313" s="132"/>
      <c r="AH313" s="132"/>
      <c r="AI313" s="132"/>
      <c r="AJ313" s="132"/>
      <c r="AK313" s="132"/>
    </row>
    <row r="314" spans="24:37" ht="14" x14ac:dyDescent="0.15">
      <c r="X314" s="132"/>
      <c r="Y314" s="132"/>
      <c r="Z314" s="132"/>
      <c r="AA314" s="132"/>
      <c r="AB314" s="132"/>
      <c r="AC314" s="132"/>
      <c r="AD314" s="132"/>
      <c r="AE314" s="132"/>
      <c r="AF314" s="132"/>
      <c r="AG314" s="132"/>
      <c r="AH314" s="132"/>
      <c r="AI314" s="132"/>
      <c r="AJ314" s="132"/>
      <c r="AK314" s="132"/>
    </row>
    <row r="315" spans="24:37" ht="14" x14ac:dyDescent="0.15">
      <c r="X315" s="132"/>
      <c r="Y315" s="132"/>
      <c r="Z315" s="132"/>
      <c r="AA315" s="132"/>
      <c r="AB315" s="132"/>
      <c r="AC315" s="132"/>
      <c r="AD315" s="132"/>
      <c r="AE315" s="132"/>
      <c r="AF315" s="132"/>
      <c r="AG315" s="132"/>
      <c r="AH315" s="132"/>
      <c r="AI315" s="132"/>
      <c r="AJ315" s="132"/>
      <c r="AK315" s="132"/>
    </row>
    <row r="316" spans="24:37" ht="14" x14ac:dyDescent="0.15">
      <c r="X316" s="132"/>
      <c r="Y316" s="132"/>
      <c r="Z316" s="132"/>
      <c r="AA316" s="132"/>
      <c r="AB316" s="132"/>
      <c r="AC316" s="132"/>
      <c r="AD316" s="132"/>
      <c r="AE316" s="132"/>
      <c r="AF316" s="132"/>
      <c r="AG316" s="132"/>
      <c r="AH316" s="132"/>
      <c r="AI316" s="132"/>
      <c r="AJ316" s="132"/>
      <c r="AK316" s="132"/>
    </row>
    <row r="317" spans="24:37" ht="14" x14ac:dyDescent="0.15">
      <c r="X317" s="132"/>
      <c r="Y317" s="132"/>
      <c r="Z317" s="132"/>
      <c r="AA317" s="132"/>
      <c r="AB317" s="132"/>
      <c r="AC317" s="132"/>
      <c r="AD317" s="132"/>
      <c r="AE317" s="132"/>
      <c r="AF317" s="132"/>
      <c r="AG317" s="132"/>
      <c r="AH317" s="132"/>
      <c r="AI317" s="132"/>
      <c r="AJ317" s="132"/>
      <c r="AK317" s="132"/>
    </row>
    <row r="318" spans="24:37" ht="14" x14ac:dyDescent="0.15">
      <c r="X318" s="132"/>
      <c r="Y318" s="132"/>
      <c r="Z318" s="132"/>
      <c r="AA318" s="132"/>
      <c r="AB318" s="132"/>
      <c r="AC318" s="132"/>
      <c r="AD318" s="132"/>
      <c r="AE318" s="132"/>
      <c r="AF318" s="132"/>
      <c r="AG318" s="132"/>
      <c r="AH318" s="132"/>
      <c r="AI318" s="132"/>
      <c r="AJ318" s="132"/>
      <c r="AK318" s="132"/>
    </row>
    <row r="319" spans="24:37" ht="14" x14ac:dyDescent="0.15">
      <c r="X319" s="132"/>
      <c r="Y319" s="132"/>
      <c r="Z319" s="132"/>
      <c r="AA319" s="132"/>
      <c r="AB319" s="132"/>
      <c r="AC319" s="132"/>
      <c r="AD319" s="132"/>
      <c r="AE319" s="132"/>
      <c r="AF319" s="132"/>
      <c r="AG319" s="132"/>
      <c r="AH319" s="132"/>
      <c r="AI319" s="132"/>
      <c r="AJ319" s="132"/>
      <c r="AK319" s="132"/>
    </row>
    <row r="320" spans="24:37" ht="14" x14ac:dyDescent="0.15">
      <c r="X320" s="132"/>
      <c r="Y320" s="132"/>
      <c r="Z320" s="132"/>
      <c r="AA320" s="132"/>
      <c r="AB320" s="132"/>
      <c r="AC320" s="132"/>
      <c r="AD320" s="132"/>
      <c r="AE320" s="132"/>
      <c r="AF320" s="132"/>
      <c r="AG320" s="132"/>
      <c r="AH320" s="132"/>
      <c r="AI320" s="132"/>
      <c r="AJ320" s="132"/>
      <c r="AK320" s="132"/>
    </row>
    <row r="321" spans="24:37" ht="14" x14ac:dyDescent="0.15">
      <c r="X321" s="132"/>
      <c r="Y321" s="132"/>
      <c r="Z321" s="132"/>
      <c r="AA321" s="132"/>
      <c r="AB321" s="132"/>
      <c r="AC321" s="132"/>
      <c r="AD321" s="132"/>
      <c r="AE321" s="132"/>
      <c r="AF321" s="132"/>
      <c r="AG321" s="132"/>
      <c r="AH321" s="132"/>
      <c r="AI321" s="132"/>
      <c r="AJ321" s="132"/>
      <c r="AK321" s="132"/>
    </row>
    <row r="322" spans="24:37" ht="14" x14ac:dyDescent="0.15">
      <c r="X322" s="132"/>
      <c r="Y322" s="132"/>
      <c r="Z322" s="132"/>
      <c r="AA322" s="132"/>
      <c r="AB322" s="132"/>
      <c r="AC322" s="132"/>
      <c r="AD322" s="132"/>
      <c r="AE322" s="132"/>
      <c r="AF322" s="132"/>
      <c r="AG322" s="132"/>
      <c r="AH322" s="132"/>
      <c r="AI322" s="132"/>
      <c r="AJ322" s="132"/>
      <c r="AK322" s="132"/>
    </row>
    <row r="323" spans="24:37" ht="14" x14ac:dyDescent="0.15">
      <c r="X323" s="132"/>
      <c r="Y323" s="132"/>
      <c r="Z323" s="132"/>
      <c r="AA323" s="132"/>
      <c r="AB323" s="132"/>
      <c r="AC323" s="132"/>
      <c r="AD323" s="132"/>
      <c r="AE323" s="132"/>
      <c r="AF323" s="132"/>
      <c r="AG323" s="132"/>
      <c r="AH323" s="132"/>
      <c r="AI323" s="132"/>
      <c r="AJ323" s="132"/>
      <c r="AK323" s="132"/>
    </row>
    <row r="324" spans="24:37" ht="14" x14ac:dyDescent="0.15">
      <c r="X324" s="132"/>
      <c r="Y324" s="132"/>
      <c r="Z324" s="132"/>
      <c r="AA324" s="132"/>
      <c r="AB324" s="132"/>
      <c r="AC324" s="132"/>
      <c r="AD324" s="132"/>
      <c r="AE324" s="132"/>
      <c r="AF324" s="132"/>
      <c r="AG324" s="132"/>
      <c r="AH324" s="132"/>
      <c r="AI324" s="132"/>
      <c r="AJ324" s="132"/>
      <c r="AK324" s="132"/>
    </row>
    <row r="325" spans="24:37" ht="14" x14ac:dyDescent="0.15">
      <c r="X325" s="132"/>
      <c r="Y325" s="132"/>
      <c r="Z325" s="132"/>
      <c r="AA325" s="132"/>
      <c r="AB325" s="132"/>
      <c r="AC325" s="132"/>
      <c r="AD325" s="132"/>
      <c r="AE325" s="132"/>
      <c r="AF325" s="132"/>
      <c r="AG325" s="132"/>
      <c r="AH325" s="132"/>
      <c r="AI325" s="132"/>
      <c r="AJ325" s="132"/>
      <c r="AK325" s="132"/>
    </row>
    <row r="326" spans="24:37" ht="14" x14ac:dyDescent="0.15">
      <c r="X326" s="132"/>
      <c r="Y326" s="132"/>
      <c r="Z326" s="132"/>
      <c r="AA326" s="132"/>
      <c r="AB326" s="132"/>
      <c r="AC326" s="132"/>
      <c r="AD326" s="132"/>
      <c r="AE326" s="132"/>
      <c r="AF326" s="132"/>
      <c r="AG326" s="132"/>
      <c r="AH326" s="132"/>
      <c r="AI326" s="132"/>
      <c r="AJ326" s="132"/>
      <c r="AK326" s="132"/>
    </row>
    <row r="327" spans="24:37" ht="14" x14ac:dyDescent="0.15">
      <c r="X327" s="132"/>
      <c r="Y327" s="132"/>
      <c r="Z327" s="132"/>
      <c r="AA327" s="132"/>
      <c r="AB327" s="132"/>
      <c r="AC327" s="132"/>
      <c r="AD327" s="132"/>
      <c r="AE327" s="132"/>
      <c r="AF327" s="132"/>
      <c r="AG327" s="132"/>
      <c r="AH327" s="132"/>
      <c r="AI327" s="132"/>
      <c r="AJ327" s="132"/>
      <c r="AK327" s="132"/>
    </row>
    <row r="328" spans="24:37" ht="14" x14ac:dyDescent="0.15">
      <c r="X328" s="132"/>
      <c r="Y328" s="132"/>
      <c r="Z328" s="132"/>
      <c r="AA328" s="132"/>
      <c r="AB328" s="132"/>
      <c r="AC328" s="132"/>
      <c r="AD328" s="132"/>
      <c r="AE328" s="132"/>
      <c r="AF328" s="132"/>
      <c r="AG328" s="132"/>
      <c r="AH328" s="132"/>
      <c r="AI328" s="132"/>
      <c r="AJ328" s="132"/>
      <c r="AK328" s="132"/>
    </row>
    <row r="329" spans="24:37" ht="14" x14ac:dyDescent="0.15">
      <c r="X329" s="132"/>
      <c r="Y329" s="132"/>
      <c r="Z329" s="132"/>
      <c r="AA329" s="132"/>
      <c r="AB329" s="132"/>
      <c r="AC329" s="132"/>
      <c r="AD329" s="132"/>
      <c r="AE329" s="132"/>
      <c r="AF329" s="132"/>
      <c r="AG329" s="132"/>
      <c r="AH329" s="132"/>
      <c r="AI329" s="132"/>
      <c r="AJ329" s="132"/>
      <c r="AK329" s="132"/>
    </row>
    <row r="330" spans="24:37" ht="14" x14ac:dyDescent="0.15">
      <c r="X330" s="132"/>
      <c r="Y330" s="132"/>
      <c r="Z330" s="132"/>
      <c r="AA330" s="132"/>
      <c r="AB330" s="132"/>
      <c r="AC330" s="132"/>
      <c r="AD330" s="132"/>
      <c r="AE330" s="132"/>
      <c r="AF330" s="132"/>
      <c r="AG330" s="132"/>
      <c r="AH330" s="132"/>
      <c r="AI330" s="132"/>
      <c r="AJ330" s="132"/>
      <c r="AK330" s="132"/>
    </row>
    <row r="331" spans="24:37" ht="14" x14ac:dyDescent="0.15">
      <c r="X331" s="132"/>
      <c r="Y331" s="132"/>
      <c r="Z331" s="132"/>
      <c r="AA331" s="132"/>
      <c r="AB331" s="132"/>
      <c r="AC331" s="132"/>
      <c r="AD331" s="132"/>
      <c r="AE331" s="132"/>
      <c r="AF331" s="132"/>
      <c r="AG331" s="132"/>
      <c r="AH331" s="132"/>
      <c r="AI331" s="132"/>
      <c r="AJ331" s="132"/>
      <c r="AK331" s="132"/>
    </row>
    <row r="332" spans="24:37" ht="14" x14ac:dyDescent="0.15">
      <c r="X332" s="132"/>
      <c r="Y332" s="132"/>
      <c r="Z332" s="132"/>
      <c r="AA332" s="132"/>
      <c r="AB332" s="132"/>
      <c r="AC332" s="132"/>
      <c r="AD332" s="132"/>
      <c r="AE332" s="132"/>
      <c r="AF332" s="132"/>
      <c r="AG332" s="132"/>
      <c r="AH332" s="132"/>
      <c r="AI332" s="132"/>
      <c r="AJ332" s="132"/>
      <c r="AK332" s="132"/>
    </row>
    <row r="333" spans="24:37" ht="14" x14ac:dyDescent="0.15">
      <c r="X333" s="132"/>
      <c r="Y333" s="132"/>
      <c r="Z333" s="132"/>
      <c r="AA333" s="132"/>
      <c r="AB333" s="132"/>
      <c r="AC333" s="132"/>
      <c r="AD333" s="132"/>
      <c r="AE333" s="132"/>
      <c r="AF333" s="132"/>
      <c r="AG333" s="132"/>
      <c r="AH333" s="132"/>
      <c r="AI333" s="132"/>
      <c r="AJ333" s="132"/>
      <c r="AK333" s="132"/>
    </row>
    <row r="334" spans="24:37" ht="14" x14ac:dyDescent="0.15">
      <c r="X334" s="132"/>
      <c r="Y334" s="132"/>
      <c r="Z334" s="132"/>
      <c r="AA334" s="132"/>
      <c r="AB334" s="132"/>
      <c r="AC334" s="132"/>
      <c r="AD334" s="132"/>
      <c r="AE334" s="132"/>
      <c r="AF334" s="132"/>
      <c r="AG334" s="132"/>
      <c r="AH334" s="132"/>
      <c r="AI334" s="132"/>
      <c r="AJ334" s="132"/>
      <c r="AK334" s="132"/>
    </row>
    <row r="335" spans="24:37" ht="14" x14ac:dyDescent="0.15">
      <c r="X335" s="132"/>
      <c r="Y335" s="132"/>
      <c r="Z335" s="132"/>
      <c r="AA335" s="132"/>
      <c r="AB335" s="132"/>
      <c r="AC335" s="132"/>
      <c r="AD335" s="132"/>
      <c r="AE335" s="132"/>
      <c r="AF335" s="132"/>
      <c r="AG335" s="132"/>
      <c r="AH335" s="132"/>
      <c r="AI335" s="132"/>
      <c r="AJ335" s="132"/>
      <c r="AK335" s="132"/>
    </row>
    <row r="336" spans="24:37" ht="14" x14ac:dyDescent="0.15">
      <c r="X336" s="132"/>
      <c r="Y336" s="132"/>
      <c r="Z336" s="132"/>
      <c r="AA336" s="132"/>
      <c r="AB336" s="132"/>
      <c r="AC336" s="132"/>
      <c r="AD336" s="132"/>
      <c r="AE336" s="132"/>
      <c r="AF336" s="132"/>
      <c r="AG336" s="132"/>
      <c r="AH336" s="132"/>
      <c r="AI336" s="132"/>
      <c r="AJ336" s="132"/>
      <c r="AK336" s="132"/>
    </row>
    <row r="337" spans="24:37" ht="14" x14ac:dyDescent="0.15">
      <c r="X337" s="132"/>
      <c r="Y337" s="132"/>
      <c r="Z337" s="132"/>
      <c r="AA337" s="132"/>
      <c r="AB337" s="132"/>
      <c r="AC337" s="132"/>
      <c r="AD337" s="132"/>
      <c r="AE337" s="132"/>
      <c r="AF337" s="132"/>
      <c r="AG337" s="132"/>
      <c r="AH337" s="132"/>
      <c r="AI337" s="132"/>
      <c r="AJ337" s="132"/>
      <c r="AK337" s="132"/>
    </row>
    <row r="338" spans="24:37" ht="14" x14ac:dyDescent="0.15">
      <c r="X338" s="132"/>
      <c r="Y338" s="132"/>
      <c r="Z338" s="132"/>
      <c r="AA338" s="132"/>
      <c r="AB338" s="132"/>
      <c r="AC338" s="132"/>
      <c r="AD338" s="132"/>
      <c r="AE338" s="132"/>
      <c r="AF338" s="132"/>
      <c r="AG338" s="132"/>
      <c r="AH338" s="132"/>
      <c r="AI338" s="132"/>
      <c r="AJ338" s="132"/>
      <c r="AK338" s="132"/>
    </row>
    <row r="339" spans="24:37" ht="14" x14ac:dyDescent="0.15">
      <c r="X339" s="132"/>
      <c r="Y339" s="132"/>
      <c r="Z339" s="132"/>
      <c r="AA339" s="132"/>
      <c r="AB339" s="132"/>
      <c r="AC339" s="132"/>
      <c r="AD339" s="132"/>
      <c r="AE339" s="132"/>
      <c r="AF339" s="132"/>
      <c r="AG339" s="132"/>
      <c r="AH339" s="132"/>
      <c r="AI339" s="132"/>
      <c r="AJ339" s="132"/>
      <c r="AK339" s="132"/>
    </row>
    <row r="340" spans="24:37" ht="14" x14ac:dyDescent="0.15">
      <c r="X340" s="132"/>
      <c r="Y340" s="132"/>
      <c r="Z340" s="132"/>
      <c r="AA340" s="132"/>
      <c r="AB340" s="132"/>
      <c r="AC340" s="132"/>
      <c r="AD340" s="132"/>
      <c r="AE340" s="132"/>
      <c r="AF340" s="132"/>
      <c r="AG340" s="132"/>
      <c r="AH340" s="132"/>
      <c r="AI340" s="132"/>
      <c r="AJ340" s="132"/>
      <c r="AK340" s="132"/>
    </row>
    <row r="341" spans="24:37" ht="14" x14ac:dyDescent="0.15">
      <c r="X341" s="132"/>
      <c r="Y341" s="132"/>
      <c r="Z341" s="132"/>
      <c r="AA341" s="132"/>
      <c r="AB341" s="132"/>
      <c r="AC341" s="132"/>
      <c r="AD341" s="132"/>
      <c r="AE341" s="132"/>
      <c r="AF341" s="132"/>
      <c r="AG341" s="132"/>
      <c r="AH341" s="132"/>
      <c r="AI341" s="132"/>
      <c r="AJ341" s="132"/>
      <c r="AK341" s="132"/>
    </row>
    <row r="342" spans="24:37" ht="14" x14ac:dyDescent="0.15">
      <c r="X342" s="132"/>
      <c r="Y342" s="132"/>
      <c r="Z342" s="132"/>
      <c r="AA342" s="132"/>
      <c r="AB342" s="132"/>
      <c r="AC342" s="132"/>
      <c r="AD342" s="132"/>
      <c r="AE342" s="132"/>
      <c r="AF342" s="132"/>
      <c r="AG342" s="132"/>
      <c r="AH342" s="132"/>
      <c r="AI342" s="132"/>
      <c r="AJ342" s="132"/>
      <c r="AK342" s="132"/>
    </row>
    <row r="343" spans="24:37" ht="14" x14ac:dyDescent="0.15">
      <c r="X343" s="132"/>
      <c r="Y343" s="132"/>
      <c r="Z343" s="132"/>
      <c r="AA343" s="132"/>
      <c r="AB343" s="132"/>
      <c r="AC343" s="132"/>
      <c r="AD343" s="132"/>
      <c r="AE343" s="132"/>
      <c r="AF343" s="132"/>
      <c r="AG343" s="132"/>
      <c r="AH343" s="132"/>
      <c r="AI343" s="132"/>
      <c r="AJ343" s="132"/>
      <c r="AK343" s="132"/>
    </row>
    <row r="344" spans="24:37" ht="14" x14ac:dyDescent="0.15">
      <c r="X344" s="132"/>
      <c r="Y344" s="132"/>
      <c r="Z344" s="132"/>
      <c r="AA344" s="132"/>
      <c r="AB344" s="132"/>
      <c r="AC344" s="132"/>
      <c r="AD344" s="132"/>
      <c r="AE344" s="132"/>
      <c r="AF344" s="132"/>
      <c r="AG344" s="132"/>
      <c r="AH344" s="132"/>
      <c r="AI344" s="132"/>
      <c r="AJ344" s="132"/>
      <c r="AK344" s="132"/>
    </row>
    <row r="345" spans="24:37" ht="14" x14ac:dyDescent="0.15">
      <c r="X345" s="132"/>
      <c r="Y345" s="132"/>
      <c r="Z345" s="132"/>
      <c r="AA345" s="132"/>
      <c r="AB345" s="132"/>
      <c r="AC345" s="132"/>
      <c r="AD345" s="132"/>
      <c r="AE345" s="132"/>
      <c r="AF345" s="132"/>
      <c r="AG345" s="132"/>
      <c r="AH345" s="132"/>
      <c r="AI345" s="132"/>
      <c r="AJ345" s="132"/>
      <c r="AK345" s="132"/>
    </row>
    <row r="346" spans="24:37" ht="14" x14ac:dyDescent="0.15">
      <c r="X346" s="132"/>
      <c r="Y346" s="132"/>
      <c r="Z346" s="132"/>
      <c r="AA346" s="132"/>
      <c r="AB346" s="132"/>
      <c r="AC346" s="132"/>
      <c r="AD346" s="132"/>
      <c r="AE346" s="132"/>
      <c r="AF346" s="132"/>
      <c r="AG346" s="132"/>
      <c r="AH346" s="132"/>
      <c r="AI346" s="132"/>
      <c r="AJ346" s="132"/>
      <c r="AK346" s="132"/>
    </row>
    <row r="347" spans="24:37" ht="14" x14ac:dyDescent="0.15">
      <c r="X347" s="132"/>
      <c r="Y347" s="132"/>
      <c r="Z347" s="132"/>
      <c r="AA347" s="132"/>
      <c r="AB347" s="132"/>
      <c r="AC347" s="132"/>
      <c r="AD347" s="132"/>
      <c r="AE347" s="132"/>
      <c r="AF347" s="132"/>
      <c r="AG347" s="132"/>
      <c r="AH347" s="132"/>
      <c r="AI347" s="132"/>
      <c r="AJ347" s="132"/>
      <c r="AK347" s="132"/>
    </row>
    <row r="348" spans="24:37" ht="14" x14ac:dyDescent="0.15">
      <c r="X348" s="132"/>
      <c r="Y348" s="132"/>
      <c r="Z348" s="132"/>
      <c r="AA348" s="132"/>
      <c r="AB348" s="132"/>
      <c r="AC348" s="132"/>
      <c r="AD348" s="132"/>
      <c r="AE348" s="132"/>
      <c r="AF348" s="132"/>
      <c r="AG348" s="132"/>
      <c r="AH348" s="132"/>
      <c r="AI348" s="132"/>
      <c r="AJ348" s="132"/>
      <c r="AK348" s="132"/>
    </row>
    <row r="349" spans="24:37" ht="14" x14ac:dyDescent="0.15">
      <c r="X349" s="132"/>
      <c r="Y349" s="132"/>
      <c r="Z349" s="132"/>
      <c r="AA349" s="132"/>
      <c r="AB349" s="132"/>
      <c r="AC349" s="132"/>
      <c r="AD349" s="132"/>
      <c r="AE349" s="132"/>
      <c r="AF349" s="132"/>
      <c r="AG349" s="132"/>
      <c r="AH349" s="132"/>
      <c r="AI349" s="132"/>
      <c r="AJ349" s="132"/>
      <c r="AK349" s="132"/>
    </row>
    <row r="350" spans="24:37" ht="14" x14ac:dyDescent="0.15">
      <c r="X350" s="132"/>
      <c r="Y350" s="132"/>
      <c r="Z350" s="132"/>
      <c r="AA350" s="132"/>
      <c r="AB350" s="132"/>
      <c r="AC350" s="132"/>
      <c r="AD350" s="132"/>
      <c r="AE350" s="132"/>
      <c r="AF350" s="132"/>
      <c r="AG350" s="132"/>
      <c r="AH350" s="132"/>
      <c r="AI350" s="132"/>
      <c r="AJ350" s="132"/>
      <c r="AK350" s="132"/>
    </row>
    <row r="351" spans="24:37" ht="14" x14ac:dyDescent="0.15">
      <c r="X351" s="132"/>
      <c r="Y351" s="132"/>
      <c r="Z351" s="132"/>
      <c r="AA351" s="132"/>
      <c r="AB351" s="132"/>
      <c r="AC351" s="132"/>
      <c r="AD351" s="132"/>
      <c r="AE351" s="132"/>
      <c r="AF351" s="132"/>
      <c r="AG351" s="132"/>
      <c r="AH351" s="132"/>
      <c r="AI351" s="132"/>
      <c r="AJ351" s="132"/>
      <c r="AK351" s="132"/>
    </row>
    <row r="352" spans="24:37" ht="14" x14ac:dyDescent="0.15">
      <c r="X352" s="132"/>
      <c r="Y352" s="132"/>
      <c r="Z352" s="132"/>
      <c r="AA352" s="132"/>
      <c r="AB352" s="132"/>
      <c r="AC352" s="132"/>
      <c r="AD352" s="132"/>
      <c r="AE352" s="132"/>
      <c r="AF352" s="132"/>
      <c r="AG352" s="132"/>
      <c r="AH352" s="132"/>
      <c r="AI352" s="132"/>
      <c r="AJ352" s="132"/>
      <c r="AK352" s="132"/>
    </row>
    <row r="353" spans="24:37" ht="14" x14ac:dyDescent="0.15">
      <c r="X353" s="132"/>
      <c r="Y353" s="132"/>
      <c r="Z353" s="132"/>
      <c r="AA353" s="132"/>
      <c r="AB353" s="132"/>
      <c r="AC353" s="132"/>
      <c r="AD353" s="132"/>
      <c r="AE353" s="132"/>
      <c r="AF353" s="132"/>
      <c r="AG353" s="132"/>
      <c r="AH353" s="132"/>
      <c r="AI353" s="132"/>
      <c r="AJ353" s="132"/>
      <c r="AK353" s="132"/>
    </row>
    <row r="354" spans="24:37" ht="14" x14ac:dyDescent="0.15">
      <c r="X354" s="132"/>
      <c r="Y354" s="132"/>
      <c r="Z354" s="132"/>
      <c r="AA354" s="132"/>
      <c r="AB354" s="132"/>
      <c r="AC354" s="132"/>
      <c r="AD354" s="132"/>
      <c r="AE354" s="132"/>
      <c r="AF354" s="132"/>
      <c r="AG354" s="132"/>
      <c r="AH354" s="132"/>
      <c r="AI354" s="132"/>
      <c r="AJ354" s="132"/>
      <c r="AK354" s="132"/>
    </row>
    <row r="355" spans="24:37" ht="14" x14ac:dyDescent="0.15">
      <c r="X355" s="132"/>
      <c r="Y355" s="132"/>
      <c r="Z355" s="132"/>
      <c r="AA355" s="132"/>
      <c r="AB355" s="132"/>
      <c r="AC355" s="132"/>
      <c r="AD355" s="132"/>
      <c r="AE355" s="132"/>
      <c r="AF355" s="132"/>
      <c r="AG355" s="132"/>
      <c r="AH355" s="132"/>
      <c r="AI355" s="132"/>
      <c r="AJ355" s="132"/>
      <c r="AK355" s="132"/>
    </row>
    <row r="356" spans="24:37" ht="14" x14ac:dyDescent="0.15">
      <c r="X356" s="132"/>
      <c r="Y356" s="132"/>
      <c r="Z356" s="132"/>
      <c r="AA356" s="132"/>
      <c r="AB356" s="132"/>
      <c r="AC356" s="132"/>
      <c r="AD356" s="132"/>
      <c r="AE356" s="132"/>
      <c r="AF356" s="132"/>
      <c r="AG356" s="132"/>
      <c r="AH356" s="132"/>
      <c r="AI356" s="132"/>
      <c r="AJ356" s="132"/>
      <c r="AK356" s="132"/>
    </row>
    <row r="357" spans="24:37" ht="14" x14ac:dyDescent="0.15">
      <c r="X357" s="132"/>
      <c r="Y357" s="132"/>
      <c r="Z357" s="132"/>
      <c r="AA357" s="132"/>
      <c r="AB357" s="132"/>
      <c r="AC357" s="132"/>
      <c r="AD357" s="132"/>
      <c r="AE357" s="132"/>
      <c r="AF357" s="132"/>
      <c r="AG357" s="132"/>
      <c r="AH357" s="132"/>
      <c r="AI357" s="132"/>
      <c r="AJ357" s="132"/>
      <c r="AK357" s="132"/>
    </row>
    <row r="358" spans="24:37" ht="14" x14ac:dyDescent="0.15">
      <c r="X358" s="132"/>
      <c r="Y358" s="132"/>
      <c r="Z358" s="132"/>
      <c r="AA358" s="132"/>
      <c r="AB358" s="132"/>
      <c r="AC358" s="132"/>
      <c r="AD358" s="132"/>
      <c r="AE358" s="132"/>
      <c r="AF358" s="132"/>
      <c r="AG358" s="132"/>
      <c r="AH358" s="132"/>
      <c r="AI358" s="132"/>
      <c r="AJ358" s="132"/>
      <c r="AK358" s="132"/>
    </row>
    <row r="359" spans="24:37" ht="14" x14ac:dyDescent="0.15">
      <c r="X359" s="132"/>
      <c r="Y359" s="132"/>
      <c r="Z359" s="132"/>
      <c r="AA359" s="132"/>
      <c r="AB359" s="132"/>
      <c r="AC359" s="132"/>
      <c r="AD359" s="132"/>
      <c r="AE359" s="132"/>
      <c r="AF359" s="132"/>
      <c r="AG359" s="132"/>
      <c r="AH359" s="132"/>
      <c r="AI359" s="132"/>
      <c r="AJ359" s="132"/>
      <c r="AK359" s="132"/>
    </row>
    <row r="360" spans="24:37" ht="14" x14ac:dyDescent="0.15">
      <c r="X360" s="132"/>
      <c r="Y360" s="132"/>
      <c r="Z360" s="132"/>
      <c r="AA360" s="132"/>
      <c r="AB360" s="132"/>
      <c r="AC360" s="132"/>
      <c r="AD360" s="132"/>
      <c r="AE360" s="132"/>
      <c r="AF360" s="132"/>
      <c r="AG360" s="132"/>
      <c r="AH360" s="132"/>
      <c r="AI360" s="132"/>
      <c r="AJ360" s="132"/>
      <c r="AK360" s="132"/>
    </row>
    <row r="361" spans="24:37" ht="14" x14ac:dyDescent="0.15">
      <c r="X361" s="132"/>
      <c r="Y361" s="132"/>
      <c r="Z361" s="132"/>
      <c r="AA361" s="132"/>
      <c r="AB361" s="132"/>
      <c r="AC361" s="132"/>
      <c r="AD361" s="132"/>
      <c r="AE361" s="132"/>
      <c r="AF361" s="132"/>
      <c r="AG361" s="132"/>
      <c r="AH361" s="132"/>
      <c r="AI361" s="132"/>
      <c r="AJ361" s="132"/>
      <c r="AK361" s="132"/>
    </row>
    <row r="362" spans="24:37" ht="14" x14ac:dyDescent="0.15">
      <c r="X362" s="132"/>
      <c r="Y362" s="132"/>
      <c r="Z362" s="132"/>
      <c r="AA362" s="132"/>
      <c r="AB362" s="132"/>
      <c r="AC362" s="132"/>
      <c r="AD362" s="132"/>
      <c r="AE362" s="132"/>
      <c r="AF362" s="132"/>
      <c r="AG362" s="132"/>
      <c r="AH362" s="132"/>
      <c r="AI362" s="132"/>
      <c r="AJ362" s="132"/>
      <c r="AK362" s="132"/>
    </row>
    <row r="363" spans="24:37" ht="14" x14ac:dyDescent="0.15">
      <c r="X363" s="132"/>
      <c r="Y363" s="132"/>
      <c r="Z363" s="132"/>
      <c r="AA363" s="132"/>
      <c r="AB363" s="132"/>
      <c r="AC363" s="132"/>
      <c r="AD363" s="132"/>
      <c r="AE363" s="132"/>
      <c r="AF363" s="132"/>
      <c r="AG363" s="132"/>
      <c r="AH363" s="132"/>
      <c r="AI363" s="132"/>
      <c r="AJ363" s="132"/>
      <c r="AK363" s="132"/>
    </row>
    <row r="364" spans="24:37" ht="14" x14ac:dyDescent="0.15">
      <c r="X364" s="132"/>
      <c r="Y364" s="132"/>
      <c r="Z364" s="132"/>
      <c r="AA364" s="132"/>
      <c r="AB364" s="132"/>
      <c r="AC364" s="132"/>
      <c r="AD364" s="132"/>
      <c r="AE364" s="132"/>
      <c r="AF364" s="132"/>
      <c r="AG364" s="132"/>
      <c r="AH364" s="132"/>
      <c r="AI364" s="132"/>
      <c r="AJ364" s="132"/>
      <c r="AK364" s="132"/>
    </row>
    <row r="365" spans="24:37" ht="14" x14ac:dyDescent="0.15">
      <c r="X365" s="132"/>
      <c r="Y365" s="132"/>
      <c r="Z365" s="132"/>
      <c r="AA365" s="132"/>
      <c r="AB365" s="132"/>
      <c r="AC365" s="132"/>
      <c r="AD365" s="132"/>
      <c r="AE365" s="132"/>
      <c r="AF365" s="132"/>
      <c r="AG365" s="132"/>
      <c r="AH365" s="132"/>
      <c r="AI365" s="132"/>
      <c r="AJ365" s="132"/>
      <c r="AK365" s="132"/>
    </row>
    <row r="366" spans="24:37" ht="14" x14ac:dyDescent="0.15">
      <c r="X366" s="132"/>
      <c r="Y366" s="132"/>
      <c r="Z366" s="132"/>
      <c r="AA366" s="132"/>
      <c r="AB366" s="132"/>
      <c r="AC366" s="132"/>
      <c r="AD366" s="132"/>
      <c r="AE366" s="132"/>
      <c r="AF366" s="132"/>
      <c r="AG366" s="132"/>
      <c r="AH366" s="132"/>
      <c r="AI366" s="132"/>
      <c r="AJ366" s="132"/>
      <c r="AK366" s="132"/>
    </row>
    <row r="367" spans="24:37" ht="14" x14ac:dyDescent="0.15">
      <c r="X367" s="132"/>
      <c r="Y367" s="132"/>
      <c r="Z367" s="132"/>
      <c r="AA367" s="132"/>
      <c r="AB367" s="132"/>
      <c r="AC367" s="132"/>
      <c r="AD367" s="132"/>
      <c r="AE367" s="132"/>
      <c r="AF367" s="132"/>
      <c r="AG367" s="132"/>
      <c r="AH367" s="132"/>
      <c r="AI367" s="132"/>
      <c r="AJ367" s="132"/>
      <c r="AK367" s="132"/>
    </row>
    <row r="368" spans="24:37" ht="14" x14ac:dyDescent="0.15">
      <c r="X368" s="132"/>
      <c r="Y368" s="132"/>
      <c r="Z368" s="132"/>
      <c r="AA368" s="132"/>
      <c r="AB368" s="132"/>
      <c r="AC368" s="132"/>
      <c r="AD368" s="132"/>
      <c r="AE368" s="132"/>
      <c r="AF368" s="132"/>
      <c r="AG368" s="132"/>
      <c r="AH368" s="132"/>
      <c r="AI368" s="132"/>
      <c r="AJ368" s="132"/>
      <c r="AK368" s="132"/>
    </row>
    <row r="369" spans="24:37" ht="14" x14ac:dyDescent="0.15">
      <c r="X369" s="132"/>
      <c r="Y369" s="132"/>
      <c r="Z369" s="132"/>
      <c r="AA369" s="132"/>
      <c r="AB369" s="132"/>
      <c r="AC369" s="132"/>
      <c r="AD369" s="132"/>
      <c r="AE369" s="132"/>
      <c r="AF369" s="132"/>
      <c r="AG369" s="132"/>
      <c r="AH369" s="132"/>
      <c r="AI369" s="132"/>
      <c r="AJ369" s="132"/>
      <c r="AK369" s="132"/>
    </row>
    <row r="370" spans="24:37" ht="14" x14ac:dyDescent="0.15">
      <c r="X370" s="132"/>
      <c r="Y370" s="132"/>
      <c r="Z370" s="132"/>
      <c r="AA370" s="132"/>
      <c r="AB370" s="132"/>
      <c r="AC370" s="132"/>
      <c r="AD370" s="132"/>
      <c r="AE370" s="132"/>
      <c r="AF370" s="132"/>
      <c r="AG370" s="132"/>
      <c r="AH370" s="132"/>
      <c r="AI370" s="132"/>
      <c r="AJ370" s="132"/>
      <c r="AK370" s="132"/>
    </row>
    <row r="371" spans="24:37" ht="14" x14ac:dyDescent="0.15">
      <c r="X371" s="132"/>
      <c r="Y371" s="132"/>
      <c r="Z371" s="132"/>
      <c r="AA371" s="132"/>
      <c r="AB371" s="132"/>
      <c r="AC371" s="132"/>
      <c r="AD371" s="132"/>
      <c r="AE371" s="132"/>
      <c r="AF371" s="132"/>
      <c r="AG371" s="132"/>
      <c r="AH371" s="132"/>
      <c r="AI371" s="132"/>
      <c r="AJ371" s="132"/>
      <c r="AK371" s="132"/>
    </row>
    <row r="372" spans="24:37" ht="14" x14ac:dyDescent="0.15">
      <c r="X372" s="132"/>
      <c r="Y372" s="132"/>
      <c r="Z372" s="132"/>
      <c r="AA372" s="132"/>
      <c r="AB372" s="132"/>
      <c r="AC372" s="132"/>
      <c r="AD372" s="132"/>
      <c r="AE372" s="132"/>
      <c r="AF372" s="132"/>
      <c r="AG372" s="132"/>
      <c r="AH372" s="132"/>
      <c r="AI372" s="132"/>
      <c r="AJ372" s="132"/>
      <c r="AK372" s="132"/>
    </row>
    <row r="373" spans="24:37" ht="14" x14ac:dyDescent="0.15">
      <c r="X373" s="132"/>
      <c r="Y373" s="132"/>
      <c r="Z373" s="132"/>
      <c r="AA373" s="132"/>
      <c r="AB373" s="132"/>
      <c r="AC373" s="132"/>
      <c r="AD373" s="132"/>
      <c r="AE373" s="132"/>
      <c r="AF373" s="132"/>
      <c r="AG373" s="132"/>
      <c r="AH373" s="132"/>
      <c r="AI373" s="132"/>
      <c r="AJ373" s="132"/>
      <c r="AK373" s="132"/>
    </row>
    <row r="374" spans="24:37" ht="14" x14ac:dyDescent="0.15">
      <c r="X374" s="132"/>
      <c r="Y374" s="132"/>
      <c r="Z374" s="132"/>
      <c r="AA374" s="132"/>
      <c r="AB374" s="132"/>
      <c r="AC374" s="132"/>
      <c r="AD374" s="132"/>
      <c r="AE374" s="132"/>
      <c r="AF374" s="132"/>
      <c r="AG374" s="132"/>
      <c r="AH374" s="132"/>
      <c r="AI374" s="132"/>
      <c r="AJ374" s="132"/>
      <c r="AK374" s="132"/>
    </row>
    <row r="375" spans="24:37" ht="14" x14ac:dyDescent="0.15">
      <c r="X375" s="132"/>
      <c r="Y375" s="132"/>
      <c r="Z375" s="132"/>
      <c r="AA375" s="132"/>
      <c r="AB375" s="132"/>
      <c r="AC375" s="132"/>
      <c r="AD375" s="132"/>
      <c r="AE375" s="132"/>
      <c r="AF375" s="132"/>
      <c r="AG375" s="132"/>
      <c r="AH375" s="132"/>
      <c r="AI375" s="132"/>
      <c r="AJ375" s="132"/>
      <c r="AK375" s="132"/>
    </row>
    <row r="376" spans="24:37" ht="14" x14ac:dyDescent="0.15">
      <c r="X376" s="132"/>
      <c r="Y376" s="132"/>
      <c r="Z376" s="132"/>
      <c r="AA376" s="132"/>
      <c r="AB376" s="132"/>
      <c r="AC376" s="132"/>
      <c r="AD376" s="132"/>
      <c r="AE376" s="132"/>
      <c r="AF376" s="132"/>
      <c r="AG376" s="132"/>
      <c r="AH376" s="132"/>
      <c r="AI376" s="132"/>
      <c r="AJ376" s="132"/>
      <c r="AK376" s="132"/>
    </row>
    <row r="377" spans="24:37" ht="14" x14ac:dyDescent="0.15">
      <c r="X377" s="132"/>
      <c r="Y377" s="132"/>
      <c r="Z377" s="132"/>
      <c r="AA377" s="132"/>
      <c r="AB377" s="132"/>
      <c r="AC377" s="132"/>
      <c r="AD377" s="132"/>
      <c r="AE377" s="132"/>
      <c r="AF377" s="132"/>
      <c r="AG377" s="132"/>
      <c r="AH377" s="132"/>
      <c r="AI377" s="132"/>
      <c r="AJ377" s="132"/>
      <c r="AK377" s="132"/>
    </row>
    <row r="378" spans="24:37" ht="14" x14ac:dyDescent="0.15">
      <c r="X378" s="132"/>
      <c r="Y378" s="132"/>
      <c r="Z378" s="132"/>
      <c r="AA378" s="132"/>
      <c r="AB378" s="132"/>
      <c r="AC378" s="132"/>
      <c r="AD378" s="132"/>
      <c r="AE378" s="132"/>
      <c r="AF378" s="132"/>
      <c r="AG378" s="132"/>
      <c r="AH378" s="132"/>
      <c r="AI378" s="132"/>
      <c r="AJ378" s="132"/>
      <c r="AK378" s="132"/>
    </row>
    <row r="379" spans="24:37" ht="14" x14ac:dyDescent="0.15">
      <c r="X379" s="132"/>
      <c r="Y379" s="132"/>
      <c r="Z379" s="132"/>
      <c r="AA379" s="132"/>
      <c r="AB379" s="132"/>
      <c r="AC379" s="132"/>
      <c r="AD379" s="132"/>
      <c r="AE379" s="132"/>
      <c r="AF379" s="132"/>
      <c r="AG379" s="132"/>
      <c r="AH379" s="132"/>
      <c r="AI379" s="132"/>
      <c r="AJ379" s="132"/>
      <c r="AK379" s="132"/>
    </row>
    <row r="380" spans="24:37" ht="14" x14ac:dyDescent="0.15">
      <c r="X380" s="132"/>
      <c r="Y380" s="132"/>
      <c r="Z380" s="132"/>
      <c r="AA380" s="132"/>
      <c r="AB380" s="132"/>
      <c r="AC380" s="132"/>
      <c r="AD380" s="132"/>
      <c r="AE380" s="132"/>
      <c r="AF380" s="132"/>
      <c r="AG380" s="132"/>
      <c r="AH380" s="132"/>
      <c r="AI380" s="132"/>
      <c r="AJ380" s="132"/>
      <c r="AK380" s="132"/>
    </row>
    <row r="381" spans="24:37" ht="14" x14ac:dyDescent="0.15">
      <c r="X381" s="132"/>
      <c r="Y381" s="132"/>
      <c r="Z381" s="132"/>
      <c r="AA381" s="132"/>
      <c r="AB381" s="132"/>
      <c r="AC381" s="132"/>
      <c r="AD381" s="132"/>
      <c r="AE381" s="132"/>
      <c r="AF381" s="132"/>
      <c r="AG381" s="132"/>
      <c r="AH381" s="132"/>
      <c r="AI381" s="132"/>
      <c r="AJ381" s="132"/>
      <c r="AK381" s="132"/>
    </row>
    <row r="382" spans="24:37" ht="14" x14ac:dyDescent="0.15">
      <c r="X382" s="132"/>
      <c r="Y382" s="132"/>
      <c r="Z382" s="132"/>
      <c r="AA382" s="132"/>
      <c r="AB382" s="132"/>
      <c r="AC382" s="132"/>
      <c r="AD382" s="132"/>
      <c r="AE382" s="132"/>
      <c r="AF382" s="132"/>
      <c r="AG382" s="132"/>
      <c r="AH382" s="132"/>
      <c r="AI382" s="132"/>
      <c r="AJ382" s="132"/>
      <c r="AK382" s="132"/>
    </row>
    <row r="383" spans="24:37" ht="14" x14ac:dyDescent="0.15">
      <c r="X383" s="132"/>
      <c r="Y383" s="132"/>
      <c r="Z383" s="132"/>
      <c r="AA383" s="132"/>
      <c r="AB383" s="132"/>
      <c r="AC383" s="132"/>
      <c r="AD383" s="132"/>
      <c r="AE383" s="132"/>
      <c r="AF383" s="132"/>
      <c r="AG383" s="132"/>
      <c r="AH383" s="132"/>
      <c r="AI383" s="132"/>
      <c r="AJ383" s="132"/>
      <c r="AK383" s="132"/>
    </row>
    <row r="384" spans="24:37" ht="14" x14ac:dyDescent="0.15">
      <c r="X384" s="132"/>
      <c r="Y384" s="132"/>
      <c r="Z384" s="132"/>
      <c r="AA384" s="132"/>
      <c r="AB384" s="132"/>
      <c r="AC384" s="132"/>
      <c r="AD384" s="132"/>
      <c r="AE384" s="132"/>
      <c r="AF384" s="132"/>
      <c r="AG384" s="132"/>
      <c r="AH384" s="132"/>
      <c r="AI384" s="132"/>
      <c r="AJ384" s="132"/>
      <c r="AK384" s="132"/>
    </row>
    <row r="385" spans="24:37" ht="14" x14ac:dyDescent="0.15">
      <c r="X385" s="132"/>
      <c r="Y385" s="132"/>
      <c r="Z385" s="132"/>
      <c r="AA385" s="132"/>
      <c r="AB385" s="132"/>
      <c r="AC385" s="132"/>
      <c r="AD385" s="132"/>
      <c r="AE385" s="132"/>
      <c r="AF385" s="132"/>
      <c r="AG385" s="132"/>
      <c r="AH385" s="132"/>
      <c r="AI385" s="132"/>
      <c r="AJ385" s="132"/>
      <c r="AK385" s="132"/>
    </row>
    <row r="386" spans="24:37" ht="14" x14ac:dyDescent="0.15">
      <c r="X386" s="132"/>
      <c r="Y386" s="132"/>
      <c r="Z386" s="132"/>
      <c r="AA386" s="132"/>
      <c r="AB386" s="132"/>
      <c r="AC386" s="132"/>
      <c r="AD386" s="132"/>
      <c r="AE386" s="132"/>
      <c r="AF386" s="132"/>
      <c r="AG386" s="132"/>
      <c r="AH386" s="132"/>
      <c r="AI386" s="132"/>
      <c r="AJ386" s="132"/>
      <c r="AK386" s="132"/>
    </row>
    <row r="387" spans="24:37" ht="14" x14ac:dyDescent="0.15">
      <c r="X387" s="132"/>
      <c r="Y387" s="132"/>
      <c r="Z387" s="132"/>
      <c r="AA387" s="132"/>
      <c r="AB387" s="132"/>
      <c r="AC387" s="132"/>
      <c r="AD387" s="132"/>
      <c r="AE387" s="132"/>
      <c r="AF387" s="132"/>
      <c r="AG387" s="132"/>
      <c r="AH387" s="132"/>
      <c r="AI387" s="132"/>
      <c r="AJ387" s="132"/>
      <c r="AK387" s="132"/>
    </row>
    <row r="388" spans="24:37" ht="14" x14ac:dyDescent="0.15">
      <c r="X388" s="132"/>
      <c r="Y388" s="132"/>
      <c r="Z388" s="132"/>
      <c r="AA388" s="132"/>
      <c r="AB388" s="132"/>
      <c r="AC388" s="132"/>
      <c r="AD388" s="132"/>
      <c r="AE388" s="132"/>
      <c r="AF388" s="132"/>
      <c r="AG388" s="132"/>
      <c r="AH388" s="132"/>
      <c r="AI388" s="132"/>
      <c r="AJ388" s="132"/>
      <c r="AK388" s="132"/>
    </row>
    <row r="389" spans="24:37" ht="14" x14ac:dyDescent="0.15">
      <c r="X389" s="132"/>
      <c r="Y389" s="132"/>
      <c r="Z389" s="132"/>
      <c r="AA389" s="132"/>
      <c r="AB389" s="132"/>
      <c r="AC389" s="132"/>
      <c r="AD389" s="132"/>
      <c r="AE389" s="132"/>
      <c r="AF389" s="132"/>
      <c r="AG389" s="132"/>
      <c r="AH389" s="132"/>
      <c r="AI389" s="132"/>
      <c r="AJ389" s="132"/>
      <c r="AK389" s="132"/>
    </row>
    <row r="390" spans="24:37" ht="14" x14ac:dyDescent="0.15">
      <c r="X390" s="132"/>
      <c r="Y390" s="132"/>
      <c r="Z390" s="132"/>
      <c r="AA390" s="132"/>
      <c r="AB390" s="132"/>
      <c r="AC390" s="132"/>
      <c r="AD390" s="132"/>
      <c r="AE390" s="132"/>
      <c r="AF390" s="132"/>
      <c r="AG390" s="132"/>
      <c r="AH390" s="132"/>
      <c r="AI390" s="132"/>
      <c r="AJ390" s="132"/>
      <c r="AK390" s="132"/>
    </row>
    <row r="391" spans="24:37" ht="14" x14ac:dyDescent="0.15">
      <c r="X391" s="132"/>
      <c r="Y391" s="132"/>
      <c r="Z391" s="132"/>
      <c r="AA391" s="132"/>
      <c r="AB391" s="132"/>
      <c r="AC391" s="132"/>
      <c r="AD391" s="132"/>
      <c r="AE391" s="132"/>
      <c r="AF391" s="132"/>
      <c r="AG391" s="132"/>
      <c r="AH391" s="132"/>
      <c r="AI391" s="132"/>
      <c r="AJ391" s="132"/>
      <c r="AK391" s="132"/>
    </row>
    <row r="392" spans="24:37" ht="14" x14ac:dyDescent="0.15">
      <c r="X392" s="132"/>
      <c r="Y392" s="132"/>
      <c r="Z392" s="132"/>
      <c r="AA392" s="132"/>
      <c r="AB392" s="132"/>
      <c r="AC392" s="132"/>
      <c r="AD392" s="132"/>
      <c r="AE392" s="132"/>
      <c r="AF392" s="132"/>
      <c r="AG392" s="132"/>
      <c r="AH392" s="132"/>
      <c r="AI392" s="132"/>
      <c r="AJ392" s="132"/>
      <c r="AK392" s="132"/>
    </row>
    <row r="393" spans="24:37" ht="14" x14ac:dyDescent="0.15">
      <c r="X393" s="132"/>
      <c r="Y393" s="132"/>
      <c r="Z393" s="132"/>
      <c r="AA393" s="132"/>
      <c r="AB393" s="132"/>
      <c r="AC393" s="132"/>
      <c r="AD393" s="132"/>
      <c r="AE393" s="132"/>
      <c r="AF393" s="132"/>
      <c r="AG393" s="132"/>
      <c r="AH393" s="132"/>
      <c r="AI393" s="132"/>
      <c r="AJ393" s="132"/>
      <c r="AK393" s="132"/>
    </row>
    <row r="394" spans="24:37" ht="14" x14ac:dyDescent="0.15">
      <c r="X394" s="132"/>
      <c r="Y394" s="132"/>
      <c r="Z394" s="132"/>
      <c r="AA394" s="132"/>
      <c r="AB394" s="132"/>
      <c r="AC394" s="132"/>
      <c r="AD394" s="132"/>
      <c r="AE394" s="132"/>
      <c r="AF394" s="132"/>
      <c r="AG394" s="132"/>
      <c r="AH394" s="132"/>
      <c r="AI394" s="132"/>
      <c r="AJ394" s="132"/>
      <c r="AK394" s="132"/>
    </row>
    <row r="395" spans="24:37" ht="14" x14ac:dyDescent="0.15">
      <c r="X395" s="132"/>
      <c r="Y395" s="132"/>
      <c r="Z395" s="132"/>
      <c r="AA395" s="132"/>
      <c r="AB395" s="132"/>
      <c r="AC395" s="132"/>
      <c r="AD395" s="132"/>
      <c r="AE395" s="132"/>
      <c r="AF395" s="132"/>
      <c r="AG395" s="132"/>
      <c r="AH395" s="132"/>
      <c r="AI395" s="132"/>
      <c r="AJ395" s="132"/>
      <c r="AK395" s="132"/>
    </row>
    <row r="396" spans="24:37" ht="14" x14ac:dyDescent="0.15">
      <c r="X396" s="132"/>
      <c r="Y396" s="132"/>
      <c r="Z396" s="132"/>
      <c r="AA396" s="132"/>
      <c r="AB396" s="132"/>
      <c r="AC396" s="132"/>
      <c r="AD396" s="132"/>
      <c r="AE396" s="132"/>
      <c r="AF396" s="132"/>
      <c r="AG396" s="132"/>
      <c r="AH396" s="132"/>
      <c r="AI396" s="132"/>
      <c r="AJ396" s="132"/>
      <c r="AK396" s="132"/>
    </row>
    <row r="397" spans="24:37" ht="14" x14ac:dyDescent="0.15">
      <c r="X397" s="132"/>
      <c r="Y397" s="132"/>
      <c r="Z397" s="132"/>
      <c r="AA397" s="132"/>
      <c r="AB397" s="132"/>
      <c r="AC397" s="132"/>
      <c r="AD397" s="132"/>
      <c r="AE397" s="132"/>
      <c r="AF397" s="132"/>
      <c r="AG397" s="132"/>
      <c r="AH397" s="132"/>
      <c r="AI397" s="132"/>
      <c r="AJ397" s="132"/>
      <c r="AK397" s="132"/>
    </row>
    <row r="398" spans="24:37" ht="14" x14ac:dyDescent="0.15">
      <c r="X398" s="132"/>
      <c r="Y398" s="132"/>
      <c r="Z398" s="132"/>
      <c r="AA398" s="132"/>
      <c r="AB398" s="132"/>
      <c r="AC398" s="132"/>
      <c r="AD398" s="132"/>
      <c r="AE398" s="132"/>
      <c r="AF398" s="132"/>
      <c r="AG398" s="132"/>
      <c r="AH398" s="132"/>
      <c r="AI398" s="132"/>
      <c r="AJ398" s="132"/>
      <c r="AK398" s="132"/>
    </row>
    <row r="399" spans="24:37" ht="14" x14ac:dyDescent="0.15">
      <c r="X399" s="132"/>
      <c r="Y399" s="132"/>
      <c r="Z399" s="132"/>
      <c r="AA399" s="132"/>
      <c r="AB399" s="132"/>
      <c r="AC399" s="132"/>
      <c r="AD399" s="132"/>
      <c r="AE399" s="132"/>
      <c r="AF399" s="132"/>
      <c r="AG399" s="132"/>
      <c r="AH399" s="132"/>
      <c r="AI399" s="132"/>
      <c r="AJ399" s="132"/>
      <c r="AK399" s="132"/>
    </row>
    <row r="400" spans="24:37" ht="14" x14ac:dyDescent="0.15">
      <c r="X400" s="132"/>
      <c r="Y400" s="132"/>
      <c r="Z400" s="132"/>
      <c r="AA400" s="132"/>
      <c r="AB400" s="132"/>
      <c r="AC400" s="132"/>
      <c r="AD400" s="132"/>
      <c r="AE400" s="132"/>
      <c r="AF400" s="132"/>
      <c r="AG400" s="132"/>
      <c r="AH400" s="132"/>
      <c r="AI400" s="132"/>
      <c r="AJ400" s="132"/>
      <c r="AK400" s="132"/>
    </row>
    <row r="401" spans="24:37" ht="14" x14ac:dyDescent="0.15">
      <c r="X401" s="132"/>
      <c r="Y401" s="132"/>
      <c r="Z401" s="132"/>
      <c r="AA401" s="132"/>
      <c r="AB401" s="132"/>
      <c r="AC401" s="132"/>
      <c r="AD401" s="132"/>
      <c r="AE401" s="132"/>
      <c r="AF401" s="132"/>
      <c r="AG401" s="132"/>
      <c r="AH401" s="132"/>
      <c r="AI401" s="132"/>
      <c r="AJ401" s="132"/>
      <c r="AK401" s="132"/>
    </row>
    <row r="402" spans="24:37" ht="14" x14ac:dyDescent="0.15">
      <c r="X402" s="132"/>
      <c r="Y402" s="132"/>
      <c r="Z402" s="132"/>
      <c r="AA402" s="132"/>
      <c r="AB402" s="132"/>
      <c r="AC402" s="132"/>
      <c r="AD402" s="132"/>
      <c r="AE402" s="132"/>
      <c r="AF402" s="132"/>
      <c r="AG402" s="132"/>
      <c r="AH402" s="132"/>
      <c r="AI402" s="132"/>
      <c r="AJ402" s="132"/>
      <c r="AK402" s="132"/>
    </row>
    <row r="403" spans="24:37" ht="14" x14ac:dyDescent="0.15">
      <c r="X403" s="132"/>
      <c r="Y403" s="132"/>
      <c r="Z403" s="132"/>
      <c r="AA403" s="132"/>
      <c r="AB403" s="132"/>
      <c r="AC403" s="132"/>
      <c r="AD403" s="132"/>
      <c r="AE403" s="132"/>
      <c r="AF403" s="132"/>
      <c r="AG403" s="132"/>
      <c r="AH403" s="132"/>
      <c r="AI403" s="132"/>
      <c r="AJ403" s="132"/>
      <c r="AK403" s="132"/>
    </row>
    <row r="404" spans="24:37" ht="14" x14ac:dyDescent="0.15">
      <c r="X404" s="132"/>
      <c r="Y404" s="132"/>
      <c r="Z404" s="132"/>
      <c r="AA404" s="132"/>
      <c r="AB404" s="132"/>
      <c r="AC404" s="132"/>
      <c r="AD404" s="132"/>
      <c r="AE404" s="132"/>
      <c r="AF404" s="132"/>
      <c r="AG404" s="132"/>
      <c r="AH404" s="132"/>
      <c r="AI404" s="132"/>
      <c r="AJ404" s="132"/>
      <c r="AK404" s="132"/>
    </row>
    <row r="405" spans="24:37" ht="14" x14ac:dyDescent="0.15">
      <c r="X405" s="132"/>
      <c r="Y405" s="132"/>
      <c r="Z405" s="132"/>
      <c r="AA405" s="132"/>
      <c r="AB405" s="132"/>
      <c r="AC405" s="132"/>
      <c r="AD405" s="132"/>
      <c r="AE405" s="132"/>
      <c r="AF405" s="132"/>
      <c r="AG405" s="132"/>
      <c r="AH405" s="132"/>
      <c r="AI405" s="132"/>
      <c r="AJ405" s="132"/>
      <c r="AK405" s="132"/>
    </row>
    <row r="406" spans="24:37" ht="14" x14ac:dyDescent="0.15">
      <c r="X406" s="132"/>
      <c r="Y406" s="132"/>
      <c r="Z406" s="132"/>
      <c r="AA406" s="132"/>
      <c r="AB406" s="132"/>
      <c r="AC406" s="132"/>
      <c r="AD406" s="132"/>
      <c r="AE406" s="132"/>
      <c r="AF406" s="132"/>
      <c r="AG406" s="132"/>
      <c r="AH406" s="132"/>
      <c r="AI406" s="132"/>
      <c r="AJ406" s="132"/>
      <c r="AK406" s="132"/>
    </row>
    <row r="407" spans="24:37" ht="14" x14ac:dyDescent="0.15">
      <c r="X407" s="132"/>
      <c r="Y407" s="132"/>
      <c r="Z407" s="132"/>
      <c r="AA407" s="132"/>
      <c r="AB407" s="132"/>
      <c r="AC407" s="132"/>
      <c r="AD407" s="132"/>
      <c r="AE407" s="132"/>
      <c r="AF407" s="132"/>
      <c r="AG407" s="132"/>
      <c r="AH407" s="132"/>
      <c r="AI407" s="132"/>
      <c r="AJ407" s="132"/>
      <c r="AK407" s="132"/>
    </row>
    <row r="408" spans="24:37" ht="14" x14ac:dyDescent="0.15">
      <c r="X408" s="132"/>
      <c r="Y408" s="132"/>
      <c r="Z408" s="132"/>
      <c r="AA408" s="132"/>
      <c r="AB408" s="132"/>
      <c r="AC408" s="132"/>
      <c r="AD408" s="132"/>
      <c r="AE408" s="132"/>
      <c r="AF408" s="132"/>
      <c r="AG408" s="132"/>
      <c r="AH408" s="132"/>
      <c r="AI408" s="132"/>
      <c r="AJ408" s="132"/>
      <c r="AK408" s="132"/>
    </row>
    <row r="409" spans="24:37" ht="14" x14ac:dyDescent="0.15">
      <c r="X409" s="132"/>
      <c r="Y409" s="132"/>
      <c r="Z409" s="132"/>
      <c r="AA409" s="132"/>
      <c r="AB409" s="132"/>
      <c r="AC409" s="132"/>
      <c r="AD409" s="132"/>
      <c r="AE409" s="132"/>
      <c r="AF409" s="132"/>
      <c r="AG409" s="132"/>
      <c r="AH409" s="132"/>
      <c r="AI409" s="132"/>
      <c r="AJ409" s="132"/>
      <c r="AK409" s="132"/>
    </row>
    <row r="410" spans="24:37" ht="14" x14ac:dyDescent="0.15">
      <c r="X410" s="132"/>
      <c r="Y410" s="132"/>
      <c r="Z410" s="132"/>
      <c r="AA410" s="132"/>
      <c r="AB410" s="132"/>
      <c r="AC410" s="132"/>
      <c r="AD410" s="132"/>
      <c r="AE410" s="132"/>
      <c r="AF410" s="132"/>
      <c r="AG410" s="132"/>
      <c r="AH410" s="132"/>
      <c r="AI410" s="132"/>
      <c r="AJ410" s="132"/>
      <c r="AK410" s="132"/>
    </row>
    <row r="411" spans="24:37" ht="14" x14ac:dyDescent="0.15">
      <c r="X411" s="132"/>
      <c r="Y411" s="132"/>
      <c r="Z411" s="132"/>
      <c r="AA411" s="132"/>
      <c r="AB411" s="132"/>
      <c r="AC411" s="132"/>
      <c r="AD411" s="132"/>
      <c r="AE411" s="132"/>
      <c r="AF411" s="132"/>
      <c r="AG411" s="132"/>
      <c r="AH411" s="132"/>
      <c r="AI411" s="132"/>
      <c r="AJ411" s="132"/>
      <c r="AK411" s="132"/>
    </row>
    <row r="412" spans="24:37" ht="14" x14ac:dyDescent="0.15">
      <c r="X412" s="132"/>
      <c r="Y412" s="132"/>
      <c r="Z412" s="132"/>
      <c r="AA412" s="132"/>
      <c r="AB412" s="132"/>
      <c r="AC412" s="132"/>
      <c r="AD412" s="132"/>
      <c r="AE412" s="132"/>
      <c r="AF412" s="132"/>
      <c r="AG412" s="132"/>
      <c r="AH412" s="132"/>
      <c r="AI412" s="132"/>
      <c r="AJ412" s="132"/>
      <c r="AK412" s="132"/>
    </row>
    <row r="413" spans="24:37" ht="14" x14ac:dyDescent="0.15">
      <c r="X413" s="132"/>
      <c r="Y413" s="132"/>
      <c r="Z413" s="132"/>
      <c r="AA413" s="132"/>
      <c r="AB413" s="132"/>
      <c r="AC413" s="132"/>
      <c r="AD413" s="132"/>
      <c r="AE413" s="132"/>
      <c r="AF413" s="132"/>
      <c r="AG413" s="132"/>
      <c r="AH413" s="132"/>
      <c r="AI413" s="132"/>
      <c r="AJ413" s="132"/>
      <c r="AK413" s="132"/>
    </row>
    <row r="414" spans="24:37" ht="14" x14ac:dyDescent="0.15">
      <c r="X414" s="132"/>
      <c r="Y414" s="132"/>
      <c r="Z414" s="132"/>
      <c r="AA414" s="132"/>
      <c r="AB414" s="132"/>
      <c r="AC414" s="132"/>
      <c r="AD414" s="132"/>
      <c r="AE414" s="132"/>
      <c r="AF414" s="132"/>
      <c r="AG414" s="132"/>
      <c r="AH414" s="132"/>
      <c r="AI414" s="132"/>
      <c r="AJ414" s="132"/>
      <c r="AK414" s="132"/>
    </row>
    <row r="415" spans="24:37" ht="14" x14ac:dyDescent="0.15">
      <c r="X415" s="132"/>
      <c r="Y415" s="132"/>
      <c r="Z415" s="132"/>
      <c r="AA415" s="132"/>
      <c r="AB415" s="132"/>
      <c r="AC415" s="132"/>
      <c r="AD415" s="132"/>
      <c r="AE415" s="132"/>
      <c r="AF415" s="132"/>
      <c r="AG415" s="132"/>
      <c r="AH415" s="132"/>
      <c r="AI415" s="132"/>
      <c r="AJ415" s="132"/>
      <c r="AK415" s="132"/>
    </row>
    <row r="416" spans="24:37" ht="14" x14ac:dyDescent="0.15">
      <c r="X416" s="132"/>
      <c r="Y416" s="132"/>
      <c r="Z416" s="132"/>
      <c r="AA416" s="132"/>
      <c r="AB416" s="132"/>
      <c r="AC416" s="132"/>
      <c r="AD416" s="132"/>
      <c r="AE416" s="132"/>
      <c r="AF416" s="132"/>
      <c r="AG416" s="132"/>
      <c r="AH416" s="132"/>
      <c r="AI416" s="132"/>
      <c r="AJ416" s="132"/>
      <c r="AK416" s="132"/>
    </row>
    <row r="417" spans="24:37" ht="14" x14ac:dyDescent="0.15">
      <c r="X417" s="132"/>
      <c r="Y417" s="132"/>
      <c r="Z417" s="132"/>
      <c r="AA417" s="132"/>
      <c r="AB417" s="132"/>
      <c r="AC417" s="132"/>
      <c r="AD417" s="132"/>
      <c r="AE417" s="132"/>
      <c r="AF417" s="132"/>
      <c r="AG417" s="132"/>
      <c r="AH417" s="132"/>
      <c r="AI417" s="132"/>
      <c r="AJ417" s="132"/>
      <c r="AK417" s="132"/>
    </row>
    <row r="418" spans="24:37" ht="14" x14ac:dyDescent="0.15">
      <c r="X418" s="132"/>
      <c r="Y418" s="132"/>
      <c r="Z418" s="132"/>
      <c r="AA418" s="132"/>
      <c r="AB418" s="132"/>
      <c r="AC418" s="132"/>
      <c r="AD418" s="132"/>
      <c r="AE418" s="132"/>
      <c r="AF418" s="132"/>
      <c r="AG418" s="132"/>
      <c r="AH418" s="132"/>
      <c r="AI418" s="132"/>
      <c r="AJ418" s="132"/>
      <c r="AK418" s="132"/>
    </row>
    <row r="419" spans="24:37" ht="14" x14ac:dyDescent="0.15">
      <c r="X419" s="132"/>
      <c r="Y419" s="132"/>
      <c r="Z419" s="132"/>
      <c r="AA419" s="132"/>
      <c r="AB419" s="132"/>
      <c r="AC419" s="132"/>
      <c r="AD419" s="132"/>
      <c r="AE419" s="132"/>
      <c r="AF419" s="132"/>
      <c r="AG419" s="132"/>
      <c r="AH419" s="132"/>
      <c r="AI419" s="132"/>
      <c r="AJ419" s="132"/>
      <c r="AK419" s="132"/>
    </row>
    <row r="420" spans="24:37" ht="14" x14ac:dyDescent="0.15">
      <c r="X420" s="132"/>
      <c r="Y420" s="132"/>
      <c r="Z420" s="132"/>
      <c r="AA420" s="132"/>
      <c r="AB420" s="132"/>
      <c r="AC420" s="132"/>
      <c r="AD420" s="132"/>
      <c r="AE420" s="132"/>
      <c r="AF420" s="132"/>
      <c r="AG420" s="132"/>
      <c r="AH420" s="132"/>
      <c r="AI420" s="132"/>
      <c r="AJ420" s="132"/>
      <c r="AK420" s="132"/>
    </row>
    <row r="421" spans="24:37" ht="14" x14ac:dyDescent="0.15">
      <c r="X421" s="132"/>
      <c r="Y421" s="132"/>
      <c r="Z421" s="132"/>
      <c r="AA421" s="132"/>
      <c r="AB421" s="132"/>
      <c r="AC421" s="132"/>
      <c r="AD421" s="132"/>
      <c r="AE421" s="132"/>
      <c r="AF421" s="132"/>
      <c r="AG421" s="132"/>
      <c r="AH421" s="132"/>
      <c r="AI421" s="132"/>
      <c r="AJ421" s="132"/>
      <c r="AK421" s="132"/>
    </row>
    <row r="422" spans="24:37" ht="14" x14ac:dyDescent="0.15">
      <c r="X422" s="132"/>
      <c r="Y422" s="132"/>
      <c r="Z422" s="132"/>
      <c r="AA422" s="132"/>
      <c r="AB422" s="132"/>
      <c r="AC422" s="132"/>
      <c r="AD422" s="132"/>
      <c r="AE422" s="132"/>
      <c r="AF422" s="132"/>
      <c r="AG422" s="132"/>
      <c r="AH422" s="132"/>
      <c r="AI422" s="132"/>
      <c r="AJ422" s="132"/>
      <c r="AK422" s="132"/>
    </row>
    <row r="423" spans="24:37" ht="14" x14ac:dyDescent="0.15">
      <c r="X423" s="132"/>
      <c r="Y423" s="132"/>
      <c r="Z423" s="132"/>
      <c r="AA423" s="132"/>
      <c r="AB423" s="132"/>
      <c r="AC423" s="132"/>
      <c r="AD423" s="132"/>
      <c r="AE423" s="132"/>
      <c r="AF423" s="132"/>
      <c r="AG423" s="132"/>
      <c r="AH423" s="132"/>
      <c r="AI423" s="132"/>
      <c r="AJ423" s="132"/>
      <c r="AK423" s="132"/>
    </row>
    <row r="424" spans="24:37" ht="14" x14ac:dyDescent="0.15">
      <c r="X424" s="132"/>
      <c r="Y424" s="132"/>
      <c r="Z424" s="132"/>
      <c r="AA424" s="132"/>
      <c r="AB424" s="132"/>
      <c r="AC424" s="132"/>
      <c r="AD424" s="132"/>
      <c r="AE424" s="132"/>
      <c r="AF424" s="132"/>
      <c r="AG424" s="132"/>
      <c r="AH424" s="132"/>
      <c r="AI424" s="132"/>
      <c r="AJ424" s="132"/>
      <c r="AK424" s="132"/>
    </row>
    <row r="425" spans="24:37" ht="14" x14ac:dyDescent="0.15">
      <c r="X425" s="132"/>
      <c r="Y425" s="132"/>
      <c r="Z425" s="132"/>
      <c r="AA425" s="132"/>
      <c r="AB425" s="132"/>
      <c r="AC425" s="132"/>
      <c r="AD425" s="132"/>
      <c r="AE425" s="132"/>
      <c r="AF425" s="132"/>
      <c r="AG425" s="132"/>
      <c r="AH425" s="132"/>
      <c r="AI425" s="132"/>
      <c r="AJ425" s="132"/>
      <c r="AK425" s="132"/>
    </row>
    <row r="426" spans="24:37" ht="14" x14ac:dyDescent="0.15">
      <c r="X426" s="132"/>
      <c r="Y426" s="132"/>
      <c r="Z426" s="132"/>
      <c r="AA426" s="132"/>
      <c r="AB426" s="132"/>
      <c r="AC426" s="132"/>
      <c r="AD426" s="132"/>
      <c r="AE426" s="132"/>
      <c r="AF426" s="132"/>
      <c r="AG426" s="132"/>
      <c r="AH426" s="132"/>
      <c r="AI426" s="132"/>
      <c r="AJ426" s="132"/>
      <c r="AK426" s="132"/>
    </row>
    <row r="427" spans="24:37" ht="14" x14ac:dyDescent="0.15">
      <c r="X427" s="132"/>
      <c r="Y427" s="132"/>
      <c r="Z427" s="132"/>
      <c r="AA427" s="132"/>
      <c r="AB427" s="132"/>
      <c r="AC427" s="132"/>
      <c r="AD427" s="132"/>
      <c r="AE427" s="132"/>
      <c r="AF427" s="132"/>
      <c r="AG427" s="132"/>
      <c r="AH427" s="132"/>
      <c r="AI427" s="132"/>
      <c r="AJ427" s="132"/>
      <c r="AK427" s="132"/>
    </row>
    <row r="428" spans="24:37" ht="14" x14ac:dyDescent="0.15">
      <c r="X428" s="132"/>
      <c r="Y428" s="132"/>
      <c r="Z428" s="132"/>
      <c r="AA428" s="132"/>
      <c r="AB428" s="132"/>
      <c r="AC428" s="132"/>
      <c r="AD428" s="132"/>
      <c r="AE428" s="132"/>
      <c r="AF428" s="132"/>
      <c r="AG428" s="132"/>
      <c r="AH428" s="132"/>
      <c r="AI428" s="132"/>
      <c r="AJ428" s="132"/>
      <c r="AK428" s="132"/>
    </row>
    <row r="429" spans="24:37" ht="14" x14ac:dyDescent="0.15">
      <c r="X429" s="132"/>
      <c r="Y429" s="132"/>
      <c r="Z429" s="132"/>
      <c r="AA429" s="132"/>
      <c r="AB429" s="132"/>
      <c r="AC429" s="132"/>
      <c r="AD429" s="132"/>
      <c r="AE429" s="132"/>
      <c r="AF429" s="132"/>
      <c r="AG429" s="132"/>
      <c r="AH429" s="132"/>
      <c r="AI429" s="132"/>
      <c r="AJ429" s="132"/>
      <c r="AK429" s="132"/>
    </row>
    <row r="430" spans="24:37" ht="14" x14ac:dyDescent="0.15">
      <c r="X430" s="132"/>
      <c r="Y430" s="132"/>
      <c r="Z430" s="132"/>
      <c r="AA430" s="132"/>
      <c r="AB430" s="132"/>
      <c r="AC430" s="132"/>
      <c r="AD430" s="132"/>
      <c r="AE430" s="132"/>
      <c r="AF430" s="132"/>
      <c r="AG430" s="132"/>
      <c r="AH430" s="132"/>
      <c r="AI430" s="132"/>
      <c r="AJ430" s="132"/>
      <c r="AK430" s="132"/>
    </row>
    <row r="431" spans="24:37" ht="14" x14ac:dyDescent="0.15">
      <c r="X431" s="132"/>
      <c r="Y431" s="132"/>
      <c r="Z431" s="132"/>
      <c r="AA431" s="132"/>
      <c r="AB431" s="132"/>
      <c r="AC431" s="132"/>
      <c r="AD431" s="132"/>
      <c r="AE431" s="132"/>
      <c r="AF431" s="132"/>
      <c r="AG431" s="132"/>
      <c r="AH431" s="132"/>
      <c r="AI431" s="132"/>
      <c r="AJ431" s="132"/>
      <c r="AK431" s="132"/>
    </row>
    <row r="432" spans="24:37" ht="14" x14ac:dyDescent="0.15">
      <c r="X432" s="132"/>
      <c r="Y432" s="132"/>
      <c r="Z432" s="132"/>
      <c r="AA432" s="132"/>
      <c r="AB432" s="132"/>
      <c r="AC432" s="132"/>
      <c r="AD432" s="132"/>
      <c r="AE432" s="132"/>
      <c r="AF432" s="132"/>
      <c r="AG432" s="132"/>
      <c r="AH432" s="132"/>
      <c r="AI432" s="132"/>
      <c r="AJ432" s="132"/>
      <c r="AK432" s="132"/>
    </row>
    <row r="433" spans="24:37" ht="14" x14ac:dyDescent="0.15">
      <c r="X433" s="132"/>
      <c r="Y433" s="132"/>
      <c r="Z433" s="132"/>
      <c r="AA433" s="132"/>
      <c r="AB433" s="132"/>
      <c r="AC433" s="132"/>
      <c r="AD433" s="132"/>
      <c r="AE433" s="132"/>
      <c r="AF433" s="132"/>
      <c r="AG433" s="132"/>
      <c r="AH433" s="132"/>
      <c r="AI433" s="132"/>
      <c r="AJ433" s="132"/>
      <c r="AK433" s="132"/>
    </row>
    <row r="434" spans="24:37" ht="14" x14ac:dyDescent="0.15">
      <c r="X434" s="132"/>
      <c r="Y434" s="132"/>
      <c r="Z434" s="132"/>
      <c r="AA434" s="132"/>
      <c r="AB434" s="132"/>
      <c r="AC434" s="132"/>
      <c r="AD434" s="132"/>
      <c r="AE434" s="132"/>
      <c r="AF434" s="132"/>
      <c r="AG434" s="132"/>
      <c r="AH434" s="132"/>
      <c r="AI434" s="132"/>
      <c r="AJ434" s="132"/>
      <c r="AK434" s="132"/>
    </row>
    <row r="435" spans="24:37" ht="14" x14ac:dyDescent="0.15">
      <c r="X435" s="132"/>
      <c r="Y435" s="132"/>
      <c r="Z435" s="132"/>
      <c r="AA435" s="132"/>
      <c r="AB435" s="132"/>
      <c r="AC435" s="132"/>
      <c r="AD435" s="132"/>
      <c r="AE435" s="132"/>
      <c r="AF435" s="132"/>
      <c r="AG435" s="132"/>
      <c r="AH435" s="132"/>
      <c r="AI435" s="132"/>
      <c r="AJ435" s="132"/>
      <c r="AK435" s="132"/>
    </row>
    <row r="436" spans="24:37" ht="14" x14ac:dyDescent="0.15">
      <c r="X436" s="132"/>
      <c r="Y436" s="132"/>
      <c r="Z436" s="132"/>
      <c r="AA436" s="132"/>
      <c r="AB436" s="132"/>
      <c r="AC436" s="132"/>
      <c r="AD436" s="132"/>
      <c r="AE436" s="132"/>
      <c r="AF436" s="132"/>
      <c r="AG436" s="132"/>
      <c r="AH436" s="132"/>
      <c r="AI436" s="132"/>
      <c r="AJ436" s="132"/>
      <c r="AK436" s="132"/>
    </row>
    <row r="437" spans="24:37" ht="14" x14ac:dyDescent="0.15">
      <c r="X437" s="132"/>
      <c r="Y437" s="132"/>
      <c r="Z437" s="132"/>
      <c r="AA437" s="132"/>
      <c r="AB437" s="132"/>
      <c r="AC437" s="132"/>
      <c r="AD437" s="132"/>
      <c r="AE437" s="132"/>
      <c r="AF437" s="132"/>
      <c r="AG437" s="132"/>
      <c r="AH437" s="132"/>
      <c r="AI437" s="132"/>
      <c r="AJ437" s="132"/>
      <c r="AK437" s="132"/>
    </row>
    <row r="438" spans="24:37" ht="14" x14ac:dyDescent="0.15">
      <c r="X438" s="132"/>
      <c r="Y438" s="132"/>
      <c r="Z438" s="132"/>
      <c r="AA438" s="132"/>
      <c r="AB438" s="132"/>
      <c r="AC438" s="132"/>
      <c r="AD438" s="132"/>
      <c r="AE438" s="132"/>
      <c r="AF438" s="132"/>
      <c r="AG438" s="132"/>
      <c r="AH438" s="132"/>
      <c r="AI438" s="132"/>
      <c r="AJ438" s="132"/>
      <c r="AK438" s="132"/>
    </row>
    <row r="439" spans="24:37" ht="14" x14ac:dyDescent="0.15">
      <c r="X439" s="132"/>
      <c r="Y439" s="132"/>
      <c r="Z439" s="132"/>
      <c r="AA439" s="132"/>
      <c r="AB439" s="132"/>
      <c r="AC439" s="132"/>
      <c r="AD439" s="132"/>
      <c r="AE439" s="132"/>
      <c r="AF439" s="132"/>
      <c r="AG439" s="132"/>
      <c r="AH439" s="132"/>
      <c r="AI439" s="132"/>
      <c r="AJ439" s="132"/>
      <c r="AK439" s="132"/>
    </row>
    <row r="440" spans="24:37" ht="14" x14ac:dyDescent="0.15">
      <c r="X440" s="132"/>
      <c r="Y440" s="132"/>
      <c r="Z440" s="132"/>
      <c r="AA440" s="132"/>
      <c r="AB440" s="132"/>
      <c r="AC440" s="132"/>
      <c r="AD440" s="132"/>
      <c r="AE440" s="132"/>
      <c r="AF440" s="132"/>
      <c r="AG440" s="132"/>
      <c r="AH440" s="132"/>
      <c r="AI440" s="132"/>
      <c r="AJ440" s="132"/>
      <c r="AK440" s="132"/>
    </row>
    <row r="441" spans="24:37" ht="14" x14ac:dyDescent="0.15">
      <c r="X441" s="132"/>
      <c r="Y441" s="132"/>
      <c r="Z441" s="132"/>
      <c r="AA441" s="132"/>
      <c r="AB441" s="132"/>
      <c r="AC441" s="132"/>
      <c r="AD441" s="132"/>
      <c r="AE441" s="132"/>
      <c r="AF441" s="132"/>
      <c r="AG441" s="132"/>
      <c r="AH441" s="132"/>
      <c r="AI441" s="132"/>
      <c r="AJ441" s="132"/>
      <c r="AK441" s="132"/>
    </row>
    <row r="442" spans="24:37" ht="14" x14ac:dyDescent="0.15">
      <c r="X442" s="132"/>
      <c r="Y442" s="132"/>
      <c r="Z442" s="132"/>
      <c r="AA442" s="132"/>
      <c r="AB442" s="132"/>
      <c r="AC442" s="132"/>
      <c r="AD442" s="132"/>
      <c r="AE442" s="132"/>
      <c r="AF442" s="132"/>
      <c r="AG442" s="132"/>
      <c r="AH442" s="132"/>
      <c r="AI442" s="132"/>
      <c r="AJ442" s="132"/>
      <c r="AK442" s="132"/>
    </row>
    <row r="443" spans="24:37" ht="14" x14ac:dyDescent="0.15">
      <c r="X443" s="132"/>
      <c r="Y443" s="132"/>
      <c r="Z443" s="132"/>
      <c r="AA443" s="132"/>
      <c r="AB443" s="132"/>
      <c r="AC443" s="132"/>
      <c r="AD443" s="132"/>
      <c r="AE443" s="132"/>
      <c r="AF443" s="132"/>
      <c r="AG443" s="132"/>
      <c r="AH443" s="132"/>
      <c r="AI443" s="132"/>
      <c r="AJ443" s="132"/>
      <c r="AK443" s="132"/>
    </row>
    <row r="444" spans="24:37" ht="14" x14ac:dyDescent="0.15">
      <c r="X444" s="132"/>
      <c r="Y444" s="132"/>
      <c r="Z444" s="132"/>
      <c r="AA444" s="132"/>
      <c r="AB444" s="132"/>
      <c r="AC444" s="132"/>
      <c r="AD444" s="132"/>
      <c r="AE444" s="132"/>
      <c r="AF444" s="132"/>
      <c r="AG444" s="132"/>
      <c r="AH444" s="132"/>
      <c r="AI444" s="132"/>
      <c r="AJ444" s="132"/>
      <c r="AK444" s="132"/>
    </row>
    <row r="445" spans="24:37" ht="14" x14ac:dyDescent="0.15">
      <c r="X445" s="132"/>
      <c r="Y445" s="132"/>
      <c r="Z445" s="132"/>
      <c r="AA445" s="132"/>
      <c r="AB445" s="132"/>
      <c r="AC445" s="132"/>
      <c r="AD445" s="132"/>
      <c r="AE445" s="132"/>
      <c r="AF445" s="132"/>
      <c r="AG445" s="132"/>
      <c r="AH445" s="132"/>
      <c r="AI445" s="132"/>
      <c r="AJ445" s="132"/>
      <c r="AK445" s="132"/>
    </row>
    <row r="446" spans="24:37" ht="14" x14ac:dyDescent="0.15">
      <c r="X446" s="132"/>
      <c r="Y446" s="132"/>
      <c r="Z446" s="132"/>
      <c r="AA446" s="132"/>
      <c r="AB446" s="132"/>
      <c r="AC446" s="132"/>
      <c r="AD446" s="132"/>
      <c r="AE446" s="132"/>
      <c r="AF446" s="132"/>
      <c r="AG446" s="132"/>
      <c r="AH446" s="132"/>
      <c r="AI446" s="132"/>
      <c r="AJ446" s="132"/>
      <c r="AK446" s="132"/>
    </row>
    <row r="447" spans="24:37" ht="14" x14ac:dyDescent="0.15">
      <c r="X447" s="132"/>
      <c r="Y447" s="132"/>
      <c r="Z447" s="132"/>
      <c r="AA447" s="132"/>
      <c r="AB447" s="132"/>
      <c r="AC447" s="132"/>
      <c r="AD447" s="132"/>
      <c r="AE447" s="132"/>
      <c r="AF447" s="132"/>
      <c r="AG447" s="132"/>
      <c r="AH447" s="132"/>
      <c r="AI447" s="132"/>
      <c r="AJ447" s="132"/>
      <c r="AK447" s="132"/>
    </row>
    <row r="448" spans="24:37" ht="14" x14ac:dyDescent="0.15">
      <c r="X448" s="132"/>
      <c r="Y448" s="132"/>
      <c r="Z448" s="132"/>
      <c r="AA448" s="132"/>
      <c r="AB448" s="132"/>
      <c r="AC448" s="132"/>
      <c r="AD448" s="132"/>
      <c r="AE448" s="132"/>
      <c r="AF448" s="132"/>
      <c r="AG448" s="132"/>
      <c r="AH448" s="132"/>
      <c r="AI448" s="132"/>
      <c r="AJ448" s="132"/>
      <c r="AK448" s="132"/>
    </row>
    <row r="449" spans="24:37" ht="14" x14ac:dyDescent="0.15">
      <c r="X449" s="132"/>
      <c r="Y449" s="132"/>
      <c r="Z449" s="132"/>
      <c r="AA449" s="132"/>
      <c r="AB449" s="132"/>
      <c r="AC449" s="132"/>
      <c r="AD449" s="132"/>
      <c r="AE449" s="132"/>
      <c r="AF449" s="132"/>
      <c r="AG449" s="132"/>
      <c r="AH449" s="132"/>
      <c r="AI449" s="132"/>
      <c r="AJ449" s="132"/>
      <c r="AK449" s="132"/>
    </row>
    <row r="450" spans="24:37" ht="14" x14ac:dyDescent="0.15">
      <c r="X450" s="132"/>
      <c r="Y450" s="132"/>
      <c r="Z450" s="132"/>
      <c r="AA450" s="132"/>
      <c r="AB450" s="132"/>
      <c r="AC450" s="132"/>
      <c r="AD450" s="132"/>
      <c r="AE450" s="132"/>
      <c r="AF450" s="132"/>
      <c r="AG450" s="132"/>
      <c r="AH450" s="132"/>
      <c r="AI450" s="132"/>
      <c r="AJ450" s="132"/>
      <c r="AK450" s="132"/>
    </row>
    <row r="451" spans="24:37" ht="14" x14ac:dyDescent="0.15">
      <c r="X451" s="132"/>
      <c r="Y451" s="132"/>
      <c r="Z451" s="132"/>
      <c r="AA451" s="132"/>
      <c r="AB451" s="132"/>
      <c r="AC451" s="132"/>
      <c r="AD451" s="132"/>
      <c r="AE451" s="132"/>
      <c r="AF451" s="132"/>
      <c r="AG451" s="132"/>
      <c r="AH451" s="132"/>
      <c r="AI451" s="132"/>
      <c r="AJ451" s="132"/>
      <c r="AK451" s="132"/>
    </row>
    <row r="452" spans="24:37" ht="14" x14ac:dyDescent="0.15">
      <c r="X452" s="132"/>
      <c r="Y452" s="132"/>
      <c r="Z452" s="132"/>
      <c r="AA452" s="132"/>
      <c r="AB452" s="132"/>
      <c r="AC452" s="132"/>
      <c r="AD452" s="132"/>
      <c r="AE452" s="132"/>
      <c r="AF452" s="132"/>
      <c r="AG452" s="132"/>
      <c r="AH452" s="132"/>
      <c r="AI452" s="132"/>
      <c r="AJ452" s="132"/>
      <c r="AK452" s="132"/>
    </row>
    <row r="453" spans="24:37" ht="14" x14ac:dyDescent="0.15">
      <c r="X453" s="132"/>
      <c r="Y453" s="132"/>
      <c r="Z453" s="132"/>
      <c r="AA453" s="132"/>
      <c r="AB453" s="132"/>
      <c r="AC453" s="132"/>
      <c r="AD453" s="132"/>
      <c r="AE453" s="132"/>
      <c r="AF453" s="132"/>
      <c r="AG453" s="132"/>
      <c r="AH453" s="132"/>
      <c r="AI453" s="132"/>
      <c r="AJ453" s="132"/>
      <c r="AK453" s="132"/>
    </row>
    <row r="454" spans="24:37" ht="14" x14ac:dyDescent="0.15">
      <c r="X454" s="132"/>
      <c r="Y454" s="132"/>
      <c r="Z454" s="132"/>
      <c r="AA454" s="132"/>
      <c r="AB454" s="132"/>
      <c r="AC454" s="132"/>
      <c r="AD454" s="132"/>
      <c r="AE454" s="132"/>
      <c r="AF454" s="132"/>
      <c r="AG454" s="132"/>
      <c r="AH454" s="132"/>
      <c r="AI454" s="132"/>
      <c r="AJ454" s="132"/>
      <c r="AK454" s="132"/>
    </row>
    <row r="455" spans="24:37" ht="14" x14ac:dyDescent="0.15">
      <c r="X455" s="132"/>
      <c r="Y455" s="132"/>
      <c r="Z455" s="132"/>
      <c r="AA455" s="132"/>
      <c r="AB455" s="132"/>
      <c r="AC455" s="132"/>
      <c r="AD455" s="132"/>
      <c r="AE455" s="132"/>
      <c r="AF455" s="132"/>
      <c r="AG455" s="132"/>
      <c r="AH455" s="132"/>
      <c r="AI455" s="132"/>
      <c r="AJ455" s="132"/>
      <c r="AK455" s="132"/>
    </row>
    <row r="456" spans="24:37" ht="14" x14ac:dyDescent="0.15">
      <c r="X456" s="132"/>
      <c r="Y456" s="132"/>
      <c r="Z456" s="132"/>
      <c r="AA456" s="132"/>
      <c r="AB456" s="132"/>
      <c r="AC456" s="132"/>
      <c r="AD456" s="132"/>
      <c r="AE456" s="132"/>
      <c r="AF456" s="132"/>
      <c r="AG456" s="132"/>
      <c r="AH456" s="132"/>
      <c r="AI456" s="132"/>
      <c r="AJ456" s="132"/>
      <c r="AK456" s="132"/>
    </row>
    <row r="457" spans="24:37" ht="14" x14ac:dyDescent="0.15">
      <c r="X457" s="132"/>
      <c r="Y457" s="132"/>
      <c r="Z457" s="132"/>
      <c r="AA457" s="132"/>
      <c r="AB457" s="132"/>
      <c r="AC457" s="132"/>
      <c r="AD457" s="132"/>
      <c r="AE457" s="132"/>
      <c r="AF457" s="132"/>
      <c r="AG457" s="132"/>
      <c r="AH457" s="132"/>
      <c r="AI457" s="132"/>
      <c r="AJ457" s="132"/>
      <c r="AK457" s="132"/>
    </row>
    <row r="458" spans="24:37" ht="14" x14ac:dyDescent="0.15">
      <c r="X458" s="132"/>
      <c r="Y458" s="132"/>
      <c r="Z458" s="132"/>
      <c r="AA458" s="132"/>
      <c r="AB458" s="132"/>
      <c r="AC458" s="132"/>
      <c r="AD458" s="132"/>
      <c r="AE458" s="132"/>
      <c r="AF458" s="132"/>
      <c r="AG458" s="132"/>
      <c r="AH458" s="132"/>
      <c r="AI458" s="132"/>
      <c r="AJ458" s="132"/>
      <c r="AK458" s="132"/>
    </row>
    <row r="459" spans="24:37" ht="14" x14ac:dyDescent="0.15">
      <c r="X459" s="132"/>
      <c r="Y459" s="132"/>
      <c r="Z459" s="132"/>
      <c r="AA459" s="132"/>
      <c r="AB459" s="132"/>
      <c r="AC459" s="132"/>
      <c r="AD459" s="132"/>
      <c r="AE459" s="132"/>
      <c r="AF459" s="132"/>
      <c r="AG459" s="132"/>
      <c r="AH459" s="132"/>
      <c r="AI459" s="132"/>
      <c r="AJ459" s="132"/>
      <c r="AK459" s="132"/>
    </row>
    <row r="460" spans="24:37" ht="14" x14ac:dyDescent="0.15">
      <c r="X460" s="132"/>
      <c r="Y460" s="132"/>
      <c r="Z460" s="132"/>
      <c r="AA460" s="132"/>
      <c r="AB460" s="132"/>
      <c r="AC460" s="132"/>
      <c r="AD460" s="132"/>
      <c r="AE460" s="132"/>
      <c r="AF460" s="132"/>
      <c r="AG460" s="132"/>
      <c r="AH460" s="132"/>
      <c r="AI460" s="132"/>
      <c r="AJ460" s="132"/>
      <c r="AK460" s="132"/>
    </row>
    <row r="461" spans="24:37" ht="14" x14ac:dyDescent="0.15">
      <c r="X461" s="132"/>
      <c r="Y461" s="132"/>
      <c r="Z461" s="132"/>
      <c r="AA461" s="132"/>
      <c r="AB461" s="132"/>
      <c r="AC461" s="132"/>
      <c r="AD461" s="132"/>
      <c r="AE461" s="132"/>
      <c r="AF461" s="132"/>
      <c r="AG461" s="132"/>
      <c r="AH461" s="132"/>
      <c r="AI461" s="132"/>
      <c r="AJ461" s="132"/>
      <c r="AK461" s="132"/>
    </row>
    <row r="462" spans="24:37" ht="14" x14ac:dyDescent="0.15">
      <c r="X462" s="132"/>
      <c r="Y462" s="132"/>
      <c r="Z462" s="132"/>
      <c r="AA462" s="132"/>
      <c r="AB462" s="132"/>
      <c r="AC462" s="132"/>
      <c r="AD462" s="132"/>
      <c r="AE462" s="132"/>
      <c r="AF462" s="132"/>
      <c r="AG462" s="132"/>
      <c r="AH462" s="132"/>
      <c r="AI462" s="132"/>
      <c r="AJ462" s="132"/>
      <c r="AK462" s="132"/>
    </row>
    <row r="463" spans="24:37" ht="14" x14ac:dyDescent="0.15">
      <c r="X463" s="132"/>
      <c r="Y463" s="132"/>
      <c r="Z463" s="132"/>
      <c r="AA463" s="132"/>
      <c r="AB463" s="132"/>
      <c r="AC463" s="132"/>
      <c r="AD463" s="132"/>
      <c r="AE463" s="132"/>
      <c r="AF463" s="132"/>
      <c r="AG463" s="132"/>
      <c r="AH463" s="132"/>
      <c r="AI463" s="132"/>
      <c r="AJ463" s="132"/>
      <c r="AK463" s="132"/>
    </row>
    <row r="464" spans="24:37" ht="14" x14ac:dyDescent="0.15">
      <c r="X464" s="132"/>
      <c r="Y464" s="132"/>
      <c r="Z464" s="132"/>
      <c r="AA464" s="132"/>
      <c r="AB464" s="132"/>
      <c r="AC464" s="132"/>
      <c r="AD464" s="132"/>
      <c r="AE464" s="132"/>
      <c r="AF464" s="132"/>
      <c r="AG464" s="132"/>
      <c r="AH464" s="132"/>
      <c r="AI464" s="132"/>
      <c r="AJ464" s="132"/>
      <c r="AK464" s="132"/>
    </row>
    <row r="465" spans="24:37" ht="14" x14ac:dyDescent="0.15">
      <c r="X465" s="132"/>
      <c r="Y465" s="132"/>
      <c r="Z465" s="132"/>
      <c r="AA465" s="132"/>
      <c r="AB465" s="132"/>
      <c r="AC465" s="132"/>
      <c r="AD465" s="132"/>
      <c r="AE465" s="132"/>
      <c r="AF465" s="132"/>
      <c r="AG465" s="132"/>
      <c r="AH465" s="132"/>
      <c r="AI465" s="132"/>
      <c r="AJ465" s="132"/>
      <c r="AK465" s="132"/>
    </row>
    <row r="466" spans="24:37" ht="14" x14ac:dyDescent="0.15">
      <c r="X466" s="132"/>
      <c r="Y466" s="132"/>
      <c r="Z466" s="132"/>
      <c r="AA466" s="132"/>
      <c r="AB466" s="132"/>
      <c r="AC466" s="132"/>
      <c r="AD466" s="132"/>
      <c r="AE466" s="132"/>
      <c r="AF466" s="132"/>
      <c r="AG466" s="132"/>
      <c r="AH466" s="132"/>
      <c r="AI466" s="132"/>
      <c r="AJ466" s="132"/>
      <c r="AK466" s="132"/>
    </row>
    <row r="467" spans="24:37" ht="14" x14ac:dyDescent="0.15">
      <c r="X467" s="132"/>
      <c r="Y467" s="132"/>
      <c r="Z467" s="132"/>
      <c r="AA467" s="132"/>
      <c r="AB467" s="132"/>
      <c r="AC467" s="132"/>
      <c r="AD467" s="132"/>
      <c r="AE467" s="132"/>
      <c r="AF467" s="132"/>
      <c r="AG467" s="132"/>
      <c r="AH467" s="132"/>
      <c r="AI467" s="132"/>
      <c r="AJ467" s="132"/>
      <c r="AK467" s="132"/>
    </row>
    <row r="468" spans="24:37" ht="14" x14ac:dyDescent="0.15">
      <c r="X468" s="132"/>
      <c r="Y468" s="132"/>
      <c r="Z468" s="132"/>
      <c r="AA468" s="132"/>
      <c r="AB468" s="132"/>
      <c r="AC468" s="132"/>
      <c r="AD468" s="132"/>
      <c r="AE468" s="132"/>
      <c r="AF468" s="132"/>
      <c r="AG468" s="132"/>
      <c r="AH468" s="132"/>
      <c r="AI468" s="132"/>
      <c r="AJ468" s="132"/>
      <c r="AK468" s="132"/>
    </row>
    <row r="469" spans="24:37" ht="14" x14ac:dyDescent="0.15">
      <c r="X469" s="132"/>
      <c r="Y469" s="132"/>
      <c r="Z469" s="132"/>
      <c r="AA469" s="132"/>
      <c r="AB469" s="132"/>
      <c r="AC469" s="132"/>
      <c r="AD469" s="132"/>
      <c r="AE469" s="132"/>
      <c r="AF469" s="132"/>
      <c r="AG469" s="132"/>
      <c r="AH469" s="132"/>
      <c r="AI469" s="132"/>
      <c r="AJ469" s="132"/>
      <c r="AK469" s="132"/>
    </row>
    <row r="470" spans="24:37" ht="14" x14ac:dyDescent="0.15">
      <c r="X470" s="132"/>
      <c r="Y470" s="132"/>
      <c r="Z470" s="132"/>
      <c r="AA470" s="132"/>
      <c r="AB470" s="132"/>
      <c r="AC470" s="132"/>
      <c r="AD470" s="132"/>
      <c r="AE470" s="132"/>
      <c r="AF470" s="132"/>
      <c r="AG470" s="132"/>
      <c r="AH470" s="132"/>
      <c r="AI470" s="132"/>
      <c r="AJ470" s="132"/>
      <c r="AK470" s="132"/>
    </row>
    <row r="471" spans="24:37" ht="14" x14ac:dyDescent="0.15">
      <c r="X471" s="132"/>
      <c r="Y471" s="132"/>
      <c r="Z471" s="132"/>
      <c r="AA471" s="132"/>
      <c r="AB471" s="132"/>
      <c r="AC471" s="132"/>
      <c r="AD471" s="132"/>
      <c r="AE471" s="132"/>
      <c r="AF471" s="132"/>
      <c r="AG471" s="132"/>
      <c r="AH471" s="132"/>
      <c r="AI471" s="132"/>
      <c r="AJ471" s="132"/>
      <c r="AK471" s="132"/>
    </row>
    <row r="472" spans="24:37" ht="14" x14ac:dyDescent="0.15">
      <c r="X472" s="132"/>
      <c r="Y472" s="132"/>
      <c r="Z472" s="132"/>
      <c r="AA472" s="132"/>
      <c r="AB472" s="132"/>
      <c r="AC472" s="132"/>
      <c r="AD472" s="132"/>
      <c r="AE472" s="132"/>
      <c r="AF472" s="132"/>
      <c r="AG472" s="132"/>
      <c r="AH472" s="132"/>
      <c r="AI472" s="132"/>
      <c r="AJ472" s="132"/>
      <c r="AK472" s="132"/>
    </row>
    <row r="473" spans="24:37" ht="14" x14ac:dyDescent="0.15">
      <c r="X473" s="132"/>
      <c r="Y473" s="132"/>
      <c r="Z473" s="132"/>
      <c r="AA473" s="132"/>
      <c r="AB473" s="132"/>
      <c r="AC473" s="132"/>
      <c r="AD473" s="132"/>
      <c r="AE473" s="132"/>
      <c r="AF473" s="132"/>
      <c r="AG473" s="132"/>
      <c r="AH473" s="132"/>
      <c r="AI473" s="132"/>
      <c r="AJ473" s="132"/>
      <c r="AK473" s="132"/>
    </row>
    <row r="474" spans="24:37" ht="14" x14ac:dyDescent="0.15">
      <c r="X474" s="132"/>
      <c r="Y474" s="132"/>
      <c r="Z474" s="132"/>
      <c r="AA474" s="132"/>
      <c r="AB474" s="132"/>
      <c r="AC474" s="132"/>
      <c r="AD474" s="132"/>
      <c r="AE474" s="132"/>
      <c r="AF474" s="132"/>
      <c r="AG474" s="132"/>
      <c r="AH474" s="132"/>
      <c r="AI474" s="132"/>
      <c r="AJ474" s="132"/>
      <c r="AK474" s="132"/>
    </row>
    <row r="475" spans="24:37" ht="14" x14ac:dyDescent="0.15">
      <c r="X475" s="132"/>
      <c r="Y475" s="132"/>
      <c r="Z475" s="132"/>
      <c r="AA475" s="132"/>
      <c r="AB475" s="132"/>
      <c r="AC475" s="132"/>
      <c r="AD475" s="132"/>
      <c r="AE475" s="132"/>
      <c r="AF475" s="132"/>
      <c r="AG475" s="132"/>
      <c r="AH475" s="132"/>
      <c r="AI475" s="132"/>
      <c r="AJ475" s="132"/>
      <c r="AK475" s="132"/>
    </row>
    <row r="476" spans="24:37" ht="14" x14ac:dyDescent="0.15">
      <c r="X476" s="132"/>
      <c r="Y476" s="132"/>
      <c r="Z476" s="132"/>
      <c r="AA476" s="132"/>
      <c r="AB476" s="132"/>
      <c r="AC476" s="132"/>
      <c r="AD476" s="132"/>
      <c r="AE476" s="132"/>
      <c r="AF476" s="132"/>
      <c r="AG476" s="132"/>
      <c r="AH476" s="132"/>
      <c r="AI476" s="132"/>
      <c r="AJ476" s="132"/>
      <c r="AK476" s="132"/>
    </row>
    <row r="477" spans="24:37" ht="14" x14ac:dyDescent="0.15">
      <c r="X477" s="132"/>
      <c r="Y477" s="132"/>
      <c r="Z477" s="132"/>
      <c r="AA477" s="132"/>
      <c r="AB477" s="132"/>
      <c r="AC477" s="132"/>
      <c r="AD477" s="132"/>
      <c r="AE477" s="132"/>
      <c r="AF477" s="132"/>
      <c r="AG477" s="132"/>
      <c r="AH477" s="132"/>
      <c r="AI477" s="132"/>
      <c r="AJ477" s="132"/>
      <c r="AK477" s="132"/>
    </row>
    <row r="478" spans="24:37" ht="14" x14ac:dyDescent="0.15">
      <c r="X478" s="132"/>
      <c r="Y478" s="132"/>
      <c r="Z478" s="132"/>
      <c r="AA478" s="132"/>
      <c r="AB478" s="132"/>
      <c r="AC478" s="132"/>
      <c r="AD478" s="132"/>
      <c r="AE478" s="132"/>
      <c r="AF478" s="132"/>
      <c r="AG478" s="132"/>
      <c r="AH478" s="132"/>
      <c r="AI478" s="132"/>
      <c r="AJ478" s="132"/>
      <c r="AK478" s="132"/>
    </row>
    <row r="479" spans="24:37" ht="14" x14ac:dyDescent="0.15">
      <c r="X479" s="132"/>
      <c r="Y479" s="132"/>
      <c r="Z479" s="132"/>
      <c r="AA479" s="132"/>
      <c r="AB479" s="132"/>
      <c r="AC479" s="132"/>
      <c r="AD479" s="132"/>
      <c r="AE479" s="132"/>
      <c r="AF479" s="132"/>
      <c r="AG479" s="132"/>
      <c r="AH479" s="132"/>
      <c r="AI479" s="132"/>
      <c r="AJ479" s="132"/>
      <c r="AK479" s="132"/>
    </row>
    <row r="480" spans="24:37" ht="14" x14ac:dyDescent="0.15">
      <c r="X480" s="132"/>
      <c r="Y480" s="132"/>
      <c r="Z480" s="132"/>
      <c r="AA480" s="132"/>
      <c r="AB480" s="132"/>
      <c r="AC480" s="132"/>
      <c r="AD480" s="132"/>
      <c r="AE480" s="132"/>
      <c r="AF480" s="132"/>
      <c r="AG480" s="132"/>
      <c r="AH480" s="132"/>
      <c r="AI480" s="132"/>
      <c r="AJ480" s="132"/>
      <c r="AK480" s="132"/>
    </row>
    <row r="481" spans="24:37" ht="14" x14ac:dyDescent="0.15">
      <c r="X481" s="132"/>
      <c r="Y481" s="132"/>
      <c r="Z481" s="132"/>
      <c r="AA481" s="132"/>
      <c r="AB481" s="132"/>
      <c r="AC481" s="132"/>
      <c r="AD481" s="132"/>
      <c r="AE481" s="132"/>
      <c r="AF481" s="132"/>
      <c r="AG481" s="132"/>
      <c r="AH481" s="132"/>
      <c r="AI481" s="132"/>
      <c r="AJ481" s="132"/>
      <c r="AK481" s="132"/>
    </row>
    <row r="482" spans="24:37" ht="14" x14ac:dyDescent="0.15">
      <c r="X482" s="132"/>
      <c r="Y482" s="132"/>
      <c r="Z482" s="132"/>
      <c r="AA482" s="132"/>
      <c r="AB482" s="132"/>
      <c r="AC482" s="132"/>
      <c r="AD482" s="132"/>
      <c r="AE482" s="132"/>
      <c r="AF482" s="132"/>
      <c r="AG482" s="132"/>
      <c r="AH482" s="132"/>
      <c r="AI482" s="132"/>
      <c r="AJ482" s="132"/>
      <c r="AK482" s="132"/>
    </row>
    <row r="483" spans="24:37" ht="14" x14ac:dyDescent="0.15">
      <c r="X483" s="132"/>
      <c r="Y483" s="132"/>
      <c r="Z483" s="132"/>
      <c r="AA483" s="132"/>
      <c r="AB483" s="132"/>
      <c r="AC483" s="132"/>
      <c r="AD483" s="132"/>
      <c r="AE483" s="132"/>
      <c r="AF483" s="132"/>
      <c r="AG483" s="132"/>
      <c r="AH483" s="132"/>
      <c r="AI483" s="132"/>
      <c r="AJ483" s="132"/>
      <c r="AK483" s="132"/>
    </row>
    <row r="484" spans="24:37" ht="14" x14ac:dyDescent="0.15">
      <c r="X484" s="132"/>
      <c r="Y484" s="132"/>
      <c r="Z484" s="132"/>
      <c r="AA484" s="132"/>
      <c r="AB484" s="132"/>
      <c r="AC484" s="132"/>
      <c r="AD484" s="132"/>
      <c r="AE484" s="132"/>
      <c r="AF484" s="132"/>
      <c r="AG484" s="132"/>
      <c r="AH484" s="132"/>
      <c r="AI484" s="132"/>
      <c r="AJ484" s="132"/>
      <c r="AK484" s="132"/>
    </row>
    <row r="485" spans="24:37" ht="14" x14ac:dyDescent="0.15">
      <c r="X485" s="132"/>
      <c r="Y485" s="132"/>
      <c r="Z485" s="132"/>
      <c r="AA485" s="132"/>
      <c r="AB485" s="132"/>
      <c r="AC485" s="132"/>
      <c r="AD485" s="132"/>
      <c r="AE485" s="132"/>
      <c r="AF485" s="132"/>
      <c r="AG485" s="132"/>
      <c r="AH485" s="132"/>
      <c r="AI485" s="132"/>
      <c r="AJ485" s="132"/>
      <c r="AK485" s="132"/>
    </row>
    <row r="486" spans="24:37" ht="14" x14ac:dyDescent="0.15">
      <c r="X486" s="132"/>
      <c r="Y486" s="132"/>
      <c r="Z486" s="132"/>
      <c r="AA486" s="132"/>
      <c r="AB486" s="132"/>
      <c r="AC486" s="132"/>
      <c r="AD486" s="132"/>
      <c r="AE486" s="132"/>
      <c r="AF486" s="132"/>
      <c r="AG486" s="132"/>
      <c r="AH486" s="132"/>
      <c r="AI486" s="132"/>
      <c r="AJ486" s="132"/>
      <c r="AK486" s="132"/>
    </row>
    <row r="487" spans="24:37" ht="14" x14ac:dyDescent="0.15">
      <c r="X487" s="132"/>
      <c r="Y487" s="132"/>
      <c r="Z487" s="132"/>
      <c r="AA487" s="132"/>
      <c r="AB487" s="132"/>
      <c r="AC487" s="132"/>
      <c r="AD487" s="132"/>
      <c r="AE487" s="132"/>
      <c r="AF487" s="132"/>
      <c r="AG487" s="132"/>
      <c r="AH487" s="132"/>
      <c r="AI487" s="132"/>
      <c r="AJ487" s="132"/>
      <c r="AK487" s="132"/>
    </row>
    <row r="488" spans="24:37" ht="14" x14ac:dyDescent="0.15">
      <c r="X488" s="132"/>
      <c r="Y488" s="132"/>
      <c r="Z488" s="132"/>
      <c r="AA488" s="132"/>
      <c r="AB488" s="132"/>
      <c r="AC488" s="132"/>
      <c r="AD488" s="132"/>
      <c r="AE488" s="132"/>
      <c r="AF488" s="132"/>
      <c r="AG488" s="132"/>
      <c r="AH488" s="132"/>
      <c r="AI488" s="132"/>
      <c r="AJ488" s="132"/>
      <c r="AK488" s="132"/>
    </row>
    <row r="489" spans="24:37" ht="14" x14ac:dyDescent="0.15">
      <c r="X489" s="132"/>
      <c r="Y489" s="132"/>
      <c r="Z489" s="132"/>
      <c r="AA489" s="132"/>
      <c r="AB489" s="132"/>
      <c r="AC489" s="132"/>
      <c r="AD489" s="132"/>
      <c r="AE489" s="132"/>
      <c r="AF489" s="132"/>
      <c r="AG489" s="132"/>
      <c r="AH489" s="132"/>
      <c r="AI489" s="132"/>
      <c r="AJ489" s="132"/>
      <c r="AK489" s="132"/>
    </row>
    <row r="490" spans="24:37" ht="14" x14ac:dyDescent="0.15">
      <c r="X490" s="132"/>
      <c r="Y490" s="132"/>
      <c r="Z490" s="132"/>
      <c r="AA490" s="132"/>
      <c r="AB490" s="132"/>
      <c r="AC490" s="132"/>
      <c r="AD490" s="132"/>
      <c r="AE490" s="132"/>
      <c r="AF490" s="132"/>
      <c r="AG490" s="132"/>
      <c r="AH490" s="132"/>
      <c r="AI490" s="132"/>
      <c r="AJ490" s="132"/>
      <c r="AK490" s="132"/>
    </row>
    <row r="491" spans="24:37" ht="14" x14ac:dyDescent="0.15">
      <c r="X491" s="132"/>
      <c r="Y491" s="132"/>
      <c r="Z491" s="132"/>
      <c r="AA491" s="132"/>
      <c r="AB491" s="132"/>
      <c r="AC491" s="132"/>
      <c r="AD491" s="132"/>
      <c r="AE491" s="132"/>
      <c r="AF491" s="132"/>
      <c r="AG491" s="132"/>
      <c r="AH491" s="132"/>
      <c r="AI491" s="132"/>
      <c r="AJ491" s="132"/>
      <c r="AK491" s="132"/>
    </row>
    <row r="492" spans="24:37" ht="14" x14ac:dyDescent="0.15">
      <c r="X492" s="132"/>
      <c r="Y492" s="132"/>
      <c r="Z492" s="132"/>
      <c r="AA492" s="132"/>
      <c r="AB492" s="132"/>
      <c r="AC492" s="132"/>
      <c r="AD492" s="132"/>
      <c r="AE492" s="132"/>
      <c r="AF492" s="132"/>
      <c r="AG492" s="132"/>
      <c r="AH492" s="132"/>
      <c r="AI492" s="132"/>
      <c r="AJ492" s="132"/>
      <c r="AK492" s="132"/>
    </row>
    <row r="493" spans="24:37" ht="14" x14ac:dyDescent="0.15">
      <c r="X493" s="132"/>
      <c r="Y493" s="132"/>
      <c r="Z493" s="132"/>
      <c r="AA493" s="132"/>
      <c r="AB493" s="132"/>
      <c r="AC493" s="132"/>
      <c r="AD493" s="132"/>
      <c r="AE493" s="132"/>
      <c r="AF493" s="132"/>
      <c r="AG493" s="132"/>
      <c r="AH493" s="132"/>
      <c r="AI493" s="132"/>
      <c r="AJ493" s="132"/>
      <c r="AK493" s="132"/>
    </row>
    <row r="494" spans="24:37" ht="14" x14ac:dyDescent="0.15">
      <c r="X494" s="132"/>
      <c r="Y494" s="132"/>
      <c r="Z494" s="132"/>
      <c r="AA494" s="132"/>
      <c r="AB494" s="132"/>
      <c r="AC494" s="132"/>
      <c r="AD494" s="132"/>
      <c r="AE494" s="132"/>
      <c r="AF494" s="132"/>
      <c r="AG494" s="132"/>
      <c r="AH494" s="132"/>
      <c r="AI494" s="132"/>
      <c r="AJ494" s="132"/>
      <c r="AK494" s="132"/>
    </row>
    <row r="495" spans="24:37" ht="14" x14ac:dyDescent="0.15">
      <c r="X495" s="132"/>
      <c r="Y495" s="132"/>
      <c r="Z495" s="132"/>
      <c r="AA495" s="132"/>
      <c r="AB495" s="132"/>
      <c r="AC495" s="132"/>
      <c r="AD495" s="132"/>
      <c r="AE495" s="132"/>
      <c r="AF495" s="132"/>
      <c r="AG495" s="132"/>
      <c r="AH495" s="132"/>
      <c r="AI495" s="132"/>
      <c r="AJ495" s="132"/>
      <c r="AK495" s="132"/>
    </row>
    <row r="496" spans="24:37" ht="14" x14ac:dyDescent="0.15">
      <c r="X496" s="132"/>
      <c r="Y496" s="132"/>
      <c r="Z496" s="132"/>
      <c r="AA496" s="132"/>
      <c r="AB496" s="132"/>
      <c r="AC496" s="132"/>
      <c r="AD496" s="132"/>
      <c r="AE496" s="132"/>
      <c r="AF496" s="132"/>
      <c r="AG496" s="132"/>
      <c r="AH496" s="132"/>
      <c r="AI496" s="132"/>
      <c r="AJ496" s="132"/>
      <c r="AK496" s="132"/>
    </row>
    <row r="497" spans="24:37" ht="14" x14ac:dyDescent="0.15">
      <c r="X497" s="132"/>
      <c r="Y497" s="132"/>
      <c r="Z497" s="132"/>
      <c r="AA497" s="132"/>
      <c r="AB497" s="132"/>
      <c r="AC497" s="132"/>
      <c r="AD497" s="132"/>
      <c r="AE497" s="132"/>
      <c r="AF497" s="132"/>
      <c r="AG497" s="132"/>
      <c r="AH497" s="132"/>
      <c r="AI497" s="132"/>
      <c r="AJ497" s="132"/>
      <c r="AK497" s="132"/>
    </row>
    <row r="498" spans="24:37" ht="14" x14ac:dyDescent="0.15">
      <c r="X498" s="132"/>
      <c r="Y498" s="132"/>
      <c r="Z498" s="132"/>
      <c r="AA498" s="132"/>
      <c r="AB498" s="132"/>
      <c r="AC498" s="132"/>
      <c r="AD498" s="132"/>
      <c r="AE498" s="132"/>
      <c r="AF498" s="132"/>
      <c r="AG498" s="132"/>
      <c r="AH498" s="132"/>
      <c r="AI498" s="132"/>
      <c r="AJ498" s="132"/>
      <c r="AK498" s="132"/>
    </row>
    <row r="499" spans="24:37" ht="14" x14ac:dyDescent="0.15">
      <c r="X499" s="132"/>
      <c r="Y499" s="132"/>
      <c r="Z499" s="132"/>
      <c r="AA499" s="132"/>
      <c r="AB499" s="132"/>
      <c r="AC499" s="132"/>
      <c r="AD499" s="132"/>
      <c r="AE499" s="132"/>
      <c r="AF499" s="132"/>
      <c r="AG499" s="132"/>
      <c r="AH499" s="132"/>
      <c r="AI499" s="132"/>
      <c r="AJ499" s="132"/>
      <c r="AK499" s="132"/>
    </row>
    <row r="500" spans="24:37" ht="14" x14ac:dyDescent="0.15">
      <c r="X500" s="132"/>
      <c r="Y500" s="132"/>
      <c r="Z500" s="132"/>
      <c r="AA500" s="132"/>
      <c r="AB500" s="132"/>
      <c r="AC500" s="132"/>
      <c r="AD500" s="132"/>
      <c r="AE500" s="132"/>
      <c r="AF500" s="132"/>
      <c r="AG500" s="132"/>
      <c r="AH500" s="132"/>
      <c r="AI500" s="132"/>
      <c r="AJ500" s="132"/>
      <c r="AK500" s="132"/>
    </row>
    <row r="501" spans="24:37" ht="14" x14ac:dyDescent="0.15">
      <c r="X501" s="132"/>
      <c r="Y501" s="132"/>
      <c r="Z501" s="132"/>
      <c r="AA501" s="132"/>
      <c r="AB501" s="132"/>
      <c r="AC501" s="132"/>
      <c r="AD501" s="132"/>
      <c r="AE501" s="132"/>
      <c r="AF501" s="132"/>
      <c r="AG501" s="132"/>
      <c r="AH501" s="132"/>
      <c r="AI501" s="132"/>
      <c r="AJ501" s="132"/>
      <c r="AK501" s="132"/>
    </row>
    <row r="502" spans="24:37" ht="14" x14ac:dyDescent="0.15">
      <c r="X502" s="132"/>
      <c r="Y502" s="132"/>
      <c r="Z502" s="132"/>
      <c r="AA502" s="132"/>
      <c r="AB502" s="132"/>
      <c r="AC502" s="132"/>
      <c r="AD502" s="132"/>
      <c r="AE502" s="132"/>
      <c r="AF502" s="132"/>
      <c r="AG502" s="132"/>
      <c r="AH502" s="132"/>
      <c r="AI502" s="132"/>
      <c r="AJ502" s="132"/>
      <c r="AK502" s="132"/>
    </row>
    <row r="503" spans="24:37" ht="14" x14ac:dyDescent="0.15">
      <c r="X503" s="132"/>
      <c r="Y503" s="132"/>
      <c r="Z503" s="132"/>
      <c r="AA503" s="132"/>
      <c r="AB503" s="132"/>
      <c r="AC503" s="132"/>
      <c r="AD503" s="132"/>
      <c r="AE503" s="132"/>
      <c r="AF503" s="132"/>
      <c r="AG503" s="132"/>
      <c r="AH503" s="132"/>
      <c r="AI503" s="132"/>
      <c r="AJ503" s="132"/>
      <c r="AK503" s="132"/>
    </row>
    <row r="504" spans="24:37" ht="14" x14ac:dyDescent="0.15">
      <c r="X504" s="132"/>
      <c r="Y504" s="132"/>
      <c r="Z504" s="132"/>
      <c r="AA504" s="132"/>
      <c r="AB504" s="132"/>
      <c r="AC504" s="132"/>
      <c r="AD504" s="132"/>
      <c r="AE504" s="132"/>
      <c r="AF504" s="132"/>
      <c r="AG504" s="132"/>
      <c r="AH504" s="132"/>
      <c r="AI504" s="132"/>
      <c r="AJ504" s="132"/>
      <c r="AK504" s="132"/>
    </row>
    <row r="505" spans="24:37" ht="14" x14ac:dyDescent="0.15">
      <c r="X505" s="132"/>
      <c r="Y505" s="132"/>
      <c r="Z505" s="132"/>
      <c r="AA505" s="132"/>
      <c r="AB505" s="132"/>
      <c r="AC505" s="132"/>
      <c r="AD505" s="132"/>
      <c r="AE505" s="132"/>
      <c r="AF505" s="132"/>
      <c r="AG505" s="132"/>
      <c r="AH505" s="132"/>
      <c r="AI505" s="132"/>
      <c r="AJ505" s="132"/>
      <c r="AK505" s="132"/>
    </row>
    <row r="506" spans="24:37" ht="14" x14ac:dyDescent="0.15">
      <c r="X506" s="132"/>
      <c r="Y506" s="132"/>
      <c r="Z506" s="132"/>
      <c r="AA506" s="132"/>
      <c r="AB506" s="132"/>
      <c r="AC506" s="132"/>
      <c r="AD506" s="132"/>
      <c r="AE506" s="132"/>
      <c r="AF506" s="132"/>
      <c r="AG506" s="132"/>
      <c r="AH506" s="132"/>
      <c r="AI506" s="132"/>
      <c r="AJ506" s="132"/>
      <c r="AK506" s="132"/>
    </row>
    <row r="507" spans="24:37" ht="14" x14ac:dyDescent="0.15">
      <c r="X507" s="132"/>
      <c r="Y507" s="132"/>
      <c r="Z507" s="132"/>
      <c r="AA507" s="132"/>
      <c r="AB507" s="132"/>
      <c r="AC507" s="132"/>
      <c r="AD507" s="132"/>
      <c r="AE507" s="132"/>
      <c r="AF507" s="132"/>
      <c r="AG507" s="132"/>
      <c r="AH507" s="132"/>
      <c r="AI507" s="132"/>
      <c r="AJ507" s="132"/>
      <c r="AK507" s="132"/>
    </row>
    <row r="508" spans="24:37" ht="14" x14ac:dyDescent="0.15">
      <c r="X508" s="132"/>
      <c r="Y508" s="132"/>
      <c r="Z508" s="132"/>
      <c r="AA508" s="132"/>
      <c r="AB508" s="132"/>
      <c r="AC508" s="132"/>
      <c r="AD508" s="132"/>
      <c r="AE508" s="132"/>
      <c r="AF508" s="132"/>
      <c r="AG508" s="132"/>
      <c r="AH508" s="132"/>
      <c r="AI508" s="132"/>
      <c r="AJ508" s="132"/>
      <c r="AK508" s="132"/>
    </row>
    <row r="509" spans="24:37" ht="14" x14ac:dyDescent="0.15">
      <c r="X509" s="132"/>
      <c r="Y509" s="132"/>
      <c r="Z509" s="132"/>
      <c r="AA509" s="132"/>
      <c r="AB509" s="132"/>
      <c r="AC509" s="132"/>
      <c r="AD509" s="132"/>
      <c r="AE509" s="132"/>
      <c r="AF509" s="132"/>
      <c r="AG509" s="132"/>
      <c r="AH509" s="132"/>
      <c r="AI509" s="132"/>
      <c r="AJ509" s="132"/>
      <c r="AK509" s="132"/>
    </row>
    <row r="510" spans="24:37" ht="14" x14ac:dyDescent="0.15">
      <c r="X510" s="132"/>
      <c r="Y510" s="132"/>
      <c r="Z510" s="132"/>
      <c r="AA510" s="132"/>
      <c r="AB510" s="132"/>
      <c r="AC510" s="132"/>
      <c r="AD510" s="132"/>
      <c r="AE510" s="132"/>
      <c r="AF510" s="132"/>
      <c r="AG510" s="132"/>
      <c r="AH510" s="132"/>
      <c r="AI510" s="132"/>
      <c r="AJ510" s="132"/>
      <c r="AK510" s="132"/>
    </row>
    <row r="511" spans="24:37" ht="14" x14ac:dyDescent="0.15">
      <c r="X511" s="132"/>
      <c r="Y511" s="132"/>
      <c r="Z511" s="132"/>
      <c r="AA511" s="132"/>
      <c r="AB511" s="132"/>
      <c r="AC511" s="132"/>
      <c r="AD511" s="132"/>
      <c r="AE511" s="132"/>
      <c r="AF511" s="132"/>
      <c r="AG511" s="132"/>
      <c r="AH511" s="132"/>
      <c r="AI511" s="132"/>
      <c r="AJ511" s="132"/>
      <c r="AK511" s="132"/>
    </row>
    <row r="512" spans="24:37" ht="14" x14ac:dyDescent="0.15">
      <c r="X512" s="132"/>
      <c r="Y512" s="132"/>
      <c r="Z512" s="132"/>
      <c r="AA512" s="132"/>
      <c r="AB512" s="132"/>
      <c r="AC512" s="132"/>
      <c r="AD512" s="132"/>
      <c r="AE512" s="132"/>
      <c r="AF512" s="132"/>
      <c r="AG512" s="132"/>
      <c r="AH512" s="132"/>
      <c r="AI512" s="132"/>
      <c r="AJ512" s="132"/>
      <c r="AK512" s="132"/>
    </row>
    <row r="513" spans="24:37" ht="14" x14ac:dyDescent="0.15">
      <c r="X513" s="132"/>
      <c r="Y513" s="132"/>
      <c r="Z513" s="132"/>
      <c r="AA513" s="132"/>
      <c r="AB513" s="132"/>
      <c r="AC513" s="132"/>
      <c r="AD513" s="132"/>
      <c r="AE513" s="132"/>
      <c r="AF513" s="132"/>
      <c r="AG513" s="132"/>
      <c r="AH513" s="132"/>
      <c r="AI513" s="132"/>
      <c r="AJ513" s="132"/>
      <c r="AK513" s="132"/>
    </row>
    <row r="514" spans="24:37" ht="14" x14ac:dyDescent="0.15">
      <c r="X514" s="132"/>
      <c r="Y514" s="132"/>
      <c r="Z514" s="132"/>
      <c r="AA514" s="132"/>
      <c r="AB514" s="132"/>
      <c r="AC514" s="132"/>
      <c r="AD514" s="132"/>
      <c r="AE514" s="132"/>
      <c r="AF514" s="132"/>
      <c r="AG514" s="132"/>
      <c r="AH514" s="132"/>
      <c r="AI514" s="132"/>
      <c r="AJ514" s="132"/>
      <c r="AK514" s="132"/>
    </row>
    <row r="515" spans="24:37" ht="14" x14ac:dyDescent="0.15">
      <c r="X515" s="132"/>
      <c r="Y515" s="132"/>
      <c r="Z515" s="132"/>
      <c r="AA515" s="132"/>
      <c r="AB515" s="132"/>
      <c r="AC515" s="132"/>
      <c r="AD515" s="132"/>
      <c r="AE515" s="132"/>
      <c r="AF515" s="132"/>
      <c r="AG515" s="132"/>
      <c r="AH515" s="132"/>
      <c r="AI515" s="132"/>
      <c r="AJ515" s="132"/>
      <c r="AK515" s="132"/>
    </row>
    <row r="516" spans="24:37" ht="14" x14ac:dyDescent="0.15">
      <c r="X516" s="132"/>
      <c r="Y516" s="132"/>
      <c r="Z516" s="132"/>
      <c r="AA516" s="132"/>
      <c r="AB516" s="132"/>
      <c r="AC516" s="132"/>
      <c r="AD516" s="132"/>
      <c r="AE516" s="132"/>
      <c r="AF516" s="132"/>
      <c r="AG516" s="132"/>
      <c r="AH516" s="132"/>
      <c r="AI516" s="132"/>
      <c r="AJ516" s="132"/>
      <c r="AK516" s="132"/>
    </row>
    <row r="517" spans="24:37" ht="14" x14ac:dyDescent="0.15">
      <c r="X517" s="132"/>
      <c r="Y517" s="132"/>
      <c r="Z517" s="132"/>
      <c r="AA517" s="132"/>
      <c r="AB517" s="132"/>
      <c r="AC517" s="132"/>
      <c r="AD517" s="132"/>
      <c r="AE517" s="132"/>
      <c r="AF517" s="132"/>
      <c r="AG517" s="132"/>
      <c r="AH517" s="132"/>
      <c r="AI517" s="132"/>
      <c r="AJ517" s="132"/>
      <c r="AK517" s="132"/>
    </row>
    <row r="518" spans="24:37" ht="14" x14ac:dyDescent="0.15">
      <c r="X518" s="132"/>
      <c r="Y518" s="132"/>
      <c r="Z518" s="132"/>
      <c r="AA518" s="132"/>
      <c r="AB518" s="132"/>
      <c r="AC518" s="132"/>
      <c r="AD518" s="132"/>
      <c r="AE518" s="132"/>
      <c r="AF518" s="132"/>
      <c r="AG518" s="132"/>
      <c r="AH518" s="132"/>
      <c r="AI518" s="132"/>
      <c r="AJ518" s="132"/>
      <c r="AK518" s="132"/>
    </row>
    <row r="519" spans="24:37" ht="14" x14ac:dyDescent="0.15">
      <c r="X519" s="132"/>
      <c r="Y519" s="132"/>
      <c r="Z519" s="132"/>
      <c r="AA519" s="132"/>
      <c r="AB519" s="132"/>
      <c r="AC519" s="132"/>
      <c r="AD519" s="132"/>
      <c r="AE519" s="132"/>
      <c r="AF519" s="132"/>
      <c r="AG519" s="132"/>
      <c r="AH519" s="132"/>
      <c r="AI519" s="132"/>
      <c r="AJ519" s="132"/>
      <c r="AK519" s="132"/>
    </row>
    <row r="520" spans="24:37" ht="14" x14ac:dyDescent="0.15">
      <c r="X520" s="132"/>
      <c r="Y520" s="132"/>
      <c r="Z520" s="132"/>
      <c r="AA520" s="132"/>
      <c r="AB520" s="132"/>
      <c r="AC520" s="132"/>
      <c r="AD520" s="132"/>
      <c r="AE520" s="132"/>
      <c r="AF520" s="132"/>
      <c r="AG520" s="132"/>
      <c r="AH520" s="132"/>
      <c r="AI520" s="132"/>
      <c r="AJ520" s="132"/>
      <c r="AK520" s="132"/>
    </row>
    <row r="521" spans="24:37" ht="14" x14ac:dyDescent="0.15">
      <c r="X521" s="132"/>
      <c r="Y521" s="132"/>
      <c r="Z521" s="132"/>
      <c r="AA521" s="132"/>
      <c r="AB521" s="132"/>
      <c r="AC521" s="132"/>
      <c r="AD521" s="132"/>
      <c r="AE521" s="132"/>
      <c r="AF521" s="132"/>
      <c r="AG521" s="132"/>
      <c r="AH521" s="132"/>
      <c r="AI521" s="132"/>
      <c r="AJ521" s="132"/>
      <c r="AK521" s="132"/>
    </row>
    <row r="522" spans="24:37" ht="14" x14ac:dyDescent="0.15">
      <c r="X522" s="132"/>
      <c r="Y522" s="132"/>
      <c r="Z522" s="132"/>
      <c r="AA522" s="132"/>
      <c r="AB522" s="132"/>
      <c r="AC522" s="132"/>
      <c r="AD522" s="132"/>
      <c r="AE522" s="132"/>
      <c r="AF522" s="132"/>
      <c r="AG522" s="132"/>
      <c r="AH522" s="132"/>
      <c r="AI522" s="132"/>
      <c r="AJ522" s="132"/>
      <c r="AK522" s="132"/>
    </row>
    <row r="523" spans="24:37" ht="14" x14ac:dyDescent="0.15">
      <c r="X523" s="132"/>
      <c r="Y523" s="132"/>
      <c r="Z523" s="132"/>
      <c r="AA523" s="132"/>
      <c r="AB523" s="132"/>
      <c r="AC523" s="132"/>
      <c r="AD523" s="132"/>
      <c r="AE523" s="132"/>
      <c r="AF523" s="132"/>
      <c r="AG523" s="132"/>
      <c r="AH523" s="132"/>
      <c r="AI523" s="132"/>
      <c r="AJ523" s="132"/>
      <c r="AK523" s="132"/>
    </row>
    <row r="524" spans="24:37" ht="14" x14ac:dyDescent="0.15">
      <c r="X524" s="132"/>
      <c r="Y524" s="132"/>
      <c r="Z524" s="132"/>
      <c r="AA524" s="132"/>
      <c r="AB524" s="132"/>
      <c r="AC524" s="132"/>
      <c r="AD524" s="132"/>
      <c r="AE524" s="132"/>
      <c r="AF524" s="132"/>
      <c r="AG524" s="132"/>
      <c r="AH524" s="132"/>
      <c r="AI524" s="132"/>
      <c r="AJ524" s="132"/>
      <c r="AK524" s="132"/>
    </row>
    <row r="525" spans="24:37" ht="14" x14ac:dyDescent="0.15">
      <c r="X525" s="132"/>
      <c r="Y525" s="132"/>
      <c r="Z525" s="132"/>
      <c r="AA525" s="132"/>
      <c r="AB525" s="132"/>
      <c r="AC525" s="132"/>
      <c r="AD525" s="132"/>
      <c r="AE525" s="132"/>
      <c r="AF525" s="132"/>
      <c r="AG525" s="132"/>
      <c r="AH525" s="132"/>
      <c r="AI525" s="132"/>
      <c r="AJ525" s="132"/>
      <c r="AK525" s="132"/>
    </row>
    <row r="526" spans="24:37" ht="14" x14ac:dyDescent="0.15">
      <c r="X526" s="132"/>
      <c r="Y526" s="132"/>
      <c r="Z526" s="132"/>
      <c r="AA526" s="132"/>
      <c r="AB526" s="132"/>
      <c r="AC526" s="132"/>
      <c r="AD526" s="132"/>
      <c r="AE526" s="132"/>
      <c r="AF526" s="132"/>
      <c r="AG526" s="132"/>
      <c r="AH526" s="132"/>
      <c r="AI526" s="132"/>
      <c r="AJ526" s="132"/>
      <c r="AK526" s="132"/>
    </row>
    <row r="527" spans="24:37" ht="14" x14ac:dyDescent="0.15">
      <c r="X527" s="132"/>
      <c r="Y527" s="132"/>
      <c r="Z527" s="132"/>
      <c r="AA527" s="132"/>
      <c r="AB527" s="132"/>
      <c r="AC527" s="132"/>
      <c r="AD527" s="132"/>
      <c r="AE527" s="132"/>
      <c r="AF527" s="132"/>
      <c r="AG527" s="132"/>
      <c r="AH527" s="132"/>
      <c r="AI527" s="132"/>
      <c r="AJ527" s="132"/>
      <c r="AK527" s="132"/>
    </row>
    <row r="528" spans="24:37" ht="14" x14ac:dyDescent="0.15">
      <c r="X528" s="132"/>
      <c r="Y528" s="132"/>
      <c r="Z528" s="132"/>
      <c r="AA528" s="132"/>
      <c r="AB528" s="132"/>
      <c r="AC528" s="132"/>
      <c r="AD528" s="132"/>
      <c r="AE528" s="132"/>
      <c r="AF528" s="132"/>
      <c r="AG528" s="132"/>
      <c r="AH528" s="132"/>
      <c r="AI528" s="132"/>
      <c r="AJ528" s="132"/>
      <c r="AK528" s="132"/>
    </row>
    <row r="529" spans="24:37" ht="14" x14ac:dyDescent="0.15">
      <c r="X529" s="132"/>
      <c r="Y529" s="132"/>
      <c r="Z529" s="132"/>
      <c r="AA529" s="132"/>
      <c r="AB529" s="132"/>
      <c r="AC529" s="132"/>
      <c r="AD529" s="132"/>
      <c r="AE529" s="132"/>
      <c r="AF529" s="132"/>
      <c r="AG529" s="132"/>
      <c r="AH529" s="132"/>
      <c r="AI529" s="132"/>
      <c r="AJ529" s="132"/>
      <c r="AK529" s="132"/>
    </row>
    <row r="530" spans="24:37" ht="14" x14ac:dyDescent="0.15">
      <c r="X530" s="132"/>
      <c r="Y530" s="132"/>
      <c r="Z530" s="132"/>
      <c r="AA530" s="132"/>
      <c r="AB530" s="132"/>
      <c r="AC530" s="132"/>
      <c r="AD530" s="132"/>
      <c r="AE530" s="132"/>
      <c r="AF530" s="132"/>
      <c r="AG530" s="132"/>
      <c r="AH530" s="132"/>
      <c r="AI530" s="132"/>
      <c r="AJ530" s="132"/>
      <c r="AK530" s="132"/>
    </row>
    <row r="531" spans="24:37" ht="14" x14ac:dyDescent="0.15">
      <c r="X531" s="132"/>
      <c r="Y531" s="132"/>
      <c r="Z531" s="132"/>
      <c r="AA531" s="132"/>
      <c r="AB531" s="132"/>
      <c r="AC531" s="132"/>
      <c r="AD531" s="132"/>
      <c r="AE531" s="132"/>
      <c r="AF531" s="132"/>
      <c r="AG531" s="132"/>
      <c r="AH531" s="132"/>
      <c r="AI531" s="132"/>
      <c r="AJ531" s="132"/>
      <c r="AK531" s="132"/>
    </row>
    <row r="532" spans="24:37" ht="14" x14ac:dyDescent="0.15">
      <c r="X532" s="132"/>
      <c r="Y532" s="132"/>
      <c r="Z532" s="132"/>
      <c r="AA532" s="132"/>
      <c r="AB532" s="132"/>
      <c r="AC532" s="132"/>
      <c r="AD532" s="132"/>
      <c r="AE532" s="132"/>
      <c r="AF532" s="132"/>
      <c r="AG532" s="132"/>
      <c r="AH532" s="132"/>
      <c r="AI532" s="132"/>
      <c r="AJ532" s="132"/>
      <c r="AK532" s="132"/>
    </row>
    <row r="533" spans="24:37" ht="14" x14ac:dyDescent="0.15">
      <c r="X533" s="132"/>
      <c r="Y533" s="132"/>
      <c r="Z533" s="132"/>
      <c r="AA533" s="132"/>
      <c r="AB533" s="132"/>
      <c r="AC533" s="132"/>
      <c r="AD533" s="132"/>
      <c r="AE533" s="132"/>
      <c r="AF533" s="132"/>
      <c r="AG533" s="132"/>
      <c r="AH533" s="132"/>
      <c r="AI533" s="132"/>
      <c r="AJ533" s="132"/>
      <c r="AK533" s="132"/>
    </row>
    <row r="534" spans="24:37" ht="14" x14ac:dyDescent="0.15">
      <c r="X534" s="132"/>
      <c r="Y534" s="132"/>
      <c r="Z534" s="132"/>
      <c r="AA534" s="132"/>
      <c r="AB534" s="132"/>
      <c r="AC534" s="132"/>
      <c r="AD534" s="132"/>
      <c r="AE534" s="132"/>
      <c r="AF534" s="132"/>
      <c r="AG534" s="132"/>
      <c r="AH534" s="132"/>
      <c r="AI534" s="132"/>
      <c r="AJ534" s="132"/>
      <c r="AK534" s="132"/>
    </row>
    <row r="535" spans="24:37" ht="14" x14ac:dyDescent="0.15">
      <c r="X535" s="132"/>
      <c r="Y535" s="132"/>
      <c r="Z535" s="132"/>
      <c r="AA535" s="132"/>
      <c r="AB535" s="132"/>
      <c r="AC535" s="132"/>
      <c r="AD535" s="132"/>
      <c r="AE535" s="132"/>
      <c r="AF535" s="132"/>
      <c r="AG535" s="132"/>
      <c r="AH535" s="132"/>
      <c r="AI535" s="132"/>
      <c r="AJ535" s="132"/>
      <c r="AK535" s="132"/>
    </row>
    <row r="536" spans="24:37" ht="14" x14ac:dyDescent="0.15">
      <c r="X536" s="132"/>
      <c r="Y536" s="132"/>
      <c r="Z536" s="132"/>
      <c r="AA536" s="132"/>
      <c r="AB536" s="132"/>
      <c r="AC536" s="132"/>
      <c r="AD536" s="132"/>
      <c r="AE536" s="132"/>
      <c r="AF536" s="132"/>
      <c r="AG536" s="132"/>
      <c r="AH536" s="132"/>
      <c r="AI536" s="132"/>
      <c r="AJ536" s="132"/>
      <c r="AK536" s="132"/>
    </row>
    <row r="537" spans="24:37" ht="14" x14ac:dyDescent="0.15">
      <c r="X537" s="132"/>
      <c r="Y537" s="132"/>
      <c r="Z537" s="132"/>
      <c r="AA537" s="132"/>
      <c r="AB537" s="132"/>
      <c r="AC537" s="132"/>
      <c r="AD537" s="132"/>
      <c r="AE537" s="132"/>
      <c r="AF537" s="132"/>
      <c r="AG537" s="132"/>
      <c r="AH537" s="132"/>
      <c r="AI537" s="132"/>
      <c r="AJ537" s="132"/>
      <c r="AK537" s="132"/>
    </row>
    <row r="538" spans="24:37" ht="14" x14ac:dyDescent="0.15">
      <c r="X538" s="132"/>
      <c r="Y538" s="132"/>
      <c r="Z538" s="132"/>
      <c r="AA538" s="132"/>
      <c r="AB538" s="132"/>
      <c r="AC538" s="132"/>
      <c r="AD538" s="132"/>
      <c r="AE538" s="132"/>
      <c r="AF538" s="132"/>
      <c r="AG538" s="132"/>
      <c r="AH538" s="132"/>
      <c r="AI538" s="132"/>
      <c r="AJ538" s="132"/>
      <c r="AK538" s="132"/>
    </row>
    <row r="539" spans="24:37" ht="14" x14ac:dyDescent="0.15">
      <c r="X539" s="132"/>
      <c r="Y539" s="132"/>
      <c r="Z539" s="132"/>
      <c r="AA539" s="132"/>
      <c r="AB539" s="132"/>
      <c r="AC539" s="132"/>
      <c r="AD539" s="132"/>
      <c r="AE539" s="132"/>
      <c r="AF539" s="132"/>
      <c r="AG539" s="132"/>
      <c r="AH539" s="132"/>
      <c r="AI539" s="132"/>
      <c r="AJ539" s="132"/>
      <c r="AK539" s="132"/>
    </row>
    <row r="540" spans="24:37" ht="14" x14ac:dyDescent="0.15">
      <c r="X540" s="132"/>
      <c r="Y540" s="132"/>
      <c r="Z540" s="132"/>
      <c r="AA540" s="132"/>
      <c r="AB540" s="132"/>
      <c r="AC540" s="132"/>
      <c r="AD540" s="132"/>
      <c r="AE540" s="132"/>
      <c r="AF540" s="132"/>
      <c r="AG540" s="132"/>
      <c r="AH540" s="132"/>
      <c r="AI540" s="132"/>
      <c r="AJ540" s="132"/>
      <c r="AK540" s="132"/>
    </row>
    <row r="541" spans="24:37" ht="14" x14ac:dyDescent="0.15">
      <c r="X541" s="132"/>
      <c r="Y541" s="132"/>
      <c r="Z541" s="132"/>
      <c r="AA541" s="132"/>
      <c r="AB541" s="132"/>
      <c r="AC541" s="132"/>
      <c r="AD541" s="132"/>
      <c r="AE541" s="132"/>
      <c r="AF541" s="132"/>
      <c r="AG541" s="132"/>
      <c r="AH541" s="132"/>
      <c r="AI541" s="132"/>
      <c r="AJ541" s="132"/>
      <c r="AK541" s="132"/>
    </row>
    <row r="542" spans="24:37" ht="14" x14ac:dyDescent="0.15">
      <c r="X542" s="132"/>
      <c r="Y542" s="132"/>
      <c r="Z542" s="132"/>
      <c r="AA542" s="132"/>
      <c r="AB542" s="132"/>
      <c r="AC542" s="132"/>
      <c r="AD542" s="132"/>
      <c r="AE542" s="132"/>
      <c r="AF542" s="132"/>
      <c r="AG542" s="132"/>
      <c r="AH542" s="132"/>
      <c r="AI542" s="132"/>
      <c r="AJ542" s="132"/>
      <c r="AK542" s="132"/>
    </row>
    <row r="543" spans="24:37" ht="14" x14ac:dyDescent="0.15">
      <c r="X543" s="132"/>
      <c r="Y543" s="132"/>
      <c r="Z543" s="132"/>
      <c r="AA543" s="132"/>
      <c r="AB543" s="132"/>
      <c r="AC543" s="132"/>
      <c r="AD543" s="132"/>
      <c r="AE543" s="132"/>
      <c r="AF543" s="132"/>
      <c r="AG543" s="132"/>
      <c r="AH543" s="132"/>
      <c r="AI543" s="132"/>
      <c r="AJ543" s="132"/>
      <c r="AK543" s="132"/>
    </row>
    <row r="544" spans="24:37" ht="14" x14ac:dyDescent="0.15">
      <c r="X544" s="132"/>
      <c r="Y544" s="132"/>
      <c r="Z544" s="132"/>
      <c r="AA544" s="132"/>
      <c r="AB544" s="132"/>
      <c r="AC544" s="132"/>
      <c r="AD544" s="132"/>
      <c r="AE544" s="132"/>
      <c r="AF544" s="132"/>
      <c r="AG544" s="132"/>
      <c r="AH544" s="132"/>
      <c r="AI544" s="132"/>
      <c r="AJ544" s="132"/>
      <c r="AK544" s="132"/>
    </row>
    <row r="545" spans="24:37" ht="14" x14ac:dyDescent="0.15">
      <c r="X545" s="132"/>
      <c r="Y545" s="132"/>
      <c r="Z545" s="132"/>
      <c r="AA545" s="132"/>
      <c r="AB545" s="132"/>
      <c r="AC545" s="132"/>
      <c r="AD545" s="132"/>
      <c r="AE545" s="132"/>
      <c r="AF545" s="132"/>
      <c r="AG545" s="132"/>
      <c r="AH545" s="132"/>
      <c r="AI545" s="132"/>
      <c r="AJ545" s="132"/>
      <c r="AK545" s="132"/>
    </row>
    <row r="546" spans="24:37" ht="14" x14ac:dyDescent="0.15">
      <c r="X546" s="132"/>
      <c r="Y546" s="132"/>
      <c r="Z546" s="132"/>
      <c r="AA546" s="132"/>
      <c r="AB546" s="132"/>
      <c r="AC546" s="132"/>
      <c r="AD546" s="132"/>
      <c r="AE546" s="132"/>
      <c r="AF546" s="132"/>
      <c r="AG546" s="132"/>
      <c r="AH546" s="132"/>
      <c r="AI546" s="132"/>
      <c r="AJ546" s="132"/>
      <c r="AK546" s="132"/>
    </row>
    <row r="547" spans="24:37" ht="14" x14ac:dyDescent="0.15">
      <c r="X547" s="132"/>
      <c r="Y547" s="132"/>
      <c r="Z547" s="132"/>
      <c r="AA547" s="132"/>
      <c r="AB547" s="132"/>
      <c r="AC547" s="132"/>
      <c r="AD547" s="132"/>
      <c r="AE547" s="132"/>
      <c r="AF547" s="132"/>
      <c r="AG547" s="132"/>
      <c r="AH547" s="132"/>
      <c r="AI547" s="132"/>
      <c r="AJ547" s="132"/>
      <c r="AK547" s="132"/>
    </row>
    <row r="548" spans="24:37" ht="14" x14ac:dyDescent="0.15">
      <c r="X548" s="132"/>
      <c r="Y548" s="132"/>
      <c r="Z548" s="132"/>
      <c r="AA548" s="132"/>
      <c r="AB548" s="132"/>
      <c r="AC548" s="132"/>
      <c r="AD548" s="132"/>
      <c r="AE548" s="132"/>
      <c r="AF548" s="132"/>
      <c r="AG548" s="132"/>
      <c r="AH548" s="132"/>
      <c r="AI548" s="132"/>
      <c r="AJ548" s="132"/>
      <c r="AK548" s="132"/>
    </row>
    <row r="549" spans="24:37" ht="14" x14ac:dyDescent="0.15">
      <c r="X549" s="132"/>
      <c r="Y549" s="132"/>
      <c r="Z549" s="132"/>
      <c r="AA549" s="132"/>
      <c r="AB549" s="132"/>
      <c r="AC549" s="132"/>
      <c r="AD549" s="132"/>
      <c r="AE549" s="132"/>
      <c r="AF549" s="132"/>
      <c r="AG549" s="132"/>
      <c r="AH549" s="132"/>
      <c r="AI549" s="132"/>
      <c r="AJ549" s="132"/>
      <c r="AK549" s="132"/>
    </row>
    <row r="550" spans="24:37" ht="14" x14ac:dyDescent="0.15">
      <c r="X550" s="132"/>
      <c r="Y550" s="132"/>
      <c r="Z550" s="132"/>
      <c r="AA550" s="132"/>
      <c r="AB550" s="132"/>
      <c r="AC550" s="132"/>
      <c r="AD550" s="132"/>
      <c r="AE550" s="132"/>
      <c r="AF550" s="132"/>
      <c r="AG550" s="132"/>
      <c r="AH550" s="132"/>
      <c r="AI550" s="132"/>
      <c r="AJ550" s="132"/>
      <c r="AK550" s="132"/>
    </row>
    <row r="551" spans="24:37" ht="14" x14ac:dyDescent="0.15">
      <c r="X551" s="132"/>
      <c r="Y551" s="132"/>
      <c r="Z551" s="132"/>
      <c r="AA551" s="132"/>
      <c r="AB551" s="132"/>
      <c r="AC551" s="132"/>
      <c r="AD551" s="132"/>
      <c r="AE551" s="132"/>
      <c r="AF551" s="132"/>
      <c r="AG551" s="132"/>
      <c r="AH551" s="132"/>
      <c r="AI551" s="132"/>
      <c r="AJ551" s="132"/>
      <c r="AK551" s="132"/>
    </row>
    <row r="552" spans="24:37" ht="14" x14ac:dyDescent="0.15">
      <c r="X552" s="132"/>
      <c r="Y552" s="132"/>
      <c r="Z552" s="132"/>
      <c r="AA552" s="132"/>
      <c r="AB552" s="132"/>
      <c r="AC552" s="132"/>
      <c r="AD552" s="132"/>
      <c r="AE552" s="132"/>
      <c r="AF552" s="132"/>
      <c r="AG552" s="132"/>
      <c r="AH552" s="132"/>
      <c r="AI552" s="132"/>
      <c r="AJ552" s="132"/>
      <c r="AK552" s="132"/>
    </row>
    <row r="553" spans="24:37" ht="14" x14ac:dyDescent="0.15">
      <c r="X553" s="132"/>
      <c r="Y553" s="132"/>
      <c r="Z553" s="132"/>
      <c r="AA553" s="132"/>
      <c r="AB553" s="132"/>
      <c r="AC553" s="132"/>
      <c r="AD553" s="132"/>
      <c r="AE553" s="132"/>
      <c r="AF553" s="132"/>
      <c r="AG553" s="132"/>
      <c r="AH553" s="132"/>
      <c r="AI553" s="132"/>
      <c r="AJ553" s="132"/>
      <c r="AK553" s="132"/>
    </row>
    <row r="554" spans="24:37" ht="14" x14ac:dyDescent="0.15">
      <c r="X554" s="132"/>
      <c r="Y554" s="132"/>
      <c r="Z554" s="132"/>
      <c r="AA554" s="132"/>
      <c r="AB554" s="132"/>
      <c r="AC554" s="132"/>
      <c r="AD554" s="132"/>
      <c r="AE554" s="132"/>
      <c r="AF554" s="132"/>
      <c r="AG554" s="132"/>
      <c r="AH554" s="132"/>
      <c r="AI554" s="132"/>
      <c r="AJ554" s="132"/>
      <c r="AK554" s="132"/>
    </row>
    <row r="555" spans="24:37" ht="14" x14ac:dyDescent="0.15">
      <c r="X555" s="132"/>
      <c r="Y555" s="132"/>
      <c r="Z555" s="132"/>
      <c r="AA555" s="132"/>
      <c r="AB555" s="132"/>
      <c r="AC555" s="132"/>
      <c r="AD555" s="132"/>
      <c r="AE555" s="132"/>
      <c r="AF555" s="132"/>
      <c r="AG555" s="132"/>
      <c r="AH555" s="132"/>
      <c r="AI555" s="132"/>
      <c r="AJ555" s="132"/>
      <c r="AK555" s="132"/>
    </row>
    <row r="556" spans="24:37" ht="14" x14ac:dyDescent="0.15">
      <c r="X556" s="132"/>
      <c r="Y556" s="132"/>
      <c r="Z556" s="132"/>
      <c r="AA556" s="132"/>
      <c r="AB556" s="132"/>
      <c r="AC556" s="132"/>
      <c r="AD556" s="132"/>
      <c r="AE556" s="132"/>
      <c r="AF556" s="132"/>
      <c r="AG556" s="132"/>
      <c r="AH556" s="132"/>
      <c r="AI556" s="132"/>
      <c r="AJ556" s="132"/>
      <c r="AK556" s="132"/>
    </row>
    <row r="557" spans="24:37" ht="14" x14ac:dyDescent="0.15">
      <c r="X557" s="132"/>
      <c r="Y557" s="132"/>
      <c r="Z557" s="132"/>
      <c r="AA557" s="132"/>
      <c r="AB557" s="132"/>
      <c r="AC557" s="132"/>
      <c r="AD557" s="132"/>
      <c r="AE557" s="132"/>
      <c r="AF557" s="132"/>
      <c r="AG557" s="132"/>
      <c r="AH557" s="132"/>
      <c r="AI557" s="132"/>
      <c r="AJ557" s="132"/>
      <c r="AK557" s="132"/>
    </row>
    <row r="558" spans="24:37" ht="14" x14ac:dyDescent="0.15">
      <c r="X558" s="132"/>
      <c r="Y558" s="132"/>
      <c r="Z558" s="132"/>
      <c r="AA558" s="132"/>
      <c r="AB558" s="132"/>
      <c r="AC558" s="132"/>
      <c r="AD558" s="132"/>
      <c r="AE558" s="132"/>
      <c r="AF558" s="132"/>
      <c r="AG558" s="132"/>
      <c r="AH558" s="132"/>
      <c r="AI558" s="132"/>
      <c r="AJ558" s="132"/>
      <c r="AK558" s="132"/>
    </row>
    <row r="559" spans="24:37" ht="14" x14ac:dyDescent="0.15">
      <c r="X559" s="132"/>
      <c r="Y559" s="132"/>
      <c r="Z559" s="132"/>
      <c r="AA559" s="132"/>
      <c r="AB559" s="132"/>
      <c r="AC559" s="132"/>
      <c r="AD559" s="132"/>
      <c r="AE559" s="132"/>
      <c r="AF559" s="132"/>
      <c r="AG559" s="132"/>
      <c r="AH559" s="132"/>
      <c r="AI559" s="132"/>
      <c r="AJ559" s="132"/>
      <c r="AK559" s="132"/>
    </row>
    <row r="560" spans="24:37" ht="14" x14ac:dyDescent="0.15">
      <c r="X560" s="132"/>
      <c r="Y560" s="132"/>
      <c r="Z560" s="132"/>
      <c r="AA560" s="132"/>
      <c r="AB560" s="132"/>
      <c r="AC560" s="132"/>
      <c r="AD560" s="132"/>
      <c r="AE560" s="132"/>
      <c r="AF560" s="132"/>
      <c r="AG560" s="132"/>
      <c r="AH560" s="132"/>
      <c r="AI560" s="132"/>
      <c r="AJ560" s="132"/>
      <c r="AK560" s="132"/>
    </row>
    <row r="561" spans="24:37" ht="14" x14ac:dyDescent="0.15">
      <c r="X561" s="132"/>
      <c r="Y561" s="132"/>
      <c r="Z561" s="132"/>
      <c r="AA561" s="132"/>
      <c r="AB561" s="132"/>
      <c r="AC561" s="132"/>
      <c r="AD561" s="132"/>
      <c r="AE561" s="132"/>
      <c r="AF561" s="132"/>
      <c r="AG561" s="132"/>
      <c r="AH561" s="132"/>
      <c r="AI561" s="132"/>
      <c r="AJ561" s="132"/>
      <c r="AK561" s="132"/>
    </row>
    <row r="562" spans="24:37" ht="14" x14ac:dyDescent="0.15">
      <c r="X562" s="132"/>
      <c r="Y562" s="132"/>
      <c r="Z562" s="132"/>
      <c r="AA562" s="132"/>
      <c r="AB562" s="132"/>
      <c r="AC562" s="132"/>
      <c r="AD562" s="132"/>
      <c r="AE562" s="132"/>
      <c r="AF562" s="132"/>
      <c r="AG562" s="132"/>
      <c r="AH562" s="132"/>
      <c r="AI562" s="132"/>
      <c r="AJ562" s="132"/>
      <c r="AK562" s="132"/>
    </row>
    <row r="563" spans="24:37" ht="14" x14ac:dyDescent="0.15">
      <c r="X563" s="132"/>
      <c r="Y563" s="132"/>
      <c r="Z563" s="132"/>
      <c r="AA563" s="132"/>
      <c r="AB563" s="132"/>
      <c r="AC563" s="132"/>
      <c r="AD563" s="132"/>
      <c r="AE563" s="132"/>
      <c r="AF563" s="132"/>
      <c r="AG563" s="132"/>
      <c r="AH563" s="132"/>
      <c r="AI563" s="132"/>
      <c r="AJ563" s="132"/>
      <c r="AK563" s="132"/>
    </row>
    <row r="564" spans="24:37" ht="14" x14ac:dyDescent="0.15">
      <c r="X564" s="132"/>
      <c r="Y564" s="132"/>
      <c r="Z564" s="132"/>
      <c r="AA564" s="132"/>
      <c r="AB564" s="132"/>
      <c r="AC564" s="132"/>
      <c r="AD564" s="132"/>
      <c r="AE564" s="132"/>
      <c r="AF564" s="132"/>
      <c r="AG564" s="132"/>
      <c r="AH564" s="132"/>
      <c r="AI564" s="132"/>
      <c r="AJ564" s="132"/>
      <c r="AK564" s="132"/>
    </row>
    <row r="565" spans="24:37" ht="14" x14ac:dyDescent="0.15">
      <c r="X565" s="132"/>
      <c r="Y565" s="132"/>
      <c r="Z565" s="132"/>
      <c r="AA565" s="132"/>
      <c r="AB565" s="132"/>
      <c r="AC565" s="132"/>
      <c r="AD565" s="132"/>
      <c r="AE565" s="132"/>
      <c r="AF565" s="132"/>
      <c r="AG565" s="132"/>
      <c r="AH565" s="132"/>
      <c r="AI565" s="132"/>
      <c r="AJ565" s="132"/>
      <c r="AK565" s="132"/>
    </row>
    <row r="566" spans="24:37" ht="14" x14ac:dyDescent="0.15">
      <c r="X566" s="132"/>
      <c r="Y566" s="132"/>
      <c r="Z566" s="132"/>
      <c r="AA566" s="132"/>
      <c r="AB566" s="132"/>
      <c r="AC566" s="132"/>
      <c r="AD566" s="132"/>
      <c r="AE566" s="132"/>
      <c r="AF566" s="132"/>
      <c r="AG566" s="132"/>
      <c r="AH566" s="132"/>
      <c r="AI566" s="132"/>
      <c r="AJ566" s="132"/>
      <c r="AK566" s="132"/>
    </row>
    <row r="567" spans="24:37" ht="14" x14ac:dyDescent="0.15">
      <c r="X567" s="132"/>
      <c r="Y567" s="132"/>
      <c r="Z567" s="132"/>
      <c r="AA567" s="132"/>
      <c r="AB567" s="132"/>
      <c r="AC567" s="132"/>
      <c r="AD567" s="132"/>
      <c r="AE567" s="132"/>
      <c r="AF567" s="132"/>
      <c r="AG567" s="132"/>
      <c r="AH567" s="132"/>
      <c r="AI567" s="132"/>
      <c r="AJ567" s="132"/>
      <c r="AK567" s="132"/>
    </row>
    <row r="568" spans="24:37" ht="14" x14ac:dyDescent="0.15">
      <c r="X568" s="132"/>
      <c r="Y568" s="132"/>
      <c r="Z568" s="132"/>
      <c r="AA568" s="132"/>
      <c r="AB568" s="132"/>
      <c r="AC568" s="132"/>
      <c r="AD568" s="132"/>
      <c r="AE568" s="132"/>
      <c r="AF568" s="132"/>
      <c r="AG568" s="132"/>
      <c r="AH568" s="132"/>
      <c r="AI568" s="132"/>
      <c r="AJ568" s="132"/>
      <c r="AK568" s="132"/>
    </row>
    <row r="569" spans="24:37" ht="14" x14ac:dyDescent="0.15">
      <c r="X569" s="132"/>
      <c r="Y569" s="132"/>
      <c r="Z569" s="132"/>
      <c r="AA569" s="132"/>
      <c r="AB569" s="132"/>
      <c r="AC569" s="132"/>
      <c r="AD569" s="132"/>
      <c r="AE569" s="132"/>
      <c r="AF569" s="132"/>
      <c r="AG569" s="132"/>
      <c r="AH569" s="132"/>
      <c r="AI569" s="132"/>
      <c r="AJ569" s="132"/>
      <c r="AK569" s="132"/>
    </row>
    <row r="570" spans="24:37" ht="14" x14ac:dyDescent="0.15">
      <c r="X570" s="132"/>
      <c r="Y570" s="132"/>
      <c r="Z570" s="132"/>
      <c r="AA570" s="132"/>
      <c r="AB570" s="132"/>
      <c r="AC570" s="132"/>
      <c r="AD570" s="132"/>
      <c r="AE570" s="132"/>
      <c r="AF570" s="132"/>
      <c r="AG570" s="132"/>
      <c r="AH570" s="132"/>
      <c r="AI570" s="132"/>
      <c r="AJ570" s="132"/>
      <c r="AK570" s="132"/>
    </row>
    <row r="571" spans="24:37" ht="14" x14ac:dyDescent="0.15">
      <c r="X571" s="132"/>
      <c r="Y571" s="132"/>
      <c r="Z571" s="132"/>
      <c r="AA571" s="132"/>
      <c r="AB571" s="132"/>
      <c r="AC571" s="132"/>
      <c r="AD571" s="132"/>
      <c r="AE571" s="132"/>
      <c r="AF571" s="132"/>
      <c r="AG571" s="132"/>
      <c r="AH571" s="132"/>
      <c r="AI571" s="132"/>
      <c r="AJ571" s="132"/>
      <c r="AK571" s="132"/>
    </row>
    <row r="572" spans="24:37" ht="14" x14ac:dyDescent="0.15">
      <c r="X572" s="132"/>
      <c r="Y572" s="132"/>
      <c r="Z572" s="132"/>
      <c r="AA572" s="132"/>
      <c r="AB572" s="132"/>
      <c r="AC572" s="132"/>
      <c r="AD572" s="132"/>
      <c r="AE572" s="132"/>
      <c r="AF572" s="132"/>
      <c r="AG572" s="132"/>
      <c r="AH572" s="132"/>
      <c r="AI572" s="132"/>
      <c r="AJ572" s="132"/>
      <c r="AK572" s="132"/>
    </row>
    <row r="573" spans="24:37" ht="14" x14ac:dyDescent="0.15">
      <c r="X573" s="132"/>
      <c r="Y573" s="132"/>
      <c r="Z573" s="132"/>
      <c r="AA573" s="132"/>
      <c r="AB573" s="132"/>
      <c r="AC573" s="132"/>
      <c r="AD573" s="132"/>
      <c r="AE573" s="132"/>
      <c r="AF573" s="132"/>
      <c r="AG573" s="132"/>
      <c r="AH573" s="132"/>
      <c r="AI573" s="132"/>
      <c r="AJ573" s="132"/>
      <c r="AK573" s="132"/>
    </row>
    <row r="574" spans="24:37" ht="14" x14ac:dyDescent="0.15">
      <c r="X574" s="132"/>
      <c r="Y574" s="132"/>
      <c r="Z574" s="132"/>
      <c r="AA574" s="132"/>
      <c r="AB574" s="132"/>
      <c r="AC574" s="132"/>
      <c r="AD574" s="132"/>
      <c r="AE574" s="132"/>
      <c r="AF574" s="132"/>
      <c r="AG574" s="132"/>
      <c r="AH574" s="132"/>
      <c r="AI574" s="132"/>
      <c r="AJ574" s="132"/>
      <c r="AK574" s="132"/>
    </row>
    <row r="575" spans="24:37" ht="14" x14ac:dyDescent="0.15">
      <c r="X575" s="132"/>
      <c r="Y575" s="132"/>
      <c r="Z575" s="132"/>
      <c r="AA575" s="132"/>
      <c r="AB575" s="132"/>
      <c r="AC575" s="132"/>
      <c r="AD575" s="132"/>
      <c r="AE575" s="132"/>
      <c r="AF575" s="132"/>
      <c r="AG575" s="132"/>
      <c r="AH575" s="132"/>
      <c r="AI575" s="132"/>
      <c r="AJ575" s="132"/>
      <c r="AK575" s="132"/>
    </row>
    <row r="576" spans="24:37" ht="14" x14ac:dyDescent="0.15">
      <c r="X576" s="132"/>
      <c r="Y576" s="132"/>
      <c r="Z576" s="132"/>
      <c r="AA576" s="132"/>
      <c r="AB576" s="132"/>
      <c r="AC576" s="132"/>
      <c r="AD576" s="132"/>
      <c r="AE576" s="132"/>
      <c r="AF576" s="132"/>
      <c r="AG576" s="132"/>
      <c r="AH576" s="132"/>
      <c r="AI576" s="132"/>
      <c r="AJ576" s="132"/>
      <c r="AK576" s="132"/>
    </row>
    <row r="577" spans="24:37" ht="14" x14ac:dyDescent="0.15">
      <c r="X577" s="132"/>
      <c r="Y577" s="132"/>
      <c r="Z577" s="132"/>
      <c r="AA577" s="132"/>
      <c r="AB577" s="132"/>
      <c r="AC577" s="132"/>
      <c r="AD577" s="132"/>
      <c r="AE577" s="132"/>
      <c r="AF577" s="132"/>
      <c r="AG577" s="132"/>
      <c r="AH577" s="132"/>
      <c r="AI577" s="132"/>
      <c r="AJ577" s="132"/>
      <c r="AK577" s="132"/>
    </row>
    <row r="578" spans="24:37" ht="14" x14ac:dyDescent="0.15">
      <c r="X578" s="132"/>
      <c r="Y578" s="132"/>
      <c r="Z578" s="132"/>
      <c r="AA578" s="132"/>
      <c r="AB578" s="132"/>
      <c r="AC578" s="132"/>
      <c r="AD578" s="132"/>
      <c r="AE578" s="132"/>
      <c r="AF578" s="132"/>
      <c r="AG578" s="132"/>
      <c r="AH578" s="132"/>
      <c r="AI578" s="132"/>
      <c r="AJ578" s="132"/>
      <c r="AK578" s="132"/>
    </row>
    <row r="579" spans="24:37" ht="14" x14ac:dyDescent="0.15">
      <c r="X579" s="132"/>
      <c r="Y579" s="132"/>
      <c r="Z579" s="132"/>
      <c r="AA579" s="132"/>
      <c r="AB579" s="132"/>
      <c r="AC579" s="132"/>
      <c r="AD579" s="132"/>
      <c r="AE579" s="132"/>
      <c r="AF579" s="132"/>
      <c r="AG579" s="132"/>
      <c r="AH579" s="132"/>
      <c r="AI579" s="132"/>
      <c r="AJ579" s="132"/>
      <c r="AK579" s="132"/>
    </row>
    <row r="580" spans="24:37" ht="14" x14ac:dyDescent="0.15">
      <c r="X580" s="132"/>
      <c r="Y580" s="132"/>
      <c r="Z580" s="132"/>
      <c r="AA580" s="132"/>
      <c r="AB580" s="132"/>
      <c r="AC580" s="132"/>
      <c r="AD580" s="132"/>
      <c r="AE580" s="132"/>
      <c r="AF580" s="132"/>
      <c r="AG580" s="132"/>
      <c r="AH580" s="132"/>
      <c r="AI580" s="132"/>
      <c r="AJ580" s="132"/>
      <c r="AK580" s="132"/>
    </row>
    <row r="581" spans="24:37" ht="14" x14ac:dyDescent="0.15">
      <c r="X581" s="132"/>
      <c r="Y581" s="132"/>
      <c r="Z581" s="132"/>
      <c r="AA581" s="132"/>
      <c r="AB581" s="132"/>
      <c r="AC581" s="132"/>
      <c r="AD581" s="132"/>
      <c r="AE581" s="132"/>
      <c r="AF581" s="132"/>
      <c r="AG581" s="132"/>
      <c r="AH581" s="132"/>
      <c r="AI581" s="132"/>
      <c r="AJ581" s="132"/>
      <c r="AK581" s="132"/>
    </row>
    <row r="582" spans="24:37" ht="14" x14ac:dyDescent="0.15">
      <c r="X582" s="132"/>
      <c r="Y582" s="132"/>
      <c r="Z582" s="132"/>
      <c r="AA582" s="132"/>
      <c r="AB582" s="132"/>
      <c r="AC582" s="132"/>
      <c r="AD582" s="132"/>
      <c r="AE582" s="132"/>
      <c r="AF582" s="132"/>
      <c r="AG582" s="132"/>
      <c r="AH582" s="132"/>
      <c r="AI582" s="132"/>
      <c r="AJ582" s="132"/>
      <c r="AK582" s="132"/>
    </row>
    <row r="583" spans="24:37" ht="14" x14ac:dyDescent="0.15">
      <c r="X583" s="132"/>
      <c r="Y583" s="132"/>
      <c r="Z583" s="132"/>
      <c r="AA583" s="132"/>
      <c r="AB583" s="132"/>
      <c r="AC583" s="132"/>
      <c r="AD583" s="132"/>
      <c r="AE583" s="132"/>
      <c r="AF583" s="132"/>
      <c r="AG583" s="132"/>
      <c r="AH583" s="132"/>
      <c r="AI583" s="132"/>
      <c r="AJ583" s="132"/>
      <c r="AK583" s="132"/>
    </row>
    <row r="584" spans="24:37" ht="14" x14ac:dyDescent="0.15">
      <c r="X584" s="132"/>
      <c r="Y584" s="132"/>
      <c r="Z584" s="132"/>
      <c r="AA584" s="132"/>
      <c r="AB584" s="132"/>
      <c r="AC584" s="132"/>
      <c r="AD584" s="132"/>
      <c r="AE584" s="132"/>
      <c r="AF584" s="132"/>
      <c r="AG584" s="132"/>
      <c r="AH584" s="132"/>
      <c r="AI584" s="132"/>
      <c r="AJ584" s="132"/>
      <c r="AK584" s="132"/>
    </row>
    <row r="585" spans="24:37" ht="14" x14ac:dyDescent="0.15">
      <c r="X585" s="132"/>
      <c r="Y585" s="132"/>
      <c r="Z585" s="132"/>
      <c r="AA585" s="132"/>
      <c r="AB585" s="132"/>
      <c r="AC585" s="132"/>
      <c r="AD585" s="132"/>
      <c r="AE585" s="132"/>
      <c r="AF585" s="132"/>
      <c r="AG585" s="132"/>
      <c r="AH585" s="132"/>
      <c r="AI585" s="132"/>
      <c r="AJ585" s="132"/>
      <c r="AK585" s="132"/>
    </row>
    <row r="586" spans="24:37" ht="14" x14ac:dyDescent="0.15">
      <c r="X586" s="132"/>
      <c r="Y586" s="132"/>
      <c r="Z586" s="132"/>
      <c r="AA586" s="132"/>
      <c r="AB586" s="132"/>
      <c r="AC586" s="132"/>
      <c r="AD586" s="132"/>
      <c r="AE586" s="132"/>
      <c r="AF586" s="132"/>
      <c r="AG586" s="132"/>
      <c r="AH586" s="132"/>
      <c r="AI586" s="132"/>
      <c r="AJ586" s="132"/>
      <c r="AK586" s="132"/>
    </row>
    <row r="587" spans="24:37" ht="14" x14ac:dyDescent="0.15">
      <c r="X587" s="132"/>
      <c r="Y587" s="132"/>
      <c r="Z587" s="132"/>
      <c r="AA587" s="132"/>
      <c r="AB587" s="132"/>
      <c r="AC587" s="132"/>
      <c r="AD587" s="132"/>
      <c r="AE587" s="132"/>
      <c r="AF587" s="132"/>
      <c r="AG587" s="132"/>
      <c r="AH587" s="132"/>
      <c r="AI587" s="132"/>
      <c r="AJ587" s="132"/>
      <c r="AK587" s="132"/>
    </row>
    <row r="588" spans="24:37" ht="14" x14ac:dyDescent="0.15">
      <c r="X588" s="132"/>
      <c r="Y588" s="132"/>
      <c r="Z588" s="132"/>
      <c r="AA588" s="132"/>
      <c r="AB588" s="132"/>
      <c r="AC588" s="132"/>
      <c r="AD588" s="132"/>
      <c r="AE588" s="132"/>
      <c r="AF588" s="132"/>
      <c r="AG588" s="132"/>
      <c r="AH588" s="132"/>
      <c r="AI588" s="132"/>
      <c r="AJ588" s="132"/>
      <c r="AK588" s="132"/>
    </row>
    <row r="589" spans="24:37" ht="14" x14ac:dyDescent="0.15">
      <c r="X589" s="132"/>
      <c r="Y589" s="132"/>
      <c r="Z589" s="132"/>
      <c r="AA589" s="132"/>
      <c r="AB589" s="132"/>
      <c r="AC589" s="132"/>
      <c r="AD589" s="132"/>
      <c r="AE589" s="132"/>
      <c r="AF589" s="132"/>
      <c r="AG589" s="132"/>
      <c r="AH589" s="132"/>
      <c r="AI589" s="132"/>
      <c r="AJ589" s="132"/>
      <c r="AK589" s="132"/>
    </row>
    <row r="590" spans="24:37" ht="14" x14ac:dyDescent="0.15">
      <c r="X590" s="132"/>
      <c r="Y590" s="132"/>
      <c r="Z590" s="132"/>
      <c r="AA590" s="132"/>
      <c r="AB590" s="132"/>
      <c r="AC590" s="132"/>
      <c r="AD590" s="132"/>
      <c r="AE590" s="132"/>
      <c r="AF590" s="132"/>
      <c r="AG590" s="132"/>
      <c r="AH590" s="132"/>
      <c r="AI590" s="132"/>
      <c r="AJ590" s="132"/>
      <c r="AK590" s="132"/>
    </row>
    <row r="591" spans="24:37" ht="14" x14ac:dyDescent="0.15">
      <c r="X591" s="132"/>
      <c r="Y591" s="132"/>
      <c r="Z591" s="132"/>
      <c r="AA591" s="132"/>
      <c r="AB591" s="132"/>
      <c r="AC591" s="132"/>
      <c r="AD591" s="132"/>
      <c r="AE591" s="132"/>
      <c r="AF591" s="132"/>
      <c r="AG591" s="132"/>
      <c r="AH591" s="132"/>
      <c r="AI591" s="132"/>
      <c r="AJ591" s="132"/>
      <c r="AK591" s="132"/>
    </row>
    <row r="592" spans="24:37" ht="14" x14ac:dyDescent="0.15">
      <c r="X592" s="132"/>
      <c r="Y592" s="132"/>
      <c r="Z592" s="132"/>
      <c r="AA592" s="132"/>
      <c r="AB592" s="132"/>
      <c r="AC592" s="132"/>
      <c r="AD592" s="132"/>
      <c r="AE592" s="132"/>
      <c r="AF592" s="132"/>
      <c r="AG592" s="132"/>
      <c r="AH592" s="132"/>
      <c r="AI592" s="132"/>
      <c r="AJ592" s="132"/>
      <c r="AK592" s="132"/>
    </row>
    <row r="593" spans="24:37" ht="14" x14ac:dyDescent="0.15">
      <c r="X593" s="132"/>
      <c r="Y593" s="132"/>
      <c r="Z593" s="132"/>
      <c r="AA593" s="132"/>
      <c r="AB593" s="132"/>
      <c r="AC593" s="132"/>
      <c r="AD593" s="132"/>
      <c r="AE593" s="132"/>
      <c r="AF593" s="132"/>
      <c r="AG593" s="132"/>
      <c r="AH593" s="132"/>
      <c r="AI593" s="132"/>
      <c r="AJ593" s="132"/>
      <c r="AK593" s="132"/>
    </row>
    <row r="594" spans="24:37" ht="14" x14ac:dyDescent="0.15">
      <c r="X594" s="132"/>
      <c r="Y594" s="132"/>
      <c r="Z594" s="132"/>
      <c r="AA594" s="132"/>
      <c r="AB594" s="132"/>
      <c r="AC594" s="132"/>
      <c r="AD594" s="132"/>
      <c r="AE594" s="132"/>
      <c r="AF594" s="132"/>
      <c r="AG594" s="132"/>
      <c r="AH594" s="132"/>
      <c r="AI594" s="132"/>
      <c r="AJ594" s="132"/>
      <c r="AK594" s="132"/>
    </row>
    <row r="595" spans="24:37" ht="14" x14ac:dyDescent="0.15">
      <c r="X595" s="132"/>
      <c r="Y595" s="132"/>
      <c r="Z595" s="132"/>
      <c r="AA595" s="132"/>
      <c r="AB595" s="132"/>
      <c r="AC595" s="132"/>
      <c r="AD595" s="132"/>
      <c r="AE595" s="132"/>
      <c r="AF595" s="132"/>
      <c r="AG595" s="132"/>
      <c r="AH595" s="132"/>
      <c r="AI595" s="132"/>
      <c r="AJ595" s="132"/>
      <c r="AK595" s="132"/>
    </row>
    <row r="596" spans="24:37" ht="14" x14ac:dyDescent="0.15">
      <c r="X596" s="132"/>
      <c r="Y596" s="132"/>
      <c r="Z596" s="132"/>
      <c r="AA596" s="132"/>
      <c r="AB596" s="132"/>
      <c r="AC596" s="132"/>
      <c r="AD596" s="132"/>
      <c r="AE596" s="132"/>
      <c r="AF596" s="132"/>
      <c r="AG596" s="132"/>
      <c r="AH596" s="132"/>
      <c r="AI596" s="132"/>
      <c r="AJ596" s="132"/>
      <c r="AK596" s="132"/>
    </row>
    <row r="597" spans="24:37" ht="14" x14ac:dyDescent="0.15">
      <c r="X597" s="132"/>
      <c r="Y597" s="132"/>
      <c r="Z597" s="132"/>
      <c r="AA597" s="132"/>
      <c r="AB597" s="132"/>
      <c r="AC597" s="132"/>
      <c r="AD597" s="132"/>
      <c r="AE597" s="132"/>
      <c r="AF597" s="132"/>
      <c r="AG597" s="132"/>
      <c r="AH597" s="132"/>
      <c r="AI597" s="132"/>
      <c r="AJ597" s="132"/>
      <c r="AK597" s="132"/>
    </row>
    <row r="598" spans="24:37" ht="14" x14ac:dyDescent="0.15">
      <c r="X598" s="132"/>
      <c r="Y598" s="132"/>
      <c r="Z598" s="132"/>
      <c r="AA598" s="132"/>
      <c r="AB598" s="132"/>
      <c r="AC598" s="132"/>
      <c r="AD598" s="132"/>
      <c r="AE598" s="132"/>
      <c r="AF598" s="132"/>
      <c r="AG598" s="132"/>
      <c r="AH598" s="132"/>
      <c r="AI598" s="132"/>
      <c r="AJ598" s="132"/>
      <c r="AK598" s="132"/>
    </row>
    <row r="599" spans="24:37" ht="14" x14ac:dyDescent="0.15">
      <c r="X599" s="132"/>
      <c r="Y599" s="132"/>
      <c r="Z599" s="132"/>
      <c r="AA599" s="132"/>
      <c r="AB599" s="132"/>
      <c r="AC599" s="132"/>
      <c r="AD599" s="132"/>
      <c r="AE599" s="132"/>
      <c r="AF599" s="132"/>
      <c r="AG599" s="132"/>
      <c r="AH599" s="132"/>
      <c r="AI599" s="132"/>
      <c r="AJ599" s="132"/>
      <c r="AK599" s="132"/>
    </row>
    <row r="600" spans="24:37" ht="14" x14ac:dyDescent="0.15">
      <c r="X600" s="132"/>
      <c r="Y600" s="132"/>
      <c r="Z600" s="132"/>
      <c r="AA600" s="132"/>
      <c r="AB600" s="132"/>
      <c r="AC600" s="132"/>
      <c r="AD600" s="132"/>
      <c r="AE600" s="132"/>
      <c r="AF600" s="132"/>
      <c r="AG600" s="132"/>
      <c r="AH600" s="132"/>
      <c r="AI600" s="132"/>
      <c r="AJ600" s="132"/>
      <c r="AK600" s="132"/>
    </row>
    <row r="601" spans="24:37" ht="14" x14ac:dyDescent="0.15">
      <c r="X601" s="132"/>
      <c r="Y601" s="132"/>
      <c r="Z601" s="132"/>
      <c r="AA601" s="132"/>
      <c r="AB601" s="132"/>
      <c r="AC601" s="132"/>
      <c r="AD601" s="132"/>
      <c r="AE601" s="132"/>
      <c r="AF601" s="132"/>
      <c r="AG601" s="132"/>
      <c r="AH601" s="132"/>
      <c r="AI601" s="132"/>
      <c r="AJ601" s="132"/>
      <c r="AK601" s="132"/>
    </row>
    <row r="602" spans="24:37" ht="14" x14ac:dyDescent="0.15">
      <c r="X602" s="132"/>
      <c r="Y602" s="132"/>
      <c r="Z602" s="132"/>
      <c r="AA602" s="132"/>
      <c r="AB602" s="132"/>
      <c r="AC602" s="132"/>
      <c r="AD602" s="132"/>
      <c r="AE602" s="132"/>
      <c r="AF602" s="132"/>
      <c r="AG602" s="132"/>
      <c r="AH602" s="132"/>
      <c r="AI602" s="132"/>
      <c r="AJ602" s="132"/>
      <c r="AK602" s="132"/>
    </row>
    <row r="603" spans="24:37" ht="14" x14ac:dyDescent="0.15">
      <c r="X603" s="132"/>
      <c r="Y603" s="132"/>
      <c r="Z603" s="132"/>
      <c r="AA603" s="132"/>
      <c r="AB603" s="132"/>
      <c r="AC603" s="132"/>
      <c r="AD603" s="132"/>
      <c r="AE603" s="132"/>
      <c r="AF603" s="132"/>
      <c r="AG603" s="132"/>
      <c r="AH603" s="132"/>
      <c r="AI603" s="132"/>
      <c r="AJ603" s="132"/>
      <c r="AK603" s="132"/>
    </row>
    <row r="604" spans="24:37" ht="14" x14ac:dyDescent="0.15">
      <c r="X604" s="132"/>
      <c r="Y604" s="132"/>
      <c r="Z604" s="132"/>
      <c r="AA604" s="132"/>
      <c r="AB604" s="132"/>
      <c r="AC604" s="132"/>
      <c r="AD604" s="132"/>
      <c r="AE604" s="132"/>
      <c r="AF604" s="132"/>
      <c r="AG604" s="132"/>
      <c r="AH604" s="132"/>
      <c r="AI604" s="132"/>
      <c r="AJ604" s="132"/>
      <c r="AK604" s="132"/>
    </row>
    <row r="605" spans="24:37" ht="14" x14ac:dyDescent="0.15">
      <c r="X605" s="132"/>
      <c r="Y605" s="132"/>
      <c r="Z605" s="132"/>
      <c r="AA605" s="132"/>
      <c r="AB605" s="132"/>
      <c r="AC605" s="132"/>
      <c r="AD605" s="132"/>
      <c r="AE605" s="132"/>
      <c r="AF605" s="132"/>
      <c r="AG605" s="132"/>
      <c r="AH605" s="132"/>
      <c r="AI605" s="132"/>
      <c r="AJ605" s="132"/>
      <c r="AK605" s="132"/>
    </row>
    <row r="606" spans="24:37" ht="14" x14ac:dyDescent="0.15">
      <c r="X606" s="132"/>
      <c r="Y606" s="132"/>
      <c r="Z606" s="132"/>
      <c r="AA606" s="132"/>
      <c r="AB606" s="132"/>
      <c r="AC606" s="132"/>
      <c r="AD606" s="132"/>
      <c r="AE606" s="132"/>
      <c r="AF606" s="132"/>
      <c r="AG606" s="132"/>
      <c r="AH606" s="132"/>
      <c r="AI606" s="132"/>
      <c r="AJ606" s="132"/>
      <c r="AK606" s="132"/>
    </row>
    <row r="607" spans="24:37" ht="14" x14ac:dyDescent="0.15">
      <c r="X607" s="132"/>
      <c r="Y607" s="132"/>
      <c r="Z607" s="132"/>
      <c r="AA607" s="132"/>
      <c r="AB607" s="132"/>
      <c r="AC607" s="132"/>
      <c r="AD607" s="132"/>
      <c r="AE607" s="132"/>
      <c r="AF607" s="132"/>
      <c r="AG607" s="132"/>
      <c r="AH607" s="132"/>
      <c r="AI607" s="132"/>
      <c r="AJ607" s="132"/>
      <c r="AK607" s="132"/>
    </row>
    <row r="608" spans="24:37" ht="14" x14ac:dyDescent="0.15">
      <c r="X608" s="132"/>
      <c r="Y608" s="132"/>
      <c r="Z608" s="132"/>
      <c r="AA608" s="132"/>
      <c r="AB608" s="132"/>
      <c r="AC608" s="132"/>
      <c r="AD608" s="132"/>
      <c r="AE608" s="132"/>
      <c r="AF608" s="132"/>
      <c r="AG608" s="132"/>
      <c r="AH608" s="132"/>
      <c r="AI608" s="132"/>
      <c r="AJ608" s="132"/>
      <c r="AK608" s="132"/>
    </row>
    <row r="609" spans="24:37" ht="14" x14ac:dyDescent="0.15">
      <c r="X609" s="132"/>
      <c r="Y609" s="132"/>
      <c r="Z609" s="132"/>
      <c r="AA609" s="132"/>
      <c r="AB609" s="132"/>
      <c r="AC609" s="132"/>
      <c r="AD609" s="132"/>
      <c r="AE609" s="132"/>
      <c r="AF609" s="132"/>
      <c r="AG609" s="132"/>
      <c r="AH609" s="132"/>
      <c r="AI609" s="132"/>
      <c r="AJ609" s="132"/>
      <c r="AK609" s="132"/>
    </row>
    <row r="610" spans="24:37" ht="14" x14ac:dyDescent="0.15">
      <c r="X610" s="132"/>
      <c r="Y610" s="132"/>
      <c r="Z610" s="132"/>
      <c r="AA610" s="132"/>
      <c r="AB610" s="132"/>
      <c r="AC610" s="132"/>
      <c r="AD610" s="132"/>
      <c r="AE610" s="132"/>
      <c r="AF610" s="132"/>
      <c r="AG610" s="132"/>
      <c r="AH610" s="132"/>
      <c r="AI610" s="132"/>
      <c r="AJ610" s="132"/>
      <c r="AK610" s="132"/>
    </row>
    <row r="611" spans="24:37" ht="14" x14ac:dyDescent="0.15">
      <c r="X611" s="132"/>
      <c r="Y611" s="132"/>
      <c r="Z611" s="132"/>
      <c r="AA611" s="132"/>
      <c r="AB611" s="132"/>
      <c r="AC611" s="132"/>
      <c r="AD611" s="132"/>
      <c r="AE611" s="132"/>
      <c r="AF611" s="132"/>
      <c r="AG611" s="132"/>
      <c r="AH611" s="132"/>
      <c r="AI611" s="132"/>
      <c r="AJ611" s="132"/>
      <c r="AK611" s="132"/>
    </row>
    <row r="612" spans="24:37" ht="14" x14ac:dyDescent="0.15">
      <c r="X612" s="132"/>
      <c r="Y612" s="132"/>
      <c r="Z612" s="132"/>
      <c r="AA612" s="132"/>
      <c r="AB612" s="132"/>
      <c r="AC612" s="132"/>
      <c r="AD612" s="132"/>
      <c r="AE612" s="132"/>
      <c r="AF612" s="132"/>
      <c r="AG612" s="132"/>
      <c r="AH612" s="132"/>
      <c r="AI612" s="132"/>
      <c r="AJ612" s="132"/>
      <c r="AK612" s="132"/>
    </row>
    <row r="613" spans="24:37" ht="14" x14ac:dyDescent="0.15">
      <c r="X613" s="132"/>
      <c r="Y613" s="132"/>
      <c r="Z613" s="132"/>
      <c r="AA613" s="132"/>
      <c r="AB613" s="132"/>
      <c r="AC613" s="132"/>
      <c r="AD613" s="132"/>
      <c r="AE613" s="132"/>
      <c r="AF613" s="132"/>
      <c r="AG613" s="132"/>
      <c r="AH613" s="132"/>
      <c r="AI613" s="132"/>
      <c r="AJ613" s="132"/>
      <c r="AK613" s="132"/>
    </row>
    <row r="614" spans="24:37" ht="14" x14ac:dyDescent="0.15">
      <c r="X614" s="132"/>
      <c r="Y614" s="132"/>
      <c r="Z614" s="132"/>
      <c r="AA614" s="132"/>
      <c r="AB614" s="132"/>
      <c r="AC614" s="132"/>
      <c r="AD614" s="132"/>
      <c r="AE614" s="132"/>
      <c r="AF614" s="132"/>
      <c r="AG614" s="132"/>
      <c r="AH614" s="132"/>
      <c r="AI614" s="132"/>
      <c r="AJ614" s="132"/>
      <c r="AK614" s="132"/>
    </row>
    <row r="615" spans="24:37" ht="14" x14ac:dyDescent="0.15">
      <c r="X615" s="132"/>
      <c r="Y615" s="132"/>
      <c r="Z615" s="132"/>
      <c r="AA615" s="132"/>
      <c r="AB615" s="132"/>
      <c r="AC615" s="132"/>
      <c r="AD615" s="132"/>
      <c r="AE615" s="132"/>
      <c r="AF615" s="132"/>
      <c r="AG615" s="132"/>
      <c r="AH615" s="132"/>
      <c r="AI615" s="132"/>
      <c r="AJ615" s="132"/>
      <c r="AK615" s="132"/>
    </row>
    <row r="616" spans="24:37" ht="14" x14ac:dyDescent="0.15">
      <c r="X616" s="132"/>
      <c r="Y616" s="132"/>
      <c r="Z616" s="132"/>
      <c r="AA616" s="132"/>
      <c r="AB616" s="132"/>
      <c r="AC616" s="132"/>
      <c r="AD616" s="132"/>
      <c r="AE616" s="132"/>
      <c r="AF616" s="132"/>
      <c r="AG616" s="132"/>
      <c r="AH616" s="132"/>
      <c r="AI616" s="132"/>
      <c r="AJ616" s="132"/>
      <c r="AK616" s="132"/>
    </row>
    <row r="617" spans="24:37" ht="14" x14ac:dyDescent="0.15">
      <c r="X617" s="132"/>
      <c r="Y617" s="132"/>
      <c r="Z617" s="132"/>
      <c r="AA617" s="132"/>
      <c r="AB617" s="132"/>
      <c r="AC617" s="132"/>
      <c r="AD617" s="132"/>
      <c r="AE617" s="132"/>
      <c r="AF617" s="132"/>
      <c r="AG617" s="132"/>
      <c r="AH617" s="132"/>
      <c r="AI617" s="132"/>
      <c r="AJ617" s="132"/>
      <c r="AK617" s="132"/>
    </row>
    <row r="618" spans="24:37" ht="14" x14ac:dyDescent="0.15">
      <c r="X618" s="132"/>
      <c r="Y618" s="132"/>
      <c r="Z618" s="132"/>
      <c r="AA618" s="132"/>
      <c r="AB618" s="132"/>
      <c r="AC618" s="132"/>
      <c r="AD618" s="132"/>
      <c r="AE618" s="132"/>
      <c r="AF618" s="132"/>
      <c r="AG618" s="132"/>
      <c r="AH618" s="132"/>
      <c r="AI618" s="132"/>
      <c r="AJ618" s="132"/>
      <c r="AK618" s="132"/>
    </row>
    <row r="619" spans="24:37" ht="14" x14ac:dyDescent="0.15">
      <c r="X619" s="132"/>
      <c r="Y619" s="132"/>
      <c r="Z619" s="132"/>
      <c r="AA619" s="132"/>
      <c r="AB619" s="132"/>
      <c r="AC619" s="132"/>
      <c r="AD619" s="132"/>
      <c r="AE619" s="132"/>
      <c r="AF619" s="132"/>
      <c r="AG619" s="132"/>
      <c r="AH619" s="132"/>
      <c r="AI619" s="132"/>
      <c r="AJ619" s="132"/>
      <c r="AK619" s="132"/>
    </row>
    <row r="620" spans="24:37" ht="14" x14ac:dyDescent="0.15">
      <c r="X620" s="132"/>
      <c r="Y620" s="132"/>
      <c r="Z620" s="132"/>
      <c r="AA620" s="132"/>
      <c r="AB620" s="132"/>
      <c r="AC620" s="132"/>
      <c r="AD620" s="132"/>
      <c r="AE620" s="132"/>
      <c r="AF620" s="132"/>
      <c r="AG620" s="132"/>
      <c r="AH620" s="132"/>
      <c r="AI620" s="132"/>
      <c r="AJ620" s="132"/>
      <c r="AK620" s="132"/>
    </row>
    <row r="621" spans="24:37" ht="14" x14ac:dyDescent="0.15">
      <c r="X621" s="132"/>
      <c r="Y621" s="132"/>
      <c r="Z621" s="132"/>
      <c r="AA621" s="132"/>
      <c r="AB621" s="132"/>
      <c r="AC621" s="132"/>
      <c r="AD621" s="132"/>
      <c r="AE621" s="132"/>
      <c r="AF621" s="132"/>
      <c r="AG621" s="132"/>
      <c r="AH621" s="132"/>
      <c r="AI621" s="132"/>
      <c r="AJ621" s="132"/>
      <c r="AK621" s="132"/>
    </row>
    <row r="622" spans="24:37" ht="14" x14ac:dyDescent="0.15">
      <c r="X622" s="132"/>
      <c r="Y622" s="132"/>
      <c r="Z622" s="132"/>
      <c r="AA622" s="132"/>
      <c r="AB622" s="132"/>
      <c r="AC622" s="132"/>
      <c r="AD622" s="132"/>
      <c r="AE622" s="132"/>
      <c r="AF622" s="132"/>
      <c r="AG622" s="132"/>
      <c r="AH622" s="132"/>
      <c r="AI622" s="132"/>
      <c r="AJ622" s="132"/>
      <c r="AK622" s="132"/>
    </row>
    <row r="623" spans="24:37" ht="14" x14ac:dyDescent="0.15">
      <c r="X623" s="132"/>
      <c r="Y623" s="132"/>
      <c r="Z623" s="132"/>
      <c r="AA623" s="132"/>
      <c r="AB623" s="132"/>
      <c r="AC623" s="132"/>
      <c r="AD623" s="132"/>
      <c r="AE623" s="132"/>
      <c r="AF623" s="132"/>
      <c r="AG623" s="132"/>
      <c r="AH623" s="132"/>
      <c r="AI623" s="132"/>
      <c r="AJ623" s="132"/>
      <c r="AK623" s="132"/>
    </row>
    <row r="624" spans="24:37" ht="14" x14ac:dyDescent="0.15">
      <c r="X624" s="132"/>
      <c r="Y624" s="132"/>
      <c r="Z624" s="132"/>
      <c r="AA624" s="132"/>
      <c r="AB624" s="132"/>
      <c r="AC624" s="132"/>
      <c r="AD624" s="132"/>
      <c r="AE624" s="132"/>
      <c r="AF624" s="132"/>
      <c r="AG624" s="132"/>
      <c r="AH624" s="132"/>
      <c r="AI624" s="132"/>
      <c r="AJ624" s="132"/>
      <c r="AK624" s="132"/>
    </row>
    <row r="625" spans="24:37" ht="14" x14ac:dyDescent="0.15">
      <c r="X625" s="132"/>
      <c r="Y625" s="132"/>
      <c r="Z625" s="132"/>
      <c r="AA625" s="132"/>
      <c r="AB625" s="132"/>
      <c r="AC625" s="132"/>
      <c r="AD625" s="132"/>
      <c r="AE625" s="132"/>
      <c r="AF625" s="132"/>
      <c r="AG625" s="132"/>
      <c r="AH625" s="132"/>
      <c r="AI625" s="132"/>
      <c r="AJ625" s="132"/>
      <c r="AK625" s="132"/>
    </row>
    <row r="626" spans="24:37" ht="14" x14ac:dyDescent="0.15">
      <c r="X626" s="132"/>
      <c r="Y626" s="132"/>
      <c r="Z626" s="132"/>
      <c r="AA626" s="132"/>
      <c r="AB626" s="132"/>
      <c r="AC626" s="132"/>
      <c r="AD626" s="132"/>
      <c r="AE626" s="132"/>
      <c r="AF626" s="132"/>
      <c r="AG626" s="132"/>
      <c r="AH626" s="132"/>
      <c r="AI626" s="132"/>
      <c r="AJ626" s="132"/>
      <c r="AK626" s="132"/>
    </row>
    <row r="627" spans="24:37" ht="14" x14ac:dyDescent="0.15">
      <c r="X627" s="132"/>
      <c r="Y627" s="132"/>
      <c r="Z627" s="132"/>
      <c r="AA627" s="132"/>
      <c r="AB627" s="132"/>
      <c r="AC627" s="132"/>
      <c r="AD627" s="132"/>
      <c r="AE627" s="132"/>
      <c r="AF627" s="132"/>
      <c r="AG627" s="132"/>
      <c r="AH627" s="132"/>
      <c r="AI627" s="132"/>
      <c r="AJ627" s="132"/>
      <c r="AK627" s="132"/>
    </row>
    <row r="628" spans="24:37" ht="14" x14ac:dyDescent="0.15">
      <c r="X628" s="132"/>
      <c r="Y628" s="132"/>
      <c r="Z628" s="132"/>
      <c r="AA628" s="132"/>
      <c r="AB628" s="132"/>
      <c r="AC628" s="132"/>
      <c r="AD628" s="132"/>
      <c r="AE628" s="132"/>
      <c r="AF628" s="132"/>
      <c r="AG628" s="132"/>
      <c r="AH628" s="132"/>
      <c r="AI628" s="132"/>
      <c r="AJ628" s="132"/>
      <c r="AK628" s="132"/>
    </row>
    <row r="629" spans="24:37" ht="14" x14ac:dyDescent="0.15">
      <c r="X629" s="132"/>
      <c r="Y629" s="132"/>
      <c r="Z629" s="132"/>
      <c r="AA629" s="132"/>
      <c r="AB629" s="132"/>
      <c r="AC629" s="132"/>
      <c r="AD629" s="132"/>
      <c r="AE629" s="132"/>
      <c r="AF629" s="132"/>
      <c r="AG629" s="132"/>
      <c r="AH629" s="132"/>
      <c r="AI629" s="132"/>
      <c r="AJ629" s="132"/>
      <c r="AK629" s="132"/>
    </row>
    <row r="630" spans="24:37" ht="14" x14ac:dyDescent="0.15">
      <c r="X630" s="132"/>
      <c r="Y630" s="132"/>
      <c r="Z630" s="132"/>
      <c r="AA630" s="132"/>
      <c r="AB630" s="132"/>
      <c r="AC630" s="132"/>
      <c r="AD630" s="132"/>
      <c r="AE630" s="132"/>
      <c r="AF630" s="132"/>
      <c r="AG630" s="132"/>
      <c r="AH630" s="132"/>
      <c r="AI630" s="132"/>
      <c r="AJ630" s="132"/>
      <c r="AK630" s="132"/>
    </row>
    <row r="631" spans="24:37" ht="14" x14ac:dyDescent="0.15">
      <c r="X631" s="132"/>
      <c r="Y631" s="132"/>
      <c r="Z631" s="132"/>
      <c r="AA631" s="132"/>
      <c r="AB631" s="132"/>
      <c r="AC631" s="132"/>
      <c r="AD631" s="132"/>
      <c r="AE631" s="132"/>
      <c r="AF631" s="132"/>
      <c r="AG631" s="132"/>
      <c r="AH631" s="132"/>
      <c r="AI631" s="132"/>
      <c r="AJ631" s="132"/>
      <c r="AK631" s="132"/>
    </row>
    <row r="632" spans="24:37" ht="14" x14ac:dyDescent="0.15">
      <c r="X632" s="132"/>
      <c r="Y632" s="132"/>
      <c r="Z632" s="132"/>
      <c r="AA632" s="132"/>
      <c r="AB632" s="132"/>
      <c r="AC632" s="132"/>
      <c r="AD632" s="132"/>
      <c r="AE632" s="132"/>
      <c r="AF632" s="132"/>
      <c r="AG632" s="132"/>
      <c r="AH632" s="132"/>
      <c r="AI632" s="132"/>
      <c r="AJ632" s="132"/>
      <c r="AK632" s="132"/>
    </row>
    <row r="633" spans="24:37" ht="14" x14ac:dyDescent="0.15">
      <c r="X633" s="132"/>
      <c r="Y633" s="132"/>
      <c r="Z633" s="132"/>
      <c r="AA633" s="132"/>
      <c r="AB633" s="132"/>
      <c r="AC633" s="132"/>
      <c r="AD633" s="132"/>
      <c r="AE633" s="132"/>
      <c r="AF633" s="132"/>
      <c r="AG633" s="132"/>
      <c r="AH633" s="132"/>
      <c r="AI633" s="132"/>
      <c r="AJ633" s="132"/>
      <c r="AK633" s="132"/>
    </row>
    <row r="634" spans="24:37" ht="14" x14ac:dyDescent="0.15">
      <c r="X634" s="132"/>
      <c r="Y634" s="132"/>
      <c r="Z634" s="132"/>
      <c r="AA634" s="132"/>
      <c r="AB634" s="132"/>
      <c r="AC634" s="132"/>
      <c r="AD634" s="132"/>
      <c r="AE634" s="132"/>
      <c r="AF634" s="132"/>
      <c r="AG634" s="132"/>
      <c r="AH634" s="132"/>
      <c r="AI634" s="132"/>
      <c r="AJ634" s="132"/>
      <c r="AK634" s="132"/>
    </row>
    <row r="635" spans="24:37" ht="14" x14ac:dyDescent="0.15">
      <c r="X635" s="132"/>
      <c r="Y635" s="132"/>
      <c r="Z635" s="132"/>
      <c r="AA635" s="132"/>
      <c r="AB635" s="132"/>
      <c r="AC635" s="132"/>
      <c r="AD635" s="132"/>
      <c r="AE635" s="132"/>
      <c r="AF635" s="132"/>
      <c r="AG635" s="132"/>
      <c r="AH635" s="132"/>
      <c r="AI635" s="132"/>
      <c r="AJ635" s="132"/>
      <c r="AK635" s="132"/>
    </row>
    <row r="636" spans="24:37" ht="14" x14ac:dyDescent="0.15">
      <c r="X636" s="132"/>
      <c r="Y636" s="132"/>
      <c r="Z636" s="132"/>
      <c r="AA636" s="132"/>
      <c r="AB636" s="132"/>
      <c r="AC636" s="132"/>
      <c r="AD636" s="132"/>
      <c r="AE636" s="132"/>
      <c r="AF636" s="132"/>
      <c r="AG636" s="132"/>
      <c r="AH636" s="132"/>
      <c r="AI636" s="132"/>
      <c r="AJ636" s="132"/>
      <c r="AK636" s="132"/>
    </row>
    <row r="637" spans="24:37" ht="14" x14ac:dyDescent="0.15">
      <c r="X637" s="132"/>
      <c r="Y637" s="132"/>
      <c r="Z637" s="132"/>
      <c r="AA637" s="132"/>
      <c r="AB637" s="132"/>
      <c r="AC637" s="132"/>
      <c r="AD637" s="132"/>
      <c r="AE637" s="132"/>
      <c r="AF637" s="132"/>
      <c r="AG637" s="132"/>
      <c r="AH637" s="132"/>
      <c r="AI637" s="132"/>
      <c r="AJ637" s="132"/>
      <c r="AK637" s="132"/>
    </row>
    <row r="638" spans="24:37" ht="14" x14ac:dyDescent="0.15">
      <c r="X638" s="132"/>
      <c r="Y638" s="132"/>
      <c r="Z638" s="132"/>
      <c r="AA638" s="132"/>
      <c r="AB638" s="132"/>
      <c r="AC638" s="132"/>
      <c r="AD638" s="132"/>
      <c r="AE638" s="132"/>
      <c r="AF638" s="132"/>
      <c r="AG638" s="132"/>
      <c r="AH638" s="132"/>
      <c r="AI638" s="132"/>
      <c r="AJ638" s="132"/>
      <c r="AK638" s="132"/>
    </row>
    <row r="639" spans="24:37" ht="14" x14ac:dyDescent="0.15">
      <c r="X639" s="132"/>
      <c r="Y639" s="132"/>
      <c r="Z639" s="132"/>
      <c r="AA639" s="132"/>
      <c r="AB639" s="132"/>
      <c r="AC639" s="132"/>
      <c r="AD639" s="132"/>
      <c r="AE639" s="132"/>
      <c r="AF639" s="132"/>
      <c r="AG639" s="132"/>
      <c r="AH639" s="132"/>
      <c r="AI639" s="132"/>
      <c r="AJ639" s="132"/>
      <c r="AK639" s="132"/>
    </row>
    <row r="640" spans="24:37" ht="14" x14ac:dyDescent="0.15">
      <c r="X640" s="132"/>
      <c r="Y640" s="132"/>
      <c r="Z640" s="132"/>
      <c r="AA640" s="132"/>
      <c r="AB640" s="132"/>
      <c r="AC640" s="132"/>
      <c r="AD640" s="132"/>
      <c r="AE640" s="132"/>
      <c r="AF640" s="132"/>
      <c r="AG640" s="132"/>
      <c r="AH640" s="132"/>
      <c r="AI640" s="132"/>
      <c r="AJ640" s="132"/>
      <c r="AK640" s="132"/>
    </row>
    <row r="641" spans="24:37" ht="14" x14ac:dyDescent="0.15">
      <c r="X641" s="132"/>
      <c r="Y641" s="132"/>
      <c r="Z641" s="132"/>
      <c r="AA641" s="132"/>
      <c r="AB641" s="132"/>
      <c r="AC641" s="132"/>
      <c r="AD641" s="132"/>
      <c r="AE641" s="132"/>
      <c r="AF641" s="132"/>
      <c r="AG641" s="132"/>
      <c r="AH641" s="132"/>
      <c r="AI641" s="132"/>
      <c r="AJ641" s="132"/>
      <c r="AK641" s="132"/>
    </row>
    <row r="642" spans="24:37" ht="14" x14ac:dyDescent="0.15">
      <c r="X642" s="132"/>
      <c r="Y642" s="132"/>
      <c r="Z642" s="132"/>
      <c r="AA642" s="132"/>
      <c r="AB642" s="132"/>
      <c r="AC642" s="132"/>
      <c r="AD642" s="132"/>
      <c r="AE642" s="132"/>
      <c r="AF642" s="132"/>
      <c r="AG642" s="132"/>
      <c r="AH642" s="132"/>
      <c r="AI642" s="132"/>
      <c r="AJ642" s="132"/>
      <c r="AK642" s="132"/>
    </row>
    <row r="643" spans="24:37" ht="14" x14ac:dyDescent="0.15">
      <c r="X643" s="132"/>
      <c r="Y643" s="132"/>
      <c r="Z643" s="132"/>
      <c r="AA643" s="132"/>
      <c r="AB643" s="132"/>
      <c r="AC643" s="132"/>
      <c r="AD643" s="132"/>
      <c r="AE643" s="132"/>
      <c r="AF643" s="132"/>
      <c r="AG643" s="132"/>
      <c r="AH643" s="132"/>
      <c r="AI643" s="132"/>
      <c r="AJ643" s="132"/>
      <c r="AK643" s="132"/>
    </row>
    <row r="644" spans="24:37" ht="14" x14ac:dyDescent="0.15">
      <c r="X644" s="132"/>
      <c r="Y644" s="132"/>
      <c r="Z644" s="132"/>
      <c r="AA644" s="132"/>
      <c r="AB644" s="132"/>
      <c r="AC644" s="132"/>
      <c r="AD644" s="132"/>
      <c r="AE644" s="132"/>
      <c r="AF644" s="132"/>
      <c r="AG644" s="132"/>
      <c r="AH644" s="132"/>
      <c r="AI644" s="132"/>
      <c r="AJ644" s="132"/>
      <c r="AK644" s="132"/>
    </row>
    <row r="645" spans="24:37" ht="14" x14ac:dyDescent="0.15">
      <c r="X645" s="132"/>
      <c r="Y645" s="132"/>
      <c r="Z645" s="132"/>
      <c r="AA645" s="132"/>
      <c r="AB645" s="132"/>
      <c r="AC645" s="132"/>
      <c r="AD645" s="132"/>
      <c r="AE645" s="132"/>
      <c r="AF645" s="132"/>
      <c r="AG645" s="132"/>
      <c r="AH645" s="132"/>
      <c r="AI645" s="132"/>
      <c r="AJ645" s="132"/>
      <c r="AK645" s="132"/>
    </row>
    <row r="646" spans="24:37" ht="14" x14ac:dyDescent="0.15">
      <c r="X646" s="132"/>
      <c r="Y646" s="132"/>
      <c r="Z646" s="132"/>
      <c r="AA646" s="132"/>
      <c r="AB646" s="132"/>
      <c r="AC646" s="132"/>
      <c r="AD646" s="132"/>
      <c r="AE646" s="132"/>
      <c r="AF646" s="132"/>
      <c r="AG646" s="132"/>
      <c r="AH646" s="132"/>
      <c r="AI646" s="132"/>
      <c r="AJ646" s="132"/>
      <c r="AK646" s="132"/>
    </row>
    <row r="647" spans="24:37" ht="14" x14ac:dyDescent="0.15">
      <c r="X647" s="132"/>
      <c r="Y647" s="132"/>
      <c r="Z647" s="132"/>
      <c r="AA647" s="132"/>
      <c r="AB647" s="132"/>
      <c r="AC647" s="132"/>
      <c r="AD647" s="132"/>
      <c r="AE647" s="132"/>
      <c r="AF647" s="132"/>
      <c r="AG647" s="132"/>
      <c r="AH647" s="132"/>
      <c r="AI647" s="132"/>
      <c r="AJ647" s="132"/>
      <c r="AK647" s="132"/>
    </row>
    <row r="648" spans="24:37" ht="14" x14ac:dyDescent="0.15">
      <c r="X648" s="132"/>
      <c r="Y648" s="132"/>
      <c r="Z648" s="132"/>
      <c r="AA648" s="132"/>
      <c r="AB648" s="132"/>
      <c r="AC648" s="132"/>
      <c r="AD648" s="132"/>
      <c r="AE648" s="132"/>
      <c r="AF648" s="132"/>
      <c r="AG648" s="132"/>
      <c r="AH648" s="132"/>
      <c r="AI648" s="132"/>
      <c r="AJ648" s="132"/>
      <c r="AK648" s="132"/>
    </row>
    <row r="649" spans="24:37" ht="14" x14ac:dyDescent="0.15">
      <c r="X649" s="132"/>
      <c r="Y649" s="132"/>
      <c r="Z649" s="132"/>
      <c r="AA649" s="132"/>
      <c r="AB649" s="132"/>
      <c r="AC649" s="132"/>
      <c r="AD649" s="132"/>
      <c r="AE649" s="132"/>
      <c r="AF649" s="132"/>
      <c r="AG649" s="132"/>
      <c r="AH649" s="132"/>
      <c r="AI649" s="132"/>
      <c r="AJ649" s="132"/>
      <c r="AK649" s="132"/>
    </row>
    <row r="650" spans="24:37" ht="14" x14ac:dyDescent="0.15">
      <c r="X650" s="132"/>
      <c r="Y650" s="132"/>
      <c r="Z650" s="132"/>
      <c r="AA650" s="132"/>
      <c r="AB650" s="132"/>
      <c r="AC650" s="132"/>
      <c r="AD650" s="132"/>
      <c r="AE650" s="132"/>
      <c r="AF650" s="132"/>
      <c r="AG650" s="132"/>
      <c r="AH650" s="132"/>
      <c r="AI650" s="132"/>
      <c r="AJ650" s="132"/>
      <c r="AK650" s="132"/>
    </row>
    <row r="651" spans="24:37" ht="14" x14ac:dyDescent="0.15">
      <c r="X651" s="132"/>
      <c r="Y651" s="132"/>
      <c r="Z651" s="132"/>
      <c r="AA651" s="132"/>
      <c r="AB651" s="132"/>
      <c r="AC651" s="132"/>
      <c r="AD651" s="132"/>
      <c r="AE651" s="132"/>
      <c r="AF651" s="132"/>
      <c r="AG651" s="132"/>
      <c r="AH651" s="132"/>
      <c r="AI651" s="132"/>
      <c r="AJ651" s="132"/>
      <c r="AK651" s="132"/>
    </row>
    <row r="652" spans="24:37" ht="14" x14ac:dyDescent="0.15">
      <c r="X652" s="132"/>
      <c r="Y652" s="132"/>
      <c r="Z652" s="132"/>
      <c r="AA652" s="132"/>
      <c r="AB652" s="132"/>
      <c r="AC652" s="132"/>
      <c r="AD652" s="132"/>
      <c r="AE652" s="132"/>
      <c r="AF652" s="132"/>
      <c r="AG652" s="132"/>
      <c r="AH652" s="132"/>
      <c r="AI652" s="132"/>
      <c r="AJ652" s="132"/>
      <c r="AK652" s="132"/>
    </row>
    <row r="653" spans="24:37" ht="14" x14ac:dyDescent="0.15">
      <c r="X653" s="132"/>
      <c r="Y653" s="132"/>
      <c r="Z653" s="132"/>
      <c r="AA653" s="132"/>
      <c r="AB653" s="132"/>
      <c r="AC653" s="132"/>
      <c r="AD653" s="132"/>
      <c r="AE653" s="132"/>
      <c r="AF653" s="132"/>
      <c r="AG653" s="132"/>
      <c r="AH653" s="132"/>
      <c r="AI653" s="132"/>
      <c r="AJ653" s="132"/>
      <c r="AK653" s="132"/>
    </row>
    <row r="654" spans="24:37" ht="14" x14ac:dyDescent="0.15">
      <c r="X654" s="132"/>
      <c r="Y654" s="132"/>
      <c r="Z654" s="132"/>
      <c r="AA654" s="132"/>
      <c r="AB654" s="132"/>
      <c r="AC654" s="132"/>
      <c r="AD654" s="132"/>
      <c r="AE654" s="132"/>
      <c r="AF654" s="132"/>
      <c r="AG654" s="132"/>
      <c r="AH654" s="132"/>
      <c r="AI654" s="132"/>
      <c r="AJ654" s="132"/>
      <c r="AK654" s="132"/>
    </row>
    <row r="655" spans="24:37" ht="14" x14ac:dyDescent="0.15">
      <c r="X655" s="132"/>
      <c r="Y655" s="132"/>
      <c r="Z655" s="132"/>
      <c r="AA655" s="132"/>
      <c r="AB655" s="132"/>
      <c r="AC655" s="132"/>
      <c r="AD655" s="132"/>
      <c r="AE655" s="132"/>
      <c r="AF655" s="132"/>
      <c r="AG655" s="132"/>
      <c r="AH655" s="132"/>
      <c r="AI655" s="132"/>
      <c r="AJ655" s="132"/>
      <c r="AK655" s="132"/>
    </row>
    <row r="656" spans="24:37" ht="14" x14ac:dyDescent="0.15">
      <c r="X656" s="132"/>
      <c r="Y656" s="132"/>
      <c r="Z656" s="132"/>
      <c r="AA656" s="132"/>
      <c r="AB656" s="132"/>
      <c r="AC656" s="132"/>
      <c r="AD656" s="132"/>
      <c r="AE656" s="132"/>
      <c r="AF656" s="132"/>
      <c r="AG656" s="132"/>
      <c r="AH656" s="132"/>
      <c r="AI656" s="132"/>
      <c r="AJ656" s="132"/>
      <c r="AK656" s="132"/>
    </row>
    <row r="657" spans="24:37" ht="14" x14ac:dyDescent="0.15">
      <c r="X657" s="132"/>
      <c r="Y657" s="132"/>
      <c r="Z657" s="132"/>
      <c r="AA657" s="132"/>
      <c r="AB657" s="132"/>
      <c r="AC657" s="132"/>
      <c r="AD657" s="132"/>
      <c r="AE657" s="132"/>
      <c r="AF657" s="132"/>
      <c r="AG657" s="132"/>
      <c r="AH657" s="132"/>
      <c r="AI657" s="132"/>
      <c r="AJ657" s="132"/>
      <c r="AK657" s="132"/>
    </row>
    <row r="658" spans="24:37" ht="14" x14ac:dyDescent="0.15">
      <c r="X658" s="132"/>
      <c r="Y658" s="132"/>
      <c r="Z658" s="132"/>
      <c r="AA658" s="132"/>
      <c r="AB658" s="132"/>
      <c r="AC658" s="132"/>
      <c r="AD658" s="132"/>
      <c r="AE658" s="132"/>
      <c r="AF658" s="132"/>
      <c r="AG658" s="132"/>
      <c r="AH658" s="132"/>
      <c r="AI658" s="132"/>
      <c r="AJ658" s="132"/>
      <c r="AK658" s="132"/>
    </row>
    <row r="659" spans="24:37" ht="14" x14ac:dyDescent="0.15">
      <c r="X659" s="132"/>
      <c r="Y659" s="132"/>
      <c r="Z659" s="132"/>
      <c r="AA659" s="132"/>
      <c r="AB659" s="132"/>
      <c r="AC659" s="132"/>
      <c r="AD659" s="132"/>
      <c r="AE659" s="132"/>
      <c r="AF659" s="132"/>
      <c r="AG659" s="132"/>
      <c r="AH659" s="132"/>
      <c r="AI659" s="132"/>
      <c r="AJ659" s="132"/>
      <c r="AK659" s="132"/>
    </row>
    <row r="660" spans="24:37" ht="14" x14ac:dyDescent="0.15">
      <c r="X660" s="132"/>
      <c r="Y660" s="132"/>
      <c r="Z660" s="132"/>
      <c r="AA660" s="132"/>
      <c r="AB660" s="132"/>
      <c r="AC660" s="132"/>
      <c r="AD660" s="132"/>
      <c r="AE660" s="132"/>
      <c r="AF660" s="132"/>
      <c r="AG660" s="132"/>
      <c r="AH660" s="132"/>
      <c r="AI660" s="132"/>
      <c r="AJ660" s="132"/>
      <c r="AK660" s="132"/>
    </row>
    <row r="661" spans="24:37" ht="14" x14ac:dyDescent="0.15">
      <c r="X661" s="132"/>
      <c r="Y661" s="132"/>
      <c r="Z661" s="132"/>
      <c r="AA661" s="132"/>
      <c r="AB661" s="132"/>
      <c r="AC661" s="132"/>
      <c r="AD661" s="132"/>
      <c r="AE661" s="132"/>
      <c r="AF661" s="132"/>
      <c r="AG661" s="132"/>
      <c r="AH661" s="132"/>
      <c r="AI661" s="132"/>
      <c r="AJ661" s="132"/>
      <c r="AK661" s="132"/>
    </row>
    <row r="662" spans="24:37" ht="14" x14ac:dyDescent="0.15">
      <c r="X662" s="132"/>
      <c r="Y662" s="132"/>
      <c r="Z662" s="132"/>
      <c r="AA662" s="132"/>
      <c r="AB662" s="132"/>
      <c r="AC662" s="132"/>
      <c r="AD662" s="132"/>
      <c r="AE662" s="132"/>
      <c r="AF662" s="132"/>
      <c r="AG662" s="132"/>
      <c r="AH662" s="132"/>
      <c r="AI662" s="132"/>
      <c r="AJ662" s="132"/>
      <c r="AK662" s="132"/>
    </row>
    <row r="663" spans="24:37" ht="14" x14ac:dyDescent="0.15">
      <c r="X663" s="132"/>
      <c r="Y663" s="132"/>
      <c r="Z663" s="132"/>
      <c r="AA663" s="132"/>
      <c r="AB663" s="132"/>
      <c r="AC663" s="132"/>
      <c r="AD663" s="132"/>
      <c r="AE663" s="132"/>
      <c r="AF663" s="132"/>
      <c r="AG663" s="132"/>
      <c r="AH663" s="132"/>
      <c r="AI663" s="132"/>
      <c r="AJ663" s="132"/>
      <c r="AK663" s="132"/>
    </row>
    <row r="664" spans="24:37" ht="14" x14ac:dyDescent="0.15">
      <c r="X664" s="132"/>
      <c r="Y664" s="132"/>
      <c r="Z664" s="132"/>
      <c r="AA664" s="132"/>
      <c r="AB664" s="132"/>
      <c r="AC664" s="132"/>
      <c r="AD664" s="132"/>
      <c r="AE664" s="132"/>
      <c r="AF664" s="132"/>
      <c r="AG664" s="132"/>
      <c r="AH664" s="132"/>
      <c r="AI664" s="132"/>
      <c r="AJ664" s="132"/>
      <c r="AK664" s="132"/>
    </row>
    <row r="665" spans="24:37" ht="14" x14ac:dyDescent="0.15">
      <c r="X665" s="132"/>
      <c r="Y665" s="132"/>
      <c r="Z665" s="132"/>
      <c r="AA665" s="132"/>
      <c r="AB665" s="132"/>
      <c r="AC665" s="132"/>
      <c r="AD665" s="132"/>
      <c r="AE665" s="132"/>
      <c r="AF665" s="132"/>
      <c r="AG665" s="132"/>
      <c r="AH665" s="132"/>
      <c r="AI665" s="132"/>
      <c r="AJ665" s="132"/>
      <c r="AK665" s="132"/>
    </row>
    <row r="666" spans="24:37" ht="14" x14ac:dyDescent="0.15">
      <c r="X666" s="132"/>
      <c r="Y666" s="132"/>
      <c r="Z666" s="132"/>
      <c r="AA666" s="132"/>
      <c r="AB666" s="132"/>
      <c r="AC666" s="132"/>
      <c r="AD666" s="132"/>
      <c r="AE666" s="132"/>
      <c r="AF666" s="132"/>
      <c r="AG666" s="132"/>
      <c r="AH666" s="132"/>
      <c r="AI666" s="132"/>
      <c r="AJ666" s="132"/>
      <c r="AK666" s="132"/>
    </row>
    <row r="667" spans="24:37" ht="14" x14ac:dyDescent="0.15">
      <c r="X667" s="132"/>
      <c r="Y667" s="132"/>
      <c r="Z667" s="132"/>
      <c r="AA667" s="132"/>
      <c r="AB667" s="132"/>
      <c r="AC667" s="132"/>
      <c r="AD667" s="132"/>
      <c r="AE667" s="132"/>
      <c r="AF667" s="132"/>
      <c r="AG667" s="132"/>
      <c r="AH667" s="132"/>
      <c r="AI667" s="132"/>
      <c r="AJ667" s="132"/>
      <c r="AK667" s="132"/>
    </row>
    <row r="668" spans="24:37" ht="14" x14ac:dyDescent="0.15">
      <c r="X668" s="132"/>
      <c r="Y668" s="132"/>
      <c r="Z668" s="132"/>
      <c r="AA668" s="132"/>
      <c r="AB668" s="132"/>
      <c r="AC668" s="132"/>
      <c r="AD668" s="132"/>
      <c r="AE668" s="132"/>
      <c r="AF668" s="132"/>
      <c r="AG668" s="132"/>
      <c r="AH668" s="132"/>
      <c r="AI668" s="132"/>
      <c r="AJ668" s="132"/>
      <c r="AK668" s="132"/>
    </row>
    <row r="669" spans="24:37" ht="14" x14ac:dyDescent="0.15">
      <c r="X669" s="132"/>
      <c r="Y669" s="132"/>
      <c r="Z669" s="132"/>
      <c r="AA669" s="132"/>
      <c r="AB669" s="132"/>
      <c r="AC669" s="132"/>
      <c r="AD669" s="132"/>
      <c r="AE669" s="132"/>
      <c r="AF669" s="132"/>
      <c r="AG669" s="132"/>
      <c r="AH669" s="132"/>
      <c r="AI669" s="132"/>
      <c r="AJ669" s="132"/>
      <c r="AK669" s="132"/>
    </row>
    <row r="670" spans="24:37" ht="14" x14ac:dyDescent="0.15">
      <c r="X670" s="132"/>
      <c r="Y670" s="132"/>
      <c r="Z670" s="132"/>
      <c r="AA670" s="132"/>
      <c r="AB670" s="132"/>
      <c r="AC670" s="132"/>
      <c r="AD670" s="132"/>
      <c r="AE670" s="132"/>
      <c r="AF670" s="132"/>
      <c r="AG670" s="132"/>
      <c r="AH670" s="132"/>
      <c r="AI670" s="132"/>
      <c r="AJ670" s="132"/>
      <c r="AK670" s="132"/>
    </row>
    <row r="671" spans="24:37" ht="14" x14ac:dyDescent="0.15">
      <c r="X671" s="132"/>
      <c r="Y671" s="132"/>
      <c r="Z671" s="132"/>
      <c r="AA671" s="132"/>
      <c r="AB671" s="132"/>
      <c r="AC671" s="132"/>
      <c r="AD671" s="132"/>
      <c r="AE671" s="132"/>
      <c r="AF671" s="132"/>
      <c r="AG671" s="132"/>
      <c r="AH671" s="132"/>
      <c r="AI671" s="132"/>
      <c r="AJ671" s="132"/>
      <c r="AK671" s="132"/>
    </row>
    <row r="672" spans="24:37" ht="14" x14ac:dyDescent="0.15">
      <c r="X672" s="132"/>
      <c r="Y672" s="132"/>
      <c r="Z672" s="132"/>
      <c r="AA672" s="132"/>
      <c r="AB672" s="132"/>
      <c r="AC672" s="132"/>
      <c r="AD672" s="132"/>
      <c r="AE672" s="132"/>
      <c r="AF672" s="132"/>
      <c r="AG672" s="132"/>
      <c r="AH672" s="132"/>
      <c r="AI672" s="132"/>
      <c r="AJ672" s="132"/>
      <c r="AK672" s="132"/>
    </row>
    <row r="673" spans="24:37" ht="14" x14ac:dyDescent="0.15">
      <c r="X673" s="132"/>
      <c r="Y673" s="132"/>
      <c r="Z673" s="132"/>
      <c r="AA673" s="132"/>
      <c r="AB673" s="132"/>
      <c r="AC673" s="132"/>
      <c r="AD673" s="132"/>
      <c r="AE673" s="132"/>
      <c r="AF673" s="132"/>
      <c r="AG673" s="132"/>
      <c r="AH673" s="132"/>
      <c r="AI673" s="132"/>
      <c r="AJ673" s="132"/>
      <c r="AK673" s="132"/>
    </row>
    <row r="674" spans="24:37" ht="14" x14ac:dyDescent="0.15">
      <c r="X674" s="132"/>
      <c r="Y674" s="132"/>
      <c r="Z674" s="132"/>
      <c r="AA674" s="132"/>
      <c r="AB674" s="132"/>
      <c r="AC674" s="132"/>
      <c r="AD674" s="132"/>
      <c r="AE674" s="132"/>
      <c r="AF674" s="132"/>
      <c r="AG674" s="132"/>
      <c r="AH674" s="132"/>
      <c r="AI674" s="132"/>
      <c r="AJ674" s="132"/>
      <c r="AK674" s="132"/>
    </row>
    <row r="675" spans="24:37" ht="14" x14ac:dyDescent="0.15">
      <c r="X675" s="132"/>
      <c r="Y675" s="132"/>
      <c r="Z675" s="132"/>
      <c r="AA675" s="132"/>
      <c r="AB675" s="132"/>
      <c r="AC675" s="132"/>
      <c r="AD675" s="132"/>
      <c r="AE675" s="132"/>
      <c r="AF675" s="132"/>
      <c r="AG675" s="132"/>
      <c r="AH675" s="132"/>
      <c r="AI675" s="132"/>
      <c r="AJ675" s="132"/>
      <c r="AK675" s="132"/>
    </row>
    <row r="676" spans="24:37" ht="14" x14ac:dyDescent="0.15">
      <c r="X676" s="132"/>
      <c r="Y676" s="132"/>
      <c r="Z676" s="132"/>
      <c r="AA676" s="132"/>
      <c r="AB676" s="132"/>
      <c r="AC676" s="132"/>
      <c r="AD676" s="132"/>
      <c r="AE676" s="132"/>
      <c r="AF676" s="132"/>
      <c r="AG676" s="132"/>
      <c r="AH676" s="132"/>
      <c r="AI676" s="132"/>
      <c r="AJ676" s="132"/>
      <c r="AK676" s="132"/>
    </row>
    <row r="677" spans="24:37" ht="14" x14ac:dyDescent="0.15">
      <c r="X677" s="132"/>
      <c r="Y677" s="132"/>
      <c r="Z677" s="132"/>
      <c r="AA677" s="132"/>
      <c r="AB677" s="132"/>
      <c r="AC677" s="132"/>
      <c r="AD677" s="132"/>
      <c r="AE677" s="132"/>
      <c r="AF677" s="132"/>
      <c r="AG677" s="132"/>
      <c r="AH677" s="132"/>
      <c r="AI677" s="132"/>
      <c r="AJ677" s="132"/>
      <c r="AK677" s="132"/>
    </row>
    <row r="678" spans="24:37" ht="14" x14ac:dyDescent="0.15">
      <c r="X678" s="132"/>
      <c r="Y678" s="132"/>
      <c r="Z678" s="132"/>
      <c r="AA678" s="132"/>
      <c r="AB678" s="132"/>
      <c r="AC678" s="132"/>
      <c r="AD678" s="132"/>
      <c r="AE678" s="132"/>
      <c r="AF678" s="132"/>
      <c r="AG678" s="132"/>
      <c r="AH678" s="132"/>
      <c r="AI678" s="132"/>
      <c r="AJ678" s="132"/>
      <c r="AK678" s="132"/>
    </row>
    <row r="679" spans="24:37" ht="14" x14ac:dyDescent="0.15">
      <c r="X679" s="132"/>
      <c r="Y679" s="132"/>
      <c r="Z679" s="132"/>
      <c r="AA679" s="132"/>
      <c r="AB679" s="132"/>
      <c r="AC679" s="132"/>
      <c r="AD679" s="132"/>
      <c r="AE679" s="132"/>
      <c r="AF679" s="132"/>
      <c r="AG679" s="132"/>
      <c r="AH679" s="132"/>
      <c r="AI679" s="132"/>
      <c r="AJ679" s="132"/>
      <c r="AK679" s="132"/>
    </row>
    <row r="680" spans="24:37" ht="14" x14ac:dyDescent="0.15">
      <c r="X680" s="132"/>
      <c r="Y680" s="132"/>
      <c r="Z680" s="132"/>
      <c r="AA680" s="132"/>
      <c r="AB680" s="132"/>
      <c r="AC680" s="132"/>
      <c r="AD680" s="132"/>
      <c r="AE680" s="132"/>
      <c r="AF680" s="132"/>
      <c r="AG680" s="132"/>
      <c r="AH680" s="132"/>
      <c r="AI680" s="132"/>
      <c r="AJ680" s="132"/>
      <c r="AK680" s="132"/>
    </row>
    <row r="681" spans="24:37" ht="14" x14ac:dyDescent="0.15">
      <c r="X681" s="132"/>
      <c r="Y681" s="132"/>
      <c r="Z681" s="132"/>
      <c r="AA681" s="132"/>
      <c r="AB681" s="132"/>
      <c r="AC681" s="132"/>
      <c r="AD681" s="132"/>
      <c r="AE681" s="132"/>
      <c r="AF681" s="132"/>
      <c r="AG681" s="132"/>
      <c r="AH681" s="132"/>
      <c r="AI681" s="132"/>
      <c r="AJ681" s="132"/>
      <c r="AK681" s="132"/>
    </row>
    <row r="682" spans="24:37" ht="14" x14ac:dyDescent="0.15">
      <c r="X682" s="132"/>
      <c r="Y682" s="132"/>
      <c r="Z682" s="132"/>
      <c r="AA682" s="132"/>
      <c r="AB682" s="132"/>
      <c r="AC682" s="132"/>
      <c r="AD682" s="132"/>
      <c r="AE682" s="132"/>
      <c r="AF682" s="132"/>
      <c r="AG682" s="132"/>
      <c r="AH682" s="132"/>
      <c r="AI682" s="132"/>
      <c r="AJ682" s="132"/>
      <c r="AK682" s="132"/>
    </row>
    <row r="683" spans="24:37" ht="14" x14ac:dyDescent="0.15">
      <c r="X683" s="132"/>
      <c r="Y683" s="132"/>
      <c r="Z683" s="132"/>
      <c r="AA683" s="132"/>
      <c r="AB683" s="132"/>
      <c r="AC683" s="132"/>
      <c r="AD683" s="132"/>
      <c r="AE683" s="132"/>
      <c r="AF683" s="132"/>
      <c r="AG683" s="132"/>
      <c r="AH683" s="132"/>
      <c r="AI683" s="132"/>
      <c r="AJ683" s="132"/>
      <c r="AK683" s="132"/>
    </row>
    <row r="684" spans="24:37" ht="14" x14ac:dyDescent="0.15">
      <c r="X684" s="132"/>
      <c r="Y684" s="132"/>
      <c r="Z684" s="132"/>
      <c r="AA684" s="132"/>
      <c r="AB684" s="132"/>
      <c r="AC684" s="132"/>
      <c r="AD684" s="132"/>
      <c r="AE684" s="132"/>
      <c r="AF684" s="132"/>
      <c r="AG684" s="132"/>
      <c r="AH684" s="132"/>
      <c r="AI684" s="132"/>
      <c r="AJ684" s="132"/>
      <c r="AK684" s="132"/>
    </row>
    <row r="685" spans="24:37" ht="14" x14ac:dyDescent="0.15">
      <c r="X685" s="132"/>
      <c r="Y685" s="132"/>
      <c r="Z685" s="132"/>
      <c r="AA685" s="132"/>
      <c r="AB685" s="132"/>
      <c r="AC685" s="132"/>
      <c r="AD685" s="132"/>
      <c r="AE685" s="132"/>
      <c r="AF685" s="132"/>
      <c r="AG685" s="132"/>
      <c r="AH685" s="132"/>
      <c r="AI685" s="132"/>
      <c r="AJ685" s="132"/>
      <c r="AK685" s="132"/>
    </row>
    <row r="686" spans="24:37" ht="14" x14ac:dyDescent="0.15">
      <c r="X686" s="132"/>
      <c r="Y686" s="132"/>
      <c r="Z686" s="132"/>
      <c r="AA686" s="132"/>
      <c r="AB686" s="132"/>
      <c r="AC686" s="132"/>
      <c r="AD686" s="132"/>
      <c r="AE686" s="132"/>
      <c r="AF686" s="132"/>
      <c r="AG686" s="132"/>
      <c r="AH686" s="132"/>
      <c r="AI686" s="132"/>
      <c r="AJ686" s="132"/>
      <c r="AK686" s="132"/>
    </row>
    <row r="687" spans="24:37" ht="14" x14ac:dyDescent="0.15">
      <c r="X687" s="132"/>
      <c r="Y687" s="132"/>
      <c r="Z687" s="132"/>
      <c r="AA687" s="132"/>
      <c r="AB687" s="132"/>
      <c r="AC687" s="132"/>
      <c r="AD687" s="132"/>
      <c r="AE687" s="132"/>
      <c r="AF687" s="132"/>
      <c r="AG687" s="132"/>
      <c r="AH687" s="132"/>
      <c r="AI687" s="132"/>
      <c r="AJ687" s="132"/>
      <c r="AK687" s="132"/>
    </row>
    <row r="688" spans="24:37" ht="14" x14ac:dyDescent="0.15">
      <c r="X688" s="132"/>
      <c r="Y688" s="132"/>
      <c r="Z688" s="132"/>
      <c r="AA688" s="132"/>
      <c r="AB688" s="132"/>
      <c r="AC688" s="132"/>
      <c r="AD688" s="132"/>
      <c r="AE688" s="132"/>
      <c r="AF688" s="132"/>
      <c r="AG688" s="132"/>
      <c r="AH688" s="132"/>
      <c r="AI688" s="132"/>
      <c r="AJ688" s="132"/>
      <c r="AK688" s="132"/>
    </row>
    <row r="689" spans="24:37" ht="14" x14ac:dyDescent="0.15">
      <c r="X689" s="132"/>
      <c r="Y689" s="132"/>
      <c r="Z689" s="132"/>
      <c r="AA689" s="132"/>
      <c r="AB689" s="132"/>
      <c r="AC689" s="132"/>
      <c r="AD689" s="132"/>
      <c r="AE689" s="132"/>
      <c r="AF689" s="132"/>
      <c r="AG689" s="132"/>
      <c r="AH689" s="132"/>
      <c r="AI689" s="132"/>
      <c r="AJ689" s="132"/>
      <c r="AK689" s="132"/>
    </row>
    <row r="690" spans="24:37" ht="14" x14ac:dyDescent="0.15">
      <c r="X690" s="132"/>
      <c r="Y690" s="132"/>
      <c r="Z690" s="132"/>
      <c r="AA690" s="132"/>
      <c r="AB690" s="132"/>
      <c r="AC690" s="132"/>
      <c r="AD690" s="132"/>
      <c r="AE690" s="132"/>
      <c r="AF690" s="132"/>
      <c r="AG690" s="132"/>
      <c r="AH690" s="132"/>
      <c r="AI690" s="132"/>
      <c r="AJ690" s="132"/>
      <c r="AK690" s="132"/>
    </row>
    <row r="691" spans="24:37" ht="14" x14ac:dyDescent="0.15">
      <c r="X691" s="132"/>
      <c r="Y691" s="132"/>
      <c r="Z691" s="132"/>
      <c r="AA691" s="132"/>
      <c r="AB691" s="132"/>
      <c r="AC691" s="132"/>
      <c r="AD691" s="132"/>
      <c r="AE691" s="132"/>
      <c r="AF691" s="132"/>
      <c r="AG691" s="132"/>
      <c r="AH691" s="132"/>
      <c r="AI691" s="132"/>
      <c r="AJ691" s="132"/>
      <c r="AK691" s="132"/>
    </row>
    <row r="692" spans="24:37" ht="14" x14ac:dyDescent="0.15">
      <c r="X692" s="132"/>
      <c r="Y692" s="132"/>
      <c r="Z692" s="132"/>
      <c r="AA692" s="132"/>
      <c r="AB692" s="132"/>
      <c r="AC692" s="132"/>
      <c r="AD692" s="132"/>
      <c r="AE692" s="132"/>
      <c r="AF692" s="132"/>
      <c r="AG692" s="132"/>
      <c r="AH692" s="132"/>
      <c r="AI692" s="132"/>
      <c r="AJ692" s="132"/>
      <c r="AK692" s="132"/>
    </row>
    <row r="693" spans="24:37" ht="14" x14ac:dyDescent="0.15">
      <c r="X693" s="132"/>
      <c r="Y693" s="132"/>
      <c r="Z693" s="132"/>
      <c r="AA693" s="132"/>
      <c r="AB693" s="132"/>
      <c r="AC693" s="132"/>
      <c r="AD693" s="132"/>
      <c r="AE693" s="132"/>
      <c r="AF693" s="132"/>
      <c r="AG693" s="132"/>
      <c r="AH693" s="132"/>
      <c r="AI693" s="132"/>
      <c r="AJ693" s="132"/>
      <c r="AK693" s="132"/>
    </row>
    <row r="694" spans="24:37" ht="14" x14ac:dyDescent="0.15">
      <c r="X694" s="132"/>
      <c r="Y694" s="132"/>
      <c r="Z694" s="132"/>
      <c r="AA694" s="132"/>
      <c r="AB694" s="132"/>
      <c r="AC694" s="132"/>
      <c r="AD694" s="132"/>
      <c r="AE694" s="132"/>
      <c r="AF694" s="132"/>
      <c r="AG694" s="132"/>
      <c r="AH694" s="132"/>
      <c r="AI694" s="132"/>
      <c r="AJ694" s="132"/>
      <c r="AK694" s="132"/>
    </row>
    <row r="695" spans="24:37" ht="14" x14ac:dyDescent="0.15">
      <c r="X695" s="132"/>
      <c r="Y695" s="132"/>
      <c r="Z695" s="132"/>
      <c r="AA695" s="132"/>
      <c r="AB695" s="132"/>
      <c r="AC695" s="132"/>
      <c r="AD695" s="132"/>
      <c r="AE695" s="132"/>
      <c r="AF695" s="132"/>
      <c r="AG695" s="132"/>
      <c r="AH695" s="132"/>
      <c r="AI695" s="132"/>
      <c r="AJ695" s="132"/>
      <c r="AK695" s="132"/>
    </row>
    <row r="696" spans="24:37" ht="14" x14ac:dyDescent="0.15">
      <c r="X696" s="132"/>
      <c r="Y696" s="132"/>
      <c r="Z696" s="132"/>
      <c r="AA696" s="132"/>
      <c r="AB696" s="132"/>
      <c r="AC696" s="132"/>
      <c r="AD696" s="132"/>
      <c r="AE696" s="132"/>
      <c r="AF696" s="132"/>
      <c r="AG696" s="132"/>
      <c r="AH696" s="132"/>
      <c r="AI696" s="132"/>
      <c r="AJ696" s="132"/>
      <c r="AK696" s="132"/>
    </row>
    <row r="697" spans="24:37" ht="14" x14ac:dyDescent="0.15">
      <c r="X697" s="132"/>
      <c r="Y697" s="132"/>
      <c r="Z697" s="132"/>
      <c r="AA697" s="132"/>
      <c r="AB697" s="132"/>
      <c r="AC697" s="132"/>
      <c r="AD697" s="132"/>
      <c r="AE697" s="132"/>
      <c r="AF697" s="132"/>
      <c r="AG697" s="132"/>
      <c r="AH697" s="132"/>
      <c r="AI697" s="132"/>
      <c r="AJ697" s="132"/>
      <c r="AK697" s="132"/>
    </row>
    <row r="698" spans="24:37" ht="14" x14ac:dyDescent="0.15">
      <c r="X698" s="132"/>
      <c r="Y698" s="132"/>
      <c r="Z698" s="132"/>
      <c r="AA698" s="132"/>
      <c r="AB698" s="132"/>
      <c r="AC698" s="132"/>
      <c r="AD698" s="132"/>
      <c r="AE698" s="132"/>
      <c r="AF698" s="132"/>
      <c r="AG698" s="132"/>
      <c r="AH698" s="132"/>
      <c r="AI698" s="132"/>
      <c r="AJ698" s="132"/>
      <c r="AK698" s="132"/>
    </row>
    <row r="699" spans="24:37" ht="14" x14ac:dyDescent="0.15">
      <c r="X699" s="132"/>
      <c r="Y699" s="132"/>
      <c r="Z699" s="132"/>
      <c r="AA699" s="132"/>
      <c r="AB699" s="132"/>
      <c r="AC699" s="132"/>
      <c r="AD699" s="132"/>
      <c r="AE699" s="132"/>
      <c r="AF699" s="132"/>
      <c r="AG699" s="132"/>
      <c r="AH699" s="132"/>
      <c r="AI699" s="132"/>
      <c r="AJ699" s="132"/>
      <c r="AK699" s="132"/>
    </row>
    <row r="700" spans="24:37" ht="14" x14ac:dyDescent="0.15">
      <c r="X700" s="132"/>
      <c r="Y700" s="132"/>
      <c r="Z700" s="132"/>
      <c r="AA700" s="132"/>
      <c r="AB700" s="132"/>
      <c r="AC700" s="132"/>
      <c r="AD700" s="132"/>
      <c r="AE700" s="132"/>
      <c r="AF700" s="132"/>
      <c r="AG700" s="132"/>
      <c r="AH700" s="132"/>
      <c r="AI700" s="132"/>
      <c r="AJ700" s="132"/>
      <c r="AK700" s="132"/>
    </row>
    <row r="701" spans="24:37" ht="14" x14ac:dyDescent="0.15">
      <c r="X701" s="132"/>
      <c r="Y701" s="132"/>
      <c r="Z701" s="132"/>
      <c r="AA701" s="132"/>
      <c r="AB701" s="132"/>
      <c r="AC701" s="132"/>
      <c r="AD701" s="132"/>
      <c r="AE701" s="132"/>
      <c r="AF701" s="132"/>
      <c r="AG701" s="132"/>
      <c r="AH701" s="132"/>
      <c r="AI701" s="132"/>
      <c r="AJ701" s="132"/>
      <c r="AK701" s="132"/>
    </row>
    <row r="702" spans="24:37" ht="14" x14ac:dyDescent="0.15">
      <c r="X702" s="132"/>
      <c r="Y702" s="132"/>
      <c r="Z702" s="132"/>
      <c r="AA702" s="132"/>
      <c r="AB702" s="132"/>
      <c r="AC702" s="132"/>
      <c r="AD702" s="132"/>
      <c r="AE702" s="132"/>
      <c r="AF702" s="132"/>
      <c r="AG702" s="132"/>
      <c r="AH702" s="132"/>
      <c r="AI702" s="132"/>
      <c r="AJ702" s="132"/>
      <c r="AK702" s="132"/>
    </row>
    <row r="703" spans="24:37" ht="14" x14ac:dyDescent="0.15">
      <c r="X703" s="132"/>
      <c r="Y703" s="132"/>
      <c r="Z703" s="132"/>
      <c r="AA703" s="132"/>
      <c r="AB703" s="132"/>
      <c r="AC703" s="132"/>
      <c r="AD703" s="132"/>
      <c r="AE703" s="132"/>
      <c r="AF703" s="132"/>
      <c r="AG703" s="132"/>
      <c r="AH703" s="132"/>
      <c r="AI703" s="132"/>
      <c r="AJ703" s="132"/>
      <c r="AK703" s="132"/>
    </row>
    <row r="704" spans="24:37" ht="14" x14ac:dyDescent="0.15">
      <c r="X704" s="132"/>
      <c r="Y704" s="132"/>
      <c r="Z704" s="132"/>
      <c r="AA704" s="132"/>
      <c r="AB704" s="132"/>
      <c r="AC704" s="132"/>
      <c r="AD704" s="132"/>
      <c r="AE704" s="132"/>
      <c r="AF704" s="132"/>
      <c r="AG704" s="132"/>
      <c r="AH704" s="132"/>
      <c r="AI704" s="132"/>
      <c r="AJ704" s="132"/>
      <c r="AK704" s="132"/>
    </row>
    <row r="705" spans="24:37" ht="14" x14ac:dyDescent="0.15">
      <c r="X705" s="132"/>
      <c r="Y705" s="132"/>
      <c r="Z705" s="132"/>
      <c r="AA705" s="132"/>
      <c r="AB705" s="132"/>
      <c r="AC705" s="132"/>
      <c r="AD705" s="132"/>
      <c r="AE705" s="132"/>
      <c r="AF705" s="132"/>
      <c r="AG705" s="132"/>
      <c r="AH705" s="132"/>
      <c r="AI705" s="132"/>
      <c r="AJ705" s="132"/>
      <c r="AK705" s="132"/>
    </row>
    <row r="706" spans="24:37" ht="14" x14ac:dyDescent="0.15">
      <c r="X706" s="132"/>
      <c r="Y706" s="132"/>
      <c r="Z706" s="132"/>
      <c r="AA706" s="132"/>
      <c r="AB706" s="132"/>
      <c r="AC706" s="132"/>
      <c r="AD706" s="132"/>
      <c r="AE706" s="132"/>
      <c r="AF706" s="132"/>
      <c r="AG706" s="132"/>
      <c r="AH706" s="132"/>
      <c r="AI706" s="132"/>
      <c r="AJ706" s="132"/>
      <c r="AK706" s="132"/>
    </row>
    <row r="707" spans="24:37" ht="14" x14ac:dyDescent="0.15">
      <c r="X707" s="132"/>
      <c r="Y707" s="132"/>
      <c r="Z707" s="132"/>
      <c r="AA707" s="132"/>
      <c r="AB707" s="132"/>
      <c r="AC707" s="132"/>
      <c r="AD707" s="132"/>
      <c r="AE707" s="132"/>
      <c r="AF707" s="132"/>
      <c r="AG707" s="132"/>
      <c r="AH707" s="132"/>
      <c r="AI707" s="132"/>
      <c r="AJ707" s="132"/>
      <c r="AK707" s="132"/>
    </row>
    <row r="708" spans="24:37" ht="14" x14ac:dyDescent="0.15">
      <c r="X708" s="132"/>
      <c r="Y708" s="132"/>
      <c r="Z708" s="132"/>
      <c r="AA708" s="132"/>
      <c r="AB708" s="132"/>
      <c r="AC708" s="132"/>
      <c r="AD708" s="132"/>
      <c r="AE708" s="132"/>
      <c r="AF708" s="132"/>
      <c r="AG708" s="132"/>
      <c r="AH708" s="132"/>
      <c r="AI708" s="132"/>
      <c r="AJ708" s="132"/>
      <c r="AK708" s="132"/>
    </row>
    <row r="709" spans="24:37" ht="14" x14ac:dyDescent="0.15">
      <c r="X709" s="132"/>
      <c r="Y709" s="132"/>
      <c r="Z709" s="132"/>
      <c r="AA709" s="132"/>
      <c r="AB709" s="132"/>
      <c r="AC709" s="132"/>
      <c r="AD709" s="132"/>
      <c r="AE709" s="132"/>
      <c r="AF709" s="132"/>
      <c r="AG709" s="132"/>
      <c r="AH709" s="132"/>
      <c r="AI709" s="132"/>
      <c r="AJ709" s="132"/>
      <c r="AK709" s="132"/>
    </row>
    <row r="710" spans="24:37" ht="14" x14ac:dyDescent="0.15">
      <c r="X710" s="132"/>
      <c r="Y710" s="132"/>
      <c r="Z710" s="132"/>
      <c r="AA710" s="132"/>
      <c r="AB710" s="132"/>
      <c r="AC710" s="132"/>
      <c r="AD710" s="132"/>
      <c r="AE710" s="132"/>
      <c r="AF710" s="132"/>
      <c r="AG710" s="132"/>
      <c r="AH710" s="132"/>
      <c r="AI710" s="132"/>
      <c r="AJ710" s="132"/>
      <c r="AK710" s="132"/>
    </row>
    <row r="711" spans="24:37" ht="14" x14ac:dyDescent="0.15">
      <c r="X711" s="132"/>
      <c r="Y711" s="132"/>
      <c r="Z711" s="132"/>
      <c r="AA711" s="132"/>
      <c r="AB711" s="132"/>
      <c r="AC711" s="132"/>
      <c r="AD711" s="132"/>
      <c r="AE711" s="132"/>
      <c r="AF711" s="132"/>
      <c r="AG711" s="132"/>
      <c r="AH711" s="132"/>
      <c r="AI711" s="132"/>
      <c r="AJ711" s="132"/>
      <c r="AK711" s="132"/>
    </row>
    <row r="712" spans="24:37" ht="14" x14ac:dyDescent="0.15">
      <c r="X712" s="132"/>
      <c r="Y712" s="132"/>
      <c r="Z712" s="132"/>
      <c r="AA712" s="132"/>
      <c r="AB712" s="132"/>
      <c r="AC712" s="132"/>
      <c r="AD712" s="132"/>
      <c r="AE712" s="132"/>
      <c r="AF712" s="132"/>
      <c r="AG712" s="132"/>
      <c r="AH712" s="132"/>
      <c r="AI712" s="132"/>
      <c r="AJ712" s="132"/>
      <c r="AK712" s="132"/>
    </row>
    <row r="713" spans="24:37" ht="14" x14ac:dyDescent="0.15">
      <c r="X713" s="132"/>
      <c r="Y713" s="132"/>
      <c r="Z713" s="132"/>
      <c r="AA713" s="132"/>
      <c r="AB713" s="132"/>
      <c r="AC713" s="132"/>
      <c r="AD713" s="132"/>
      <c r="AE713" s="132"/>
      <c r="AF713" s="132"/>
      <c r="AG713" s="132"/>
      <c r="AH713" s="132"/>
      <c r="AI713" s="132"/>
      <c r="AJ713" s="132"/>
      <c r="AK713" s="132"/>
    </row>
    <row r="714" spans="24:37" ht="14" x14ac:dyDescent="0.15">
      <c r="X714" s="132"/>
      <c r="Y714" s="132"/>
      <c r="Z714" s="132"/>
      <c r="AA714" s="132"/>
      <c r="AB714" s="132"/>
      <c r="AC714" s="132"/>
      <c r="AD714" s="132"/>
      <c r="AE714" s="132"/>
      <c r="AF714" s="132"/>
      <c r="AG714" s="132"/>
      <c r="AH714" s="132"/>
      <c r="AI714" s="132"/>
      <c r="AJ714" s="132"/>
      <c r="AK714" s="132"/>
    </row>
    <row r="715" spans="24:37" ht="14" x14ac:dyDescent="0.15">
      <c r="X715" s="132"/>
      <c r="Y715" s="132"/>
      <c r="Z715" s="132"/>
      <c r="AA715" s="132"/>
      <c r="AB715" s="132"/>
      <c r="AC715" s="132"/>
      <c r="AD715" s="132"/>
      <c r="AE715" s="132"/>
      <c r="AF715" s="132"/>
      <c r="AG715" s="132"/>
      <c r="AH715" s="132"/>
      <c r="AI715" s="132"/>
      <c r="AJ715" s="132"/>
      <c r="AK715" s="132"/>
    </row>
    <row r="716" spans="24:37" ht="14" x14ac:dyDescent="0.15">
      <c r="X716" s="132"/>
      <c r="Y716" s="132"/>
      <c r="Z716" s="132"/>
      <c r="AA716" s="132"/>
      <c r="AB716" s="132"/>
      <c r="AC716" s="132"/>
      <c r="AD716" s="132"/>
      <c r="AE716" s="132"/>
      <c r="AF716" s="132"/>
      <c r="AG716" s="132"/>
      <c r="AH716" s="132"/>
      <c r="AI716" s="132"/>
      <c r="AJ716" s="132"/>
      <c r="AK716" s="132"/>
    </row>
    <row r="717" spans="24:37" ht="14" x14ac:dyDescent="0.15">
      <c r="X717" s="132"/>
      <c r="Y717" s="132"/>
      <c r="Z717" s="132"/>
      <c r="AA717" s="132"/>
      <c r="AB717" s="132"/>
      <c r="AC717" s="132"/>
      <c r="AD717" s="132"/>
      <c r="AE717" s="132"/>
      <c r="AF717" s="132"/>
      <c r="AG717" s="132"/>
      <c r="AH717" s="132"/>
      <c r="AI717" s="132"/>
      <c r="AJ717" s="132"/>
      <c r="AK717" s="132"/>
    </row>
    <row r="718" spans="24:37" ht="14" x14ac:dyDescent="0.15">
      <c r="X718" s="132"/>
      <c r="Y718" s="132"/>
      <c r="Z718" s="132"/>
      <c r="AA718" s="132"/>
      <c r="AB718" s="132"/>
      <c r="AC718" s="132"/>
      <c r="AD718" s="132"/>
      <c r="AE718" s="132"/>
      <c r="AF718" s="132"/>
      <c r="AG718" s="132"/>
      <c r="AH718" s="132"/>
      <c r="AI718" s="132"/>
      <c r="AJ718" s="132"/>
      <c r="AK718" s="132"/>
    </row>
    <row r="719" spans="24:37" ht="14" x14ac:dyDescent="0.15">
      <c r="X719" s="132"/>
      <c r="Y719" s="132"/>
      <c r="Z719" s="132"/>
      <c r="AA719" s="132"/>
      <c r="AB719" s="132"/>
      <c r="AC719" s="132"/>
      <c r="AD719" s="132"/>
      <c r="AE719" s="132"/>
      <c r="AF719" s="132"/>
      <c r="AG719" s="132"/>
      <c r="AH719" s="132"/>
      <c r="AI719" s="132"/>
      <c r="AJ719" s="132"/>
      <c r="AK719" s="132"/>
    </row>
    <row r="720" spans="24:37" ht="14" x14ac:dyDescent="0.15">
      <c r="X720" s="132"/>
      <c r="Y720" s="132"/>
      <c r="Z720" s="132"/>
      <c r="AA720" s="132"/>
      <c r="AB720" s="132"/>
      <c r="AC720" s="132"/>
      <c r="AD720" s="132"/>
      <c r="AE720" s="132"/>
      <c r="AF720" s="132"/>
      <c r="AG720" s="132"/>
      <c r="AH720" s="132"/>
      <c r="AI720" s="132"/>
      <c r="AJ720" s="132"/>
      <c r="AK720" s="132"/>
    </row>
    <row r="721" spans="24:37" ht="14" x14ac:dyDescent="0.15">
      <c r="X721" s="132"/>
      <c r="Y721" s="132"/>
      <c r="Z721" s="132"/>
      <c r="AA721" s="132"/>
      <c r="AB721" s="132"/>
      <c r="AC721" s="132"/>
      <c r="AD721" s="132"/>
      <c r="AE721" s="132"/>
      <c r="AF721" s="132"/>
      <c r="AG721" s="132"/>
      <c r="AH721" s="132"/>
      <c r="AI721" s="132"/>
      <c r="AJ721" s="132"/>
      <c r="AK721" s="132"/>
    </row>
    <row r="722" spans="24:37" ht="14" x14ac:dyDescent="0.15">
      <c r="X722" s="132"/>
      <c r="Y722" s="132"/>
      <c r="Z722" s="132"/>
      <c r="AA722" s="132"/>
      <c r="AB722" s="132"/>
      <c r="AC722" s="132"/>
      <c r="AD722" s="132"/>
      <c r="AE722" s="132"/>
      <c r="AF722" s="132"/>
      <c r="AG722" s="132"/>
      <c r="AH722" s="132"/>
      <c r="AI722" s="132"/>
      <c r="AJ722" s="132"/>
      <c r="AK722" s="132"/>
    </row>
    <row r="723" spans="24:37" ht="14" x14ac:dyDescent="0.15">
      <c r="X723" s="132"/>
      <c r="Y723" s="132"/>
      <c r="Z723" s="132"/>
      <c r="AA723" s="132"/>
      <c r="AB723" s="132"/>
      <c r="AC723" s="132"/>
      <c r="AD723" s="132"/>
      <c r="AE723" s="132"/>
      <c r="AF723" s="132"/>
      <c r="AG723" s="132"/>
      <c r="AH723" s="132"/>
      <c r="AI723" s="132"/>
      <c r="AJ723" s="132"/>
      <c r="AK723" s="132"/>
    </row>
    <row r="724" spans="24:37" ht="14" x14ac:dyDescent="0.15">
      <c r="X724" s="132"/>
      <c r="Y724" s="132"/>
      <c r="Z724" s="132"/>
      <c r="AA724" s="132"/>
      <c r="AB724" s="132"/>
      <c r="AC724" s="132"/>
      <c r="AD724" s="132"/>
      <c r="AE724" s="132"/>
      <c r="AF724" s="132"/>
      <c r="AG724" s="132"/>
      <c r="AH724" s="132"/>
      <c r="AI724" s="132"/>
      <c r="AJ724" s="132"/>
      <c r="AK724" s="132"/>
    </row>
    <row r="725" spans="24:37" ht="14" x14ac:dyDescent="0.15">
      <c r="X725" s="132"/>
      <c r="Y725" s="132"/>
      <c r="Z725" s="132"/>
      <c r="AA725" s="132"/>
      <c r="AB725" s="132"/>
      <c r="AC725" s="132"/>
      <c r="AD725" s="132"/>
      <c r="AE725" s="132"/>
      <c r="AF725" s="132"/>
      <c r="AG725" s="132"/>
      <c r="AH725" s="132"/>
      <c r="AI725" s="132"/>
      <c r="AJ725" s="132"/>
      <c r="AK725" s="132"/>
    </row>
    <row r="726" spans="24:37" ht="14" x14ac:dyDescent="0.15">
      <c r="X726" s="132"/>
      <c r="Y726" s="132"/>
      <c r="Z726" s="132"/>
      <c r="AA726" s="132"/>
      <c r="AB726" s="132"/>
      <c r="AC726" s="132"/>
      <c r="AD726" s="132"/>
      <c r="AE726" s="132"/>
      <c r="AF726" s="132"/>
      <c r="AG726" s="132"/>
      <c r="AH726" s="132"/>
      <c r="AI726" s="132"/>
      <c r="AJ726" s="132"/>
      <c r="AK726" s="132"/>
    </row>
    <row r="727" spans="24:37" ht="14" x14ac:dyDescent="0.15">
      <c r="X727" s="132"/>
      <c r="Y727" s="132"/>
      <c r="Z727" s="132"/>
      <c r="AA727" s="132"/>
      <c r="AB727" s="132"/>
      <c r="AC727" s="132"/>
      <c r="AD727" s="132"/>
      <c r="AE727" s="132"/>
      <c r="AF727" s="132"/>
      <c r="AG727" s="132"/>
      <c r="AH727" s="132"/>
      <c r="AI727" s="132"/>
      <c r="AJ727" s="132"/>
      <c r="AK727" s="132"/>
    </row>
    <row r="728" spans="24:37" ht="14" x14ac:dyDescent="0.15">
      <c r="X728" s="132"/>
      <c r="Y728" s="132"/>
      <c r="Z728" s="132"/>
      <c r="AA728" s="132"/>
      <c r="AB728" s="132"/>
      <c r="AC728" s="132"/>
      <c r="AD728" s="132"/>
      <c r="AE728" s="132"/>
      <c r="AF728" s="132"/>
      <c r="AG728" s="132"/>
      <c r="AH728" s="132"/>
      <c r="AI728" s="132"/>
      <c r="AJ728" s="132"/>
      <c r="AK728" s="132"/>
    </row>
    <row r="729" spans="24:37" ht="14" x14ac:dyDescent="0.15">
      <c r="X729" s="132"/>
      <c r="Y729" s="132"/>
      <c r="Z729" s="132"/>
      <c r="AA729" s="132"/>
      <c r="AB729" s="132"/>
      <c r="AC729" s="132"/>
      <c r="AD729" s="132"/>
      <c r="AE729" s="132"/>
      <c r="AF729" s="132"/>
      <c r="AG729" s="132"/>
      <c r="AH729" s="132"/>
      <c r="AI729" s="132"/>
      <c r="AJ729" s="132"/>
      <c r="AK729" s="132"/>
    </row>
    <row r="730" spans="24:37" ht="14" x14ac:dyDescent="0.15">
      <c r="X730" s="132"/>
      <c r="Y730" s="132"/>
      <c r="Z730" s="132"/>
      <c r="AA730" s="132"/>
      <c r="AB730" s="132"/>
      <c r="AC730" s="132"/>
      <c r="AD730" s="132"/>
      <c r="AE730" s="132"/>
      <c r="AF730" s="132"/>
      <c r="AG730" s="132"/>
      <c r="AH730" s="132"/>
      <c r="AI730" s="132"/>
      <c r="AJ730" s="132"/>
      <c r="AK730" s="132"/>
    </row>
    <row r="731" spans="24:37" ht="14" x14ac:dyDescent="0.15">
      <c r="X731" s="132"/>
      <c r="Y731" s="132"/>
      <c r="Z731" s="132"/>
      <c r="AA731" s="132"/>
      <c r="AB731" s="132"/>
      <c r="AC731" s="132"/>
      <c r="AD731" s="132"/>
      <c r="AE731" s="132"/>
      <c r="AF731" s="132"/>
      <c r="AG731" s="132"/>
      <c r="AH731" s="132"/>
      <c r="AI731" s="132"/>
      <c r="AJ731" s="132"/>
      <c r="AK731" s="132"/>
    </row>
    <row r="732" spans="24:37" ht="14" x14ac:dyDescent="0.15">
      <c r="X732" s="132"/>
      <c r="Y732" s="132"/>
      <c r="Z732" s="132"/>
      <c r="AA732" s="132"/>
      <c r="AB732" s="132"/>
      <c r="AC732" s="132"/>
      <c r="AD732" s="132"/>
      <c r="AE732" s="132"/>
      <c r="AF732" s="132"/>
      <c r="AG732" s="132"/>
      <c r="AH732" s="132"/>
      <c r="AI732" s="132"/>
      <c r="AJ732" s="132"/>
      <c r="AK732" s="132"/>
    </row>
    <row r="733" spans="24:37" ht="14" x14ac:dyDescent="0.15">
      <c r="X733" s="132"/>
      <c r="Y733" s="132"/>
      <c r="Z733" s="132"/>
      <c r="AA733" s="132"/>
      <c r="AB733" s="132"/>
      <c r="AC733" s="132"/>
      <c r="AD733" s="132"/>
      <c r="AE733" s="132"/>
      <c r="AF733" s="132"/>
      <c r="AG733" s="132"/>
      <c r="AH733" s="132"/>
      <c r="AI733" s="132"/>
      <c r="AJ733" s="132"/>
      <c r="AK733" s="132"/>
    </row>
    <row r="734" spans="24:37" ht="14" x14ac:dyDescent="0.15">
      <c r="X734" s="132"/>
      <c r="Y734" s="132"/>
      <c r="Z734" s="132"/>
      <c r="AA734" s="132"/>
      <c r="AB734" s="132"/>
      <c r="AC734" s="132"/>
      <c r="AD734" s="132"/>
      <c r="AE734" s="132"/>
      <c r="AF734" s="132"/>
      <c r="AG734" s="132"/>
      <c r="AH734" s="132"/>
      <c r="AI734" s="132"/>
      <c r="AJ734" s="132"/>
      <c r="AK734" s="132"/>
    </row>
    <row r="735" spans="24:37" ht="14" x14ac:dyDescent="0.15">
      <c r="X735" s="132"/>
      <c r="Y735" s="132"/>
      <c r="Z735" s="132"/>
      <c r="AA735" s="132"/>
      <c r="AB735" s="132"/>
      <c r="AC735" s="132"/>
      <c r="AD735" s="132"/>
      <c r="AE735" s="132"/>
      <c r="AF735" s="132"/>
      <c r="AG735" s="132"/>
      <c r="AH735" s="132"/>
      <c r="AI735" s="132"/>
      <c r="AJ735" s="132"/>
      <c r="AK735" s="132"/>
    </row>
    <row r="736" spans="24:37" ht="14" x14ac:dyDescent="0.15">
      <c r="X736" s="132"/>
      <c r="Y736" s="132"/>
      <c r="Z736" s="132"/>
      <c r="AA736" s="132"/>
      <c r="AB736" s="132"/>
      <c r="AC736" s="132"/>
      <c r="AD736" s="132"/>
      <c r="AE736" s="132"/>
      <c r="AF736" s="132"/>
      <c r="AG736" s="132"/>
      <c r="AH736" s="132"/>
      <c r="AI736" s="132"/>
      <c r="AJ736" s="132"/>
      <c r="AK736" s="132"/>
    </row>
    <row r="737" spans="24:37" ht="14" x14ac:dyDescent="0.15">
      <c r="X737" s="132"/>
      <c r="Y737" s="132"/>
      <c r="Z737" s="132"/>
      <c r="AA737" s="132"/>
      <c r="AB737" s="132"/>
      <c r="AC737" s="132"/>
      <c r="AD737" s="132"/>
      <c r="AE737" s="132"/>
      <c r="AF737" s="132"/>
      <c r="AG737" s="132"/>
      <c r="AH737" s="132"/>
      <c r="AI737" s="132"/>
      <c r="AJ737" s="132"/>
      <c r="AK737" s="132"/>
    </row>
    <row r="738" spans="24:37" ht="14" x14ac:dyDescent="0.15">
      <c r="X738" s="132"/>
      <c r="Y738" s="132"/>
      <c r="Z738" s="132"/>
      <c r="AA738" s="132"/>
      <c r="AB738" s="132"/>
      <c r="AC738" s="132"/>
      <c r="AD738" s="132"/>
      <c r="AE738" s="132"/>
      <c r="AF738" s="132"/>
      <c r="AG738" s="132"/>
      <c r="AH738" s="132"/>
      <c r="AI738" s="132"/>
      <c r="AJ738" s="132"/>
      <c r="AK738" s="132"/>
    </row>
    <row r="739" spans="24:37" ht="14" x14ac:dyDescent="0.15">
      <c r="X739" s="132"/>
      <c r="Y739" s="132"/>
      <c r="Z739" s="132"/>
      <c r="AA739" s="132"/>
      <c r="AB739" s="132"/>
      <c r="AC739" s="132"/>
      <c r="AD739" s="132"/>
      <c r="AE739" s="132"/>
      <c r="AF739" s="132"/>
      <c r="AG739" s="132"/>
      <c r="AH739" s="132"/>
      <c r="AI739" s="132"/>
      <c r="AJ739" s="132"/>
      <c r="AK739" s="132"/>
    </row>
    <row r="740" spans="24:37" ht="14" x14ac:dyDescent="0.15">
      <c r="X740" s="132"/>
      <c r="Y740" s="132"/>
      <c r="Z740" s="132"/>
      <c r="AA740" s="132"/>
      <c r="AB740" s="132"/>
      <c r="AC740" s="132"/>
      <c r="AD740" s="132"/>
      <c r="AE740" s="132"/>
      <c r="AF740" s="132"/>
      <c r="AG740" s="132"/>
      <c r="AH740" s="132"/>
      <c r="AI740" s="132"/>
      <c r="AJ740" s="132"/>
      <c r="AK740" s="132"/>
    </row>
    <row r="741" spans="24:37" ht="14" x14ac:dyDescent="0.15">
      <c r="X741" s="132"/>
      <c r="Y741" s="132"/>
      <c r="Z741" s="132"/>
      <c r="AA741" s="132"/>
      <c r="AB741" s="132"/>
      <c r="AC741" s="132"/>
      <c r="AD741" s="132"/>
      <c r="AE741" s="132"/>
      <c r="AF741" s="132"/>
      <c r="AG741" s="132"/>
      <c r="AH741" s="132"/>
      <c r="AI741" s="132"/>
      <c r="AJ741" s="132"/>
      <c r="AK741" s="132"/>
    </row>
    <row r="742" spans="24:37" ht="14" x14ac:dyDescent="0.15">
      <c r="X742" s="132"/>
      <c r="Y742" s="132"/>
      <c r="Z742" s="132"/>
      <c r="AA742" s="132"/>
      <c r="AB742" s="132"/>
      <c r="AC742" s="132"/>
      <c r="AD742" s="132"/>
      <c r="AE742" s="132"/>
      <c r="AF742" s="132"/>
      <c r="AG742" s="132"/>
      <c r="AH742" s="132"/>
      <c r="AI742" s="132"/>
      <c r="AJ742" s="132"/>
      <c r="AK742" s="132"/>
    </row>
    <row r="743" spans="24:37" ht="14" x14ac:dyDescent="0.15">
      <c r="X743" s="132"/>
      <c r="Y743" s="132"/>
      <c r="Z743" s="132"/>
      <c r="AA743" s="132"/>
      <c r="AB743" s="132"/>
      <c r="AC743" s="132"/>
      <c r="AD743" s="132"/>
      <c r="AE743" s="132"/>
      <c r="AF743" s="132"/>
      <c r="AG743" s="132"/>
      <c r="AH743" s="132"/>
      <c r="AI743" s="132"/>
      <c r="AJ743" s="132"/>
      <c r="AK743" s="132"/>
    </row>
    <row r="744" spans="24:37" ht="14" x14ac:dyDescent="0.15">
      <c r="X744" s="132"/>
      <c r="Y744" s="132"/>
      <c r="Z744" s="132"/>
      <c r="AA744" s="132"/>
      <c r="AB744" s="132"/>
      <c r="AC744" s="132"/>
      <c r="AD744" s="132"/>
      <c r="AE744" s="132"/>
      <c r="AF744" s="132"/>
      <c r="AG744" s="132"/>
      <c r="AH744" s="132"/>
      <c r="AI744" s="132"/>
      <c r="AJ744" s="132"/>
      <c r="AK744" s="132"/>
    </row>
    <row r="745" spans="24:37" ht="14" x14ac:dyDescent="0.15">
      <c r="X745" s="132"/>
      <c r="Y745" s="132"/>
      <c r="Z745" s="132"/>
      <c r="AA745" s="132"/>
      <c r="AB745" s="132"/>
      <c r="AC745" s="132"/>
      <c r="AD745" s="132"/>
      <c r="AE745" s="132"/>
      <c r="AF745" s="132"/>
      <c r="AG745" s="132"/>
      <c r="AH745" s="132"/>
      <c r="AI745" s="132"/>
      <c r="AJ745" s="132"/>
      <c r="AK745" s="132"/>
    </row>
    <row r="746" spans="24:37" ht="14" x14ac:dyDescent="0.15">
      <c r="X746" s="132"/>
      <c r="Y746" s="132"/>
      <c r="Z746" s="132"/>
      <c r="AA746" s="132"/>
      <c r="AB746" s="132"/>
      <c r="AC746" s="132"/>
      <c r="AD746" s="132"/>
      <c r="AE746" s="132"/>
      <c r="AF746" s="132"/>
      <c r="AG746" s="132"/>
      <c r="AH746" s="132"/>
      <c r="AI746" s="132"/>
      <c r="AJ746" s="132"/>
      <c r="AK746" s="132"/>
    </row>
    <row r="747" spans="24:37" ht="14" x14ac:dyDescent="0.15">
      <c r="X747" s="132"/>
      <c r="Y747" s="132"/>
      <c r="Z747" s="132"/>
      <c r="AA747" s="132"/>
      <c r="AB747" s="132"/>
      <c r="AC747" s="132"/>
      <c r="AD747" s="132"/>
      <c r="AE747" s="132"/>
      <c r="AF747" s="132"/>
      <c r="AG747" s="132"/>
      <c r="AH747" s="132"/>
      <c r="AI747" s="132"/>
      <c r="AJ747" s="132"/>
      <c r="AK747" s="132"/>
    </row>
    <row r="748" spans="24:37" ht="14" x14ac:dyDescent="0.15">
      <c r="X748" s="132"/>
      <c r="Y748" s="132"/>
      <c r="Z748" s="132"/>
      <c r="AA748" s="132"/>
      <c r="AB748" s="132"/>
      <c r="AC748" s="132"/>
      <c r="AD748" s="132"/>
      <c r="AE748" s="132"/>
      <c r="AF748" s="132"/>
      <c r="AG748" s="132"/>
      <c r="AH748" s="132"/>
      <c r="AI748" s="132"/>
      <c r="AJ748" s="132"/>
      <c r="AK748" s="132"/>
    </row>
    <row r="749" spans="24:37" ht="14" x14ac:dyDescent="0.15">
      <c r="X749" s="132"/>
      <c r="Y749" s="132"/>
      <c r="Z749" s="132"/>
      <c r="AA749" s="132"/>
      <c r="AB749" s="132"/>
      <c r="AC749" s="132"/>
      <c r="AD749" s="132"/>
      <c r="AE749" s="132"/>
      <c r="AF749" s="132"/>
      <c r="AG749" s="132"/>
      <c r="AH749" s="132"/>
      <c r="AI749" s="132"/>
      <c r="AJ749" s="132"/>
      <c r="AK749" s="132"/>
    </row>
    <row r="750" spans="24:37" ht="14" x14ac:dyDescent="0.15">
      <c r="X750" s="132"/>
      <c r="Y750" s="132"/>
      <c r="Z750" s="132"/>
      <c r="AA750" s="132"/>
      <c r="AB750" s="132"/>
      <c r="AC750" s="132"/>
      <c r="AD750" s="132"/>
      <c r="AE750" s="132"/>
      <c r="AF750" s="132"/>
      <c r="AG750" s="132"/>
      <c r="AH750" s="132"/>
      <c r="AI750" s="132"/>
      <c r="AJ750" s="132"/>
      <c r="AK750" s="132"/>
    </row>
    <row r="751" spans="24:37" ht="14" x14ac:dyDescent="0.15">
      <c r="X751" s="132"/>
      <c r="Y751" s="132"/>
      <c r="Z751" s="132"/>
      <c r="AA751" s="132"/>
      <c r="AB751" s="132"/>
      <c r="AC751" s="132"/>
      <c r="AD751" s="132"/>
      <c r="AE751" s="132"/>
      <c r="AF751" s="132"/>
      <c r="AG751" s="132"/>
      <c r="AH751" s="132"/>
      <c r="AI751" s="132"/>
      <c r="AJ751" s="132"/>
      <c r="AK751" s="132"/>
    </row>
    <row r="752" spans="24:37" ht="14" x14ac:dyDescent="0.15">
      <c r="X752" s="132"/>
      <c r="Y752" s="132"/>
      <c r="Z752" s="132"/>
      <c r="AA752" s="132"/>
      <c r="AB752" s="132"/>
      <c r="AC752" s="132"/>
      <c r="AD752" s="132"/>
      <c r="AE752" s="132"/>
      <c r="AF752" s="132"/>
      <c r="AG752" s="132"/>
      <c r="AH752" s="132"/>
      <c r="AI752" s="132"/>
      <c r="AJ752" s="132"/>
      <c r="AK752" s="132"/>
    </row>
    <row r="753" spans="24:37" ht="14" x14ac:dyDescent="0.15">
      <c r="X753" s="132"/>
      <c r="Y753" s="132"/>
      <c r="Z753" s="132"/>
      <c r="AA753" s="132"/>
      <c r="AB753" s="132"/>
      <c r="AC753" s="132"/>
      <c r="AD753" s="132"/>
      <c r="AE753" s="132"/>
      <c r="AF753" s="132"/>
      <c r="AG753" s="132"/>
      <c r="AH753" s="132"/>
      <c r="AI753" s="132"/>
      <c r="AJ753" s="132"/>
      <c r="AK753" s="132"/>
    </row>
    <row r="754" spans="24:37" ht="14" x14ac:dyDescent="0.15">
      <c r="X754" s="132"/>
      <c r="Y754" s="132"/>
      <c r="Z754" s="132"/>
      <c r="AA754" s="132"/>
      <c r="AB754" s="132"/>
      <c r="AC754" s="132"/>
      <c r="AD754" s="132"/>
      <c r="AE754" s="132"/>
      <c r="AF754" s="132"/>
      <c r="AG754" s="132"/>
      <c r="AH754" s="132"/>
      <c r="AI754" s="132"/>
      <c r="AJ754" s="132"/>
      <c r="AK754" s="132"/>
    </row>
    <row r="755" spans="24:37" ht="14" x14ac:dyDescent="0.15">
      <c r="X755" s="132"/>
      <c r="Y755" s="132"/>
      <c r="Z755" s="132"/>
      <c r="AA755" s="132"/>
      <c r="AB755" s="132"/>
      <c r="AC755" s="132"/>
      <c r="AD755" s="132"/>
      <c r="AE755" s="132"/>
      <c r="AF755" s="132"/>
      <c r="AG755" s="132"/>
      <c r="AH755" s="132"/>
      <c r="AI755" s="132"/>
      <c r="AJ755" s="132"/>
      <c r="AK755" s="132"/>
    </row>
    <row r="756" spans="24:37" ht="14" x14ac:dyDescent="0.15">
      <c r="X756" s="132"/>
      <c r="Y756" s="132"/>
      <c r="Z756" s="132"/>
      <c r="AA756" s="132"/>
      <c r="AB756" s="132"/>
      <c r="AC756" s="132"/>
      <c r="AD756" s="132"/>
      <c r="AE756" s="132"/>
      <c r="AF756" s="132"/>
      <c r="AG756" s="132"/>
      <c r="AH756" s="132"/>
      <c r="AI756" s="132"/>
      <c r="AJ756" s="132"/>
      <c r="AK756" s="132"/>
    </row>
    <row r="757" spans="24:37" ht="14" x14ac:dyDescent="0.15">
      <c r="X757" s="132"/>
      <c r="Y757" s="132"/>
      <c r="Z757" s="132"/>
      <c r="AA757" s="132"/>
      <c r="AB757" s="132"/>
      <c r="AC757" s="132"/>
      <c r="AD757" s="132"/>
      <c r="AE757" s="132"/>
      <c r="AF757" s="132"/>
      <c r="AG757" s="132"/>
      <c r="AH757" s="132"/>
      <c r="AI757" s="132"/>
      <c r="AJ757" s="132"/>
      <c r="AK757" s="132"/>
    </row>
    <row r="758" spans="24:37" ht="14" x14ac:dyDescent="0.15">
      <c r="X758" s="132"/>
      <c r="Y758" s="132"/>
      <c r="Z758" s="132"/>
      <c r="AA758" s="132"/>
      <c r="AB758" s="132"/>
      <c r="AC758" s="132"/>
      <c r="AD758" s="132"/>
      <c r="AE758" s="132"/>
      <c r="AF758" s="132"/>
      <c r="AG758" s="132"/>
      <c r="AH758" s="132"/>
      <c r="AI758" s="132"/>
      <c r="AJ758" s="132"/>
      <c r="AK758" s="132"/>
    </row>
  </sheetData>
  <sheetProtection algorithmName="SHA-512" hashValue="Es089ZEKNgpHubRibEOxsf+QThxRx0WLd0Wpcd6ri5UG6f2WuwwLs183ZXUep7WZrOzjrEBcLXrEOnxpR+UNbQ==" saltValue="RVLkawuBsdYi7mrgl7+aLg==" spinCount="100000" sheet="1" objects="1" scenarios="1"/>
  <dataValidations count="2">
    <dataValidation type="decimal" showInputMessage="1" showErrorMessage="1" errorTitle="Incorrect entry" error="Enter 1.5 or 3.0 only" sqref="C4" xr:uid="{B3FEEBB6-26BB-3449-8EBD-1E90A5359405}">
      <formula1>1.5</formula1>
      <formula2>3</formula2>
    </dataValidation>
    <dataValidation type="whole" showInputMessage="1" showErrorMessage="1" errorTitle="Incorrect number" error="Please enter quarterly consumption between 700-4000kWh" sqref="C5" xr:uid="{0D0899A9-DDA0-B142-BCD1-DFB7015B6C12}">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8E83E-C427-284F-AEE6-90D79DA68C81}">
  <sheetPr codeName="Sheet6"/>
  <dimension ref="A1:CO857"/>
  <sheetViews>
    <sheetView workbookViewId="0">
      <selection activeCell="C4" sqref="C4:C5"/>
    </sheetView>
  </sheetViews>
  <sheetFormatPr baseColWidth="10" defaultRowHeight="13" x14ac:dyDescent="0.15"/>
  <cols>
    <col min="1" max="1" width="22" style="36" customWidth="1"/>
    <col min="2" max="2" width="26.83203125"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113" customWidth="1"/>
    <col min="27" max="37" width="7.5" style="113" customWidth="1"/>
    <col min="38" max="74" width="11.1640625" style="113" customWidth="1"/>
    <col min="75" max="93" width="10.83203125" style="113"/>
    <col min="94" max="16384" width="10.83203125" style="36"/>
  </cols>
  <sheetData>
    <row r="1" spans="1:37" s="113" customFormat="1" ht="14" x14ac:dyDescent="0.15">
      <c r="A1" s="112" t="s">
        <v>221</v>
      </c>
      <c r="B1" s="112"/>
      <c r="C1" s="112"/>
      <c r="D1" s="112"/>
      <c r="E1" s="112"/>
      <c r="F1" s="112"/>
      <c r="G1" s="112"/>
      <c r="H1" s="112">
        <v>3</v>
      </c>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row>
    <row r="2" spans="1:37" s="113" customFormat="1" ht="14" x14ac:dyDescent="0.15">
      <c r="A2" s="114" t="s">
        <v>171</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row>
    <row r="3" spans="1:37" s="113" customFormat="1" ht="14" x14ac:dyDescent="0.15">
      <c r="A3" s="114"/>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row>
    <row r="4" spans="1:37" ht="14" x14ac:dyDescent="0.15">
      <c r="A4" s="66" t="s">
        <v>243</v>
      </c>
      <c r="B4" s="67"/>
      <c r="C4" s="107">
        <v>3</v>
      </c>
      <c r="D4" s="112"/>
      <c r="E4" s="68" t="s">
        <v>244</v>
      </c>
      <c r="F4" s="69">
        <f>IF(C4&lt;H1,(651),(1302))</f>
        <v>1302</v>
      </c>
      <c r="G4" s="112"/>
      <c r="H4" s="112"/>
      <c r="I4" s="112"/>
      <c r="J4" s="71"/>
      <c r="K4" s="72" t="s">
        <v>156</v>
      </c>
      <c r="L4" s="73" t="s">
        <v>157</v>
      </c>
      <c r="M4" s="128" t="s">
        <v>158</v>
      </c>
      <c r="N4" s="112"/>
      <c r="O4" s="112"/>
      <c r="P4" s="112"/>
      <c r="Q4" s="112"/>
      <c r="R4" s="112"/>
      <c r="S4" s="112"/>
      <c r="T4" s="112"/>
      <c r="U4" s="112"/>
      <c r="V4" s="112"/>
      <c r="W4" s="112"/>
      <c r="X4" s="112"/>
      <c r="Y4" s="112"/>
      <c r="Z4" s="112"/>
      <c r="AA4" s="112"/>
      <c r="AB4" s="112"/>
      <c r="AC4" s="112"/>
      <c r="AD4" s="112"/>
      <c r="AE4" s="112"/>
      <c r="AF4" s="112"/>
      <c r="AG4" s="112"/>
      <c r="AH4" s="112"/>
      <c r="AI4" s="112"/>
      <c r="AJ4" s="112"/>
      <c r="AK4" s="112"/>
    </row>
    <row r="5" spans="1:37" ht="14" x14ac:dyDescent="0.15">
      <c r="A5" s="75" t="s">
        <v>0</v>
      </c>
      <c r="B5" s="76"/>
      <c r="C5" s="108">
        <v>1500</v>
      </c>
      <c r="D5" s="112"/>
      <c r="E5" s="77" t="s">
        <v>159</v>
      </c>
      <c r="F5" s="78">
        <f>C5-(F4-F6)</f>
        <v>893.26800000000003</v>
      </c>
      <c r="G5" s="112"/>
      <c r="H5" s="112"/>
      <c r="I5" s="112"/>
      <c r="J5" s="79" t="s">
        <v>160</v>
      </c>
      <c r="K5" s="80">
        <f>F5*85/100</f>
        <v>759.27779999999996</v>
      </c>
      <c r="L5" s="81">
        <f>F5*15/100</f>
        <v>133.99020000000002</v>
      </c>
      <c r="M5" s="129" t="s">
        <v>79</v>
      </c>
      <c r="N5" s="112"/>
      <c r="O5" s="112"/>
      <c r="P5" s="112"/>
      <c r="Q5" s="112"/>
      <c r="R5" s="112"/>
      <c r="S5" s="112"/>
      <c r="T5" s="112"/>
      <c r="U5" s="112"/>
      <c r="V5" s="112"/>
      <c r="W5" s="112"/>
      <c r="X5" s="112"/>
      <c r="Y5" s="112"/>
      <c r="Z5" s="112"/>
      <c r="AA5" s="112"/>
      <c r="AB5" s="112"/>
      <c r="AC5" s="112"/>
      <c r="AD5" s="112"/>
      <c r="AE5" s="112"/>
      <c r="AF5" s="112"/>
      <c r="AG5" s="112"/>
      <c r="AH5" s="112"/>
      <c r="AI5" s="112"/>
      <c r="AJ5" s="112"/>
      <c r="AK5" s="112"/>
    </row>
    <row r="6" spans="1:37" ht="14" x14ac:dyDescent="0.15">
      <c r="A6" s="113"/>
      <c r="B6" s="113"/>
      <c r="C6" s="113"/>
      <c r="D6" s="112"/>
      <c r="E6" s="77" t="s">
        <v>80</v>
      </c>
      <c r="F6" s="78">
        <f>IF(C4&lt;H1,(F4*24.6/100),(F4*53.4/100))</f>
        <v>695.26800000000003</v>
      </c>
      <c r="G6" s="112"/>
      <c r="H6" s="112"/>
      <c r="I6" s="112"/>
      <c r="J6" s="79" t="s">
        <v>81</v>
      </c>
      <c r="K6" s="80">
        <f>F5*20/100</f>
        <v>178.65360000000001</v>
      </c>
      <c r="L6" s="81">
        <f>F5*25/100</f>
        <v>223.31700000000001</v>
      </c>
      <c r="M6" s="130">
        <f>F5*55/100</f>
        <v>491.29740000000004</v>
      </c>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13" customFormat="1" ht="15" thickBot="1" x14ac:dyDescent="0.2">
      <c r="D7" s="112"/>
      <c r="E7" s="112"/>
      <c r="F7" s="115"/>
      <c r="G7" s="112"/>
      <c r="H7" s="112"/>
      <c r="J7" s="116"/>
      <c r="K7" s="116"/>
      <c r="L7" s="116"/>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112"/>
      <c r="Z8" s="112"/>
      <c r="AA8" s="112"/>
      <c r="AB8" s="112"/>
      <c r="AC8" s="112"/>
      <c r="AD8" s="112"/>
      <c r="AE8" s="112"/>
      <c r="AF8" s="112"/>
      <c r="AG8" s="112"/>
      <c r="AH8" s="112"/>
      <c r="AI8" s="112"/>
      <c r="AJ8" s="112"/>
      <c r="AK8" s="112"/>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118</v>
      </c>
      <c r="S9" s="285" t="s">
        <v>161</v>
      </c>
      <c r="T9" s="284" t="s">
        <v>199</v>
      </c>
      <c r="U9" s="284" t="s">
        <v>210</v>
      </c>
      <c r="V9" s="286" t="s">
        <v>149</v>
      </c>
      <c r="W9" s="283" t="s">
        <v>150</v>
      </c>
      <c r="X9" s="287" t="s">
        <v>56</v>
      </c>
      <c r="Y9" s="112"/>
      <c r="Z9" s="112"/>
      <c r="AA9" s="112"/>
      <c r="AB9" s="112"/>
      <c r="AC9" s="112"/>
      <c r="AD9" s="112"/>
      <c r="AE9" s="112"/>
      <c r="AF9" s="112"/>
      <c r="AG9" s="112"/>
      <c r="AH9" s="112"/>
      <c r="AI9" s="112"/>
      <c r="AJ9" s="112"/>
      <c r="AK9" s="112"/>
    </row>
    <row r="10" spans="1:37" ht="14" x14ac:dyDescent="0.15">
      <c r="A10" s="89" t="str">
        <f>'Tariffs July 2018'!K2</f>
        <v>AGL</v>
      </c>
      <c r="B10" s="36" t="str">
        <f>'Tariffs July 2018'!L2</f>
        <v xml:space="preserve">Solar Savers </v>
      </c>
      <c r="C10" s="90">
        <f>91*'Tariffs July 2018'!M2/100</f>
        <v>90.09</v>
      </c>
      <c r="D10" s="90">
        <f>$F$5*'Tariffs July 2018'!N2/100</f>
        <v>227.78334000000004</v>
      </c>
      <c r="E10" s="90">
        <v>0</v>
      </c>
      <c r="F10" s="90">
        <v>0</v>
      </c>
      <c r="G10" s="90">
        <f>SUM(C10:F10)</f>
        <v>317.87334000000004</v>
      </c>
      <c r="H10" s="90">
        <f>(G10-C10)*4</f>
        <v>911.13336000000015</v>
      </c>
      <c r="I10" s="91">
        <f>G10*4</f>
        <v>1271.4933600000002</v>
      </c>
      <c r="J10" s="91">
        <f>I10*1.1</f>
        <v>1398.6426960000003</v>
      </c>
      <c r="K10" s="36">
        <f>'Tariffs July 2018'!AW2</f>
        <v>0</v>
      </c>
      <c r="L10" s="36">
        <f>'Tariffs July 2018'!AX2</f>
        <v>0</v>
      </c>
      <c r="M10" s="36">
        <f>'Tariffs July 2018'!AY2</f>
        <v>0</v>
      </c>
      <c r="N10" s="36">
        <f>'Tariffs July 2018'!AZ2</f>
        <v>0</v>
      </c>
      <c r="O10" s="127">
        <f>($F$6*'Tariffs July 2018'!AT2/100)*4</f>
        <v>556.21440000000007</v>
      </c>
      <c r="P10" s="275">
        <f>I10-(I10*K10/100)</f>
        <v>1271.4933600000002</v>
      </c>
      <c r="Q10" s="275">
        <f>P10-(H10*N10/100)</f>
        <v>1271.4933600000002</v>
      </c>
      <c r="R10" s="275">
        <f>P10-O10</f>
        <v>715.2789600000001</v>
      </c>
      <c r="S10" s="275">
        <f>Q10-O10</f>
        <v>715.2789600000001</v>
      </c>
      <c r="T10" s="93">
        <f>R10*1.1</f>
        <v>786.80685600000015</v>
      </c>
      <c r="U10" s="93">
        <f>S10*1.1</f>
        <v>786.80685600000015</v>
      </c>
      <c r="V10" s="94">
        <f>'Tariffs July 2018'!BI2</f>
        <v>0</v>
      </c>
      <c r="W10" s="94" t="str">
        <f>'Tariffs July 2018'!BJ2</f>
        <v>n</v>
      </c>
      <c r="X10" s="95">
        <f>'Tariffs July 2018'!G2</f>
        <v>41822</v>
      </c>
      <c r="Y10" s="112"/>
      <c r="Z10" s="112"/>
      <c r="AA10" s="112"/>
      <c r="AB10" s="112"/>
      <c r="AC10" s="112"/>
      <c r="AD10" s="112"/>
      <c r="AE10" s="112"/>
      <c r="AF10" s="112"/>
      <c r="AG10" s="112"/>
      <c r="AH10" s="112"/>
      <c r="AI10" s="112"/>
      <c r="AJ10" s="112"/>
      <c r="AK10" s="112"/>
    </row>
    <row r="11" spans="1:37" ht="14" x14ac:dyDescent="0.15">
      <c r="A11" s="89" t="str">
        <f>'Tariffs July 2018'!K3</f>
        <v>Click Energy</v>
      </c>
      <c r="B11" s="36" t="str">
        <f>'Tariffs July 2018'!L3</f>
        <v>Solar Bright</v>
      </c>
      <c r="C11" s="90">
        <f>91*'Tariffs July 2018'!M3/100</f>
        <v>105.46899999999999</v>
      </c>
      <c r="D11" s="90">
        <f>$F$5*'Tariffs July 2018'!N3/100</f>
        <v>241.18236000000002</v>
      </c>
      <c r="E11" s="90">
        <v>0</v>
      </c>
      <c r="F11" s="90">
        <v>0</v>
      </c>
      <c r="G11" s="90">
        <f t="shared" ref="G11:G22" si="0">SUM(C11:F11)</f>
        <v>346.65136000000001</v>
      </c>
      <c r="H11" s="90">
        <f t="shared" ref="H11:H22" si="1">(G11-C11)*4</f>
        <v>964.72944000000007</v>
      </c>
      <c r="I11" s="91">
        <f t="shared" ref="I11:I22" si="2">G11*4</f>
        <v>1386.60544</v>
      </c>
      <c r="J11" s="91">
        <f t="shared" ref="J11:J22" si="3">I11*1.1</f>
        <v>1525.2659840000001</v>
      </c>
      <c r="K11" s="36">
        <f>'Tariffs July 2018'!AW3</f>
        <v>0</v>
      </c>
      <c r="L11" s="36">
        <f>'Tariffs July 2018'!AX3</f>
        <v>0</v>
      </c>
      <c r="M11" s="36">
        <f>'Tariffs July 2018'!AY3</f>
        <v>0</v>
      </c>
      <c r="N11" s="36">
        <f>'Tariffs July 2018'!AZ3</f>
        <v>0</v>
      </c>
      <c r="O11" s="127">
        <f>($F$6*'Tariffs July 2018'!AT3/100)*4</f>
        <v>444.97152</v>
      </c>
      <c r="P11" s="275">
        <f>I11</f>
        <v>1386.60544</v>
      </c>
      <c r="Q11" s="275">
        <f>P11-(P11*M11/100)</f>
        <v>1386.60544</v>
      </c>
      <c r="R11" s="275">
        <f t="shared" ref="R11:R22" si="4">P11-O11</f>
        <v>941.63391999999999</v>
      </c>
      <c r="S11" s="275">
        <f t="shared" ref="S11:S22" si="5">Q11-O11</f>
        <v>941.63391999999999</v>
      </c>
      <c r="T11" s="93">
        <f t="shared" ref="T11:U22" si="6">R11*1.1</f>
        <v>1035.7973120000001</v>
      </c>
      <c r="U11" s="93">
        <f t="shared" si="6"/>
        <v>1035.7973120000001</v>
      </c>
      <c r="V11" s="94">
        <f>'Tariffs July 2018'!BI3</f>
        <v>0</v>
      </c>
      <c r="W11" s="94" t="str">
        <f>'Tariffs July 2018'!BJ3</f>
        <v>n</v>
      </c>
      <c r="X11" s="95">
        <f>'Tariffs July 2018'!G3</f>
        <v>41820</v>
      </c>
      <c r="Y11" s="112"/>
      <c r="Z11" s="112"/>
      <c r="AA11" s="112"/>
      <c r="AB11" s="112"/>
      <c r="AC11" s="112"/>
      <c r="AD11" s="112"/>
      <c r="AE11" s="112"/>
      <c r="AF11" s="112"/>
      <c r="AG11" s="112"/>
      <c r="AH11" s="112"/>
      <c r="AI11" s="112"/>
      <c r="AJ11" s="112"/>
      <c r="AK11" s="112"/>
    </row>
    <row r="12" spans="1:37" ht="14" x14ac:dyDescent="0.15">
      <c r="A12" s="89" t="str">
        <f>'Tariffs July 2018'!K4</f>
        <v>Diamond Energy</v>
      </c>
      <c r="B12" s="36" t="str">
        <f>'Tariffs July 2018'!L4</f>
        <v>Pay on time discount</v>
      </c>
      <c r="C12" s="90">
        <f>91*'Tariffs July 2018'!M4/100</f>
        <v>113.295</v>
      </c>
      <c r="D12" s="90">
        <f>$F$5*'Tariffs July 2018'!N4/100</f>
        <v>199.64539800000003</v>
      </c>
      <c r="E12" s="90">
        <v>0</v>
      </c>
      <c r="F12" s="90">
        <v>0</v>
      </c>
      <c r="G12" s="90">
        <f t="shared" si="0"/>
        <v>312.94039800000002</v>
      </c>
      <c r="H12" s="90">
        <f t="shared" si="1"/>
        <v>798.581592</v>
      </c>
      <c r="I12" s="91">
        <f t="shared" si="2"/>
        <v>1251.7615920000001</v>
      </c>
      <c r="J12" s="91">
        <f t="shared" si="3"/>
        <v>1376.9377512000001</v>
      </c>
      <c r="K12" s="36">
        <f>'Tariffs July 2018'!AW4</f>
        <v>0</v>
      </c>
      <c r="L12" s="36">
        <f>'Tariffs July 2018'!AX4</f>
        <v>0</v>
      </c>
      <c r="M12" s="36">
        <f>'Tariffs July 2018'!AY4</f>
        <v>7</v>
      </c>
      <c r="N12" s="36">
        <f>'Tariffs July 2018'!AZ4</f>
        <v>0</v>
      </c>
      <c r="O12" s="127">
        <f>($F$6*'Tariffs July 2018'!AT4/100)*4</f>
        <v>278.10720000000003</v>
      </c>
      <c r="P12" s="275">
        <f>I12</f>
        <v>1251.7615920000001</v>
      </c>
      <c r="Q12" s="275">
        <f>P12-(P12*M12/100)</f>
        <v>1164.1382805600001</v>
      </c>
      <c r="R12" s="275">
        <f t="shared" si="4"/>
        <v>973.65439200000003</v>
      </c>
      <c r="S12" s="275">
        <f t="shared" si="5"/>
        <v>886.03108056000008</v>
      </c>
      <c r="T12" s="93">
        <f t="shared" si="6"/>
        <v>1071.0198312000002</v>
      </c>
      <c r="U12" s="93">
        <f t="shared" si="6"/>
        <v>974.63418861600019</v>
      </c>
      <c r="V12" s="94">
        <f>'Tariffs July 2018'!BI4</f>
        <v>0</v>
      </c>
      <c r="W12" s="94" t="str">
        <f>'Tariffs July 2018'!BJ4</f>
        <v>n</v>
      </c>
      <c r="X12" s="95">
        <f>'Tariffs July 2018'!G4</f>
        <v>41851</v>
      </c>
      <c r="Y12" s="112"/>
      <c r="Z12" s="112"/>
      <c r="AA12" s="112"/>
      <c r="AB12" s="112"/>
      <c r="AC12" s="112"/>
      <c r="AD12" s="112"/>
      <c r="AE12" s="112"/>
      <c r="AF12" s="112"/>
      <c r="AG12" s="112"/>
      <c r="AH12" s="112"/>
      <c r="AI12" s="112"/>
      <c r="AJ12" s="112"/>
      <c r="AK12" s="112"/>
    </row>
    <row r="13" spans="1:37" ht="14" x14ac:dyDescent="0.15">
      <c r="A13" s="89" t="str">
        <f>'Tariffs July 2018'!K5</f>
        <v>Dodo Power &amp; Gas</v>
      </c>
      <c r="B13" s="36" t="str">
        <f>'Tariffs July 2018'!L5</f>
        <v>Market offer</v>
      </c>
      <c r="C13" s="90">
        <f>91*'Tariffs July 2018'!M5/100</f>
        <v>105.65100000000001</v>
      </c>
      <c r="D13" s="90">
        <f>$F$5*'Tariffs July 2018'!N5/100</f>
        <v>234.48284999999998</v>
      </c>
      <c r="E13" s="90">
        <v>0</v>
      </c>
      <c r="F13" s="90">
        <v>0</v>
      </c>
      <c r="G13" s="90">
        <f t="shared" si="0"/>
        <v>340.13385</v>
      </c>
      <c r="H13" s="90">
        <f t="shared" si="1"/>
        <v>937.93139999999994</v>
      </c>
      <c r="I13" s="91">
        <f t="shared" si="2"/>
        <v>1360.5354</v>
      </c>
      <c r="J13" s="91">
        <f t="shared" si="3"/>
        <v>1496.5889400000001</v>
      </c>
      <c r="K13" s="36">
        <f>'Tariffs July 2018'!AW5</f>
        <v>0</v>
      </c>
      <c r="L13" s="36">
        <f>'Tariffs July 2018'!AX5</f>
        <v>0</v>
      </c>
      <c r="M13" s="36">
        <f>'Tariffs July 2018'!AY5</f>
        <v>0</v>
      </c>
      <c r="N13" s="36">
        <f>'Tariffs July 2018'!AZ5</f>
        <v>0</v>
      </c>
      <c r="O13" s="127">
        <f>($F$6*'Tariffs July 2018'!AT5/100)*4</f>
        <v>236.39112</v>
      </c>
      <c r="P13" s="275">
        <f>I13</f>
        <v>1360.5354</v>
      </c>
      <c r="Q13" s="275">
        <f t="shared" ref="Q13:Q20" si="7">P13-(H13*N13/100)</f>
        <v>1360.5354</v>
      </c>
      <c r="R13" s="275">
        <f t="shared" si="4"/>
        <v>1124.14428</v>
      </c>
      <c r="S13" s="275">
        <f t="shared" si="5"/>
        <v>1124.14428</v>
      </c>
      <c r="T13" s="93">
        <f t="shared" si="6"/>
        <v>1236.558708</v>
      </c>
      <c r="U13" s="93">
        <f t="shared" si="6"/>
        <v>1236.558708</v>
      </c>
      <c r="V13" s="94">
        <f>'Tariffs July 2018'!BI5</f>
        <v>0</v>
      </c>
      <c r="W13" s="94" t="str">
        <f>'Tariffs July 2018'!BJ5</f>
        <v>n</v>
      </c>
      <c r="X13" s="95">
        <f>'Tariffs July 2018'!G5</f>
        <v>41692</v>
      </c>
      <c r="Y13" s="112"/>
      <c r="Z13" s="112"/>
      <c r="AA13" s="112"/>
      <c r="AB13" s="112"/>
      <c r="AC13" s="112"/>
      <c r="AD13" s="112"/>
      <c r="AE13" s="112"/>
      <c r="AF13" s="112"/>
      <c r="AG13" s="112"/>
      <c r="AH13" s="112"/>
      <c r="AI13" s="112"/>
      <c r="AJ13" s="112"/>
      <c r="AK13" s="112"/>
    </row>
    <row r="14" spans="1:37" ht="14" x14ac:dyDescent="0.15">
      <c r="A14" s="89" t="str">
        <f>'Tariffs July 2018'!K6</f>
        <v>EnergyAustralia</v>
      </c>
      <c r="B14" s="36" t="str">
        <f>'Tariffs July 2018'!L6</f>
        <v>Anytime Saver</v>
      </c>
      <c r="C14" s="90">
        <f>91*'Tariffs July 2018'!M6/100</f>
        <v>106.10600000000001</v>
      </c>
      <c r="D14" s="90">
        <f>$F$5*'Tariffs July 2018'!N6/100</f>
        <v>225.10353599999999</v>
      </c>
      <c r="E14" s="90">
        <v>0</v>
      </c>
      <c r="F14" s="90">
        <v>0</v>
      </c>
      <c r="G14" s="90">
        <f t="shared" si="0"/>
        <v>331.20953600000001</v>
      </c>
      <c r="H14" s="90">
        <f t="shared" si="1"/>
        <v>900.41414400000008</v>
      </c>
      <c r="I14" s="91">
        <f t="shared" si="2"/>
        <v>1324.8381440000001</v>
      </c>
      <c r="J14" s="91">
        <f t="shared" si="3"/>
        <v>1457.3219584000001</v>
      </c>
      <c r="K14" s="36">
        <f>'Tariffs July 2018'!AW6</f>
        <v>0</v>
      </c>
      <c r="L14" s="36">
        <f>'Tariffs July 2018'!AX6</f>
        <v>28</v>
      </c>
      <c r="M14" s="36">
        <f>'Tariffs July 2018'!AY6</f>
        <v>0</v>
      </c>
      <c r="N14" s="36">
        <f>'Tariffs July 2018'!AZ6</f>
        <v>0</v>
      </c>
      <c r="O14" s="127">
        <f>($F$6*'Tariffs July 2018'!AT6/100)*4</f>
        <v>447.75259200000005</v>
      </c>
      <c r="P14" s="275">
        <f>I14-(H14*L14/100)</f>
        <v>1072.7221836799999</v>
      </c>
      <c r="Q14" s="275">
        <f t="shared" si="7"/>
        <v>1072.7221836799999</v>
      </c>
      <c r="R14" s="275">
        <f t="shared" si="4"/>
        <v>624.96959167999989</v>
      </c>
      <c r="S14" s="275">
        <f t="shared" si="5"/>
        <v>624.96959167999989</v>
      </c>
      <c r="T14" s="93">
        <f t="shared" si="6"/>
        <v>687.46655084799988</v>
      </c>
      <c r="U14" s="93">
        <f t="shared" si="6"/>
        <v>687.46655084799988</v>
      </c>
      <c r="V14" s="94">
        <f>'Tariffs July 2018'!BI6</f>
        <v>0</v>
      </c>
      <c r="W14" s="94" t="str">
        <f>'Tariffs July 2018'!BJ6</f>
        <v>n</v>
      </c>
      <c r="X14" s="95">
        <f>'Tariffs July 2018'!G6</f>
        <v>41821</v>
      </c>
      <c r="Y14" s="112"/>
      <c r="Z14" s="112"/>
      <c r="AA14" s="112"/>
      <c r="AB14" s="112"/>
      <c r="AC14" s="112"/>
      <c r="AD14" s="112"/>
      <c r="AE14" s="112"/>
      <c r="AF14" s="112"/>
      <c r="AG14" s="112"/>
      <c r="AH14" s="112"/>
      <c r="AI14" s="112"/>
      <c r="AJ14" s="112"/>
      <c r="AK14" s="112"/>
    </row>
    <row r="15" spans="1:37" ht="14" x14ac:dyDescent="0.15">
      <c r="A15" s="89" t="str">
        <f>'Tariffs July 2018'!K7</f>
        <v>Energy Locals</v>
      </c>
      <c r="B15" s="36" t="str">
        <f>'Tariffs July 2018'!L7</f>
        <v>Save Me</v>
      </c>
      <c r="C15" s="90">
        <f>91*'Tariffs July 2018'!M7/100</f>
        <v>90.09</v>
      </c>
      <c r="D15" s="90">
        <f>$F$5*'Tariffs July 2018'!N7/100</f>
        <v>205.45164</v>
      </c>
      <c r="E15" s="90">
        <v>0</v>
      </c>
      <c r="F15" s="90">
        <v>0</v>
      </c>
      <c r="G15" s="90">
        <f t="shared" si="0"/>
        <v>295.54164000000003</v>
      </c>
      <c r="H15" s="90">
        <f t="shared" si="1"/>
        <v>821.8065600000001</v>
      </c>
      <c r="I15" s="91">
        <f t="shared" si="2"/>
        <v>1182.1665600000001</v>
      </c>
      <c r="J15" s="91">
        <f t="shared" si="3"/>
        <v>1300.3832160000002</v>
      </c>
      <c r="K15" s="36">
        <f>'Tariffs July 2018'!AW7</f>
        <v>0</v>
      </c>
      <c r="L15" s="36">
        <f>'Tariffs July 2018'!AX7</f>
        <v>0</v>
      </c>
      <c r="M15" s="36">
        <f>'Tariffs July 2018'!AY7</f>
        <v>0</v>
      </c>
      <c r="N15" s="36">
        <f>'Tariffs July 2018'!AZ7</f>
        <v>0</v>
      </c>
      <c r="O15" s="127">
        <f>($F$6*'Tariffs July 2018'!AT7/100)*4</f>
        <v>336.50971199999998</v>
      </c>
      <c r="P15" s="275">
        <f t="shared" ref="P15:P20" si="8">I15</f>
        <v>1182.1665600000001</v>
      </c>
      <c r="Q15" s="275">
        <f t="shared" si="7"/>
        <v>1182.1665600000001</v>
      </c>
      <c r="R15" s="275">
        <f>P15-O15</f>
        <v>845.65684800000008</v>
      </c>
      <c r="S15" s="275">
        <f t="shared" si="5"/>
        <v>845.65684800000008</v>
      </c>
      <c r="T15" s="93">
        <f t="shared" si="6"/>
        <v>930.22253280000018</v>
      </c>
      <c r="U15" s="93">
        <f t="shared" si="6"/>
        <v>930.22253280000018</v>
      </c>
      <c r="V15" s="94">
        <f>'Tariffs July 2018'!BI7</f>
        <v>0</v>
      </c>
      <c r="W15" s="94" t="str">
        <f>'Tariffs July 2018'!BJ7</f>
        <v>n</v>
      </c>
      <c r="X15" s="95">
        <f>'Tariffs July 2018'!G7</f>
        <v>41829</v>
      </c>
      <c r="Y15" s="112"/>
      <c r="Z15" s="112"/>
      <c r="AA15" s="112"/>
      <c r="AB15" s="112"/>
      <c r="AC15" s="112"/>
      <c r="AD15" s="112"/>
      <c r="AE15" s="112"/>
      <c r="AF15" s="112"/>
      <c r="AG15" s="112"/>
      <c r="AH15" s="112"/>
      <c r="AI15" s="112"/>
      <c r="AJ15" s="112"/>
      <c r="AK15" s="112"/>
    </row>
    <row r="16" spans="1:37" ht="14" x14ac:dyDescent="0.15">
      <c r="A16" s="89" t="str">
        <f>'Tariffs July 2018'!K8</f>
        <v>Origin Energy</v>
      </c>
      <c r="B16" s="36" t="str">
        <f>'Tariffs July 2018'!L8</f>
        <v>Solar Boost Plus</v>
      </c>
      <c r="C16" s="90">
        <f>91*'Tariffs July 2018'!M8/100</f>
        <v>115.53359999999999</v>
      </c>
      <c r="D16" s="90">
        <f>$F$5*'Tariffs July 2018'!N8/100</f>
        <v>216.17085599999999</v>
      </c>
      <c r="E16" s="90">
        <v>0</v>
      </c>
      <c r="F16" s="90">
        <v>0</v>
      </c>
      <c r="G16" s="90">
        <f t="shared" si="0"/>
        <v>331.70445599999999</v>
      </c>
      <c r="H16" s="90">
        <f t="shared" si="1"/>
        <v>864.68342400000006</v>
      </c>
      <c r="I16" s="91">
        <f t="shared" si="2"/>
        <v>1326.817824</v>
      </c>
      <c r="J16" s="91">
        <f t="shared" si="3"/>
        <v>1459.4996064000002</v>
      </c>
      <c r="K16" s="36">
        <f>'Tariffs July 2018'!AW8</f>
        <v>0</v>
      </c>
      <c r="L16" s="36">
        <f>'Tariffs July 2018'!AX8</f>
        <v>7</v>
      </c>
      <c r="M16" s="36">
        <f>'Tariffs July 2018'!AY8</f>
        <v>0</v>
      </c>
      <c r="N16" s="36">
        <f>'Tariffs July 2018'!AZ8</f>
        <v>0</v>
      </c>
      <c r="O16" s="127">
        <f>($F$6*'Tariffs July 2018'!AT8/100)*4</f>
        <v>444.97152</v>
      </c>
      <c r="P16" s="275">
        <f>I16-(H16*L16/100)</f>
        <v>1266.28998432</v>
      </c>
      <c r="Q16" s="275">
        <f t="shared" si="7"/>
        <v>1266.28998432</v>
      </c>
      <c r="R16" s="275">
        <f t="shared" si="4"/>
        <v>821.31846431999998</v>
      </c>
      <c r="S16" s="275">
        <f t="shared" si="5"/>
        <v>821.31846431999998</v>
      </c>
      <c r="T16" s="93">
        <f t="shared" si="6"/>
        <v>903.45031075200006</v>
      </c>
      <c r="U16" s="93">
        <f t="shared" si="6"/>
        <v>903.45031075200006</v>
      </c>
      <c r="V16" s="94">
        <f>'Tariffs July 2018'!BI8</f>
        <v>0</v>
      </c>
      <c r="W16" s="94" t="str">
        <f>'Tariffs July 2018'!BJ8</f>
        <v>n</v>
      </c>
      <c r="X16" s="95">
        <f>'Tariffs July 2018'!G8</f>
        <v>41820</v>
      </c>
      <c r="Y16" s="112"/>
      <c r="Z16" s="112"/>
      <c r="AA16" s="112"/>
      <c r="AB16" s="112"/>
      <c r="AC16" s="112"/>
      <c r="AD16" s="112"/>
      <c r="AE16" s="112"/>
      <c r="AF16" s="112"/>
      <c r="AG16" s="112"/>
      <c r="AH16" s="112"/>
      <c r="AI16" s="112"/>
      <c r="AJ16" s="112"/>
      <c r="AK16" s="112"/>
    </row>
    <row r="17" spans="1:37" ht="14" x14ac:dyDescent="0.15">
      <c r="A17" s="89" t="str">
        <f>'Tariffs July 2018'!K9</f>
        <v>Powerdirect</v>
      </c>
      <c r="B17" s="36" t="str">
        <f>'Tariffs July 2018'!L9</f>
        <v>Market offer</v>
      </c>
      <c r="C17" s="90">
        <f>91*'Tariffs July 2018'!M9/100</f>
        <v>90.09</v>
      </c>
      <c r="D17" s="90">
        <f>$F$5*'Tariffs July 2018'!N9/100</f>
        <v>227.78334000000004</v>
      </c>
      <c r="E17" s="90">
        <v>0</v>
      </c>
      <c r="F17" s="90">
        <v>0</v>
      </c>
      <c r="G17" s="90">
        <f t="shared" si="0"/>
        <v>317.87334000000004</v>
      </c>
      <c r="H17" s="90">
        <f t="shared" si="1"/>
        <v>911.13336000000015</v>
      </c>
      <c r="I17" s="91">
        <f t="shared" si="2"/>
        <v>1271.4933600000002</v>
      </c>
      <c r="J17" s="91">
        <f t="shared" si="3"/>
        <v>1398.6426960000003</v>
      </c>
      <c r="K17" s="36">
        <f>'Tariffs July 2018'!AW9</f>
        <v>0</v>
      </c>
      <c r="L17" s="36">
        <f>'Tariffs July 2018'!AX9</f>
        <v>0</v>
      </c>
      <c r="M17" s="36">
        <f>'Tariffs July 2018'!AY9</f>
        <v>0</v>
      </c>
      <c r="N17" s="36">
        <f>'Tariffs July 2018'!AZ9</f>
        <v>24</v>
      </c>
      <c r="O17" s="127">
        <f>($F$6*'Tariffs July 2018'!AT9/100)*4</f>
        <v>294.793632</v>
      </c>
      <c r="P17" s="275">
        <f t="shared" si="8"/>
        <v>1271.4933600000002</v>
      </c>
      <c r="Q17" s="275">
        <f t="shared" si="7"/>
        <v>1052.8213536000001</v>
      </c>
      <c r="R17" s="275">
        <f t="shared" si="4"/>
        <v>976.69972800000016</v>
      </c>
      <c r="S17" s="275">
        <f t="shared" si="5"/>
        <v>758.02772160000006</v>
      </c>
      <c r="T17" s="93">
        <f t="shared" si="6"/>
        <v>1074.3697008000004</v>
      </c>
      <c r="U17" s="93">
        <f t="shared" si="6"/>
        <v>833.83049376000008</v>
      </c>
      <c r="V17" s="94">
        <f>'Tariffs July 2018'!BI9</f>
        <v>0</v>
      </c>
      <c r="W17" s="94" t="str">
        <f>'Tariffs July 2018'!BJ9</f>
        <v>n</v>
      </c>
      <c r="X17" s="95">
        <f>'Tariffs July 2018'!G9</f>
        <v>41823</v>
      </c>
      <c r="Y17" s="112"/>
      <c r="Z17" s="112"/>
      <c r="AA17" s="112"/>
      <c r="AB17" s="112"/>
      <c r="AC17" s="112"/>
      <c r="AD17" s="112"/>
      <c r="AE17" s="112"/>
      <c r="AF17" s="112"/>
      <c r="AG17" s="112"/>
      <c r="AH17" s="112"/>
      <c r="AI17" s="112"/>
      <c r="AJ17" s="112"/>
      <c r="AK17" s="112"/>
    </row>
    <row r="18" spans="1:37" ht="14" x14ac:dyDescent="0.15">
      <c r="A18" s="89" t="str">
        <f>'Tariffs July 2018'!K10</f>
        <v>Sanctuary Energy</v>
      </c>
      <c r="B18" s="36" t="str">
        <f>'Tariffs July 2018'!L10</f>
        <v>Supplementary FIT</v>
      </c>
      <c r="C18" s="90">
        <f>91*'Tariffs July 2018'!M10/100</f>
        <v>116.51639999999999</v>
      </c>
      <c r="D18" s="90">
        <f>$F$5*'Tariffs July 2018'!N10/100</f>
        <v>218.50943162400003</v>
      </c>
      <c r="E18" s="90">
        <v>0</v>
      </c>
      <c r="F18" s="90">
        <v>0</v>
      </c>
      <c r="G18" s="90">
        <f t="shared" si="0"/>
        <v>335.02583162400003</v>
      </c>
      <c r="H18" s="90">
        <f t="shared" si="1"/>
        <v>874.03772649600023</v>
      </c>
      <c r="I18" s="91">
        <f t="shared" si="2"/>
        <v>1340.1033264960001</v>
      </c>
      <c r="J18" s="91">
        <f t="shared" si="3"/>
        <v>1474.1136591456002</v>
      </c>
      <c r="K18" s="36">
        <f>'Tariffs July 2018'!AW10</f>
        <v>0</v>
      </c>
      <c r="L18" s="36">
        <f>'Tariffs July 2018'!AX10</f>
        <v>0</v>
      </c>
      <c r="M18" s="36">
        <f>'Tariffs July 2018'!AY10</f>
        <v>0</v>
      </c>
      <c r="N18" s="36">
        <f>'Tariffs July 2018'!AZ10</f>
        <v>0</v>
      </c>
      <c r="O18" s="127">
        <f>($F$6*'Tariffs July 2018'!AT10/100)*4</f>
        <v>278.10720000000003</v>
      </c>
      <c r="P18" s="275">
        <f t="shared" si="8"/>
        <v>1340.1033264960001</v>
      </c>
      <c r="Q18" s="275">
        <f t="shared" si="7"/>
        <v>1340.1033264960001</v>
      </c>
      <c r="R18" s="275">
        <f t="shared" si="4"/>
        <v>1061.9961264960002</v>
      </c>
      <c r="S18" s="275">
        <f t="shared" si="5"/>
        <v>1061.9961264960002</v>
      </c>
      <c r="T18" s="93">
        <f t="shared" si="6"/>
        <v>1168.1957391456003</v>
      </c>
      <c r="U18" s="93">
        <f t="shared" si="6"/>
        <v>1168.1957391456003</v>
      </c>
      <c r="V18" s="94">
        <f>'Tariffs July 2018'!BI10</f>
        <v>0</v>
      </c>
      <c r="W18" s="94" t="str">
        <f>'Tariffs July 2018'!BJ10</f>
        <v>n</v>
      </c>
      <c r="X18" s="95">
        <f>'Tariffs July 2018'!G10</f>
        <v>41455</v>
      </c>
      <c r="Y18" s="112"/>
      <c r="Z18" s="112"/>
      <c r="AA18" s="112"/>
      <c r="AB18" s="112"/>
      <c r="AC18" s="112"/>
      <c r="AD18" s="112"/>
      <c r="AE18" s="112"/>
      <c r="AF18" s="112"/>
      <c r="AG18" s="112"/>
      <c r="AH18" s="112"/>
      <c r="AI18" s="112"/>
      <c r="AJ18" s="112"/>
      <c r="AK18" s="112"/>
    </row>
    <row r="19" spans="1:37" ht="14" x14ac:dyDescent="0.15">
      <c r="A19" s="89" t="str">
        <f>'Tariffs July 2018'!K11</f>
        <v>Simply Energy</v>
      </c>
      <c r="B19" s="36" t="str">
        <f>'Tariffs July 2018'!L11</f>
        <v>Plus</v>
      </c>
      <c r="C19" s="90">
        <f>91*'Tariffs July 2018'!M11/100</f>
        <v>76.367199999999997</v>
      </c>
      <c r="D19" s="90">
        <f>$F$5*'Tariffs July 2018'!N11/100</f>
        <v>250.20436680000003</v>
      </c>
      <c r="E19" s="90">
        <v>0</v>
      </c>
      <c r="F19" s="90">
        <v>0</v>
      </c>
      <c r="G19" s="90">
        <f t="shared" si="0"/>
        <v>326.57156680000003</v>
      </c>
      <c r="H19" s="90">
        <f t="shared" si="1"/>
        <v>1000.8174672000001</v>
      </c>
      <c r="I19" s="91">
        <f t="shared" si="2"/>
        <v>1306.2862672000001</v>
      </c>
      <c r="J19" s="91">
        <f t="shared" si="3"/>
        <v>1436.9148939200002</v>
      </c>
      <c r="K19" s="36">
        <f>'Tariffs July 2018'!AW11</f>
        <v>0</v>
      </c>
      <c r="L19" s="36">
        <f>'Tariffs July 2018'!AX11</f>
        <v>0</v>
      </c>
      <c r="M19" s="36">
        <f>'Tariffs July 2018'!AY11</f>
        <v>0</v>
      </c>
      <c r="N19" s="36">
        <f>'Tariffs July 2018'!AZ11</f>
        <v>18</v>
      </c>
      <c r="O19" s="127">
        <f>($F$6*'Tariffs July 2018'!AT11/100)*4</f>
        <v>314.26113600000002</v>
      </c>
      <c r="P19" s="275">
        <f t="shared" si="8"/>
        <v>1306.2862672000001</v>
      </c>
      <c r="Q19" s="275">
        <f t="shared" si="7"/>
        <v>1126.1391231040002</v>
      </c>
      <c r="R19" s="275">
        <f t="shared" si="4"/>
        <v>992.02513120000003</v>
      </c>
      <c r="S19" s="275">
        <f t="shared" si="5"/>
        <v>811.87798710400011</v>
      </c>
      <c r="T19" s="93">
        <f t="shared" si="6"/>
        <v>1091.2276443200001</v>
      </c>
      <c r="U19" s="93">
        <f t="shared" si="6"/>
        <v>893.06578581440021</v>
      </c>
      <c r="V19" s="94">
        <f>'Tariffs July 2018'!BI11</f>
        <v>0</v>
      </c>
      <c r="W19" s="94" t="str">
        <f>'Tariffs July 2018'!BJ11</f>
        <v>n</v>
      </c>
      <c r="X19" s="95">
        <f>'Tariffs July 2018'!G11</f>
        <v>41772</v>
      </c>
      <c r="Y19" s="112"/>
      <c r="Z19" s="112"/>
      <c r="AA19" s="112"/>
      <c r="AB19" s="112"/>
      <c r="AC19" s="112"/>
      <c r="AD19" s="112"/>
      <c r="AE19" s="112"/>
      <c r="AF19" s="112"/>
      <c r="AG19" s="112"/>
      <c r="AH19" s="112"/>
      <c r="AI19" s="112"/>
      <c r="AJ19" s="112"/>
      <c r="AK19" s="112"/>
    </row>
    <row r="20" spans="1:37" ht="14" x14ac:dyDescent="0.15">
      <c r="A20" s="89" t="str">
        <f>'Tariffs July 2018'!K12</f>
        <v>Mojo Power</v>
      </c>
      <c r="B20" s="36" t="str">
        <f>'Tariffs July 2018'!L12</f>
        <v>Connect</v>
      </c>
      <c r="C20" s="90">
        <f>91*'Tariffs July 2018'!M12/100</f>
        <v>160.4239</v>
      </c>
      <c r="D20" s="90">
        <f>$F$5*'Tariffs July 2018'!N12/100</f>
        <v>201.78924119999999</v>
      </c>
      <c r="E20" s="90">
        <v>0</v>
      </c>
      <c r="F20" s="90">
        <v>0</v>
      </c>
      <c r="G20" s="90">
        <f t="shared" si="0"/>
        <v>362.2131412</v>
      </c>
      <c r="H20" s="90">
        <f t="shared" si="1"/>
        <v>807.15696479999997</v>
      </c>
      <c r="I20" s="91">
        <f t="shared" si="2"/>
        <v>1448.8525648</v>
      </c>
      <c r="J20" s="91">
        <f t="shared" si="3"/>
        <v>1593.7378212800002</v>
      </c>
      <c r="K20" s="36">
        <f>'Tariffs July 2018'!AW12</f>
        <v>0</v>
      </c>
      <c r="L20" s="36">
        <f>'Tariffs July 2018'!AX12</f>
        <v>0</v>
      </c>
      <c r="M20" s="36">
        <f>'Tariffs July 2018'!AY12</f>
        <v>0</v>
      </c>
      <c r="N20" s="36">
        <f>'Tariffs July 2018'!AZ12</f>
        <v>0</v>
      </c>
      <c r="O20" s="127">
        <f>($F$6*'Tariffs July 2018'!AT12/100)*4</f>
        <v>556.21440000000007</v>
      </c>
      <c r="P20" s="275">
        <f t="shared" si="8"/>
        <v>1448.8525648</v>
      </c>
      <c r="Q20" s="275">
        <f t="shared" si="7"/>
        <v>1448.8525648</v>
      </c>
      <c r="R20" s="275">
        <f t="shared" si="4"/>
        <v>892.63816479999991</v>
      </c>
      <c r="S20" s="275">
        <f t="shared" si="5"/>
        <v>892.63816479999991</v>
      </c>
      <c r="T20" s="93">
        <f t="shared" si="6"/>
        <v>981.90198127999997</v>
      </c>
      <c r="U20" s="93">
        <f t="shared" si="6"/>
        <v>981.90198127999997</v>
      </c>
      <c r="V20" s="94">
        <f>'Tariffs July 2018'!BI12</f>
        <v>0</v>
      </c>
      <c r="W20" s="94" t="str">
        <f>'Tariffs July 2018'!BJ12</f>
        <v>n</v>
      </c>
      <c r="X20" s="95">
        <f>'Tariffs July 2018'!G12</f>
        <v>41608</v>
      </c>
      <c r="Y20" s="112"/>
      <c r="Z20" s="112"/>
      <c r="AA20" s="112"/>
      <c r="AB20" s="112"/>
      <c r="AC20" s="112"/>
      <c r="AD20" s="112"/>
      <c r="AE20" s="112"/>
      <c r="AF20" s="112"/>
      <c r="AG20" s="112"/>
      <c r="AH20" s="112"/>
      <c r="AI20" s="112"/>
      <c r="AJ20" s="112"/>
      <c r="AK20" s="112"/>
    </row>
    <row r="21" spans="1:37" ht="14" x14ac:dyDescent="0.15">
      <c r="A21" s="89" t="str">
        <f>'Tariffs July 2018'!K13</f>
        <v>Powershop</v>
      </c>
      <c r="B21" s="36" t="str">
        <f>'Tariffs July 2018'!L13</f>
        <v>Power Saver</v>
      </c>
      <c r="C21" s="90">
        <f>91*'Tariffs July 2018'!M13/100</f>
        <v>91.964600000000004</v>
      </c>
      <c r="D21" s="90">
        <f>$F$5*'Tariffs July 2018'!N13/100</f>
        <v>202.9504896</v>
      </c>
      <c r="E21" s="90">
        <v>0</v>
      </c>
      <c r="F21" s="90">
        <v>0</v>
      </c>
      <c r="G21" s="90">
        <f t="shared" si="0"/>
        <v>294.91508959999999</v>
      </c>
      <c r="H21" s="90">
        <f t="shared" si="1"/>
        <v>811.80195839999988</v>
      </c>
      <c r="I21" s="91">
        <f t="shared" si="2"/>
        <v>1179.6603584</v>
      </c>
      <c r="J21" s="91">
        <f t="shared" si="3"/>
        <v>1297.6263942400001</v>
      </c>
      <c r="K21" s="36">
        <f>'Tariffs July 2018'!AW13</f>
        <v>0</v>
      </c>
      <c r="L21" s="36">
        <f>'Tariffs July 2018'!AX13</f>
        <v>0</v>
      </c>
      <c r="M21" s="36">
        <f>'Tariffs July 2018'!AY13</f>
        <v>12</v>
      </c>
      <c r="N21" s="36">
        <f>'Tariffs July 2018'!AZ13</f>
        <v>0</v>
      </c>
      <c r="O21" s="127">
        <f>($F$6*'Tariffs July 2018'!AT13/100)*4</f>
        <v>264.20184</v>
      </c>
      <c r="P21" s="275">
        <f>I21-(I21*K21/100)</f>
        <v>1179.6603584</v>
      </c>
      <c r="Q21" s="275">
        <f>P21-(P21*M21/100)</f>
        <v>1038.1011153919999</v>
      </c>
      <c r="R21" s="275">
        <f t="shared" si="4"/>
        <v>915.4585184</v>
      </c>
      <c r="S21" s="275">
        <f t="shared" si="5"/>
        <v>773.89927539199994</v>
      </c>
      <c r="T21" s="93">
        <f t="shared" si="6"/>
        <v>1007.0043702400001</v>
      </c>
      <c r="U21" s="93">
        <f t="shared" si="6"/>
        <v>851.28920293119995</v>
      </c>
      <c r="V21" s="94">
        <f>'Tariffs July 2018'!BI13</f>
        <v>0</v>
      </c>
      <c r="W21" s="94" t="str">
        <f>'Tariffs July 2018'!BJ13</f>
        <v>n</v>
      </c>
      <c r="X21" s="95">
        <f>'Tariffs July 2018'!G13</f>
        <v>41820</v>
      </c>
      <c r="Y21" s="112"/>
      <c r="Z21" s="112"/>
      <c r="AA21" s="112"/>
      <c r="AB21" s="112"/>
      <c r="AC21" s="112"/>
      <c r="AD21" s="112"/>
      <c r="AE21" s="112"/>
      <c r="AF21" s="112"/>
      <c r="AG21" s="112"/>
      <c r="AH21" s="112"/>
      <c r="AI21" s="112"/>
      <c r="AJ21" s="112"/>
      <c r="AK21" s="112"/>
    </row>
    <row r="22" spans="1:37" ht="14" x14ac:dyDescent="0.15">
      <c r="A22" s="89" t="str">
        <f>'Tariffs July 2018'!K14</f>
        <v>Red Energy</v>
      </c>
      <c r="B22" s="36" t="str">
        <f>'Tariffs July 2018'!L14</f>
        <v>Easy Saver</v>
      </c>
      <c r="C22" s="90">
        <f>91*'Tariffs July 2018'!M14/100</f>
        <v>89.170900000000003</v>
      </c>
      <c r="D22" s="90">
        <f>$F$5*'Tariffs July 2018'!N14/100</f>
        <v>208.13144400000002</v>
      </c>
      <c r="E22" s="90">
        <v>0</v>
      </c>
      <c r="F22" s="90">
        <v>0</v>
      </c>
      <c r="G22" s="90">
        <f t="shared" si="0"/>
        <v>297.30234400000001</v>
      </c>
      <c r="H22" s="90">
        <f t="shared" si="1"/>
        <v>832.52577599999995</v>
      </c>
      <c r="I22" s="91">
        <f t="shared" si="2"/>
        <v>1189.209376</v>
      </c>
      <c r="J22" s="91">
        <f t="shared" si="3"/>
        <v>1308.1303136000001</v>
      </c>
      <c r="K22" s="36">
        <f>'Tariffs July 2018'!AW14</f>
        <v>0</v>
      </c>
      <c r="L22" s="36">
        <f>'Tariffs July 2018'!AX14</f>
        <v>0</v>
      </c>
      <c r="M22" s="36">
        <f>'Tariffs July 2018'!AY14</f>
        <v>10</v>
      </c>
      <c r="N22" s="36">
        <f>'Tariffs July 2018'!AZ14</f>
        <v>0</v>
      </c>
      <c r="O22" s="127">
        <f>($F$6*'Tariffs July 2018'!AT14/100)*4</f>
        <v>319.82328000000001</v>
      </c>
      <c r="P22" s="275">
        <f t="shared" ref="P22" si="9">I22</f>
        <v>1189.209376</v>
      </c>
      <c r="Q22" s="275">
        <f>P22-(P22*M22/100)</f>
        <v>1070.2884383999999</v>
      </c>
      <c r="R22" s="275">
        <f t="shared" si="4"/>
        <v>869.38609599999995</v>
      </c>
      <c r="S22" s="275">
        <f t="shared" si="5"/>
        <v>750.46515839999984</v>
      </c>
      <c r="T22" s="93">
        <f t="shared" si="6"/>
        <v>956.32470560000002</v>
      </c>
      <c r="U22" s="93">
        <f t="shared" si="6"/>
        <v>825.51167423999993</v>
      </c>
      <c r="V22" s="94">
        <f>'Tariffs July 2018'!BI14</f>
        <v>0</v>
      </c>
      <c r="W22" s="94" t="str">
        <f>'Tariffs July 2018'!BJ14</f>
        <v>n</v>
      </c>
      <c r="X22" s="95">
        <f>'Tariffs July 2018'!G14</f>
        <v>41820</v>
      </c>
      <c r="Y22" s="112"/>
      <c r="Z22" s="112"/>
      <c r="AA22" s="112"/>
      <c r="AB22" s="112"/>
      <c r="AC22" s="112"/>
      <c r="AD22" s="112"/>
      <c r="AE22" s="112"/>
      <c r="AF22" s="112"/>
      <c r="AG22" s="112"/>
      <c r="AH22" s="112"/>
      <c r="AI22" s="112"/>
      <c r="AJ22" s="112"/>
      <c r="AK22" s="112"/>
    </row>
    <row r="23" spans="1:37" ht="14" x14ac:dyDescent="0.15">
      <c r="A23" s="89" t="str">
        <f>'Tariffs July 2018'!K15</f>
        <v>Amaysim</v>
      </c>
      <c r="B23" s="36" t="str">
        <f>'Tariffs July 2018'!L15</f>
        <v>Solar 4</v>
      </c>
      <c r="C23" s="90">
        <f>91*'Tariffs July 2018'!M15/100</f>
        <v>105.46899999999999</v>
      </c>
      <c r="D23" s="90">
        <f>$F$5*'Tariffs July 2018'!N15/100</f>
        <v>241.18236000000002</v>
      </c>
      <c r="E23" s="90">
        <v>0</v>
      </c>
      <c r="F23" s="90">
        <v>0</v>
      </c>
      <c r="G23" s="90">
        <f t="shared" ref="G23" si="10">SUM(C23:F23)</f>
        <v>346.65136000000001</v>
      </c>
      <c r="H23" s="90">
        <f t="shared" ref="H23" si="11">(G23-C23)*4</f>
        <v>964.72944000000007</v>
      </c>
      <c r="I23" s="91">
        <f t="shared" ref="I23" si="12">G23*4</f>
        <v>1386.60544</v>
      </c>
      <c r="J23" s="91">
        <f t="shared" ref="J23" si="13">I23*1.1</f>
        <v>1525.2659840000001</v>
      </c>
      <c r="K23" s="36">
        <f>'Tariffs July 2018'!AW15</f>
        <v>0</v>
      </c>
      <c r="L23" s="36">
        <f>'Tariffs July 2018'!AX15</f>
        <v>0</v>
      </c>
      <c r="M23" s="36">
        <f>'Tariffs July 2018'!AY15</f>
        <v>5</v>
      </c>
      <c r="N23" s="36">
        <f>'Tariffs July 2018'!AZ15</f>
        <v>0</v>
      </c>
      <c r="O23" s="127">
        <f>($F$6*'Tariffs July 2018'!AT15/100)*4</f>
        <v>389.35007999999999</v>
      </c>
      <c r="P23" s="275">
        <f t="shared" ref="P23:P25" si="14">I23</f>
        <v>1386.60544</v>
      </c>
      <c r="Q23" s="275">
        <f>P23-(P23*M23/100)</f>
        <v>1317.2751680000001</v>
      </c>
      <c r="R23" s="275">
        <f t="shared" ref="R23" si="15">P23-O23</f>
        <v>997.25536000000011</v>
      </c>
      <c r="S23" s="275">
        <f t="shared" ref="S23" si="16">Q23-O23</f>
        <v>927.92508800000019</v>
      </c>
      <c r="T23" s="93">
        <f t="shared" ref="T23" si="17">R23*1.1</f>
        <v>1096.9808960000003</v>
      </c>
      <c r="U23" s="93">
        <f t="shared" ref="U23" si="18">S23*1.1</f>
        <v>1020.7175968000003</v>
      </c>
      <c r="V23" s="94">
        <f>'Tariffs July 2018'!BI15</f>
        <v>0</v>
      </c>
      <c r="W23" s="94" t="str">
        <f>'Tariffs July 2018'!BJ15</f>
        <v>n</v>
      </c>
      <c r="X23" s="95">
        <f>'Tariffs July 2018'!G15</f>
        <v>41820</v>
      </c>
      <c r="Y23" s="112"/>
      <c r="Z23" s="112"/>
      <c r="AA23" s="112"/>
      <c r="AB23" s="112"/>
      <c r="AC23" s="112"/>
      <c r="AD23" s="112"/>
      <c r="AE23" s="112"/>
      <c r="AF23" s="112"/>
      <c r="AG23" s="112"/>
      <c r="AH23" s="112"/>
      <c r="AI23" s="112"/>
      <c r="AJ23" s="112"/>
      <c r="AK23" s="112"/>
    </row>
    <row r="24" spans="1:37" ht="14" x14ac:dyDescent="0.15">
      <c r="A24" s="89" t="str">
        <f>'Tariffs July 2018'!K16</f>
        <v>Alinta Energy</v>
      </c>
      <c r="B24" s="36" t="str">
        <f>'Tariffs July 2018'!L16</f>
        <v>Home Saver Plus</v>
      </c>
      <c r="C24" s="90">
        <f>91*'Tariffs July 2018'!M16/100</f>
        <v>95.941300000000012</v>
      </c>
      <c r="D24" s="90">
        <f>$F$5*'Tariffs July 2018'!N16/100</f>
        <v>232.24968000000001</v>
      </c>
      <c r="E24" s="90">
        <v>0</v>
      </c>
      <c r="F24" s="90">
        <v>0</v>
      </c>
      <c r="G24" s="90">
        <f t="shared" ref="G24:G25" si="19">SUM(C24:F24)</f>
        <v>328.19098000000002</v>
      </c>
      <c r="H24" s="90">
        <f t="shared" ref="H24:H25" si="20">(G24-C24)*4</f>
        <v>928.99872000000005</v>
      </c>
      <c r="I24" s="91">
        <f t="shared" ref="I24:I25" si="21">G24*4</f>
        <v>1312.7639200000001</v>
      </c>
      <c r="J24" s="91">
        <f t="shared" ref="J24:J25" si="22">I24*1.1</f>
        <v>1444.0403120000003</v>
      </c>
      <c r="K24" s="36">
        <f>'Tariffs July 2018'!AW16</f>
        <v>0</v>
      </c>
      <c r="L24" s="36">
        <f>'Tariffs July 2018'!AX16</f>
        <v>0</v>
      </c>
      <c r="M24" s="36">
        <f>'Tariffs July 2018'!AY16</f>
        <v>0</v>
      </c>
      <c r="N24" s="36">
        <f>'Tariffs July 2018'!AZ16</f>
        <v>28</v>
      </c>
      <c r="O24" s="127">
        <f>($F$6*'Tariffs July 2018'!AT16/100)*4</f>
        <v>305.91792000000004</v>
      </c>
      <c r="P24" s="275">
        <f t="shared" si="14"/>
        <v>1312.7639200000001</v>
      </c>
      <c r="Q24" s="275">
        <f>P24-(H24*N24/100)</f>
        <v>1052.6442784000001</v>
      </c>
      <c r="R24" s="275">
        <f t="shared" ref="R24:R25" si="23">P24-O24</f>
        <v>1006.846</v>
      </c>
      <c r="S24" s="275">
        <f t="shared" ref="S24:S25" si="24">Q24-O24</f>
        <v>746.72635839999998</v>
      </c>
      <c r="T24" s="93">
        <f t="shared" ref="T24:T25" si="25">R24*1.1</f>
        <v>1107.5306</v>
      </c>
      <c r="U24" s="93">
        <f t="shared" ref="U24:U25" si="26">S24*1.1</f>
        <v>821.39899424000009</v>
      </c>
      <c r="V24" s="94">
        <f>'Tariffs July 2018'!BI16</f>
        <v>0</v>
      </c>
      <c r="W24" s="94" t="str">
        <f>'Tariffs July 2018'!BJ16</f>
        <v>n</v>
      </c>
      <c r="X24" s="95">
        <f>'Tariffs July 2018'!G16</f>
        <v>41680</v>
      </c>
      <c r="Y24" s="112"/>
      <c r="Z24" s="112"/>
      <c r="AA24" s="112"/>
      <c r="AB24" s="112"/>
      <c r="AC24" s="112"/>
      <c r="AD24" s="112"/>
      <c r="AE24" s="112"/>
      <c r="AF24" s="112"/>
      <c r="AG24" s="112"/>
      <c r="AH24" s="112"/>
      <c r="AI24" s="112"/>
      <c r="AJ24" s="112"/>
      <c r="AK24" s="112"/>
    </row>
    <row r="25" spans="1:37" ht="15" thickBot="1" x14ac:dyDescent="0.2">
      <c r="A25" s="96" t="str">
        <f>'Tariffs July 2018'!K17</f>
        <v>Q Energy</v>
      </c>
      <c r="B25" s="97" t="str">
        <f>'Tariffs July 2018'!L17</f>
        <v>Flexi Saver Home</v>
      </c>
      <c r="C25" s="98">
        <f>91*'Tariffs July 2018'!M17/100</f>
        <v>90.09</v>
      </c>
      <c r="D25" s="98">
        <f>$F$5*'Tariffs July 2018'!N17/100</f>
        <v>168.0237108</v>
      </c>
      <c r="E25" s="98">
        <v>0</v>
      </c>
      <c r="F25" s="98">
        <v>0</v>
      </c>
      <c r="G25" s="98">
        <f t="shared" si="19"/>
        <v>258.11371080000004</v>
      </c>
      <c r="H25" s="98">
        <f t="shared" si="20"/>
        <v>672.09484320000013</v>
      </c>
      <c r="I25" s="99">
        <f t="shared" si="21"/>
        <v>1032.4548432000001</v>
      </c>
      <c r="J25" s="99">
        <f t="shared" si="22"/>
        <v>1135.7003275200002</v>
      </c>
      <c r="K25" s="97">
        <f>'Tariffs July 2018'!AW17</f>
        <v>0</v>
      </c>
      <c r="L25" s="97">
        <f>'Tariffs July 2018'!AX17</f>
        <v>0</v>
      </c>
      <c r="M25" s="97">
        <f>'Tariffs July 2018'!AY17</f>
        <v>0</v>
      </c>
      <c r="N25" s="97">
        <f>'Tariffs July 2018'!AZ17</f>
        <v>0</v>
      </c>
      <c r="O25" s="131">
        <f>($F$6*'Tariffs July 2018'!AT17/100)*4</f>
        <v>222.48576</v>
      </c>
      <c r="P25" s="276">
        <f t="shared" si="14"/>
        <v>1032.4548432000001</v>
      </c>
      <c r="Q25" s="276">
        <f>P25-(H25*N25/100)</f>
        <v>1032.4548432000001</v>
      </c>
      <c r="R25" s="276">
        <f t="shared" si="23"/>
        <v>809.96908320000011</v>
      </c>
      <c r="S25" s="276">
        <f t="shared" si="24"/>
        <v>809.96908320000011</v>
      </c>
      <c r="T25" s="101">
        <f t="shared" si="25"/>
        <v>890.96599152000022</v>
      </c>
      <c r="U25" s="101">
        <f t="shared" si="26"/>
        <v>890.96599152000022</v>
      </c>
      <c r="V25" s="102">
        <f>'Tariffs July 2018'!BI17</f>
        <v>24</v>
      </c>
      <c r="W25" s="102" t="str">
        <f>'Tariffs July 2018'!BJ17</f>
        <v>n</v>
      </c>
      <c r="X25" s="103">
        <f>'Tariffs July 2018'!G17</f>
        <v>41801</v>
      </c>
      <c r="Y25" s="112"/>
      <c r="Z25" s="112"/>
      <c r="AA25" s="112"/>
      <c r="AB25" s="112"/>
      <c r="AC25" s="112"/>
      <c r="AD25" s="112"/>
      <c r="AE25" s="112"/>
      <c r="AF25" s="112"/>
      <c r="AG25" s="112"/>
      <c r="AH25" s="112"/>
      <c r="AI25" s="112"/>
      <c r="AJ25" s="112"/>
      <c r="AK25" s="112"/>
    </row>
    <row r="26" spans="1:37" s="113" customFormat="1" ht="14" x14ac:dyDescent="0.15">
      <c r="X26" s="112"/>
      <c r="Y26" s="112"/>
      <c r="Z26" s="112"/>
      <c r="AA26" s="112"/>
      <c r="AB26" s="112"/>
      <c r="AC26" s="112"/>
      <c r="AD26" s="112"/>
      <c r="AE26" s="112"/>
      <c r="AF26" s="112"/>
      <c r="AG26" s="112"/>
      <c r="AH26" s="112"/>
      <c r="AI26" s="112"/>
      <c r="AJ26" s="112"/>
      <c r="AK26" s="112"/>
    </row>
    <row r="27" spans="1:37" s="113" customFormat="1" ht="15" thickBot="1" x14ac:dyDescent="0.2">
      <c r="X27" s="112"/>
      <c r="Y27" s="112"/>
      <c r="Z27" s="112"/>
      <c r="AA27" s="112"/>
      <c r="AB27" s="112"/>
      <c r="AC27" s="112"/>
      <c r="AD27" s="112"/>
      <c r="AE27" s="112"/>
      <c r="AF27" s="112"/>
      <c r="AG27" s="112"/>
      <c r="AH27" s="112"/>
      <c r="AI27" s="112"/>
      <c r="AJ27" s="112"/>
      <c r="AK27" s="112"/>
    </row>
    <row r="28" spans="1:37" ht="14" x14ac:dyDescent="0.15">
      <c r="A28" s="86" t="s">
        <v>200</v>
      </c>
      <c r="B28" s="87"/>
      <c r="C28" s="87"/>
      <c r="D28" s="104"/>
      <c r="E28" s="104"/>
      <c r="F28" s="104"/>
      <c r="G28" s="105"/>
      <c r="H28" s="105"/>
      <c r="I28" s="87"/>
      <c r="J28" s="87"/>
      <c r="K28" s="87"/>
      <c r="L28" s="87"/>
      <c r="M28" s="87"/>
      <c r="N28" s="87"/>
      <c r="O28" s="87"/>
      <c r="P28" s="87"/>
      <c r="Q28" s="87"/>
      <c r="R28" s="87"/>
      <c r="S28" s="87"/>
      <c r="T28" s="87"/>
      <c r="U28" s="87"/>
      <c r="V28" s="87"/>
      <c r="W28" s="87"/>
      <c r="X28" s="88"/>
      <c r="Y28" s="112"/>
      <c r="Z28" s="112"/>
      <c r="AA28" s="112"/>
      <c r="AB28" s="112"/>
      <c r="AC28" s="112"/>
      <c r="AD28" s="112"/>
      <c r="AE28" s="112"/>
      <c r="AF28" s="112"/>
      <c r="AG28" s="112"/>
      <c r="AH28" s="112"/>
      <c r="AI28" s="112"/>
      <c r="AJ28" s="112"/>
      <c r="AK28" s="112"/>
    </row>
    <row r="29" spans="1:37" ht="75" x14ac:dyDescent="0.15">
      <c r="A29" s="277" t="s">
        <v>184</v>
      </c>
      <c r="B29" s="278" t="s">
        <v>222</v>
      </c>
      <c r="C29" s="279" t="s">
        <v>211</v>
      </c>
      <c r="D29" s="279" t="s">
        <v>113</v>
      </c>
      <c r="E29" s="280" t="s">
        <v>232</v>
      </c>
      <c r="F29" s="279" t="s">
        <v>235</v>
      </c>
      <c r="G29" s="279" t="s">
        <v>234</v>
      </c>
      <c r="H29" s="281" t="s">
        <v>206</v>
      </c>
      <c r="I29" s="281" t="s">
        <v>224</v>
      </c>
      <c r="J29" s="282" t="s">
        <v>214</v>
      </c>
      <c r="K29" s="283" t="s">
        <v>215</v>
      </c>
      <c r="L29" s="283" t="s">
        <v>189</v>
      </c>
      <c r="M29" s="283" t="s">
        <v>127</v>
      </c>
      <c r="N29" s="283" t="s">
        <v>209</v>
      </c>
      <c r="O29" s="284" t="s">
        <v>233</v>
      </c>
      <c r="P29" s="285" t="s">
        <v>190</v>
      </c>
      <c r="Q29" s="285" t="s">
        <v>148</v>
      </c>
      <c r="R29" s="285" t="s">
        <v>118</v>
      </c>
      <c r="S29" s="285" t="s">
        <v>161</v>
      </c>
      <c r="T29" s="284" t="s">
        <v>199</v>
      </c>
      <c r="U29" s="284" t="s">
        <v>210</v>
      </c>
      <c r="V29" s="288" t="s">
        <v>149</v>
      </c>
      <c r="W29" s="283" t="s">
        <v>150</v>
      </c>
      <c r="X29" s="287" t="s">
        <v>56</v>
      </c>
      <c r="Y29" s="112"/>
      <c r="Z29" s="112"/>
      <c r="AA29" s="112"/>
      <c r="AB29" s="112"/>
      <c r="AC29" s="112"/>
      <c r="AD29" s="112"/>
      <c r="AE29" s="112"/>
      <c r="AF29" s="112"/>
      <c r="AG29" s="112"/>
      <c r="AH29" s="112"/>
      <c r="AI29" s="112"/>
      <c r="AJ29" s="112"/>
      <c r="AK29" s="112"/>
    </row>
    <row r="30" spans="1:37" ht="14" x14ac:dyDescent="0.15">
      <c r="A30" s="89" t="str">
        <f>'Tariffs July 2018'!K18</f>
        <v>AGL</v>
      </c>
      <c r="B30" s="36" t="str">
        <f>'Tariffs July 2018'!L18</f>
        <v xml:space="preserve">Solar Savers </v>
      </c>
      <c r="C30" s="90">
        <f>91*'Tariffs July 2018'!M18/100</f>
        <v>92.82</v>
      </c>
      <c r="D30" s="90">
        <f>($K$5)*'Tariffs July 2018'!N18/100</f>
        <v>193.61583899999997</v>
      </c>
      <c r="E30" s="90">
        <v>0</v>
      </c>
      <c r="F30" s="90">
        <f>($L$5)*'Tariffs July 2018'!AE18/100</f>
        <v>22.510353600000002</v>
      </c>
      <c r="G30" s="90">
        <f>SUM(C30:F30)</f>
        <v>308.94619260000002</v>
      </c>
      <c r="H30" s="90">
        <f>(G30-C30)*4</f>
        <v>864.5047704000001</v>
      </c>
      <c r="I30" s="91">
        <f>G30*4</f>
        <v>1235.7847704000001</v>
      </c>
      <c r="J30" s="91">
        <f>I30*1.1</f>
        <v>1359.3632474400001</v>
      </c>
      <c r="K30" s="36">
        <f>'Tariffs July 2018'!AW18</f>
        <v>0</v>
      </c>
      <c r="L30" s="36">
        <f>'Tariffs July 2018'!AX18</f>
        <v>0</v>
      </c>
      <c r="M30" s="36">
        <f>'Tariffs July 2018'!AY18</f>
        <v>0</v>
      </c>
      <c r="N30" s="36">
        <f>'Tariffs July 2018'!AZ18</f>
        <v>0</v>
      </c>
      <c r="O30" s="92">
        <f>($F$6*'Tariffs July 2018'!AT18/100)*4</f>
        <v>556.21440000000007</v>
      </c>
      <c r="P30" s="275">
        <f>I30-(I30*K30/100)</f>
        <v>1235.7847704000001</v>
      </c>
      <c r="Q30" s="275">
        <f>P30-(H30*N30/100)</f>
        <v>1235.7847704000001</v>
      </c>
      <c r="R30" s="275">
        <f>P30-O30</f>
        <v>679.5703704</v>
      </c>
      <c r="S30" s="275">
        <f>Q30-O30</f>
        <v>679.5703704</v>
      </c>
      <c r="T30" s="93">
        <f>R30*1.1</f>
        <v>747.52740744000005</v>
      </c>
      <c r="U30" s="93">
        <f>S30*1.1</f>
        <v>747.52740744000005</v>
      </c>
      <c r="V30" s="94">
        <f>'Tariffs July 2018'!BI18</f>
        <v>0</v>
      </c>
      <c r="W30" s="94" t="str">
        <f>'Tariffs July 2018'!BJ18</f>
        <v>n</v>
      </c>
      <c r="X30" s="95">
        <f>'Tariffs July 2018'!G18</f>
        <v>41822</v>
      </c>
      <c r="Y30" s="112"/>
      <c r="Z30" s="112"/>
      <c r="AA30" s="112"/>
      <c r="AB30" s="112"/>
      <c r="AC30" s="112"/>
      <c r="AD30" s="112"/>
      <c r="AE30" s="112"/>
      <c r="AF30" s="112"/>
      <c r="AG30" s="112"/>
      <c r="AH30" s="112"/>
      <c r="AI30" s="112"/>
      <c r="AJ30" s="112"/>
      <c r="AK30" s="112"/>
    </row>
    <row r="31" spans="1:37" ht="14" x14ac:dyDescent="0.15">
      <c r="A31" s="89" t="str">
        <f>'Tariffs July 2018'!K19</f>
        <v>Click Energy</v>
      </c>
      <c r="B31" s="36" t="str">
        <f>'Tariffs July 2018'!L19</f>
        <v>Solar Bright</v>
      </c>
      <c r="C31" s="90">
        <f>91*'Tariffs July 2018'!M19/100</f>
        <v>109.10899999999999</v>
      </c>
      <c r="D31" s="90">
        <f>($K$5)*'Tariffs July 2018'!N19/100</f>
        <v>205.00500599999998</v>
      </c>
      <c r="E31" s="90">
        <v>0</v>
      </c>
      <c r="F31" s="90">
        <f>($L$5)*'Tariffs July 2018'!AE19/100</f>
        <v>30.817746000000003</v>
      </c>
      <c r="G31" s="90">
        <f t="shared" ref="G31:G42" si="27">SUM(C31:F31)</f>
        <v>344.93175199999996</v>
      </c>
      <c r="H31" s="90">
        <f t="shared" ref="H31:H42" si="28">(G31-C31)*4</f>
        <v>943.29100799999992</v>
      </c>
      <c r="I31" s="91">
        <f t="shared" ref="I31:I42" si="29">G31*4</f>
        <v>1379.7270079999998</v>
      </c>
      <c r="J31" s="91">
        <f t="shared" ref="J31:J42" si="30">I31*1.1</f>
        <v>1517.6997088000001</v>
      </c>
      <c r="K31" s="36">
        <f>'Tariffs July 2018'!AW19</f>
        <v>0</v>
      </c>
      <c r="L31" s="36">
        <f>'Tariffs July 2018'!AX19</f>
        <v>0</v>
      </c>
      <c r="M31" s="36">
        <f>'Tariffs July 2018'!AY19</f>
        <v>0</v>
      </c>
      <c r="N31" s="36">
        <f>'Tariffs July 2018'!AZ19</f>
        <v>0</v>
      </c>
      <c r="O31" s="92">
        <f>($F$6*'Tariffs July 2018'!AT19/100)*4</f>
        <v>444.97152</v>
      </c>
      <c r="P31" s="275">
        <f>I31</f>
        <v>1379.7270079999998</v>
      </c>
      <c r="Q31" s="275">
        <f>P31-(P31*M31/100)</f>
        <v>1379.7270079999998</v>
      </c>
      <c r="R31" s="275">
        <f t="shared" ref="R31:R42" si="31">P31-O31</f>
        <v>934.75548799999979</v>
      </c>
      <c r="S31" s="275">
        <f t="shared" ref="S31:S42" si="32">Q31-O31</f>
        <v>934.75548799999979</v>
      </c>
      <c r="T31" s="93">
        <f t="shared" ref="T31:U42" si="33">R31*1.1</f>
        <v>1028.2310367999999</v>
      </c>
      <c r="U31" s="93">
        <f t="shared" si="33"/>
        <v>1028.2310367999999</v>
      </c>
      <c r="V31" s="94">
        <f>'Tariffs July 2018'!BI19</f>
        <v>0</v>
      </c>
      <c r="W31" s="94" t="str">
        <f>'Tariffs July 2018'!BJ19</f>
        <v>n</v>
      </c>
      <c r="X31" s="95">
        <f>'Tariffs July 2018'!G19</f>
        <v>41820</v>
      </c>
      <c r="Y31" s="112"/>
      <c r="Z31" s="112"/>
      <c r="AA31" s="112"/>
      <c r="AB31" s="112"/>
      <c r="AC31" s="112"/>
      <c r="AD31" s="112"/>
      <c r="AE31" s="112"/>
      <c r="AF31" s="112"/>
      <c r="AG31" s="112"/>
      <c r="AH31" s="112"/>
      <c r="AI31" s="112"/>
      <c r="AJ31" s="112"/>
      <c r="AK31" s="112"/>
    </row>
    <row r="32" spans="1:37" ht="14" x14ac:dyDescent="0.15">
      <c r="A32" s="89" t="str">
        <f>'Tariffs July 2018'!K20</f>
        <v>Diamond Energy</v>
      </c>
      <c r="B32" s="36" t="str">
        <f>'Tariffs July 2018'!L20</f>
        <v>Pay on time discount</v>
      </c>
      <c r="C32" s="90">
        <f>91*'Tariffs July 2018'!M20/100</f>
        <v>116.75300000000001</v>
      </c>
      <c r="D32" s="90">
        <f>($K$5)*'Tariffs July 2018'!N20/100</f>
        <v>169.69858830000001</v>
      </c>
      <c r="E32" s="90">
        <v>0</v>
      </c>
      <c r="F32" s="90">
        <f>($L$5)*'Tariffs July 2018'!AE20/100</f>
        <v>19.388381940000002</v>
      </c>
      <c r="G32" s="90">
        <f t="shared" si="27"/>
        <v>305.83997024000001</v>
      </c>
      <c r="H32" s="90">
        <f t="shared" si="28"/>
        <v>756.34788096</v>
      </c>
      <c r="I32" s="91">
        <f t="shared" si="29"/>
        <v>1223.3598809600001</v>
      </c>
      <c r="J32" s="91">
        <f t="shared" si="30"/>
        <v>1345.6958690560002</v>
      </c>
      <c r="K32" s="36">
        <f>'Tariffs July 2018'!AW20</f>
        <v>0</v>
      </c>
      <c r="L32" s="36">
        <f>'Tariffs July 2018'!AX20</f>
        <v>0</v>
      </c>
      <c r="M32" s="36">
        <f>'Tariffs July 2018'!AY20</f>
        <v>7</v>
      </c>
      <c r="N32" s="36">
        <f>'Tariffs July 2018'!AZ20</f>
        <v>0</v>
      </c>
      <c r="O32" s="92">
        <f>($F$6*'Tariffs July 2018'!AT20/100)*4</f>
        <v>278.10720000000003</v>
      </c>
      <c r="P32" s="275">
        <f>I32</f>
        <v>1223.3598809600001</v>
      </c>
      <c r="Q32" s="275">
        <f>P32-(P32*M32/100)</f>
        <v>1137.7246892928001</v>
      </c>
      <c r="R32" s="275">
        <f t="shared" si="31"/>
        <v>945.25268096000002</v>
      </c>
      <c r="S32" s="275">
        <f t="shared" si="32"/>
        <v>859.61748929280009</v>
      </c>
      <c r="T32" s="93">
        <f t="shared" si="33"/>
        <v>1039.7779490560001</v>
      </c>
      <c r="U32" s="93">
        <f t="shared" si="33"/>
        <v>945.57923822208022</v>
      </c>
      <c r="V32" s="94">
        <f>'Tariffs July 2018'!BI20</f>
        <v>0</v>
      </c>
      <c r="W32" s="94" t="str">
        <f>'Tariffs July 2018'!BJ20</f>
        <v>n</v>
      </c>
      <c r="X32" s="95">
        <f>'Tariffs July 2018'!G20</f>
        <v>41851</v>
      </c>
      <c r="Y32" s="112"/>
      <c r="Z32" s="112"/>
      <c r="AA32" s="112"/>
      <c r="AB32" s="112"/>
      <c r="AC32" s="112"/>
      <c r="AD32" s="112"/>
      <c r="AE32" s="112"/>
      <c r="AF32" s="112"/>
      <c r="AG32" s="112"/>
      <c r="AH32" s="112"/>
      <c r="AI32" s="112"/>
      <c r="AJ32" s="112"/>
      <c r="AK32" s="112"/>
    </row>
    <row r="33" spans="1:37" ht="14" x14ac:dyDescent="0.15">
      <c r="A33" s="89" t="str">
        <f>'Tariffs July 2018'!K21</f>
        <v>Dodo Power &amp; Gas</v>
      </c>
      <c r="B33" s="36" t="str">
        <f>'Tariffs July 2018'!L21</f>
        <v>Market offer</v>
      </c>
      <c r="C33" s="90">
        <f>91*'Tariffs July 2018'!M21/100</f>
        <v>108.381</v>
      </c>
      <c r="D33" s="90">
        <f>($K$5)*'Tariffs July 2018'!N21/100</f>
        <v>199.31042249999999</v>
      </c>
      <c r="E33" s="90">
        <v>0</v>
      </c>
      <c r="F33" s="90">
        <f>($L$5)*'Tariffs July 2018'!AE21/100</f>
        <v>23.582275200000005</v>
      </c>
      <c r="G33" s="90">
        <f t="shared" si="27"/>
        <v>331.27369770000001</v>
      </c>
      <c r="H33" s="90">
        <f t="shared" si="28"/>
        <v>891.57079080000005</v>
      </c>
      <c r="I33" s="91">
        <f t="shared" si="29"/>
        <v>1325.0947908000001</v>
      </c>
      <c r="J33" s="91">
        <f t="shared" si="30"/>
        <v>1457.6042698800002</v>
      </c>
      <c r="K33" s="36">
        <f>'Tariffs July 2018'!AW21</f>
        <v>0</v>
      </c>
      <c r="L33" s="36">
        <f>'Tariffs July 2018'!AX21</f>
        <v>0</v>
      </c>
      <c r="M33" s="36">
        <f>'Tariffs July 2018'!AY21</f>
        <v>0</v>
      </c>
      <c r="N33" s="36">
        <f>'Tariffs July 2018'!AZ21</f>
        <v>0</v>
      </c>
      <c r="O33" s="92">
        <f>($F$6*'Tariffs July 2018'!AT21/100)*4</f>
        <v>236.39112</v>
      </c>
      <c r="P33" s="275">
        <f>I33</f>
        <v>1325.0947908000001</v>
      </c>
      <c r="Q33" s="275">
        <f t="shared" ref="Q33:Q40" si="34">P33-(H33*N33/100)</f>
        <v>1325.0947908000001</v>
      </c>
      <c r="R33" s="275">
        <f t="shared" si="31"/>
        <v>1088.7036708000001</v>
      </c>
      <c r="S33" s="275">
        <f t="shared" si="32"/>
        <v>1088.7036708000001</v>
      </c>
      <c r="T33" s="93">
        <f t="shared" si="33"/>
        <v>1197.5740378800001</v>
      </c>
      <c r="U33" s="93">
        <f t="shared" si="33"/>
        <v>1197.5740378800001</v>
      </c>
      <c r="V33" s="94">
        <f>'Tariffs July 2018'!BI21</f>
        <v>0</v>
      </c>
      <c r="W33" s="94" t="str">
        <f>'Tariffs July 2018'!BJ21</f>
        <v>n</v>
      </c>
      <c r="X33" s="95">
        <f>'Tariffs July 2018'!G21</f>
        <v>41692</v>
      </c>
      <c r="Y33" s="112"/>
      <c r="Z33" s="112"/>
      <c r="AA33" s="112"/>
      <c r="AB33" s="112"/>
      <c r="AC33" s="112"/>
      <c r="AD33" s="112"/>
      <c r="AE33" s="112"/>
      <c r="AF33" s="112"/>
      <c r="AG33" s="112"/>
      <c r="AH33" s="112"/>
      <c r="AI33" s="112"/>
      <c r="AJ33" s="112"/>
      <c r="AK33" s="112"/>
    </row>
    <row r="34" spans="1:37" ht="14" x14ac:dyDescent="0.15">
      <c r="A34" s="89" t="str">
        <f>'Tariffs July 2018'!K22</f>
        <v>EnergyAustralia</v>
      </c>
      <c r="B34" s="36" t="str">
        <f>'Tariffs July 2018'!L22</f>
        <v>Anytime Saver</v>
      </c>
      <c r="C34" s="90">
        <f>91*'Tariffs July 2018'!M22/100</f>
        <v>108.836</v>
      </c>
      <c r="D34" s="90">
        <f>($K$5)*'Tariffs July 2018'!N22/100</f>
        <v>191.3380056</v>
      </c>
      <c r="E34" s="90">
        <v>0</v>
      </c>
      <c r="F34" s="90">
        <f>($L$5)*'Tariffs July 2018'!AE22/100</f>
        <v>21.572422200000005</v>
      </c>
      <c r="G34" s="90">
        <f t="shared" si="27"/>
        <v>321.74642779999999</v>
      </c>
      <c r="H34" s="90">
        <f t="shared" si="28"/>
        <v>851.64171119999992</v>
      </c>
      <c r="I34" s="91">
        <f t="shared" si="29"/>
        <v>1286.9857112</v>
      </c>
      <c r="J34" s="91">
        <f t="shared" si="30"/>
        <v>1415.6842823200002</v>
      </c>
      <c r="K34" s="36">
        <f>'Tariffs July 2018'!AW22</f>
        <v>0</v>
      </c>
      <c r="L34" s="36">
        <f>'Tariffs July 2018'!AX22</f>
        <v>28</v>
      </c>
      <c r="M34" s="36">
        <f>'Tariffs July 2018'!AY22</f>
        <v>0</v>
      </c>
      <c r="N34" s="36">
        <f>'Tariffs July 2018'!AZ22</f>
        <v>0</v>
      </c>
      <c r="O34" s="92">
        <f>($F$6*'Tariffs July 2018'!AT22/100)*4</f>
        <v>447.75259200000005</v>
      </c>
      <c r="P34" s="275">
        <f>I34-(H34*L34/100)</f>
        <v>1048.526032064</v>
      </c>
      <c r="Q34" s="275">
        <f t="shared" si="34"/>
        <v>1048.526032064</v>
      </c>
      <c r="R34" s="275">
        <f t="shared" si="31"/>
        <v>600.77344006399994</v>
      </c>
      <c r="S34" s="275">
        <f t="shared" si="32"/>
        <v>600.77344006399994</v>
      </c>
      <c r="T34" s="93">
        <f t="shared" si="33"/>
        <v>660.85078407039998</v>
      </c>
      <c r="U34" s="93">
        <f t="shared" si="33"/>
        <v>660.85078407039998</v>
      </c>
      <c r="V34" s="94">
        <f>'Tariffs July 2018'!BI22</f>
        <v>0</v>
      </c>
      <c r="W34" s="94" t="str">
        <f>'Tariffs July 2018'!BJ22</f>
        <v>n</v>
      </c>
      <c r="X34" s="95">
        <f>'Tariffs July 2018'!G22</f>
        <v>41821</v>
      </c>
      <c r="Y34" s="112"/>
      <c r="Z34" s="112"/>
      <c r="AA34" s="112"/>
      <c r="AB34" s="112"/>
      <c r="AC34" s="112"/>
      <c r="AD34" s="112"/>
      <c r="AE34" s="112"/>
      <c r="AF34" s="112"/>
      <c r="AG34" s="112"/>
      <c r="AH34" s="112"/>
      <c r="AI34" s="112"/>
      <c r="AJ34" s="112"/>
      <c r="AK34" s="112"/>
    </row>
    <row r="35" spans="1:37" ht="14" x14ac:dyDescent="0.15">
      <c r="A35" s="89" t="str">
        <f>'Tariffs July 2018'!K23</f>
        <v>Energy Locals</v>
      </c>
      <c r="B35" s="36" t="str">
        <f>'Tariffs July 2018'!L23</f>
        <v>Save Me</v>
      </c>
      <c r="C35" s="90">
        <f>91*'Tariffs July 2018'!M23/100</f>
        <v>93.73</v>
      </c>
      <c r="D35" s="90">
        <f>($K$5)*'Tariffs July 2018'!N23/100</f>
        <v>174.633894</v>
      </c>
      <c r="E35" s="90">
        <v>0</v>
      </c>
      <c r="F35" s="90">
        <f>($L$5)*'Tariffs July 2018'!AE23/100</f>
        <v>25.458138000000005</v>
      </c>
      <c r="G35" s="90">
        <f t="shared" si="27"/>
        <v>293.82203200000004</v>
      </c>
      <c r="H35" s="90">
        <f t="shared" si="28"/>
        <v>800.36812800000007</v>
      </c>
      <c r="I35" s="91">
        <f t="shared" si="29"/>
        <v>1175.2881280000001</v>
      </c>
      <c r="J35" s="91">
        <f t="shared" si="30"/>
        <v>1292.8169408000003</v>
      </c>
      <c r="K35" s="36">
        <f>'Tariffs July 2018'!AW23</f>
        <v>0</v>
      </c>
      <c r="L35" s="36">
        <f>'Tariffs July 2018'!AX23</f>
        <v>0</v>
      </c>
      <c r="M35" s="36">
        <f>'Tariffs July 2018'!AY23</f>
        <v>0</v>
      </c>
      <c r="N35" s="36">
        <f>'Tariffs July 2018'!AZ23</f>
        <v>0</v>
      </c>
      <c r="O35" s="92">
        <f>($F$6*'Tariffs July 2018'!AT23/100)*4</f>
        <v>336.50971199999998</v>
      </c>
      <c r="P35" s="275">
        <f t="shared" ref="P35" si="35">I35</f>
        <v>1175.2881280000001</v>
      </c>
      <c r="Q35" s="275">
        <f t="shared" si="34"/>
        <v>1175.2881280000001</v>
      </c>
      <c r="R35" s="275">
        <f t="shared" si="31"/>
        <v>838.77841600000011</v>
      </c>
      <c r="S35" s="275">
        <f t="shared" si="32"/>
        <v>838.77841600000011</v>
      </c>
      <c r="T35" s="93">
        <f t="shared" si="33"/>
        <v>922.65625760000023</v>
      </c>
      <c r="U35" s="93">
        <f t="shared" si="33"/>
        <v>922.65625760000023</v>
      </c>
      <c r="V35" s="94">
        <f>'Tariffs July 2018'!BI23</f>
        <v>0</v>
      </c>
      <c r="W35" s="94" t="str">
        <f>'Tariffs July 2018'!BJ23</f>
        <v>n</v>
      </c>
      <c r="X35" s="95">
        <f>'Tariffs July 2018'!G23</f>
        <v>41829</v>
      </c>
      <c r="Y35" s="112"/>
      <c r="Z35" s="112"/>
      <c r="AA35" s="112"/>
      <c r="AB35" s="112"/>
      <c r="AC35" s="112"/>
      <c r="AD35" s="112"/>
      <c r="AE35" s="112"/>
      <c r="AF35" s="112"/>
      <c r="AG35" s="112"/>
      <c r="AH35" s="112"/>
      <c r="AI35" s="112"/>
      <c r="AJ35" s="112"/>
      <c r="AK35" s="112"/>
    </row>
    <row r="36" spans="1:37" ht="14" x14ac:dyDescent="0.15">
      <c r="A36" s="89" t="str">
        <f>'Tariffs July 2018'!K24</f>
        <v>Origin Energy</v>
      </c>
      <c r="B36" s="36" t="str">
        <f>'Tariffs July 2018'!L24</f>
        <v>Solar Boost Plus</v>
      </c>
      <c r="C36" s="90">
        <f>91*'Tariffs July 2018'!M24/100</f>
        <v>121.30300000000001</v>
      </c>
      <c r="D36" s="90">
        <f>($K$5)*'Tariffs July 2018'!N24/100</f>
        <v>183.74522759999999</v>
      </c>
      <c r="E36" s="90">
        <v>0</v>
      </c>
      <c r="F36" s="90">
        <f>($L$5)*'Tariffs July 2018'!AE24/100</f>
        <v>20.875673160000002</v>
      </c>
      <c r="G36" s="90">
        <f t="shared" si="27"/>
        <v>325.92390076000004</v>
      </c>
      <c r="H36" s="90">
        <f t="shared" si="28"/>
        <v>818.48360304000016</v>
      </c>
      <c r="I36" s="91">
        <f t="shared" si="29"/>
        <v>1303.6956030400002</v>
      </c>
      <c r="J36" s="91">
        <f t="shared" si="30"/>
        <v>1434.0651633440002</v>
      </c>
      <c r="K36" s="36">
        <f>'Tariffs July 2018'!AW24</f>
        <v>0</v>
      </c>
      <c r="L36" s="36">
        <f>'Tariffs July 2018'!AX24</f>
        <v>7</v>
      </c>
      <c r="M36" s="36">
        <f>'Tariffs July 2018'!AY24</f>
        <v>0</v>
      </c>
      <c r="N36" s="36">
        <f>'Tariffs July 2018'!AZ24</f>
        <v>0</v>
      </c>
      <c r="O36" s="92">
        <f>($F$6*'Tariffs July 2018'!AT24/100)*4</f>
        <v>444.97152</v>
      </c>
      <c r="P36" s="275">
        <f>I36-(H36*L36/100)</f>
        <v>1246.4017508272002</v>
      </c>
      <c r="Q36" s="275">
        <f t="shared" si="34"/>
        <v>1246.4017508272002</v>
      </c>
      <c r="R36" s="275">
        <f t="shared" si="31"/>
        <v>801.43023082720015</v>
      </c>
      <c r="S36" s="275">
        <f t="shared" si="32"/>
        <v>801.43023082720015</v>
      </c>
      <c r="T36" s="93">
        <f t="shared" si="33"/>
        <v>881.57325390992025</v>
      </c>
      <c r="U36" s="93">
        <f t="shared" si="33"/>
        <v>881.57325390992025</v>
      </c>
      <c r="V36" s="94">
        <f>'Tariffs July 2018'!BI24</f>
        <v>0</v>
      </c>
      <c r="W36" s="94" t="str">
        <f>'Tariffs July 2018'!BJ24</f>
        <v>n</v>
      </c>
      <c r="X36" s="95">
        <f>'Tariffs July 2018'!G24</f>
        <v>41820</v>
      </c>
      <c r="Y36" s="112"/>
      <c r="Z36" s="112"/>
      <c r="AA36" s="112"/>
      <c r="AB36" s="112"/>
      <c r="AC36" s="112"/>
      <c r="AD36" s="112"/>
      <c r="AE36" s="112"/>
      <c r="AF36" s="112"/>
      <c r="AG36" s="112"/>
      <c r="AH36" s="112"/>
      <c r="AI36" s="112"/>
      <c r="AJ36" s="112"/>
      <c r="AK36" s="112"/>
    </row>
    <row r="37" spans="1:37" ht="14" x14ac:dyDescent="0.15">
      <c r="A37" s="89" t="str">
        <f>'Tariffs July 2018'!K25</f>
        <v>Powerdirect</v>
      </c>
      <c r="B37" s="36" t="str">
        <f>'Tariffs July 2018'!L25</f>
        <v>Market offer</v>
      </c>
      <c r="C37" s="90">
        <f>91*'Tariffs July 2018'!M25/100</f>
        <v>92.82</v>
      </c>
      <c r="D37" s="90">
        <f>($K$5)*'Tariffs July 2018'!N25/100</f>
        <v>193.61583899999997</v>
      </c>
      <c r="E37" s="90">
        <v>0</v>
      </c>
      <c r="F37" s="90">
        <f>($L$5)*'Tariffs July 2018'!AE25/100</f>
        <v>22.510353600000002</v>
      </c>
      <c r="G37" s="90">
        <f t="shared" si="27"/>
        <v>308.94619260000002</v>
      </c>
      <c r="H37" s="90">
        <f t="shared" si="28"/>
        <v>864.5047704000001</v>
      </c>
      <c r="I37" s="91">
        <f t="shared" si="29"/>
        <v>1235.7847704000001</v>
      </c>
      <c r="J37" s="91">
        <f t="shared" si="30"/>
        <v>1359.3632474400001</v>
      </c>
      <c r="K37" s="36">
        <f>'Tariffs July 2018'!AW25</f>
        <v>0</v>
      </c>
      <c r="L37" s="36">
        <f>'Tariffs July 2018'!AX25</f>
        <v>0</v>
      </c>
      <c r="M37" s="36">
        <f>'Tariffs July 2018'!AY25</f>
        <v>0</v>
      </c>
      <c r="N37" s="36">
        <f>'Tariffs July 2018'!AZ25</f>
        <v>24</v>
      </c>
      <c r="O37" s="92">
        <f>($F$6*'Tariffs July 2018'!AT25/100)*4</f>
        <v>294.793632</v>
      </c>
      <c r="P37" s="275">
        <f t="shared" ref="P37:P40" si="36">I37</f>
        <v>1235.7847704000001</v>
      </c>
      <c r="Q37" s="275">
        <f t="shared" si="34"/>
        <v>1028.3036255040001</v>
      </c>
      <c r="R37" s="275">
        <f t="shared" si="31"/>
        <v>940.99113840000007</v>
      </c>
      <c r="S37" s="275">
        <f t="shared" si="32"/>
        <v>733.50999350400014</v>
      </c>
      <c r="T37" s="93">
        <f t="shared" si="33"/>
        <v>1035.0902522400002</v>
      </c>
      <c r="U37" s="93">
        <f t="shared" si="33"/>
        <v>806.86099285440025</v>
      </c>
      <c r="V37" s="94">
        <f>'Tariffs July 2018'!BI25</f>
        <v>0</v>
      </c>
      <c r="W37" s="94" t="str">
        <f>'Tariffs July 2018'!BJ25</f>
        <v>n</v>
      </c>
      <c r="X37" s="95">
        <f>'Tariffs July 2018'!G25</f>
        <v>41823</v>
      </c>
      <c r="Y37" s="112"/>
      <c r="Z37" s="112"/>
      <c r="AA37" s="112"/>
      <c r="AB37" s="112"/>
      <c r="AC37" s="112"/>
      <c r="AD37" s="112"/>
      <c r="AE37" s="112"/>
      <c r="AF37" s="112"/>
      <c r="AG37" s="112"/>
      <c r="AH37" s="112"/>
      <c r="AI37" s="112"/>
      <c r="AJ37" s="112"/>
      <c r="AK37" s="112"/>
    </row>
    <row r="38" spans="1:37" ht="14" x14ac:dyDescent="0.15">
      <c r="A38" s="89" t="str">
        <f>'Tariffs July 2018'!K26</f>
        <v>Sanctuary Energy</v>
      </c>
      <c r="B38" s="36" t="str">
        <f>'Tariffs July 2018'!L26</f>
        <v>Supplementary FIT</v>
      </c>
      <c r="C38" s="90">
        <f>91*'Tariffs July 2018'!M26/100</f>
        <v>119.27369999999999</v>
      </c>
      <c r="D38" s="90">
        <f>($K$5)*'Tariffs July 2018'!N26/100</f>
        <v>185.73301688039999</v>
      </c>
      <c r="E38" s="90">
        <v>0</v>
      </c>
      <c r="F38" s="90">
        <f>($L$5)*'Tariffs July 2018'!AE26/100</f>
        <v>18.347010105600003</v>
      </c>
      <c r="G38" s="90">
        <f t="shared" si="27"/>
        <v>323.35372698599997</v>
      </c>
      <c r="H38" s="90">
        <f t="shared" si="28"/>
        <v>816.32010794399991</v>
      </c>
      <c r="I38" s="91">
        <f t="shared" si="29"/>
        <v>1293.4149079439999</v>
      </c>
      <c r="J38" s="91">
        <f t="shared" si="30"/>
        <v>1422.7563987384001</v>
      </c>
      <c r="K38" s="36">
        <f>'Tariffs July 2018'!AW26</f>
        <v>0</v>
      </c>
      <c r="L38" s="36">
        <f>'Tariffs July 2018'!AX26</f>
        <v>0</v>
      </c>
      <c r="M38" s="36">
        <f>'Tariffs July 2018'!AY26</f>
        <v>0</v>
      </c>
      <c r="N38" s="36">
        <f>'Tariffs July 2018'!AZ26</f>
        <v>0</v>
      </c>
      <c r="O38" s="92">
        <f>($F$6*'Tariffs July 2018'!AT26/100)*4</f>
        <v>278.10720000000003</v>
      </c>
      <c r="P38" s="275">
        <f t="shared" si="36"/>
        <v>1293.4149079439999</v>
      </c>
      <c r="Q38" s="275">
        <f t="shared" si="34"/>
        <v>1293.4149079439999</v>
      </c>
      <c r="R38" s="275">
        <f t="shared" si="31"/>
        <v>1015.3077079439998</v>
      </c>
      <c r="S38" s="275">
        <f t="shared" si="32"/>
        <v>1015.3077079439998</v>
      </c>
      <c r="T38" s="93">
        <f t="shared" si="33"/>
        <v>1116.8384787384</v>
      </c>
      <c r="U38" s="93">
        <f t="shared" si="33"/>
        <v>1116.8384787384</v>
      </c>
      <c r="V38" s="94">
        <f>'Tariffs July 2018'!BI26</f>
        <v>0</v>
      </c>
      <c r="W38" s="94" t="str">
        <f>'Tariffs July 2018'!BJ26</f>
        <v>n</v>
      </c>
      <c r="X38" s="95">
        <f>'Tariffs July 2018'!G26</f>
        <v>41455</v>
      </c>
      <c r="Y38" s="112"/>
      <c r="Z38" s="112"/>
      <c r="AA38" s="112"/>
      <c r="AB38" s="112"/>
      <c r="AC38" s="112"/>
      <c r="AD38" s="112"/>
      <c r="AE38" s="112"/>
      <c r="AF38" s="112"/>
      <c r="AG38" s="112"/>
      <c r="AH38" s="112"/>
      <c r="AI38" s="112"/>
      <c r="AJ38" s="112"/>
      <c r="AK38" s="112"/>
    </row>
    <row r="39" spans="1:37" ht="14" x14ac:dyDescent="0.15">
      <c r="A39" s="89" t="str">
        <f>'Tariffs July 2018'!K27</f>
        <v>Simply Energy</v>
      </c>
      <c r="B39" s="36" t="str">
        <f>'Tariffs July 2018'!L27</f>
        <v>Plus</v>
      </c>
      <c r="C39" s="90">
        <f>91*'Tariffs July 2018'!M27/100</f>
        <v>79.106300000000005</v>
      </c>
      <c r="D39" s="90">
        <f>($K$5)*'Tariffs July 2018'!N27/100</f>
        <v>212.67371178000002</v>
      </c>
      <c r="E39" s="90">
        <v>0</v>
      </c>
      <c r="F39" s="90">
        <f>($L$5)*'Tariffs July 2018'!AE27/100</f>
        <v>28.124542980000001</v>
      </c>
      <c r="G39" s="90">
        <f t="shared" si="27"/>
        <v>319.90455476</v>
      </c>
      <c r="H39" s="90">
        <f t="shared" si="28"/>
        <v>963.19301903999997</v>
      </c>
      <c r="I39" s="91">
        <f t="shared" si="29"/>
        <v>1279.61821904</v>
      </c>
      <c r="J39" s="91">
        <f t="shared" si="30"/>
        <v>1407.5800409440001</v>
      </c>
      <c r="K39" s="36">
        <f>'Tariffs July 2018'!AW27</f>
        <v>0</v>
      </c>
      <c r="L39" s="36">
        <f>'Tariffs July 2018'!AX27</f>
        <v>0</v>
      </c>
      <c r="M39" s="36">
        <f>'Tariffs July 2018'!AY27</f>
        <v>0</v>
      </c>
      <c r="N39" s="36">
        <f>'Tariffs July 2018'!AZ27</f>
        <v>18</v>
      </c>
      <c r="O39" s="92">
        <f>($F$6*'Tariffs July 2018'!AT27/100)*4</f>
        <v>314.26113600000002</v>
      </c>
      <c r="P39" s="275">
        <f t="shared" si="36"/>
        <v>1279.61821904</v>
      </c>
      <c r="Q39" s="275">
        <f t="shared" si="34"/>
        <v>1106.2434756128</v>
      </c>
      <c r="R39" s="275">
        <f t="shared" si="31"/>
        <v>965.35708303999991</v>
      </c>
      <c r="S39" s="275">
        <f t="shared" si="32"/>
        <v>791.98233961279993</v>
      </c>
      <c r="T39" s="93">
        <f t="shared" si="33"/>
        <v>1061.892791344</v>
      </c>
      <c r="U39" s="93">
        <f t="shared" si="33"/>
        <v>871.18057357407997</v>
      </c>
      <c r="V39" s="94">
        <f>'Tariffs July 2018'!BI27</f>
        <v>0</v>
      </c>
      <c r="W39" s="94" t="str">
        <f>'Tariffs July 2018'!BJ27</f>
        <v>n</v>
      </c>
      <c r="X39" s="95">
        <f>'Tariffs July 2018'!G27</f>
        <v>41772</v>
      </c>
      <c r="Y39" s="112"/>
      <c r="Z39" s="112"/>
      <c r="AA39" s="112"/>
      <c r="AB39" s="112"/>
      <c r="AC39" s="112"/>
      <c r="AD39" s="112"/>
      <c r="AE39" s="112"/>
      <c r="AF39" s="112"/>
      <c r="AG39" s="112"/>
      <c r="AH39" s="112"/>
      <c r="AI39" s="112"/>
      <c r="AJ39" s="112"/>
      <c r="AK39" s="112"/>
    </row>
    <row r="40" spans="1:37" ht="14" x14ac:dyDescent="0.15">
      <c r="A40" s="89" t="str">
        <f>'Tariffs July 2018'!K28</f>
        <v>Mojo Power</v>
      </c>
      <c r="B40" s="36" t="str">
        <f>'Tariffs July 2018'!L28</f>
        <v>Connect</v>
      </c>
      <c r="C40" s="90">
        <f>91*'Tariffs July 2018'!M28/100</f>
        <v>162.93550000000002</v>
      </c>
      <c r="D40" s="90">
        <f>($K$5)*'Tariffs July 2018'!N28/100</f>
        <v>171.52085501999997</v>
      </c>
      <c r="E40" s="90">
        <v>0</v>
      </c>
      <c r="F40" s="90">
        <f>($L$5)*'Tariffs July 2018'!AE28/100</f>
        <v>18.329859360000004</v>
      </c>
      <c r="G40" s="90">
        <f t="shared" si="27"/>
        <v>352.78621437999999</v>
      </c>
      <c r="H40" s="90">
        <f t="shared" si="28"/>
        <v>759.40285751999988</v>
      </c>
      <c r="I40" s="91">
        <f t="shared" si="29"/>
        <v>1411.14485752</v>
      </c>
      <c r="J40" s="91">
        <f t="shared" si="30"/>
        <v>1552.259343272</v>
      </c>
      <c r="K40" s="36">
        <f>'Tariffs July 2018'!AW28</f>
        <v>0</v>
      </c>
      <c r="L40" s="36">
        <f>'Tariffs July 2018'!AX28</f>
        <v>0</v>
      </c>
      <c r="M40" s="36">
        <f>'Tariffs July 2018'!AY28</f>
        <v>0</v>
      </c>
      <c r="N40" s="36">
        <f>'Tariffs July 2018'!AZ28</f>
        <v>0</v>
      </c>
      <c r="O40" s="92">
        <f>($F$6*'Tariffs July 2018'!AT28/100)*4</f>
        <v>556.21440000000007</v>
      </c>
      <c r="P40" s="275">
        <f t="shared" si="36"/>
        <v>1411.14485752</v>
      </c>
      <c r="Q40" s="275">
        <f t="shared" si="34"/>
        <v>1411.14485752</v>
      </c>
      <c r="R40" s="275">
        <f t="shared" si="31"/>
        <v>854.93045751999989</v>
      </c>
      <c r="S40" s="275">
        <f t="shared" si="32"/>
        <v>854.93045751999989</v>
      </c>
      <c r="T40" s="93">
        <f t="shared" si="33"/>
        <v>940.42350327199995</v>
      </c>
      <c r="U40" s="93">
        <f t="shared" si="33"/>
        <v>940.42350327199995</v>
      </c>
      <c r="V40" s="94">
        <f>'Tariffs July 2018'!BI28</f>
        <v>0</v>
      </c>
      <c r="W40" s="94" t="str">
        <f>'Tariffs July 2018'!BJ28</f>
        <v>n</v>
      </c>
      <c r="X40" s="95">
        <f>'Tariffs July 2018'!G28</f>
        <v>41608</v>
      </c>
      <c r="Y40" s="112"/>
      <c r="Z40" s="112"/>
      <c r="AA40" s="112"/>
      <c r="AB40" s="112"/>
      <c r="AC40" s="112"/>
      <c r="AD40" s="112"/>
      <c r="AE40" s="112"/>
      <c r="AF40" s="112"/>
      <c r="AG40" s="112"/>
      <c r="AH40" s="112"/>
      <c r="AI40" s="112"/>
      <c r="AJ40" s="112"/>
      <c r="AK40" s="112"/>
    </row>
    <row r="41" spans="1:37" ht="14" x14ac:dyDescent="0.15">
      <c r="A41" s="89" t="str">
        <f>'Tariffs July 2018'!K29</f>
        <v>Powershop</v>
      </c>
      <c r="B41" s="36" t="str">
        <f>'Tariffs July 2018'!L29</f>
        <v>Power Saver</v>
      </c>
      <c r="C41" s="90">
        <f>91*'Tariffs July 2018'!M29/100</f>
        <v>95.058600000000013</v>
      </c>
      <c r="D41" s="90">
        <f>($K$5)*'Tariffs July 2018'!N29/100</f>
        <v>172.50791615999998</v>
      </c>
      <c r="E41" s="90">
        <v>0</v>
      </c>
      <c r="F41" s="90">
        <f>($L$5)*'Tariffs July 2018'!AE29/100</f>
        <v>25.283950740000005</v>
      </c>
      <c r="G41" s="90">
        <f t="shared" si="27"/>
        <v>292.85046690000001</v>
      </c>
      <c r="H41" s="90">
        <f t="shared" si="28"/>
        <v>791.16746760000001</v>
      </c>
      <c r="I41" s="91">
        <f t="shared" si="29"/>
        <v>1171.4018676000001</v>
      </c>
      <c r="J41" s="91">
        <f t="shared" si="30"/>
        <v>1288.5420543600001</v>
      </c>
      <c r="K41" s="36">
        <f>'Tariffs July 2018'!AW29</f>
        <v>0</v>
      </c>
      <c r="L41" s="36">
        <f>'Tariffs July 2018'!AX29</f>
        <v>0</v>
      </c>
      <c r="M41" s="36">
        <f>'Tariffs July 2018'!AY29</f>
        <v>12</v>
      </c>
      <c r="N41" s="36">
        <f>'Tariffs July 2018'!AZ29</f>
        <v>0</v>
      </c>
      <c r="O41" s="92">
        <f>($F$6*'Tariffs July 2018'!AT29/100)*4</f>
        <v>264.20184</v>
      </c>
      <c r="P41" s="275">
        <f>I41-(I41*K41/100)</f>
        <v>1171.4018676000001</v>
      </c>
      <c r="Q41" s="275">
        <f>P41-(P41*M41/100)</f>
        <v>1030.833643488</v>
      </c>
      <c r="R41" s="275">
        <f t="shared" si="31"/>
        <v>907.20002760000011</v>
      </c>
      <c r="S41" s="275">
        <f t="shared" si="32"/>
        <v>766.63180348800006</v>
      </c>
      <c r="T41" s="93">
        <f t="shared" si="33"/>
        <v>997.92003036000017</v>
      </c>
      <c r="U41" s="93">
        <f t="shared" si="33"/>
        <v>843.29498383680016</v>
      </c>
      <c r="V41" s="94">
        <f>'Tariffs July 2018'!BI29</f>
        <v>0</v>
      </c>
      <c r="W41" s="94" t="str">
        <f>'Tariffs July 2018'!BJ29</f>
        <v>n</v>
      </c>
      <c r="X41" s="95">
        <f>'Tariffs July 2018'!G29</f>
        <v>41820</v>
      </c>
      <c r="Y41" s="112"/>
      <c r="Z41" s="112"/>
      <c r="AA41" s="112"/>
      <c r="AB41" s="112"/>
      <c r="AC41" s="112"/>
      <c r="AD41" s="112"/>
      <c r="AE41" s="112"/>
      <c r="AF41" s="112"/>
      <c r="AG41" s="112"/>
      <c r="AH41" s="112"/>
      <c r="AI41" s="112"/>
      <c r="AJ41" s="112"/>
      <c r="AK41" s="112"/>
    </row>
    <row r="42" spans="1:37" ht="14" x14ac:dyDescent="0.15">
      <c r="A42" s="89" t="str">
        <f>'Tariffs July 2018'!K30</f>
        <v>Red Energy</v>
      </c>
      <c r="B42" s="36" t="str">
        <f>'Tariffs July 2018'!L30</f>
        <v>Easy Saver</v>
      </c>
      <c r="C42" s="90">
        <f>91*'Tariffs July 2018'!M30/100</f>
        <v>91.609699999999989</v>
      </c>
      <c r="D42" s="90">
        <f>($K$5)*'Tariffs July 2018'!N30/100</f>
        <v>176.91172739999999</v>
      </c>
      <c r="E42" s="90">
        <v>0</v>
      </c>
      <c r="F42" s="90">
        <f>($L$5)*'Tariffs July 2018'!AE30/100</f>
        <v>21.572422200000005</v>
      </c>
      <c r="G42" s="90">
        <f t="shared" si="27"/>
        <v>290.0938496</v>
      </c>
      <c r="H42" s="90">
        <f t="shared" si="28"/>
        <v>793.93659840000009</v>
      </c>
      <c r="I42" s="91">
        <f t="shared" si="29"/>
        <v>1160.3753984</v>
      </c>
      <c r="J42" s="91">
        <f t="shared" si="30"/>
        <v>1276.4129382400001</v>
      </c>
      <c r="K42" s="36">
        <f>'Tariffs July 2018'!AW30</f>
        <v>0</v>
      </c>
      <c r="L42" s="36">
        <f>'Tariffs July 2018'!AX30</f>
        <v>0</v>
      </c>
      <c r="M42" s="36">
        <f>'Tariffs July 2018'!AY30</f>
        <v>10</v>
      </c>
      <c r="N42" s="36">
        <f>'Tariffs July 2018'!AZ30</f>
        <v>0</v>
      </c>
      <c r="O42" s="92">
        <f>($F$6*'Tariffs July 2018'!AT30/100)*4</f>
        <v>319.82328000000001</v>
      </c>
      <c r="P42" s="275">
        <f t="shared" ref="P42:P45" si="37">I42</f>
        <v>1160.3753984</v>
      </c>
      <c r="Q42" s="275">
        <f>P42-(P42*M42/100)</f>
        <v>1044.3378585600001</v>
      </c>
      <c r="R42" s="275">
        <f t="shared" si="31"/>
        <v>840.55211839999993</v>
      </c>
      <c r="S42" s="275">
        <f t="shared" si="32"/>
        <v>724.51457856000002</v>
      </c>
      <c r="T42" s="93">
        <f t="shared" si="33"/>
        <v>924.60733024000001</v>
      </c>
      <c r="U42" s="93">
        <f t="shared" si="33"/>
        <v>796.96603641600007</v>
      </c>
      <c r="V42" s="94">
        <f>'Tariffs July 2018'!BI30</f>
        <v>0</v>
      </c>
      <c r="W42" s="94" t="str">
        <f>'Tariffs July 2018'!BJ30</f>
        <v>n</v>
      </c>
      <c r="X42" s="95">
        <f>'Tariffs July 2018'!G30</f>
        <v>41820</v>
      </c>
      <c r="Y42" s="112"/>
      <c r="Z42" s="112"/>
      <c r="AA42" s="112"/>
      <c r="AB42" s="112"/>
      <c r="AC42" s="112"/>
      <c r="AD42" s="112"/>
      <c r="AE42" s="112"/>
      <c r="AF42" s="112"/>
      <c r="AG42" s="112"/>
      <c r="AH42" s="112"/>
      <c r="AI42" s="112"/>
      <c r="AJ42" s="112"/>
      <c r="AK42" s="112"/>
    </row>
    <row r="43" spans="1:37" ht="14" x14ac:dyDescent="0.15">
      <c r="A43" s="89" t="str">
        <f>'Tariffs July 2018'!K31</f>
        <v>Amaysim</v>
      </c>
      <c r="B43" s="36" t="str">
        <f>'Tariffs July 2018'!L31</f>
        <v>Solar 4</v>
      </c>
      <c r="C43" s="90">
        <f>91*'Tariffs July 2018'!M31/100</f>
        <v>109.10899999999999</v>
      </c>
      <c r="D43" s="90">
        <f>($K$5)*'Tariffs July 2018'!N31/100</f>
        <v>205.00500599999998</v>
      </c>
      <c r="E43" s="90">
        <v>0</v>
      </c>
      <c r="F43" s="90">
        <f>($L$5)*'Tariffs July 2018'!AE31/100</f>
        <v>30.817746000000003</v>
      </c>
      <c r="G43" s="90">
        <f t="shared" ref="G43" si="38">SUM(C43:F43)</f>
        <v>344.93175199999996</v>
      </c>
      <c r="H43" s="90">
        <f t="shared" ref="H43" si="39">(G43-C43)*4</f>
        <v>943.29100799999992</v>
      </c>
      <c r="I43" s="91">
        <f t="shared" ref="I43" si="40">G43*4</f>
        <v>1379.7270079999998</v>
      </c>
      <c r="J43" s="91">
        <f t="shared" ref="J43" si="41">I43*1.1</f>
        <v>1517.6997088000001</v>
      </c>
      <c r="K43" s="36">
        <f>'Tariffs July 2018'!AW31</f>
        <v>0</v>
      </c>
      <c r="L43" s="36">
        <f>'Tariffs July 2018'!AX31</f>
        <v>0</v>
      </c>
      <c r="M43" s="36">
        <f>'Tariffs July 2018'!AY31</f>
        <v>5</v>
      </c>
      <c r="N43" s="36">
        <f>'Tariffs July 2018'!AZ31</f>
        <v>0</v>
      </c>
      <c r="O43" s="92">
        <f>($F$6*'Tariffs July 2018'!AT31/100)*4</f>
        <v>389.35007999999999</v>
      </c>
      <c r="P43" s="275">
        <f t="shared" si="37"/>
        <v>1379.7270079999998</v>
      </c>
      <c r="Q43" s="275">
        <f>P43-(P43*M43/100)</f>
        <v>1310.7406575999998</v>
      </c>
      <c r="R43" s="275">
        <f t="shared" ref="R43" si="42">P43-O43</f>
        <v>990.37692799999991</v>
      </c>
      <c r="S43" s="275">
        <f t="shared" ref="S43" si="43">Q43-O43</f>
        <v>921.39057759999992</v>
      </c>
      <c r="T43" s="93">
        <f t="shared" ref="T43" si="44">R43*1.1</f>
        <v>1089.4146208</v>
      </c>
      <c r="U43" s="93">
        <f t="shared" ref="U43" si="45">S43*1.1</f>
        <v>1013.52963536</v>
      </c>
      <c r="V43" s="94">
        <f>'Tariffs July 2018'!BI31</f>
        <v>0</v>
      </c>
      <c r="W43" s="94" t="str">
        <f>'Tariffs July 2018'!BJ31</f>
        <v>n</v>
      </c>
      <c r="X43" s="95">
        <f>'Tariffs July 2018'!G31</f>
        <v>41820</v>
      </c>
      <c r="Y43" s="112"/>
      <c r="Z43" s="112"/>
      <c r="AA43" s="112"/>
      <c r="AB43" s="112"/>
      <c r="AC43" s="112"/>
      <c r="AD43" s="112"/>
      <c r="AE43" s="112"/>
      <c r="AF43" s="112"/>
      <c r="AG43" s="112"/>
      <c r="AH43" s="112"/>
      <c r="AI43" s="112"/>
      <c r="AJ43" s="112"/>
      <c r="AK43" s="112"/>
    </row>
    <row r="44" spans="1:37" ht="14" x14ac:dyDescent="0.15">
      <c r="A44" s="89" t="str">
        <f>'Tariffs July 2018'!K32</f>
        <v>Alinta Energy</v>
      </c>
      <c r="B44" s="36" t="str">
        <f>'Tariffs July 2018'!L32</f>
        <v>Home Saver Plus</v>
      </c>
      <c r="C44" s="90">
        <f>91*'Tariffs July 2018'!M32/100</f>
        <v>98.44380000000001</v>
      </c>
      <c r="D44" s="90">
        <f>($K$5)*'Tariffs July 2018'!N32/100</f>
        <v>197.412228</v>
      </c>
      <c r="E44" s="90">
        <v>0</v>
      </c>
      <c r="F44" s="90">
        <f>($L$5)*'Tariffs July 2018'!AE32/100</f>
        <v>22.778334000000005</v>
      </c>
      <c r="G44" s="90">
        <f t="shared" ref="G44:G45" si="46">SUM(C44:F44)</f>
        <v>318.63436200000007</v>
      </c>
      <c r="H44" s="90">
        <f t="shared" ref="H44:H45" si="47">(G44-C44)*4</f>
        <v>880.76224800000023</v>
      </c>
      <c r="I44" s="91">
        <f t="shared" ref="I44:I45" si="48">G44*4</f>
        <v>1274.5374480000003</v>
      </c>
      <c r="J44" s="91">
        <f t="shared" ref="J44:J45" si="49">I44*1.1</f>
        <v>1401.9911928000004</v>
      </c>
      <c r="K44" s="36">
        <f>'Tariffs July 2018'!AW32</f>
        <v>0</v>
      </c>
      <c r="L44" s="36">
        <f>'Tariffs July 2018'!AX32</f>
        <v>0</v>
      </c>
      <c r="M44" s="36">
        <f>'Tariffs July 2018'!AY32</f>
        <v>0</v>
      </c>
      <c r="N44" s="36">
        <f>'Tariffs July 2018'!AZ32</f>
        <v>28</v>
      </c>
      <c r="O44" s="92">
        <f>($F$6*'Tariffs July 2018'!AT32/100)*4</f>
        <v>305.91792000000004</v>
      </c>
      <c r="P44" s="275">
        <f t="shared" si="37"/>
        <v>1274.5374480000003</v>
      </c>
      <c r="Q44" s="275">
        <f>P44-(H44*N44/100)</f>
        <v>1027.9240185600001</v>
      </c>
      <c r="R44" s="275">
        <f t="shared" ref="R44:R45" si="50">P44-O44</f>
        <v>968.61952800000017</v>
      </c>
      <c r="S44" s="275">
        <f t="shared" ref="S44:S45" si="51">Q44-O44</f>
        <v>722.00609856000005</v>
      </c>
      <c r="T44" s="93">
        <f t="shared" ref="T44:T45" si="52">R44*1.1</f>
        <v>1065.4814808000003</v>
      </c>
      <c r="U44" s="93">
        <f t="shared" ref="U44:U45" si="53">S44*1.1</f>
        <v>794.20670841600008</v>
      </c>
      <c r="V44" s="94">
        <f>'Tariffs July 2018'!BI32</f>
        <v>0</v>
      </c>
      <c r="W44" s="94" t="str">
        <f>'Tariffs July 2018'!BJ32</f>
        <v>n</v>
      </c>
      <c r="X44" s="95">
        <f>'Tariffs July 2018'!G32</f>
        <v>41680</v>
      </c>
      <c r="Y44" s="112"/>
      <c r="Z44" s="112"/>
      <c r="AA44" s="112"/>
      <c r="AB44" s="112"/>
      <c r="AC44" s="112"/>
      <c r="AD44" s="112"/>
      <c r="AE44" s="112"/>
      <c r="AF44" s="112"/>
      <c r="AG44" s="112"/>
      <c r="AH44" s="112"/>
      <c r="AI44" s="112"/>
      <c r="AJ44" s="112"/>
      <c r="AK44" s="112"/>
    </row>
    <row r="45" spans="1:37" ht="15" thickBot="1" x14ac:dyDescent="0.2">
      <c r="A45" s="96" t="str">
        <f>'Tariffs July 2018'!K33</f>
        <v>Q Energy</v>
      </c>
      <c r="B45" s="97" t="str">
        <f>'Tariffs July 2018'!L33</f>
        <v>Flexi Saver Home</v>
      </c>
      <c r="C45" s="98">
        <f>91*'Tariffs July 2018'!M33/100</f>
        <v>90.09</v>
      </c>
      <c r="D45" s="98">
        <f>($K$5)*'Tariffs July 2018'!N33/100</f>
        <v>142.82015418</v>
      </c>
      <c r="E45" s="98">
        <v>0</v>
      </c>
      <c r="F45" s="98">
        <f>($L$5)*'Tariffs July 2018'!AE33/100</f>
        <v>14.658527880000001</v>
      </c>
      <c r="G45" s="98">
        <f t="shared" si="46"/>
        <v>247.56868206000001</v>
      </c>
      <c r="H45" s="98">
        <f t="shared" si="47"/>
        <v>629.91472824000004</v>
      </c>
      <c r="I45" s="99">
        <f t="shared" si="48"/>
        <v>990.27472824000006</v>
      </c>
      <c r="J45" s="99">
        <f t="shared" si="49"/>
        <v>1089.3022010640002</v>
      </c>
      <c r="K45" s="97">
        <f>'Tariffs July 2018'!AW33</f>
        <v>0</v>
      </c>
      <c r="L45" s="97">
        <f>'Tariffs July 2018'!AX33</f>
        <v>0</v>
      </c>
      <c r="M45" s="97">
        <f>'Tariffs July 2018'!AY33</f>
        <v>0</v>
      </c>
      <c r="N45" s="97">
        <f>'Tariffs July 2018'!AZ33</f>
        <v>0</v>
      </c>
      <c r="O45" s="100">
        <f>($F$6*'Tariffs July 2018'!AT33/100)*4</f>
        <v>222.48576</v>
      </c>
      <c r="P45" s="276">
        <f t="shared" si="37"/>
        <v>990.27472824000006</v>
      </c>
      <c r="Q45" s="276">
        <f>P45-(H45*N45/100)</f>
        <v>990.27472824000006</v>
      </c>
      <c r="R45" s="276">
        <f t="shared" si="50"/>
        <v>767.78896824000003</v>
      </c>
      <c r="S45" s="276">
        <f t="shared" si="51"/>
        <v>767.78896824000003</v>
      </c>
      <c r="T45" s="101">
        <f t="shared" si="52"/>
        <v>844.5678650640001</v>
      </c>
      <c r="U45" s="101">
        <f t="shared" si="53"/>
        <v>844.5678650640001</v>
      </c>
      <c r="V45" s="102">
        <f>'Tariffs July 2018'!BI33</f>
        <v>24</v>
      </c>
      <c r="W45" s="102" t="str">
        <f>'Tariffs July 2018'!BJ33</f>
        <v>n</v>
      </c>
      <c r="X45" s="103">
        <f>'Tariffs July 2018'!G33</f>
        <v>41801</v>
      </c>
      <c r="Y45" s="112"/>
      <c r="Z45" s="112"/>
      <c r="AA45" s="112"/>
      <c r="AB45" s="112"/>
      <c r="AC45" s="112"/>
      <c r="AD45" s="112"/>
      <c r="AE45" s="112"/>
      <c r="AF45" s="112"/>
      <c r="AG45" s="112"/>
      <c r="AH45" s="112"/>
      <c r="AI45" s="112"/>
      <c r="AJ45" s="112"/>
      <c r="AK45" s="112"/>
    </row>
    <row r="46" spans="1:37" s="113" customFormat="1" ht="14" x14ac:dyDescent="0.15">
      <c r="X46" s="112"/>
      <c r="Y46" s="112"/>
      <c r="Z46" s="112"/>
      <c r="AA46" s="112"/>
      <c r="AB46" s="112"/>
      <c r="AC46" s="112"/>
      <c r="AD46" s="112"/>
      <c r="AE46" s="112"/>
      <c r="AF46" s="112"/>
      <c r="AG46" s="112"/>
      <c r="AH46" s="112"/>
      <c r="AI46" s="112"/>
      <c r="AJ46" s="112"/>
      <c r="AK46" s="112"/>
    </row>
    <row r="47" spans="1:37" s="113" customFormat="1" ht="15" thickBot="1" x14ac:dyDescent="0.2">
      <c r="X47" s="112"/>
      <c r="Y47" s="112"/>
      <c r="Z47" s="112"/>
      <c r="AA47" s="112"/>
      <c r="AB47" s="112"/>
      <c r="AC47" s="112"/>
      <c r="AD47" s="112"/>
      <c r="AE47" s="112"/>
      <c r="AF47" s="112"/>
      <c r="AG47" s="112"/>
      <c r="AH47" s="112"/>
      <c r="AI47" s="112"/>
      <c r="AJ47" s="112"/>
      <c r="AK47" s="112"/>
    </row>
    <row r="48" spans="1:37" ht="14" x14ac:dyDescent="0.15">
      <c r="A48" s="86" t="s">
        <v>201</v>
      </c>
      <c r="B48" s="87"/>
      <c r="C48" s="87"/>
      <c r="D48" s="104"/>
      <c r="E48" s="104"/>
      <c r="F48" s="104"/>
      <c r="G48" s="105"/>
      <c r="H48" s="105"/>
      <c r="I48" s="87"/>
      <c r="J48" s="87"/>
      <c r="K48" s="87"/>
      <c r="L48" s="87"/>
      <c r="M48" s="87"/>
      <c r="N48" s="87"/>
      <c r="O48" s="87"/>
      <c r="P48" s="87"/>
      <c r="Q48" s="87"/>
      <c r="R48" s="87"/>
      <c r="S48" s="87"/>
      <c r="T48" s="87"/>
      <c r="U48" s="87"/>
      <c r="V48" s="87"/>
      <c r="W48" s="87"/>
      <c r="X48" s="88"/>
      <c r="Y48" s="112"/>
      <c r="Z48" s="112"/>
      <c r="AA48" s="112"/>
      <c r="AB48" s="112"/>
      <c r="AC48" s="112"/>
      <c r="AD48" s="112"/>
      <c r="AE48" s="112"/>
      <c r="AF48" s="112"/>
      <c r="AG48" s="112"/>
      <c r="AH48" s="112"/>
      <c r="AI48" s="112"/>
      <c r="AJ48" s="112"/>
      <c r="AK48" s="112"/>
    </row>
    <row r="49" spans="1:37" ht="75" x14ac:dyDescent="0.15">
      <c r="A49" s="277" t="s">
        <v>184</v>
      </c>
      <c r="B49" s="278" t="s">
        <v>222</v>
      </c>
      <c r="C49" s="279" t="s">
        <v>211</v>
      </c>
      <c r="D49" s="279" t="s">
        <v>113</v>
      </c>
      <c r="E49" s="280" t="s">
        <v>232</v>
      </c>
      <c r="F49" s="279" t="s">
        <v>235</v>
      </c>
      <c r="G49" s="279" t="s">
        <v>234</v>
      </c>
      <c r="H49" s="281" t="s">
        <v>206</v>
      </c>
      <c r="I49" s="281" t="s">
        <v>224</v>
      </c>
      <c r="J49" s="282" t="s">
        <v>214</v>
      </c>
      <c r="K49" s="283" t="s">
        <v>215</v>
      </c>
      <c r="L49" s="283" t="s">
        <v>189</v>
      </c>
      <c r="M49" s="283" t="s">
        <v>127</v>
      </c>
      <c r="N49" s="283" t="s">
        <v>209</v>
      </c>
      <c r="O49" s="284" t="s">
        <v>233</v>
      </c>
      <c r="P49" s="285" t="s">
        <v>190</v>
      </c>
      <c r="Q49" s="285" t="s">
        <v>148</v>
      </c>
      <c r="R49" s="285" t="s">
        <v>118</v>
      </c>
      <c r="S49" s="285" t="s">
        <v>161</v>
      </c>
      <c r="T49" s="284" t="s">
        <v>199</v>
      </c>
      <c r="U49" s="284" t="s">
        <v>210</v>
      </c>
      <c r="V49" s="288" t="s">
        <v>149</v>
      </c>
      <c r="W49" s="283" t="s">
        <v>150</v>
      </c>
      <c r="X49" s="287" t="s">
        <v>56</v>
      </c>
      <c r="Y49" s="112"/>
      <c r="Z49" s="112"/>
      <c r="AA49" s="112"/>
      <c r="AB49" s="112"/>
      <c r="AC49" s="112"/>
      <c r="AD49" s="112"/>
      <c r="AE49" s="112"/>
      <c r="AF49" s="112"/>
      <c r="AG49" s="112"/>
      <c r="AH49" s="112"/>
      <c r="AI49" s="112"/>
      <c r="AJ49" s="112"/>
      <c r="AK49" s="112"/>
    </row>
    <row r="50" spans="1:37" ht="14" x14ac:dyDescent="0.15">
      <c r="A50" s="89" t="str">
        <f>'Tariffs July 2018'!K34</f>
        <v>AGL</v>
      </c>
      <c r="B50" s="36" t="str">
        <f>'Tariffs July 2018'!L34</f>
        <v xml:space="preserve">Solar Savers </v>
      </c>
      <c r="C50" s="90">
        <f>91*'Tariffs July 2018'!M34/100</f>
        <v>92.82</v>
      </c>
      <c r="D50" s="90">
        <f>($K$5)*'Tariffs July 2018'!N34/100</f>
        <v>193.61583899999997</v>
      </c>
      <c r="E50" s="90">
        <v>0</v>
      </c>
      <c r="F50" s="90">
        <f>($L$5)*'Tariffs July 2018'!AE34/100</f>
        <v>29.209863600000002</v>
      </c>
      <c r="G50" s="90">
        <f>SUM(C50:F50)</f>
        <v>315.64570259999999</v>
      </c>
      <c r="H50" s="90">
        <f>(G50-C50)*4</f>
        <v>891.3028104</v>
      </c>
      <c r="I50" s="91">
        <f>G50*4</f>
        <v>1262.5828104</v>
      </c>
      <c r="J50" s="91">
        <f>I50*1.1</f>
        <v>1388.8410914400001</v>
      </c>
      <c r="K50" s="36">
        <f>'Tariffs July 2018'!AW34</f>
        <v>0</v>
      </c>
      <c r="L50" s="36">
        <f>'Tariffs July 2018'!AX34</f>
        <v>0</v>
      </c>
      <c r="M50" s="36">
        <f>'Tariffs July 2018'!AY34</f>
        <v>0</v>
      </c>
      <c r="N50" s="36">
        <f>'Tariffs July 2018'!AZ34</f>
        <v>0</v>
      </c>
      <c r="O50" s="92">
        <f>($F$6*'Tariffs July 2018'!AT34/100)*4</f>
        <v>556.21440000000007</v>
      </c>
      <c r="P50" s="275">
        <f>I50-(I50*K50/100)</f>
        <v>1262.5828104</v>
      </c>
      <c r="Q50" s="275">
        <f>P50-(H50*N50/100)</f>
        <v>1262.5828104</v>
      </c>
      <c r="R50" s="275">
        <f>P50-O50</f>
        <v>706.3684103999999</v>
      </c>
      <c r="S50" s="275">
        <f>Q50-O50</f>
        <v>706.3684103999999</v>
      </c>
      <c r="T50" s="93">
        <f>R50*1.1</f>
        <v>777.00525143999994</v>
      </c>
      <c r="U50" s="93">
        <f>S50*1.1</f>
        <v>777.00525143999994</v>
      </c>
      <c r="V50" s="94">
        <f>'Tariffs July 2018'!BI34</f>
        <v>0</v>
      </c>
      <c r="W50" s="94" t="str">
        <f>'Tariffs July 2018'!BJ34</f>
        <v>n</v>
      </c>
      <c r="X50" s="95">
        <f>'Tariffs July 2018'!G34</f>
        <v>41822</v>
      </c>
      <c r="Y50" s="112"/>
      <c r="Z50" s="112"/>
      <c r="AA50" s="112"/>
      <c r="AB50" s="112"/>
      <c r="AC50" s="112"/>
      <c r="AD50" s="112"/>
      <c r="AE50" s="112"/>
      <c r="AF50" s="112"/>
      <c r="AG50" s="112"/>
      <c r="AH50" s="112"/>
      <c r="AI50" s="112"/>
      <c r="AJ50" s="112"/>
      <c r="AK50" s="112"/>
    </row>
    <row r="51" spans="1:37" ht="14" x14ac:dyDescent="0.15">
      <c r="A51" s="89" t="str">
        <f>'Tariffs July 2018'!K35</f>
        <v>Click Energy</v>
      </c>
      <c r="B51" s="36" t="str">
        <f>'Tariffs July 2018'!L35</f>
        <v>Solar Bright</v>
      </c>
      <c r="C51" s="90">
        <f>91*'Tariffs July 2018'!M35/100</f>
        <v>109.10899999999999</v>
      </c>
      <c r="D51" s="90">
        <f>($K$5)*'Tariffs July 2018'!N35/100</f>
        <v>205.00500599999998</v>
      </c>
      <c r="E51" s="90">
        <v>0</v>
      </c>
      <c r="F51" s="90">
        <f>($L$5)*'Tariffs July 2018'!AE35/100</f>
        <v>33.631540200000003</v>
      </c>
      <c r="G51" s="90">
        <f>SUM(C51:F51)</f>
        <v>347.74554619999998</v>
      </c>
      <c r="H51" s="90">
        <f t="shared" ref="H51:H62" si="54">(G51-C51)*4</f>
        <v>954.54618479999999</v>
      </c>
      <c r="I51" s="91">
        <f t="shared" ref="I51:I62" si="55">G51*4</f>
        <v>1390.9821847999999</v>
      </c>
      <c r="J51" s="91">
        <f t="shared" ref="J51:J62" si="56">I51*1.1</f>
        <v>1530.0804032799999</v>
      </c>
      <c r="K51" s="36">
        <f>'Tariffs July 2018'!AW35</f>
        <v>0</v>
      </c>
      <c r="L51" s="36">
        <f>'Tariffs July 2018'!AX35</f>
        <v>0</v>
      </c>
      <c r="M51" s="36">
        <f>'Tariffs July 2018'!AY35</f>
        <v>0</v>
      </c>
      <c r="N51" s="36">
        <f>'Tariffs July 2018'!AZ35</f>
        <v>0</v>
      </c>
      <c r="O51" s="92">
        <f>($F$6*'Tariffs July 2018'!AT35/100)*4</f>
        <v>444.97152</v>
      </c>
      <c r="P51" s="275">
        <f>I51</f>
        <v>1390.9821847999999</v>
      </c>
      <c r="Q51" s="275">
        <f>P51-(P51*M51/100)</f>
        <v>1390.9821847999999</v>
      </c>
      <c r="R51" s="275">
        <f t="shared" ref="R51:R62" si="57">P51-O51</f>
        <v>946.01066479999986</v>
      </c>
      <c r="S51" s="275">
        <f t="shared" ref="S51:S62" si="58">Q51-O51</f>
        <v>946.01066479999986</v>
      </c>
      <c r="T51" s="93">
        <f t="shared" ref="T51:U63" si="59">R51*1.1</f>
        <v>1040.61173128</v>
      </c>
      <c r="U51" s="93">
        <f t="shared" si="59"/>
        <v>1040.61173128</v>
      </c>
      <c r="V51" s="94">
        <f>'Tariffs July 2018'!BI35</f>
        <v>0</v>
      </c>
      <c r="W51" s="94" t="str">
        <f>'Tariffs July 2018'!BJ35</f>
        <v>n</v>
      </c>
      <c r="X51" s="95">
        <f>'Tariffs July 2018'!G35</f>
        <v>41820</v>
      </c>
      <c r="Y51" s="112"/>
      <c r="Z51" s="112"/>
      <c r="AA51" s="112"/>
      <c r="AB51" s="112"/>
      <c r="AC51" s="112"/>
      <c r="AD51" s="112"/>
      <c r="AE51" s="112"/>
      <c r="AF51" s="112"/>
      <c r="AG51" s="112"/>
      <c r="AH51" s="112"/>
      <c r="AI51" s="112"/>
      <c r="AJ51" s="112"/>
      <c r="AK51" s="112"/>
    </row>
    <row r="52" spans="1:37" ht="14" x14ac:dyDescent="0.15">
      <c r="A52" s="89" t="str">
        <f>'Tariffs July 2018'!K36</f>
        <v>Diamond Energy</v>
      </c>
      <c r="B52" s="36" t="str">
        <f>'Tariffs July 2018'!L36</f>
        <v>Pay on time discount</v>
      </c>
      <c r="C52" s="90">
        <f>91*'Tariffs July 2018'!M36/100</f>
        <v>116.75300000000001</v>
      </c>
      <c r="D52" s="90">
        <f>($K$5)*'Tariffs July 2018'!N36/100</f>
        <v>169.69858830000001</v>
      </c>
      <c r="E52" s="90">
        <v>0</v>
      </c>
      <c r="F52" s="90">
        <f>($L$5)*'Tariffs July 2018'!AE36/100</f>
        <v>24.935576220000002</v>
      </c>
      <c r="G52" s="90">
        <f t="shared" ref="G52:G62" si="60">SUM(C52:F52)</f>
        <v>311.38716452000006</v>
      </c>
      <c r="H52" s="90">
        <f t="shared" si="54"/>
        <v>778.53665808000017</v>
      </c>
      <c r="I52" s="91">
        <f t="shared" si="55"/>
        <v>1245.5486580800002</v>
      </c>
      <c r="J52" s="91">
        <f t="shared" si="56"/>
        <v>1370.1035238880004</v>
      </c>
      <c r="K52" s="36">
        <f>'Tariffs July 2018'!AW36</f>
        <v>0</v>
      </c>
      <c r="L52" s="36">
        <f>'Tariffs July 2018'!AX36</f>
        <v>0</v>
      </c>
      <c r="M52" s="36">
        <f>'Tariffs July 2018'!AY36</f>
        <v>7</v>
      </c>
      <c r="N52" s="36">
        <f>'Tariffs July 2018'!AZ36</f>
        <v>0</v>
      </c>
      <c r="O52" s="92">
        <f>($F$6*'Tariffs July 2018'!AT36/100)*4</f>
        <v>278.10720000000003</v>
      </c>
      <c r="P52" s="275">
        <f>I52</f>
        <v>1245.5486580800002</v>
      </c>
      <c r="Q52" s="275">
        <f>P52-(P52*M52/100)</f>
        <v>1158.3602520144002</v>
      </c>
      <c r="R52" s="275">
        <f t="shared" si="57"/>
        <v>967.44145808000019</v>
      </c>
      <c r="S52" s="275">
        <f t="shared" si="58"/>
        <v>880.25305201440017</v>
      </c>
      <c r="T52" s="93">
        <f t="shared" si="59"/>
        <v>1064.1856038880003</v>
      </c>
      <c r="U52" s="93">
        <f t="shared" si="59"/>
        <v>968.27835721584029</v>
      </c>
      <c r="V52" s="94">
        <f>'Tariffs July 2018'!BI36</f>
        <v>0</v>
      </c>
      <c r="W52" s="94" t="str">
        <f>'Tariffs July 2018'!BJ36</f>
        <v>n</v>
      </c>
      <c r="X52" s="95">
        <f>'Tariffs July 2018'!G36</f>
        <v>41851</v>
      </c>
      <c r="Y52" s="112"/>
      <c r="Z52" s="112"/>
      <c r="AA52" s="112"/>
      <c r="AB52" s="112"/>
      <c r="AC52" s="112"/>
      <c r="AD52" s="112"/>
      <c r="AE52" s="112"/>
      <c r="AF52" s="112"/>
      <c r="AG52" s="112"/>
      <c r="AH52" s="112"/>
      <c r="AI52" s="112"/>
      <c r="AJ52" s="112"/>
      <c r="AK52" s="112"/>
    </row>
    <row r="53" spans="1:37" ht="14" x14ac:dyDescent="0.15">
      <c r="A53" s="89" t="str">
        <f>'Tariffs July 2018'!K37</f>
        <v>Dodo Power &amp; Gas</v>
      </c>
      <c r="B53" s="36" t="str">
        <f>'Tariffs July 2018'!L37</f>
        <v>Market offer</v>
      </c>
      <c r="C53" s="90">
        <f>91*'Tariffs July 2018'!M37/100</f>
        <v>108.381</v>
      </c>
      <c r="D53" s="90">
        <f>($K$5)*'Tariffs July 2018'!N37/100</f>
        <v>199.31042249999999</v>
      </c>
      <c r="E53" s="90">
        <v>0</v>
      </c>
      <c r="F53" s="90">
        <f>($L$5)*'Tariffs July 2018'!AE37/100</f>
        <v>29.812819500000003</v>
      </c>
      <c r="G53" s="90">
        <f t="shared" si="60"/>
        <v>337.50424199999998</v>
      </c>
      <c r="H53" s="90">
        <f t="shared" si="54"/>
        <v>916.49296799999991</v>
      </c>
      <c r="I53" s="91">
        <f t="shared" si="55"/>
        <v>1350.0169679999999</v>
      </c>
      <c r="J53" s="91">
        <f t="shared" si="56"/>
        <v>1485.0186648000001</v>
      </c>
      <c r="K53" s="36">
        <f>'Tariffs July 2018'!AW37</f>
        <v>0</v>
      </c>
      <c r="L53" s="36">
        <f>'Tariffs July 2018'!AX37</f>
        <v>0</v>
      </c>
      <c r="M53" s="36">
        <f>'Tariffs July 2018'!AY37</f>
        <v>0</v>
      </c>
      <c r="N53" s="36">
        <f>'Tariffs July 2018'!AZ37</f>
        <v>0</v>
      </c>
      <c r="O53" s="92">
        <f>($F$6*'Tariffs July 2018'!AT37/100)*4</f>
        <v>236.39112</v>
      </c>
      <c r="P53" s="275">
        <f>I53</f>
        <v>1350.0169679999999</v>
      </c>
      <c r="Q53" s="275">
        <f t="shared" ref="Q53:Q60" si="61">P53-(H53*N53/100)</f>
        <v>1350.0169679999999</v>
      </c>
      <c r="R53" s="275">
        <f t="shared" si="57"/>
        <v>1113.6258479999999</v>
      </c>
      <c r="S53" s="275">
        <f t="shared" si="58"/>
        <v>1113.6258479999999</v>
      </c>
      <c r="T53" s="93">
        <f t="shared" si="59"/>
        <v>1224.9884328000001</v>
      </c>
      <c r="U53" s="93">
        <f t="shared" si="59"/>
        <v>1224.9884328000001</v>
      </c>
      <c r="V53" s="94">
        <f>'Tariffs July 2018'!BI37</f>
        <v>0</v>
      </c>
      <c r="W53" s="94" t="str">
        <f>'Tariffs July 2018'!BJ37</f>
        <v>n</v>
      </c>
      <c r="X53" s="95">
        <f>'Tariffs July 2018'!G37</f>
        <v>41692</v>
      </c>
      <c r="Y53" s="112"/>
      <c r="Z53" s="112"/>
      <c r="AA53" s="112"/>
      <c r="AB53" s="112"/>
      <c r="AC53" s="112"/>
      <c r="AD53" s="112"/>
      <c r="AE53" s="112"/>
      <c r="AF53" s="112"/>
      <c r="AG53" s="112"/>
      <c r="AH53" s="112"/>
      <c r="AI53" s="112"/>
      <c r="AJ53" s="112"/>
      <c r="AK53" s="112"/>
    </row>
    <row r="54" spans="1:37" ht="14" x14ac:dyDescent="0.15">
      <c r="A54" s="89" t="str">
        <f>'Tariffs July 2018'!K38</f>
        <v>EnergyAustralia</v>
      </c>
      <c r="B54" s="36" t="str">
        <f>'Tariffs July 2018'!L38</f>
        <v>Anytime Saver</v>
      </c>
      <c r="C54" s="90">
        <f>91*'Tariffs July 2018'!M38/100</f>
        <v>108.836</v>
      </c>
      <c r="D54" s="90">
        <f>($K$5)*'Tariffs July 2018'!N38/100</f>
        <v>191.3380056</v>
      </c>
      <c r="E54" s="90">
        <v>0</v>
      </c>
      <c r="F54" s="90">
        <f>($L$5)*'Tariffs July 2018'!AE38/100</f>
        <v>27.200010600000006</v>
      </c>
      <c r="G54" s="90">
        <f t="shared" si="60"/>
        <v>327.37401619999997</v>
      </c>
      <c r="H54" s="90">
        <f t="shared" si="54"/>
        <v>874.15206479999983</v>
      </c>
      <c r="I54" s="91">
        <f t="shared" si="55"/>
        <v>1309.4960647999999</v>
      </c>
      <c r="J54" s="91">
        <f t="shared" si="56"/>
        <v>1440.4456712799999</v>
      </c>
      <c r="K54" s="36">
        <f>'Tariffs July 2018'!AW38</f>
        <v>0</v>
      </c>
      <c r="L54" s="36">
        <f>'Tariffs July 2018'!AX38</f>
        <v>28</v>
      </c>
      <c r="M54" s="36">
        <f>'Tariffs July 2018'!AY38</f>
        <v>0</v>
      </c>
      <c r="N54" s="36">
        <f>'Tariffs July 2018'!AZ38</f>
        <v>0</v>
      </c>
      <c r="O54" s="92">
        <f>($F$6*'Tariffs July 2018'!AT38/100)*4</f>
        <v>447.75259200000005</v>
      </c>
      <c r="P54" s="275">
        <f>I54-(H54*L54/100)</f>
        <v>1064.733486656</v>
      </c>
      <c r="Q54" s="275">
        <f t="shared" si="61"/>
        <v>1064.733486656</v>
      </c>
      <c r="R54" s="275">
        <f t="shared" si="57"/>
        <v>616.98089465599992</v>
      </c>
      <c r="S54" s="275">
        <f t="shared" si="58"/>
        <v>616.98089465599992</v>
      </c>
      <c r="T54" s="93">
        <f t="shared" si="59"/>
        <v>678.67898412159991</v>
      </c>
      <c r="U54" s="93">
        <f t="shared" si="59"/>
        <v>678.67898412159991</v>
      </c>
      <c r="V54" s="94">
        <f>'Tariffs July 2018'!BI38</f>
        <v>0</v>
      </c>
      <c r="W54" s="94" t="str">
        <f>'Tariffs July 2018'!BJ38</f>
        <v>n</v>
      </c>
      <c r="X54" s="95">
        <f>'Tariffs July 2018'!G38</f>
        <v>41821</v>
      </c>
      <c r="Y54" s="112"/>
      <c r="Z54" s="112"/>
      <c r="AA54" s="112"/>
      <c r="AB54" s="112"/>
      <c r="AC54" s="112"/>
      <c r="AD54" s="112"/>
      <c r="AE54" s="112"/>
      <c r="AF54" s="112"/>
      <c r="AG54" s="112"/>
      <c r="AH54" s="112"/>
      <c r="AI54" s="112"/>
      <c r="AJ54" s="112"/>
      <c r="AK54" s="112"/>
    </row>
    <row r="55" spans="1:37" ht="14" x14ac:dyDescent="0.15">
      <c r="A55" s="89" t="str">
        <f>'Tariffs July 2018'!K39</f>
        <v>Energy Locals</v>
      </c>
      <c r="B55" s="36" t="str">
        <f>'Tariffs July 2018'!L39</f>
        <v>Save Me</v>
      </c>
      <c r="C55" s="90">
        <f>91*'Tariffs July 2018'!M39/100</f>
        <v>93.73</v>
      </c>
      <c r="D55" s="90">
        <f>($K$5)*'Tariffs July 2018'!N39/100</f>
        <v>174.633894</v>
      </c>
      <c r="E55" s="90">
        <v>0</v>
      </c>
      <c r="F55" s="90">
        <f>($L$5)*'Tariffs July 2018'!AE39/100</f>
        <v>28.137942000000002</v>
      </c>
      <c r="G55" s="90">
        <f t="shared" si="60"/>
        <v>296.50183600000003</v>
      </c>
      <c r="H55" s="90">
        <f t="shared" si="54"/>
        <v>811.08734400000003</v>
      </c>
      <c r="I55" s="91">
        <f t="shared" si="55"/>
        <v>1186.0073440000001</v>
      </c>
      <c r="J55" s="91">
        <f t="shared" si="56"/>
        <v>1304.6080784000003</v>
      </c>
      <c r="K55" s="36">
        <f>'Tariffs July 2018'!AW39</f>
        <v>0</v>
      </c>
      <c r="L55" s="36">
        <f>'Tariffs July 2018'!AX39</f>
        <v>0</v>
      </c>
      <c r="M55" s="36">
        <f>'Tariffs July 2018'!AY39</f>
        <v>0</v>
      </c>
      <c r="N55" s="36">
        <f>'Tariffs July 2018'!AZ39</f>
        <v>0</v>
      </c>
      <c r="O55" s="92">
        <f>($F$6*'Tariffs July 2018'!AT39/100)*4</f>
        <v>336.50971199999998</v>
      </c>
      <c r="P55" s="275">
        <f t="shared" ref="P55" si="62">I55</f>
        <v>1186.0073440000001</v>
      </c>
      <c r="Q55" s="275">
        <f t="shared" si="61"/>
        <v>1186.0073440000001</v>
      </c>
      <c r="R55" s="275">
        <f t="shared" si="57"/>
        <v>849.49763200000007</v>
      </c>
      <c r="S55" s="275">
        <f t="shared" si="58"/>
        <v>849.49763200000007</v>
      </c>
      <c r="T55" s="93">
        <f t="shared" si="59"/>
        <v>934.44739520000019</v>
      </c>
      <c r="U55" s="93">
        <f t="shared" si="59"/>
        <v>934.44739520000019</v>
      </c>
      <c r="V55" s="94">
        <f>'Tariffs July 2018'!BI39</f>
        <v>0</v>
      </c>
      <c r="W55" s="94" t="str">
        <f>'Tariffs July 2018'!BJ39</f>
        <v>n</v>
      </c>
      <c r="X55" s="95">
        <f>'Tariffs July 2018'!G39</f>
        <v>41829</v>
      </c>
      <c r="Y55" s="112"/>
      <c r="Z55" s="112"/>
      <c r="AA55" s="112"/>
      <c r="AB55" s="112"/>
      <c r="AC55" s="112"/>
      <c r="AD55" s="112"/>
      <c r="AE55" s="112"/>
      <c r="AF55" s="112"/>
      <c r="AG55" s="112"/>
      <c r="AH55" s="112"/>
      <c r="AI55" s="112"/>
      <c r="AJ55" s="112"/>
      <c r="AK55" s="112"/>
    </row>
    <row r="56" spans="1:37" ht="14" x14ac:dyDescent="0.15">
      <c r="A56" s="89" t="str">
        <f>'Tariffs July 2018'!K40</f>
        <v>Origin Energy</v>
      </c>
      <c r="B56" s="36" t="str">
        <f>'Tariffs July 2018'!L40</f>
        <v>Solar Boost Plus</v>
      </c>
      <c r="C56" s="90">
        <f>91*'Tariffs July 2018'!M40/100</f>
        <v>121.30300000000001</v>
      </c>
      <c r="D56" s="90">
        <f>($K$5)*'Tariffs July 2018'!N40/100</f>
        <v>183.74522759999999</v>
      </c>
      <c r="E56" s="90">
        <v>0</v>
      </c>
      <c r="F56" s="90">
        <f>($L$5)*'Tariffs July 2018'!AE40/100</f>
        <v>27.092818440000002</v>
      </c>
      <c r="G56" s="90">
        <f t="shared" si="60"/>
        <v>332.14104603999999</v>
      </c>
      <c r="H56" s="90">
        <f t="shared" si="54"/>
        <v>843.35218415999998</v>
      </c>
      <c r="I56" s="91">
        <f t="shared" si="55"/>
        <v>1328.56418416</v>
      </c>
      <c r="J56" s="91">
        <f t="shared" si="56"/>
        <v>1461.4206025760002</v>
      </c>
      <c r="K56" s="36">
        <f>'Tariffs July 2018'!AW40</f>
        <v>0</v>
      </c>
      <c r="L56" s="36">
        <f>'Tariffs July 2018'!AX40</f>
        <v>7</v>
      </c>
      <c r="M56" s="36">
        <f>'Tariffs July 2018'!AY40</f>
        <v>0</v>
      </c>
      <c r="N56" s="36">
        <f>'Tariffs July 2018'!AZ40</f>
        <v>0</v>
      </c>
      <c r="O56" s="92">
        <f>($F$6*'Tariffs July 2018'!AT40/100)*4</f>
        <v>444.97152</v>
      </c>
      <c r="P56" s="275">
        <f>I56-(H56*L56/100)</f>
        <v>1269.5295312687999</v>
      </c>
      <c r="Q56" s="275">
        <f t="shared" si="61"/>
        <v>1269.5295312687999</v>
      </c>
      <c r="R56" s="275">
        <f t="shared" si="57"/>
        <v>824.55801126879987</v>
      </c>
      <c r="S56" s="275">
        <f t="shared" si="58"/>
        <v>824.55801126879987</v>
      </c>
      <c r="T56" s="93">
        <f t="shared" si="59"/>
        <v>907.01381239567991</v>
      </c>
      <c r="U56" s="93">
        <f t="shared" si="59"/>
        <v>907.01381239567991</v>
      </c>
      <c r="V56" s="94">
        <f>'Tariffs July 2018'!BI40</f>
        <v>0</v>
      </c>
      <c r="W56" s="94" t="str">
        <f>'Tariffs July 2018'!BJ40</f>
        <v>n</v>
      </c>
      <c r="X56" s="95">
        <f>'Tariffs July 2018'!G40</f>
        <v>41820</v>
      </c>
      <c r="Y56" s="112"/>
      <c r="Z56" s="112"/>
      <c r="AA56" s="112"/>
      <c r="AB56" s="112"/>
      <c r="AC56" s="112"/>
      <c r="AD56" s="112"/>
      <c r="AE56" s="112"/>
      <c r="AF56" s="112"/>
      <c r="AG56" s="112"/>
      <c r="AH56" s="112"/>
      <c r="AI56" s="112"/>
      <c r="AJ56" s="112"/>
      <c r="AK56" s="112"/>
    </row>
    <row r="57" spans="1:37" ht="14" x14ac:dyDescent="0.15">
      <c r="A57" s="89" t="str">
        <f>'Tariffs July 2018'!K41</f>
        <v>Powerdirect</v>
      </c>
      <c r="B57" s="36" t="str">
        <f>'Tariffs July 2018'!L41</f>
        <v>Market offer</v>
      </c>
      <c r="C57" s="90">
        <f>91*'Tariffs July 2018'!M41/100</f>
        <v>92.82</v>
      </c>
      <c r="D57" s="90">
        <f>($K$5)*'Tariffs July 2018'!N41/100</f>
        <v>193.61583899999997</v>
      </c>
      <c r="E57" s="90">
        <v>0</v>
      </c>
      <c r="F57" s="90">
        <f>($L$5)*'Tariffs July 2018'!AE41/100</f>
        <v>29.209863600000002</v>
      </c>
      <c r="G57" s="90">
        <f t="shared" si="60"/>
        <v>315.64570259999999</v>
      </c>
      <c r="H57" s="90">
        <f t="shared" si="54"/>
        <v>891.3028104</v>
      </c>
      <c r="I57" s="91">
        <f t="shared" si="55"/>
        <v>1262.5828104</v>
      </c>
      <c r="J57" s="91">
        <f t="shared" si="56"/>
        <v>1388.8410914400001</v>
      </c>
      <c r="K57" s="36">
        <f>'Tariffs July 2018'!AW41</f>
        <v>0</v>
      </c>
      <c r="L57" s="36">
        <f>'Tariffs July 2018'!AX41</f>
        <v>0</v>
      </c>
      <c r="M57" s="36">
        <f>'Tariffs July 2018'!AY41</f>
        <v>0</v>
      </c>
      <c r="N57" s="36">
        <f>'Tariffs July 2018'!AZ41</f>
        <v>24</v>
      </c>
      <c r="O57" s="92">
        <f>($F$6*'Tariffs July 2018'!AT41/100)*4</f>
        <v>294.793632</v>
      </c>
      <c r="P57" s="275">
        <f t="shared" ref="P57:P60" si="63">I57</f>
        <v>1262.5828104</v>
      </c>
      <c r="Q57" s="275">
        <f t="shared" si="61"/>
        <v>1048.6701359040001</v>
      </c>
      <c r="R57" s="275">
        <f t="shared" si="57"/>
        <v>967.78917839999997</v>
      </c>
      <c r="S57" s="275">
        <f t="shared" si="58"/>
        <v>753.87650390400006</v>
      </c>
      <c r="T57" s="93">
        <f t="shared" si="59"/>
        <v>1064.5680962400002</v>
      </c>
      <c r="U57" s="93">
        <f t="shared" si="59"/>
        <v>829.2641542944001</v>
      </c>
      <c r="V57" s="94">
        <f>'Tariffs July 2018'!BI41</f>
        <v>0</v>
      </c>
      <c r="W57" s="94" t="str">
        <f>'Tariffs July 2018'!BJ41</f>
        <v>n</v>
      </c>
      <c r="X57" s="95">
        <f>'Tariffs July 2018'!G41</f>
        <v>41823</v>
      </c>
      <c r="Y57" s="112"/>
      <c r="Z57" s="112"/>
      <c r="AA57" s="112"/>
      <c r="AB57" s="112"/>
      <c r="AC57" s="112"/>
      <c r="AD57" s="112"/>
      <c r="AE57" s="112"/>
      <c r="AF57" s="112"/>
      <c r="AG57" s="112"/>
      <c r="AH57" s="112"/>
      <c r="AI57" s="112"/>
      <c r="AJ57" s="112"/>
      <c r="AK57" s="112"/>
    </row>
    <row r="58" spans="1:37" ht="14" x14ac:dyDescent="0.15">
      <c r="A58" s="89" t="str">
        <f>'Tariffs July 2018'!K42</f>
        <v>Sanctuary Energy</v>
      </c>
      <c r="B58" s="36" t="str">
        <f>'Tariffs July 2018'!L42</f>
        <v>Supplementary FIT</v>
      </c>
      <c r="C58" s="90">
        <f>91*'Tariffs July 2018'!M42/100</f>
        <v>119.27369999999999</v>
      </c>
      <c r="D58" s="90">
        <f>($K$5)*'Tariffs July 2018'!N42/100</f>
        <v>185.73301688039999</v>
      </c>
      <c r="E58" s="90">
        <v>0</v>
      </c>
      <c r="F58" s="90">
        <f>($L$5)*'Tariffs July 2018'!AE42/100</f>
        <v>27.815293598400004</v>
      </c>
      <c r="G58" s="90">
        <f t="shared" si="60"/>
        <v>332.82201047879994</v>
      </c>
      <c r="H58" s="90">
        <f t="shared" si="54"/>
        <v>854.19324191519979</v>
      </c>
      <c r="I58" s="91">
        <f t="shared" si="55"/>
        <v>1331.2880419151998</v>
      </c>
      <c r="J58" s="91">
        <f t="shared" si="56"/>
        <v>1464.41684610672</v>
      </c>
      <c r="K58" s="36">
        <f>'Tariffs July 2018'!AW42</f>
        <v>0</v>
      </c>
      <c r="L58" s="36">
        <f>'Tariffs July 2018'!AX42</f>
        <v>0</v>
      </c>
      <c r="M58" s="36">
        <f>'Tariffs July 2018'!AY42</f>
        <v>0</v>
      </c>
      <c r="N58" s="36">
        <f>'Tariffs July 2018'!AZ42</f>
        <v>0</v>
      </c>
      <c r="O58" s="92">
        <f>($F$6*'Tariffs July 2018'!AT42/100)*4</f>
        <v>278.10720000000003</v>
      </c>
      <c r="P58" s="275">
        <f t="shared" si="63"/>
        <v>1331.2880419151998</v>
      </c>
      <c r="Q58" s="275">
        <f t="shared" si="61"/>
        <v>1331.2880419151998</v>
      </c>
      <c r="R58" s="275">
        <f t="shared" si="57"/>
        <v>1053.1808419151998</v>
      </c>
      <c r="S58" s="275">
        <f t="shared" si="58"/>
        <v>1053.1808419151998</v>
      </c>
      <c r="T58" s="93">
        <f t="shared" si="59"/>
        <v>1158.4989261067199</v>
      </c>
      <c r="U58" s="93">
        <f t="shared" si="59"/>
        <v>1158.4989261067199</v>
      </c>
      <c r="V58" s="94">
        <f>'Tariffs July 2018'!BI42</f>
        <v>0</v>
      </c>
      <c r="W58" s="94" t="str">
        <f>'Tariffs July 2018'!BJ42</f>
        <v>n</v>
      </c>
      <c r="X58" s="95">
        <f>'Tariffs July 2018'!G42</f>
        <v>41455</v>
      </c>
      <c r="Y58" s="112"/>
      <c r="Z58" s="112"/>
      <c r="AA58" s="112"/>
      <c r="AB58" s="112"/>
      <c r="AC58" s="112"/>
      <c r="AD58" s="112"/>
      <c r="AE58" s="112"/>
      <c r="AF58" s="112"/>
      <c r="AG58" s="112"/>
      <c r="AH58" s="112"/>
      <c r="AI58" s="112"/>
      <c r="AJ58" s="112"/>
      <c r="AK58" s="112"/>
    </row>
    <row r="59" spans="1:37" ht="14" x14ac:dyDescent="0.15">
      <c r="A59" s="89" t="str">
        <f>'Tariffs July 2018'!K43</f>
        <v>Simply Energy</v>
      </c>
      <c r="B59" s="36" t="str">
        <f>'Tariffs July 2018'!L43</f>
        <v>Plus</v>
      </c>
      <c r="C59" s="90">
        <f>91*'Tariffs July 2018'!M43/100</f>
        <v>79.106300000000005</v>
      </c>
      <c r="D59" s="90">
        <f>($K$5)*'Tariffs July 2018'!N43/100</f>
        <v>212.67371178000002</v>
      </c>
      <c r="E59" s="90">
        <v>0</v>
      </c>
      <c r="F59" s="90">
        <f>($L$5)*'Tariffs July 2018'!AE43/100</f>
        <v>34.060308840000005</v>
      </c>
      <c r="G59" s="90">
        <f t="shared" si="60"/>
        <v>325.84032062</v>
      </c>
      <c r="H59" s="90">
        <f t="shared" si="54"/>
        <v>986.93608247999998</v>
      </c>
      <c r="I59" s="91">
        <f t="shared" si="55"/>
        <v>1303.36128248</v>
      </c>
      <c r="J59" s="91">
        <f t="shared" si="56"/>
        <v>1433.697410728</v>
      </c>
      <c r="K59" s="36">
        <f>'Tariffs July 2018'!AW43</f>
        <v>0</v>
      </c>
      <c r="L59" s="36">
        <f>'Tariffs July 2018'!AX43</f>
        <v>0</v>
      </c>
      <c r="M59" s="36">
        <f>'Tariffs July 2018'!AY43</f>
        <v>0</v>
      </c>
      <c r="N59" s="36">
        <f>'Tariffs July 2018'!AZ43</f>
        <v>18</v>
      </c>
      <c r="O59" s="92">
        <f>($F$6*'Tariffs July 2018'!AT43/100)*4</f>
        <v>314.26113600000002</v>
      </c>
      <c r="P59" s="275">
        <f t="shared" si="63"/>
        <v>1303.36128248</v>
      </c>
      <c r="Q59" s="275">
        <f t="shared" si="61"/>
        <v>1125.7127876336001</v>
      </c>
      <c r="R59" s="275">
        <f t="shared" si="57"/>
        <v>989.10014647999992</v>
      </c>
      <c r="S59" s="275">
        <f t="shared" si="58"/>
        <v>811.45165163360002</v>
      </c>
      <c r="T59" s="93">
        <f t="shared" si="59"/>
        <v>1088.0101611279999</v>
      </c>
      <c r="U59" s="93">
        <f t="shared" si="59"/>
        <v>892.59681679696007</v>
      </c>
      <c r="V59" s="94">
        <f>'Tariffs July 2018'!BI43</f>
        <v>0</v>
      </c>
      <c r="W59" s="94" t="str">
        <f>'Tariffs July 2018'!BJ43</f>
        <v>n</v>
      </c>
      <c r="X59" s="95">
        <f>'Tariffs July 2018'!G43</f>
        <v>41772</v>
      </c>
      <c r="Y59" s="112"/>
      <c r="Z59" s="112"/>
      <c r="AA59" s="112"/>
      <c r="AB59" s="112"/>
      <c r="AC59" s="112"/>
      <c r="AD59" s="112"/>
      <c r="AE59" s="112"/>
      <c r="AF59" s="112"/>
      <c r="AG59" s="112"/>
      <c r="AH59" s="112"/>
      <c r="AI59" s="112"/>
      <c r="AJ59" s="112"/>
      <c r="AK59" s="112"/>
    </row>
    <row r="60" spans="1:37" ht="14" x14ac:dyDescent="0.15">
      <c r="A60" s="89" t="str">
        <f>'Tariffs July 2018'!K44</f>
        <v>Mojo Power</v>
      </c>
      <c r="B60" s="36" t="str">
        <f>'Tariffs July 2018'!L44</f>
        <v>Connect</v>
      </c>
      <c r="C60" s="90">
        <f>91*'Tariffs July 2018'!M44/100</f>
        <v>162.93550000000002</v>
      </c>
      <c r="D60" s="90">
        <f>($K$5)*'Tariffs July 2018'!N44/100</f>
        <v>171.52085501999997</v>
      </c>
      <c r="E60" s="90">
        <v>0</v>
      </c>
      <c r="F60" s="90">
        <f>($L$5)*'Tariffs July 2018'!AE44/100</f>
        <v>22.697939880000003</v>
      </c>
      <c r="G60" s="90">
        <f t="shared" si="60"/>
        <v>357.15429489999997</v>
      </c>
      <c r="H60" s="90">
        <f t="shared" si="54"/>
        <v>776.8751795999998</v>
      </c>
      <c r="I60" s="91">
        <f t="shared" si="55"/>
        <v>1428.6171795999999</v>
      </c>
      <c r="J60" s="91">
        <f t="shared" si="56"/>
        <v>1571.47889756</v>
      </c>
      <c r="K60" s="36">
        <f>'Tariffs July 2018'!AW44</f>
        <v>0</v>
      </c>
      <c r="L60" s="36">
        <f>'Tariffs July 2018'!AX44</f>
        <v>0</v>
      </c>
      <c r="M60" s="36">
        <f>'Tariffs July 2018'!AY44</f>
        <v>0</v>
      </c>
      <c r="N60" s="36">
        <f>'Tariffs July 2018'!AZ44</f>
        <v>0</v>
      </c>
      <c r="O60" s="92">
        <f>($F$6*'Tariffs July 2018'!AT44/100)*4</f>
        <v>556.21440000000007</v>
      </c>
      <c r="P60" s="275">
        <f t="shared" si="63"/>
        <v>1428.6171795999999</v>
      </c>
      <c r="Q60" s="275">
        <f t="shared" si="61"/>
        <v>1428.6171795999999</v>
      </c>
      <c r="R60" s="275">
        <f t="shared" si="57"/>
        <v>872.4027795999998</v>
      </c>
      <c r="S60" s="275">
        <f t="shared" si="58"/>
        <v>872.4027795999998</v>
      </c>
      <c r="T60" s="93">
        <f t="shared" si="59"/>
        <v>959.64305755999987</v>
      </c>
      <c r="U60" s="93">
        <f t="shared" si="59"/>
        <v>959.64305755999987</v>
      </c>
      <c r="V60" s="94">
        <f>'Tariffs July 2018'!BI44</f>
        <v>0</v>
      </c>
      <c r="W60" s="94" t="str">
        <f>'Tariffs July 2018'!BJ44</f>
        <v>n</v>
      </c>
      <c r="X60" s="95">
        <f>'Tariffs July 2018'!G44</f>
        <v>41608</v>
      </c>
      <c r="Y60" s="112"/>
      <c r="Z60" s="112"/>
      <c r="AA60" s="112"/>
      <c r="AB60" s="112"/>
      <c r="AC60" s="112"/>
      <c r="AD60" s="112"/>
      <c r="AE60" s="112"/>
      <c r="AF60" s="112"/>
      <c r="AG60" s="112"/>
      <c r="AH60" s="112"/>
      <c r="AI60" s="112"/>
      <c r="AJ60" s="112"/>
      <c r="AK60" s="112"/>
    </row>
    <row r="61" spans="1:37" ht="14" x14ac:dyDescent="0.15">
      <c r="A61" s="89" t="str">
        <f>'Tariffs July 2018'!K45</f>
        <v>Powershop</v>
      </c>
      <c r="B61" s="36" t="str">
        <f>'Tariffs July 2018'!L45</f>
        <v>Power Saver</v>
      </c>
      <c r="C61" s="90">
        <f>91*'Tariffs July 2018'!M45/100</f>
        <v>95.058600000000013</v>
      </c>
      <c r="D61" s="90">
        <f>($K$5)*'Tariffs July 2018'!N45/100</f>
        <v>172.50791615999998</v>
      </c>
      <c r="E61" s="90">
        <v>0</v>
      </c>
      <c r="F61" s="90">
        <f>($L$5)*'Tariffs July 2018'!AE45/100</f>
        <v>27.240207659999999</v>
      </c>
      <c r="G61" s="90">
        <f t="shared" si="60"/>
        <v>294.80672382</v>
      </c>
      <c r="H61" s="90">
        <f t="shared" si="54"/>
        <v>798.99249527999996</v>
      </c>
      <c r="I61" s="91">
        <f t="shared" si="55"/>
        <v>1179.22689528</v>
      </c>
      <c r="J61" s="91">
        <f t="shared" si="56"/>
        <v>1297.1495848080001</v>
      </c>
      <c r="K61" s="36">
        <f>'Tariffs July 2018'!AW45</f>
        <v>0</v>
      </c>
      <c r="L61" s="36">
        <f>'Tariffs July 2018'!AX45</f>
        <v>0</v>
      </c>
      <c r="M61" s="36">
        <f>'Tariffs July 2018'!AY45</f>
        <v>12</v>
      </c>
      <c r="N61" s="36">
        <f>'Tariffs July 2018'!AZ45</f>
        <v>0</v>
      </c>
      <c r="O61" s="92">
        <f>($F$6*'Tariffs July 2018'!AT45/100)*4</f>
        <v>264.20184</v>
      </c>
      <c r="P61" s="275">
        <f>I61-(I61*K61/100)</f>
        <v>1179.22689528</v>
      </c>
      <c r="Q61" s="275">
        <f>P61-(P61*M61/100)</f>
        <v>1037.7196678463999</v>
      </c>
      <c r="R61" s="275">
        <f t="shared" si="57"/>
        <v>915.02505528000006</v>
      </c>
      <c r="S61" s="275">
        <f t="shared" si="58"/>
        <v>773.5178278464</v>
      </c>
      <c r="T61" s="93">
        <f t="shared" si="59"/>
        <v>1006.5275608080002</v>
      </c>
      <c r="U61" s="93">
        <f t="shared" si="59"/>
        <v>850.86961063104002</v>
      </c>
      <c r="V61" s="94">
        <f>'Tariffs July 2018'!BI45</f>
        <v>0</v>
      </c>
      <c r="W61" s="94" t="str">
        <f>'Tariffs July 2018'!BJ45</f>
        <v>n</v>
      </c>
      <c r="X61" s="95">
        <f>'Tariffs July 2018'!G45</f>
        <v>41820</v>
      </c>
      <c r="Y61" s="112"/>
      <c r="Z61" s="112"/>
      <c r="AA61" s="112"/>
      <c r="AB61" s="112"/>
      <c r="AC61" s="112"/>
      <c r="AD61" s="112"/>
      <c r="AE61" s="112"/>
      <c r="AF61" s="112"/>
      <c r="AG61" s="112"/>
      <c r="AH61" s="112"/>
      <c r="AI61" s="112"/>
      <c r="AJ61" s="112"/>
      <c r="AK61" s="112"/>
    </row>
    <row r="62" spans="1:37" ht="14" x14ac:dyDescent="0.15">
      <c r="A62" s="89" t="str">
        <f>'Tariffs July 2018'!K46</f>
        <v>Red Energy</v>
      </c>
      <c r="B62" s="36" t="str">
        <f>'Tariffs July 2018'!L46</f>
        <v>Easy Saver</v>
      </c>
      <c r="C62" s="90">
        <f>91*'Tariffs July 2018'!M46/100</f>
        <v>91.609699999999989</v>
      </c>
      <c r="D62" s="90">
        <f>($K$5)*'Tariffs July 2018'!N46/100</f>
        <v>176.91172739999999</v>
      </c>
      <c r="E62" s="90">
        <v>0</v>
      </c>
      <c r="F62" s="90">
        <f>($L$5)*'Tariffs July 2018'!AE46/100</f>
        <v>27.869961600000007</v>
      </c>
      <c r="G62" s="90">
        <f t="shared" si="60"/>
        <v>296.391389</v>
      </c>
      <c r="H62" s="90">
        <f t="shared" si="54"/>
        <v>819.12675600000011</v>
      </c>
      <c r="I62" s="91">
        <f t="shared" si="55"/>
        <v>1185.565556</v>
      </c>
      <c r="J62" s="91">
        <f t="shared" si="56"/>
        <v>1304.1221116000002</v>
      </c>
      <c r="K62" s="36">
        <f>'Tariffs July 2018'!AW46</f>
        <v>0</v>
      </c>
      <c r="L62" s="36">
        <f>'Tariffs July 2018'!AX46</f>
        <v>0</v>
      </c>
      <c r="M62" s="36">
        <f>'Tariffs July 2018'!AY46</f>
        <v>10</v>
      </c>
      <c r="N62" s="36">
        <f>'Tariffs July 2018'!AZ46</f>
        <v>0</v>
      </c>
      <c r="O62" s="92">
        <f>($F$6*'Tariffs July 2018'!AT46/100)*4</f>
        <v>319.82328000000001</v>
      </c>
      <c r="P62" s="275">
        <f t="shared" ref="P62:P65" si="64">I62</f>
        <v>1185.565556</v>
      </c>
      <c r="Q62" s="275">
        <f>P62-(P62*M62/100)</f>
        <v>1067.0090004000001</v>
      </c>
      <c r="R62" s="275">
        <f t="shared" si="57"/>
        <v>865.74227599999995</v>
      </c>
      <c r="S62" s="275">
        <f t="shared" si="58"/>
        <v>747.18572040000004</v>
      </c>
      <c r="T62" s="93">
        <f t="shared" si="59"/>
        <v>952.31650360000003</v>
      </c>
      <c r="U62" s="93">
        <f t="shared" si="59"/>
        <v>821.90429244000006</v>
      </c>
      <c r="V62" s="94">
        <f>'Tariffs July 2018'!BI46</f>
        <v>0</v>
      </c>
      <c r="W62" s="94" t="str">
        <f>'Tariffs July 2018'!BJ46</f>
        <v>n</v>
      </c>
      <c r="X62" s="95">
        <f>'Tariffs July 2018'!G46</f>
        <v>41820</v>
      </c>
      <c r="Y62" s="112"/>
      <c r="Z62" s="112"/>
      <c r="AA62" s="112"/>
      <c r="AB62" s="112"/>
      <c r="AC62" s="112"/>
      <c r="AD62" s="112"/>
      <c r="AE62" s="112"/>
      <c r="AF62" s="112"/>
      <c r="AG62" s="112"/>
      <c r="AH62" s="112"/>
      <c r="AI62" s="112"/>
      <c r="AJ62" s="112"/>
      <c r="AK62" s="112"/>
    </row>
    <row r="63" spans="1:37" ht="14" x14ac:dyDescent="0.15">
      <c r="A63" s="89" t="str">
        <f>'Tariffs July 2018'!K47</f>
        <v>Amaysim</v>
      </c>
      <c r="B63" s="36" t="str">
        <f>'Tariffs July 2018'!L47</f>
        <v>Solar 4</v>
      </c>
      <c r="C63" s="90">
        <f>91*'Tariffs July 2018'!M47/100</f>
        <v>109.10899999999999</v>
      </c>
      <c r="D63" s="90">
        <f>($K$5)*'Tariffs July 2018'!N47/100</f>
        <v>205.00500599999998</v>
      </c>
      <c r="E63" s="90">
        <v>0</v>
      </c>
      <c r="F63" s="90">
        <f>($L$5)*'Tariffs July 2018'!AE47/100</f>
        <v>33.631540200000003</v>
      </c>
      <c r="G63" s="90">
        <f>SUM(C63:F63)</f>
        <v>347.74554619999998</v>
      </c>
      <c r="H63" s="90">
        <f>(G63-C63)*4</f>
        <v>954.54618479999999</v>
      </c>
      <c r="I63" s="91">
        <f>G63*4</f>
        <v>1390.9821847999999</v>
      </c>
      <c r="J63" s="91">
        <f>I63*1.1</f>
        <v>1530.0804032799999</v>
      </c>
      <c r="K63" s="36">
        <f>'Tariffs July 2018'!AW47</f>
        <v>0</v>
      </c>
      <c r="L63" s="36">
        <f>'Tariffs July 2018'!AX47</f>
        <v>0</v>
      </c>
      <c r="M63" s="36">
        <f>'Tariffs July 2018'!AY47</f>
        <v>5</v>
      </c>
      <c r="N63" s="36">
        <f>'Tariffs July 2018'!AZ47</f>
        <v>0</v>
      </c>
      <c r="O63" s="92">
        <f>($F$6*'Tariffs July 2018'!AT47/100)*4</f>
        <v>389.35007999999999</v>
      </c>
      <c r="P63" s="275">
        <f t="shared" si="64"/>
        <v>1390.9821847999999</v>
      </c>
      <c r="Q63" s="275">
        <f>P63-(P63*M63/100)</f>
        <v>1321.4330755599999</v>
      </c>
      <c r="R63" s="275">
        <f>P63-O63</f>
        <v>1001.6321048</v>
      </c>
      <c r="S63" s="275">
        <f>Q63-O63</f>
        <v>932.08299555999997</v>
      </c>
      <c r="T63" s="93">
        <f t="shared" si="59"/>
        <v>1101.7953152800001</v>
      </c>
      <c r="U63" s="93">
        <f t="shared" si="59"/>
        <v>1025.2912951160001</v>
      </c>
      <c r="V63" s="94">
        <f>'Tariffs July 2018'!BI47</f>
        <v>0</v>
      </c>
      <c r="W63" s="94" t="str">
        <f>'Tariffs July 2018'!BJ47</f>
        <v>n</v>
      </c>
      <c r="X63" s="95">
        <f>'Tariffs July 2018'!G47</f>
        <v>41820</v>
      </c>
      <c r="Y63" s="112"/>
      <c r="Z63" s="112"/>
      <c r="AA63" s="112"/>
      <c r="AB63" s="112"/>
      <c r="AC63" s="112"/>
      <c r="AD63" s="112"/>
      <c r="AE63" s="112"/>
      <c r="AF63" s="112"/>
      <c r="AG63" s="112"/>
      <c r="AH63" s="112"/>
      <c r="AI63" s="112"/>
      <c r="AJ63" s="112"/>
      <c r="AK63" s="112"/>
    </row>
    <row r="64" spans="1:37" ht="14" x14ac:dyDescent="0.15">
      <c r="A64" s="89" t="str">
        <f>'Tariffs July 2018'!K48</f>
        <v>Alinta Energy</v>
      </c>
      <c r="B64" s="36" t="str">
        <f>'Tariffs July 2018'!L48</f>
        <v>Home Saver Plus</v>
      </c>
      <c r="C64" s="90">
        <f>91*'Tariffs July 2018'!M48/100</f>
        <v>98.44380000000001</v>
      </c>
      <c r="D64" s="90">
        <f>($K$5)*'Tariffs July 2018'!N48/100</f>
        <v>197.412228</v>
      </c>
      <c r="E64" s="90">
        <v>0</v>
      </c>
      <c r="F64" s="90">
        <f>($L$5)*'Tariffs July 2018'!AE48/100</f>
        <v>29.477844000000005</v>
      </c>
      <c r="G64" s="90">
        <f t="shared" ref="G64:G65" si="65">SUM(C64:F64)</f>
        <v>325.33387200000004</v>
      </c>
      <c r="H64" s="90">
        <f t="shared" ref="H64:H65" si="66">(G64-C64)*4</f>
        <v>907.56028800000013</v>
      </c>
      <c r="I64" s="91">
        <f t="shared" ref="I64:I65" si="67">G64*4</f>
        <v>1301.3354880000002</v>
      </c>
      <c r="J64" s="91">
        <f t="shared" ref="J64:J65" si="68">I64*1.1</f>
        <v>1431.4690368000004</v>
      </c>
      <c r="K64" s="36">
        <f>'Tariffs July 2018'!AW48</f>
        <v>0</v>
      </c>
      <c r="L64" s="36">
        <f>'Tariffs July 2018'!AX48</f>
        <v>0</v>
      </c>
      <c r="M64" s="36">
        <f>'Tariffs July 2018'!AY48</f>
        <v>0</v>
      </c>
      <c r="N64" s="36">
        <f>'Tariffs July 2018'!AZ48</f>
        <v>28</v>
      </c>
      <c r="O64" s="92">
        <f>($F$6*'Tariffs July 2018'!AT48/100)*4</f>
        <v>305.91792000000004</v>
      </c>
      <c r="P64" s="275">
        <f t="shared" si="64"/>
        <v>1301.3354880000002</v>
      </c>
      <c r="Q64" s="275">
        <f>P64-(H64*N64/100)</f>
        <v>1047.2186073600001</v>
      </c>
      <c r="R64" s="275">
        <f t="shared" ref="R64:R65" si="69">P64-O64</f>
        <v>995.41756800000007</v>
      </c>
      <c r="S64" s="275">
        <f t="shared" ref="S64:S65" si="70">Q64-O64</f>
        <v>741.30068735999998</v>
      </c>
      <c r="T64" s="93">
        <f t="shared" ref="T64:T65" si="71">R64*1.1</f>
        <v>1094.9593248000001</v>
      </c>
      <c r="U64" s="93">
        <f t="shared" ref="U64:U65" si="72">S64*1.1</f>
        <v>815.4307560960001</v>
      </c>
      <c r="V64" s="94">
        <f>'Tariffs July 2018'!BI48</f>
        <v>0</v>
      </c>
      <c r="W64" s="94" t="str">
        <f>'Tariffs July 2018'!BJ48</f>
        <v>n</v>
      </c>
      <c r="X64" s="95">
        <f>'Tariffs July 2018'!G48</f>
        <v>41680</v>
      </c>
      <c r="Y64" s="112"/>
      <c r="Z64" s="112"/>
      <c r="AA64" s="112"/>
      <c r="AB64" s="112"/>
      <c r="AC64" s="112"/>
      <c r="AD64" s="112"/>
      <c r="AE64" s="112"/>
      <c r="AF64" s="112"/>
      <c r="AG64" s="112"/>
      <c r="AH64" s="112"/>
      <c r="AI64" s="112"/>
      <c r="AJ64" s="112"/>
      <c r="AK64" s="112"/>
    </row>
    <row r="65" spans="1:93" ht="15" thickBot="1" x14ac:dyDescent="0.2">
      <c r="A65" s="96" t="str">
        <f>'Tariffs July 2018'!K49</f>
        <v>Q Energy</v>
      </c>
      <c r="B65" s="97" t="str">
        <f>'Tariffs July 2018'!L49</f>
        <v>Flexi Saver Home</v>
      </c>
      <c r="C65" s="98">
        <f>91*'Tariffs July 2018'!M49/100</f>
        <v>90.09</v>
      </c>
      <c r="D65" s="98">
        <f>($K$5)*'Tariffs July 2018'!N49/100</f>
        <v>142.82015418</v>
      </c>
      <c r="E65" s="98">
        <v>0</v>
      </c>
      <c r="F65" s="98">
        <f>($L$5)*'Tariffs July 2018'!AE49/100</f>
        <v>20.362490694000002</v>
      </c>
      <c r="G65" s="98">
        <f t="shared" si="65"/>
        <v>253.27264487400001</v>
      </c>
      <c r="H65" s="98">
        <f t="shared" si="66"/>
        <v>652.73057949600002</v>
      </c>
      <c r="I65" s="99">
        <f t="shared" si="67"/>
        <v>1013.090579496</v>
      </c>
      <c r="J65" s="99">
        <f t="shared" si="68"/>
        <v>1114.3996374456001</v>
      </c>
      <c r="K65" s="97">
        <f>'Tariffs July 2018'!AW49</f>
        <v>0</v>
      </c>
      <c r="L65" s="97">
        <f>'Tariffs July 2018'!AX49</f>
        <v>0</v>
      </c>
      <c r="M65" s="97">
        <f>'Tariffs July 2018'!AY49</f>
        <v>0</v>
      </c>
      <c r="N65" s="97">
        <f>'Tariffs July 2018'!AZ49</f>
        <v>0</v>
      </c>
      <c r="O65" s="100">
        <f>($F$6*'Tariffs July 2018'!AT49/100)*4</f>
        <v>222.48576</v>
      </c>
      <c r="P65" s="276">
        <f t="shared" si="64"/>
        <v>1013.090579496</v>
      </c>
      <c r="Q65" s="276">
        <f>P65-(H65*N65/100)</f>
        <v>1013.090579496</v>
      </c>
      <c r="R65" s="276">
        <f t="shared" si="69"/>
        <v>790.604819496</v>
      </c>
      <c r="S65" s="276">
        <f t="shared" si="70"/>
        <v>790.604819496</v>
      </c>
      <c r="T65" s="101">
        <f t="shared" si="71"/>
        <v>869.66530144560011</v>
      </c>
      <c r="U65" s="101">
        <f t="shared" si="72"/>
        <v>869.66530144560011</v>
      </c>
      <c r="V65" s="102">
        <f>'Tariffs July 2018'!BI49</f>
        <v>24</v>
      </c>
      <c r="W65" s="102" t="str">
        <f>'Tariffs July 2018'!BJ49</f>
        <v>n</v>
      </c>
      <c r="X65" s="103">
        <f>'Tariffs July 2018'!G49</f>
        <v>41801</v>
      </c>
      <c r="Y65" s="112"/>
      <c r="Z65" s="112"/>
      <c r="AA65" s="112"/>
      <c r="AB65" s="112"/>
      <c r="AC65" s="112"/>
      <c r="AD65" s="112"/>
      <c r="AE65" s="112"/>
      <c r="AF65" s="112"/>
      <c r="AG65" s="112"/>
      <c r="AH65" s="112"/>
      <c r="AI65" s="112"/>
      <c r="AJ65" s="112"/>
      <c r="AK65" s="112"/>
    </row>
    <row r="66" spans="1:93" s="113" customFormat="1" ht="14" x14ac:dyDescent="0.15">
      <c r="U66" s="112"/>
      <c r="V66" s="112"/>
      <c r="W66" s="112"/>
      <c r="X66" s="112"/>
      <c r="Y66" s="112"/>
      <c r="Z66" s="112"/>
      <c r="AA66" s="112"/>
      <c r="AB66" s="112"/>
      <c r="AC66" s="112"/>
      <c r="AD66" s="112"/>
      <c r="AE66" s="112"/>
      <c r="AF66" s="112"/>
      <c r="AG66" s="112"/>
      <c r="AH66" s="112"/>
      <c r="AI66" s="112"/>
      <c r="AJ66" s="112"/>
      <c r="AK66" s="112"/>
    </row>
    <row r="67" spans="1:93" s="113" customFormat="1" ht="15" thickBot="1" x14ac:dyDescent="0.2">
      <c r="U67" s="112"/>
      <c r="V67" s="112"/>
      <c r="W67" s="112"/>
      <c r="X67" s="112"/>
      <c r="Y67" s="112"/>
      <c r="Z67" s="112"/>
      <c r="AA67" s="112"/>
      <c r="AB67" s="112"/>
      <c r="AC67" s="112"/>
      <c r="AD67" s="112"/>
      <c r="AE67" s="112"/>
      <c r="AF67" s="112"/>
      <c r="AG67" s="112"/>
      <c r="AH67" s="112"/>
      <c r="AI67" s="112"/>
      <c r="AJ67" s="112"/>
      <c r="AK67" s="112"/>
    </row>
    <row r="68" spans="1:93" ht="14" x14ac:dyDescent="0.15">
      <c r="A68" s="86" t="s">
        <v>203</v>
      </c>
      <c r="B68" s="87"/>
      <c r="C68" s="87"/>
      <c r="D68" s="87"/>
      <c r="E68" s="87"/>
      <c r="F68" s="87"/>
      <c r="G68" s="87"/>
      <c r="H68" s="87"/>
      <c r="I68" s="87"/>
      <c r="J68" s="87"/>
      <c r="K68" s="87"/>
      <c r="L68" s="87"/>
      <c r="M68" s="87"/>
      <c r="N68" s="87"/>
      <c r="O68" s="87"/>
      <c r="P68" s="87"/>
      <c r="Q68" s="87"/>
      <c r="R68" s="87"/>
      <c r="S68" s="87"/>
      <c r="T68" s="87"/>
      <c r="U68" s="87"/>
      <c r="V68" s="87"/>
      <c r="W68" s="87"/>
      <c r="X68" s="88"/>
      <c r="Y68" s="112"/>
      <c r="Z68" s="112"/>
      <c r="AA68" s="112"/>
      <c r="AB68" s="112"/>
      <c r="AC68" s="112"/>
      <c r="AD68" s="112"/>
      <c r="AE68" s="112"/>
      <c r="AF68" s="112"/>
      <c r="AG68" s="112"/>
      <c r="AH68" s="112"/>
      <c r="AI68" s="112"/>
      <c r="AJ68" s="112"/>
      <c r="AK68" s="112"/>
    </row>
    <row r="69" spans="1:93" ht="75" x14ac:dyDescent="0.15">
      <c r="A69" s="277" t="s">
        <v>184</v>
      </c>
      <c r="B69" s="278" t="s">
        <v>222</v>
      </c>
      <c r="C69" s="279" t="s">
        <v>211</v>
      </c>
      <c r="D69" s="279" t="s">
        <v>113</v>
      </c>
      <c r="E69" s="279" t="s">
        <v>204</v>
      </c>
      <c r="F69" s="279" t="s">
        <v>205</v>
      </c>
      <c r="G69" s="279" t="s">
        <v>698</v>
      </c>
      <c r="H69" s="281" t="s">
        <v>206</v>
      </c>
      <c r="I69" s="281" t="s">
        <v>224</v>
      </c>
      <c r="J69" s="282" t="s">
        <v>214</v>
      </c>
      <c r="K69" s="283" t="s">
        <v>215</v>
      </c>
      <c r="L69" s="283" t="s">
        <v>189</v>
      </c>
      <c r="M69" s="283" t="s">
        <v>127</v>
      </c>
      <c r="N69" s="283" t="s">
        <v>209</v>
      </c>
      <c r="O69" s="284" t="s">
        <v>233</v>
      </c>
      <c r="P69" s="285" t="s">
        <v>190</v>
      </c>
      <c r="Q69" s="285" t="s">
        <v>148</v>
      </c>
      <c r="R69" s="285" t="s">
        <v>118</v>
      </c>
      <c r="S69" s="285" t="s">
        <v>161</v>
      </c>
      <c r="T69" s="284" t="s">
        <v>199</v>
      </c>
      <c r="U69" s="284" t="s">
        <v>210</v>
      </c>
      <c r="V69" s="288" t="s">
        <v>149</v>
      </c>
      <c r="W69" s="283" t="s">
        <v>150</v>
      </c>
      <c r="X69" s="287" t="s">
        <v>56</v>
      </c>
      <c r="Y69" s="112"/>
      <c r="Z69" s="112"/>
      <c r="AA69" s="112"/>
      <c r="AB69" s="112"/>
      <c r="AC69" s="112"/>
      <c r="AD69" s="112"/>
      <c r="AE69" s="112"/>
      <c r="AF69" s="112"/>
      <c r="AG69" s="112"/>
      <c r="AH69" s="112"/>
      <c r="AI69" s="112"/>
      <c r="AJ69" s="112"/>
      <c r="AK69" s="112"/>
    </row>
    <row r="70" spans="1:93" ht="14" x14ac:dyDescent="0.15">
      <c r="A70" s="89" t="str">
        <f>'Tariffs July 2018'!K50</f>
        <v>AGL</v>
      </c>
      <c r="B70" s="36" t="str">
        <f>'Tariffs July 2018'!L50</f>
        <v xml:space="preserve">Solar Savers </v>
      </c>
      <c r="C70" s="90">
        <f>91*'Tariffs July 2018'!M50/100</f>
        <v>90.09</v>
      </c>
      <c r="D70" s="90">
        <f>$K$6*'Tariffs July 2018'!N50/100</f>
        <v>61.635492000000006</v>
      </c>
      <c r="E70" s="90">
        <f>$M$6*'Tariffs July 2018'!AH50/100</f>
        <v>125.28083700000001</v>
      </c>
      <c r="F70" s="90">
        <f>$L$6*'Tariffs July 2018'!W50/100</f>
        <v>48.013155000000005</v>
      </c>
      <c r="G70" s="90">
        <f>SUM(C70:F70)</f>
        <v>325.01948399999998</v>
      </c>
      <c r="H70" s="90">
        <f>(G70-C70)*4</f>
        <v>939.7179359999999</v>
      </c>
      <c r="I70" s="91">
        <f>G70*4</f>
        <v>1300.0779359999999</v>
      </c>
      <c r="J70" s="91">
        <f>I70*1.1</f>
        <v>1430.0857295999999</v>
      </c>
      <c r="K70" s="36">
        <f>'Tariffs July 2018'!AW50</f>
        <v>0</v>
      </c>
      <c r="L70" s="36">
        <f>'Tariffs July 2018'!AX50</f>
        <v>0</v>
      </c>
      <c r="M70" s="36">
        <f>'Tariffs July 2018'!AY50</f>
        <v>0</v>
      </c>
      <c r="N70" s="36">
        <f>'Tariffs July 2018'!AZ50</f>
        <v>0</v>
      </c>
      <c r="O70" s="92">
        <f>($F$6*'Tariffs July 2018'!AT50/100)*4</f>
        <v>556.21440000000007</v>
      </c>
      <c r="P70" s="275">
        <f>I70-(I70*K70/100)</f>
        <v>1300.0779359999999</v>
      </c>
      <c r="Q70" s="275">
        <f>P70-(H70*N70/100)</f>
        <v>1300.0779359999999</v>
      </c>
      <c r="R70" s="275">
        <f>P70-O70</f>
        <v>743.86353599999984</v>
      </c>
      <c r="S70" s="275">
        <f>Q70-O70</f>
        <v>743.86353599999984</v>
      </c>
      <c r="T70" s="93">
        <f>R70*1.1</f>
        <v>818.24988959999985</v>
      </c>
      <c r="U70" s="93">
        <f>S70*1.1</f>
        <v>818.24988959999985</v>
      </c>
      <c r="V70" s="94">
        <f>'Tariffs July 2018'!BI50</f>
        <v>0</v>
      </c>
      <c r="W70" s="94" t="str">
        <f>'Tariffs July 2018'!BJ50</f>
        <v>n</v>
      </c>
      <c r="X70" s="95">
        <f>'Tariffs July 2018'!G50</f>
        <v>41822</v>
      </c>
      <c r="Y70" s="112"/>
      <c r="Z70" s="112"/>
      <c r="AA70" s="112"/>
      <c r="AB70" s="112"/>
      <c r="AC70" s="112"/>
      <c r="AD70" s="112"/>
      <c r="AE70" s="112"/>
      <c r="AF70" s="112"/>
      <c r="AG70" s="112"/>
      <c r="AH70" s="112"/>
      <c r="AI70" s="112"/>
      <c r="AJ70" s="112"/>
      <c r="AK70" s="112"/>
    </row>
    <row r="71" spans="1:93" ht="14" x14ac:dyDescent="0.15">
      <c r="A71" s="89" t="str">
        <f>'Tariffs July 2018'!K51</f>
        <v>Click Energy</v>
      </c>
      <c r="B71" s="36" t="str">
        <f>'Tariffs July 2018'!L51</f>
        <v>Solar Bright</v>
      </c>
      <c r="C71" s="90">
        <f>91*'Tariffs July 2018'!M51/100</f>
        <v>105.46899999999999</v>
      </c>
      <c r="D71" s="90">
        <f>$K$6*'Tariffs July 2018'!N51/100</f>
        <v>63.600681600000009</v>
      </c>
      <c r="E71" s="90">
        <f>$M$6*'Tariffs July 2018'!AH51/100</f>
        <v>129.21121620000002</v>
      </c>
      <c r="F71" s="90">
        <f>$L$6*'Tariffs July 2018'!W51/100</f>
        <v>54.266031000000005</v>
      </c>
      <c r="G71" s="90">
        <f t="shared" ref="G71:G82" si="73">SUM(C71:F71)</f>
        <v>352.54692880000005</v>
      </c>
      <c r="H71" s="90">
        <f t="shared" ref="H71:H82" si="74">(G71-C71)*4</f>
        <v>988.31171520000021</v>
      </c>
      <c r="I71" s="91">
        <f t="shared" ref="I71:I82" si="75">G71*4</f>
        <v>1410.1877152000002</v>
      </c>
      <c r="J71" s="91">
        <f t="shared" ref="J71:J81" si="76">I71*1.1</f>
        <v>1551.2064867200004</v>
      </c>
      <c r="K71" s="36">
        <f>'Tariffs July 2018'!AW51</f>
        <v>0</v>
      </c>
      <c r="L71" s="36">
        <f>'Tariffs July 2018'!AX51</f>
        <v>0</v>
      </c>
      <c r="M71" s="36">
        <f>'Tariffs July 2018'!AY51</f>
        <v>0</v>
      </c>
      <c r="N71" s="36">
        <f>'Tariffs July 2018'!AZ51</f>
        <v>0</v>
      </c>
      <c r="O71" s="92">
        <f>($F$6*'Tariffs July 2018'!AT51/100)*4</f>
        <v>444.97152</v>
      </c>
      <c r="P71" s="275">
        <f t="shared" ref="P71" si="77">I71</f>
        <v>1410.1877152000002</v>
      </c>
      <c r="Q71" s="275">
        <f>P71-(P71*M71/100)</f>
        <v>1410.1877152000002</v>
      </c>
      <c r="R71" s="275">
        <f t="shared" ref="R71:R81" si="78">P71-O71</f>
        <v>965.21619520000013</v>
      </c>
      <c r="S71" s="275">
        <f t="shared" ref="S71:S81" si="79">Q71-O71</f>
        <v>965.21619520000013</v>
      </c>
      <c r="T71" s="93">
        <f t="shared" ref="T71:U82" si="80">R71*1.1</f>
        <v>1061.7378147200002</v>
      </c>
      <c r="U71" s="93">
        <f t="shared" si="80"/>
        <v>1061.7378147200002</v>
      </c>
      <c r="V71" s="94">
        <f>'Tariffs July 2018'!BI51</f>
        <v>0</v>
      </c>
      <c r="W71" s="94" t="str">
        <f>'Tariffs July 2018'!BJ51</f>
        <v>n</v>
      </c>
      <c r="X71" s="95">
        <f>'Tariffs July 2018'!G51</f>
        <v>41820</v>
      </c>
      <c r="Y71" s="112"/>
      <c r="Z71" s="112"/>
      <c r="AA71" s="112"/>
      <c r="AB71" s="112"/>
      <c r="AC71" s="112"/>
      <c r="AD71" s="112"/>
      <c r="AE71" s="112"/>
      <c r="AF71" s="112"/>
      <c r="AG71" s="112"/>
      <c r="AH71" s="112"/>
      <c r="AI71" s="112"/>
      <c r="AJ71" s="112"/>
      <c r="AK71" s="112"/>
    </row>
    <row r="72" spans="1:93" ht="14" x14ac:dyDescent="0.15">
      <c r="A72" s="89" t="str">
        <f>'Tariffs July 2018'!K52</f>
        <v>Diamond Energy</v>
      </c>
      <c r="B72" s="36" t="str">
        <f>'Tariffs July 2018'!L52</f>
        <v>Pay on time discount</v>
      </c>
      <c r="C72" s="90">
        <f>91*'Tariffs July 2018'!M52/100</f>
        <v>122.759</v>
      </c>
      <c r="D72" s="90">
        <f>$K$6*'Tariffs July 2018'!N52/100</f>
        <v>50.684026320000001</v>
      </c>
      <c r="E72" s="90">
        <f>$M$6*'Tariffs July 2018'!AH52/100</f>
        <v>113.44056965999999</v>
      </c>
      <c r="F72" s="90">
        <f>$L$6*'Tariffs July 2018'!W52/100</f>
        <v>44.328424500000004</v>
      </c>
      <c r="G72" s="90">
        <f t="shared" si="73"/>
        <v>331.21202047999998</v>
      </c>
      <c r="H72" s="90">
        <f t="shared" si="74"/>
        <v>833.81208191999986</v>
      </c>
      <c r="I72" s="91">
        <f t="shared" si="75"/>
        <v>1324.8480819199999</v>
      </c>
      <c r="J72" s="91">
        <f t="shared" si="76"/>
        <v>1457.3328901120001</v>
      </c>
      <c r="K72" s="36">
        <f>'Tariffs July 2018'!AW52</f>
        <v>0</v>
      </c>
      <c r="L72" s="36">
        <f>'Tariffs July 2018'!AX52</f>
        <v>0</v>
      </c>
      <c r="M72" s="36">
        <f>'Tariffs July 2018'!AY52</f>
        <v>7</v>
      </c>
      <c r="N72" s="36">
        <f>'Tariffs July 2018'!AZ52</f>
        <v>0</v>
      </c>
      <c r="O72" s="92">
        <f>($F$6*'Tariffs July 2018'!AT52/100)*4</f>
        <v>278.10720000000003</v>
      </c>
      <c r="P72" s="275">
        <f>I72</f>
        <v>1324.8480819199999</v>
      </c>
      <c r="Q72" s="275">
        <f>P72-(P72*M72/100)</f>
        <v>1232.1087161855999</v>
      </c>
      <c r="R72" s="275">
        <f t="shared" si="78"/>
        <v>1046.74088192</v>
      </c>
      <c r="S72" s="275">
        <f t="shared" si="79"/>
        <v>954.00151618559983</v>
      </c>
      <c r="T72" s="93">
        <f t="shared" si="80"/>
        <v>1151.414970112</v>
      </c>
      <c r="U72" s="93">
        <f t="shared" si="80"/>
        <v>1049.4016678041598</v>
      </c>
      <c r="V72" s="94">
        <f>'Tariffs July 2018'!BI52</f>
        <v>0</v>
      </c>
      <c r="W72" s="94" t="str">
        <f>'Tariffs July 2018'!BJ52</f>
        <v>n</v>
      </c>
      <c r="X72" s="95">
        <f>'Tariffs July 2018'!G52</f>
        <v>41851</v>
      </c>
      <c r="Y72" s="112"/>
      <c r="Z72" s="112"/>
      <c r="AA72" s="112"/>
      <c r="AB72" s="112"/>
      <c r="AC72" s="112"/>
      <c r="AD72" s="112"/>
      <c r="AE72" s="112"/>
      <c r="AF72" s="112"/>
      <c r="AG72" s="112"/>
      <c r="AH72" s="112"/>
      <c r="AI72" s="112"/>
      <c r="AJ72" s="112"/>
      <c r="AK72" s="112"/>
    </row>
    <row r="73" spans="1:93" ht="14" x14ac:dyDescent="0.15">
      <c r="A73" s="89" t="str">
        <f>'Tariffs July 2018'!K53</f>
        <v>Dodo Power &amp; Gas</v>
      </c>
      <c r="B73" s="36" t="str">
        <f>'Tariffs July 2018'!L53</f>
        <v>Market offer</v>
      </c>
      <c r="C73" s="90">
        <f>91*'Tariffs July 2018'!M53/100</f>
        <v>105.65100000000001</v>
      </c>
      <c r="D73" s="90">
        <f>$K$6*'Tariffs July 2018'!N53/100</f>
        <v>63.511354799999999</v>
      </c>
      <c r="E73" s="90">
        <f>$M$6*'Tariffs July 2018'!AH53/100</f>
        <v>122.57870130000001</v>
      </c>
      <c r="F73" s="90">
        <f>$L$6*'Tariffs July 2018'!W53/100</f>
        <v>45.556668000000002</v>
      </c>
      <c r="G73" s="90">
        <f t="shared" si="73"/>
        <v>337.29772410000004</v>
      </c>
      <c r="H73" s="90">
        <f t="shared" si="74"/>
        <v>926.58689640000011</v>
      </c>
      <c r="I73" s="91">
        <f t="shared" si="75"/>
        <v>1349.1908964000002</v>
      </c>
      <c r="J73" s="91">
        <f t="shared" si="76"/>
        <v>1484.1099860400002</v>
      </c>
      <c r="K73" s="36">
        <f>'Tariffs July 2018'!AW53</f>
        <v>0</v>
      </c>
      <c r="L73" s="36">
        <f>'Tariffs July 2018'!AX53</f>
        <v>0</v>
      </c>
      <c r="M73" s="36">
        <f>'Tariffs July 2018'!AY53</f>
        <v>0</v>
      </c>
      <c r="N73" s="36">
        <f>'Tariffs July 2018'!AZ53</f>
        <v>0</v>
      </c>
      <c r="O73" s="92">
        <f>($F$6*'Tariffs July 2018'!AT53/100)*4</f>
        <v>236.39112</v>
      </c>
      <c r="P73" s="275">
        <f>I73</f>
        <v>1349.1908964000002</v>
      </c>
      <c r="Q73" s="275">
        <f>P73-(H73*N73/100)</f>
        <v>1349.1908964000002</v>
      </c>
      <c r="R73" s="275">
        <f t="shared" si="78"/>
        <v>1112.7997764000002</v>
      </c>
      <c r="S73" s="275">
        <f t="shared" si="79"/>
        <v>1112.7997764000002</v>
      </c>
      <c r="T73" s="93">
        <f t="shared" si="80"/>
        <v>1224.0797540400004</v>
      </c>
      <c r="U73" s="93">
        <f t="shared" si="80"/>
        <v>1224.0797540400004</v>
      </c>
      <c r="V73" s="94">
        <f>'Tariffs July 2018'!BI53</f>
        <v>0</v>
      </c>
      <c r="W73" s="94" t="str">
        <f>'Tariffs July 2018'!BJ53</f>
        <v>n</v>
      </c>
      <c r="X73" s="95">
        <f>'Tariffs July 2018'!G53</f>
        <v>41692</v>
      </c>
      <c r="Y73" s="112"/>
      <c r="Z73" s="112"/>
      <c r="AA73" s="112"/>
      <c r="AB73" s="112"/>
      <c r="AC73" s="112"/>
      <c r="AD73" s="112"/>
      <c r="AE73" s="112"/>
      <c r="AF73" s="112"/>
      <c r="AG73" s="112"/>
      <c r="AH73" s="112"/>
      <c r="AI73" s="112"/>
      <c r="AJ73" s="112"/>
      <c r="AK73" s="112"/>
    </row>
    <row r="74" spans="1:93" ht="14" x14ac:dyDescent="0.15">
      <c r="A74" s="89" t="str">
        <f>'Tariffs July 2018'!K54</f>
        <v>EnergyAustralia</v>
      </c>
      <c r="B74" s="36" t="str">
        <f>'Tariffs July 2018'!L54</f>
        <v>Anytime Saver</v>
      </c>
      <c r="C74" s="90">
        <f>91*'Tariffs July 2018'!M54/100</f>
        <v>106.10600000000001</v>
      </c>
      <c r="D74" s="90">
        <f>$K$6*'Tariffs July 2018'!N54/100</f>
        <v>62.171452799999997</v>
      </c>
      <c r="E74" s="90">
        <f>$M$6*'Tariffs July 2018'!AH54/100</f>
        <v>114.47229420000002</v>
      </c>
      <c r="F74" s="90">
        <f>$L$6*'Tariffs July 2018'!W54/100</f>
        <v>43.100180999999999</v>
      </c>
      <c r="G74" s="90">
        <f t="shared" si="73"/>
        <v>325.84992800000003</v>
      </c>
      <c r="H74" s="90">
        <f>(G74-C74)*4</f>
        <v>878.97571200000016</v>
      </c>
      <c r="I74" s="91">
        <f t="shared" si="75"/>
        <v>1303.3997120000001</v>
      </c>
      <c r="J74" s="91">
        <f t="shared" si="76"/>
        <v>1433.7396832000002</v>
      </c>
      <c r="K74" s="36">
        <f>'Tariffs July 2018'!AW54</f>
        <v>0</v>
      </c>
      <c r="L74" s="36">
        <f>'Tariffs July 2018'!AX54</f>
        <v>28</v>
      </c>
      <c r="M74" s="36">
        <f>'Tariffs July 2018'!AY54</f>
        <v>0</v>
      </c>
      <c r="N74" s="36">
        <f>'Tariffs July 2018'!AZ54</f>
        <v>0</v>
      </c>
      <c r="O74" s="92">
        <f>($F$6*'Tariffs July 2018'!AT54/100)*4</f>
        <v>447.75259200000005</v>
      </c>
      <c r="P74" s="275">
        <f>I74-(H74*L74/100)</f>
        <v>1057.2865126400002</v>
      </c>
      <c r="Q74" s="275">
        <f>P74-(H74*N74/100)</f>
        <v>1057.2865126400002</v>
      </c>
      <c r="R74" s="275">
        <f t="shared" si="78"/>
        <v>609.53392064000013</v>
      </c>
      <c r="S74" s="275">
        <f t="shared" si="79"/>
        <v>609.53392064000013</v>
      </c>
      <c r="T74" s="93">
        <f t="shared" si="80"/>
        <v>670.48731270400015</v>
      </c>
      <c r="U74" s="93">
        <f t="shared" si="80"/>
        <v>670.48731270400015</v>
      </c>
      <c r="V74" s="94">
        <f>'Tariffs July 2018'!BI54</f>
        <v>0</v>
      </c>
      <c r="W74" s="94" t="str">
        <f>'Tariffs July 2018'!BJ54</f>
        <v>n</v>
      </c>
      <c r="X74" s="95">
        <f>'Tariffs July 2018'!G54</f>
        <v>41821</v>
      </c>
      <c r="Y74" s="112"/>
      <c r="Z74" s="112"/>
      <c r="AA74" s="112"/>
      <c r="AB74" s="112"/>
      <c r="AC74" s="112"/>
      <c r="AD74" s="112"/>
      <c r="AE74" s="112"/>
      <c r="AF74" s="112"/>
      <c r="AG74" s="112"/>
      <c r="AH74" s="112"/>
      <c r="AI74" s="112"/>
      <c r="AJ74" s="112"/>
      <c r="AK74" s="112"/>
    </row>
    <row r="75" spans="1:93" ht="14" x14ac:dyDescent="0.15">
      <c r="A75" s="89" t="str">
        <f>'Tariffs July 2018'!K55</f>
        <v>Energy Locals</v>
      </c>
      <c r="B75" s="36" t="str">
        <f>'Tariffs July 2018'!L55</f>
        <v>Save Me</v>
      </c>
      <c r="C75" s="90">
        <f>91*'Tariffs July 2018'!M55/100</f>
        <v>85.54</v>
      </c>
      <c r="D75" s="90">
        <f>$K$6*'Tariffs July 2018'!N55/100</f>
        <v>53.596080000000001</v>
      </c>
      <c r="E75" s="90">
        <f>$M$6*'Tariffs July 2018'!AH55/100</f>
        <v>112.998402</v>
      </c>
      <c r="F75" s="90">
        <f>$L$6*'Tariffs July 2018'!W55/100</f>
        <v>44.663400000000003</v>
      </c>
      <c r="G75" s="90">
        <f>SUM(C75:F75)</f>
        <v>296.79788200000002</v>
      </c>
      <c r="H75" s="90">
        <f t="shared" si="74"/>
        <v>845.03152799999998</v>
      </c>
      <c r="I75" s="91">
        <f t="shared" si="75"/>
        <v>1187.1915280000001</v>
      </c>
      <c r="J75" s="91">
        <f t="shared" si="76"/>
        <v>1305.9106808000001</v>
      </c>
      <c r="K75" s="36">
        <f>'Tariffs July 2018'!AW55</f>
        <v>0</v>
      </c>
      <c r="L75" s="36">
        <f>'Tariffs July 2018'!AX55</f>
        <v>0</v>
      </c>
      <c r="M75" s="36">
        <f>'Tariffs July 2018'!AY55</f>
        <v>0</v>
      </c>
      <c r="N75" s="36">
        <f>'Tariffs July 2018'!AZ55</f>
        <v>0</v>
      </c>
      <c r="O75" s="92">
        <f>($F$6*'Tariffs July 2018'!AT55/100)*4</f>
        <v>336.50971199999998</v>
      </c>
      <c r="P75" s="275">
        <f t="shared" ref="P75" si="81">I75</f>
        <v>1187.1915280000001</v>
      </c>
      <c r="Q75" s="275">
        <f>P75-(H75*N75/100)</f>
        <v>1187.1915280000001</v>
      </c>
      <c r="R75" s="275">
        <f t="shared" si="78"/>
        <v>850.68181600000003</v>
      </c>
      <c r="S75" s="275">
        <f t="shared" si="79"/>
        <v>850.68181600000003</v>
      </c>
      <c r="T75" s="93">
        <f t="shared" si="80"/>
        <v>935.74999760000014</v>
      </c>
      <c r="U75" s="93">
        <f t="shared" si="80"/>
        <v>935.74999760000014</v>
      </c>
      <c r="V75" s="94">
        <f>'Tariffs July 2018'!BI55</f>
        <v>0</v>
      </c>
      <c r="W75" s="94" t="str">
        <f>'Tariffs July 2018'!BJ55</f>
        <v>n</v>
      </c>
      <c r="X75" s="95">
        <f>'Tariffs July 2018'!G55</f>
        <v>41829</v>
      </c>
      <c r="Y75" s="112"/>
      <c r="Z75" s="112"/>
      <c r="AA75" s="112"/>
      <c r="AB75" s="112"/>
      <c r="AC75" s="112"/>
      <c r="AD75" s="112"/>
      <c r="AE75" s="112"/>
      <c r="AF75" s="112"/>
      <c r="AG75" s="112"/>
      <c r="AH75" s="112"/>
      <c r="AI75" s="112"/>
      <c r="AJ75" s="112"/>
      <c r="AK75" s="112"/>
    </row>
    <row r="76" spans="1:93" ht="14" x14ac:dyDescent="0.15">
      <c r="A76" s="89" t="str">
        <f>'Tariffs July 2018'!K56</f>
        <v>Origin Energy</v>
      </c>
      <c r="B76" s="36" t="str">
        <f>'Tariffs July 2018'!L56</f>
        <v>Solar Boost Plus</v>
      </c>
      <c r="C76" s="90">
        <f>91*'Tariffs July 2018'!M56/100</f>
        <v>108.35369999999999</v>
      </c>
      <c r="D76" s="90">
        <f>$K$6*'Tariffs July 2018'!N56/100</f>
        <v>57.115555920000006</v>
      </c>
      <c r="E76" s="90">
        <f>$M$6*'Tariffs July 2018'!AH56/100</f>
        <v>113.19492096</v>
      </c>
      <c r="F76" s="90">
        <f>$L$6*'Tariffs July 2018'!W56/100</f>
        <v>41.760278999999997</v>
      </c>
      <c r="G76" s="90">
        <f t="shared" si="73"/>
        <v>320.42445587999998</v>
      </c>
      <c r="H76" s="90">
        <f t="shared" si="74"/>
        <v>848.28302351999992</v>
      </c>
      <c r="I76" s="91">
        <f t="shared" si="75"/>
        <v>1281.6978235199999</v>
      </c>
      <c r="J76" s="91">
        <f t="shared" si="76"/>
        <v>1409.867605872</v>
      </c>
      <c r="K76" s="36">
        <f>'Tariffs July 2018'!AW56</f>
        <v>0</v>
      </c>
      <c r="L76" s="36">
        <f>'Tariffs July 2018'!AX56</f>
        <v>7</v>
      </c>
      <c r="M76" s="36">
        <f>'Tariffs July 2018'!AY56</f>
        <v>0</v>
      </c>
      <c r="N76" s="36">
        <f>'Tariffs July 2018'!AZ56</f>
        <v>0</v>
      </c>
      <c r="O76" s="92">
        <f>($F$6*'Tariffs July 2018'!AT56/100)*4</f>
        <v>444.97152</v>
      </c>
      <c r="P76" s="275">
        <f>I76-(H76*L76/100)</f>
        <v>1222.3180118736</v>
      </c>
      <c r="Q76" s="275">
        <f>P76-(H76*N76/100)</f>
        <v>1222.3180118736</v>
      </c>
      <c r="R76" s="275">
        <f t="shared" si="78"/>
        <v>777.34649187359992</v>
      </c>
      <c r="S76" s="275">
        <f t="shared" si="79"/>
        <v>777.34649187359992</v>
      </c>
      <c r="T76" s="93">
        <f t="shared" si="80"/>
        <v>855.08114106096002</v>
      </c>
      <c r="U76" s="93">
        <f t="shared" si="80"/>
        <v>855.08114106096002</v>
      </c>
      <c r="V76" s="94">
        <f>'Tariffs July 2018'!BI56</f>
        <v>0</v>
      </c>
      <c r="W76" s="94" t="str">
        <f>'Tariffs July 2018'!BJ56</f>
        <v>n</v>
      </c>
      <c r="X76" s="95">
        <f>'Tariffs July 2018'!G56</f>
        <v>41820</v>
      </c>
      <c r="Y76" s="112"/>
      <c r="Z76" s="112"/>
      <c r="AA76" s="112"/>
      <c r="AB76" s="112"/>
      <c r="AC76" s="112"/>
      <c r="AD76" s="112"/>
      <c r="AE76" s="112"/>
      <c r="AF76" s="112"/>
      <c r="AG76" s="112"/>
      <c r="AH76" s="112"/>
      <c r="AI76" s="112"/>
      <c r="AJ76" s="112"/>
      <c r="AK76" s="112"/>
    </row>
    <row r="77" spans="1:93" ht="14" x14ac:dyDescent="0.15">
      <c r="A77" s="89" t="str">
        <f>'Tariffs July 2018'!K57</f>
        <v>Sanctuary Energy</v>
      </c>
      <c r="B77" s="36" t="str">
        <f>'Tariffs July 2018'!L57</f>
        <v>Supplementary FIT</v>
      </c>
      <c r="C77" s="90">
        <f>91*'Tariffs July 2018'!M57/100</f>
        <v>116.51639999999999</v>
      </c>
      <c r="D77" s="90">
        <f>$K$6*'Tariffs July 2018'!N57/100</f>
        <v>58.651083612000008</v>
      </c>
      <c r="E77" s="90">
        <f>$M$6*'Tariffs July 2018'!AH57/100</f>
        <v>114.165233325</v>
      </c>
      <c r="F77" s="90">
        <f>$L$6*'Tariffs July 2018'!W57/100</f>
        <v>39.947391594000003</v>
      </c>
      <c r="G77" s="90">
        <f t="shared" si="73"/>
        <v>329.280108531</v>
      </c>
      <c r="H77" s="90">
        <f t="shared" si="74"/>
        <v>851.05483412400008</v>
      </c>
      <c r="I77" s="91">
        <f t="shared" si="75"/>
        <v>1317.120434124</v>
      </c>
      <c r="J77" s="91">
        <f t="shared" si="76"/>
        <v>1448.8324775364001</v>
      </c>
      <c r="K77" s="36">
        <f>'Tariffs July 2018'!AW57</f>
        <v>0</v>
      </c>
      <c r="L77" s="36">
        <f>'Tariffs July 2018'!AX57</f>
        <v>0</v>
      </c>
      <c r="M77" s="36">
        <f>'Tariffs July 2018'!AY57</f>
        <v>0</v>
      </c>
      <c r="N77" s="36">
        <f>'Tariffs July 2018'!AZ57</f>
        <v>0</v>
      </c>
      <c r="O77" s="92">
        <f>($F$6*'Tariffs July 2018'!AT57/100)*4</f>
        <v>278.10720000000003</v>
      </c>
      <c r="P77" s="275">
        <f t="shared" ref="P77:P79" si="82">I77</f>
        <v>1317.120434124</v>
      </c>
      <c r="Q77" s="275">
        <f t="shared" ref="Q77" si="83">P77-(H77*N77/100)</f>
        <v>1317.120434124</v>
      </c>
      <c r="R77" s="275">
        <f t="shared" si="78"/>
        <v>1039.0132341240001</v>
      </c>
      <c r="S77" s="275">
        <f t="shared" si="79"/>
        <v>1039.0132341240001</v>
      </c>
      <c r="T77" s="93">
        <f t="shared" si="80"/>
        <v>1142.9145575364003</v>
      </c>
      <c r="U77" s="93">
        <f t="shared" si="80"/>
        <v>1142.9145575364003</v>
      </c>
      <c r="V77" s="94">
        <f>'Tariffs July 2018'!BI57</f>
        <v>0</v>
      </c>
      <c r="W77" s="94" t="str">
        <f>'Tariffs July 2018'!BJ57</f>
        <v>n</v>
      </c>
      <c r="X77" s="95">
        <f>'Tariffs July 2018'!G57</f>
        <v>41455</v>
      </c>
      <c r="Y77" s="112"/>
      <c r="Z77" s="112"/>
      <c r="AA77" s="112"/>
      <c r="AB77" s="112"/>
      <c r="AC77" s="112"/>
      <c r="AD77" s="112"/>
      <c r="AE77" s="112"/>
      <c r="AF77" s="112"/>
      <c r="AG77" s="112"/>
      <c r="AH77" s="112"/>
      <c r="AI77" s="112"/>
      <c r="AJ77" s="112"/>
      <c r="AK77" s="112"/>
    </row>
    <row r="78" spans="1:93" ht="14" x14ac:dyDescent="0.15">
      <c r="A78" s="89" t="str">
        <f>'Tariffs July 2018'!K58</f>
        <v>Simply Energy</v>
      </c>
      <c r="B78" s="36" t="str">
        <f>'Tariffs July 2018'!L58</f>
        <v>Plus</v>
      </c>
      <c r="C78" s="90">
        <f>91*'Tariffs July 2018'!M58/100</f>
        <v>76.367199999999997</v>
      </c>
      <c r="D78" s="90">
        <f>$K$6*'Tariffs July 2018'!N58/100</f>
        <v>73.67674464000001</v>
      </c>
      <c r="E78" s="90">
        <f>$M$6*'Tariffs July 2018'!AH58/100</f>
        <v>128.81817828000001</v>
      </c>
      <c r="F78" s="90">
        <f>$L$6*'Tariffs July 2018'!W58/100</f>
        <v>48.191808599999995</v>
      </c>
      <c r="G78" s="90">
        <f t="shared" si="73"/>
        <v>327.05393152000005</v>
      </c>
      <c r="H78" s="90">
        <f>(G78-C78)*4</f>
        <v>1002.7469260800002</v>
      </c>
      <c r="I78" s="91">
        <f t="shared" si="75"/>
        <v>1308.2157260800002</v>
      </c>
      <c r="J78" s="91">
        <f t="shared" si="76"/>
        <v>1439.0372986880004</v>
      </c>
      <c r="K78" s="36">
        <f>'Tariffs July 2018'!AW58</f>
        <v>0</v>
      </c>
      <c r="L78" s="36">
        <f>'Tariffs July 2018'!AX58</f>
        <v>0</v>
      </c>
      <c r="M78" s="36">
        <f>'Tariffs July 2018'!AY58</f>
        <v>0</v>
      </c>
      <c r="N78" s="36">
        <f>'Tariffs July 2018'!AZ58</f>
        <v>18</v>
      </c>
      <c r="O78" s="92">
        <f>($F$6*'Tariffs July 2018'!AT58/100)*4</f>
        <v>314.26113600000002</v>
      </c>
      <c r="P78" s="275">
        <f t="shared" si="82"/>
        <v>1308.2157260800002</v>
      </c>
      <c r="Q78" s="275">
        <f>P78-(H78*N78/100)</f>
        <v>1127.7212793856002</v>
      </c>
      <c r="R78" s="275">
        <f t="shared" si="78"/>
        <v>993.95459008000012</v>
      </c>
      <c r="S78" s="275">
        <f t="shared" si="79"/>
        <v>813.46014338560008</v>
      </c>
      <c r="T78" s="93">
        <f t="shared" si="80"/>
        <v>1093.3500490880001</v>
      </c>
      <c r="U78" s="93">
        <f t="shared" si="80"/>
        <v>894.80615772416013</v>
      </c>
      <c r="V78" s="94">
        <f>'Tariffs July 2018'!BI58</f>
        <v>0</v>
      </c>
      <c r="W78" s="94" t="str">
        <f>'Tariffs July 2018'!BJ58</f>
        <v>n</v>
      </c>
      <c r="X78" s="95">
        <f>'Tariffs July 2018'!G58</f>
        <v>41772</v>
      </c>
      <c r="Y78" s="112"/>
      <c r="Z78" s="112"/>
      <c r="AA78" s="112"/>
      <c r="AB78" s="112"/>
      <c r="AC78" s="112"/>
      <c r="AD78" s="112"/>
      <c r="AE78" s="112"/>
      <c r="AF78" s="112"/>
      <c r="AG78" s="112"/>
      <c r="AH78" s="112"/>
      <c r="AI78" s="112"/>
      <c r="AJ78" s="112"/>
      <c r="AK78" s="112"/>
    </row>
    <row r="79" spans="1:93" ht="14" x14ac:dyDescent="0.15">
      <c r="A79" s="89" t="str">
        <f>'Tariffs July 2018'!K59</f>
        <v>Mojo Power</v>
      </c>
      <c r="B79" s="36" t="str">
        <f>'Tariffs July 2018'!L59</f>
        <v>Connect</v>
      </c>
      <c r="C79" s="90">
        <f>91*'Tariffs July 2018'!M59/100</f>
        <v>160.4239</v>
      </c>
      <c r="D79" s="90">
        <f>$K$6*'Tariffs July 2018'!N59/100</f>
        <v>62.296510319999996</v>
      </c>
      <c r="E79" s="90">
        <f>$M$6*'Tariffs July 2018'!AH59/100</f>
        <v>115.06185108000001</v>
      </c>
      <c r="F79" s="90">
        <f>$L$6*'Tariffs July 2018'!W59/100</f>
        <v>35.150095800000003</v>
      </c>
      <c r="G79" s="90">
        <f t="shared" si="73"/>
        <v>372.93235719999996</v>
      </c>
      <c r="H79" s="90">
        <f t="shared" si="74"/>
        <v>850.03382879999981</v>
      </c>
      <c r="I79" s="91">
        <f t="shared" si="75"/>
        <v>1491.7294287999998</v>
      </c>
      <c r="J79" s="91">
        <f t="shared" si="76"/>
        <v>1640.90237168</v>
      </c>
      <c r="K79" s="36">
        <f>'Tariffs July 2018'!AW59</f>
        <v>0</v>
      </c>
      <c r="L79" s="36">
        <f>'Tariffs July 2018'!AX59</f>
        <v>0</v>
      </c>
      <c r="M79" s="36">
        <f>'Tariffs July 2018'!AY59</f>
        <v>0</v>
      </c>
      <c r="N79" s="36">
        <f>'Tariffs July 2018'!AZ59</f>
        <v>0</v>
      </c>
      <c r="O79" s="92">
        <f>($F$6*'Tariffs July 2018'!AT59/100)*4</f>
        <v>556.21440000000007</v>
      </c>
      <c r="P79" s="275">
        <f t="shared" si="82"/>
        <v>1491.7294287999998</v>
      </c>
      <c r="Q79" s="275">
        <f>P79-(H79*N79/100)</f>
        <v>1491.7294287999998</v>
      </c>
      <c r="R79" s="275">
        <f t="shared" si="78"/>
        <v>935.51502879999975</v>
      </c>
      <c r="S79" s="275">
        <f t="shared" si="79"/>
        <v>935.51502879999975</v>
      </c>
      <c r="T79" s="93">
        <f t="shared" si="80"/>
        <v>1029.0665316799998</v>
      </c>
      <c r="U79" s="93">
        <f t="shared" si="80"/>
        <v>1029.0665316799998</v>
      </c>
      <c r="V79" s="94">
        <f>'Tariffs July 2018'!BI59</f>
        <v>0</v>
      </c>
      <c r="W79" s="94" t="str">
        <f>'Tariffs July 2018'!BJ59</f>
        <v>n</v>
      </c>
      <c r="X79" s="95">
        <f>'Tariffs July 2018'!G59</f>
        <v>41608</v>
      </c>
      <c r="Y79" s="112"/>
      <c r="Z79" s="112"/>
      <c r="AA79" s="112"/>
      <c r="AB79" s="112"/>
      <c r="AC79" s="112"/>
      <c r="AD79" s="112"/>
      <c r="AE79" s="112"/>
      <c r="AF79" s="112"/>
      <c r="AG79" s="112"/>
      <c r="AH79" s="112"/>
      <c r="AI79" s="112"/>
      <c r="AJ79" s="112"/>
      <c r="AK79" s="112"/>
    </row>
    <row r="80" spans="1:93" s="106" customFormat="1" ht="14" x14ac:dyDescent="0.15">
      <c r="A80" s="89" t="str">
        <f>'Tariffs July 2018'!K60</f>
        <v>Powershop</v>
      </c>
      <c r="B80" s="36" t="str">
        <f>'Tariffs July 2018'!L60</f>
        <v>Power Saver</v>
      </c>
      <c r="C80" s="90">
        <f>91*'Tariffs July 2018'!M60/100</f>
        <v>91.964600000000004</v>
      </c>
      <c r="D80" s="90">
        <f>$K$6*'Tariffs July 2018'!N60/100</f>
        <v>53.721137519999999</v>
      </c>
      <c r="E80" s="90">
        <f>$M$6*'Tariffs July 2018'!AH60/100</f>
        <v>109.36280124000001</v>
      </c>
      <c r="F80" s="90">
        <f>$L$6*'Tariffs July 2018'!W60/100</f>
        <v>42.988522500000002</v>
      </c>
      <c r="G80" s="90">
        <f t="shared" si="73"/>
        <v>298.03706126000003</v>
      </c>
      <c r="H80" s="90">
        <f t="shared" si="74"/>
        <v>824.28984504000005</v>
      </c>
      <c r="I80" s="91">
        <f t="shared" si="75"/>
        <v>1192.1482450400001</v>
      </c>
      <c r="J80" s="91">
        <f t="shared" si="76"/>
        <v>1311.3630695440002</v>
      </c>
      <c r="K80" s="36">
        <f>'Tariffs July 2018'!AW60</f>
        <v>0</v>
      </c>
      <c r="L80" s="36">
        <f>'Tariffs July 2018'!AX60</f>
        <v>0</v>
      </c>
      <c r="M80" s="36">
        <f>'Tariffs July 2018'!AY60</f>
        <v>12</v>
      </c>
      <c r="N80" s="36">
        <f>'Tariffs July 2018'!AZ60</f>
        <v>0</v>
      </c>
      <c r="O80" s="92">
        <f>($F$6*'Tariffs July 2018'!AT60/100)*4</f>
        <v>264.20184</v>
      </c>
      <c r="P80" s="275">
        <f>I80-(I80*K80/100)</f>
        <v>1192.1482450400001</v>
      </c>
      <c r="Q80" s="275">
        <f>P80-(P80*M80/100)</f>
        <v>1049.0904556352002</v>
      </c>
      <c r="R80" s="275">
        <f t="shared" si="78"/>
        <v>927.94640504000017</v>
      </c>
      <c r="S80" s="275">
        <f t="shared" si="79"/>
        <v>784.88861563520027</v>
      </c>
      <c r="T80" s="93">
        <f t="shared" si="80"/>
        <v>1020.7410455440003</v>
      </c>
      <c r="U80" s="93">
        <f t="shared" si="80"/>
        <v>863.37747719872038</v>
      </c>
      <c r="V80" s="94">
        <f>'Tariffs July 2018'!BI60</f>
        <v>0</v>
      </c>
      <c r="W80" s="94" t="str">
        <f>'Tariffs July 2018'!BJ60</f>
        <v>n</v>
      </c>
      <c r="X80" s="95">
        <f>'Tariffs July 2018'!G60</f>
        <v>41820</v>
      </c>
      <c r="Y80" s="112"/>
      <c r="Z80" s="112"/>
      <c r="AA80" s="112"/>
      <c r="AB80" s="112"/>
      <c r="AC80" s="112"/>
      <c r="AD80" s="112"/>
      <c r="AE80" s="112"/>
      <c r="AF80" s="112"/>
      <c r="AG80" s="112"/>
      <c r="AH80" s="112"/>
      <c r="AI80" s="112"/>
      <c r="AJ80" s="112"/>
      <c r="AK80" s="112"/>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row>
    <row r="81" spans="1:93" s="106" customFormat="1" ht="14" x14ac:dyDescent="0.15">
      <c r="A81" s="89" t="str">
        <f>'Tariffs July 2018'!K61</f>
        <v>Red Energy</v>
      </c>
      <c r="B81" s="36" t="str">
        <f>'Tariffs July 2018'!L61</f>
        <v>Easy Saver</v>
      </c>
      <c r="C81" s="90">
        <f>91*'Tariffs July 2018'!M61/100</f>
        <v>118.48199999999999</v>
      </c>
      <c r="D81" s="90">
        <f>$K$6*'Tariffs July 2018'!N61/100</f>
        <v>56.633191199999999</v>
      </c>
      <c r="E81" s="90">
        <f>$M$6*'Tariffs July 2018'!AH61/100</f>
        <v>104.1550488</v>
      </c>
      <c r="F81" s="90">
        <f>$L$6*'Tariffs July 2018'!W61/100</f>
        <v>41.760278999999997</v>
      </c>
      <c r="G81" s="90">
        <f t="shared" si="73"/>
        <v>321.03051899999991</v>
      </c>
      <c r="H81" s="90">
        <f t="shared" si="74"/>
        <v>810.19407599999977</v>
      </c>
      <c r="I81" s="91">
        <f t="shared" si="75"/>
        <v>1284.1220759999997</v>
      </c>
      <c r="J81" s="91">
        <f t="shared" si="76"/>
        <v>1412.5342835999998</v>
      </c>
      <c r="K81" s="36">
        <f>'Tariffs July 2018'!AW61</f>
        <v>0</v>
      </c>
      <c r="L81" s="36">
        <f>'Tariffs July 2018'!AX61</f>
        <v>0</v>
      </c>
      <c r="M81" s="36">
        <f>'Tariffs July 2018'!AY61</f>
        <v>10</v>
      </c>
      <c r="N81" s="36">
        <f>'Tariffs July 2018'!AZ61</f>
        <v>0</v>
      </c>
      <c r="O81" s="92">
        <f>($F$6*'Tariffs July 2018'!AT61/100)*4</f>
        <v>319.82328000000001</v>
      </c>
      <c r="P81" s="275">
        <f t="shared" ref="P81" si="84">I81</f>
        <v>1284.1220759999997</v>
      </c>
      <c r="Q81" s="275">
        <f>P81-(P81*M81/100)</f>
        <v>1155.7098683999998</v>
      </c>
      <c r="R81" s="275">
        <f t="shared" si="78"/>
        <v>964.29879599999958</v>
      </c>
      <c r="S81" s="275">
        <f t="shared" si="79"/>
        <v>835.88658839999971</v>
      </c>
      <c r="T81" s="93">
        <f t="shared" si="80"/>
        <v>1060.7286755999996</v>
      </c>
      <c r="U81" s="93">
        <f t="shared" si="80"/>
        <v>919.4752472399997</v>
      </c>
      <c r="V81" s="94">
        <f>'Tariffs July 2018'!BI61</f>
        <v>0</v>
      </c>
      <c r="W81" s="94" t="str">
        <f>'Tariffs July 2018'!BJ61</f>
        <v>n</v>
      </c>
      <c r="X81" s="95">
        <f>'Tariffs July 2018'!G61</f>
        <v>41820</v>
      </c>
      <c r="Y81" s="112"/>
      <c r="Z81" s="112"/>
      <c r="AA81" s="112"/>
      <c r="AB81" s="112"/>
      <c r="AC81" s="112"/>
      <c r="AD81" s="112"/>
      <c r="AE81" s="112"/>
      <c r="AF81" s="112"/>
      <c r="AG81" s="112"/>
      <c r="AH81" s="112"/>
      <c r="AI81" s="112"/>
      <c r="AJ81" s="112"/>
      <c r="AK81" s="112"/>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row>
    <row r="82" spans="1:93" s="106" customFormat="1" ht="14" x14ac:dyDescent="0.15">
      <c r="A82" s="89" t="str">
        <f>'Tariffs July 2018'!K62</f>
        <v>Amaysim</v>
      </c>
      <c r="B82" s="36" t="str">
        <f>'Tariffs July 2018'!L62</f>
        <v>Solar 4</v>
      </c>
      <c r="C82" s="90">
        <f>91*'Tariffs July 2018'!M62/100</f>
        <v>105.46899999999999</v>
      </c>
      <c r="D82" s="90">
        <f>$K$6*'Tariffs July 2018'!N62/100</f>
        <v>63.600681600000009</v>
      </c>
      <c r="E82" s="90">
        <f>$M$6*'Tariffs July 2018'!AH62/100</f>
        <v>129.21121620000002</v>
      </c>
      <c r="F82" s="90">
        <f>$L$6*'Tariffs July 2018'!W62/100</f>
        <v>54.266031000000005</v>
      </c>
      <c r="G82" s="90">
        <f t="shared" si="73"/>
        <v>352.54692880000005</v>
      </c>
      <c r="H82" s="90">
        <f t="shared" si="74"/>
        <v>988.31171520000021</v>
      </c>
      <c r="I82" s="91">
        <f t="shared" si="75"/>
        <v>1410.1877152000002</v>
      </c>
      <c r="J82" s="91">
        <f>I82*1.1</f>
        <v>1551.2064867200004</v>
      </c>
      <c r="K82" s="36">
        <f>'Tariffs July 2018'!AW62</f>
        <v>0</v>
      </c>
      <c r="L82" s="36">
        <f>'Tariffs July 2018'!AX62</f>
        <v>0</v>
      </c>
      <c r="M82" s="36">
        <f>'Tariffs July 2018'!AY62</f>
        <v>5</v>
      </c>
      <c r="N82" s="36">
        <f>'Tariffs July 2018'!AZ62</f>
        <v>0</v>
      </c>
      <c r="O82" s="92">
        <f>($F$6*'Tariffs July 2018'!AT62/100)*4</f>
        <v>389.35007999999999</v>
      </c>
      <c r="P82" s="275">
        <f>I82-(I82*K82/100)</f>
        <v>1410.1877152000002</v>
      </c>
      <c r="Q82" s="275">
        <f>P82-(H82*N82/100)</f>
        <v>1410.1877152000002</v>
      </c>
      <c r="R82" s="275">
        <f>P82-O82</f>
        <v>1020.8376352000002</v>
      </c>
      <c r="S82" s="275">
        <f>Q82-O82</f>
        <v>1020.8376352000002</v>
      </c>
      <c r="T82" s="93">
        <f t="shared" si="80"/>
        <v>1122.9213987200003</v>
      </c>
      <c r="U82" s="93">
        <f t="shared" si="80"/>
        <v>1122.9213987200003</v>
      </c>
      <c r="V82" s="94">
        <f>'Tariffs July 2018'!BI62</f>
        <v>0</v>
      </c>
      <c r="W82" s="94" t="str">
        <f>'Tariffs July 2018'!BJ62</f>
        <v>n</v>
      </c>
      <c r="X82" s="95">
        <f>'Tariffs July 2018'!G62</f>
        <v>41820</v>
      </c>
      <c r="Y82" s="112"/>
      <c r="Z82" s="112"/>
      <c r="AA82" s="112"/>
      <c r="AB82" s="112"/>
      <c r="AC82" s="112"/>
      <c r="AD82" s="112"/>
      <c r="AE82" s="112"/>
      <c r="AF82" s="112"/>
      <c r="AG82" s="112"/>
      <c r="AH82" s="112"/>
      <c r="AI82" s="112"/>
      <c r="AJ82" s="112"/>
      <c r="AK82" s="112"/>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row>
    <row r="83" spans="1:93" s="106" customFormat="1" ht="15" thickBot="1" x14ac:dyDescent="0.2">
      <c r="A83" s="96" t="str">
        <f>'Tariffs July 2018'!K63</f>
        <v>Alinta Energy</v>
      </c>
      <c r="B83" s="97" t="str">
        <f>'Tariffs July 2018'!L63</f>
        <v>Home Saver Plus</v>
      </c>
      <c r="C83" s="98">
        <f>91*'Tariffs July 2018'!M63/100</f>
        <v>95.941300000000012</v>
      </c>
      <c r="D83" s="98">
        <f>$K$6*'Tariffs July 2018'!N63/100</f>
        <v>62.528760000000005</v>
      </c>
      <c r="E83" s="98">
        <f>$M$6*'Tariffs July 2018'!AH63/100</f>
        <v>127.737324</v>
      </c>
      <c r="F83" s="98">
        <f>$L$6*'Tariffs July 2018'!W63/100</f>
        <v>49.129739999999998</v>
      </c>
      <c r="G83" s="98">
        <f t="shared" ref="G83" si="85">SUM(C83:F83)</f>
        <v>335.33712400000002</v>
      </c>
      <c r="H83" s="98">
        <f t="shared" ref="H83" si="86">(G83-C83)*4</f>
        <v>957.58329600000002</v>
      </c>
      <c r="I83" s="99">
        <f t="shared" ref="I83" si="87">G83*4</f>
        <v>1341.3484960000001</v>
      </c>
      <c r="J83" s="99">
        <f>I83*1.1</f>
        <v>1475.4833456000001</v>
      </c>
      <c r="K83" s="97">
        <f>'Tariffs July 2018'!AW63</f>
        <v>0</v>
      </c>
      <c r="L83" s="97">
        <f>'Tariffs July 2018'!AX63</f>
        <v>0</v>
      </c>
      <c r="M83" s="97">
        <f>'Tariffs July 2018'!AY63</f>
        <v>0</v>
      </c>
      <c r="N83" s="97">
        <f>'Tariffs July 2018'!AZ63</f>
        <v>28</v>
      </c>
      <c r="O83" s="100">
        <f>($F$6*'Tariffs July 2018'!AT63/100)*4</f>
        <v>305.91792000000004</v>
      </c>
      <c r="P83" s="276">
        <f t="shared" ref="P83" si="88">I83</f>
        <v>1341.3484960000001</v>
      </c>
      <c r="Q83" s="276">
        <f>P83-(H83*N83/100)</f>
        <v>1073.2251731200001</v>
      </c>
      <c r="R83" s="276">
        <f>P83-O83</f>
        <v>1035.430576</v>
      </c>
      <c r="S83" s="276">
        <f>Q83-O83</f>
        <v>767.30725312000004</v>
      </c>
      <c r="T83" s="101">
        <f t="shared" ref="T83" si="89">R83*1.1</f>
        <v>1138.9736336000001</v>
      </c>
      <c r="U83" s="101">
        <f t="shared" ref="U83" si="90">S83*1.1</f>
        <v>844.03797843200016</v>
      </c>
      <c r="V83" s="102">
        <f>'Tariffs July 2018'!BI63</f>
        <v>0</v>
      </c>
      <c r="W83" s="102" t="str">
        <f>'Tariffs July 2018'!BJ63</f>
        <v>n</v>
      </c>
      <c r="X83" s="103">
        <f>'Tariffs July 2018'!G63</f>
        <v>41680</v>
      </c>
      <c r="Y83" s="112"/>
      <c r="Z83" s="112"/>
      <c r="AA83" s="112"/>
      <c r="AB83" s="112"/>
      <c r="AC83" s="112"/>
      <c r="AD83" s="112"/>
      <c r="AE83" s="112"/>
      <c r="AF83" s="112"/>
      <c r="AG83" s="112"/>
      <c r="AH83" s="112"/>
      <c r="AI83" s="112"/>
      <c r="AJ83" s="112"/>
      <c r="AK83" s="112"/>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row>
    <row r="84" spans="1:93" s="113" customFormat="1" ht="14" x14ac:dyDescent="0.15">
      <c r="X84" s="112"/>
      <c r="Y84" s="112"/>
      <c r="Z84" s="112"/>
      <c r="AA84" s="112"/>
      <c r="AB84" s="112"/>
      <c r="AC84" s="112"/>
      <c r="AD84" s="112"/>
      <c r="AE84" s="112"/>
      <c r="AF84" s="112"/>
      <c r="AG84" s="112"/>
      <c r="AH84" s="112"/>
      <c r="AI84" s="112"/>
      <c r="AJ84" s="112"/>
      <c r="AK84" s="112"/>
    </row>
    <row r="85" spans="1:93" s="113" customFormat="1" ht="14" x14ac:dyDescent="0.15">
      <c r="X85" s="112"/>
      <c r="Y85" s="112"/>
      <c r="Z85" s="112"/>
      <c r="AA85" s="112"/>
      <c r="AB85" s="112"/>
      <c r="AC85" s="112"/>
      <c r="AD85" s="112"/>
      <c r="AE85" s="112"/>
      <c r="AF85" s="112"/>
      <c r="AG85" s="112"/>
      <c r="AH85" s="112"/>
      <c r="AI85" s="112"/>
      <c r="AJ85" s="112"/>
      <c r="AK85" s="112"/>
    </row>
    <row r="86" spans="1:93" s="113" customFormat="1" ht="14" x14ac:dyDescent="0.15">
      <c r="X86" s="112"/>
      <c r="Y86" s="112"/>
      <c r="Z86" s="112"/>
      <c r="AA86" s="112"/>
      <c r="AB86" s="112"/>
      <c r="AC86" s="112"/>
      <c r="AD86" s="112"/>
      <c r="AE86" s="112"/>
      <c r="AF86" s="112"/>
      <c r="AG86" s="112"/>
      <c r="AH86" s="112"/>
      <c r="AI86" s="112"/>
      <c r="AJ86" s="112"/>
      <c r="AK86" s="112"/>
    </row>
    <row r="87" spans="1:93" s="113" customFormat="1" ht="14" x14ac:dyDescent="0.15">
      <c r="X87" s="112"/>
      <c r="Y87" s="112"/>
      <c r="Z87" s="112"/>
      <c r="AA87" s="112"/>
      <c r="AB87" s="112"/>
      <c r="AC87" s="112"/>
      <c r="AD87" s="112"/>
      <c r="AE87" s="112"/>
      <c r="AF87" s="112"/>
      <c r="AG87" s="112"/>
      <c r="AH87" s="112"/>
      <c r="AI87" s="112"/>
      <c r="AJ87" s="112"/>
      <c r="AK87" s="112"/>
    </row>
    <row r="88" spans="1:93" s="113" customFormat="1" ht="14" x14ac:dyDescent="0.15">
      <c r="X88" s="112"/>
      <c r="Y88" s="112"/>
      <c r="Z88" s="112"/>
      <c r="AA88" s="112"/>
      <c r="AB88" s="112"/>
      <c r="AC88" s="112"/>
      <c r="AD88" s="112"/>
      <c r="AE88" s="112"/>
      <c r="AF88" s="112"/>
      <c r="AG88" s="112"/>
      <c r="AH88" s="112"/>
      <c r="AI88" s="112"/>
      <c r="AJ88" s="112"/>
      <c r="AK88" s="112"/>
    </row>
    <row r="89" spans="1:93" s="113" customFormat="1" ht="14" x14ac:dyDescent="0.15">
      <c r="X89" s="112"/>
      <c r="Y89" s="112"/>
      <c r="Z89" s="112"/>
      <c r="AA89" s="112"/>
      <c r="AB89" s="112"/>
      <c r="AC89" s="112"/>
      <c r="AD89" s="112"/>
      <c r="AE89" s="112"/>
      <c r="AF89" s="112"/>
      <c r="AG89" s="112"/>
      <c r="AH89" s="112"/>
      <c r="AI89" s="112"/>
      <c r="AJ89" s="112"/>
      <c r="AK89" s="112"/>
    </row>
    <row r="90" spans="1:93" s="113" customFormat="1" ht="14" x14ac:dyDescent="0.15">
      <c r="X90" s="112"/>
      <c r="Y90" s="112"/>
      <c r="Z90" s="112"/>
      <c r="AA90" s="112"/>
      <c r="AB90" s="112"/>
      <c r="AC90" s="112"/>
      <c r="AD90" s="112"/>
      <c r="AE90" s="112"/>
      <c r="AF90" s="112"/>
      <c r="AG90" s="112"/>
      <c r="AH90" s="112"/>
      <c r="AI90" s="112"/>
      <c r="AJ90" s="112"/>
      <c r="AK90" s="112"/>
    </row>
    <row r="91" spans="1:93" s="113" customFormat="1" ht="14" x14ac:dyDescent="0.15">
      <c r="X91" s="112"/>
      <c r="Y91" s="112"/>
      <c r="Z91" s="112"/>
      <c r="AA91" s="112"/>
      <c r="AB91" s="112"/>
      <c r="AC91" s="112"/>
      <c r="AD91" s="112"/>
      <c r="AE91" s="112"/>
      <c r="AF91" s="112"/>
      <c r="AG91" s="112"/>
      <c r="AH91" s="112"/>
      <c r="AI91" s="112"/>
      <c r="AJ91" s="112"/>
      <c r="AK91" s="112"/>
    </row>
    <row r="92" spans="1:93" s="113" customFormat="1" ht="14" x14ac:dyDescent="0.15">
      <c r="X92" s="112"/>
      <c r="Y92" s="112"/>
      <c r="Z92" s="112"/>
      <c r="AA92" s="112"/>
      <c r="AB92" s="112"/>
      <c r="AC92" s="112"/>
      <c r="AD92" s="112"/>
      <c r="AE92" s="112"/>
      <c r="AF92" s="112"/>
      <c r="AG92" s="112"/>
      <c r="AH92" s="112"/>
      <c r="AI92" s="112"/>
      <c r="AJ92" s="112"/>
      <c r="AK92" s="112"/>
    </row>
    <row r="93" spans="1:93" s="113" customFormat="1" ht="14" x14ac:dyDescent="0.15">
      <c r="X93" s="112"/>
      <c r="Y93" s="112"/>
      <c r="Z93" s="112"/>
      <c r="AA93" s="112"/>
      <c r="AB93" s="112"/>
      <c r="AC93" s="112"/>
      <c r="AD93" s="112"/>
      <c r="AE93" s="112"/>
      <c r="AF93" s="112"/>
      <c r="AG93" s="112"/>
      <c r="AH93" s="112"/>
      <c r="AI93" s="112"/>
      <c r="AJ93" s="112"/>
      <c r="AK93" s="112"/>
    </row>
    <row r="94" spans="1:93" s="113" customFormat="1" ht="14" x14ac:dyDescent="0.15">
      <c r="X94" s="112"/>
      <c r="Y94" s="112"/>
      <c r="Z94" s="112"/>
      <c r="AA94" s="112"/>
      <c r="AB94" s="112"/>
      <c r="AC94" s="112"/>
      <c r="AD94" s="112"/>
      <c r="AE94" s="112"/>
      <c r="AF94" s="112"/>
      <c r="AG94" s="112"/>
      <c r="AH94" s="112"/>
      <c r="AI94" s="112"/>
      <c r="AJ94" s="112"/>
      <c r="AK94" s="112"/>
    </row>
    <row r="95" spans="1:93" s="113" customFormat="1" ht="14" x14ac:dyDescent="0.15">
      <c r="X95" s="112"/>
      <c r="Y95" s="112"/>
      <c r="Z95" s="112"/>
      <c r="AA95" s="112"/>
      <c r="AB95" s="112"/>
      <c r="AC95" s="112"/>
      <c r="AD95" s="112"/>
      <c r="AE95" s="112"/>
      <c r="AF95" s="112"/>
      <c r="AG95" s="112"/>
      <c r="AH95" s="112"/>
      <c r="AI95" s="112"/>
      <c r="AJ95" s="112"/>
      <c r="AK95" s="112"/>
    </row>
    <row r="96" spans="1:93" s="113" customFormat="1" ht="14" x14ac:dyDescent="0.15">
      <c r="X96" s="112"/>
      <c r="Y96" s="112"/>
      <c r="Z96" s="112"/>
      <c r="AA96" s="112"/>
      <c r="AB96" s="112"/>
      <c r="AC96" s="112"/>
      <c r="AD96" s="112"/>
      <c r="AE96" s="112"/>
      <c r="AF96" s="112"/>
      <c r="AG96" s="112"/>
      <c r="AH96" s="112"/>
      <c r="AI96" s="112"/>
      <c r="AJ96" s="112"/>
      <c r="AK96" s="112"/>
    </row>
    <row r="97" spans="24:37" s="113" customFormat="1" ht="14" x14ac:dyDescent="0.15">
      <c r="X97" s="112"/>
      <c r="Y97" s="112"/>
      <c r="Z97" s="112"/>
      <c r="AA97" s="112"/>
      <c r="AB97" s="112"/>
      <c r="AC97" s="112"/>
      <c r="AD97" s="112"/>
      <c r="AE97" s="112"/>
      <c r="AF97" s="112"/>
      <c r="AG97" s="112"/>
      <c r="AH97" s="112"/>
      <c r="AI97" s="112"/>
      <c r="AJ97" s="112"/>
      <c r="AK97" s="112"/>
    </row>
    <row r="98" spans="24:37" s="113" customFormat="1" ht="14" x14ac:dyDescent="0.15">
      <c r="X98" s="112"/>
      <c r="Y98" s="112"/>
      <c r="Z98" s="112"/>
      <c r="AA98" s="112"/>
      <c r="AB98" s="112"/>
      <c r="AC98" s="112"/>
      <c r="AD98" s="112"/>
      <c r="AE98" s="112"/>
      <c r="AF98" s="112"/>
      <c r="AG98" s="112"/>
      <c r="AH98" s="112"/>
      <c r="AI98" s="112"/>
      <c r="AJ98" s="112"/>
      <c r="AK98" s="112"/>
    </row>
    <row r="99" spans="24:37" s="113" customFormat="1" ht="14" x14ac:dyDescent="0.15">
      <c r="X99" s="112"/>
      <c r="Y99" s="112"/>
      <c r="Z99" s="112"/>
      <c r="AA99" s="112"/>
      <c r="AB99" s="112"/>
      <c r="AC99" s="112"/>
      <c r="AD99" s="112"/>
      <c r="AE99" s="112"/>
      <c r="AF99" s="112"/>
      <c r="AG99" s="112"/>
      <c r="AH99" s="112"/>
      <c r="AI99" s="112"/>
      <c r="AJ99" s="112"/>
      <c r="AK99" s="112"/>
    </row>
    <row r="100" spans="24:37" s="113" customFormat="1" ht="14" x14ac:dyDescent="0.15">
      <c r="X100" s="112"/>
      <c r="Y100" s="112"/>
      <c r="Z100" s="112"/>
      <c r="AA100" s="112"/>
      <c r="AB100" s="112"/>
      <c r="AC100" s="112"/>
      <c r="AD100" s="112"/>
      <c r="AE100" s="112"/>
      <c r="AF100" s="112"/>
      <c r="AG100" s="112"/>
      <c r="AH100" s="112"/>
      <c r="AI100" s="112"/>
      <c r="AJ100" s="112"/>
      <c r="AK100" s="112"/>
    </row>
    <row r="101" spans="24:37" s="113" customFormat="1" ht="14" x14ac:dyDescent="0.15">
      <c r="X101" s="112"/>
      <c r="Y101" s="112"/>
      <c r="Z101" s="112"/>
      <c r="AA101" s="112"/>
      <c r="AB101" s="112"/>
      <c r="AC101" s="112"/>
      <c r="AD101" s="112"/>
      <c r="AE101" s="112"/>
      <c r="AF101" s="112"/>
      <c r="AG101" s="112"/>
      <c r="AH101" s="112"/>
      <c r="AI101" s="112"/>
      <c r="AJ101" s="112"/>
      <c r="AK101" s="112"/>
    </row>
    <row r="102" spans="24:37" s="113" customFormat="1" ht="14" x14ac:dyDescent="0.15">
      <c r="X102" s="112"/>
      <c r="Y102" s="112"/>
      <c r="Z102" s="112"/>
      <c r="AA102" s="112"/>
      <c r="AB102" s="112"/>
      <c r="AC102" s="112"/>
      <c r="AD102" s="112"/>
      <c r="AE102" s="112"/>
      <c r="AF102" s="112"/>
      <c r="AG102" s="112"/>
      <c r="AH102" s="112"/>
      <c r="AI102" s="112"/>
      <c r="AJ102" s="112"/>
      <c r="AK102" s="112"/>
    </row>
    <row r="103" spans="24:37" s="113" customFormat="1" ht="14" x14ac:dyDescent="0.15">
      <c r="X103" s="112"/>
      <c r="Y103" s="112"/>
      <c r="Z103" s="112"/>
      <c r="AA103" s="112"/>
      <c r="AB103" s="112"/>
      <c r="AC103" s="112"/>
      <c r="AD103" s="112"/>
      <c r="AE103" s="112"/>
      <c r="AF103" s="112"/>
      <c r="AG103" s="112"/>
      <c r="AH103" s="112"/>
      <c r="AI103" s="112"/>
      <c r="AJ103" s="112"/>
      <c r="AK103" s="112"/>
    </row>
    <row r="104" spans="24:37" s="113" customFormat="1" ht="14" x14ac:dyDescent="0.15">
      <c r="X104" s="112"/>
      <c r="Y104" s="112"/>
      <c r="Z104" s="112"/>
      <c r="AA104" s="112"/>
      <c r="AB104" s="112"/>
      <c r="AC104" s="112"/>
      <c r="AD104" s="112"/>
      <c r="AE104" s="112"/>
      <c r="AF104" s="112"/>
      <c r="AG104" s="112"/>
      <c r="AH104" s="112"/>
      <c r="AI104" s="112"/>
      <c r="AJ104" s="112"/>
      <c r="AK104" s="112"/>
    </row>
    <row r="105" spans="24:37" s="113" customFormat="1" ht="14" x14ac:dyDescent="0.15">
      <c r="X105" s="112"/>
      <c r="Y105" s="112"/>
      <c r="Z105" s="112"/>
      <c r="AA105" s="112"/>
      <c r="AB105" s="112"/>
      <c r="AC105" s="112"/>
      <c r="AD105" s="112"/>
      <c r="AE105" s="112"/>
      <c r="AF105" s="112"/>
      <c r="AG105" s="112"/>
      <c r="AH105" s="112"/>
      <c r="AI105" s="112"/>
      <c r="AJ105" s="112"/>
      <c r="AK105" s="112"/>
    </row>
    <row r="106" spans="24:37" s="113" customFormat="1" ht="14" x14ac:dyDescent="0.15">
      <c r="X106" s="112"/>
      <c r="Y106" s="112"/>
      <c r="Z106" s="112"/>
      <c r="AA106" s="112"/>
      <c r="AB106" s="112"/>
      <c r="AC106" s="112"/>
      <c r="AD106" s="112"/>
      <c r="AE106" s="112"/>
      <c r="AF106" s="112"/>
      <c r="AG106" s="112"/>
      <c r="AH106" s="112"/>
      <c r="AI106" s="112"/>
      <c r="AJ106" s="112"/>
      <c r="AK106" s="112"/>
    </row>
    <row r="107" spans="24:37" s="113" customFormat="1" ht="14" x14ac:dyDescent="0.15">
      <c r="X107" s="112"/>
      <c r="Y107" s="112"/>
      <c r="Z107" s="112"/>
      <c r="AA107" s="112"/>
      <c r="AB107" s="112"/>
      <c r="AC107" s="112"/>
      <c r="AD107" s="112"/>
      <c r="AE107" s="112"/>
      <c r="AF107" s="112"/>
      <c r="AG107" s="112"/>
      <c r="AH107" s="112"/>
      <c r="AI107" s="112"/>
      <c r="AJ107" s="112"/>
      <c r="AK107" s="112"/>
    </row>
    <row r="108" spans="24:37" s="113" customFormat="1" ht="14" x14ac:dyDescent="0.15">
      <c r="X108" s="112"/>
      <c r="Y108" s="112"/>
      <c r="Z108" s="112"/>
      <c r="AA108" s="112"/>
      <c r="AB108" s="112"/>
      <c r="AC108" s="112"/>
      <c r="AD108" s="112"/>
      <c r="AE108" s="112"/>
      <c r="AF108" s="112"/>
      <c r="AG108" s="112"/>
      <c r="AH108" s="112"/>
      <c r="AI108" s="112"/>
      <c r="AJ108" s="112"/>
      <c r="AK108" s="112"/>
    </row>
    <row r="109" spans="24:37" s="113" customFormat="1" ht="14" x14ac:dyDescent="0.15">
      <c r="X109" s="112"/>
      <c r="Y109" s="112"/>
      <c r="Z109" s="112"/>
      <c r="AA109" s="112"/>
      <c r="AB109" s="112"/>
      <c r="AC109" s="112"/>
      <c r="AD109" s="112"/>
      <c r="AE109" s="112"/>
      <c r="AF109" s="112"/>
      <c r="AG109" s="112"/>
      <c r="AH109" s="112"/>
      <c r="AI109" s="112"/>
      <c r="AJ109" s="112"/>
      <c r="AK109" s="112"/>
    </row>
    <row r="110" spans="24:37" s="113" customFormat="1" ht="14" x14ac:dyDescent="0.15">
      <c r="X110" s="112"/>
      <c r="Y110" s="112"/>
      <c r="Z110" s="112"/>
      <c r="AA110" s="112"/>
      <c r="AB110" s="112"/>
      <c r="AC110" s="112"/>
      <c r="AD110" s="112"/>
      <c r="AE110" s="112"/>
      <c r="AF110" s="112"/>
      <c r="AG110" s="112"/>
      <c r="AH110" s="112"/>
      <c r="AI110" s="112"/>
      <c r="AJ110" s="112"/>
      <c r="AK110" s="112"/>
    </row>
    <row r="111" spans="24:37" s="113" customFormat="1" ht="14" x14ac:dyDescent="0.15">
      <c r="X111" s="112"/>
      <c r="Y111" s="112"/>
      <c r="Z111" s="112"/>
      <c r="AA111" s="112"/>
      <c r="AB111" s="112"/>
      <c r="AC111" s="112"/>
      <c r="AD111" s="112"/>
      <c r="AE111" s="112"/>
      <c r="AF111" s="112"/>
      <c r="AG111" s="112"/>
      <c r="AH111" s="112"/>
      <c r="AI111" s="112"/>
      <c r="AJ111" s="112"/>
      <c r="AK111" s="112"/>
    </row>
    <row r="112" spans="24:37" s="113" customFormat="1" ht="14" x14ac:dyDescent="0.15">
      <c r="X112" s="112"/>
      <c r="Y112" s="112"/>
      <c r="Z112" s="112"/>
      <c r="AA112" s="112"/>
      <c r="AB112" s="112"/>
      <c r="AC112" s="112"/>
      <c r="AD112" s="112"/>
      <c r="AE112" s="112"/>
      <c r="AF112" s="112"/>
      <c r="AG112" s="112"/>
      <c r="AH112" s="112"/>
      <c r="AI112" s="112"/>
      <c r="AJ112" s="112"/>
      <c r="AK112" s="112"/>
    </row>
    <row r="113" spans="24:37" s="113" customFormat="1" ht="14" x14ac:dyDescent="0.15">
      <c r="X113" s="112"/>
      <c r="Y113" s="112"/>
      <c r="Z113" s="112"/>
      <c r="AA113" s="112"/>
      <c r="AB113" s="112"/>
      <c r="AC113" s="112"/>
      <c r="AD113" s="112"/>
      <c r="AE113" s="112"/>
      <c r="AF113" s="112"/>
      <c r="AG113" s="112"/>
      <c r="AH113" s="112"/>
      <c r="AI113" s="112"/>
      <c r="AJ113" s="112"/>
      <c r="AK113" s="112"/>
    </row>
    <row r="114" spans="24:37" s="113" customFormat="1" ht="14" x14ac:dyDescent="0.15">
      <c r="X114" s="112"/>
      <c r="Y114" s="112"/>
      <c r="Z114" s="112"/>
      <c r="AA114" s="112"/>
      <c r="AB114" s="112"/>
      <c r="AC114" s="112"/>
      <c r="AD114" s="112"/>
      <c r="AE114" s="112"/>
      <c r="AF114" s="112"/>
      <c r="AG114" s="112"/>
      <c r="AH114" s="112"/>
      <c r="AI114" s="112"/>
      <c r="AJ114" s="112"/>
      <c r="AK114" s="112"/>
    </row>
    <row r="115" spans="24:37" s="113" customFormat="1" ht="14" x14ac:dyDescent="0.15">
      <c r="X115" s="112"/>
      <c r="Y115" s="112"/>
      <c r="Z115" s="112"/>
      <c r="AA115" s="112"/>
      <c r="AB115" s="112"/>
      <c r="AC115" s="112"/>
      <c r="AD115" s="112"/>
      <c r="AE115" s="112"/>
      <c r="AF115" s="112"/>
      <c r="AG115" s="112"/>
      <c r="AH115" s="112"/>
      <c r="AI115" s="112"/>
      <c r="AJ115" s="112"/>
      <c r="AK115" s="112"/>
    </row>
    <row r="116" spans="24:37" s="113" customFormat="1" ht="14" x14ac:dyDescent="0.15">
      <c r="X116" s="112"/>
      <c r="Y116" s="112"/>
      <c r="Z116" s="112"/>
      <c r="AA116" s="112"/>
      <c r="AB116" s="112"/>
      <c r="AC116" s="112"/>
      <c r="AD116" s="112"/>
      <c r="AE116" s="112"/>
      <c r="AF116" s="112"/>
      <c r="AG116" s="112"/>
      <c r="AH116" s="112"/>
      <c r="AI116" s="112"/>
      <c r="AJ116" s="112"/>
      <c r="AK116" s="112"/>
    </row>
    <row r="117" spans="24:37" s="113" customFormat="1" ht="14" x14ac:dyDescent="0.15">
      <c r="X117" s="112"/>
      <c r="Y117" s="112"/>
      <c r="Z117" s="112"/>
      <c r="AA117" s="112"/>
      <c r="AB117" s="112"/>
      <c r="AC117" s="112"/>
      <c r="AD117" s="112"/>
      <c r="AE117" s="112"/>
      <c r="AF117" s="112"/>
      <c r="AG117" s="112"/>
      <c r="AH117" s="112"/>
      <c r="AI117" s="112"/>
      <c r="AJ117" s="112"/>
      <c r="AK117" s="112"/>
    </row>
    <row r="118" spans="24:37" s="113" customFormat="1" ht="14" x14ac:dyDescent="0.15">
      <c r="X118" s="112"/>
      <c r="Y118" s="112"/>
      <c r="Z118" s="112"/>
      <c r="AA118" s="112"/>
      <c r="AB118" s="112"/>
      <c r="AC118" s="112"/>
      <c r="AD118" s="112"/>
      <c r="AE118" s="112"/>
      <c r="AF118" s="112"/>
      <c r="AG118" s="112"/>
      <c r="AH118" s="112"/>
      <c r="AI118" s="112"/>
      <c r="AJ118" s="112"/>
      <c r="AK118" s="112"/>
    </row>
    <row r="119" spans="24:37" s="113" customFormat="1" ht="14" x14ac:dyDescent="0.15">
      <c r="X119" s="112"/>
      <c r="Y119" s="112"/>
      <c r="Z119" s="112"/>
      <c r="AA119" s="112"/>
      <c r="AB119" s="112"/>
      <c r="AC119" s="112"/>
      <c r="AD119" s="112"/>
      <c r="AE119" s="112"/>
      <c r="AF119" s="112"/>
      <c r="AG119" s="112"/>
      <c r="AH119" s="112"/>
      <c r="AI119" s="112"/>
      <c r="AJ119" s="112"/>
      <c r="AK119" s="112"/>
    </row>
    <row r="120" spans="24:37" s="113" customFormat="1" ht="14" x14ac:dyDescent="0.15">
      <c r="X120" s="112"/>
      <c r="Y120" s="112"/>
      <c r="Z120" s="112"/>
      <c r="AA120" s="112"/>
      <c r="AB120" s="112"/>
      <c r="AC120" s="112"/>
      <c r="AD120" s="112"/>
      <c r="AE120" s="112"/>
      <c r="AF120" s="112"/>
      <c r="AG120" s="112"/>
      <c r="AH120" s="112"/>
      <c r="AI120" s="112"/>
      <c r="AJ120" s="112"/>
      <c r="AK120" s="112"/>
    </row>
    <row r="121" spans="24:37" s="113" customFormat="1" ht="14" x14ac:dyDescent="0.15">
      <c r="X121" s="112"/>
      <c r="Y121" s="112"/>
      <c r="Z121" s="112"/>
      <c r="AA121" s="112"/>
      <c r="AB121" s="112"/>
      <c r="AC121" s="112"/>
      <c r="AD121" s="112"/>
      <c r="AE121" s="112"/>
      <c r="AF121" s="112"/>
      <c r="AG121" s="112"/>
      <c r="AH121" s="112"/>
      <c r="AI121" s="112"/>
      <c r="AJ121" s="112"/>
      <c r="AK121" s="112"/>
    </row>
    <row r="122" spans="24:37" s="113" customFormat="1" ht="14" x14ac:dyDescent="0.15">
      <c r="X122" s="112"/>
      <c r="Y122" s="112"/>
      <c r="Z122" s="112"/>
      <c r="AA122" s="112"/>
      <c r="AB122" s="112"/>
      <c r="AC122" s="112"/>
      <c r="AD122" s="112"/>
      <c r="AE122" s="112"/>
      <c r="AF122" s="112"/>
      <c r="AG122" s="112"/>
      <c r="AH122" s="112"/>
      <c r="AI122" s="112"/>
      <c r="AJ122" s="112"/>
      <c r="AK122" s="112"/>
    </row>
    <row r="123" spans="24:37" s="113" customFormat="1" ht="14" x14ac:dyDescent="0.15">
      <c r="X123" s="112"/>
      <c r="Y123" s="112"/>
      <c r="Z123" s="112"/>
      <c r="AA123" s="112"/>
      <c r="AB123" s="112"/>
      <c r="AC123" s="112"/>
      <c r="AD123" s="112"/>
      <c r="AE123" s="112"/>
      <c r="AF123" s="112"/>
      <c r="AG123" s="112"/>
      <c r="AH123" s="112"/>
      <c r="AI123" s="112"/>
      <c r="AJ123" s="112"/>
      <c r="AK123" s="112"/>
    </row>
    <row r="124" spans="24:37" s="113" customFormat="1" ht="14" x14ac:dyDescent="0.15">
      <c r="X124" s="112"/>
      <c r="Y124" s="112"/>
      <c r="Z124" s="112"/>
      <c r="AA124" s="112"/>
      <c r="AB124" s="112"/>
      <c r="AC124" s="112"/>
      <c r="AD124" s="112"/>
      <c r="AE124" s="112"/>
      <c r="AF124" s="112"/>
      <c r="AG124" s="112"/>
      <c r="AH124" s="112"/>
      <c r="AI124" s="112"/>
      <c r="AJ124" s="112"/>
      <c r="AK124" s="112"/>
    </row>
    <row r="125" spans="24:37" s="113" customFormat="1" ht="14" x14ac:dyDescent="0.15">
      <c r="X125" s="112"/>
      <c r="Y125" s="112"/>
      <c r="Z125" s="112"/>
      <c r="AA125" s="112"/>
      <c r="AB125" s="112"/>
      <c r="AC125" s="112"/>
      <c r="AD125" s="112"/>
      <c r="AE125" s="112"/>
      <c r="AF125" s="112"/>
      <c r="AG125" s="112"/>
      <c r="AH125" s="112"/>
      <c r="AI125" s="112"/>
      <c r="AJ125" s="112"/>
      <c r="AK125" s="112"/>
    </row>
    <row r="126" spans="24:37" s="113" customFormat="1" ht="14" x14ac:dyDescent="0.15">
      <c r="X126" s="112"/>
      <c r="Y126" s="112"/>
      <c r="Z126" s="112"/>
      <c r="AA126" s="112"/>
      <c r="AB126" s="112"/>
      <c r="AC126" s="112"/>
      <c r="AD126" s="112"/>
      <c r="AE126" s="112"/>
      <c r="AF126" s="112"/>
      <c r="AG126" s="112"/>
      <c r="AH126" s="112"/>
      <c r="AI126" s="112"/>
      <c r="AJ126" s="112"/>
      <c r="AK126" s="112"/>
    </row>
    <row r="127" spans="24:37" s="113" customFormat="1" ht="14" x14ac:dyDescent="0.15">
      <c r="X127" s="112"/>
      <c r="Y127" s="112"/>
      <c r="Z127" s="112"/>
      <c r="AA127" s="112"/>
      <c r="AB127" s="112"/>
      <c r="AC127" s="112"/>
      <c r="AD127" s="112"/>
      <c r="AE127" s="112"/>
      <c r="AF127" s="112"/>
      <c r="AG127" s="112"/>
      <c r="AH127" s="112"/>
      <c r="AI127" s="112"/>
      <c r="AJ127" s="112"/>
      <c r="AK127" s="112"/>
    </row>
    <row r="128" spans="24:37" s="113" customFormat="1" ht="14" x14ac:dyDescent="0.15">
      <c r="X128" s="112"/>
      <c r="Y128" s="112"/>
      <c r="Z128" s="112"/>
      <c r="AA128" s="112"/>
      <c r="AB128" s="112"/>
      <c r="AC128" s="112"/>
      <c r="AD128" s="112"/>
      <c r="AE128" s="112"/>
      <c r="AF128" s="112"/>
      <c r="AG128" s="112"/>
      <c r="AH128" s="112"/>
      <c r="AI128" s="112"/>
      <c r="AJ128" s="112"/>
      <c r="AK128" s="112"/>
    </row>
    <row r="129" spans="24:37" s="113" customFormat="1" ht="14" x14ac:dyDescent="0.15">
      <c r="X129" s="112"/>
      <c r="Y129" s="112"/>
      <c r="Z129" s="112"/>
      <c r="AA129" s="112"/>
      <c r="AB129" s="112"/>
      <c r="AC129" s="112"/>
      <c r="AD129" s="112"/>
      <c r="AE129" s="112"/>
      <c r="AF129" s="112"/>
      <c r="AG129" s="112"/>
      <c r="AH129" s="112"/>
      <c r="AI129" s="112"/>
      <c r="AJ129" s="112"/>
      <c r="AK129" s="112"/>
    </row>
    <row r="130" spans="24:37" s="113" customFormat="1" ht="14" x14ac:dyDescent="0.15">
      <c r="X130" s="112"/>
      <c r="Y130" s="112"/>
      <c r="Z130" s="112"/>
      <c r="AA130" s="112"/>
      <c r="AB130" s="112"/>
      <c r="AC130" s="112"/>
      <c r="AD130" s="112"/>
      <c r="AE130" s="112"/>
      <c r="AF130" s="112"/>
      <c r="AG130" s="112"/>
      <c r="AH130" s="112"/>
      <c r="AI130" s="112"/>
      <c r="AJ130" s="112"/>
      <c r="AK130" s="112"/>
    </row>
    <row r="131" spans="24:37" s="113" customFormat="1" ht="14" x14ac:dyDescent="0.15">
      <c r="X131" s="112"/>
      <c r="Y131" s="112"/>
      <c r="Z131" s="112"/>
      <c r="AA131" s="112"/>
      <c r="AB131" s="112"/>
      <c r="AC131" s="112"/>
      <c r="AD131" s="112"/>
      <c r="AE131" s="112"/>
      <c r="AF131" s="112"/>
      <c r="AG131" s="112"/>
      <c r="AH131" s="112"/>
      <c r="AI131" s="112"/>
      <c r="AJ131" s="112"/>
      <c r="AK131" s="112"/>
    </row>
    <row r="132" spans="24:37" s="113" customFormat="1" ht="14" x14ac:dyDescent="0.15">
      <c r="X132" s="112"/>
      <c r="Y132" s="112"/>
      <c r="Z132" s="112"/>
      <c r="AA132" s="112"/>
      <c r="AB132" s="112"/>
      <c r="AC132" s="112"/>
      <c r="AD132" s="112"/>
      <c r="AE132" s="112"/>
      <c r="AF132" s="112"/>
      <c r="AG132" s="112"/>
      <c r="AH132" s="112"/>
      <c r="AI132" s="112"/>
      <c r="AJ132" s="112"/>
      <c r="AK132" s="112"/>
    </row>
    <row r="133" spans="24:37" s="113" customFormat="1" ht="14" x14ac:dyDescent="0.15">
      <c r="X133" s="112"/>
      <c r="Y133" s="112"/>
      <c r="Z133" s="112"/>
      <c r="AA133" s="112"/>
      <c r="AB133" s="112"/>
      <c r="AC133" s="112"/>
      <c r="AD133" s="112"/>
      <c r="AE133" s="112"/>
      <c r="AF133" s="112"/>
      <c r="AG133" s="112"/>
      <c r="AH133" s="112"/>
      <c r="AI133" s="112"/>
      <c r="AJ133" s="112"/>
      <c r="AK133" s="112"/>
    </row>
    <row r="134" spans="24:37" s="113" customFormat="1" ht="14" x14ac:dyDescent="0.15">
      <c r="X134" s="112"/>
      <c r="Y134" s="112"/>
      <c r="Z134" s="112"/>
      <c r="AA134" s="112"/>
      <c r="AB134" s="112"/>
      <c r="AC134" s="112"/>
      <c r="AD134" s="112"/>
      <c r="AE134" s="112"/>
      <c r="AF134" s="112"/>
      <c r="AG134" s="112"/>
      <c r="AH134" s="112"/>
      <c r="AI134" s="112"/>
      <c r="AJ134" s="112"/>
      <c r="AK134" s="112"/>
    </row>
    <row r="135" spans="24:37" s="113" customFormat="1" ht="14" x14ac:dyDescent="0.15">
      <c r="X135" s="112"/>
      <c r="Y135" s="112"/>
      <c r="Z135" s="112"/>
      <c r="AA135" s="112"/>
      <c r="AB135" s="112"/>
      <c r="AC135" s="112"/>
      <c r="AD135" s="112"/>
      <c r="AE135" s="112"/>
      <c r="AF135" s="112"/>
      <c r="AG135" s="112"/>
      <c r="AH135" s="112"/>
      <c r="AI135" s="112"/>
      <c r="AJ135" s="112"/>
      <c r="AK135" s="112"/>
    </row>
    <row r="136" spans="24:37" s="113" customFormat="1" ht="14" x14ac:dyDescent="0.15">
      <c r="X136" s="112"/>
      <c r="Y136" s="112"/>
      <c r="Z136" s="112"/>
      <c r="AA136" s="112"/>
      <c r="AB136" s="112"/>
      <c r="AC136" s="112"/>
      <c r="AD136" s="112"/>
      <c r="AE136" s="112"/>
      <c r="AF136" s="112"/>
      <c r="AG136" s="112"/>
      <c r="AH136" s="112"/>
      <c r="AI136" s="112"/>
      <c r="AJ136" s="112"/>
      <c r="AK136" s="112"/>
    </row>
    <row r="137" spans="24:37" s="113" customFormat="1" ht="14" x14ac:dyDescent="0.15">
      <c r="X137" s="112"/>
      <c r="Y137" s="112"/>
      <c r="Z137" s="112"/>
      <c r="AA137" s="112"/>
      <c r="AB137" s="112"/>
      <c r="AC137" s="112"/>
      <c r="AD137" s="112"/>
      <c r="AE137" s="112"/>
      <c r="AF137" s="112"/>
      <c r="AG137" s="112"/>
      <c r="AH137" s="112"/>
      <c r="AI137" s="112"/>
      <c r="AJ137" s="112"/>
      <c r="AK137" s="112"/>
    </row>
    <row r="138" spans="24:37" s="113" customFormat="1" ht="14" x14ac:dyDescent="0.15">
      <c r="X138" s="112"/>
      <c r="Y138" s="112"/>
      <c r="Z138" s="112"/>
      <c r="AA138" s="112"/>
      <c r="AB138" s="112"/>
      <c r="AC138" s="112"/>
      <c r="AD138" s="112"/>
      <c r="AE138" s="112"/>
      <c r="AF138" s="112"/>
      <c r="AG138" s="112"/>
      <c r="AH138" s="112"/>
      <c r="AI138" s="112"/>
      <c r="AJ138" s="112"/>
      <c r="AK138" s="112"/>
    </row>
    <row r="139" spans="24:37" s="113" customFormat="1" ht="14" x14ac:dyDescent="0.15">
      <c r="X139" s="112"/>
      <c r="Y139" s="112"/>
      <c r="Z139" s="112"/>
      <c r="AA139" s="112"/>
      <c r="AB139" s="112"/>
      <c r="AC139" s="112"/>
      <c r="AD139" s="112"/>
      <c r="AE139" s="112"/>
      <c r="AF139" s="112"/>
      <c r="AG139" s="112"/>
      <c r="AH139" s="112"/>
      <c r="AI139" s="112"/>
      <c r="AJ139" s="112"/>
      <c r="AK139" s="112"/>
    </row>
    <row r="140" spans="24:37" s="113" customFormat="1" ht="14" x14ac:dyDescent="0.15">
      <c r="X140" s="112"/>
      <c r="Y140" s="112"/>
      <c r="Z140" s="112"/>
      <c r="AA140" s="112"/>
      <c r="AB140" s="112"/>
      <c r="AC140" s="112"/>
      <c r="AD140" s="112"/>
      <c r="AE140" s="112"/>
      <c r="AF140" s="112"/>
      <c r="AG140" s="112"/>
      <c r="AH140" s="112"/>
      <c r="AI140" s="112"/>
      <c r="AJ140" s="112"/>
      <c r="AK140" s="112"/>
    </row>
    <row r="141" spans="24:37" s="113" customFormat="1" ht="14" x14ac:dyDescent="0.15">
      <c r="X141" s="112"/>
      <c r="Y141" s="112"/>
      <c r="Z141" s="112"/>
      <c r="AA141" s="112"/>
      <c r="AB141" s="112"/>
      <c r="AC141" s="112"/>
      <c r="AD141" s="112"/>
      <c r="AE141" s="112"/>
      <c r="AF141" s="112"/>
      <c r="AG141" s="112"/>
      <c r="AH141" s="112"/>
      <c r="AI141" s="112"/>
      <c r="AJ141" s="112"/>
      <c r="AK141" s="112"/>
    </row>
    <row r="142" spans="24:37" s="113" customFormat="1" ht="14" x14ac:dyDescent="0.15">
      <c r="X142" s="112"/>
      <c r="Y142" s="112"/>
      <c r="Z142" s="112"/>
      <c r="AA142" s="112"/>
      <c r="AB142" s="112"/>
      <c r="AC142" s="112"/>
      <c r="AD142" s="112"/>
      <c r="AE142" s="112"/>
      <c r="AF142" s="112"/>
      <c r="AG142" s="112"/>
      <c r="AH142" s="112"/>
      <c r="AI142" s="112"/>
      <c r="AJ142" s="112"/>
      <c r="AK142" s="112"/>
    </row>
    <row r="143" spans="24:37" s="113" customFormat="1" ht="14" x14ac:dyDescent="0.15">
      <c r="X143" s="112"/>
      <c r="Y143" s="112"/>
      <c r="Z143" s="112"/>
      <c r="AA143" s="112"/>
      <c r="AB143" s="112"/>
      <c r="AC143" s="112"/>
      <c r="AD143" s="112"/>
      <c r="AE143" s="112"/>
      <c r="AF143" s="112"/>
      <c r="AG143" s="112"/>
      <c r="AH143" s="112"/>
      <c r="AI143" s="112"/>
      <c r="AJ143" s="112"/>
      <c r="AK143" s="112"/>
    </row>
    <row r="144" spans="24:37" s="113" customFormat="1" ht="14" x14ac:dyDescent="0.15">
      <c r="X144" s="112"/>
      <c r="Y144" s="112"/>
      <c r="Z144" s="112"/>
      <c r="AA144" s="112"/>
      <c r="AB144" s="112"/>
      <c r="AC144" s="112"/>
      <c r="AD144" s="112"/>
      <c r="AE144" s="112"/>
      <c r="AF144" s="112"/>
      <c r="AG144" s="112"/>
      <c r="AH144" s="112"/>
      <c r="AI144" s="112"/>
      <c r="AJ144" s="112"/>
      <c r="AK144" s="112"/>
    </row>
    <row r="145" spans="24:37" s="113" customFormat="1" ht="14" x14ac:dyDescent="0.15">
      <c r="X145" s="112"/>
      <c r="Y145" s="112"/>
      <c r="Z145" s="112"/>
      <c r="AA145" s="112"/>
      <c r="AB145" s="112"/>
      <c r="AC145" s="112"/>
      <c r="AD145" s="112"/>
      <c r="AE145" s="112"/>
      <c r="AF145" s="112"/>
      <c r="AG145" s="112"/>
      <c r="AH145" s="112"/>
      <c r="AI145" s="112"/>
      <c r="AJ145" s="112"/>
      <c r="AK145" s="112"/>
    </row>
    <row r="146" spans="24:37" s="113" customFormat="1" ht="14" x14ac:dyDescent="0.15">
      <c r="X146" s="112"/>
      <c r="Y146" s="112"/>
      <c r="Z146" s="112"/>
      <c r="AA146" s="112"/>
      <c r="AB146" s="112"/>
      <c r="AC146" s="112"/>
      <c r="AD146" s="112"/>
      <c r="AE146" s="112"/>
      <c r="AF146" s="112"/>
      <c r="AG146" s="112"/>
      <c r="AH146" s="112"/>
      <c r="AI146" s="112"/>
      <c r="AJ146" s="112"/>
      <c r="AK146" s="112"/>
    </row>
    <row r="147" spans="24:37" s="113" customFormat="1" ht="14" x14ac:dyDescent="0.15">
      <c r="X147" s="112"/>
      <c r="Y147" s="112"/>
      <c r="Z147" s="112"/>
      <c r="AA147" s="112"/>
      <c r="AB147" s="112"/>
      <c r="AC147" s="112"/>
      <c r="AD147" s="112"/>
      <c r="AE147" s="112"/>
      <c r="AF147" s="112"/>
      <c r="AG147" s="112"/>
      <c r="AH147" s="112"/>
      <c r="AI147" s="112"/>
      <c r="AJ147" s="112"/>
      <c r="AK147" s="112"/>
    </row>
    <row r="148" spans="24:37" s="113" customFormat="1" ht="14" x14ac:dyDescent="0.15">
      <c r="X148" s="112"/>
      <c r="Y148" s="112"/>
      <c r="Z148" s="112"/>
      <c r="AA148" s="112"/>
      <c r="AB148" s="112"/>
      <c r="AC148" s="112"/>
      <c r="AD148" s="112"/>
      <c r="AE148" s="112"/>
      <c r="AF148" s="112"/>
      <c r="AG148" s="112"/>
      <c r="AH148" s="112"/>
      <c r="AI148" s="112"/>
      <c r="AJ148" s="112"/>
      <c r="AK148" s="112"/>
    </row>
    <row r="149" spans="24:37" s="113" customFormat="1" ht="14" x14ac:dyDescent="0.15">
      <c r="X149" s="112"/>
      <c r="Y149" s="112"/>
      <c r="Z149" s="112"/>
      <c r="AA149" s="112"/>
      <c r="AB149" s="112"/>
      <c r="AC149" s="112"/>
      <c r="AD149" s="112"/>
      <c r="AE149" s="112"/>
      <c r="AF149" s="112"/>
      <c r="AG149" s="112"/>
      <c r="AH149" s="112"/>
      <c r="AI149" s="112"/>
      <c r="AJ149" s="112"/>
      <c r="AK149" s="112"/>
    </row>
    <row r="150" spans="24:37" s="113" customFormat="1" ht="14" x14ac:dyDescent="0.15">
      <c r="X150" s="112"/>
      <c r="Y150" s="112"/>
      <c r="Z150" s="112"/>
      <c r="AA150" s="112"/>
      <c r="AB150" s="112"/>
      <c r="AC150" s="112"/>
      <c r="AD150" s="112"/>
      <c r="AE150" s="112"/>
      <c r="AF150" s="112"/>
      <c r="AG150" s="112"/>
      <c r="AH150" s="112"/>
      <c r="AI150" s="112"/>
      <c r="AJ150" s="112"/>
      <c r="AK150" s="112"/>
    </row>
    <row r="151" spans="24:37" s="113" customFormat="1" ht="14" x14ac:dyDescent="0.15">
      <c r="X151" s="112"/>
      <c r="Y151" s="112"/>
      <c r="Z151" s="112"/>
      <c r="AA151" s="112"/>
      <c r="AB151" s="112"/>
      <c r="AC151" s="112"/>
      <c r="AD151" s="112"/>
      <c r="AE151" s="112"/>
      <c r="AF151" s="112"/>
      <c r="AG151" s="112"/>
      <c r="AH151" s="112"/>
      <c r="AI151" s="112"/>
      <c r="AJ151" s="112"/>
      <c r="AK151" s="112"/>
    </row>
    <row r="152" spans="24:37" s="113" customFormat="1" ht="14" x14ac:dyDescent="0.15">
      <c r="X152" s="112"/>
      <c r="Y152" s="112"/>
      <c r="Z152" s="112"/>
      <c r="AA152" s="112"/>
      <c r="AB152" s="112"/>
      <c r="AC152" s="112"/>
      <c r="AD152" s="112"/>
      <c r="AE152" s="112"/>
      <c r="AF152" s="112"/>
      <c r="AG152" s="112"/>
      <c r="AH152" s="112"/>
      <c r="AI152" s="112"/>
      <c r="AJ152" s="112"/>
      <c r="AK152" s="112"/>
    </row>
    <row r="153" spans="24:37" s="113" customFormat="1" ht="14" x14ac:dyDescent="0.15">
      <c r="X153" s="112"/>
      <c r="Y153" s="112"/>
      <c r="Z153" s="112"/>
      <c r="AA153" s="112"/>
      <c r="AB153" s="112"/>
      <c r="AC153" s="112"/>
      <c r="AD153" s="112"/>
      <c r="AE153" s="112"/>
      <c r="AF153" s="112"/>
      <c r="AG153" s="112"/>
      <c r="AH153" s="112"/>
      <c r="AI153" s="112"/>
      <c r="AJ153" s="112"/>
      <c r="AK153" s="112"/>
    </row>
    <row r="154" spans="24:37" s="113" customFormat="1" ht="14" x14ac:dyDescent="0.15">
      <c r="X154" s="112"/>
      <c r="Y154" s="112"/>
      <c r="Z154" s="112"/>
      <c r="AA154" s="112"/>
      <c r="AB154" s="112"/>
      <c r="AC154" s="112"/>
      <c r="AD154" s="112"/>
      <c r="AE154" s="112"/>
      <c r="AF154" s="112"/>
      <c r="AG154" s="112"/>
      <c r="AH154" s="112"/>
      <c r="AI154" s="112"/>
      <c r="AJ154" s="112"/>
      <c r="AK154" s="112"/>
    </row>
    <row r="155" spans="24:37" s="113" customFormat="1" ht="14" x14ac:dyDescent="0.15">
      <c r="X155" s="112"/>
      <c r="Y155" s="112"/>
      <c r="Z155" s="112"/>
      <c r="AA155" s="112"/>
      <c r="AB155" s="112"/>
      <c r="AC155" s="112"/>
      <c r="AD155" s="112"/>
      <c r="AE155" s="112"/>
      <c r="AF155" s="112"/>
      <c r="AG155" s="112"/>
      <c r="AH155" s="112"/>
      <c r="AI155" s="112"/>
      <c r="AJ155" s="112"/>
      <c r="AK155" s="112"/>
    </row>
    <row r="156" spans="24:37" s="113" customFormat="1" ht="14" x14ac:dyDescent="0.15">
      <c r="X156" s="112"/>
      <c r="Y156" s="112"/>
      <c r="Z156" s="112"/>
      <c r="AA156" s="112"/>
      <c r="AB156" s="112"/>
      <c r="AC156" s="112"/>
      <c r="AD156" s="112"/>
      <c r="AE156" s="112"/>
      <c r="AF156" s="112"/>
      <c r="AG156" s="112"/>
      <c r="AH156" s="112"/>
      <c r="AI156" s="112"/>
      <c r="AJ156" s="112"/>
      <c r="AK156" s="112"/>
    </row>
    <row r="157" spans="24:37" s="113" customFormat="1" ht="14" x14ac:dyDescent="0.15">
      <c r="X157" s="112"/>
      <c r="Y157" s="112"/>
      <c r="Z157" s="112"/>
      <c r="AA157" s="112"/>
      <c r="AB157" s="112"/>
      <c r="AC157" s="112"/>
      <c r="AD157" s="112"/>
      <c r="AE157" s="112"/>
      <c r="AF157" s="112"/>
      <c r="AG157" s="112"/>
      <c r="AH157" s="112"/>
      <c r="AI157" s="112"/>
      <c r="AJ157" s="112"/>
      <c r="AK157" s="112"/>
    </row>
    <row r="158" spans="24:37" s="113" customFormat="1" ht="14" x14ac:dyDescent="0.15">
      <c r="X158" s="112"/>
      <c r="Y158" s="112"/>
      <c r="Z158" s="112"/>
      <c r="AA158" s="112"/>
      <c r="AB158" s="112"/>
      <c r="AC158" s="112"/>
      <c r="AD158" s="112"/>
      <c r="AE158" s="112"/>
      <c r="AF158" s="112"/>
      <c r="AG158" s="112"/>
      <c r="AH158" s="112"/>
      <c r="AI158" s="112"/>
      <c r="AJ158" s="112"/>
      <c r="AK158" s="112"/>
    </row>
    <row r="159" spans="24:37" s="113" customFormat="1" ht="14" x14ac:dyDescent="0.15">
      <c r="X159" s="112"/>
      <c r="Y159" s="112"/>
      <c r="Z159" s="112"/>
      <c r="AA159" s="112"/>
      <c r="AB159" s="112"/>
      <c r="AC159" s="112"/>
      <c r="AD159" s="112"/>
      <c r="AE159" s="112"/>
      <c r="AF159" s="112"/>
      <c r="AG159" s="112"/>
      <c r="AH159" s="112"/>
      <c r="AI159" s="112"/>
      <c r="AJ159" s="112"/>
      <c r="AK159" s="112"/>
    </row>
    <row r="160" spans="24:37" s="113" customFormat="1" ht="14" x14ac:dyDescent="0.15">
      <c r="X160" s="112"/>
      <c r="Y160" s="112"/>
      <c r="Z160" s="112"/>
      <c r="AA160" s="112"/>
      <c r="AB160" s="112"/>
      <c r="AC160" s="112"/>
      <c r="AD160" s="112"/>
      <c r="AE160" s="112"/>
      <c r="AF160" s="112"/>
      <c r="AG160" s="112"/>
      <c r="AH160" s="112"/>
      <c r="AI160" s="112"/>
      <c r="AJ160" s="112"/>
      <c r="AK160" s="112"/>
    </row>
    <row r="161" spans="24:37" s="113" customFormat="1" ht="14" x14ac:dyDescent="0.15">
      <c r="X161" s="112"/>
      <c r="Y161" s="112"/>
      <c r="Z161" s="112"/>
      <c r="AA161" s="112"/>
      <c r="AB161" s="112"/>
      <c r="AC161" s="112"/>
      <c r="AD161" s="112"/>
      <c r="AE161" s="112"/>
      <c r="AF161" s="112"/>
      <c r="AG161" s="112"/>
      <c r="AH161" s="112"/>
      <c r="AI161" s="112"/>
      <c r="AJ161" s="112"/>
      <c r="AK161" s="112"/>
    </row>
    <row r="162" spans="24:37" s="113" customFormat="1" ht="14" x14ac:dyDescent="0.15">
      <c r="X162" s="112"/>
      <c r="Y162" s="112"/>
      <c r="Z162" s="112"/>
      <c r="AA162" s="112"/>
      <c r="AB162" s="112"/>
      <c r="AC162" s="112"/>
      <c r="AD162" s="112"/>
      <c r="AE162" s="112"/>
      <c r="AF162" s="112"/>
      <c r="AG162" s="112"/>
      <c r="AH162" s="112"/>
      <c r="AI162" s="112"/>
      <c r="AJ162" s="112"/>
      <c r="AK162" s="112"/>
    </row>
    <row r="163" spans="24:37" s="113" customFormat="1" ht="14" x14ac:dyDescent="0.15">
      <c r="X163" s="112"/>
      <c r="Y163" s="112"/>
      <c r="Z163" s="112"/>
      <c r="AA163" s="112"/>
      <c r="AB163" s="112"/>
      <c r="AC163" s="112"/>
      <c r="AD163" s="112"/>
      <c r="AE163" s="112"/>
      <c r="AF163" s="112"/>
      <c r="AG163" s="112"/>
      <c r="AH163" s="112"/>
      <c r="AI163" s="112"/>
      <c r="AJ163" s="112"/>
      <c r="AK163" s="112"/>
    </row>
    <row r="164" spans="24:37" s="113" customFormat="1" ht="14" x14ac:dyDescent="0.15">
      <c r="X164" s="112"/>
      <c r="Y164" s="112"/>
      <c r="Z164" s="112"/>
      <c r="AA164" s="112"/>
      <c r="AB164" s="112"/>
      <c r="AC164" s="112"/>
      <c r="AD164" s="112"/>
      <c r="AE164" s="112"/>
      <c r="AF164" s="112"/>
      <c r="AG164" s="112"/>
      <c r="AH164" s="112"/>
      <c r="AI164" s="112"/>
      <c r="AJ164" s="112"/>
      <c r="AK164" s="112"/>
    </row>
    <row r="165" spans="24:37" s="113" customFormat="1" ht="14" x14ac:dyDescent="0.15">
      <c r="X165" s="112"/>
      <c r="Y165" s="112"/>
      <c r="Z165" s="112"/>
      <c r="AA165" s="112"/>
      <c r="AB165" s="112"/>
      <c r="AC165" s="112"/>
      <c r="AD165" s="112"/>
      <c r="AE165" s="112"/>
      <c r="AF165" s="112"/>
      <c r="AG165" s="112"/>
      <c r="AH165" s="112"/>
      <c r="AI165" s="112"/>
      <c r="AJ165" s="112"/>
      <c r="AK165" s="112"/>
    </row>
    <row r="166" spans="24:37" s="113" customFormat="1" ht="14" x14ac:dyDescent="0.15">
      <c r="X166" s="112"/>
      <c r="Y166" s="112"/>
      <c r="Z166" s="112"/>
      <c r="AA166" s="112"/>
      <c r="AB166" s="112"/>
      <c r="AC166" s="112"/>
      <c r="AD166" s="112"/>
      <c r="AE166" s="112"/>
      <c r="AF166" s="112"/>
      <c r="AG166" s="112"/>
      <c r="AH166" s="112"/>
      <c r="AI166" s="112"/>
      <c r="AJ166" s="112"/>
      <c r="AK166" s="112"/>
    </row>
    <row r="167" spans="24:37" s="113" customFormat="1" ht="14" x14ac:dyDescent="0.15">
      <c r="X167" s="112"/>
      <c r="Y167" s="112"/>
      <c r="Z167" s="112"/>
      <c r="AA167" s="112"/>
      <c r="AB167" s="112"/>
      <c r="AC167" s="112"/>
      <c r="AD167" s="112"/>
      <c r="AE167" s="112"/>
      <c r="AF167" s="112"/>
      <c r="AG167" s="112"/>
      <c r="AH167" s="112"/>
      <c r="AI167" s="112"/>
      <c r="AJ167" s="112"/>
      <c r="AK167" s="112"/>
    </row>
    <row r="168" spans="24:37" s="113" customFormat="1" ht="14" x14ac:dyDescent="0.15">
      <c r="X168" s="112"/>
      <c r="Y168" s="112"/>
      <c r="Z168" s="112"/>
      <c r="AA168" s="112"/>
      <c r="AB168" s="112"/>
      <c r="AC168" s="112"/>
      <c r="AD168" s="112"/>
      <c r="AE168" s="112"/>
      <c r="AF168" s="112"/>
      <c r="AG168" s="112"/>
      <c r="AH168" s="112"/>
      <c r="AI168" s="112"/>
      <c r="AJ168" s="112"/>
      <c r="AK168" s="112"/>
    </row>
    <row r="169" spans="24:37" s="113" customFormat="1" ht="14" x14ac:dyDescent="0.15">
      <c r="X169" s="112"/>
      <c r="Y169" s="112"/>
      <c r="Z169" s="112"/>
      <c r="AA169" s="112"/>
      <c r="AB169" s="112"/>
      <c r="AC169" s="112"/>
      <c r="AD169" s="112"/>
      <c r="AE169" s="112"/>
      <c r="AF169" s="112"/>
      <c r="AG169" s="112"/>
      <c r="AH169" s="112"/>
      <c r="AI169" s="112"/>
      <c r="AJ169" s="112"/>
      <c r="AK169" s="112"/>
    </row>
    <row r="170" spans="24:37" s="113" customFormat="1" ht="14" x14ac:dyDescent="0.15">
      <c r="X170" s="112"/>
      <c r="Y170" s="112"/>
      <c r="Z170" s="112"/>
      <c r="AA170" s="112"/>
      <c r="AB170" s="112"/>
      <c r="AC170" s="112"/>
      <c r="AD170" s="112"/>
      <c r="AE170" s="112"/>
      <c r="AF170" s="112"/>
      <c r="AG170" s="112"/>
      <c r="AH170" s="112"/>
      <c r="AI170" s="112"/>
      <c r="AJ170" s="112"/>
      <c r="AK170" s="112"/>
    </row>
    <row r="171" spans="24:37" s="113" customFormat="1" ht="14" x14ac:dyDescent="0.15">
      <c r="X171" s="112"/>
      <c r="Y171" s="112"/>
      <c r="Z171" s="112"/>
      <c r="AA171" s="112"/>
      <c r="AB171" s="112"/>
      <c r="AC171" s="112"/>
      <c r="AD171" s="112"/>
      <c r="AE171" s="112"/>
      <c r="AF171" s="112"/>
      <c r="AG171" s="112"/>
      <c r="AH171" s="112"/>
      <c r="AI171" s="112"/>
      <c r="AJ171" s="112"/>
      <c r="AK171" s="112"/>
    </row>
    <row r="172" spans="24:37" s="113" customFormat="1" ht="14" x14ac:dyDescent="0.15">
      <c r="X172" s="112"/>
      <c r="Y172" s="112"/>
      <c r="Z172" s="112"/>
      <c r="AA172" s="112"/>
      <c r="AB172" s="112"/>
      <c r="AC172" s="112"/>
      <c r="AD172" s="112"/>
      <c r="AE172" s="112"/>
      <c r="AF172" s="112"/>
      <c r="AG172" s="112"/>
      <c r="AH172" s="112"/>
      <c r="AI172" s="112"/>
      <c r="AJ172" s="112"/>
      <c r="AK172" s="112"/>
    </row>
    <row r="173" spans="24:37" s="113" customFormat="1" ht="14" x14ac:dyDescent="0.15">
      <c r="X173" s="112"/>
      <c r="Y173" s="112"/>
      <c r="Z173" s="112"/>
      <c r="AA173" s="112"/>
      <c r="AB173" s="112"/>
      <c r="AC173" s="112"/>
      <c r="AD173" s="112"/>
      <c r="AE173" s="112"/>
      <c r="AF173" s="112"/>
      <c r="AG173" s="112"/>
      <c r="AH173" s="112"/>
      <c r="AI173" s="112"/>
      <c r="AJ173" s="112"/>
      <c r="AK173" s="112"/>
    </row>
    <row r="174" spans="24:37" s="113" customFormat="1" ht="14" x14ac:dyDescent="0.15">
      <c r="X174" s="112"/>
      <c r="Y174" s="112"/>
      <c r="Z174" s="112"/>
      <c r="AA174" s="112"/>
      <c r="AB174" s="112"/>
      <c r="AC174" s="112"/>
      <c r="AD174" s="112"/>
      <c r="AE174" s="112"/>
      <c r="AF174" s="112"/>
      <c r="AG174" s="112"/>
      <c r="AH174" s="112"/>
      <c r="AI174" s="112"/>
      <c r="AJ174" s="112"/>
      <c r="AK174" s="112"/>
    </row>
    <row r="175" spans="24:37" s="113" customFormat="1" ht="14" x14ac:dyDescent="0.15">
      <c r="X175" s="112"/>
      <c r="Y175" s="112"/>
      <c r="Z175" s="112"/>
      <c r="AA175" s="112"/>
      <c r="AB175" s="112"/>
      <c r="AC175" s="112"/>
      <c r="AD175" s="112"/>
      <c r="AE175" s="112"/>
      <c r="AF175" s="112"/>
      <c r="AG175" s="112"/>
      <c r="AH175" s="112"/>
      <c r="AI175" s="112"/>
      <c r="AJ175" s="112"/>
      <c r="AK175" s="112"/>
    </row>
    <row r="176" spans="24:37" s="113" customFormat="1" ht="14" x14ac:dyDescent="0.15">
      <c r="X176" s="112"/>
      <c r="Y176" s="112"/>
      <c r="Z176" s="112"/>
      <c r="AA176" s="112"/>
      <c r="AB176" s="112"/>
      <c r="AC176" s="112"/>
      <c r="AD176" s="112"/>
      <c r="AE176" s="112"/>
      <c r="AF176" s="112"/>
      <c r="AG176" s="112"/>
      <c r="AH176" s="112"/>
      <c r="AI176" s="112"/>
      <c r="AJ176" s="112"/>
      <c r="AK176" s="112"/>
    </row>
    <row r="177" spans="24:37" s="113" customFormat="1" ht="14" x14ac:dyDescent="0.15">
      <c r="X177" s="112"/>
      <c r="Y177" s="112"/>
      <c r="Z177" s="112"/>
      <c r="AA177" s="112"/>
      <c r="AB177" s="112"/>
      <c r="AC177" s="112"/>
      <c r="AD177" s="112"/>
      <c r="AE177" s="112"/>
      <c r="AF177" s="112"/>
      <c r="AG177" s="112"/>
      <c r="AH177" s="112"/>
      <c r="AI177" s="112"/>
      <c r="AJ177" s="112"/>
      <c r="AK177" s="112"/>
    </row>
    <row r="178" spans="24:37" s="113" customFormat="1" ht="14" x14ac:dyDescent="0.15">
      <c r="X178" s="112"/>
      <c r="Y178" s="112"/>
      <c r="Z178" s="112"/>
      <c r="AA178" s="112"/>
      <c r="AB178" s="112"/>
      <c r="AC178" s="112"/>
      <c r="AD178" s="112"/>
      <c r="AE178" s="112"/>
      <c r="AF178" s="112"/>
      <c r="AG178" s="112"/>
      <c r="AH178" s="112"/>
      <c r="AI178" s="112"/>
      <c r="AJ178" s="112"/>
      <c r="AK178" s="112"/>
    </row>
    <row r="179" spans="24:37" s="113" customFormat="1" ht="14" x14ac:dyDescent="0.15">
      <c r="X179" s="112"/>
      <c r="Y179" s="112"/>
      <c r="Z179" s="112"/>
      <c r="AA179" s="112"/>
      <c r="AB179" s="112"/>
      <c r="AC179" s="112"/>
      <c r="AD179" s="112"/>
      <c r="AE179" s="112"/>
      <c r="AF179" s="112"/>
      <c r="AG179" s="112"/>
      <c r="AH179" s="112"/>
      <c r="AI179" s="112"/>
      <c r="AJ179" s="112"/>
      <c r="AK179" s="112"/>
    </row>
    <row r="180" spans="24:37" s="113" customFormat="1" ht="14" x14ac:dyDescent="0.15">
      <c r="X180" s="112"/>
      <c r="Y180" s="112"/>
      <c r="Z180" s="112"/>
      <c r="AA180" s="112"/>
      <c r="AB180" s="112"/>
      <c r="AC180" s="112"/>
      <c r="AD180" s="112"/>
      <c r="AE180" s="112"/>
      <c r="AF180" s="112"/>
      <c r="AG180" s="112"/>
      <c r="AH180" s="112"/>
      <c r="AI180" s="112"/>
      <c r="AJ180" s="112"/>
      <c r="AK180" s="112"/>
    </row>
    <row r="181" spans="24:37" s="113" customFormat="1" ht="14" x14ac:dyDescent="0.15">
      <c r="X181" s="112"/>
      <c r="Y181" s="112"/>
      <c r="Z181" s="112"/>
      <c r="AA181" s="112"/>
      <c r="AB181" s="112"/>
      <c r="AC181" s="112"/>
      <c r="AD181" s="112"/>
      <c r="AE181" s="112"/>
      <c r="AF181" s="112"/>
      <c r="AG181" s="112"/>
      <c r="AH181" s="112"/>
      <c r="AI181" s="112"/>
      <c r="AJ181" s="112"/>
      <c r="AK181" s="112"/>
    </row>
    <row r="182" spans="24:37" s="113" customFormat="1" ht="14" x14ac:dyDescent="0.15">
      <c r="X182" s="112"/>
      <c r="Y182" s="112"/>
      <c r="Z182" s="112"/>
      <c r="AA182" s="112"/>
      <c r="AB182" s="112"/>
      <c r="AC182" s="112"/>
      <c r="AD182" s="112"/>
      <c r="AE182" s="112"/>
      <c r="AF182" s="112"/>
      <c r="AG182" s="112"/>
      <c r="AH182" s="112"/>
      <c r="AI182" s="112"/>
      <c r="AJ182" s="112"/>
      <c r="AK182" s="112"/>
    </row>
    <row r="183" spans="24:37" s="113" customFormat="1" ht="14" x14ac:dyDescent="0.15">
      <c r="X183" s="112"/>
      <c r="Y183" s="112"/>
      <c r="Z183" s="112"/>
      <c r="AA183" s="112"/>
      <c r="AB183" s="112"/>
      <c r="AC183" s="112"/>
      <c r="AD183" s="112"/>
      <c r="AE183" s="112"/>
      <c r="AF183" s="112"/>
      <c r="AG183" s="112"/>
      <c r="AH183" s="112"/>
      <c r="AI183" s="112"/>
      <c r="AJ183" s="112"/>
      <c r="AK183" s="112"/>
    </row>
    <row r="184" spans="24:37" s="113" customFormat="1" ht="14" x14ac:dyDescent="0.15">
      <c r="X184" s="112"/>
      <c r="Y184" s="112"/>
      <c r="Z184" s="112"/>
      <c r="AA184" s="112"/>
      <c r="AB184" s="112"/>
      <c r="AC184" s="112"/>
      <c r="AD184" s="112"/>
      <c r="AE184" s="112"/>
      <c r="AF184" s="112"/>
      <c r="AG184" s="112"/>
      <c r="AH184" s="112"/>
      <c r="AI184" s="112"/>
      <c r="AJ184" s="112"/>
      <c r="AK184" s="112"/>
    </row>
    <row r="185" spans="24:37" s="113" customFormat="1" ht="14" x14ac:dyDescent="0.15">
      <c r="X185" s="112"/>
      <c r="Y185" s="112"/>
      <c r="Z185" s="112"/>
      <c r="AA185" s="112"/>
      <c r="AB185" s="112"/>
      <c r="AC185" s="112"/>
      <c r="AD185" s="112"/>
      <c r="AE185" s="112"/>
      <c r="AF185" s="112"/>
      <c r="AG185" s="112"/>
      <c r="AH185" s="112"/>
      <c r="AI185" s="112"/>
      <c r="AJ185" s="112"/>
      <c r="AK185" s="112"/>
    </row>
    <row r="186" spans="24:37" s="113" customFormat="1" ht="14" x14ac:dyDescent="0.15">
      <c r="X186" s="112"/>
      <c r="Y186" s="112"/>
      <c r="Z186" s="112"/>
      <c r="AA186" s="112"/>
      <c r="AB186" s="112"/>
      <c r="AC186" s="112"/>
      <c r="AD186" s="112"/>
      <c r="AE186" s="112"/>
      <c r="AF186" s="112"/>
      <c r="AG186" s="112"/>
      <c r="AH186" s="112"/>
      <c r="AI186" s="112"/>
      <c r="AJ186" s="112"/>
      <c r="AK186" s="112"/>
    </row>
    <row r="187" spans="24:37" s="113" customFormat="1" ht="14" x14ac:dyDescent="0.15">
      <c r="X187" s="112"/>
      <c r="Y187" s="112"/>
      <c r="Z187" s="112"/>
      <c r="AA187" s="112"/>
      <c r="AB187" s="112"/>
      <c r="AC187" s="112"/>
      <c r="AD187" s="112"/>
      <c r="AE187" s="112"/>
      <c r="AF187" s="112"/>
      <c r="AG187" s="112"/>
      <c r="AH187" s="112"/>
      <c r="AI187" s="112"/>
      <c r="AJ187" s="112"/>
      <c r="AK187" s="112"/>
    </row>
    <row r="188" spans="24:37" s="113" customFormat="1" ht="14" x14ac:dyDescent="0.15">
      <c r="X188" s="112"/>
      <c r="Y188" s="112"/>
      <c r="Z188" s="112"/>
      <c r="AA188" s="112"/>
      <c r="AB188" s="112"/>
      <c r="AC188" s="112"/>
      <c r="AD188" s="112"/>
      <c r="AE188" s="112"/>
      <c r="AF188" s="112"/>
      <c r="AG188" s="112"/>
      <c r="AH188" s="112"/>
      <c r="AI188" s="112"/>
      <c r="AJ188" s="112"/>
      <c r="AK188" s="112"/>
    </row>
    <row r="189" spans="24:37" s="113" customFormat="1" ht="14" x14ac:dyDescent="0.15">
      <c r="X189" s="112"/>
      <c r="Y189" s="112"/>
      <c r="Z189" s="112"/>
      <c r="AA189" s="112"/>
      <c r="AB189" s="112"/>
      <c r="AC189" s="112"/>
      <c r="AD189" s="112"/>
      <c r="AE189" s="112"/>
      <c r="AF189" s="112"/>
      <c r="AG189" s="112"/>
      <c r="AH189" s="112"/>
      <c r="AI189" s="112"/>
      <c r="AJ189" s="112"/>
      <c r="AK189" s="112"/>
    </row>
    <row r="190" spans="24:37" s="113" customFormat="1" ht="14" x14ac:dyDescent="0.15">
      <c r="X190" s="112"/>
      <c r="Y190" s="112"/>
      <c r="Z190" s="112"/>
      <c r="AA190" s="112"/>
      <c r="AB190" s="112"/>
      <c r="AC190" s="112"/>
      <c r="AD190" s="112"/>
      <c r="AE190" s="112"/>
      <c r="AF190" s="112"/>
      <c r="AG190" s="112"/>
      <c r="AH190" s="112"/>
      <c r="AI190" s="112"/>
      <c r="AJ190" s="112"/>
      <c r="AK190" s="112"/>
    </row>
    <row r="191" spans="24:37" s="113" customFormat="1" ht="14" x14ac:dyDescent="0.15">
      <c r="X191" s="112"/>
      <c r="Y191" s="112"/>
      <c r="Z191" s="112"/>
      <c r="AA191" s="112"/>
      <c r="AB191" s="112"/>
      <c r="AC191" s="112"/>
      <c r="AD191" s="112"/>
      <c r="AE191" s="112"/>
      <c r="AF191" s="112"/>
      <c r="AG191" s="112"/>
      <c r="AH191" s="112"/>
      <c r="AI191" s="112"/>
      <c r="AJ191" s="112"/>
      <c r="AK191" s="112"/>
    </row>
    <row r="192" spans="24:37" s="113" customFormat="1" ht="14" x14ac:dyDescent="0.15">
      <c r="X192" s="112"/>
      <c r="Y192" s="112"/>
      <c r="Z192" s="112"/>
      <c r="AA192" s="112"/>
      <c r="AB192" s="112"/>
      <c r="AC192" s="112"/>
      <c r="AD192" s="112"/>
      <c r="AE192" s="112"/>
      <c r="AF192" s="112"/>
      <c r="AG192" s="112"/>
      <c r="AH192" s="112"/>
      <c r="AI192" s="112"/>
      <c r="AJ192" s="112"/>
      <c r="AK192" s="112"/>
    </row>
    <row r="193" spans="24:93" s="113" customFormat="1" ht="14" x14ac:dyDescent="0.15">
      <c r="X193" s="112"/>
      <c r="Y193" s="112"/>
      <c r="Z193" s="112"/>
      <c r="AA193" s="112"/>
      <c r="AB193" s="112"/>
      <c r="AC193" s="112"/>
      <c r="AD193" s="112"/>
      <c r="AE193" s="112"/>
      <c r="AF193" s="112"/>
      <c r="AG193" s="112"/>
      <c r="AH193" s="112"/>
      <c r="AI193" s="112"/>
      <c r="AJ193" s="112"/>
      <c r="AK193" s="112"/>
    </row>
    <row r="194" spans="24:93" s="113" customFormat="1" ht="14" x14ac:dyDescent="0.15">
      <c r="X194" s="112"/>
      <c r="Y194" s="112"/>
      <c r="Z194" s="112"/>
      <c r="AA194" s="112"/>
      <c r="AB194" s="112"/>
      <c r="AC194" s="112"/>
      <c r="AD194" s="112"/>
      <c r="AE194" s="112"/>
      <c r="AF194" s="112"/>
      <c r="AG194" s="112"/>
      <c r="AH194" s="112"/>
      <c r="AI194" s="112"/>
      <c r="AJ194" s="112"/>
      <c r="AK194" s="112"/>
    </row>
    <row r="195" spans="24:93" s="113" customFormat="1" ht="14" x14ac:dyDescent="0.15">
      <c r="X195" s="112"/>
      <c r="Y195" s="112"/>
      <c r="Z195" s="112"/>
      <c r="AA195" s="112"/>
      <c r="AB195" s="112"/>
      <c r="AC195" s="112"/>
      <c r="AD195" s="112"/>
      <c r="AE195" s="112"/>
      <c r="AF195" s="112"/>
      <c r="AG195" s="112"/>
      <c r="AH195" s="112"/>
      <c r="AI195" s="112"/>
      <c r="AJ195" s="112"/>
      <c r="AK195" s="112"/>
    </row>
    <row r="196" spans="24:93" s="113" customFormat="1" ht="14" x14ac:dyDescent="0.15">
      <c r="X196" s="112"/>
      <c r="Y196" s="112"/>
      <c r="Z196" s="112"/>
      <c r="AA196" s="112"/>
      <c r="AB196" s="112"/>
      <c r="AC196" s="112"/>
      <c r="AD196" s="112"/>
      <c r="AE196" s="112"/>
      <c r="AF196" s="112"/>
      <c r="AG196" s="112"/>
      <c r="AH196" s="112"/>
      <c r="AI196" s="112"/>
      <c r="AJ196" s="112"/>
      <c r="AK196" s="112"/>
    </row>
    <row r="197" spans="24:93" s="113" customFormat="1" ht="14" x14ac:dyDescent="0.15">
      <c r="X197" s="112"/>
      <c r="Y197" s="112"/>
      <c r="Z197" s="112"/>
      <c r="AA197" s="112"/>
      <c r="AB197" s="112"/>
      <c r="AC197" s="112"/>
      <c r="AD197" s="112"/>
      <c r="AE197" s="112"/>
      <c r="AF197" s="112"/>
      <c r="AG197" s="112"/>
      <c r="AH197" s="112"/>
      <c r="AI197" s="112"/>
      <c r="AJ197" s="112"/>
      <c r="AK197" s="112"/>
    </row>
    <row r="198" spans="24:93" s="113" customFormat="1" ht="14" x14ac:dyDescent="0.15">
      <c r="X198" s="112"/>
      <c r="Y198" s="112"/>
      <c r="Z198" s="112"/>
      <c r="AA198" s="112"/>
      <c r="AB198" s="112"/>
      <c r="AC198" s="112"/>
      <c r="AD198" s="112"/>
      <c r="AE198" s="112"/>
      <c r="AF198" s="112"/>
      <c r="AG198" s="112"/>
      <c r="AH198" s="112"/>
      <c r="AI198" s="112"/>
      <c r="AJ198" s="112"/>
      <c r="AK198" s="112"/>
    </row>
    <row r="199" spans="24:93" s="113" customFormat="1" ht="14" x14ac:dyDescent="0.15">
      <c r="X199" s="112"/>
      <c r="Y199" s="112"/>
      <c r="Z199" s="112"/>
      <c r="AA199" s="112"/>
      <c r="AB199" s="112"/>
      <c r="AC199" s="112"/>
      <c r="AD199" s="112"/>
      <c r="AE199" s="112"/>
      <c r="AF199" s="112"/>
      <c r="AG199" s="112"/>
      <c r="AH199" s="112"/>
      <c r="AI199" s="112"/>
      <c r="AJ199" s="112"/>
      <c r="AK199" s="112"/>
    </row>
    <row r="200" spans="24:93" s="113" customFormat="1" ht="14" x14ac:dyDescent="0.15">
      <c r="X200" s="112"/>
      <c r="Y200" s="112"/>
      <c r="Z200" s="112"/>
      <c r="AA200" s="112"/>
      <c r="AB200" s="112"/>
      <c r="AC200" s="112"/>
      <c r="AD200" s="112"/>
      <c r="AE200" s="112"/>
      <c r="AF200" s="112"/>
      <c r="AG200" s="112"/>
      <c r="AH200" s="112"/>
      <c r="AI200" s="112"/>
      <c r="AJ200" s="112"/>
      <c r="AK200" s="112"/>
    </row>
    <row r="201" spans="24:93" s="64" customFormat="1" ht="14" x14ac:dyDescent="0.15">
      <c r="X201" s="63"/>
      <c r="Y201" s="112"/>
      <c r="Z201" s="112"/>
      <c r="AA201" s="112"/>
      <c r="AB201" s="112"/>
      <c r="AC201" s="112"/>
      <c r="AD201" s="112"/>
      <c r="AE201" s="112"/>
      <c r="AF201" s="112"/>
      <c r="AG201" s="112"/>
      <c r="AH201" s="112"/>
      <c r="AI201" s="112"/>
      <c r="AJ201" s="112"/>
      <c r="AK201" s="112"/>
      <c r="AL201" s="113"/>
      <c r="AM201" s="113"/>
      <c r="AN201" s="113"/>
      <c r="AO201" s="113"/>
      <c r="AP201" s="113"/>
      <c r="AQ201" s="113"/>
      <c r="AR201" s="113"/>
      <c r="AS201" s="113"/>
      <c r="AT201" s="113"/>
      <c r="AU201" s="113"/>
      <c r="AV201" s="113"/>
      <c r="AW201" s="113"/>
      <c r="AX201" s="113"/>
      <c r="AY201" s="113"/>
      <c r="AZ201" s="113"/>
      <c r="BA201" s="113"/>
      <c r="BB201" s="113"/>
      <c r="BC201" s="113"/>
      <c r="BD201" s="113"/>
      <c r="BE201" s="113"/>
      <c r="BF201" s="113"/>
      <c r="BG201" s="113"/>
      <c r="BH201" s="113"/>
      <c r="BI201" s="113"/>
      <c r="BJ201" s="113"/>
      <c r="BK201" s="113"/>
      <c r="BL201" s="113"/>
      <c r="BM201" s="113"/>
      <c r="BN201" s="113"/>
      <c r="BO201" s="113"/>
      <c r="BP201" s="113"/>
      <c r="BQ201" s="113"/>
      <c r="BR201" s="113"/>
      <c r="BS201" s="113"/>
      <c r="BT201" s="113"/>
      <c r="BU201" s="113"/>
      <c r="BV201" s="113"/>
      <c r="BW201" s="113"/>
      <c r="BX201" s="113"/>
      <c r="BY201" s="113"/>
      <c r="BZ201" s="113"/>
      <c r="CA201" s="113"/>
      <c r="CB201" s="113"/>
      <c r="CC201" s="113"/>
      <c r="CD201" s="113"/>
      <c r="CE201" s="113"/>
      <c r="CF201" s="113"/>
      <c r="CG201" s="113"/>
      <c r="CH201" s="113"/>
      <c r="CI201" s="113"/>
      <c r="CJ201" s="113"/>
      <c r="CK201" s="113"/>
      <c r="CL201" s="113"/>
      <c r="CM201" s="113"/>
      <c r="CN201" s="113"/>
      <c r="CO201" s="113"/>
    </row>
    <row r="202" spans="24:93" s="64" customFormat="1" ht="14" x14ac:dyDescent="0.15">
      <c r="X202" s="63"/>
      <c r="Y202" s="112"/>
      <c r="Z202" s="112"/>
      <c r="AA202" s="112"/>
      <c r="AB202" s="112"/>
      <c r="AC202" s="112"/>
      <c r="AD202" s="112"/>
      <c r="AE202" s="112"/>
      <c r="AF202" s="112"/>
      <c r="AG202" s="112"/>
      <c r="AH202" s="112"/>
      <c r="AI202" s="112"/>
      <c r="AJ202" s="112"/>
      <c r="AK202" s="112"/>
      <c r="AL202" s="113"/>
      <c r="AM202" s="113"/>
      <c r="AN202" s="113"/>
      <c r="AO202" s="113"/>
      <c r="AP202" s="113"/>
      <c r="AQ202" s="113"/>
      <c r="AR202" s="113"/>
      <c r="AS202" s="113"/>
      <c r="AT202" s="113"/>
      <c r="AU202" s="113"/>
      <c r="AV202" s="113"/>
      <c r="AW202" s="113"/>
      <c r="AX202" s="113"/>
      <c r="AY202" s="113"/>
      <c r="AZ202" s="113"/>
      <c r="BA202" s="113"/>
      <c r="BB202" s="113"/>
      <c r="BC202" s="113"/>
      <c r="BD202" s="113"/>
      <c r="BE202" s="113"/>
      <c r="BF202" s="113"/>
      <c r="BG202" s="113"/>
      <c r="BH202" s="113"/>
      <c r="BI202" s="113"/>
      <c r="BJ202" s="113"/>
      <c r="BK202" s="113"/>
      <c r="BL202" s="113"/>
      <c r="BM202" s="113"/>
      <c r="BN202" s="113"/>
      <c r="BO202" s="113"/>
      <c r="BP202" s="113"/>
      <c r="BQ202" s="113"/>
      <c r="BR202" s="113"/>
      <c r="BS202" s="113"/>
      <c r="BT202" s="113"/>
      <c r="BU202" s="113"/>
      <c r="BV202" s="113"/>
      <c r="BW202" s="113"/>
      <c r="BX202" s="113"/>
      <c r="BY202" s="113"/>
      <c r="BZ202" s="113"/>
      <c r="CA202" s="113"/>
      <c r="CB202" s="113"/>
      <c r="CC202" s="113"/>
      <c r="CD202" s="113"/>
      <c r="CE202" s="113"/>
      <c r="CF202" s="113"/>
      <c r="CG202" s="113"/>
      <c r="CH202" s="113"/>
      <c r="CI202" s="113"/>
      <c r="CJ202" s="113"/>
      <c r="CK202" s="113"/>
      <c r="CL202" s="113"/>
      <c r="CM202" s="113"/>
      <c r="CN202" s="113"/>
      <c r="CO202" s="113"/>
    </row>
    <row r="203" spans="24:93" s="64" customFormat="1" ht="14" x14ac:dyDescent="0.15">
      <c r="X203" s="63"/>
      <c r="Y203" s="112"/>
      <c r="Z203" s="112"/>
      <c r="AA203" s="112"/>
      <c r="AB203" s="112"/>
      <c r="AC203" s="112"/>
      <c r="AD203" s="112"/>
      <c r="AE203" s="112"/>
      <c r="AF203" s="112"/>
      <c r="AG203" s="112"/>
      <c r="AH203" s="112"/>
      <c r="AI203" s="112"/>
      <c r="AJ203" s="112"/>
      <c r="AK203" s="112"/>
      <c r="AL203" s="113"/>
      <c r="AM203" s="113"/>
      <c r="AN203" s="113"/>
      <c r="AO203" s="113"/>
      <c r="AP203" s="113"/>
      <c r="AQ203" s="113"/>
      <c r="AR203" s="113"/>
      <c r="AS203" s="113"/>
      <c r="AT203" s="113"/>
      <c r="AU203" s="113"/>
      <c r="AV203" s="113"/>
      <c r="AW203" s="113"/>
      <c r="AX203" s="113"/>
      <c r="AY203" s="113"/>
      <c r="AZ203" s="113"/>
      <c r="BA203" s="113"/>
      <c r="BB203" s="113"/>
      <c r="BC203" s="113"/>
      <c r="BD203" s="113"/>
      <c r="BE203" s="113"/>
      <c r="BF203" s="113"/>
      <c r="BG203" s="113"/>
      <c r="BH203" s="113"/>
      <c r="BI203" s="113"/>
      <c r="BJ203" s="113"/>
      <c r="BK203" s="113"/>
      <c r="BL203" s="113"/>
      <c r="BM203" s="113"/>
      <c r="BN203" s="113"/>
      <c r="BO203" s="113"/>
      <c r="BP203" s="113"/>
      <c r="BQ203" s="113"/>
      <c r="BR203" s="113"/>
      <c r="BS203" s="113"/>
      <c r="BT203" s="113"/>
      <c r="BU203" s="113"/>
      <c r="BV203" s="113"/>
      <c r="BW203" s="113"/>
      <c r="BX203" s="113"/>
      <c r="BY203" s="113"/>
      <c r="BZ203" s="113"/>
      <c r="CA203" s="113"/>
      <c r="CB203" s="113"/>
      <c r="CC203" s="113"/>
      <c r="CD203" s="113"/>
      <c r="CE203" s="113"/>
      <c r="CF203" s="113"/>
      <c r="CG203" s="113"/>
      <c r="CH203" s="113"/>
      <c r="CI203" s="113"/>
      <c r="CJ203" s="113"/>
      <c r="CK203" s="113"/>
      <c r="CL203" s="113"/>
      <c r="CM203" s="113"/>
      <c r="CN203" s="113"/>
      <c r="CO203" s="113"/>
    </row>
    <row r="204" spans="24:93" s="64" customFormat="1" ht="14" x14ac:dyDescent="0.15">
      <c r="X204" s="63"/>
      <c r="Y204" s="112"/>
      <c r="Z204" s="112"/>
      <c r="AA204" s="112"/>
      <c r="AB204" s="112"/>
      <c r="AC204" s="112"/>
      <c r="AD204" s="112"/>
      <c r="AE204" s="112"/>
      <c r="AF204" s="112"/>
      <c r="AG204" s="112"/>
      <c r="AH204" s="112"/>
      <c r="AI204" s="112"/>
      <c r="AJ204" s="112"/>
      <c r="AK204" s="112"/>
      <c r="AL204" s="113"/>
      <c r="AM204" s="113"/>
      <c r="AN204" s="113"/>
      <c r="AO204" s="113"/>
      <c r="AP204" s="113"/>
      <c r="AQ204" s="113"/>
      <c r="AR204" s="113"/>
      <c r="AS204" s="113"/>
      <c r="AT204" s="113"/>
      <c r="AU204" s="113"/>
      <c r="AV204" s="113"/>
      <c r="AW204" s="113"/>
      <c r="AX204" s="113"/>
      <c r="AY204" s="113"/>
      <c r="AZ204" s="113"/>
      <c r="BA204" s="113"/>
      <c r="BB204" s="113"/>
      <c r="BC204" s="113"/>
      <c r="BD204" s="113"/>
      <c r="BE204" s="113"/>
      <c r="BF204" s="113"/>
      <c r="BG204" s="113"/>
      <c r="BH204" s="113"/>
      <c r="BI204" s="113"/>
      <c r="BJ204" s="113"/>
      <c r="BK204" s="113"/>
      <c r="BL204" s="113"/>
      <c r="BM204" s="113"/>
      <c r="BN204" s="113"/>
      <c r="BO204" s="113"/>
      <c r="BP204" s="113"/>
      <c r="BQ204" s="113"/>
      <c r="BR204" s="113"/>
      <c r="BS204" s="113"/>
      <c r="BT204" s="113"/>
      <c r="BU204" s="113"/>
      <c r="BV204" s="113"/>
      <c r="BW204" s="113"/>
      <c r="BX204" s="113"/>
      <c r="BY204" s="113"/>
      <c r="BZ204" s="113"/>
      <c r="CA204" s="113"/>
      <c r="CB204" s="113"/>
      <c r="CC204" s="113"/>
      <c r="CD204" s="113"/>
      <c r="CE204" s="113"/>
      <c r="CF204" s="113"/>
      <c r="CG204" s="113"/>
      <c r="CH204" s="113"/>
      <c r="CI204" s="113"/>
      <c r="CJ204" s="113"/>
      <c r="CK204" s="113"/>
      <c r="CL204" s="113"/>
      <c r="CM204" s="113"/>
      <c r="CN204" s="113"/>
      <c r="CO204" s="113"/>
    </row>
    <row r="205" spans="24:93" s="64" customFormat="1" ht="14" x14ac:dyDescent="0.15">
      <c r="X205" s="63"/>
      <c r="Y205" s="112"/>
      <c r="Z205" s="112"/>
      <c r="AA205" s="112"/>
      <c r="AB205" s="112"/>
      <c r="AC205" s="112"/>
      <c r="AD205" s="112"/>
      <c r="AE205" s="112"/>
      <c r="AF205" s="112"/>
      <c r="AG205" s="112"/>
      <c r="AH205" s="112"/>
      <c r="AI205" s="112"/>
      <c r="AJ205" s="112"/>
      <c r="AK205" s="112"/>
      <c r="AL205" s="113"/>
      <c r="AM205" s="113"/>
      <c r="AN205" s="113"/>
      <c r="AO205" s="113"/>
      <c r="AP205" s="113"/>
      <c r="AQ205" s="113"/>
      <c r="AR205" s="113"/>
      <c r="AS205" s="113"/>
      <c r="AT205" s="113"/>
      <c r="AU205" s="113"/>
      <c r="AV205" s="113"/>
      <c r="AW205" s="113"/>
      <c r="AX205" s="113"/>
      <c r="AY205" s="113"/>
      <c r="AZ205" s="113"/>
      <c r="BA205" s="113"/>
      <c r="BB205" s="113"/>
      <c r="BC205" s="113"/>
      <c r="BD205" s="113"/>
      <c r="BE205" s="113"/>
      <c r="BF205" s="113"/>
      <c r="BG205" s="113"/>
      <c r="BH205" s="113"/>
      <c r="BI205" s="113"/>
      <c r="BJ205" s="113"/>
      <c r="BK205" s="113"/>
      <c r="BL205" s="113"/>
      <c r="BM205" s="113"/>
      <c r="BN205" s="113"/>
      <c r="BO205" s="113"/>
      <c r="BP205" s="113"/>
      <c r="BQ205" s="113"/>
      <c r="BR205" s="113"/>
      <c r="BS205" s="113"/>
      <c r="BT205" s="113"/>
      <c r="BU205" s="113"/>
      <c r="BV205" s="113"/>
      <c r="BW205" s="113"/>
      <c r="BX205" s="113"/>
      <c r="BY205" s="113"/>
      <c r="BZ205" s="113"/>
      <c r="CA205" s="113"/>
      <c r="CB205" s="113"/>
      <c r="CC205" s="113"/>
      <c r="CD205" s="113"/>
      <c r="CE205" s="113"/>
      <c r="CF205" s="113"/>
      <c r="CG205" s="113"/>
      <c r="CH205" s="113"/>
      <c r="CI205" s="113"/>
      <c r="CJ205" s="113"/>
      <c r="CK205" s="113"/>
      <c r="CL205" s="113"/>
      <c r="CM205" s="113"/>
      <c r="CN205" s="113"/>
      <c r="CO205" s="113"/>
    </row>
    <row r="206" spans="24:93" s="64" customFormat="1" ht="14" x14ac:dyDescent="0.15">
      <c r="X206" s="63"/>
      <c r="Y206" s="112"/>
      <c r="Z206" s="112"/>
      <c r="AA206" s="112"/>
      <c r="AB206" s="112"/>
      <c r="AC206" s="112"/>
      <c r="AD206" s="112"/>
      <c r="AE206" s="112"/>
      <c r="AF206" s="112"/>
      <c r="AG206" s="112"/>
      <c r="AH206" s="112"/>
      <c r="AI206" s="112"/>
      <c r="AJ206" s="112"/>
      <c r="AK206" s="112"/>
      <c r="AL206" s="113"/>
      <c r="AM206" s="113"/>
      <c r="AN206" s="113"/>
      <c r="AO206" s="113"/>
      <c r="AP206" s="113"/>
      <c r="AQ206" s="113"/>
      <c r="AR206" s="113"/>
      <c r="AS206" s="113"/>
      <c r="AT206" s="113"/>
      <c r="AU206" s="113"/>
      <c r="AV206" s="113"/>
      <c r="AW206" s="113"/>
      <c r="AX206" s="113"/>
      <c r="AY206" s="113"/>
      <c r="AZ206" s="113"/>
      <c r="BA206" s="113"/>
      <c r="BB206" s="113"/>
      <c r="BC206" s="113"/>
      <c r="BD206" s="113"/>
      <c r="BE206" s="113"/>
      <c r="BF206" s="113"/>
      <c r="BG206" s="113"/>
      <c r="BH206" s="113"/>
      <c r="BI206" s="113"/>
      <c r="BJ206" s="113"/>
      <c r="BK206" s="113"/>
      <c r="BL206" s="113"/>
      <c r="BM206" s="113"/>
      <c r="BN206" s="113"/>
      <c r="BO206" s="113"/>
      <c r="BP206" s="113"/>
      <c r="BQ206" s="113"/>
      <c r="BR206" s="113"/>
      <c r="BS206" s="113"/>
      <c r="BT206" s="113"/>
      <c r="BU206" s="113"/>
      <c r="BV206" s="113"/>
      <c r="BW206" s="113"/>
      <c r="BX206" s="113"/>
      <c r="BY206" s="113"/>
      <c r="BZ206" s="113"/>
      <c r="CA206" s="113"/>
      <c r="CB206" s="113"/>
      <c r="CC206" s="113"/>
      <c r="CD206" s="113"/>
      <c r="CE206" s="113"/>
      <c r="CF206" s="113"/>
      <c r="CG206" s="113"/>
      <c r="CH206" s="113"/>
      <c r="CI206" s="113"/>
      <c r="CJ206" s="113"/>
      <c r="CK206" s="113"/>
      <c r="CL206" s="113"/>
      <c r="CM206" s="113"/>
      <c r="CN206" s="113"/>
      <c r="CO206" s="113"/>
    </row>
    <row r="207" spans="24:93" s="64" customFormat="1" ht="14" x14ac:dyDescent="0.15">
      <c r="X207" s="63"/>
      <c r="Y207" s="112"/>
      <c r="Z207" s="112"/>
      <c r="AA207" s="112"/>
      <c r="AB207" s="112"/>
      <c r="AC207" s="112"/>
      <c r="AD207" s="112"/>
      <c r="AE207" s="112"/>
      <c r="AF207" s="112"/>
      <c r="AG207" s="112"/>
      <c r="AH207" s="112"/>
      <c r="AI207" s="112"/>
      <c r="AJ207" s="112"/>
      <c r="AK207" s="112"/>
      <c r="AL207" s="113"/>
      <c r="AM207" s="113"/>
      <c r="AN207" s="113"/>
      <c r="AO207" s="113"/>
      <c r="AP207" s="113"/>
      <c r="AQ207" s="113"/>
      <c r="AR207" s="113"/>
      <c r="AS207" s="113"/>
      <c r="AT207" s="113"/>
      <c r="AU207" s="113"/>
      <c r="AV207" s="113"/>
      <c r="AW207" s="113"/>
      <c r="AX207" s="113"/>
      <c r="AY207" s="113"/>
      <c r="AZ207" s="113"/>
      <c r="BA207" s="113"/>
      <c r="BB207" s="113"/>
      <c r="BC207" s="113"/>
      <c r="BD207" s="113"/>
      <c r="BE207" s="113"/>
      <c r="BF207" s="113"/>
      <c r="BG207" s="113"/>
      <c r="BH207" s="113"/>
      <c r="BI207" s="113"/>
      <c r="BJ207" s="113"/>
      <c r="BK207" s="113"/>
      <c r="BL207" s="113"/>
      <c r="BM207" s="113"/>
      <c r="BN207" s="113"/>
      <c r="BO207" s="113"/>
      <c r="BP207" s="113"/>
      <c r="BQ207" s="113"/>
      <c r="BR207" s="113"/>
      <c r="BS207" s="113"/>
      <c r="BT207" s="113"/>
      <c r="BU207" s="113"/>
      <c r="BV207" s="113"/>
      <c r="BW207" s="113"/>
      <c r="BX207" s="113"/>
      <c r="BY207" s="113"/>
      <c r="BZ207" s="113"/>
      <c r="CA207" s="113"/>
      <c r="CB207" s="113"/>
      <c r="CC207" s="113"/>
      <c r="CD207" s="113"/>
      <c r="CE207" s="113"/>
      <c r="CF207" s="113"/>
      <c r="CG207" s="113"/>
      <c r="CH207" s="113"/>
      <c r="CI207" s="113"/>
      <c r="CJ207" s="113"/>
      <c r="CK207" s="113"/>
      <c r="CL207" s="113"/>
      <c r="CM207" s="113"/>
      <c r="CN207" s="113"/>
      <c r="CO207" s="113"/>
    </row>
    <row r="208" spans="24:93" s="64" customFormat="1" ht="14" x14ac:dyDescent="0.15">
      <c r="X208" s="63"/>
      <c r="Y208" s="112"/>
      <c r="Z208" s="112"/>
      <c r="AA208" s="112"/>
      <c r="AB208" s="112"/>
      <c r="AC208" s="112"/>
      <c r="AD208" s="112"/>
      <c r="AE208" s="112"/>
      <c r="AF208" s="112"/>
      <c r="AG208" s="112"/>
      <c r="AH208" s="112"/>
      <c r="AI208" s="112"/>
      <c r="AJ208" s="112"/>
      <c r="AK208" s="112"/>
      <c r="AL208" s="113"/>
      <c r="AM208" s="113"/>
      <c r="AN208" s="113"/>
      <c r="AO208" s="113"/>
      <c r="AP208" s="113"/>
      <c r="AQ208" s="113"/>
      <c r="AR208" s="113"/>
      <c r="AS208" s="113"/>
      <c r="AT208" s="113"/>
      <c r="AU208" s="113"/>
      <c r="AV208" s="113"/>
      <c r="AW208" s="113"/>
      <c r="AX208" s="113"/>
      <c r="AY208" s="113"/>
      <c r="AZ208" s="113"/>
      <c r="BA208" s="113"/>
      <c r="BB208" s="113"/>
      <c r="BC208" s="113"/>
      <c r="BD208" s="113"/>
      <c r="BE208" s="113"/>
      <c r="BF208" s="113"/>
      <c r="BG208" s="113"/>
      <c r="BH208" s="113"/>
      <c r="BI208" s="113"/>
      <c r="BJ208" s="113"/>
      <c r="BK208" s="113"/>
      <c r="BL208" s="113"/>
      <c r="BM208" s="113"/>
      <c r="BN208" s="113"/>
      <c r="BO208" s="113"/>
      <c r="BP208" s="113"/>
      <c r="BQ208" s="113"/>
      <c r="BR208" s="113"/>
      <c r="BS208" s="113"/>
      <c r="BT208" s="113"/>
      <c r="BU208" s="113"/>
      <c r="BV208" s="113"/>
      <c r="BW208" s="113"/>
      <c r="BX208" s="113"/>
      <c r="BY208" s="113"/>
      <c r="BZ208" s="113"/>
      <c r="CA208" s="113"/>
      <c r="CB208" s="113"/>
      <c r="CC208" s="113"/>
      <c r="CD208" s="113"/>
      <c r="CE208" s="113"/>
      <c r="CF208" s="113"/>
      <c r="CG208" s="113"/>
      <c r="CH208" s="113"/>
      <c r="CI208" s="113"/>
      <c r="CJ208" s="113"/>
      <c r="CK208" s="113"/>
      <c r="CL208" s="113"/>
      <c r="CM208" s="113"/>
      <c r="CN208" s="113"/>
      <c r="CO208" s="113"/>
    </row>
    <row r="209" spans="24:93" s="64" customFormat="1" ht="14" x14ac:dyDescent="0.15">
      <c r="X209" s="63"/>
      <c r="Y209" s="112"/>
      <c r="Z209" s="112"/>
      <c r="AA209" s="112"/>
      <c r="AB209" s="112"/>
      <c r="AC209" s="112"/>
      <c r="AD209" s="112"/>
      <c r="AE209" s="112"/>
      <c r="AF209" s="112"/>
      <c r="AG209" s="112"/>
      <c r="AH209" s="112"/>
      <c r="AI209" s="112"/>
      <c r="AJ209" s="112"/>
      <c r="AK209" s="112"/>
      <c r="AL209" s="113"/>
      <c r="AM209" s="113"/>
      <c r="AN209" s="113"/>
      <c r="AO209" s="113"/>
      <c r="AP209" s="113"/>
      <c r="AQ209" s="113"/>
      <c r="AR209" s="113"/>
      <c r="AS209" s="113"/>
      <c r="AT209" s="113"/>
      <c r="AU209" s="113"/>
      <c r="AV209" s="113"/>
      <c r="AW209" s="113"/>
      <c r="AX209" s="113"/>
      <c r="AY209" s="113"/>
      <c r="AZ209" s="113"/>
      <c r="BA209" s="113"/>
      <c r="BB209" s="113"/>
      <c r="BC209" s="113"/>
      <c r="BD209" s="113"/>
      <c r="BE209" s="113"/>
      <c r="BF209" s="113"/>
      <c r="BG209" s="113"/>
      <c r="BH209" s="113"/>
      <c r="BI209" s="113"/>
      <c r="BJ209" s="113"/>
      <c r="BK209" s="113"/>
      <c r="BL209" s="113"/>
      <c r="BM209" s="113"/>
      <c r="BN209" s="113"/>
      <c r="BO209" s="113"/>
      <c r="BP209" s="113"/>
      <c r="BQ209" s="113"/>
      <c r="BR209" s="113"/>
      <c r="BS209" s="113"/>
      <c r="BT209" s="113"/>
      <c r="BU209" s="113"/>
      <c r="BV209" s="113"/>
      <c r="BW209" s="113"/>
      <c r="BX209" s="113"/>
      <c r="BY209" s="113"/>
      <c r="BZ209" s="113"/>
      <c r="CA209" s="113"/>
      <c r="CB209" s="113"/>
      <c r="CC209" s="113"/>
      <c r="CD209" s="113"/>
      <c r="CE209" s="113"/>
      <c r="CF209" s="113"/>
      <c r="CG209" s="113"/>
      <c r="CH209" s="113"/>
      <c r="CI209" s="113"/>
      <c r="CJ209" s="113"/>
      <c r="CK209" s="113"/>
      <c r="CL209" s="113"/>
      <c r="CM209" s="113"/>
      <c r="CN209" s="113"/>
      <c r="CO209" s="113"/>
    </row>
    <row r="210" spans="24:93" s="64" customFormat="1" ht="14" x14ac:dyDescent="0.15">
      <c r="X210" s="63"/>
      <c r="Y210" s="112"/>
      <c r="Z210" s="112"/>
      <c r="AA210" s="112"/>
      <c r="AB210" s="112"/>
      <c r="AC210" s="112"/>
      <c r="AD210" s="112"/>
      <c r="AE210" s="112"/>
      <c r="AF210" s="112"/>
      <c r="AG210" s="112"/>
      <c r="AH210" s="112"/>
      <c r="AI210" s="112"/>
      <c r="AJ210" s="112"/>
      <c r="AK210" s="112"/>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row>
    <row r="211" spans="24:93" s="64" customFormat="1" ht="14" x14ac:dyDescent="0.15">
      <c r="X211" s="63"/>
      <c r="Y211" s="112"/>
      <c r="Z211" s="112"/>
      <c r="AA211" s="112"/>
      <c r="AB211" s="112"/>
      <c r="AC211" s="112"/>
      <c r="AD211" s="112"/>
      <c r="AE211" s="112"/>
      <c r="AF211" s="112"/>
      <c r="AG211" s="112"/>
      <c r="AH211" s="112"/>
      <c r="AI211" s="112"/>
      <c r="AJ211" s="112"/>
      <c r="AK211" s="112"/>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row>
    <row r="212" spans="24:93" s="64" customFormat="1" ht="14" x14ac:dyDescent="0.15">
      <c r="X212" s="63"/>
      <c r="Y212" s="112"/>
      <c r="Z212" s="112"/>
      <c r="AA212" s="112"/>
      <c r="AB212" s="112"/>
      <c r="AC212" s="112"/>
      <c r="AD212" s="112"/>
      <c r="AE212" s="112"/>
      <c r="AF212" s="112"/>
      <c r="AG212" s="112"/>
      <c r="AH212" s="112"/>
      <c r="AI212" s="112"/>
      <c r="AJ212" s="112"/>
      <c r="AK212" s="112"/>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row>
    <row r="213" spans="24:93" s="64" customFormat="1" ht="14" x14ac:dyDescent="0.15">
      <c r="X213" s="63"/>
      <c r="Y213" s="112"/>
      <c r="Z213" s="112"/>
      <c r="AA213" s="112"/>
      <c r="AB213" s="112"/>
      <c r="AC213" s="112"/>
      <c r="AD213" s="112"/>
      <c r="AE213" s="112"/>
      <c r="AF213" s="112"/>
      <c r="AG213" s="112"/>
      <c r="AH213" s="112"/>
      <c r="AI213" s="112"/>
      <c r="AJ213" s="112"/>
      <c r="AK213" s="112"/>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row>
    <row r="214" spans="24:93" s="64" customFormat="1" ht="14" x14ac:dyDescent="0.15">
      <c r="X214" s="63"/>
      <c r="Y214" s="112"/>
      <c r="Z214" s="112"/>
      <c r="AA214" s="112"/>
      <c r="AB214" s="112"/>
      <c r="AC214" s="112"/>
      <c r="AD214" s="112"/>
      <c r="AE214" s="112"/>
      <c r="AF214" s="112"/>
      <c r="AG214" s="112"/>
      <c r="AH214" s="112"/>
      <c r="AI214" s="112"/>
      <c r="AJ214" s="112"/>
      <c r="AK214" s="112"/>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row>
    <row r="215" spans="24:93" s="64" customFormat="1" ht="14" x14ac:dyDescent="0.15">
      <c r="X215" s="63"/>
      <c r="Y215" s="112"/>
      <c r="Z215" s="112"/>
      <c r="AA215" s="112"/>
      <c r="AB215" s="112"/>
      <c r="AC215" s="112"/>
      <c r="AD215" s="112"/>
      <c r="AE215" s="112"/>
      <c r="AF215" s="112"/>
      <c r="AG215" s="112"/>
      <c r="AH215" s="112"/>
      <c r="AI215" s="112"/>
      <c r="AJ215" s="112"/>
      <c r="AK215" s="112"/>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row>
    <row r="216" spans="24:93" s="64" customFormat="1" ht="14" x14ac:dyDescent="0.15">
      <c r="X216" s="63"/>
      <c r="Y216" s="112"/>
      <c r="Z216" s="112"/>
      <c r="AA216" s="112"/>
      <c r="AB216" s="112"/>
      <c r="AC216" s="112"/>
      <c r="AD216" s="112"/>
      <c r="AE216" s="112"/>
      <c r="AF216" s="112"/>
      <c r="AG216" s="112"/>
      <c r="AH216" s="112"/>
      <c r="AI216" s="112"/>
      <c r="AJ216" s="112"/>
      <c r="AK216" s="112"/>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row>
    <row r="217" spans="24:93" s="64" customFormat="1" ht="14" x14ac:dyDescent="0.15">
      <c r="X217" s="63"/>
      <c r="Y217" s="112"/>
      <c r="Z217" s="112"/>
      <c r="AA217" s="112"/>
      <c r="AB217" s="112"/>
      <c r="AC217" s="112"/>
      <c r="AD217" s="112"/>
      <c r="AE217" s="112"/>
      <c r="AF217" s="112"/>
      <c r="AG217" s="112"/>
      <c r="AH217" s="112"/>
      <c r="AI217" s="112"/>
      <c r="AJ217" s="112"/>
      <c r="AK217" s="112"/>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row>
    <row r="218" spans="24:93" s="64" customFormat="1" ht="14" x14ac:dyDescent="0.15">
      <c r="X218" s="63"/>
      <c r="Y218" s="112"/>
      <c r="Z218" s="112"/>
      <c r="AA218" s="112"/>
      <c r="AB218" s="112"/>
      <c r="AC218" s="112"/>
      <c r="AD218" s="112"/>
      <c r="AE218" s="112"/>
      <c r="AF218" s="112"/>
      <c r="AG218" s="112"/>
      <c r="AH218" s="112"/>
      <c r="AI218" s="112"/>
      <c r="AJ218" s="112"/>
      <c r="AK218" s="112"/>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row>
    <row r="219" spans="24:93" s="64" customFormat="1" ht="14" x14ac:dyDescent="0.15">
      <c r="X219" s="63"/>
      <c r="Y219" s="112"/>
      <c r="Z219" s="112"/>
      <c r="AA219" s="112"/>
      <c r="AB219" s="112"/>
      <c r="AC219" s="112"/>
      <c r="AD219" s="112"/>
      <c r="AE219" s="112"/>
      <c r="AF219" s="112"/>
      <c r="AG219" s="112"/>
      <c r="AH219" s="112"/>
      <c r="AI219" s="112"/>
      <c r="AJ219" s="112"/>
      <c r="AK219" s="112"/>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row>
    <row r="220" spans="24:93" s="64" customFormat="1" ht="14" x14ac:dyDescent="0.15">
      <c r="X220" s="63"/>
      <c r="Y220" s="112"/>
      <c r="Z220" s="112"/>
      <c r="AA220" s="112"/>
      <c r="AB220" s="112"/>
      <c r="AC220" s="112"/>
      <c r="AD220" s="112"/>
      <c r="AE220" s="112"/>
      <c r="AF220" s="112"/>
      <c r="AG220" s="112"/>
      <c r="AH220" s="112"/>
      <c r="AI220" s="112"/>
      <c r="AJ220" s="112"/>
      <c r="AK220" s="112"/>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row>
    <row r="221" spans="24:93" s="64" customFormat="1" ht="14" x14ac:dyDescent="0.15">
      <c r="X221" s="63"/>
      <c r="Y221" s="112"/>
      <c r="Z221" s="112"/>
      <c r="AA221" s="112"/>
      <c r="AB221" s="112"/>
      <c r="AC221" s="112"/>
      <c r="AD221" s="112"/>
      <c r="AE221" s="112"/>
      <c r="AF221" s="112"/>
      <c r="AG221" s="112"/>
      <c r="AH221" s="112"/>
      <c r="AI221" s="112"/>
      <c r="AJ221" s="112"/>
      <c r="AK221" s="112"/>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row>
    <row r="222" spans="24:93" s="64" customFormat="1" ht="14" x14ac:dyDescent="0.15">
      <c r="X222" s="63"/>
      <c r="Y222" s="112"/>
      <c r="Z222" s="112"/>
      <c r="AA222" s="112"/>
      <c r="AB222" s="112"/>
      <c r="AC222" s="112"/>
      <c r="AD222" s="112"/>
      <c r="AE222" s="112"/>
      <c r="AF222" s="112"/>
      <c r="AG222" s="112"/>
      <c r="AH222" s="112"/>
      <c r="AI222" s="112"/>
      <c r="AJ222" s="112"/>
      <c r="AK222" s="112"/>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row>
    <row r="223" spans="24:93" s="64" customFormat="1" ht="14" x14ac:dyDescent="0.15">
      <c r="X223" s="63"/>
      <c r="Y223" s="112"/>
      <c r="Z223" s="112"/>
      <c r="AA223" s="112"/>
      <c r="AB223" s="112"/>
      <c r="AC223" s="112"/>
      <c r="AD223" s="112"/>
      <c r="AE223" s="112"/>
      <c r="AF223" s="112"/>
      <c r="AG223" s="112"/>
      <c r="AH223" s="112"/>
      <c r="AI223" s="112"/>
      <c r="AJ223" s="112"/>
      <c r="AK223" s="112"/>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row>
    <row r="224" spans="24:93" s="64" customFormat="1" ht="14" x14ac:dyDescent="0.15">
      <c r="X224" s="63"/>
      <c r="Y224" s="112"/>
      <c r="Z224" s="112"/>
      <c r="AA224" s="112"/>
      <c r="AB224" s="112"/>
      <c r="AC224" s="112"/>
      <c r="AD224" s="112"/>
      <c r="AE224" s="112"/>
      <c r="AF224" s="112"/>
      <c r="AG224" s="112"/>
      <c r="AH224" s="112"/>
      <c r="AI224" s="112"/>
      <c r="AJ224" s="112"/>
      <c r="AK224" s="112"/>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row>
    <row r="225" spans="24:93" s="64" customFormat="1" ht="14" x14ac:dyDescent="0.15">
      <c r="X225" s="63"/>
      <c r="Y225" s="112"/>
      <c r="Z225" s="112"/>
      <c r="AA225" s="112"/>
      <c r="AB225" s="112"/>
      <c r="AC225" s="112"/>
      <c r="AD225" s="112"/>
      <c r="AE225" s="112"/>
      <c r="AF225" s="112"/>
      <c r="AG225" s="112"/>
      <c r="AH225" s="112"/>
      <c r="AI225" s="112"/>
      <c r="AJ225" s="112"/>
      <c r="AK225" s="112"/>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row>
    <row r="226" spans="24:93" s="64" customFormat="1" ht="14" x14ac:dyDescent="0.15">
      <c r="X226" s="63"/>
      <c r="Y226" s="112"/>
      <c r="Z226" s="112"/>
      <c r="AA226" s="112"/>
      <c r="AB226" s="112"/>
      <c r="AC226" s="112"/>
      <c r="AD226" s="112"/>
      <c r="AE226" s="112"/>
      <c r="AF226" s="112"/>
      <c r="AG226" s="112"/>
      <c r="AH226" s="112"/>
      <c r="AI226" s="112"/>
      <c r="AJ226" s="112"/>
      <c r="AK226" s="112"/>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row>
    <row r="227" spans="24:93" s="64" customFormat="1" ht="14" x14ac:dyDescent="0.15">
      <c r="X227" s="63"/>
      <c r="Y227" s="112"/>
      <c r="Z227" s="112"/>
      <c r="AA227" s="112"/>
      <c r="AB227" s="112"/>
      <c r="AC227" s="112"/>
      <c r="AD227" s="112"/>
      <c r="AE227" s="112"/>
      <c r="AF227" s="112"/>
      <c r="AG227" s="112"/>
      <c r="AH227" s="112"/>
      <c r="AI227" s="112"/>
      <c r="AJ227" s="112"/>
      <c r="AK227" s="112"/>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row>
    <row r="228" spans="24:93" s="64" customFormat="1" ht="14" x14ac:dyDescent="0.15">
      <c r="X228" s="63"/>
      <c r="Y228" s="112"/>
      <c r="Z228" s="112"/>
      <c r="AA228" s="112"/>
      <c r="AB228" s="112"/>
      <c r="AC228" s="112"/>
      <c r="AD228" s="112"/>
      <c r="AE228" s="112"/>
      <c r="AF228" s="112"/>
      <c r="AG228" s="112"/>
      <c r="AH228" s="112"/>
      <c r="AI228" s="112"/>
      <c r="AJ228" s="112"/>
      <c r="AK228" s="112"/>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row>
    <row r="229" spans="24:93" s="64" customFormat="1" ht="14" x14ac:dyDescent="0.15">
      <c r="X229" s="63"/>
      <c r="Y229" s="112"/>
      <c r="Z229" s="112"/>
      <c r="AA229" s="112"/>
      <c r="AB229" s="112"/>
      <c r="AC229" s="112"/>
      <c r="AD229" s="112"/>
      <c r="AE229" s="112"/>
      <c r="AF229" s="112"/>
      <c r="AG229" s="112"/>
      <c r="AH229" s="112"/>
      <c r="AI229" s="112"/>
      <c r="AJ229" s="112"/>
      <c r="AK229" s="112"/>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row>
    <row r="230" spans="24:93" s="64" customFormat="1" ht="14" x14ac:dyDescent="0.15">
      <c r="X230" s="63"/>
      <c r="Y230" s="112"/>
      <c r="Z230" s="112"/>
      <c r="AA230" s="112"/>
      <c r="AB230" s="112"/>
      <c r="AC230" s="112"/>
      <c r="AD230" s="112"/>
      <c r="AE230" s="112"/>
      <c r="AF230" s="112"/>
      <c r="AG230" s="112"/>
      <c r="AH230" s="112"/>
      <c r="AI230" s="112"/>
      <c r="AJ230" s="112"/>
      <c r="AK230" s="112"/>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row>
    <row r="231" spans="24:93" s="64" customFormat="1" ht="14" x14ac:dyDescent="0.15">
      <c r="X231" s="63"/>
      <c r="Y231" s="112"/>
      <c r="Z231" s="112"/>
      <c r="AA231" s="112"/>
      <c r="AB231" s="112"/>
      <c r="AC231" s="112"/>
      <c r="AD231" s="112"/>
      <c r="AE231" s="112"/>
      <c r="AF231" s="112"/>
      <c r="AG231" s="112"/>
      <c r="AH231" s="112"/>
      <c r="AI231" s="112"/>
      <c r="AJ231" s="112"/>
      <c r="AK231" s="112"/>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row>
    <row r="232" spans="24:93" s="64" customFormat="1" ht="14" x14ac:dyDescent="0.15">
      <c r="X232" s="63"/>
      <c r="Y232" s="112"/>
      <c r="Z232" s="112"/>
      <c r="AA232" s="112"/>
      <c r="AB232" s="112"/>
      <c r="AC232" s="112"/>
      <c r="AD232" s="112"/>
      <c r="AE232" s="112"/>
      <c r="AF232" s="112"/>
      <c r="AG232" s="112"/>
      <c r="AH232" s="112"/>
      <c r="AI232" s="112"/>
      <c r="AJ232" s="112"/>
      <c r="AK232" s="112"/>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row>
    <row r="233" spans="24:93" s="64" customFormat="1" ht="14" x14ac:dyDescent="0.15">
      <c r="X233" s="63"/>
      <c r="Y233" s="112"/>
      <c r="Z233" s="112"/>
      <c r="AA233" s="112"/>
      <c r="AB233" s="112"/>
      <c r="AC233" s="112"/>
      <c r="AD233" s="112"/>
      <c r="AE233" s="112"/>
      <c r="AF233" s="112"/>
      <c r="AG233" s="112"/>
      <c r="AH233" s="112"/>
      <c r="AI233" s="112"/>
      <c r="AJ233" s="112"/>
      <c r="AK233" s="112"/>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row>
    <row r="234" spans="24:93" s="64" customFormat="1" ht="14" x14ac:dyDescent="0.15">
      <c r="X234" s="63"/>
      <c r="Y234" s="112"/>
      <c r="Z234" s="112"/>
      <c r="AA234" s="112"/>
      <c r="AB234" s="112"/>
      <c r="AC234" s="112"/>
      <c r="AD234" s="112"/>
      <c r="AE234" s="112"/>
      <c r="AF234" s="112"/>
      <c r="AG234" s="112"/>
      <c r="AH234" s="112"/>
      <c r="AI234" s="112"/>
      <c r="AJ234" s="112"/>
      <c r="AK234" s="112"/>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row>
    <row r="235" spans="24:93" s="64" customFormat="1" ht="14" x14ac:dyDescent="0.15">
      <c r="X235" s="63"/>
      <c r="Y235" s="112"/>
      <c r="Z235" s="112"/>
      <c r="AA235" s="112"/>
      <c r="AB235" s="112"/>
      <c r="AC235" s="112"/>
      <c r="AD235" s="112"/>
      <c r="AE235" s="112"/>
      <c r="AF235" s="112"/>
      <c r="AG235" s="112"/>
      <c r="AH235" s="112"/>
      <c r="AI235" s="112"/>
      <c r="AJ235" s="112"/>
      <c r="AK235" s="112"/>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row>
    <row r="236" spans="24:93" s="64" customFormat="1" ht="14" x14ac:dyDescent="0.15">
      <c r="X236" s="63"/>
      <c r="Y236" s="112"/>
      <c r="Z236" s="112"/>
      <c r="AA236" s="112"/>
      <c r="AB236" s="112"/>
      <c r="AC236" s="112"/>
      <c r="AD236" s="112"/>
      <c r="AE236" s="112"/>
      <c r="AF236" s="112"/>
      <c r="AG236" s="112"/>
      <c r="AH236" s="112"/>
      <c r="AI236" s="112"/>
      <c r="AJ236" s="112"/>
      <c r="AK236" s="112"/>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row>
    <row r="237" spans="24:93" s="64" customFormat="1" ht="14" x14ac:dyDescent="0.15">
      <c r="X237" s="63"/>
      <c r="Y237" s="112"/>
      <c r="Z237" s="112"/>
      <c r="AA237" s="112"/>
      <c r="AB237" s="112"/>
      <c r="AC237" s="112"/>
      <c r="AD237" s="112"/>
      <c r="AE237" s="112"/>
      <c r="AF237" s="112"/>
      <c r="AG237" s="112"/>
      <c r="AH237" s="112"/>
      <c r="AI237" s="112"/>
      <c r="AJ237" s="112"/>
      <c r="AK237" s="112"/>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row>
    <row r="238" spans="24:93" s="64" customFormat="1" ht="14" x14ac:dyDescent="0.15">
      <c r="X238" s="63"/>
      <c r="Y238" s="112"/>
      <c r="Z238" s="112"/>
      <c r="AA238" s="112"/>
      <c r="AB238" s="112"/>
      <c r="AC238" s="112"/>
      <c r="AD238" s="112"/>
      <c r="AE238" s="112"/>
      <c r="AF238" s="112"/>
      <c r="AG238" s="112"/>
      <c r="AH238" s="112"/>
      <c r="AI238" s="112"/>
      <c r="AJ238" s="112"/>
      <c r="AK238" s="112"/>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row>
    <row r="239" spans="24:93" s="64" customFormat="1" ht="14" x14ac:dyDescent="0.15">
      <c r="X239" s="63"/>
      <c r="Y239" s="112"/>
      <c r="Z239" s="112"/>
      <c r="AA239" s="112"/>
      <c r="AB239" s="112"/>
      <c r="AC239" s="112"/>
      <c r="AD239" s="112"/>
      <c r="AE239" s="112"/>
      <c r="AF239" s="112"/>
      <c r="AG239" s="112"/>
      <c r="AH239" s="112"/>
      <c r="AI239" s="112"/>
      <c r="AJ239" s="112"/>
      <c r="AK239" s="112"/>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row>
    <row r="240" spans="24:93" s="64" customFormat="1" ht="14" x14ac:dyDescent="0.15">
      <c r="X240" s="63"/>
      <c r="Y240" s="112"/>
      <c r="Z240" s="112"/>
      <c r="AA240" s="112"/>
      <c r="AB240" s="112"/>
      <c r="AC240" s="112"/>
      <c r="AD240" s="112"/>
      <c r="AE240" s="112"/>
      <c r="AF240" s="112"/>
      <c r="AG240" s="112"/>
      <c r="AH240" s="112"/>
      <c r="AI240" s="112"/>
      <c r="AJ240" s="112"/>
      <c r="AK240" s="112"/>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row>
    <row r="241" spans="24:93" s="64" customFormat="1" ht="14" x14ac:dyDescent="0.15">
      <c r="X241" s="63"/>
      <c r="Y241" s="112"/>
      <c r="Z241" s="112"/>
      <c r="AA241" s="112"/>
      <c r="AB241" s="112"/>
      <c r="AC241" s="112"/>
      <c r="AD241" s="112"/>
      <c r="AE241" s="112"/>
      <c r="AF241" s="112"/>
      <c r="AG241" s="112"/>
      <c r="AH241" s="112"/>
      <c r="AI241" s="112"/>
      <c r="AJ241" s="112"/>
      <c r="AK241" s="112"/>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row>
    <row r="242" spans="24:93" s="64" customFormat="1" ht="14" x14ac:dyDescent="0.15">
      <c r="X242" s="63"/>
      <c r="Y242" s="112"/>
      <c r="Z242" s="112"/>
      <c r="AA242" s="112"/>
      <c r="AB242" s="112"/>
      <c r="AC242" s="112"/>
      <c r="AD242" s="112"/>
      <c r="AE242" s="112"/>
      <c r="AF242" s="112"/>
      <c r="AG242" s="112"/>
      <c r="AH242" s="112"/>
      <c r="AI242" s="112"/>
      <c r="AJ242" s="112"/>
      <c r="AK242" s="112"/>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row>
    <row r="243" spans="24:93" s="64" customFormat="1" ht="14" x14ac:dyDescent="0.15">
      <c r="X243" s="63"/>
      <c r="Y243" s="112"/>
      <c r="Z243" s="112"/>
      <c r="AA243" s="112"/>
      <c r="AB243" s="112"/>
      <c r="AC243" s="112"/>
      <c r="AD243" s="112"/>
      <c r="AE243" s="112"/>
      <c r="AF243" s="112"/>
      <c r="AG243" s="112"/>
      <c r="AH243" s="112"/>
      <c r="AI243" s="112"/>
      <c r="AJ243" s="112"/>
      <c r="AK243" s="112"/>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row>
    <row r="244" spans="24:93" s="64" customFormat="1" ht="14" x14ac:dyDescent="0.15">
      <c r="X244" s="63"/>
      <c r="Y244" s="112"/>
      <c r="Z244" s="112"/>
      <c r="AA244" s="112"/>
      <c r="AB244" s="112"/>
      <c r="AC244" s="112"/>
      <c r="AD244" s="112"/>
      <c r="AE244" s="112"/>
      <c r="AF244" s="112"/>
      <c r="AG244" s="112"/>
      <c r="AH244" s="112"/>
      <c r="AI244" s="112"/>
      <c r="AJ244" s="112"/>
      <c r="AK244" s="112"/>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row>
    <row r="245" spans="24:93" s="64" customFormat="1" ht="14" x14ac:dyDescent="0.15">
      <c r="X245" s="63"/>
      <c r="Y245" s="112"/>
      <c r="Z245" s="112"/>
      <c r="AA245" s="112"/>
      <c r="AB245" s="112"/>
      <c r="AC245" s="112"/>
      <c r="AD245" s="112"/>
      <c r="AE245" s="112"/>
      <c r="AF245" s="112"/>
      <c r="AG245" s="112"/>
      <c r="AH245" s="112"/>
      <c r="AI245" s="112"/>
      <c r="AJ245" s="112"/>
      <c r="AK245" s="112"/>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row>
    <row r="246" spans="24:93" s="64" customFormat="1" ht="14" x14ac:dyDescent="0.15">
      <c r="X246" s="63"/>
      <c r="Y246" s="112"/>
      <c r="Z246" s="112"/>
      <c r="AA246" s="112"/>
      <c r="AB246" s="112"/>
      <c r="AC246" s="112"/>
      <c r="AD246" s="112"/>
      <c r="AE246" s="112"/>
      <c r="AF246" s="112"/>
      <c r="AG246" s="112"/>
      <c r="AH246" s="112"/>
      <c r="AI246" s="112"/>
      <c r="AJ246" s="112"/>
      <c r="AK246" s="112"/>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row>
    <row r="247" spans="24:93" s="64" customFormat="1" ht="14" x14ac:dyDescent="0.15">
      <c r="X247" s="63"/>
      <c r="Y247" s="112"/>
      <c r="Z247" s="112"/>
      <c r="AA247" s="112"/>
      <c r="AB247" s="112"/>
      <c r="AC247" s="112"/>
      <c r="AD247" s="112"/>
      <c r="AE247" s="112"/>
      <c r="AF247" s="112"/>
      <c r="AG247" s="112"/>
      <c r="AH247" s="112"/>
      <c r="AI247" s="112"/>
      <c r="AJ247" s="112"/>
      <c r="AK247" s="112"/>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row>
    <row r="248" spans="24:93" s="64" customFormat="1" ht="14" x14ac:dyDescent="0.15">
      <c r="X248" s="63"/>
      <c r="Y248" s="112"/>
      <c r="Z248" s="112"/>
      <c r="AA248" s="112"/>
      <c r="AB248" s="112"/>
      <c r="AC248" s="112"/>
      <c r="AD248" s="112"/>
      <c r="AE248" s="112"/>
      <c r="AF248" s="112"/>
      <c r="AG248" s="112"/>
      <c r="AH248" s="112"/>
      <c r="AI248" s="112"/>
      <c r="AJ248" s="112"/>
      <c r="AK248" s="112"/>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row>
    <row r="249" spans="24:93" s="64" customFormat="1" ht="14" x14ac:dyDescent="0.15">
      <c r="X249" s="63"/>
      <c r="Y249" s="112"/>
      <c r="Z249" s="112"/>
      <c r="AA249" s="112"/>
      <c r="AB249" s="112"/>
      <c r="AC249" s="112"/>
      <c r="AD249" s="112"/>
      <c r="AE249" s="112"/>
      <c r="AF249" s="112"/>
      <c r="AG249" s="112"/>
      <c r="AH249" s="112"/>
      <c r="AI249" s="112"/>
      <c r="AJ249" s="112"/>
      <c r="AK249" s="112"/>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row>
    <row r="250" spans="24:93" s="64" customFormat="1" ht="14" x14ac:dyDescent="0.15">
      <c r="X250" s="63"/>
      <c r="Y250" s="112"/>
      <c r="Z250" s="112"/>
      <c r="AA250" s="112"/>
      <c r="AB250" s="112"/>
      <c r="AC250" s="112"/>
      <c r="AD250" s="112"/>
      <c r="AE250" s="112"/>
      <c r="AF250" s="112"/>
      <c r="AG250" s="112"/>
      <c r="AH250" s="112"/>
      <c r="AI250" s="112"/>
      <c r="AJ250" s="112"/>
      <c r="AK250" s="112"/>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row>
    <row r="251" spans="24:93" s="64" customFormat="1" ht="14" x14ac:dyDescent="0.15">
      <c r="X251" s="63"/>
      <c r="Y251" s="112"/>
      <c r="Z251" s="112"/>
      <c r="AA251" s="112"/>
      <c r="AB251" s="112"/>
      <c r="AC251" s="112"/>
      <c r="AD251" s="112"/>
      <c r="AE251" s="112"/>
      <c r="AF251" s="112"/>
      <c r="AG251" s="112"/>
      <c r="AH251" s="112"/>
      <c r="AI251" s="112"/>
      <c r="AJ251" s="112"/>
      <c r="AK251" s="112"/>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row>
    <row r="252" spans="24:93" s="64" customFormat="1" ht="14" x14ac:dyDescent="0.15">
      <c r="X252" s="63"/>
      <c r="Y252" s="112"/>
      <c r="Z252" s="112"/>
      <c r="AA252" s="112"/>
      <c r="AB252" s="112"/>
      <c r="AC252" s="112"/>
      <c r="AD252" s="112"/>
      <c r="AE252" s="112"/>
      <c r="AF252" s="112"/>
      <c r="AG252" s="112"/>
      <c r="AH252" s="112"/>
      <c r="AI252" s="112"/>
      <c r="AJ252" s="112"/>
      <c r="AK252" s="112"/>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row>
    <row r="253" spans="24:93" s="64" customFormat="1" ht="14" x14ac:dyDescent="0.15">
      <c r="X253" s="63"/>
      <c r="Y253" s="112"/>
      <c r="Z253" s="112"/>
      <c r="AA253" s="112"/>
      <c r="AB253" s="112"/>
      <c r="AC253" s="112"/>
      <c r="AD253" s="112"/>
      <c r="AE253" s="112"/>
      <c r="AF253" s="112"/>
      <c r="AG253" s="112"/>
      <c r="AH253" s="112"/>
      <c r="AI253" s="112"/>
      <c r="AJ253" s="112"/>
      <c r="AK253" s="112"/>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row>
    <row r="254" spans="24:93" s="64" customFormat="1" ht="14" x14ac:dyDescent="0.15">
      <c r="X254" s="63"/>
      <c r="Y254" s="112"/>
      <c r="Z254" s="112"/>
      <c r="AA254" s="112"/>
      <c r="AB254" s="112"/>
      <c r="AC254" s="112"/>
      <c r="AD254" s="112"/>
      <c r="AE254" s="112"/>
      <c r="AF254" s="112"/>
      <c r="AG254" s="112"/>
      <c r="AH254" s="112"/>
      <c r="AI254" s="112"/>
      <c r="AJ254" s="112"/>
      <c r="AK254" s="112"/>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row>
    <row r="255" spans="24:93" s="64" customFormat="1" ht="14" x14ac:dyDescent="0.15">
      <c r="X255" s="63"/>
      <c r="Y255" s="112"/>
      <c r="Z255" s="112"/>
      <c r="AA255" s="112"/>
      <c r="AB255" s="112"/>
      <c r="AC255" s="112"/>
      <c r="AD255" s="112"/>
      <c r="AE255" s="112"/>
      <c r="AF255" s="112"/>
      <c r="AG255" s="112"/>
      <c r="AH255" s="112"/>
      <c r="AI255" s="112"/>
      <c r="AJ255" s="112"/>
      <c r="AK255" s="112"/>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row>
    <row r="256" spans="24:93" s="64" customFormat="1" ht="14" x14ac:dyDescent="0.15">
      <c r="X256" s="63"/>
      <c r="Y256" s="112"/>
      <c r="Z256" s="112"/>
      <c r="AA256" s="112"/>
      <c r="AB256" s="112"/>
      <c r="AC256" s="112"/>
      <c r="AD256" s="112"/>
      <c r="AE256" s="112"/>
      <c r="AF256" s="112"/>
      <c r="AG256" s="112"/>
      <c r="AH256" s="112"/>
      <c r="AI256" s="112"/>
      <c r="AJ256" s="112"/>
      <c r="AK256" s="112"/>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row>
    <row r="257" spans="24:93" s="64" customFormat="1" ht="14" x14ac:dyDescent="0.15">
      <c r="X257" s="63"/>
      <c r="Y257" s="112"/>
      <c r="Z257" s="112"/>
      <c r="AA257" s="112"/>
      <c r="AB257" s="112"/>
      <c r="AC257" s="112"/>
      <c r="AD257" s="112"/>
      <c r="AE257" s="112"/>
      <c r="AF257" s="112"/>
      <c r="AG257" s="112"/>
      <c r="AH257" s="112"/>
      <c r="AI257" s="112"/>
      <c r="AJ257" s="112"/>
      <c r="AK257" s="112"/>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row>
    <row r="258" spans="24:93" s="64" customFormat="1" ht="14" x14ac:dyDescent="0.15">
      <c r="X258" s="63"/>
      <c r="Y258" s="112"/>
      <c r="Z258" s="112"/>
      <c r="AA258" s="112"/>
      <c r="AB258" s="112"/>
      <c r="AC258" s="112"/>
      <c r="AD258" s="112"/>
      <c r="AE258" s="112"/>
      <c r="AF258" s="112"/>
      <c r="AG258" s="112"/>
      <c r="AH258" s="112"/>
      <c r="AI258" s="112"/>
      <c r="AJ258" s="112"/>
      <c r="AK258" s="112"/>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row>
    <row r="259" spans="24:93" s="64" customFormat="1" ht="14" x14ac:dyDescent="0.15">
      <c r="X259" s="63"/>
      <c r="Y259" s="112"/>
      <c r="Z259" s="112"/>
      <c r="AA259" s="112"/>
      <c r="AB259" s="112"/>
      <c r="AC259" s="112"/>
      <c r="AD259" s="112"/>
      <c r="AE259" s="112"/>
      <c r="AF259" s="112"/>
      <c r="AG259" s="112"/>
      <c r="AH259" s="112"/>
      <c r="AI259" s="112"/>
      <c r="AJ259" s="112"/>
      <c r="AK259" s="112"/>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row>
    <row r="260" spans="24:93" s="64" customFormat="1" ht="14" x14ac:dyDescent="0.15">
      <c r="X260" s="63"/>
      <c r="Y260" s="112"/>
      <c r="Z260" s="112"/>
      <c r="AA260" s="112"/>
      <c r="AB260" s="112"/>
      <c r="AC260" s="112"/>
      <c r="AD260" s="112"/>
      <c r="AE260" s="112"/>
      <c r="AF260" s="112"/>
      <c r="AG260" s="112"/>
      <c r="AH260" s="112"/>
      <c r="AI260" s="112"/>
      <c r="AJ260" s="112"/>
      <c r="AK260" s="112"/>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row>
    <row r="261" spans="24:93" s="64" customFormat="1" ht="14" x14ac:dyDescent="0.15">
      <c r="X261" s="63"/>
      <c r="Y261" s="112"/>
      <c r="Z261" s="112"/>
      <c r="AA261" s="112"/>
      <c r="AB261" s="112"/>
      <c r="AC261" s="112"/>
      <c r="AD261" s="112"/>
      <c r="AE261" s="112"/>
      <c r="AF261" s="112"/>
      <c r="AG261" s="112"/>
      <c r="AH261" s="112"/>
      <c r="AI261" s="112"/>
      <c r="AJ261" s="112"/>
      <c r="AK261" s="112"/>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row>
    <row r="262" spans="24:93" s="64" customFormat="1" ht="14" x14ac:dyDescent="0.15">
      <c r="X262" s="63"/>
      <c r="Y262" s="112"/>
      <c r="Z262" s="112"/>
      <c r="AA262" s="112"/>
      <c r="AB262" s="112"/>
      <c r="AC262" s="112"/>
      <c r="AD262" s="112"/>
      <c r="AE262" s="112"/>
      <c r="AF262" s="112"/>
      <c r="AG262" s="112"/>
      <c r="AH262" s="112"/>
      <c r="AI262" s="112"/>
      <c r="AJ262" s="112"/>
      <c r="AK262" s="112"/>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row>
    <row r="263" spans="24:93" s="64" customFormat="1" ht="14" x14ac:dyDescent="0.15">
      <c r="X263" s="63"/>
      <c r="Y263" s="112"/>
      <c r="Z263" s="112"/>
      <c r="AA263" s="112"/>
      <c r="AB263" s="112"/>
      <c r="AC263" s="112"/>
      <c r="AD263" s="112"/>
      <c r="AE263" s="112"/>
      <c r="AF263" s="112"/>
      <c r="AG263" s="112"/>
      <c r="AH263" s="112"/>
      <c r="AI263" s="112"/>
      <c r="AJ263" s="112"/>
      <c r="AK263" s="112"/>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row>
    <row r="264" spans="24:93" s="64" customFormat="1" ht="14" x14ac:dyDescent="0.15">
      <c r="X264" s="63"/>
      <c r="Y264" s="112"/>
      <c r="Z264" s="112"/>
      <c r="AA264" s="112"/>
      <c r="AB264" s="112"/>
      <c r="AC264" s="112"/>
      <c r="AD264" s="112"/>
      <c r="AE264" s="112"/>
      <c r="AF264" s="112"/>
      <c r="AG264" s="112"/>
      <c r="AH264" s="112"/>
      <c r="AI264" s="112"/>
      <c r="AJ264" s="112"/>
      <c r="AK264" s="112"/>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row>
    <row r="265" spans="24:93" s="64" customFormat="1" ht="14" x14ac:dyDescent="0.15">
      <c r="X265" s="63"/>
      <c r="Y265" s="112"/>
      <c r="Z265" s="112"/>
      <c r="AA265" s="112"/>
      <c r="AB265" s="112"/>
      <c r="AC265" s="112"/>
      <c r="AD265" s="112"/>
      <c r="AE265" s="112"/>
      <c r="AF265" s="112"/>
      <c r="AG265" s="112"/>
      <c r="AH265" s="112"/>
      <c r="AI265" s="112"/>
      <c r="AJ265" s="112"/>
      <c r="AK265" s="112"/>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row>
    <row r="266" spans="24:93" s="64" customFormat="1" ht="14" x14ac:dyDescent="0.15">
      <c r="X266" s="63"/>
      <c r="Y266" s="112"/>
      <c r="Z266" s="112"/>
      <c r="AA266" s="112"/>
      <c r="AB266" s="112"/>
      <c r="AC266" s="112"/>
      <c r="AD266" s="112"/>
      <c r="AE266" s="112"/>
      <c r="AF266" s="112"/>
      <c r="AG266" s="112"/>
      <c r="AH266" s="112"/>
      <c r="AI266" s="112"/>
      <c r="AJ266" s="112"/>
      <c r="AK266" s="112"/>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row>
    <row r="267" spans="24:93" s="64" customFormat="1" ht="14" x14ac:dyDescent="0.15">
      <c r="X267" s="63"/>
      <c r="Y267" s="112"/>
      <c r="Z267" s="112"/>
      <c r="AA267" s="112"/>
      <c r="AB267" s="112"/>
      <c r="AC267" s="112"/>
      <c r="AD267" s="112"/>
      <c r="AE267" s="112"/>
      <c r="AF267" s="112"/>
      <c r="AG267" s="112"/>
      <c r="AH267" s="112"/>
      <c r="AI267" s="112"/>
      <c r="AJ267" s="112"/>
      <c r="AK267" s="112"/>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row>
    <row r="268" spans="24:93" s="64" customFormat="1" ht="14" x14ac:dyDescent="0.15">
      <c r="X268" s="63"/>
      <c r="Y268" s="112"/>
      <c r="Z268" s="112"/>
      <c r="AA268" s="112"/>
      <c r="AB268" s="112"/>
      <c r="AC268" s="112"/>
      <c r="AD268" s="112"/>
      <c r="AE268" s="112"/>
      <c r="AF268" s="112"/>
      <c r="AG268" s="112"/>
      <c r="AH268" s="112"/>
      <c r="AI268" s="112"/>
      <c r="AJ268" s="112"/>
      <c r="AK268" s="112"/>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row>
    <row r="269" spans="24:93" s="64" customFormat="1" ht="14" x14ac:dyDescent="0.15">
      <c r="X269" s="63"/>
      <c r="Y269" s="112"/>
      <c r="Z269" s="112"/>
      <c r="AA269" s="112"/>
      <c r="AB269" s="112"/>
      <c r="AC269" s="112"/>
      <c r="AD269" s="112"/>
      <c r="AE269" s="112"/>
      <c r="AF269" s="112"/>
      <c r="AG269" s="112"/>
      <c r="AH269" s="112"/>
      <c r="AI269" s="112"/>
      <c r="AJ269" s="112"/>
      <c r="AK269" s="112"/>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row>
    <row r="270" spans="24:93" s="64" customFormat="1" ht="14" x14ac:dyDescent="0.15">
      <c r="X270" s="63"/>
      <c r="Y270" s="112"/>
      <c r="Z270" s="112"/>
      <c r="AA270" s="112"/>
      <c r="AB270" s="112"/>
      <c r="AC270" s="112"/>
      <c r="AD270" s="112"/>
      <c r="AE270" s="112"/>
      <c r="AF270" s="112"/>
      <c r="AG270" s="112"/>
      <c r="AH270" s="112"/>
      <c r="AI270" s="112"/>
      <c r="AJ270" s="112"/>
      <c r="AK270" s="112"/>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row>
    <row r="271" spans="24:93" s="64" customFormat="1" ht="14" x14ac:dyDescent="0.15">
      <c r="X271" s="63"/>
      <c r="Y271" s="112"/>
      <c r="Z271" s="112"/>
      <c r="AA271" s="112"/>
      <c r="AB271" s="112"/>
      <c r="AC271" s="112"/>
      <c r="AD271" s="112"/>
      <c r="AE271" s="112"/>
      <c r="AF271" s="112"/>
      <c r="AG271" s="112"/>
      <c r="AH271" s="112"/>
      <c r="AI271" s="112"/>
      <c r="AJ271" s="112"/>
      <c r="AK271" s="112"/>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row>
    <row r="272" spans="24:93" s="64" customFormat="1" ht="14" x14ac:dyDescent="0.15">
      <c r="X272" s="63"/>
      <c r="Y272" s="112"/>
      <c r="Z272" s="112"/>
      <c r="AA272" s="112"/>
      <c r="AB272" s="112"/>
      <c r="AC272" s="112"/>
      <c r="AD272" s="112"/>
      <c r="AE272" s="112"/>
      <c r="AF272" s="112"/>
      <c r="AG272" s="112"/>
      <c r="AH272" s="112"/>
      <c r="AI272" s="112"/>
      <c r="AJ272" s="112"/>
      <c r="AK272" s="112"/>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row>
    <row r="273" spans="24:93" s="64" customFormat="1" ht="14" x14ac:dyDescent="0.15">
      <c r="X273" s="63"/>
      <c r="Y273" s="112"/>
      <c r="Z273" s="112"/>
      <c r="AA273" s="112"/>
      <c r="AB273" s="112"/>
      <c r="AC273" s="112"/>
      <c r="AD273" s="112"/>
      <c r="AE273" s="112"/>
      <c r="AF273" s="112"/>
      <c r="AG273" s="112"/>
      <c r="AH273" s="112"/>
      <c r="AI273" s="112"/>
      <c r="AJ273" s="112"/>
      <c r="AK273" s="112"/>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row>
    <row r="274" spans="24:93" s="64" customFormat="1" ht="14" x14ac:dyDescent="0.15">
      <c r="X274" s="63"/>
      <c r="Y274" s="112"/>
      <c r="Z274" s="112"/>
      <c r="AA274" s="112"/>
      <c r="AB274" s="112"/>
      <c r="AC274" s="112"/>
      <c r="AD274" s="112"/>
      <c r="AE274" s="112"/>
      <c r="AF274" s="112"/>
      <c r="AG274" s="112"/>
      <c r="AH274" s="112"/>
      <c r="AI274" s="112"/>
      <c r="AJ274" s="112"/>
      <c r="AK274" s="112"/>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row>
    <row r="275" spans="24:93" s="64" customFormat="1" ht="14" x14ac:dyDescent="0.15">
      <c r="X275" s="63"/>
      <c r="Y275" s="112"/>
      <c r="Z275" s="112"/>
      <c r="AA275" s="112"/>
      <c r="AB275" s="112"/>
      <c r="AC275" s="112"/>
      <c r="AD275" s="112"/>
      <c r="AE275" s="112"/>
      <c r="AF275" s="112"/>
      <c r="AG275" s="112"/>
      <c r="AH275" s="112"/>
      <c r="AI275" s="112"/>
      <c r="AJ275" s="112"/>
      <c r="AK275" s="112"/>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row>
    <row r="276" spans="24:93" s="64" customFormat="1" ht="14" x14ac:dyDescent="0.15">
      <c r="X276" s="63"/>
      <c r="Y276" s="112"/>
      <c r="Z276" s="112"/>
      <c r="AA276" s="112"/>
      <c r="AB276" s="112"/>
      <c r="AC276" s="112"/>
      <c r="AD276" s="112"/>
      <c r="AE276" s="112"/>
      <c r="AF276" s="112"/>
      <c r="AG276" s="112"/>
      <c r="AH276" s="112"/>
      <c r="AI276" s="112"/>
      <c r="AJ276" s="112"/>
      <c r="AK276" s="112"/>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row>
    <row r="277" spans="24:93" s="64" customFormat="1" ht="14" x14ac:dyDescent="0.15">
      <c r="X277" s="63"/>
      <c r="Y277" s="112"/>
      <c r="Z277" s="112"/>
      <c r="AA277" s="112"/>
      <c r="AB277" s="112"/>
      <c r="AC277" s="112"/>
      <c r="AD277" s="112"/>
      <c r="AE277" s="112"/>
      <c r="AF277" s="112"/>
      <c r="AG277" s="112"/>
      <c r="AH277" s="112"/>
      <c r="AI277" s="112"/>
      <c r="AJ277" s="112"/>
      <c r="AK277" s="112"/>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row>
    <row r="278" spans="24:93" s="64" customFormat="1" ht="14" x14ac:dyDescent="0.15">
      <c r="X278" s="63"/>
      <c r="Y278" s="112"/>
      <c r="Z278" s="112"/>
      <c r="AA278" s="112"/>
      <c r="AB278" s="112"/>
      <c r="AC278" s="112"/>
      <c r="AD278" s="112"/>
      <c r="AE278" s="112"/>
      <c r="AF278" s="112"/>
      <c r="AG278" s="112"/>
      <c r="AH278" s="112"/>
      <c r="AI278" s="112"/>
      <c r="AJ278" s="112"/>
      <c r="AK278" s="112"/>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row>
    <row r="279" spans="24:93" s="64" customFormat="1" ht="14" x14ac:dyDescent="0.15">
      <c r="X279" s="63"/>
      <c r="Y279" s="112"/>
      <c r="Z279" s="112"/>
      <c r="AA279" s="112"/>
      <c r="AB279" s="112"/>
      <c r="AC279" s="112"/>
      <c r="AD279" s="112"/>
      <c r="AE279" s="112"/>
      <c r="AF279" s="112"/>
      <c r="AG279" s="112"/>
      <c r="AH279" s="112"/>
      <c r="AI279" s="112"/>
      <c r="AJ279" s="112"/>
      <c r="AK279" s="112"/>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row>
    <row r="280" spans="24:93" s="64" customFormat="1" ht="14" x14ac:dyDescent="0.15">
      <c r="X280" s="63"/>
      <c r="Y280" s="112"/>
      <c r="Z280" s="112"/>
      <c r="AA280" s="112"/>
      <c r="AB280" s="112"/>
      <c r="AC280" s="112"/>
      <c r="AD280" s="112"/>
      <c r="AE280" s="112"/>
      <c r="AF280" s="112"/>
      <c r="AG280" s="112"/>
      <c r="AH280" s="112"/>
      <c r="AI280" s="112"/>
      <c r="AJ280" s="112"/>
      <c r="AK280" s="112"/>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row>
    <row r="281" spans="24:93" s="64" customFormat="1" ht="14" x14ac:dyDescent="0.15">
      <c r="X281" s="63"/>
      <c r="Y281" s="112"/>
      <c r="Z281" s="112"/>
      <c r="AA281" s="112"/>
      <c r="AB281" s="112"/>
      <c r="AC281" s="112"/>
      <c r="AD281" s="112"/>
      <c r="AE281" s="112"/>
      <c r="AF281" s="112"/>
      <c r="AG281" s="112"/>
      <c r="AH281" s="112"/>
      <c r="AI281" s="112"/>
      <c r="AJ281" s="112"/>
      <c r="AK281" s="112"/>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row>
    <row r="282" spans="24:93" s="64" customFormat="1" ht="14" x14ac:dyDescent="0.15">
      <c r="X282" s="63"/>
      <c r="Y282" s="112"/>
      <c r="Z282" s="112"/>
      <c r="AA282" s="112"/>
      <c r="AB282" s="112"/>
      <c r="AC282" s="112"/>
      <c r="AD282" s="112"/>
      <c r="AE282" s="112"/>
      <c r="AF282" s="112"/>
      <c r="AG282" s="112"/>
      <c r="AH282" s="112"/>
      <c r="AI282" s="112"/>
      <c r="AJ282" s="112"/>
      <c r="AK282" s="112"/>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row>
    <row r="283" spans="24:93" s="64" customFormat="1" ht="14" x14ac:dyDescent="0.15">
      <c r="X283" s="63"/>
      <c r="Y283" s="112"/>
      <c r="Z283" s="112"/>
      <c r="AA283" s="112"/>
      <c r="AB283" s="112"/>
      <c r="AC283" s="112"/>
      <c r="AD283" s="112"/>
      <c r="AE283" s="112"/>
      <c r="AF283" s="112"/>
      <c r="AG283" s="112"/>
      <c r="AH283" s="112"/>
      <c r="AI283" s="112"/>
      <c r="AJ283" s="112"/>
      <c r="AK283" s="112"/>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row>
    <row r="284" spans="24:93" s="64" customFormat="1" ht="14" x14ac:dyDescent="0.15">
      <c r="X284" s="63"/>
      <c r="Y284" s="112"/>
      <c r="Z284" s="112"/>
      <c r="AA284" s="112"/>
      <c r="AB284" s="112"/>
      <c r="AC284" s="112"/>
      <c r="AD284" s="112"/>
      <c r="AE284" s="112"/>
      <c r="AF284" s="112"/>
      <c r="AG284" s="112"/>
      <c r="AH284" s="112"/>
      <c r="AI284" s="112"/>
      <c r="AJ284" s="112"/>
      <c r="AK284" s="112"/>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row>
    <row r="285" spans="24:93" s="64" customFormat="1" ht="14" x14ac:dyDescent="0.15">
      <c r="X285" s="63"/>
      <c r="Y285" s="112"/>
      <c r="Z285" s="112"/>
      <c r="AA285" s="112"/>
      <c r="AB285" s="112"/>
      <c r="AC285" s="112"/>
      <c r="AD285" s="112"/>
      <c r="AE285" s="112"/>
      <c r="AF285" s="112"/>
      <c r="AG285" s="112"/>
      <c r="AH285" s="112"/>
      <c r="AI285" s="112"/>
      <c r="AJ285" s="112"/>
      <c r="AK285" s="112"/>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row>
    <row r="286" spans="24:93" s="64" customFormat="1" ht="14" x14ac:dyDescent="0.15">
      <c r="X286" s="63"/>
      <c r="Y286" s="112"/>
      <c r="Z286" s="112"/>
      <c r="AA286" s="112"/>
      <c r="AB286" s="112"/>
      <c r="AC286" s="112"/>
      <c r="AD286" s="112"/>
      <c r="AE286" s="112"/>
      <c r="AF286" s="112"/>
      <c r="AG286" s="112"/>
      <c r="AH286" s="112"/>
      <c r="AI286" s="112"/>
      <c r="AJ286" s="112"/>
      <c r="AK286" s="112"/>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row>
    <row r="287" spans="24:93" s="64" customFormat="1" ht="14" x14ac:dyDescent="0.15">
      <c r="X287" s="63"/>
      <c r="Y287" s="112"/>
      <c r="Z287" s="112"/>
      <c r="AA287" s="112"/>
      <c r="AB287" s="112"/>
      <c r="AC287" s="112"/>
      <c r="AD287" s="112"/>
      <c r="AE287" s="112"/>
      <c r="AF287" s="112"/>
      <c r="AG287" s="112"/>
      <c r="AH287" s="112"/>
      <c r="AI287" s="112"/>
      <c r="AJ287" s="112"/>
      <c r="AK287" s="112"/>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row>
    <row r="288" spans="24:93" s="64" customFormat="1" ht="14" x14ac:dyDescent="0.15">
      <c r="X288" s="63"/>
      <c r="Y288" s="112"/>
      <c r="Z288" s="112"/>
      <c r="AA288" s="112"/>
      <c r="AB288" s="112"/>
      <c r="AC288" s="112"/>
      <c r="AD288" s="112"/>
      <c r="AE288" s="112"/>
      <c r="AF288" s="112"/>
      <c r="AG288" s="112"/>
      <c r="AH288" s="112"/>
      <c r="AI288" s="112"/>
      <c r="AJ288" s="112"/>
      <c r="AK288" s="112"/>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row>
    <row r="289" spans="24:93" s="64" customFormat="1" ht="14" x14ac:dyDescent="0.15">
      <c r="X289" s="63"/>
      <c r="Y289" s="112"/>
      <c r="Z289" s="112"/>
      <c r="AA289" s="112"/>
      <c r="AB289" s="112"/>
      <c r="AC289" s="112"/>
      <c r="AD289" s="112"/>
      <c r="AE289" s="112"/>
      <c r="AF289" s="112"/>
      <c r="AG289" s="112"/>
      <c r="AH289" s="112"/>
      <c r="AI289" s="112"/>
      <c r="AJ289" s="112"/>
      <c r="AK289" s="112"/>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row>
    <row r="290" spans="24:93" s="64" customFormat="1" ht="14" x14ac:dyDescent="0.15">
      <c r="X290" s="63"/>
      <c r="Y290" s="112"/>
      <c r="Z290" s="112"/>
      <c r="AA290" s="112"/>
      <c r="AB290" s="112"/>
      <c r="AC290" s="112"/>
      <c r="AD290" s="112"/>
      <c r="AE290" s="112"/>
      <c r="AF290" s="112"/>
      <c r="AG290" s="112"/>
      <c r="AH290" s="112"/>
      <c r="AI290" s="112"/>
      <c r="AJ290" s="112"/>
      <c r="AK290" s="112"/>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row>
    <row r="291" spans="24:93" s="64" customFormat="1" ht="14" x14ac:dyDescent="0.15">
      <c r="X291" s="63"/>
      <c r="Y291" s="112"/>
      <c r="Z291" s="112"/>
      <c r="AA291" s="112"/>
      <c r="AB291" s="112"/>
      <c r="AC291" s="112"/>
      <c r="AD291" s="112"/>
      <c r="AE291" s="112"/>
      <c r="AF291" s="112"/>
      <c r="AG291" s="112"/>
      <c r="AH291" s="112"/>
      <c r="AI291" s="112"/>
      <c r="AJ291" s="112"/>
      <c r="AK291" s="112"/>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row>
    <row r="292" spans="24:93" s="64" customFormat="1" ht="14" x14ac:dyDescent="0.15">
      <c r="X292" s="63"/>
      <c r="Y292" s="112"/>
      <c r="Z292" s="112"/>
      <c r="AA292" s="112"/>
      <c r="AB292" s="112"/>
      <c r="AC292" s="112"/>
      <c r="AD292" s="112"/>
      <c r="AE292" s="112"/>
      <c r="AF292" s="112"/>
      <c r="AG292" s="112"/>
      <c r="AH292" s="112"/>
      <c r="AI292" s="112"/>
      <c r="AJ292" s="112"/>
      <c r="AK292" s="112"/>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row>
    <row r="293" spans="24:93" s="64" customFormat="1" ht="14" x14ac:dyDescent="0.15">
      <c r="X293" s="63"/>
      <c r="Y293" s="112"/>
      <c r="Z293" s="112"/>
      <c r="AA293" s="112"/>
      <c r="AB293" s="112"/>
      <c r="AC293" s="112"/>
      <c r="AD293" s="112"/>
      <c r="AE293" s="112"/>
      <c r="AF293" s="112"/>
      <c r="AG293" s="112"/>
      <c r="AH293" s="112"/>
      <c r="AI293" s="112"/>
      <c r="AJ293" s="112"/>
      <c r="AK293" s="112"/>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row>
    <row r="294" spans="24:93" s="64" customFormat="1" ht="14" x14ac:dyDescent="0.15">
      <c r="X294" s="63"/>
      <c r="Y294" s="112"/>
      <c r="Z294" s="112"/>
      <c r="AA294" s="112"/>
      <c r="AB294" s="112"/>
      <c r="AC294" s="112"/>
      <c r="AD294" s="112"/>
      <c r="AE294" s="112"/>
      <c r="AF294" s="112"/>
      <c r="AG294" s="112"/>
      <c r="AH294" s="112"/>
      <c r="AI294" s="112"/>
      <c r="AJ294" s="112"/>
      <c r="AK294" s="112"/>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row>
    <row r="295" spans="24:93" s="64" customFormat="1" ht="14" x14ac:dyDescent="0.15">
      <c r="X295" s="63"/>
      <c r="Y295" s="112"/>
      <c r="Z295" s="112"/>
      <c r="AA295" s="112"/>
      <c r="AB295" s="112"/>
      <c r="AC295" s="112"/>
      <c r="AD295" s="112"/>
      <c r="AE295" s="112"/>
      <c r="AF295" s="112"/>
      <c r="AG295" s="112"/>
      <c r="AH295" s="112"/>
      <c r="AI295" s="112"/>
      <c r="AJ295" s="112"/>
      <c r="AK295" s="112"/>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row>
    <row r="296" spans="24:93" s="64" customFormat="1" ht="14" x14ac:dyDescent="0.15">
      <c r="X296" s="63"/>
      <c r="Y296" s="112"/>
      <c r="Z296" s="112"/>
      <c r="AA296" s="112"/>
      <c r="AB296" s="112"/>
      <c r="AC296" s="112"/>
      <c r="AD296" s="112"/>
      <c r="AE296" s="112"/>
      <c r="AF296" s="112"/>
      <c r="AG296" s="112"/>
      <c r="AH296" s="112"/>
      <c r="AI296" s="112"/>
      <c r="AJ296" s="112"/>
      <c r="AK296" s="112"/>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row>
    <row r="297" spans="24:93" s="64" customFormat="1" ht="14" x14ac:dyDescent="0.15">
      <c r="X297" s="63"/>
      <c r="Y297" s="112"/>
      <c r="Z297" s="112"/>
      <c r="AA297" s="112"/>
      <c r="AB297" s="112"/>
      <c r="AC297" s="112"/>
      <c r="AD297" s="112"/>
      <c r="AE297" s="112"/>
      <c r="AF297" s="112"/>
      <c r="AG297" s="112"/>
      <c r="AH297" s="112"/>
      <c r="AI297" s="112"/>
      <c r="AJ297" s="112"/>
      <c r="AK297" s="112"/>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row>
    <row r="298" spans="24:93" s="64" customFormat="1" ht="14" x14ac:dyDescent="0.15">
      <c r="X298" s="63"/>
      <c r="Y298" s="112"/>
      <c r="Z298" s="112"/>
      <c r="AA298" s="112"/>
      <c r="AB298" s="112"/>
      <c r="AC298" s="112"/>
      <c r="AD298" s="112"/>
      <c r="AE298" s="112"/>
      <c r="AF298" s="112"/>
      <c r="AG298" s="112"/>
      <c r="AH298" s="112"/>
      <c r="AI298" s="112"/>
      <c r="AJ298" s="112"/>
      <c r="AK298" s="112"/>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row>
    <row r="299" spans="24:93" s="64" customFormat="1" ht="14" x14ac:dyDescent="0.15">
      <c r="X299" s="63"/>
      <c r="Y299" s="112"/>
      <c r="Z299" s="112"/>
      <c r="AA299" s="112"/>
      <c r="AB299" s="112"/>
      <c r="AC299" s="112"/>
      <c r="AD299" s="112"/>
      <c r="AE299" s="112"/>
      <c r="AF299" s="112"/>
      <c r="AG299" s="112"/>
      <c r="AH299" s="112"/>
      <c r="AI299" s="112"/>
      <c r="AJ299" s="112"/>
      <c r="AK299" s="112"/>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row>
    <row r="300" spans="24:93" s="64" customFormat="1" ht="14" x14ac:dyDescent="0.15">
      <c r="X300" s="63"/>
      <c r="Y300" s="112"/>
      <c r="Z300" s="112"/>
      <c r="AA300" s="112"/>
      <c r="AB300" s="112"/>
      <c r="AC300" s="112"/>
      <c r="AD300" s="112"/>
      <c r="AE300" s="112"/>
      <c r="AF300" s="112"/>
      <c r="AG300" s="112"/>
      <c r="AH300" s="112"/>
      <c r="AI300" s="112"/>
      <c r="AJ300" s="112"/>
      <c r="AK300" s="112"/>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row>
    <row r="301" spans="24:93" s="64" customFormat="1" ht="14" x14ac:dyDescent="0.15">
      <c r="X301" s="63"/>
      <c r="Y301" s="112"/>
      <c r="Z301" s="112"/>
      <c r="AA301" s="112"/>
      <c r="AB301" s="112"/>
      <c r="AC301" s="112"/>
      <c r="AD301" s="112"/>
      <c r="AE301" s="112"/>
      <c r="AF301" s="112"/>
      <c r="AG301" s="112"/>
      <c r="AH301" s="112"/>
      <c r="AI301" s="112"/>
      <c r="AJ301" s="112"/>
      <c r="AK301" s="112"/>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row>
    <row r="302" spans="24:93" s="64" customFormat="1" ht="14" x14ac:dyDescent="0.15">
      <c r="X302" s="63"/>
      <c r="Y302" s="112"/>
      <c r="Z302" s="112"/>
      <c r="AA302" s="112"/>
      <c r="AB302" s="112"/>
      <c r="AC302" s="112"/>
      <c r="AD302" s="112"/>
      <c r="AE302" s="112"/>
      <c r="AF302" s="112"/>
      <c r="AG302" s="112"/>
      <c r="AH302" s="112"/>
      <c r="AI302" s="112"/>
      <c r="AJ302" s="112"/>
      <c r="AK302" s="112"/>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row>
    <row r="303" spans="24:93" s="64" customFormat="1" ht="14" x14ac:dyDescent="0.15">
      <c r="X303" s="63"/>
      <c r="Y303" s="112"/>
      <c r="Z303" s="112"/>
      <c r="AA303" s="112"/>
      <c r="AB303" s="112"/>
      <c r="AC303" s="112"/>
      <c r="AD303" s="112"/>
      <c r="AE303" s="112"/>
      <c r="AF303" s="112"/>
      <c r="AG303" s="112"/>
      <c r="AH303" s="112"/>
      <c r="AI303" s="112"/>
      <c r="AJ303" s="112"/>
      <c r="AK303" s="112"/>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row>
    <row r="304" spans="24:93" s="64" customFormat="1" ht="14" x14ac:dyDescent="0.15">
      <c r="X304" s="63"/>
      <c r="Y304" s="112"/>
      <c r="Z304" s="112"/>
      <c r="AA304" s="112"/>
      <c r="AB304" s="112"/>
      <c r="AC304" s="112"/>
      <c r="AD304" s="112"/>
      <c r="AE304" s="112"/>
      <c r="AF304" s="112"/>
      <c r="AG304" s="112"/>
      <c r="AH304" s="112"/>
      <c r="AI304" s="112"/>
      <c r="AJ304" s="112"/>
      <c r="AK304" s="112"/>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row>
    <row r="305" spans="24:93" s="64" customFormat="1" ht="14" x14ac:dyDescent="0.15">
      <c r="X305" s="63"/>
      <c r="Y305" s="112"/>
      <c r="Z305" s="112"/>
      <c r="AA305" s="112"/>
      <c r="AB305" s="112"/>
      <c r="AC305" s="112"/>
      <c r="AD305" s="112"/>
      <c r="AE305" s="112"/>
      <c r="AF305" s="112"/>
      <c r="AG305" s="112"/>
      <c r="AH305" s="112"/>
      <c r="AI305" s="112"/>
      <c r="AJ305" s="112"/>
      <c r="AK305" s="112"/>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row>
    <row r="306" spans="24:93" s="64" customFormat="1" ht="14" x14ac:dyDescent="0.15">
      <c r="X306" s="63"/>
      <c r="Y306" s="112"/>
      <c r="Z306" s="112"/>
      <c r="AA306" s="112"/>
      <c r="AB306" s="112"/>
      <c r="AC306" s="112"/>
      <c r="AD306" s="112"/>
      <c r="AE306" s="112"/>
      <c r="AF306" s="112"/>
      <c r="AG306" s="112"/>
      <c r="AH306" s="112"/>
      <c r="AI306" s="112"/>
      <c r="AJ306" s="112"/>
      <c r="AK306" s="112"/>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row>
    <row r="307" spans="24:93" s="64" customFormat="1" ht="14" x14ac:dyDescent="0.15">
      <c r="X307" s="63"/>
      <c r="Y307" s="112"/>
      <c r="Z307" s="112"/>
      <c r="AA307" s="112"/>
      <c r="AB307" s="112"/>
      <c r="AC307" s="112"/>
      <c r="AD307" s="112"/>
      <c r="AE307" s="112"/>
      <c r="AF307" s="112"/>
      <c r="AG307" s="112"/>
      <c r="AH307" s="112"/>
      <c r="AI307" s="112"/>
      <c r="AJ307" s="112"/>
      <c r="AK307" s="112"/>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row>
    <row r="308" spans="24:93" s="64" customFormat="1" ht="14" x14ac:dyDescent="0.15">
      <c r="X308" s="63"/>
      <c r="Y308" s="112"/>
      <c r="Z308" s="112"/>
      <c r="AA308" s="112"/>
      <c r="AB308" s="112"/>
      <c r="AC308" s="112"/>
      <c r="AD308" s="112"/>
      <c r="AE308" s="112"/>
      <c r="AF308" s="112"/>
      <c r="AG308" s="112"/>
      <c r="AH308" s="112"/>
      <c r="AI308" s="112"/>
      <c r="AJ308" s="112"/>
      <c r="AK308" s="112"/>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row>
    <row r="309" spans="24:93" s="64" customFormat="1" ht="14" x14ac:dyDescent="0.15">
      <c r="X309" s="63"/>
      <c r="Y309" s="112"/>
      <c r="Z309" s="112"/>
      <c r="AA309" s="112"/>
      <c r="AB309" s="112"/>
      <c r="AC309" s="112"/>
      <c r="AD309" s="112"/>
      <c r="AE309" s="112"/>
      <c r="AF309" s="112"/>
      <c r="AG309" s="112"/>
      <c r="AH309" s="112"/>
      <c r="AI309" s="112"/>
      <c r="AJ309" s="112"/>
      <c r="AK309" s="112"/>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row>
    <row r="310" spans="24:93" s="64" customFormat="1" ht="14" x14ac:dyDescent="0.15">
      <c r="X310" s="63"/>
      <c r="Y310" s="112"/>
      <c r="Z310" s="112"/>
      <c r="AA310" s="112"/>
      <c r="AB310" s="112"/>
      <c r="AC310" s="112"/>
      <c r="AD310" s="112"/>
      <c r="AE310" s="112"/>
      <c r="AF310" s="112"/>
      <c r="AG310" s="112"/>
      <c r="AH310" s="112"/>
      <c r="AI310" s="112"/>
      <c r="AJ310" s="112"/>
      <c r="AK310" s="112"/>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row>
    <row r="311" spans="24:93" s="64" customFormat="1" ht="14" x14ac:dyDescent="0.15">
      <c r="X311" s="63"/>
      <c r="Y311" s="112"/>
      <c r="Z311" s="112"/>
      <c r="AA311" s="112"/>
      <c r="AB311" s="112"/>
      <c r="AC311" s="112"/>
      <c r="AD311" s="112"/>
      <c r="AE311" s="112"/>
      <c r="AF311" s="112"/>
      <c r="AG311" s="112"/>
      <c r="AH311" s="112"/>
      <c r="AI311" s="112"/>
      <c r="AJ311" s="112"/>
      <c r="AK311" s="112"/>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row>
    <row r="312" spans="24:93" s="64" customFormat="1" ht="14" x14ac:dyDescent="0.15">
      <c r="X312" s="63"/>
      <c r="Y312" s="112"/>
      <c r="Z312" s="112"/>
      <c r="AA312" s="112"/>
      <c r="AB312" s="112"/>
      <c r="AC312" s="112"/>
      <c r="AD312" s="112"/>
      <c r="AE312" s="112"/>
      <c r="AF312" s="112"/>
      <c r="AG312" s="112"/>
      <c r="AH312" s="112"/>
      <c r="AI312" s="112"/>
      <c r="AJ312" s="112"/>
      <c r="AK312" s="112"/>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row>
    <row r="313" spans="24:93" s="64" customFormat="1" ht="14" x14ac:dyDescent="0.15">
      <c r="X313" s="63"/>
      <c r="Y313" s="112"/>
      <c r="Z313" s="112"/>
      <c r="AA313" s="112"/>
      <c r="AB313" s="112"/>
      <c r="AC313" s="112"/>
      <c r="AD313" s="112"/>
      <c r="AE313" s="112"/>
      <c r="AF313" s="112"/>
      <c r="AG313" s="112"/>
      <c r="AH313" s="112"/>
      <c r="AI313" s="112"/>
      <c r="AJ313" s="112"/>
      <c r="AK313" s="112"/>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row>
    <row r="314" spans="24:93" s="64" customFormat="1" ht="14" x14ac:dyDescent="0.15">
      <c r="X314" s="63"/>
      <c r="Y314" s="112"/>
      <c r="Z314" s="112"/>
      <c r="AA314" s="112"/>
      <c r="AB314" s="112"/>
      <c r="AC314" s="112"/>
      <c r="AD314" s="112"/>
      <c r="AE314" s="112"/>
      <c r="AF314" s="112"/>
      <c r="AG314" s="112"/>
      <c r="AH314" s="112"/>
      <c r="AI314" s="112"/>
      <c r="AJ314" s="112"/>
      <c r="AK314" s="112"/>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row>
    <row r="315" spans="24:93" s="64" customFormat="1" ht="14" x14ac:dyDescent="0.15">
      <c r="X315" s="63"/>
      <c r="Y315" s="112"/>
      <c r="Z315" s="112"/>
      <c r="AA315" s="112"/>
      <c r="AB315" s="112"/>
      <c r="AC315" s="112"/>
      <c r="AD315" s="112"/>
      <c r="AE315" s="112"/>
      <c r="AF315" s="112"/>
      <c r="AG315" s="112"/>
      <c r="AH315" s="112"/>
      <c r="AI315" s="112"/>
      <c r="AJ315" s="112"/>
      <c r="AK315" s="112"/>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row>
    <row r="316" spans="24:93" s="64" customFormat="1" ht="14" x14ac:dyDescent="0.15">
      <c r="X316" s="63"/>
      <c r="Y316" s="112"/>
      <c r="Z316" s="112"/>
      <c r="AA316" s="112"/>
      <c r="AB316" s="112"/>
      <c r="AC316" s="112"/>
      <c r="AD316" s="112"/>
      <c r="AE316" s="112"/>
      <c r="AF316" s="112"/>
      <c r="AG316" s="112"/>
      <c r="AH316" s="112"/>
      <c r="AI316" s="112"/>
      <c r="AJ316" s="112"/>
      <c r="AK316" s="112"/>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row>
    <row r="317" spans="24:93" s="64" customFormat="1" ht="14" x14ac:dyDescent="0.15">
      <c r="X317" s="63"/>
      <c r="Y317" s="112"/>
      <c r="Z317" s="112"/>
      <c r="AA317" s="112"/>
      <c r="AB317" s="112"/>
      <c r="AC317" s="112"/>
      <c r="AD317" s="112"/>
      <c r="AE317" s="112"/>
      <c r="AF317" s="112"/>
      <c r="AG317" s="112"/>
      <c r="AH317" s="112"/>
      <c r="AI317" s="112"/>
      <c r="AJ317" s="112"/>
      <c r="AK317" s="112"/>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row>
    <row r="318" spans="24:93" s="64" customFormat="1" ht="14" x14ac:dyDescent="0.15">
      <c r="X318" s="63"/>
      <c r="Y318" s="112"/>
      <c r="Z318" s="112"/>
      <c r="AA318" s="112"/>
      <c r="AB318" s="112"/>
      <c r="AC318" s="112"/>
      <c r="AD318" s="112"/>
      <c r="AE318" s="112"/>
      <c r="AF318" s="112"/>
      <c r="AG318" s="112"/>
      <c r="AH318" s="112"/>
      <c r="AI318" s="112"/>
      <c r="AJ318" s="112"/>
      <c r="AK318" s="112"/>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row>
    <row r="319" spans="24:93" s="64" customFormat="1" ht="14" x14ac:dyDescent="0.15">
      <c r="X319" s="63"/>
      <c r="Y319" s="112"/>
      <c r="Z319" s="112"/>
      <c r="AA319" s="112"/>
      <c r="AB319" s="112"/>
      <c r="AC319" s="112"/>
      <c r="AD319" s="112"/>
      <c r="AE319" s="112"/>
      <c r="AF319" s="112"/>
      <c r="AG319" s="112"/>
      <c r="AH319" s="112"/>
      <c r="AI319" s="112"/>
      <c r="AJ319" s="112"/>
      <c r="AK319" s="112"/>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row>
    <row r="320" spans="24:93" s="64" customFormat="1" ht="14" x14ac:dyDescent="0.15">
      <c r="X320" s="63"/>
      <c r="Y320" s="112"/>
      <c r="Z320" s="112"/>
      <c r="AA320" s="112"/>
      <c r="AB320" s="112"/>
      <c r="AC320" s="112"/>
      <c r="AD320" s="112"/>
      <c r="AE320" s="112"/>
      <c r="AF320" s="112"/>
      <c r="AG320" s="112"/>
      <c r="AH320" s="112"/>
      <c r="AI320" s="112"/>
      <c r="AJ320" s="112"/>
      <c r="AK320" s="112"/>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row>
    <row r="321" spans="24:93" s="64" customFormat="1" ht="14" x14ac:dyDescent="0.15">
      <c r="X321" s="63"/>
      <c r="Y321" s="112"/>
      <c r="Z321" s="112"/>
      <c r="AA321" s="112"/>
      <c r="AB321" s="112"/>
      <c r="AC321" s="112"/>
      <c r="AD321" s="112"/>
      <c r="AE321" s="112"/>
      <c r="AF321" s="112"/>
      <c r="AG321" s="112"/>
      <c r="AH321" s="112"/>
      <c r="AI321" s="112"/>
      <c r="AJ321" s="112"/>
      <c r="AK321" s="112"/>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row>
    <row r="322" spans="24:93" s="64" customFormat="1" ht="14" x14ac:dyDescent="0.15">
      <c r="X322" s="63"/>
      <c r="Y322" s="112"/>
      <c r="Z322" s="112"/>
      <c r="AA322" s="112"/>
      <c r="AB322" s="112"/>
      <c r="AC322" s="112"/>
      <c r="AD322" s="112"/>
      <c r="AE322" s="112"/>
      <c r="AF322" s="112"/>
      <c r="AG322" s="112"/>
      <c r="AH322" s="112"/>
      <c r="AI322" s="112"/>
      <c r="AJ322" s="112"/>
      <c r="AK322" s="112"/>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row>
    <row r="323" spans="24:93" s="64" customFormat="1" ht="14" x14ac:dyDescent="0.15">
      <c r="X323" s="63"/>
      <c r="Y323" s="112"/>
      <c r="Z323" s="112"/>
      <c r="AA323" s="112"/>
      <c r="AB323" s="112"/>
      <c r="AC323" s="112"/>
      <c r="AD323" s="112"/>
      <c r="AE323" s="112"/>
      <c r="AF323" s="112"/>
      <c r="AG323" s="112"/>
      <c r="AH323" s="112"/>
      <c r="AI323" s="112"/>
      <c r="AJ323" s="112"/>
      <c r="AK323" s="112"/>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row>
    <row r="324" spans="24:93" s="64" customFormat="1" ht="14" x14ac:dyDescent="0.15">
      <c r="X324" s="63"/>
      <c r="Y324" s="112"/>
      <c r="Z324" s="112"/>
      <c r="AA324" s="112"/>
      <c r="AB324" s="112"/>
      <c r="AC324" s="112"/>
      <c r="AD324" s="112"/>
      <c r="AE324" s="112"/>
      <c r="AF324" s="112"/>
      <c r="AG324" s="112"/>
      <c r="AH324" s="112"/>
      <c r="AI324" s="112"/>
      <c r="AJ324" s="112"/>
      <c r="AK324" s="112"/>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row>
    <row r="325" spans="24:93" s="64" customFormat="1" ht="14" x14ac:dyDescent="0.15">
      <c r="X325" s="63"/>
      <c r="Y325" s="112"/>
      <c r="Z325" s="112"/>
      <c r="AA325" s="112"/>
      <c r="AB325" s="112"/>
      <c r="AC325" s="112"/>
      <c r="AD325" s="112"/>
      <c r="AE325" s="112"/>
      <c r="AF325" s="112"/>
      <c r="AG325" s="112"/>
      <c r="AH325" s="112"/>
      <c r="AI325" s="112"/>
      <c r="AJ325" s="112"/>
      <c r="AK325" s="112"/>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row>
    <row r="326" spans="24:93" s="64" customFormat="1" ht="14" x14ac:dyDescent="0.15">
      <c r="X326" s="63"/>
      <c r="Y326" s="112"/>
      <c r="Z326" s="112"/>
      <c r="AA326" s="112"/>
      <c r="AB326" s="112"/>
      <c r="AC326" s="112"/>
      <c r="AD326" s="112"/>
      <c r="AE326" s="112"/>
      <c r="AF326" s="112"/>
      <c r="AG326" s="112"/>
      <c r="AH326" s="112"/>
      <c r="AI326" s="112"/>
      <c r="AJ326" s="112"/>
      <c r="AK326" s="112"/>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row>
    <row r="327" spans="24:93" s="64" customFormat="1" ht="14" x14ac:dyDescent="0.15">
      <c r="X327" s="63"/>
      <c r="Y327" s="112"/>
      <c r="Z327" s="112"/>
      <c r="AA327" s="112"/>
      <c r="AB327" s="112"/>
      <c r="AC327" s="112"/>
      <c r="AD327" s="112"/>
      <c r="AE327" s="112"/>
      <c r="AF327" s="112"/>
      <c r="AG327" s="112"/>
      <c r="AH327" s="112"/>
      <c r="AI327" s="112"/>
      <c r="AJ327" s="112"/>
      <c r="AK327" s="112"/>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row>
    <row r="328" spans="24:93" s="64" customFormat="1" ht="14" x14ac:dyDescent="0.15">
      <c r="X328" s="63"/>
      <c r="Y328" s="112"/>
      <c r="Z328" s="112"/>
      <c r="AA328" s="112"/>
      <c r="AB328" s="112"/>
      <c r="AC328" s="112"/>
      <c r="AD328" s="112"/>
      <c r="AE328" s="112"/>
      <c r="AF328" s="112"/>
      <c r="AG328" s="112"/>
      <c r="AH328" s="112"/>
      <c r="AI328" s="112"/>
      <c r="AJ328" s="112"/>
      <c r="AK328" s="112"/>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row>
    <row r="329" spans="24:93" s="64" customFormat="1" ht="14" x14ac:dyDescent="0.15">
      <c r="X329" s="63"/>
      <c r="Y329" s="112"/>
      <c r="Z329" s="112"/>
      <c r="AA329" s="112"/>
      <c r="AB329" s="112"/>
      <c r="AC329" s="112"/>
      <c r="AD329" s="112"/>
      <c r="AE329" s="112"/>
      <c r="AF329" s="112"/>
      <c r="AG329" s="112"/>
      <c r="AH329" s="112"/>
      <c r="AI329" s="112"/>
      <c r="AJ329" s="112"/>
      <c r="AK329" s="112"/>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row>
    <row r="330" spans="24:93" s="64" customFormat="1" ht="14" x14ac:dyDescent="0.15">
      <c r="X330" s="63"/>
      <c r="Y330" s="112"/>
      <c r="Z330" s="112"/>
      <c r="AA330" s="112"/>
      <c r="AB330" s="112"/>
      <c r="AC330" s="112"/>
      <c r="AD330" s="112"/>
      <c r="AE330" s="112"/>
      <c r="AF330" s="112"/>
      <c r="AG330" s="112"/>
      <c r="AH330" s="112"/>
      <c r="AI330" s="112"/>
      <c r="AJ330" s="112"/>
      <c r="AK330" s="112"/>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row>
    <row r="331" spans="24:93" s="64" customFormat="1" ht="14" x14ac:dyDescent="0.15">
      <c r="X331" s="63"/>
      <c r="Y331" s="112"/>
      <c r="Z331" s="112"/>
      <c r="AA331" s="112"/>
      <c r="AB331" s="112"/>
      <c r="AC331" s="112"/>
      <c r="AD331" s="112"/>
      <c r="AE331" s="112"/>
      <c r="AF331" s="112"/>
      <c r="AG331" s="112"/>
      <c r="AH331" s="112"/>
      <c r="AI331" s="112"/>
      <c r="AJ331" s="112"/>
      <c r="AK331" s="112"/>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row>
    <row r="332" spans="24:93" s="64" customFormat="1" ht="14" x14ac:dyDescent="0.15">
      <c r="X332" s="63"/>
      <c r="Y332" s="112"/>
      <c r="Z332" s="112"/>
      <c r="AA332" s="112"/>
      <c r="AB332" s="112"/>
      <c r="AC332" s="112"/>
      <c r="AD332" s="112"/>
      <c r="AE332" s="112"/>
      <c r="AF332" s="112"/>
      <c r="AG332" s="112"/>
      <c r="AH332" s="112"/>
      <c r="AI332" s="112"/>
      <c r="AJ332" s="112"/>
      <c r="AK332" s="112"/>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row>
    <row r="333" spans="24:93" s="64" customFormat="1" ht="14" x14ac:dyDescent="0.15">
      <c r="X333" s="63"/>
      <c r="Y333" s="112"/>
      <c r="Z333" s="112"/>
      <c r="AA333" s="112"/>
      <c r="AB333" s="112"/>
      <c r="AC333" s="112"/>
      <c r="AD333" s="112"/>
      <c r="AE333" s="112"/>
      <c r="AF333" s="112"/>
      <c r="AG333" s="112"/>
      <c r="AH333" s="112"/>
      <c r="AI333" s="112"/>
      <c r="AJ333" s="112"/>
      <c r="AK333" s="112"/>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row>
    <row r="334" spans="24:93" s="64" customFormat="1" ht="14" x14ac:dyDescent="0.15">
      <c r="X334" s="63"/>
      <c r="Y334" s="112"/>
      <c r="Z334" s="112"/>
      <c r="AA334" s="112"/>
      <c r="AB334" s="112"/>
      <c r="AC334" s="112"/>
      <c r="AD334" s="112"/>
      <c r="AE334" s="112"/>
      <c r="AF334" s="112"/>
      <c r="AG334" s="112"/>
      <c r="AH334" s="112"/>
      <c r="AI334" s="112"/>
      <c r="AJ334" s="112"/>
      <c r="AK334" s="112"/>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row>
    <row r="335" spans="24:93" s="64" customFormat="1" ht="14" x14ac:dyDescent="0.15">
      <c r="X335" s="63"/>
      <c r="Y335" s="112"/>
      <c r="Z335" s="112"/>
      <c r="AA335" s="112"/>
      <c r="AB335" s="112"/>
      <c r="AC335" s="112"/>
      <c r="AD335" s="112"/>
      <c r="AE335" s="112"/>
      <c r="AF335" s="112"/>
      <c r="AG335" s="112"/>
      <c r="AH335" s="112"/>
      <c r="AI335" s="112"/>
      <c r="AJ335" s="112"/>
      <c r="AK335" s="112"/>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row>
    <row r="336" spans="24:93" s="64" customFormat="1" ht="14" x14ac:dyDescent="0.15">
      <c r="X336" s="63"/>
      <c r="Y336" s="112"/>
      <c r="Z336" s="112"/>
      <c r="AA336" s="112"/>
      <c r="AB336" s="112"/>
      <c r="AC336" s="112"/>
      <c r="AD336" s="112"/>
      <c r="AE336" s="112"/>
      <c r="AF336" s="112"/>
      <c r="AG336" s="112"/>
      <c r="AH336" s="112"/>
      <c r="AI336" s="112"/>
      <c r="AJ336" s="112"/>
      <c r="AK336" s="112"/>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row>
    <row r="337" spans="24:93" s="64" customFormat="1" ht="14" x14ac:dyDescent="0.15">
      <c r="X337" s="63"/>
      <c r="Y337" s="112"/>
      <c r="Z337" s="112"/>
      <c r="AA337" s="112"/>
      <c r="AB337" s="112"/>
      <c r="AC337" s="112"/>
      <c r="AD337" s="112"/>
      <c r="AE337" s="112"/>
      <c r="AF337" s="112"/>
      <c r="AG337" s="112"/>
      <c r="AH337" s="112"/>
      <c r="AI337" s="112"/>
      <c r="AJ337" s="112"/>
      <c r="AK337" s="112"/>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row>
    <row r="338" spans="24:93" s="64" customFormat="1" ht="14" x14ac:dyDescent="0.15">
      <c r="X338" s="63"/>
      <c r="Y338" s="112"/>
      <c r="Z338" s="112"/>
      <c r="AA338" s="112"/>
      <c r="AB338" s="112"/>
      <c r="AC338" s="112"/>
      <c r="AD338" s="112"/>
      <c r="AE338" s="112"/>
      <c r="AF338" s="112"/>
      <c r="AG338" s="112"/>
      <c r="AH338" s="112"/>
      <c r="AI338" s="112"/>
      <c r="AJ338" s="112"/>
      <c r="AK338" s="112"/>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row>
    <row r="339" spans="24:93" s="64" customFormat="1" ht="14" x14ac:dyDescent="0.15">
      <c r="X339" s="63"/>
      <c r="Y339" s="112"/>
      <c r="Z339" s="112"/>
      <c r="AA339" s="112"/>
      <c r="AB339" s="112"/>
      <c r="AC339" s="112"/>
      <c r="AD339" s="112"/>
      <c r="AE339" s="112"/>
      <c r="AF339" s="112"/>
      <c r="AG339" s="112"/>
      <c r="AH339" s="112"/>
      <c r="AI339" s="112"/>
      <c r="AJ339" s="112"/>
      <c r="AK339" s="112"/>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row>
    <row r="340" spans="24:93" s="64" customFormat="1" ht="14" x14ac:dyDescent="0.15">
      <c r="X340" s="63"/>
      <c r="Y340" s="112"/>
      <c r="Z340" s="112"/>
      <c r="AA340" s="112"/>
      <c r="AB340" s="112"/>
      <c r="AC340" s="112"/>
      <c r="AD340" s="112"/>
      <c r="AE340" s="112"/>
      <c r="AF340" s="112"/>
      <c r="AG340" s="112"/>
      <c r="AH340" s="112"/>
      <c r="AI340" s="112"/>
      <c r="AJ340" s="112"/>
      <c r="AK340" s="112"/>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row>
    <row r="341" spans="24:93" s="64" customFormat="1" ht="14" x14ac:dyDescent="0.15">
      <c r="X341" s="63"/>
      <c r="Y341" s="112"/>
      <c r="Z341" s="112"/>
      <c r="AA341" s="112"/>
      <c r="AB341" s="112"/>
      <c r="AC341" s="112"/>
      <c r="AD341" s="112"/>
      <c r="AE341" s="112"/>
      <c r="AF341" s="112"/>
      <c r="AG341" s="112"/>
      <c r="AH341" s="112"/>
      <c r="AI341" s="112"/>
      <c r="AJ341" s="112"/>
      <c r="AK341" s="112"/>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row>
    <row r="342" spans="24:93" s="64" customFormat="1" ht="14" x14ac:dyDescent="0.15">
      <c r="X342" s="63"/>
      <c r="Y342" s="112"/>
      <c r="Z342" s="112"/>
      <c r="AA342" s="112"/>
      <c r="AB342" s="112"/>
      <c r="AC342" s="112"/>
      <c r="AD342" s="112"/>
      <c r="AE342" s="112"/>
      <c r="AF342" s="112"/>
      <c r="AG342" s="112"/>
      <c r="AH342" s="112"/>
      <c r="AI342" s="112"/>
      <c r="AJ342" s="112"/>
      <c r="AK342" s="112"/>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row>
    <row r="343" spans="24:93" s="64" customFormat="1" ht="14" x14ac:dyDescent="0.15">
      <c r="X343" s="63"/>
      <c r="Y343" s="112"/>
      <c r="Z343" s="112"/>
      <c r="AA343" s="112"/>
      <c r="AB343" s="112"/>
      <c r="AC343" s="112"/>
      <c r="AD343" s="112"/>
      <c r="AE343" s="112"/>
      <c r="AF343" s="112"/>
      <c r="AG343" s="112"/>
      <c r="AH343" s="112"/>
      <c r="AI343" s="112"/>
      <c r="AJ343" s="112"/>
      <c r="AK343" s="112"/>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row>
    <row r="344" spans="24:93" s="64" customFormat="1" ht="14" x14ac:dyDescent="0.15">
      <c r="X344" s="63"/>
      <c r="Y344" s="112"/>
      <c r="Z344" s="112"/>
      <c r="AA344" s="112"/>
      <c r="AB344" s="112"/>
      <c r="AC344" s="112"/>
      <c r="AD344" s="112"/>
      <c r="AE344" s="112"/>
      <c r="AF344" s="112"/>
      <c r="AG344" s="112"/>
      <c r="AH344" s="112"/>
      <c r="AI344" s="112"/>
      <c r="AJ344" s="112"/>
      <c r="AK344" s="112"/>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row>
    <row r="345" spans="24:93" s="64" customFormat="1" ht="14" x14ac:dyDescent="0.15">
      <c r="X345" s="63"/>
      <c r="Y345" s="112"/>
      <c r="Z345" s="112"/>
      <c r="AA345" s="112"/>
      <c r="AB345" s="112"/>
      <c r="AC345" s="112"/>
      <c r="AD345" s="112"/>
      <c r="AE345" s="112"/>
      <c r="AF345" s="112"/>
      <c r="AG345" s="112"/>
      <c r="AH345" s="112"/>
      <c r="AI345" s="112"/>
      <c r="AJ345" s="112"/>
      <c r="AK345" s="112"/>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row>
    <row r="346" spans="24:93" s="64" customFormat="1" ht="14" x14ac:dyDescent="0.15">
      <c r="X346" s="63"/>
      <c r="Y346" s="112"/>
      <c r="Z346" s="112"/>
      <c r="AA346" s="112"/>
      <c r="AB346" s="112"/>
      <c r="AC346" s="112"/>
      <c r="AD346" s="112"/>
      <c r="AE346" s="112"/>
      <c r="AF346" s="112"/>
      <c r="AG346" s="112"/>
      <c r="AH346" s="112"/>
      <c r="AI346" s="112"/>
      <c r="AJ346" s="112"/>
      <c r="AK346" s="112"/>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row>
    <row r="347" spans="24:93" s="64" customFormat="1" ht="14" x14ac:dyDescent="0.15">
      <c r="X347" s="63"/>
      <c r="Y347" s="112"/>
      <c r="Z347" s="112"/>
      <c r="AA347" s="112"/>
      <c r="AB347" s="112"/>
      <c r="AC347" s="112"/>
      <c r="AD347" s="112"/>
      <c r="AE347" s="112"/>
      <c r="AF347" s="112"/>
      <c r="AG347" s="112"/>
      <c r="AH347" s="112"/>
      <c r="AI347" s="112"/>
      <c r="AJ347" s="112"/>
      <c r="AK347" s="112"/>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row>
    <row r="348" spans="24:93" s="64" customFormat="1" ht="14" x14ac:dyDescent="0.15">
      <c r="X348" s="63"/>
      <c r="Y348" s="112"/>
      <c r="Z348" s="112"/>
      <c r="AA348" s="112"/>
      <c r="AB348" s="112"/>
      <c r="AC348" s="112"/>
      <c r="AD348" s="112"/>
      <c r="AE348" s="112"/>
      <c r="AF348" s="112"/>
      <c r="AG348" s="112"/>
      <c r="AH348" s="112"/>
      <c r="AI348" s="112"/>
      <c r="AJ348" s="112"/>
      <c r="AK348" s="112"/>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row>
    <row r="349" spans="24:93" s="64" customFormat="1" ht="14" x14ac:dyDescent="0.15">
      <c r="X349" s="63"/>
      <c r="Y349" s="112"/>
      <c r="Z349" s="112"/>
      <c r="AA349" s="112"/>
      <c r="AB349" s="112"/>
      <c r="AC349" s="112"/>
      <c r="AD349" s="112"/>
      <c r="AE349" s="112"/>
      <c r="AF349" s="112"/>
      <c r="AG349" s="112"/>
      <c r="AH349" s="112"/>
      <c r="AI349" s="112"/>
      <c r="AJ349" s="112"/>
      <c r="AK349" s="112"/>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row>
    <row r="350" spans="24:93" s="64" customFormat="1" ht="14" x14ac:dyDescent="0.15">
      <c r="X350" s="63"/>
      <c r="Y350" s="112"/>
      <c r="Z350" s="112"/>
      <c r="AA350" s="112"/>
      <c r="AB350" s="112"/>
      <c r="AC350" s="112"/>
      <c r="AD350" s="112"/>
      <c r="AE350" s="112"/>
      <c r="AF350" s="112"/>
      <c r="AG350" s="112"/>
      <c r="AH350" s="112"/>
      <c r="AI350" s="112"/>
      <c r="AJ350" s="112"/>
      <c r="AK350" s="112"/>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row>
    <row r="351" spans="24:93" s="64" customFormat="1" ht="14" x14ac:dyDescent="0.15">
      <c r="X351" s="63"/>
      <c r="Y351" s="112"/>
      <c r="Z351" s="112"/>
      <c r="AA351" s="112"/>
      <c r="AB351" s="112"/>
      <c r="AC351" s="112"/>
      <c r="AD351" s="112"/>
      <c r="AE351" s="112"/>
      <c r="AF351" s="112"/>
      <c r="AG351" s="112"/>
      <c r="AH351" s="112"/>
      <c r="AI351" s="112"/>
      <c r="AJ351" s="112"/>
      <c r="AK351" s="112"/>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row>
    <row r="352" spans="24:93" s="64" customFormat="1" ht="14" x14ac:dyDescent="0.15">
      <c r="X352" s="63"/>
      <c r="Y352" s="112"/>
      <c r="Z352" s="112"/>
      <c r="AA352" s="112"/>
      <c r="AB352" s="112"/>
      <c r="AC352" s="112"/>
      <c r="AD352" s="112"/>
      <c r="AE352" s="112"/>
      <c r="AF352" s="112"/>
      <c r="AG352" s="112"/>
      <c r="AH352" s="112"/>
      <c r="AI352" s="112"/>
      <c r="AJ352" s="112"/>
      <c r="AK352" s="112"/>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row>
    <row r="353" spans="24:93" s="64" customFormat="1" ht="14" x14ac:dyDescent="0.15">
      <c r="X353" s="63"/>
      <c r="Y353" s="112"/>
      <c r="Z353" s="112"/>
      <c r="AA353" s="112"/>
      <c r="AB353" s="112"/>
      <c r="AC353" s="112"/>
      <c r="AD353" s="112"/>
      <c r="AE353" s="112"/>
      <c r="AF353" s="112"/>
      <c r="AG353" s="112"/>
      <c r="AH353" s="112"/>
      <c r="AI353" s="112"/>
      <c r="AJ353" s="112"/>
      <c r="AK353" s="112"/>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row>
    <row r="354" spans="24:93" s="64" customFormat="1" ht="14" x14ac:dyDescent="0.15">
      <c r="X354" s="63"/>
      <c r="Y354" s="112"/>
      <c r="Z354" s="112"/>
      <c r="AA354" s="112"/>
      <c r="AB354" s="112"/>
      <c r="AC354" s="112"/>
      <c r="AD354" s="112"/>
      <c r="AE354" s="112"/>
      <c r="AF354" s="112"/>
      <c r="AG354" s="112"/>
      <c r="AH354" s="112"/>
      <c r="AI354" s="112"/>
      <c r="AJ354" s="112"/>
      <c r="AK354" s="112"/>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row>
    <row r="355" spans="24:93" s="64" customFormat="1" ht="14" x14ac:dyDescent="0.15">
      <c r="X355" s="63"/>
      <c r="Y355" s="112"/>
      <c r="Z355" s="112"/>
      <c r="AA355" s="112"/>
      <c r="AB355" s="112"/>
      <c r="AC355" s="112"/>
      <c r="AD355" s="112"/>
      <c r="AE355" s="112"/>
      <c r="AF355" s="112"/>
      <c r="AG355" s="112"/>
      <c r="AH355" s="112"/>
      <c r="AI355" s="112"/>
      <c r="AJ355" s="112"/>
      <c r="AK355" s="112"/>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row>
    <row r="356" spans="24:93" s="64" customFormat="1" ht="14" x14ac:dyDescent="0.15">
      <c r="X356" s="63"/>
      <c r="Y356" s="112"/>
      <c r="Z356" s="112"/>
      <c r="AA356" s="112"/>
      <c r="AB356" s="112"/>
      <c r="AC356" s="112"/>
      <c r="AD356" s="112"/>
      <c r="AE356" s="112"/>
      <c r="AF356" s="112"/>
      <c r="AG356" s="112"/>
      <c r="AH356" s="112"/>
      <c r="AI356" s="112"/>
      <c r="AJ356" s="112"/>
      <c r="AK356" s="112"/>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row>
    <row r="357" spans="24:93" s="64" customFormat="1" ht="14" x14ac:dyDescent="0.15">
      <c r="X357" s="63"/>
      <c r="Y357" s="112"/>
      <c r="Z357" s="112"/>
      <c r="AA357" s="112"/>
      <c r="AB357" s="112"/>
      <c r="AC357" s="112"/>
      <c r="AD357" s="112"/>
      <c r="AE357" s="112"/>
      <c r="AF357" s="112"/>
      <c r="AG357" s="112"/>
      <c r="AH357" s="112"/>
      <c r="AI357" s="112"/>
      <c r="AJ357" s="112"/>
      <c r="AK357" s="112"/>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row>
    <row r="358" spans="24:93" s="64" customFormat="1" ht="14" x14ac:dyDescent="0.15">
      <c r="X358" s="63"/>
      <c r="Y358" s="112"/>
      <c r="Z358" s="112"/>
      <c r="AA358" s="112"/>
      <c r="AB358" s="112"/>
      <c r="AC358" s="112"/>
      <c r="AD358" s="112"/>
      <c r="AE358" s="112"/>
      <c r="AF358" s="112"/>
      <c r="AG358" s="112"/>
      <c r="AH358" s="112"/>
      <c r="AI358" s="112"/>
      <c r="AJ358" s="112"/>
      <c r="AK358" s="112"/>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row>
    <row r="359" spans="24:93" s="64" customFormat="1" ht="14" x14ac:dyDescent="0.15">
      <c r="X359" s="63"/>
      <c r="Y359" s="112"/>
      <c r="Z359" s="112"/>
      <c r="AA359" s="112"/>
      <c r="AB359" s="112"/>
      <c r="AC359" s="112"/>
      <c r="AD359" s="112"/>
      <c r="AE359" s="112"/>
      <c r="AF359" s="112"/>
      <c r="AG359" s="112"/>
      <c r="AH359" s="112"/>
      <c r="AI359" s="112"/>
      <c r="AJ359" s="112"/>
      <c r="AK359" s="112"/>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row>
    <row r="360" spans="24:93" s="64" customFormat="1" ht="14" x14ac:dyDescent="0.15">
      <c r="X360" s="63"/>
      <c r="Y360" s="112"/>
      <c r="Z360" s="112"/>
      <c r="AA360" s="112"/>
      <c r="AB360" s="112"/>
      <c r="AC360" s="112"/>
      <c r="AD360" s="112"/>
      <c r="AE360" s="112"/>
      <c r="AF360" s="112"/>
      <c r="AG360" s="112"/>
      <c r="AH360" s="112"/>
      <c r="AI360" s="112"/>
      <c r="AJ360" s="112"/>
      <c r="AK360" s="112"/>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row>
    <row r="361" spans="24:93" s="64" customFormat="1" ht="14" x14ac:dyDescent="0.15">
      <c r="X361" s="63"/>
      <c r="Y361" s="112"/>
      <c r="Z361" s="112"/>
      <c r="AA361" s="112"/>
      <c r="AB361" s="112"/>
      <c r="AC361" s="112"/>
      <c r="AD361" s="112"/>
      <c r="AE361" s="112"/>
      <c r="AF361" s="112"/>
      <c r="AG361" s="112"/>
      <c r="AH361" s="112"/>
      <c r="AI361" s="112"/>
      <c r="AJ361" s="112"/>
      <c r="AK361" s="112"/>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row>
    <row r="362" spans="24:93" s="64" customFormat="1" ht="14" x14ac:dyDescent="0.15">
      <c r="X362" s="63"/>
      <c r="Y362" s="112"/>
      <c r="Z362" s="112"/>
      <c r="AA362" s="112"/>
      <c r="AB362" s="112"/>
      <c r="AC362" s="112"/>
      <c r="AD362" s="112"/>
      <c r="AE362" s="112"/>
      <c r="AF362" s="112"/>
      <c r="AG362" s="112"/>
      <c r="AH362" s="112"/>
      <c r="AI362" s="112"/>
      <c r="AJ362" s="112"/>
      <c r="AK362" s="112"/>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row>
    <row r="363" spans="24:93" s="64" customFormat="1" ht="14" x14ac:dyDescent="0.15">
      <c r="X363" s="63"/>
      <c r="Y363" s="112"/>
      <c r="Z363" s="112"/>
      <c r="AA363" s="112"/>
      <c r="AB363" s="112"/>
      <c r="AC363" s="112"/>
      <c r="AD363" s="112"/>
      <c r="AE363" s="112"/>
      <c r="AF363" s="112"/>
      <c r="AG363" s="112"/>
      <c r="AH363" s="112"/>
      <c r="AI363" s="112"/>
      <c r="AJ363" s="112"/>
      <c r="AK363" s="112"/>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row>
    <row r="364" spans="24:93" s="64" customFormat="1" ht="14" x14ac:dyDescent="0.15">
      <c r="X364" s="63"/>
      <c r="Y364" s="112"/>
      <c r="Z364" s="112"/>
      <c r="AA364" s="112"/>
      <c r="AB364" s="112"/>
      <c r="AC364" s="112"/>
      <c r="AD364" s="112"/>
      <c r="AE364" s="112"/>
      <c r="AF364" s="112"/>
      <c r="AG364" s="112"/>
      <c r="AH364" s="112"/>
      <c r="AI364" s="112"/>
      <c r="AJ364" s="112"/>
      <c r="AK364" s="112"/>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row>
    <row r="365" spans="24:93" s="64" customFormat="1" ht="14" x14ac:dyDescent="0.15">
      <c r="X365" s="63"/>
      <c r="Y365" s="112"/>
      <c r="Z365" s="112"/>
      <c r="AA365" s="112"/>
      <c r="AB365" s="112"/>
      <c r="AC365" s="112"/>
      <c r="AD365" s="112"/>
      <c r="AE365" s="112"/>
      <c r="AF365" s="112"/>
      <c r="AG365" s="112"/>
      <c r="AH365" s="112"/>
      <c r="AI365" s="112"/>
      <c r="AJ365" s="112"/>
      <c r="AK365" s="112"/>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row>
    <row r="366" spans="24:93" s="64" customFormat="1" ht="14" x14ac:dyDescent="0.15">
      <c r="X366" s="63"/>
      <c r="Y366" s="112"/>
      <c r="Z366" s="112"/>
      <c r="AA366" s="112"/>
      <c r="AB366" s="112"/>
      <c r="AC366" s="112"/>
      <c r="AD366" s="112"/>
      <c r="AE366" s="112"/>
      <c r="AF366" s="112"/>
      <c r="AG366" s="112"/>
      <c r="AH366" s="112"/>
      <c r="AI366" s="112"/>
      <c r="AJ366" s="112"/>
      <c r="AK366" s="112"/>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row>
    <row r="367" spans="24:93" s="64" customFormat="1" ht="14" x14ac:dyDescent="0.15">
      <c r="X367" s="63"/>
      <c r="Y367" s="112"/>
      <c r="Z367" s="112"/>
      <c r="AA367" s="112"/>
      <c r="AB367" s="112"/>
      <c r="AC367" s="112"/>
      <c r="AD367" s="112"/>
      <c r="AE367" s="112"/>
      <c r="AF367" s="112"/>
      <c r="AG367" s="112"/>
      <c r="AH367" s="112"/>
      <c r="AI367" s="112"/>
      <c r="AJ367" s="112"/>
      <c r="AK367" s="112"/>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row>
    <row r="368" spans="24:93" s="64" customFormat="1" ht="14" x14ac:dyDescent="0.15">
      <c r="X368" s="63"/>
      <c r="Y368" s="112"/>
      <c r="Z368" s="112"/>
      <c r="AA368" s="112"/>
      <c r="AB368" s="112"/>
      <c r="AC368" s="112"/>
      <c r="AD368" s="112"/>
      <c r="AE368" s="112"/>
      <c r="AF368" s="112"/>
      <c r="AG368" s="112"/>
      <c r="AH368" s="112"/>
      <c r="AI368" s="112"/>
      <c r="AJ368" s="112"/>
      <c r="AK368" s="112"/>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row>
    <row r="369" spans="24:93" s="64" customFormat="1" ht="14" x14ac:dyDescent="0.15">
      <c r="X369" s="63"/>
      <c r="Y369" s="112"/>
      <c r="Z369" s="112"/>
      <c r="AA369" s="112"/>
      <c r="AB369" s="112"/>
      <c r="AC369" s="112"/>
      <c r="AD369" s="112"/>
      <c r="AE369" s="112"/>
      <c r="AF369" s="112"/>
      <c r="AG369" s="112"/>
      <c r="AH369" s="112"/>
      <c r="AI369" s="112"/>
      <c r="AJ369" s="112"/>
      <c r="AK369" s="112"/>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row>
    <row r="370" spans="24:93" s="64" customFormat="1" ht="14" x14ac:dyDescent="0.15">
      <c r="X370" s="63"/>
      <c r="Y370" s="112"/>
      <c r="Z370" s="112"/>
      <c r="AA370" s="112"/>
      <c r="AB370" s="112"/>
      <c r="AC370" s="112"/>
      <c r="AD370" s="112"/>
      <c r="AE370" s="112"/>
      <c r="AF370" s="112"/>
      <c r="AG370" s="112"/>
      <c r="AH370" s="112"/>
      <c r="AI370" s="112"/>
      <c r="AJ370" s="112"/>
      <c r="AK370" s="112"/>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row>
    <row r="371" spans="24:93" s="64" customFormat="1" ht="14" x14ac:dyDescent="0.15">
      <c r="X371" s="63"/>
      <c r="Y371" s="112"/>
      <c r="Z371" s="112"/>
      <c r="AA371" s="112"/>
      <c r="AB371" s="112"/>
      <c r="AC371" s="112"/>
      <c r="AD371" s="112"/>
      <c r="AE371" s="112"/>
      <c r="AF371" s="112"/>
      <c r="AG371" s="112"/>
      <c r="AH371" s="112"/>
      <c r="AI371" s="112"/>
      <c r="AJ371" s="112"/>
      <c r="AK371" s="112"/>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row>
    <row r="372" spans="24:93" s="64" customFormat="1" ht="14" x14ac:dyDescent="0.15">
      <c r="X372" s="63"/>
      <c r="Y372" s="112"/>
      <c r="Z372" s="112"/>
      <c r="AA372" s="112"/>
      <c r="AB372" s="112"/>
      <c r="AC372" s="112"/>
      <c r="AD372" s="112"/>
      <c r="AE372" s="112"/>
      <c r="AF372" s="112"/>
      <c r="AG372" s="112"/>
      <c r="AH372" s="112"/>
      <c r="AI372" s="112"/>
      <c r="AJ372" s="112"/>
      <c r="AK372" s="112"/>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row>
    <row r="373" spans="24:93" s="64" customFormat="1" ht="14" x14ac:dyDescent="0.15">
      <c r="X373" s="63"/>
      <c r="Y373" s="112"/>
      <c r="Z373" s="112"/>
      <c r="AA373" s="112"/>
      <c r="AB373" s="112"/>
      <c r="AC373" s="112"/>
      <c r="AD373" s="112"/>
      <c r="AE373" s="112"/>
      <c r="AF373" s="112"/>
      <c r="AG373" s="112"/>
      <c r="AH373" s="112"/>
      <c r="AI373" s="112"/>
      <c r="AJ373" s="112"/>
      <c r="AK373" s="112"/>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row>
    <row r="374" spans="24:93" s="64" customFormat="1" ht="14" x14ac:dyDescent="0.15">
      <c r="X374" s="63"/>
      <c r="Y374" s="112"/>
      <c r="Z374" s="112"/>
      <c r="AA374" s="112"/>
      <c r="AB374" s="112"/>
      <c r="AC374" s="112"/>
      <c r="AD374" s="112"/>
      <c r="AE374" s="112"/>
      <c r="AF374" s="112"/>
      <c r="AG374" s="112"/>
      <c r="AH374" s="112"/>
      <c r="AI374" s="112"/>
      <c r="AJ374" s="112"/>
      <c r="AK374" s="112"/>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row>
    <row r="375" spans="24:93" s="64" customFormat="1" ht="14" x14ac:dyDescent="0.15">
      <c r="X375" s="63"/>
      <c r="Y375" s="112"/>
      <c r="Z375" s="112"/>
      <c r="AA375" s="112"/>
      <c r="AB375" s="112"/>
      <c r="AC375" s="112"/>
      <c r="AD375" s="112"/>
      <c r="AE375" s="112"/>
      <c r="AF375" s="112"/>
      <c r="AG375" s="112"/>
      <c r="AH375" s="112"/>
      <c r="AI375" s="112"/>
      <c r="AJ375" s="112"/>
      <c r="AK375" s="112"/>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row>
    <row r="376" spans="24:93" s="64" customFormat="1" ht="14" x14ac:dyDescent="0.15">
      <c r="X376" s="63"/>
      <c r="Y376" s="112"/>
      <c r="Z376" s="112"/>
      <c r="AA376" s="112"/>
      <c r="AB376" s="112"/>
      <c r="AC376" s="112"/>
      <c r="AD376" s="112"/>
      <c r="AE376" s="112"/>
      <c r="AF376" s="112"/>
      <c r="AG376" s="112"/>
      <c r="AH376" s="112"/>
      <c r="AI376" s="112"/>
      <c r="AJ376" s="112"/>
      <c r="AK376" s="112"/>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row>
    <row r="377" spans="24:93" s="64" customFormat="1" ht="14" x14ac:dyDescent="0.15">
      <c r="X377" s="63"/>
      <c r="Y377" s="112"/>
      <c r="Z377" s="112"/>
      <c r="AA377" s="112"/>
      <c r="AB377" s="112"/>
      <c r="AC377" s="112"/>
      <c r="AD377" s="112"/>
      <c r="AE377" s="112"/>
      <c r="AF377" s="112"/>
      <c r="AG377" s="112"/>
      <c r="AH377" s="112"/>
      <c r="AI377" s="112"/>
      <c r="AJ377" s="112"/>
      <c r="AK377" s="112"/>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row>
    <row r="378" spans="24:93" s="64" customFormat="1" ht="14" x14ac:dyDescent="0.15">
      <c r="X378" s="63"/>
      <c r="Y378" s="112"/>
      <c r="Z378" s="112"/>
      <c r="AA378" s="112"/>
      <c r="AB378" s="112"/>
      <c r="AC378" s="112"/>
      <c r="AD378" s="112"/>
      <c r="AE378" s="112"/>
      <c r="AF378" s="112"/>
      <c r="AG378" s="112"/>
      <c r="AH378" s="112"/>
      <c r="AI378" s="112"/>
      <c r="AJ378" s="112"/>
      <c r="AK378" s="112"/>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row>
    <row r="379" spans="24:93" s="64" customFormat="1" ht="14" x14ac:dyDescent="0.15">
      <c r="X379" s="63"/>
      <c r="Y379" s="112"/>
      <c r="Z379" s="112"/>
      <c r="AA379" s="112"/>
      <c r="AB379" s="112"/>
      <c r="AC379" s="112"/>
      <c r="AD379" s="112"/>
      <c r="AE379" s="112"/>
      <c r="AF379" s="112"/>
      <c r="AG379" s="112"/>
      <c r="AH379" s="112"/>
      <c r="AI379" s="112"/>
      <c r="AJ379" s="112"/>
      <c r="AK379" s="112"/>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row>
    <row r="380" spans="24:93" s="64" customFormat="1" ht="14" x14ac:dyDescent="0.15">
      <c r="X380" s="63"/>
      <c r="Y380" s="112"/>
      <c r="Z380" s="112"/>
      <c r="AA380" s="112"/>
      <c r="AB380" s="112"/>
      <c r="AC380" s="112"/>
      <c r="AD380" s="112"/>
      <c r="AE380" s="112"/>
      <c r="AF380" s="112"/>
      <c r="AG380" s="112"/>
      <c r="AH380" s="112"/>
      <c r="AI380" s="112"/>
      <c r="AJ380" s="112"/>
      <c r="AK380" s="112"/>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row>
    <row r="381" spans="24:93" s="64" customFormat="1" ht="14" x14ac:dyDescent="0.15">
      <c r="X381" s="63"/>
      <c r="Y381" s="112"/>
      <c r="Z381" s="112"/>
      <c r="AA381" s="112"/>
      <c r="AB381" s="112"/>
      <c r="AC381" s="112"/>
      <c r="AD381" s="112"/>
      <c r="AE381" s="112"/>
      <c r="AF381" s="112"/>
      <c r="AG381" s="112"/>
      <c r="AH381" s="112"/>
      <c r="AI381" s="112"/>
      <c r="AJ381" s="112"/>
      <c r="AK381" s="112"/>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row>
    <row r="382" spans="24:93" s="64" customFormat="1" ht="14" x14ac:dyDescent="0.15">
      <c r="X382" s="63"/>
      <c r="Y382" s="112"/>
      <c r="Z382" s="112"/>
      <c r="AA382" s="112"/>
      <c r="AB382" s="112"/>
      <c r="AC382" s="112"/>
      <c r="AD382" s="112"/>
      <c r="AE382" s="112"/>
      <c r="AF382" s="112"/>
      <c r="AG382" s="112"/>
      <c r="AH382" s="112"/>
      <c r="AI382" s="112"/>
      <c r="AJ382" s="112"/>
      <c r="AK382" s="112"/>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row>
    <row r="383" spans="24:93" s="64" customFormat="1" ht="14" x14ac:dyDescent="0.15">
      <c r="X383" s="63"/>
      <c r="Y383" s="112"/>
      <c r="Z383" s="112"/>
      <c r="AA383" s="112"/>
      <c r="AB383" s="112"/>
      <c r="AC383" s="112"/>
      <c r="AD383" s="112"/>
      <c r="AE383" s="112"/>
      <c r="AF383" s="112"/>
      <c r="AG383" s="112"/>
      <c r="AH383" s="112"/>
      <c r="AI383" s="112"/>
      <c r="AJ383" s="112"/>
      <c r="AK383" s="112"/>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row>
    <row r="384" spans="24:93" s="64" customFormat="1" ht="14" x14ac:dyDescent="0.15">
      <c r="X384" s="63"/>
      <c r="Y384" s="112"/>
      <c r="Z384" s="112"/>
      <c r="AA384" s="112"/>
      <c r="AB384" s="112"/>
      <c r="AC384" s="112"/>
      <c r="AD384" s="112"/>
      <c r="AE384" s="112"/>
      <c r="AF384" s="112"/>
      <c r="AG384" s="112"/>
      <c r="AH384" s="112"/>
      <c r="AI384" s="112"/>
      <c r="AJ384" s="112"/>
      <c r="AK384" s="112"/>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row>
    <row r="385" spans="24:93" s="64" customFormat="1" ht="14" x14ac:dyDescent="0.15">
      <c r="X385" s="63"/>
      <c r="Y385" s="112"/>
      <c r="Z385" s="112"/>
      <c r="AA385" s="112"/>
      <c r="AB385" s="112"/>
      <c r="AC385" s="112"/>
      <c r="AD385" s="112"/>
      <c r="AE385" s="112"/>
      <c r="AF385" s="112"/>
      <c r="AG385" s="112"/>
      <c r="AH385" s="112"/>
      <c r="AI385" s="112"/>
      <c r="AJ385" s="112"/>
      <c r="AK385" s="112"/>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row>
    <row r="386" spans="24:93" s="64" customFormat="1" ht="14" x14ac:dyDescent="0.15">
      <c r="X386" s="63"/>
      <c r="Y386" s="112"/>
      <c r="Z386" s="112"/>
      <c r="AA386" s="112"/>
      <c r="AB386" s="112"/>
      <c r="AC386" s="112"/>
      <c r="AD386" s="112"/>
      <c r="AE386" s="112"/>
      <c r="AF386" s="112"/>
      <c r="AG386" s="112"/>
      <c r="AH386" s="112"/>
      <c r="AI386" s="112"/>
      <c r="AJ386" s="112"/>
      <c r="AK386" s="112"/>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row>
    <row r="387" spans="24:93" s="64" customFormat="1" ht="14" x14ac:dyDescent="0.15">
      <c r="X387" s="63"/>
      <c r="Y387" s="112"/>
      <c r="Z387" s="112"/>
      <c r="AA387" s="112"/>
      <c r="AB387" s="112"/>
      <c r="AC387" s="112"/>
      <c r="AD387" s="112"/>
      <c r="AE387" s="112"/>
      <c r="AF387" s="112"/>
      <c r="AG387" s="112"/>
      <c r="AH387" s="112"/>
      <c r="AI387" s="112"/>
      <c r="AJ387" s="112"/>
      <c r="AK387" s="112"/>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row>
    <row r="388" spans="24:93" s="64" customFormat="1" ht="14" x14ac:dyDescent="0.15">
      <c r="X388" s="63"/>
      <c r="Y388" s="112"/>
      <c r="Z388" s="112"/>
      <c r="AA388" s="112"/>
      <c r="AB388" s="112"/>
      <c r="AC388" s="112"/>
      <c r="AD388" s="112"/>
      <c r="AE388" s="112"/>
      <c r="AF388" s="112"/>
      <c r="AG388" s="112"/>
      <c r="AH388" s="112"/>
      <c r="AI388" s="112"/>
      <c r="AJ388" s="112"/>
      <c r="AK388" s="112"/>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row>
    <row r="389" spans="24:93" s="64" customFormat="1" ht="14" x14ac:dyDescent="0.15">
      <c r="X389" s="63"/>
      <c r="Y389" s="112"/>
      <c r="Z389" s="112"/>
      <c r="AA389" s="112"/>
      <c r="AB389" s="112"/>
      <c r="AC389" s="112"/>
      <c r="AD389" s="112"/>
      <c r="AE389" s="112"/>
      <c r="AF389" s="112"/>
      <c r="AG389" s="112"/>
      <c r="AH389" s="112"/>
      <c r="AI389" s="112"/>
      <c r="AJ389" s="112"/>
      <c r="AK389" s="112"/>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row>
    <row r="390" spans="24:93" s="64" customFormat="1" ht="14" x14ac:dyDescent="0.15">
      <c r="X390" s="63"/>
      <c r="Y390" s="112"/>
      <c r="Z390" s="112"/>
      <c r="AA390" s="112"/>
      <c r="AB390" s="112"/>
      <c r="AC390" s="112"/>
      <c r="AD390" s="112"/>
      <c r="AE390" s="112"/>
      <c r="AF390" s="112"/>
      <c r="AG390" s="112"/>
      <c r="AH390" s="112"/>
      <c r="AI390" s="112"/>
      <c r="AJ390" s="112"/>
      <c r="AK390" s="112"/>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row>
    <row r="391" spans="24:93" s="64" customFormat="1" ht="14" x14ac:dyDescent="0.15">
      <c r="X391" s="63"/>
      <c r="Y391" s="112"/>
      <c r="Z391" s="112"/>
      <c r="AA391" s="112"/>
      <c r="AB391" s="112"/>
      <c r="AC391" s="112"/>
      <c r="AD391" s="112"/>
      <c r="AE391" s="112"/>
      <c r="AF391" s="112"/>
      <c r="AG391" s="112"/>
      <c r="AH391" s="112"/>
      <c r="AI391" s="112"/>
      <c r="AJ391" s="112"/>
      <c r="AK391" s="112"/>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row>
    <row r="392" spans="24:93" s="64" customFormat="1" ht="14" x14ac:dyDescent="0.15">
      <c r="X392" s="63"/>
      <c r="Y392" s="112"/>
      <c r="Z392" s="112"/>
      <c r="AA392" s="112"/>
      <c r="AB392" s="112"/>
      <c r="AC392" s="112"/>
      <c r="AD392" s="112"/>
      <c r="AE392" s="112"/>
      <c r="AF392" s="112"/>
      <c r="AG392" s="112"/>
      <c r="AH392" s="112"/>
      <c r="AI392" s="112"/>
      <c r="AJ392" s="112"/>
      <c r="AK392" s="112"/>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row>
    <row r="393" spans="24:93" s="64" customFormat="1" ht="14" x14ac:dyDescent="0.15">
      <c r="X393" s="63"/>
      <c r="Y393" s="112"/>
      <c r="Z393" s="112"/>
      <c r="AA393" s="112"/>
      <c r="AB393" s="112"/>
      <c r="AC393" s="112"/>
      <c r="AD393" s="112"/>
      <c r="AE393" s="112"/>
      <c r="AF393" s="112"/>
      <c r="AG393" s="112"/>
      <c r="AH393" s="112"/>
      <c r="AI393" s="112"/>
      <c r="AJ393" s="112"/>
      <c r="AK393" s="112"/>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row>
    <row r="394" spans="24:93" s="64" customFormat="1" ht="14" x14ac:dyDescent="0.15">
      <c r="X394" s="63"/>
      <c r="Y394" s="112"/>
      <c r="Z394" s="112"/>
      <c r="AA394" s="112"/>
      <c r="AB394" s="112"/>
      <c r="AC394" s="112"/>
      <c r="AD394" s="112"/>
      <c r="AE394" s="112"/>
      <c r="AF394" s="112"/>
      <c r="AG394" s="112"/>
      <c r="AH394" s="112"/>
      <c r="AI394" s="112"/>
      <c r="AJ394" s="112"/>
      <c r="AK394" s="112"/>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row>
    <row r="395" spans="24:93" s="64" customFormat="1" ht="14" x14ac:dyDescent="0.15">
      <c r="X395" s="63"/>
      <c r="Y395" s="112"/>
      <c r="Z395" s="112"/>
      <c r="AA395" s="112"/>
      <c r="AB395" s="112"/>
      <c r="AC395" s="112"/>
      <c r="AD395" s="112"/>
      <c r="AE395" s="112"/>
      <c r="AF395" s="112"/>
      <c r="AG395" s="112"/>
      <c r="AH395" s="112"/>
      <c r="AI395" s="112"/>
      <c r="AJ395" s="112"/>
      <c r="AK395" s="112"/>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row>
    <row r="396" spans="24:93" s="64" customFormat="1" ht="14" x14ac:dyDescent="0.15">
      <c r="X396" s="63"/>
      <c r="Y396" s="112"/>
      <c r="Z396" s="112"/>
      <c r="AA396" s="112"/>
      <c r="AB396" s="112"/>
      <c r="AC396" s="112"/>
      <c r="AD396" s="112"/>
      <c r="AE396" s="112"/>
      <c r="AF396" s="112"/>
      <c r="AG396" s="112"/>
      <c r="AH396" s="112"/>
      <c r="AI396" s="112"/>
      <c r="AJ396" s="112"/>
      <c r="AK396" s="112"/>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row>
    <row r="397" spans="24:93" s="64" customFormat="1" ht="14" x14ac:dyDescent="0.15">
      <c r="X397" s="63"/>
      <c r="Y397" s="112"/>
      <c r="Z397" s="112"/>
      <c r="AA397" s="112"/>
      <c r="AB397" s="112"/>
      <c r="AC397" s="112"/>
      <c r="AD397" s="112"/>
      <c r="AE397" s="112"/>
      <c r="AF397" s="112"/>
      <c r="AG397" s="112"/>
      <c r="AH397" s="112"/>
      <c r="AI397" s="112"/>
      <c r="AJ397" s="112"/>
      <c r="AK397" s="112"/>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row>
    <row r="398" spans="24:93" s="64" customFormat="1" ht="14" x14ac:dyDescent="0.15">
      <c r="X398" s="63"/>
      <c r="Y398" s="112"/>
      <c r="Z398" s="112"/>
      <c r="AA398" s="112"/>
      <c r="AB398" s="112"/>
      <c r="AC398" s="112"/>
      <c r="AD398" s="112"/>
      <c r="AE398" s="112"/>
      <c r="AF398" s="112"/>
      <c r="AG398" s="112"/>
      <c r="AH398" s="112"/>
      <c r="AI398" s="112"/>
      <c r="AJ398" s="112"/>
      <c r="AK398" s="112"/>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row>
    <row r="399" spans="24:93" s="64" customFormat="1" ht="14" x14ac:dyDescent="0.15">
      <c r="X399" s="63"/>
      <c r="Y399" s="112"/>
      <c r="Z399" s="112"/>
      <c r="AA399" s="112"/>
      <c r="AB399" s="112"/>
      <c r="AC399" s="112"/>
      <c r="AD399" s="112"/>
      <c r="AE399" s="112"/>
      <c r="AF399" s="112"/>
      <c r="AG399" s="112"/>
      <c r="AH399" s="112"/>
      <c r="AI399" s="112"/>
      <c r="AJ399" s="112"/>
      <c r="AK399" s="112"/>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row>
    <row r="400" spans="24:93" s="64" customFormat="1" ht="14" x14ac:dyDescent="0.15">
      <c r="X400" s="63"/>
      <c r="Y400" s="112"/>
      <c r="Z400" s="112"/>
      <c r="AA400" s="112"/>
      <c r="AB400" s="112"/>
      <c r="AC400" s="112"/>
      <c r="AD400" s="112"/>
      <c r="AE400" s="112"/>
      <c r="AF400" s="112"/>
      <c r="AG400" s="112"/>
      <c r="AH400" s="112"/>
      <c r="AI400" s="112"/>
      <c r="AJ400" s="112"/>
      <c r="AK400" s="112"/>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row>
    <row r="401" spans="24:93" s="64" customFormat="1" ht="14" x14ac:dyDescent="0.15">
      <c r="X401" s="63"/>
      <c r="Y401" s="112"/>
      <c r="Z401" s="112"/>
      <c r="AA401" s="112"/>
      <c r="AB401" s="112"/>
      <c r="AC401" s="112"/>
      <c r="AD401" s="112"/>
      <c r="AE401" s="112"/>
      <c r="AF401" s="112"/>
      <c r="AG401" s="112"/>
      <c r="AH401" s="112"/>
      <c r="AI401" s="112"/>
      <c r="AJ401" s="112"/>
      <c r="AK401" s="112"/>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row>
    <row r="402" spans="24:93" s="64" customFormat="1" ht="14" x14ac:dyDescent="0.15">
      <c r="X402" s="63"/>
      <c r="Y402" s="112"/>
      <c r="Z402" s="112"/>
      <c r="AA402" s="112"/>
      <c r="AB402" s="112"/>
      <c r="AC402" s="112"/>
      <c r="AD402" s="112"/>
      <c r="AE402" s="112"/>
      <c r="AF402" s="112"/>
      <c r="AG402" s="112"/>
      <c r="AH402" s="112"/>
      <c r="AI402" s="112"/>
      <c r="AJ402" s="112"/>
      <c r="AK402" s="112"/>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row>
    <row r="403" spans="24:93" s="64" customFormat="1" ht="14" x14ac:dyDescent="0.15">
      <c r="X403" s="63"/>
      <c r="Y403" s="112"/>
      <c r="Z403" s="112"/>
      <c r="AA403" s="112"/>
      <c r="AB403" s="112"/>
      <c r="AC403" s="112"/>
      <c r="AD403" s="112"/>
      <c r="AE403" s="112"/>
      <c r="AF403" s="112"/>
      <c r="AG403" s="112"/>
      <c r="AH403" s="112"/>
      <c r="AI403" s="112"/>
      <c r="AJ403" s="112"/>
      <c r="AK403" s="112"/>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row>
    <row r="404" spans="24:93" s="64" customFormat="1" ht="14" x14ac:dyDescent="0.15">
      <c r="X404" s="63"/>
      <c r="Y404" s="112"/>
      <c r="Z404" s="112"/>
      <c r="AA404" s="112"/>
      <c r="AB404" s="112"/>
      <c r="AC404" s="112"/>
      <c r="AD404" s="112"/>
      <c r="AE404" s="112"/>
      <c r="AF404" s="112"/>
      <c r="AG404" s="112"/>
      <c r="AH404" s="112"/>
      <c r="AI404" s="112"/>
      <c r="AJ404" s="112"/>
      <c r="AK404" s="112"/>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row>
    <row r="405" spans="24:93" s="64" customFormat="1" ht="14" x14ac:dyDescent="0.15">
      <c r="X405" s="63"/>
      <c r="Y405" s="112"/>
      <c r="Z405" s="112"/>
      <c r="AA405" s="112"/>
      <c r="AB405" s="112"/>
      <c r="AC405" s="112"/>
      <c r="AD405" s="112"/>
      <c r="AE405" s="112"/>
      <c r="AF405" s="112"/>
      <c r="AG405" s="112"/>
      <c r="AH405" s="112"/>
      <c r="AI405" s="112"/>
      <c r="AJ405" s="112"/>
      <c r="AK405" s="112"/>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row>
    <row r="406" spans="24:93" s="64" customFormat="1" ht="14" x14ac:dyDescent="0.15">
      <c r="X406" s="63"/>
      <c r="Y406" s="112"/>
      <c r="Z406" s="112"/>
      <c r="AA406" s="112"/>
      <c r="AB406" s="112"/>
      <c r="AC406" s="112"/>
      <c r="AD406" s="112"/>
      <c r="AE406" s="112"/>
      <c r="AF406" s="112"/>
      <c r="AG406" s="112"/>
      <c r="AH406" s="112"/>
      <c r="AI406" s="112"/>
      <c r="AJ406" s="112"/>
      <c r="AK406" s="112"/>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row>
    <row r="407" spans="24:93" s="64" customFormat="1" ht="14" x14ac:dyDescent="0.15">
      <c r="X407" s="63"/>
      <c r="Y407" s="112"/>
      <c r="Z407" s="112"/>
      <c r="AA407" s="112"/>
      <c r="AB407" s="112"/>
      <c r="AC407" s="112"/>
      <c r="AD407" s="112"/>
      <c r="AE407" s="112"/>
      <c r="AF407" s="112"/>
      <c r="AG407" s="112"/>
      <c r="AH407" s="112"/>
      <c r="AI407" s="112"/>
      <c r="AJ407" s="112"/>
      <c r="AK407" s="112"/>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row>
    <row r="408" spans="24:93" s="64" customFormat="1" ht="14" x14ac:dyDescent="0.15">
      <c r="X408" s="63"/>
      <c r="Y408" s="112"/>
      <c r="Z408" s="112"/>
      <c r="AA408" s="112"/>
      <c r="AB408" s="112"/>
      <c r="AC408" s="112"/>
      <c r="AD408" s="112"/>
      <c r="AE408" s="112"/>
      <c r="AF408" s="112"/>
      <c r="AG408" s="112"/>
      <c r="AH408" s="112"/>
      <c r="AI408" s="112"/>
      <c r="AJ408" s="112"/>
      <c r="AK408" s="112"/>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row>
    <row r="409" spans="24:93" s="64" customFormat="1" ht="14" x14ac:dyDescent="0.15">
      <c r="X409" s="63"/>
      <c r="Y409" s="112"/>
      <c r="Z409" s="112"/>
      <c r="AA409" s="112"/>
      <c r="AB409" s="112"/>
      <c r="AC409" s="112"/>
      <c r="AD409" s="112"/>
      <c r="AE409" s="112"/>
      <c r="AF409" s="112"/>
      <c r="AG409" s="112"/>
      <c r="AH409" s="112"/>
      <c r="AI409" s="112"/>
      <c r="AJ409" s="112"/>
      <c r="AK409" s="112"/>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row>
    <row r="410" spans="24:93" s="64" customFormat="1" ht="14" x14ac:dyDescent="0.15">
      <c r="X410" s="63"/>
      <c r="Y410" s="112"/>
      <c r="Z410" s="112"/>
      <c r="AA410" s="112"/>
      <c r="AB410" s="112"/>
      <c r="AC410" s="112"/>
      <c r="AD410" s="112"/>
      <c r="AE410" s="112"/>
      <c r="AF410" s="112"/>
      <c r="AG410" s="112"/>
      <c r="AH410" s="112"/>
      <c r="AI410" s="112"/>
      <c r="AJ410" s="112"/>
      <c r="AK410" s="112"/>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row>
    <row r="411" spans="24:93" s="64" customFormat="1" ht="14" x14ac:dyDescent="0.15">
      <c r="X411" s="63"/>
      <c r="Y411" s="112"/>
      <c r="Z411" s="112"/>
      <c r="AA411" s="112"/>
      <c r="AB411" s="112"/>
      <c r="AC411" s="112"/>
      <c r="AD411" s="112"/>
      <c r="AE411" s="112"/>
      <c r="AF411" s="112"/>
      <c r="AG411" s="112"/>
      <c r="AH411" s="112"/>
      <c r="AI411" s="112"/>
      <c r="AJ411" s="112"/>
      <c r="AK411" s="112"/>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row>
    <row r="412" spans="24:93" s="64" customFormat="1" ht="14" x14ac:dyDescent="0.15">
      <c r="X412" s="63"/>
      <c r="Y412" s="112"/>
      <c r="Z412" s="112"/>
      <c r="AA412" s="112"/>
      <c r="AB412" s="112"/>
      <c r="AC412" s="112"/>
      <c r="AD412" s="112"/>
      <c r="AE412" s="112"/>
      <c r="AF412" s="112"/>
      <c r="AG412" s="112"/>
      <c r="AH412" s="112"/>
      <c r="AI412" s="112"/>
      <c r="AJ412" s="112"/>
      <c r="AK412" s="112"/>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row>
    <row r="413" spans="24:93" s="64" customFormat="1" ht="14" x14ac:dyDescent="0.15">
      <c r="X413" s="63"/>
      <c r="Y413" s="112"/>
      <c r="Z413" s="112"/>
      <c r="AA413" s="112"/>
      <c r="AB413" s="112"/>
      <c r="AC413" s="112"/>
      <c r="AD413" s="112"/>
      <c r="AE413" s="112"/>
      <c r="AF413" s="112"/>
      <c r="AG413" s="112"/>
      <c r="AH413" s="112"/>
      <c r="AI413" s="112"/>
      <c r="AJ413" s="112"/>
      <c r="AK413" s="112"/>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row>
    <row r="414" spans="24:93" s="64" customFormat="1" ht="14" x14ac:dyDescent="0.15">
      <c r="X414" s="63"/>
      <c r="Y414" s="112"/>
      <c r="Z414" s="112"/>
      <c r="AA414" s="112"/>
      <c r="AB414" s="112"/>
      <c r="AC414" s="112"/>
      <c r="AD414" s="112"/>
      <c r="AE414" s="112"/>
      <c r="AF414" s="112"/>
      <c r="AG414" s="112"/>
      <c r="AH414" s="112"/>
      <c r="AI414" s="112"/>
      <c r="AJ414" s="112"/>
      <c r="AK414" s="112"/>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row>
    <row r="415" spans="24:93" s="64" customFormat="1" ht="14" x14ac:dyDescent="0.15">
      <c r="X415" s="63"/>
      <c r="Y415" s="112"/>
      <c r="Z415" s="112"/>
      <c r="AA415" s="112"/>
      <c r="AB415" s="112"/>
      <c r="AC415" s="112"/>
      <c r="AD415" s="112"/>
      <c r="AE415" s="112"/>
      <c r="AF415" s="112"/>
      <c r="AG415" s="112"/>
      <c r="AH415" s="112"/>
      <c r="AI415" s="112"/>
      <c r="AJ415" s="112"/>
      <c r="AK415" s="112"/>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row>
    <row r="416" spans="24:93" s="64" customFormat="1" ht="14" x14ac:dyDescent="0.15">
      <c r="X416" s="63"/>
      <c r="Y416" s="112"/>
      <c r="Z416" s="112"/>
      <c r="AA416" s="112"/>
      <c r="AB416" s="112"/>
      <c r="AC416" s="112"/>
      <c r="AD416" s="112"/>
      <c r="AE416" s="112"/>
      <c r="AF416" s="112"/>
      <c r="AG416" s="112"/>
      <c r="AH416" s="112"/>
      <c r="AI416" s="112"/>
      <c r="AJ416" s="112"/>
      <c r="AK416" s="112"/>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row>
    <row r="417" spans="24:93" s="64" customFormat="1" ht="14" x14ac:dyDescent="0.15">
      <c r="X417" s="63"/>
      <c r="Y417" s="112"/>
      <c r="Z417" s="112"/>
      <c r="AA417" s="112"/>
      <c r="AB417" s="112"/>
      <c r="AC417" s="112"/>
      <c r="AD417" s="112"/>
      <c r="AE417" s="112"/>
      <c r="AF417" s="112"/>
      <c r="AG417" s="112"/>
      <c r="AH417" s="112"/>
      <c r="AI417" s="112"/>
      <c r="AJ417" s="112"/>
      <c r="AK417" s="112"/>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row>
    <row r="418" spans="24:93" s="64" customFormat="1" ht="14" x14ac:dyDescent="0.15">
      <c r="X418" s="63"/>
      <c r="Y418" s="112"/>
      <c r="Z418" s="112"/>
      <c r="AA418" s="112"/>
      <c r="AB418" s="112"/>
      <c r="AC418" s="112"/>
      <c r="AD418" s="112"/>
      <c r="AE418" s="112"/>
      <c r="AF418" s="112"/>
      <c r="AG418" s="112"/>
      <c r="AH418" s="112"/>
      <c r="AI418" s="112"/>
      <c r="AJ418" s="112"/>
      <c r="AK418" s="112"/>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row>
    <row r="419" spans="24:93" s="64" customFormat="1" ht="14" x14ac:dyDescent="0.15">
      <c r="X419" s="63"/>
      <c r="Y419" s="112"/>
      <c r="Z419" s="112"/>
      <c r="AA419" s="112"/>
      <c r="AB419" s="112"/>
      <c r="AC419" s="112"/>
      <c r="AD419" s="112"/>
      <c r="AE419" s="112"/>
      <c r="AF419" s="112"/>
      <c r="AG419" s="112"/>
      <c r="AH419" s="112"/>
      <c r="AI419" s="112"/>
      <c r="AJ419" s="112"/>
      <c r="AK419" s="112"/>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row>
    <row r="420" spans="24:93" s="64" customFormat="1" ht="14" x14ac:dyDescent="0.15">
      <c r="X420" s="63"/>
      <c r="Y420" s="112"/>
      <c r="Z420" s="112"/>
      <c r="AA420" s="112"/>
      <c r="AB420" s="112"/>
      <c r="AC420" s="112"/>
      <c r="AD420" s="112"/>
      <c r="AE420" s="112"/>
      <c r="AF420" s="112"/>
      <c r="AG420" s="112"/>
      <c r="AH420" s="112"/>
      <c r="AI420" s="112"/>
      <c r="AJ420" s="112"/>
      <c r="AK420" s="112"/>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row>
    <row r="421" spans="24:93" s="64" customFormat="1" ht="14" x14ac:dyDescent="0.15">
      <c r="X421" s="63"/>
      <c r="Y421" s="112"/>
      <c r="Z421" s="112"/>
      <c r="AA421" s="112"/>
      <c r="AB421" s="112"/>
      <c r="AC421" s="112"/>
      <c r="AD421" s="112"/>
      <c r="AE421" s="112"/>
      <c r="AF421" s="112"/>
      <c r="AG421" s="112"/>
      <c r="AH421" s="112"/>
      <c r="AI421" s="112"/>
      <c r="AJ421" s="112"/>
      <c r="AK421" s="112"/>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row>
    <row r="422" spans="24:93" s="64" customFormat="1" ht="14" x14ac:dyDescent="0.15">
      <c r="X422" s="63"/>
      <c r="Y422" s="112"/>
      <c r="Z422" s="112"/>
      <c r="AA422" s="112"/>
      <c r="AB422" s="112"/>
      <c r="AC422" s="112"/>
      <c r="AD422" s="112"/>
      <c r="AE422" s="112"/>
      <c r="AF422" s="112"/>
      <c r="AG422" s="112"/>
      <c r="AH422" s="112"/>
      <c r="AI422" s="112"/>
      <c r="AJ422" s="112"/>
      <c r="AK422" s="112"/>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row>
    <row r="423" spans="24:93" s="64" customFormat="1" ht="14" x14ac:dyDescent="0.15">
      <c r="X423" s="63"/>
      <c r="Y423" s="112"/>
      <c r="Z423" s="112"/>
      <c r="AA423" s="112"/>
      <c r="AB423" s="112"/>
      <c r="AC423" s="112"/>
      <c r="AD423" s="112"/>
      <c r="AE423" s="112"/>
      <c r="AF423" s="112"/>
      <c r="AG423" s="112"/>
      <c r="AH423" s="112"/>
      <c r="AI423" s="112"/>
      <c r="AJ423" s="112"/>
      <c r="AK423" s="112"/>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row>
    <row r="424" spans="24:93" s="64" customFormat="1" ht="14" x14ac:dyDescent="0.15">
      <c r="X424" s="63"/>
      <c r="Y424" s="112"/>
      <c r="Z424" s="112"/>
      <c r="AA424" s="112"/>
      <c r="AB424" s="112"/>
      <c r="AC424" s="112"/>
      <c r="AD424" s="112"/>
      <c r="AE424" s="112"/>
      <c r="AF424" s="112"/>
      <c r="AG424" s="112"/>
      <c r="AH424" s="112"/>
      <c r="AI424" s="112"/>
      <c r="AJ424" s="112"/>
      <c r="AK424" s="112"/>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row>
    <row r="425" spans="24:93" s="64" customFormat="1" ht="14" x14ac:dyDescent="0.15">
      <c r="X425" s="63"/>
      <c r="Y425" s="112"/>
      <c r="Z425" s="112"/>
      <c r="AA425" s="112"/>
      <c r="AB425" s="112"/>
      <c r="AC425" s="112"/>
      <c r="AD425" s="112"/>
      <c r="AE425" s="112"/>
      <c r="AF425" s="112"/>
      <c r="AG425" s="112"/>
      <c r="AH425" s="112"/>
      <c r="AI425" s="112"/>
      <c r="AJ425" s="112"/>
      <c r="AK425" s="112"/>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row>
    <row r="426" spans="24:93" s="64" customFormat="1" ht="14" x14ac:dyDescent="0.15">
      <c r="X426" s="63"/>
      <c r="Y426" s="112"/>
      <c r="Z426" s="112"/>
      <c r="AA426" s="112"/>
      <c r="AB426" s="112"/>
      <c r="AC426" s="112"/>
      <c r="AD426" s="112"/>
      <c r="AE426" s="112"/>
      <c r="AF426" s="112"/>
      <c r="AG426" s="112"/>
      <c r="AH426" s="112"/>
      <c r="AI426" s="112"/>
      <c r="AJ426" s="112"/>
      <c r="AK426" s="112"/>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row>
    <row r="427" spans="24:93" s="64" customFormat="1" ht="14" x14ac:dyDescent="0.15">
      <c r="X427" s="63"/>
      <c r="Y427" s="112"/>
      <c r="Z427" s="112"/>
      <c r="AA427" s="112"/>
      <c r="AB427" s="112"/>
      <c r="AC427" s="112"/>
      <c r="AD427" s="112"/>
      <c r="AE427" s="112"/>
      <c r="AF427" s="112"/>
      <c r="AG427" s="112"/>
      <c r="AH427" s="112"/>
      <c r="AI427" s="112"/>
      <c r="AJ427" s="112"/>
      <c r="AK427" s="112"/>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row>
    <row r="428" spans="24:93" s="64" customFormat="1" ht="14" x14ac:dyDescent="0.15">
      <c r="X428" s="63"/>
      <c r="Y428" s="112"/>
      <c r="Z428" s="112"/>
      <c r="AA428" s="112"/>
      <c r="AB428" s="112"/>
      <c r="AC428" s="112"/>
      <c r="AD428" s="112"/>
      <c r="AE428" s="112"/>
      <c r="AF428" s="112"/>
      <c r="AG428" s="112"/>
      <c r="AH428" s="112"/>
      <c r="AI428" s="112"/>
      <c r="AJ428" s="112"/>
      <c r="AK428" s="112"/>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row>
    <row r="429" spans="24:93" s="64" customFormat="1" ht="14" x14ac:dyDescent="0.15">
      <c r="X429" s="63"/>
      <c r="Y429" s="112"/>
      <c r="Z429" s="112"/>
      <c r="AA429" s="112"/>
      <c r="AB429" s="112"/>
      <c r="AC429" s="112"/>
      <c r="AD429" s="112"/>
      <c r="AE429" s="112"/>
      <c r="AF429" s="112"/>
      <c r="AG429" s="112"/>
      <c r="AH429" s="112"/>
      <c r="AI429" s="112"/>
      <c r="AJ429" s="112"/>
      <c r="AK429" s="112"/>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row>
    <row r="430" spans="24:93" s="64" customFormat="1" ht="14" x14ac:dyDescent="0.15">
      <c r="X430" s="63"/>
      <c r="Y430" s="112"/>
      <c r="Z430" s="112"/>
      <c r="AA430" s="112"/>
      <c r="AB430" s="112"/>
      <c r="AC430" s="112"/>
      <c r="AD430" s="112"/>
      <c r="AE430" s="112"/>
      <c r="AF430" s="112"/>
      <c r="AG430" s="112"/>
      <c r="AH430" s="112"/>
      <c r="AI430" s="112"/>
      <c r="AJ430" s="112"/>
      <c r="AK430" s="112"/>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row>
    <row r="431" spans="24:93" s="64" customFormat="1" ht="14" x14ac:dyDescent="0.15">
      <c r="X431" s="63"/>
      <c r="Y431" s="112"/>
      <c r="Z431" s="112"/>
      <c r="AA431" s="112"/>
      <c r="AB431" s="112"/>
      <c r="AC431" s="112"/>
      <c r="AD431" s="112"/>
      <c r="AE431" s="112"/>
      <c r="AF431" s="112"/>
      <c r="AG431" s="112"/>
      <c r="AH431" s="112"/>
      <c r="AI431" s="112"/>
      <c r="AJ431" s="112"/>
      <c r="AK431" s="112"/>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row>
    <row r="432" spans="24:93" s="64" customFormat="1" ht="14" x14ac:dyDescent="0.15">
      <c r="X432" s="63"/>
      <c r="Y432" s="112"/>
      <c r="Z432" s="112"/>
      <c r="AA432" s="112"/>
      <c r="AB432" s="112"/>
      <c r="AC432" s="112"/>
      <c r="AD432" s="112"/>
      <c r="AE432" s="112"/>
      <c r="AF432" s="112"/>
      <c r="AG432" s="112"/>
      <c r="AH432" s="112"/>
      <c r="AI432" s="112"/>
      <c r="AJ432" s="112"/>
      <c r="AK432" s="112"/>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row>
    <row r="433" spans="24:93" s="64" customFormat="1" ht="14" x14ac:dyDescent="0.15">
      <c r="X433" s="63"/>
      <c r="Y433" s="112"/>
      <c r="Z433" s="112"/>
      <c r="AA433" s="112"/>
      <c r="AB433" s="112"/>
      <c r="AC433" s="112"/>
      <c r="AD433" s="112"/>
      <c r="AE433" s="112"/>
      <c r="AF433" s="112"/>
      <c r="AG433" s="112"/>
      <c r="AH433" s="112"/>
      <c r="AI433" s="112"/>
      <c r="AJ433" s="112"/>
      <c r="AK433" s="112"/>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row>
    <row r="434" spans="24:93" s="64" customFormat="1" ht="14" x14ac:dyDescent="0.15">
      <c r="X434" s="63"/>
      <c r="Y434" s="112"/>
      <c r="Z434" s="112"/>
      <c r="AA434" s="112"/>
      <c r="AB434" s="112"/>
      <c r="AC434" s="112"/>
      <c r="AD434" s="112"/>
      <c r="AE434" s="112"/>
      <c r="AF434" s="112"/>
      <c r="AG434" s="112"/>
      <c r="AH434" s="112"/>
      <c r="AI434" s="112"/>
      <c r="AJ434" s="112"/>
      <c r="AK434" s="112"/>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row>
    <row r="435" spans="24:93" s="64" customFormat="1" ht="14" x14ac:dyDescent="0.15">
      <c r="X435" s="63"/>
      <c r="Y435" s="112"/>
      <c r="Z435" s="112"/>
      <c r="AA435" s="112"/>
      <c r="AB435" s="112"/>
      <c r="AC435" s="112"/>
      <c r="AD435" s="112"/>
      <c r="AE435" s="112"/>
      <c r="AF435" s="112"/>
      <c r="AG435" s="112"/>
      <c r="AH435" s="112"/>
      <c r="AI435" s="112"/>
      <c r="AJ435" s="112"/>
      <c r="AK435" s="112"/>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row>
    <row r="436" spans="24:93" s="64" customFormat="1" ht="14" x14ac:dyDescent="0.15">
      <c r="X436" s="63"/>
      <c r="Y436" s="112"/>
      <c r="Z436" s="112"/>
      <c r="AA436" s="112"/>
      <c r="AB436" s="112"/>
      <c r="AC436" s="112"/>
      <c r="AD436" s="112"/>
      <c r="AE436" s="112"/>
      <c r="AF436" s="112"/>
      <c r="AG436" s="112"/>
      <c r="AH436" s="112"/>
      <c r="AI436" s="112"/>
      <c r="AJ436" s="112"/>
      <c r="AK436" s="112"/>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row>
    <row r="437" spans="24:93" s="64" customFormat="1" ht="14" x14ac:dyDescent="0.15">
      <c r="X437" s="63"/>
      <c r="Y437" s="112"/>
      <c r="Z437" s="112"/>
      <c r="AA437" s="112"/>
      <c r="AB437" s="112"/>
      <c r="AC437" s="112"/>
      <c r="AD437" s="112"/>
      <c r="AE437" s="112"/>
      <c r="AF437" s="112"/>
      <c r="AG437" s="112"/>
      <c r="AH437" s="112"/>
      <c r="AI437" s="112"/>
      <c r="AJ437" s="112"/>
      <c r="AK437" s="112"/>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row>
    <row r="438" spans="24:93" s="64" customFormat="1" ht="14" x14ac:dyDescent="0.15">
      <c r="X438" s="63"/>
      <c r="Y438" s="112"/>
      <c r="Z438" s="112"/>
      <c r="AA438" s="112"/>
      <c r="AB438" s="112"/>
      <c r="AC438" s="112"/>
      <c r="AD438" s="112"/>
      <c r="AE438" s="112"/>
      <c r="AF438" s="112"/>
      <c r="AG438" s="112"/>
      <c r="AH438" s="112"/>
      <c r="AI438" s="112"/>
      <c r="AJ438" s="112"/>
      <c r="AK438" s="112"/>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row>
    <row r="439" spans="24:93" s="64" customFormat="1" ht="14" x14ac:dyDescent="0.15">
      <c r="X439" s="63"/>
      <c r="Y439" s="112"/>
      <c r="Z439" s="112"/>
      <c r="AA439" s="112"/>
      <c r="AB439" s="112"/>
      <c r="AC439" s="112"/>
      <c r="AD439" s="112"/>
      <c r="AE439" s="112"/>
      <c r="AF439" s="112"/>
      <c r="AG439" s="112"/>
      <c r="AH439" s="112"/>
      <c r="AI439" s="112"/>
      <c r="AJ439" s="112"/>
      <c r="AK439" s="112"/>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row>
    <row r="440" spans="24:93" s="64" customFormat="1" ht="14" x14ac:dyDescent="0.15">
      <c r="X440" s="63"/>
      <c r="Y440" s="112"/>
      <c r="Z440" s="112"/>
      <c r="AA440" s="112"/>
      <c r="AB440" s="112"/>
      <c r="AC440" s="112"/>
      <c r="AD440" s="112"/>
      <c r="AE440" s="112"/>
      <c r="AF440" s="112"/>
      <c r="AG440" s="112"/>
      <c r="AH440" s="112"/>
      <c r="AI440" s="112"/>
      <c r="AJ440" s="112"/>
      <c r="AK440" s="112"/>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row>
    <row r="441" spans="24:93" s="64" customFormat="1" ht="14" x14ac:dyDescent="0.15">
      <c r="X441" s="63"/>
      <c r="Y441" s="112"/>
      <c r="Z441" s="112"/>
      <c r="AA441" s="112"/>
      <c r="AB441" s="112"/>
      <c r="AC441" s="112"/>
      <c r="AD441" s="112"/>
      <c r="AE441" s="112"/>
      <c r="AF441" s="112"/>
      <c r="AG441" s="112"/>
      <c r="AH441" s="112"/>
      <c r="AI441" s="112"/>
      <c r="AJ441" s="112"/>
      <c r="AK441" s="112"/>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row>
    <row r="442" spans="24:93" s="64" customFormat="1" ht="14" x14ac:dyDescent="0.15">
      <c r="X442" s="63"/>
      <c r="Y442" s="112"/>
      <c r="Z442" s="112"/>
      <c r="AA442" s="112"/>
      <c r="AB442" s="112"/>
      <c r="AC442" s="112"/>
      <c r="AD442" s="112"/>
      <c r="AE442" s="112"/>
      <c r="AF442" s="112"/>
      <c r="AG442" s="112"/>
      <c r="AH442" s="112"/>
      <c r="AI442" s="112"/>
      <c r="AJ442" s="112"/>
      <c r="AK442" s="112"/>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row>
    <row r="443" spans="24:93" s="64" customFormat="1" ht="14" x14ac:dyDescent="0.15">
      <c r="X443" s="63"/>
      <c r="Y443" s="112"/>
      <c r="Z443" s="112"/>
      <c r="AA443" s="112"/>
      <c r="AB443" s="112"/>
      <c r="AC443" s="112"/>
      <c r="AD443" s="112"/>
      <c r="AE443" s="112"/>
      <c r="AF443" s="112"/>
      <c r="AG443" s="112"/>
      <c r="AH443" s="112"/>
      <c r="AI443" s="112"/>
      <c r="AJ443" s="112"/>
      <c r="AK443" s="112"/>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row>
    <row r="444" spans="24:93" s="64" customFormat="1" ht="14" x14ac:dyDescent="0.15">
      <c r="X444" s="63"/>
      <c r="Y444" s="112"/>
      <c r="Z444" s="112"/>
      <c r="AA444" s="112"/>
      <c r="AB444" s="112"/>
      <c r="AC444" s="112"/>
      <c r="AD444" s="112"/>
      <c r="AE444" s="112"/>
      <c r="AF444" s="112"/>
      <c r="AG444" s="112"/>
      <c r="AH444" s="112"/>
      <c r="AI444" s="112"/>
      <c r="AJ444" s="112"/>
      <c r="AK444" s="112"/>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row>
    <row r="445" spans="24:93" s="64" customFormat="1" ht="14" x14ac:dyDescent="0.15">
      <c r="X445" s="63"/>
      <c r="Y445" s="112"/>
      <c r="Z445" s="112"/>
      <c r="AA445" s="112"/>
      <c r="AB445" s="112"/>
      <c r="AC445" s="112"/>
      <c r="AD445" s="112"/>
      <c r="AE445" s="112"/>
      <c r="AF445" s="112"/>
      <c r="AG445" s="112"/>
      <c r="AH445" s="112"/>
      <c r="AI445" s="112"/>
      <c r="AJ445" s="112"/>
      <c r="AK445" s="112"/>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row>
    <row r="446" spans="24:93" s="64" customFormat="1" ht="14" x14ac:dyDescent="0.15">
      <c r="X446" s="63"/>
      <c r="Y446" s="112"/>
      <c r="Z446" s="112"/>
      <c r="AA446" s="112"/>
      <c r="AB446" s="112"/>
      <c r="AC446" s="112"/>
      <c r="AD446" s="112"/>
      <c r="AE446" s="112"/>
      <c r="AF446" s="112"/>
      <c r="AG446" s="112"/>
      <c r="AH446" s="112"/>
      <c r="AI446" s="112"/>
      <c r="AJ446" s="112"/>
      <c r="AK446" s="112"/>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row>
    <row r="447" spans="24:93" s="64" customFormat="1" ht="14" x14ac:dyDescent="0.15">
      <c r="X447" s="63"/>
      <c r="Y447" s="112"/>
      <c r="Z447" s="112"/>
      <c r="AA447" s="112"/>
      <c r="AB447" s="112"/>
      <c r="AC447" s="112"/>
      <c r="AD447" s="112"/>
      <c r="AE447" s="112"/>
      <c r="AF447" s="112"/>
      <c r="AG447" s="112"/>
      <c r="AH447" s="112"/>
      <c r="AI447" s="112"/>
      <c r="AJ447" s="112"/>
      <c r="AK447" s="112"/>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row>
    <row r="448" spans="24:93" s="64" customFormat="1" ht="14" x14ac:dyDescent="0.15">
      <c r="X448" s="63"/>
      <c r="Y448" s="112"/>
      <c r="Z448" s="112"/>
      <c r="AA448" s="112"/>
      <c r="AB448" s="112"/>
      <c r="AC448" s="112"/>
      <c r="AD448" s="112"/>
      <c r="AE448" s="112"/>
      <c r="AF448" s="112"/>
      <c r="AG448" s="112"/>
      <c r="AH448" s="112"/>
      <c r="AI448" s="112"/>
      <c r="AJ448" s="112"/>
      <c r="AK448" s="112"/>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row>
    <row r="449" spans="24:93" s="64" customFormat="1" ht="14" x14ac:dyDescent="0.15">
      <c r="X449" s="63"/>
      <c r="Y449" s="112"/>
      <c r="Z449" s="112"/>
      <c r="AA449" s="112"/>
      <c r="AB449" s="112"/>
      <c r="AC449" s="112"/>
      <c r="AD449" s="112"/>
      <c r="AE449" s="112"/>
      <c r="AF449" s="112"/>
      <c r="AG449" s="112"/>
      <c r="AH449" s="112"/>
      <c r="AI449" s="112"/>
      <c r="AJ449" s="112"/>
      <c r="AK449" s="112"/>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row>
    <row r="450" spans="24:93" s="64" customFormat="1" ht="14" x14ac:dyDescent="0.15">
      <c r="X450" s="63"/>
      <c r="Y450" s="112"/>
      <c r="Z450" s="112"/>
      <c r="AA450" s="112"/>
      <c r="AB450" s="112"/>
      <c r="AC450" s="112"/>
      <c r="AD450" s="112"/>
      <c r="AE450" s="112"/>
      <c r="AF450" s="112"/>
      <c r="AG450" s="112"/>
      <c r="AH450" s="112"/>
      <c r="AI450" s="112"/>
      <c r="AJ450" s="112"/>
      <c r="AK450" s="112"/>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row>
    <row r="451" spans="24:93" s="64" customFormat="1" ht="14" x14ac:dyDescent="0.15">
      <c r="X451" s="63"/>
      <c r="Y451" s="112"/>
      <c r="Z451" s="112"/>
      <c r="AA451" s="112"/>
      <c r="AB451" s="112"/>
      <c r="AC451" s="112"/>
      <c r="AD451" s="112"/>
      <c r="AE451" s="112"/>
      <c r="AF451" s="112"/>
      <c r="AG451" s="112"/>
      <c r="AH451" s="112"/>
      <c r="AI451" s="112"/>
      <c r="AJ451" s="112"/>
      <c r="AK451" s="112"/>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row>
    <row r="452" spans="24:93" s="64" customFormat="1" ht="14" x14ac:dyDescent="0.15">
      <c r="X452" s="63"/>
      <c r="Y452" s="112"/>
      <c r="Z452" s="112"/>
      <c r="AA452" s="112"/>
      <c r="AB452" s="112"/>
      <c r="AC452" s="112"/>
      <c r="AD452" s="112"/>
      <c r="AE452" s="112"/>
      <c r="AF452" s="112"/>
      <c r="AG452" s="112"/>
      <c r="AH452" s="112"/>
      <c r="AI452" s="112"/>
      <c r="AJ452" s="112"/>
      <c r="AK452" s="112"/>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row>
    <row r="453" spans="24:93" s="64" customFormat="1" ht="14" x14ac:dyDescent="0.15">
      <c r="X453" s="63"/>
      <c r="Y453" s="112"/>
      <c r="Z453" s="112"/>
      <c r="AA453" s="112"/>
      <c r="AB453" s="112"/>
      <c r="AC453" s="112"/>
      <c r="AD453" s="112"/>
      <c r="AE453" s="112"/>
      <c r="AF453" s="112"/>
      <c r="AG453" s="112"/>
      <c r="AH453" s="112"/>
      <c r="AI453" s="112"/>
      <c r="AJ453" s="112"/>
      <c r="AK453" s="112"/>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row>
    <row r="454" spans="24:93" s="64" customFormat="1" ht="14" x14ac:dyDescent="0.15">
      <c r="X454" s="63"/>
      <c r="Y454" s="112"/>
      <c r="Z454" s="112"/>
      <c r="AA454" s="112"/>
      <c r="AB454" s="112"/>
      <c r="AC454" s="112"/>
      <c r="AD454" s="112"/>
      <c r="AE454" s="112"/>
      <c r="AF454" s="112"/>
      <c r="AG454" s="112"/>
      <c r="AH454" s="112"/>
      <c r="AI454" s="112"/>
      <c r="AJ454" s="112"/>
      <c r="AK454" s="112"/>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row>
    <row r="455" spans="24:93" s="64" customFormat="1" ht="14" x14ac:dyDescent="0.15">
      <c r="X455" s="63"/>
      <c r="Y455" s="112"/>
      <c r="Z455" s="112"/>
      <c r="AA455" s="112"/>
      <c r="AB455" s="112"/>
      <c r="AC455" s="112"/>
      <c r="AD455" s="112"/>
      <c r="AE455" s="112"/>
      <c r="AF455" s="112"/>
      <c r="AG455" s="112"/>
      <c r="AH455" s="112"/>
      <c r="AI455" s="112"/>
      <c r="AJ455" s="112"/>
      <c r="AK455" s="112"/>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row>
    <row r="456" spans="24:93" s="64" customFormat="1" ht="14" x14ac:dyDescent="0.15">
      <c r="X456" s="63"/>
      <c r="Y456" s="112"/>
      <c r="Z456" s="112"/>
      <c r="AA456" s="112"/>
      <c r="AB456" s="112"/>
      <c r="AC456" s="112"/>
      <c r="AD456" s="112"/>
      <c r="AE456" s="112"/>
      <c r="AF456" s="112"/>
      <c r="AG456" s="112"/>
      <c r="AH456" s="112"/>
      <c r="AI456" s="112"/>
      <c r="AJ456" s="112"/>
      <c r="AK456" s="112"/>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row>
    <row r="457" spans="24:93" s="64" customFormat="1" ht="14" x14ac:dyDescent="0.15">
      <c r="X457" s="63"/>
      <c r="Y457" s="112"/>
      <c r="Z457" s="112"/>
      <c r="AA457" s="112"/>
      <c r="AB457" s="112"/>
      <c r="AC457" s="112"/>
      <c r="AD457" s="112"/>
      <c r="AE457" s="112"/>
      <c r="AF457" s="112"/>
      <c r="AG457" s="112"/>
      <c r="AH457" s="112"/>
      <c r="AI457" s="112"/>
      <c r="AJ457" s="112"/>
      <c r="AK457" s="112"/>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row>
    <row r="458" spans="24:93" s="64" customFormat="1" ht="14" x14ac:dyDescent="0.15">
      <c r="X458" s="63"/>
      <c r="Y458" s="112"/>
      <c r="Z458" s="112"/>
      <c r="AA458" s="112"/>
      <c r="AB458" s="112"/>
      <c r="AC458" s="112"/>
      <c r="AD458" s="112"/>
      <c r="AE458" s="112"/>
      <c r="AF458" s="112"/>
      <c r="AG458" s="112"/>
      <c r="AH458" s="112"/>
      <c r="AI458" s="112"/>
      <c r="AJ458" s="112"/>
      <c r="AK458" s="112"/>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row>
    <row r="459" spans="24:93" s="64" customFormat="1" ht="14" x14ac:dyDescent="0.15">
      <c r="X459" s="63"/>
      <c r="Y459" s="112"/>
      <c r="Z459" s="112"/>
      <c r="AA459" s="112"/>
      <c r="AB459" s="112"/>
      <c r="AC459" s="112"/>
      <c r="AD459" s="112"/>
      <c r="AE459" s="112"/>
      <c r="AF459" s="112"/>
      <c r="AG459" s="112"/>
      <c r="AH459" s="112"/>
      <c r="AI459" s="112"/>
      <c r="AJ459" s="112"/>
      <c r="AK459" s="112"/>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row>
    <row r="460" spans="24:93" s="64" customFormat="1" ht="14" x14ac:dyDescent="0.15">
      <c r="X460" s="63"/>
      <c r="Y460" s="112"/>
      <c r="Z460" s="112"/>
      <c r="AA460" s="112"/>
      <c r="AB460" s="112"/>
      <c r="AC460" s="112"/>
      <c r="AD460" s="112"/>
      <c r="AE460" s="112"/>
      <c r="AF460" s="112"/>
      <c r="AG460" s="112"/>
      <c r="AH460" s="112"/>
      <c r="AI460" s="112"/>
      <c r="AJ460" s="112"/>
      <c r="AK460" s="112"/>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row>
    <row r="461" spans="24:93" s="64" customFormat="1" ht="14" x14ac:dyDescent="0.15">
      <c r="X461" s="63"/>
      <c r="Y461" s="112"/>
      <c r="Z461" s="112"/>
      <c r="AA461" s="112"/>
      <c r="AB461" s="112"/>
      <c r="AC461" s="112"/>
      <c r="AD461" s="112"/>
      <c r="AE461" s="112"/>
      <c r="AF461" s="112"/>
      <c r="AG461" s="112"/>
      <c r="AH461" s="112"/>
      <c r="AI461" s="112"/>
      <c r="AJ461" s="112"/>
      <c r="AK461" s="112"/>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row>
    <row r="462" spans="24:93" s="64" customFormat="1" ht="14" x14ac:dyDescent="0.15">
      <c r="X462" s="63"/>
      <c r="Y462" s="112"/>
      <c r="Z462" s="112"/>
      <c r="AA462" s="112"/>
      <c r="AB462" s="112"/>
      <c r="AC462" s="112"/>
      <c r="AD462" s="112"/>
      <c r="AE462" s="112"/>
      <c r="AF462" s="112"/>
      <c r="AG462" s="112"/>
      <c r="AH462" s="112"/>
      <c r="AI462" s="112"/>
      <c r="AJ462" s="112"/>
      <c r="AK462" s="112"/>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row>
    <row r="463" spans="24:93" s="64" customFormat="1" ht="14" x14ac:dyDescent="0.15">
      <c r="X463" s="63"/>
      <c r="Y463" s="112"/>
      <c r="Z463" s="112"/>
      <c r="AA463" s="112"/>
      <c r="AB463" s="112"/>
      <c r="AC463" s="112"/>
      <c r="AD463" s="112"/>
      <c r="AE463" s="112"/>
      <c r="AF463" s="112"/>
      <c r="AG463" s="112"/>
      <c r="AH463" s="112"/>
      <c r="AI463" s="112"/>
      <c r="AJ463" s="112"/>
      <c r="AK463" s="112"/>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row>
    <row r="464" spans="24:93" s="64" customFormat="1" ht="14" x14ac:dyDescent="0.15">
      <c r="X464" s="63"/>
      <c r="Y464" s="112"/>
      <c r="Z464" s="112"/>
      <c r="AA464" s="112"/>
      <c r="AB464" s="112"/>
      <c r="AC464" s="112"/>
      <c r="AD464" s="112"/>
      <c r="AE464" s="112"/>
      <c r="AF464" s="112"/>
      <c r="AG464" s="112"/>
      <c r="AH464" s="112"/>
      <c r="AI464" s="112"/>
      <c r="AJ464" s="112"/>
      <c r="AK464" s="112"/>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row>
    <row r="465" spans="24:93" s="64" customFormat="1" ht="14" x14ac:dyDescent="0.15">
      <c r="X465" s="63"/>
      <c r="Y465" s="112"/>
      <c r="Z465" s="112"/>
      <c r="AA465" s="112"/>
      <c r="AB465" s="112"/>
      <c r="AC465" s="112"/>
      <c r="AD465" s="112"/>
      <c r="AE465" s="112"/>
      <c r="AF465" s="112"/>
      <c r="AG465" s="112"/>
      <c r="AH465" s="112"/>
      <c r="AI465" s="112"/>
      <c r="AJ465" s="112"/>
      <c r="AK465" s="112"/>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row>
    <row r="466" spans="24:93" s="64" customFormat="1" ht="14" x14ac:dyDescent="0.15">
      <c r="X466" s="63"/>
      <c r="Y466" s="112"/>
      <c r="Z466" s="112"/>
      <c r="AA466" s="112"/>
      <c r="AB466" s="112"/>
      <c r="AC466" s="112"/>
      <c r="AD466" s="112"/>
      <c r="AE466" s="112"/>
      <c r="AF466" s="112"/>
      <c r="AG466" s="112"/>
      <c r="AH466" s="112"/>
      <c r="AI466" s="112"/>
      <c r="AJ466" s="112"/>
      <c r="AK466" s="112"/>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row>
    <row r="467" spans="24:93" s="64" customFormat="1" ht="14" x14ac:dyDescent="0.15">
      <c r="X467" s="63"/>
      <c r="Y467" s="112"/>
      <c r="Z467" s="112"/>
      <c r="AA467" s="112"/>
      <c r="AB467" s="112"/>
      <c r="AC467" s="112"/>
      <c r="AD467" s="112"/>
      <c r="AE467" s="112"/>
      <c r="AF467" s="112"/>
      <c r="AG467" s="112"/>
      <c r="AH467" s="112"/>
      <c r="AI467" s="112"/>
      <c r="AJ467" s="112"/>
      <c r="AK467" s="112"/>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row>
    <row r="468" spans="24:93" s="64" customFormat="1" ht="14" x14ac:dyDescent="0.15">
      <c r="X468" s="63"/>
      <c r="Y468" s="112"/>
      <c r="Z468" s="112"/>
      <c r="AA468" s="112"/>
      <c r="AB468" s="112"/>
      <c r="AC468" s="112"/>
      <c r="AD468" s="112"/>
      <c r="AE468" s="112"/>
      <c r="AF468" s="112"/>
      <c r="AG468" s="112"/>
      <c r="AH468" s="112"/>
      <c r="AI468" s="112"/>
      <c r="AJ468" s="112"/>
      <c r="AK468" s="112"/>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row>
    <row r="469" spans="24:93" s="64" customFormat="1" ht="14" x14ac:dyDescent="0.15">
      <c r="X469" s="63"/>
      <c r="Y469" s="112"/>
      <c r="Z469" s="112"/>
      <c r="AA469" s="112"/>
      <c r="AB469" s="112"/>
      <c r="AC469" s="112"/>
      <c r="AD469" s="112"/>
      <c r="AE469" s="112"/>
      <c r="AF469" s="112"/>
      <c r="AG469" s="112"/>
      <c r="AH469" s="112"/>
      <c r="AI469" s="112"/>
      <c r="AJ469" s="112"/>
      <c r="AK469" s="112"/>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row>
    <row r="470" spans="24:93" s="64" customFormat="1" ht="14" x14ac:dyDescent="0.15">
      <c r="X470" s="63"/>
      <c r="Y470" s="112"/>
      <c r="Z470" s="112"/>
      <c r="AA470" s="112"/>
      <c r="AB470" s="112"/>
      <c r="AC470" s="112"/>
      <c r="AD470" s="112"/>
      <c r="AE470" s="112"/>
      <c r="AF470" s="112"/>
      <c r="AG470" s="112"/>
      <c r="AH470" s="112"/>
      <c r="AI470" s="112"/>
      <c r="AJ470" s="112"/>
      <c r="AK470" s="112"/>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row>
    <row r="471" spans="24:93" s="64" customFormat="1" ht="14" x14ac:dyDescent="0.15">
      <c r="X471" s="63"/>
      <c r="Y471" s="112"/>
      <c r="Z471" s="112"/>
      <c r="AA471" s="112"/>
      <c r="AB471" s="112"/>
      <c r="AC471" s="112"/>
      <c r="AD471" s="112"/>
      <c r="AE471" s="112"/>
      <c r="AF471" s="112"/>
      <c r="AG471" s="112"/>
      <c r="AH471" s="112"/>
      <c r="AI471" s="112"/>
      <c r="AJ471" s="112"/>
      <c r="AK471" s="112"/>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row>
    <row r="472" spans="24:93" s="64" customFormat="1" ht="14" x14ac:dyDescent="0.15">
      <c r="X472" s="63"/>
      <c r="Y472" s="112"/>
      <c r="Z472" s="112"/>
      <c r="AA472" s="112"/>
      <c r="AB472" s="112"/>
      <c r="AC472" s="112"/>
      <c r="AD472" s="112"/>
      <c r="AE472" s="112"/>
      <c r="AF472" s="112"/>
      <c r="AG472" s="112"/>
      <c r="AH472" s="112"/>
      <c r="AI472" s="112"/>
      <c r="AJ472" s="112"/>
      <c r="AK472" s="112"/>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row>
    <row r="473" spans="24:93" s="64" customFormat="1" ht="14" x14ac:dyDescent="0.15">
      <c r="X473" s="63"/>
      <c r="Y473" s="112"/>
      <c r="Z473" s="112"/>
      <c r="AA473" s="112"/>
      <c r="AB473" s="112"/>
      <c r="AC473" s="112"/>
      <c r="AD473" s="112"/>
      <c r="AE473" s="112"/>
      <c r="AF473" s="112"/>
      <c r="AG473" s="112"/>
      <c r="AH473" s="112"/>
      <c r="AI473" s="112"/>
      <c r="AJ473" s="112"/>
      <c r="AK473" s="112"/>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row>
    <row r="474" spans="24:93" s="64" customFormat="1" ht="14" x14ac:dyDescent="0.15">
      <c r="X474" s="63"/>
      <c r="Y474" s="112"/>
      <c r="Z474" s="112"/>
      <c r="AA474" s="112"/>
      <c r="AB474" s="112"/>
      <c r="AC474" s="112"/>
      <c r="AD474" s="112"/>
      <c r="AE474" s="112"/>
      <c r="AF474" s="112"/>
      <c r="AG474" s="112"/>
      <c r="AH474" s="112"/>
      <c r="AI474" s="112"/>
      <c r="AJ474" s="112"/>
      <c r="AK474" s="112"/>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row>
    <row r="475" spans="24:93" s="64" customFormat="1" ht="14" x14ac:dyDescent="0.15">
      <c r="X475" s="63"/>
      <c r="Y475" s="112"/>
      <c r="Z475" s="112"/>
      <c r="AA475" s="112"/>
      <c r="AB475" s="112"/>
      <c r="AC475" s="112"/>
      <c r="AD475" s="112"/>
      <c r="AE475" s="112"/>
      <c r="AF475" s="112"/>
      <c r="AG475" s="112"/>
      <c r="AH475" s="112"/>
      <c r="AI475" s="112"/>
      <c r="AJ475" s="112"/>
      <c r="AK475" s="112"/>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row>
    <row r="476" spans="24:93" s="64" customFormat="1" ht="14" x14ac:dyDescent="0.15">
      <c r="X476" s="63"/>
      <c r="Y476" s="112"/>
      <c r="Z476" s="112"/>
      <c r="AA476" s="112"/>
      <c r="AB476" s="112"/>
      <c r="AC476" s="112"/>
      <c r="AD476" s="112"/>
      <c r="AE476" s="112"/>
      <c r="AF476" s="112"/>
      <c r="AG476" s="112"/>
      <c r="AH476" s="112"/>
      <c r="AI476" s="112"/>
      <c r="AJ476" s="112"/>
      <c r="AK476" s="112"/>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row>
    <row r="477" spans="24:93" s="64" customFormat="1" ht="14" x14ac:dyDescent="0.15">
      <c r="X477" s="63"/>
      <c r="Y477" s="112"/>
      <c r="Z477" s="112"/>
      <c r="AA477" s="112"/>
      <c r="AB477" s="112"/>
      <c r="AC477" s="112"/>
      <c r="AD477" s="112"/>
      <c r="AE477" s="112"/>
      <c r="AF477" s="112"/>
      <c r="AG477" s="112"/>
      <c r="AH477" s="112"/>
      <c r="AI477" s="112"/>
      <c r="AJ477" s="112"/>
      <c r="AK477" s="112"/>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row>
    <row r="478" spans="24:93" s="64" customFormat="1" ht="14" x14ac:dyDescent="0.15">
      <c r="X478" s="63"/>
      <c r="Y478" s="112"/>
      <c r="Z478" s="112"/>
      <c r="AA478" s="112"/>
      <c r="AB478" s="112"/>
      <c r="AC478" s="112"/>
      <c r="AD478" s="112"/>
      <c r="AE478" s="112"/>
      <c r="AF478" s="112"/>
      <c r="AG478" s="112"/>
      <c r="AH478" s="112"/>
      <c r="AI478" s="112"/>
      <c r="AJ478" s="112"/>
      <c r="AK478" s="112"/>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row>
    <row r="479" spans="24:93" s="64" customFormat="1" ht="14" x14ac:dyDescent="0.15">
      <c r="X479" s="63"/>
      <c r="Y479" s="112"/>
      <c r="Z479" s="112"/>
      <c r="AA479" s="112"/>
      <c r="AB479" s="112"/>
      <c r="AC479" s="112"/>
      <c r="AD479" s="112"/>
      <c r="AE479" s="112"/>
      <c r="AF479" s="112"/>
      <c r="AG479" s="112"/>
      <c r="AH479" s="112"/>
      <c r="AI479" s="112"/>
      <c r="AJ479" s="112"/>
      <c r="AK479" s="112"/>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row>
    <row r="480" spans="24:93" s="64" customFormat="1" ht="14" x14ac:dyDescent="0.15">
      <c r="X480" s="63"/>
      <c r="Y480" s="112"/>
      <c r="Z480" s="112"/>
      <c r="AA480" s="112"/>
      <c r="AB480" s="112"/>
      <c r="AC480" s="112"/>
      <c r="AD480" s="112"/>
      <c r="AE480" s="112"/>
      <c r="AF480" s="112"/>
      <c r="AG480" s="112"/>
      <c r="AH480" s="112"/>
      <c r="AI480" s="112"/>
      <c r="AJ480" s="112"/>
      <c r="AK480" s="112"/>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row>
    <row r="481" spans="24:93" s="64" customFormat="1" ht="14" x14ac:dyDescent="0.15">
      <c r="X481" s="63"/>
      <c r="Y481" s="112"/>
      <c r="Z481" s="112"/>
      <c r="AA481" s="112"/>
      <c r="AB481" s="112"/>
      <c r="AC481" s="112"/>
      <c r="AD481" s="112"/>
      <c r="AE481" s="112"/>
      <c r="AF481" s="112"/>
      <c r="AG481" s="112"/>
      <c r="AH481" s="112"/>
      <c r="AI481" s="112"/>
      <c r="AJ481" s="112"/>
      <c r="AK481" s="112"/>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row>
    <row r="482" spans="24:93" s="64" customFormat="1" ht="14" x14ac:dyDescent="0.15">
      <c r="X482" s="63"/>
      <c r="Y482" s="112"/>
      <c r="Z482" s="112"/>
      <c r="AA482" s="112"/>
      <c r="AB482" s="112"/>
      <c r="AC482" s="112"/>
      <c r="AD482" s="112"/>
      <c r="AE482" s="112"/>
      <c r="AF482" s="112"/>
      <c r="AG482" s="112"/>
      <c r="AH482" s="112"/>
      <c r="AI482" s="112"/>
      <c r="AJ482" s="112"/>
      <c r="AK482" s="112"/>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row>
    <row r="483" spans="24:93" s="64" customFormat="1" ht="14" x14ac:dyDescent="0.15">
      <c r="X483" s="63"/>
      <c r="Y483" s="112"/>
      <c r="Z483" s="112"/>
      <c r="AA483" s="112"/>
      <c r="AB483" s="112"/>
      <c r="AC483" s="112"/>
      <c r="AD483" s="112"/>
      <c r="AE483" s="112"/>
      <c r="AF483" s="112"/>
      <c r="AG483" s="112"/>
      <c r="AH483" s="112"/>
      <c r="AI483" s="112"/>
      <c r="AJ483" s="112"/>
      <c r="AK483" s="112"/>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row>
    <row r="484" spans="24:93" s="64" customFormat="1" ht="14" x14ac:dyDescent="0.15">
      <c r="X484" s="63"/>
      <c r="Y484" s="112"/>
      <c r="Z484" s="112"/>
      <c r="AA484" s="112"/>
      <c r="AB484" s="112"/>
      <c r="AC484" s="112"/>
      <c r="AD484" s="112"/>
      <c r="AE484" s="112"/>
      <c r="AF484" s="112"/>
      <c r="AG484" s="112"/>
      <c r="AH484" s="112"/>
      <c r="AI484" s="112"/>
      <c r="AJ484" s="112"/>
      <c r="AK484" s="112"/>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row>
    <row r="485" spans="24:93" s="64" customFormat="1" ht="14" x14ac:dyDescent="0.15">
      <c r="X485" s="63"/>
      <c r="Y485" s="112"/>
      <c r="Z485" s="112"/>
      <c r="AA485" s="112"/>
      <c r="AB485" s="112"/>
      <c r="AC485" s="112"/>
      <c r="AD485" s="112"/>
      <c r="AE485" s="112"/>
      <c r="AF485" s="112"/>
      <c r="AG485" s="112"/>
      <c r="AH485" s="112"/>
      <c r="AI485" s="112"/>
      <c r="AJ485" s="112"/>
      <c r="AK485" s="112"/>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row>
    <row r="486" spans="24:93" s="64" customFormat="1" ht="14" x14ac:dyDescent="0.15">
      <c r="X486" s="63"/>
      <c r="Y486" s="112"/>
      <c r="Z486" s="112"/>
      <c r="AA486" s="112"/>
      <c r="AB486" s="112"/>
      <c r="AC486" s="112"/>
      <c r="AD486" s="112"/>
      <c r="AE486" s="112"/>
      <c r="AF486" s="112"/>
      <c r="AG486" s="112"/>
      <c r="AH486" s="112"/>
      <c r="AI486" s="112"/>
      <c r="AJ486" s="112"/>
      <c r="AK486" s="112"/>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row>
    <row r="487" spans="24:93" s="64" customFormat="1" ht="14" x14ac:dyDescent="0.15">
      <c r="X487" s="63"/>
      <c r="Y487" s="112"/>
      <c r="Z487" s="112"/>
      <c r="AA487" s="112"/>
      <c r="AB487" s="112"/>
      <c r="AC487" s="112"/>
      <c r="AD487" s="112"/>
      <c r="AE487" s="112"/>
      <c r="AF487" s="112"/>
      <c r="AG487" s="112"/>
      <c r="AH487" s="112"/>
      <c r="AI487" s="112"/>
      <c r="AJ487" s="112"/>
      <c r="AK487" s="112"/>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row>
    <row r="488" spans="24:93" s="64" customFormat="1" ht="14" x14ac:dyDescent="0.15">
      <c r="X488" s="63"/>
      <c r="Y488" s="112"/>
      <c r="Z488" s="112"/>
      <c r="AA488" s="112"/>
      <c r="AB488" s="112"/>
      <c r="AC488" s="112"/>
      <c r="AD488" s="112"/>
      <c r="AE488" s="112"/>
      <c r="AF488" s="112"/>
      <c r="AG488" s="112"/>
      <c r="AH488" s="112"/>
      <c r="AI488" s="112"/>
      <c r="AJ488" s="112"/>
      <c r="AK488" s="112"/>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row>
    <row r="489" spans="24:93" s="64" customFormat="1" ht="14" x14ac:dyDescent="0.15">
      <c r="X489" s="63"/>
      <c r="Y489" s="112"/>
      <c r="Z489" s="112"/>
      <c r="AA489" s="112"/>
      <c r="AB489" s="112"/>
      <c r="AC489" s="112"/>
      <c r="AD489" s="112"/>
      <c r="AE489" s="112"/>
      <c r="AF489" s="112"/>
      <c r="AG489" s="112"/>
      <c r="AH489" s="112"/>
      <c r="AI489" s="112"/>
      <c r="AJ489" s="112"/>
      <c r="AK489" s="112"/>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row>
    <row r="490" spans="24:93" s="64" customFormat="1" ht="14" x14ac:dyDescent="0.15">
      <c r="X490" s="63"/>
      <c r="Y490" s="112"/>
      <c r="Z490" s="112"/>
      <c r="AA490" s="112"/>
      <c r="AB490" s="112"/>
      <c r="AC490" s="112"/>
      <c r="AD490" s="112"/>
      <c r="AE490" s="112"/>
      <c r="AF490" s="112"/>
      <c r="AG490" s="112"/>
      <c r="AH490" s="112"/>
      <c r="AI490" s="112"/>
      <c r="AJ490" s="112"/>
      <c r="AK490" s="112"/>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row>
    <row r="491" spans="24:93" s="64" customFormat="1" ht="14" x14ac:dyDescent="0.15">
      <c r="X491" s="63"/>
      <c r="Y491" s="112"/>
      <c r="Z491" s="112"/>
      <c r="AA491" s="112"/>
      <c r="AB491" s="112"/>
      <c r="AC491" s="112"/>
      <c r="AD491" s="112"/>
      <c r="AE491" s="112"/>
      <c r="AF491" s="112"/>
      <c r="AG491" s="112"/>
      <c r="AH491" s="112"/>
      <c r="AI491" s="112"/>
      <c r="AJ491" s="112"/>
      <c r="AK491" s="112"/>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row>
    <row r="492" spans="24:93" s="64" customFormat="1" ht="14" x14ac:dyDescent="0.15">
      <c r="X492" s="63"/>
      <c r="Y492" s="112"/>
      <c r="Z492" s="112"/>
      <c r="AA492" s="112"/>
      <c r="AB492" s="112"/>
      <c r="AC492" s="112"/>
      <c r="AD492" s="112"/>
      <c r="AE492" s="112"/>
      <c r="AF492" s="112"/>
      <c r="AG492" s="112"/>
      <c r="AH492" s="112"/>
      <c r="AI492" s="112"/>
      <c r="AJ492" s="112"/>
      <c r="AK492" s="112"/>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row>
    <row r="493" spans="24:93" s="64" customFormat="1" ht="14" x14ac:dyDescent="0.15">
      <c r="X493" s="63"/>
      <c r="Y493" s="112"/>
      <c r="Z493" s="112"/>
      <c r="AA493" s="112"/>
      <c r="AB493" s="112"/>
      <c r="AC493" s="112"/>
      <c r="AD493" s="112"/>
      <c r="AE493" s="112"/>
      <c r="AF493" s="112"/>
      <c r="AG493" s="112"/>
      <c r="AH493" s="112"/>
      <c r="AI493" s="112"/>
      <c r="AJ493" s="112"/>
      <c r="AK493" s="112"/>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row>
    <row r="494" spans="24:93" s="64" customFormat="1" ht="14" x14ac:dyDescent="0.15">
      <c r="X494" s="63"/>
      <c r="Y494" s="112"/>
      <c r="Z494" s="112"/>
      <c r="AA494" s="112"/>
      <c r="AB494" s="112"/>
      <c r="AC494" s="112"/>
      <c r="AD494" s="112"/>
      <c r="AE494" s="112"/>
      <c r="AF494" s="112"/>
      <c r="AG494" s="112"/>
      <c r="AH494" s="112"/>
      <c r="AI494" s="112"/>
      <c r="AJ494" s="112"/>
      <c r="AK494" s="112"/>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row>
    <row r="495" spans="24:93" s="64" customFormat="1" ht="14" x14ac:dyDescent="0.15">
      <c r="X495" s="63"/>
      <c r="Y495" s="112"/>
      <c r="Z495" s="112"/>
      <c r="AA495" s="112"/>
      <c r="AB495" s="112"/>
      <c r="AC495" s="112"/>
      <c r="AD495" s="112"/>
      <c r="AE495" s="112"/>
      <c r="AF495" s="112"/>
      <c r="AG495" s="112"/>
      <c r="AH495" s="112"/>
      <c r="AI495" s="112"/>
      <c r="AJ495" s="112"/>
      <c r="AK495" s="112"/>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row>
    <row r="496" spans="24:93" s="64" customFormat="1" ht="14" x14ac:dyDescent="0.15">
      <c r="X496" s="63"/>
      <c r="Y496" s="112"/>
      <c r="Z496" s="112"/>
      <c r="AA496" s="112"/>
      <c r="AB496" s="112"/>
      <c r="AC496" s="112"/>
      <c r="AD496" s="112"/>
      <c r="AE496" s="112"/>
      <c r="AF496" s="112"/>
      <c r="AG496" s="112"/>
      <c r="AH496" s="112"/>
      <c r="AI496" s="112"/>
      <c r="AJ496" s="112"/>
      <c r="AK496" s="112"/>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row>
    <row r="497" spans="24:93" s="64" customFormat="1" ht="14" x14ac:dyDescent="0.15">
      <c r="X497" s="63"/>
      <c r="Y497" s="112"/>
      <c r="Z497" s="112"/>
      <c r="AA497" s="112"/>
      <c r="AB497" s="112"/>
      <c r="AC497" s="112"/>
      <c r="AD497" s="112"/>
      <c r="AE497" s="112"/>
      <c r="AF497" s="112"/>
      <c r="AG497" s="112"/>
      <c r="AH497" s="112"/>
      <c r="AI497" s="112"/>
      <c r="AJ497" s="112"/>
      <c r="AK497" s="112"/>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row>
    <row r="498" spans="24:93" s="64" customFormat="1" ht="14" x14ac:dyDescent="0.15">
      <c r="X498" s="63"/>
      <c r="Y498" s="112"/>
      <c r="Z498" s="112"/>
      <c r="AA498" s="112"/>
      <c r="AB498" s="112"/>
      <c r="AC498" s="112"/>
      <c r="AD498" s="112"/>
      <c r="AE498" s="112"/>
      <c r="AF498" s="112"/>
      <c r="AG498" s="112"/>
      <c r="AH498" s="112"/>
      <c r="AI498" s="112"/>
      <c r="AJ498" s="112"/>
      <c r="AK498" s="112"/>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row>
    <row r="499" spans="24:93" s="64" customFormat="1" ht="14" x14ac:dyDescent="0.15">
      <c r="X499" s="63"/>
      <c r="Y499" s="112"/>
      <c r="Z499" s="112"/>
      <c r="AA499" s="112"/>
      <c r="AB499" s="112"/>
      <c r="AC499" s="112"/>
      <c r="AD499" s="112"/>
      <c r="AE499" s="112"/>
      <c r="AF499" s="112"/>
      <c r="AG499" s="112"/>
      <c r="AH499" s="112"/>
      <c r="AI499" s="112"/>
      <c r="AJ499" s="112"/>
      <c r="AK499" s="112"/>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row>
    <row r="500" spans="24:93" s="64" customFormat="1" ht="14" x14ac:dyDescent="0.15">
      <c r="X500" s="63"/>
      <c r="Y500" s="112"/>
      <c r="Z500" s="112"/>
      <c r="AA500" s="112"/>
      <c r="AB500" s="112"/>
      <c r="AC500" s="112"/>
      <c r="AD500" s="112"/>
      <c r="AE500" s="112"/>
      <c r="AF500" s="112"/>
      <c r="AG500" s="112"/>
      <c r="AH500" s="112"/>
      <c r="AI500" s="112"/>
      <c r="AJ500" s="112"/>
      <c r="AK500" s="112"/>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row>
    <row r="501" spans="24:93" s="64" customFormat="1" ht="14" x14ac:dyDescent="0.15">
      <c r="X501" s="63"/>
      <c r="Y501" s="112"/>
      <c r="Z501" s="112"/>
      <c r="AA501" s="112"/>
      <c r="AB501" s="112"/>
      <c r="AC501" s="112"/>
      <c r="AD501" s="112"/>
      <c r="AE501" s="112"/>
      <c r="AF501" s="112"/>
      <c r="AG501" s="112"/>
      <c r="AH501" s="112"/>
      <c r="AI501" s="112"/>
      <c r="AJ501" s="112"/>
      <c r="AK501" s="112"/>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row>
    <row r="502" spans="24:93" s="64" customFormat="1" ht="14" x14ac:dyDescent="0.15">
      <c r="X502" s="63"/>
      <c r="Y502" s="112"/>
      <c r="Z502" s="112"/>
      <c r="AA502" s="112"/>
      <c r="AB502" s="112"/>
      <c r="AC502" s="112"/>
      <c r="AD502" s="112"/>
      <c r="AE502" s="112"/>
      <c r="AF502" s="112"/>
      <c r="AG502" s="112"/>
      <c r="AH502" s="112"/>
      <c r="AI502" s="112"/>
      <c r="AJ502" s="112"/>
      <c r="AK502" s="112"/>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row>
    <row r="503" spans="24:93" s="64" customFormat="1" ht="14" x14ac:dyDescent="0.15">
      <c r="X503" s="63"/>
      <c r="Y503" s="112"/>
      <c r="Z503" s="112"/>
      <c r="AA503" s="112"/>
      <c r="AB503" s="112"/>
      <c r="AC503" s="112"/>
      <c r="AD503" s="112"/>
      <c r="AE503" s="112"/>
      <c r="AF503" s="112"/>
      <c r="AG503" s="112"/>
      <c r="AH503" s="112"/>
      <c r="AI503" s="112"/>
      <c r="AJ503" s="112"/>
      <c r="AK503" s="112"/>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row>
    <row r="504" spans="24:93" s="64" customFormat="1" ht="14" x14ac:dyDescent="0.15">
      <c r="X504" s="63"/>
      <c r="Y504" s="112"/>
      <c r="Z504" s="112"/>
      <c r="AA504" s="112"/>
      <c r="AB504" s="112"/>
      <c r="AC504" s="112"/>
      <c r="AD504" s="112"/>
      <c r="AE504" s="112"/>
      <c r="AF504" s="112"/>
      <c r="AG504" s="112"/>
      <c r="AH504" s="112"/>
      <c r="AI504" s="112"/>
      <c r="AJ504" s="112"/>
      <c r="AK504" s="112"/>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row>
    <row r="505" spans="24:93" s="64" customFormat="1" ht="14" x14ac:dyDescent="0.15">
      <c r="X505" s="63"/>
      <c r="Y505" s="112"/>
      <c r="Z505" s="112"/>
      <c r="AA505" s="112"/>
      <c r="AB505" s="112"/>
      <c r="AC505" s="112"/>
      <c r="AD505" s="112"/>
      <c r="AE505" s="112"/>
      <c r="AF505" s="112"/>
      <c r="AG505" s="112"/>
      <c r="AH505" s="112"/>
      <c r="AI505" s="112"/>
      <c r="AJ505" s="112"/>
      <c r="AK505" s="112"/>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row>
    <row r="506" spans="24:93" s="64" customFormat="1" ht="14" x14ac:dyDescent="0.15">
      <c r="X506" s="63"/>
      <c r="Y506" s="112"/>
      <c r="Z506" s="112"/>
      <c r="AA506" s="112"/>
      <c r="AB506" s="112"/>
      <c r="AC506" s="112"/>
      <c r="AD506" s="112"/>
      <c r="AE506" s="112"/>
      <c r="AF506" s="112"/>
      <c r="AG506" s="112"/>
      <c r="AH506" s="112"/>
      <c r="AI506" s="112"/>
      <c r="AJ506" s="112"/>
      <c r="AK506" s="112"/>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row>
    <row r="507" spans="24:93" s="64" customFormat="1" ht="14" x14ac:dyDescent="0.15">
      <c r="X507" s="63"/>
      <c r="Y507" s="112"/>
      <c r="Z507" s="112"/>
      <c r="AA507" s="112"/>
      <c r="AB507" s="112"/>
      <c r="AC507" s="112"/>
      <c r="AD507" s="112"/>
      <c r="AE507" s="112"/>
      <c r="AF507" s="112"/>
      <c r="AG507" s="112"/>
      <c r="AH507" s="112"/>
      <c r="AI507" s="112"/>
      <c r="AJ507" s="112"/>
      <c r="AK507" s="112"/>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row>
    <row r="508" spans="24:93" s="64" customFormat="1" ht="14" x14ac:dyDescent="0.15">
      <c r="X508" s="63"/>
      <c r="Y508" s="112"/>
      <c r="Z508" s="112"/>
      <c r="AA508" s="112"/>
      <c r="AB508" s="112"/>
      <c r="AC508" s="112"/>
      <c r="AD508" s="112"/>
      <c r="AE508" s="112"/>
      <c r="AF508" s="112"/>
      <c r="AG508" s="112"/>
      <c r="AH508" s="112"/>
      <c r="AI508" s="112"/>
      <c r="AJ508" s="112"/>
      <c r="AK508" s="112"/>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row>
    <row r="509" spans="24:93" s="64" customFormat="1" ht="14" x14ac:dyDescent="0.15">
      <c r="X509" s="63"/>
      <c r="Y509" s="112"/>
      <c r="Z509" s="112"/>
      <c r="AA509" s="112"/>
      <c r="AB509" s="112"/>
      <c r="AC509" s="112"/>
      <c r="AD509" s="112"/>
      <c r="AE509" s="112"/>
      <c r="AF509" s="112"/>
      <c r="AG509" s="112"/>
      <c r="AH509" s="112"/>
      <c r="AI509" s="112"/>
      <c r="AJ509" s="112"/>
      <c r="AK509" s="112"/>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row>
    <row r="510" spans="24:93" s="64" customFormat="1" ht="14" x14ac:dyDescent="0.15">
      <c r="X510" s="63"/>
      <c r="Y510" s="112"/>
      <c r="Z510" s="112"/>
      <c r="AA510" s="112"/>
      <c r="AB510" s="112"/>
      <c r="AC510" s="112"/>
      <c r="AD510" s="112"/>
      <c r="AE510" s="112"/>
      <c r="AF510" s="112"/>
      <c r="AG510" s="112"/>
      <c r="AH510" s="112"/>
      <c r="AI510" s="112"/>
      <c r="AJ510" s="112"/>
      <c r="AK510" s="112"/>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row>
    <row r="511" spans="24:93" s="64" customFormat="1" ht="14" x14ac:dyDescent="0.15">
      <c r="X511" s="63"/>
      <c r="Y511" s="112"/>
      <c r="Z511" s="112"/>
      <c r="AA511" s="112"/>
      <c r="AB511" s="112"/>
      <c r="AC511" s="112"/>
      <c r="AD511" s="112"/>
      <c r="AE511" s="112"/>
      <c r="AF511" s="112"/>
      <c r="AG511" s="112"/>
      <c r="AH511" s="112"/>
      <c r="AI511" s="112"/>
      <c r="AJ511" s="112"/>
      <c r="AK511" s="112"/>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row>
    <row r="512" spans="24:93" s="64" customFormat="1" ht="14" x14ac:dyDescent="0.15">
      <c r="X512" s="63"/>
      <c r="Y512" s="112"/>
      <c r="Z512" s="112"/>
      <c r="AA512" s="112"/>
      <c r="AB512" s="112"/>
      <c r="AC512" s="112"/>
      <c r="AD512" s="112"/>
      <c r="AE512" s="112"/>
      <c r="AF512" s="112"/>
      <c r="AG512" s="112"/>
      <c r="AH512" s="112"/>
      <c r="AI512" s="112"/>
      <c r="AJ512" s="112"/>
      <c r="AK512" s="112"/>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row>
    <row r="513" spans="24:93" s="64" customFormat="1" ht="14" x14ac:dyDescent="0.15">
      <c r="X513" s="63"/>
      <c r="Y513" s="112"/>
      <c r="Z513" s="112"/>
      <c r="AA513" s="112"/>
      <c r="AB513" s="112"/>
      <c r="AC513" s="112"/>
      <c r="AD513" s="112"/>
      <c r="AE513" s="112"/>
      <c r="AF513" s="112"/>
      <c r="AG513" s="112"/>
      <c r="AH513" s="112"/>
      <c r="AI513" s="112"/>
      <c r="AJ513" s="112"/>
      <c r="AK513" s="112"/>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row>
    <row r="514" spans="24:93" s="64" customFormat="1" ht="14" x14ac:dyDescent="0.15">
      <c r="X514" s="63"/>
      <c r="Y514" s="112"/>
      <c r="Z514" s="112"/>
      <c r="AA514" s="112"/>
      <c r="AB514" s="112"/>
      <c r="AC514" s="112"/>
      <c r="AD514" s="112"/>
      <c r="AE514" s="112"/>
      <c r="AF514" s="112"/>
      <c r="AG514" s="112"/>
      <c r="AH514" s="112"/>
      <c r="AI514" s="112"/>
      <c r="AJ514" s="112"/>
      <c r="AK514" s="112"/>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row>
    <row r="515" spans="24:93" s="64" customFormat="1" ht="14" x14ac:dyDescent="0.15">
      <c r="X515" s="63"/>
      <c r="Y515" s="112"/>
      <c r="Z515" s="112"/>
      <c r="AA515" s="112"/>
      <c r="AB515" s="112"/>
      <c r="AC515" s="112"/>
      <c r="AD515" s="112"/>
      <c r="AE515" s="112"/>
      <c r="AF515" s="112"/>
      <c r="AG515" s="112"/>
      <c r="AH515" s="112"/>
      <c r="AI515" s="112"/>
      <c r="AJ515" s="112"/>
      <c r="AK515" s="112"/>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row>
    <row r="516" spans="24:93" s="64" customFormat="1" ht="14" x14ac:dyDescent="0.15">
      <c r="X516" s="63"/>
      <c r="Y516" s="112"/>
      <c r="Z516" s="112"/>
      <c r="AA516" s="112"/>
      <c r="AB516" s="112"/>
      <c r="AC516" s="112"/>
      <c r="AD516" s="112"/>
      <c r="AE516" s="112"/>
      <c r="AF516" s="112"/>
      <c r="AG516" s="112"/>
      <c r="AH516" s="112"/>
      <c r="AI516" s="112"/>
      <c r="AJ516" s="112"/>
      <c r="AK516" s="112"/>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row>
    <row r="517" spans="24:93" s="64" customFormat="1" ht="14" x14ac:dyDescent="0.15">
      <c r="X517" s="63"/>
      <c r="Y517" s="112"/>
      <c r="Z517" s="112"/>
      <c r="AA517" s="112"/>
      <c r="AB517" s="112"/>
      <c r="AC517" s="112"/>
      <c r="AD517" s="112"/>
      <c r="AE517" s="112"/>
      <c r="AF517" s="112"/>
      <c r="AG517" s="112"/>
      <c r="AH517" s="112"/>
      <c r="AI517" s="112"/>
      <c r="AJ517" s="112"/>
      <c r="AK517" s="112"/>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row>
    <row r="518" spans="24:93" s="64" customFormat="1" ht="14" x14ac:dyDescent="0.15">
      <c r="X518" s="63"/>
      <c r="Y518" s="112"/>
      <c r="Z518" s="112"/>
      <c r="AA518" s="112"/>
      <c r="AB518" s="112"/>
      <c r="AC518" s="112"/>
      <c r="AD518" s="112"/>
      <c r="AE518" s="112"/>
      <c r="AF518" s="112"/>
      <c r="AG518" s="112"/>
      <c r="AH518" s="112"/>
      <c r="AI518" s="112"/>
      <c r="AJ518" s="112"/>
      <c r="AK518" s="112"/>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row>
    <row r="519" spans="24:93" s="64" customFormat="1" ht="14" x14ac:dyDescent="0.15">
      <c r="X519" s="63"/>
      <c r="Y519" s="112"/>
      <c r="Z519" s="112"/>
      <c r="AA519" s="112"/>
      <c r="AB519" s="112"/>
      <c r="AC519" s="112"/>
      <c r="AD519" s="112"/>
      <c r="AE519" s="112"/>
      <c r="AF519" s="112"/>
      <c r="AG519" s="112"/>
      <c r="AH519" s="112"/>
      <c r="AI519" s="112"/>
      <c r="AJ519" s="112"/>
      <c r="AK519" s="112"/>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row>
    <row r="520" spans="24:93" s="64" customFormat="1" ht="14" x14ac:dyDescent="0.15">
      <c r="X520" s="63"/>
      <c r="Y520" s="112"/>
      <c r="Z520" s="112"/>
      <c r="AA520" s="112"/>
      <c r="AB520" s="112"/>
      <c r="AC520" s="112"/>
      <c r="AD520" s="112"/>
      <c r="AE520" s="112"/>
      <c r="AF520" s="112"/>
      <c r="AG520" s="112"/>
      <c r="AH520" s="112"/>
      <c r="AI520" s="112"/>
      <c r="AJ520" s="112"/>
      <c r="AK520" s="112"/>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row>
    <row r="521" spans="24:93" s="64" customFormat="1" ht="14" x14ac:dyDescent="0.15">
      <c r="X521" s="63"/>
      <c r="Y521" s="112"/>
      <c r="Z521" s="112"/>
      <c r="AA521" s="112"/>
      <c r="AB521" s="112"/>
      <c r="AC521" s="112"/>
      <c r="AD521" s="112"/>
      <c r="AE521" s="112"/>
      <c r="AF521" s="112"/>
      <c r="AG521" s="112"/>
      <c r="AH521" s="112"/>
      <c r="AI521" s="112"/>
      <c r="AJ521" s="112"/>
      <c r="AK521" s="112"/>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row>
    <row r="522" spans="24:93" s="64" customFormat="1" ht="14" x14ac:dyDescent="0.15">
      <c r="X522" s="63"/>
      <c r="Y522" s="112"/>
      <c r="Z522" s="112"/>
      <c r="AA522" s="112"/>
      <c r="AB522" s="112"/>
      <c r="AC522" s="112"/>
      <c r="AD522" s="112"/>
      <c r="AE522" s="112"/>
      <c r="AF522" s="112"/>
      <c r="AG522" s="112"/>
      <c r="AH522" s="112"/>
      <c r="AI522" s="112"/>
      <c r="AJ522" s="112"/>
      <c r="AK522" s="112"/>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row>
    <row r="523" spans="24:93" s="64" customFormat="1" ht="14" x14ac:dyDescent="0.15">
      <c r="X523" s="63"/>
      <c r="Y523" s="112"/>
      <c r="Z523" s="112"/>
      <c r="AA523" s="112"/>
      <c r="AB523" s="112"/>
      <c r="AC523" s="112"/>
      <c r="AD523" s="112"/>
      <c r="AE523" s="112"/>
      <c r="AF523" s="112"/>
      <c r="AG523" s="112"/>
      <c r="AH523" s="112"/>
      <c r="AI523" s="112"/>
      <c r="AJ523" s="112"/>
      <c r="AK523" s="112"/>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row>
    <row r="524" spans="24:93" s="64" customFormat="1" ht="14" x14ac:dyDescent="0.15">
      <c r="X524" s="63"/>
      <c r="Y524" s="112"/>
      <c r="Z524" s="112"/>
      <c r="AA524" s="112"/>
      <c r="AB524" s="112"/>
      <c r="AC524" s="112"/>
      <c r="AD524" s="112"/>
      <c r="AE524" s="112"/>
      <c r="AF524" s="112"/>
      <c r="AG524" s="112"/>
      <c r="AH524" s="112"/>
      <c r="AI524" s="112"/>
      <c r="AJ524" s="112"/>
      <c r="AK524" s="112"/>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row>
    <row r="525" spans="24:93" s="64" customFormat="1" ht="14" x14ac:dyDescent="0.15">
      <c r="X525" s="63"/>
      <c r="Y525" s="112"/>
      <c r="Z525" s="112"/>
      <c r="AA525" s="112"/>
      <c r="AB525" s="112"/>
      <c r="AC525" s="112"/>
      <c r="AD525" s="112"/>
      <c r="AE525" s="112"/>
      <c r="AF525" s="112"/>
      <c r="AG525" s="112"/>
      <c r="AH525" s="112"/>
      <c r="AI525" s="112"/>
      <c r="AJ525" s="112"/>
      <c r="AK525" s="112"/>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row>
    <row r="526" spans="24:93" s="64" customFormat="1" ht="14" x14ac:dyDescent="0.15">
      <c r="X526" s="63"/>
      <c r="Y526" s="112"/>
      <c r="Z526" s="112"/>
      <c r="AA526" s="112"/>
      <c r="AB526" s="112"/>
      <c r="AC526" s="112"/>
      <c r="AD526" s="112"/>
      <c r="AE526" s="112"/>
      <c r="AF526" s="112"/>
      <c r="AG526" s="112"/>
      <c r="AH526" s="112"/>
      <c r="AI526" s="112"/>
      <c r="AJ526" s="112"/>
      <c r="AK526" s="112"/>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row>
    <row r="527" spans="24:93" s="64" customFormat="1" ht="14" x14ac:dyDescent="0.15">
      <c r="X527" s="63"/>
      <c r="Y527" s="112"/>
      <c r="Z527" s="112"/>
      <c r="AA527" s="112"/>
      <c r="AB527" s="112"/>
      <c r="AC527" s="112"/>
      <c r="AD527" s="112"/>
      <c r="AE527" s="112"/>
      <c r="AF527" s="112"/>
      <c r="AG527" s="112"/>
      <c r="AH527" s="112"/>
      <c r="AI527" s="112"/>
      <c r="AJ527" s="112"/>
      <c r="AK527" s="112"/>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row>
    <row r="528" spans="24:93" s="64" customFormat="1" ht="14" x14ac:dyDescent="0.15">
      <c r="X528" s="63"/>
      <c r="Y528" s="112"/>
      <c r="Z528" s="112"/>
      <c r="AA528" s="112"/>
      <c r="AB528" s="112"/>
      <c r="AC528" s="112"/>
      <c r="AD528" s="112"/>
      <c r="AE528" s="112"/>
      <c r="AF528" s="112"/>
      <c r="AG528" s="112"/>
      <c r="AH528" s="112"/>
      <c r="AI528" s="112"/>
      <c r="AJ528" s="112"/>
      <c r="AK528" s="112"/>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row>
    <row r="529" spans="24:93" s="64" customFormat="1" ht="14" x14ac:dyDescent="0.15">
      <c r="X529" s="63"/>
      <c r="Y529" s="112"/>
      <c r="Z529" s="112"/>
      <c r="AA529" s="112"/>
      <c r="AB529" s="112"/>
      <c r="AC529" s="112"/>
      <c r="AD529" s="112"/>
      <c r="AE529" s="112"/>
      <c r="AF529" s="112"/>
      <c r="AG529" s="112"/>
      <c r="AH529" s="112"/>
      <c r="AI529" s="112"/>
      <c r="AJ529" s="112"/>
      <c r="AK529" s="112"/>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row>
    <row r="530" spans="24:93" s="64" customFormat="1" ht="14" x14ac:dyDescent="0.15">
      <c r="X530" s="63"/>
      <c r="Y530" s="112"/>
      <c r="Z530" s="112"/>
      <c r="AA530" s="112"/>
      <c r="AB530" s="112"/>
      <c r="AC530" s="112"/>
      <c r="AD530" s="112"/>
      <c r="AE530" s="112"/>
      <c r="AF530" s="112"/>
      <c r="AG530" s="112"/>
      <c r="AH530" s="112"/>
      <c r="AI530" s="112"/>
      <c r="AJ530" s="112"/>
      <c r="AK530" s="112"/>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row>
    <row r="531" spans="24:93" s="64" customFormat="1" ht="14" x14ac:dyDescent="0.15">
      <c r="X531" s="63"/>
      <c r="Y531" s="112"/>
      <c r="Z531" s="112"/>
      <c r="AA531" s="112"/>
      <c r="AB531" s="112"/>
      <c r="AC531" s="112"/>
      <c r="AD531" s="112"/>
      <c r="AE531" s="112"/>
      <c r="AF531" s="112"/>
      <c r="AG531" s="112"/>
      <c r="AH531" s="112"/>
      <c r="AI531" s="112"/>
      <c r="AJ531" s="112"/>
      <c r="AK531" s="112"/>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row>
    <row r="532" spans="24:93" s="64" customFormat="1" ht="14" x14ac:dyDescent="0.15">
      <c r="X532" s="63"/>
      <c r="Y532" s="112"/>
      <c r="Z532" s="112"/>
      <c r="AA532" s="112"/>
      <c r="AB532" s="112"/>
      <c r="AC532" s="112"/>
      <c r="AD532" s="112"/>
      <c r="AE532" s="112"/>
      <c r="AF532" s="112"/>
      <c r="AG532" s="112"/>
      <c r="AH532" s="112"/>
      <c r="AI532" s="112"/>
      <c r="AJ532" s="112"/>
      <c r="AK532" s="112"/>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row>
    <row r="533" spans="24:93" s="64" customFormat="1" ht="14" x14ac:dyDescent="0.15">
      <c r="X533" s="63"/>
      <c r="Y533" s="112"/>
      <c r="Z533" s="112"/>
      <c r="AA533" s="112"/>
      <c r="AB533" s="112"/>
      <c r="AC533" s="112"/>
      <c r="AD533" s="112"/>
      <c r="AE533" s="112"/>
      <c r="AF533" s="112"/>
      <c r="AG533" s="112"/>
      <c r="AH533" s="112"/>
      <c r="AI533" s="112"/>
      <c r="AJ533" s="112"/>
      <c r="AK533" s="112"/>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row>
    <row r="534" spans="24:93" s="64" customFormat="1" ht="14" x14ac:dyDescent="0.15">
      <c r="X534" s="63"/>
      <c r="Y534" s="112"/>
      <c r="Z534" s="112"/>
      <c r="AA534" s="112"/>
      <c r="AB534" s="112"/>
      <c r="AC534" s="112"/>
      <c r="AD534" s="112"/>
      <c r="AE534" s="112"/>
      <c r="AF534" s="112"/>
      <c r="AG534" s="112"/>
      <c r="AH534" s="112"/>
      <c r="AI534" s="112"/>
      <c r="AJ534" s="112"/>
      <c r="AK534" s="112"/>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row>
    <row r="535" spans="24:93" s="64" customFormat="1" ht="14" x14ac:dyDescent="0.15">
      <c r="X535" s="63"/>
      <c r="Y535" s="112"/>
      <c r="Z535" s="112"/>
      <c r="AA535" s="112"/>
      <c r="AB535" s="112"/>
      <c r="AC535" s="112"/>
      <c r="AD535" s="112"/>
      <c r="AE535" s="112"/>
      <c r="AF535" s="112"/>
      <c r="AG535" s="112"/>
      <c r="AH535" s="112"/>
      <c r="AI535" s="112"/>
      <c r="AJ535" s="112"/>
      <c r="AK535" s="112"/>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row>
    <row r="536" spans="24:93" s="64" customFormat="1" ht="14" x14ac:dyDescent="0.15">
      <c r="X536" s="63"/>
      <c r="Y536" s="112"/>
      <c r="Z536" s="112"/>
      <c r="AA536" s="112"/>
      <c r="AB536" s="112"/>
      <c r="AC536" s="112"/>
      <c r="AD536" s="112"/>
      <c r="AE536" s="112"/>
      <c r="AF536" s="112"/>
      <c r="AG536" s="112"/>
      <c r="AH536" s="112"/>
      <c r="AI536" s="112"/>
      <c r="AJ536" s="112"/>
      <c r="AK536" s="112"/>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row>
    <row r="537" spans="24:93" s="64" customFormat="1" ht="14" x14ac:dyDescent="0.15">
      <c r="X537" s="63"/>
      <c r="Y537" s="112"/>
      <c r="Z537" s="112"/>
      <c r="AA537" s="112"/>
      <c r="AB537" s="112"/>
      <c r="AC537" s="112"/>
      <c r="AD537" s="112"/>
      <c r="AE537" s="112"/>
      <c r="AF537" s="112"/>
      <c r="AG537" s="112"/>
      <c r="AH537" s="112"/>
      <c r="AI537" s="112"/>
      <c r="AJ537" s="112"/>
      <c r="AK537" s="112"/>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row>
    <row r="538" spans="24:93" s="64" customFormat="1" ht="14" x14ac:dyDescent="0.15">
      <c r="X538" s="63"/>
      <c r="Y538" s="112"/>
      <c r="Z538" s="112"/>
      <c r="AA538" s="112"/>
      <c r="AB538" s="112"/>
      <c r="AC538" s="112"/>
      <c r="AD538" s="112"/>
      <c r="AE538" s="112"/>
      <c r="AF538" s="112"/>
      <c r="AG538" s="112"/>
      <c r="AH538" s="112"/>
      <c r="AI538" s="112"/>
      <c r="AJ538" s="112"/>
      <c r="AK538" s="112"/>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row>
    <row r="539" spans="24:93" s="64" customFormat="1" ht="14" x14ac:dyDescent="0.15">
      <c r="X539" s="63"/>
      <c r="Y539" s="112"/>
      <c r="Z539" s="112"/>
      <c r="AA539" s="112"/>
      <c r="AB539" s="112"/>
      <c r="AC539" s="112"/>
      <c r="AD539" s="112"/>
      <c r="AE539" s="112"/>
      <c r="AF539" s="112"/>
      <c r="AG539" s="112"/>
      <c r="AH539" s="112"/>
      <c r="AI539" s="112"/>
      <c r="AJ539" s="112"/>
      <c r="AK539" s="112"/>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row>
    <row r="540" spans="24:93" s="64" customFormat="1" ht="14" x14ac:dyDescent="0.15">
      <c r="X540" s="63"/>
      <c r="Y540" s="112"/>
      <c r="Z540" s="112"/>
      <c r="AA540" s="112"/>
      <c r="AB540" s="112"/>
      <c r="AC540" s="112"/>
      <c r="AD540" s="112"/>
      <c r="AE540" s="112"/>
      <c r="AF540" s="112"/>
      <c r="AG540" s="112"/>
      <c r="AH540" s="112"/>
      <c r="AI540" s="112"/>
      <c r="AJ540" s="112"/>
      <c r="AK540" s="112"/>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row>
    <row r="541" spans="24:93" s="64" customFormat="1" ht="14" x14ac:dyDescent="0.15">
      <c r="X541" s="63"/>
      <c r="Y541" s="112"/>
      <c r="Z541" s="112"/>
      <c r="AA541" s="112"/>
      <c r="AB541" s="112"/>
      <c r="AC541" s="112"/>
      <c r="AD541" s="112"/>
      <c r="AE541" s="112"/>
      <c r="AF541" s="112"/>
      <c r="AG541" s="112"/>
      <c r="AH541" s="112"/>
      <c r="AI541" s="112"/>
      <c r="AJ541" s="112"/>
      <c r="AK541" s="112"/>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row>
    <row r="542" spans="24:93" s="64" customFormat="1" ht="14" x14ac:dyDescent="0.15">
      <c r="X542" s="63"/>
      <c r="Y542" s="112"/>
      <c r="Z542" s="112"/>
      <c r="AA542" s="112"/>
      <c r="AB542" s="112"/>
      <c r="AC542" s="112"/>
      <c r="AD542" s="112"/>
      <c r="AE542" s="112"/>
      <c r="AF542" s="112"/>
      <c r="AG542" s="112"/>
      <c r="AH542" s="112"/>
      <c r="AI542" s="112"/>
      <c r="AJ542" s="112"/>
      <c r="AK542" s="112"/>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row>
    <row r="543" spans="24:93" s="64" customFormat="1" ht="14" x14ac:dyDescent="0.15">
      <c r="X543" s="63"/>
      <c r="Y543" s="112"/>
      <c r="Z543" s="112"/>
      <c r="AA543" s="112"/>
      <c r="AB543" s="112"/>
      <c r="AC543" s="112"/>
      <c r="AD543" s="112"/>
      <c r="AE543" s="112"/>
      <c r="AF543" s="112"/>
      <c r="AG543" s="112"/>
      <c r="AH543" s="112"/>
      <c r="AI543" s="112"/>
      <c r="AJ543" s="112"/>
      <c r="AK543" s="112"/>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row>
    <row r="544" spans="24:93" s="64" customFormat="1" ht="14" x14ac:dyDescent="0.15">
      <c r="X544" s="63"/>
      <c r="Y544" s="112"/>
      <c r="Z544" s="112"/>
      <c r="AA544" s="112"/>
      <c r="AB544" s="112"/>
      <c r="AC544" s="112"/>
      <c r="AD544" s="112"/>
      <c r="AE544" s="112"/>
      <c r="AF544" s="112"/>
      <c r="AG544" s="112"/>
      <c r="AH544" s="112"/>
      <c r="AI544" s="112"/>
      <c r="AJ544" s="112"/>
      <c r="AK544" s="112"/>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row>
    <row r="545" spans="24:93" s="64" customFormat="1" ht="14" x14ac:dyDescent="0.15">
      <c r="X545" s="63"/>
      <c r="Y545" s="112"/>
      <c r="Z545" s="112"/>
      <c r="AA545" s="112"/>
      <c r="AB545" s="112"/>
      <c r="AC545" s="112"/>
      <c r="AD545" s="112"/>
      <c r="AE545" s="112"/>
      <c r="AF545" s="112"/>
      <c r="AG545" s="112"/>
      <c r="AH545" s="112"/>
      <c r="AI545" s="112"/>
      <c r="AJ545" s="112"/>
      <c r="AK545" s="112"/>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row>
    <row r="546" spans="24:93" s="64" customFormat="1" ht="14" x14ac:dyDescent="0.15">
      <c r="X546" s="63"/>
      <c r="Y546" s="112"/>
      <c r="Z546" s="112"/>
      <c r="AA546" s="112"/>
      <c r="AB546" s="112"/>
      <c r="AC546" s="112"/>
      <c r="AD546" s="112"/>
      <c r="AE546" s="112"/>
      <c r="AF546" s="112"/>
      <c r="AG546" s="112"/>
      <c r="AH546" s="112"/>
      <c r="AI546" s="112"/>
      <c r="AJ546" s="112"/>
      <c r="AK546" s="112"/>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row>
    <row r="547" spans="24:93" s="64" customFormat="1" ht="14" x14ac:dyDescent="0.15">
      <c r="X547" s="63"/>
      <c r="Y547" s="112"/>
      <c r="Z547" s="112"/>
      <c r="AA547" s="112"/>
      <c r="AB547" s="112"/>
      <c r="AC547" s="112"/>
      <c r="AD547" s="112"/>
      <c r="AE547" s="112"/>
      <c r="AF547" s="112"/>
      <c r="AG547" s="112"/>
      <c r="AH547" s="112"/>
      <c r="AI547" s="112"/>
      <c r="AJ547" s="112"/>
      <c r="AK547" s="112"/>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row>
    <row r="548" spans="24:93" s="64" customFormat="1" ht="14" x14ac:dyDescent="0.15">
      <c r="X548" s="63"/>
      <c r="Y548" s="112"/>
      <c r="Z548" s="112"/>
      <c r="AA548" s="112"/>
      <c r="AB548" s="112"/>
      <c r="AC548" s="112"/>
      <c r="AD548" s="112"/>
      <c r="AE548" s="112"/>
      <c r="AF548" s="112"/>
      <c r="AG548" s="112"/>
      <c r="AH548" s="112"/>
      <c r="AI548" s="112"/>
      <c r="AJ548" s="112"/>
      <c r="AK548" s="112"/>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row>
    <row r="549" spans="24:93" s="64" customFormat="1" ht="14" x14ac:dyDescent="0.15">
      <c r="X549" s="63"/>
      <c r="Y549" s="112"/>
      <c r="Z549" s="112"/>
      <c r="AA549" s="112"/>
      <c r="AB549" s="112"/>
      <c r="AC549" s="112"/>
      <c r="AD549" s="112"/>
      <c r="AE549" s="112"/>
      <c r="AF549" s="112"/>
      <c r="AG549" s="112"/>
      <c r="AH549" s="112"/>
      <c r="AI549" s="112"/>
      <c r="AJ549" s="112"/>
      <c r="AK549" s="112"/>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row>
    <row r="550" spans="24:93" s="64" customFormat="1" ht="14" x14ac:dyDescent="0.15">
      <c r="X550" s="63"/>
      <c r="Y550" s="112"/>
      <c r="Z550" s="112"/>
      <c r="AA550" s="112"/>
      <c r="AB550" s="112"/>
      <c r="AC550" s="112"/>
      <c r="AD550" s="112"/>
      <c r="AE550" s="112"/>
      <c r="AF550" s="112"/>
      <c r="AG550" s="112"/>
      <c r="AH550" s="112"/>
      <c r="AI550" s="112"/>
      <c r="AJ550" s="112"/>
      <c r="AK550" s="112"/>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row>
    <row r="551" spans="24:93" s="64" customFormat="1" ht="14" x14ac:dyDescent="0.15">
      <c r="X551" s="63"/>
      <c r="Y551" s="112"/>
      <c r="Z551" s="112"/>
      <c r="AA551" s="112"/>
      <c r="AB551" s="112"/>
      <c r="AC551" s="112"/>
      <c r="AD551" s="112"/>
      <c r="AE551" s="112"/>
      <c r="AF551" s="112"/>
      <c r="AG551" s="112"/>
      <c r="AH551" s="112"/>
      <c r="AI551" s="112"/>
      <c r="AJ551" s="112"/>
      <c r="AK551" s="112"/>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row>
    <row r="552" spans="24:93" s="64" customFormat="1" ht="14" x14ac:dyDescent="0.15">
      <c r="X552" s="63"/>
      <c r="Y552" s="112"/>
      <c r="Z552" s="112"/>
      <c r="AA552" s="112"/>
      <c r="AB552" s="112"/>
      <c r="AC552" s="112"/>
      <c r="AD552" s="112"/>
      <c r="AE552" s="112"/>
      <c r="AF552" s="112"/>
      <c r="AG552" s="112"/>
      <c r="AH552" s="112"/>
      <c r="AI552" s="112"/>
      <c r="AJ552" s="112"/>
      <c r="AK552" s="112"/>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row>
    <row r="553" spans="24:93" s="64" customFormat="1" ht="14" x14ac:dyDescent="0.15">
      <c r="X553" s="63"/>
      <c r="Y553" s="112"/>
      <c r="Z553" s="112"/>
      <c r="AA553" s="112"/>
      <c r="AB553" s="112"/>
      <c r="AC553" s="112"/>
      <c r="AD553" s="112"/>
      <c r="AE553" s="112"/>
      <c r="AF553" s="112"/>
      <c r="AG553" s="112"/>
      <c r="AH553" s="112"/>
      <c r="AI553" s="112"/>
      <c r="AJ553" s="112"/>
      <c r="AK553" s="112"/>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row>
    <row r="554" spans="24:93" s="64" customFormat="1" ht="14" x14ac:dyDescent="0.15">
      <c r="X554" s="63"/>
      <c r="Y554" s="112"/>
      <c r="Z554" s="112"/>
      <c r="AA554" s="112"/>
      <c r="AB554" s="112"/>
      <c r="AC554" s="112"/>
      <c r="AD554" s="112"/>
      <c r="AE554" s="112"/>
      <c r="AF554" s="112"/>
      <c r="AG554" s="112"/>
      <c r="AH554" s="112"/>
      <c r="AI554" s="112"/>
      <c r="AJ554" s="112"/>
      <c r="AK554" s="112"/>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row>
    <row r="555" spans="24:93" s="64" customFormat="1" ht="14" x14ac:dyDescent="0.15">
      <c r="X555" s="63"/>
      <c r="Y555" s="112"/>
      <c r="Z555" s="112"/>
      <c r="AA555" s="112"/>
      <c r="AB555" s="112"/>
      <c r="AC555" s="112"/>
      <c r="AD555" s="112"/>
      <c r="AE555" s="112"/>
      <c r="AF555" s="112"/>
      <c r="AG555" s="112"/>
      <c r="AH555" s="112"/>
      <c r="AI555" s="112"/>
      <c r="AJ555" s="112"/>
      <c r="AK555" s="112"/>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row>
    <row r="556" spans="24:93" s="64" customFormat="1" ht="14" x14ac:dyDescent="0.15">
      <c r="X556" s="63"/>
      <c r="Y556" s="112"/>
      <c r="Z556" s="112"/>
      <c r="AA556" s="112"/>
      <c r="AB556" s="112"/>
      <c r="AC556" s="112"/>
      <c r="AD556" s="112"/>
      <c r="AE556" s="112"/>
      <c r="AF556" s="112"/>
      <c r="AG556" s="112"/>
      <c r="AH556" s="112"/>
      <c r="AI556" s="112"/>
      <c r="AJ556" s="112"/>
      <c r="AK556" s="112"/>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row>
    <row r="557" spans="24:93" s="64" customFormat="1" ht="14" x14ac:dyDescent="0.15">
      <c r="X557" s="63"/>
      <c r="Y557" s="112"/>
      <c r="Z557" s="112"/>
      <c r="AA557" s="112"/>
      <c r="AB557" s="112"/>
      <c r="AC557" s="112"/>
      <c r="AD557" s="112"/>
      <c r="AE557" s="112"/>
      <c r="AF557" s="112"/>
      <c r="AG557" s="112"/>
      <c r="AH557" s="112"/>
      <c r="AI557" s="112"/>
      <c r="AJ557" s="112"/>
      <c r="AK557" s="112"/>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row>
    <row r="558" spans="24:93" s="64" customFormat="1" ht="14" x14ac:dyDescent="0.15">
      <c r="X558" s="63"/>
      <c r="Y558" s="112"/>
      <c r="Z558" s="112"/>
      <c r="AA558" s="112"/>
      <c r="AB558" s="112"/>
      <c r="AC558" s="112"/>
      <c r="AD558" s="112"/>
      <c r="AE558" s="112"/>
      <c r="AF558" s="112"/>
      <c r="AG558" s="112"/>
      <c r="AH558" s="112"/>
      <c r="AI558" s="112"/>
      <c r="AJ558" s="112"/>
      <c r="AK558" s="112"/>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row>
    <row r="559" spans="24:93" s="64" customFormat="1" ht="14" x14ac:dyDescent="0.15">
      <c r="X559" s="63"/>
      <c r="Y559" s="112"/>
      <c r="Z559" s="112"/>
      <c r="AA559" s="112"/>
      <c r="AB559" s="112"/>
      <c r="AC559" s="112"/>
      <c r="AD559" s="112"/>
      <c r="AE559" s="112"/>
      <c r="AF559" s="112"/>
      <c r="AG559" s="112"/>
      <c r="AH559" s="112"/>
      <c r="AI559" s="112"/>
      <c r="AJ559" s="112"/>
      <c r="AK559" s="112"/>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row>
    <row r="560" spans="24:93" s="64" customFormat="1" ht="14" x14ac:dyDescent="0.15">
      <c r="X560" s="63"/>
      <c r="Y560" s="112"/>
      <c r="Z560" s="112"/>
      <c r="AA560" s="112"/>
      <c r="AB560" s="112"/>
      <c r="AC560" s="112"/>
      <c r="AD560" s="112"/>
      <c r="AE560" s="112"/>
      <c r="AF560" s="112"/>
      <c r="AG560" s="112"/>
      <c r="AH560" s="112"/>
      <c r="AI560" s="112"/>
      <c r="AJ560" s="112"/>
      <c r="AK560" s="112"/>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row>
    <row r="561" spans="24:93" s="64" customFormat="1" ht="14" x14ac:dyDescent="0.15">
      <c r="X561" s="63"/>
      <c r="Y561" s="112"/>
      <c r="Z561" s="112"/>
      <c r="AA561" s="112"/>
      <c r="AB561" s="112"/>
      <c r="AC561" s="112"/>
      <c r="AD561" s="112"/>
      <c r="AE561" s="112"/>
      <c r="AF561" s="112"/>
      <c r="AG561" s="112"/>
      <c r="AH561" s="112"/>
      <c r="AI561" s="112"/>
      <c r="AJ561" s="112"/>
      <c r="AK561" s="112"/>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row>
    <row r="562" spans="24:93" s="64" customFormat="1" ht="14" x14ac:dyDescent="0.15">
      <c r="X562" s="63"/>
      <c r="Y562" s="112"/>
      <c r="Z562" s="112"/>
      <c r="AA562" s="112"/>
      <c r="AB562" s="112"/>
      <c r="AC562" s="112"/>
      <c r="AD562" s="112"/>
      <c r="AE562" s="112"/>
      <c r="AF562" s="112"/>
      <c r="AG562" s="112"/>
      <c r="AH562" s="112"/>
      <c r="AI562" s="112"/>
      <c r="AJ562" s="112"/>
      <c r="AK562" s="112"/>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row>
    <row r="563" spans="24:93" s="64" customFormat="1" ht="14" x14ac:dyDescent="0.15">
      <c r="X563" s="63"/>
      <c r="Y563" s="112"/>
      <c r="Z563" s="112"/>
      <c r="AA563" s="112"/>
      <c r="AB563" s="112"/>
      <c r="AC563" s="112"/>
      <c r="AD563" s="112"/>
      <c r="AE563" s="112"/>
      <c r="AF563" s="112"/>
      <c r="AG563" s="112"/>
      <c r="AH563" s="112"/>
      <c r="AI563" s="112"/>
      <c r="AJ563" s="112"/>
      <c r="AK563" s="112"/>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row>
    <row r="564" spans="24:93" s="64" customFormat="1" ht="14" x14ac:dyDescent="0.15">
      <c r="X564" s="63"/>
      <c r="Y564" s="112"/>
      <c r="Z564" s="112"/>
      <c r="AA564" s="112"/>
      <c r="AB564" s="112"/>
      <c r="AC564" s="112"/>
      <c r="AD564" s="112"/>
      <c r="AE564" s="112"/>
      <c r="AF564" s="112"/>
      <c r="AG564" s="112"/>
      <c r="AH564" s="112"/>
      <c r="AI564" s="112"/>
      <c r="AJ564" s="112"/>
      <c r="AK564" s="112"/>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row>
    <row r="565" spans="24:93" s="64" customFormat="1" ht="14" x14ac:dyDescent="0.15">
      <c r="X565" s="63"/>
      <c r="Y565" s="112"/>
      <c r="Z565" s="112"/>
      <c r="AA565" s="112"/>
      <c r="AB565" s="112"/>
      <c r="AC565" s="112"/>
      <c r="AD565" s="112"/>
      <c r="AE565" s="112"/>
      <c r="AF565" s="112"/>
      <c r="AG565" s="112"/>
      <c r="AH565" s="112"/>
      <c r="AI565" s="112"/>
      <c r="AJ565" s="112"/>
      <c r="AK565" s="112"/>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row>
    <row r="566" spans="24:93" s="64" customFormat="1" ht="14" x14ac:dyDescent="0.15">
      <c r="X566" s="63"/>
      <c r="Y566" s="112"/>
      <c r="Z566" s="112"/>
      <c r="AA566" s="112"/>
      <c r="AB566" s="112"/>
      <c r="AC566" s="112"/>
      <c r="AD566" s="112"/>
      <c r="AE566" s="112"/>
      <c r="AF566" s="112"/>
      <c r="AG566" s="112"/>
      <c r="AH566" s="112"/>
      <c r="AI566" s="112"/>
      <c r="AJ566" s="112"/>
      <c r="AK566" s="112"/>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row>
    <row r="567" spans="24:93" s="64" customFormat="1" ht="14" x14ac:dyDescent="0.15">
      <c r="X567" s="63"/>
      <c r="Y567" s="112"/>
      <c r="Z567" s="112"/>
      <c r="AA567" s="112"/>
      <c r="AB567" s="112"/>
      <c r="AC567" s="112"/>
      <c r="AD567" s="112"/>
      <c r="AE567" s="112"/>
      <c r="AF567" s="112"/>
      <c r="AG567" s="112"/>
      <c r="AH567" s="112"/>
      <c r="AI567" s="112"/>
      <c r="AJ567" s="112"/>
      <c r="AK567" s="112"/>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row>
    <row r="568" spans="24:93" s="64" customFormat="1" ht="14" x14ac:dyDescent="0.15">
      <c r="X568" s="63"/>
      <c r="Y568" s="112"/>
      <c r="Z568" s="112"/>
      <c r="AA568" s="112"/>
      <c r="AB568" s="112"/>
      <c r="AC568" s="112"/>
      <c r="AD568" s="112"/>
      <c r="AE568" s="112"/>
      <c r="AF568" s="112"/>
      <c r="AG568" s="112"/>
      <c r="AH568" s="112"/>
      <c r="AI568" s="112"/>
      <c r="AJ568" s="112"/>
      <c r="AK568" s="112"/>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row>
    <row r="569" spans="24:93" s="64" customFormat="1" ht="14" x14ac:dyDescent="0.15">
      <c r="X569" s="63"/>
      <c r="Y569" s="112"/>
      <c r="Z569" s="112"/>
      <c r="AA569" s="112"/>
      <c r="AB569" s="112"/>
      <c r="AC569" s="112"/>
      <c r="AD569" s="112"/>
      <c r="AE569" s="112"/>
      <c r="AF569" s="112"/>
      <c r="AG569" s="112"/>
      <c r="AH569" s="112"/>
      <c r="AI569" s="112"/>
      <c r="AJ569" s="112"/>
      <c r="AK569" s="112"/>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row>
    <row r="570" spans="24:93" s="64" customFormat="1" ht="14" x14ac:dyDescent="0.15">
      <c r="X570" s="63"/>
      <c r="Y570" s="112"/>
      <c r="Z570" s="112"/>
      <c r="AA570" s="112"/>
      <c r="AB570" s="112"/>
      <c r="AC570" s="112"/>
      <c r="AD570" s="112"/>
      <c r="AE570" s="112"/>
      <c r="AF570" s="112"/>
      <c r="AG570" s="112"/>
      <c r="AH570" s="112"/>
      <c r="AI570" s="112"/>
      <c r="AJ570" s="112"/>
      <c r="AK570" s="112"/>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row>
    <row r="571" spans="24:93" s="64" customFormat="1" ht="14" x14ac:dyDescent="0.15">
      <c r="X571" s="63"/>
      <c r="Y571" s="112"/>
      <c r="Z571" s="112"/>
      <c r="AA571" s="112"/>
      <c r="AB571" s="112"/>
      <c r="AC571" s="112"/>
      <c r="AD571" s="112"/>
      <c r="AE571" s="112"/>
      <c r="AF571" s="112"/>
      <c r="AG571" s="112"/>
      <c r="AH571" s="112"/>
      <c r="AI571" s="112"/>
      <c r="AJ571" s="112"/>
      <c r="AK571" s="112"/>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row>
    <row r="572" spans="24:93" s="64" customFormat="1" ht="14" x14ac:dyDescent="0.15">
      <c r="X572" s="63"/>
      <c r="Y572" s="112"/>
      <c r="Z572" s="112"/>
      <c r="AA572" s="112"/>
      <c r="AB572" s="112"/>
      <c r="AC572" s="112"/>
      <c r="AD572" s="112"/>
      <c r="AE572" s="112"/>
      <c r="AF572" s="112"/>
      <c r="AG572" s="112"/>
      <c r="AH572" s="112"/>
      <c r="AI572" s="112"/>
      <c r="AJ572" s="112"/>
      <c r="AK572" s="112"/>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row>
    <row r="573" spans="24:93" s="64" customFormat="1" ht="14" x14ac:dyDescent="0.15">
      <c r="X573" s="63"/>
      <c r="Y573" s="112"/>
      <c r="Z573" s="112"/>
      <c r="AA573" s="112"/>
      <c r="AB573" s="112"/>
      <c r="AC573" s="112"/>
      <c r="AD573" s="112"/>
      <c r="AE573" s="112"/>
      <c r="AF573" s="112"/>
      <c r="AG573" s="112"/>
      <c r="AH573" s="112"/>
      <c r="AI573" s="112"/>
      <c r="AJ573" s="112"/>
      <c r="AK573" s="112"/>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row>
    <row r="574" spans="24:93" s="64" customFormat="1" ht="14" x14ac:dyDescent="0.15">
      <c r="X574" s="63"/>
      <c r="Y574" s="112"/>
      <c r="Z574" s="112"/>
      <c r="AA574" s="112"/>
      <c r="AB574" s="112"/>
      <c r="AC574" s="112"/>
      <c r="AD574" s="112"/>
      <c r="AE574" s="112"/>
      <c r="AF574" s="112"/>
      <c r="AG574" s="112"/>
      <c r="AH574" s="112"/>
      <c r="AI574" s="112"/>
      <c r="AJ574" s="112"/>
      <c r="AK574" s="112"/>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row>
    <row r="575" spans="24:93" s="64" customFormat="1" ht="14" x14ac:dyDescent="0.15">
      <c r="X575" s="63"/>
      <c r="Y575" s="112"/>
      <c r="Z575" s="112"/>
      <c r="AA575" s="112"/>
      <c r="AB575" s="112"/>
      <c r="AC575" s="112"/>
      <c r="AD575" s="112"/>
      <c r="AE575" s="112"/>
      <c r="AF575" s="112"/>
      <c r="AG575" s="112"/>
      <c r="AH575" s="112"/>
      <c r="AI575" s="112"/>
      <c r="AJ575" s="112"/>
      <c r="AK575" s="112"/>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row>
    <row r="576" spans="24:93" s="64" customFormat="1" ht="14" x14ac:dyDescent="0.15">
      <c r="X576" s="63"/>
      <c r="Y576" s="112"/>
      <c r="Z576" s="112"/>
      <c r="AA576" s="112"/>
      <c r="AB576" s="112"/>
      <c r="AC576" s="112"/>
      <c r="AD576" s="112"/>
      <c r="AE576" s="112"/>
      <c r="AF576" s="112"/>
      <c r="AG576" s="112"/>
      <c r="AH576" s="112"/>
      <c r="AI576" s="112"/>
      <c r="AJ576" s="112"/>
      <c r="AK576" s="112"/>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row>
    <row r="577" spans="24:93" s="64" customFormat="1" ht="14" x14ac:dyDescent="0.15">
      <c r="X577" s="63"/>
      <c r="Y577" s="112"/>
      <c r="Z577" s="112"/>
      <c r="AA577" s="112"/>
      <c r="AB577" s="112"/>
      <c r="AC577" s="112"/>
      <c r="AD577" s="112"/>
      <c r="AE577" s="112"/>
      <c r="AF577" s="112"/>
      <c r="AG577" s="112"/>
      <c r="AH577" s="112"/>
      <c r="AI577" s="112"/>
      <c r="AJ577" s="112"/>
      <c r="AK577" s="112"/>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row>
    <row r="578" spans="24:93" s="64" customFormat="1" ht="14" x14ac:dyDescent="0.15">
      <c r="X578" s="63"/>
      <c r="Y578" s="112"/>
      <c r="Z578" s="112"/>
      <c r="AA578" s="112"/>
      <c r="AB578" s="112"/>
      <c r="AC578" s="112"/>
      <c r="AD578" s="112"/>
      <c r="AE578" s="112"/>
      <c r="AF578" s="112"/>
      <c r="AG578" s="112"/>
      <c r="AH578" s="112"/>
      <c r="AI578" s="112"/>
      <c r="AJ578" s="112"/>
      <c r="AK578" s="112"/>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row>
    <row r="579" spans="24:93" s="64" customFormat="1" ht="14" x14ac:dyDescent="0.15">
      <c r="X579" s="63"/>
      <c r="Y579" s="112"/>
      <c r="Z579" s="112"/>
      <c r="AA579" s="112"/>
      <c r="AB579" s="112"/>
      <c r="AC579" s="112"/>
      <c r="AD579" s="112"/>
      <c r="AE579" s="112"/>
      <c r="AF579" s="112"/>
      <c r="AG579" s="112"/>
      <c r="AH579" s="112"/>
      <c r="AI579" s="112"/>
      <c r="AJ579" s="112"/>
      <c r="AK579" s="112"/>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row>
    <row r="580" spans="24:93" s="64" customFormat="1" ht="14" x14ac:dyDescent="0.15">
      <c r="X580" s="63"/>
      <c r="Y580" s="112"/>
      <c r="Z580" s="112"/>
      <c r="AA580" s="112"/>
      <c r="AB580" s="112"/>
      <c r="AC580" s="112"/>
      <c r="AD580" s="112"/>
      <c r="AE580" s="112"/>
      <c r="AF580" s="112"/>
      <c r="AG580" s="112"/>
      <c r="AH580" s="112"/>
      <c r="AI580" s="112"/>
      <c r="AJ580" s="112"/>
      <c r="AK580" s="112"/>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row>
    <row r="581" spans="24:93" s="64" customFormat="1" ht="14" x14ac:dyDescent="0.15">
      <c r="X581" s="63"/>
      <c r="Y581" s="112"/>
      <c r="Z581" s="112"/>
      <c r="AA581" s="112"/>
      <c r="AB581" s="112"/>
      <c r="AC581" s="112"/>
      <c r="AD581" s="112"/>
      <c r="AE581" s="112"/>
      <c r="AF581" s="112"/>
      <c r="AG581" s="112"/>
      <c r="AH581" s="112"/>
      <c r="AI581" s="112"/>
      <c r="AJ581" s="112"/>
      <c r="AK581" s="112"/>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row>
    <row r="582" spans="24:93" s="64" customFormat="1" ht="14" x14ac:dyDescent="0.15">
      <c r="X582" s="63"/>
      <c r="Y582" s="112"/>
      <c r="Z582" s="112"/>
      <c r="AA582" s="112"/>
      <c r="AB582" s="112"/>
      <c r="AC582" s="112"/>
      <c r="AD582" s="112"/>
      <c r="AE582" s="112"/>
      <c r="AF582" s="112"/>
      <c r="AG582" s="112"/>
      <c r="AH582" s="112"/>
      <c r="AI582" s="112"/>
      <c r="AJ582" s="112"/>
      <c r="AK582" s="112"/>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row>
    <row r="583" spans="24:93" s="64" customFormat="1" ht="14" x14ac:dyDescent="0.15">
      <c r="X583" s="63"/>
      <c r="Y583" s="112"/>
      <c r="Z583" s="112"/>
      <c r="AA583" s="112"/>
      <c r="AB583" s="112"/>
      <c r="AC583" s="112"/>
      <c r="AD583" s="112"/>
      <c r="AE583" s="112"/>
      <c r="AF583" s="112"/>
      <c r="AG583" s="112"/>
      <c r="AH583" s="112"/>
      <c r="AI583" s="112"/>
      <c r="AJ583" s="112"/>
      <c r="AK583" s="112"/>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row>
    <row r="584" spans="24:93" s="64" customFormat="1" ht="14" x14ac:dyDescent="0.15">
      <c r="X584" s="63"/>
      <c r="Y584" s="112"/>
      <c r="Z584" s="112"/>
      <c r="AA584" s="112"/>
      <c r="AB584" s="112"/>
      <c r="AC584" s="112"/>
      <c r="AD584" s="112"/>
      <c r="AE584" s="112"/>
      <c r="AF584" s="112"/>
      <c r="AG584" s="112"/>
      <c r="AH584" s="112"/>
      <c r="AI584" s="112"/>
      <c r="AJ584" s="112"/>
      <c r="AK584" s="112"/>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row>
    <row r="585" spans="24:93" s="64" customFormat="1" ht="14" x14ac:dyDescent="0.15">
      <c r="X585" s="63"/>
      <c r="Y585" s="112"/>
      <c r="Z585" s="112"/>
      <c r="AA585" s="112"/>
      <c r="AB585" s="112"/>
      <c r="AC585" s="112"/>
      <c r="AD585" s="112"/>
      <c r="AE585" s="112"/>
      <c r="AF585" s="112"/>
      <c r="AG585" s="112"/>
      <c r="AH585" s="112"/>
      <c r="AI585" s="112"/>
      <c r="AJ585" s="112"/>
      <c r="AK585" s="112"/>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row>
    <row r="586" spans="24:93" s="64" customFormat="1" ht="14" x14ac:dyDescent="0.15">
      <c r="X586" s="63"/>
      <c r="Y586" s="112"/>
      <c r="Z586" s="112"/>
      <c r="AA586" s="112"/>
      <c r="AB586" s="112"/>
      <c r="AC586" s="112"/>
      <c r="AD586" s="112"/>
      <c r="AE586" s="112"/>
      <c r="AF586" s="112"/>
      <c r="AG586" s="112"/>
      <c r="AH586" s="112"/>
      <c r="AI586" s="112"/>
      <c r="AJ586" s="112"/>
      <c r="AK586" s="112"/>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row>
    <row r="587" spans="24:93" s="64" customFormat="1" ht="14" x14ac:dyDescent="0.15">
      <c r="X587" s="63"/>
      <c r="Y587" s="112"/>
      <c r="Z587" s="112"/>
      <c r="AA587" s="112"/>
      <c r="AB587" s="112"/>
      <c r="AC587" s="112"/>
      <c r="AD587" s="112"/>
      <c r="AE587" s="112"/>
      <c r="AF587" s="112"/>
      <c r="AG587" s="112"/>
      <c r="AH587" s="112"/>
      <c r="AI587" s="112"/>
      <c r="AJ587" s="112"/>
      <c r="AK587" s="112"/>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row>
    <row r="588" spans="24:93" s="64" customFormat="1" ht="14" x14ac:dyDescent="0.15">
      <c r="X588" s="63"/>
      <c r="Y588" s="112"/>
      <c r="Z588" s="112"/>
      <c r="AA588" s="112"/>
      <c r="AB588" s="112"/>
      <c r="AC588" s="112"/>
      <c r="AD588" s="112"/>
      <c r="AE588" s="112"/>
      <c r="AF588" s="112"/>
      <c r="AG588" s="112"/>
      <c r="AH588" s="112"/>
      <c r="AI588" s="112"/>
      <c r="AJ588" s="112"/>
      <c r="AK588" s="112"/>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row>
    <row r="589" spans="24:93" s="64" customFormat="1" ht="14" x14ac:dyDescent="0.15">
      <c r="X589" s="63"/>
      <c r="Y589" s="112"/>
      <c r="Z589" s="112"/>
      <c r="AA589" s="112"/>
      <c r="AB589" s="112"/>
      <c r="AC589" s="112"/>
      <c r="AD589" s="112"/>
      <c r="AE589" s="112"/>
      <c r="AF589" s="112"/>
      <c r="AG589" s="112"/>
      <c r="AH589" s="112"/>
      <c r="AI589" s="112"/>
      <c r="AJ589" s="112"/>
      <c r="AK589" s="112"/>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row>
    <row r="590" spans="24:93" s="64" customFormat="1" ht="14" x14ac:dyDescent="0.15">
      <c r="X590" s="63"/>
      <c r="Y590" s="112"/>
      <c r="Z590" s="112"/>
      <c r="AA590" s="112"/>
      <c r="AB590" s="112"/>
      <c r="AC590" s="112"/>
      <c r="AD590" s="112"/>
      <c r="AE590" s="112"/>
      <c r="AF590" s="112"/>
      <c r="AG590" s="112"/>
      <c r="AH590" s="112"/>
      <c r="AI590" s="112"/>
      <c r="AJ590" s="112"/>
      <c r="AK590" s="112"/>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row>
    <row r="591" spans="24:93" s="64" customFormat="1" ht="14" x14ac:dyDescent="0.15">
      <c r="X591" s="63"/>
      <c r="Y591" s="112"/>
      <c r="Z591" s="112"/>
      <c r="AA591" s="112"/>
      <c r="AB591" s="112"/>
      <c r="AC591" s="112"/>
      <c r="AD591" s="112"/>
      <c r="AE591" s="112"/>
      <c r="AF591" s="112"/>
      <c r="AG591" s="112"/>
      <c r="AH591" s="112"/>
      <c r="AI591" s="112"/>
      <c r="AJ591" s="112"/>
      <c r="AK591" s="112"/>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row>
    <row r="592" spans="24:93" s="64" customFormat="1" ht="14" x14ac:dyDescent="0.15">
      <c r="X592" s="63"/>
      <c r="Y592" s="112"/>
      <c r="Z592" s="112"/>
      <c r="AA592" s="112"/>
      <c r="AB592" s="112"/>
      <c r="AC592" s="112"/>
      <c r="AD592" s="112"/>
      <c r="AE592" s="112"/>
      <c r="AF592" s="112"/>
      <c r="AG592" s="112"/>
      <c r="AH592" s="112"/>
      <c r="AI592" s="112"/>
      <c r="AJ592" s="112"/>
      <c r="AK592" s="112"/>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row>
    <row r="593" spans="24:93" s="64" customFormat="1" ht="14" x14ac:dyDescent="0.15">
      <c r="X593" s="63"/>
      <c r="Y593" s="112"/>
      <c r="Z593" s="112"/>
      <c r="AA593" s="112"/>
      <c r="AB593" s="112"/>
      <c r="AC593" s="112"/>
      <c r="AD593" s="112"/>
      <c r="AE593" s="112"/>
      <c r="AF593" s="112"/>
      <c r="AG593" s="112"/>
      <c r="AH593" s="112"/>
      <c r="AI593" s="112"/>
      <c r="AJ593" s="112"/>
      <c r="AK593" s="112"/>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row>
    <row r="594" spans="24:93" s="64" customFormat="1" ht="14" x14ac:dyDescent="0.15">
      <c r="X594" s="63"/>
      <c r="Y594" s="112"/>
      <c r="Z594" s="112"/>
      <c r="AA594" s="112"/>
      <c r="AB594" s="112"/>
      <c r="AC594" s="112"/>
      <c r="AD594" s="112"/>
      <c r="AE594" s="112"/>
      <c r="AF594" s="112"/>
      <c r="AG594" s="112"/>
      <c r="AH594" s="112"/>
      <c r="AI594" s="112"/>
      <c r="AJ594" s="112"/>
      <c r="AK594" s="112"/>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row>
    <row r="595" spans="24:93" s="64" customFormat="1" ht="14" x14ac:dyDescent="0.15">
      <c r="X595" s="63"/>
      <c r="Y595" s="112"/>
      <c r="Z595" s="112"/>
      <c r="AA595" s="112"/>
      <c r="AB595" s="112"/>
      <c r="AC595" s="112"/>
      <c r="AD595" s="112"/>
      <c r="AE595" s="112"/>
      <c r="AF595" s="112"/>
      <c r="AG595" s="112"/>
      <c r="AH595" s="112"/>
      <c r="AI595" s="112"/>
      <c r="AJ595" s="112"/>
      <c r="AK595" s="112"/>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row>
    <row r="596" spans="24:93" s="64" customFormat="1" ht="14" x14ac:dyDescent="0.15">
      <c r="X596" s="63"/>
      <c r="Y596" s="112"/>
      <c r="Z596" s="112"/>
      <c r="AA596" s="112"/>
      <c r="AB596" s="112"/>
      <c r="AC596" s="112"/>
      <c r="AD596" s="112"/>
      <c r="AE596" s="112"/>
      <c r="AF596" s="112"/>
      <c r="AG596" s="112"/>
      <c r="AH596" s="112"/>
      <c r="AI596" s="112"/>
      <c r="AJ596" s="112"/>
      <c r="AK596" s="112"/>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row>
    <row r="597" spans="24:93" s="64" customFormat="1" ht="14" x14ac:dyDescent="0.15">
      <c r="X597" s="63"/>
      <c r="Y597" s="112"/>
      <c r="Z597" s="112"/>
      <c r="AA597" s="112"/>
      <c r="AB597" s="112"/>
      <c r="AC597" s="112"/>
      <c r="AD597" s="112"/>
      <c r="AE597" s="112"/>
      <c r="AF597" s="112"/>
      <c r="AG597" s="112"/>
      <c r="AH597" s="112"/>
      <c r="AI597" s="112"/>
      <c r="AJ597" s="112"/>
      <c r="AK597" s="112"/>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row>
    <row r="598" spans="24:93" s="64" customFormat="1" ht="14" x14ac:dyDescent="0.15">
      <c r="X598" s="63"/>
      <c r="Y598" s="112"/>
      <c r="Z598" s="112"/>
      <c r="AA598" s="112"/>
      <c r="AB598" s="112"/>
      <c r="AC598" s="112"/>
      <c r="AD598" s="112"/>
      <c r="AE598" s="112"/>
      <c r="AF598" s="112"/>
      <c r="AG598" s="112"/>
      <c r="AH598" s="112"/>
      <c r="AI598" s="112"/>
      <c r="AJ598" s="112"/>
      <c r="AK598" s="112"/>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row>
    <row r="599" spans="24:93" s="64" customFormat="1" ht="14" x14ac:dyDescent="0.15">
      <c r="X599" s="63"/>
      <c r="Y599" s="112"/>
      <c r="Z599" s="112"/>
      <c r="AA599" s="112"/>
      <c r="AB599" s="112"/>
      <c r="AC599" s="112"/>
      <c r="AD599" s="112"/>
      <c r="AE599" s="112"/>
      <c r="AF599" s="112"/>
      <c r="AG599" s="112"/>
      <c r="AH599" s="112"/>
      <c r="AI599" s="112"/>
      <c r="AJ599" s="112"/>
      <c r="AK599" s="112"/>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row>
    <row r="600" spans="24:93" s="64" customFormat="1" ht="14" x14ac:dyDescent="0.15">
      <c r="X600" s="63"/>
      <c r="Y600" s="112"/>
      <c r="Z600" s="112"/>
      <c r="AA600" s="112"/>
      <c r="AB600" s="112"/>
      <c r="AC600" s="112"/>
      <c r="AD600" s="112"/>
      <c r="AE600" s="112"/>
      <c r="AF600" s="112"/>
      <c r="AG600" s="112"/>
      <c r="AH600" s="112"/>
      <c r="AI600" s="112"/>
      <c r="AJ600" s="112"/>
      <c r="AK600" s="112"/>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row>
    <row r="601" spans="24:93" s="64" customFormat="1" ht="14" x14ac:dyDescent="0.15">
      <c r="X601" s="63"/>
      <c r="Y601" s="112"/>
      <c r="Z601" s="112"/>
      <c r="AA601" s="112"/>
      <c r="AB601" s="112"/>
      <c r="AC601" s="112"/>
      <c r="AD601" s="112"/>
      <c r="AE601" s="112"/>
      <c r="AF601" s="112"/>
      <c r="AG601" s="112"/>
      <c r="AH601" s="112"/>
      <c r="AI601" s="112"/>
      <c r="AJ601" s="112"/>
      <c r="AK601" s="112"/>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row>
    <row r="602" spans="24:93" s="64" customFormat="1" ht="14" x14ac:dyDescent="0.15">
      <c r="X602" s="63"/>
      <c r="Y602" s="112"/>
      <c r="Z602" s="112"/>
      <c r="AA602" s="112"/>
      <c r="AB602" s="112"/>
      <c r="AC602" s="112"/>
      <c r="AD602" s="112"/>
      <c r="AE602" s="112"/>
      <c r="AF602" s="112"/>
      <c r="AG602" s="112"/>
      <c r="AH602" s="112"/>
      <c r="AI602" s="112"/>
      <c r="AJ602" s="112"/>
      <c r="AK602" s="112"/>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row>
    <row r="603" spans="24:93" s="64" customFormat="1" ht="14" x14ac:dyDescent="0.15">
      <c r="X603" s="63"/>
      <c r="Y603" s="112"/>
      <c r="Z603" s="112"/>
      <c r="AA603" s="112"/>
      <c r="AB603" s="112"/>
      <c r="AC603" s="112"/>
      <c r="AD603" s="112"/>
      <c r="AE603" s="112"/>
      <c r="AF603" s="112"/>
      <c r="AG603" s="112"/>
      <c r="AH603" s="112"/>
      <c r="AI603" s="112"/>
      <c r="AJ603" s="112"/>
      <c r="AK603" s="112"/>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row>
    <row r="604" spans="24:93" s="64" customFormat="1" ht="14" x14ac:dyDescent="0.15">
      <c r="X604" s="63"/>
      <c r="Y604" s="112"/>
      <c r="Z604" s="112"/>
      <c r="AA604" s="112"/>
      <c r="AB604" s="112"/>
      <c r="AC604" s="112"/>
      <c r="AD604" s="112"/>
      <c r="AE604" s="112"/>
      <c r="AF604" s="112"/>
      <c r="AG604" s="112"/>
      <c r="AH604" s="112"/>
      <c r="AI604" s="112"/>
      <c r="AJ604" s="112"/>
      <c r="AK604" s="112"/>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row>
    <row r="605" spans="24:93" s="64" customFormat="1" ht="14" x14ac:dyDescent="0.15">
      <c r="X605" s="63"/>
      <c r="Y605" s="112"/>
      <c r="Z605" s="112"/>
      <c r="AA605" s="112"/>
      <c r="AB605" s="112"/>
      <c r="AC605" s="112"/>
      <c r="AD605" s="112"/>
      <c r="AE605" s="112"/>
      <c r="AF605" s="112"/>
      <c r="AG605" s="112"/>
      <c r="AH605" s="112"/>
      <c r="AI605" s="112"/>
      <c r="AJ605" s="112"/>
      <c r="AK605" s="112"/>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row>
    <row r="606" spans="24:93" s="64" customFormat="1" ht="14" x14ac:dyDescent="0.15">
      <c r="X606" s="63"/>
      <c r="Y606" s="112"/>
      <c r="Z606" s="112"/>
      <c r="AA606" s="112"/>
      <c r="AB606" s="112"/>
      <c r="AC606" s="112"/>
      <c r="AD606" s="112"/>
      <c r="AE606" s="112"/>
      <c r="AF606" s="112"/>
      <c r="AG606" s="112"/>
      <c r="AH606" s="112"/>
      <c r="AI606" s="112"/>
      <c r="AJ606" s="112"/>
      <c r="AK606" s="112"/>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row>
    <row r="607" spans="24:93" s="64" customFormat="1" ht="14" x14ac:dyDescent="0.15">
      <c r="X607" s="63"/>
      <c r="Y607" s="112"/>
      <c r="Z607" s="112"/>
      <c r="AA607" s="112"/>
      <c r="AB607" s="112"/>
      <c r="AC607" s="112"/>
      <c r="AD607" s="112"/>
      <c r="AE607" s="112"/>
      <c r="AF607" s="112"/>
      <c r="AG607" s="112"/>
      <c r="AH607" s="112"/>
      <c r="AI607" s="112"/>
      <c r="AJ607" s="112"/>
      <c r="AK607" s="112"/>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row>
    <row r="608" spans="24:93" s="64" customFormat="1" ht="14" x14ac:dyDescent="0.15">
      <c r="X608" s="63"/>
      <c r="Y608" s="112"/>
      <c r="Z608" s="112"/>
      <c r="AA608" s="112"/>
      <c r="AB608" s="112"/>
      <c r="AC608" s="112"/>
      <c r="AD608" s="112"/>
      <c r="AE608" s="112"/>
      <c r="AF608" s="112"/>
      <c r="AG608" s="112"/>
      <c r="AH608" s="112"/>
      <c r="AI608" s="112"/>
      <c r="AJ608" s="112"/>
      <c r="AK608" s="112"/>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row>
    <row r="609" spans="24:93" s="64" customFormat="1" ht="14" x14ac:dyDescent="0.15">
      <c r="X609" s="63"/>
      <c r="Y609" s="112"/>
      <c r="Z609" s="112"/>
      <c r="AA609" s="112"/>
      <c r="AB609" s="112"/>
      <c r="AC609" s="112"/>
      <c r="AD609" s="112"/>
      <c r="AE609" s="112"/>
      <c r="AF609" s="112"/>
      <c r="AG609" s="112"/>
      <c r="AH609" s="112"/>
      <c r="AI609" s="112"/>
      <c r="AJ609" s="112"/>
      <c r="AK609" s="112"/>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row>
    <row r="610" spans="24:93" s="64" customFormat="1" ht="14" x14ac:dyDescent="0.15">
      <c r="X610" s="63"/>
      <c r="Y610" s="112"/>
      <c r="Z610" s="112"/>
      <c r="AA610" s="112"/>
      <c r="AB610" s="112"/>
      <c r="AC610" s="112"/>
      <c r="AD610" s="112"/>
      <c r="AE610" s="112"/>
      <c r="AF610" s="112"/>
      <c r="AG610" s="112"/>
      <c r="AH610" s="112"/>
      <c r="AI610" s="112"/>
      <c r="AJ610" s="112"/>
      <c r="AK610" s="112"/>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row>
    <row r="611" spans="24:93" s="64" customFormat="1" ht="14" x14ac:dyDescent="0.15">
      <c r="X611" s="63"/>
      <c r="Y611" s="112"/>
      <c r="Z611" s="112"/>
      <c r="AA611" s="112"/>
      <c r="AB611" s="112"/>
      <c r="AC611" s="112"/>
      <c r="AD611" s="112"/>
      <c r="AE611" s="112"/>
      <c r="AF611" s="112"/>
      <c r="AG611" s="112"/>
      <c r="AH611" s="112"/>
      <c r="AI611" s="112"/>
      <c r="AJ611" s="112"/>
      <c r="AK611" s="112"/>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row>
    <row r="612" spans="24:93" s="64" customFormat="1" ht="14" x14ac:dyDescent="0.15">
      <c r="X612" s="63"/>
      <c r="Y612" s="112"/>
      <c r="Z612" s="112"/>
      <c r="AA612" s="112"/>
      <c r="AB612" s="112"/>
      <c r="AC612" s="112"/>
      <c r="AD612" s="112"/>
      <c r="AE612" s="112"/>
      <c r="AF612" s="112"/>
      <c r="AG612" s="112"/>
      <c r="AH612" s="112"/>
      <c r="AI612" s="112"/>
      <c r="AJ612" s="112"/>
      <c r="AK612" s="112"/>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row>
    <row r="613" spans="24:93" s="64" customFormat="1" ht="14" x14ac:dyDescent="0.15">
      <c r="X613" s="63"/>
      <c r="Y613" s="112"/>
      <c r="Z613" s="112"/>
      <c r="AA613" s="112"/>
      <c r="AB613" s="112"/>
      <c r="AC613" s="112"/>
      <c r="AD613" s="112"/>
      <c r="AE613" s="112"/>
      <c r="AF613" s="112"/>
      <c r="AG613" s="112"/>
      <c r="AH613" s="112"/>
      <c r="AI613" s="112"/>
      <c r="AJ613" s="112"/>
      <c r="AK613" s="112"/>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row>
    <row r="614" spans="24:93" s="64" customFormat="1" ht="14" x14ac:dyDescent="0.15">
      <c r="X614" s="63"/>
      <c r="Y614" s="112"/>
      <c r="Z614" s="112"/>
      <c r="AA614" s="112"/>
      <c r="AB614" s="112"/>
      <c r="AC614" s="112"/>
      <c r="AD614" s="112"/>
      <c r="AE614" s="112"/>
      <c r="AF614" s="112"/>
      <c r="AG614" s="112"/>
      <c r="AH614" s="112"/>
      <c r="AI614" s="112"/>
      <c r="AJ614" s="112"/>
      <c r="AK614" s="112"/>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row>
    <row r="615" spans="24:93" s="64" customFormat="1" ht="14" x14ac:dyDescent="0.15">
      <c r="X615" s="63"/>
      <c r="Y615" s="112"/>
      <c r="Z615" s="112"/>
      <c r="AA615" s="112"/>
      <c r="AB615" s="112"/>
      <c r="AC615" s="112"/>
      <c r="AD615" s="112"/>
      <c r="AE615" s="112"/>
      <c r="AF615" s="112"/>
      <c r="AG615" s="112"/>
      <c r="AH615" s="112"/>
      <c r="AI615" s="112"/>
      <c r="AJ615" s="112"/>
      <c r="AK615" s="112"/>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row>
    <row r="616" spans="24:93" s="64" customFormat="1" ht="14" x14ac:dyDescent="0.15">
      <c r="X616" s="63"/>
      <c r="Y616" s="112"/>
      <c r="Z616" s="112"/>
      <c r="AA616" s="112"/>
      <c r="AB616" s="112"/>
      <c r="AC616" s="112"/>
      <c r="AD616" s="112"/>
      <c r="AE616" s="112"/>
      <c r="AF616" s="112"/>
      <c r="AG616" s="112"/>
      <c r="AH616" s="112"/>
      <c r="AI616" s="112"/>
      <c r="AJ616" s="112"/>
      <c r="AK616" s="112"/>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row>
    <row r="617" spans="24:93" s="64" customFormat="1" ht="14" x14ac:dyDescent="0.15">
      <c r="X617" s="63"/>
      <c r="Y617" s="112"/>
      <c r="Z617" s="112"/>
      <c r="AA617" s="112"/>
      <c r="AB617" s="112"/>
      <c r="AC617" s="112"/>
      <c r="AD617" s="112"/>
      <c r="AE617" s="112"/>
      <c r="AF617" s="112"/>
      <c r="AG617" s="112"/>
      <c r="AH617" s="112"/>
      <c r="AI617" s="112"/>
      <c r="AJ617" s="112"/>
      <c r="AK617" s="112"/>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row>
    <row r="618" spans="24:93" s="64" customFormat="1" ht="14" x14ac:dyDescent="0.15">
      <c r="X618" s="63"/>
      <c r="Y618" s="112"/>
      <c r="Z618" s="112"/>
      <c r="AA618" s="112"/>
      <c r="AB618" s="112"/>
      <c r="AC618" s="112"/>
      <c r="AD618" s="112"/>
      <c r="AE618" s="112"/>
      <c r="AF618" s="112"/>
      <c r="AG618" s="112"/>
      <c r="AH618" s="112"/>
      <c r="AI618" s="112"/>
      <c r="AJ618" s="112"/>
      <c r="AK618" s="112"/>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row>
    <row r="619" spans="24:93" s="64" customFormat="1" ht="14" x14ac:dyDescent="0.15">
      <c r="X619" s="63"/>
      <c r="Y619" s="112"/>
      <c r="Z619" s="112"/>
      <c r="AA619" s="112"/>
      <c r="AB619" s="112"/>
      <c r="AC619" s="112"/>
      <c r="AD619" s="112"/>
      <c r="AE619" s="112"/>
      <c r="AF619" s="112"/>
      <c r="AG619" s="112"/>
      <c r="AH619" s="112"/>
      <c r="AI619" s="112"/>
      <c r="AJ619" s="112"/>
      <c r="AK619" s="112"/>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row>
    <row r="620" spans="24:93" s="64" customFormat="1" ht="14" x14ac:dyDescent="0.15">
      <c r="X620" s="63"/>
      <c r="Y620" s="112"/>
      <c r="Z620" s="112"/>
      <c r="AA620" s="112"/>
      <c r="AB620" s="112"/>
      <c r="AC620" s="112"/>
      <c r="AD620" s="112"/>
      <c r="AE620" s="112"/>
      <c r="AF620" s="112"/>
      <c r="AG620" s="112"/>
      <c r="AH620" s="112"/>
      <c r="AI620" s="112"/>
      <c r="AJ620" s="112"/>
      <c r="AK620" s="112"/>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row>
    <row r="621" spans="24:93" s="64" customFormat="1" ht="14" x14ac:dyDescent="0.15">
      <c r="X621" s="63"/>
      <c r="Y621" s="112"/>
      <c r="Z621" s="112"/>
      <c r="AA621" s="112"/>
      <c r="AB621" s="112"/>
      <c r="AC621" s="112"/>
      <c r="AD621" s="112"/>
      <c r="AE621" s="112"/>
      <c r="AF621" s="112"/>
      <c r="AG621" s="112"/>
      <c r="AH621" s="112"/>
      <c r="AI621" s="112"/>
      <c r="AJ621" s="112"/>
      <c r="AK621" s="112"/>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row>
    <row r="622" spans="24:93" s="64" customFormat="1" ht="14" x14ac:dyDescent="0.15">
      <c r="X622" s="63"/>
      <c r="Y622" s="112"/>
      <c r="Z622" s="112"/>
      <c r="AA622" s="112"/>
      <c r="AB622" s="112"/>
      <c r="AC622" s="112"/>
      <c r="AD622" s="112"/>
      <c r="AE622" s="112"/>
      <c r="AF622" s="112"/>
      <c r="AG622" s="112"/>
      <c r="AH622" s="112"/>
      <c r="AI622" s="112"/>
      <c r="AJ622" s="112"/>
      <c r="AK622" s="112"/>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row>
    <row r="623" spans="24:93" s="64" customFormat="1" ht="14" x14ac:dyDescent="0.15">
      <c r="X623" s="63"/>
      <c r="Y623" s="112"/>
      <c r="Z623" s="112"/>
      <c r="AA623" s="112"/>
      <c r="AB623" s="112"/>
      <c r="AC623" s="112"/>
      <c r="AD623" s="112"/>
      <c r="AE623" s="112"/>
      <c r="AF623" s="112"/>
      <c r="AG623" s="112"/>
      <c r="AH623" s="112"/>
      <c r="AI623" s="112"/>
      <c r="AJ623" s="112"/>
      <c r="AK623" s="112"/>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row>
    <row r="624" spans="24:93" s="64" customFormat="1" ht="14" x14ac:dyDescent="0.15">
      <c r="X624" s="63"/>
      <c r="Y624" s="112"/>
      <c r="Z624" s="112"/>
      <c r="AA624" s="112"/>
      <c r="AB624" s="112"/>
      <c r="AC624" s="112"/>
      <c r="AD624" s="112"/>
      <c r="AE624" s="112"/>
      <c r="AF624" s="112"/>
      <c r="AG624" s="112"/>
      <c r="AH624" s="112"/>
      <c r="AI624" s="112"/>
      <c r="AJ624" s="112"/>
      <c r="AK624" s="112"/>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row>
    <row r="625" spans="24:93" s="64" customFormat="1" ht="14" x14ac:dyDescent="0.15">
      <c r="X625" s="63"/>
      <c r="Y625" s="112"/>
      <c r="Z625" s="112"/>
      <c r="AA625" s="112"/>
      <c r="AB625" s="112"/>
      <c r="AC625" s="112"/>
      <c r="AD625" s="112"/>
      <c r="AE625" s="112"/>
      <c r="AF625" s="112"/>
      <c r="AG625" s="112"/>
      <c r="AH625" s="112"/>
      <c r="AI625" s="112"/>
      <c r="AJ625" s="112"/>
      <c r="AK625" s="112"/>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row>
    <row r="626" spans="24:93" s="64" customFormat="1" ht="14" x14ac:dyDescent="0.15">
      <c r="X626" s="63"/>
      <c r="Y626" s="112"/>
      <c r="Z626" s="112"/>
      <c r="AA626" s="112"/>
      <c r="AB626" s="112"/>
      <c r="AC626" s="112"/>
      <c r="AD626" s="112"/>
      <c r="AE626" s="112"/>
      <c r="AF626" s="112"/>
      <c r="AG626" s="112"/>
      <c r="AH626" s="112"/>
      <c r="AI626" s="112"/>
      <c r="AJ626" s="112"/>
      <c r="AK626" s="112"/>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row>
    <row r="627" spans="24:93" s="64" customFormat="1" ht="14" x14ac:dyDescent="0.15">
      <c r="X627" s="63"/>
      <c r="Y627" s="112"/>
      <c r="Z627" s="112"/>
      <c r="AA627" s="112"/>
      <c r="AB627" s="112"/>
      <c r="AC627" s="112"/>
      <c r="AD627" s="112"/>
      <c r="AE627" s="112"/>
      <c r="AF627" s="112"/>
      <c r="AG627" s="112"/>
      <c r="AH627" s="112"/>
      <c r="AI627" s="112"/>
      <c r="AJ627" s="112"/>
      <c r="AK627" s="112"/>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row>
    <row r="628" spans="24:93" s="64" customFormat="1" ht="14" x14ac:dyDescent="0.15">
      <c r="X628" s="63"/>
      <c r="Y628" s="112"/>
      <c r="Z628" s="112"/>
      <c r="AA628" s="112"/>
      <c r="AB628" s="112"/>
      <c r="AC628" s="112"/>
      <c r="AD628" s="112"/>
      <c r="AE628" s="112"/>
      <c r="AF628" s="112"/>
      <c r="AG628" s="112"/>
      <c r="AH628" s="112"/>
      <c r="AI628" s="112"/>
      <c r="AJ628" s="112"/>
      <c r="AK628" s="112"/>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row>
    <row r="629" spans="24:93" s="64" customFormat="1" ht="14" x14ac:dyDescent="0.15">
      <c r="X629" s="63"/>
      <c r="Y629" s="112"/>
      <c r="Z629" s="112"/>
      <c r="AA629" s="112"/>
      <c r="AB629" s="112"/>
      <c r="AC629" s="112"/>
      <c r="AD629" s="112"/>
      <c r="AE629" s="112"/>
      <c r="AF629" s="112"/>
      <c r="AG629" s="112"/>
      <c r="AH629" s="112"/>
      <c r="AI629" s="112"/>
      <c r="AJ629" s="112"/>
      <c r="AK629" s="112"/>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row>
    <row r="630" spans="24:93" s="64" customFormat="1" ht="14" x14ac:dyDescent="0.15">
      <c r="X630" s="63"/>
      <c r="Y630" s="112"/>
      <c r="Z630" s="112"/>
      <c r="AA630" s="112"/>
      <c r="AB630" s="112"/>
      <c r="AC630" s="112"/>
      <c r="AD630" s="112"/>
      <c r="AE630" s="112"/>
      <c r="AF630" s="112"/>
      <c r="AG630" s="112"/>
      <c r="AH630" s="112"/>
      <c r="AI630" s="112"/>
      <c r="AJ630" s="112"/>
      <c r="AK630" s="112"/>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row>
    <row r="631" spans="24:93" s="64" customFormat="1" ht="14" x14ac:dyDescent="0.15">
      <c r="X631" s="63"/>
      <c r="Y631" s="112"/>
      <c r="Z631" s="112"/>
      <c r="AA631" s="112"/>
      <c r="AB631" s="112"/>
      <c r="AC631" s="112"/>
      <c r="AD631" s="112"/>
      <c r="AE631" s="112"/>
      <c r="AF631" s="112"/>
      <c r="AG631" s="112"/>
      <c r="AH631" s="112"/>
      <c r="AI631" s="112"/>
      <c r="AJ631" s="112"/>
      <c r="AK631" s="112"/>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row>
    <row r="632" spans="24:93" s="64" customFormat="1" ht="14" x14ac:dyDescent="0.15">
      <c r="X632" s="63"/>
      <c r="Y632" s="112"/>
      <c r="Z632" s="112"/>
      <c r="AA632" s="112"/>
      <c r="AB632" s="112"/>
      <c r="AC632" s="112"/>
      <c r="AD632" s="112"/>
      <c r="AE632" s="112"/>
      <c r="AF632" s="112"/>
      <c r="AG632" s="112"/>
      <c r="AH632" s="112"/>
      <c r="AI632" s="112"/>
      <c r="AJ632" s="112"/>
      <c r="AK632" s="112"/>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row>
    <row r="633" spans="24:93" s="64" customFormat="1" ht="14" x14ac:dyDescent="0.15">
      <c r="X633" s="63"/>
      <c r="Y633" s="112"/>
      <c r="Z633" s="112"/>
      <c r="AA633" s="112"/>
      <c r="AB633" s="112"/>
      <c r="AC633" s="112"/>
      <c r="AD633" s="112"/>
      <c r="AE633" s="112"/>
      <c r="AF633" s="112"/>
      <c r="AG633" s="112"/>
      <c r="AH633" s="112"/>
      <c r="AI633" s="112"/>
      <c r="AJ633" s="112"/>
      <c r="AK633" s="112"/>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row>
    <row r="634" spans="24:93" s="64" customFormat="1" ht="14" x14ac:dyDescent="0.15">
      <c r="X634" s="63"/>
      <c r="Y634" s="112"/>
      <c r="Z634" s="112"/>
      <c r="AA634" s="112"/>
      <c r="AB634" s="112"/>
      <c r="AC634" s="112"/>
      <c r="AD634" s="112"/>
      <c r="AE634" s="112"/>
      <c r="AF634" s="112"/>
      <c r="AG634" s="112"/>
      <c r="AH634" s="112"/>
      <c r="AI634" s="112"/>
      <c r="AJ634" s="112"/>
      <c r="AK634" s="112"/>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row>
    <row r="635" spans="24:93" s="64" customFormat="1" ht="14" x14ac:dyDescent="0.15">
      <c r="X635" s="63"/>
      <c r="Y635" s="112"/>
      <c r="Z635" s="112"/>
      <c r="AA635" s="112"/>
      <c r="AB635" s="112"/>
      <c r="AC635" s="112"/>
      <c r="AD635" s="112"/>
      <c r="AE635" s="112"/>
      <c r="AF635" s="112"/>
      <c r="AG635" s="112"/>
      <c r="AH635" s="112"/>
      <c r="AI635" s="112"/>
      <c r="AJ635" s="112"/>
      <c r="AK635" s="112"/>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row>
    <row r="636" spans="24:93" s="64" customFormat="1" ht="14" x14ac:dyDescent="0.15">
      <c r="X636" s="63"/>
      <c r="Y636" s="112"/>
      <c r="Z636" s="112"/>
      <c r="AA636" s="112"/>
      <c r="AB636" s="112"/>
      <c r="AC636" s="112"/>
      <c r="AD636" s="112"/>
      <c r="AE636" s="112"/>
      <c r="AF636" s="112"/>
      <c r="AG636" s="112"/>
      <c r="AH636" s="112"/>
      <c r="AI636" s="112"/>
      <c r="AJ636" s="112"/>
      <c r="AK636" s="112"/>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row>
    <row r="637" spans="24:93" s="64" customFormat="1" ht="14" x14ac:dyDescent="0.15">
      <c r="X637" s="63"/>
      <c r="Y637" s="112"/>
      <c r="Z637" s="112"/>
      <c r="AA637" s="112"/>
      <c r="AB637" s="112"/>
      <c r="AC637" s="112"/>
      <c r="AD637" s="112"/>
      <c r="AE637" s="112"/>
      <c r="AF637" s="112"/>
      <c r="AG637" s="112"/>
      <c r="AH637" s="112"/>
      <c r="AI637" s="112"/>
      <c r="AJ637" s="112"/>
      <c r="AK637" s="112"/>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row>
    <row r="638" spans="24:93" s="64" customFormat="1" ht="14" x14ac:dyDescent="0.15">
      <c r="X638" s="63"/>
      <c r="Y638" s="112"/>
      <c r="Z638" s="112"/>
      <c r="AA638" s="112"/>
      <c r="AB638" s="112"/>
      <c r="AC638" s="112"/>
      <c r="AD638" s="112"/>
      <c r="AE638" s="112"/>
      <c r="AF638" s="112"/>
      <c r="AG638" s="112"/>
      <c r="AH638" s="112"/>
      <c r="AI638" s="112"/>
      <c r="AJ638" s="112"/>
      <c r="AK638" s="112"/>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row>
    <row r="639" spans="24:93" s="64" customFormat="1" ht="14" x14ac:dyDescent="0.15">
      <c r="X639" s="63"/>
      <c r="Y639" s="112"/>
      <c r="Z639" s="112"/>
      <c r="AA639" s="112"/>
      <c r="AB639" s="112"/>
      <c r="AC639" s="112"/>
      <c r="AD639" s="112"/>
      <c r="AE639" s="112"/>
      <c r="AF639" s="112"/>
      <c r="AG639" s="112"/>
      <c r="AH639" s="112"/>
      <c r="AI639" s="112"/>
      <c r="AJ639" s="112"/>
      <c r="AK639" s="112"/>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row>
    <row r="640" spans="24:93" s="64" customFormat="1" ht="14" x14ac:dyDescent="0.15">
      <c r="X640" s="63"/>
      <c r="Y640" s="112"/>
      <c r="Z640" s="112"/>
      <c r="AA640" s="112"/>
      <c r="AB640" s="112"/>
      <c r="AC640" s="112"/>
      <c r="AD640" s="112"/>
      <c r="AE640" s="112"/>
      <c r="AF640" s="112"/>
      <c r="AG640" s="112"/>
      <c r="AH640" s="112"/>
      <c r="AI640" s="112"/>
      <c r="AJ640" s="112"/>
      <c r="AK640" s="112"/>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row>
    <row r="641" spans="24:93" s="64" customFormat="1" ht="14" x14ac:dyDescent="0.15">
      <c r="X641" s="63"/>
      <c r="Y641" s="112"/>
      <c r="Z641" s="112"/>
      <c r="AA641" s="112"/>
      <c r="AB641" s="112"/>
      <c r="AC641" s="112"/>
      <c r="AD641" s="112"/>
      <c r="AE641" s="112"/>
      <c r="AF641" s="112"/>
      <c r="AG641" s="112"/>
      <c r="AH641" s="112"/>
      <c r="AI641" s="112"/>
      <c r="AJ641" s="112"/>
      <c r="AK641" s="112"/>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row>
    <row r="642" spans="24:93" s="64" customFormat="1" ht="14" x14ac:dyDescent="0.15">
      <c r="X642" s="63"/>
      <c r="Y642" s="112"/>
      <c r="Z642" s="112"/>
      <c r="AA642" s="112"/>
      <c r="AB642" s="112"/>
      <c r="AC642" s="112"/>
      <c r="AD642" s="112"/>
      <c r="AE642" s="112"/>
      <c r="AF642" s="112"/>
      <c r="AG642" s="112"/>
      <c r="AH642" s="112"/>
      <c r="AI642" s="112"/>
      <c r="AJ642" s="112"/>
      <c r="AK642" s="112"/>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row>
    <row r="643" spans="24:93" s="64" customFormat="1" ht="14" x14ac:dyDescent="0.15">
      <c r="X643" s="63"/>
      <c r="Y643" s="112"/>
      <c r="Z643" s="112"/>
      <c r="AA643" s="112"/>
      <c r="AB643" s="112"/>
      <c r="AC643" s="112"/>
      <c r="AD643" s="112"/>
      <c r="AE643" s="112"/>
      <c r="AF643" s="112"/>
      <c r="AG643" s="112"/>
      <c r="AH643" s="112"/>
      <c r="AI643" s="112"/>
      <c r="AJ643" s="112"/>
      <c r="AK643" s="112"/>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row>
    <row r="644" spans="24:93" s="64" customFormat="1" ht="14" x14ac:dyDescent="0.15">
      <c r="X644" s="63"/>
      <c r="Y644" s="112"/>
      <c r="Z644" s="112"/>
      <c r="AA644" s="112"/>
      <c r="AB644" s="112"/>
      <c r="AC644" s="112"/>
      <c r="AD644" s="112"/>
      <c r="AE644" s="112"/>
      <c r="AF644" s="112"/>
      <c r="AG644" s="112"/>
      <c r="AH644" s="112"/>
      <c r="AI644" s="112"/>
      <c r="AJ644" s="112"/>
      <c r="AK644" s="112"/>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row>
    <row r="645" spans="24:93" s="64" customFormat="1" ht="14" x14ac:dyDescent="0.15">
      <c r="X645" s="63"/>
      <c r="Y645" s="112"/>
      <c r="Z645" s="112"/>
      <c r="AA645" s="112"/>
      <c r="AB645" s="112"/>
      <c r="AC645" s="112"/>
      <c r="AD645" s="112"/>
      <c r="AE645" s="112"/>
      <c r="AF645" s="112"/>
      <c r="AG645" s="112"/>
      <c r="AH645" s="112"/>
      <c r="AI645" s="112"/>
      <c r="AJ645" s="112"/>
      <c r="AK645" s="112"/>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row>
    <row r="646" spans="24:93" s="64" customFormat="1" ht="14" x14ac:dyDescent="0.15">
      <c r="X646" s="63"/>
      <c r="Y646" s="112"/>
      <c r="Z646" s="112"/>
      <c r="AA646" s="112"/>
      <c r="AB646" s="112"/>
      <c r="AC646" s="112"/>
      <c r="AD646" s="112"/>
      <c r="AE646" s="112"/>
      <c r="AF646" s="112"/>
      <c r="AG646" s="112"/>
      <c r="AH646" s="112"/>
      <c r="AI646" s="112"/>
      <c r="AJ646" s="112"/>
      <c r="AK646" s="112"/>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row>
    <row r="647" spans="24:93" s="64" customFormat="1" ht="14" x14ac:dyDescent="0.15">
      <c r="X647" s="63"/>
      <c r="Y647" s="112"/>
      <c r="Z647" s="112"/>
      <c r="AA647" s="112"/>
      <c r="AB647" s="112"/>
      <c r="AC647" s="112"/>
      <c r="AD647" s="112"/>
      <c r="AE647" s="112"/>
      <c r="AF647" s="112"/>
      <c r="AG647" s="112"/>
      <c r="AH647" s="112"/>
      <c r="AI647" s="112"/>
      <c r="AJ647" s="112"/>
      <c r="AK647" s="112"/>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row>
    <row r="648" spans="24:93" s="64" customFormat="1" ht="14" x14ac:dyDescent="0.15">
      <c r="X648" s="63"/>
      <c r="Y648" s="112"/>
      <c r="Z648" s="112"/>
      <c r="AA648" s="112"/>
      <c r="AB648" s="112"/>
      <c r="AC648" s="112"/>
      <c r="AD648" s="112"/>
      <c r="AE648" s="112"/>
      <c r="AF648" s="112"/>
      <c r="AG648" s="112"/>
      <c r="AH648" s="112"/>
      <c r="AI648" s="112"/>
      <c r="AJ648" s="112"/>
      <c r="AK648" s="112"/>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row>
    <row r="649" spans="24:93" s="64" customFormat="1" ht="14" x14ac:dyDescent="0.15">
      <c r="X649" s="63"/>
      <c r="Y649" s="112"/>
      <c r="Z649" s="112"/>
      <c r="AA649" s="112"/>
      <c r="AB649" s="112"/>
      <c r="AC649" s="112"/>
      <c r="AD649" s="112"/>
      <c r="AE649" s="112"/>
      <c r="AF649" s="112"/>
      <c r="AG649" s="112"/>
      <c r="AH649" s="112"/>
      <c r="AI649" s="112"/>
      <c r="AJ649" s="112"/>
      <c r="AK649" s="112"/>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row>
    <row r="650" spans="24:93" s="64" customFormat="1" ht="14" x14ac:dyDescent="0.15">
      <c r="X650" s="63"/>
      <c r="Y650" s="112"/>
      <c r="Z650" s="112"/>
      <c r="AA650" s="112"/>
      <c r="AB650" s="112"/>
      <c r="AC650" s="112"/>
      <c r="AD650" s="112"/>
      <c r="AE650" s="112"/>
      <c r="AF650" s="112"/>
      <c r="AG650" s="112"/>
      <c r="AH650" s="112"/>
      <c r="AI650" s="112"/>
      <c r="AJ650" s="112"/>
      <c r="AK650" s="112"/>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row>
    <row r="651" spans="24:93" s="64" customFormat="1" ht="14" x14ac:dyDescent="0.15">
      <c r="X651" s="63"/>
      <c r="Y651" s="112"/>
      <c r="Z651" s="112"/>
      <c r="AA651" s="112"/>
      <c r="AB651" s="112"/>
      <c r="AC651" s="112"/>
      <c r="AD651" s="112"/>
      <c r="AE651" s="112"/>
      <c r="AF651" s="112"/>
      <c r="AG651" s="112"/>
      <c r="AH651" s="112"/>
      <c r="AI651" s="112"/>
      <c r="AJ651" s="112"/>
      <c r="AK651" s="112"/>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row>
    <row r="652" spans="24:93" s="64" customFormat="1" ht="14" x14ac:dyDescent="0.15">
      <c r="X652" s="63"/>
      <c r="Y652" s="112"/>
      <c r="Z652" s="112"/>
      <c r="AA652" s="112"/>
      <c r="AB652" s="112"/>
      <c r="AC652" s="112"/>
      <c r="AD652" s="112"/>
      <c r="AE652" s="112"/>
      <c r="AF652" s="112"/>
      <c r="AG652" s="112"/>
      <c r="AH652" s="112"/>
      <c r="AI652" s="112"/>
      <c r="AJ652" s="112"/>
      <c r="AK652" s="112"/>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row>
    <row r="653" spans="24:93" s="64" customFormat="1" ht="14" x14ac:dyDescent="0.15">
      <c r="X653" s="63"/>
      <c r="Y653" s="112"/>
      <c r="Z653" s="112"/>
      <c r="AA653" s="112"/>
      <c r="AB653" s="112"/>
      <c r="AC653" s="112"/>
      <c r="AD653" s="112"/>
      <c r="AE653" s="112"/>
      <c r="AF653" s="112"/>
      <c r="AG653" s="112"/>
      <c r="AH653" s="112"/>
      <c r="AI653" s="112"/>
      <c r="AJ653" s="112"/>
      <c r="AK653" s="112"/>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row>
    <row r="654" spans="24:93" s="64" customFormat="1" ht="14" x14ac:dyDescent="0.15">
      <c r="X654" s="63"/>
      <c r="Y654" s="112"/>
      <c r="Z654" s="112"/>
      <c r="AA654" s="112"/>
      <c r="AB654" s="112"/>
      <c r="AC654" s="112"/>
      <c r="AD654" s="112"/>
      <c r="AE654" s="112"/>
      <c r="AF654" s="112"/>
      <c r="AG654" s="112"/>
      <c r="AH654" s="112"/>
      <c r="AI654" s="112"/>
      <c r="AJ654" s="112"/>
      <c r="AK654" s="112"/>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row>
    <row r="655" spans="24:93" s="64" customFormat="1" ht="14" x14ac:dyDescent="0.15">
      <c r="X655" s="63"/>
      <c r="Y655" s="112"/>
      <c r="Z655" s="112"/>
      <c r="AA655" s="112"/>
      <c r="AB655" s="112"/>
      <c r="AC655" s="112"/>
      <c r="AD655" s="112"/>
      <c r="AE655" s="112"/>
      <c r="AF655" s="112"/>
      <c r="AG655" s="112"/>
      <c r="AH655" s="112"/>
      <c r="AI655" s="112"/>
      <c r="AJ655" s="112"/>
      <c r="AK655" s="112"/>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row>
    <row r="656" spans="24:93" s="64" customFormat="1" ht="14" x14ac:dyDescent="0.15">
      <c r="X656" s="63"/>
      <c r="Y656" s="112"/>
      <c r="Z656" s="112"/>
      <c r="AA656" s="112"/>
      <c r="AB656" s="112"/>
      <c r="AC656" s="112"/>
      <c r="AD656" s="112"/>
      <c r="AE656" s="112"/>
      <c r="AF656" s="112"/>
      <c r="AG656" s="112"/>
      <c r="AH656" s="112"/>
      <c r="AI656" s="112"/>
      <c r="AJ656" s="112"/>
      <c r="AK656" s="112"/>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row>
    <row r="657" spans="24:93" s="64" customFormat="1" ht="14" x14ac:dyDescent="0.15">
      <c r="X657" s="63"/>
      <c r="Y657" s="112"/>
      <c r="Z657" s="112"/>
      <c r="AA657" s="112"/>
      <c r="AB657" s="112"/>
      <c r="AC657" s="112"/>
      <c r="AD657" s="112"/>
      <c r="AE657" s="112"/>
      <c r="AF657" s="112"/>
      <c r="AG657" s="112"/>
      <c r="AH657" s="112"/>
      <c r="AI657" s="112"/>
      <c r="AJ657" s="112"/>
      <c r="AK657" s="112"/>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row>
    <row r="658" spans="24:93" s="64" customFormat="1" ht="14" x14ac:dyDescent="0.15">
      <c r="X658" s="63"/>
      <c r="Y658" s="112"/>
      <c r="Z658" s="112"/>
      <c r="AA658" s="112"/>
      <c r="AB658" s="112"/>
      <c r="AC658" s="112"/>
      <c r="AD658" s="112"/>
      <c r="AE658" s="112"/>
      <c r="AF658" s="112"/>
      <c r="AG658" s="112"/>
      <c r="AH658" s="112"/>
      <c r="AI658" s="112"/>
      <c r="AJ658" s="112"/>
      <c r="AK658" s="112"/>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row>
    <row r="659" spans="24:93" s="64" customFormat="1" ht="14" x14ac:dyDescent="0.15">
      <c r="X659" s="63"/>
      <c r="Y659" s="112"/>
      <c r="Z659" s="112"/>
      <c r="AA659" s="112"/>
      <c r="AB659" s="112"/>
      <c r="AC659" s="112"/>
      <c r="AD659" s="112"/>
      <c r="AE659" s="112"/>
      <c r="AF659" s="112"/>
      <c r="AG659" s="112"/>
      <c r="AH659" s="112"/>
      <c r="AI659" s="112"/>
      <c r="AJ659" s="112"/>
      <c r="AK659" s="112"/>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row>
    <row r="660" spans="24:93" s="64" customFormat="1" ht="14" x14ac:dyDescent="0.15">
      <c r="X660" s="63"/>
      <c r="Y660" s="112"/>
      <c r="Z660" s="112"/>
      <c r="AA660" s="112"/>
      <c r="AB660" s="112"/>
      <c r="AC660" s="112"/>
      <c r="AD660" s="112"/>
      <c r="AE660" s="112"/>
      <c r="AF660" s="112"/>
      <c r="AG660" s="112"/>
      <c r="AH660" s="112"/>
      <c r="AI660" s="112"/>
      <c r="AJ660" s="112"/>
      <c r="AK660" s="112"/>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row>
    <row r="661" spans="24:93" s="64" customFormat="1" ht="14" x14ac:dyDescent="0.15">
      <c r="X661" s="63"/>
      <c r="Y661" s="112"/>
      <c r="Z661" s="112"/>
      <c r="AA661" s="112"/>
      <c r="AB661" s="112"/>
      <c r="AC661" s="112"/>
      <c r="AD661" s="112"/>
      <c r="AE661" s="112"/>
      <c r="AF661" s="112"/>
      <c r="AG661" s="112"/>
      <c r="AH661" s="112"/>
      <c r="AI661" s="112"/>
      <c r="AJ661" s="112"/>
      <c r="AK661" s="112"/>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row>
    <row r="662" spans="24:93" s="64" customFormat="1" ht="14" x14ac:dyDescent="0.15">
      <c r="X662" s="63"/>
      <c r="Y662" s="112"/>
      <c r="Z662" s="112"/>
      <c r="AA662" s="112"/>
      <c r="AB662" s="112"/>
      <c r="AC662" s="112"/>
      <c r="AD662" s="112"/>
      <c r="AE662" s="112"/>
      <c r="AF662" s="112"/>
      <c r="AG662" s="112"/>
      <c r="AH662" s="112"/>
      <c r="AI662" s="112"/>
      <c r="AJ662" s="112"/>
      <c r="AK662" s="112"/>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row>
    <row r="663" spans="24:93" s="64" customFormat="1" ht="14" x14ac:dyDescent="0.15">
      <c r="X663" s="63"/>
      <c r="Y663" s="112"/>
      <c r="Z663" s="112"/>
      <c r="AA663" s="112"/>
      <c r="AB663" s="112"/>
      <c r="AC663" s="112"/>
      <c r="AD663" s="112"/>
      <c r="AE663" s="112"/>
      <c r="AF663" s="112"/>
      <c r="AG663" s="112"/>
      <c r="AH663" s="112"/>
      <c r="AI663" s="112"/>
      <c r="AJ663" s="112"/>
      <c r="AK663" s="112"/>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row>
    <row r="664" spans="24:93" s="64" customFormat="1" ht="14" x14ac:dyDescent="0.15">
      <c r="X664" s="63"/>
      <c r="Y664" s="112"/>
      <c r="Z664" s="112"/>
      <c r="AA664" s="112"/>
      <c r="AB664" s="112"/>
      <c r="AC664" s="112"/>
      <c r="AD664" s="112"/>
      <c r="AE664" s="112"/>
      <c r="AF664" s="112"/>
      <c r="AG664" s="112"/>
      <c r="AH664" s="112"/>
      <c r="AI664" s="112"/>
      <c r="AJ664" s="112"/>
      <c r="AK664" s="112"/>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row>
    <row r="665" spans="24:93" s="64" customFormat="1" ht="14" x14ac:dyDescent="0.15">
      <c r="X665" s="63"/>
      <c r="Y665" s="112"/>
      <c r="Z665" s="112"/>
      <c r="AA665" s="112"/>
      <c r="AB665" s="112"/>
      <c r="AC665" s="112"/>
      <c r="AD665" s="112"/>
      <c r="AE665" s="112"/>
      <c r="AF665" s="112"/>
      <c r="AG665" s="112"/>
      <c r="AH665" s="112"/>
      <c r="AI665" s="112"/>
      <c r="AJ665" s="112"/>
      <c r="AK665" s="112"/>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row>
    <row r="666" spans="24:93" s="64" customFormat="1" ht="14" x14ac:dyDescent="0.15">
      <c r="X666" s="63"/>
      <c r="Y666" s="112"/>
      <c r="Z666" s="112"/>
      <c r="AA666" s="112"/>
      <c r="AB666" s="112"/>
      <c r="AC666" s="112"/>
      <c r="AD666" s="112"/>
      <c r="AE666" s="112"/>
      <c r="AF666" s="112"/>
      <c r="AG666" s="112"/>
      <c r="AH666" s="112"/>
      <c r="AI666" s="112"/>
      <c r="AJ666" s="112"/>
      <c r="AK666" s="112"/>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row>
    <row r="667" spans="24:93" s="64" customFormat="1" ht="14" x14ac:dyDescent="0.15">
      <c r="X667" s="63"/>
      <c r="Y667" s="112"/>
      <c r="Z667" s="112"/>
      <c r="AA667" s="112"/>
      <c r="AB667" s="112"/>
      <c r="AC667" s="112"/>
      <c r="AD667" s="112"/>
      <c r="AE667" s="112"/>
      <c r="AF667" s="112"/>
      <c r="AG667" s="112"/>
      <c r="AH667" s="112"/>
      <c r="AI667" s="112"/>
      <c r="AJ667" s="112"/>
      <c r="AK667" s="112"/>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row>
    <row r="668" spans="24:93" s="64" customFormat="1" ht="14" x14ac:dyDescent="0.15">
      <c r="X668" s="63"/>
      <c r="Y668" s="112"/>
      <c r="Z668" s="112"/>
      <c r="AA668" s="112"/>
      <c r="AB668" s="112"/>
      <c r="AC668" s="112"/>
      <c r="AD668" s="112"/>
      <c r="AE668" s="112"/>
      <c r="AF668" s="112"/>
      <c r="AG668" s="112"/>
      <c r="AH668" s="112"/>
      <c r="AI668" s="112"/>
      <c r="AJ668" s="112"/>
      <c r="AK668" s="112"/>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row>
    <row r="669" spans="24:93" s="64" customFormat="1" ht="14" x14ac:dyDescent="0.15">
      <c r="X669" s="63"/>
      <c r="Y669" s="112"/>
      <c r="Z669" s="112"/>
      <c r="AA669" s="112"/>
      <c r="AB669" s="112"/>
      <c r="AC669" s="112"/>
      <c r="AD669" s="112"/>
      <c r="AE669" s="112"/>
      <c r="AF669" s="112"/>
      <c r="AG669" s="112"/>
      <c r="AH669" s="112"/>
      <c r="AI669" s="112"/>
      <c r="AJ669" s="112"/>
      <c r="AK669" s="112"/>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row>
    <row r="670" spans="24:93" s="64" customFormat="1" ht="14" x14ac:dyDescent="0.15">
      <c r="X670" s="63"/>
      <c r="Y670" s="112"/>
      <c r="Z670" s="112"/>
      <c r="AA670" s="112"/>
      <c r="AB670" s="112"/>
      <c r="AC670" s="112"/>
      <c r="AD670" s="112"/>
      <c r="AE670" s="112"/>
      <c r="AF670" s="112"/>
      <c r="AG670" s="112"/>
      <c r="AH670" s="112"/>
      <c r="AI670" s="112"/>
      <c r="AJ670" s="112"/>
      <c r="AK670" s="112"/>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row>
    <row r="671" spans="24:93" s="64" customFormat="1" ht="14" x14ac:dyDescent="0.15">
      <c r="X671" s="63"/>
      <c r="Y671" s="112"/>
      <c r="Z671" s="112"/>
      <c r="AA671" s="112"/>
      <c r="AB671" s="112"/>
      <c r="AC671" s="112"/>
      <c r="AD671" s="112"/>
      <c r="AE671" s="112"/>
      <c r="AF671" s="112"/>
      <c r="AG671" s="112"/>
      <c r="AH671" s="112"/>
      <c r="AI671" s="112"/>
      <c r="AJ671" s="112"/>
      <c r="AK671" s="112"/>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row>
    <row r="672" spans="24:93" s="64" customFormat="1" ht="14" x14ac:dyDescent="0.15">
      <c r="X672" s="63"/>
      <c r="Y672" s="112"/>
      <c r="Z672" s="112"/>
      <c r="AA672" s="112"/>
      <c r="AB672" s="112"/>
      <c r="AC672" s="112"/>
      <c r="AD672" s="112"/>
      <c r="AE672" s="112"/>
      <c r="AF672" s="112"/>
      <c r="AG672" s="112"/>
      <c r="AH672" s="112"/>
      <c r="AI672" s="112"/>
      <c r="AJ672" s="112"/>
      <c r="AK672" s="112"/>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row>
    <row r="673" spans="24:93" s="64" customFormat="1" ht="14" x14ac:dyDescent="0.15">
      <c r="X673" s="63"/>
      <c r="Y673" s="112"/>
      <c r="Z673" s="112"/>
      <c r="AA673" s="112"/>
      <c r="AB673" s="112"/>
      <c r="AC673" s="112"/>
      <c r="AD673" s="112"/>
      <c r="AE673" s="112"/>
      <c r="AF673" s="112"/>
      <c r="AG673" s="112"/>
      <c r="AH673" s="112"/>
      <c r="AI673" s="112"/>
      <c r="AJ673" s="112"/>
      <c r="AK673" s="112"/>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row>
    <row r="674" spans="24:93" s="64" customFormat="1" ht="14" x14ac:dyDescent="0.15">
      <c r="X674" s="63"/>
      <c r="Y674" s="112"/>
      <c r="Z674" s="112"/>
      <c r="AA674" s="112"/>
      <c r="AB674" s="112"/>
      <c r="AC674" s="112"/>
      <c r="AD674" s="112"/>
      <c r="AE674" s="112"/>
      <c r="AF674" s="112"/>
      <c r="AG674" s="112"/>
      <c r="AH674" s="112"/>
      <c r="AI674" s="112"/>
      <c r="AJ674" s="112"/>
      <c r="AK674" s="112"/>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row>
    <row r="675" spans="24:93" s="64" customFormat="1" ht="14" x14ac:dyDescent="0.15">
      <c r="X675" s="63"/>
      <c r="Y675" s="112"/>
      <c r="Z675" s="112"/>
      <c r="AA675" s="112"/>
      <c r="AB675" s="112"/>
      <c r="AC675" s="112"/>
      <c r="AD675" s="112"/>
      <c r="AE675" s="112"/>
      <c r="AF675" s="112"/>
      <c r="AG675" s="112"/>
      <c r="AH675" s="112"/>
      <c r="AI675" s="112"/>
      <c r="AJ675" s="112"/>
      <c r="AK675" s="112"/>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row>
    <row r="676" spans="24:93" s="64" customFormat="1" ht="14" x14ac:dyDescent="0.15">
      <c r="X676" s="63"/>
      <c r="Y676" s="112"/>
      <c r="Z676" s="112"/>
      <c r="AA676" s="112"/>
      <c r="AB676" s="112"/>
      <c r="AC676" s="112"/>
      <c r="AD676" s="112"/>
      <c r="AE676" s="112"/>
      <c r="AF676" s="112"/>
      <c r="AG676" s="112"/>
      <c r="AH676" s="112"/>
      <c r="AI676" s="112"/>
      <c r="AJ676" s="112"/>
      <c r="AK676" s="112"/>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row>
    <row r="677" spans="24:93" s="64" customFormat="1" ht="14" x14ac:dyDescent="0.15">
      <c r="X677" s="63"/>
      <c r="Y677" s="112"/>
      <c r="Z677" s="112"/>
      <c r="AA677" s="112"/>
      <c r="AB677" s="112"/>
      <c r="AC677" s="112"/>
      <c r="AD677" s="112"/>
      <c r="AE677" s="112"/>
      <c r="AF677" s="112"/>
      <c r="AG677" s="112"/>
      <c r="AH677" s="112"/>
      <c r="AI677" s="112"/>
      <c r="AJ677" s="112"/>
      <c r="AK677" s="112"/>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row>
    <row r="678" spans="24:93" s="64" customFormat="1" ht="14" x14ac:dyDescent="0.15">
      <c r="X678" s="63"/>
      <c r="Y678" s="112"/>
      <c r="Z678" s="112"/>
      <c r="AA678" s="112"/>
      <c r="AB678" s="112"/>
      <c r="AC678" s="112"/>
      <c r="AD678" s="112"/>
      <c r="AE678" s="112"/>
      <c r="AF678" s="112"/>
      <c r="AG678" s="112"/>
      <c r="AH678" s="112"/>
      <c r="AI678" s="112"/>
      <c r="AJ678" s="112"/>
      <c r="AK678" s="112"/>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row>
    <row r="679" spans="24:93" s="64" customFormat="1" ht="14" x14ac:dyDescent="0.15">
      <c r="X679" s="63"/>
      <c r="Y679" s="112"/>
      <c r="Z679" s="112"/>
      <c r="AA679" s="112"/>
      <c r="AB679" s="112"/>
      <c r="AC679" s="112"/>
      <c r="AD679" s="112"/>
      <c r="AE679" s="112"/>
      <c r="AF679" s="112"/>
      <c r="AG679" s="112"/>
      <c r="AH679" s="112"/>
      <c r="AI679" s="112"/>
      <c r="AJ679" s="112"/>
      <c r="AK679" s="112"/>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row>
    <row r="680" spans="24:93" s="64" customFormat="1" ht="14" x14ac:dyDescent="0.15">
      <c r="X680" s="63"/>
      <c r="Y680" s="112"/>
      <c r="Z680" s="112"/>
      <c r="AA680" s="112"/>
      <c r="AB680" s="112"/>
      <c r="AC680" s="112"/>
      <c r="AD680" s="112"/>
      <c r="AE680" s="112"/>
      <c r="AF680" s="112"/>
      <c r="AG680" s="112"/>
      <c r="AH680" s="112"/>
      <c r="AI680" s="112"/>
      <c r="AJ680" s="112"/>
      <c r="AK680" s="112"/>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row>
    <row r="681" spans="24:93" s="64" customFormat="1" ht="14" x14ac:dyDescent="0.15">
      <c r="X681" s="63"/>
      <c r="Y681" s="112"/>
      <c r="Z681" s="112"/>
      <c r="AA681" s="112"/>
      <c r="AB681" s="112"/>
      <c r="AC681" s="112"/>
      <c r="AD681" s="112"/>
      <c r="AE681" s="112"/>
      <c r="AF681" s="112"/>
      <c r="AG681" s="112"/>
      <c r="AH681" s="112"/>
      <c r="AI681" s="112"/>
      <c r="AJ681" s="112"/>
      <c r="AK681" s="112"/>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row>
    <row r="682" spans="24:93" s="64" customFormat="1" ht="14" x14ac:dyDescent="0.15">
      <c r="X682" s="63"/>
      <c r="Y682" s="112"/>
      <c r="Z682" s="112"/>
      <c r="AA682" s="112"/>
      <c r="AB682" s="112"/>
      <c r="AC682" s="112"/>
      <c r="AD682" s="112"/>
      <c r="AE682" s="112"/>
      <c r="AF682" s="112"/>
      <c r="AG682" s="112"/>
      <c r="AH682" s="112"/>
      <c r="AI682" s="112"/>
      <c r="AJ682" s="112"/>
      <c r="AK682" s="112"/>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row>
    <row r="683" spans="24:93" s="64" customFormat="1" ht="14" x14ac:dyDescent="0.15">
      <c r="X683" s="63"/>
      <c r="Y683" s="112"/>
      <c r="Z683" s="112"/>
      <c r="AA683" s="112"/>
      <c r="AB683" s="112"/>
      <c r="AC683" s="112"/>
      <c r="AD683" s="112"/>
      <c r="AE683" s="112"/>
      <c r="AF683" s="112"/>
      <c r="AG683" s="112"/>
      <c r="AH683" s="112"/>
      <c r="AI683" s="112"/>
      <c r="AJ683" s="112"/>
      <c r="AK683" s="112"/>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row>
    <row r="684" spans="24:93" s="64" customFormat="1" ht="14" x14ac:dyDescent="0.15">
      <c r="X684" s="63"/>
      <c r="Y684" s="112"/>
      <c r="Z684" s="112"/>
      <c r="AA684" s="112"/>
      <c r="AB684" s="112"/>
      <c r="AC684" s="112"/>
      <c r="AD684" s="112"/>
      <c r="AE684" s="112"/>
      <c r="AF684" s="112"/>
      <c r="AG684" s="112"/>
      <c r="AH684" s="112"/>
      <c r="AI684" s="112"/>
      <c r="AJ684" s="112"/>
      <c r="AK684" s="112"/>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row>
    <row r="685" spans="24:93" s="64" customFormat="1" ht="14" x14ac:dyDescent="0.15">
      <c r="X685" s="63"/>
      <c r="Y685" s="112"/>
      <c r="Z685" s="112"/>
      <c r="AA685" s="112"/>
      <c r="AB685" s="112"/>
      <c r="AC685" s="112"/>
      <c r="AD685" s="112"/>
      <c r="AE685" s="112"/>
      <c r="AF685" s="112"/>
      <c r="AG685" s="112"/>
      <c r="AH685" s="112"/>
      <c r="AI685" s="112"/>
      <c r="AJ685" s="112"/>
      <c r="AK685" s="112"/>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row>
    <row r="686" spans="24:93" s="64" customFormat="1" ht="14" x14ac:dyDescent="0.15">
      <c r="X686" s="63"/>
      <c r="Y686" s="112"/>
      <c r="Z686" s="112"/>
      <c r="AA686" s="112"/>
      <c r="AB686" s="112"/>
      <c r="AC686" s="112"/>
      <c r="AD686" s="112"/>
      <c r="AE686" s="112"/>
      <c r="AF686" s="112"/>
      <c r="AG686" s="112"/>
      <c r="AH686" s="112"/>
      <c r="AI686" s="112"/>
      <c r="AJ686" s="112"/>
      <c r="AK686" s="112"/>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row>
    <row r="687" spans="24:93" s="64" customFormat="1" ht="14" x14ac:dyDescent="0.15">
      <c r="X687" s="63"/>
      <c r="Y687" s="112"/>
      <c r="Z687" s="112"/>
      <c r="AA687" s="112"/>
      <c r="AB687" s="112"/>
      <c r="AC687" s="112"/>
      <c r="AD687" s="112"/>
      <c r="AE687" s="112"/>
      <c r="AF687" s="112"/>
      <c r="AG687" s="112"/>
      <c r="AH687" s="112"/>
      <c r="AI687" s="112"/>
      <c r="AJ687" s="112"/>
      <c r="AK687" s="112"/>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row>
    <row r="688" spans="24:93" s="64" customFormat="1" ht="14" x14ac:dyDescent="0.15">
      <c r="X688" s="63"/>
      <c r="Y688" s="112"/>
      <c r="Z688" s="112"/>
      <c r="AA688" s="112"/>
      <c r="AB688" s="112"/>
      <c r="AC688" s="112"/>
      <c r="AD688" s="112"/>
      <c r="AE688" s="112"/>
      <c r="AF688" s="112"/>
      <c r="AG688" s="112"/>
      <c r="AH688" s="112"/>
      <c r="AI688" s="112"/>
      <c r="AJ688" s="112"/>
      <c r="AK688" s="112"/>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row>
    <row r="689" spans="24:93" s="64" customFormat="1" ht="14" x14ac:dyDescent="0.15">
      <c r="X689" s="63"/>
      <c r="Y689" s="112"/>
      <c r="Z689" s="112"/>
      <c r="AA689" s="112"/>
      <c r="AB689" s="112"/>
      <c r="AC689" s="112"/>
      <c r="AD689" s="112"/>
      <c r="AE689" s="112"/>
      <c r="AF689" s="112"/>
      <c r="AG689" s="112"/>
      <c r="AH689" s="112"/>
      <c r="AI689" s="112"/>
      <c r="AJ689" s="112"/>
      <c r="AK689" s="112"/>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row>
    <row r="690" spans="24:93" s="64" customFormat="1" ht="14" x14ac:dyDescent="0.15">
      <c r="X690" s="63"/>
      <c r="Y690" s="112"/>
      <c r="Z690" s="112"/>
      <c r="AA690" s="112"/>
      <c r="AB690" s="112"/>
      <c r="AC690" s="112"/>
      <c r="AD690" s="112"/>
      <c r="AE690" s="112"/>
      <c r="AF690" s="112"/>
      <c r="AG690" s="112"/>
      <c r="AH690" s="112"/>
      <c r="AI690" s="112"/>
      <c r="AJ690" s="112"/>
      <c r="AK690" s="112"/>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row>
    <row r="691" spans="24:93" s="64" customFormat="1" ht="14" x14ac:dyDescent="0.15">
      <c r="X691" s="63"/>
      <c r="Y691" s="112"/>
      <c r="Z691" s="112"/>
      <c r="AA691" s="112"/>
      <c r="AB691" s="112"/>
      <c r="AC691" s="112"/>
      <c r="AD691" s="112"/>
      <c r="AE691" s="112"/>
      <c r="AF691" s="112"/>
      <c r="AG691" s="112"/>
      <c r="AH691" s="112"/>
      <c r="AI691" s="112"/>
      <c r="AJ691" s="112"/>
      <c r="AK691" s="112"/>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row>
    <row r="692" spans="24:93" s="64" customFormat="1" ht="14" x14ac:dyDescent="0.15">
      <c r="X692" s="63"/>
      <c r="Y692" s="112"/>
      <c r="Z692" s="112"/>
      <c r="AA692" s="112"/>
      <c r="AB692" s="112"/>
      <c r="AC692" s="112"/>
      <c r="AD692" s="112"/>
      <c r="AE692" s="112"/>
      <c r="AF692" s="112"/>
      <c r="AG692" s="112"/>
      <c r="AH692" s="112"/>
      <c r="AI692" s="112"/>
      <c r="AJ692" s="112"/>
      <c r="AK692" s="112"/>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row>
    <row r="693" spans="24:93" s="64" customFormat="1" ht="14" x14ac:dyDescent="0.15">
      <c r="X693" s="63"/>
      <c r="Y693" s="112"/>
      <c r="Z693" s="112"/>
      <c r="AA693" s="112"/>
      <c r="AB693" s="112"/>
      <c r="AC693" s="112"/>
      <c r="AD693" s="112"/>
      <c r="AE693" s="112"/>
      <c r="AF693" s="112"/>
      <c r="AG693" s="112"/>
      <c r="AH693" s="112"/>
      <c r="AI693" s="112"/>
      <c r="AJ693" s="112"/>
      <c r="AK693" s="112"/>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row>
    <row r="694" spans="24:93" s="64" customFormat="1" ht="14" x14ac:dyDescent="0.15">
      <c r="X694" s="63"/>
      <c r="Y694" s="112"/>
      <c r="Z694" s="112"/>
      <c r="AA694" s="112"/>
      <c r="AB694" s="112"/>
      <c r="AC694" s="112"/>
      <c r="AD694" s="112"/>
      <c r="AE694" s="112"/>
      <c r="AF694" s="112"/>
      <c r="AG694" s="112"/>
      <c r="AH694" s="112"/>
      <c r="AI694" s="112"/>
      <c r="AJ694" s="112"/>
      <c r="AK694" s="112"/>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row>
    <row r="695" spans="24:93" s="64" customFormat="1" ht="14" x14ac:dyDescent="0.15">
      <c r="X695" s="63"/>
      <c r="Y695" s="112"/>
      <c r="Z695" s="112"/>
      <c r="AA695" s="112"/>
      <c r="AB695" s="112"/>
      <c r="AC695" s="112"/>
      <c r="AD695" s="112"/>
      <c r="AE695" s="112"/>
      <c r="AF695" s="112"/>
      <c r="AG695" s="112"/>
      <c r="AH695" s="112"/>
      <c r="AI695" s="112"/>
      <c r="AJ695" s="112"/>
      <c r="AK695" s="112"/>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row>
    <row r="696" spans="24:93" s="64" customFormat="1" ht="14" x14ac:dyDescent="0.15">
      <c r="X696" s="63"/>
      <c r="Y696" s="112"/>
      <c r="Z696" s="112"/>
      <c r="AA696" s="112"/>
      <c r="AB696" s="112"/>
      <c r="AC696" s="112"/>
      <c r="AD696" s="112"/>
      <c r="AE696" s="112"/>
      <c r="AF696" s="112"/>
      <c r="AG696" s="112"/>
      <c r="AH696" s="112"/>
      <c r="AI696" s="112"/>
      <c r="AJ696" s="112"/>
      <c r="AK696" s="112"/>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row>
    <row r="697" spans="24:93" s="64" customFormat="1" ht="14" x14ac:dyDescent="0.15">
      <c r="X697" s="63"/>
      <c r="Y697" s="112"/>
      <c r="Z697" s="112"/>
      <c r="AA697" s="112"/>
      <c r="AB697" s="112"/>
      <c r="AC697" s="112"/>
      <c r="AD697" s="112"/>
      <c r="AE697" s="112"/>
      <c r="AF697" s="112"/>
      <c r="AG697" s="112"/>
      <c r="AH697" s="112"/>
      <c r="AI697" s="112"/>
      <c r="AJ697" s="112"/>
      <c r="AK697" s="112"/>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row>
    <row r="698" spans="24:93" s="64" customFormat="1" ht="14" x14ac:dyDescent="0.15">
      <c r="X698" s="63"/>
      <c r="Y698" s="112"/>
      <c r="Z698" s="112"/>
      <c r="AA698" s="112"/>
      <c r="AB698" s="112"/>
      <c r="AC698" s="112"/>
      <c r="AD698" s="112"/>
      <c r="AE698" s="112"/>
      <c r="AF698" s="112"/>
      <c r="AG698" s="112"/>
      <c r="AH698" s="112"/>
      <c r="AI698" s="112"/>
      <c r="AJ698" s="112"/>
      <c r="AK698" s="112"/>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row>
    <row r="699" spans="24:93" s="64" customFormat="1" ht="14" x14ac:dyDescent="0.15">
      <c r="X699" s="63"/>
      <c r="Y699" s="112"/>
      <c r="Z699" s="112"/>
      <c r="AA699" s="112"/>
      <c r="AB699" s="112"/>
      <c r="AC699" s="112"/>
      <c r="AD699" s="112"/>
      <c r="AE699" s="112"/>
      <c r="AF699" s="112"/>
      <c r="AG699" s="112"/>
      <c r="AH699" s="112"/>
      <c r="AI699" s="112"/>
      <c r="AJ699" s="112"/>
      <c r="AK699" s="112"/>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row>
    <row r="700" spans="24:93" s="64" customFormat="1" ht="14" x14ac:dyDescent="0.15">
      <c r="X700" s="63"/>
      <c r="Y700" s="112"/>
      <c r="Z700" s="112"/>
      <c r="AA700" s="112"/>
      <c r="AB700" s="112"/>
      <c r="AC700" s="112"/>
      <c r="AD700" s="112"/>
      <c r="AE700" s="112"/>
      <c r="AF700" s="112"/>
      <c r="AG700" s="112"/>
      <c r="AH700" s="112"/>
      <c r="AI700" s="112"/>
      <c r="AJ700" s="112"/>
      <c r="AK700" s="112"/>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row>
    <row r="701" spans="24:93" s="64" customFormat="1" ht="14" x14ac:dyDescent="0.15">
      <c r="X701" s="63"/>
      <c r="Y701" s="112"/>
      <c r="Z701" s="112"/>
      <c r="AA701" s="112"/>
      <c r="AB701" s="112"/>
      <c r="AC701" s="112"/>
      <c r="AD701" s="112"/>
      <c r="AE701" s="112"/>
      <c r="AF701" s="112"/>
      <c r="AG701" s="112"/>
      <c r="AH701" s="112"/>
      <c r="AI701" s="112"/>
      <c r="AJ701" s="112"/>
      <c r="AK701" s="112"/>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row>
    <row r="702" spans="24:93" s="64" customFormat="1" ht="14" x14ac:dyDescent="0.15">
      <c r="X702" s="63"/>
      <c r="Y702" s="112"/>
      <c r="Z702" s="112"/>
      <c r="AA702" s="112"/>
      <c r="AB702" s="112"/>
      <c r="AC702" s="112"/>
      <c r="AD702" s="112"/>
      <c r="AE702" s="112"/>
      <c r="AF702" s="112"/>
      <c r="AG702" s="112"/>
      <c r="AH702" s="112"/>
      <c r="AI702" s="112"/>
      <c r="AJ702" s="112"/>
      <c r="AK702" s="112"/>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row>
    <row r="703" spans="24:93" s="64" customFormat="1" ht="14" x14ac:dyDescent="0.15">
      <c r="X703" s="63"/>
      <c r="Y703" s="112"/>
      <c r="Z703" s="112"/>
      <c r="AA703" s="112"/>
      <c r="AB703" s="112"/>
      <c r="AC703" s="112"/>
      <c r="AD703" s="112"/>
      <c r="AE703" s="112"/>
      <c r="AF703" s="112"/>
      <c r="AG703" s="112"/>
      <c r="AH703" s="112"/>
      <c r="AI703" s="112"/>
      <c r="AJ703" s="112"/>
      <c r="AK703" s="112"/>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row>
    <row r="704" spans="24:93" s="64" customFormat="1" ht="14" x14ac:dyDescent="0.15">
      <c r="X704" s="63"/>
      <c r="Y704" s="112"/>
      <c r="Z704" s="112"/>
      <c r="AA704" s="112"/>
      <c r="AB704" s="112"/>
      <c r="AC704" s="112"/>
      <c r="AD704" s="112"/>
      <c r="AE704" s="112"/>
      <c r="AF704" s="112"/>
      <c r="AG704" s="112"/>
      <c r="AH704" s="112"/>
      <c r="AI704" s="112"/>
      <c r="AJ704" s="112"/>
      <c r="AK704" s="112"/>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row>
    <row r="705" spans="24:93" s="64" customFormat="1" ht="14" x14ac:dyDescent="0.15">
      <c r="X705" s="63"/>
      <c r="Y705" s="112"/>
      <c r="Z705" s="112"/>
      <c r="AA705" s="112"/>
      <c r="AB705" s="112"/>
      <c r="AC705" s="112"/>
      <c r="AD705" s="112"/>
      <c r="AE705" s="112"/>
      <c r="AF705" s="112"/>
      <c r="AG705" s="112"/>
      <c r="AH705" s="112"/>
      <c r="AI705" s="112"/>
      <c r="AJ705" s="112"/>
      <c r="AK705" s="112"/>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row>
    <row r="706" spans="24:93" s="64" customFormat="1" ht="14" x14ac:dyDescent="0.15">
      <c r="X706" s="63"/>
      <c r="Y706" s="112"/>
      <c r="Z706" s="112"/>
      <c r="AA706" s="112"/>
      <c r="AB706" s="112"/>
      <c r="AC706" s="112"/>
      <c r="AD706" s="112"/>
      <c r="AE706" s="112"/>
      <c r="AF706" s="112"/>
      <c r="AG706" s="112"/>
      <c r="AH706" s="112"/>
      <c r="AI706" s="112"/>
      <c r="AJ706" s="112"/>
      <c r="AK706" s="112"/>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row>
    <row r="707" spans="24:93" s="64" customFormat="1" ht="14" x14ac:dyDescent="0.15">
      <c r="X707" s="63"/>
      <c r="Y707" s="112"/>
      <c r="Z707" s="112"/>
      <c r="AA707" s="112"/>
      <c r="AB707" s="112"/>
      <c r="AC707" s="112"/>
      <c r="AD707" s="112"/>
      <c r="AE707" s="112"/>
      <c r="AF707" s="112"/>
      <c r="AG707" s="112"/>
      <c r="AH707" s="112"/>
      <c r="AI707" s="112"/>
      <c r="AJ707" s="112"/>
      <c r="AK707" s="112"/>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row>
    <row r="708" spans="24:93" s="64" customFormat="1" ht="14" x14ac:dyDescent="0.15">
      <c r="X708" s="63"/>
      <c r="Y708" s="112"/>
      <c r="Z708" s="112"/>
      <c r="AA708" s="112"/>
      <c r="AB708" s="112"/>
      <c r="AC708" s="112"/>
      <c r="AD708" s="112"/>
      <c r="AE708" s="112"/>
      <c r="AF708" s="112"/>
      <c r="AG708" s="112"/>
      <c r="AH708" s="112"/>
      <c r="AI708" s="112"/>
      <c r="AJ708" s="112"/>
      <c r="AK708" s="112"/>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row>
    <row r="709" spans="24:93" s="64" customFormat="1" ht="14" x14ac:dyDescent="0.15">
      <c r="X709" s="63"/>
      <c r="Y709" s="112"/>
      <c r="Z709" s="112"/>
      <c r="AA709" s="112"/>
      <c r="AB709" s="112"/>
      <c r="AC709" s="112"/>
      <c r="AD709" s="112"/>
      <c r="AE709" s="112"/>
      <c r="AF709" s="112"/>
      <c r="AG709" s="112"/>
      <c r="AH709" s="112"/>
      <c r="AI709" s="112"/>
      <c r="AJ709" s="112"/>
      <c r="AK709" s="112"/>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row>
    <row r="710" spans="24:93" s="64" customFormat="1" ht="14" x14ac:dyDescent="0.15">
      <c r="X710" s="63"/>
      <c r="Y710" s="112"/>
      <c r="Z710" s="112"/>
      <c r="AA710" s="112"/>
      <c r="AB710" s="112"/>
      <c r="AC710" s="112"/>
      <c r="AD710" s="112"/>
      <c r="AE710" s="112"/>
      <c r="AF710" s="112"/>
      <c r="AG710" s="112"/>
      <c r="AH710" s="112"/>
      <c r="AI710" s="112"/>
      <c r="AJ710" s="112"/>
      <c r="AK710" s="112"/>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row>
    <row r="711" spans="24:93" s="64" customFormat="1" ht="14" x14ac:dyDescent="0.15">
      <c r="X711" s="63"/>
      <c r="Y711" s="112"/>
      <c r="Z711" s="112"/>
      <c r="AA711" s="112"/>
      <c r="AB711" s="112"/>
      <c r="AC711" s="112"/>
      <c r="AD711" s="112"/>
      <c r="AE711" s="112"/>
      <c r="AF711" s="112"/>
      <c r="AG711" s="112"/>
      <c r="AH711" s="112"/>
      <c r="AI711" s="112"/>
      <c r="AJ711" s="112"/>
      <c r="AK711" s="112"/>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row>
    <row r="712" spans="24:93" s="64" customFormat="1" ht="14" x14ac:dyDescent="0.15">
      <c r="X712" s="63"/>
      <c r="Y712" s="112"/>
      <c r="Z712" s="112"/>
      <c r="AA712" s="112"/>
      <c r="AB712" s="112"/>
      <c r="AC712" s="112"/>
      <c r="AD712" s="112"/>
      <c r="AE712" s="112"/>
      <c r="AF712" s="112"/>
      <c r="AG712" s="112"/>
      <c r="AH712" s="112"/>
      <c r="AI712" s="112"/>
      <c r="AJ712" s="112"/>
      <c r="AK712" s="112"/>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row>
    <row r="713" spans="24:93" s="64" customFormat="1" ht="14" x14ac:dyDescent="0.15">
      <c r="X713" s="63"/>
      <c r="Y713" s="112"/>
      <c r="Z713" s="112"/>
      <c r="AA713" s="112"/>
      <c r="AB713" s="112"/>
      <c r="AC713" s="112"/>
      <c r="AD713" s="112"/>
      <c r="AE713" s="112"/>
      <c r="AF713" s="112"/>
      <c r="AG713" s="112"/>
      <c r="AH713" s="112"/>
      <c r="AI713" s="112"/>
      <c r="AJ713" s="112"/>
      <c r="AK713" s="112"/>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row>
    <row r="714" spans="24:93" s="64" customFormat="1" ht="14" x14ac:dyDescent="0.15">
      <c r="X714" s="63"/>
      <c r="Y714" s="112"/>
      <c r="Z714" s="112"/>
      <c r="AA714" s="112"/>
      <c r="AB714" s="112"/>
      <c r="AC714" s="112"/>
      <c r="AD714" s="112"/>
      <c r="AE714" s="112"/>
      <c r="AF714" s="112"/>
      <c r="AG714" s="112"/>
      <c r="AH714" s="112"/>
      <c r="AI714" s="112"/>
      <c r="AJ714" s="112"/>
      <c r="AK714" s="112"/>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row>
    <row r="715" spans="24:93" s="64" customFormat="1" ht="14" x14ac:dyDescent="0.15">
      <c r="X715" s="63"/>
      <c r="Y715" s="112"/>
      <c r="Z715" s="112"/>
      <c r="AA715" s="112"/>
      <c r="AB715" s="112"/>
      <c r="AC715" s="112"/>
      <c r="AD715" s="112"/>
      <c r="AE715" s="112"/>
      <c r="AF715" s="112"/>
      <c r="AG715" s="112"/>
      <c r="AH715" s="112"/>
      <c r="AI715" s="112"/>
      <c r="AJ715" s="112"/>
      <c r="AK715" s="112"/>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row>
    <row r="716" spans="24:93" s="64" customFormat="1" ht="14" x14ac:dyDescent="0.15">
      <c r="X716" s="63"/>
      <c r="Y716" s="112"/>
      <c r="Z716" s="112"/>
      <c r="AA716" s="112"/>
      <c r="AB716" s="112"/>
      <c r="AC716" s="112"/>
      <c r="AD716" s="112"/>
      <c r="AE716" s="112"/>
      <c r="AF716" s="112"/>
      <c r="AG716" s="112"/>
      <c r="AH716" s="112"/>
      <c r="AI716" s="112"/>
      <c r="AJ716" s="112"/>
      <c r="AK716" s="112"/>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row>
    <row r="717" spans="24:93" s="64" customFormat="1" ht="14" x14ac:dyDescent="0.15">
      <c r="X717" s="63"/>
      <c r="Y717" s="112"/>
      <c r="Z717" s="112"/>
      <c r="AA717" s="112"/>
      <c r="AB717" s="112"/>
      <c r="AC717" s="112"/>
      <c r="AD717" s="112"/>
      <c r="AE717" s="112"/>
      <c r="AF717" s="112"/>
      <c r="AG717" s="112"/>
      <c r="AH717" s="112"/>
      <c r="AI717" s="112"/>
      <c r="AJ717" s="112"/>
      <c r="AK717" s="112"/>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row>
    <row r="718" spans="24:93" s="64" customFormat="1" ht="14" x14ac:dyDescent="0.15">
      <c r="X718" s="63"/>
      <c r="Y718" s="112"/>
      <c r="Z718" s="112"/>
      <c r="AA718" s="112"/>
      <c r="AB718" s="112"/>
      <c r="AC718" s="112"/>
      <c r="AD718" s="112"/>
      <c r="AE718" s="112"/>
      <c r="AF718" s="112"/>
      <c r="AG718" s="112"/>
      <c r="AH718" s="112"/>
      <c r="AI718" s="112"/>
      <c r="AJ718" s="112"/>
      <c r="AK718" s="112"/>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row>
    <row r="719" spans="24:93" s="64" customFormat="1" ht="14" x14ac:dyDescent="0.15">
      <c r="X719" s="63"/>
      <c r="Y719" s="112"/>
      <c r="Z719" s="112"/>
      <c r="AA719" s="112"/>
      <c r="AB719" s="112"/>
      <c r="AC719" s="112"/>
      <c r="AD719" s="112"/>
      <c r="AE719" s="112"/>
      <c r="AF719" s="112"/>
      <c r="AG719" s="112"/>
      <c r="AH719" s="112"/>
      <c r="AI719" s="112"/>
      <c r="AJ719" s="112"/>
      <c r="AK719" s="112"/>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row>
    <row r="720" spans="24:93" s="64" customFormat="1" ht="14" x14ac:dyDescent="0.15">
      <c r="X720" s="63"/>
      <c r="Y720" s="112"/>
      <c r="Z720" s="112"/>
      <c r="AA720" s="112"/>
      <c r="AB720" s="112"/>
      <c r="AC720" s="112"/>
      <c r="AD720" s="112"/>
      <c r="AE720" s="112"/>
      <c r="AF720" s="112"/>
      <c r="AG720" s="112"/>
      <c r="AH720" s="112"/>
      <c r="AI720" s="112"/>
      <c r="AJ720" s="112"/>
      <c r="AK720" s="112"/>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row>
    <row r="721" spans="24:93" s="64" customFormat="1" ht="14" x14ac:dyDescent="0.15">
      <c r="X721" s="63"/>
      <c r="Y721" s="112"/>
      <c r="Z721" s="112"/>
      <c r="AA721" s="112"/>
      <c r="AB721" s="112"/>
      <c r="AC721" s="112"/>
      <c r="AD721" s="112"/>
      <c r="AE721" s="112"/>
      <c r="AF721" s="112"/>
      <c r="AG721" s="112"/>
      <c r="AH721" s="112"/>
      <c r="AI721" s="112"/>
      <c r="AJ721" s="112"/>
      <c r="AK721" s="112"/>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row>
    <row r="722" spans="24:93" s="64" customFormat="1" ht="14" x14ac:dyDescent="0.15">
      <c r="X722" s="63"/>
      <c r="Y722" s="112"/>
      <c r="Z722" s="112"/>
      <c r="AA722" s="112"/>
      <c r="AB722" s="112"/>
      <c r="AC722" s="112"/>
      <c r="AD722" s="112"/>
      <c r="AE722" s="112"/>
      <c r="AF722" s="112"/>
      <c r="AG722" s="112"/>
      <c r="AH722" s="112"/>
      <c r="AI722" s="112"/>
      <c r="AJ722" s="112"/>
      <c r="AK722" s="112"/>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row>
    <row r="723" spans="24:93" s="64" customFormat="1" ht="14" x14ac:dyDescent="0.15">
      <c r="X723" s="63"/>
      <c r="Y723" s="112"/>
      <c r="Z723" s="112"/>
      <c r="AA723" s="112"/>
      <c r="AB723" s="112"/>
      <c r="AC723" s="112"/>
      <c r="AD723" s="112"/>
      <c r="AE723" s="112"/>
      <c r="AF723" s="112"/>
      <c r="AG723" s="112"/>
      <c r="AH723" s="112"/>
      <c r="AI723" s="112"/>
      <c r="AJ723" s="112"/>
      <c r="AK723" s="112"/>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row>
    <row r="724" spans="24:93" s="64" customFormat="1" ht="14" x14ac:dyDescent="0.15">
      <c r="X724" s="63"/>
      <c r="Y724" s="112"/>
      <c r="Z724" s="112"/>
      <c r="AA724" s="112"/>
      <c r="AB724" s="112"/>
      <c r="AC724" s="112"/>
      <c r="AD724" s="112"/>
      <c r="AE724" s="112"/>
      <c r="AF724" s="112"/>
      <c r="AG724" s="112"/>
      <c r="AH724" s="112"/>
      <c r="AI724" s="112"/>
      <c r="AJ724" s="112"/>
      <c r="AK724" s="112"/>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row>
    <row r="725" spans="24:93" s="64" customFormat="1" ht="14" x14ac:dyDescent="0.15">
      <c r="X725" s="63"/>
      <c r="Y725" s="112"/>
      <c r="Z725" s="112"/>
      <c r="AA725" s="112"/>
      <c r="AB725" s="112"/>
      <c r="AC725" s="112"/>
      <c r="AD725" s="112"/>
      <c r="AE725" s="112"/>
      <c r="AF725" s="112"/>
      <c r="AG725" s="112"/>
      <c r="AH725" s="112"/>
      <c r="AI725" s="112"/>
      <c r="AJ725" s="112"/>
      <c r="AK725" s="112"/>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row>
    <row r="726" spans="24:93" s="64" customFormat="1" ht="14" x14ac:dyDescent="0.15">
      <c r="X726" s="63"/>
      <c r="Y726" s="112"/>
      <c r="Z726" s="112"/>
      <c r="AA726" s="112"/>
      <c r="AB726" s="112"/>
      <c r="AC726" s="112"/>
      <c r="AD726" s="112"/>
      <c r="AE726" s="112"/>
      <c r="AF726" s="112"/>
      <c r="AG726" s="112"/>
      <c r="AH726" s="112"/>
      <c r="AI726" s="112"/>
      <c r="AJ726" s="112"/>
      <c r="AK726" s="112"/>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row>
    <row r="727" spans="24:93" s="64" customFormat="1" ht="14" x14ac:dyDescent="0.15">
      <c r="X727" s="63"/>
      <c r="Y727" s="112"/>
      <c r="Z727" s="112"/>
      <c r="AA727" s="112"/>
      <c r="AB727" s="112"/>
      <c r="AC727" s="112"/>
      <c r="AD727" s="112"/>
      <c r="AE727" s="112"/>
      <c r="AF727" s="112"/>
      <c r="AG727" s="112"/>
      <c r="AH727" s="112"/>
      <c r="AI727" s="112"/>
      <c r="AJ727" s="112"/>
      <c r="AK727" s="112"/>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row>
    <row r="728" spans="24:93" s="64" customFormat="1" ht="14" x14ac:dyDescent="0.15">
      <c r="X728" s="63"/>
      <c r="Y728" s="112"/>
      <c r="Z728" s="112"/>
      <c r="AA728" s="112"/>
      <c r="AB728" s="112"/>
      <c r="AC728" s="112"/>
      <c r="AD728" s="112"/>
      <c r="AE728" s="112"/>
      <c r="AF728" s="112"/>
      <c r="AG728" s="112"/>
      <c r="AH728" s="112"/>
      <c r="AI728" s="112"/>
      <c r="AJ728" s="112"/>
      <c r="AK728" s="112"/>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row>
    <row r="729" spans="24:93" s="64" customFormat="1" ht="14" x14ac:dyDescent="0.15">
      <c r="X729" s="63"/>
      <c r="Y729" s="112"/>
      <c r="Z729" s="112"/>
      <c r="AA729" s="112"/>
      <c r="AB729" s="112"/>
      <c r="AC729" s="112"/>
      <c r="AD729" s="112"/>
      <c r="AE729" s="112"/>
      <c r="AF729" s="112"/>
      <c r="AG729" s="112"/>
      <c r="AH729" s="112"/>
      <c r="AI729" s="112"/>
      <c r="AJ729" s="112"/>
      <c r="AK729" s="112"/>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row>
    <row r="730" spans="24:93" s="64" customFormat="1" ht="14" x14ac:dyDescent="0.15">
      <c r="X730" s="63"/>
      <c r="Y730" s="112"/>
      <c r="Z730" s="112"/>
      <c r="AA730" s="112"/>
      <c r="AB730" s="112"/>
      <c r="AC730" s="112"/>
      <c r="AD730" s="112"/>
      <c r="AE730" s="112"/>
      <c r="AF730" s="112"/>
      <c r="AG730" s="112"/>
      <c r="AH730" s="112"/>
      <c r="AI730" s="112"/>
      <c r="AJ730" s="112"/>
      <c r="AK730" s="112"/>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row>
    <row r="731" spans="24:93" s="64" customFormat="1" ht="14" x14ac:dyDescent="0.15">
      <c r="X731" s="63"/>
      <c r="Y731" s="112"/>
      <c r="Z731" s="112"/>
      <c r="AA731" s="112"/>
      <c r="AB731" s="112"/>
      <c r="AC731" s="112"/>
      <c r="AD731" s="112"/>
      <c r="AE731" s="112"/>
      <c r="AF731" s="112"/>
      <c r="AG731" s="112"/>
      <c r="AH731" s="112"/>
      <c r="AI731" s="112"/>
      <c r="AJ731" s="112"/>
      <c r="AK731" s="112"/>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row>
    <row r="732" spans="24:93" s="64" customFormat="1" ht="14" x14ac:dyDescent="0.15">
      <c r="X732" s="63"/>
      <c r="Y732" s="112"/>
      <c r="Z732" s="112"/>
      <c r="AA732" s="112"/>
      <c r="AB732" s="112"/>
      <c r="AC732" s="112"/>
      <c r="AD732" s="112"/>
      <c r="AE732" s="112"/>
      <c r="AF732" s="112"/>
      <c r="AG732" s="112"/>
      <c r="AH732" s="112"/>
      <c r="AI732" s="112"/>
      <c r="AJ732" s="112"/>
      <c r="AK732" s="112"/>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row>
    <row r="733" spans="24:93" s="64" customFormat="1" ht="14" x14ac:dyDescent="0.15">
      <c r="X733" s="63"/>
      <c r="Y733" s="112"/>
      <c r="Z733" s="112"/>
      <c r="AA733" s="112"/>
      <c r="AB733" s="112"/>
      <c r="AC733" s="112"/>
      <c r="AD733" s="112"/>
      <c r="AE733" s="112"/>
      <c r="AF733" s="112"/>
      <c r="AG733" s="112"/>
      <c r="AH733" s="112"/>
      <c r="AI733" s="112"/>
      <c r="AJ733" s="112"/>
      <c r="AK733" s="112"/>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row>
    <row r="734" spans="24:93" s="64" customFormat="1" ht="14" x14ac:dyDescent="0.15">
      <c r="X734" s="63"/>
      <c r="Y734" s="112"/>
      <c r="Z734" s="112"/>
      <c r="AA734" s="112"/>
      <c r="AB734" s="112"/>
      <c r="AC734" s="112"/>
      <c r="AD734" s="112"/>
      <c r="AE734" s="112"/>
      <c r="AF734" s="112"/>
      <c r="AG734" s="112"/>
      <c r="AH734" s="112"/>
      <c r="AI734" s="112"/>
      <c r="AJ734" s="112"/>
      <c r="AK734" s="112"/>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row>
    <row r="735" spans="24:93" s="64" customFormat="1" ht="14" x14ac:dyDescent="0.15">
      <c r="X735" s="63"/>
      <c r="Y735" s="112"/>
      <c r="Z735" s="112"/>
      <c r="AA735" s="112"/>
      <c r="AB735" s="112"/>
      <c r="AC735" s="112"/>
      <c r="AD735" s="112"/>
      <c r="AE735" s="112"/>
      <c r="AF735" s="112"/>
      <c r="AG735" s="112"/>
      <c r="AH735" s="112"/>
      <c r="AI735" s="112"/>
      <c r="AJ735" s="112"/>
      <c r="AK735" s="112"/>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row>
    <row r="736" spans="24:93" s="64" customFormat="1" ht="14" x14ac:dyDescent="0.15">
      <c r="X736" s="63"/>
      <c r="Y736" s="112"/>
      <c r="Z736" s="112"/>
      <c r="AA736" s="112"/>
      <c r="AB736" s="112"/>
      <c r="AC736" s="112"/>
      <c r="AD736" s="112"/>
      <c r="AE736" s="112"/>
      <c r="AF736" s="112"/>
      <c r="AG736" s="112"/>
      <c r="AH736" s="112"/>
      <c r="AI736" s="112"/>
      <c r="AJ736" s="112"/>
      <c r="AK736" s="112"/>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row>
    <row r="737" spans="24:93" s="64" customFormat="1" ht="14" x14ac:dyDescent="0.15">
      <c r="X737" s="63"/>
      <c r="Y737" s="112"/>
      <c r="Z737" s="112"/>
      <c r="AA737" s="112"/>
      <c r="AB737" s="112"/>
      <c r="AC737" s="112"/>
      <c r="AD737" s="112"/>
      <c r="AE737" s="112"/>
      <c r="AF737" s="112"/>
      <c r="AG737" s="112"/>
      <c r="AH737" s="112"/>
      <c r="AI737" s="112"/>
      <c r="AJ737" s="112"/>
      <c r="AK737" s="112"/>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row>
    <row r="738" spans="24:93" s="64" customFormat="1" ht="14" x14ac:dyDescent="0.15">
      <c r="X738" s="63"/>
      <c r="Y738" s="112"/>
      <c r="Z738" s="112"/>
      <c r="AA738" s="112"/>
      <c r="AB738" s="112"/>
      <c r="AC738" s="112"/>
      <c r="AD738" s="112"/>
      <c r="AE738" s="112"/>
      <c r="AF738" s="112"/>
      <c r="AG738" s="112"/>
      <c r="AH738" s="112"/>
      <c r="AI738" s="112"/>
      <c r="AJ738" s="112"/>
      <c r="AK738" s="112"/>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row>
    <row r="739" spans="24:93" s="64" customFormat="1" ht="14" x14ac:dyDescent="0.15">
      <c r="X739" s="63"/>
      <c r="Y739" s="112"/>
      <c r="Z739" s="112"/>
      <c r="AA739" s="112"/>
      <c r="AB739" s="112"/>
      <c r="AC739" s="112"/>
      <c r="AD739" s="112"/>
      <c r="AE739" s="112"/>
      <c r="AF739" s="112"/>
      <c r="AG739" s="112"/>
      <c r="AH739" s="112"/>
      <c r="AI739" s="112"/>
      <c r="AJ739" s="112"/>
      <c r="AK739" s="112"/>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row>
    <row r="740" spans="24:93" s="64" customFormat="1" ht="14" x14ac:dyDescent="0.15">
      <c r="X740" s="63"/>
      <c r="Y740" s="112"/>
      <c r="Z740" s="112"/>
      <c r="AA740" s="112"/>
      <c r="AB740" s="112"/>
      <c r="AC740" s="112"/>
      <c r="AD740" s="112"/>
      <c r="AE740" s="112"/>
      <c r="AF740" s="112"/>
      <c r="AG740" s="112"/>
      <c r="AH740" s="112"/>
      <c r="AI740" s="112"/>
      <c r="AJ740" s="112"/>
      <c r="AK740" s="112"/>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row>
    <row r="741" spans="24:93" s="64" customFormat="1" ht="14" x14ac:dyDescent="0.15">
      <c r="X741" s="63"/>
      <c r="Y741" s="112"/>
      <c r="Z741" s="112"/>
      <c r="AA741" s="112"/>
      <c r="AB741" s="112"/>
      <c r="AC741" s="112"/>
      <c r="AD741" s="112"/>
      <c r="AE741" s="112"/>
      <c r="AF741" s="112"/>
      <c r="AG741" s="112"/>
      <c r="AH741" s="112"/>
      <c r="AI741" s="112"/>
      <c r="AJ741" s="112"/>
      <c r="AK741" s="112"/>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row>
    <row r="742" spans="24:93" s="64" customFormat="1" ht="14" x14ac:dyDescent="0.15">
      <c r="X742" s="63"/>
      <c r="Y742" s="112"/>
      <c r="Z742" s="112"/>
      <c r="AA742" s="112"/>
      <c r="AB742" s="112"/>
      <c r="AC742" s="112"/>
      <c r="AD742" s="112"/>
      <c r="AE742" s="112"/>
      <c r="AF742" s="112"/>
      <c r="AG742" s="112"/>
      <c r="AH742" s="112"/>
      <c r="AI742" s="112"/>
      <c r="AJ742" s="112"/>
      <c r="AK742" s="112"/>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row>
    <row r="743" spans="24:93" s="64" customFormat="1" ht="14" x14ac:dyDescent="0.15">
      <c r="X743" s="63"/>
      <c r="Y743" s="112"/>
      <c r="Z743" s="112"/>
      <c r="AA743" s="112"/>
      <c r="AB743" s="112"/>
      <c r="AC743" s="112"/>
      <c r="AD743" s="112"/>
      <c r="AE743" s="112"/>
      <c r="AF743" s="112"/>
      <c r="AG743" s="112"/>
      <c r="AH743" s="112"/>
      <c r="AI743" s="112"/>
      <c r="AJ743" s="112"/>
      <c r="AK743" s="112"/>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row>
    <row r="744" spans="24:93" s="64" customFormat="1" ht="14" x14ac:dyDescent="0.15">
      <c r="X744" s="63"/>
      <c r="Y744" s="112"/>
      <c r="Z744" s="112"/>
      <c r="AA744" s="112"/>
      <c r="AB744" s="112"/>
      <c r="AC744" s="112"/>
      <c r="AD744" s="112"/>
      <c r="AE744" s="112"/>
      <c r="AF744" s="112"/>
      <c r="AG744" s="112"/>
      <c r="AH744" s="112"/>
      <c r="AI744" s="112"/>
      <c r="AJ744" s="112"/>
      <c r="AK744" s="112"/>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row>
    <row r="745" spans="24:93" s="64" customFormat="1" ht="14" x14ac:dyDescent="0.15">
      <c r="X745" s="63"/>
      <c r="Y745" s="112"/>
      <c r="Z745" s="112"/>
      <c r="AA745" s="112"/>
      <c r="AB745" s="112"/>
      <c r="AC745" s="112"/>
      <c r="AD745" s="112"/>
      <c r="AE745" s="112"/>
      <c r="AF745" s="112"/>
      <c r="AG745" s="112"/>
      <c r="AH745" s="112"/>
      <c r="AI745" s="112"/>
      <c r="AJ745" s="112"/>
      <c r="AK745" s="112"/>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row>
    <row r="746" spans="24:93" s="64" customFormat="1" ht="14" x14ac:dyDescent="0.15">
      <c r="X746" s="63"/>
      <c r="Y746" s="112"/>
      <c r="Z746" s="112"/>
      <c r="AA746" s="112"/>
      <c r="AB746" s="112"/>
      <c r="AC746" s="112"/>
      <c r="AD746" s="112"/>
      <c r="AE746" s="112"/>
      <c r="AF746" s="112"/>
      <c r="AG746" s="112"/>
      <c r="AH746" s="112"/>
      <c r="AI746" s="112"/>
      <c r="AJ746" s="112"/>
      <c r="AK746" s="112"/>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row>
    <row r="747" spans="24:93" s="64" customFormat="1" x14ac:dyDescent="0.15">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row>
    <row r="748" spans="24:93" s="64" customFormat="1" x14ac:dyDescent="0.15">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row>
    <row r="749" spans="24:93" s="64" customFormat="1" x14ac:dyDescent="0.15">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row>
    <row r="750" spans="24:93" s="64" customFormat="1" x14ac:dyDescent="0.15">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row>
    <row r="751" spans="24:93" s="64" customFormat="1" x14ac:dyDescent="0.15">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row>
    <row r="752" spans="24:93" s="64" customFormat="1" x14ac:dyDescent="0.15">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row>
    <row r="753" spans="25:93" s="64" customFormat="1" x14ac:dyDescent="0.15">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row>
    <row r="754" spans="25:93" s="64" customFormat="1" x14ac:dyDescent="0.15">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row>
    <row r="755" spans="25:93" s="64" customFormat="1" x14ac:dyDescent="0.15">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row>
    <row r="756" spans="25:93" s="64" customFormat="1" x14ac:dyDescent="0.15">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row>
    <row r="757" spans="25:93" s="64" customFormat="1" x14ac:dyDescent="0.15">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row>
    <row r="758" spans="25:93" s="64" customFormat="1" x14ac:dyDescent="0.15">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row>
    <row r="759" spans="25:93" s="64" customFormat="1" x14ac:dyDescent="0.15">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row>
    <row r="760" spans="25:93" s="64" customFormat="1" x14ac:dyDescent="0.15">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row>
    <row r="761" spans="25:93" s="64" customFormat="1" x14ac:dyDescent="0.15">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row>
    <row r="762" spans="25:93" s="64" customFormat="1" x14ac:dyDescent="0.15">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row>
    <row r="763" spans="25:93" s="64" customFormat="1" x14ac:dyDescent="0.15">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row>
    <row r="764" spans="25:93" s="64" customFormat="1" x14ac:dyDescent="0.15">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row>
    <row r="765" spans="25:93" s="64" customFormat="1" x14ac:dyDescent="0.15">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row>
    <row r="766" spans="25:93" s="64" customFormat="1" x14ac:dyDescent="0.15">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row>
    <row r="767" spans="25:93" s="64" customFormat="1" x14ac:dyDescent="0.15">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row>
    <row r="768" spans="25:93" s="64" customFormat="1" x14ac:dyDescent="0.15">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row>
    <row r="769" spans="1:93" s="64" customFormat="1" x14ac:dyDescent="0.15">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row>
    <row r="770" spans="1:93" s="64" customFormat="1" x14ac:dyDescent="0.15">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row>
    <row r="771" spans="1:93" s="64" customFormat="1" x14ac:dyDescent="0.15">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row>
    <row r="772" spans="1:93" s="64" customFormat="1" x14ac:dyDescent="0.15">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row>
    <row r="773" spans="1:93" s="64" customFormat="1" x14ac:dyDescent="0.15">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row>
    <row r="774" spans="1:93" s="64" customFormat="1" x14ac:dyDescent="0.15">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row>
    <row r="775" spans="1:93" s="64" customFormat="1" x14ac:dyDescent="0.15">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row>
    <row r="776" spans="1:93" s="64" customFormat="1" x14ac:dyDescent="0.15">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row>
    <row r="777" spans="1:93" s="64" customFormat="1" x14ac:dyDescent="0.15">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row>
    <row r="778" spans="1:93" x14ac:dyDescent="0.1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row>
    <row r="779" spans="1:93" x14ac:dyDescent="0.1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row>
    <row r="780" spans="1:93" x14ac:dyDescent="0.1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row>
    <row r="781" spans="1:93" x14ac:dyDescent="0.1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row>
    <row r="782" spans="1:93" x14ac:dyDescent="0.1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row>
    <row r="783" spans="1:93" x14ac:dyDescent="0.1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row>
    <row r="784" spans="1:93" x14ac:dyDescent="0.1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row>
    <row r="785" spans="1:23" x14ac:dyDescent="0.1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row>
    <row r="786" spans="1:23" x14ac:dyDescent="0.1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row>
    <row r="787" spans="1:23" x14ac:dyDescent="0.1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row>
    <row r="788" spans="1:23" x14ac:dyDescent="0.1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row>
    <row r="789" spans="1:23" x14ac:dyDescent="0.1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row>
    <row r="790" spans="1:23" x14ac:dyDescent="0.1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row>
    <row r="791" spans="1:23" x14ac:dyDescent="0.1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row>
    <row r="792" spans="1:23" x14ac:dyDescent="0.1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row>
    <row r="793" spans="1:23" x14ac:dyDescent="0.1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row>
    <row r="794" spans="1:23" x14ac:dyDescent="0.1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row>
    <row r="795" spans="1:23" x14ac:dyDescent="0.1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row>
    <row r="796" spans="1:23" x14ac:dyDescent="0.1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row>
    <row r="797" spans="1:23" x14ac:dyDescent="0.1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row>
    <row r="798" spans="1:23" x14ac:dyDescent="0.1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row>
    <row r="799" spans="1:23" x14ac:dyDescent="0.1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row>
    <row r="800" spans="1:23" x14ac:dyDescent="0.1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row>
    <row r="801" spans="1:23" x14ac:dyDescent="0.1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row>
    <row r="802" spans="1:23" x14ac:dyDescent="0.1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row>
    <row r="803" spans="1:23" x14ac:dyDescent="0.1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row>
    <row r="804" spans="1:23" x14ac:dyDescent="0.1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row>
    <row r="805" spans="1:23" x14ac:dyDescent="0.1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row>
    <row r="806" spans="1:23" x14ac:dyDescent="0.1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row>
    <row r="807" spans="1:23" x14ac:dyDescent="0.1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row>
    <row r="808" spans="1:23" x14ac:dyDescent="0.1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row>
    <row r="809" spans="1:23" x14ac:dyDescent="0.1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row>
    <row r="810" spans="1:23" x14ac:dyDescent="0.1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row>
    <row r="811" spans="1:23" x14ac:dyDescent="0.1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row>
    <row r="812" spans="1:23" x14ac:dyDescent="0.1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row>
    <row r="813" spans="1:23" x14ac:dyDescent="0.1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row>
    <row r="814" spans="1:23" x14ac:dyDescent="0.1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row>
    <row r="815" spans="1:23" x14ac:dyDescent="0.1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row>
    <row r="816" spans="1:23" x14ac:dyDescent="0.1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row>
    <row r="817" spans="1:23" x14ac:dyDescent="0.1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row>
    <row r="818" spans="1:23" x14ac:dyDescent="0.1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row>
    <row r="819" spans="1:23" x14ac:dyDescent="0.1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row>
    <row r="820" spans="1:23" x14ac:dyDescent="0.1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row>
    <row r="821" spans="1:23" x14ac:dyDescent="0.1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row>
    <row r="822" spans="1:23" x14ac:dyDescent="0.1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row>
    <row r="823" spans="1:23" x14ac:dyDescent="0.1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row>
    <row r="824" spans="1:23" x14ac:dyDescent="0.1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row>
    <row r="825" spans="1:23" x14ac:dyDescent="0.1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row>
    <row r="826" spans="1:23" x14ac:dyDescent="0.1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row>
    <row r="827" spans="1:23" x14ac:dyDescent="0.1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row>
    <row r="828" spans="1:23" x14ac:dyDescent="0.1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row>
    <row r="829" spans="1:23" x14ac:dyDescent="0.1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row>
    <row r="830" spans="1:23" x14ac:dyDescent="0.1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row>
    <row r="831" spans="1:23" x14ac:dyDescent="0.1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row>
    <row r="832" spans="1:23" x14ac:dyDescent="0.1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row>
    <row r="833" spans="1:23" x14ac:dyDescent="0.1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row>
    <row r="834" spans="1:23" x14ac:dyDescent="0.1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row>
    <row r="835" spans="1:23" x14ac:dyDescent="0.1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row>
    <row r="836" spans="1:23" x14ac:dyDescent="0.1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row>
    <row r="837" spans="1:23" x14ac:dyDescent="0.1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row>
    <row r="838" spans="1:23" x14ac:dyDescent="0.1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row>
    <row r="839" spans="1:23" x14ac:dyDescent="0.1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row>
    <row r="840" spans="1:23" x14ac:dyDescent="0.1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row>
    <row r="841" spans="1:23" x14ac:dyDescent="0.1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row>
    <row r="842" spans="1:23" x14ac:dyDescent="0.1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row>
    <row r="843" spans="1:23" x14ac:dyDescent="0.1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row>
    <row r="844" spans="1:23" x14ac:dyDescent="0.1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row>
    <row r="845" spans="1:23" x14ac:dyDescent="0.1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row>
    <row r="846" spans="1:23" x14ac:dyDescent="0.1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row>
    <row r="847" spans="1:23" x14ac:dyDescent="0.15">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row>
    <row r="848" spans="1:23" x14ac:dyDescent="0.15">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row>
    <row r="849" spans="1:23" x14ac:dyDescent="0.15">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row>
    <row r="850" spans="1:23" x14ac:dyDescent="0.15">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row>
    <row r="851" spans="1:23" x14ac:dyDescent="0.15">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row>
    <row r="852" spans="1:23" x14ac:dyDescent="0.15">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row>
    <row r="853" spans="1:23" x14ac:dyDescent="0.15">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row>
    <row r="854" spans="1:23" x14ac:dyDescent="0.15">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row>
    <row r="855" spans="1:23" x14ac:dyDescent="0.15">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row>
    <row r="856" spans="1:23" x14ac:dyDescent="0.15">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row>
    <row r="857" spans="1:23" x14ac:dyDescent="0.15">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row>
  </sheetData>
  <sheetProtection algorithmName="SHA-512" hashValue="2LRrtIVQPQwGYRPC+p6LbPxw9PftoWrAX8nc3f2RyVO5MC8hRfZRFBgtqgY/+xsm9+ku8aZiDet31c07Lr4f/g==" saltValue="aGnUJVFngBwDZsHgzGk8CQ==" spinCount="100000" sheet="1" objects="1" scenarios="1"/>
  <dataValidations count="2">
    <dataValidation type="decimal" showInputMessage="1" showErrorMessage="1" errorTitle="Incorrect entry" error="Enter 1.5 or 3.0 only" sqref="C4" xr:uid="{37845A05-23CD-AD48-8CA3-5E4396AB0B08}">
      <formula1>1.5</formula1>
      <formula2>3</formula2>
    </dataValidation>
    <dataValidation type="whole" showInputMessage="1" showErrorMessage="1" errorTitle="Incorrect number" error="Please enter quarterly consumption between 700-4000kWh" sqref="C5" xr:uid="{D93204A0-D703-684B-A2F4-12E306030081}">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C88AE-5B09-2C4B-9D7A-C8E1EBA6DF06}">
  <sheetPr codeName="Sheet7"/>
  <dimension ref="A1:CY959"/>
  <sheetViews>
    <sheetView workbookViewId="0">
      <selection activeCell="C21" sqref="C21"/>
    </sheetView>
  </sheetViews>
  <sheetFormatPr baseColWidth="10" defaultRowHeight="13" x14ac:dyDescent="0.15"/>
  <cols>
    <col min="1" max="1" width="22" style="36" customWidth="1"/>
    <col min="2" max="2" width="26.6640625"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113" customWidth="1"/>
    <col min="27" max="37" width="7.5" style="113" customWidth="1"/>
    <col min="38" max="74" width="11.1640625" style="113" customWidth="1"/>
    <col min="75" max="103" width="10.83203125" style="113"/>
    <col min="104" max="16384" width="10.83203125" style="36"/>
  </cols>
  <sheetData>
    <row r="1" spans="1:37" s="113" customFormat="1" ht="14" x14ac:dyDescent="0.15">
      <c r="A1" s="112" t="s">
        <v>221</v>
      </c>
      <c r="B1" s="112"/>
      <c r="C1" s="112"/>
      <c r="D1" s="112"/>
      <c r="E1" s="112"/>
      <c r="F1" s="112"/>
      <c r="G1" s="112"/>
      <c r="H1" s="112">
        <v>3</v>
      </c>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row>
    <row r="2" spans="1:37" s="113" customFormat="1" ht="14" x14ac:dyDescent="0.15">
      <c r="A2" s="114" t="s">
        <v>170</v>
      </c>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row>
    <row r="3" spans="1:37" s="113" customFormat="1" ht="14" x14ac:dyDescent="0.15">
      <c r="A3" s="114"/>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row>
    <row r="4" spans="1:37" ht="14" x14ac:dyDescent="0.15">
      <c r="A4" s="66" t="s">
        <v>243</v>
      </c>
      <c r="B4" s="67"/>
      <c r="C4" s="107">
        <v>3</v>
      </c>
      <c r="D4" s="112"/>
      <c r="E4" s="68" t="s">
        <v>244</v>
      </c>
      <c r="F4" s="69">
        <f>IF(C4&lt;H1,(696),(1393))</f>
        <v>1393</v>
      </c>
      <c r="G4" s="112"/>
      <c r="H4" s="112"/>
      <c r="I4" s="112"/>
      <c r="J4" s="71"/>
      <c r="K4" s="72" t="s">
        <v>156</v>
      </c>
      <c r="L4" s="73" t="s">
        <v>157</v>
      </c>
      <c r="M4" s="74" t="s">
        <v>158</v>
      </c>
      <c r="N4" s="112"/>
      <c r="O4" s="112"/>
      <c r="P4" s="112"/>
      <c r="Q4" s="112"/>
      <c r="R4" s="112"/>
      <c r="S4" s="112"/>
      <c r="T4" s="112"/>
      <c r="U4" s="112"/>
      <c r="V4" s="112"/>
      <c r="W4" s="112"/>
      <c r="X4" s="112"/>
      <c r="Y4" s="112"/>
      <c r="Z4" s="112"/>
      <c r="AA4" s="112"/>
      <c r="AB4" s="112"/>
      <c r="AC4" s="112"/>
      <c r="AD4" s="112"/>
      <c r="AE4" s="112"/>
      <c r="AF4" s="112"/>
      <c r="AG4" s="112"/>
      <c r="AH4" s="112"/>
      <c r="AI4" s="112"/>
      <c r="AJ4" s="112"/>
      <c r="AK4" s="112"/>
    </row>
    <row r="5" spans="1:37" ht="14" x14ac:dyDescent="0.15">
      <c r="A5" s="75" t="s">
        <v>0</v>
      </c>
      <c r="B5" s="76"/>
      <c r="C5" s="108">
        <v>1500</v>
      </c>
      <c r="D5" s="112"/>
      <c r="E5" s="77" t="s">
        <v>159</v>
      </c>
      <c r="F5" s="78">
        <f>C5-(F4-F6)</f>
        <v>892.65199999999993</v>
      </c>
      <c r="G5" s="112"/>
      <c r="H5" s="112"/>
      <c r="I5" s="112"/>
      <c r="J5" s="79" t="s">
        <v>160</v>
      </c>
      <c r="K5" s="80">
        <f>F5*85/100</f>
        <v>758.75419999999997</v>
      </c>
      <c r="L5" s="81">
        <f>F5*15/100</f>
        <v>133.89779999999999</v>
      </c>
      <c r="M5" s="82" t="s">
        <v>79</v>
      </c>
      <c r="N5" s="112"/>
      <c r="O5" s="112"/>
      <c r="P5" s="112"/>
      <c r="Q5" s="112"/>
      <c r="R5" s="112"/>
      <c r="S5" s="112"/>
      <c r="T5" s="112"/>
      <c r="U5" s="112"/>
      <c r="V5" s="112"/>
      <c r="W5" s="112"/>
      <c r="X5" s="112"/>
      <c r="Y5" s="112"/>
      <c r="Z5" s="112"/>
      <c r="AA5" s="112"/>
      <c r="AB5" s="112"/>
      <c r="AC5" s="112"/>
      <c r="AD5" s="112"/>
      <c r="AE5" s="112"/>
      <c r="AF5" s="112"/>
      <c r="AG5" s="112"/>
      <c r="AH5" s="112"/>
      <c r="AI5" s="112"/>
      <c r="AJ5" s="112"/>
      <c r="AK5" s="112"/>
    </row>
    <row r="6" spans="1:37" ht="14" x14ac:dyDescent="0.15">
      <c r="A6" s="113"/>
      <c r="B6" s="113"/>
      <c r="C6" s="113"/>
      <c r="D6" s="112"/>
      <c r="E6" s="77" t="s">
        <v>80</v>
      </c>
      <c r="F6" s="78">
        <f>IF(C4&lt;H1,(F4*29.5/100),(F4*56.4/100))</f>
        <v>785.65199999999993</v>
      </c>
      <c r="G6" s="112"/>
      <c r="H6" s="112"/>
      <c r="I6" s="112"/>
      <c r="J6" s="79" t="s">
        <v>81</v>
      </c>
      <c r="K6" s="80">
        <f>F5*20/100</f>
        <v>178.53039999999999</v>
      </c>
      <c r="L6" s="81">
        <f>F5*25/100</f>
        <v>223.16299999999998</v>
      </c>
      <c r="M6" s="83">
        <f>F5*55/100</f>
        <v>490.95859999999993</v>
      </c>
      <c r="N6" s="112"/>
      <c r="O6" s="112"/>
      <c r="P6" s="112"/>
      <c r="Q6" s="112"/>
      <c r="R6" s="112"/>
      <c r="S6" s="112"/>
      <c r="T6" s="112"/>
      <c r="U6" s="112"/>
      <c r="V6" s="112"/>
      <c r="W6" s="112"/>
      <c r="X6" s="112"/>
      <c r="Y6" s="112"/>
      <c r="Z6" s="112"/>
      <c r="AA6" s="112"/>
      <c r="AB6" s="112"/>
      <c r="AC6" s="112"/>
      <c r="AD6" s="112"/>
      <c r="AE6" s="112"/>
      <c r="AF6" s="112"/>
      <c r="AG6" s="112"/>
      <c r="AH6" s="112"/>
      <c r="AI6" s="112"/>
      <c r="AJ6" s="112"/>
      <c r="AK6" s="112"/>
    </row>
    <row r="7" spans="1:37" s="113" customFormat="1" ht="15" thickBot="1" x14ac:dyDescent="0.2">
      <c r="D7" s="112"/>
      <c r="E7" s="112"/>
      <c r="F7" s="115"/>
      <c r="G7" s="112"/>
      <c r="H7" s="112"/>
      <c r="I7" s="112"/>
      <c r="J7" s="116"/>
      <c r="K7" s="116"/>
      <c r="L7" s="116"/>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112"/>
      <c r="Z8" s="112"/>
      <c r="AA8" s="112"/>
      <c r="AB8" s="112"/>
      <c r="AC8" s="112"/>
      <c r="AD8" s="112"/>
      <c r="AE8" s="112"/>
      <c r="AF8" s="112"/>
      <c r="AG8" s="112"/>
      <c r="AH8" s="112"/>
      <c r="AI8" s="112"/>
      <c r="AJ8" s="112"/>
      <c r="AK8" s="112"/>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118</v>
      </c>
      <c r="S9" s="285" t="s">
        <v>161</v>
      </c>
      <c r="T9" s="284" t="s">
        <v>199</v>
      </c>
      <c r="U9" s="284" t="s">
        <v>210</v>
      </c>
      <c r="V9" s="286" t="s">
        <v>149</v>
      </c>
      <c r="W9" s="283" t="s">
        <v>150</v>
      </c>
      <c r="X9" s="287" t="s">
        <v>56</v>
      </c>
      <c r="Y9" s="112"/>
      <c r="Z9" s="112"/>
      <c r="AA9" s="112"/>
      <c r="AB9" s="112"/>
      <c r="AC9" s="112"/>
      <c r="AD9" s="112"/>
      <c r="AE9" s="112"/>
      <c r="AF9" s="112"/>
      <c r="AG9" s="112"/>
      <c r="AH9" s="112"/>
      <c r="AI9" s="112"/>
      <c r="AJ9" s="112"/>
      <c r="AK9" s="112"/>
    </row>
    <row r="10" spans="1:37" ht="14" x14ac:dyDescent="0.15">
      <c r="A10" s="89" t="str">
        <f>'Tariffs July 2018'!K2</f>
        <v>AGL</v>
      </c>
      <c r="B10" s="36" t="str">
        <f>'Tariffs July 2018'!L2</f>
        <v xml:space="preserve">Solar Savers </v>
      </c>
      <c r="C10" s="90">
        <f>91*'Tariffs July 2018'!M2/100</f>
        <v>90.09</v>
      </c>
      <c r="D10" s="90">
        <f>$F$5*'Tariffs July 2018'!N2/100</f>
        <v>227.62625999999997</v>
      </c>
      <c r="E10" s="90">
        <v>0</v>
      </c>
      <c r="F10" s="90">
        <v>0</v>
      </c>
      <c r="G10" s="90">
        <f>SUM(C10:F10)</f>
        <v>317.71625999999998</v>
      </c>
      <c r="H10" s="90">
        <f>(G10-C10)*4</f>
        <v>910.50503999999989</v>
      </c>
      <c r="I10" s="91">
        <f>G10*4</f>
        <v>1270.8650399999999</v>
      </c>
      <c r="J10" s="91">
        <f>I10*1.1</f>
        <v>1397.951544</v>
      </c>
      <c r="K10" s="36">
        <f>'Tariffs July 2018'!AW2</f>
        <v>0</v>
      </c>
      <c r="L10" s="36">
        <f>'Tariffs July 2018'!AX2</f>
        <v>0</v>
      </c>
      <c r="M10" s="36">
        <f>'Tariffs July 2018'!AY2</f>
        <v>0</v>
      </c>
      <c r="N10" s="36">
        <f>'Tariffs July 2018'!AZ2</f>
        <v>0</v>
      </c>
      <c r="O10" s="92">
        <f>($F$6*'Tariffs July 2018'!AT2/100)*4</f>
        <v>628.52159999999992</v>
      </c>
      <c r="P10" s="275">
        <f>I10-(I10*K10/100)</f>
        <v>1270.8650399999999</v>
      </c>
      <c r="Q10" s="275">
        <f>P10-(H10*N10/100)</f>
        <v>1270.8650399999999</v>
      </c>
      <c r="R10" s="275">
        <f>P10-O10</f>
        <v>642.34343999999999</v>
      </c>
      <c r="S10" s="275">
        <f>Q10-O10</f>
        <v>642.34343999999999</v>
      </c>
      <c r="T10" s="93">
        <f>R10*1.1</f>
        <v>706.57778400000007</v>
      </c>
      <c r="U10" s="93">
        <f>S10*1.1</f>
        <v>706.57778400000007</v>
      </c>
      <c r="V10" s="94">
        <f>'Tariffs July 2018'!BI2</f>
        <v>0</v>
      </c>
      <c r="W10" s="94" t="str">
        <f>'Tariffs July 2018'!BJ2</f>
        <v>n</v>
      </c>
      <c r="X10" s="95">
        <f>'Tariffs July 2018'!G2</f>
        <v>41822</v>
      </c>
      <c r="Y10" s="112"/>
      <c r="Z10" s="112"/>
      <c r="AA10" s="112"/>
      <c r="AB10" s="112"/>
      <c r="AC10" s="112"/>
      <c r="AD10" s="112"/>
      <c r="AE10" s="112"/>
      <c r="AF10" s="112"/>
      <c r="AG10" s="112"/>
      <c r="AH10" s="112"/>
      <c r="AI10" s="112"/>
      <c r="AJ10" s="112"/>
      <c r="AK10" s="112"/>
    </row>
    <row r="11" spans="1:37" ht="14" x14ac:dyDescent="0.15">
      <c r="A11" s="89" t="str">
        <f>'Tariffs July 2018'!K3</f>
        <v>Click Energy</v>
      </c>
      <c r="B11" s="36" t="str">
        <f>'Tariffs July 2018'!L3</f>
        <v>Solar Bright</v>
      </c>
      <c r="C11" s="90">
        <f>91*'Tariffs July 2018'!M3/100</f>
        <v>105.46899999999999</v>
      </c>
      <c r="D11" s="90">
        <f>$F$5*'Tariffs July 2018'!N3/100</f>
        <v>241.01604</v>
      </c>
      <c r="E11" s="90">
        <v>0</v>
      </c>
      <c r="F11" s="90">
        <v>0</v>
      </c>
      <c r="G11" s="90">
        <f t="shared" ref="G11:G22" si="0">SUM(C11:F11)</f>
        <v>346.48504000000003</v>
      </c>
      <c r="H11" s="90">
        <f t="shared" ref="H11:H22" si="1">(G11-C11)*4</f>
        <v>964.06416000000013</v>
      </c>
      <c r="I11" s="91">
        <f t="shared" ref="I11:I22" si="2">G11*4</f>
        <v>1385.9401600000001</v>
      </c>
      <c r="J11" s="91">
        <f t="shared" ref="J11:J22" si="3">I11*1.1</f>
        <v>1524.5341760000003</v>
      </c>
      <c r="K11" s="36">
        <f>'Tariffs July 2018'!AW3</f>
        <v>0</v>
      </c>
      <c r="L11" s="36">
        <f>'Tariffs July 2018'!AX3</f>
        <v>0</v>
      </c>
      <c r="M11" s="36">
        <f>'Tariffs July 2018'!AY3</f>
        <v>0</v>
      </c>
      <c r="N11" s="36">
        <f>'Tariffs July 2018'!AZ3</f>
        <v>0</v>
      </c>
      <c r="O11" s="92">
        <f>($F$6*'Tariffs July 2018'!AT3/100)*4</f>
        <v>502.81727999999998</v>
      </c>
      <c r="P11" s="275">
        <f>I11</f>
        <v>1385.9401600000001</v>
      </c>
      <c r="Q11" s="275">
        <f>P11-(P11*M11/100)</f>
        <v>1385.9401600000001</v>
      </c>
      <c r="R11" s="275">
        <f t="shared" ref="R11:R22" si="4">P11-O11</f>
        <v>883.12288000000012</v>
      </c>
      <c r="S11" s="275">
        <f t="shared" ref="S11:S22" si="5">Q11-O11</f>
        <v>883.12288000000012</v>
      </c>
      <c r="T11" s="93">
        <f t="shared" ref="T11:U22" si="6">R11*1.1</f>
        <v>971.4351680000002</v>
      </c>
      <c r="U11" s="93">
        <f t="shared" si="6"/>
        <v>971.4351680000002</v>
      </c>
      <c r="V11" s="94">
        <f>'Tariffs July 2018'!BI3</f>
        <v>0</v>
      </c>
      <c r="W11" s="94" t="str">
        <f>'Tariffs July 2018'!BJ3</f>
        <v>n</v>
      </c>
      <c r="X11" s="95">
        <f>'Tariffs July 2018'!G3</f>
        <v>41820</v>
      </c>
      <c r="Y11" s="112"/>
      <c r="Z11" s="112"/>
      <c r="AA11" s="112"/>
      <c r="AB11" s="112"/>
      <c r="AC11" s="112"/>
      <c r="AD11" s="112"/>
      <c r="AE11" s="112"/>
      <c r="AF11" s="112"/>
      <c r="AG11" s="112"/>
      <c r="AH11" s="112"/>
      <c r="AI11" s="112"/>
      <c r="AJ11" s="112"/>
      <c r="AK11" s="112"/>
    </row>
    <row r="12" spans="1:37" ht="14" x14ac:dyDescent="0.15">
      <c r="A12" s="89" t="str">
        <f>'Tariffs July 2018'!K4</f>
        <v>Diamond Energy</v>
      </c>
      <c r="B12" s="36" t="str">
        <f>'Tariffs July 2018'!L4</f>
        <v>Pay on time discount</v>
      </c>
      <c r="C12" s="90">
        <f>91*'Tariffs July 2018'!M4/100</f>
        <v>113.295</v>
      </c>
      <c r="D12" s="90">
        <f>$F$5*'Tariffs July 2018'!N4/100</f>
        <v>199.507722</v>
      </c>
      <c r="E12" s="90">
        <v>0</v>
      </c>
      <c r="F12" s="90">
        <v>0</v>
      </c>
      <c r="G12" s="90">
        <f t="shared" si="0"/>
        <v>312.80272200000002</v>
      </c>
      <c r="H12" s="90">
        <f t="shared" si="1"/>
        <v>798.030888</v>
      </c>
      <c r="I12" s="91">
        <f t="shared" si="2"/>
        <v>1251.2108880000001</v>
      </c>
      <c r="J12" s="91">
        <f t="shared" si="3"/>
        <v>1376.3319768000001</v>
      </c>
      <c r="K12" s="36">
        <f>'Tariffs July 2018'!AW4</f>
        <v>0</v>
      </c>
      <c r="L12" s="36">
        <f>'Tariffs July 2018'!AX4</f>
        <v>0</v>
      </c>
      <c r="M12" s="36">
        <f>'Tariffs July 2018'!AY4</f>
        <v>7</v>
      </c>
      <c r="N12" s="36">
        <f>'Tariffs July 2018'!AZ4</f>
        <v>0</v>
      </c>
      <c r="O12" s="92">
        <f>($F$6*'Tariffs July 2018'!AT4/100)*4</f>
        <v>314.26079999999996</v>
      </c>
      <c r="P12" s="275">
        <f>I12</f>
        <v>1251.2108880000001</v>
      </c>
      <c r="Q12" s="275">
        <f>P12-(P12*M12/100)</f>
        <v>1163.62612584</v>
      </c>
      <c r="R12" s="275">
        <f t="shared" si="4"/>
        <v>936.95008800000005</v>
      </c>
      <c r="S12" s="275">
        <f t="shared" si="5"/>
        <v>849.36532583999997</v>
      </c>
      <c r="T12" s="93">
        <f t="shared" si="6"/>
        <v>1030.6450968000001</v>
      </c>
      <c r="U12" s="93">
        <f t="shared" si="6"/>
        <v>934.30185842399999</v>
      </c>
      <c r="V12" s="94">
        <f>'Tariffs July 2018'!BI4</f>
        <v>0</v>
      </c>
      <c r="W12" s="94" t="str">
        <f>'Tariffs July 2018'!BJ4</f>
        <v>n</v>
      </c>
      <c r="X12" s="95">
        <f>'Tariffs July 2018'!G4</f>
        <v>41851</v>
      </c>
      <c r="Y12" s="112"/>
      <c r="Z12" s="112"/>
      <c r="AA12" s="112"/>
      <c r="AB12" s="112"/>
      <c r="AC12" s="112"/>
      <c r="AD12" s="112"/>
      <c r="AE12" s="112"/>
      <c r="AF12" s="112"/>
      <c r="AG12" s="112"/>
      <c r="AH12" s="112"/>
      <c r="AI12" s="112"/>
      <c r="AJ12" s="112"/>
      <c r="AK12" s="112"/>
    </row>
    <row r="13" spans="1:37" ht="14" x14ac:dyDescent="0.15">
      <c r="A13" s="89" t="str">
        <f>'Tariffs July 2018'!K5</f>
        <v>Dodo Power &amp; Gas</v>
      </c>
      <c r="B13" s="36" t="str">
        <f>'Tariffs July 2018'!L5</f>
        <v>Market offer</v>
      </c>
      <c r="C13" s="90">
        <f>91*'Tariffs July 2018'!M5/100</f>
        <v>105.65100000000001</v>
      </c>
      <c r="D13" s="90">
        <f>$F$5*'Tariffs July 2018'!N5/100</f>
        <v>234.32114999999999</v>
      </c>
      <c r="E13" s="90">
        <v>0</v>
      </c>
      <c r="F13" s="90">
        <v>0</v>
      </c>
      <c r="G13" s="90">
        <f t="shared" si="0"/>
        <v>339.97215</v>
      </c>
      <c r="H13" s="90">
        <f t="shared" si="1"/>
        <v>937.28459999999995</v>
      </c>
      <c r="I13" s="91">
        <f t="shared" si="2"/>
        <v>1359.8886</v>
      </c>
      <c r="J13" s="91">
        <f t="shared" si="3"/>
        <v>1495.8774600000002</v>
      </c>
      <c r="K13" s="36">
        <f>'Tariffs July 2018'!AW5</f>
        <v>0</v>
      </c>
      <c r="L13" s="36">
        <f>'Tariffs July 2018'!AX5</f>
        <v>0</v>
      </c>
      <c r="M13" s="36">
        <f>'Tariffs July 2018'!AY5</f>
        <v>0</v>
      </c>
      <c r="N13" s="36">
        <f>'Tariffs July 2018'!AZ5</f>
        <v>0</v>
      </c>
      <c r="O13" s="92">
        <f>($F$6*'Tariffs July 2018'!AT5/100)*4</f>
        <v>267.12167999999997</v>
      </c>
      <c r="P13" s="275">
        <f>I13</f>
        <v>1359.8886</v>
      </c>
      <c r="Q13" s="275">
        <f t="shared" ref="Q13:Q20" si="7">P13-(H13*N13/100)</f>
        <v>1359.8886</v>
      </c>
      <c r="R13" s="275">
        <f t="shared" si="4"/>
        <v>1092.76692</v>
      </c>
      <c r="S13" s="275">
        <f t="shared" si="5"/>
        <v>1092.76692</v>
      </c>
      <c r="T13" s="93">
        <f t="shared" si="6"/>
        <v>1202.0436120000002</v>
      </c>
      <c r="U13" s="93">
        <f t="shared" si="6"/>
        <v>1202.0436120000002</v>
      </c>
      <c r="V13" s="94">
        <f>'Tariffs July 2018'!BI5</f>
        <v>0</v>
      </c>
      <c r="W13" s="94" t="str">
        <f>'Tariffs July 2018'!BJ5</f>
        <v>n</v>
      </c>
      <c r="X13" s="95">
        <f>'Tariffs July 2018'!G5</f>
        <v>41692</v>
      </c>
      <c r="Y13" s="112"/>
      <c r="Z13" s="112"/>
      <c r="AA13" s="112"/>
      <c r="AB13" s="112"/>
      <c r="AC13" s="112"/>
      <c r="AD13" s="112"/>
      <c r="AE13" s="112"/>
      <c r="AF13" s="112"/>
      <c r="AG13" s="112"/>
      <c r="AH13" s="112"/>
      <c r="AI13" s="112"/>
      <c r="AJ13" s="112"/>
      <c r="AK13" s="112"/>
    </row>
    <row r="14" spans="1:37" ht="14" x14ac:dyDescent="0.15">
      <c r="A14" s="89" t="str">
        <f>'Tariffs July 2018'!K6</f>
        <v>EnergyAustralia</v>
      </c>
      <c r="B14" s="36" t="str">
        <f>'Tariffs July 2018'!L6</f>
        <v>Anytime Saver</v>
      </c>
      <c r="C14" s="90">
        <f>91*'Tariffs July 2018'!M6/100</f>
        <v>106.10600000000001</v>
      </c>
      <c r="D14" s="90">
        <f>$F$5*'Tariffs July 2018'!N6/100</f>
        <v>224.94830399999998</v>
      </c>
      <c r="E14" s="90">
        <v>0</v>
      </c>
      <c r="F14" s="90">
        <v>0</v>
      </c>
      <c r="G14" s="90">
        <f t="shared" si="0"/>
        <v>331.054304</v>
      </c>
      <c r="H14" s="90">
        <f t="shared" si="1"/>
        <v>899.79321600000003</v>
      </c>
      <c r="I14" s="91">
        <f t="shared" si="2"/>
        <v>1324.217216</v>
      </c>
      <c r="J14" s="91">
        <f t="shared" si="3"/>
        <v>1456.6389376000002</v>
      </c>
      <c r="K14" s="36">
        <f>'Tariffs July 2018'!AW6</f>
        <v>0</v>
      </c>
      <c r="L14" s="36">
        <f>'Tariffs July 2018'!AX6</f>
        <v>28</v>
      </c>
      <c r="M14" s="36">
        <f>'Tariffs July 2018'!AY6</f>
        <v>0</v>
      </c>
      <c r="N14" s="36">
        <f>'Tariffs July 2018'!AZ6</f>
        <v>0</v>
      </c>
      <c r="O14" s="92">
        <f>($F$6*'Tariffs July 2018'!AT6/100)*4</f>
        <v>505.95988799999998</v>
      </c>
      <c r="P14" s="275">
        <f>I14-(H14*L14/100)</f>
        <v>1072.2751155199999</v>
      </c>
      <c r="Q14" s="275">
        <f t="shared" si="7"/>
        <v>1072.2751155199999</v>
      </c>
      <c r="R14" s="275">
        <f t="shared" si="4"/>
        <v>566.31522751999989</v>
      </c>
      <c r="S14" s="275">
        <f t="shared" si="5"/>
        <v>566.31522751999989</v>
      </c>
      <c r="T14" s="93">
        <f t="shared" si="6"/>
        <v>622.94675027199992</v>
      </c>
      <c r="U14" s="93">
        <f t="shared" si="6"/>
        <v>622.94675027199992</v>
      </c>
      <c r="V14" s="94">
        <f>'Tariffs July 2018'!BI6</f>
        <v>0</v>
      </c>
      <c r="W14" s="94" t="str">
        <f>'Tariffs July 2018'!BJ6</f>
        <v>n</v>
      </c>
      <c r="X14" s="95">
        <f>'Tariffs July 2018'!G6</f>
        <v>41821</v>
      </c>
      <c r="Y14" s="112"/>
      <c r="Z14" s="112"/>
      <c r="AA14" s="112"/>
      <c r="AB14" s="112"/>
      <c r="AC14" s="112"/>
      <c r="AD14" s="112"/>
      <c r="AE14" s="112"/>
      <c r="AF14" s="112"/>
      <c r="AG14" s="112"/>
      <c r="AH14" s="112"/>
      <c r="AI14" s="112"/>
      <c r="AJ14" s="112"/>
      <c r="AK14" s="112"/>
    </row>
    <row r="15" spans="1:37" ht="14" x14ac:dyDescent="0.15">
      <c r="A15" s="89" t="str">
        <f>'Tariffs July 2018'!K7</f>
        <v>Energy Locals</v>
      </c>
      <c r="B15" s="36" t="str">
        <f>'Tariffs July 2018'!L7</f>
        <v>Save Me</v>
      </c>
      <c r="C15" s="90">
        <f>91*'Tariffs July 2018'!M7/100</f>
        <v>90.09</v>
      </c>
      <c r="D15" s="90">
        <f>$F$5*'Tariffs July 2018'!N7/100</f>
        <v>205.30995999999999</v>
      </c>
      <c r="E15" s="90">
        <v>0</v>
      </c>
      <c r="F15" s="90">
        <v>0</v>
      </c>
      <c r="G15" s="90">
        <f t="shared" si="0"/>
        <v>295.39995999999996</v>
      </c>
      <c r="H15" s="90">
        <f t="shared" si="1"/>
        <v>821.23983999999984</v>
      </c>
      <c r="I15" s="91">
        <f t="shared" si="2"/>
        <v>1181.5998399999999</v>
      </c>
      <c r="J15" s="91">
        <f t="shared" si="3"/>
        <v>1299.759824</v>
      </c>
      <c r="K15" s="36">
        <f>'Tariffs July 2018'!AW7</f>
        <v>0</v>
      </c>
      <c r="L15" s="36">
        <f>'Tariffs July 2018'!AX7</f>
        <v>0</v>
      </c>
      <c r="M15" s="36">
        <f>'Tariffs July 2018'!AY7</f>
        <v>0</v>
      </c>
      <c r="N15" s="36">
        <f>'Tariffs July 2018'!AZ7</f>
        <v>0</v>
      </c>
      <c r="O15" s="92">
        <f>($F$6*'Tariffs July 2018'!AT7/100)*4</f>
        <v>380.25556799999998</v>
      </c>
      <c r="P15" s="275">
        <f t="shared" ref="P15" si="8">I15</f>
        <v>1181.5998399999999</v>
      </c>
      <c r="Q15" s="275">
        <f t="shared" si="7"/>
        <v>1181.5998399999999</v>
      </c>
      <c r="R15" s="275">
        <f t="shared" si="4"/>
        <v>801.34427199999982</v>
      </c>
      <c r="S15" s="275">
        <f t="shared" si="5"/>
        <v>801.34427199999982</v>
      </c>
      <c r="T15" s="93">
        <f t="shared" si="6"/>
        <v>881.47869919999982</v>
      </c>
      <c r="U15" s="93">
        <f t="shared" si="6"/>
        <v>881.47869919999982</v>
      </c>
      <c r="V15" s="94">
        <f>'Tariffs July 2018'!BI7</f>
        <v>0</v>
      </c>
      <c r="W15" s="94" t="str">
        <f>'Tariffs July 2018'!BJ7</f>
        <v>n</v>
      </c>
      <c r="X15" s="95">
        <f>'Tariffs July 2018'!G7</f>
        <v>41829</v>
      </c>
      <c r="Y15" s="112"/>
      <c r="Z15" s="112"/>
      <c r="AA15" s="112"/>
      <c r="AB15" s="112"/>
      <c r="AC15" s="112"/>
      <c r="AD15" s="112"/>
      <c r="AE15" s="112"/>
      <c r="AF15" s="112"/>
      <c r="AG15" s="112"/>
      <c r="AH15" s="112"/>
      <c r="AI15" s="112"/>
      <c r="AJ15" s="112"/>
      <c r="AK15" s="112"/>
    </row>
    <row r="16" spans="1:37" ht="14" x14ac:dyDescent="0.15">
      <c r="A16" s="89" t="str">
        <f>'Tariffs July 2018'!K8</f>
        <v>Origin Energy</v>
      </c>
      <c r="B16" s="36" t="str">
        <f>'Tariffs July 2018'!L8</f>
        <v>Solar Boost Plus</v>
      </c>
      <c r="C16" s="90">
        <f>91*'Tariffs July 2018'!M8/100</f>
        <v>115.53359999999999</v>
      </c>
      <c r="D16" s="90">
        <f>$F$5*'Tariffs July 2018'!N8/100</f>
        <v>216.02178399999997</v>
      </c>
      <c r="E16" s="90">
        <v>0</v>
      </c>
      <c r="F16" s="90">
        <v>0</v>
      </c>
      <c r="G16" s="90">
        <f t="shared" si="0"/>
        <v>331.55538399999995</v>
      </c>
      <c r="H16" s="90">
        <f t="shared" si="1"/>
        <v>864.08713599999987</v>
      </c>
      <c r="I16" s="91">
        <f t="shared" si="2"/>
        <v>1326.2215359999998</v>
      </c>
      <c r="J16" s="91">
        <f t="shared" si="3"/>
        <v>1458.8436895999998</v>
      </c>
      <c r="K16" s="36">
        <f>'Tariffs July 2018'!AW8</f>
        <v>0</v>
      </c>
      <c r="L16" s="36">
        <f>'Tariffs July 2018'!AX8</f>
        <v>7</v>
      </c>
      <c r="M16" s="36">
        <f>'Tariffs July 2018'!AY8</f>
        <v>0</v>
      </c>
      <c r="N16" s="36">
        <f>'Tariffs July 2018'!AZ8</f>
        <v>0</v>
      </c>
      <c r="O16" s="92">
        <f>($F$6*'Tariffs July 2018'!AT8/100)*4</f>
        <v>502.81727999999998</v>
      </c>
      <c r="P16" s="275">
        <f>I16-(H16*L16/100)</f>
        <v>1265.7354364799999</v>
      </c>
      <c r="Q16" s="275">
        <f t="shared" si="7"/>
        <v>1265.7354364799999</v>
      </c>
      <c r="R16" s="275">
        <f t="shared" si="4"/>
        <v>762.91815647999988</v>
      </c>
      <c r="S16" s="275">
        <f t="shared" si="5"/>
        <v>762.91815647999988</v>
      </c>
      <c r="T16" s="93">
        <f t="shared" si="6"/>
        <v>839.20997212799989</v>
      </c>
      <c r="U16" s="93">
        <f t="shared" si="6"/>
        <v>839.20997212799989</v>
      </c>
      <c r="V16" s="94">
        <f>'Tariffs July 2018'!BI8</f>
        <v>0</v>
      </c>
      <c r="W16" s="94" t="str">
        <f>'Tariffs July 2018'!BJ8</f>
        <v>n</v>
      </c>
      <c r="X16" s="95">
        <f>'Tariffs July 2018'!G8</f>
        <v>41820</v>
      </c>
      <c r="Y16" s="112"/>
      <c r="Z16" s="112"/>
      <c r="AA16" s="112"/>
      <c r="AB16" s="112"/>
      <c r="AC16" s="112"/>
      <c r="AD16" s="112"/>
      <c r="AE16" s="112"/>
      <c r="AF16" s="112"/>
      <c r="AG16" s="112"/>
      <c r="AH16" s="112"/>
      <c r="AI16" s="112"/>
      <c r="AJ16" s="112"/>
      <c r="AK16" s="112"/>
    </row>
    <row r="17" spans="1:37" ht="14" x14ac:dyDescent="0.15">
      <c r="A17" s="89" t="str">
        <f>'Tariffs July 2018'!K9</f>
        <v>Powerdirect</v>
      </c>
      <c r="B17" s="36" t="str">
        <f>'Tariffs July 2018'!L9</f>
        <v>Market offer</v>
      </c>
      <c r="C17" s="90">
        <f>91*'Tariffs July 2018'!M9/100</f>
        <v>90.09</v>
      </c>
      <c r="D17" s="90">
        <f>$F$5*'Tariffs July 2018'!N9/100</f>
        <v>227.62625999999997</v>
      </c>
      <c r="E17" s="90">
        <v>0</v>
      </c>
      <c r="F17" s="90">
        <v>0</v>
      </c>
      <c r="G17" s="90">
        <f t="shared" si="0"/>
        <v>317.71625999999998</v>
      </c>
      <c r="H17" s="90">
        <f t="shared" si="1"/>
        <v>910.50503999999989</v>
      </c>
      <c r="I17" s="91">
        <f t="shared" si="2"/>
        <v>1270.8650399999999</v>
      </c>
      <c r="J17" s="91">
        <f t="shared" si="3"/>
        <v>1397.951544</v>
      </c>
      <c r="K17" s="36">
        <f>'Tariffs July 2018'!AW9</f>
        <v>0</v>
      </c>
      <c r="L17" s="36">
        <f>'Tariffs July 2018'!AX9</f>
        <v>0</v>
      </c>
      <c r="M17" s="36">
        <f>'Tariffs July 2018'!AY9</f>
        <v>0</v>
      </c>
      <c r="N17" s="36">
        <f>'Tariffs July 2018'!AZ9</f>
        <v>24</v>
      </c>
      <c r="O17" s="92">
        <f>($F$6*'Tariffs July 2018'!AT9/100)*4</f>
        <v>333.11644799999993</v>
      </c>
      <c r="P17" s="275">
        <f t="shared" ref="P17:P20" si="9">I17</f>
        <v>1270.8650399999999</v>
      </c>
      <c r="Q17" s="275">
        <f t="shared" si="7"/>
        <v>1052.3438303999999</v>
      </c>
      <c r="R17" s="275">
        <f t="shared" si="4"/>
        <v>937.74859199999992</v>
      </c>
      <c r="S17" s="275">
        <f t="shared" si="5"/>
        <v>719.2273823999999</v>
      </c>
      <c r="T17" s="93">
        <f t="shared" si="6"/>
        <v>1031.5234512</v>
      </c>
      <c r="U17" s="93">
        <f t="shared" si="6"/>
        <v>791.15012063999995</v>
      </c>
      <c r="V17" s="94">
        <f>'Tariffs July 2018'!BI9</f>
        <v>0</v>
      </c>
      <c r="W17" s="94" t="str">
        <f>'Tariffs July 2018'!BJ9</f>
        <v>n</v>
      </c>
      <c r="X17" s="95">
        <f>'Tariffs July 2018'!G9</f>
        <v>41823</v>
      </c>
      <c r="Y17" s="112"/>
      <c r="Z17" s="112"/>
      <c r="AA17" s="112"/>
      <c r="AB17" s="112"/>
      <c r="AC17" s="112"/>
      <c r="AD17" s="112"/>
      <c r="AE17" s="112"/>
      <c r="AF17" s="112"/>
      <c r="AG17" s="112"/>
      <c r="AH17" s="112"/>
      <c r="AI17" s="112"/>
      <c r="AJ17" s="112"/>
      <c r="AK17" s="112"/>
    </row>
    <row r="18" spans="1:37" ht="14" x14ac:dyDescent="0.15">
      <c r="A18" s="89" t="str">
        <f>'Tariffs July 2018'!K10</f>
        <v>Sanctuary Energy</v>
      </c>
      <c r="B18" s="36" t="str">
        <f>'Tariffs July 2018'!L10</f>
        <v>Supplementary FIT</v>
      </c>
      <c r="C18" s="90">
        <f>91*'Tariffs July 2018'!M10/100</f>
        <v>116.51639999999999</v>
      </c>
      <c r="D18" s="90">
        <f>$F$5*'Tariffs July 2018'!N10/100</f>
        <v>218.35874693599999</v>
      </c>
      <c r="E18" s="90">
        <v>0</v>
      </c>
      <c r="F18" s="90">
        <v>0</v>
      </c>
      <c r="G18" s="90">
        <f t="shared" si="0"/>
        <v>334.87514693599996</v>
      </c>
      <c r="H18" s="90">
        <f t="shared" si="1"/>
        <v>873.43498774399995</v>
      </c>
      <c r="I18" s="91">
        <f t="shared" si="2"/>
        <v>1339.5005877439999</v>
      </c>
      <c r="J18" s="91">
        <f t="shared" si="3"/>
        <v>1473.4506465183999</v>
      </c>
      <c r="K18" s="36">
        <f>'Tariffs July 2018'!AW10</f>
        <v>0</v>
      </c>
      <c r="L18" s="36">
        <f>'Tariffs July 2018'!AX10</f>
        <v>0</v>
      </c>
      <c r="M18" s="36">
        <f>'Tariffs July 2018'!AY10</f>
        <v>0</v>
      </c>
      <c r="N18" s="36">
        <f>'Tariffs July 2018'!AZ10</f>
        <v>0</v>
      </c>
      <c r="O18" s="92">
        <f>($F$6*'Tariffs July 2018'!AT10/100)*4</f>
        <v>314.26079999999996</v>
      </c>
      <c r="P18" s="275">
        <f t="shared" si="9"/>
        <v>1339.5005877439999</v>
      </c>
      <c r="Q18" s="275">
        <f t="shared" si="7"/>
        <v>1339.5005877439999</v>
      </c>
      <c r="R18" s="275">
        <f t="shared" si="4"/>
        <v>1025.2397877439998</v>
      </c>
      <c r="S18" s="275">
        <f t="shared" si="5"/>
        <v>1025.2397877439998</v>
      </c>
      <c r="T18" s="93">
        <f t="shared" si="6"/>
        <v>1127.7637665184</v>
      </c>
      <c r="U18" s="93">
        <f t="shared" si="6"/>
        <v>1127.7637665184</v>
      </c>
      <c r="V18" s="94">
        <f>'Tariffs July 2018'!BI10</f>
        <v>0</v>
      </c>
      <c r="W18" s="94" t="str">
        <f>'Tariffs July 2018'!BJ10</f>
        <v>n</v>
      </c>
      <c r="X18" s="95">
        <f>'Tariffs July 2018'!G10</f>
        <v>41455</v>
      </c>
      <c r="Y18" s="112"/>
      <c r="Z18" s="112"/>
      <c r="AA18" s="112"/>
      <c r="AB18" s="112"/>
      <c r="AC18" s="112"/>
      <c r="AD18" s="112"/>
      <c r="AE18" s="112"/>
      <c r="AF18" s="112"/>
      <c r="AG18" s="112"/>
      <c r="AH18" s="112"/>
      <c r="AI18" s="112"/>
      <c r="AJ18" s="112"/>
      <c r="AK18" s="112"/>
    </row>
    <row r="19" spans="1:37" ht="14" x14ac:dyDescent="0.15">
      <c r="A19" s="89" t="str">
        <f>'Tariffs July 2018'!K11</f>
        <v>Simply Energy</v>
      </c>
      <c r="B19" s="36" t="str">
        <f>'Tariffs July 2018'!L11</f>
        <v>Plus</v>
      </c>
      <c r="C19" s="90">
        <f>91*'Tariffs July 2018'!M11/100</f>
        <v>76.367199999999997</v>
      </c>
      <c r="D19" s="90">
        <f>$F$5*'Tariffs July 2018'!N11/100</f>
        <v>250.03182519999999</v>
      </c>
      <c r="E19" s="90">
        <v>0</v>
      </c>
      <c r="F19" s="90">
        <v>0</v>
      </c>
      <c r="G19" s="90">
        <f t="shared" si="0"/>
        <v>326.39902519999998</v>
      </c>
      <c r="H19" s="90">
        <f t="shared" si="1"/>
        <v>1000.1273007999999</v>
      </c>
      <c r="I19" s="91">
        <f t="shared" si="2"/>
        <v>1305.5961007999999</v>
      </c>
      <c r="J19" s="91">
        <f t="shared" si="3"/>
        <v>1436.15571088</v>
      </c>
      <c r="K19" s="36">
        <f>'Tariffs July 2018'!AW11</f>
        <v>0</v>
      </c>
      <c r="L19" s="36">
        <f>'Tariffs July 2018'!AX11</f>
        <v>0</v>
      </c>
      <c r="M19" s="36">
        <f>'Tariffs July 2018'!AY11</f>
        <v>0</v>
      </c>
      <c r="N19" s="36">
        <f>'Tariffs July 2018'!AZ11</f>
        <v>18</v>
      </c>
      <c r="O19" s="92">
        <f>($F$6*'Tariffs July 2018'!AT11/100)*4</f>
        <v>355.11470399999996</v>
      </c>
      <c r="P19" s="275">
        <f t="shared" si="9"/>
        <v>1305.5961007999999</v>
      </c>
      <c r="Q19" s="275">
        <f t="shared" si="7"/>
        <v>1125.573186656</v>
      </c>
      <c r="R19" s="275">
        <f t="shared" si="4"/>
        <v>950.48139679999997</v>
      </c>
      <c r="S19" s="275">
        <f t="shared" si="5"/>
        <v>770.458482656</v>
      </c>
      <c r="T19" s="93">
        <f t="shared" si="6"/>
        <v>1045.5295364800002</v>
      </c>
      <c r="U19" s="93">
        <f t="shared" si="6"/>
        <v>847.50433092160006</v>
      </c>
      <c r="V19" s="94">
        <f>'Tariffs July 2018'!BI11</f>
        <v>0</v>
      </c>
      <c r="W19" s="94" t="str">
        <f>'Tariffs July 2018'!BJ11</f>
        <v>n</v>
      </c>
      <c r="X19" s="95">
        <f>'Tariffs July 2018'!G11</f>
        <v>41772</v>
      </c>
      <c r="Y19" s="112"/>
      <c r="Z19" s="112"/>
      <c r="AA19" s="112"/>
      <c r="AB19" s="112"/>
      <c r="AC19" s="112"/>
      <c r="AD19" s="112"/>
      <c r="AE19" s="112"/>
      <c r="AF19" s="112"/>
      <c r="AG19" s="112"/>
      <c r="AH19" s="112"/>
      <c r="AI19" s="112"/>
      <c r="AJ19" s="112"/>
      <c r="AK19" s="112"/>
    </row>
    <row r="20" spans="1:37" ht="14" x14ac:dyDescent="0.15">
      <c r="A20" s="89" t="str">
        <f>'Tariffs July 2018'!K12</f>
        <v>Mojo Power</v>
      </c>
      <c r="B20" s="36" t="str">
        <f>'Tariffs July 2018'!L12</f>
        <v>Connect</v>
      </c>
      <c r="C20" s="90">
        <f>91*'Tariffs July 2018'!M12/100</f>
        <v>160.4239</v>
      </c>
      <c r="D20" s="90">
        <f>$F$5*'Tariffs July 2018'!N12/100</f>
        <v>201.6500868</v>
      </c>
      <c r="E20" s="90">
        <v>0</v>
      </c>
      <c r="F20" s="90">
        <v>0</v>
      </c>
      <c r="G20" s="90">
        <f t="shared" si="0"/>
        <v>362.0739868</v>
      </c>
      <c r="H20" s="90">
        <f t="shared" si="1"/>
        <v>806.60034719999999</v>
      </c>
      <c r="I20" s="91">
        <f t="shared" si="2"/>
        <v>1448.2959472</v>
      </c>
      <c r="J20" s="91">
        <f t="shared" si="3"/>
        <v>1593.1255419200002</v>
      </c>
      <c r="K20" s="36">
        <f>'Tariffs July 2018'!AW12</f>
        <v>0</v>
      </c>
      <c r="L20" s="36">
        <f>'Tariffs July 2018'!AX12</f>
        <v>0</v>
      </c>
      <c r="M20" s="36">
        <f>'Tariffs July 2018'!AY12</f>
        <v>0</v>
      </c>
      <c r="N20" s="36">
        <f>'Tariffs July 2018'!AZ12</f>
        <v>0</v>
      </c>
      <c r="O20" s="92">
        <f>($F$6*'Tariffs July 2018'!AT12/100)*4</f>
        <v>628.52159999999992</v>
      </c>
      <c r="P20" s="275">
        <f t="shared" si="9"/>
        <v>1448.2959472</v>
      </c>
      <c r="Q20" s="275">
        <f t="shared" si="7"/>
        <v>1448.2959472</v>
      </c>
      <c r="R20" s="275">
        <f t="shared" si="4"/>
        <v>819.77434720000008</v>
      </c>
      <c r="S20" s="275">
        <f t="shared" si="5"/>
        <v>819.77434720000008</v>
      </c>
      <c r="T20" s="93">
        <f t="shared" si="6"/>
        <v>901.75178192000021</v>
      </c>
      <c r="U20" s="93">
        <f t="shared" si="6"/>
        <v>901.75178192000021</v>
      </c>
      <c r="V20" s="94">
        <f>'Tariffs July 2018'!BI12</f>
        <v>0</v>
      </c>
      <c r="W20" s="94" t="str">
        <f>'Tariffs July 2018'!BJ12</f>
        <v>n</v>
      </c>
      <c r="X20" s="95">
        <f>'Tariffs July 2018'!G12</f>
        <v>41608</v>
      </c>
      <c r="Y20" s="112"/>
      <c r="Z20" s="112"/>
      <c r="AA20" s="112"/>
      <c r="AB20" s="112"/>
      <c r="AC20" s="112"/>
      <c r="AD20" s="112"/>
      <c r="AE20" s="112"/>
      <c r="AF20" s="112"/>
      <c r="AG20" s="112"/>
      <c r="AH20" s="112"/>
      <c r="AI20" s="112"/>
      <c r="AJ20" s="112"/>
      <c r="AK20" s="112"/>
    </row>
    <row r="21" spans="1:37" ht="14" x14ac:dyDescent="0.15">
      <c r="A21" s="89" t="str">
        <f>'Tariffs July 2018'!K13</f>
        <v>Powershop</v>
      </c>
      <c r="B21" s="36" t="str">
        <f>'Tariffs July 2018'!L13</f>
        <v>Power Saver</v>
      </c>
      <c r="C21" s="90">
        <f>91*'Tariffs July 2018'!M13/100</f>
        <v>91.964600000000004</v>
      </c>
      <c r="D21" s="90">
        <f>$F$5*'Tariffs July 2018'!N13/100</f>
        <v>202.81053439999997</v>
      </c>
      <c r="E21" s="90">
        <v>0</v>
      </c>
      <c r="F21" s="90">
        <v>0</v>
      </c>
      <c r="G21" s="90">
        <f t="shared" si="0"/>
        <v>294.77513439999996</v>
      </c>
      <c r="H21" s="90">
        <f t="shared" si="1"/>
        <v>811.24213759999975</v>
      </c>
      <c r="I21" s="91">
        <f t="shared" si="2"/>
        <v>1179.1005375999998</v>
      </c>
      <c r="J21" s="91">
        <f t="shared" si="3"/>
        <v>1297.0105913599998</v>
      </c>
      <c r="K21" s="36">
        <f>'Tariffs July 2018'!AW13</f>
        <v>0</v>
      </c>
      <c r="L21" s="36">
        <f>'Tariffs July 2018'!AX13</f>
        <v>0</v>
      </c>
      <c r="M21" s="36">
        <f>'Tariffs July 2018'!AY13</f>
        <v>12</v>
      </c>
      <c r="N21" s="36">
        <f>'Tariffs July 2018'!AZ13</f>
        <v>0</v>
      </c>
      <c r="O21" s="92">
        <f>($F$6*'Tariffs July 2018'!AT13/100)*4</f>
        <v>298.54775999999998</v>
      </c>
      <c r="P21" s="275">
        <f>I21-(I21*K21/100)</f>
        <v>1179.1005375999998</v>
      </c>
      <c r="Q21" s="275">
        <f>P21-(P21*M21/100)</f>
        <v>1037.6084730879998</v>
      </c>
      <c r="R21" s="275">
        <f t="shared" si="4"/>
        <v>880.5527775999999</v>
      </c>
      <c r="S21" s="275">
        <f t="shared" si="5"/>
        <v>739.06071308799983</v>
      </c>
      <c r="T21" s="93">
        <f t="shared" si="6"/>
        <v>968.60805535999998</v>
      </c>
      <c r="U21" s="93">
        <f t="shared" si="6"/>
        <v>812.96678439679988</v>
      </c>
      <c r="V21" s="94">
        <f>'Tariffs July 2018'!BI13</f>
        <v>0</v>
      </c>
      <c r="W21" s="94" t="str">
        <f>'Tariffs July 2018'!BJ13</f>
        <v>n</v>
      </c>
      <c r="X21" s="95">
        <f>'Tariffs July 2018'!G13</f>
        <v>41820</v>
      </c>
      <c r="Y21" s="112"/>
      <c r="Z21" s="112"/>
      <c r="AA21" s="112"/>
      <c r="AB21" s="112"/>
      <c r="AC21" s="112"/>
      <c r="AD21" s="112"/>
      <c r="AE21" s="112"/>
      <c r="AF21" s="112"/>
      <c r="AG21" s="112"/>
      <c r="AH21" s="112"/>
      <c r="AI21" s="112"/>
      <c r="AJ21" s="112"/>
      <c r="AK21" s="112"/>
    </row>
    <row r="22" spans="1:37" ht="14" x14ac:dyDescent="0.15">
      <c r="A22" s="89" t="str">
        <f>'Tariffs July 2018'!K14</f>
        <v>Red Energy</v>
      </c>
      <c r="B22" s="36" t="str">
        <f>'Tariffs July 2018'!L14</f>
        <v>Easy Saver</v>
      </c>
      <c r="C22" s="90">
        <f>91*'Tariffs July 2018'!M14/100</f>
        <v>89.170900000000003</v>
      </c>
      <c r="D22" s="90">
        <f>$F$5*'Tariffs July 2018'!N14/100</f>
        <v>207.98791600000001</v>
      </c>
      <c r="E22" s="90">
        <v>0</v>
      </c>
      <c r="F22" s="90">
        <v>0</v>
      </c>
      <c r="G22" s="90">
        <f t="shared" si="0"/>
        <v>297.158816</v>
      </c>
      <c r="H22" s="90">
        <f t="shared" si="1"/>
        <v>831.95166399999994</v>
      </c>
      <c r="I22" s="91">
        <f t="shared" si="2"/>
        <v>1188.635264</v>
      </c>
      <c r="J22" s="91">
        <f t="shared" si="3"/>
        <v>1307.4987904000002</v>
      </c>
      <c r="K22" s="36">
        <f>'Tariffs July 2018'!AW14</f>
        <v>0</v>
      </c>
      <c r="L22" s="36">
        <f>'Tariffs July 2018'!AX14</f>
        <v>0</v>
      </c>
      <c r="M22" s="36">
        <f>'Tariffs July 2018'!AY14</f>
        <v>10</v>
      </c>
      <c r="N22" s="36">
        <f>'Tariffs July 2018'!AZ14</f>
        <v>0</v>
      </c>
      <c r="O22" s="92">
        <f>($F$6*'Tariffs July 2018'!AT14/100)*4</f>
        <v>361.39992000000001</v>
      </c>
      <c r="P22" s="275">
        <f t="shared" ref="P22:P25" si="10">I22</f>
        <v>1188.635264</v>
      </c>
      <c r="Q22" s="275">
        <f>P22-(P22*M22/100)</f>
        <v>1069.7717376000001</v>
      </c>
      <c r="R22" s="275">
        <f t="shared" si="4"/>
        <v>827.23534399999994</v>
      </c>
      <c r="S22" s="275">
        <f t="shared" si="5"/>
        <v>708.37181759999999</v>
      </c>
      <c r="T22" s="93">
        <f t="shared" si="6"/>
        <v>909.9588784</v>
      </c>
      <c r="U22" s="93">
        <f t="shared" si="6"/>
        <v>779.20899936000001</v>
      </c>
      <c r="V22" s="94">
        <f>'Tariffs July 2018'!BI14</f>
        <v>0</v>
      </c>
      <c r="W22" s="94" t="str">
        <f>'Tariffs July 2018'!BJ14</f>
        <v>n</v>
      </c>
      <c r="X22" s="95">
        <f>'Tariffs July 2018'!G14</f>
        <v>41820</v>
      </c>
      <c r="Y22" s="112"/>
      <c r="Z22" s="112"/>
      <c r="AA22" s="112"/>
      <c r="AB22" s="112"/>
      <c r="AC22" s="112"/>
      <c r="AD22" s="112"/>
      <c r="AE22" s="112"/>
      <c r="AF22" s="112"/>
      <c r="AG22" s="112"/>
      <c r="AH22" s="112"/>
      <c r="AI22" s="112"/>
      <c r="AJ22" s="112"/>
      <c r="AK22" s="112"/>
    </row>
    <row r="23" spans="1:37" ht="14" x14ac:dyDescent="0.15">
      <c r="A23" s="89" t="str">
        <f>'Tariffs July 2018'!K15</f>
        <v>Amaysim</v>
      </c>
      <c r="B23" s="36" t="str">
        <f>'Tariffs July 2018'!L15</f>
        <v>Solar 4</v>
      </c>
      <c r="C23" s="90">
        <f>91*'Tariffs July 2018'!M15/100</f>
        <v>105.46899999999999</v>
      </c>
      <c r="D23" s="90">
        <f>$F$5*'Tariffs July 2018'!N15/100</f>
        <v>241.01604</v>
      </c>
      <c r="E23" s="90">
        <v>0</v>
      </c>
      <c r="F23" s="90">
        <v>0</v>
      </c>
      <c r="G23" s="90">
        <f t="shared" ref="G23" si="11">SUM(C23:F23)</f>
        <v>346.48504000000003</v>
      </c>
      <c r="H23" s="90">
        <f t="shared" ref="H23" si="12">(G23-C23)*4</f>
        <v>964.06416000000013</v>
      </c>
      <c r="I23" s="91">
        <f t="shared" ref="I23" si="13">G23*4</f>
        <v>1385.9401600000001</v>
      </c>
      <c r="J23" s="91">
        <f t="shared" ref="J23" si="14">I23*1.1</f>
        <v>1524.5341760000003</v>
      </c>
      <c r="K23" s="36">
        <f>'Tariffs July 2018'!AW15</f>
        <v>0</v>
      </c>
      <c r="L23" s="36">
        <f>'Tariffs July 2018'!AX15</f>
        <v>0</v>
      </c>
      <c r="M23" s="36">
        <f>'Tariffs July 2018'!AY15</f>
        <v>5</v>
      </c>
      <c r="N23" s="36">
        <f>'Tariffs July 2018'!AZ15</f>
        <v>0</v>
      </c>
      <c r="O23" s="92">
        <f>($F$6*'Tariffs July 2018'!AT15/100)*4</f>
        <v>439.96511999999996</v>
      </c>
      <c r="P23" s="275">
        <f t="shared" si="10"/>
        <v>1385.9401600000001</v>
      </c>
      <c r="Q23" s="275">
        <f>P23-(P23*M23/100)</f>
        <v>1316.6431520000001</v>
      </c>
      <c r="R23" s="275">
        <f>P23-O23</f>
        <v>945.97504000000015</v>
      </c>
      <c r="S23" s="275">
        <f>Q23-O23</f>
        <v>876.67803200000014</v>
      </c>
      <c r="T23" s="93">
        <f t="shared" ref="T23" si="15">R23*1.1</f>
        <v>1040.5725440000003</v>
      </c>
      <c r="U23" s="93">
        <f t="shared" ref="U23" si="16">S23*1.1</f>
        <v>964.34583520000024</v>
      </c>
      <c r="V23" s="94">
        <f>'Tariffs July 2018'!BI15</f>
        <v>0</v>
      </c>
      <c r="W23" s="94" t="str">
        <f>'Tariffs July 2018'!BJ15</f>
        <v>n</v>
      </c>
      <c r="X23" s="95">
        <f>'Tariffs July 2018'!G15</f>
        <v>41820</v>
      </c>
      <c r="Y23" s="112"/>
      <c r="Z23" s="112"/>
      <c r="AA23" s="112"/>
      <c r="AB23" s="112"/>
      <c r="AC23" s="112"/>
      <c r="AD23" s="112"/>
      <c r="AE23" s="112"/>
      <c r="AF23" s="112"/>
      <c r="AG23" s="112"/>
      <c r="AH23" s="112"/>
      <c r="AI23" s="112"/>
      <c r="AJ23" s="112"/>
      <c r="AK23" s="112"/>
    </row>
    <row r="24" spans="1:37" ht="14" x14ac:dyDescent="0.15">
      <c r="A24" s="89" t="str">
        <f>'Tariffs July 2018'!K16</f>
        <v>Alinta Energy</v>
      </c>
      <c r="B24" s="36" t="str">
        <f>'Tariffs July 2018'!L16</f>
        <v>Home Saver Plus</v>
      </c>
      <c r="C24" s="90">
        <f>91*'Tariffs July 2018'!M16/100</f>
        <v>95.941300000000012</v>
      </c>
      <c r="D24" s="90">
        <f>$F$5*'Tariffs July 2018'!N16/100</f>
        <v>232.08951999999996</v>
      </c>
      <c r="E24" s="90">
        <v>0</v>
      </c>
      <c r="F24" s="90">
        <v>0</v>
      </c>
      <c r="G24" s="90">
        <f t="shared" ref="G24:G25" si="17">SUM(C24:F24)</f>
        <v>328.03081999999995</v>
      </c>
      <c r="H24" s="90">
        <f t="shared" ref="H24:H25" si="18">(G24-C24)*4</f>
        <v>928.35807999999975</v>
      </c>
      <c r="I24" s="91">
        <f t="shared" ref="I24:I25" si="19">G24*4</f>
        <v>1312.1232799999998</v>
      </c>
      <c r="J24" s="91">
        <f t="shared" ref="J24:J25" si="20">I24*1.1</f>
        <v>1443.3356079999999</v>
      </c>
      <c r="K24" s="36">
        <f>'Tariffs July 2018'!AW16</f>
        <v>0</v>
      </c>
      <c r="L24" s="36">
        <f>'Tariffs July 2018'!AX16</f>
        <v>0</v>
      </c>
      <c r="M24" s="36">
        <f>'Tariffs July 2018'!AY16</f>
        <v>0</v>
      </c>
      <c r="N24" s="36">
        <f>'Tariffs July 2018'!AZ16</f>
        <v>28</v>
      </c>
      <c r="O24" s="92">
        <f>($F$6*'Tariffs July 2018'!AT16/100)*4</f>
        <v>345.68687999999997</v>
      </c>
      <c r="P24" s="275">
        <f t="shared" si="10"/>
        <v>1312.1232799999998</v>
      </c>
      <c r="Q24" s="275">
        <f>P24-(H24*N24/100)</f>
        <v>1052.1830175999999</v>
      </c>
      <c r="R24" s="275">
        <f t="shared" ref="R24:R25" si="21">P24-O24</f>
        <v>966.43639999999982</v>
      </c>
      <c r="S24" s="275">
        <f t="shared" ref="S24:S25" si="22">Q24-O24</f>
        <v>706.49613759999988</v>
      </c>
      <c r="T24" s="93">
        <f t="shared" ref="T24:T25" si="23">R24*1.1</f>
        <v>1063.0800399999998</v>
      </c>
      <c r="U24" s="93">
        <f t="shared" ref="U24:U25" si="24">S24*1.1</f>
        <v>777.14575135999996</v>
      </c>
      <c r="V24" s="94">
        <f>'Tariffs July 2018'!BI16</f>
        <v>0</v>
      </c>
      <c r="W24" s="94" t="str">
        <f>'Tariffs July 2018'!BJ16</f>
        <v>n</v>
      </c>
      <c r="X24" s="95">
        <f>'Tariffs July 2018'!G16</f>
        <v>41680</v>
      </c>
      <c r="Y24" s="112"/>
      <c r="Z24" s="112"/>
      <c r="AA24" s="112"/>
      <c r="AB24" s="112"/>
      <c r="AC24" s="112"/>
      <c r="AD24" s="112"/>
      <c r="AE24" s="112"/>
      <c r="AF24" s="112"/>
      <c r="AG24" s="112"/>
      <c r="AH24" s="112"/>
      <c r="AI24" s="112"/>
      <c r="AJ24" s="112"/>
      <c r="AK24" s="112"/>
    </row>
    <row r="25" spans="1:37" ht="15" thickBot="1" x14ac:dyDescent="0.2">
      <c r="A25" s="96" t="str">
        <f>'Tariffs July 2018'!K17</f>
        <v>Q Energy</v>
      </c>
      <c r="B25" s="97" t="str">
        <f>'Tariffs July 2018'!L17</f>
        <v>Flexi Saver Home</v>
      </c>
      <c r="C25" s="98">
        <f>91*'Tariffs July 2018'!M17/100</f>
        <v>90.09</v>
      </c>
      <c r="D25" s="98">
        <f>$F$5*'Tariffs July 2018'!N17/100</f>
        <v>167.90784119999998</v>
      </c>
      <c r="E25" s="98">
        <v>0</v>
      </c>
      <c r="F25" s="98">
        <v>0</v>
      </c>
      <c r="G25" s="98">
        <f t="shared" si="17"/>
        <v>257.99784119999998</v>
      </c>
      <c r="H25" s="98">
        <f t="shared" si="18"/>
        <v>671.63136479999991</v>
      </c>
      <c r="I25" s="99">
        <f t="shared" si="19"/>
        <v>1031.9913647999999</v>
      </c>
      <c r="J25" s="99">
        <f t="shared" si="20"/>
        <v>1135.19050128</v>
      </c>
      <c r="K25" s="97">
        <f>'Tariffs July 2018'!AW17</f>
        <v>0</v>
      </c>
      <c r="L25" s="97">
        <f>'Tariffs July 2018'!AX17</f>
        <v>0</v>
      </c>
      <c r="M25" s="97">
        <f>'Tariffs July 2018'!AY17</f>
        <v>0</v>
      </c>
      <c r="N25" s="97">
        <f>'Tariffs July 2018'!AZ17</f>
        <v>0</v>
      </c>
      <c r="O25" s="100">
        <f>($F$6*'Tariffs July 2018'!AT17/100)*4</f>
        <v>251.40863999999999</v>
      </c>
      <c r="P25" s="276">
        <f t="shared" si="10"/>
        <v>1031.9913647999999</v>
      </c>
      <c r="Q25" s="276">
        <f>P25-(H25*N25/100)</f>
        <v>1031.9913647999999</v>
      </c>
      <c r="R25" s="276">
        <f t="shared" si="21"/>
        <v>780.58272479999994</v>
      </c>
      <c r="S25" s="276">
        <f t="shared" si="22"/>
        <v>780.58272479999994</v>
      </c>
      <c r="T25" s="101">
        <f t="shared" si="23"/>
        <v>858.64099727999997</v>
      </c>
      <c r="U25" s="101">
        <f t="shared" si="24"/>
        <v>858.64099727999997</v>
      </c>
      <c r="V25" s="102">
        <f>'Tariffs July 2018'!BI17</f>
        <v>24</v>
      </c>
      <c r="W25" s="102" t="str">
        <f>'Tariffs July 2018'!BJ17</f>
        <v>n</v>
      </c>
      <c r="X25" s="103">
        <f>'Tariffs July 2018'!G17</f>
        <v>41801</v>
      </c>
      <c r="Y25" s="112"/>
      <c r="Z25" s="112"/>
      <c r="AA25" s="112"/>
      <c r="AB25" s="112"/>
      <c r="AC25" s="112"/>
      <c r="AD25" s="112"/>
      <c r="AE25" s="112"/>
      <c r="AF25" s="112"/>
      <c r="AG25" s="112"/>
      <c r="AH25" s="112"/>
      <c r="AI25" s="112"/>
      <c r="AJ25" s="112"/>
      <c r="AK25" s="112"/>
    </row>
    <row r="26" spans="1:37" s="113" customFormat="1" ht="14" x14ac:dyDescent="0.15">
      <c r="X26" s="112"/>
      <c r="Y26" s="112"/>
      <c r="Z26" s="112"/>
      <c r="AA26" s="112"/>
      <c r="AB26" s="112"/>
      <c r="AC26" s="112"/>
      <c r="AD26" s="112"/>
      <c r="AE26" s="112"/>
      <c r="AF26" s="112"/>
      <c r="AG26" s="112"/>
      <c r="AH26" s="112"/>
      <c r="AI26" s="112"/>
      <c r="AJ26" s="112"/>
      <c r="AK26" s="112"/>
    </row>
    <row r="27" spans="1:37" s="113" customFormat="1" ht="15" thickBot="1" x14ac:dyDescent="0.2">
      <c r="X27" s="112"/>
      <c r="Y27" s="112"/>
      <c r="Z27" s="112"/>
      <c r="AA27" s="112"/>
      <c r="AB27" s="112"/>
      <c r="AC27" s="112"/>
      <c r="AD27" s="112"/>
      <c r="AE27" s="112"/>
      <c r="AF27" s="112"/>
      <c r="AG27" s="112"/>
      <c r="AH27" s="112"/>
      <c r="AI27" s="112"/>
      <c r="AJ27" s="112"/>
      <c r="AK27" s="112"/>
    </row>
    <row r="28" spans="1:37" ht="14" x14ac:dyDescent="0.15">
      <c r="A28" s="86" t="s">
        <v>200</v>
      </c>
      <c r="B28" s="87"/>
      <c r="C28" s="87"/>
      <c r="D28" s="104"/>
      <c r="E28" s="104"/>
      <c r="F28" s="104"/>
      <c r="G28" s="105"/>
      <c r="H28" s="105"/>
      <c r="I28" s="87"/>
      <c r="J28" s="87"/>
      <c r="K28" s="87"/>
      <c r="L28" s="87"/>
      <c r="M28" s="87"/>
      <c r="N28" s="87"/>
      <c r="O28" s="87"/>
      <c r="P28" s="87"/>
      <c r="Q28" s="87"/>
      <c r="R28" s="87"/>
      <c r="S28" s="87"/>
      <c r="T28" s="87"/>
      <c r="U28" s="87"/>
      <c r="V28" s="87"/>
      <c r="W28" s="87"/>
      <c r="X28" s="88"/>
      <c r="Y28" s="112"/>
      <c r="Z28" s="112"/>
      <c r="AA28" s="112"/>
      <c r="AB28" s="112"/>
      <c r="AC28" s="112"/>
      <c r="AD28" s="112"/>
      <c r="AE28" s="112"/>
      <c r="AF28" s="112"/>
      <c r="AG28" s="112"/>
      <c r="AH28" s="112"/>
      <c r="AI28" s="112"/>
      <c r="AJ28" s="112"/>
      <c r="AK28" s="112"/>
    </row>
    <row r="29" spans="1:37" ht="75" x14ac:dyDescent="0.15">
      <c r="A29" s="277" t="s">
        <v>184</v>
      </c>
      <c r="B29" s="278" t="s">
        <v>222</v>
      </c>
      <c r="C29" s="279" t="s">
        <v>211</v>
      </c>
      <c r="D29" s="279" t="s">
        <v>113</v>
      </c>
      <c r="E29" s="280" t="s">
        <v>232</v>
      </c>
      <c r="F29" s="279" t="s">
        <v>235</v>
      </c>
      <c r="G29" s="279" t="s">
        <v>234</v>
      </c>
      <c r="H29" s="281" t="s">
        <v>206</v>
      </c>
      <c r="I29" s="281" t="s">
        <v>224</v>
      </c>
      <c r="J29" s="282" t="s">
        <v>214</v>
      </c>
      <c r="K29" s="283" t="s">
        <v>215</v>
      </c>
      <c r="L29" s="283" t="s">
        <v>189</v>
      </c>
      <c r="M29" s="283" t="s">
        <v>127</v>
      </c>
      <c r="N29" s="283" t="s">
        <v>209</v>
      </c>
      <c r="O29" s="284" t="s">
        <v>233</v>
      </c>
      <c r="P29" s="285" t="s">
        <v>190</v>
      </c>
      <c r="Q29" s="285" t="s">
        <v>148</v>
      </c>
      <c r="R29" s="285" t="s">
        <v>118</v>
      </c>
      <c r="S29" s="285" t="s">
        <v>161</v>
      </c>
      <c r="T29" s="284" t="s">
        <v>199</v>
      </c>
      <c r="U29" s="284" t="s">
        <v>210</v>
      </c>
      <c r="V29" s="288" t="s">
        <v>149</v>
      </c>
      <c r="W29" s="283" t="s">
        <v>150</v>
      </c>
      <c r="X29" s="287" t="s">
        <v>56</v>
      </c>
      <c r="Y29" s="112"/>
      <c r="Z29" s="112"/>
      <c r="AA29" s="112"/>
      <c r="AB29" s="112"/>
      <c r="AC29" s="112"/>
      <c r="AD29" s="112"/>
      <c r="AE29" s="112"/>
      <c r="AF29" s="112"/>
      <c r="AG29" s="112"/>
      <c r="AH29" s="112"/>
      <c r="AI29" s="112"/>
      <c r="AJ29" s="112"/>
      <c r="AK29" s="112"/>
    </row>
    <row r="30" spans="1:37" ht="14" x14ac:dyDescent="0.15">
      <c r="A30" s="89" t="str">
        <f>'Tariffs July 2018'!K18</f>
        <v>AGL</v>
      </c>
      <c r="B30" s="36" t="str">
        <f>'Tariffs July 2018'!L18</f>
        <v xml:space="preserve">Solar Savers </v>
      </c>
      <c r="C30" s="90">
        <f>91*'Tariffs July 2018'!M18/100</f>
        <v>92.82</v>
      </c>
      <c r="D30" s="90">
        <f>($K$5)*'Tariffs July 2018'!N18/100</f>
        <v>193.48232099999998</v>
      </c>
      <c r="E30" s="90">
        <v>0</v>
      </c>
      <c r="F30" s="90">
        <f>($L$5)*'Tariffs July 2018'!AE18/100</f>
        <v>22.494830400000001</v>
      </c>
      <c r="G30" s="90">
        <f>SUM(C30:F30)</f>
        <v>308.79715140000002</v>
      </c>
      <c r="H30" s="90">
        <f>(G30-C30)*4</f>
        <v>863.9086056000001</v>
      </c>
      <c r="I30" s="91">
        <f>G30*4</f>
        <v>1235.1886056000001</v>
      </c>
      <c r="J30" s="91">
        <f>I30*1.1</f>
        <v>1358.7074661600002</v>
      </c>
      <c r="K30" s="36">
        <f>'Tariffs July 2018'!AW18</f>
        <v>0</v>
      </c>
      <c r="L30" s="36">
        <f>'Tariffs July 2018'!AX18</f>
        <v>0</v>
      </c>
      <c r="M30" s="36">
        <f>'Tariffs July 2018'!AY18</f>
        <v>0</v>
      </c>
      <c r="N30" s="36">
        <f>'Tariffs July 2018'!AZ18</f>
        <v>0</v>
      </c>
      <c r="O30" s="92">
        <f>($F$6*'Tariffs July 2018'!AT18/100)*4</f>
        <v>628.52159999999992</v>
      </c>
      <c r="P30" s="275">
        <f>I30-(I30*K30/100)</f>
        <v>1235.1886056000001</v>
      </c>
      <c r="Q30" s="275">
        <f>P30-(H30*N30/100)</f>
        <v>1235.1886056000001</v>
      </c>
      <c r="R30" s="275">
        <f>P30-O30</f>
        <v>606.66700560000015</v>
      </c>
      <c r="S30" s="275">
        <f>Q30-O30</f>
        <v>606.66700560000015</v>
      </c>
      <c r="T30" s="93">
        <f>R30*1.1</f>
        <v>667.33370616000025</v>
      </c>
      <c r="U30" s="93">
        <f>S30*1.1</f>
        <v>667.33370616000025</v>
      </c>
      <c r="V30" s="94">
        <f>'Tariffs July 2018'!BI18</f>
        <v>0</v>
      </c>
      <c r="W30" s="94" t="str">
        <f>'Tariffs July 2018'!BJ18</f>
        <v>n</v>
      </c>
      <c r="X30" s="95">
        <f>'Tariffs July 2018'!G18</f>
        <v>41822</v>
      </c>
      <c r="Y30" s="112"/>
      <c r="Z30" s="112"/>
      <c r="AA30" s="112"/>
      <c r="AB30" s="112"/>
      <c r="AC30" s="112"/>
      <c r="AD30" s="112"/>
      <c r="AE30" s="112"/>
      <c r="AF30" s="112"/>
      <c r="AG30" s="112"/>
      <c r="AH30" s="112"/>
      <c r="AI30" s="112"/>
      <c r="AJ30" s="112"/>
      <c r="AK30" s="112"/>
    </row>
    <row r="31" spans="1:37" ht="14" x14ac:dyDescent="0.15">
      <c r="A31" s="89" t="str">
        <f>'Tariffs July 2018'!K19</f>
        <v>Click Energy</v>
      </c>
      <c r="B31" s="36" t="str">
        <f>'Tariffs July 2018'!L19</f>
        <v>Solar Bright</v>
      </c>
      <c r="C31" s="90">
        <f>91*'Tariffs July 2018'!M19/100</f>
        <v>109.10899999999999</v>
      </c>
      <c r="D31" s="90">
        <f>($K$5)*'Tariffs July 2018'!N19/100</f>
        <v>204.86363399999999</v>
      </c>
      <c r="E31" s="90">
        <v>0</v>
      </c>
      <c r="F31" s="90">
        <f>($L$5)*'Tariffs July 2018'!AE19/100</f>
        <v>30.796493999999999</v>
      </c>
      <c r="G31" s="90">
        <f t="shared" ref="G31:G42" si="25">SUM(C31:F31)</f>
        <v>344.76912799999997</v>
      </c>
      <c r="H31" s="90">
        <f t="shared" ref="H31:H42" si="26">(G31-C31)*4</f>
        <v>942.64051199999994</v>
      </c>
      <c r="I31" s="91">
        <f t="shared" ref="I31:I42" si="27">G31*4</f>
        <v>1379.0765119999999</v>
      </c>
      <c r="J31" s="91">
        <f t="shared" ref="J31:J42" si="28">I31*1.1</f>
        <v>1516.9841632</v>
      </c>
      <c r="K31" s="36">
        <f>'Tariffs July 2018'!AW19</f>
        <v>0</v>
      </c>
      <c r="L31" s="36">
        <f>'Tariffs July 2018'!AX19</f>
        <v>0</v>
      </c>
      <c r="M31" s="36">
        <f>'Tariffs July 2018'!AY19</f>
        <v>0</v>
      </c>
      <c r="N31" s="36">
        <f>'Tariffs July 2018'!AZ19</f>
        <v>0</v>
      </c>
      <c r="O31" s="92">
        <f>($F$6*'Tariffs July 2018'!AT19/100)*4</f>
        <v>502.81727999999998</v>
      </c>
      <c r="P31" s="275">
        <f>I31</f>
        <v>1379.0765119999999</v>
      </c>
      <c r="Q31" s="275">
        <f>P31-(P31*M31/100)</f>
        <v>1379.0765119999999</v>
      </c>
      <c r="R31" s="275">
        <f t="shared" ref="R31:R42" si="29">P31-O31</f>
        <v>876.25923199999988</v>
      </c>
      <c r="S31" s="275">
        <f t="shared" ref="S31:S42" si="30">Q31-O31</f>
        <v>876.25923199999988</v>
      </c>
      <c r="T31" s="93">
        <f t="shared" ref="T31:U42" si="31">R31*1.1</f>
        <v>963.88515519999999</v>
      </c>
      <c r="U31" s="93">
        <f t="shared" si="31"/>
        <v>963.88515519999999</v>
      </c>
      <c r="V31" s="94">
        <f>'Tariffs July 2018'!BI19</f>
        <v>0</v>
      </c>
      <c r="W31" s="94" t="str">
        <f>'Tariffs July 2018'!BJ19</f>
        <v>n</v>
      </c>
      <c r="X31" s="95">
        <f>'Tariffs July 2018'!G19</f>
        <v>41820</v>
      </c>
      <c r="Y31" s="112"/>
      <c r="Z31" s="112"/>
      <c r="AA31" s="112"/>
      <c r="AB31" s="112"/>
      <c r="AC31" s="112"/>
      <c r="AD31" s="112"/>
      <c r="AE31" s="112"/>
      <c r="AF31" s="112"/>
      <c r="AG31" s="112"/>
      <c r="AH31" s="112"/>
      <c r="AI31" s="112"/>
      <c r="AJ31" s="112"/>
      <c r="AK31" s="112"/>
    </row>
    <row r="32" spans="1:37" ht="14" x14ac:dyDescent="0.15">
      <c r="A32" s="89" t="str">
        <f>'Tariffs July 2018'!K20</f>
        <v>Diamond Energy</v>
      </c>
      <c r="B32" s="36" t="str">
        <f>'Tariffs July 2018'!L20</f>
        <v>Pay on time discount</v>
      </c>
      <c r="C32" s="90">
        <f>91*'Tariffs July 2018'!M20/100</f>
        <v>116.75300000000001</v>
      </c>
      <c r="D32" s="90">
        <f>($K$5)*'Tariffs July 2018'!N20/100</f>
        <v>169.5815637</v>
      </c>
      <c r="E32" s="90">
        <v>0</v>
      </c>
      <c r="F32" s="90">
        <f>($L$5)*'Tariffs July 2018'!AE20/100</f>
        <v>19.375011659999998</v>
      </c>
      <c r="G32" s="90">
        <f t="shared" si="25"/>
        <v>305.70957535999997</v>
      </c>
      <c r="H32" s="90">
        <f t="shared" si="26"/>
        <v>755.82630143999984</v>
      </c>
      <c r="I32" s="91">
        <f t="shared" si="27"/>
        <v>1222.8383014399999</v>
      </c>
      <c r="J32" s="91">
        <f t="shared" si="28"/>
        <v>1345.122131584</v>
      </c>
      <c r="K32" s="36">
        <f>'Tariffs July 2018'!AW20</f>
        <v>0</v>
      </c>
      <c r="L32" s="36">
        <f>'Tariffs July 2018'!AX20</f>
        <v>0</v>
      </c>
      <c r="M32" s="36">
        <f>'Tariffs July 2018'!AY20</f>
        <v>7</v>
      </c>
      <c r="N32" s="36">
        <f>'Tariffs July 2018'!AZ20</f>
        <v>0</v>
      </c>
      <c r="O32" s="92">
        <f>($F$6*'Tariffs July 2018'!AT20/100)*4</f>
        <v>314.26079999999996</v>
      </c>
      <c r="P32" s="275">
        <f>I32</f>
        <v>1222.8383014399999</v>
      </c>
      <c r="Q32" s="275">
        <f>P32-(P32*M32/100)</f>
        <v>1137.2396203392</v>
      </c>
      <c r="R32" s="275">
        <f t="shared" si="29"/>
        <v>908.57750143999988</v>
      </c>
      <c r="S32" s="275">
        <f t="shared" si="30"/>
        <v>822.97882033919996</v>
      </c>
      <c r="T32" s="93">
        <f t="shared" si="31"/>
        <v>999.43525158399996</v>
      </c>
      <c r="U32" s="93">
        <f t="shared" si="31"/>
        <v>905.27670237311997</v>
      </c>
      <c r="V32" s="94">
        <f>'Tariffs July 2018'!BI20</f>
        <v>0</v>
      </c>
      <c r="W32" s="94" t="str">
        <f>'Tariffs July 2018'!BJ20</f>
        <v>n</v>
      </c>
      <c r="X32" s="95">
        <f>'Tariffs July 2018'!G20</f>
        <v>41851</v>
      </c>
      <c r="Y32" s="112"/>
      <c r="Z32" s="112"/>
      <c r="AA32" s="112"/>
      <c r="AB32" s="112"/>
      <c r="AC32" s="112"/>
      <c r="AD32" s="112"/>
      <c r="AE32" s="112"/>
      <c r="AF32" s="112"/>
      <c r="AG32" s="112"/>
      <c r="AH32" s="112"/>
      <c r="AI32" s="112"/>
      <c r="AJ32" s="112"/>
      <c r="AK32" s="112"/>
    </row>
    <row r="33" spans="1:37" ht="14" x14ac:dyDescent="0.15">
      <c r="A33" s="89" t="str">
        <f>'Tariffs July 2018'!K21</f>
        <v>Dodo Power &amp; Gas</v>
      </c>
      <c r="B33" s="36" t="str">
        <f>'Tariffs July 2018'!L21</f>
        <v>Market offer</v>
      </c>
      <c r="C33" s="90">
        <f>91*'Tariffs July 2018'!M21/100</f>
        <v>108.381</v>
      </c>
      <c r="D33" s="90">
        <f>($K$5)*'Tariffs July 2018'!N21/100</f>
        <v>199.17297749999997</v>
      </c>
      <c r="E33" s="90">
        <v>0</v>
      </c>
      <c r="F33" s="90">
        <f>($L$5)*'Tariffs July 2018'!AE21/100</f>
        <v>23.566012799999999</v>
      </c>
      <c r="G33" s="90">
        <f t="shared" si="25"/>
        <v>331.11999029999998</v>
      </c>
      <c r="H33" s="90">
        <f t="shared" si="26"/>
        <v>890.95596119999993</v>
      </c>
      <c r="I33" s="91">
        <f t="shared" si="27"/>
        <v>1324.4799611999999</v>
      </c>
      <c r="J33" s="91">
        <f t="shared" si="28"/>
        <v>1456.9279573200001</v>
      </c>
      <c r="K33" s="36">
        <f>'Tariffs July 2018'!AW21</f>
        <v>0</v>
      </c>
      <c r="L33" s="36">
        <f>'Tariffs July 2018'!AX21</f>
        <v>0</v>
      </c>
      <c r="M33" s="36">
        <f>'Tariffs July 2018'!AY21</f>
        <v>0</v>
      </c>
      <c r="N33" s="36">
        <f>'Tariffs July 2018'!AZ21</f>
        <v>0</v>
      </c>
      <c r="O33" s="92">
        <f>($F$6*'Tariffs July 2018'!AT21/100)*4</f>
        <v>267.12167999999997</v>
      </c>
      <c r="P33" s="275">
        <f>I33</f>
        <v>1324.4799611999999</v>
      </c>
      <c r="Q33" s="275">
        <f t="shared" ref="Q33:Q40" si="32">P33-(H33*N33/100)</f>
        <v>1324.4799611999999</v>
      </c>
      <c r="R33" s="275">
        <f t="shared" si="29"/>
        <v>1057.3582812</v>
      </c>
      <c r="S33" s="275">
        <f t="shared" si="30"/>
        <v>1057.3582812</v>
      </c>
      <c r="T33" s="93">
        <f t="shared" si="31"/>
        <v>1163.0941093200001</v>
      </c>
      <c r="U33" s="93">
        <f t="shared" si="31"/>
        <v>1163.0941093200001</v>
      </c>
      <c r="V33" s="94">
        <f>'Tariffs July 2018'!BI21</f>
        <v>0</v>
      </c>
      <c r="W33" s="94" t="str">
        <f>'Tariffs July 2018'!BJ21</f>
        <v>n</v>
      </c>
      <c r="X33" s="95">
        <f>'Tariffs July 2018'!G21</f>
        <v>41692</v>
      </c>
      <c r="Y33" s="112"/>
      <c r="Z33" s="112"/>
      <c r="AA33" s="112"/>
      <c r="AB33" s="112"/>
      <c r="AC33" s="112"/>
      <c r="AD33" s="112"/>
      <c r="AE33" s="112"/>
      <c r="AF33" s="112"/>
      <c r="AG33" s="112"/>
      <c r="AH33" s="112"/>
      <c r="AI33" s="112"/>
      <c r="AJ33" s="112"/>
      <c r="AK33" s="112"/>
    </row>
    <row r="34" spans="1:37" ht="14" x14ac:dyDescent="0.15">
      <c r="A34" s="89" t="str">
        <f>'Tariffs July 2018'!K22</f>
        <v>EnergyAustralia</v>
      </c>
      <c r="B34" s="36" t="str">
        <f>'Tariffs July 2018'!L22</f>
        <v>Anytime Saver</v>
      </c>
      <c r="C34" s="90">
        <f>91*'Tariffs July 2018'!M22/100</f>
        <v>108.836</v>
      </c>
      <c r="D34" s="90">
        <f>($K$5)*'Tariffs July 2018'!N22/100</f>
        <v>191.20605839999999</v>
      </c>
      <c r="E34" s="90">
        <v>0</v>
      </c>
      <c r="F34" s="90">
        <f>($L$5)*'Tariffs July 2018'!AE22/100</f>
        <v>21.5575458</v>
      </c>
      <c r="G34" s="90">
        <f t="shared" si="25"/>
        <v>321.59960419999999</v>
      </c>
      <c r="H34" s="90">
        <f t="shared" si="26"/>
        <v>851.0544167999999</v>
      </c>
      <c r="I34" s="91">
        <f t="shared" si="27"/>
        <v>1286.3984167999999</v>
      </c>
      <c r="J34" s="91">
        <f t="shared" si="28"/>
        <v>1415.03825848</v>
      </c>
      <c r="K34" s="36">
        <f>'Tariffs July 2018'!AW22</f>
        <v>0</v>
      </c>
      <c r="L34" s="36">
        <f>'Tariffs July 2018'!AX22</f>
        <v>28</v>
      </c>
      <c r="M34" s="36">
        <f>'Tariffs July 2018'!AY22</f>
        <v>0</v>
      </c>
      <c r="N34" s="36">
        <f>'Tariffs July 2018'!AZ22</f>
        <v>0</v>
      </c>
      <c r="O34" s="92">
        <f>($F$6*'Tariffs July 2018'!AT22/100)*4</f>
        <v>505.95988799999998</v>
      </c>
      <c r="P34" s="275">
        <f>I34-(H34*L34/100)</f>
        <v>1048.103180096</v>
      </c>
      <c r="Q34" s="275">
        <f t="shared" si="32"/>
        <v>1048.103180096</v>
      </c>
      <c r="R34" s="275">
        <f t="shared" si="29"/>
        <v>542.14329209599998</v>
      </c>
      <c r="S34" s="275">
        <f t="shared" si="30"/>
        <v>542.14329209599998</v>
      </c>
      <c r="T34" s="93">
        <f t="shared" si="31"/>
        <v>596.35762130559999</v>
      </c>
      <c r="U34" s="93">
        <f t="shared" si="31"/>
        <v>596.35762130559999</v>
      </c>
      <c r="V34" s="94">
        <f>'Tariffs July 2018'!BI22</f>
        <v>0</v>
      </c>
      <c r="W34" s="94" t="str">
        <f>'Tariffs July 2018'!BJ22</f>
        <v>n</v>
      </c>
      <c r="X34" s="95">
        <f>'Tariffs July 2018'!G22</f>
        <v>41821</v>
      </c>
      <c r="Y34" s="112"/>
      <c r="Z34" s="112"/>
      <c r="AA34" s="112"/>
      <c r="AB34" s="112"/>
      <c r="AC34" s="112"/>
      <c r="AD34" s="112"/>
      <c r="AE34" s="112"/>
      <c r="AF34" s="112"/>
      <c r="AG34" s="112"/>
      <c r="AH34" s="112"/>
      <c r="AI34" s="112"/>
      <c r="AJ34" s="112"/>
      <c r="AK34" s="112"/>
    </row>
    <row r="35" spans="1:37" ht="14" x14ac:dyDescent="0.15">
      <c r="A35" s="89" t="str">
        <f>'Tariffs July 2018'!K23</f>
        <v>Energy Locals</v>
      </c>
      <c r="B35" s="36" t="str">
        <f>'Tariffs July 2018'!L23</f>
        <v>Save Me</v>
      </c>
      <c r="C35" s="90">
        <f>91*'Tariffs July 2018'!M23/100</f>
        <v>93.73</v>
      </c>
      <c r="D35" s="90">
        <f>($K$5)*'Tariffs July 2018'!N23/100</f>
        <v>174.51346599999999</v>
      </c>
      <c r="E35" s="90">
        <v>0</v>
      </c>
      <c r="F35" s="90">
        <f>($L$5)*'Tariffs July 2018'!AE23/100</f>
        <v>25.440581999999999</v>
      </c>
      <c r="G35" s="90">
        <f t="shared" si="25"/>
        <v>293.68404800000002</v>
      </c>
      <c r="H35" s="90">
        <f t="shared" si="26"/>
        <v>799.816192</v>
      </c>
      <c r="I35" s="91">
        <f t="shared" si="27"/>
        <v>1174.7361920000001</v>
      </c>
      <c r="J35" s="91">
        <f t="shared" si="28"/>
        <v>1292.2098112000001</v>
      </c>
      <c r="K35" s="36">
        <f>'Tariffs July 2018'!AW23</f>
        <v>0</v>
      </c>
      <c r="L35" s="36">
        <f>'Tariffs July 2018'!AX23</f>
        <v>0</v>
      </c>
      <c r="M35" s="36">
        <f>'Tariffs July 2018'!AY23</f>
        <v>0</v>
      </c>
      <c r="N35" s="36">
        <f>'Tariffs July 2018'!AZ23</f>
        <v>0</v>
      </c>
      <c r="O35" s="92">
        <f>($F$6*'Tariffs July 2018'!AT23/100)*4</f>
        <v>380.25556799999998</v>
      </c>
      <c r="P35" s="275">
        <f t="shared" ref="P35" si="33">I35</f>
        <v>1174.7361920000001</v>
      </c>
      <c r="Q35" s="275">
        <f t="shared" si="32"/>
        <v>1174.7361920000001</v>
      </c>
      <c r="R35" s="275">
        <f t="shared" si="29"/>
        <v>794.48062400000003</v>
      </c>
      <c r="S35" s="275">
        <f t="shared" si="30"/>
        <v>794.48062400000003</v>
      </c>
      <c r="T35" s="93">
        <f t="shared" si="31"/>
        <v>873.92868640000006</v>
      </c>
      <c r="U35" s="93">
        <f t="shared" si="31"/>
        <v>873.92868640000006</v>
      </c>
      <c r="V35" s="94">
        <f>'Tariffs July 2018'!BI23</f>
        <v>0</v>
      </c>
      <c r="W35" s="94" t="str">
        <f>'Tariffs July 2018'!BJ23</f>
        <v>n</v>
      </c>
      <c r="X35" s="95">
        <f>'Tariffs July 2018'!G23</f>
        <v>41829</v>
      </c>
      <c r="Y35" s="112"/>
      <c r="Z35" s="112"/>
      <c r="AA35" s="112"/>
      <c r="AB35" s="112"/>
      <c r="AC35" s="112"/>
      <c r="AD35" s="112"/>
      <c r="AE35" s="112"/>
      <c r="AF35" s="112"/>
      <c r="AG35" s="112"/>
      <c r="AH35" s="112"/>
      <c r="AI35" s="112"/>
      <c r="AJ35" s="112"/>
      <c r="AK35" s="112"/>
    </row>
    <row r="36" spans="1:37" ht="14" x14ac:dyDescent="0.15">
      <c r="A36" s="89" t="str">
        <f>'Tariffs July 2018'!K24</f>
        <v>Origin Energy</v>
      </c>
      <c r="B36" s="36" t="str">
        <f>'Tariffs July 2018'!L24</f>
        <v>Solar Boost Plus</v>
      </c>
      <c r="C36" s="90">
        <f>91*'Tariffs July 2018'!M24/100</f>
        <v>121.30300000000001</v>
      </c>
      <c r="D36" s="90">
        <f>($K$5)*'Tariffs July 2018'!N24/100</f>
        <v>183.61851639999998</v>
      </c>
      <c r="E36" s="90">
        <v>0</v>
      </c>
      <c r="F36" s="90">
        <f>($L$5)*'Tariffs July 2018'!AE24/100</f>
        <v>20.86127724</v>
      </c>
      <c r="G36" s="90">
        <f t="shared" si="25"/>
        <v>325.78279363999997</v>
      </c>
      <c r="H36" s="90">
        <f t="shared" si="26"/>
        <v>817.91917455999987</v>
      </c>
      <c r="I36" s="91">
        <f t="shared" si="27"/>
        <v>1303.1311745599999</v>
      </c>
      <c r="J36" s="91">
        <f t="shared" si="28"/>
        <v>1433.444292016</v>
      </c>
      <c r="K36" s="36">
        <f>'Tariffs July 2018'!AW24</f>
        <v>0</v>
      </c>
      <c r="L36" s="36">
        <f>'Tariffs July 2018'!AX24</f>
        <v>7</v>
      </c>
      <c r="M36" s="36">
        <f>'Tariffs July 2018'!AY24</f>
        <v>0</v>
      </c>
      <c r="N36" s="36">
        <f>'Tariffs July 2018'!AZ24</f>
        <v>0</v>
      </c>
      <c r="O36" s="92">
        <f>($F$6*'Tariffs July 2018'!AT24/100)*4</f>
        <v>502.81727999999998</v>
      </c>
      <c r="P36" s="275">
        <f>I36-(H36*L36/100)</f>
        <v>1245.8768323407999</v>
      </c>
      <c r="Q36" s="275">
        <f t="shared" si="32"/>
        <v>1245.8768323407999</v>
      </c>
      <c r="R36" s="275">
        <f t="shared" si="29"/>
        <v>743.05955234079988</v>
      </c>
      <c r="S36" s="275">
        <f t="shared" si="30"/>
        <v>743.05955234079988</v>
      </c>
      <c r="T36" s="93">
        <f t="shared" si="31"/>
        <v>817.36550757487998</v>
      </c>
      <c r="U36" s="93">
        <f t="shared" si="31"/>
        <v>817.36550757487998</v>
      </c>
      <c r="V36" s="94">
        <f>'Tariffs July 2018'!BI24</f>
        <v>0</v>
      </c>
      <c r="W36" s="94" t="str">
        <f>'Tariffs July 2018'!BJ24</f>
        <v>n</v>
      </c>
      <c r="X36" s="95">
        <f>'Tariffs July 2018'!G24</f>
        <v>41820</v>
      </c>
      <c r="Y36" s="112"/>
      <c r="Z36" s="112"/>
      <c r="AA36" s="112"/>
      <c r="AB36" s="112"/>
      <c r="AC36" s="112"/>
      <c r="AD36" s="112"/>
      <c r="AE36" s="112"/>
      <c r="AF36" s="112"/>
      <c r="AG36" s="112"/>
      <c r="AH36" s="112"/>
      <c r="AI36" s="112"/>
      <c r="AJ36" s="112"/>
      <c r="AK36" s="112"/>
    </row>
    <row r="37" spans="1:37" ht="14" x14ac:dyDescent="0.15">
      <c r="A37" s="89" t="str">
        <f>'Tariffs July 2018'!K25</f>
        <v>Powerdirect</v>
      </c>
      <c r="B37" s="36" t="str">
        <f>'Tariffs July 2018'!L25</f>
        <v>Market offer</v>
      </c>
      <c r="C37" s="90">
        <f>91*'Tariffs July 2018'!M25/100</f>
        <v>92.82</v>
      </c>
      <c r="D37" s="90">
        <f>($K$5)*'Tariffs July 2018'!N25/100</f>
        <v>193.48232099999998</v>
      </c>
      <c r="E37" s="90">
        <v>0</v>
      </c>
      <c r="F37" s="90">
        <f>($L$5)*'Tariffs July 2018'!AE25/100</f>
        <v>22.494830400000001</v>
      </c>
      <c r="G37" s="90">
        <f t="shared" si="25"/>
        <v>308.79715140000002</v>
      </c>
      <c r="H37" s="90">
        <f t="shared" si="26"/>
        <v>863.9086056000001</v>
      </c>
      <c r="I37" s="91">
        <f t="shared" si="27"/>
        <v>1235.1886056000001</v>
      </c>
      <c r="J37" s="91">
        <f t="shared" si="28"/>
        <v>1358.7074661600002</v>
      </c>
      <c r="K37" s="36">
        <f>'Tariffs July 2018'!AW25</f>
        <v>0</v>
      </c>
      <c r="L37" s="36">
        <f>'Tariffs July 2018'!AX25</f>
        <v>0</v>
      </c>
      <c r="M37" s="36">
        <f>'Tariffs July 2018'!AY25</f>
        <v>0</v>
      </c>
      <c r="N37" s="36">
        <f>'Tariffs July 2018'!AZ25</f>
        <v>24</v>
      </c>
      <c r="O37" s="92">
        <f>($F$6*'Tariffs July 2018'!AT25/100)*4</f>
        <v>333.11644799999993</v>
      </c>
      <c r="P37" s="275">
        <f t="shared" ref="P37:P40" si="34">I37</f>
        <v>1235.1886056000001</v>
      </c>
      <c r="Q37" s="275">
        <f t="shared" si="32"/>
        <v>1027.8505402559999</v>
      </c>
      <c r="R37" s="275">
        <f t="shared" si="29"/>
        <v>902.07215760000008</v>
      </c>
      <c r="S37" s="275">
        <f t="shared" si="30"/>
        <v>694.73409225599994</v>
      </c>
      <c r="T37" s="93">
        <f t="shared" si="31"/>
        <v>992.27937336000014</v>
      </c>
      <c r="U37" s="93">
        <f t="shared" si="31"/>
        <v>764.20750148160005</v>
      </c>
      <c r="V37" s="94">
        <f>'Tariffs July 2018'!BI25</f>
        <v>0</v>
      </c>
      <c r="W37" s="94" t="str">
        <f>'Tariffs July 2018'!BJ25</f>
        <v>n</v>
      </c>
      <c r="X37" s="95">
        <f>'Tariffs July 2018'!G25</f>
        <v>41823</v>
      </c>
      <c r="Y37" s="112"/>
      <c r="Z37" s="112"/>
      <c r="AA37" s="112"/>
      <c r="AB37" s="112"/>
      <c r="AC37" s="112"/>
      <c r="AD37" s="112"/>
      <c r="AE37" s="112"/>
      <c r="AF37" s="112"/>
      <c r="AG37" s="112"/>
      <c r="AH37" s="112"/>
      <c r="AI37" s="112"/>
      <c r="AJ37" s="112"/>
      <c r="AK37" s="112"/>
    </row>
    <row r="38" spans="1:37" ht="14" x14ac:dyDescent="0.15">
      <c r="A38" s="89" t="str">
        <f>'Tariffs July 2018'!K26</f>
        <v>Sanctuary Energy</v>
      </c>
      <c r="B38" s="36" t="str">
        <f>'Tariffs July 2018'!L26</f>
        <v>Supplementary FIT</v>
      </c>
      <c r="C38" s="90">
        <f>91*'Tariffs July 2018'!M26/100</f>
        <v>119.27369999999999</v>
      </c>
      <c r="D38" s="90">
        <f>($K$5)*'Tariffs July 2018'!N26/100</f>
        <v>185.60493489559997</v>
      </c>
      <c r="E38" s="90">
        <v>0</v>
      </c>
      <c r="F38" s="90">
        <f>($L$5)*'Tariffs July 2018'!AE26/100</f>
        <v>18.334357958399998</v>
      </c>
      <c r="G38" s="90">
        <f t="shared" si="25"/>
        <v>323.21299285399994</v>
      </c>
      <c r="H38" s="90">
        <f t="shared" si="26"/>
        <v>815.75717141599978</v>
      </c>
      <c r="I38" s="91">
        <f t="shared" si="27"/>
        <v>1292.8519714159997</v>
      </c>
      <c r="J38" s="91">
        <f t="shared" si="28"/>
        <v>1422.1371685575998</v>
      </c>
      <c r="K38" s="36">
        <f>'Tariffs July 2018'!AW26</f>
        <v>0</v>
      </c>
      <c r="L38" s="36">
        <f>'Tariffs July 2018'!AX26</f>
        <v>0</v>
      </c>
      <c r="M38" s="36">
        <f>'Tariffs July 2018'!AY26</f>
        <v>0</v>
      </c>
      <c r="N38" s="36">
        <f>'Tariffs July 2018'!AZ26</f>
        <v>0</v>
      </c>
      <c r="O38" s="92">
        <f>($F$6*'Tariffs July 2018'!AT26/100)*4</f>
        <v>314.26079999999996</v>
      </c>
      <c r="P38" s="275">
        <f t="shared" si="34"/>
        <v>1292.8519714159997</v>
      </c>
      <c r="Q38" s="275">
        <f t="shared" si="32"/>
        <v>1292.8519714159997</v>
      </c>
      <c r="R38" s="275">
        <f t="shared" si="29"/>
        <v>978.59117141599972</v>
      </c>
      <c r="S38" s="275">
        <f t="shared" si="30"/>
        <v>978.59117141599972</v>
      </c>
      <c r="T38" s="93">
        <f t="shared" si="31"/>
        <v>1076.4502885575998</v>
      </c>
      <c r="U38" s="93">
        <f t="shared" si="31"/>
        <v>1076.4502885575998</v>
      </c>
      <c r="V38" s="94">
        <f>'Tariffs July 2018'!BI26</f>
        <v>0</v>
      </c>
      <c r="W38" s="94" t="str">
        <f>'Tariffs July 2018'!BJ26</f>
        <v>n</v>
      </c>
      <c r="X38" s="95">
        <f>'Tariffs July 2018'!G26</f>
        <v>41455</v>
      </c>
      <c r="Y38" s="112"/>
      <c r="Z38" s="112"/>
      <c r="AA38" s="112"/>
      <c r="AB38" s="112"/>
      <c r="AC38" s="112"/>
      <c r="AD38" s="112"/>
      <c r="AE38" s="112"/>
      <c r="AF38" s="112"/>
      <c r="AG38" s="112"/>
      <c r="AH38" s="112"/>
      <c r="AI38" s="112"/>
      <c r="AJ38" s="112"/>
      <c r="AK38" s="112"/>
    </row>
    <row r="39" spans="1:37" ht="14" x14ac:dyDescent="0.15">
      <c r="A39" s="89" t="str">
        <f>'Tariffs July 2018'!K27</f>
        <v>Simply Energy</v>
      </c>
      <c r="B39" s="36" t="str">
        <f>'Tariffs July 2018'!L27</f>
        <v>Plus</v>
      </c>
      <c r="C39" s="90">
        <f>91*'Tariffs July 2018'!M27/100</f>
        <v>79.106300000000005</v>
      </c>
      <c r="D39" s="90">
        <f>($K$5)*'Tariffs July 2018'!N27/100</f>
        <v>212.52705141999999</v>
      </c>
      <c r="E39" s="90">
        <v>0</v>
      </c>
      <c r="F39" s="90">
        <f>($L$5)*'Tariffs July 2018'!AE27/100</f>
        <v>28.105148219999997</v>
      </c>
      <c r="G39" s="90">
        <f t="shared" si="25"/>
        <v>319.73849963999999</v>
      </c>
      <c r="H39" s="90">
        <f t="shared" si="26"/>
        <v>962.52879855999993</v>
      </c>
      <c r="I39" s="91">
        <f t="shared" si="27"/>
        <v>1278.9539985599999</v>
      </c>
      <c r="J39" s="91">
        <f t="shared" si="28"/>
        <v>1406.849398416</v>
      </c>
      <c r="K39" s="36">
        <f>'Tariffs July 2018'!AW27</f>
        <v>0</v>
      </c>
      <c r="L39" s="36">
        <f>'Tariffs July 2018'!AX27</f>
        <v>0</v>
      </c>
      <c r="M39" s="36">
        <f>'Tariffs July 2018'!AY27</f>
        <v>0</v>
      </c>
      <c r="N39" s="36">
        <f>'Tariffs July 2018'!AZ27</f>
        <v>18</v>
      </c>
      <c r="O39" s="92">
        <f>($F$6*'Tariffs July 2018'!AT27/100)*4</f>
        <v>355.11470399999996</v>
      </c>
      <c r="P39" s="275">
        <f t="shared" si="34"/>
        <v>1278.9539985599999</v>
      </c>
      <c r="Q39" s="275">
        <f t="shared" si="32"/>
        <v>1105.6988148191999</v>
      </c>
      <c r="R39" s="275">
        <f t="shared" si="29"/>
        <v>923.83929455999998</v>
      </c>
      <c r="S39" s="275">
        <f t="shared" si="30"/>
        <v>750.58411081919996</v>
      </c>
      <c r="T39" s="93">
        <f t="shared" si="31"/>
        <v>1016.223224016</v>
      </c>
      <c r="U39" s="93">
        <f t="shared" si="31"/>
        <v>825.64252190112006</v>
      </c>
      <c r="V39" s="94">
        <f>'Tariffs July 2018'!BI27</f>
        <v>0</v>
      </c>
      <c r="W39" s="94" t="str">
        <f>'Tariffs July 2018'!BJ27</f>
        <v>n</v>
      </c>
      <c r="X39" s="95">
        <f>'Tariffs July 2018'!G27</f>
        <v>41772</v>
      </c>
      <c r="Y39" s="112"/>
      <c r="Z39" s="112"/>
      <c r="AA39" s="112"/>
      <c r="AB39" s="112"/>
      <c r="AC39" s="112"/>
      <c r="AD39" s="112"/>
      <c r="AE39" s="112"/>
      <c r="AF39" s="112"/>
      <c r="AG39" s="112"/>
      <c r="AH39" s="112"/>
      <c r="AI39" s="112"/>
      <c r="AJ39" s="112"/>
      <c r="AK39" s="112"/>
    </row>
    <row r="40" spans="1:37" ht="14" x14ac:dyDescent="0.15">
      <c r="A40" s="89" t="str">
        <f>'Tariffs July 2018'!K28</f>
        <v>Mojo Power</v>
      </c>
      <c r="B40" s="36" t="str">
        <f>'Tariffs July 2018'!L28</f>
        <v>Connect</v>
      </c>
      <c r="C40" s="90">
        <f>91*'Tariffs July 2018'!M28/100</f>
        <v>162.93550000000002</v>
      </c>
      <c r="D40" s="90">
        <f>($K$5)*'Tariffs July 2018'!N28/100</f>
        <v>171.40257377999998</v>
      </c>
      <c r="E40" s="90">
        <v>0</v>
      </c>
      <c r="F40" s="90">
        <f>($L$5)*'Tariffs July 2018'!AE28/100</f>
        <v>18.317219039999998</v>
      </c>
      <c r="G40" s="90">
        <f t="shared" si="25"/>
        <v>352.65529282</v>
      </c>
      <c r="H40" s="90">
        <f t="shared" si="26"/>
        <v>758.87917127999992</v>
      </c>
      <c r="I40" s="91">
        <f t="shared" si="27"/>
        <v>1410.62117128</v>
      </c>
      <c r="J40" s="91">
        <f t="shared" si="28"/>
        <v>1551.6832884080002</v>
      </c>
      <c r="K40" s="36">
        <f>'Tariffs July 2018'!AW28</f>
        <v>0</v>
      </c>
      <c r="L40" s="36">
        <f>'Tariffs July 2018'!AX28</f>
        <v>0</v>
      </c>
      <c r="M40" s="36">
        <f>'Tariffs July 2018'!AY28</f>
        <v>0</v>
      </c>
      <c r="N40" s="36">
        <f>'Tariffs July 2018'!AZ28</f>
        <v>0</v>
      </c>
      <c r="O40" s="92">
        <f>($F$6*'Tariffs July 2018'!AT28/100)*4</f>
        <v>628.52159999999992</v>
      </c>
      <c r="P40" s="275">
        <f t="shared" si="34"/>
        <v>1410.62117128</v>
      </c>
      <c r="Q40" s="275">
        <f t="shared" si="32"/>
        <v>1410.62117128</v>
      </c>
      <c r="R40" s="275">
        <f t="shared" si="29"/>
        <v>782.09957128000008</v>
      </c>
      <c r="S40" s="275">
        <f t="shared" si="30"/>
        <v>782.09957128000008</v>
      </c>
      <c r="T40" s="93">
        <f t="shared" si="31"/>
        <v>860.30952840800012</v>
      </c>
      <c r="U40" s="93">
        <f t="shared" si="31"/>
        <v>860.30952840800012</v>
      </c>
      <c r="V40" s="94">
        <f>'Tariffs July 2018'!BI28</f>
        <v>0</v>
      </c>
      <c r="W40" s="94" t="str">
        <f>'Tariffs July 2018'!BJ28</f>
        <v>n</v>
      </c>
      <c r="X40" s="95">
        <f>'Tariffs July 2018'!G28</f>
        <v>41608</v>
      </c>
      <c r="Y40" s="112"/>
      <c r="Z40" s="112"/>
      <c r="AA40" s="112"/>
      <c r="AB40" s="112"/>
      <c r="AC40" s="112"/>
      <c r="AD40" s="112"/>
      <c r="AE40" s="112"/>
      <c r="AF40" s="112"/>
      <c r="AG40" s="112"/>
      <c r="AH40" s="112"/>
      <c r="AI40" s="112"/>
      <c r="AJ40" s="112"/>
      <c r="AK40" s="112"/>
    </row>
    <row r="41" spans="1:37" ht="14" x14ac:dyDescent="0.15">
      <c r="A41" s="89" t="str">
        <f>'Tariffs July 2018'!K29</f>
        <v>Powershop</v>
      </c>
      <c r="B41" s="36" t="str">
        <f>'Tariffs July 2018'!L29</f>
        <v>Power Saver</v>
      </c>
      <c r="C41" s="90">
        <f>91*'Tariffs July 2018'!M29/100</f>
        <v>95.058600000000013</v>
      </c>
      <c r="D41" s="90">
        <f>($K$5)*'Tariffs July 2018'!N29/100</f>
        <v>172.38895423999998</v>
      </c>
      <c r="E41" s="90">
        <v>0</v>
      </c>
      <c r="F41" s="90">
        <f>($L$5)*'Tariffs July 2018'!AE29/100</f>
        <v>25.266514859999997</v>
      </c>
      <c r="G41" s="90">
        <f t="shared" si="25"/>
        <v>292.71406909999996</v>
      </c>
      <c r="H41" s="90">
        <f t="shared" si="26"/>
        <v>790.62187639999979</v>
      </c>
      <c r="I41" s="91">
        <f t="shared" si="27"/>
        <v>1170.8562763999998</v>
      </c>
      <c r="J41" s="91">
        <f t="shared" si="28"/>
        <v>1287.9419040399998</v>
      </c>
      <c r="K41" s="36">
        <f>'Tariffs July 2018'!AW29</f>
        <v>0</v>
      </c>
      <c r="L41" s="36">
        <f>'Tariffs July 2018'!AX29</f>
        <v>0</v>
      </c>
      <c r="M41" s="36">
        <f>'Tariffs July 2018'!AY29</f>
        <v>12</v>
      </c>
      <c r="N41" s="36">
        <f>'Tariffs July 2018'!AZ29</f>
        <v>0</v>
      </c>
      <c r="O41" s="92">
        <f>($F$6*'Tariffs July 2018'!AT29/100)*4</f>
        <v>298.54775999999998</v>
      </c>
      <c r="P41" s="275">
        <f>I41-(I41*K41/100)</f>
        <v>1170.8562763999998</v>
      </c>
      <c r="Q41" s="275">
        <f>P41-(P41*M41/100)</f>
        <v>1030.3535232319998</v>
      </c>
      <c r="R41" s="275">
        <f t="shared" si="29"/>
        <v>872.30851639999992</v>
      </c>
      <c r="S41" s="275">
        <f t="shared" si="30"/>
        <v>731.80576323199989</v>
      </c>
      <c r="T41" s="93">
        <f t="shared" si="31"/>
        <v>959.53936804</v>
      </c>
      <c r="U41" s="93">
        <f t="shared" si="31"/>
        <v>804.98633955519995</v>
      </c>
      <c r="V41" s="94">
        <f>'Tariffs July 2018'!BI29</f>
        <v>0</v>
      </c>
      <c r="W41" s="94" t="str">
        <f>'Tariffs July 2018'!BJ29</f>
        <v>n</v>
      </c>
      <c r="X41" s="95">
        <f>'Tariffs July 2018'!G29</f>
        <v>41820</v>
      </c>
      <c r="Y41" s="112"/>
      <c r="Z41" s="112"/>
      <c r="AA41" s="112"/>
      <c r="AB41" s="112"/>
      <c r="AC41" s="112"/>
      <c r="AD41" s="112"/>
      <c r="AE41" s="112"/>
      <c r="AF41" s="112"/>
      <c r="AG41" s="112"/>
      <c r="AH41" s="112"/>
      <c r="AI41" s="112"/>
      <c r="AJ41" s="112"/>
      <c r="AK41" s="112"/>
    </row>
    <row r="42" spans="1:37" ht="14" x14ac:dyDescent="0.15">
      <c r="A42" s="89" t="str">
        <f>'Tariffs July 2018'!K30</f>
        <v>Red Energy</v>
      </c>
      <c r="B42" s="36" t="str">
        <f>'Tariffs July 2018'!L30</f>
        <v>Easy Saver</v>
      </c>
      <c r="C42" s="90">
        <f>91*'Tariffs July 2018'!M30/100</f>
        <v>91.609699999999989</v>
      </c>
      <c r="D42" s="90">
        <f>($K$5)*'Tariffs July 2018'!N30/100</f>
        <v>176.78972859999999</v>
      </c>
      <c r="E42" s="90">
        <v>0</v>
      </c>
      <c r="F42" s="90">
        <f>($L$5)*'Tariffs July 2018'!AE30/100</f>
        <v>21.5575458</v>
      </c>
      <c r="G42" s="90">
        <f t="shared" si="25"/>
        <v>289.95697439999998</v>
      </c>
      <c r="H42" s="90">
        <f t="shared" si="26"/>
        <v>793.38909760000001</v>
      </c>
      <c r="I42" s="91">
        <f t="shared" si="27"/>
        <v>1159.8278975999999</v>
      </c>
      <c r="J42" s="91">
        <f t="shared" si="28"/>
        <v>1275.81068736</v>
      </c>
      <c r="K42" s="36">
        <f>'Tariffs July 2018'!AW30</f>
        <v>0</v>
      </c>
      <c r="L42" s="36">
        <f>'Tariffs July 2018'!AX30</f>
        <v>0</v>
      </c>
      <c r="M42" s="36">
        <f>'Tariffs July 2018'!AY30</f>
        <v>10</v>
      </c>
      <c r="N42" s="36">
        <f>'Tariffs July 2018'!AZ30</f>
        <v>0</v>
      </c>
      <c r="O42" s="92">
        <f>($F$6*'Tariffs July 2018'!AT30/100)*4</f>
        <v>361.39992000000001</v>
      </c>
      <c r="P42" s="275">
        <f t="shared" ref="P42:P45" si="35">I42</f>
        <v>1159.8278975999999</v>
      </c>
      <c r="Q42" s="275">
        <f>P42-(P42*M42/100)</f>
        <v>1043.8451078399999</v>
      </c>
      <c r="R42" s="275">
        <f t="shared" si="29"/>
        <v>798.42797759999985</v>
      </c>
      <c r="S42" s="275">
        <f t="shared" si="30"/>
        <v>682.44518783999979</v>
      </c>
      <c r="T42" s="93">
        <f t="shared" si="31"/>
        <v>878.2707753599999</v>
      </c>
      <c r="U42" s="93">
        <f t="shared" si="31"/>
        <v>750.68970662399988</v>
      </c>
      <c r="V42" s="94">
        <f>'Tariffs July 2018'!BI30</f>
        <v>0</v>
      </c>
      <c r="W42" s="94" t="str">
        <f>'Tariffs July 2018'!BJ30</f>
        <v>n</v>
      </c>
      <c r="X42" s="95">
        <f>'Tariffs July 2018'!G30</f>
        <v>41820</v>
      </c>
      <c r="Y42" s="112"/>
      <c r="Z42" s="112"/>
      <c r="AA42" s="112"/>
      <c r="AB42" s="112"/>
      <c r="AC42" s="112"/>
      <c r="AD42" s="112"/>
      <c r="AE42" s="112"/>
      <c r="AF42" s="112"/>
      <c r="AG42" s="112"/>
      <c r="AH42" s="112"/>
      <c r="AI42" s="112"/>
      <c r="AJ42" s="112"/>
      <c r="AK42" s="112"/>
    </row>
    <row r="43" spans="1:37" ht="14" x14ac:dyDescent="0.15">
      <c r="A43" s="89" t="str">
        <f>'Tariffs July 2018'!K31</f>
        <v>Amaysim</v>
      </c>
      <c r="B43" s="36" t="str">
        <f>'Tariffs July 2018'!L31</f>
        <v>Solar 4</v>
      </c>
      <c r="C43" s="90">
        <f>91*'Tariffs July 2018'!M31/100</f>
        <v>109.10899999999999</v>
      </c>
      <c r="D43" s="90">
        <f>($K$5)*'Tariffs July 2018'!N31/100</f>
        <v>204.86363399999999</v>
      </c>
      <c r="E43" s="90">
        <v>0</v>
      </c>
      <c r="F43" s="90">
        <f>($L$5)*'Tariffs July 2018'!AE31/100</f>
        <v>30.796493999999999</v>
      </c>
      <c r="G43" s="90">
        <f t="shared" ref="G43" si="36">SUM(C43:F43)</f>
        <v>344.76912799999997</v>
      </c>
      <c r="H43" s="90">
        <f t="shared" ref="H43" si="37">(G43-C43)*4</f>
        <v>942.64051199999994</v>
      </c>
      <c r="I43" s="91">
        <f t="shared" ref="I43" si="38">G43*4</f>
        <v>1379.0765119999999</v>
      </c>
      <c r="J43" s="91">
        <f t="shared" ref="J43" si="39">I43*1.1</f>
        <v>1516.9841632</v>
      </c>
      <c r="K43" s="36">
        <f>'Tariffs July 2018'!AW31</f>
        <v>0</v>
      </c>
      <c r="L43" s="36">
        <f>'Tariffs July 2018'!AX31</f>
        <v>0</v>
      </c>
      <c r="M43" s="36">
        <f>'Tariffs July 2018'!AY31</f>
        <v>5</v>
      </c>
      <c r="N43" s="36">
        <f>'Tariffs July 2018'!AZ31</f>
        <v>0</v>
      </c>
      <c r="O43" s="92">
        <f>($F$6*'Tariffs July 2018'!AT31/100)*4</f>
        <v>439.96511999999996</v>
      </c>
      <c r="P43" s="275">
        <f t="shared" si="35"/>
        <v>1379.0765119999999</v>
      </c>
      <c r="Q43" s="275">
        <f>P43-(P43*M43/100)</f>
        <v>1310.1226863999998</v>
      </c>
      <c r="R43" s="275">
        <f>P43-O43</f>
        <v>939.11139199999991</v>
      </c>
      <c r="S43" s="275">
        <f>Q43-O43</f>
        <v>870.15756639999984</v>
      </c>
      <c r="T43" s="93">
        <f t="shared" ref="T43" si="40">R43*1.1</f>
        <v>1033.0225312</v>
      </c>
      <c r="U43" s="93">
        <f t="shared" ref="U43" si="41">S43*1.1</f>
        <v>957.1733230399999</v>
      </c>
      <c r="V43" s="94">
        <f>'Tariffs July 2018'!BI31</f>
        <v>0</v>
      </c>
      <c r="W43" s="94" t="str">
        <f>'Tariffs July 2018'!BJ31</f>
        <v>n</v>
      </c>
      <c r="X43" s="95">
        <f>'Tariffs July 2018'!G31</f>
        <v>41820</v>
      </c>
      <c r="Y43" s="112"/>
      <c r="Z43" s="112"/>
      <c r="AA43" s="112"/>
      <c r="AB43" s="112"/>
      <c r="AC43" s="112"/>
      <c r="AD43" s="112"/>
      <c r="AE43" s="112"/>
      <c r="AF43" s="112"/>
      <c r="AG43" s="112"/>
      <c r="AH43" s="112"/>
      <c r="AI43" s="112"/>
      <c r="AJ43" s="112"/>
      <c r="AK43" s="112"/>
    </row>
    <row r="44" spans="1:37" ht="14" x14ac:dyDescent="0.15">
      <c r="A44" s="89" t="str">
        <f>'Tariffs July 2018'!K32</f>
        <v>Alinta Energy</v>
      </c>
      <c r="B44" s="36" t="str">
        <f>'Tariffs July 2018'!L32</f>
        <v>Home Saver Plus</v>
      </c>
      <c r="C44" s="90">
        <f>91*'Tariffs July 2018'!M32/100</f>
        <v>98.44380000000001</v>
      </c>
      <c r="D44" s="90">
        <f>($K$5)*'Tariffs July 2018'!N32/100</f>
        <v>197.27609199999998</v>
      </c>
      <c r="E44" s="90">
        <v>0</v>
      </c>
      <c r="F44" s="90">
        <f>($L$5)*'Tariffs July 2018'!AE32/100</f>
        <v>22.762626000000001</v>
      </c>
      <c r="G44" s="90">
        <f t="shared" ref="G44:G45" si="42">SUM(C44:F44)</f>
        <v>318.48251799999997</v>
      </c>
      <c r="H44" s="90">
        <f t="shared" ref="H44:H45" si="43">(G44-C44)*4</f>
        <v>880.15487199999984</v>
      </c>
      <c r="I44" s="91">
        <f t="shared" ref="I44:I45" si="44">G44*4</f>
        <v>1273.9300719999999</v>
      </c>
      <c r="J44" s="91">
        <f t="shared" ref="J44:J45" si="45">I44*1.1</f>
        <v>1401.3230791999999</v>
      </c>
      <c r="K44" s="36">
        <f>'Tariffs July 2018'!AW32</f>
        <v>0</v>
      </c>
      <c r="L44" s="36">
        <f>'Tariffs July 2018'!AX32</f>
        <v>0</v>
      </c>
      <c r="M44" s="36">
        <f>'Tariffs July 2018'!AY32</f>
        <v>0</v>
      </c>
      <c r="N44" s="36">
        <f>'Tariffs July 2018'!AZ32</f>
        <v>28</v>
      </c>
      <c r="O44" s="92">
        <f>($F$6*'Tariffs July 2018'!AT32/100)*4</f>
        <v>345.68687999999997</v>
      </c>
      <c r="P44" s="275">
        <f t="shared" si="35"/>
        <v>1273.9300719999999</v>
      </c>
      <c r="Q44" s="275">
        <f>P44-(H44*N44/100)</f>
        <v>1027.48670784</v>
      </c>
      <c r="R44" s="275">
        <f t="shared" ref="R44:R45" si="46">P44-O44</f>
        <v>928.24319199999991</v>
      </c>
      <c r="S44" s="275">
        <f t="shared" ref="S44:S45" si="47">Q44-O44</f>
        <v>681.79982784000003</v>
      </c>
      <c r="T44" s="93">
        <f t="shared" ref="T44:T45" si="48">R44*1.1</f>
        <v>1021.0675112</v>
      </c>
      <c r="U44" s="93">
        <f t="shared" ref="U44:U45" si="49">S44*1.1</f>
        <v>749.97981062400015</v>
      </c>
      <c r="V44" s="94">
        <f>'Tariffs July 2018'!BI32</f>
        <v>0</v>
      </c>
      <c r="W44" s="94" t="str">
        <f>'Tariffs July 2018'!BJ32</f>
        <v>n</v>
      </c>
      <c r="X44" s="95">
        <f>'Tariffs July 2018'!G32</f>
        <v>41680</v>
      </c>
      <c r="Y44" s="112"/>
      <c r="Z44" s="112"/>
      <c r="AA44" s="112"/>
      <c r="AB44" s="112"/>
      <c r="AC44" s="112"/>
      <c r="AD44" s="112"/>
      <c r="AE44" s="112"/>
      <c r="AF44" s="112"/>
      <c r="AG44" s="112"/>
      <c r="AH44" s="112"/>
      <c r="AI44" s="112"/>
      <c r="AJ44" s="112"/>
      <c r="AK44" s="112"/>
    </row>
    <row r="45" spans="1:37" ht="15" thickBot="1" x14ac:dyDescent="0.2">
      <c r="A45" s="96" t="str">
        <f>'Tariffs July 2018'!K33</f>
        <v>Q Energy</v>
      </c>
      <c r="B45" s="97" t="str">
        <f>'Tariffs July 2018'!L33</f>
        <v>Flexi Saver Home</v>
      </c>
      <c r="C45" s="98">
        <f>91*'Tariffs July 2018'!M33/100</f>
        <v>90.09</v>
      </c>
      <c r="D45" s="98">
        <f>($K$5)*'Tariffs July 2018'!N33/100</f>
        <v>142.72166501999999</v>
      </c>
      <c r="E45" s="98">
        <v>0</v>
      </c>
      <c r="F45" s="98">
        <f>($L$5)*'Tariffs July 2018'!AE33/100</f>
        <v>14.648419319999999</v>
      </c>
      <c r="G45" s="98">
        <f t="shared" si="42"/>
        <v>247.46008433999998</v>
      </c>
      <c r="H45" s="98">
        <f t="shared" si="43"/>
        <v>629.48033735999991</v>
      </c>
      <c r="I45" s="99">
        <f t="shared" si="44"/>
        <v>989.84033735999992</v>
      </c>
      <c r="J45" s="99">
        <f t="shared" si="45"/>
        <v>1088.824371096</v>
      </c>
      <c r="K45" s="97">
        <f>'Tariffs July 2018'!AW33</f>
        <v>0</v>
      </c>
      <c r="L45" s="97">
        <f>'Tariffs July 2018'!AX33</f>
        <v>0</v>
      </c>
      <c r="M45" s="97">
        <f>'Tariffs July 2018'!AY33</f>
        <v>0</v>
      </c>
      <c r="N45" s="97">
        <f>'Tariffs July 2018'!AZ33</f>
        <v>0</v>
      </c>
      <c r="O45" s="100">
        <f>($F$6*'Tariffs July 2018'!AT33/100)*4</f>
        <v>251.40863999999999</v>
      </c>
      <c r="P45" s="276">
        <f t="shared" si="35"/>
        <v>989.84033735999992</v>
      </c>
      <c r="Q45" s="276">
        <f>P45-(H45*N45/100)</f>
        <v>989.84033735999992</v>
      </c>
      <c r="R45" s="276">
        <f t="shared" si="46"/>
        <v>738.43169735999993</v>
      </c>
      <c r="S45" s="276">
        <f t="shared" si="47"/>
        <v>738.43169735999993</v>
      </c>
      <c r="T45" s="101">
        <f t="shared" si="48"/>
        <v>812.27486709599998</v>
      </c>
      <c r="U45" s="101">
        <f t="shared" si="49"/>
        <v>812.27486709599998</v>
      </c>
      <c r="V45" s="102">
        <f>'Tariffs July 2018'!BI33</f>
        <v>24</v>
      </c>
      <c r="W45" s="102" t="str">
        <f>'Tariffs July 2018'!BJ33</f>
        <v>n</v>
      </c>
      <c r="X45" s="103">
        <f>'Tariffs July 2018'!G33</f>
        <v>41801</v>
      </c>
      <c r="Y45" s="112"/>
      <c r="Z45" s="112"/>
      <c r="AA45" s="112"/>
      <c r="AB45" s="112"/>
      <c r="AC45" s="112"/>
      <c r="AD45" s="112"/>
      <c r="AE45" s="112"/>
      <c r="AF45" s="112"/>
      <c r="AG45" s="112"/>
      <c r="AH45" s="112"/>
      <c r="AI45" s="112"/>
      <c r="AJ45" s="112"/>
      <c r="AK45" s="112"/>
    </row>
    <row r="46" spans="1:37" s="113" customFormat="1" ht="14" x14ac:dyDescent="0.15">
      <c r="X46" s="112"/>
      <c r="Y46" s="112"/>
      <c r="Z46" s="112"/>
      <c r="AA46" s="112"/>
      <c r="AB46" s="112"/>
      <c r="AC46" s="112"/>
      <c r="AD46" s="112"/>
      <c r="AE46" s="112"/>
      <c r="AF46" s="112"/>
      <c r="AG46" s="112"/>
      <c r="AH46" s="112"/>
      <c r="AI46" s="112"/>
      <c r="AJ46" s="112"/>
      <c r="AK46" s="112"/>
    </row>
    <row r="47" spans="1:37" s="113" customFormat="1" ht="15" thickBot="1" x14ac:dyDescent="0.2">
      <c r="X47" s="112"/>
      <c r="Y47" s="112"/>
      <c r="Z47" s="112"/>
      <c r="AA47" s="112"/>
      <c r="AB47" s="112"/>
      <c r="AC47" s="112"/>
      <c r="AD47" s="112"/>
      <c r="AE47" s="112"/>
      <c r="AF47" s="112"/>
      <c r="AG47" s="112"/>
      <c r="AH47" s="112"/>
      <c r="AI47" s="112"/>
      <c r="AJ47" s="112"/>
      <c r="AK47" s="112"/>
    </row>
    <row r="48" spans="1:37" ht="14" x14ac:dyDescent="0.15">
      <c r="A48" s="86" t="s">
        <v>201</v>
      </c>
      <c r="B48" s="87"/>
      <c r="C48" s="87"/>
      <c r="D48" s="104"/>
      <c r="E48" s="104"/>
      <c r="F48" s="104"/>
      <c r="G48" s="105"/>
      <c r="H48" s="105"/>
      <c r="I48" s="87"/>
      <c r="J48" s="87"/>
      <c r="K48" s="87"/>
      <c r="L48" s="87"/>
      <c r="M48" s="87"/>
      <c r="N48" s="87"/>
      <c r="O48" s="87"/>
      <c r="P48" s="87"/>
      <c r="Q48" s="87"/>
      <c r="R48" s="87"/>
      <c r="S48" s="87"/>
      <c r="T48" s="87"/>
      <c r="U48" s="87"/>
      <c r="V48" s="87"/>
      <c r="W48" s="87"/>
      <c r="X48" s="88"/>
      <c r="Y48" s="112"/>
      <c r="Z48" s="112"/>
      <c r="AA48" s="112"/>
      <c r="AB48" s="112"/>
      <c r="AC48" s="112"/>
      <c r="AD48" s="112"/>
      <c r="AE48" s="112"/>
      <c r="AF48" s="112"/>
      <c r="AG48" s="112"/>
      <c r="AH48" s="112"/>
      <c r="AI48" s="112"/>
      <c r="AJ48" s="112"/>
      <c r="AK48" s="112"/>
    </row>
    <row r="49" spans="1:37" ht="75" x14ac:dyDescent="0.15">
      <c r="A49" s="277" t="s">
        <v>184</v>
      </c>
      <c r="B49" s="278" t="s">
        <v>222</v>
      </c>
      <c r="C49" s="279" t="s">
        <v>211</v>
      </c>
      <c r="D49" s="279" t="s">
        <v>113</v>
      </c>
      <c r="E49" s="280" t="s">
        <v>232</v>
      </c>
      <c r="F49" s="279" t="s">
        <v>235</v>
      </c>
      <c r="G49" s="279" t="s">
        <v>234</v>
      </c>
      <c r="H49" s="281" t="s">
        <v>206</v>
      </c>
      <c r="I49" s="281" t="s">
        <v>224</v>
      </c>
      <c r="J49" s="282" t="s">
        <v>214</v>
      </c>
      <c r="K49" s="283" t="s">
        <v>215</v>
      </c>
      <c r="L49" s="283" t="s">
        <v>189</v>
      </c>
      <c r="M49" s="283" t="s">
        <v>127</v>
      </c>
      <c r="N49" s="283" t="s">
        <v>209</v>
      </c>
      <c r="O49" s="284" t="s">
        <v>233</v>
      </c>
      <c r="P49" s="285" t="s">
        <v>190</v>
      </c>
      <c r="Q49" s="285" t="s">
        <v>148</v>
      </c>
      <c r="R49" s="285" t="s">
        <v>118</v>
      </c>
      <c r="S49" s="285" t="s">
        <v>161</v>
      </c>
      <c r="T49" s="284" t="s">
        <v>199</v>
      </c>
      <c r="U49" s="284" t="s">
        <v>210</v>
      </c>
      <c r="V49" s="288" t="s">
        <v>149</v>
      </c>
      <c r="W49" s="283" t="s">
        <v>150</v>
      </c>
      <c r="X49" s="287" t="s">
        <v>56</v>
      </c>
      <c r="Y49" s="112"/>
      <c r="Z49" s="112"/>
      <c r="AA49" s="112"/>
      <c r="AB49" s="112"/>
      <c r="AC49" s="112"/>
      <c r="AD49" s="112"/>
      <c r="AE49" s="112"/>
      <c r="AF49" s="112"/>
      <c r="AG49" s="112"/>
      <c r="AH49" s="112"/>
      <c r="AI49" s="112"/>
      <c r="AJ49" s="112"/>
      <c r="AK49" s="112"/>
    </row>
    <row r="50" spans="1:37" ht="14" x14ac:dyDescent="0.15">
      <c r="A50" s="89" t="str">
        <f>'Tariffs July 2018'!K34</f>
        <v>AGL</v>
      </c>
      <c r="B50" s="36" t="str">
        <f>'Tariffs July 2018'!L34</f>
        <v xml:space="preserve">Solar Savers </v>
      </c>
      <c r="C50" s="90">
        <f>91*'Tariffs July 2018'!M34/100</f>
        <v>92.82</v>
      </c>
      <c r="D50" s="90">
        <f>($K$5)*'Tariffs July 2018'!N34/100</f>
        <v>193.48232099999998</v>
      </c>
      <c r="E50" s="90">
        <v>0</v>
      </c>
      <c r="F50" s="90">
        <f>($L$5)*'Tariffs July 2018'!AE34/100</f>
        <v>29.189720399999995</v>
      </c>
      <c r="G50" s="90">
        <f>SUM(C50:F50)</f>
        <v>315.49204140000001</v>
      </c>
      <c r="H50" s="90">
        <f>(G50-C50)*4</f>
        <v>890.68816560000005</v>
      </c>
      <c r="I50" s="91">
        <f>G50*4</f>
        <v>1261.9681656</v>
      </c>
      <c r="J50" s="91">
        <f>I50*1.1</f>
        <v>1388.1649821600001</v>
      </c>
      <c r="K50" s="36">
        <f>'Tariffs July 2018'!AW34</f>
        <v>0</v>
      </c>
      <c r="L50" s="36">
        <f>'Tariffs July 2018'!AX34</f>
        <v>0</v>
      </c>
      <c r="M50" s="36">
        <f>'Tariffs July 2018'!AY34</f>
        <v>0</v>
      </c>
      <c r="N50" s="36">
        <f>'Tariffs July 2018'!AZ34</f>
        <v>0</v>
      </c>
      <c r="O50" s="92">
        <f>($F$6*'Tariffs July 2018'!AT34/100)*4</f>
        <v>628.52159999999992</v>
      </c>
      <c r="P50" s="275">
        <f>I50-(I50*K50/100)</f>
        <v>1261.9681656</v>
      </c>
      <c r="Q50" s="275">
        <f>P50-(H50*N50/100)</f>
        <v>1261.9681656</v>
      </c>
      <c r="R50" s="275">
        <f>P50-O50</f>
        <v>633.4465656000001</v>
      </c>
      <c r="S50" s="275">
        <f>Q50-O50</f>
        <v>633.4465656000001</v>
      </c>
      <c r="T50" s="93">
        <f>R50*1.1</f>
        <v>696.79122216000019</v>
      </c>
      <c r="U50" s="93">
        <f>S50*1.1</f>
        <v>696.79122216000019</v>
      </c>
      <c r="V50" s="94">
        <f>'Tariffs July 2018'!BI34</f>
        <v>0</v>
      </c>
      <c r="W50" s="94" t="str">
        <f>'Tariffs July 2018'!BJ34</f>
        <v>n</v>
      </c>
      <c r="X50" s="95">
        <f>'Tariffs July 2018'!G34</f>
        <v>41822</v>
      </c>
      <c r="Y50" s="112"/>
      <c r="Z50" s="112"/>
      <c r="AA50" s="112"/>
      <c r="AB50" s="112"/>
      <c r="AC50" s="112"/>
      <c r="AD50" s="112"/>
      <c r="AE50" s="112"/>
      <c r="AF50" s="112"/>
      <c r="AG50" s="112"/>
      <c r="AH50" s="112"/>
      <c r="AI50" s="112"/>
      <c r="AJ50" s="112"/>
      <c r="AK50" s="112"/>
    </row>
    <row r="51" spans="1:37" ht="14" x14ac:dyDescent="0.15">
      <c r="A51" s="89" t="str">
        <f>'Tariffs July 2018'!K35</f>
        <v>Click Energy</v>
      </c>
      <c r="B51" s="36" t="str">
        <f>'Tariffs July 2018'!L35</f>
        <v>Solar Bright</v>
      </c>
      <c r="C51" s="90">
        <f>91*'Tariffs July 2018'!M35/100</f>
        <v>109.10899999999999</v>
      </c>
      <c r="D51" s="90">
        <f>($K$5)*'Tariffs July 2018'!N35/100</f>
        <v>204.86363399999999</v>
      </c>
      <c r="E51" s="90">
        <v>0</v>
      </c>
      <c r="F51" s="90">
        <f>($L$5)*'Tariffs July 2018'!AE35/100</f>
        <v>33.608347800000004</v>
      </c>
      <c r="G51" s="90">
        <f t="shared" ref="G51:G62" si="50">SUM(C51:F51)</f>
        <v>347.58098179999996</v>
      </c>
      <c r="H51" s="90">
        <f t="shared" ref="H51:H62" si="51">(G51-C51)*4</f>
        <v>953.88792719999992</v>
      </c>
      <c r="I51" s="91">
        <f t="shared" ref="I51:I62" si="52">G51*4</f>
        <v>1390.3239271999998</v>
      </c>
      <c r="J51" s="91">
        <f t="shared" ref="J51:J62" si="53">I51*1.1</f>
        <v>1529.35631992</v>
      </c>
      <c r="K51" s="36">
        <f>'Tariffs July 2018'!AW35</f>
        <v>0</v>
      </c>
      <c r="L51" s="36">
        <f>'Tariffs July 2018'!AX35</f>
        <v>0</v>
      </c>
      <c r="M51" s="36">
        <f>'Tariffs July 2018'!AY35</f>
        <v>0</v>
      </c>
      <c r="N51" s="36">
        <f>'Tariffs July 2018'!AZ35</f>
        <v>0</v>
      </c>
      <c r="O51" s="92">
        <f>($F$6*'Tariffs July 2018'!AT35/100)*4</f>
        <v>502.81727999999998</v>
      </c>
      <c r="P51" s="275">
        <f>I51</f>
        <v>1390.3239271999998</v>
      </c>
      <c r="Q51" s="275">
        <f>P51-(P51*M51/100)</f>
        <v>1390.3239271999998</v>
      </c>
      <c r="R51" s="275">
        <f t="shared" ref="R51:R62" si="54">P51-O51</f>
        <v>887.50664719999986</v>
      </c>
      <c r="S51" s="275">
        <f t="shared" ref="S51:S62" si="55">Q51-O51</f>
        <v>887.50664719999986</v>
      </c>
      <c r="T51" s="93">
        <f t="shared" ref="T51:U62" si="56">R51*1.1</f>
        <v>976.25731191999989</v>
      </c>
      <c r="U51" s="93">
        <f t="shared" si="56"/>
        <v>976.25731191999989</v>
      </c>
      <c r="V51" s="94">
        <f>'Tariffs July 2018'!BI35</f>
        <v>0</v>
      </c>
      <c r="W51" s="94" t="str">
        <f>'Tariffs July 2018'!BJ35</f>
        <v>n</v>
      </c>
      <c r="X51" s="95">
        <f>'Tariffs July 2018'!G35</f>
        <v>41820</v>
      </c>
      <c r="Y51" s="112"/>
      <c r="Z51" s="112"/>
      <c r="AA51" s="112"/>
      <c r="AB51" s="112"/>
      <c r="AC51" s="112"/>
      <c r="AD51" s="112"/>
      <c r="AE51" s="112"/>
      <c r="AF51" s="112"/>
      <c r="AG51" s="112"/>
      <c r="AH51" s="112"/>
      <c r="AI51" s="112"/>
      <c r="AJ51" s="112"/>
      <c r="AK51" s="112"/>
    </row>
    <row r="52" spans="1:37" ht="14" x14ac:dyDescent="0.15">
      <c r="A52" s="89" t="str">
        <f>'Tariffs July 2018'!K36</f>
        <v>Diamond Energy</v>
      </c>
      <c r="B52" s="36" t="str">
        <f>'Tariffs July 2018'!L36</f>
        <v>Pay on time discount</v>
      </c>
      <c r="C52" s="90">
        <f>91*'Tariffs July 2018'!M36/100</f>
        <v>116.75300000000001</v>
      </c>
      <c r="D52" s="90">
        <f>($K$5)*'Tariffs July 2018'!N36/100</f>
        <v>169.5815637</v>
      </c>
      <c r="E52" s="90">
        <v>0</v>
      </c>
      <c r="F52" s="90">
        <f>($L$5)*'Tariffs July 2018'!AE36/100</f>
        <v>24.918380579999997</v>
      </c>
      <c r="G52" s="90">
        <f t="shared" si="50"/>
        <v>311.25294428000001</v>
      </c>
      <c r="H52" s="90">
        <f t="shared" si="51"/>
        <v>777.99977711999998</v>
      </c>
      <c r="I52" s="91">
        <f t="shared" si="52"/>
        <v>1245.01177712</v>
      </c>
      <c r="J52" s="91">
        <f t="shared" si="53"/>
        <v>1369.5129548320001</v>
      </c>
      <c r="K52" s="36">
        <f>'Tariffs July 2018'!AW36</f>
        <v>0</v>
      </c>
      <c r="L52" s="36">
        <f>'Tariffs July 2018'!AX36</f>
        <v>0</v>
      </c>
      <c r="M52" s="36">
        <f>'Tariffs July 2018'!AY36</f>
        <v>7</v>
      </c>
      <c r="N52" s="36">
        <f>'Tariffs July 2018'!AZ36</f>
        <v>0</v>
      </c>
      <c r="O52" s="92">
        <f>($F$6*'Tariffs July 2018'!AT36/100)*4</f>
        <v>314.26079999999996</v>
      </c>
      <c r="P52" s="275">
        <f>I52</f>
        <v>1245.01177712</v>
      </c>
      <c r="Q52" s="275">
        <f>P52-(P52*M52/100)</f>
        <v>1157.8609527215999</v>
      </c>
      <c r="R52" s="275">
        <f t="shared" si="54"/>
        <v>930.75097712000002</v>
      </c>
      <c r="S52" s="275">
        <f t="shared" si="55"/>
        <v>843.6001527215999</v>
      </c>
      <c r="T52" s="93">
        <f t="shared" si="56"/>
        <v>1023.8260748320001</v>
      </c>
      <c r="U52" s="93">
        <f t="shared" si="56"/>
        <v>927.96016799375991</v>
      </c>
      <c r="V52" s="94">
        <f>'Tariffs July 2018'!BI36</f>
        <v>0</v>
      </c>
      <c r="W52" s="94" t="str">
        <f>'Tariffs July 2018'!BJ36</f>
        <v>n</v>
      </c>
      <c r="X52" s="95">
        <f>'Tariffs July 2018'!G36</f>
        <v>41851</v>
      </c>
      <c r="Y52" s="112"/>
      <c r="Z52" s="112"/>
      <c r="AA52" s="112"/>
      <c r="AB52" s="112"/>
      <c r="AC52" s="112"/>
      <c r="AD52" s="112"/>
      <c r="AE52" s="112"/>
      <c r="AF52" s="112"/>
      <c r="AG52" s="112"/>
      <c r="AH52" s="112"/>
      <c r="AI52" s="112"/>
      <c r="AJ52" s="112"/>
      <c r="AK52" s="112"/>
    </row>
    <row r="53" spans="1:37" ht="14" x14ac:dyDescent="0.15">
      <c r="A53" s="89" t="str">
        <f>'Tariffs July 2018'!K37</f>
        <v>Dodo Power &amp; Gas</v>
      </c>
      <c r="B53" s="36" t="str">
        <f>'Tariffs July 2018'!L37</f>
        <v>Market offer</v>
      </c>
      <c r="C53" s="90">
        <f>91*'Tariffs July 2018'!M37/100</f>
        <v>108.381</v>
      </c>
      <c r="D53" s="90">
        <f>($K$5)*'Tariffs July 2018'!N37/100</f>
        <v>199.17297749999997</v>
      </c>
      <c r="E53" s="90">
        <v>0</v>
      </c>
      <c r="F53" s="90">
        <f>($L$5)*'Tariffs July 2018'!AE37/100</f>
        <v>29.792260499999998</v>
      </c>
      <c r="G53" s="90">
        <f t="shared" si="50"/>
        <v>337.34623799999997</v>
      </c>
      <c r="H53" s="90">
        <f t="shared" si="51"/>
        <v>915.86095199999988</v>
      </c>
      <c r="I53" s="91">
        <f t="shared" si="52"/>
        <v>1349.3849519999999</v>
      </c>
      <c r="J53" s="91">
        <f t="shared" si="53"/>
        <v>1484.3234471999999</v>
      </c>
      <c r="K53" s="36">
        <f>'Tariffs July 2018'!AW37</f>
        <v>0</v>
      </c>
      <c r="L53" s="36">
        <f>'Tariffs July 2018'!AX37</f>
        <v>0</v>
      </c>
      <c r="M53" s="36">
        <f>'Tariffs July 2018'!AY37</f>
        <v>0</v>
      </c>
      <c r="N53" s="36">
        <f>'Tariffs July 2018'!AZ37</f>
        <v>0</v>
      </c>
      <c r="O53" s="92">
        <f>($F$6*'Tariffs July 2018'!AT37/100)*4</f>
        <v>267.12167999999997</v>
      </c>
      <c r="P53" s="275">
        <f>I53</f>
        <v>1349.3849519999999</v>
      </c>
      <c r="Q53" s="275">
        <f t="shared" ref="Q53:Q60" si="57">P53-(H53*N53/100)</f>
        <v>1349.3849519999999</v>
      </c>
      <c r="R53" s="275">
        <f t="shared" si="54"/>
        <v>1082.2632719999999</v>
      </c>
      <c r="S53" s="275">
        <f t="shared" si="55"/>
        <v>1082.2632719999999</v>
      </c>
      <c r="T53" s="93">
        <f t="shared" si="56"/>
        <v>1190.4895991999999</v>
      </c>
      <c r="U53" s="93">
        <f t="shared" si="56"/>
        <v>1190.4895991999999</v>
      </c>
      <c r="V53" s="94">
        <f>'Tariffs July 2018'!BI37</f>
        <v>0</v>
      </c>
      <c r="W53" s="94" t="str">
        <f>'Tariffs July 2018'!BJ37</f>
        <v>n</v>
      </c>
      <c r="X53" s="95">
        <f>'Tariffs July 2018'!G37</f>
        <v>41692</v>
      </c>
      <c r="Y53" s="112"/>
      <c r="Z53" s="112"/>
      <c r="AA53" s="112"/>
      <c r="AB53" s="112"/>
      <c r="AC53" s="112"/>
      <c r="AD53" s="112"/>
      <c r="AE53" s="112"/>
      <c r="AF53" s="112"/>
      <c r="AG53" s="112"/>
      <c r="AH53" s="112"/>
      <c r="AI53" s="112"/>
      <c r="AJ53" s="112"/>
      <c r="AK53" s="112"/>
    </row>
    <row r="54" spans="1:37" ht="14" x14ac:dyDescent="0.15">
      <c r="A54" s="89" t="str">
        <f>'Tariffs July 2018'!K38</f>
        <v>EnergyAustralia</v>
      </c>
      <c r="B54" s="36" t="str">
        <f>'Tariffs July 2018'!L38</f>
        <v>Anytime Saver</v>
      </c>
      <c r="C54" s="90">
        <f>91*'Tariffs July 2018'!M38/100</f>
        <v>108.836</v>
      </c>
      <c r="D54" s="90">
        <f>($K$5)*'Tariffs July 2018'!N38/100</f>
        <v>191.20605839999999</v>
      </c>
      <c r="E54" s="90">
        <v>0</v>
      </c>
      <c r="F54" s="90">
        <f>($L$5)*'Tariffs July 2018'!AE38/100</f>
        <v>27.181253399999999</v>
      </c>
      <c r="G54" s="90">
        <f t="shared" si="50"/>
        <v>327.22331179999998</v>
      </c>
      <c r="H54" s="90">
        <f t="shared" si="51"/>
        <v>873.54924719999985</v>
      </c>
      <c r="I54" s="91">
        <f t="shared" si="52"/>
        <v>1308.8932471999999</v>
      </c>
      <c r="J54" s="91">
        <f t="shared" si="53"/>
        <v>1439.78257192</v>
      </c>
      <c r="K54" s="36">
        <f>'Tariffs July 2018'!AW38</f>
        <v>0</v>
      </c>
      <c r="L54" s="36">
        <f>'Tariffs July 2018'!AX38</f>
        <v>28</v>
      </c>
      <c r="M54" s="36">
        <f>'Tariffs July 2018'!AY38</f>
        <v>0</v>
      </c>
      <c r="N54" s="36">
        <f>'Tariffs July 2018'!AZ38</f>
        <v>0</v>
      </c>
      <c r="O54" s="92">
        <f>($F$6*'Tariffs July 2018'!AT38/100)*4</f>
        <v>505.95988799999998</v>
      </c>
      <c r="P54" s="275">
        <f>I54-(H54*L54/100)</f>
        <v>1064.2994579839999</v>
      </c>
      <c r="Q54" s="275">
        <f t="shared" si="57"/>
        <v>1064.2994579839999</v>
      </c>
      <c r="R54" s="275">
        <f t="shared" si="54"/>
        <v>558.33956998399992</v>
      </c>
      <c r="S54" s="275">
        <f t="shared" si="55"/>
        <v>558.33956998399992</v>
      </c>
      <c r="T54" s="93">
        <f t="shared" si="56"/>
        <v>614.17352698239995</v>
      </c>
      <c r="U54" s="93">
        <f t="shared" si="56"/>
        <v>614.17352698239995</v>
      </c>
      <c r="V54" s="94">
        <f>'Tariffs July 2018'!BI38</f>
        <v>0</v>
      </c>
      <c r="W54" s="94" t="str">
        <f>'Tariffs July 2018'!BJ38</f>
        <v>n</v>
      </c>
      <c r="X54" s="95">
        <f>'Tariffs July 2018'!G38</f>
        <v>41821</v>
      </c>
      <c r="Y54" s="112"/>
      <c r="Z54" s="112"/>
      <c r="AA54" s="112"/>
      <c r="AB54" s="112"/>
      <c r="AC54" s="112"/>
      <c r="AD54" s="112"/>
      <c r="AE54" s="112"/>
      <c r="AF54" s="112"/>
      <c r="AG54" s="112"/>
      <c r="AH54" s="112"/>
      <c r="AI54" s="112"/>
      <c r="AJ54" s="112"/>
      <c r="AK54" s="112"/>
    </row>
    <row r="55" spans="1:37" ht="14" x14ac:dyDescent="0.15">
      <c r="A55" s="89" t="str">
        <f>'Tariffs July 2018'!K39</f>
        <v>Energy Locals</v>
      </c>
      <c r="B55" s="36" t="str">
        <f>'Tariffs July 2018'!L39</f>
        <v>Save Me</v>
      </c>
      <c r="C55" s="90">
        <f>91*'Tariffs July 2018'!M39/100</f>
        <v>93.73</v>
      </c>
      <c r="D55" s="90">
        <f>($K$5)*'Tariffs July 2018'!N39/100</f>
        <v>174.51346599999999</v>
      </c>
      <c r="E55" s="90">
        <v>0</v>
      </c>
      <c r="F55" s="90">
        <f>($L$5)*'Tariffs July 2018'!AE39/100</f>
        <v>28.118537999999997</v>
      </c>
      <c r="G55" s="90">
        <f t="shared" si="50"/>
        <v>296.36200400000001</v>
      </c>
      <c r="H55" s="90">
        <f t="shared" si="51"/>
        <v>810.52801599999998</v>
      </c>
      <c r="I55" s="91">
        <f t="shared" si="52"/>
        <v>1185.4480160000001</v>
      </c>
      <c r="J55" s="91">
        <f t="shared" si="53"/>
        <v>1303.9928176000001</v>
      </c>
      <c r="K55" s="36">
        <f>'Tariffs July 2018'!AW39</f>
        <v>0</v>
      </c>
      <c r="L55" s="36">
        <f>'Tariffs July 2018'!AX39</f>
        <v>0</v>
      </c>
      <c r="M55" s="36">
        <f>'Tariffs July 2018'!AY39</f>
        <v>0</v>
      </c>
      <c r="N55" s="36">
        <f>'Tariffs July 2018'!AZ39</f>
        <v>0</v>
      </c>
      <c r="O55" s="92">
        <f>($F$6*'Tariffs July 2018'!AT39/100)*4</f>
        <v>380.25556799999998</v>
      </c>
      <c r="P55" s="275">
        <f t="shared" ref="P55" si="58">I55</f>
        <v>1185.4480160000001</v>
      </c>
      <c r="Q55" s="275">
        <f t="shared" si="57"/>
        <v>1185.4480160000001</v>
      </c>
      <c r="R55" s="275">
        <f t="shared" si="54"/>
        <v>805.19244800000001</v>
      </c>
      <c r="S55" s="275">
        <f t="shared" si="55"/>
        <v>805.19244800000001</v>
      </c>
      <c r="T55" s="93">
        <f t="shared" si="56"/>
        <v>885.71169280000004</v>
      </c>
      <c r="U55" s="93">
        <f t="shared" si="56"/>
        <v>885.71169280000004</v>
      </c>
      <c r="V55" s="94">
        <f>'Tariffs July 2018'!BI39</f>
        <v>0</v>
      </c>
      <c r="W55" s="94" t="str">
        <f>'Tariffs July 2018'!BJ39</f>
        <v>n</v>
      </c>
      <c r="X55" s="95">
        <f>'Tariffs July 2018'!G39</f>
        <v>41829</v>
      </c>
      <c r="Y55" s="112"/>
      <c r="Z55" s="112"/>
      <c r="AA55" s="112"/>
      <c r="AB55" s="112"/>
      <c r="AC55" s="112"/>
      <c r="AD55" s="112"/>
      <c r="AE55" s="112"/>
      <c r="AF55" s="112"/>
      <c r="AG55" s="112"/>
      <c r="AH55" s="112"/>
      <c r="AI55" s="112"/>
      <c r="AJ55" s="112"/>
      <c r="AK55" s="112"/>
    </row>
    <row r="56" spans="1:37" ht="14" x14ac:dyDescent="0.15">
      <c r="A56" s="89" t="str">
        <f>'Tariffs July 2018'!K40</f>
        <v>Origin Energy</v>
      </c>
      <c r="B56" s="36" t="str">
        <f>'Tariffs July 2018'!L40</f>
        <v>Solar Boost Plus</v>
      </c>
      <c r="C56" s="90">
        <f>91*'Tariffs July 2018'!M40/100</f>
        <v>121.30300000000001</v>
      </c>
      <c r="D56" s="90">
        <f>($K$5)*'Tariffs July 2018'!N40/100</f>
        <v>183.61851639999998</v>
      </c>
      <c r="E56" s="90">
        <v>0</v>
      </c>
      <c r="F56" s="90">
        <f>($L$5)*'Tariffs July 2018'!AE40/100</f>
        <v>27.074135159999997</v>
      </c>
      <c r="G56" s="90">
        <f t="shared" si="50"/>
        <v>331.99565155999994</v>
      </c>
      <c r="H56" s="90">
        <f t="shared" si="51"/>
        <v>842.77060623999978</v>
      </c>
      <c r="I56" s="91">
        <f t="shared" si="52"/>
        <v>1327.9826062399998</v>
      </c>
      <c r="J56" s="91">
        <f t="shared" si="53"/>
        <v>1460.7808668639998</v>
      </c>
      <c r="K56" s="36">
        <f>'Tariffs July 2018'!AW40</f>
        <v>0</v>
      </c>
      <c r="L56" s="36">
        <f>'Tariffs July 2018'!AX40</f>
        <v>7</v>
      </c>
      <c r="M56" s="36">
        <f>'Tariffs July 2018'!AY40</f>
        <v>0</v>
      </c>
      <c r="N56" s="36">
        <f>'Tariffs July 2018'!AZ40</f>
        <v>0</v>
      </c>
      <c r="O56" s="92">
        <f>($F$6*'Tariffs July 2018'!AT40/100)*4</f>
        <v>502.81727999999998</v>
      </c>
      <c r="P56" s="275">
        <f>I56-(H56*L56/100)</f>
        <v>1268.9886638031999</v>
      </c>
      <c r="Q56" s="275">
        <f t="shared" si="57"/>
        <v>1268.9886638031999</v>
      </c>
      <c r="R56" s="275">
        <f t="shared" si="54"/>
        <v>766.17138380319989</v>
      </c>
      <c r="S56" s="275">
        <f t="shared" si="55"/>
        <v>766.17138380319989</v>
      </c>
      <c r="T56" s="93">
        <f t="shared" si="56"/>
        <v>842.78852218351994</v>
      </c>
      <c r="U56" s="93">
        <f t="shared" si="56"/>
        <v>842.78852218351994</v>
      </c>
      <c r="V56" s="94">
        <f>'Tariffs July 2018'!BI40</f>
        <v>0</v>
      </c>
      <c r="W56" s="94" t="str">
        <f>'Tariffs July 2018'!BJ40</f>
        <v>n</v>
      </c>
      <c r="X56" s="95">
        <f>'Tariffs July 2018'!G40</f>
        <v>41820</v>
      </c>
      <c r="Y56" s="112"/>
      <c r="Z56" s="112"/>
      <c r="AA56" s="112"/>
      <c r="AB56" s="112"/>
      <c r="AC56" s="112"/>
      <c r="AD56" s="112"/>
      <c r="AE56" s="112"/>
      <c r="AF56" s="112"/>
      <c r="AG56" s="112"/>
      <c r="AH56" s="112"/>
      <c r="AI56" s="112"/>
      <c r="AJ56" s="112"/>
      <c r="AK56" s="112"/>
    </row>
    <row r="57" spans="1:37" ht="14" x14ac:dyDescent="0.15">
      <c r="A57" s="89" t="str">
        <f>'Tariffs July 2018'!K41</f>
        <v>Powerdirect</v>
      </c>
      <c r="B57" s="36" t="str">
        <f>'Tariffs July 2018'!L41</f>
        <v>Market offer</v>
      </c>
      <c r="C57" s="90">
        <f>91*'Tariffs July 2018'!M41/100</f>
        <v>92.82</v>
      </c>
      <c r="D57" s="90">
        <f>($K$5)*'Tariffs July 2018'!N41/100</f>
        <v>193.48232099999998</v>
      </c>
      <c r="E57" s="90">
        <v>0</v>
      </c>
      <c r="F57" s="90">
        <f>($L$5)*'Tariffs July 2018'!AE41/100</f>
        <v>29.189720399999995</v>
      </c>
      <c r="G57" s="90">
        <f t="shared" si="50"/>
        <v>315.49204140000001</v>
      </c>
      <c r="H57" s="90">
        <f t="shared" si="51"/>
        <v>890.68816560000005</v>
      </c>
      <c r="I57" s="91">
        <f t="shared" si="52"/>
        <v>1261.9681656</v>
      </c>
      <c r="J57" s="91">
        <f t="shared" si="53"/>
        <v>1388.1649821600001</v>
      </c>
      <c r="K57" s="36">
        <f>'Tariffs July 2018'!AW41</f>
        <v>0</v>
      </c>
      <c r="L57" s="36">
        <f>'Tariffs July 2018'!AX41</f>
        <v>0</v>
      </c>
      <c r="M57" s="36">
        <f>'Tariffs July 2018'!AY41</f>
        <v>0</v>
      </c>
      <c r="N57" s="36">
        <f>'Tariffs July 2018'!AZ41</f>
        <v>24</v>
      </c>
      <c r="O57" s="92">
        <f>($F$6*'Tariffs July 2018'!AT41/100)*4</f>
        <v>333.11644799999993</v>
      </c>
      <c r="P57" s="275">
        <f t="shared" ref="P57:P60" si="59">I57</f>
        <v>1261.9681656</v>
      </c>
      <c r="Q57" s="275">
        <f t="shared" si="57"/>
        <v>1048.2030058559999</v>
      </c>
      <c r="R57" s="275">
        <f t="shared" si="54"/>
        <v>928.85171760000003</v>
      </c>
      <c r="S57" s="275">
        <f t="shared" si="55"/>
        <v>715.0865578559999</v>
      </c>
      <c r="T57" s="93">
        <f t="shared" si="56"/>
        <v>1021.7368893600001</v>
      </c>
      <c r="U57" s="93">
        <f t="shared" si="56"/>
        <v>786.59521364159991</v>
      </c>
      <c r="V57" s="94">
        <f>'Tariffs July 2018'!BI41</f>
        <v>0</v>
      </c>
      <c r="W57" s="94" t="str">
        <f>'Tariffs July 2018'!BJ41</f>
        <v>n</v>
      </c>
      <c r="X57" s="95">
        <f>'Tariffs July 2018'!G41</f>
        <v>41823</v>
      </c>
      <c r="Y57" s="112"/>
      <c r="Z57" s="112"/>
      <c r="AA57" s="112"/>
      <c r="AB57" s="112"/>
      <c r="AC57" s="112"/>
      <c r="AD57" s="112"/>
      <c r="AE57" s="112"/>
      <c r="AF57" s="112"/>
      <c r="AG57" s="112"/>
      <c r="AH57" s="112"/>
      <c r="AI57" s="112"/>
      <c r="AJ57" s="112"/>
      <c r="AK57" s="112"/>
    </row>
    <row r="58" spans="1:37" ht="14" x14ac:dyDescent="0.15">
      <c r="A58" s="89" t="str">
        <f>'Tariffs July 2018'!K42</f>
        <v>Sanctuary Energy</v>
      </c>
      <c r="B58" s="36" t="str">
        <f>'Tariffs July 2018'!L42</f>
        <v>Supplementary FIT</v>
      </c>
      <c r="C58" s="90">
        <f>91*'Tariffs July 2018'!M42/100</f>
        <v>119.27369999999999</v>
      </c>
      <c r="D58" s="90">
        <f>($K$5)*'Tariffs July 2018'!N42/100</f>
        <v>185.60493489559997</v>
      </c>
      <c r="E58" s="90">
        <v>0</v>
      </c>
      <c r="F58" s="90">
        <f>($L$5)*'Tariffs July 2018'!AE42/100</f>
        <v>27.796112097599998</v>
      </c>
      <c r="G58" s="90">
        <f t="shared" si="50"/>
        <v>332.6747469931999</v>
      </c>
      <c r="H58" s="90">
        <f t="shared" si="51"/>
        <v>853.60418797279965</v>
      </c>
      <c r="I58" s="91">
        <f t="shared" si="52"/>
        <v>1330.6989879727996</v>
      </c>
      <c r="J58" s="91">
        <f t="shared" si="53"/>
        <v>1463.7688867700797</v>
      </c>
      <c r="K58" s="36">
        <f>'Tariffs July 2018'!AW42</f>
        <v>0</v>
      </c>
      <c r="L58" s="36">
        <f>'Tariffs July 2018'!AX42</f>
        <v>0</v>
      </c>
      <c r="M58" s="36">
        <f>'Tariffs July 2018'!AY42</f>
        <v>0</v>
      </c>
      <c r="N58" s="36">
        <f>'Tariffs July 2018'!AZ42</f>
        <v>0</v>
      </c>
      <c r="O58" s="92">
        <f>($F$6*'Tariffs July 2018'!AT42/100)*4</f>
        <v>314.26079999999996</v>
      </c>
      <c r="P58" s="275">
        <f t="shared" si="59"/>
        <v>1330.6989879727996</v>
      </c>
      <c r="Q58" s="275">
        <f t="shared" si="57"/>
        <v>1330.6989879727996</v>
      </c>
      <c r="R58" s="275">
        <f t="shared" si="54"/>
        <v>1016.4381879727996</v>
      </c>
      <c r="S58" s="275">
        <f t="shared" si="55"/>
        <v>1016.4381879727996</v>
      </c>
      <c r="T58" s="93">
        <f t="shared" si="56"/>
        <v>1118.0820067700797</v>
      </c>
      <c r="U58" s="93">
        <f t="shared" si="56"/>
        <v>1118.0820067700797</v>
      </c>
      <c r="V58" s="94">
        <f>'Tariffs July 2018'!BI42</f>
        <v>0</v>
      </c>
      <c r="W58" s="94" t="str">
        <f>'Tariffs July 2018'!BJ42</f>
        <v>n</v>
      </c>
      <c r="X58" s="95">
        <f>'Tariffs July 2018'!G42</f>
        <v>41455</v>
      </c>
      <c r="Y58" s="112"/>
      <c r="Z58" s="112"/>
      <c r="AA58" s="112"/>
      <c r="AB58" s="112"/>
      <c r="AC58" s="112"/>
      <c r="AD58" s="112"/>
      <c r="AE58" s="112"/>
      <c r="AF58" s="112"/>
      <c r="AG58" s="112"/>
      <c r="AH58" s="112"/>
      <c r="AI58" s="112"/>
      <c r="AJ58" s="112"/>
      <c r="AK58" s="112"/>
    </row>
    <row r="59" spans="1:37" ht="14" x14ac:dyDescent="0.15">
      <c r="A59" s="89" t="str">
        <f>'Tariffs July 2018'!K43</f>
        <v>Simply Energy</v>
      </c>
      <c r="B59" s="36" t="str">
        <f>'Tariffs July 2018'!L43</f>
        <v>Plus</v>
      </c>
      <c r="C59" s="90">
        <f>91*'Tariffs July 2018'!M43/100</f>
        <v>79.106300000000005</v>
      </c>
      <c r="D59" s="90">
        <f>($K$5)*'Tariffs July 2018'!N43/100</f>
        <v>212.52705141999999</v>
      </c>
      <c r="E59" s="90">
        <v>0</v>
      </c>
      <c r="F59" s="90">
        <f>($L$5)*'Tariffs July 2018'!AE43/100</f>
        <v>34.036820759999998</v>
      </c>
      <c r="G59" s="90">
        <f t="shared" si="50"/>
        <v>325.67017218000001</v>
      </c>
      <c r="H59" s="90">
        <f t="shared" si="51"/>
        <v>986.25548872000002</v>
      </c>
      <c r="I59" s="91">
        <f t="shared" si="52"/>
        <v>1302.68068872</v>
      </c>
      <c r="J59" s="91">
        <f t="shared" si="53"/>
        <v>1432.9487575920002</v>
      </c>
      <c r="K59" s="36">
        <f>'Tariffs July 2018'!AW43</f>
        <v>0</v>
      </c>
      <c r="L59" s="36">
        <f>'Tariffs July 2018'!AX43</f>
        <v>0</v>
      </c>
      <c r="M59" s="36">
        <f>'Tariffs July 2018'!AY43</f>
        <v>0</v>
      </c>
      <c r="N59" s="36">
        <f>'Tariffs July 2018'!AZ43</f>
        <v>18</v>
      </c>
      <c r="O59" s="92">
        <f>($F$6*'Tariffs July 2018'!AT43/100)*4</f>
        <v>355.11470399999996</v>
      </c>
      <c r="P59" s="275">
        <f t="shared" si="59"/>
        <v>1302.68068872</v>
      </c>
      <c r="Q59" s="275">
        <f t="shared" si="57"/>
        <v>1125.1547007504</v>
      </c>
      <c r="R59" s="275">
        <f t="shared" si="54"/>
        <v>947.56598472000007</v>
      </c>
      <c r="S59" s="275">
        <f t="shared" si="55"/>
        <v>770.03999675040006</v>
      </c>
      <c r="T59" s="93">
        <f t="shared" si="56"/>
        <v>1042.3225831920001</v>
      </c>
      <c r="U59" s="93">
        <f t="shared" si="56"/>
        <v>847.04399642544013</v>
      </c>
      <c r="V59" s="94">
        <f>'Tariffs July 2018'!BI43</f>
        <v>0</v>
      </c>
      <c r="W59" s="94" t="str">
        <f>'Tariffs July 2018'!BJ43</f>
        <v>n</v>
      </c>
      <c r="X59" s="95">
        <f>'Tariffs July 2018'!G43</f>
        <v>41772</v>
      </c>
      <c r="Y59" s="112"/>
      <c r="Z59" s="112"/>
      <c r="AA59" s="112"/>
      <c r="AB59" s="112"/>
      <c r="AC59" s="112"/>
      <c r="AD59" s="112"/>
      <c r="AE59" s="112"/>
      <c r="AF59" s="112"/>
      <c r="AG59" s="112"/>
      <c r="AH59" s="112"/>
      <c r="AI59" s="112"/>
      <c r="AJ59" s="112"/>
      <c r="AK59" s="112"/>
    </row>
    <row r="60" spans="1:37" ht="14" x14ac:dyDescent="0.15">
      <c r="A60" s="89" t="str">
        <f>'Tariffs July 2018'!K44</f>
        <v>Mojo Power</v>
      </c>
      <c r="B60" s="36" t="str">
        <f>'Tariffs July 2018'!L44</f>
        <v>Connect</v>
      </c>
      <c r="C60" s="90">
        <f>91*'Tariffs July 2018'!M44/100</f>
        <v>162.93550000000002</v>
      </c>
      <c r="D60" s="90">
        <f>($K$5)*'Tariffs July 2018'!N44/100</f>
        <v>171.40257377999998</v>
      </c>
      <c r="E60" s="90">
        <v>0</v>
      </c>
      <c r="F60" s="90">
        <f>($L$5)*'Tariffs July 2018'!AE44/100</f>
        <v>22.68228732</v>
      </c>
      <c r="G60" s="90">
        <f t="shared" si="50"/>
        <v>357.0203611</v>
      </c>
      <c r="H60" s="90">
        <f t="shared" si="51"/>
        <v>776.33944439999993</v>
      </c>
      <c r="I60" s="91">
        <f t="shared" si="52"/>
        <v>1428.0814444</v>
      </c>
      <c r="J60" s="91">
        <f t="shared" si="53"/>
        <v>1570.8895888400002</v>
      </c>
      <c r="K60" s="36">
        <f>'Tariffs July 2018'!AW44</f>
        <v>0</v>
      </c>
      <c r="L60" s="36">
        <f>'Tariffs July 2018'!AX44</f>
        <v>0</v>
      </c>
      <c r="M60" s="36">
        <f>'Tariffs July 2018'!AY44</f>
        <v>0</v>
      </c>
      <c r="N60" s="36">
        <f>'Tariffs July 2018'!AZ44</f>
        <v>0</v>
      </c>
      <c r="O60" s="92">
        <f>($F$6*'Tariffs July 2018'!AT44/100)*4</f>
        <v>628.52159999999992</v>
      </c>
      <c r="P60" s="275">
        <f t="shared" si="59"/>
        <v>1428.0814444</v>
      </c>
      <c r="Q60" s="275">
        <f t="shared" si="57"/>
        <v>1428.0814444</v>
      </c>
      <c r="R60" s="275">
        <f t="shared" si="54"/>
        <v>799.55984440000009</v>
      </c>
      <c r="S60" s="275">
        <f t="shared" si="55"/>
        <v>799.55984440000009</v>
      </c>
      <c r="T60" s="93">
        <f t="shared" si="56"/>
        <v>879.51582884000015</v>
      </c>
      <c r="U60" s="93">
        <f t="shared" si="56"/>
        <v>879.51582884000015</v>
      </c>
      <c r="V60" s="94">
        <f>'Tariffs July 2018'!BI44</f>
        <v>0</v>
      </c>
      <c r="W60" s="94" t="str">
        <f>'Tariffs July 2018'!BJ44</f>
        <v>n</v>
      </c>
      <c r="X60" s="95">
        <f>'Tariffs July 2018'!G44</f>
        <v>41608</v>
      </c>
      <c r="Y60" s="112"/>
      <c r="Z60" s="112"/>
      <c r="AA60" s="112"/>
      <c r="AB60" s="112"/>
      <c r="AC60" s="112"/>
      <c r="AD60" s="112"/>
      <c r="AE60" s="112"/>
      <c r="AF60" s="112"/>
      <c r="AG60" s="112"/>
      <c r="AH60" s="112"/>
      <c r="AI60" s="112"/>
      <c r="AJ60" s="112"/>
      <c r="AK60" s="112"/>
    </row>
    <row r="61" spans="1:37" ht="14" x14ac:dyDescent="0.15">
      <c r="A61" s="89" t="str">
        <f>'Tariffs July 2018'!K45</f>
        <v>Powershop</v>
      </c>
      <c r="B61" s="36" t="str">
        <f>'Tariffs July 2018'!L45</f>
        <v>Power Saver</v>
      </c>
      <c r="C61" s="90">
        <f>91*'Tariffs July 2018'!M45/100</f>
        <v>95.058600000000013</v>
      </c>
      <c r="D61" s="90">
        <f>($K$5)*'Tariffs July 2018'!N45/100</f>
        <v>172.38895423999998</v>
      </c>
      <c r="E61" s="90">
        <v>0</v>
      </c>
      <c r="F61" s="90">
        <f>($L$5)*'Tariffs July 2018'!AE45/100</f>
        <v>27.221422739999994</v>
      </c>
      <c r="G61" s="90">
        <f t="shared" si="50"/>
        <v>294.66897697999997</v>
      </c>
      <c r="H61" s="90">
        <f t="shared" si="51"/>
        <v>798.44150791999982</v>
      </c>
      <c r="I61" s="91">
        <f t="shared" si="52"/>
        <v>1178.6759079199999</v>
      </c>
      <c r="J61" s="91">
        <f t="shared" si="53"/>
        <v>1296.543498712</v>
      </c>
      <c r="K61" s="36">
        <f>'Tariffs July 2018'!AW45</f>
        <v>0</v>
      </c>
      <c r="L61" s="36">
        <f>'Tariffs July 2018'!AX45</f>
        <v>0</v>
      </c>
      <c r="M61" s="36">
        <f>'Tariffs July 2018'!AY45</f>
        <v>12</v>
      </c>
      <c r="N61" s="36">
        <f>'Tariffs July 2018'!AZ45</f>
        <v>0</v>
      </c>
      <c r="O61" s="92">
        <f>($F$6*'Tariffs July 2018'!AT45/100)*4</f>
        <v>298.54775999999998</v>
      </c>
      <c r="P61" s="275">
        <f>I61-(I61*K61/100)</f>
        <v>1178.6759079199999</v>
      </c>
      <c r="Q61" s="275">
        <f>P61-(P61*M61/100)</f>
        <v>1037.2347989696</v>
      </c>
      <c r="R61" s="275">
        <f t="shared" si="54"/>
        <v>880.12814791999995</v>
      </c>
      <c r="S61" s="275">
        <f t="shared" si="55"/>
        <v>738.68703896960005</v>
      </c>
      <c r="T61" s="93">
        <f t="shared" si="56"/>
        <v>968.14096271200003</v>
      </c>
      <c r="U61" s="93">
        <f t="shared" si="56"/>
        <v>812.55574286656008</v>
      </c>
      <c r="V61" s="94">
        <f>'Tariffs July 2018'!BI45</f>
        <v>0</v>
      </c>
      <c r="W61" s="94" t="str">
        <f>'Tariffs July 2018'!BJ45</f>
        <v>n</v>
      </c>
      <c r="X61" s="95">
        <f>'Tariffs July 2018'!G45</f>
        <v>41820</v>
      </c>
      <c r="Y61" s="112"/>
      <c r="Z61" s="112"/>
      <c r="AA61" s="112"/>
      <c r="AB61" s="112"/>
      <c r="AC61" s="112"/>
      <c r="AD61" s="112"/>
      <c r="AE61" s="112"/>
      <c r="AF61" s="112"/>
      <c r="AG61" s="112"/>
      <c r="AH61" s="112"/>
      <c r="AI61" s="112"/>
      <c r="AJ61" s="112"/>
      <c r="AK61" s="112"/>
    </row>
    <row r="62" spans="1:37" ht="14" x14ac:dyDescent="0.15">
      <c r="A62" s="89" t="str">
        <f>'Tariffs July 2018'!K46</f>
        <v>Red Energy</v>
      </c>
      <c r="B62" s="36" t="str">
        <f>'Tariffs July 2018'!L46</f>
        <v>Easy Saver</v>
      </c>
      <c r="C62" s="90">
        <f>91*'Tariffs July 2018'!M46/100</f>
        <v>91.609699999999989</v>
      </c>
      <c r="D62" s="90">
        <f>($K$5)*'Tariffs July 2018'!N46/100</f>
        <v>176.78972859999999</v>
      </c>
      <c r="E62" s="90">
        <v>0</v>
      </c>
      <c r="F62" s="90">
        <f>($L$5)*'Tariffs July 2018'!AE46/100</f>
        <v>27.850742399999998</v>
      </c>
      <c r="G62" s="90">
        <f t="shared" si="50"/>
        <v>296.25017099999997</v>
      </c>
      <c r="H62" s="90">
        <f t="shared" si="51"/>
        <v>818.56188399999996</v>
      </c>
      <c r="I62" s="91">
        <f t="shared" si="52"/>
        <v>1185.0006839999999</v>
      </c>
      <c r="J62" s="91">
        <f t="shared" si="53"/>
        <v>1303.5007524</v>
      </c>
      <c r="K62" s="36">
        <f>'Tariffs July 2018'!AW46</f>
        <v>0</v>
      </c>
      <c r="L62" s="36">
        <f>'Tariffs July 2018'!AX46</f>
        <v>0</v>
      </c>
      <c r="M62" s="36">
        <f>'Tariffs July 2018'!AY46</f>
        <v>10</v>
      </c>
      <c r="N62" s="36">
        <f>'Tariffs July 2018'!AZ46</f>
        <v>0</v>
      </c>
      <c r="O62" s="92">
        <f>($F$6*'Tariffs July 2018'!AT46/100)*4</f>
        <v>361.39992000000001</v>
      </c>
      <c r="P62" s="275">
        <f t="shared" ref="P62:P65" si="60">I62</f>
        <v>1185.0006839999999</v>
      </c>
      <c r="Q62" s="275">
        <f>P62-(P62*M62/100)</f>
        <v>1066.5006155999999</v>
      </c>
      <c r="R62" s="275">
        <f t="shared" si="54"/>
        <v>823.6007639999998</v>
      </c>
      <c r="S62" s="275">
        <f t="shared" si="55"/>
        <v>705.10069559999988</v>
      </c>
      <c r="T62" s="93">
        <f t="shared" si="56"/>
        <v>905.96084039999982</v>
      </c>
      <c r="U62" s="93">
        <f t="shared" si="56"/>
        <v>775.61076515999991</v>
      </c>
      <c r="V62" s="94">
        <f>'Tariffs July 2018'!BI46</f>
        <v>0</v>
      </c>
      <c r="W62" s="94" t="str">
        <f>'Tariffs July 2018'!BJ46</f>
        <v>n</v>
      </c>
      <c r="X62" s="95">
        <f>'Tariffs July 2018'!G46</f>
        <v>41820</v>
      </c>
      <c r="Y62" s="112"/>
      <c r="Z62" s="112"/>
      <c r="AA62" s="112"/>
      <c r="AB62" s="112"/>
      <c r="AC62" s="112"/>
      <c r="AD62" s="112"/>
      <c r="AE62" s="112"/>
      <c r="AF62" s="112"/>
      <c r="AG62" s="112"/>
      <c r="AH62" s="112"/>
      <c r="AI62" s="112"/>
      <c r="AJ62" s="112"/>
      <c r="AK62" s="112"/>
    </row>
    <row r="63" spans="1:37" ht="14" x14ac:dyDescent="0.15">
      <c r="A63" s="89" t="str">
        <f>'Tariffs July 2018'!K47</f>
        <v>Amaysim</v>
      </c>
      <c r="B63" s="36" t="str">
        <f>'Tariffs July 2018'!L47</f>
        <v>Solar 4</v>
      </c>
      <c r="C63" s="90">
        <f>91*'Tariffs July 2018'!M47/100</f>
        <v>109.10899999999999</v>
      </c>
      <c r="D63" s="90">
        <f>($K$5)*'Tariffs July 2018'!N47/100</f>
        <v>204.86363399999999</v>
      </c>
      <c r="E63" s="90">
        <v>0</v>
      </c>
      <c r="F63" s="90">
        <f>($L$5)*'Tariffs July 2018'!AE47/100</f>
        <v>33.608347800000004</v>
      </c>
      <c r="G63" s="90">
        <f t="shared" ref="G63" si="61">SUM(C63:F63)</f>
        <v>347.58098179999996</v>
      </c>
      <c r="H63" s="90">
        <f t="shared" ref="H63" si="62">(G63-C63)*4</f>
        <v>953.88792719999992</v>
      </c>
      <c r="I63" s="91">
        <f t="shared" ref="I63" si="63">G63*4</f>
        <v>1390.3239271999998</v>
      </c>
      <c r="J63" s="91">
        <f t="shared" ref="J63" si="64">I63*1.1</f>
        <v>1529.35631992</v>
      </c>
      <c r="K63" s="36">
        <f>'Tariffs July 2018'!AW47</f>
        <v>0</v>
      </c>
      <c r="L63" s="36">
        <f>'Tariffs July 2018'!AX47</f>
        <v>0</v>
      </c>
      <c r="M63" s="36">
        <f>'Tariffs July 2018'!AY47</f>
        <v>5</v>
      </c>
      <c r="N63" s="36">
        <f>'Tariffs July 2018'!AZ47</f>
        <v>0</v>
      </c>
      <c r="O63" s="92">
        <f>($F$6*'Tariffs July 2018'!AT47/100)*4</f>
        <v>439.96511999999996</v>
      </c>
      <c r="P63" s="275">
        <f t="shared" si="60"/>
        <v>1390.3239271999998</v>
      </c>
      <c r="Q63" s="275">
        <f>P63-(P63*M63/100)</f>
        <v>1320.8077308399997</v>
      </c>
      <c r="R63" s="275">
        <f>P63-O63</f>
        <v>950.35880719999989</v>
      </c>
      <c r="S63" s="275">
        <f>Q63-O63</f>
        <v>880.84261083999979</v>
      </c>
      <c r="T63" s="93">
        <f t="shared" ref="T63" si="65">R63*1.1</f>
        <v>1045.39468792</v>
      </c>
      <c r="U63" s="93">
        <f t="shared" ref="U63" si="66">S63*1.1</f>
        <v>968.9268719239999</v>
      </c>
      <c r="V63" s="94">
        <f>'Tariffs July 2018'!BI47</f>
        <v>0</v>
      </c>
      <c r="W63" s="94" t="str">
        <f>'Tariffs July 2018'!BJ47</f>
        <v>n</v>
      </c>
      <c r="X63" s="95">
        <f>'Tariffs July 2018'!G47</f>
        <v>41820</v>
      </c>
      <c r="Y63" s="112"/>
      <c r="Z63" s="112"/>
      <c r="AA63" s="112"/>
      <c r="AB63" s="112"/>
      <c r="AC63" s="112"/>
      <c r="AD63" s="112"/>
      <c r="AE63" s="112"/>
      <c r="AF63" s="112"/>
      <c r="AG63" s="112"/>
      <c r="AH63" s="112"/>
      <c r="AI63" s="112"/>
      <c r="AJ63" s="112"/>
      <c r="AK63" s="112"/>
    </row>
    <row r="64" spans="1:37" ht="14" x14ac:dyDescent="0.15">
      <c r="A64" s="89" t="str">
        <f>'Tariffs July 2018'!K48</f>
        <v>Alinta Energy</v>
      </c>
      <c r="B64" s="36" t="str">
        <f>'Tariffs July 2018'!L48</f>
        <v>Home Saver Plus</v>
      </c>
      <c r="C64" s="90">
        <f>91*'Tariffs July 2018'!M48/100</f>
        <v>98.44380000000001</v>
      </c>
      <c r="D64" s="90">
        <f>($K$5)*'Tariffs July 2018'!N48/100</f>
        <v>197.27609199999998</v>
      </c>
      <c r="E64" s="90">
        <v>0</v>
      </c>
      <c r="F64" s="90">
        <f>($L$5)*'Tariffs July 2018'!AE48/100</f>
        <v>29.457515999999995</v>
      </c>
      <c r="G64" s="90">
        <f t="shared" ref="G64:G65" si="67">SUM(C64:F64)</f>
        <v>325.17740799999996</v>
      </c>
      <c r="H64" s="90">
        <f t="shared" ref="H64:H65" si="68">(G64-C64)*4</f>
        <v>906.93443199999979</v>
      </c>
      <c r="I64" s="91">
        <f t="shared" ref="I64:I65" si="69">G64*4</f>
        <v>1300.7096319999998</v>
      </c>
      <c r="J64" s="91">
        <f t="shared" ref="J64:J65" si="70">I64*1.1</f>
        <v>1430.7805951999999</v>
      </c>
      <c r="K64" s="36">
        <f>'Tariffs July 2018'!AW48</f>
        <v>0</v>
      </c>
      <c r="L64" s="36">
        <f>'Tariffs July 2018'!AX48</f>
        <v>0</v>
      </c>
      <c r="M64" s="36">
        <f>'Tariffs July 2018'!AY48</f>
        <v>0</v>
      </c>
      <c r="N64" s="36">
        <f>'Tariffs July 2018'!AZ48</f>
        <v>28</v>
      </c>
      <c r="O64" s="92">
        <f>($F$6*'Tariffs July 2018'!AT48/100)*4</f>
        <v>345.68687999999997</v>
      </c>
      <c r="P64" s="275">
        <f t="shared" si="60"/>
        <v>1300.7096319999998</v>
      </c>
      <c r="Q64" s="275">
        <f>P64-(H64*N64/100)</f>
        <v>1046.76799104</v>
      </c>
      <c r="R64" s="275">
        <f t="shared" ref="R64:R65" si="71">P64-O64</f>
        <v>955.02275199999985</v>
      </c>
      <c r="S64" s="275">
        <f t="shared" ref="S64:S65" si="72">Q64-O64</f>
        <v>701.08111104</v>
      </c>
      <c r="T64" s="93">
        <f t="shared" ref="T64:T65" si="73">R64*1.1</f>
        <v>1050.5250271999998</v>
      </c>
      <c r="U64" s="93">
        <f t="shared" ref="U64:U65" si="74">S64*1.1</f>
        <v>771.18922214400004</v>
      </c>
      <c r="V64" s="94">
        <f>'Tariffs July 2018'!BI48</f>
        <v>0</v>
      </c>
      <c r="W64" s="94" t="str">
        <f>'Tariffs July 2018'!BJ48</f>
        <v>n</v>
      </c>
      <c r="X64" s="95">
        <f>'Tariffs July 2018'!G48</f>
        <v>41680</v>
      </c>
      <c r="Y64" s="112"/>
      <c r="Z64" s="112"/>
      <c r="AA64" s="112"/>
      <c r="AB64" s="112"/>
      <c r="AC64" s="112"/>
      <c r="AD64" s="112"/>
      <c r="AE64" s="112"/>
      <c r="AF64" s="112"/>
      <c r="AG64" s="112"/>
      <c r="AH64" s="112"/>
      <c r="AI64" s="112"/>
      <c r="AJ64" s="112"/>
      <c r="AK64" s="112"/>
    </row>
    <row r="65" spans="1:103" ht="15" thickBot="1" x14ac:dyDescent="0.2">
      <c r="A65" s="96" t="str">
        <f>'Tariffs July 2018'!K49</f>
        <v>Q Energy</v>
      </c>
      <c r="B65" s="97" t="str">
        <f>'Tariffs July 2018'!L49</f>
        <v>Flexi Saver Home</v>
      </c>
      <c r="C65" s="98">
        <f>91*'Tariffs July 2018'!M49/100</f>
        <v>90.09</v>
      </c>
      <c r="D65" s="98">
        <f>($K$5)*'Tariffs July 2018'!N49/100</f>
        <v>142.72166501999999</v>
      </c>
      <c r="E65" s="98">
        <v>0</v>
      </c>
      <c r="F65" s="98">
        <f>($L$5)*'Tariffs July 2018'!AE49/100</f>
        <v>20.348448665999996</v>
      </c>
      <c r="G65" s="98">
        <f t="shared" si="67"/>
        <v>253.16011368599999</v>
      </c>
      <c r="H65" s="98">
        <f t="shared" si="68"/>
        <v>652.28045474399994</v>
      </c>
      <c r="I65" s="99">
        <f t="shared" si="69"/>
        <v>1012.640454744</v>
      </c>
      <c r="J65" s="99">
        <f t="shared" si="70"/>
        <v>1113.9045002184</v>
      </c>
      <c r="K65" s="97">
        <f>'Tariffs July 2018'!AW49</f>
        <v>0</v>
      </c>
      <c r="L65" s="97">
        <f>'Tariffs July 2018'!AX49</f>
        <v>0</v>
      </c>
      <c r="M65" s="97">
        <f>'Tariffs July 2018'!AY49</f>
        <v>0</v>
      </c>
      <c r="N65" s="97">
        <f>'Tariffs July 2018'!AZ49</f>
        <v>0</v>
      </c>
      <c r="O65" s="100">
        <f>($F$6*'Tariffs July 2018'!AT49/100)*4</f>
        <v>251.40863999999999</v>
      </c>
      <c r="P65" s="276">
        <f t="shared" si="60"/>
        <v>1012.640454744</v>
      </c>
      <c r="Q65" s="276">
        <f>P65-(H65*N65/100)</f>
        <v>1012.640454744</v>
      </c>
      <c r="R65" s="276">
        <f t="shared" si="71"/>
        <v>761.23181474399996</v>
      </c>
      <c r="S65" s="276">
        <f t="shared" si="72"/>
        <v>761.23181474399996</v>
      </c>
      <c r="T65" s="101">
        <f t="shared" si="73"/>
        <v>837.35499621840006</v>
      </c>
      <c r="U65" s="101">
        <f t="shared" si="74"/>
        <v>837.35499621840006</v>
      </c>
      <c r="V65" s="102">
        <f>'Tariffs July 2018'!BI49</f>
        <v>24</v>
      </c>
      <c r="W65" s="102" t="str">
        <f>'Tariffs July 2018'!BJ49</f>
        <v>n</v>
      </c>
      <c r="X65" s="103">
        <f>'Tariffs July 2018'!G49</f>
        <v>41801</v>
      </c>
      <c r="Y65" s="112"/>
      <c r="Z65" s="112"/>
      <c r="AA65" s="112"/>
      <c r="AB65" s="112"/>
      <c r="AC65" s="112"/>
      <c r="AD65" s="112"/>
      <c r="AE65" s="112"/>
      <c r="AF65" s="112"/>
      <c r="AG65" s="112"/>
      <c r="AH65" s="112"/>
      <c r="AI65" s="112"/>
      <c r="AJ65" s="112"/>
      <c r="AK65" s="112"/>
    </row>
    <row r="66" spans="1:103" s="113" customFormat="1" ht="14" x14ac:dyDescent="0.15">
      <c r="U66" s="112"/>
      <c r="V66" s="112"/>
      <c r="W66" s="112"/>
      <c r="X66" s="112"/>
      <c r="Y66" s="112"/>
      <c r="Z66" s="112"/>
      <c r="AA66" s="112"/>
      <c r="AB66" s="112"/>
      <c r="AC66" s="112"/>
      <c r="AD66" s="112"/>
      <c r="AE66" s="112"/>
      <c r="AF66" s="112"/>
      <c r="AG66" s="112"/>
      <c r="AH66" s="112"/>
      <c r="AI66" s="112"/>
      <c r="AJ66" s="112"/>
      <c r="AK66" s="112"/>
    </row>
    <row r="67" spans="1:103" s="113" customFormat="1" ht="15" thickBot="1" x14ac:dyDescent="0.2">
      <c r="U67" s="112"/>
      <c r="V67" s="112"/>
      <c r="W67" s="112"/>
      <c r="X67" s="112"/>
      <c r="Y67" s="112"/>
      <c r="Z67" s="112"/>
      <c r="AA67" s="112"/>
      <c r="AB67" s="112"/>
      <c r="AC67" s="112"/>
      <c r="AD67" s="112"/>
      <c r="AE67" s="112"/>
      <c r="AF67" s="112"/>
      <c r="AG67" s="112"/>
      <c r="AH67" s="112"/>
      <c r="AI67" s="112"/>
      <c r="AJ67" s="112"/>
      <c r="AK67" s="112"/>
    </row>
    <row r="68" spans="1:103" ht="14" x14ac:dyDescent="0.15">
      <c r="A68" s="86" t="s">
        <v>203</v>
      </c>
      <c r="B68" s="87"/>
      <c r="C68" s="87"/>
      <c r="D68" s="87"/>
      <c r="E68" s="87"/>
      <c r="F68" s="87"/>
      <c r="G68" s="87"/>
      <c r="H68" s="87"/>
      <c r="I68" s="87"/>
      <c r="J68" s="87"/>
      <c r="K68" s="87"/>
      <c r="L68" s="87"/>
      <c r="M68" s="87"/>
      <c r="N68" s="87"/>
      <c r="O68" s="87"/>
      <c r="P68" s="87"/>
      <c r="Q68" s="87"/>
      <c r="R68" s="87"/>
      <c r="S68" s="87"/>
      <c r="T68" s="87"/>
      <c r="U68" s="87"/>
      <c r="V68" s="87"/>
      <c r="W68" s="87"/>
      <c r="X68" s="88"/>
      <c r="Y68" s="112"/>
      <c r="Z68" s="112"/>
      <c r="AA68" s="112"/>
      <c r="AB68" s="112"/>
      <c r="AC68" s="112"/>
      <c r="AD68" s="112"/>
      <c r="AE68" s="112"/>
      <c r="AF68" s="112"/>
      <c r="AG68" s="112"/>
      <c r="AH68" s="112"/>
      <c r="AI68" s="112"/>
      <c r="AJ68" s="112"/>
      <c r="AK68" s="112"/>
    </row>
    <row r="69" spans="1:103" ht="75" x14ac:dyDescent="0.15">
      <c r="A69" s="277" t="s">
        <v>184</v>
      </c>
      <c r="B69" s="278" t="s">
        <v>222</v>
      </c>
      <c r="C69" s="279" t="s">
        <v>211</v>
      </c>
      <c r="D69" s="279" t="s">
        <v>113</v>
      </c>
      <c r="E69" s="279" t="s">
        <v>204</v>
      </c>
      <c r="F69" s="279" t="s">
        <v>205</v>
      </c>
      <c r="G69" s="279" t="s">
        <v>698</v>
      </c>
      <c r="H69" s="281" t="s">
        <v>206</v>
      </c>
      <c r="I69" s="281" t="s">
        <v>224</v>
      </c>
      <c r="J69" s="282" t="s">
        <v>214</v>
      </c>
      <c r="K69" s="283" t="s">
        <v>215</v>
      </c>
      <c r="L69" s="283" t="s">
        <v>189</v>
      </c>
      <c r="M69" s="283" t="s">
        <v>127</v>
      </c>
      <c r="N69" s="283" t="s">
        <v>209</v>
      </c>
      <c r="O69" s="284" t="s">
        <v>233</v>
      </c>
      <c r="P69" s="285" t="s">
        <v>190</v>
      </c>
      <c r="Q69" s="285" t="s">
        <v>148</v>
      </c>
      <c r="R69" s="285" t="s">
        <v>118</v>
      </c>
      <c r="S69" s="285" t="s">
        <v>161</v>
      </c>
      <c r="T69" s="284" t="s">
        <v>199</v>
      </c>
      <c r="U69" s="284" t="s">
        <v>210</v>
      </c>
      <c r="V69" s="288" t="s">
        <v>149</v>
      </c>
      <c r="W69" s="283" t="s">
        <v>150</v>
      </c>
      <c r="X69" s="287" t="s">
        <v>56</v>
      </c>
      <c r="Y69" s="112"/>
      <c r="Z69" s="112"/>
      <c r="AA69" s="112"/>
      <c r="AB69" s="112"/>
      <c r="AC69" s="112"/>
      <c r="AD69" s="112"/>
      <c r="AE69" s="112"/>
      <c r="AF69" s="112"/>
      <c r="AG69" s="112"/>
      <c r="AH69" s="112"/>
      <c r="AI69" s="112"/>
      <c r="AJ69" s="112"/>
      <c r="AK69" s="112"/>
    </row>
    <row r="70" spans="1:103" ht="14" x14ac:dyDescent="0.15">
      <c r="A70" s="89" t="str">
        <f>'Tariffs July 2018'!K50</f>
        <v>AGL</v>
      </c>
      <c r="B70" s="36" t="str">
        <f>'Tariffs July 2018'!L50</f>
        <v xml:space="preserve">Solar Savers </v>
      </c>
      <c r="C70" s="90">
        <f>91*'Tariffs July 2018'!M50/100</f>
        <v>90.09</v>
      </c>
      <c r="D70" s="90">
        <f>$K$6*'Tariffs July 2018'!N50/100</f>
        <v>61.592987999999998</v>
      </c>
      <c r="E70" s="90">
        <f>$M$6*'Tariffs July 2018'!AH50/100</f>
        <v>125.19444299999999</v>
      </c>
      <c r="F70" s="90">
        <f>$L$6*'Tariffs July 2018'!W50/100</f>
        <v>47.980044999999997</v>
      </c>
      <c r="G70" s="90">
        <f>SUM(C70:F70)</f>
        <v>324.85747600000002</v>
      </c>
      <c r="H70" s="90">
        <f>(G70-C70)*4</f>
        <v>939.06990400000007</v>
      </c>
      <c r="I70" s="91">
        <f>G70*4</f>
        <v>1299.4299040000001</v>
      </c>
      <c r="J70" s="91">
        <f>I70*1.1</f>
        <v>1429.3728944000002</v>
      </c>
      <c r="K70" s="36">
        <f>'Tariffs July 2018'!AW50</f>
        <v>0</v>
      </c>
      <c r="L70" s="36">
        <f>'Tariffs July 2018'!AX50</f>
        <v>0</v>
      </c>
      <c r="M70" s="36">
        <f>'Tariffs July 2018'!AY50</f>
        <v>0</v>
      </c>
      <c r="N70" s="36">
        <f>'Tariffs July 2018'!AZ50</f>
        <v>0</v>
      </c>
      <c r="O70" s="92">
        <f>($F$6*'Tariffs July 2018'!AT50/100)*4</f>
        <v>628.52159999999992</v>
      </c>
      <c r="P70" s="275">
        <f>I70-(I70*K70/100)</f>
        <v>1299.4299040000001</v>
      </c>
      <c r="Q70" s="275">
        <f>P70-(H70*N70/100)</f>
        <v>1299.4299040000001</v>
      </c>
      <c r="R70" s="275">
        <f>P70-O70</f>
        <v>670.90830400000016</v>
      </c>
      <c r="S70" s="275">
        <f>Q70-O70</f>
        <v>670.90830400000016</v>
      </c>
      <c r="T70" s="93">
        <f>R70*1.1</f>
        <v>737.99913440000023</v>
      </c>
      <c r="U70" s="93">
        <f>S70*1.1</f>
        <v>737.99913440000023</v>
      </c>
      <c r="V70" s="94">
        <f>'Tariffs July 2018'!BI50</f>
        <v>0</v>
      </c>
      <c r="W70" s="94" t="str">
        <f>'Tariffs July 2018'!BJ50</f>
        <v>n</v>
      </c>
      <c r="X70" s="95">
        <f>'Tariffs July 2018'!G50</f>
        <v>41822</v>
      </c>
      <c r="Y70" s="112"/>
      <c r="Z70" s="112"/>
      <c r="AA70" s="112"/>
      <c r="AB70" s="112"/>
      <c r="AC70" s="112"/>
      <c r="AD70" s="112"/>
      <c r="AE70" s="112"/>
      <c r="AF70" s="112"/>
      <c r="AG70" s="112"/>
      <c r="AH70" s="112"/>
      <c r="AI70" s="112"/>
      <c r="AJ70" s="112"/>
      <c r="AK70" s="112"/>
    </row>
    <row r="71" spans="1:103" ht="14" x14ac:dyDescent="0.15">
      <c r="A71" s="89" t="str">
        <f>'Tariffs July 2018'!K51</f>
        <v>Click Energy</v>
      </c>
      <c r="B71" s="36" t="str">
        <f>'Tariffs July 2018'!L51</f>
        <v>Solar Bright</v>
      </c>
      <c r="C71" s="90">
        <f>91*'Tariffs July 2018'!M51/100</f>
        <v>105.46899999999999</v>
      </c>
      <c r="D71" s="90">
        <f>$K$6*'Tariffs July 2018'!N51/100</f>
        <v>63.556822400000001</v>
      </c>
      <c r="E71" s="90">
        <f>$M$6*'Tariffs July 2018'!AH51/100</f>
        <v>129.12211179999997</v>
      </c>
      <c r="F71" s="90">
        <f>$L$6*'Tariffs July 2018'!W51/100</f>
        <v>54.228608999999999</v>
      </c>
      <c r="G71" s="90">
        <f t="shared" ref="G71:G81" si="75">SUM(C71:F71)</f>
        <v>352.37654319999996</v>
      </c>
      <c r="H71" s="90">
        <f t="shared" ref="H71:H81" si="76">(G71-C71)*4</f>
        <v>987.63017279999985</v>
      </c>
      <c r="I71" s="91">
        <f t="shared" ref="I71:I81" si="77">G71*4</f>
        <v>1409.5061727999998</v>
      </c>
      <c r="J71" s="91">
        <f t="shared" ref="J71:J81" si="78">I71*1.1</f>
        <v>1550.45679008</v>
      </c>
      <c r="K71" s="36">
        <f>'Tariffs July 2018'!AW51</f>
        <v>0</v>
      </c>
      <c r="L71" s="36">
        <f>'Tariffs July 2018'!AX51</f>
        <v>0</v>
      </c>
      <c r="M71" s="36">
        <f>'Tariffs July 2018'!AY51</f>
        <v>0</v>
      </c>
      <c r="N71" s="36">
        <f>'Tariffs July 2018'!AZ51</f>
        <v>0</v>
      </c>
      <c r="O71" s="92">
        <f>($F$6*'Tariffs July 2018'!AT51/100)*4</f>
        <v>502.81727999999998</v>
      </c>
      <c r="P71" s="275">
        <f t="shared" ref="P71" si="79">I71</f>
        <v>1409.5061727999998</v>
      </c>
      <c r="Q71" s="275">
        <f>P71-(P71*M71/100)</f>
        <v>1409.5061727999998</v>
      </c>
      <c r="R71" s="275">
        <f t="shared" ref="R71:R81" si="80">P71-O71</f>
        <v>906.68889279999985</v>
      </c>
      <c r="S71" s="275">
        <f t="shared" ref="S71:S81" si="81">Q71-O71</f>
        <v>906.68889279999985</v>
      </c>
      <c r="T71" s="93">
        <f t="shared" ref="T71:U81" si="82">R71*1.1</f>
        <v>997.35778207999988</v>
      </c>
      <c r="U71" s="93">
        <f t="shared" si="82"/>
        <v>997.35778207999988</v>
      </c>
      <c r="V71" s="94">
        <f>'Tariffs July 2018'!BI51</f>
        <v>0</v>
      </c>
      <c r="W71" s="94" t="str">
        <f>'Tariffs July 2018'!BJ51</f>
        <v>n</v>
      </c>
      <c r="X71" s="95">
        <f>'Tariffs July 2018'!G51</f>
        <v>41820</v>
      </c>
      <c r="Y71" s="112"/>
      <c r="Z71" s="112"/>
      <c r="AA71" s="112"/>
      <c r="AB71" s="112"/>
      <c r="AC71" s="112"/>
      <c r="AD71" s="112"/>
      <c r="AE71" s="112"/>
      <c r="AF71" s="112"/>
      <c r="AG71" s="112"/>
      <c r="AH71" s="112"/>
      <c r="AI71" s="112"/>
      <c r="AJ71" s="112"/>
      <c r="AK71" s="112"/>
    </row>
    <row r="72" spans="1:103" ht="14" x14ac:dyDescent="0.15">
      <c r="A72" s="89" t="str">
        <f>'Tariffs July 2018'!K52</f>
        <v>Diamond Energy</v>
      </c>
      <c r="B72" s="36" t="str">
        <f>'Tariffs July 2018'!L52</f>
        <v>Pay on time discount</v>
      </c>
      <c r="C72" s="90">
        <f>91*'Tariffs July 2018'!M52/100</f>
        <v>122.759</v>
      </c>
      <c r="D72" s="90">
        <f>$K$6*'Tariffs July 2018'!N52/100</f>
        <v>50.649074479999996</v>
      </c>
      <c r="E72" s="90">
        <f>$M$6*'Tariffs July 2018'!AH52/100</f>
        <v>113.36234073999998</v>
      </c>
      <c r="F72" s="90">
        <f>$L$6*'Tariffs July 2018'!W52/100</f>
        <v>44.297855499999997</v>
      </c>
      <c r="G72" s="90">
        <f t="shared" si="75"/>
        <v>331.06827071999999</v>
      </c>
      <c r="H72" s="90">
        <f t="shared" si="76"/>
        <v>833.23708287999989</v>
      </c>
      <c r="I72" s="91">
        <f t="shared" si="77"/>
        <v>1324.2730828799999</v>
      </c>
      <c r="J72" s="91">
        <f t="shared" si="78"/>
        <v>1456.7003911680001</v>
      </c>
      <c r="K72" s="36">
        <f>'Tariffs July 2018'!AW52</f>
        <v>0</v>
      </c>
      <c r="L72" s="36">
        <f>'Tariffs July 2018'!AX52</f>
        <v>0</v>
      </c>
      <c r="M72" s="36">
        <f>'Tariffs July 2018'!AY52</f>
        <v>7</v>
      </c>
      <c r="N72" s="36">
        <f>'Tariffs July 2018'!AZ52</f>
        <v>0</v>
      </c>
      <c r="O72" s="92">
        <f>($F$6*'Tariffs July 2018'!AT52/100)*4</f>
        <v>314.26079999999996</v>
      </c>
      <c r="P72" s="275">
        <f>I72</f>
        <v>1324.2730828799999</v>
      </c>
      <c r="Q72" s="275">
        <f>P72-(P72*M72/100)</f>
        <v>1231.5739670783998</v>
      </c>
      <c r="R72" s="275">
        <f t="shared" si="80"/>
        <v>1010.0122828799999</v>
      </c>
      <c r="S72" s="275">
        <f t="shared" si="81"/>
        <v>917.31316707839983</v>
      </c>
      <c r="T72" s="93">
        <f t="shared" si="82"/>
        <v>1111.0135111679999</v>
      </c>
      <c r="U72" s="93">
        <f t="shared" si="82"/>
        <v>1009.0444837862399</v>
      </c>
      <c r="V72" s="94">
        <f>'Tariffs July 2018'!BI52</f>
        <v>0</v>
      </c>
      <c r="W72" s="94" t="str">
        <f>'Tariffs July 2018'!BJ52</f>
        <v>n</v>
      </c>
      <c r="X72" s="95">
        <f>'Tariffs July 2018'!G52</f>
        <v>41851</v>
      </c>
      <c r="Y72" s="112"/>
      <c r="Z72" s="112"/>
      <c r="AA72" s="112"/>
      <c r="AB72" s="112"/>
      <c r="AC72" s="112"/>
      <c r="AD72" s="112"/>
      <c r="AE72" s="112"/>
      <c r="AF72" s="112"/>
      <c r="AG72" s="112"/>
      <c r="AH72" s="112"/>
      <c r="AI72" s="112"/>
      <c r="AJ72" s="112"/>
      <c r="AK72" s="112"/>
    </row>
    <row r="73" spans="1:103" ht="14" x14ac:dyDescent="0.15">
      <c r="A73" s="89" t="str">
        <f>'Tariffs July 2018'!K53</f>
        <v>Dodo Power &amp; Gas</v>
      </c>
      <c r="B73" s="36" t="str">
        <f>'Tariffs July 2018'!L53</f>
        <v>Market offer</v>
      </c>
      <c r="C73" s="90">
        <f>91*'Tariffs July 2018'!M53/100</f>
        <v>105.65100000000001</v>
      </c>
      <c r="D73" s="90">
        <f>$K$6*'Tariffs July 2018'!N53/100</f>
        <v>63.467557199999995</v>
      </c>
      <c r="E73" s="90">
        <f>$M$6*'Tariffs July 2018'!AH53/100</f>
        <v>122.49417069999998</v>
      </c>
      <c r="F73" s="90">
        <f>$L$6*'Tariffs July 2018'!W53/100</f>
        <v>45.525251999999995</v>
      </c>
      <c r="G73" s="90">
        <f t="shared" si="75"/>
        <v>337.1379799</v>
      </c>
      <c r="H73" s="90">
        <f t="shared" si="76"/>
        <v>925.94791959999998</v>
      </c>
      <c r="I73" s="91">
        <f t="shared" si="77"/>
        <v>1348.5519196</v>
      </c>
      <c r="J73" s="91">
        <f t="shared" si="78"/>
        <v>1483.4071115600002</v>
      </c>
      <c r="K73" s="36">
        <f>'Tariffs July 2018'!AW53</f>
        <v>0</v>
      </c>
      <c r="L73" s="36">
        <f>'Tariffs July 2018'!AX53</f>
        <v>0</v>
      </c>
      <c r="M73" s="36">
        <f>'Tariffs July 2018'!AY53</f>
        <v>0</v>
      </c>
      <c r="N73" s="36">
        <f>'Tariffs July 2018'!AZ53</f>
        <v>0</v>
      </c>
      <c r="O73" s="92">
        <f>($F$6*'Tariffs July 2018'!AT53/100)*4</f>
        <v>267.12167999999997</v>
      </c>
      <c r="P73" s="275">
        <f>I73</f>
        <v>1348.5519196</v>
      </c>
      <c r="Q73" s="275">
        <f>P73-(H73*N73/100)</f>
        <v>1348.5519196</v>
      </c>
      <c r="R73" s="275">
        <f t="shared" si="80"/>
        <v>1081.4302396</v>
      </c>
      <c r="S73" s="275">
        <f t="shared" si="81"/>
        <v>1081.4302396</v>
      </c>
      <c r="T73" s="93">
        <f t="shared" si="82"/>
        <v>1189.5732635600002</v>
      </c>
      <c r="U73" s="93">
        <f t="shared" si="82"/>
        <v>1189.5732635600002</v>
      </c>
      <c r="V73" s="94">
        <f>'Tariffs July 2018'!BI53</f>
        <v>0</v>
      </c>
      <c r="W73" s="94" t="str">
        <f>'Tariffs July 2018'!BJ53</f>
        <v>n</v>
      </c>
      <c r="X73" s="95">
        <f>'Tariffs July 2018'!G53</f>
        <v>41692</v>
      </c>
      <c r="Y73" s="112"/>
      <c r="Z73" s="112"/>
      <c r="AA73" s="112"/>
      <c r="AB73" s="112"/>
      <c r="AC73" s="112"/>
      <c r="AD73" s="112"/>
      <c r="AE73" s="112"/>
      <c r="AF73" s="112"/>
      <c r="AG73" s="112"/>
      <c r="AH73" s="112"/>
      <c r="AI73" s="112"/>
      <c r="AJ73" s="112"/>
      <c r="AK73" s="112"/>
    </row>
    <row r="74" spans="1:103" ht="14" x14ac:dyDescent="0.15">
      <c r="A74" s="89" t="str">
        <f>'Tariffs July 2018'!K54</f>
        <v>EnergyAustralia</v>
      </c>
      <c r="B74" s="36" t="str">
        <f>'Tariffs July 2018'!L54</f>
        <v>Anytime Saver</v>
      </c>
      <c r="C74" s="90">
        <f>91*'Tariffs July 2018'!M54/100</f>
        <v>106.10600000000001</v>
      </c>
      <c r="D74" s="90">
        <f>$K$6*'Tariffs July 2018'!N54/100</f>
        <v>62.128579199999983</v>
      </c>
      <c r="E74" s="90">
        <f>$M$6*'Tariffs July 2018'!AH54/100</f>
        <v>114.39335379999999</v>
      </c>
      <c r="F74" s="90">
        <f>$L$6*'Tariffs July 2018'!W54/100</f>
        <v>43.070459</v>
      </c>
      <c r="G74" s="90">
        <f t="shared" si="75"/>
        <v>325.69839200000001</v>
      </c>
      <c r="H74" s="90">
        <f t="shared" si="76"/>
        <v>878.36956800000007</v>
      </c>
      <c r="I74" s="91">
        <f t="shared" si="77"/>
        <v>1302.7935680000001</v>
      </c>
      <c r="J74" s="91">
        <f t="shared" si="78"/>
        <v>1433.0729248000002</v>
      </c>
      <c r="K74" s="36">
        <f>'Tariffs July 2018'!AW54</f>
        <v>0</v>
      </c>
      <c r="L74" s="36">
        <f>'Tariffs July 2018'!AX54</f>
        <v>28</v>
      </c>
      <c r="M74" s="36">
        <f>'Tariffs July 2018'!AY54</f>
        <v>0</v>
      </c>
      <c r="N74" s="36">
        <f>'Tariffs July 2018'!AZ54</f>
        <v>0</v>
      </c>
      <c r="O74" s="92">
        <f>($F$6*'Tariffs July 2018'!AT54/100)*4</f>
        <v>505.95988799999998</v>
      </c>
      <c r="P74" s="275">
        <f>I74-(H74*L74/100)</f>
        <v>1056.85008896</v>
      </c>
      <c r="Q74" s="275">
        <f>P74-(H74*N74/100)</f>
        <v>1056.85008896</v>
      </c>
      <c r="R74" s="275">
        <f t="shared" si="80"/>
        <v>550.89020096000002</v>
      </c>
      <c r="S74" s="275">
        <f t="shared" si="81"/>
        <v>550.89020096000002</v>
      </c>
      <c r="T74" s="93">
        <f t="shared" si="82"/>
        <v>605.97922105600003</v>
      </c>
      <c r="U74" s="93">
        <f t="shared" si="82"/>
        <v>605.97922105600003</v>
      </c>
      <c r="V74" s="94">
        <f>'Tariffs July 2018'!BI54</f>
        <v>0</v>
      </c>
      <c r="W74" s="94" t="str">
        <f>'Tariffs July 2018'!BJ54</f>
        <v>n</v>
      </c>
      <c r="X74" s="95">
        <f>'Tariffs July 2018'!G54</f>
        <v>41821</v>
      </c>
      <c r="Y74" s="112"/>
      <c r="Z74" s="112"/>
      <c r="AA74" s="112"/>
      <c r="AB74" s="112"/>
      <c r="AC74" s="112"/>
      <c r="AD74" s="112"/>
      <c r="AE74" s="112"/>
      <c r="AF74" s="112"/>
      <c r="AG74" s="112"/>
      <c r="AH74" s="112"/>
      <c r="AI74" s="112"/>
      <c r="AJ74" s="112"/>
      <c r="AK74" s="112"/>
    </row>
    <row r="75" spans="1:103" ht="14" x14ac:dyDescent="0.15">
      <c r="A75" s="89" t="str">
        <f>'Tariffs July 2018'!K55</f>
        <v>Energy Locals</v>
      </c>
      <c r="B75" s="36" t="str">
        <f>'Tariffs July 2018'!L55</f>
        <v>Save Me</v>
      </c>
      <c r="C75" s="90">
        <f>91*'Tariffs July 2018'!M55/100</f>
        <v>85.54</v>
      </c>
      <c r="D75" s="90">
        <f>$K$6*'Tariffs July 2018'!N55/100</f>
        <v>53.559119999999993</v>
      </c>
      <c r="E75" s="90">
        <f>$M$6*'Tariffs July 2018'!AH55/100</f>
        <v>112.92047799999999</v>
      </c>
      <c r="F75" s="90">
        <f>$L$6*'Tariffs July 2018'!W55/100</f>
        <v>44.632599999999996</v>
      </c>
      <c r="G75" s="90">
        <f t="shared" si="75"/>
        <v>296.652198</v>
      </c>
      <c r="H75" s="90">
        <f t="shared" si="76"/>
        <v>844.44879199999991</v>
      </c>
      <c r="I75" s="91">
        <f t="shared" si="77"/>
        <v>1186.608792</v>
      </c>
      <c r="J75" s="91">
        <f t="shared" si="78"/>
        <v>1305.2696712000002</v>
      </c>
      <c r="K75" s="36">
        <f>'Tariffs July 2018'!AW55</f>
        <v>0</v>
      </c>
      <c r="L75" s="36">
        <f>'Tariffs July 2018'!AX55</f>
        <v>0</v>
      </c>
      <c r="M75" s="36">
        <f>'Tariffs July 2018'!AY55</f>
        <v>0</v>
      </c>
      <c r="N75" s="36">
        <f>'Tariffs July 2018'!AZ55</f>
        <v>0</v>
      </c>
      <c r="O75" s="92">
        <f>($F$6*'Tariffs July 2018'!AT55/100)*4</f>
        <v>380.25556799999998</v>
      </c>
      <c r="P75" s="275">
        <f t="shared" ref="P75" si="83">I75</f>
        <v>1186.608792</v>
      </c>
      <c r="Q75" s="275">
        <f>P75-(H75*N75/100)</f>
        <v>1186.608792</v>
      </c>
      <c r="R75" s="275">
        <f t="shared" si="80"/>
        <v>806.35322399999995</v>
      </c>
      <c r="S75" s="275">
        <f t="shared" si="81"/>
        <v>806.35322399999995</v>
      </c>
      <c r="T75" s="93">
        <f t="shared" si="82"/>
        <v>886.98854640000002</v>
      </c>
      <c r="U75" s="93">
        <f t="shared" si="82"/>
        <v>886.98854640000002</v>
      </c>
      <c r="V75" s="94">
        <f>'Tariffs July 2018'!BI55</f>
        <v>0</v>
      </c>
      <c r="W75" s="94" t="str">
        <f>'Tariffs July 2018'!BJ55</f>
        <v>n</v>
      </c>
      <c r="X75" s="95">
        <f>'Tariffs July 2018'!G55</f>
        <v>41829</v>
      </c>
      <c r="Y75" s="112"/>
      <c r="Z75" s="112"/>
      <c r="AA75" s="112"/>
      <c r="AB75" s="112"/>
      <c r="AC75" s="112"/>
      <c r="AD75" s="112"/>
      <c r="AE75" s="112"/>
      <c r="AF75" s="112"/>
      <c r="AG75" s="112"/>
      <c r="AH75" s="112"/>
      <c r="AI75" s="112"/>
      <c r="AJ75" s="112"/>
      <c r="AK75" s="112"/>
    </row>
    <row r="76" spans="1:103" ht="14" x14ac:dyDescent="0.15">
      <c r="A76" s="89" t="str">
        <f>'Tariffs July 2018'!K56</f>
        <v>Origin Energy</v>
      </c>
      <c r="B76" s="36" t="str">
        <f>'Tariffs July 2018'!L56</f>
        <v>Solar Boost Plus</v>
      </c>
      <c r="C76" s="90">
        <f>91*'Tariffs July 2018'!M56/100</f>
        <v>108.35369999999999</v>
      </c>
      <c r="D76" s="90">
        <f>$K$6*'Tariffs July 2018'!N56/100</f>
        <v>57.076168879999997</v>
      </c>
      <c r="E76" s="90">
        <f>$M$6*'Tariffs July 2018'!AH56/100</f>
        <v>113.11686143999998</v>
      </c>
      <c r="F76" s="90">
        <f>$L$6*'Tariffs July 2018'!W56/100</f>
        <v>41.731480999999995</v>
      </c>
      <c r="G76" s="90">
        <f t="shared" si="75"/>
        <v>320.27821131999991</v>
      </c>
      <c r="H76" s="90">
        <f t="shared" si="76"/>
        <v>847.69804527999963</v>
      </c>
      <c r="I76" s="91">
        <f t="shared" si="77"/>
        <v>1281.1128452799996</v>
      </c>
      <c r="J76" s="91">
        <f t="shared" si="78"/>
        <v>1409.2241298079998</v>
      </c>
      <c r="K76" s="36">
        <f>'Tariffs July 2018'!AW56</f>
        <v>0</v>
      </c>
      <c r="L76" s="36">
        <f>'Tariffs July 2018'!AX56</f>
        <v>7</v>
      </c>
      <c r="M76" s="36">
        <f>'Tariffs July 2018'!AY56</f>
        <v>0</v>
      </c>
      <c r="N76" s="36">
        <f>'Tariffs July 2018'!AZ56</f>
        <v>0</v>
      </c>
      <c r="O76" s="92">
        <f>($F$6*'Tariffs July 2018'!AT56/100)*4</f>
        <v>502.81727999999998</v>
      </c>
      <c r="P76" s="275">
        <f>I76-(H76*L76/100)</f>
        <v>1221.7739821103996</v>
      </c>
      <c r="Q76" s="275">
        <f>P76-(H76*L76/100)</f>
        <v>1162.4351189407996</v>
      </c>
      <c r="R76" s="275">
        <f t="shared" si="80"/>
        <v>718.95670211039965</v>
      </c>
      <c r="S76" s="275">
        <f t="shared" si="81"/>
        <v>659.61783894079963</v>
      </c>
      <c r="T76" s="93">
        <f t="shared" si="82"/>
        <v>790.8523723214397</v>
      </c>
      <c r="U76" s="93">
        <f t="shared" si="82"/>
        <v>725.57962283487961</v>
      </c>
      <c r="V76" s="94">
        <f>'Tariffs July 2018'!BI56</f>
        <v>0</v>
      </c>
      <c r="W76" s="94" t="str">
        <f>'Tariffs July 2018'!BJ56</f>
        <v>n</v>
      </c>
      <c r="X76" s="95">
        <f>'Tariffs July 2018'!G56</f>
        <v>41820</v>
      </c>
      <c r="Y76" s="112"/>
      <c r="Z76" s="112"/>
      <c r="AA76" s="112"/>
      <c r="AB76" s="112"/>
      <c r="AC76" s="112"/>
      <c r="AD76" s="112"/>
      <c r="AE76" s="112"/>
      <c r="AF76" s="112"/>
      <c r="AG76" s="112"/>
      <c r="AH76" s="112"/>
      <c r="AI76" s="112"/>
      <c r="AJ76" s="112"/>
      <c r="AK76" s="112"/>
    </row>
    <row r="77" spans="1:103" ht="14" x14ac:dyDescent="0.15">
      <c r="A77" s="89" t="str">
        <f>'Tariffs July 2018'!K57</f>
        <v>Sanctuary Energy</v>
      </c>
      <c r="B77" s="36" t="str">
        <f>'Tariffs July 2018'!L57</f>
        <v>Supplementary FIT</v>
      </c>
      <c r="C77" s="90">
        <f>91*'Tariffs July 2018'!M57/100</f>
        <v>116.51639999999999</v>
      </c>
      <c r="D77" s="90">
        <f>$K$6*'Tariffs July 2018'!N57/100</f>
        <v>58.610637668000003</v>
      </c>
      <c r="E77" s="90">
        <f>$M$6*'Tariffs July 2018'!AH57/100</f>
        <v>114.086504675</v>
      </c>
      <c r="F77" s="90">
        <f>$L$6*'Tariffs July 2018'!W57/100</f>
        <v>39.919843766</v>
      </c>
      <c r="G77" s="90">
        <f t="shared" si="75"/>
        <v>329.13338610899996</v>
      </c>
      <c r="H77" s="90">
        <f t="shared" si="76"/>
        <v>850.46794443599993</v>
      </c>
      <c r="I77" s="91">
        <f t="shared" si="77"/>
        <v>1316.5335444359998</v>
      </c>
      <c r="J77" s="91">
        <f t="shared" si="78"/>
        <v>1448.1868988796</v>
      </c>
      <c r="K77" s="36">
        <f>'Tariffs July 2018'!AW57</f>
        <v>0</v>
      </c>
      <c r="L77" s="36">
        <f>'Tariffs July 2018'!AX57</f>
        <v>0</v>
      </c>
      <c r="M77" s="36">
        <f>'Tariffs July 2018'!AY57</f>
        <v>0</v>
      </c>
      <c r="N77" s="36">
        <f>'Tariffs July 2018'!AZ57</f>
        <v>0</v>
      </c>
      <c r="O77" s="92">
        <f>($F$6*'Tariffs July 2018'!AT57/100)*4</f>
        <v>314.26079999999996</v>
      </c>
      <c r="P77" s="275">
        <f t="shared" ref="P77:P79" si="84">I77</f>
        <v>1316.5335444359998</v>
      </c>
      <c r="Q77" s="275">
        <f t="shared" ref="Q77" si="85">P77-(H77*N77/100)</f>
        <v>1316.5335444359998</v>
      </c>
      <c r="R77" s="275">
        <f t="shared" si="80"/>
        <v>1002.2727444359998</v>
      </c>
      <c r="S77" s="275">
        <f t="shared" si="81"/>
        <v>1002.2727444359998</v>
      </c>
      <c r="T77" s="93">
        <f t="shared" si="82"/>
        <v>1102.5000188795998</v>
      </c>
      <c r="U77" s="93">
        <f t="shared" si="82"/>
        <v>1102.5000188795998</v>
      </c>
      <c r="V77" s="94">
        <f>'Tariffs July 2018'!BI57</f>
        <v>0</v>
      </c>
      <c r="W77" s="94" t="str">
        <f>'Tariffs July 2018'!BJ57</f>
        <v>n</v>
      </c>
      <c r="X77" s="95">
        <f>'Tariffs July 2018'!G57</f>
        <v>41455</v>
      </c>
      <c r="Y77" s="112"/>
      <c r="Z77" s="112"/>
      <c r="AA77" s="112"/>
      <c r="AB77" s="112"/>
      <c r="AC77" s="112"/>
      <c r="AD77" s="112"/>
      <c r="AE77" s="112"/>
      <c r="AF77" s="112"/>
      <c r="AG77" s="112"/>
      <c r="AH77" s="112"/>
      <c r="AI77" s="112"/>
      <c r="AJ77" s="112"/>
      <c r="AK77" s="112"/>
    </row>
    <row r="78" spans="1:103" ht="14" x14ac:dyDescent="0.15">
      <c r="A78" s="89" t="str">
        <f>'Tariffs July 2018'!K58</f>
        <v>Simply Energy</v>
      </c>
      <c r="B78" s="36" t="str">
        <f>'Tariffs July 2018'!L58</f>
        <v>Plus</v>
      </c>
      <c r="C78" s="90">
        <f>91*'Tariffs July 2018'!M58/100</f>
        <v>76.367199999999997</v>
      </c>
      <c r="D78" s="90">
        <f>$K$6*'Tariffs July 2018'!N58/100</f>
        <v>73.625936960000004</v>
      </c>
      <c r="E78" s="90">
        <f>$M$6*'Tariffs July 2018'!AH58/100</f>
        <v>128.72934491999999</v>
      </c>
      <c r="F78" s="90">
        <f>$L$6*'Tariffs July 2018'!W58/100</f>
        <v>48.158575399999989</v>
      </c>
      <c r="G78" s="90">
        <f t="shared" si="75"/>
        <v>326.88105728000005</v>
      </c>
      <c r="H78" s="90">
        <f>(G78-C78)*4</f>
        <v>1002.0554291200002</v>
      </c>
      <c r="I78" s="91">
        <f t="shared" si="77"/>
        <v>1307.5242291200002</v>
      </c>
      <c r="J78" s="91">
        <f t="shared" si="78"/>
        <v>1438.2766520320004</v>
      </c>
      <c r="K78" s="36">
        <f>'Tariffs July 2018'!AW58</f>
        <v>0</v>
      </c>
      <c r="L78" s="36">
        <f>'Tariffs July 2018'!AX58</f>
        <v>0</v>
      </c>
      <c r="M78" s="36">
        <f>'Tariffs July 2018'!AY58</f>
        <v>0</v>
      </c>
      <c r="N78" s="36">
        <f>'Tariffs July 2018'!AZ58</f>
        <v>18</v>
      </c>
      <c r="O78" s="92">
        <f>($F$6*'Tariffs July 2018'!AT58/100)*4</f>
        <v>355.11470399999996</v>
      </c>
      <c r="P78" s="275">
        <f t="shared" si="84"/>
        <v>1307.5242291200002</v>
      </c>
      <c r="Q78" s="275">
        <f>P78-(H78*N78/100)</f>
        <v>1127.1542518784001</v>
      </c>
      <c r="R78" s="275">
        <f t="shared" si="80"/>
        <v>952.40952512000024</v>
      </c>
      <c r="S78" s="275">
        <f t="shared" si="81"/>
        <v>772.03954787840019</v>
      </c>
      <c r="T78" s="93">
        <f t="shared" si="82"/>
        <v>1047.6504776320003</v>
      </c>
      <c r="U78" s="93">
        <f t="shared" si="82"/>
        <v>849.24350266624026</v>
      </c>
      <c r="V78" s="94">
        <f>'Tariffs July 2018'!BI58</f>
        <v>0</v>
      </c>
      <c r="W78" s="94" t="str">
        <f>'Tariffs July 2018'!BJ58</f>
        <v>n</v>
      </c>
      <c r="X78" s="95">
        <f>'Tariffs July 2018'!G58</f>
        <v>41772</v>
      </c>
      <c r="Y78" s="112"/>
      <c r="Z78" s="112"/>
      <c r="AA78" s="112"/>
      <c r="AB78" s="112"/>
      <c r="AC78" s="112"/>
      <c r="AD78" s="112"/>
      <c r="AE78" s="112"/>
      <c r="AF78" s="112"/>
      <c r="AG78" s="112"/>
      <c r="AH78" s="112"/>
      <c r="AI78" s="112"/>
      <c r="AJ78" s="112"/>
      <c r="AK78" s="112"/>
    </row>
    <row r="79" spans="1:103" ht="14" x14ac:dyDescent="0.15">
      <c r="A79" s="89" t="str">
        <f>'Tariffs July 2018'!K59</f>
        <v>Mojo Power</v>
      </c>
      <c r="B79" s="36" t="str">
        <f>'Tariffs July 2018'!L59</f>
        <v>Connect</v>
      </c>
      <c r="C79" s="90">
        <f>91*'Tariffs July 2018'!M59/100</f>
        <v>160.4239</v>
      </c>
      <c r="D79" s="90">
        <f>$K$6*'Tariffs July 2018'!N59/100</f>
        <v>62.253550479999994</v>
      </c>
      <c r="E79" s="90">
        <f>$M$6*'Tariffs July 2018'!AH59/100</f>
        <v>114.98250411999999</v>
      </c>
      <c r="F79" s="90">
        <f>$L$6*'Tariffs July 2018'!W59/100</f>
        <v>35.125856200000001</v>
      </c>
      <c r="G79" s="90">
        <f t="shared" si="75"/>
        <v>372.78581079999998</v>
      </c>
      <c r="H79" s="90">
        <f t="shared" si="76"/>
        <v>849.4476431999999</v>
      </c>
      <c r="I79" s="91">
        <f t="shared" si="77"/>
        <v>1491.1432431999999</v>
      </c>
      <c r="J79" s="91">
        <f t="shared" si="78"/>
        <v>1640.2575675200001</v>
      </c>
      <c r="K79" s="36">
        <f>'Tariffs July 2018'!AW59</f>
        <v>0</v>
      </c>
      <c r="L79" s="36">
        <f>'Tariffs July 2018'!AX59</f>
        <v>0</v>
      </c>
      <c r="M79" s="36">
        <f>'Tariffs July 2018'!AY59</f>
        <v>0</v>
      </c>
      <c r="N79" s="36">
        <f>'Tariffs July 2018'!AZ59</f>
        <v>0</v>
      </c>
      <c r="O79" s="92">
        <f>($F$6*'Tariffs July 2018'!AT59/100)*4</f>
        <v>628.52159999999992</v>
      </c>
      <c r="P79" s="275">
        <f t="shared" si="84"/>
        <v>1491.1432431999999</v>
      </c>
      <c r="Q79" s="275">
        <f>P79-(H79*N79/100)</f>
        <v>1491.1432431999999</v>
      </c>
      <c r="R79" s="275">
        <f t="shared" si="80"/>
        <v>862.62164319999999</v>
      </c>
      <c r="S79" s="275">
        <f t="shared" si="81"/>
        <v>862.62164319999999</v>
      </c>
      <c r="T79" s="93">
        <f t="shared" si="82"/>
        <v>948.88380752000012</v>
      </c>
      <c r="U79" s="93">
        <f t="shared" si="82"/>
        <v>948.88380752000012</v>
      </c>
      <c r="V79" s="94">
        <f>'Tariffs July 2018'!BI59</f>
        <v>0</v>
      </c>
      <c r="W79" s="94" t="str">
        <f>'Tariffs July 2018'!BJ59</f>
        <v>n</v>
      </c>
      <c r="X79" s="95">
        <f>'Tariffs July 2018'!G59</f>
        <v>41608</v>
      </c>
      <c r="Y79" s="112"/>
      <c r="Z79" s="112"/>
      <c r="AA79" s="112"/>
      <c r="AB79" s="112"/>
      <c r="AC79" s="112"/>
      <c r="AD79" s="112"/>
      <c r="AE79" s="112"/>
      <c r="AF79" s="112"/>
      <c r="AG79" s="112"/>
      <c r="AH79" s="112"/>
      <c r="AI79" s="112"/>
      <c r="AJ79" s="112"/>
      <c r="AK79" s="112"/>
    </row>
    <row r="80" spans="1:103" s="106" customFormat="1" ht="14" x14ac:dyDescent="0.15">
      <c r="A80" s="89" t="str">
        <f>'Tariffs July 2018'!K60</f>
        <v>Powershop</v>
      </c>
      <c r="B80" s="36" t="str">
        <f>'Tariffs July 2018'!L60</f>
        <v>Power Saver</v>
      </c>
      <c r="C80" s="90">
        <f>91*'Tariffs July 2018'!M60/100</f>
        <v>91.964600000000004</v>
      </c>
      <c r="D80" s="90">
        <f>$K$6*'Tariffs July 2018'!N60/100</f>
        <v>53.68409127999999</v>
      </c>
      <c r="E80" s="90">
        <f>$M$6*'Tariffs July 2018'!AH60/100</f>
        <v>109.28738435999999</v>
      </c>
      <c r="F80" s="90">
        <f>$L$6*'Tariffs July 2018'!W60/100</f>
        <v>42.9588775</v>
      </c>
      <c r="G80" s="90">
        <f t="shared" si="75"/>
        <v>297.89495313999998</v>
      </c>
      <c r="H80" s="90">
        <f t="shared" si="76"/>
        <v>823.72141255999986</v>
      </c>
      <c r="I80" s="91">
        <f t="shared" si="77"/>
        <v>1191.5798125599999</v>
      </c>
      <c r="J80" s="91">
        <f t="shared" si="78"/>
        <v>1310.737793816</v>
      </c>
      <c r="K80" s="36">
        <f>'Tariffs July 2018'!AW60</f>
        <v>0</v>
      </c>
      <c r="L80" s="36">
        <f>'Tariffs July 2018'!AX60</f>
        <v>0</v>
      </c>
      <c r="M80" s="36">
        <f>'Tariffs July 2018'!AY60</f>
        <v>12</v>
      </c>
      <c r="N80" s="36">
        <f>'Tariffs July 2018'!AZ60</f>
        <v>0</v>
      </c>
      <c r="O80" s="92">
        <f>($F$6*'Tariffs July 2018'!AT60/100)*4</f>
        <v>298.54775999999998</v>
      </c>
      <c r="P80" s="275">
        <f>I80-(I80*K80/100)</f>
        <v>1191.5798125599999</v>
      </c>
      <c r="Q80" s="275">
        <f>P80-(P80*M80/100)</f>
        <v>1048.5902350527999</v>
      </c>
      <c r="R80" s="275">
        <f t="shared" si="80"/>
        <v>893.03205256000001</v>
      </c>
      <c r="S80" s="275">
        <f t="shared" si="81"/>
        <v>750.0424750528</v>
      </c>
      <c r="T80" s="93">
        <f t="shared" si="82"/>
        <v>982.33525781600008</v>
      </c>
      <c r="U80" s="93">
        <f t="shared" si="82"/>
        <v>825.04672255808009</v>
      </c>
      <c r="V80" s="94">
        <f>'Tariffs July 2018'!BI60</f>
        <v>0</v>
      </c>
      <c r="W80" s="94" t="str">
        <f>'Tariffs July 2018'!BJ60</f>
        <v>n</v>
      </c>
      <c r="X80" s="95">
        <f>'Tariffs July 2018'!G60</f>
        <v>41820</v>
      </c>
      <c r="Y80" s="112"/>
      <c r="Z80" s="112"/>
      <c r="AA80" s="112"/>
      <c r="AB80" s="112"/>
      <c r="AC80" s="112"/>
      <c r="AD80" s="112"/>
      <c r="AE80" s="112"/>
      <c r="AF80" s="112"/>
      <c r="AG80" s="112"/>
      <c r="AH80" s="112"/>
      <c r="AI80" s="112"/>
      <c r="AJ80" s="112"/>
      <c r="AK80" s="112"/>
      <c r="AL80" s="113"/>
      <c r="AM80" s="113"/>
      <c r="AN80" s="113"/>
      <c r="AO80" s="113"/>
      <c r="AP80" s="113"/>
      <c r="AQ80" s="113"/>
      <c r="AR80" s="113"/>
      <c r="AS80" s="113"/>
      <c r="AT80" s="113"/>
      <c r="AU80" s="113"/>
      <c r="AV80" s="113"/>
      <c r="AW80" s="113"/>
      <c r="AX80" s="113"/>
      <c r="AY80" s="113"/>
      <c r="AZ80" s="113"/>
      <c r="BA80" s="113"/>
      <c r="BB80" s="113"/>
      <c r="BC80" s="113"/>
      <c r="BD80" s="113"/>
      <c r="BE80" s="113"/>
      <c r="BF80" s="113"/>
      <c r="BG80" s="113"/>
      <c r="BH80" s="113"/>
      <c r="BI80" s="113"/>
      <c r="BJ80" s="113"/>
      <c r="BK80" s="113"/>
      <c r="BL80" s="113"/>
      <c r="BM80" s="113"/>
      <c r="BN80" s="113"/>
      <c r="BO80" s="113"/>
      <c r="BP80" s="113"/>
      <c r="BQ80" s="113"/>
      <c r="BR80" s="113"/>
      <c r="BS80" s="113"/>
      <c r="BT80" s="113"/>
      <c r="BU80" s="113"/>
      <c r="BV80" s="113"/>
      <c r="BW80" s="113"/>
      <c r="BX80" s="113"/>
      <c r="BY80" s="113"/>
      <c r="BZ80" s="113"/>
      <c r="CA80" s="113"/>
      <c r="CB80" s="113"/>
      <c r="CC80" s="113"/>
      <c r="CD80" s="113"/>
      <c r="CE80" s="113"/>
      <c r="CF80" s="113"/>
      <c r="CG80" s="113"/>
      <c r="CH80" s="113"/>
      <c r="CI80" s="113"/>
      <c r="CJ80" s="113"/>
      <c r="CK80" s="113"/>
      <c r="CL80" s="113"/>
      <c r="CM80" s="113"/>
      <c r="CN80" s="113"/>
      <c r="CO80" s="113"/>
      <c r="CP80" s="113"/>
      <c r="CQ80" s="113"/>
      <c r="CR80" s="113"/>
      <c r="CS80" s="113"/>
      <c r="CT80" s="113"/>
      <c r="CU80" s="113"/>
      <c r="CV80" s="113"/>
      <c r="CW80" s="113"/>
      <c r="CX80" s="113"/>
      <c r="CY80" s="113"/>
    </row>
    <row r="81" spans="1:103" s="106" customFormat="1" ht="14" x14ac:dyDescent="0.15">
      <c r="A81" s="89" t="str">
        <f>'Tariffs July 2018'!K61</f>
        <v>Red Energy</v>
      </c>
      <c r="B81" s="36" t="str">
        <f>'Tariffs July 2018'!L61</f>
        <v>Easy Saver</v>
      </c>
      <c r="C81" s="90">
        <f>91*'Tariffs July 2018'!M61/100</f>
        <v>118.48199999999999</v>
      </c>
      <c r="D81" s="90">
        <f>$K$6*'Tariffs July 2018'!N61/100</f>
        <v>56.594136799999994</v>
      </c>
      <c r="E81" s="90">
        <f>$M$6*'Tariffs July 2018'!AH61/100</f>
        <v>104.08322319999998</v>
      </c>
      <c r="F81" s="90">
        <f>$L$6*'Tariffs July 2018'!W61/100</f>
        <v>41.731480999999995</v>
      </c>
      <c r="G81" s="90">
        <f t="shared" si="75"/>
        <v>320.89084099999991</v>
      </c>
      <c r="H81" s="90">
        <f t="shared" si="76"/>
        <v>809.63536399999975</v>
      </c>
      <c r="I81" s="91">
        <f t="shared" si="77"/>
        <v>1283.5633639999996</v>
      </c>
      <c r="J81" s="91">
        <f t="shared" si="78"/>
        <v>1411.9197003999998</v>
      </c>
      <c r="K81" s="36">
        <f>'Tariffs July 2018'!AW61</f>
        <v>0</v>
      </c>
      <c r="L81" s="36">
        <f>'Tariffs July 2018'!AX61</f>
        <v>0</v>
      </c>
      <c r="M81" s="36">
        <f>'Tariffs July 2018'!AY61</f>
        <v>10</v>
      </c>
      <c r="N81" s="36">
        <f>'Tariffs July 2018'!AZ61</f>
        <v>0</v>
      </c>
      <c r="O81" s="92">
        <f>($F$6*'Tariffs July 2018'!AT61/100)*4</f>
        <v>361.39992000000001</v>
      </c>
      <c r="P81" s="275">
        <f t="shared" ref="P81" si="86">I81</f>
        <v>1283.5633639999996</v>
      </c>
      <c r="Q81" s="275">
        <f>P81-(P81*M81/100)</f>
        <v>1155.2070275999997</v>
      </c>
      <c r="R81" s="275">
        <f t="shared" si="80"/>
        <v>922.16344399999957</v>
      </c>
      <c r="S81" s="275">
        <f t="shared" si="81"/>
        <v>793.80710759999965</v>
      </c>
      <c r="T81" s="93">
        <f t="shared" si="82"/>
        <v>1014.3797883999996</v>
      </c>
      <c r="U81" s="93">
        <f t="shared" si="82"/>
        <v>873.18781835999971</v>
      </c>
      <c r="V81" s="94">
        <f>'Tariffs July 2018'!BI61</f>
        <v>0</v>
      </c>
      <c r="W81" s="94" t="str">
        <f>'Tariffs July 2018'!BJ61</f>
        <v>n</v>
      </c>
      <c r="X81" s="95">
        <f>'Tariffs July 2018'!G61</f>
        <v>41820</v>
      </c>
      <c r="Y81" s="112"/>
      <c r="Z81" s="112"/>
      <c r="AA81" s="112"/>
      <c r="AB81" s="112"/>
      <c r="AC81" s="112"/>
      <c r="AD81" s="112"/>
      <c r="AE81" s="112"/>
      <c r="AF81" s="112"/>
      <c r="AG81" s="112"/>
      <c r="AH81" s="112"/>
      <c r="AI81" s="112"/>
      <c r="AJ81" s="112"/>
      <c r="AK81" s="112"/>
      <c r="AL81" s="113"/>
      <c r="AM81" s="113"/>
      <c r="AN81" s="113"/>
      <c r="AO81" s="113"/>
      <c r="AP81" s="113"/>
      <c r="AQ81" s="113"/>
      <c r="AR81" s="113"/>
      <c r="AS81" s="113"/>
      <c r="AT81" s="113"/>
      <c r="AU81" s="113"/>
      <c r="AV81" s="113"/>
      <c r="AW81" s="113"/>
      <c r="AX81" s="113"/>
      <c r="AY81" s="113"/>
      <c r="AZ81" s="113"/>
      <c r="BA81" s="113"/>
      <c r="BB81" s="113"/>
      <c r="BC81" s="113"/>
      <c r="BD81" s="113"/>
      <c r="BE81" s="113"/>
      <c r="BF81" s="113"/>
      <c r="BG81" s="113"/>
      <c r="BH81" s="113"/>
      <c r="BI81" s="113"/>
      <c r="BJ81" s="113"/>
      <c r="BK81" s="113"/>
      <c r="BL81" s="113"/>
      <c r="BM81" s="113"/>
      <c r="BN81" s="113"/>
      <c r="BO81" s="113"/>
      <c r="BP81" s="113"/>
      <c r="BQ81" s="113"/>
      <c r="BR81" s="113"/>
      <c r="BS81" s="113"/>
      <c r="BT81" s="113"/>
      <c r="BU81" s="113"/>
      <c r="BV81" s="113"/>
      <c r="BW81" s="113"/>
      <c r="BX81" s="113"/>
      <c r="BY81" s="113"/>
      <c r="BZ81" s="113"/>
      <c r="CA81" s="113"/>
      <c r="CB81" s="113"/>
      <c r="CC81" s="113"/>
      <c r="CD81" s="113"/>
      <c r="CE81" s="113"/>
      <c r="CF81" s="113"/>
      <c r="CG81" s="113"/>
      <c r="CH81" s="113"/>
      <c r="CI81" s="113"/>
      <c r="CJ81" s="113"/>
      <c r="CK81" s="113"/>
      <c r="CL81" s="113"/>
      <c r="CM81" s="113"/>
      <c r="CN81" s="113"/>
      <c r="CO81" s="113"/>
      <c r="CP81" s="113"/>
      <c r="CQ81" s="113"/>
      <c r="CR81" s="113"/>
      <c r="CS81" s="113"/>
      <c r="CT81" s="113"/>
      <c r="CU81" s="113"/>
      <c r="CV81" s="113"/>
      <c r="CW81" s="113"/>
      <c r="CX81" s="113"/>
      <c r="CY81" s="113"/>
    </row>
    <row r="82" spans="1:103" s="106" customFormat="1" ht="14" x14ac:dyDescent="0.15">
      <c r="A82" s="89" t="str">
        <f>'Tariffs July 2018'!K62</f>
        <v>Amaysim</v>
      </c>
      <c r="B82" s="36" t="str">
        <f>'Tariffs July 2018'!L62</f>
        <v>Solar 4</v>
      </c>
      <c r="C82" s="90">
        <f>91*'Tariffs July 2018'!M62/100</f>
        <v>105.46899999999999</v>
      </c>
      <c r="D82" s="90">
        <f>$K$6*'Tariffs July 2018'!N62/100</f>
        <v>63.556822400000001</v>
      </c>
      <c r="E82" s="90">
        <f>$M$6*'Tariffs July 2018'!AH62/100</f>
        <v>129.12211179999997</v>
      </c>
      <c r="F82" s="90">
        <f>$L$6*'Tariffs July 2018'!W62/100</f>
        <v>54.228608999999999</v>
      </c>
      <c r="G82" s="90">
        <f t="shared" ref="G82" si="87">SUM(C82:F82)</f>
        <v>352.37654319999996</v>
      </c>
      <c r="H82" s="90">
        <f t="shared" ref="H82" si="88">(G82-C82)*4</f>
        <v>987.63017279999985</v>
      </c>
      <c r="I82" s="91">
        <f t="shared" ref="I82" si="89">G82*4</f>
        <v>1409.5061727999998</v>
      </c>
      <c r="J82" s="91">
        <f t="shared" ref="J82" si="90">I82*1.1</f>
        <v>1550.45679008</v>
      </c>
      <c r="K82" s="36">
        <f>'Tariffs July 2018'!AW62</f>
        <v>0</v>
      </c>
      <c r="L82" s="36">
        <f>'Tariffs July 2018'!AX62</f>
        <v>0</v>
      </c>
      <c r="M82" s="36">
        <f>'Tariffs July 2018'!AY62</f>
        <v>5</v>
      </c>
      <c r="N82" s="36">
        <f>'Tariffs July 2018'!AZ62</f>
        <v>0</v>
      </c>
      <c r="O82" s="92">
        <f>($F$6*'Tariffs July 2018'!AT62/100)*4</f>
        <v>439.96511999999996</v>
      </c>
      <c r="P82" s="275">
        <f>I82-(I82*K82/100)</f>
        <v>1409.5061727999998</v>
      </c>
      <c r="Q82" s="275">
        <f>P82-(P82*M82/100)</f>
        <v>1339.0308641599997</v>
      </c>
      <c r="R82" s="275">
        <f t="shared" ref="R82" si="91">P82-O82</f>
        <v>969.54105279999987</v>
      </c>
      <c r="S82" s="275">
        <f t="shared" ref="S82" si="92">Q82-O82</f>
        <v>899.06574415999978</v>
      </c>
      <c r="T82" s="93">
        <f t="shared" ref="T82" si="93">R82*1.1</f>
        <v>1066.49515808</v>
      </c>
      <c r="U82" s="93">
        <f t="shared" ref="U82" si="94">S82*1.1</f>
        <v>988.97231857599979</v>
      </c>
      <c r="V82" s="94">
        <f>'Tariffs July 2018'!BI62</f>
        <v>0</v>
      </c>
      <c r="W82" s="94" t="str">
        <f>'Tariffs July 2018'!BJ62</f>
        <v>n</v>
      </c>
      <c r="X82" s="95">
        <f>'Tariffs July 2018'!G62</f>
        <v>41820</v>
      </c>
      <c r="Y82" s="112"/>
      <c r="Z82" s="112"/>
      <c r="AA82" s="112"/>
      <c r="AB82" s="112"/>
      <c r="AC82" s="112"/>
      <c r="AD82" s="112"/>
      <c r="AE82" s="112"/>
      <c r="AF82" s="112"/>
      <c r="AG82" s="112"/>
      <c r="AH82" s="112"/>
      <c r="AI82" s="112"/>
      <c r="AJ82" s="112"/>
      <c r="AK82" s="112"/>
      <c r="AL82" s="113"/>
      <c r="AM82" s="113"/>
      <c r="AN82" s="113"/>
      <c r="AO82" s="113"/>
      <c r="AP82" s="113"/>
      <c r="AQ82" s="113"/>
      <c r="AR82" s="113"/>
      <c r="AS82" s="113"/>
      <c r="AT82" s="113"/>
      <c r="AU82" s="113"/>
      <c r="AV82" s="113"/>
      <c r="AW82" s="113"/>
      <c r="AX82" s="113"/>
      <c r="AY82" s="113"/>
      <c r="AZ82" s="113"/>
      <c r="BA82" s="113"/>
      <c r="BB82" s="113"/>
      <c r="BC82" s="113"/>
      <c r="BD82" s="113"/>
      <c r="BE82" s="113"/>
      <c r="BF82" s="113"/>
      <c r="BG82" s="113"/>
      <c r="BH82" s="113"/>
      <c r="BI82" s="113"/>
      <c r="BJ82" s="113"/>
      <c r="BK82" s="113"/>
      <c r="BL82" s="113"/>
      <c r="BM82" s="113"/>
      <c r="BN82" s="113"/>
      <c r="BO82" s="113"/>
      <c r="BP82" s="113"/>
      <c r="BQ82" s="113"/>
      <c r="BR82" s="113"/>
      <c r="BS82" s="113"/>
      <c r="BT82" s="113"/>
      <c r="BU82" s="113"/>
      <c r="BV82" s="113"/>
      <c r="BW82" s="113"/>
      <c r="BX82" s="113"/>
      <c r="BY82" s="113"/>
      <c r="BZ82" s="113"/>
      <c r="CA82" s="113"/>
      <c r="CB82" s="113"/>
      <c r="CC82" s="113"/>
      <c r="CD82" s="113"/>
      <c r="CE82" s="113"/>
      <c r="CF82" s="113"/>
      <c r="CG82" s="113"/>
      <c r="CH82" s="113"/>
      <c r="CI82" s="113"/>
      <c r="CJ82" s="113"/>
      <c r="CK82" s="113"/>
      <c r="CL82" s="113"/>
      <c r="CM82" s="113"/>
      <c r="CN82" s="113"/>
      <c r="CO82" s="113"/>
      <c r="CP82" s="113"/>
      <c r="CQ82" s="113"/>
      <c r="CR82" s="113"/>
      <c r="CS82" s="113"/>
      <c r="CT82" s="113"/>
      <c r="CU82" s="113"/>
      <c r="CV82" s="113"/>
      <c r="CW82" s="113"/>
      <c r="CX82" s="113"/>
      <c r="CY82" s="113"/>
    </row>
    <row r="83" spans="1:103" s="106" customFormat="1" ht="15" thickBot="1" x14ac:dyDescent="0.2">
      <c r="A83" s="96" t="str">
        <f>'Tariffs July 2018'!K63</f>
        <v>Alinta Energy</v>
      </c>
      <c r="B83" s="97" t="str">
        <f>'Tariffs July 2018'!L63</f>
        <v>Home Saver Plus</v>
      </c>
      <c r="C83" s="98">
        <f>91*'Tariffs July 2018'!M63/100</f>
        <v>95.941300000000012</v>
      </c>
      <c r="D83" s="98">
        <f>$K$6*'Tariffs July 2018'!N63/100</f>
        <v>62.485639999999997</v>
      </c>
      <c r="E83" s="98">
        <f>$M$6*'Tariffs July 2018'!AH63/100</f>
        <v>127.64923599999999</v>
      </c>
      <c r="F83" s="98">
        <f>$L$6*'Tariffs July 2018'!W63/100</f>
        <v>49.095859999999995</v>
      </c>
      <c r="G83" s="98">
        <f t="shared" ref="G83" si="95">SUM(C83:F83)</f>
        <v>335.17203599999999</v>
      </c>
      <c r="H83" s="98">
        <f t="shared" ref="H83" si="96">(G83-C83)*4</f>
        <v>956.92294399999992</v>
      </c>
      <c r="I83" s="99">
        <f t="shared" ref="I83" si="97">G83*4</f>
        <v>1340.688144</v>
      </c>
      <c r="J83" s="99">
        <f t="shared" ref="J83" si="98">I83*1.1</f>
        <v>1474.7569584</v>
      </c>
      <c r="K83" s="97">
        <f>'Tariffs July 2018'!AW63</f>
        <v>0</v>
      </c>
      <c r="L83" s="97">
        <f>'Tariffs July 2018'!AX63</f>
        <v>0</v>
      </c>
      <c r="M83" s="97">
        <f>'Tariffs July 2018'!AY63</f>
        <v>0</v>
      </c>
      <c r="N83" s="97">
        <f>'Tariffs July 2018'!AZ63</f>
        <v>28</v>
      </c>
      <c r="O83" s="100">
        <f>($F$6*'Tariffs July 2018'!AT63/100)*4</f>
        <v>345.68687999999997</v>
      </c>
      <c r="P83" s="276">
        <f t="shared" ref="P83" si="99">I83</f>
        <v>1340.688144</v>
      </c>
      <c r="Q83" s="276">
        <f>P83-(H83*N83/100)</f>
        <v>1072.74971968</v>
      </c>
      <c r="R83" s="276">
        <f t="shared" ref="R83" si="100">P83-O83</f>
        <v>995.00126399999999</v>
      </c>
      <c r="S83" s="276">
        <f t="shared" ref="S83" si="101">Q83-O83</f>
        <v>727.06283968000002</v>
      </c>
      <c r="T83" s="101">
        <f t="shared" ref="T83" si="102">R83*1.1</f>
        <v>1094.5013904</v>
      </c>
      <c r="U83" s="101">
        <f t="shared" ref="U83" si="103">S83*1.1</f>
        <v>799.76912364800012</v>
      </c>
      <c r="V83" s="102">
        <f>'Tariffs July 2018'!BI63</f>
        <v>0</v>
      </c>
      <c r="W83" s="102" t="str">
        <f>'Tariffs July 2018'!BJ63</f>
        <v>n</v>
      </c>
      <c r="X83" s="103">
        <f>'Tariffs July 2018'!G63</f>
        <v>41680</v>
      </c>
      <c r="Y83" s="112"/>
      <c r="Z83" s="112"/>
      <c r="AA83" s="112"/>
      <c r="AB83" s="112"/>
      <c r="AC83" s="112"/>
      <c r="AD83" s="112"/>
      <c r="AE83" s="112"/>
      <c r="AF83" s="112"/>
      <c r="AG83" s="112"/>
      <c r="AH83" s="112"/>
      <c r="AI83" s="112"/>
      <c r="AJ83" s="112"/>
      <c r="AK83" s="112"/>
      <c r="AL83" s="113"/>
      <c r="AM83" s="113"/>
      <c r="AN83" s="113"/>
      <c r="AO83" s="113"/>
      <c r="AP83" s="113"/>
      <c r="AQ83" s="113"/>
      <c r="AR83" s="113"/>
      <c r="AS83" s="113"/>
      <c r="AT83" s="113"/>
      <c r="AU83" s="113"/>
      <c r="AV83" s="113"/>
      <c r="AW83" s="113"/>
      <c r="AX83" s="113"/>
      <c r="AY83" s="113"/>
      <c r="AZ83" s="113"/>
      <c r="BA83" s="113"/>
      <c r="BB83" s="113"/>
      <c r="BC83" s="113"/>
      <c r="BD83" s="113"/>
      <c r="BE83" s="113"/>
      <c r="BF83" s="113"/>
      <c r="BG83" s="113"/>
      <c r="BH83" s="113"/>
      <c r="BI83" s="113"/>
      <c r="BJ83" s="113"/>
      <c r="BK83" s="113"/>
      <c r="BL83" s="113"/>
      <c r="BM83" s="113"/>
      <c r="BN83" s="113"/>
      <c r="BO83" s="113"/>
      <c r="BP83" s="113"/>
      <c r="BQ83" s="113"/>
      <c r="BR83" s="113"/>
      <c r="BS83" s="113"/>
      <c r="BT83" s="113"/>
      <c r="BU83" s="113"/>
      <c r="BV83" s="113"/>
      <c r="BW83" s="113"/>
      <c r="BX83" s="113"/>
      <c r="BY83" s="113"/>
      <c r="BZ83" s="113"/>
      <c r="CA83" s="113"/>
      <c r="CB83" s="113"/>
      <c r="CC83" s="113"/>
      <c r="CD83" s="113"/>
      <c r="CE83" s="113"/>
      <c r="CF83" s="113"/>
      <c r="CG83" s="113"/>
      <c r="CH83" s="113"/>
      <c r="CI83" s="113"/>
      <c r="CJ83" s="113"/>
      <c r="CK83" s="113"/>
      <c r="CL83" s="113"/>
      <c r="CM83" s="113"/>
      <c r="CN83" s="113"/>
      <c r="CO83" s="113"/>
      <c r="CP83" s="113"/>
      <c r="CQ83" s="113"/>
      <c r="CR83" s="113"/>
      <c r="CS83" s="113"/>
      <c r="CT83" s="113"/>
      <c r="CU83" s="113"/>
      <c r="CV83" s="113"/>
      <c r="CW83" s="113"/>
      <c r="CX83" s="113"/>
      <c r="CY83" s="113"/>
    </row>
    <row r="84" spans="1:103" s="113" customFormat="1" ht="14" x14ac:dyDescent="0.15">
      <c r="X84" s="112"/>
      <c r="Y84" s="112"/>
      <c r="Z84" s="112"/>
      <c r="AA84" s="112"/>
      <c r="AB84" s="112"/>
      <c r="AC84" s="112"/>
      <c r="AD84" s="112"/>
      <c r="AE84" s="112"/>
      <c r="AF84" s="112"/>
      <c r="AG84" s="112"/>
      <c r="AH84" s="112"/>
      <c r="AI84" s="112"/>
      <c r="AJ84" s="112"/>
      <c r="AK84" s="112"/>
    </row>
    <row r="85" spans="1:103" s="113" customFormat="1" ht="14" x14ac:dyDescent="0.15">
      <c r="X85" s="112"/>
      <c r="Y85" s="112"/>
      <c r="Z85" s="112"/>
      <c r="AA85" s="112"/>
      <c r="AB85" s="112"/>
      <c r="AC85" s="112"/>
      <c r="AD85" s="112"/>
      <c r="AE85" s="112"/>
      <c r="AF85" s="112"/>
      <c r="AG85" s="112"/>
      <c r="AH85" s="112"/>
      <c r="AI85" s="112"/>
      <c r="AJ85" s="112"/>
      <c r="AK85" s="112"/>
    </row>
    <row r="86" spans="1:103" s="113" customFormat="1" ht="14" x14ac:dyDescent="0.15">
      <c r="X86" s="112"/>
      <c r="Y86" s="112"/>
      <c r="Z86" s="112"/>
      <c r="AA86" s="112"/>
      <c r="AB86" s="112"/>
      <c r="AC86" s="112"/>
      <c r="AD86" s="112"/>
      <c r="AE86" s="112"/>
      <c r="AF86" s="112"/>
      <c r="AG86" s="112"/>
      <c r="AH86" s="112"/>
      <c r="AI86" s="112"/>
      <c r="AJ86" s="112"/>
      <c r="AK86" s="112"/>
    </row>
    <row r="87" spans="1:103" s="113" customFormat="1" ht="14" x14ac:dyDescent="0.15">
      <c r="X87" s="112"/>
      <c r="Y87" s="112"/>
      <c r="Z87" s="112"/>
      <c r="AA87" s="112"/>
      <c r="AB87" s="112"/>
      <c r="AC87" s="112"/>
      <c r="AD87" s="112"/>
      <c r="AE87" s="112"/>
      <c r="AF87" s="112"/>
      <c r="AG87" s="112"/>
      <c r="AH87" s="112"/>
      <c r="AI87" s="112"/>
      <c r="AJ87" s="112"/>
      <c r="AK87" s="112"/>
    </row>
    <row r="88" spans="1:103" s="113" customFormat="1" ht="14" x14ac:dyDescent="0.15">
      <c r="X88" s="112"/>
      <c r="Y88" s="112"/>
      <c r="Z88" s="112"/>
      <c r="AA88" s="112"/>
      <c r="AB88" s="112"/>
      <c r="AC88" s="112"/>
      <c r="AD88" s="112"/>
      <c r="AE88" s="112"/>
      <c r="AF88" s="112"/>
      <c r="AG88" s="112"/>
      <c r="AH88" s="112"/>
      <c r="AI88" s="112"/>
      <c r="AJ88" s="112"/>
      <c r="AK88" s="112"/>
    </row>
    <row r="89" spans="1:103" s="113" customFormat="1" ht="14" x14ac:dyDescent="0.15">
      <c r="X89" s="112"/>
      <c r="Y89" s="112"/>
      <c r="Z89" s="112"/>
      <c r="AA89" s="112"/>
      <c r="AB89" s="112"/>
      <c r="AC89" s="112"/>
      <c r="AD89" s="112"/>
      <c r="AE89" s="112"/>
      <c r="AF89" s="112"/>
      <c r="AG89" s="112"/>
      <c r="AH89" s="112"/>
      <c r="AI89" s="112"/>
      <c r="AJ89" s="112"/>
      <c r="AK89" s="112"/>
    </row>
    <row r="90" spans="1:103" s="113" customFormat="1" ht="14" x14ac:dyDescent="0.15">
      <c r="X90" s="112"/>
      <c r="Y90" s="112"/>
      <c r="Z90" s="112"/>
      <c r="AA90" s="112"/>
      <c r="AB90" s="112"/>
      <c r="AC90" s="112"/>
      <c r="AD90" s="112"/>
      <c r="AE90" s="112"/>
      <c r="AF90" s="112"/>
      <c r="AG90" s="112"/>
      <c r="AH90" s="112"/>
      <c r="AI90" s="112"/>
      <c r="AJ90" s="112"/>
      <c r="AK90" s="112"/>
    </row>
    <row r="91" spans="1:103" s="113" customFormat="1" ht="14" x14ac:dyDescent="0.15">
      <c r="X91" s="112"/>
      <c r="Y91" s="112"/>
      <c r="Z91" s="112"/>
      <c r="AA91" s="112"/>
      <c r="AB91" s="112"/>
      <c r="AC91" s="112"/>
      <c r="AD91" s="112"/>
      <c r="AE91" s="112"/>
      <c r="AF91" s="112"/>
      <c r="AG91" s="112"/>
      <c r="AH91" s="112"/>
      <c r="AI91" s="112"/>
      <c r="AJ91" s="112"/>
      <c r="AK91" s="112"/>
    </row>
    <row r="92" spans="1:103" s="113" customFormat="1" ht="14" x14ac:dyDescent="0.15">
      <c r="X92" s="112"/>
      <c r="Y92" s="112"/>
      <c r="Z92" s="112"/>
      <c r="AA92" s="112"/>
      <c r="AB92" s="112"/>
      <c r="AC92" s="112"/>
      <c r="AD92" s="112"/>
      <c r="AE92" s="112"/>
      <c r="AF92" s="112"/>
      <c r="AG92" s="112"/>
      <c r="AH92" s="112"/>
      <c r="AI92" s="112"/>
      <c r="AJ92" s="112"/>
      <c r="AK92" s="112"/>
    </row>
    <row r="93" spans="1:103" s="113" customFormat="1" ht="14" x14ac:dyDescent="0.15">
      <c r="X93" s="112"/>
      <c r="Y93" s="112"/>
      <c r="Z93" s="112"/>
      <c r="AA93" s="112"/>
      <c r="AB93" s="112"/>
      <c r="AC93" s="112"/>
      <c r="AD93" s="112"/>
      <c r="AE93" s="112"/>
      <c r="AF93" s="112"/>
      <c r="AG93" s="112"/>
      <c r="AH93" s="112"/>
      <c r="AI93" s="112"/>
      <c r="AJ93" s="112"/>
      <c r="AK93" s="112"/>
    </row>
    <row r="94" spans="1:103" s="113" customFormat="1" ht="14" x14ac:dyDescent="0.15">
      <c r="X94" s="112"/>
      <c r="Y94" s="112"/>
      <c r="Z94" s="112"/>
      <c r="AA94" s="112"/>
      <c r="AB94" s="112"/>
      <c r="AC94" s="112"/>
      <c r="AD94" s="112"/>
      <c r="AE94" s="112"/>
      <c r="AF94" s="112"/>
      <c r="AG94" s="112"/>
      <c r="AH94" s="112"/>
      <c r="AI94" s="112"/>
      <c r="AJ94" s="112"/>
      <c r="AK94" s="112"/>
    </row>
    <row r="95" spans="1:103" s="113" customFormat="1" ht="14" x14ac:dyDescent="0.15">
      <c r="X95" s="112"/>
      <c r="Y95" s="112"/>
      <c r="Z95" s="112"/>
      <c r="AA95" s="112"/>
      <c r="AB95" s="112"/>
      <c r="AC95" s="112"/>
      <c r="AD95" s="112"/>
      <c r="AE95" s="112"/>
      <c r="AF95" s="112"/>
      <c r="AG95" s="112"/>
      <c r="AH95" s="112"/>
      <c r="AI95" s="112"/>
      <c r="AJ95" s="112"/>
      <c r="AK95" s="112"/>
    </row>
    <row r="96" spans="1:103" s="113" customFormat="1" ht="14" x14ac:dyDescent="0.15">
      <c r="X96" s="112"/>
      <c r="Y96" s="112"/>
      <c r="Z96" s="112"/>
      <c r="AA96" s="112"/>
      <c r="AB96" s="112"/>
      <c r="AC96" s="112"/>
      <c r="AD96" s="112"/>
      <c r="AE96" s="112"/>
      <c r="AF96" s="112"/>
      <c r="AG96" s="112"/>
      <c r="AH96" s="112"/>
      <c r="AI96" s="112"/>
      <c r="AJ96" s="112"/>
      <c r="AK96" s="112"/>
    </row>
    <row r="97" spans="24:37" s="113" customFormat="1" ht="14" x14ac:dyDescent="0.15">
      <c r="X97" s="112"/>
      <c r="Y97" s="112"/>
      <c r="Z97" s="112"/>
      <c r="AA97" s="112"/>
      <c r="AB97" s="112"/>
      <c r="AC97" s="112"/>
      <c r="AD97" s="112"/>
      <c r="AE97" s="112"/>
      <c r="AF97" s="112"/>
      <c r="AG97" s="112"/>
      <c r="AH97" s="112"/>
      <c r="AI97" s="112"/>
      <c r="AJ97" s="112"/>
      <c r="AK97" s="112"/>
    </row>
    <row r="98" spans="24:37" s="113" customFormat="1" ht="14" x14ac:dyDescent="0.15">
      <c r="X98" s="112"/>
      <c r="Y98" s="112"/>
      <c r="Z98" s="112"/>
      <c r="AA98" s="112"/>
      <c r="AB98" s="112"/>
      <c r="AC98" s="112"/>
      <c r="AD98" s="112"/>
      <c r="AE98" s="112"/>
      <c r="AF98" s="112"/>
      <c r="AG98" s="112"/>
      <c r="AH98" s="112"/>
      <c r="AI98" s="112"/>
      <c r="AJ98" s="112"/>
      <c r="AK98" s="112"/>
    </row>
    <row r="99" spans="24:37" s="113" customFormat="1" ht="14" x14ac:dyDescent="0.15">
      <c r="X99" s="112"/>
      <c r="Y99" s="112"/>
      <c r="Z99" s="112"/>
      <c r="AA99" s="112"/>
      <c r="AB99" s="112"/>
      <c r="AC99" s="112"/>
      <c r="AD99" s="112"/>
      <c r="AE99" s="112"/>
      <c r="AF99" s="112"/>
      <c r="AG99" s="112"/>
      <c r="AH99" s="112"/>
      <c r="AI99" s="112"/>
      <c r="AJ99" s="112"/>
      <c r="AK99" s="112"/>
    </row>
    <row r="100" spans="24:37" s="113" customFormat="1" ht="14" x14ac:dyDescent="0.15">
      <c r="X100" s="112"/>
      <c r="Y100" s="112"/>
      <c r="Z100" s="112"/>
      <c r="AA100" s="112"/>
      <c r="AB100" s="112"/>
      <c r="AC100" s="112"/>
      <c r="AD100" s="112"/>
      <c r="AE100" s="112"/>
      <c r="AF100" s="112"/>
      <c r="AG100" s="112"/>
      <c r="AH100" s="112"/>
      <c r="AI100" s="112"/>
      <c r="AJ100" s="112"/>
      <c r="AK100" s="112"/>
    </row>
    <row r="101" spans="24:37" s="113" customFormat="1" ht="14" x14ac:dyDescent="0.15">
      <c r="X101" s="112"/>
      <c r="Y101" s="112"/>
      <c r="Z101" s="112"/>
      <c r="AA101" s="112"/>
      <c r="AB101" s="112"/>
      <c r="AC101" s="112"/>
      <c r="AD101" s="112"/>
      <c r="AE101" s="112"/>
      <c r="AF101" s="112"/>
      <c r="AG101" s="112"/>
      <c r="AH101" s="112"/>
      <c r="AI101" s="112"/>
      <c r="AJ101" s="112"/>
      <c r="AK101" s="112"/>
    </row>
    <row r="102" spans="24:37" s="113" customFormat="1" ht="14" x14ac:dyDescent="0.15">
      <c r="X102" s="112"/>
      <c r="Y102" s="112"/>
      <c r="Z102" s="112"/>
      <c r="AA102" s="112"/>
      <c r="AB102" s="112"/>
      <c r="AC102" s="112"/>
      <c r="AD102" s="112"/>
      <c r="AE102" s="112"/>
      <c r="AF102" s="112"/>
      <c r="AG102" s="112"/>
      <c r="AH102" s="112"/>
      <c r="AI102" s="112"/>
      <c r="AJ102" s="112"/>
      <c r="AK102" s="112"/>
    </row>
    <row r="103" spans="24:37" s="113" customFormat="1" ht="14" x14ac:dyDescent="0.15">
      <c r="X103" s="112"/>
      <c r="Y103" s="112"/>
      <c r="Z103" s="112"/>
      <c r="AA103" s="112"/>
      <c r="AB103" s="112"/>
      <c r="AC103" s="112"/>
      <c r="AD103" s="112"/>
      <c r="AE103" s="112"/>
      <c r="AF103" s="112"/>
      <c r="AG103" s="112"/>
      <c r="AH103" s="112"/>
      <c r="AI103" s="112"/>
      <c r="AJ103" s="112"/>
      <c r="AK103" s="112"/>
    </row>
    <row r="104" spans="24:37" s="113" customFormat="1" ht="14" x14ac:dyDescent="0.15">
      <c r="X104" s="112"/>
      <c r="Y104" s="112"/>
      <c r="Z104" s="112"/>
      <c r="AA104" s="112"/>
      <c r="AB104" s="112"/>
      <c r="AC104" s="112"/>
      <c r="AD104" s="112"/>
      <c r="AE104" s="112"/>
      <c r="AF104" s="112"/>
      <c r="AG104" s="112"/>
      <c r="AH104" s="112"/>
      <c r="AI104" s="112"/>
      <c r="AJ104" s="112"/>
      <c r="AK104" s="112"/>
    </row>
    <row r="105" spans="24:37" s="113" customFormat="1" ht="14" x14ac:dyDescent="0.15">
      <c r="X105" s="112"/>
      <c r="Y105" s="112"/>
      <c r="Z105" s="112"/>
      <c r="AA105" s="112"/>
      <c r="AB105" s="112"/>
      <c r="AC105" s="112"/>
      <c r="AD105" s="112"/>
      <c r="AE105" s="112"/>
      <c r="AF105" s="112"/>
      <c r="AG105" s="112"/>
      <c r="AH105" s="112"/>
      <c r="AI105" s="112"/>
      <c r="AJ105" s="112"/>
      <c r="AK105" s="112"/>
    </row>
    <row r="106" spans="24:37" s="113" customFormat="1" ht="14" x14ac:dyDescent="0.15">
      <c r="X106" s="112"/>
      <c r="Y106" s="112"/>
      <c r="Z106" s="112"/>
      <c r="AA106" s="112"/>
      <c r="AB106" s="112"/>
      <c r="AC106" s="112"/>
      <c r="AD106" s="112"/>
      <c r="AE106" s="112"/>
      <c r="AF106" s="112"/>
      <c r="AG106" s="112"/>
      <c r="AH106" s="112"/>
      <c r="AI106" s="112"/>
      <c r="AJ106" s="112"/>
      <c r="AK106" s="112"/>
    </row>
    <row r="107" spans="24:37" s="113" customFormat="1" ht="14" x14ac:dyDescent="0.15">
      <c r="X107" s="112"/>
      <c r="Y107" s="112"/>
      <c r="Z107" s="112"/>
      <c r="AA107" s="112"/>
      <c r="AB107" s="112"/>
      <c r="AC107" s="112"/>
      <c r="AD107" s="112"/>
      <c r="AE107" s="112"/>
      <c r="AF107" s="112"/>
      <c r="AG107" s="112"/>
      <c r="AH107" s="112"/>
      <c r="AI107" s="112"/>
      <c r="AJ107" s="112"/>
      <c r="AK107" s="112"/>
    </row>
    <row r="108" spans="24:37" s="113" customFormat="1" ht="14" x14ac:dyDescent="0.15">
      <c r="X108" s="112"/>
      <c r="Y108" s="112"/>
      <c r="Z108" s="112"/>
      <c r="AA108" s="112"/>
      <c r="AB108" s="112"/>
      <c r="AC108" s="112"/>
      <c r="AD108" s="112"/>
      <c r="AE108" s="112"/>
      <c r="AF108" s="112"/>
      <c r="AG108" s="112"/>
      <c r="AH108" s="112"/>
      <c r="AI108" s="112"/>
      <c r="AJ108" s="112"/>
      <c r="AK108" s="112"/>
    </row>
    <row r="109" spans="24:37" s="113" customFormat="1" ht="14" x14ac:dyDescent="0.15">
      <c r="X109" s="112"/>
      <c r="Y109" s="112"/>
      <c r="Z109" s="112"/>
      <c r="AA109" s="112"/>
      <c r="AB109" s="112"/>
      <c r="AC109" s="112"/>
      <c r="AD109" s="112"/>
      <c r="AE109" s="112"/>
      <c r="AF109" s="112"/>
      <c r="AG109" s="112"/>
      <c r="AH109" s="112"/>
      <c r="AI109" s="112"/>
      <c r="AJ109" s="112"/>
      <c r="AK109" s="112"/>
    </row>
    <row r="110" spans="24:37" s="113" customFormat="1" ht="14" x14ac:dyDescent="0.15">
      <c r="X110" s="112"/>
      <c r="Y110" s="112"/>
      <c r="Z110" s="112"/>
      <c r="AA110" s="112"/>
      <c r="AB110" s="112"/>
      <c r="AC110" s="112"/>
      <c r="AD110" s="112"/>
      <c r="AE110" s="112"/>
      <c r="AF110" s="112"/>
      <c r="AG110" s="112"/>
      <c r="AH110" s="112"/>
      <c r="AI110" s="112"/>
      <c r="AJ110" s="112"/>
      <c r="AK110" s="112"/>
    </row>
    <row r="111" spans="24:37" s="113" customFormat="1" ht="14" x14ac:dyDescent="0.15">
      <c r="X111" s="112"/>
      <c r="Y111" s="112"/>
      <c r="Z111" s="112"/>
      <c r="AA111" s="112"/>
      <c r="AB111" s="112"/>
      <c r="AC111" s="112"/>
      <c r="AD111" s="112"/>
      <c r="AE111" s="112"/>
      <c r="AF111" s="112"/>
      <c r="AG111" s="112"/>
      <c r="AH111" s="112"/>
      <c r="AI111" s="112"/>
      <c r="AJ111" s="112"/>
      <c r="AK111" s="112"/>
    </row>
    <row r="112" spans="24:37" s="113" customFormat="1" ht="14" x14ac:dyDescent="0.15">
      <c r="X112" s="112"/>
      <c r="Y112" s="112"/>
      <c r="Z112" s="112"/>
      <c r="AA112" s="112"/>
      <c r="AB112" s="112"/>
      <c r="AC112" s="112"/>
      <c r="AD112" s="112"/>
      <c r="AE112" s="112"/>
      <c r="AF112" s="112"/>
      <c r="AG112" s="112"/>
      <c r="AH112" s="112"/>
      <c r="AI112" s="112"/>
      <c r="AJ112" s="112"/>
      <c r="AK112" s="112"/>
    </row>
    <row r="113" spans="24:37" s="113" customFormat="1" ht="14" x14ac:dyDescent="0.15">
      <c r="X113" s="112"/>
      <c r="Y113" s="112"/>
      <c r="Z113" s="112"/>
      <c r="AA113" s="112"/>
      <c r="AB113" s="112"/>
      <c r="AC113" s="112"/>
      <c r="AD113" s="112"/>
      <c r="AE113" s="112"/>
      <c r="AF113" s="112"/>
      <c r="AG113" s="112"/>
      <c r="AH113" s="112"/>
      <c r="AI113" s="112"/>
      <c r="AJ113" s="112"/>
      <c r="AK113" s="112"/>
    </row>
    <row r="114" spans="24:37" s="113" customFormat="1" ht="14" x14ac:dyDescent="0.15">
      <c r="X114" s="112"/>
      <c r="Y114" s="112"/>
      <c r="Z114" s="112"/>
      <c r="AA114" s="112"/>
      <c r="AB114" s="112"/>
      <c r="AC114" s="112"/>
      <c r="AD114" s="112"/>
      <c r="AE114" s="112"/>
      <c r="AF114" s="112"/>
      <c r="AG114" s="112"/>
      <c r="AH114" s="112"/>
      <c r="AI114" s="112"/>
      <c r="AJ114" s="112"/>
      <c r="AK114" s="112"/>
    </row>
    <row r="115" spans="24:37" s="113" customFormat="1" ht="14" x14ac:dyDescent="0.15">
      <c r="X115" s="112"/>
      <c r="Y115" s="112"/>
      <c r="Z115" s="112"/>
      <c r="AA115" s="112"/>
      <c r="AB115" s="112"/>
      <c r="AC115" s="112"/>
      <c r="AD115" s="112"/>
      <c r="AE115" s="112"/>
      <c r="AF115" s="112"/>
      <c r="AG115" s="112"/>
      <c r="AH115" s="112"/>
      <c r="AI115" s="112"/>
      <c r="AJ115" s="112"/>
      <c r="AK115" s="112"/>
    </row>
    <row r="116" spans="24:37" s="113" customFormat="1" ht="14" x14ac:dyDescent="0.15">
      <c r="X116" s="112"/>
      <c r="Y116" s="112"/>
      <c r="Z116" s="112"/>
      <c r="AA116" s="112"/>
      <c r="AB116" s="112"/>
      <c r="AC116" s="112"/>
      <c r="AD116" s="112"/>
      <c r="AE116" s="112"/>
      <c r="AF116" s="112"/>
      <c r="AG116" s="112"/>
      <c r="AH116" s="112"/>
      <c r="AI116" s="112"/>
      <c r="AJ116" s="112"/>
      <c r="AK116" s="112"/>
    </row>
    <row r="117" spans="24:37" s="113" customFormat="1" ht="14" x14ac:dyDescent="0.15">
      <c r="X117" s="112"/>
      <c r="Y117" s="112"/>
      <c r="Z117" s="112"/>
      <c r="AA117" s="112"/>
      <c r="AB117" s="112"/>
      <c r="AC117" s="112"/>
      <c r="AD117" s="112"/>
      <c r="AE117" s="112"/>
      <c r="AF117" s="112"/>
      <c r="AG117" s="112"/>
      <c r="AH117" s="112"/>
      <c r="AI117" s="112"/>
      <c r="AJ117" s="112"/>
      <c r="AK117" s="112"/>
    </row>
    <row r="118" spans="24:37" s="113" customFormat="1" ht="14" x14ac:dyDescent="0.15">
      <c r="X118" s="112"/>
      <c r="Y118" s="112"/>
      <c r="Z118" s="112"/>
      <c r="AA118" s="112"/>
      <c r="AB118" s="112"/>
      <c r="AC118" s="112"/>
      <c r="AD118" s="112"/>
      <c r="AE118" s="112"/>
      <c r="AF118" s="112"/>
      <c r="AG118" s="112"/>
      <c r="AH118" s="112"/>
      <c r="AI118" s="112"/>
      <c r="AJ118" s="112"/>
      <c r="AK118" s="112"/>
    </row>
    <row r="119" spans="24:37" s="113" customFormat="1" ht="14" x14ac:dyDescent="0.15">
      <c r="X119" s="112"/>
      <c r="Y119" s="112"/>
      <c r="Z119" s="112"/>
      <c r="AA119" s="112"/>
      <c r="AB119" s="112"/>
      <c r="AC119" s="112"/>
      <c r="AD119" s="112"/>
      <c r="AE119" s="112"/>
      <c r="AF119" s="112"/>
      <c r="AG119" s="112"/>
      <c r="AH119" s="112"/>
      <c r="AI119" s="112"/>
      <c r="AJ119" s="112"/>
      <c r="AK119" s="112"/>
    </row>
    <row r="120" spans="24:37" s="113" customFormat="1" ht="14" x14ac:dyDescent="0.15">
      <c r="X120" s="112"/>
      <c r="Y120" s="112"/>
      <c r="Z120" s="112"/>
      <c r="AA120" s="112"/>
      <c r="AB120" s="112"/>
      <c r="AC120" s="112"/>
      <c r="AD120" s="112"/>
      <c r="AE120" s="112"/>
      <c r="AF120" s="112"/>
      <c r="AG120" s="112"/>
      <c r="AH120" s="112"/>
      <c r="AI120" s="112"/>
      <c r="AJ120" s="112"/>
      <c r="AK120" s="112"/>
    </row>
    <row r="121" spans="24:37" s="113" customFormat="1" ht="14" x14ac:dyDescent="0.15">
      <c r="X121" s="112"/>
      <c r="Y121" s="112"/>
      <c r="Z121" s="112"/>
      <c r="AA121" s="112"/>
      <c r="AB121" s="112"/>
      <c r="AC121" s="112"/>
      <c r="AD121" s="112"/>
      <c r="AE121" s="112"/>
      <c r="AF121" s="112"/>
      <c r="AG121" s="112"/>
      <c r="AH121" s="112"/>
      <c r="AI121" s="112"/>
      <c r="AJ121" s="112"/>
      <c r="AK121" s="112"/>
    </row>
    <row r="122" spans="24:37" s="113" customFormat="1" ht="14" x14ac:dyDescent="0.15">
      <c r="X122" s="112"/>
      <c r="Y122" s="112"/>
      <c r="Z122" s="112"/>
      <c r="AA122" s="112"/>
      <c r="AB122" s="112"/>
      <c r="AC122" s="112"/>
      <c r="AD122" s="112"/>
      <c r="AE122" s="112"/>
      <c r="AF122" s="112"/>
      <c r="AG122" s="112"/>
      <c r="AH122" s="112"/>
      <c r="AI122" s="112"/>
      <c r="AJ122" s="112"/>
      <c r="AK122" s="112"/>
    </row>
    <row r="123" spans="24:37" s="113" customFormat="1" ht="14" x14ac:dyDescent="0.15">
      <c r="X123" s="112"/>
      <c r="Y123" s="112"/>
      <c r="Z123" s="112"/>
      <c r="AA123" s="112"/>
      <c r="AB123" s="112"/>
      <c r="AC123" s="112"/>
      <c r="AD123" s="112"/>
      <c r="AE123" s="112"/>
      <c r="AF123" s="112"/>
      <c r="AG123" s="112"/>
      <c r="AH123" s="112"/>
      <c r="AI123" s="112"/>
      <c r="AJ123" s="112"/>
      <c r="AK123" s="112"/>
    </row>
    <row r="124" spans="24:37" s="113" customFormat="1" ht="14" x14ac:dyDescent="0.15">
      <c r="X124" s="112"/>
      <c r="Y124" s="112"/>
      <c r="Z124" s="112"/>
      <c r="AA124" s="112"/>
      <c r="AB124" s="112"/>
      <c r="AC124" s="112"/>
      <c r="AD124" s="112"/>
      <c r="AE124" s="112"/>
      <c r="AF124" s="112"/>
      <c r="AG124" s="112"/>
      <c r="AH124" s="112"/>
      <c r="AI124" s="112"/>
      <c r="AJ124" s="112"/>
      <c r="AK124" s="112"/>
    </row>
    <row r="125" spans="24:37" s="113" customFormat="1" ht="14" x14ac:dyDescent="0.15">
      <c r="X125" s="112"/>
      <c r="Y125" s="112"/>
      <c r="Z125" s="112"/>
      <c r="AA125" s="112"/>
      <c r="AB125" s="112"/>
      <c r="AC125" s="112"/>
      <c r="AD125" s="112"/>
      <c r="AE125" s="112"/>
      <c r="AF125" s="112"/>
      <c r="AG125" s="112"/>
      <c r="AH125" s="112"/>
      <c r="AI125" s="112"/>
      <c r="AJ125" s="112"/>
      <c r="AK125" s="112"/>
    </row>
    <row r="126" spans="24:37" s="113" customFormat="1" ht="14" x14ac:dyDescent="0.15">
      <c r="X126" s="112"/>
      <c r="Y126" s="112"/>
      <c r="Z126" s="112"/>
      <c r="AA126" s="112"/>
      <c r="AB126" s="112"/>
      <c r="AC126" s="112"/>
      <c r="AD126" s="112"/>
      <c r="AE126" s="112"/>
      <c r="AF126" s="112"/>
      <c r="AG126" s="112"/>
      <c r="AH126" s="112"/>
      <c r="AI126" s="112"/>
      <c r="AJ126" s="112"/>
      <c r="AK126" s="112"/>
    </row>
    <row r="127" spans="24:37" s="113" customFormat="1" ht="14" x14ac:dyDescent="0.15">
      <c r="X127" s="112"/>
      <c r="Y127" s="112"/>
      <c r="Z127" s="112"/>
      <c r="AA127" s="112"/>
      <c r="AB127" s="112"/>
      <c r="AC127" s="112"/>
      <c r="AD127" s="112"/>
      <c r="AE127" s="112"/>
      <c r="AF127" s="112"/>
      <c r="AG127" s="112"/>
      <c r="AH127" s="112"/>
      <c r="AI127" s="112"/>
      <c r="AJ127" s="112"/>
      <c r="AK127" s="112"/>
    </row>
    <row r="128" spans="24:37" s="113" customFormat="1" ht="14" x14ac:dyDescent="0.15">
      <c r="X128" s="112"/>
      <c r="Y128" s="112"/>
      <c r="Z128" s="112"/>
      <c r="AA128" s="112"/>
      <c r="AB128" s="112"/>
      <c r="AC128" s="112"/>
      <c r="AD128" s="112"/>
      <c r="AE128" s="112"/>
      <c r="AF128" s="112"/>
      <c r="AG128" s="112"/>
      <c r="AH128" s="112"/>
      <c r="AI128" s="112"/>
      <c r="AJ128" s="112"/>
      <c r="AK128" s="112"/>
    </row>
    <row r="129" spans="24:37" s="113" customFormat="1" ht="14" x14ac:dyDescent="0.15">
      <c r="X129" s="112"/>
      <c r="Y129" s="112"/>
      <c r="Z129" s="112"/>
      <c r="AA129" s="112"/>
      <c r="AB129" s="112"/>
      <c r="AC129" s="112"/>
      <c r="AD129" s="112"/>
      <c r="AE129" s="112"/>
      <c r="AF129" s="112"/>
      <c r="AG129" s="112"/>
      <c r="AH129" s="112"/>
      <c r="AI129" s="112"/>
      <c r="AJ129" s="112"/>
      <c r="AK129" s="112"/>
    </row>
    <row r="130" spans="24:37" s="113" customFormat="1" ht="14" x14ac:dyDescent="0.15">
      <c r="X130" s="112"/>
      <c r="Y130" s="112"/>
      <c r="Z130" s="112"/>
      <c r="AA130" s="112"/>
      <c r="AB130" s="112"/>
      <c r="AC130" s="112"/>
      <c r="AD130" s="112"/>
      <c r="AE130" s="112"/>
      <c r="AF130" s="112"/>
      <c r="AG130" s="112"/>
      <c r="AH130" s="112"/>
      <c r="AI130" s="112"/>
      <c r="AJ130" s="112"/>
      <c r="AK130" s="112"/>
    </row>
    <row r="131" spans="24:37" s="113" customFormat="1" ht="14" x14ac:dyDescent="0.15">
      <c r="X131" s="112"/>
      <c r="Y131" s="112"/>
      <c r="Z131" s="112"/>
      <c r="AA131" s="112"/>
      <c r="AB131" s="112"/>
      <c r="AC131" s="112"/>
      <c r="AD131" s="112"/>
      <c r="AE131" s="112"/>
      <c r="AF131" s="112"/>
      <c r="AG131" s="112"/>
      <c r="AH131" s="112"/>
      <c r="AI131" s="112"/>
      <c r="AJ131" s="112"/>
      <c r="AK131" s="112"/>
    </row>
    <row r="132" spans="24:37" s="113" customFormat="1" ht="14" x14ac:dyDescent="0.15">
      <c r="X132" s="112"/>
      <c r="Y132" s="112"/>
      <c r="Z132" s="112"/>
      <c r="AA132" s="112"/>
      <c r="AB132" s="112"/>
      <c r="AC132" s="112"/>
      <c r="AD132" s="112"/>
      <c r="AE132" s="112"/>
      <c r="AF132" s="112"/>
      <c r="AG132" s="112"/>
      <c r="AH132" s="112"/>
      <c r="AI132" s="112"/>
      <c r="AJ132" s="112"/>
      <c r="AK132" s="112"/>
    </row>
    <row r="133" spans="24:37" s="113" customFormat="1" ht="14" x14ac:dyDescent="0.15">
      <c r="X133" s="112"/>
      <c r="Y133" s="112"/>
      <c r="Z133" s="112"/>
      <c r="AA133" s="112"/>
      <c r="AB133" s="112"/>
      <c r="AC133" s="112"/>
      <c r="AD133" s="112"/>
      <c r="AE133" s="112"/>
      <c r="AF133" s="112"/>
      <c r="AG133" s="112"/>
      <c r="AH133" s="112"/>
      <c r="AI133" s="112"/>
      <c r="AJ133" s="112"/>
      <c r="AK133" s="112"/>
    </row>
    <row r="134" spans="24:37" s="113" customFormat="1" ht="14" x14ac:dyDescent="0.15">
      <c r="X134" s="112"/>
      <c r="Y134" s="112"/>
      <c r="Z134" s="112"/>
      <c r="AA134" s="112"/>
      <c r="AB134" s="112"/>
      <c r="AC134" s="112"/>
      <c r="AD134" s="112"/>
      <c r="AE134" s="112"/>
      <c r="AF134" s="112"/>
      <c r="AG134" s="112"/>
      <c r="AH134" s="112"/>
      <c r="AI134" s="112"/>
      <c r="AJ134" s="112"/>
      <c r="AK134" s="112"/>
    </row>
    <row r="135" spans="24:37" s="113" customFormat="1" ht="14" x14ac:dyDescent="0.15">
      <c r="X135" s="112"/>
      <c r="Y135" s="112"/>
      <c r="Z135" s="112"/>
      <c r="AA135" s="112"/>
      <c r="AB135" s="112"/>
      <c r="AC135" s="112"/>
      <c r="AD135" s="112"/>
      <c r="AE135" s="112"/>
      <c r="AF135" s="112"/>
      <c r="AG135" s="112"/>
      <c r="AH135" s="112"/>
      <c r="AI135" s="112"/>
      <c r="AJ135" s="112"/>
      <c r="AK135" s="112"/>
    </row>
    <row r="136" spans="24:37" s="113" customFormat="1" ht="14" x14ac:dyDescent="0.15">
      <c r="X136" s="112"/>
      <c r="Y136" s="112"/>
      <c r="Z136" s="112"/>
      <c r="AA136" s="112"/>
      <c r="AB136" s="112"/>
      <c r="AC136" s="112"/>
      <c r="AD136" s="112"/>
      <c r="AE136" s="112"/>
      <c r="AF136" s="112"/>
      <c r="AG136" s="112"/>
      <c r="AH136" s="112"/>
      <c r="AI136" s="112"/>
      <c r="AJ136" s="112"/>
      <c r="AK136" s="112"/>
    </row>
    <row r="137" spans="24:37" s="113" customFormat="1" ht="14" x14ac:dyDescent="0.15">
      <c r="X137" s="112"/>
      <c r="Y137" s="112"/>
      <c r="Z137" s="112"/>
      <c r="AA137" s="112"/>
      <c r="AB137" s="112"/>
      <c r="AC137" s="112"/>
      <c r="AD137" s="112"/>
      <c r="AE137" s="112"/>
      <c r="AF137" s="112"/>
      <c r="AG137" s="112"/>
      <c r="AH137" s="112"/>
      <c r="AI137" s="112"/>
      <c r="AJ137" s="112"/>
      <c r="AK137" s="112"/>
    </row>
    <row r="138" spans="24:37" s="113" customFormat="1" ht="14" x14ac:dyDescent="0.15">
      <c r="X138" s="112"/>
      <c r="Y138" s="112"/>
      <c r="Z138" s="112"/>
      <c r="AA138" s="112"/>
      <c r="AB138" s="112"/>
      <c r="AC138" s="112"/>
      <c r="AD138" s="112"/>
      <c r="AE138" s="112"/>
      <c r="AF138" s="112"/>
      <c r="AG138" s="112"/>
      <c r="AH138" s="112"/>
      <c r="AI138" s="112"/>
      <c r="AJ138" s="112"/>
      <c r="AK138" s="112"/>
    </row>
    <row r="139" spans="24:37" s="113" customFormat="1" ht="14" x14ac:dyDescent="0.15">
      <c r="X139" s="112"/>
      <c r="Y139" s="112"/>
      <c r="Z139" s="112"/>
      <c r="AA139" s="112"/>
      <c r="AB139" s="112"/>
      <c r="AC139" s="112"/>
      <c r="AD139" s="112"/>
      <c r="AE139" s="112"/>
      <c r="AF139" s="112"/>
      <c r="AG139" s="112"/>
      <c r="AH139" s="112"/>
      <c r="AI139" s="112"/>
      <c r="AJ139" s="112"/>
      <c r="AK139" s="112"/>
    </row>
    <row r="140" spans="24:37" s="113" customFormat="1" ht="14" x14ac:dyDescent="0.15">
      <c r="X140" s="112"/>
      <c r="Y140" s="112"/>
      <c r="Z140" s="112"/>
      <c r="AA140" s="112"/>
      <c r="AB140" s="112"/>
      <c r="AC140" s="112"/>
      <c r="AD140" s="112"/>
      <c r="AE140" s="112"/>
      <c r="AF140" s="112"/>
      <c r="AG140" s="112"/>
      <c r="AH140" s="112"/>
      <c r="AI140" s="112"/>
      <c r="AJ140" s="112"/>
      <c r="AK140" s="112"/>
    </row>
    <row r="141" spans="24:37" s="113" customFormat="1" ht="14" x14ac:dyDescent="0.15">
      <c r="X141" s="112"/>
      <c r="Y141" s="112"/>
      <c r="Z141" s="112"/>
      <c r="AA141" s="112"/>
      <c r="AB141" s="112"/>
      <c r="AC141" s="112"/>
      <c r="AD141" s="112"/>
      <c r="AE141" s="112"/>
      <c r="AF141" s="112"/>
      <c r="AG141" s="112"/>
      <c r="AH141" s="112"/>
      <c r="AI141" s="112"/>
      <c r="AJ141" s="112"/>
      <c r="AK141" s="112"/>
    </row>
    <row r="142" spans="24:37" s="113" customFormat="1" ht="14" x14ac:dyDescent="0.15">
      <c r="X142" s="112"/>
      <c r="Y142" s="112"/>
      <c r="Z142" s="112"/>
      <c r="AA142" s="112"/>
      <c r="AB142" s="112"/>
      <c r="AC142" s="112"/>
      <c r="AD142" s="112"/>
      <c r="AE142" s="112"/>
      <c r="AF142" s="112"/>
      <c r="AG142" s="112"/>
      <c r="AH142" s="112"/>
      <c r="AI142" s="112"/>
      <c r="AJ142" s="112"/>
      <c r="AK142" s="112"/>
    </row>
    <row r="143" spans="24:37" s="113" customFormat="1" ht="14" x14ac:dyDescent="0.15">
      <c r="X143" s="112"/>
      <c r="Y143" s="112"/>
      <c r="Z143" s="112"/>
      <c r="AA143" s="112"/>
      <c r="AB143" s="112"/>
      <c r="AC143" s="112"/>
      <c r="AD143" s="112"/>
      <c r="AE143" s="112"/>
      <c r="AF143" s="112"/>
      <c r="AG143" s="112"/>
      <c r="AH143" s="112"/>
      <c r="AI143" s="112"/>
      <c r="AJ143" s="112"/>
      <c r="AK143" s="112"/>
    </row>
    <row r="144" spans="24:37" s="113" customFormat="1" ht="14" x14ac:dyDescent="0.15">
      <c r="X144" s="112"/>
      <c r="Y144" s="112"/>
      <c r="Z144" s="112"/>
      <c r="AA144" s="112"/>
      <c r="AB144" s="112"/>
      <c r="AC144" s="112"/>
      <c r="AD144" s="112"/>
      <c r="AE144" s="112"/>
      <c r="AF144" s="112"/>
      <c r="AG144" s="112"/>
      <c r="AH144" s="112"/>
      <c r="AI144" s="112"/>
      <c r="AJ144" s="112"/>
      <c r="AK144" s="112"/>
    </row>
    <row r="145" spans="24:37" s="113" customFormat="1" ht="14" x14ac:dyDescent="0.15">
      <c r="X145" s="112"/>
      <c r="Y145" s="112"/>
      <c r="Z145" s="112"/>
      <c r="AA145" s="112"/>
      <c r="AB145" s="112"/>
      <c r="AC145" s="112"/>
      <c r="AD145" s="112"/>
      <c r="AE145" s="112"/>
      <c r="AF145" s="112"/>
      <c r="AG145" s="112"/>
      <c r="AH145" s="112"/>
      <c r="AI145" s="112"/>
      <c r="AJ145" s="112"/>
      <c r="AK145" s="112"/>
    </row>
    <row r="146" spans="24:37" s="113" customFormat="1" ht="14" x14ac:dyDescent="0.15">
      <c r="X146" s="112"/>
      <c r="Y146" s="112"/>
      <c r="Z146" s="112"/>
      <c r="AA146" s="112"/>
      <c r="AB146" s="112"/>
      <c r="AC146" s="112"/>
      <c r="AD146" s="112"/>
      <c r="AE146" s="112"/>
      <c r="AF146" s="112"/>
      <c r="AG146" s="112"/>
      <c r="AH146" s="112"/>
      <c r="AI146" s="112"/>
      <c r="AJ146" s="112"/>
      <c r="AK146" s="112"/>
    </row>
    <row r="147" spans="24:37" s="113" customFormat="1" ht="14" x14ac:dyDescent="0.15">
      <c r="X147" s="112"/>
      <c r="Y147" s="112"/>
      <c r="Z147" s="112"/>
      <c r="AA147" s="112"/>
      <c r="AB147" s="112"/>
      <c r="AC147" s="112"/>
      <c r="AD147" s="112"/>
      <c r="AE147" s="112"/>
      <c r="AF147" s="112"/>
      <c r="AG147" s="112"/>
      <c r="AH147" s="112"/>
      <c r="AI147" s="112"/>
      <c r="AJ147" s="112"/>
      <c r="AK147" s="112"/>
    </row>
    <row r="148" spans="24:37" s="113" customFormat="1" ht="14" x14ac:dyDescent="0.15">
      <c r="X148" s="112"/>
      <c r="Y148" s="112"/>
      <c r="Z148" s="112"/>
      <c r="AA148" s="112"/>
      <c r="AB148" s="112"/>
      <c r="AC148" s="112"/>
      <c r="AD148" s="112"/>
      <c r="AE148" s="112"/>
      <c r="AF148" s="112"/>
      <c r="AG148" s="112"/>
      <c r="AH148" s="112"/>
      <c r="AI148" s="112"/>
      <c r="AJ148" s="112"/>
      <c r="AK148" s="112"/>
    </row>
    <row r="149" spans="24:37" s="113" customFormat="1" ht="14" x14ac:dyDescent="0.15">
      <c r="X149" s="112"/>
      <c r="Y149" s="112"/>
      <c r="Z149" s="112"/>
      <c r="AA149" s="112"/>
      <c r="AB149" s="112"/>
      <c r="AC149" s="112"/>
      <c r="AD149" s="112"/>
      <c r="AE149" s="112"/>
      <c r="AF149" s="112"/>
      <c r="AG149" s="112"/>
      <c r="AH149" s="112"/>
      <c r="AI149" s="112"/>
      <c r="AJ149" s="112"/>
      <c r="AK149" s="112"/>
    </row>
    <row r="150" spans="24:37" s="113" customFormat="1" ht="14" x14ac:dyDescent="0.15">
      <c r="X150" s="112"/>
      <c r="Y150" s="112"/>
      <c r="Z150" s="112"/>
      <c r="AA150" s="112"/>
      <c r="AB150" s="112"/>
      <c r="AC150" s="112"/>
      <c r="AD150" s="112"/>
      <c r="AE150" s="112"/>
      <c r="AF150" s="112"/>
      <c r="AG150" s="112"/>
      <c r="AH150" s="112"/>
      <c r="AI150" s="112"/>
      <c r="AJ150" s="112"/>
      <c r="AK150" s="112"/>
    </row>
    <row r="151" spans="24:37" s="113" customFormat="1" ht="14" x14ac:dyDescent="0.15">
      <c r="X151" s="112"/>
      <c r="Y151" s="112"/>
      <c r="Z151" s="112"/>
      <c r="AA151" s="112"/>
      <c r="AB151" s="112"/>
      <c r="AC151" s="112"/>
      <c r="AD151" s="112"/>
      <c r="AE151" s="112"/>
      <c r="AF151" s="112"/>
      <c r="AG151" s="112"/>
      <c r="AH151" s="112"/>
      <c r="AI151" s="112"/>
      <c r="AJ151" s="112"/>
      <c r="AK151" s="112"/>
    </row>
    <row r="152" spans="24:37" s="113" customFormat="1" ht="14" x14ac:dyDescent="0.15">
      <c r="X152" s="112"/>
      <c r="Y152" s="112"/>
      <c r="Z152" s="112"/>
      <c r="AA152" s="112"/>
      <c r="AB152" s="112"/>
      <c r="AC152" s="112"/>
      <c r="AD152" s="112"/>
      <c r="AE152" s="112"/>
      <c r="AF152" s="112"/>
      <c r="AG152" s="112"/>
      <c r="AH152" s="112"/>
      <c r="AI152" s="112"/>
      <c r="AJ152" s="112"/>
      <c r="AK152" s="112"/>
    </row>
    <row r="153" spans="24:37" s="113" customFormat="1" ht="14" x14ac:dyDescent="0.15">
      <c r="X153" s="112"/>
      <c r="Y153" s="112"/>
      <c r="Z153" s="112"/>
      <c r="AA153" s="112"/>
      <c r="AB153" s="112"/>
      <c r="AC153" s="112"/>
      <c r="AD153" s="112"/>
      <c r="AE153" s="112"/>
      <c r="AF153" s="112"/>
      <c r="AG153" s="112"/>
      <c r="AH153" s="112"/>
      <c r="AI153" s="112"/>
      <c r="AJ153" s="112"/>
      <c r="AK153" s="112"/>
    </row>
    <row r="154" spans="24:37" s="113" customFormat="1" ht="14" x14ac:dyDescent="0.15">
      <c r="X154" s="112"/>
      <c r="Y154" s="112"/>
      <c r="Z154" s="112"/>
      <c r="AA154" s="112"/>
      <c r="AB154" s="112"/>
      <c r="AC154" s="112"/>
      <c r="AD154" s="112"/>
      <c r="AE154" s="112"/>
      <c r="AF154" s="112"/>
      <c r="AG154" s="112"/>
      <c r="AH154" s="112"/>
      <c r="AI154" s="112"/>
      <c r="AJ154" s="112"/>
      <c r="AK154" s="112"/>
    </row>
    <row r="155" spans="24:37" s="113" customFormat="1" ht="14" x14ac:dyDescent="0.15">
      <c r="X155" s="112"/>
      <c r="Y155" s="112"/>
      <c r="Z155" s="112"/>
      <c r="AA155" s="112"/>
      <c r="AB155" s="112"/>
      <c r="AC155" s="112"/>
      <c r="AD155" s="112"/>
      <c r="AE155" s="112"/>
      <c r="AF155" s="112"/>
      <c r="AG155" s="112"/>
      <c r="AH155" s="112"/>
      <c r="AI155" s="112"/>
      <c r="AJ155" s="112"/>
      <c r="AK155" s="112"/>
    </row>
    <row r="156" spans="24:37" s="113" customFormat="1" ht="14" x14ac:dyDescent="0.15">
      <c r="X156" s="112"/>
      <c r="Y156" s="112"/>
      <c r="Z156" s="112"/>
      <c r="AA156" s="112"/>
      <c r="AB156" s="112"/>
      <c r="AC156" s="112"/>
      <c r="AD156" s="112"/>
      <c r="AE156" s="112"/>
      <c r="AF156" s="112"/>
      <c r="AG156" s="112"/>
      <c r="AH156" s="112"/>
      <c r="AI156" s="112"/>
      <c r="AJ156" s="112"/>
      <c r="AK156" s="112"/>
    </row>
    <row r="157" spans="24:37" s="113" customFormat="1" ht="14" x14ac:dyDescent="0.15">
      <c r="X157" s="112"/>
      <c r="Y157" s="112"/>
      <c r="Z157" s="112"/>
      <c r="AA157" s="112"/>
      <c r="AB157" s="112"/>
      <c r="AC157" s="112"/>
      <c r="AD157" s="112"/>
      <c r="AE157" s="112"/>
      <c r="AF157" s="112"/>
      <c r="AG157" s="112"/>
      <c r="AH157" s="112"/>
      <c r="AI157" s="112"/>
      <c r="AJ157" s="112"/>
      <c r="AK157" s="112"/>
    </row>
    <row r="158" spans="24:37" s="113" customFormat="1" ht="14" x14ac:dyDescent="0.15">
      <c r="X158" s="112"/>
      <c r="Y158" s="112"/>
      <c r="Z158" s="112"/>
      <c r="AA158" s="112"/>
      <c r="AB158" s="112"/>
      <c r="AC158" s="112"/>
      <c r="AD158" s="112"/>
      <c r="AE158" s="112"/>
      <c r="AF158" s="112"/>
      <c r="AG158" s="112"/>
      <c r="AH158" s="112"/>
      <c r="AI158" s="112"/>
      <c r="AJ158" s="112"/>
      <c r="AK158" s="112"/>
    </row>
    <row r="159" spans="24:37" s="113" customFormat="1" ht="14" x14ac:dyDescent="0.15">
      <c r="X159" s="112"/>
      <c r="Y159" s="112"/>
      <c r="Z159" s="112"/>
      <c r="AA159" s="112"/>
      <c r="AB159" s="112"/>
      <c r="AC159" s="112"/>
      <c r="AD159" s="112"/>
      <c r="AE159" s="112"/>
      <c r="AF159" s="112"/>
      <c r="AG159" s="112"/>
      <c r="AH159" s="112"/>
      <c r="AI159" s="112"/>
      <c r="AJ159" s="112"/>
      <c r="AK159" s="112"/>
    </row>
    <row r="160" spans="24:37" s="113" customFormat="1" ht="14" x14ac:dyDescent="0.15">
      <c r="X160" s="112"/>
      <c r="Y160" s="112"/>
      <c r="Z160" s="112"/>
      <c r="AA160" s="112"/>
      <c r="AB160" s="112"/>
      <c r="AC160" s="112"/>
      <c r="AD160" s="112"/>
      <c r="AE160" s="112"/>
      <c r="AF160" s="112"/>
      <c r="AG160" s="112"/>
      <c r="AH160" s="112"/>
      <c r="AI160" s="112"/>
      <c r="AJ160" s="112"/>
      <c r="AK160" s="112"/>
    </row>
    <row r="161" spans="24:37" s="113" customFormat="1" ht="14" x14ac:dyDescent="0.15">
      <c r="X161" s="112"/>
      <c r="Y161" s="112"/>
      <c r="Z161" s="112"/>
      <c r="AA161" s="112"/>
      <c r="AB161" s="112"/>
      <c r="AC161" s="112"/>
      <c r="AD161" s="112"/>
      <c r="AE161" s="112"/>
      <c r="AF161" s="112"/>
      <c r="AG161" s="112"/>
      <c r="AH161" s="112"/>
      <c r="AI161" s="112"/>
      <c r="AJ161" s="112"/>
      <c r="AK161" s="112"/>
    </row>
    <row r="162" spans="24:37" s="113" customFormat="1" ht="14" x14ac:dyDescent="0.15">
      <c r="X162" s="112"/>
      <c r="Y162" s="112"/>
      <c r="Z162" s="112"/>
      <c r="AA162" s="112"/>
      <c r="AB162" s="112"/>
      <c r="AC162" s="112"/>
      <c r="AD162" s="112"/>
      <c r="AE162" s="112"/>
      <c r="AF162" s="112"/>
      <c r="AG162" s="112"/>
      <c r="AH162" s="112"/>
      <c r="AI162" s="112"/>
      <c r="AJ162" s="112"/>
      <c r="AK162" s="112"/>
    </row>
    <row r="163" spans="24:37" s="113" customFormat="1" ht="14" x14ac:dyDescent="0.15">
      <c r="X163" s="112"/>
      <c r="Y163" s="112"/>
      <c r="Z163" s="112"/>
      <c r="AA163" s="112"/>
      <c r="AB163" s="112"/>
      <c r="AC163" s="112"/>
      <c r="AD163" s="112"/>
      <c r="AE163" s="112"/>
      <c r="AF163" s="112"/>
      <c r="AG163" s="112"/>
      <c r="AH163" s="112"/>
      <c r="AI163" s="112"/>
      <c r="AJ163" s="112"/>
      <c r="AK163" s="112"/>
    </row>
    <row r="164" spans="24:37" s="113" customFormat="1" ht="14" x14ac:dyDescent="0.15">
      <c r="X164" s="112"/>
      <c r="Y164" s="112"/>
      <c r="Z164" s="112"/>
      <c r="AA164" s="112"/>
      <c r="AB164" s="112"/>
      <c r="AC164" s="112"/>
      <c r="AD164" s="112"/>
      <c r="AE164" s="112"/>
      <c r="AF164" s="112"/>
      <c r="AG164" s="112"/>
      <c r="AH164" s="112"/>
      <c r="AI164" s="112"/>
      <c r="AJ164" s="112"/>
      <c r="AK164" s="112"/>
    </row>
    <row r="165" spans="24:37" s="113" customFormat="1" ht="14" x14ac:dyDescent="0.15">
      <c r="X165" s="112"/>
      <c r="Y165" s="112"/>
      <c r="Z165" s="112"/>
      <c r="AA165" s="112"/>
      <c r="AB165" s="112"/>
      <c r="AC165" s="112"/>
      <c r="AD165" s="112"/>
      <c r="AE165" s="112"/>
      <c r="AF165" s="112"/>
      <c r="AG165" s="112"/>
      <c r="AH165" s="112"/>
      <c r="AI165" s="112"/>
      <c r="AJ165" s="112"/>
      <c r="AK165" s="112"/>
    </row>
    <row r="166" spans="24:37" s="113" customFormat="1" ht="14" x14ac:dyDescent="0.15">
      <c r="X166" s="112"/>
      <c r="Y166" s="112"/>
      <c r="Z166" s="112"/>
      <c r="AA166" s="112"/>
      <c r="AB166" s="112"/>
      <c r="AC166" s="112"/>
      <c r="AD166" s="112"/>
      <c r="AE166" s="112"/>
      <c r="AF166" s="112"/>
      <c r="AG166" s="112"/>
      <c r="AH166" s="112"/>
      <c r="AI166" s="112"/>
      <c r="AJ166" s="112"/>
      <c r="AK166" s="112"/>
    </row>
    <row r="167" spans="24:37" s="113" customFormat="1" ht="14" x14ac:dyDescent="0.15">
      <c r="X167" s="112"/>
      <c r="Y167" s="112"/>
      <c r="Z167" s="112"/>
      <c r="AA167" s="112"/>
      <c r="AB167" s="112"/>
      <c r="AC167" s="112"/>
      <c r="AD167" s="112"/>
      <c r="AE167" s="112"/>
      <c r="AF167" s="112"/>
      <c r="AG167" s="112"/>
      <c r="AH167" s="112"/>
      <c r="AI167" s="112"/>
      <c r="AJ167" s="112"/>
      <c r="AK167" s="112"/>
    </row>
    <row r="168" spans="24:37" s="113" customFormat="1" ht="14" x14ac:dyDescent="0.15">
      <c r="X168" s="112"/>
      <c r="Y168" s="112"/>
      <c r="Z168" s="112"/>
      <c r="AA168" s="112"/>
      <c r="AB168" s="112"/>
      <c r="AC168" s="112"/>
      <c r="AD168" s="112"/>
      <c r="AE168" s="112"/>
      <c r="AF168" s="112"/>
      <c r="AG168" s="112"/>
      <c r="AH168" s="112"/>
      <c r="AI168" s="112"/>
      <c r="AJ168" s="112"/>
      <c r="AK168" s="112"/>
    </row>
    <row r="169" spans="24:37" s="113" customFormat="1" ht="14" x14ac:dyDescent="0.15">
      <c r="X169" s="112"/>
      <c r="Y169" s="112"/>
      <c r="Z169" s="112"/>
      <c r="AA169" s="112"/>
      <c r="AB169" s="112"/>
      <c r="AC169" s="112"/>
      <c r="AD169" s="112"/>
      <c r="AE169" s="112"/>
      <c r="AF169" s="112"/>
      <c r="AG169" s="112"/>
      <c r="AH169" s="112"/>
      <c r="AI169" s="112"/>
      <c r="AJ169" s="112"/>
      <c r="AK169" s="112"/>
    </row>
    <row r="170" spans="24:37" s="113" customFormat="1" ht="14" x14ac:dyDescent="0.15">
      <c r="X170" s="112"/>
      <c r="Y170" s="112"/>
      <c r="Z170" s="112"/>
      <c r="AA170" s="112"/>
      <c r="AB170" s="112"/>
      <c r="AC170" s="112"/>
      <c r="AD170" s="112"/>
      <c r="AE170" s="112"/>
      <c r="AF170" s="112"/>
      <c r="AG170" s="112"/>
      <c r="AH170" s="112"/>
      <c r="AI170" s="112"/>
      <c r="AJ170" s="112"/>
      <c r="AK170" s="112"/>
    </row>
    <row r="171" spans="24:37" s="113" customFormat="1" ht="14" x14ac:dyDescent="0.15">
      <c r="X171" s="112"/>
      <c r="Y171" s="112"/>
      <c r="Z171" s="112"/>
      <c r="AA171" s="112"/>
      <c r="AB171" s="112"/>
      <c r="AC171" s="112"/>
      <c r="AD171" s="112"/>
      <c r="AE171" s="112"/>
      <c r="AF171" s="112"/>
      <c r="AG171" s="112"/>
      <c r="AH171" s="112"/>
      <c r="AI171" s="112"/>
      <c r="AJ171" s="112"/>
      <c r="AK171" s="112"/>
    </row>
    <row r="172" spans="24:37" s="113" customFormat="1" ht="14" x14ac:dyDescent="0.15">
      <c r="X172" s="112"/>
      <c r="Y172" s="112"/>
      <c r="Z172" s="112"/>
      <c r="AA172" s="112"/>
      <c r="AB172" s="112"/>
      <c r="AC172" s="112"/>
      <c r="AD172" s="112"/>
      <c r="AE172" s="112"/>
      <c r="AF172" s="112"/>
      <c r="AG172" s="112"/>
      <c r="AH172" s="112"/>
      <c r="AI172" s="112"/>
      <c r="AJ172" s="112"/>
      <c r="AK172" s="112"/>
    </row>
    <row r="173" spans="24:37" s="113" customFormat="1" ht="14" x14ac:dyDescent="0.15">
      <c r="X173" s="112"/>
      <c r="Y173" s="112"/>
      <c r="Z173" s="112"/>
      <c r="AA173" s="112"/>
      <c r="AB173" s="112"/>
      <c r="AC173" s="112"/>
      <c r="AD173" s="112"/>
      <c r="AE173" s="112"/>
      <c r="AF173" s="112"/>
      <c r="AG173" s="112"/>
      <c r="AH173" s="112"/>
      <c r="AI173" s="112"/>
      <c r="AJ173" s="112"/>
      <c r="AK173" s="112"/>
    </row>
    <row r="174" spans="24:37" s="113" customFormat="1" ht="14" x14ac:dyDescent="0.15">
      <c r="X174" s="112"/>
      <c r="Y174" s="112"/>
      <c r="Z174" s="112"/>
      <c r="AA174" s="112"/>
      <c r="AB174" s="112"/>
      <c r="AC174" s="112"/>
      <c r="AD174" s="112"/>
      <c r="AE174" s="112"/>
      <c r="AF174" s="112"/>
      <c r="AG174" s="112"/>
      <c r="AH174" s="112"/>
      <c r="AI174" s="112"/>
      <c r="AJ174" s="112"/>
      <c r="AK174" s="112"/>
    </row>
    <row r="175" spans="24:37" s="113" customFormat="1" ht="14" x14ac:dyDescent="0.15">
      <c r="X175" s="112"/>
      <c r="Y175" s="112"/>
      <c r="Z175" s="112"/>
      <c r="AA175" s="112"/>
      <c r="AB175" s="112"/>
      <c r="AC175" s="112"/>
      <c r="AD175" s="112"/>
      <c r="AE175" s="112"/>
      <c r="AF175" s="112"/>
      <c r="AG175" s="112"/>
      <c r="AH175" s="112"/>
      <c r="AI175" s="112"/>
      <c r="AJ175" s="112"/>
      <c r="AK175" s="112"/>
    </row>
    <row r="176" spans="24:37" s="113" customFormat="1" ht="14" x14ac:dyDescent="0.15">
      <c r="X176" s="112"/>
      <c r="Y176" s="112"/>
      <c r="Z176" s="112"/>
      <c r="AA176" s="112"/>
      <c r="AB176" s="112"/>
      <c r="AC176" s="112"/>
      <c r="AD176" s="112"/>
      <c r="AE176" s="112"/>
      <c r="AF176" s="112"/>
      <c r="AG176" s="112"/>
      <c r="AH176" s="112"/>
      <c r="AI176" s="112"/>
      <c r="AJ176" s="112"/>
      <c r="AK176" s="112"/>
    </row>
    <row r="177" spans="24:37" s="113" customFormat="1" ht="14" x14ac:dyDescent="0.15">
      <c r="X177" s="112"/>
      <c r="Y177" s="112"/>
      <c r="Z177" s="112"/>
      <c r="AA177" s="112"/>
      <c r="AB177" s="112"/>
      <c r="AC177" s="112"/>
      <c r="AD177" s="112"/>
      <c r="AE177" s="112"/>
      <c r="AF177" s="112"/>
      <c r="AG177" s="112"/>
      <c r="AH177" s="112"/>
      <c r="AI177" s="112"/>
      <c r="AJ177" s="112"/>
      <c r="AK177" s="112"/>
    </row>
    <row r="178" spans="24:37" s="113" customFormat="1" ht="14" x14ac:dyDescent="0.15">
      <c r="X178" s="112"/>
      <c r="Y178" s="112"/>
      <c r="Z178" s="112"/>
      <c r="AA178" s="112"/>
      <c r="AB178" s="112"/>
      <c r="AC178" s="112"/>
      <c r="AD178" s="112"/>
      <c r="AE178" s="112"/>
      <c r="AF178" s="112"/>
      <c r="AG178" s="112"/>
      <c r="AH178" s="112"/>
      <c r="AI178" s="112"/>
      <c r="AJ178" s="112"/>
      <c r="AK178" s="112"/>
    </row>
    <row r="179" spans="24:37" s="113" customFormat="1" ht="14" x14ac:dyDescent="0.15">
      <c r="X179" s="112"/>
      <c r="Y179" s="112"/>
      <c r="Z179" s="112"/>
      <c r="AA179" s="112"/>
      <c r="AB179" s="112"/>
      <c r="AC179" s="112"/>
      <c r="AD179" s="112"/>
      <c r="AE179" s="112"/>
      <c r="AF179" s="112"/>
      <c r="AG179" s="112"/>
      <c r="AH179" s="112"/>
      <c r="AI179" s="112"/>
      <c r="AJ179" s="112"/>
      <c r="AK179" s="112"/>
    </row>
    <row r="180" spans="24:37" s="113" customFormat="1" ht="14" x14ac:dyDescent="0.15">
      <c r="X180" s="112"/>
      <c r="Y180" s="112"/>
      <c r="Z180" s="112"/>
      <c r="AA180" s="112"/>
      <c r="AB180" s="112"/>
      <c r="AC180" s="112"/>
      <c r="AD180" s="112"/>
      <c r="AE180" s="112"/>
      <c r="AF180" s="112"/>
      <c r="AG180" s="112"/>
      <c r="AH180" s="112"/>
      <c r="AI180" s="112"/>
      <c r="AJ180" s="112"/>
      <c r="AK180" s="112"/>
    </row>
    <row r="181" spans="24:37" s="113" customFormat="1" ht="14" x14ac:dyDescent="0.15">
      <c r="X181" s="112"/>
      <c r="Y181" s="112"/>
      <c r="Z181" s="112"/>
      <c r="AA181" s="112"/>
      <c r="AB181" s="112"/>
      <c r="AC181" s="112"/>
      <c r="AD181" s="112"/>
      <c r="AE181" s="112"/>
      <c r="AF181" s="112"/>
      <c r="AG181" s="112"/>
      <c r="AH181" s="112"/>
      <c r="AI181" s="112"/>
      <c r="AJ181" s="112"/>
      <c r="AK181" s="112"/>
    </row>
    <row r="182" spans="24:37" s="113" customFormat="1" ht="14" x14ac:dyDescent="0.15">
      <c r="X182" s="112"/>
      <c r="Y182" s="112"/>
      <c r="Z182" s="112"/>
      <c r="AA182" s="112"/>
      <c r="AB182" s="112"/>
      <c r="AC182" s="112"/>
      <c r="AD182" s="112"/>
      <c r="AE182" s="112"/>
      <c r="AF182" s="112"/>
      <c r="AG182" s="112"/>
      <c r="AH182" s="112"/>
      <c r="AI182" s="112"/>
      <c r="AJ182" s="112"/>
      <c r="AK182" s="112"/>
    </row>
    <row r="183" spans="24:37" s="113" customFormat="1" ht="14" x14ac:dyDescent="0.15">
      <c r="X183" s="112"/>
      <c r="Y183" s="112"/>
      <c r="Z183" s="112"/>
      <c r="AA183" s="112"/>
      <c r="AB183" s="112"/>
      <c r="AC183" s="112"/>
      <c r="AD183" s="112"/>
      <c r="AE183" s="112"/>
      <c r="AF183" s="112"/>
      <c r="AG183" s="112"/>
      <c r="AH183" s="112"/>
      <c r="AI183" s="112"/>
      <c r="AJ183" s="112"/>
      <c r="AK183" s="112"/>
    </row>
    <row r="184" spans="24:37" s="113" customFormat="1" ht="14" x14ac:dyDescent="0.15">
      <c r="X184" s="112"/>
      <c r="Y184" s="112"/>
      <c r="Z184" s="112"/>
      <c r="AA184" s="112"/>
      <c r="AB184" s="112"/>
      <c r="AC184" s="112"/>
      <c r="AD184" s="112"/>
      <c r="AE184" s="112"/>
      <c r="AF184" s="112"/>
      <c r="AG184" s="112"/>
      <c r="AH184" s="112"/>
      <c r="AI184" s="112"/>
      <c r="AJ184" s="112"/>
      <c r="AK184" s="112"/>
    </row>
    <row r="185" spans="24:37" s="113" customFormat="1" ht="14" x14ac:dyDescent="0.15">
      <c r="X185" s="112"/>
      <c r="Y185" s="112"/>
      <c r="Z185" s="112"/>
      <c r="AA185" s="112"/>
      <c r="AB185" s="112"/>
      <c r="AC185" s="112"/>
      <c r="AD185" s="112"/>
      <c r="AE185" s="112"/>
      <c r="AF185" s="112"/>
      <c r="AG185" s="112"/>
      <c r="AH185" s="112"/>
      <c r="AI185" s="112"/>
      <c r="AJ185" s="112"/>
      <c r="AK185" s="112"/>
    </row>
    <row r="186" spans="24:37" s="113" customFormat="1" ht="14" x14ac:dyDescent="0.15">
      <c r="X186" s="112"/>
      <c r="Y186" s="112"/>
      <c r="Z186" s="112"/>
      <c r="AA186" s="112"/>
      <c r="AB186" s="112"/>
      <c r="AC186" s="112"/>
      <c r="AD186" s="112"/>
      <c r="AE186" s="112"/>
      <c r="AF186" s="112"/>
      <c r="AG186" s="112"/>
      <c r="AH186" s="112"/>
      <c r="AI186" s="112"/>
      <c r="AJ186" s="112"/>
      <c r="AK186" s="112"/>
    </row>
    <row r="187" spans="24:37" s="113" customFormat="1" ht="14" x14ac:dyDescent="0.15">
      <c r="X187" s="112"/>
      <c r="Y187" s="112"/>
      <c r="Z187" s="112"/>
      <c r="AA187" s="112"/>
      <c r="AB187" s="112"/>
      <c r="AC187" s="112"/>
      <c r="AD187" s="112"/>
      <c r="AE187" s="112"/>
      <c r="AF187" s="112"/>
      <c r="AG187" s="112"/>
      <c r="AH187" s="112"/>
      <c r="AI187" s="112"/>
      <c r="AJ187" s="112"/>
      <c r="AK187" s="112"/>
    </row>
    <row r="188" spans="24:37" s="113" customFormat="1" ht="14" x14ac:dyDescent="0.15">
      <c r="X188" s="112"/>
      <c r="Y188" s="112"/>
      <c r="Z188" s="112"/>
      <c r="AA188" s="112"/>
      <c r="AB188" s="112"/>
      <c r="AC188" s="112"/>
      <c r="AD188" s="112"/>
      <c r="AE188" s="112"/>
      <c r="AF188" s="112"/>
      <c r="AG188" s="112"/>
      <c r="AH188" s="112"/>
      <c r="AI188" s="112"/>
      <c r="AJ188" s="112"/>
      <c r="AK188" s="112"/>
    </row>
    <row r="189" spans="24:37" s="113" customFormat="1" ht="14" x14ac:dyDescent="0.15">
      <c r="X189" s="112"/>
      <c r="Y189" s="112"/>
      <c r="Z189" s="112"/>
      <c r="AA189" s="112"/>
      <c r="AB189" s="112"/>
      <c r="AC189" s="112"/>
      <c r="AD189" s="112"/>
      <c r="AE189" s="112"/>
      <c r="AF189" s="112"/>
      <c r="AG189" s="112"/>
      <c r="AH189" s="112"/>
      <c r="AI189" s="112"/>
      <c r="AJ189" s="112"/>
      <c r="AK189" s="112"/>
    </row>
    <row r="190" spans="24:37" s="113" customFormat="1" ht="14" x14ac:dyDescent="0.15">
      <c r="X190" s="112"/>
      <c r="Y190" s="112"/>
      <c r="Z190" s="112"/>
      <c r="AA190" s="112"/>
      <c r="AB190" s="112"/>
      <c r="AC190" s="112"/>
      <c r="AD190" s="112"/>
      <c r="AE190" s="112"/>
      <c r="AF190" s="112"/>
      <c r="AG190" s="112"/>
      <c r="AH190" s="112"/>
      <c r="AI190" s="112"/>
      <c r="AJ190" s="112"/>
      <c r="AK190" s="112"/>
    </row>
    <row r="191" spans="24:37" s="113" customFormat="1" ht="14" x14ac:dyDescent="0.15">
      <c r="X191" s="112"/>
      <c r="Y191" s="112"/>
      <c r="Z191" s="112"/>
      <c r="AA191" s="112"/>
      <c r="AB191" s="112"/>
      <c r="AC191" s="112"/>
      <c r="AD191" s="112"/>
      <c r="AE191" s="112"/>
      <c r="AF191" s="112"/>
      <c r="AG191" s="112"/>
      <c r="AH191" s="112"/>
      <c r="AI191" s="112"/>
      <c r="AJ191" s="112"/>
      <c r="AK191" s="112"/>
    </row>
    <row r="192" spans="24:37" s="113" customFormat="1" ht="14" x14ac:dyDescent="0.15">
      <c r="X192" s="112"/>
      <c r="Y192" s="112"/>
      <c r="Z192" s="112"/>
      <c r="AA192" s="112"/>
      <c r="AB192" s="112"/>
      <c r="AC192" s="112"/>
      <c r="AD192" s="112"/>
      <c r="AE192" s="112"/>
      <c r="AF192" s="112"/>
      <c r="AG192" s="112"/>
      <c r="AH192" s="112"/>
      <c r="AI192" s="112"/>
      <c r="AJ192" s="112"/>
      <c r="AK192" s="112"/>
    </row>
    <row r="193" spans="24:37" s="113" customFormat="1" ht="14" x14ac:dyDescent="0.15">
      <c r="X193" s="112"/>
      <c r="Y193" s="112"/>
      <c r="Z193" s="112"/>
      <c r="AA193" s="112"/>
      <c r="AB193" s="112"/>
      <c r="AC193" s="112"/>
      <c r="AD193" s="112"/>
      <c r="AE193" s="112"/>
      <c r="AF193" s="112"/>
      <c r="AG193" s="112"/>
      <c r="AH193" s="112"/>
      <c r="AI193" s="112"/>
      <c r="AJ193" s="112"/>
      <c r="AK193" s="112"/>
    </row>
    <row r="194" spans="24:37" s="113" customFormat="1" ht="14" x14ac:dyDescent="0.15">
      <c r="X194" s="112"/>
      <c r="Y194" s="112"/>
      <c r="Z194" s="112"/>
      <c r="AA194" s="112"/>
      <c r="AB194" s="112"/>
      <c r="AC194" s="112"/>
      <c r="AD194" s="112"/>
      <c r="AE194" s="112"/>
      <c r="AF194" s="112"/>
      <c r="AG194" s="112"/>
      <c r="AH194" s="112"/>
      <c r="AI194" s="112"/>
      <c r="AJ194" s="112"/>
      <c r="AK194" s="112"/>
    </row>
    <row r="195" spans="24:37" s="113" customFormat="1" ht="14" x14ac:dyDescent="0.15">
      <c r="X195" s="112"/>
      <c r="Y195" s="112"/>
      <c r="Z195" s="112"/>
      <c r="AA195" s="112"/>
      <c r="AB195" s="112"/>
      <c r="AC195" s="112"/>
      <c r="AD195" s="112"/>
      <c r="AE195" s="112"/>
      <c r="AF195" s="112"/>
      <c r="AG195" s="112"/>
      <c r="AH195" s="112"/>
      <c r="AI195" s="112"/>
      <c r="AJ195" s="112"/>
      <c r="AK195" s="112"/>
    </row>
    <row r="196" spans="24:37" s="113" customFormat="1" ht="14" x14ac:dyDescent="0.15">
      <c r="X196" s="112"/>
      <c r="Y196" s="112"/>
      <c r="Z196" s="112"/>
      <c r="AA196" s="112"/>
      <c r="AB196" s="112"/>
      <c r="AC196" s="112"/>
      <c r="AD196" s="112"/>
      <c r="AE196" s="112"/>
      <c r="AF196" s="112"/>
      <c r="AG196" s="112"/>
      <c r="AH196" s="112"/>
      <c r="AI196" s="112"/>
      <c r="AJ196" s="112"/>
      <c r="AK196" s="112"/>
    </row>
    <row r="197" spans="24:37" s="113" customFormat="1" ht="14" x14ac:dyDescent="0.15">
      <c r="X197" s="112"/>
      <c r="Y197" s="112"/>
      <c r="Z197" s="112"/>
      <c r="AA197" s="112"/>
      <c r="AB197" s="112"/>
      <c r="AC197" s="112"/>
      <c r="AD197" s="112"/>
      <c r="AE197" s="112"/>
      <c r="AF197" s="112"/>
      <c r="AG197" s="112"/>
      <c r="AH197" s="112"/>
      <c r="AI197" s="112"/>
      <c r="AJ197" s="112"/>
      <c r="AK197" s="112"/>
    </row>
    <row r="198" spans="24:37" s="113" customFormat="1" ht="14" x14ac:dyDescent="0.15">
      <c r="X198" s="112"/>
      <c r="Y198" s="112"/>
      <c r="Z198" s="112"/>
      <c r="AA198" s="112"/>
      <c r="AB198" s="112"/>
      <c r="AC198" s="112"/>
      <c r="AD198" s="112"/>
      <c r="AE198" s="112"/>
      <c r="AF198" s="112"/>
      <c r="AG198" s="112"/>
      <c r="AH198" s="112"/>
      <c r="AI198" s="112"/>
      <c r="AJ198" s="112"/>
      <c r="AK198" s="112"/>
    </row>
    <row r="199" spans="24:37" s="113" customFormat="1" ht="14" x14ac:dyDescent="0.15">
      <c r="X199" s="112"/>
      <c r="Y199" s="112"/>
      <c r="Z199" s="112"/>
      <c r="AA199" s="112"/>
      <c r="AB199" s="112"/>
      <c r="AC199" s="112"/>
      <c r="AD199" s="112"/>
      <c r="AE199" s="112"/>
      <c r="AF199" s="112"/>
      <c r="AG199" s="112"/>
      <c r="AH199" s="112"/>
      <c r="AI199" s="112"/>
      <c r="AJ199" s="112"/>
      <c r="AK199" s="112"/>
    </row>
    <row r="200" spans="24:37" s="113" customFormat="1" ht="14" x14ac:dyDescent="0.15">
      <c r="X200" s="112"/>
      <c r="Y200" s="112"/>
      <c r="Z200" s="112"/>
      <c r="AA200" s="112"/>
      <c r="AB200" s="112"/>
      <c r="AC200" s="112"/>
      <c r="AD200" s="112"/>
      <c r="AE200" s="112"/>
      <c r="AF200" s="112"/>
      <c r="AG200" s="112"/>
      <c r="AH200" s="112"/>
      <c r="AI200" s="112"/>
      <c r="AJ200" s="112"/>
      <c r="AK200" s="112"/>
    </row>
    <row r="201" spans="24:37" s="113" customFormat="1" ht="14" x14ac:dyDescent="0.15">
      <c r="X201" s="112"/>
      <c r="Y201" s="112"/>
      <c r="Z201" s="112"/>
      <c r="AA201" s="112"/>
      <c r="AB201" s="112"/>
      <c r="AC201" s="112"/>
      <c r="AD201" s="112"/>
      <c r="AE201" s="112"/>
      <c r="AF201" s="112"/>
      <c r="AG201" s="112"/>
      <c r="AH201" s="112"/>
      <c r="AI201" s="112"/>
      <c r="AJ201" s="112"/>
      <c r="AK201" s="112"/>
    </row>
    <row r="202" spans="24:37" s="113" customFormat="1" ht="14" x14ac:dyDescent="0.15">
      <c r="X202" s="112"/>
      <c r="Y202" s="112"/>
      <c r="Z202" s="112"/>
      <c r="AA202" s="112"/>
      <c r="AB202" s="112"/>
      <c r="AC202" s="112"/>
      <c r="AD202" s="112"/>
      <c r="AE202" s="112"/>
      <c r="AF202" s="112"/>
      <c r="AG202" s="112"/>
      <c r="AH202" s="112"/>
      <c r="AI202" s="112"/>
      <c r="AJ202" s="112"/>
      <c r="AK202" s="112"/>
    </row>
    <row r="203" spans="24:37" s="113" customFormat="1" ht="14" x14ac:dyDescent="0.15">
      <c r="X203" s="112"/>
      <c r="Y203" s="112"/>
      <c r="Z203" s="112"/>
      <c r="AA203" s="112"/>
      <c r="AB203" s="112"/>
      <c r="AC203" s="112"/>
      <c r="AD203" s="112"/>
      <c r="AE203" s="112"/>
      <c r="AF203" s="112"/>
      <c r="AG203" s="112"/>
      <c r="AH203" s="112"/>
      <c r="AI203" s="112"/>
      <c r="AJ203" s="112"/>
      <c r="AK203" s="112"/>
    </row>
    <row r="204" spans="24:37" s="113" customFormat="1" ht="14" x14ac:dyDescent="0.15">
      <c r="X204" s="112"/>
      <c r="Y204" s="112"/>
      <c r="Z204" s="112"/>
      <c r="AA204" s="112"/>
      <c r="AB204" s="112"/>
      <c r="AC204" s="112"/>
      <c r="AD204" s="112"/>
      <c r="AE204" s="112"/>
      <c r="AF204" s="112"/>
      <c r="AG204" s="112"/>
      <c r="AH204" s="112"/>
      <c r="AI204" s="112"/>
      <c r="AJ204" s="112"/>
      <c r="AK204" s="112"/>
    </row>
    <row r="205" spans="24:37" s="113" customFormat="1" ht="14" x14ac:dyDescent="0.15">
      <c r="X205" s="112"/>
      <c r="Y205" s="112"/>
      <c r="Z205" s="112"/>
      <c r="AA205" s="112"/>
      <c r="AB205" s="112"/>
      <c r="AC205" s="112"/>
      <c r="AD205" s="112"/>
      <c r="AE205" s="112"/>
      <c r="AF205" s="112"/>
      <c r="AG205" s="112"/>
      <c r="AH205" s="112"/>
      <c r="AI205" s="112"/>
      <c r="AJ205" s="112"/>
      <c r="AK205" s="112"/>
    </row>
    <row r="206" spans="24:37" s="113" customFormat="1" ht="14" x14ac:dyDescent="0.15">
      <c r="X206" s="112"/>
      <c r="Y206" s="112"/>
      <c r="Z206" s="112"/>
      <c r="AA206" s="112"/>
      <c r="AB206" s="112"/>
      <c r="AC206" s="112"/>
      <c r="AD206" s="112"/>
      <c r="AE206" s="112"/>
      <c r="AF206" s="112"/>
      <c r="AG206" s="112"/>
      <c r="AH206" s="112"/>
      <c r="AI206" s="112"/>
      <c r="AJ206" s="112"/>
      <c r="AK206" s="112"/>
    </row>
    <row r="207" spans="24:37" s="113" customFormat="1" ht="14" x14ac:dyDescent="0.15">
      <c r="X207" s="112"/>
      <c r="Y207" s="112"/>
      <c r="Z207" s="112"/>
      <c r="AA207" s="112"/>
      <c r="AB207" s="112"/>
      <c r="AC207" s="112"/>
      <c r="AD207" s="112"/>
      <c r="AE207" s="112"/>
      <c r="AF207" s="112"/>
      <c r="AG207" s="112"/>
      <c r="AH207" s="112"/>
      <c r="AI207" s="112"/>
      <c r="AJ207" s="112"/>
      <c r="AK207" s="112"/>
    </row>
    <row r="208" spans="24:37" s="113" customFormat="1" ht="14" x14ac:dyDescent="0.15">
      <c r="X208" s="112"/>
      <c r="Y208" s="112"/>
      <c r="Z208" s="112"/>
      <c r="AA208" s="112"/>
      <c r="AB208" s="112"/>
      <c r="AC208" s="112"/>
      <c r="AD208" s="112"/>
      <c r="AE208" s="112"/>
      <c r="AF208" s="112"/>
      <c r="AG208" s="112"/>
      <c r="AH208" s="112"/>
      <c r="AI208" s="112"/>
      <c r="AJ208" s="112"/>
      <c r="AK208" s="112"/>
    </row>
    <row r="209" spans="24:103" s="113" customFormat="1" ht="14" x14ac:dyDescent="0.15">
      <c r="X209" s="112"/>
      <c r="Y209" s="112"/>
      <c r="Z209" s="112"/>
      <c r="AA209" s="112"/>
      <c r="AB209" s="112"/>
      <c r="AC209" s="112"/>
      <c r="AD209" s="112"/>
      <c r="AE209" s="112"/>
      <c r="AF209" s="112"/>
      <c r="AG209" s="112"/>
      <c r="AH209" s="112"/>
      <c r="AI209" s="112"/>
      <c r="AJ209" s="112"/>
      <c r="AK209" s="112"/>
    </row>
    <row r="210" spans="24:103" s="64" customFormat="1" ht="14" x14ac:dyDescent="0.15">
      <c r="X210" s="63"/>
      <c r="Y210" s="112"/>
      <c r="Z210" s="112"/>
      <c r="AA210" s="112"/>
      <c r="AB210" s="112"/>
      <c r="AC210" s="112"/>
      <c r="AD210" s="112"/>
      <c r="AE210" s="112"/>
      <c r="AF210" s="112"/>
      <c r="AG210" s="112"/>
      <c r="AH210" s="112"/>
      <c r="AI210" s="112"/>
      <c r="AJ210" s="112"/>
      <c r="AK210" s="112"/>
      <c r="AL210" s="113"/>
      <c r="AM210" s="113"/>
      <c r="AN210" s="113"/>
      <c r="AO210" s="113"/>
      <c r="AP210" s="113"/>
      <c r="AQ210" s="113"/>
      <c r="AR210" s="113"/>
      <c r="AS210" s="113"/>
      <c r="AT210" s="113"/>
      <c r="AU210" s="113"/>
      <c r="AV210" s="113"/>
      <c r="AW210" s="113"/>
      <c r="AX210" s="113"/>
      <c r="AY210" s="113"/>
      <c r="AZ210" s="113"/>
      <c r="BA210" s="113"/>
      <c r="BB210" s="113"/>
      <c r="BC210" s="113"/>
      <c r="BD210" s="113"/>
      <c r="BE210" s="113"/>
      <c r="BF210" s="113"/>
      <c r="BG210" s="113"/>
      <c r="BH210" s="113"/>
      <c r="BI210" s="113"/>
      <c r="BJ210" s="113"/>
      <c r="BK210" s="113"/>
      <c r="BL210" s="113"/>
      <c r="BM210" s="113"/>
      <c r="BN210" s="113"/>
      <c r="BO210" s="113"/>
      <c r="BP210" s="113"/>
      <c r="BQ210" s="113"/>
      <c r="BR210" s="113"/>
      <c r="BS210" s="113"/>
      <c r="BT210" s="113"/>
      <c r="BU210" s="113"/>
      <c r="BV210" s="113"/>
      <c r="BW210" s="113"/>
      <c r="BX210" s="113"/>
      <c r="BY210" s="113"/>
      <c r="BZ210" s="113"/>
      <c r="CA210" s="113"/>
      <c r="CB210" s="113"/>
      <c r="CC210" s="113"/>
      <c r="CD210" s="113"/>
      <c r="CE210" s="113"/>
      <c r="CF210" s="113"/>
      <c r="CG210" s="113"/>
      <c r="CH210" s="113"/>
      <c r="CI210" s="113"/>
      <c r="CJ210" s="113"/>
      <c r="CK210" s="113"/>
      <c r="CL210" s="113"/>
      <c r="CM210" s="113"/>
      <c r="CN210" s="113"/>
      <c r="CO210" s="113"/>
      <c r="CP210" s="113"/>
      <c r="CQ210" s="113"/>
      <c r="CR210" s="113"/>
      <c r="CS210" s="113"/>
      <c r="CT210" s="113"/>
      <c r="CU210" s="113"/>
      <c r="CV210" s="113"/>
      <c r="CW210" s="113"/>
      <c r="CX210" s="113"/>
      <c r="CY210" s="113"/>
    </row>
    <row r="211" spans="24:103" s="64" customFormat="1" ht="14" x14ac:dyDescent="0.15">
      <c r="X211" s="63"/>
      <c r="Y211" s="112"/>
      <c r="Z211" s="112"/>
      <c r="AA211" s="112"/>
      <c r="AB211" s="112"/>
      <c r="AC211" s="112"/>
      <c r="AD211" s="112"/>
      <c r="AE211" s="112"/>
      <c r="AF211" s="112"/>
      <c r="AG211" s="112"/>
      <c r="AH211" s="112"/>
      <c r="AI211" s="112"/>
      <c r="AJ211" s="112"/>
      <c r="AK211" s="112"/>
      <c r="AL211" s="113"/>
      <c r="AM211" s="113"/>
      <c r="AN211" s="113"/>
      <c r="AO211" s="113"/>
      <c r="AP211" s="113"/>
      <c r="AQ211" s="113"/>
      <c r="AR211" s="113"/>
      <c r="AS211" s="113"/>
      <c r="AT211" s="113"/>
      <c r="AU211" s="113"/>
      <c r="AV211" s="113"/>
      <c r="AW211" s="113"/>
      <c r="AX211" s="113"/>
      <c r="AY211" s="113"/>
      <c r="AZ211" s="113"/>
      <c r="BA211" s="113"/>
      <c r="BB211" s="113"/>
      <c r="BC211" s="113"/>
      <c r="BD211" s="113"/>
      <c r="BE211" s="113"/>
      <c r="BF211" s="113"/>
      <c r="BG211" s="113"/>
      <c r="BH211" s="113"/>
      <c r="BI211" s="113"/>
      <c r="BJ211" s="113"/>
      <c r="BK211" s="113"/>
      <c r="BL211" s="113"/>
      <c r="BM211" s="113"/>
      <c r="BN211" s="113"/>
      <c r="BO211" s="113"/>
      <c r="BP211" s="113"/>
      <c r="BQ211" s="113"/>
      <c r="BR211" s="113"/>
      <c r="BS211" s="113"/>
      <c r="BT211" s="113"/>
      <c r="BU211" s="113"/>
      <c r="BV211" s="113"/>
      <c r="BW211" s="113"/>
      <c r="BX211" s="113"/>
      <c r="BY211" s="113"/>
      <c r="BZ211" s="113"/>
      <c r="CA211" s="113"/>
      <c r="CB211" s="113"/>
      <c r="CC211" s="113"/>
      <c r="CD211" s="113"/>
      <c r="CE211" s="113"/>
      <c r="CF211" s="113"/>
      <c r="CG211" s="113"/>
      <c r="CH211" s="113"/>
      <c r="CI211" s="113"/>
      <c r="CJ211" s="113"/>
      <c r="CK211" s="113"/>
      <c r="CL211" s="113"/>
      <c r="CM211" s="113"/>
      <c r="CN211" s="113"/>
      <c r="CO211" s="113"/>
      <c r="CP211" s="113"/>
      <c r="CQ211" s="113"/>
      <c r="CR211" s="113"/>
      <c r="CS211" s="113"/>
      <c r="CT211" s="113"/>
      <c r="CU211" s="113"/>
      <c r="CV211" s="113"/>
      <c r="CW211" s="113"/>
      <c r="CX211" s="113"/>
      <c r="CY211" s="113"/>
    </row>
    <row r="212" spans="24:103" s="64" customFormat="1" ht="14" x14ac:dyDescent="0.15">
      <c r="X212" s="63"/>
      <c r="Y212" s="112"/>
      <c r="Z212" s="112"/>
      <c r="AA212" s="112"/>
      <c r="AB212" s="112"/>
      <c r="AC212" s="112"/>
      <c r="AD212" s="112"/>
      <c r="AE212" s="112"/>
      <c r="AF212" s="112"/>
      <c r="AG212" s="112"/>
      <c r="AH212" s="112"/>
      <c r="AI212" s="112"/>
      <c r="AJ212" s="112"/>
      <c r="AK212" s="112"/>
      <c r="AL212" s="113"/>
      <c r="AM212" s="113"/>
      <c r="AN212" s="113"/>
      <c r="AO212" s="113"/>
      <c r="AP212" s="113"/>
      <c r="AQ212" s="113"/>
      <c r="AR212" s="113"/>
      <c r="AS212" s="113"/>
      <c r="AT212" s="113"/>
      <c r="AU212" s="113"/>
      <c r="AV212" s="113"/>
      <c r="AW212" s="113"/>
      <c r="AX212" s="113"/>
      <c r="AY212" s="113"/>
      <c r="AZ212" s="113"/>
      <c r="BA212" s="113"/>
      <c r="BB212" s="113"/>
      <c r="BC212" s="113"/>
      <c r="BD212" s="113"/>
      <c r="BE212" s="113"/>
      <c r="BF212" s="113"/>
      <c r="BG212" s="113"/>
      <c r="BH212" s="113"/>
      <c r="BI212" s="113"/>
      <c r="BJ212" s="113"/>
      <c r="BK212" s="113"/>
      <c r="BL212" s="113"/>
      <c r="BM212" s="113"/>
      <c r="BN212" s="113"/>
      <c r="BO212" s="113"/>
      <c r="BP212" s="113"/>
      <c r="BQ212" s="113"/>
      <c r="BR212" s="113"/>
      <c r="BS212" s="113"/>
      <c r="BT212" s="113"/>
      <c r="BU212" s="113"/>
      <c r="BV212" s="113"/>
      <c r="BW212" s="113"/>
      <c r="BX212" s="113"/>
      <c r="BY212" s="113"/>
      <c r="BZ212" s="113"/>
      <c r="CA212" s="113"/>
      <c r="CB212" s="113"/>
      <c r="CC212" s="113"/>
      <c r="CD212" s="113"/>
      <c r="CE212" s="113"/>
      <c r="CF212" s="113"/>
      <c r="CG212" s="113"/>
      <c r="CH212" s="113"/>
      <c r="CI212" s="113"/>
      <c r="CJ212" s="113"/>
      <c r="CK212" s="113"/>
      <c r="CL212" s="113"/>
      <c r="CM212" s="113"/>
      <c r="CN212" s="113"/>
      <c r="CO212" s="113"/>
      <c r="CP212" s="113"/>
      <c r="CQ212" s="113"/>
      <c r="CR212" s="113"/>
      <c r="CS212" s="113"/>
      <c r="CT212" s="113"/>
      <c r="CU212" s="113"/>
      <c r="CV212" s="113"/>
      <c r="CW212" s="113"/>
      <c r="CX212" s="113"/>
      <c r="CY212" s="113"/>
    </row>
    <row r="213" spans="24:103" s="64" customFormat="1" ht="14" x14ac:dyDescent="0.15">
      <c r="X213" s="63"/>
      <c r="Y213" s="112"/>
      <c r="Z213" s="112"/>
      <c r="AA213" s="112"/>
      <c r="AB213" s="112"/>
      <c r="AC213" s="112"/>
      <c r="AD213" s="112"/>
      <c r="AE213" s="112"/>
      <c r="AF213" s="112"/>
      <c r="AG213" s="112"/>
      <c r="AH213" s="112"/>
      <c r="AI213" s="112"/>
      <c r="AJ213" s="112"/>
      <c r="AK213" s="112"/>
      <c r="AL213" s="113"/>
      <c r="AM213" s="113"/>
      <c r="AN213" s="113"/>
      <c r="AO213" s="113"/>
      <c r="AP213" s="113"/>
      <c r="AQ213" s="113"/>
      <c r="AR213" s="113"/>
      <c r="AS213" s="113"/>
      <c r="AT213" s="113"/>
      <c r="AU213" s="113"/>
      <c r="AV213" s="113"/>
      <c r="AW213" s="113"/>
      <c r="AX213" s="113"/>
      <c r="AY213" s="113"/>
      <c r="AZ213" s="113"/>
      <c r="BA213" s="113"/>
      <c r="BB213" s="113"/>
      <c r="BC213" s="113"/>
      <c r="BD213" s="113"/>
      <c r="BE213" s="113"/>
      <c r="BF213" s="113"/>
      <c r="BG213" s="113"/>
      <c r="BH213" s="113"/>
      <c r="BI213" s="113"/>
      <c r="BJ213" s="113"/>
      <c r="BK213" s="113"/>
      <c r="BL213" s="113"/>
      <c r="BM213" s="113"/>
      <c r="BN213" s="113"/>
      <c r="BO213" s="113"/>
      <c r="BP213" s="113"/>
      <c r="BQ213" s="113"/>
      <c r="BR213" s="113"/>
      <c r="BS213" s="113"/>
      <c r="BT213" s="113"/>
      <c r="BU213" s="113"/>
      <c r="BV213" s="113"/>
      <c r="BW213" s="113"/>
      <c r="BX213" s="113"/>
      <c r="BY213" s="113"/>
      <c r="BZ213" s="113"/>
      <c r="CA213" s="113"/>
      <c r="CB213" s="113"/>
      <c r="CC213" s="113"/>
      <c r="CD213" s="113"/>
      <c r="CE213" s="113"/>
      <c r="CF213" s="113"/>
      <c r="CG213" s="113"/>
      <c r="CH213" s="113"/>
      <c r="CI213" s="113"/>
      <c r="CJ213" s="113"/>
      <c r="CK213" s="113"/>
      <c r="CL213" s="113"/>
      <c r="CM213" s="113"/>
      <c r="CN213" s="113"/>
      <c r="CO213" s="113"/>
      <c r="CP213" s="113"/>
      <c r="CQ213" s="113"/>
      <c r="CR213" s="113"/>
      <c r="CS213" s="113"/>
      <c r="CT213" s="113"/>
      <c r="CU213" s="113"/>
      <c r="CV213" s="113"/>
      <c r="CW213" s="113"/>
      <c r="CX213" s="113"/>
      <c r="CY213" s="113"/>
    </row>
    <row r="214" spans="24:103" s="64" customFormat="1" ht="14" x14ac:dyDescent="0.15">
      <c r="X214" s="63"/>
      <c r="Y214" s="112"/>
      <c r="Z214" s="112"/>
      <c r="AA214" s="112"/>
      <c r="AB214" s="112"/>
      <c r="AC214" s="112"/>
      <c r="AD214" s="112"/>
      <c r="AE214" s="112"/>
      <c r="AF214" s="112"/>
      <c r="AG214" s="112"/>
      <c r="AH214" s="112"/>
      <c r="AI214" s="112"/>
      <c r="AJ214" s="112"/>
      <c r="AK214" s="112"/>
      <c r="AL214" s="113"/>
      <c r="AM214" s="113"/>
      <c r="AN214" s="113"/>
      <c r="AO214" s="113"/>
      <c r="AP214" s="113"/>
      <c r="AQ214" s="113"/>
      <c r="AR214" s="113"/>
      <c r="AS214" s="113"/>
      <c r="AT214" s="113"/>
      <c r="AU214" s="113"/>
      <c r="AV214" s="113"/>
      <c r="AW214" s="113"/>
      <c r="AX214" s="113"/>
      <c r="AY214" s="113"/>
      <c r="AZ214" s="113"/>
      <c r="BA214" s="113"/>
      <c r="BB214" s="113"/>
      <c r="BC214" s="113"/>
      <c r="BD214" s="113"/>
      <c r="BE214" s="113"/>
      <c r="BF214" s="113"/>
      <c r="BG214" s="113"/>
      <c r="BH214" s="113"/>
      <c r="BI214" s="113"/>
      <c r="BJ214" s="113"/>
      <c r="BK214" s="113"/>
      <c r="BL214" s="113"/>
      <c r="BM214" s="113"/>
      <c r="BN214" s="113"/>
      <c r="BO214" s="113"/>
      <c r="BP214" s="113"/>
      <c r="BQ214" s="113"/>
      <c r="BR214" s="113"/>
      <c r="BS214" s="113"/>
      <c r="BT214" s="113"/>
      <c r="BU214" s="113"/>
      <c r="BV214" s="113"/>
      <c r="BW214" s="113"/>
      <c r="BX214" s="113"/>
      <c r="BY214" s="113"/>
      <c r="BZ214" s="113"/>
      <c r="CA214" s="113"/>
      <c r="CB214" s="113"/>
      <c r="CC214" s="113"/>
      <c r="CD214" s="113"/>
      <c r="CE214" s="113"/>
      <c r="CF214" s="113"/>
      <c r="CG214" s="113"/>
      <c r="CH214" s="113"/>
      <c r="CI214" s="113"/>
      <c r="CJ214" s="113"/>
      <c r="CK214" s="113"/>
      <c r="CL214" s="113"/>
      <c r="CM214" s="113"/>
      <c r="CN214" s="113"/>
      <c r="CO214" s="113"/>
      <c r="CP214" s="113"/>
      <c r="CQ214" s="113"/>
      <c r="CR214" s="113"/>
      <c r="CS214" s="113"/>
      <c r="CT214" s="113"/>
      <c r="CU214" s="113"/>
      <c r="CV214" s="113"/>
      <c r="CW214" s="113"/>
      <c r="CX214" s="113"/>
      <c r="CY214" s="113"/>
    </row>
    <row r="215" spans="24:103" s="64" customFormat="1" ht="14" x14ac:dyDescent="0.15">
      <c r="X215" s="63"/>
      <c r="Y215" s="112"/>
      <c r="Z215" s="112"/>
      <c r="AA215" s="112"/>
      <c r="AB215" s="112"/>
      <c r="AC215" s="112"/>
      <c r="AD215" s="112"/>
      <c r="AE215" s="112"/>
      <c r="AF215" s="112"/>
      <c r="AG215" s="112"/>
      <c r="AH215" s="112"/>
      <c r="AI215" s="112"/>
      <c r="AJ215" s="112"/>
      <c r="AK215" s="112"/>
      <c r="AL215" s="113"/>
      <c r="AM215" s="113"/>
      <c r="AN215" s="113"/>
      <c r="AO215" s="113"/>
      <c r="AP215" s="113"/>
      <c r="AQ215" s="113"/>
      <c r="AR215" s="113"/>
      <c r="AS215" s="113"/>
      <c r="AT215" s="113"/>
      <c r="AU215" s="113"/>
      <c r="AV215" s="113"/>
      <c r="AW215" s="113"/>
      <c r="AX215" s="113"/>
      <c r="AY215" s="113"/>
      <c r="AZ215" s="113"/>
      <c r="BA215" s="113"/>
      <c r="BB215" s="113"/>
      <c r="BC215" s="113"/>
      <c r="BD215" s="113"/>
      <c r="BE215" s="113"/>
      <c r="BF215" s="113"/>
      <c r="BG215" s="113"/>
      <c r="BH215" s="113"/>
      <c r="BI215" s="113"/>
      <c r="BJ215" s="113"/>
      <c r="BK215" s="113"/>
      <c r="BL215" s="113"/>
      <c r="BM215" s="113"/>
      <c r="BN215" s="113"/>
      <c r="BO215" s="113"/>
      <c r="BP215" s="113"/>
      <c r="BQ215" s="113"/>
      <c r="BR215" s="113"/>
      <c r="BS215" s="113"/>
      <c r="BT215" s="113"/>
      <c r="BU215" s="113"/>
      <c r="BV215" s="113"/>
      <c r="BW215" s="113"/>
      <c r="BX215" s="113"/>
      <c r="BY215" s="113"/>
      <c r="BZ215" s="113"/>
      <c r="CA215" s="113"/>
      <c r="CB215" s="113"/>
      <c r="CC215" s="113"/>
      <c r="CD215" s="113"/>
      <c r="CE215" s="113"/>
      <c r="CF215" s="113"/>
      <c r="CG215" s="113"/>
      <c r="CH215" s="113"/>
      <c r="CI215" s="113"/>
      <c r="CJ215" s="113"/>
      <c r="CK215" s="113"/>
      <c r="CL215" s="113"/>
      <c r="CM215" s="113"/>
      <c r="CN215" s="113"/>
      <c r="CO215" s="113"/>
      <c r="CP215" s="113"/>
      <c r="CQ215" s="113"/>
      <c r="CR215" s="113"/>
      <c r="CS215" s="113"/>
      <c r="CT215" s="113"/>
      <c r="CU215" s="113"/>
      <c r="CV215" s="113"/>
      <c r="CW215" s="113"/>
      <c r="CX215" s="113"/>
      <c r="CY215" s="113"/>
    </row>
    <row r="216" spans="24:103" s="64" customFormat="1" ht="14" x14ac:dyDescent="0.15">
      <c r="X216" s="63"/>
      <c r="Y216" s="112"/>
      <c r="Z216" s="112"/>
      <c r="AA216" s="112"/>
      <c r="AB216" s="112"/>
      <c r="AC216" s="112"/>
      <c r="AD216" s="112"/>
      <c r="AE216" s="112"/>
      <c r="AF216" s="112"/>
      <c r="AG216" s="112"/>
      <c r="AH216" s="112"/>
      <c r="AI216" s="112"/>
      <c r="AJ216" s="112"/>
      <c r="AK216" s="112"/>
      <c r="AL216" s="113"/>
      <c r="AM216" s="113"/>
      <c r="AN216" s="113"/>
      <c r="AO216" s="113"/>
      <c r="AP216" s="113"/>
      <c r="AQ216" s="113"/>
      <c r="AR216" s="113"/>
      <c r="AS216" s="113"/>
      <c r="AT216" s="113"/>
      <c r="AU216" s="113"/>
      <c r="AV216" s="113"/>
      <c r="AW216" s="113"/>
      <c r="AX216" s="113"/>
      <c r="AY216" s="113"/>
      <c r="AZ216" s="113"/>
      <c r="BA216" s="113"/>
      <c r="BB216" s="113"/>
      <c r="BC216" s="113"/>
      <c r="BD216" s="113"/>
      <c r="BE216" s="113"/>
      <c r="BF216" s="113"/>
      <c r="BG216" s="113"/>
      <c r="BH216" s="113"/>
      <c r="BI216" s="113"/>
      <c r="BJ216" s="113"/>
      <c r="BK216" s="113"/>
      <c r="BL216" s="113"/>
      <c r="BM216" s="113"/>
      <c r="BN216" s="113"/>
      <c r="BO216" s="113"/>
      <c r="BP216" s="113"/>
      <c r="BQ216" s="113"/>
      <c r="BR216" s="113"/>
      <c r="BS216" s="113"/>
      <c r="BT216" s="113"/>
      <c r="BU216" s="113"/>
      <c r="BV216" s="113"/>
      <c r="BW216" s="113"/>
      <c r="BX216" s="113"/>
      <c r="BY216" s="113"/>
      <c r="BZ216" s="113"/>
      <c r="CA216" s="113"/>
      <c r="CB216" s="113"/>
      <c r="CC216" s="113"/>
      <c r="CD216" s="113"/>
      <c r="CE216" s="113"/>
      <c r="CF216" s="113"/>
      <c r="CG216" s="113"/>
      <c r="CH216" s="113"/>
      <c r="CI216" s="113"/>
      <c r="CJ216" s="113"/>
      <c r="CK216" s="113"/>
      <c r="CL216" s="113"/>
      <c r="CM216" s="113"/>
      <c r="CN216" s="113"/>
      <c r="CO216" s="113"/>
      <c r="CP216" s="113"/>
      <c r="CQ216" s="113"/>
      <c r="CR216" s="113"/>
      <c r="CS216" s="113"/>
      <c r="CT216" s="113"/>
      <c r="CU216" s="113"/>
      <c r="CV216" s="113"/>
      <c r="CW216" s="113"/>
      <c r="CX216" s="113"/>
      <c r="CY216" s="113"/>
    </row>
    <row r="217" spans="24:103" s="64" customFormat="1" ht="14" x14ac:dyDescent="0.15">
      <c r="X217" s="63"/>
      <c r="Y217" s="112"/>
      <c r="Z217" s="112"/>
      <c r="AA217" s="112"/>
      <c r="AB217" s="112"/>
      <c r="AC217" s="112"/>
      <c r="AD217" s="112"/>
      <c r="AE217" s="112"/>
      <c r="AF217" s="112"/>
      <c r="AG217" s="112"/>
      <c r="AH217" s="112"/>
      <c r="AI217" s="112"/>
      <c r="AJ217" s="112"/>
      <c r="AK217" s="112"/>
      <c r="AL217" s="113"/>
      <c r="AM217" s="113"/>
      <c r="AN217" s="113"/>
      <c r="AO217" s="113"/>
      <c r="AP217" s="113"/>
      <c r="AQ217" s="113"/>
      <c r="AR217" s="113"/>
      <c r="AS217" s="113"/>
      <c r="AT217" s="113"/>
      <c r="AU217" s="113"/>
      <c r="AV217" s="113"/>
      <c r="AW217" s="113"/>
      <c r="AX217" s="113"/>
      <c r="AY217" s="113"/>
      <c r="AZ217" s="113"/>
      <c r="BA217" s="113"/>
      <c r="BB217" s="113"/>
      <c r="BC217" s="113"/>
      <c r="BD217" s="113"/>
      <c r="BE217" s="113"/>
      <c r="BF217" s="113"/>
      <c r="BG217" s="113"/>
      <c r="BH217" s="113"/>
      <c r="BI217" s="113"/>
      <c r="BJ217" s="113"/>
      <c r="BK217" s="113"/>
      <c r="BL217" s="113"/>
      <c r="BM217" s="113"/>
      <c r="BN217" s="113"/>
      <c r="BO217" s="113"/>
      <c r="BP217" s="113"/>
      <c r="BQ217" s="113"/>
      <c r="BR217" s="113"/>
      <c r="BS217" s="113"/>
      <c r="BT217" s="113"/>
      <c r="BU217" s="113"/>
      <c r="BV217" s="113"/>
      <c r="BW217" s="113"/>
      <c r="BX217" s="113"/>
      <c r="BY217" s="113"/>
      <c r="BZ217" s="113"/>
      <c r="CA217" s="113"/>
      <c r="CB217" s="113"/>
      <c r="CC217" s="113"/>
      <c r="CD217" s="113"/>
      <c r="CE217" s="113"/>
      <c r="CF217" s="113"/>
      <c r="CG217" s="113"/>
      <c r="CH217" s="113"/>
      <c r="CI217" s="113"/>
      <c r="CJ217" s="113"/>
      <c r="CK217" s="113"/>
      <c r="CL217" s="113"/>
      <c r="CM217" s="113"/>
      <c r="CN217" s="113"/>
      <c r="CO217" s="113"/>
      <c r="CP217" s="113"/>
      <c r="CQ217" s="113"/>
      <c r="CR217" s="113"/>
      <c r="CS217" s="113"/>
      <c r="CT217" s="113"/>
      <c r="CU217" s="113"/>
      <c r="CV217" s="113"/>
      <c r="CW217" s="113"/>
      <c r="CX217" s="113"/>
      <c r="CY217" s="113"/>
    </row>
    <row r="218" spans="24:103" s="64" customFormat="1" ht="14" x14ac:dyDescent="0.15">
      <c r="X218" s="63"/>
      <c r="Y218" s="112"/>
      <c r="Z218" s="112"/>
      <c r="AA218" s="112"/>
      <c r="AB218" s="112"/>
      <c r="AC218" s="112"/>
      <c r="AD218" s="112"/>
      <c r="AE218" s="112"/>
      <c r="AF218" s="112"/>
      <c r="AG218" s="112"/>
      <c r="AH218" s="112"/>
      <c r="AI218" s="112"/>
      <c r="AJ218" s="112"/>
      <c r="AK218" s="112"/>
      <c r="AL218" s="113"/>
      <c r="AM218" s="113"/>
      <c r="AN218" s="113"/>
      <c r="AO218" s="113"/>
      <c r="AP218" s="113"/>
      <c r="AQ218" s="113"/>
      <c r="AR218" s="113"/>
      <c r="AS218" s="113"/>
      <c r="AT218" s="113"/>
      <c r="AU218" s="113"/>
      <c r="AV218" s="113"/>
      <c r="AW218" s="113"/>
      <c r="AX218" s="113"/>
      <c r="AY218" s="113"/>
      <c r="AZ218" s="113"/>
      <c r="BA218" s="113"/>
      <c r="BB218" s="113"/>
      <c r="BC218" s="113"/>
      <c r="BD218" s="113"/>
      <c r="BE218" s="113"/>
      <c r="BF218" s="113"/>
      <c r="BG218" s="113"/>
      <c r="BH218" s="113"/>
      <c r="BI218" s="113"/>
      <c r="BJ218" s="113"/>
      <c r="BK218" s="113"/>
      <c r="BL218" s="113"/>
      <c r="BM218" s="113"/>
      <c r="BN218" s="113"/>
      <c r="BO218" s="113"/>
      <c r="BP218" s="113"/>
      <c r="BQ218" s="113"/>
      <c r="BR218" s="113"/>
      <c r="BS218" s="113"/>
      <c r="BT218" s="113"/>
      <c r="BU218" s="113"/>
      <c r="BV218" s="113"/>
      <c r="BW218" s="113"/>
      <c r="BX218" s="113"/>
      <c r="BY218" s="113"/>
      <c r="BZ218" s="113"/>
      <c r="CA218" s="113"/>
      <c r="CB218" s="113"/>
      <c r="CC218" s="113"/>
      <c r="CD218" s="113"/>
      <c r="CE218" s="113"/>
      <c r="CF218" s="113"/>
      <c r="CG218" s="113"/>
      <c r="CH218" s="113"/>
      <c r="CI218" s="113"/>
      <c r="CJ218" s="113"/>
      <c r="CK218" s="113"/>
      <c r="CL218" s="113"/>
      <c r="CM218" s="113"/>
      <c r="CN218" s="113"/>
      <c r="CO218" s="113"/>
      <c r="CP218" s="113"/>
      <c r="CQ218" s="113"/>
      <c r="CR218" s="113"/>
      <c r="CS218" s="113"/>
      <c r="CT218" s="113"/>
      <c r="CU218" s="113"/>
      <c r="CV218" s="113"/>
      <c r="CW218" s="113"/>
      <c r="CX218" s="113"/>
      <c r="CY218" s="113"/>
    </row>
    <row r="219" spans="24:103" s="64" customFormat="1" ht="14" x14ac:dyDescent="0.15">
      <c r="X219" s="63"/>
      <c r="Y219" s="112"/>
      <c r="Z219" s="112"/>
      <c r="AA219" s="112"/>
      <c r="AB219" s="112"/>
      <c r="AC219" s="112"/>
      <c r="AD219" s="112"/>
      <c r="AE219" s="112"/>
      <c r="AF219" s="112"/>
      <c r="AG219" s="112"/>
      <c r="AH219" s="112"/>
      <c r="AI219" s="112"/>
      <c r="AJ219" s="112"/>
      <c r="AK219" s="112"/>
      <c r="AL219" s="113"/>
      <c r="AM219" s="113"/>
      <c r="AN219" s="113"/>
      <c r="AO219" s="113"/>
      <c r="AP219" s="113"/>
      <c r="AQ219" s="113"/>
      <c r="AR219" s="113"/>
      <c r="AS219" s="113"/>
      <c r="AT219" s="113"/>
      <c r="AU219" s="113"/>
      <c r="AV219" s="113"/>
      <c r="AW219" s="113"/>
      <c r="AX219" s="113"/>
      <c r="AY219" s="113"/>
      <c r="AZ219" s="113"/>
      <c r="BA219" s="113"/>
      <c r="BB219" s="113"/>
      <c r="BC219" s="113"/>
      <c r="BD219" s="113"/>
      <c r="BE219" s="113"/>
      <c r="BF219" s="113"/>
      <c r="BG219" s="113"/>
      <c r="BH219" s="113"/>
      <c r="BI219" s="113"/>
      <c r="BJ219" s="113"/>
      <c r="BK219" s="113"/>
      <c r="BL219" s="113"/>
      <c r="BM219" s="113"/>
      <c r="BN219" s="113"/>
      <c r="BO219" s="113"/>
      <c r="BP219" s="113"/>
      <c r="BQ219" s="113"/>
      <c r="BR219" s="113"/>
      <c r="BS219" s="113"/>
      <c r="BT219" s="113"/>
      <c r="BU219" s="113"/>
      <c r="BV219" s="113"/>
      <c r="BW219" s="113"/>
      <c r="BX219" s="113"/>
      <c r="BY219" s="113"/>
      <c r="BZ219" s="113"/>
      <c r="CA219" s="113"/>
      <c r="CB219" s="113"/>
      <c r="CC219" s="113"/>
      <c r="CD219" s="113"/>
      <c r="CE219" s="113"/>
      <c r="CF219" s="113"/>
      <c r="CG219" s="113"/>
      <c r="CH219" s="113"/>
      <c r="CI219" s="113"/>
      <c r="CJ219" s="113"/>
      <c r="CK219" s="113"/>
      <c r="CL219" s="113"/>
      <c r="CM219" s="113"/>
      <c r="CN219" s="113"/>
      <c r="CO219" s="113"/>
      <c r="CP219" s="113"/>
      <c r="CQ219" s="113"/>
      <c r="CR219" s="113"/>
      <c r="CS219" s="113"/>
      <c r="CT219" s="113"/>
      <c r="CU219" s="113"/>
      <c r="CV219" s="113"/>
      <c r="CW219" s="113"/>
      <c r="CX219" s="113"/>
      <c r="CY219" s="113"/>
    </row>
    <row r="220" spans="24:103" s="64" customFormat="1" ht="14" x14ac:dyDescent="0.15">
      <c r="X220" s="63"/>
      <c r="Y220" s="112"/>
      <c r="Z220" s="112"/>
      <c r="AA220" s="112"/>
      <c r="AB220" s="112"/>
      <c r="AC220" s="112"/>
      <c r="AD220" s="112"/>
      <c r="AE220" s="112"/>
      <c r="AF220" s="112"/>
      <c r="AG220" s="112"/>
      <c r="AH220" s="112"/>
      <c r="AI220" s="112"/>
      <c r="AJ220" s="112"/>
      <c r="AK220" s="112"/>
      <c r="AL220" s="113"/>
      <c r="AM220" s="113"/>
      <c r="AN220" s="113"/>
      <c r="AO220" s="113"/>
      <c r="AP220" s="113"/>
      <c r="AQ220" s="113"/>
      <c r="AR220" s="113"/>
      <c r="AS220" s="113"/>
      <c r="AT220" s="113"/>
      <c r="AU220" s="113"/>
      <c r="AV220" s="113"/>
      <c r="AW220" s="113"/>
      <c r="AX220" s="113"/>
      <c r="AY220" s="113"/>
      <c r="AZ220" s="113"/>
      <c r="BA220" s="113"/>
      <c r="BB220" s="113"/>
      <c r="BC220" s="113"/>
      <c r="BD220" s="113"/>
      <c r="BE220" s="113"/>
      <c r="BF220" s="113"/>
      <c r="BG220" s="113"/>
      <c r="BH220" s="113"/>
      <c r="BI220" s="113"/>
      <c r="BJ220" s="113"/>
      <c r="BK220" s="113"/>
      <c r="BL220" s="113"/>
      <c r="BM220" s="113"/>
      <c r="BN220" s="113"/>
      <c r="BO220" s="113"/>
      <c r="BP220" s="113"/>
      <c r="BQ220" s="113"/>
      <c r="BR220" s="113"/>
      <c r="BS220" s="113"/>
      <c r="BT220" s="113"/>
      <c r="BU220" s="113"/>
      <c r="BV220" s="113"/>
      <c r="BW220" s="113"/>
      <c r="BX220" s="113"/>
      <c r="BY220" s="113"/>
      <c r="BZ220" s="113"/>
      <c r="CA220" s="113"/>
      <c r="CB220" s="113"/>
      <c r="CC220" s="113"/>
      <c r="CD220" s="113"/>
      <c r="CE220" s="113"/>
      <c r="CF220" s="113"/>
      <c r="CG220" s="113"/>
      <c r="CH220" s="113"/>
      <c r="CI220" s="113"/>
      <c r="CJ220" s="113"/>
      <c r="CK220" s="113"/>
      <c r="CL220" s="113"/>
      <c r="CM220" s="113"/>
      <c r="CN220" s="113"/>
      <c r="CO220" s="113"/>
      <c r="CP220" s="113"/>
      <c r="CQ220" s="113"/>
      <c r="CR220" s="113"/>
      <c r="CS220" s="113"/>
      <c r="CT220" s="113"/>
      <c r="CU220" s="113"/>
      <c r="CV220" s="113"/>
      <c r="CW220" s="113"/>
      <c r="CX220" s="113"/>
      <c r="CY220" s="113"/>
    </row>
    <row r="221" spans="24:103" s="64" customFormat="1" ht="14" x14ac:dyDescent="0.15">
      <c r="X221" s="63"/>
      <c r="Y221" s="112"/>
      <c r="Z221" s="112"/>
      <c r="AA221" s="112"/>
      <c r="AB221" s="112"/>
      <c r="AC221" s="112"/>
      <c r="AD221" s="112"/>
      <c r="AE221" s="112"/>
      <c r="AF221" s="112"/>
      <c r="AG221" s="112"/>
      <c r="AH221" s="112"/>
      <c r="AI221" s="112"/>
      <c r="AJ221" s="112"/>
      <c r="AK221" s="112"/>
      <c r="AL221" s="113"/>
      <c r="AM221" s="113"/>
      <c r="AN221" s="113"/>
      <c r="AO221" s="113"/>
      <c r="AP221" s="113"/>
      <c r="AQ221" s="113"/>
      <c r="AR221" s="113"/>
      <c r="AS221" s="113"/>
      <c r="AT221" s="113"/>
      <c r="AU221" s="113"/>
      <c r="AV221" s="113"/>
      <c r="AW221" s="113"/>
      <c r="AX221" s="113"/>
      <c r="AY221" s="113"/>
      <c r="AZ221" s="113"/>
      <c r="BA221" s="113"/>
      <c r="BB221" s="113"/>
      <c r="BC221" s="113"/>
      <c r="BD221" s="113"/>
      <c r="BE221" s="113"/>
      <c r="BF221" s="113"/>
      <c r="BG221" s="113"/>
      <c r="BH221" s="113"/>
      <c r="BI221" s="113"/>
      <c r="BJ221" s="113"/>
      <c r="BK221" s="113"/>
      <c r="BL221" s="113"/>
      <c r="BM221" s="113"/>
      <c r="BN221" s="113"/>
      <c r="BO221" s="113"/>
      <c r="BP221" s="113"/>
      <c r="BQ221" s="113"/>
      <c r="BR221" s="113"/>
      <c r="BS221" s="113"/>
      <c r="BT221" s="113"/>
      <c r="BU221" s="113"/>
      <c r="BV221" s="113"/>
      <c r="BW221" s="113"/>
      <c r="BX221" s="113"/>
      <c r="BY221" s="113"/>
      <c r="BZ221" s="113"/>
      <c r="CA221" s="113"/>
      <c r="CB221" s="113"/>
      <c r="CC221" s="113"/>
      <c r="CD221" s="113"/>
      <c r="CE221" s="113"/>
      <c r="CF221" s="113"/>
      <c r="CG221" s="113"/>
      <c r="CH221" s="113"/>
      <c r="CI221" s="113"/>
      <c r="CJ221" s="113"/>
      <c r="CK221" s="113"/>
      <c r="CL221" s="113"/>
      <c r="CM221" s="113"/>
      <c r="CN221" s="113"/>
      <c r="CO221" s="113"/>
      <c r="CP221" s="113"/>
      <c r="CQ221" s="113"/>
      <c r="CR221" s="113"/>
      <c r="CS221" s="113"/>
      <c r="CT221" s="113"/>
      <c r="CU221" s="113"/>
      <c r="CV221" s="113"/>
      <c r="CW221" s="113"/>
      <c r="CX221" s="113"/>
      <c r="CY221" s="113"/>
    </row>
    <row r="222" spans="24:103" s="64" customFormat="1" ht="14" x14ac:dyDescent="0.15">
      <c r="X222" s="63"/>
      <c r="Y222" s="112"/>
      <c r="Z222" s="112"/>
      <c r="AA222" s="112"/>
      <c r="AB222" s="112"/>
      <c r="AC222" s="112"/>
      <c r="AD222" s="112"/>
      <c r="AE222" s="112"/>
      <c r="AF222" s="112"/>
      <c r="AG222" s="112"/>
      <c r="AH222" s="112"/>
      <c r="AI222" s="112"/>
      <c r="AJ222" s="112"/>
      <c r="AK222" s="112"/>
      <c r="AL222" s="113"/>
      <c r="AM222" s="113"/>
      <c r="AN222" s="113"/>
      <c r="AO222" s="113"/>
      <c r="AP222" s="113"/>
      <c r="AQ222" s="113"/>
      <c r="AR222" s="113"/>
      <c r="AS222" s="113"/>
      <c r="AT222" s="113"/>
      <c r="AU222" s="113"/>
      <c r="AV222" s="113"/>
      <c r="AW222" s="113"/>
      <c r="AX222" s="113"/>
      <c r="AY222" s="113"/>
      <c r="AZ222" s="113"/>
      <c r="BA222" s="113"/>
      <c r="BB222" s="113"/>
      <c r="BC222" s="113"/>
      <c r="BD222" s="113"/>
      <c r="BE222" s="113"/>
      <c r="BF222" s="113"/>
      <c r="BG222" s="113"/>
      <c r="BH222" s="113"/>
      <c r="BI222" s="113"/>
      <c r="BJ222" s="113"/>
      <c r="BK222" s="113"/>
      <c r="BL222" s="113"/>
      <c r="BM222" s="113"/>
      <c r="BN222" s="113"/>
      <c r="BO222" s="113"/>
      <c r="BP222" s="113"/>
      <c r="BQ222" s="113"/>
      <c r="BR222" s="113"/>
      <c r="BS222" s="113"/>
      <c r="BT222" s="113"/>
      <c r="BU222" s="113"/>
      <c r="BV222" s="113"/>
      <c r="BW222" s="113"/>
      <c r="BX222" s="113"/>
      <c r="BY222" s="113"/>
      <c r="BZ222" s="113"/>
      <c r="CA222" s="113"/>
      <c r="CB222" s="113"/>
      <c r="CC222" s="113"/>
      <c r="CD222" s="113"/>
      <c r="CE222" s="113"/>
      <c r="CF222" s="113"/>
      <c r="CG222" s="113"/>
      <c r="CH222" s="113"/>
      <c r="CI222" s="113"/>
      <c r="CJ222" s="113"/>
      <c r="CK222" s="113"/>
      <c r="CL222" s="113"/>
      <c r="CM222" s="113"/>
      <c r="CN222" s="113"/>
      <c r="CO222" s="113"/>
      <c r="CP222" s="113"/>
      <c r="CQ222" s="113"/>
      <c r="CR222" s="113"/>
      <c r="CS222" s="113"/>
      <c r="CT222" s="113"/>
      <c r="CU222" s="113"/>
      <c r="CV222" s="113"/>
      <c r="CW222" s="113"/>
      <c r="CX222" s="113"/>
      <c r="CY222" s="113"/>
    </row>
    <row r="223" spans="24:103" s="64" customFormat="1" ht="14" x14ac:dyDescent="0.15">
      <c r="X223" s="63"/>
      <c r="Y223" s="112"/>
      <c r="Z223" s="112"/>
      <c r="AA223" s="112"/>
      <c r="AB223" s="112"/>
      <c r="AC223" s="112"/>
      <c r="AD223" s="112"/>
      <c r="AE223" s="112"/>
      <c r="AF223" s="112"/>
      <c r="AG223" s="112"/>
      <c r="AH223" s="112"/>
      <c r="AI223" s="112"/>
      <c r="AJ223" s="112"/>
      <c r="AK223" s="112"/>
      <c r="AL223" s="113"/>
      <c r="AM223" s="113"/>
      <c r="AN223" s="113"/>
      <c r="AO223" s="113"/>
      <c r="AP223" s="113"/>
      <c r="AQ223" s="113"/>
      <c r="AR223" s="113"/>
      <c r="AS223" s="113"/>
      <c r="AT223" s="113"/>
      <c r="AU223" s="113"/>
      <c r="AV223" s="113"/>
      <c r="AW223" s="113"/>
      <c r="AX223" s="113"/>
      <c r="AY223" s="113"/>
      <c r="AZ223" s="113"/>
      <c r="BA223" s="113"/>
      <c r="BB223" s="113"/>
      <c r="BC223" s="113"/>
      <c r="BD223" s="113"/>
      <c r="BE223" s="113"/>
      <c r="BF223" s="113"/>
      <c r="BG223" s="113"/>
      <c r="BH223" s="113"/>
      <c r="BI223" s="113"/>
      <c r="BJ223" s="113"/>
      <c r="BK223" s="113"/>
      <c r="BL223" s="113"/>
      <c r="BM223" s="113"/>
      <c r="BN223" s="113"/>
      <c r="BO223" s="113"/>
      <c r="BP223" s="113"/>
      <c r="BQ223" s="113"/>
      <c r="BR223" s="113"/>
      <c r="BS223" s="113"/>
      <c r="BT223" s="113"/>
      <c r="BU223" s="113"/>
      <c r="BV223" s="113"/>
      <c r="BW223" s="113"/>
      <c r="BX223" s="113"/>
      <c r="BY223" s="113"/>
      <c r="BZ223" s="113"/>
      <c r="CA223" s="113"/>
      <c r="CB223" s="113"/>
      <c r="CC223" s="113"/>
      <c r="CD223" s="113"/>
      <c r="CE223" s="113"/>
      <c r="CF223" s="113"/>
      <c r="CG223" s="113"/>
      <c r="CH223" s="113"/>
      <c r="CI223" s="113"/>
      <c r="CJ223" s="113"/>
      <c r="CK223" s="113"/>
      <c r="CL223" s="113"/>
      <c r="CM223" s="113"/>
      <c r="CN223" s="113"/>
      <c r="CO223" s="113"/>
      <c r="CP223" s="113"/>
      <c r="CQ223" s="113"/>
      <c r="CR223" s="113"/>
      <c r="CS223" s="113"/>
      <c r="CT223" s="113"/>
      <c r="CU223" s="113"/>
      <c r="CV223" s="113"/>
      <c r="CW223" s="113"/>
      <c r="CX223" s="113"/>
      <c r="CY223" s="113"/>
    </row>
    <row r="224" spans="24:103" s="64" customFormat="1" ht="14" x14ac:dyDescent="0.15">
      <c r="X224" s="63"/>
      <c r="Y224" s="112"/>
      <c r="Z224" s="112"/>
      <c r="AA224" s="112"/>
      <c r="AB224" s="112"/>
      <c r="AC224" s="112"/>
      <c r="AD224" s="112"/>
      <c r="AE224" s="112"/>
      <c r="AF224" s="112"/>
      <c r="AG224" s="112"/>
      <c r="AH224" s="112"/>
      <c r="AI224" s="112"/>
      <c r="AJ224" s="112"/>
      <c r="AK224" s="112"/>
      <c r="AL224" s="113"/>
      <c r="AM224" s="113"/>
      <c r="AN224" s="113"/>
      <c r="AO224" s="113"/>
      <c r="AP224" s="113"/>
      <c r="AQ224" s="113"/>
      <c r="AR224" s="113"/>
      <c r="AS224" s="113"/>
      <c r="AT224" s="113"/>
      <c r="AU224" s="113"/>
      <c r="AV224" s="113"/>
      <c r="AW224" s="113"/>
      <c r="AX224" s="113"/>
      <c r="AY224" s="113"/>
      <c r="AZ224" s="113"/>
      <c r="BA224" s="113"/>
      <c r="BB224" s="113"/>
      <c r="BC224" s="113"/>
      <c r="BD224" s="113"/>
      <c r="BE224" s="113"/>
      <c r="BF224" s="113"/>
      <c r="BG224" s="113"/>
      <c r="BH224" s="113"/>
      <c r="BI224" s="113"/>
      <c r="BJ224" s="113"/>
      <c r="BK224" s="113"/>
      <c r="BL224" s="113"/>
      <c r="BM224" s="113"/>
      <c r="BN224" s="113"/>
      <c r="BO224" s="113"/>
      <c r="BP224" s="113"/>
      <c r="BQ224" s="113"/>
      <c r="BR224" s="113"/>
      <c r="BS224" s="113"/>
      <c r="BT224" s="113"/>
      <c r="BU224" s="113"/>
      <c r="BV224" s="113"/>
      <c r="BW224" s="113"/>
      <c r="BX224" s="113"/>
      <c r="BY224" s="113"/>
      <c r="BZ224" s="113"/>
      <c r="CA224" s="113"/>
      <c r="CB224" s="113"/>
      <c r="CC224" s="113"/>
      <c r="CD224" s="113"/>
      <c r="CE224" s="113"/>
      <c r="CF224" s="113"/>
      <c r="CG224" s="113"/>
      <c r="CH224" s="113"/>
      <c r="CI224" s="113"/>
      <c r="CJ224" s="113"/>
      <c r="CK224" s="113"/>
      <c r="CL224" s="113"/>
      <c r="CM224" s="113"/>
      <c r="CN224" s="113"/>
      <c r="CO224" s="113"/>
      <c r="CP224" s="113"/>
      <c r="CQ224" s="113"/>
      <c r="CR224" s="113"/>
      <c r="CS224" s="113"/>
      <c r="CT224" s="113"/>
      <c r="CU224" s="113"/>
      <c r="CV224" s="113"/>
      <c r="CW224" s="113"/>
      <c r="CX224" s="113"/>
      <c r="CY224" s="113"/>
    </row>
    <row r="225" spans="24:103" s="64" customFormat="1" ht="14" x14ac:dyDescent="0.15">
      <c r="X225" s="63"/>
      <c r="Y225" s="112"/>
      <c r="Z225" s="112"/>
      <c r="AA225" s="112"/>
      <c r="AB225" s="112"/>
      <c r="AC225" s="112"/>
      <c r="AD225" s="112"/>
      <c r="AE225" s="112"/>
      <c r="AF225" s="112"/>
      <c r="AG225" s="112"/>
      <c r="AH225" s="112"/>
      <c r="AI225" s="112"/>
      <c r="AJ225" s="112"/>
      <c r="AK225" s="112"/>
      <c r="AL225" s="113"/>
      <c r="AM225" s="113"/>
      <c r="AN225" s="113"/>
      <c r="AO225" s="113"/>
      <c r="AP225" s="113"/>
      <c r="AQ225" s="113"/>
      <c r="AR225" s="113"/>
      <c r="AS225" s="113"/>
      <c r="AT225" s="113"/>
      <c r="AU225" s="113"/>
      <c r="AV225" s="113"/>
      <c r="AW225" s="113"/>
      <c r="AX225" s="113"/>
      <c r="AY225" s="113"/>
      <c r="AZ225" s="113"/>
      <c r="BA225" s="113"/>
      <c r="BB225" s="113"/>
      <c r="BC225" s="113"/>
      <c r="BD225" s="113"/>
      <c r="BE225" s="113"/>
      <c r="BF225" s="113"/>
      <c r="BG225" s="113"/>
      <c r="BH225" s="113"/>
      <c r="BI225" s="113"/>
      <c r="BJ225" s="113"/>
      <c r="BK225" s="113"/>
      <c r="BL225" s="113"/>
      <c r="BM225" s="113"/>
      <c r="BN225" s="113"/>
      <c r="BO225" s="113"/>
      <c r="BP225" s="113"/>
      <c r="BQ225" s="113"/>
      <c r="BR225" s="113"/>
      <c r="BS225" s="113"/>
      <c r="BT225" s="113"/>
      <c r="BU225" s="113"/>
      <c r="BV225" s="113"/>
      <c r="BW225" s="113"/>
      <c r="BX225" s="113"/>
      <c r="BY225" s="113"/>
      <c r="BZ225" s="113"/>
      <c r="CA225" s="113"/>
      <c r="CB225" s="113"/>
      <c r="CC225" s="113"/>
      <c r="CD225" s="113"/>
      <c r="CE225" s="113"/>
      <c r="CF225" s="113"/>
      <c r="CG225" s="113"/>
      <c r="CH225" s="113"/>
      <c r="CI225" s="113"/>
      <c r="CJ225" s="113"/>
      <c r="CK225" s="113"/>
      <c r="CL225" s="113"/>
      <c r="CM225" s="113"/>
      <c r="CN225" s="113"/>
      <c r="CO225" s="113"/>
      <c r="CP225" s="113"/>
      <c r="CQ225" s="113"/>
      <c r="CR225" s="113"/>
      <c r="CS225" s="113"/>
      <c r="CT225" s="113"/>
      <c r="CU225" s="113"/>
      <c r="CV225" s="113"/>
      <c r="CW225" s="113"/>
      <c r="CX225" s="113"/>
      <c r="CY225" s="113"/>
    </row>
    <row r="226" spans="24:103" s="64" customFormat="1" ht="14" x14ac:dyDescent="0.15">
      <c r="X226" s="63"/>
      <c r="Y226" s="112"/>
      <c r="Z226" s="112"/>
      <c r="AA226" s="112"/>
      <c r="AB226" s="112"/>
      <c r="AC226" s="112"/>
      <c r="AD226" s="112"/>
      <c r="AE226" s="112"/>
      <c r="AF226" s="112"/>
      <c r="AG226" s="112"/>
      <c r="AH226" s="112"/>
      <c r="AI226" s="112"/>
      <c r="AJ226" s="112"/>
      <c r="AK226" s="112"/>
      <c r="AL226" s="113"/>
      <c r="AM226" s="113"/>
      <c r="AN226" s="113"/>
      <c r="AO226" s="113"/>
      <c r="AP226" s="113"/>
      <c r="AQ226" s="113"/>
      <c r="AR226" s="113"/>
      <c r="AS226" s="113"/>
      <c r="AT226" s="113"/>
      <c r="AU226" s="113"/>
      <c r="AV226" s="113"/>
      <c r="AW226" s="113"/>
      <c r="AX226" s="113"/>
      <c r="AY226" s="113"/>
      <c r="AZ226" s="113"/>
      <c r="BA226" s="113"/>
      <c r="BB226" s="113"/>
      <c r="BC226" s="113"/>
      <c r="BD226" s="113"/>
      <c r="BE226" s="113"/>
      <c r="BF226" s="113"/>
      <c r="BG226" s="113"/>
      <c r="BH226" s="113"/>
      <c r="BI226" s="113"/>
      <c r="BJ226" s="113"/>
      <c r="BK226" s="113"/>
      <c r="BL226" s="113"/>
      <c r="BM226" s="113"/>
      <c r="BN226" s="113"/>
      <c r="BO226" s="113"/>
      <c r="BP226" s="113"/>
      <c r="BQ226" s="113"/>
      <c r="BR226" s="113"/>
      <c r="BS226" s="113"/>
      <c r="BT226" s="113"/>
      <c r="BU226" s="113"/>
      <c r="BV226" s="113"/>
      <c r="BW226" s="113"/>
      <c r="BX226" s="113"/>
      <c r="BY226" s="113"/>
      <c r="BZ226" s="113"/>
      <c r="CA226" s="113"/>
      <c r="CB226" s="113"/>
      <c r="CC226" s="113"/>
      <c r="CD226" s="113"/>
      <c r="CE226" s="113"/>
      <c r="CF226" s="113"/>
      <c r="CG226" s="113"/>
      <c r="CH226" s="113"/>
      <c r="CI226" s="113"/>
      <c r="CJ226" s="113"/>
      <c r="CK226" s="113"/>
      <c r="CL226" s="113"/>
      <c r="CM226" s="113"/>
      <c r="CN226" s="113"/>
      <c r="CO226" s="113"/>
      <c r="CP226" s="113"/>
      <c r="CQ226" s="113"/>
      <c r="CR226" s="113"/>
      <c r="CS226" s="113"/>
      <c r="CT226" s="113"/>
      <c r="CU226" s="113"/>
      <c r="CV226" s="113"/>
      <c r="CW226" s="113"/>
      <c r="CX226" s="113"/>
      <c r="CY226" s="113"/>
    </row>
    <row r="227" spans="24:103" s="64" customFormat="1" ht="14" x14ac:dyDescent="0.15">
      <c r="X227" s="63"/>
      <c r="Y227" s="112"/>
      <c r="Z227" s="112"/>
      <c r="AA227" s="112"/>
      <c r="AB227" s="112"/>
      <c r="AC227" s="112"/>
      <c r="AD227" s="112"/>
      <c r="AE227" s="112"/>
      <c r="AF227" s="112"/>
      <c r="AG227" s="112"/>
      <c r="AH227" s="112"/>
      <c r="AI227" s="112"/>
      <c r="AJ227" s="112"/>
      <c r="AK227" s="112"/>
      <c r="AL227" s="113"/>
      <c r="AM227" s="113"/>
      <c r="AN227" s="113"/>
      <c r="AO227" s="113"/>
      <c r="AP227" s="113"/>
      <c r="AQ227" s="113"/>
      <c r="AR227" s="113"/>
      <c r="AS227" s="113"/>
      <c r="AT227" s="113"/>
      <c r="AU227" s="113"/>
      <c r="AV227" s="113"/>
      <c r="AW227" s="113"/>
      <c r="AX227" s="113"/>
      <c r="AY227" s="113"/>
      <c r="AZ227" s="113"/>
      <c r="BA227" s="113"/>
      <c r="BB227" s="113"/>
      <c r="BC227" s="113"/>
      <c r="BD227" s="113"/>
      <c r="BE227" s="113"/>
      <c r="BF227" s="113"/>
      <c r="BG227" s="113"/>
      <c r="BH227" s="113"/>
      <c r="BI227" s="113"/>
      <c r="BJ227" s="113"/>
      <c r="BK227" s="113"/>
      <c r="BL227" s="113"/>
      <c r="BM227" s="113"/>
      <c r="BN227" s="113"/>
      <c r="BO227" s="113"/>
      <c r="BP227" s="113"/>
      <c r="BQ227" s="113"/>
      <c r="BR227" s="113"/>
      <c r="BS227" s="113"/>
      <c r="BT227" s="113"/>
      <c r="BU227" s="113"/>
      <c r="BV227" s="113"/>
      <c r="BW227" s="113"/>
      <c r="BX227" s="113"/>
      <c r="BY227" s="113"/>
      <c r="BZ227" s="113"/>
      <c r="CA227" s="113"/>
      <c r="CB227" s="113"/>
      <c r="CC227" s="113"/>
      <c r="CD227" s="113"/>
      <c r="CE227" s="113"/>
      <c r="CF227" s="113"/>
      <c r="CG227" s="113"/>
      <c r="CH227" s="113"/>
      <c r="CI227" s="113"/>
      <c r="CJ227" s="113"/>
      <c r="CK227" s="113"/>
      <c r="CL227" s="113"/>
      <c r="CM227" s="113"/>
      <c r="CN227" s="113"/>
      <c r="CO227" s="113"/>
      <c r="CP227" s="113"/>
      <c r="CQ227" s="113"/>
      <c r="CR227" s="113"/>
      <c r="CS227" s="113"/>
      <c r="CT227" s="113"/>
      <c r="CU227" s="113"/>
      <c r="CV227" s="113"/>
      <c r="CW227" s="113"/>
      <c r="CX227" s="113"/>
      <c r="CY227" s="113"/>
    </row>
    <row r="228" spans="24:103" s="64" customFormat="1" ht="14" x14ac:dyDescent="0.15">
      <c r="X228" s="63"/>
      <c r="Y228" s="112"/>
      <c r="Z228" s="112"/>
      <c r="AA228" s="112"/>
      <c r="AB228" s="112"/>
      <c r="AC228" s="112"/>
      <c r="AD228" s="112"/>
      <c r="AE228" s="112"/>
      <c r="AF228" s="112"/>
      <c r="AG228" s="112"/>
      <c r="AH228" s="112"/>
      <c r="AI228" s="112"/>
      <c r="AJ228" s="112"/>
      <c r="AK228" s="112"/>
      <c r="AL228" s="113"/>
      <c r="AM228" s="113"/>
      <c r="AN228" s="113"/>
      <c r="AO228" s="113"/>
      <c r="AP228" s="113"/>
      <c r="AQ228" s="113"/>
      <c r="AR228" s="113"/>
      <c r="AS228" s="113"/>
      <c r="AT228" s="113"/>
      <c r="AU228" s="113"/>
      <c r="AV228" s="113"/>
      <c r="AW228" s="113"/>
      <c r="AX228" s="113"/>
      <c r="AY228" s="113"/>
      <c r="AZ228" s="113"/>
      <c r="BA228" s="113"/>
      <c r="BB228" s="113"/>
      <c r="BC228" s="113"/>
      <c r="BD228" s="113"/>
      <c r="BE228" s="113"/>
      <c r="BF228" s="113"/>
      <c r="BG228" s="113"/>
      <c r="BH228" s="113"/>
      <c r="BI228" s="113"/>
      <c r="BJ228" s="113"/>
      <c r="BK228" s="113"/>
      <c r="BL228" s="113"/>
      <c r="BM228" s="113"/>
      <c r="BN228" s="113"/>
      <c r="BO228" s="113"/>
      <c r="BP228" s="113"/>
      <c r="BQ228" s="113"/>
      <c r="BR228" s="113"/>
      <c r="BS228" s="113"/>
      <c r="BT228" s="113"/>
      <c r="BU228" s="113"/>
      <c r="BV228" s="113"/>
      <c r="BW228" s="113"/>
      <c r="BX228" s="113"/>
      <c r="BY228" s="113"/>
      <c r="BZ228" s="113"/>
      <c r="CA228" s="113"/>
      <c r="CB228" s="113"/>
      <c r="CC228" s="113"/>
      <c r="CD228" s="113"/>
      <c r="CE228" s="113"/>
      <c r="CF228" s="113"/>
      <c r="CG228" s="113"/>
      <c r="CH228" s="113"/>
      <c r="CI228" s="113"/>
      <c r="CJ228" s="113"/>
      <c r="CK228" s="113"/>
      <c r="CL228" s="113"/>
      <c r="CM228" s="113"/>
      <c r="CN228" s="113"/>
      <c r="CO228" s="113"/>
      <c r="CP228" s="113"/>
      <c r="CQ228" s="113"/>
      <c r="CR228" s="113"/>
      <c r="CS228" s="113"/>
      <c r="CT228" s="113"/>
      <c r="CU228" s="113"/>
      <c r="CV228" s="113"/>
      <c r="CW228" s="113"/>
      <c r="CX228" s="113"/>
      <c r="CY228" s="113"/>
    </row>
    <row r="229" spans="24:103" s="64" customFormat="1" ht="14" x14ac:dyDescent="0.15">
      <c r="X229" s="63"/>
      <c r="Y229" s="112"/>
      <c r="Z229" s="112"/>
      <c r="AA229" s="112"/>
      <c r="AB229" s="112"/>
      <c r="AC229" s="112"/>
      <c r="AD229" s="112"/>
      <c r="AE229" s="112"/>
      <c r="AF229" s="112"/>
      <c r="AG229" s="112"/>
      <c r="AH229" s="112"/>
      <c r="AI229" s="112"/>
      <c r="AJ229" s="112"/>
      <c r="AK229" s="112"/>
      <c r="AL229" s="113"/>
      <c r="AM229" s="113"/>
      <c r="AN229" s="113"/>
      <c r="AO229" s="113"/>
      <c r="AP229" s="113"/>
      <c r="AQ229" s="113"/>
      <c r="AR229" s="113"/>
      <c r="AS229" s="113"/>
      <c r="AT229" s="113"/>
      <c r="AU229" s="113"/>
      <c r="AV229" s="113"/>
      <c r="AW229" s="113"/>
      <c r="AX229" s="113"/>
      <c r="AY229" s="113"/>
      <c r="AZ229" s="113"/>
      <c r="BA229" s="113"/>
      <c r="BB229" s="113"/>
      <c r="BC229" s="113"/>
      <c r="BD229" s="113"/>
      <c r="BE229" s="113"/>
      <c r="BF229" s="113"/>
      <c r="BG229" s="113"/>
      <c r="BH229" s="113"/>
      <c r="BI229" s="113"/>
      <c r="BJ229" s="113"/>
      <c r="BK229" s="113"/>
      <c r="BL229" s="113"/>
      <c r="BM229" s="113"/>
      <c r="BN229" s="113"/>
      <c r="BO229" s="113"/>
      <c r="BP229" s="113"/>
      <c r="BQ229" s="113"/>
      <c r="BR229" s="113"/>
      <c r="BS229" s="113"/>
      <c r="BT229" s="113"/>
      <c r="BU229" s="113"/>
      <c r="BV229" s="113"/>
      <c r="BW229" s="113"/>
      <c r="BX229" s="113"/>
      <c r="BY229" s="113"/>
      <c r="BZ229" s="113"/>
      <c r="CA229" s="113"/>
      <c r="CB229" s="113"/>
      <c r="CC229" s="113"/>
      <c r="CD229" s="113"/>
      <c r="CE229" s="113"/>
      <c r="CF229" s="113"/>
      <c r="CG229" s="113"/>
      <c r="CH229" s="113"/>
      <c r="CI229" s="113"/>
      <c r="CJ229" s="113"/>
      <c r="CK229" s="113"/>
      <c r="CL229" s="113"/>
      <c r="CM229" s="113"/>
      <c r="CN229" s="113"/>
      <c r="CO229" s="113"/>
      <c r="CP229" s="113"/>
      <c r="CQ229" s="113"/>
      <c r="CR229" s="113"/>
      <c r="CS229" s="113"/>
      <c r="CT229" s="113"/>
      <c r="CU229" s="113"/>
      <c r="CV229" s="113"/>
      <c r="CW229" s="113"/>
      <c r="CX229" s="113"/>
      <c r="CY229" s="113"/>
    </row>
    <row r="230" spans="24:103" s="64" customFormat="1" ht="14" x14ac:dyDescent="0.15">
      <c r="X230" s="63"/>
      <c r="Y230" s="112"/>
      <c r="Z230" s="112"/>
      <c r="AA230" s="112"/>
      <c r="AB230" s="112"/>
      <c r="AC230" s="112"/>
      <c r="AD230" s="112"/>
      <c r="AE230" s="112"/>
      <c r="AF230" s="112"/>
      <c r="AG230" s="112"/>
      <c r="AH230" s="112"/>
      <c r="AI230" s="112"/>
      <c r="AJ230" s="112"/>
      <c r="AK230" s="112"/>
      <c r="AL230" s="113"/>
      <c r="AM230" s="113"/>
      <c r="AN230" s="113"/>
      <c r="AO230" s="113"/>
      <c r="AP230" s="113"/>
      <c r="AQ230" s="113"/>
      <c r="AR230" s="113"/>
      <c r="AS230" s="113"/>
      <c r="AT230" s="113"/>
      <c r="AU230" s="113"/>
      <c r="AV230" s="113"/>
      <c r="AW230" s="113"/>
      <c r="AX230" s="113"/>
      <c r="AY230" s="113"/>
      <c r="AZ230" s="113"/>
      <c r="BA230" s="113"/>
      <c r="BB230" s="113"/>
      <c r="BC230" s="113"/>
      <c r="BD230" s="113"/>
      <c r="BE230" s="113"/>
      <c r="BF230" s="113"/>
      <c r="BG230" s="113"/>
      <c r="BH230" s="113"/>
      <c r="BI230" s="113"/>
      <c r="BJ230" s="113"/>
      <c r="BK230" s="113"/>
      <c r="BL230" s="113"/>
      <c r="BM230" s="113"/>
      <c r="BN230" s="113"/>
      <c r="BO230" s="113"/>
      <c r="BP230" s="113"/>
      <c r="BQ230" s="113"/>
      <c r="BR230" s="113"/>
      <c r="BS230" s="113"/>
      <c r="BT230" s="113"/>
      <c r="BU230" s="113"/>
      <c r="BV230" s="113"/>
      <c r="BW230" s="113"/>
      <c r="BX230" s="113"/>
      <c r="BY230" s="113"/>
      <c r="BZ230" s="113"/>
      <c r="CA230" s="113"/>
      <c r="CB230" s="113"/>
      <c r="CC230" s="113"/>
      <c r="CD230" s="113"/>
      <c r="CE230" s="113"/>
      <c r="CF230" s="113"/>
      <c r="CG230" s="113"/>
      <c r="CH230" s="113"/>
      <c r="CI230" s="113"/>
      <c r="CJ230" s="113"/>
      <c r="CK230" s="113"/>
      <c r="CL230" s="113"/>
      <c r="CM230" s="113"/>
      <c r="CN230" s="113"/>
      <c r="CO230" s="113"/>
      <c r="CP230" s="113"/>
      <c r="CQ230" s="113"/>
      <c r="CR230" s="113"/>
      <c r="CS230" s="113"/>
      <c r="CT230" s="113"/>
      <c r="CU230" s="113"/>
      <c r="CV230" s="113"/>
      <c r="CW230" s="113"/>
      <c r="CX230" s="113"/>
      <c r="CY230" s="113"/>
    </row>
    <row r="231" spans="24:103" s="64" customFormat="1" ht="14" x14ac:dyDescent="0.15">
      <c r="X231" s="63"/>
      <c r="Y231" s="112"/>
      <c r="Z231" s="112"/>
      <c r="AA231" s="112"/>
      <c r="AB231" s="112"/>
      <c r="AC231" s="112"/>
      <c r="AD231" s="112"/>
      <c r="AE231" s="112"/>
      <c r="AF231" s="112"/>
      <c r="AG231" s="112"/>
      <c r="AH231" s="112"/>
      <c r="AI231" s="112"/>
      <c r="AJ231" s="112"/>
      <c r="AK231" s="112"/>
      <c r="AL231" s="113"/>
      <c r="AM231" s="113"/>
      <c r="AN231" s="113"/>
      <c r="AO231" s="113"/>
      <c r="AP231" s="113"/>
      <c r="AQ231" s="113"/>
      <c r="AR231" s="113"/>
      <c r="AS231" s="113"/>
      <c r="AT231" s="113"/>
      <c r="AU231" s="113"/>
      <c r="AV231" s="113"/>
      <c r="AW231" s="113"/>
      <c r="AX231" s="113"/>
      <c r="AY231" s="113"/>
      <c r="AZ231" s="113"/>
      <c r="BA231" s="113"/>
      <c r="BB231" s="113"/>
      <c r="BC231" s="113"/>
      <c r="BD231" s="113"/>
      <c r="BE231" s="113"/>
      <c r="BF231" s="113"/>
      <c r="BG231" s="113"/>
      <c r="BH231" s="113"/>
      <c r="BI231" s="113"/>
      <c r="BJ231" s="113"/>
      <c r="BK231" s="113"/>
      <c r="BL231" s="113"/>
      <c r="BM231" s="113"/>
      <c r="BN231" s="113"/>
      <c r="BO231" s="113"/>
      <c r="BP231" s="113"/>
      <c r="BQ231" s="113"/>
      <c r="BR231" s="113"/>
      <c r="BS231" s="113"/>
      <c r="BT231" s="113"/>
      <c r="BU231" s="113"/>
      <c r="BV231" s="113"/>
      <c r="BW231" s="113"/>
      <c r="BX231" s="113"/>
      <c r="BY231" s="113"/>
      <c r="BZ231" s="113"/>
      <c r="CA231" s="113"/>
      <c r="CB231" s="113"/>
      <c r="CC231" s="113"/>
      <c r="CD231" s="113"/>
      <c r="CE231" s="113"/>
      <c r="CF231" s="113"/>
      <c r="CG231" s="113"/>
      <c r="CH231" s="113"/>
      <c r="CI231" s="113"/>
      <c r="CJ231" s="113"/>
      <c r="CK231" s="113"/>
      <c r="CL231" s="113"/>
      <c r="CM231" s="113"/>
      <c r="CN231" s="113"/>
      <c r="CO231" s="113"/>
      <c r="CP231" s="113"/>
      <c r="CQ231" s="113"/>
      <c r="CR231" s="113"/>
      <c r="CS231" s="113"/>
      <c r="CT231" s="113"/>
      <c r="CU231" s="113"/>
      <c r="CV231" s="113"/>
      <c r="CW231" s="113"/>
      <c r="CX231" s="113"/>
      <c r="CY231" s="113"/>
    </row>
    <row r="232" spans="24:103" s="64" customFormat="1" ht="14" x14ac:dyDescent="0.15">
      <c r="X232" s="63"/>
      <c r="Y232" s="112"/>
      <c r="Z232" s="112"/>
      <c r="AA232" s="112"/>
      <c r="AB232" s="112"/>
      <c r="AC232" s="112"/>
      <c r="AD232" s="112"/>
      <c r="AE232" s="112"/>
      <c r="AF232" s="112"/>
      <c r="AG232" s="112"/>
      <c r="AH232" s="112"/>
      <c r="AI232" s="112"/>
      <c r="AJ232" s="112"/>
      <c r="AK232" s="112"/>
      <c r="AL232" s="113"/>
      <c r="AM232" s="113"/>
      <c r="AN232" s="113"/>
      <c r="AO232" s="113"/>
      <c r="AP232" s="113"/>
      <c r="AQ232" s="113"/>
      <c r="AR232" s="113"/>
      <c r="AS232" s="113"/>
      <c r="AT232" s="113"/>
      <c r="AU232" s="113"/>
      <c r="AV232" s="113"/>
      <c r="AW232" s="113"/>
      <c r="AX232" s="113"/>
      <c r="AY232" s="113"/>
      <c r="AZ232" s="113"/>
      <c r="BA232" s="113"/>
      <c r="BB232" s="113"/>
      <c r="BC232" s="113"/>
      <c r="BD232" s="113"/>
      <c r="BE232" s="113"/>
      <c r="BF232" s="113"/>
      <c r="BG232" s="113"/>
      <c r="BH232" s="113"/>
      <c r="BI232" s="113"/>
      <c r="BJ232" s="113"/>
      <c r="BK232" s="113"/>
      <c r="BL232" s="113"/>
      <c r="BM232" s="113"/>
      <c r="BN232" s="113"/>
      <c r="BO232" s="113"/>
      <c r="BP232" s="113"/>
      <c r="BQ232" s="113"/>
      <c r="BR232" s="113"/>
      <c r="BS232" s="113"/>
      <c r="BT232" s="113"/>
      <c r="BU232" s="113"/>
      <c r="BV232" s="113"/>
      <c r="BW232" s="113"/>
      <c r="BX232" s="113"/>
      <c r="BY232" s="113"/>
      <c r="BZ232" s="113"/>
      <c r="CA232" s="113"/>
      <c r="CB232" s="113"/>
      <c r="CC232" s="113"/>
      <c r="CD232" s="113"/>
      <c r="CE232" s="113"/>
      <c r="CF232" s="113"/>
      <c r="CG232" s="113"/>
      <c r="CH232" s="113"/>
      <c r="CI232" s="113"/>
      <c r="CJ232" s="113"/>
      <c r="CK232" s="113"/>
      <c r="CL232" s="113"/>
      <c r="CM232" s="113"/>
      <c r="CN232" s="113"/>
      <c r="CO232" s="113"/>
      <c r="CP232" s="113"/>
      <c r="CQ232" s="113"/>
      <c r="CR232" s="113"/>
      <c r="CS232" s="113"/>
      <c r="CT232" s="113"/>
      <c r="CU232" s="113"/>
      <c r="CV232" s="113"/>
      <c r="CW232" s="113"/>
      <c r="CX232" s="113"/>
      <c r="CY232" s="113"/>
    </row>
    <row r="233" spans="24:103" s="64" customFormat="1" ht="14" x14ac:dyDescent="0.15">
      <c r="X233" s="63"/>
      <c r="Y233" s="112"/>
      <c r="Z233" s="112"/>
      <c r="AA233" s="112"/>
      <c r="AB233" s="112"/>
      <c r="AC233" s="112"/>
      <c r="AD233" s="112"/>
      <c r="AE233" s="112"/>
      <c r="AF233" s="112"/>
      <c r="AG233" s="112"/>
      <c r="AH233" s="112"/>
      <c r="AI233" s="112"/>
      <c r="AJ233" s="112"/>
      <c r="AK233" s="112"/>
      <c r="AL233" s="113"/>
      <c r="AM233" s="113"/>
      <c r="AN233" s="113"/>
      <c r="AO233" s="113"/>
      <c r="AP233" s="113"/>
      <c r="AQ233" s="113"/>
      <c r="AR233" s="113"/>
      <c r="AS233" s="113"/>
      <c r="AT233" s="113"/>
      <c r="AU233" s="113"/>
      <c r="AV233" s="113"/>
      <c r="AW233" s="113"/>
      <c r="AX233" s="113"/>
      <c r="AY233" s="113"/>
      <c r="AZ233" s="113"/>
      <c r="BA233" s="113"/>
      <c r="BB233" s="113"/>
      <c r="BC233" s="113"/>
      <c r="BD233" s="113"/>
      <c r="BE233" s="113"/>
      <c r="BF233" s="113"/>
      <c r="BG233" s="113"/>
      <c r="BH233" s="113"/>
      <c r="BI233" s="113"/>
      <c r="BJ233" s="113"/>
      <c r="BK233" s="113"/>
      <c r="BL233" s="113"/>
      <c r="BM233" s="113"/>
      <c r="BN233" s="113"/>
      <c r="BO233" s="113"/>
      <c r="BP233" s="113"/>
      <c r="BQ233" s="113"/>
      <c r="BR233" s="113"/>
      <c r="BS233" s="113"/>
      <c r="BT233" s="113"/>
      <c r="BU233" s="113"/>
      <c r="BV233" s="113"/>
      <c r="BW233" s="113"/>
      <c r="BX233" s="113"/>
      <c r="BY233" s="113"/>
      <c r="BZ233" s="113"/>
      <c r="CA233" s="113"/>
      <c r="CB233" s="113"/>
      <c r="CC233" s="113"/>
      <c r="CD233" s="113"/>
      <c r="CE233" s="113"/>
      <c r="CF233" s="113"/>
      <c r="CG233" s="113"/>
      <c r="CH233" s="113"/>
      <c r="CI233" s="113"/>
      <c r="CJ233" s="113"/>
      <c r="CK233" s="113"/>
      <c r="CL233" s="113"/>
      <c r="CM233" s="113"/>
      <c r="CN233" s="113"/>
      <c r="CO233" s="113"/>
      <c r="CP233" s="113"/>
      <c r="CQ233" s="113"/>
      <c r="CR233" s="113"/>
      <c r="CS233" s="113"/>
      <c r="CT233" s="113"/>
      <c r="CU233" s="113"/>
      <c r="CV233" s="113"/>
      <c r="CW233" s="113"/>
      <c r="CX233" s="113"/>
      <c r="CY233" s="113"/>
    </row>
    <row r="234" spans="24:103" s="64" customFormat="1" ht="14" x14ac:dyDescent="0.15">
      <c r="X234" s="63"/>
      <c r="Y234" s="112"/>
      <c r="Z234" s="112"/>
      <c r="AA234" s="112"/>
      <c r="AB234" s="112"/>
      <c r="AC234" s="112"/>
      <c r="AD234" s="112"/>
      <c r="AE234" s="112"/>
      <c r="AF234" s="112"/>
      <c r="AG234" s="112"/>
      <c r="AH234" s="112"/>
      <c r="AI234" s="112"/>
      <c r="AJ234" s="112"/>
      <c r="AK234" s="112"/>
      <c r="AL234" s="113"/>
      <c r="AM234" s="113"/>
      <c r="AN234" s="113"/>
      <c r="AO234" s="113"/>
      <c r="AP234" s="113"/>
      <c r="AQ234" s="113"/>
      <c r="AR234" s="113"/>
      <c r="AS234" s="113"/>
      <c r="AT234" s="113"/>
      <c r="AU234" s="113"/>
      <c r="AV234" s="113"/>
      <c r="AW234" s="113"/>
      <c r="AX234" s="113"/>
      <c r="AY234" s="113"/>
      <c r="AZ234" s="113"/>
      <c r="BA234" s="113"/>
      <c r="BB234" s="113"/>
      <c r="BC234" s="113"/>
      <c r="BD234" s="113"/>
      <c r="BE234" s="113"/>
      <c r="BF234" s="113"/>
      <c r="BG234" s="113"/>
      <c r="BH234" s="113"/>
      <c r="BI234" s="113"/>
      <c r="BJ234" s="113"/>
      <c r="BK234" s="113"/>
      <c r="BL234" s="113"/>
      <c r="BM234" s="113"/>
      <c r="BN234" s="113"/>
      <c r="BO234" s="113"/>
      <c r="BP234" s="113"/>
      <c r="BQ234" s="113"/>
      <c r="BR234" s="113"/>
      <c r="BS234" s="113"/>
      <c r="BT234" s="113"/>
      <c r="BU234" s="113"/>
      <c r="BV234" s="113"/>
      <c r="BW234" s="113"/>
      <c r="BX234" s="113"/>
      <c r="BY234" s="113"/>
      <c r="BZ234" s="113"/>
      <c r="CA234" s="113"/>
      <c r="CB234" s="113"/>
      <c r="CC234" s="113"/>
      <c r="CD234" s="113"/>
      <c r="CE234" s="113"/>
      <c r="CF234" s="113"/>
      <c r="CG234" s="113"/>
      <c r="CH234" s="113"/>
      <c r="CI234" s="113"/>
      <c r="CJ234" s="113"/>
      <c r="CK234" s="113"/>
      <c r="CL234" s="113"/>
      <c r="CM234" s="113"/>
      <c r="CN234" s="113"/>
      <c r="CO234" s="113"/>
      <c r="CP234" s="113"/>
      <c r="CQ234" s="113"/>
      <c r="CR234" s="113"/>
      <c r="CS234" s="113"/>
      <c r="CT234" s="113"/>
      <c r="CU234" s="113"/>
      <c r="CV234" s="113"/>
      <c r="CW234" s="113"/>
      <c r="CX234" s="113"/>
      <c r="CY234" s="113"/>
    </row>
    <row r="235" spans="24:103" s="64" customFormat="1" ht="14" x14ac:dyDescent="0.15">
      <c r="X235" s="63"/>
      <c r="Y235" s="112"/>
      <c r="Z235" s="112"/>
      <c r="AA235" s="112"/>
      <c r="AB235" s="112"/>
      <c r="AC235" s="112"/>
      <c r="AD235" s="112"/>
      <c r="AE235" s="112"/>
      <c r="AF235" s="112"/>
      <c r="AG235" s="112"/>
      <c r="AH235" s="112"/>
      <c r="AI235" s="112"/>
      <c r="AJ235" s="112"/>
      <c r="AK235" s="112"/>
      <c r="AL235" s="113"/>
      <c r="AM235" s="113"/>
      <c r="AN235" s="113"/>
      <c r="AO235" s="113"/>
      <c r="AP235" s="113"/>
      <c r="AQ235" s="113"/>
      <c r="AR235" s="113"/>
      <c r="AS235" s="113"/>
      <c r="AT235" s="113"/>
      <c r="AU235" s="113"/>
      <c r="AV235" s="113"/>
      <c r="AW235" s="113"/>
      <c r="AX235" s="113"/>
      <c r="AY235" s="113"/>
      <c r="AZ235" s="113"/>
      <c r="BA235" s="113"/>
      <c r="BB235" s="113"/>
      <c r="BC235" s="113"/>
      <c r="BD235" s="113"/>
      <c r="BE235" s="113"/>
      <c r="BF235" s="113"/>
      <c r="BG235" s="113"/>
      <c r="BH235" s="113"/>
      <c r="BI235" s="113"/>
      <c r="BJ235" s="113"/>
      <c r="BK235" s="113"/>
      <c r="BL235" s="113"/>
      <c r="BM235" s="113"/>
      <c r="BN235" s="113"/>
      <c r="BO235" s="113"/>
      <c r="BP235" s="113"/>
      <c r="BQ235" s="113"/>
      <c r="BR235" s="113"/>
      <c r="BS235" s="113"/>
      <c r="BT235" s="113"/>
      <c r="BU235" s="113"/>
      <c r="BV235" s="113"/>
      <c r="BW235" s="113"/>
      <c r="BX235" s="113"/>
      <c r="BY235" s="113"/>
      <c r="BZ235" s="113"/>
      <c r="CA235" s="113"/>
      <c r="CB235" s="113"/>
      <c r="CC235" s="113"/>
      <c r="CD235" s="113"/>
      <c r="CE235" s="113"/>
      <c r="CF235" s="113"/>
      <c r="CG235" s="113"/>
      <c r="CH235" s="113"/>
      <c r="CI235" s="113"/>
      <c r="CJ235" s="113"/>
      <c r="CK235" s="113"/>
      <c r="CL235" s="113"/>
      <c r="CM235" s="113"/>
      <c r="CN235" s="113"/>
      <c r="CO235" s="113"/>
      <c r="CP235" s="113"/>
      <c r="CQ235" s="113"/>
      <c r="CR235" s="113"/>
      <c r="CS235" s="113"/>
      <c r="CT235" s="113"/>
      <c r="CU235" s="113"/>
      <c r="CV235" s="113"/>
      <c r="CW235" s="113"/>
      <c r="CX235" s="113"/>
      <c r="CY235" s="113"/>
    </row>
    <row r="236" spans="24:103" s="64" customFormat="1" ht="14" x14ac:dyDescent="0.15">
      <c r="X236" s="63"/>
      <c r="Y236" s="112"/>
      <c r="Z236" s="112"/>
      <c r="AA236" s="112"/>
      <c r="AB236" s="112"/>
      <c r="AC236" s="112"/>
      <c r="AD236" s="112"/>
      <c r="AE236" s="112"/>
      <c r="AF236" s="112"/>
      <c r="AG236" s="112"/>
      <c r="AH236" s="112"/>
      <c r="AI236" s="112"/>
      <c r="AJ236" s="112"/>
      <c r="AK236" s="112"/>
      <c r="AL236" s="113"/>
      <c r="AM236" s="113"/>
      <c r="AN236" s="113"/>
      <c r="AO236" s="113"/>
      <c r="AP236" s="113"/>
      <c r="AQ236" s="113"/>
      <c r="AR236" s="113"/>
      <c r="AS236" s="113"/>
      <c r="AT236" s="113"/>
      <c r="AU236" s="113"/>
      <c r="AV236" s="113"/>
      <c r="AW236" s="113"/>
      <c r="AX236" s="113"/>
      <c r="AY236" s="113"/>
      <c r="AZ236" s="113"/>
      <c r="BA236" s="113"/>
      <c r="BB236" s="113"/>
      <c r="BC236" s="113"/>
      <c r="BD236" s="113"/>
      <c r="BE236" s="113"/>
      <c r="BF236" s="113"/>
      <c r="BG236" s="113"/>
      <c r="BH236" s="113"/>
      <c r="BI236" s="113"/>
      <c r="BJ236" s="113"/>
      <c r="BK236" s="113"/>
      <c r="BL236" s="113"/>
      <c r="BM236" s="113"/>
      <c r="BN236" s="113"/>
      <c r="BO236" s="113"/>
      <c r="BP236" s="113"/>
      <c r="BQ236" s="113"/>
      <c r="BR236" s="113"/>
      <c r="BS236" s="113"/>
      <c r="BT236" s="113"/>
      <c r="BU236" s="113"/>
      <c r="BV236" s="113"/>
      <c r="BW236" s="113"/>
      <c r="BX236" s="113"/>
      <c r="BY236" s="113"/>
      <c r="BZ236" s="113"/>
      <c r="CA236" s="113"/>
      <c r="CB236" s="113"/>
      <c r="CC236" s="113"/>
      <c r="CD236" s="113"/>
      <c r="CE236" s="113"/>
      <c r="CF236" s="113"/>
      <c r="CG236" s="113"/>
      <c r="CH236" s="113"/>
      <c r="CI236" s="113"/>
      <c r="CJ236" s="113"/>
      <c r="CK236" s="113"/>
      <c r="CL236" s="113"/>
      <c r="CM236" s="113"/>
      <c r="CN236" s="113"/>
      <c r="CO236" s="113"/>
      <c r="CP236" s="113"/>
      <c r="CQ236" s="113"/>
      <c r="CR236" s="113"/>
      <c r="CS236" s="113"/>
      <c r="CT236" s="113"/>
      <c r="CU236" s="113"/>
      <c r="CV236" s="113"/>
      <c r="CW236" s="113"/>
      <c r="CX236" s="113"/>
      <c r="CY236" s="113"/>
    </row>
    <row r="237" spans="24:103" s="64" customFormat="1" ht="14" x14ac:dyDescent="0.15">
      <c r="X237" s="63"/>
      <c r="Y237" s="112"/>
      <c r="Z237" s="112"/>
      <c r="AA237" s="112"/>
      <c r="AB237" s="112"/>
      <c r="AC237" s="112"/>
      <c r="AD237" s="112"/>
      <c r="AE237" s="112"/>
      <c r="AF237" s="112"/>
      <c r="AG237" s="112"/>
      <c r="AH237" s="112"/>
      <c r="AI237" s="112"/>
      <c r="AJ237" s="112"/>
      <c r="AK237" s="112"/>
      <c r="AL237" s="113"/>
      <c r="AM237" s="113"/>
      <c r="AN237" s="113"/>
      <c r="AO237" s="113"/>
      <c r="AP237" s="113"/>
      <c r="AQ237" s="113"/>
      <c r="AR237" s="113"/>
      <c r="AS237" s="113"/>
      <c r="AT237" s="113"/>
      <c r="AU237" s="113"/>
      <c r="AV237" s="113"/>
      <c r="AW237" s="113"/>
      <c r="AX237" s="113"/>
      <c r="AY237" s="113"/>
      <c r="AZ237" s="113"/>
      <c r="BA237" s="113"/>
      <c r="BB237" s="113"/>
      <c r="BC237" s="113"/>
      <c r="BD237" s="113"/>
      <c r="BE237" s="113"/>
      <c r="BF237" s="113"/>
      <c r="BG237" s="113"/>
      <c r="BH237" s="113"/>
      <c r="BI237" s="113"/>
      <c r="BJ237" s="113"/>
      <c r="BK237" s="113"/>
      <c r="BL237" s="113"/>
      <c r="BM237" s="113"/>
      <c r="BN237" s="113"/>
      <c r="BO237" s="113"/>
      <c r="BP237" s="113"/>
      <c r="BQ237" s="113"/>
      <c r="BR237" s="113"/>
      <c r="BS237" s="113"/>
      <c r="BT237" s="113"/>
      <c r="BU237" s="113"/>
      <c r="BV237" s="113"/>
      <c r="BW237" s="113"/>
      <c r="BX237" s="113"/>
      <c r="BY237" s="113"/>
      <c r="BZ237" s="113"/>
      <c r="CA237" s="113"/>
      <c r="CB237" s="113"/>
      <c r="CC237" s="113"/>
      <c r="CD237" s="113"/>
      <c r="CE237" s="113"/>
      <c r="CF237" s="113"/>
      <c r="CG237" s="113"/>
      <c r="CH237" s="113"/>
      <c r="CI237" s="113"/>
      <c r="CJ237" s="113"/>
      <c r="CK237" s="113"/>
      <c r="CL237" s="113"/>
      <c r="CM237" s="113"/>
      <c r="CN237" s="113"/>
      <c r="CO237" s="113"/>
      <c r="CP237" s="113"/>
      <c r="CQ237" s="113"/>
      <c r="CR237" s="113"/>
      <c r="CS237" s="113"/>
      <c r="CT237" s="113"/>
      <c r="CU237" s="113"/>
      <c r="CV237" s="113"/>
      <c r="CW237" s="113"/>
      <c r="CX237" s="113"/>
      <c r="CY237" s="113"/>
    </row>
    <row r="238" spans="24:103" s="64" customFormat="1" ht="14" x14ac:dyDescent="0.15">
      <c r="X238" s="63"/>
      <c r="Y238" s="112"/>
      <c r="Z238" s="112"/>
      <c r="AA238" s="112"/>
      <c r="AB238" s="112"/>
      <c r="AC238" s="112"/>
      <c r="AD238" s="112"/>
      <c r="AE238" s="112"/>
      <c r="AF238" s="112"/>
      <c r="AG238" s="112"/>
      <c r="AH238" s="112"/>
      <c r="AI238" s="112"/>
      <c r="AJ238" s="112"/>
      <c r="AK238" s="112"/>
      <c r="AL238" s="113"/>
      <c r="AM238" s="113"/>
      <c r="AN238" s="113"/>
      <c r="AO238" s="113"/>
      <c r="AP238" s="113"/>
      <c r="AQ238" s="113"/>
      <c r="AR238" s="113"/>
      <c r="AS238" s="113"/>
      <c r="AT238" s="113"/>
      <c r="AU238" s="113"/>
      <c r="AV238" s="113"/>
      <c r="AW238" s="113"/>
      <c r="AX238" s="113"/>
      <c r="AY238" s="113"/>
      <c r="AZ238" s="113"/>
      <c r="BA238" s="113"/>
      <c r="BB238" s="113"/>
      <c r="BC238" s="113"/>
      <c r="BD238" s="113"/>
      <c r="BE238" s="113"/>
      <c r="BF238" s="113"/>
      <c r="BG238" s="113"/>
      <c r="BH238" s="113"/>
      <c r="BI238" s="113"/>
      <c r="BJ238" s="113"/>
      <c r="BK238" s="113"/>
      <c r="BL238" s="113"/>
      <c r="BM238" s="113"/>
      <c r="BN238" s="113"/>
      <c r="BO238" s="113"/>
      <c r="BP238" s="113"/>
      <c r="BQ238" s="113"/>
      <c r="BR238" s="113"/>
      <c r="BS238" s="113"/>
      <c r="BT238" s="113"/>
      <c r="BU238" s="113"/>
      <c r="BV238" s="113"/>
      <c r="BW238" s="113"/>
      <c r="BX238" s="113"/>
      <c r="BY238" s="113"/>
      <c r="BZ238" s="113"/>
      <c r="CA238" s="113"/>
      <c r="CB238" s="113"/>
      <c r="CC238" s="113"/>
      <c r="CD238" s="113"/>
      <c r="CE238" s="113"/>
      <c r="CF238" s="113"/>
      <c r="CG238" s="113"/>
      <c r="CH238" s="113"/>
      <c r="CI238" s="113"/>
      <c r="CJ238" s="113"/>
      <c r="CK238" s="113"/>
      <c r="CL238" s="113"/>
      <c r="CM238" s="113"/>
      <c r="CN238" s="113"/>
      <c r="CO238" s="113"/>
      <c r="CP238" s="113"/>
      <c r="CQ238" s="113"/>
      <c r="CR238" s="113"/>
      <c r="CS238" s="113"/>
      <c r="CT238" s="113"/>
      <c r="CU238" s="113"/>
      <c r="CV238" s="113"/>
      <c r="CW238" s="113"/>
      <c r="CX238" s="113"/>
      <c r="CY238" s="113"/>
    </row>
    <row r="239" spans="24:103" s="64" customFormat="1" ht="14" x14ac:dyDescent="0.15">
      <c r="X239" s="63"/>
      <c r="Y239" s="112"/>
      <c r="Z239" s="112"/>
      <c r="AA239" s="112"/>
      <c r="AB239" s="112"/>
      <c r="AC239" s="112"/>
      <c r="AD239" s="112"/>
      <c r="AE239" s="112"/>
      <c r="AF239" s="112"/>
      <c r="AG239" s="112"/>
      <c r="AH239" s="112"/>
      <c r="AI239" s="112"/>
      <c r="AJ239" s="112"/>
      <c r="AK239" s="112"/>
      <c r="AL239" s="113"/>
      <c r="AM239" s="113"/>
      <c r="AN239" s="113"/>
      <c r="AO239" s="113"/>
      <c r="AP239" s="113"/>
      <c r="AQ239" s="113"/>
      <c r="AR239" s="113"/>
      <c r="AS239" s="113"/>
      <c r="AT239" s="113"/>
      <c r="AU239" s="113"/>
      <c r="AV239" s="113"/>
      <c r="AW239" s="113"/>
      <c r="AX239" s="113"/>
      <c r="AY239" s="113"/>
      <c r="AZ239" s="113"/>
      <c r="BA239" s="113"/>
      <c r="BB239" s="113"/>
      <c r="BC239" s="113"/>
      <c r="BD239" s="113"/>
      <c r="BE239" s="113"/>
      <c r="BF239" s="113"/>
      <c r="BG239" s="113"/>
      <c r="BH239" s="113"/>
      <c r="BI239" s="113"/>
      <c r="BJ239" s="113"/>
      <c r="BK239" s="113"/>
      <c r="BL239" s="113"/>
      <c r="BM239" s="113"/>
      <c r="BN239" s="113"/>
      <c r="BO239" s="113"/>
      <c r="BP239" s="113"/>
      <c r="BQ239" s="113"/>
      <c r="BR239" s="113"/>
      <c r="BS239" s="113"/>
      <c r="BT239" s="113"/>
      <c r="BU239" s="113"/>
      <c r="BV239" s="113"/>
      <c r="BW239" s="113"/>
      <c r="BX239" s="113"/>
      <c r="BY239" s="113"/>
      <c r="BZ239" s="113"/>
      <c r="CA239" s="113"/>
      <c r="CB239" s="113"/>
      <c r="CC239" s="113"/>
      <c r="CD239" s="113"/>
      <c r="CE239" s="113"/>
      <c r="CF239" s="113"/>
      <c r="CG239" s="113"/>
      <c r="CH239" s="113"/>
      <c r="CI239" s="113"/>
      <c r="CJ239" s="113"/>
      <c r="CK239" s="113"/>
      <c r="CL239" s="113"/>
      <c r="CM239" s="113"/>
      <c r="CN239" s="113"/>
      <c r="CO239" s="113"/>
      <c r="CP239" s="113"/>
      <c r="CQ239" s="113"/>
      <c r="CR239" s="113"/>
      <c r="CS239" s="113"/>
      <c r="CT239" s="113"/>
      <c r="CU239" s="113"/>
      <c r="CV239" s="113"/>
      <c r="CW239" s="113"/>
      <c r="CX239" s="113"/>
      <c r="CY239" s="113"/>
    </row>
    <row r="240" spans="24:103" s="64" customFormat="1" ht="14" x14ac:dyDescent="0.15">
      <c r="X240" s="63"/>
      <c r="Y240" s="112"/>
      <c r="Z240" s="112"/>
      <c r="AA240" s="112"/>
      <c r="AB240" s="112"/>
      <c r="AC240" s="112"/>
      <c r="AD240" s="112"/>
      <c r="AE240" s="112"/>
      <c r="AF240" s="112"/>
      <c r="AG240" s="112"/>
      <c r="AH240" s="112"/>
      <c r="AI240" s="112"/>
      <c r="AJ240" s="112"/>
      <c r="AK240" s="112"/>
      <c r="AL240" s="113"/>
      <c r="AM240" s="113"/>
      <c r="AN240" s="113"/>
      <c r="AO240" s="113"/>
      <c r="AP240" s="113"/>
      <c r="AQ240" s="113"/>
      <c r="AR240" s="113"/>
      <c r="AS240" s="113"/>
      <c r="AT240" s="113"/>
      <c r="AU240" s="113"/>
      <c r="AV240" s="113"/>
      <c r="AW240" s="113"/>
      <c r="AX240" s="113"/>
      <c r="AY240" s="113"/>
      <c r="AZ240" s="113"/>
      <c r="BA240" s="113"/>
      <c r="BB240" s="113"/>
      <c r="BC240" s="113"/>
      <c r="BD240" s="113"/>
      <c r="BE240" s="113"/>
      <c r="BF240" s="113"/>
      <c r="BG240" s="113"/>
      <c r="BH240" s="113"/>
      <c r="BI240" s="113"/>
      <c r="BJ240" s="113"/>
      <c r="BK240" s="113"/>
      <c r="BL240" s="113"/>
      <c r="BM240" s="113"/>
      <c r="BN240" s="113"/>
      <c r="BO240" s="113"/>
      <c r="BP240" s="113"/>
      <c r="BQ240" s="113"/>
      <c r="BR240" s="113"/>
      <c r="BS240" s="113"/>
      <c r="BT240" s="113"/>
      <c r="BU240" s="113"/>
      <c r="BV240" s="113"/>
      <c r="BW240" s="113"/>
      <c r="BX240" s="113"/>
      <c r="BY240" s="113"/>
      <c r="BZ240" s="113"/>
      <c r="CA240" s="113"/>
      <c r="CB240" s="113"/>
      <c r="CC240" s="113"/>
      <c r="CD240" s="113"/>
      <c r="CE240" s="113"/>
      <c r="CF240" s="113"/>
      <c r="CG240" s="113"/>
      <c r="CH240" s="113"/>
      <c r="CI240" s="113"/>
      <c r="CJ240" s="113"/>
      <c r="CK240" s="113"/>
      <c r="CL240" s="113"/>
      <c r="CM240" s="113"/>
      <c r="CN240" s="113"/>
      <c r="CO240" s="113"/>
      <c r="CP240" s="113"/>
      <c r="CQ240" s="113"/>
      <c r="CR240" s="113"/>
      <c r="CS240" s="113"/>
      <c r="CT240" s="113"/>
      <c r="CU240" s="113"/>
      <c r="CV240" s="113"/>
      <c r="CW240" s="113"/>
      <c r="CX240" s="113"/>
      <c r="CY240" s="113"/>
    </row>
    <row r="241" spans="24:103" s="64" customFormat="1" ht="14" x14ac:dyDescent="0.15">
      <c r="X241" s="63"/>
      <c r="Y241" s="112"/>
      <c r="Z241" s="112"/>
      <c r="AA241" s="112"/>
      <c r="AB241" s="112"/>
      <c r="AC241" s="112"/>
      <c r="AD241" s="112"/>
      <c r="AE241" s="112"/>
      <c r="AF241" s="112"/>
      <c r="AG241" s="112"/>
      <c r="AH241" s="112"/>
      <c r="AI241" s="112"/>
      <c r="AJ241" s="112"/>
      <c r="AK241" s="112"/>
      <c r="AL241" s="113"/>
      <c r="AM241" s="113"/>
      <c r="AN241" s="113"/>
      <c r="AO241" s="113"/>
      <c r="AP241" s="113"/>
      <c r="AQ241" s="113"/>
      <c r="AR241" s="113"/>
      <c r="AS241" s="113"/>
      <c r="AT241" s="113"/>
      <c r="AU241" s="113"/>
      <c r="AV241" s="113"/>
      <c r="AW241" s="113"/>
      <c r="AX241" s="113"/>
      <c r="AY241" s="113"/>
      <c r="AZ241" s="113"/>
      <c r="BA241" s="113"/>
      <c r="BB241" s="113"/>
      <c r="BC241" s="113"/>
      <c r="BD241" s="113"/>
      <c r="BE241" s="113"/>
      <c r="BF241" s="113"/>
      <c r="BG241" s="113"/>
      <c r="BH241" s="113"/>
      <c r="BI241" s="113"/>
      <c r="BJ241" s="113"/>
      <c r="BK241" s="113"/>
      <c r="BL241" s="113"/>
      <c r="BM241" s="113"/>
      <c r="BN241" s="113"/>
      <c r="BO241" s="113"/>
      <c r="BP241" s="113"/>
      <c r="BQ241" s="113"/>
      <c r="BR241" s="113"/>
      <c r="BS241" s="113"/>
      <c r="BT241" s="113"/>
      <c r="BU241" s="113"/>
      <c r="BV241" s="113"/>
      <c r="BW241" s="113"/>
      <c r="BX241" s="113"/>
      <c r="BY241" s="113"/>
      <c r="BZ241" s="113"/>
      <c r="CA241" s="113"/>
      <c r="CB241" s="113"/>
      <c r="CC241" s="113"/>
      <c r="CD241" s="113"/>
      <c r="CE241" s="113"/>
      <c r="CF241" s="113"/>
      <c r="CG241" s="113"/>
      <c r="CH241" s="113"/>
      <c r="CI241" s="113"/>
      <c r="CJ241" s="113"/>
      <c r="CK241" s="113"/>
      <c r="CL241" s="113"/>
      <c r="CM241" s="113"/>
      <c r="CN241" s="113"/>
      <c r="CO241" s="113"/>
      <c r="CP241" s="113"/>
      <c r="CQ241" s="113"/>
      <c r="CR241" s="113"/>
      <c r="CS241" s="113"/>
      <c r="CT241" s="113"/>
      <c r="CU241" s="113"/>
      <c r="CV241" s="113"/>
      <c r="CW241" s="113"/>
      <c r="CX241" s="113"/>
      <c r="CY241" s="113"/>
    </row>
    <row r="242" spans="24:103" s="64" customFormat="1" ht="14" x14ac:dyDescent="0.15">
      <c r="X242" s="63"/>
      <c r="Y242" s="112"/>
      <c r="Z242" s="112"/>
      <c r="AA242" s="112"/>
      <c r="AB242" s="112"/>
      <c r="AC242" s="112"/>
      <c r="AD242" s="112"/>
      <c r="AE242" s="112"/>
      <c r="AF242" s="112"/>
      <c r="AG242" s="112"/>
      <c r="AH242" s="112"/>
      <c r="AI242" s="112"/>
      <c r="AJ242" s="112"/>
      <c r="AK242" s="112"/>
      <c r="AL242" s="113"/>
      <c r="AM242" s="113"/>
      <c r="AN242" s="113"/>
      <c r="AO242" s="113"/>
      <c r="AP242" s="113"/>
      <c r="AQ242" s="113"/>
      <c r="AR242" s="113"/>
      <c r="AS242" s="113"/>
      <c r="AT242" s="113"/>
      <c r="AU242" s="113"/>
      <c r="AV242" s="113"/>
      <c r="AW242" s="113"/>
      <c r="AX242" s="113"/>
      <c r="AY242" s="113"/>
      <c r="AZ242" s="113"/>
      <c r="BA242" s="113"/>
      <c r="BB242" s="113"/>
      <c r="BC242" s="113"/>
      <c r="BD242" s="113"/>
      <c r="BE242" s="113"/>
      <c r="BF242" s="113"/>
      <c r="BG242" s="113"/>
      <c r="BH242" s="113"/>
      <c r="BI242" s="113"/>
      <c r="BJ242" s="113"/>
      <c r="BK242" s="113"/>
      <c r="BL242" s="113"/>
      <c r="BM242" s="113"/>
      <c r="BN242" s="113"/>
      <c r="BO242" s="113"/>
      <c r="BP242" s="113"/>
      <c r="BQ242" s="113"/>
      <c r="BR242" s="113"/>
      <c r="BS242" s="113"/>
      <c r="BT242" s="113"/>
      <c r="BU242" s="113"/>
      <c r="BV242" s="113"/>
      <c r="BW242" s="113"/>
      <c r="BX242" s="113"/>
      <c r="BY242" s="113"/>
      <c r="BZ242" s="113"/>
      <c r="CA242" s="113"/>
      <c r="CB242" s="113"/>
      <c r="CC242" s="113"/>
      <c r="CD242" s="113"/>
      <c r="CE242" s="113"/>
      <c r="CF242" s="113"/>
      <c r="CG242" s="113"/>
      <c r="CH242" s="113"/>
      <c r="CI242" s="113"/>
      <c r="CJ242" s="113"/>
      <c r="CK242" s="113"/>
      <c r="CL242" s="113"/>
      <c r="CM242" s="113"/>
      <c r="CN242" s="113"/>
      <c r="CO242" s="113"/>
      <c r="CP242" s="113"/>
      <c r="CQ242" s="113"/>
      <c r="CR242" s="113"/>
      <c r="CS242" s="113"/>
      <c r="CT242" s="113"/>
      <c r="CU242" s="113"/>
      <c r="CV242" s="113"/>
      <c r="CW242" s="113"/>
      <c r="CX242" s="113"/>
      <c r="CY242" s="113"/>
    </row>
    <row r="243" spans="24:103" s="64" customFormat="1" ht="14" x14ac:dyDescent="0.15">
      <c r="X243" s="63"/>
      <c r="Y243" s="112"/>
      <c r="Z243" s="112"/>
      <c r="AA243" s="112"/>
      <c r="AB243" s="112"/>
      <c r="AC243" s="112"/>
      <c r="AD243" s="112"/>
      <c r="AE243" s="112"/>
      <c r="AF243" s="112"/>
      <c r="AG243" s="112"/>
      <c r="AH243" s="112"/>
      <c r="AI243" s="112"/>
      <c r="AJ243" s="112"/>
      <c r="AK243" s="112"/>
      <c r="AL243" s="113"/>
      <c r="AM243" s="113"/>
      <c r="AN243" s="113"/>
      <c r="AO243" s="113"/>
      <c r="AP243" s="113"/>
      <c r="AQ243" s="113"/>
      <c r="AR243" s="113"/>
      <c r="AS243" s="113"/>
      <c r="AT243" s="113"/>
      <c r="AU243" s="113"/>
      <c r="AV243" s="113"/>
      <c r="AW243" s="113"/>
      <c r="AX243" s="113"/>
      <c r="AY243" s="113"/>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c r="CE243" s="113"/>
      <c r="CF243" s="113"/>
      <c r="CG243" s="113"/>
      <c r="CH243" s="113"/>
      <c r="CI243" s="113"/>
      <c r="CJ243" s="113"/>
      <c r="CK243" s="113"/>
      <c r="CL243" s="113"/>
      <c r="CM243" s="113"/>
      <c r="CN243" s="113"/>
      <c r="CO243" s="113"/>
      <c r="CP243" s="113"/>
      <c r="CQ243" s="113"/>
      <c r="CR243" s="113"/>
      <c r="CS243" s="113"/>
      <c r="CT243" s="113"/>
      <c r="CU243" s="113"/>
      <c r="CV243" s="113"/>
      <c r="CW243" s="113"/>
      <c r="CX243" s="113"/>
      <c r="CY243" s="113"/>
    </row>
    <row r="244" spans="24:103" s="64" customFormat="1" ht="14" x14ac:dyDescent="0.15">
      <c r="X244" s="63"/>
      <c r="Y244" s="112"/>
      <c r="Z244" s="112"/>
      <c r="AA244" s="112"/>
      <c r="AB244" s="112"/>
      <c r="AC244" s="112"/>
      <c r="AD244" s="112"/>
      <c r="AE244" s="112"/>
      <c r="AF244" s="112"/>
      <c r="AG244" s="112"/>
      <c r="AH244" s="112"/>
      <c r="AI244" s="112"/>
      <c r="AJ244" s="112"/>
      <c r="AK244" s="112"/>
      <c r="AL244" s="113"/>
      <c r="AM244" s="113"/>
      <c r="AN244" s="113"/>
      <c r="AO244" s="113"/>
      <c r="AP244" s="113"/>
      <c r="AQ244" s="113"/>
      <c r="AR244" s="113"/>
      <c r="AS244" s="113"/>
      <c r="AT244" s="113"/>
      <c r="AU244" s="113"/>
      <c r="AV244" s="113"/>
      <c r="AW244" s="113"/>
      <c r="AX244" s="113"/>
      <c r="AY244" s="113"/>
      <c r="AZ244" s="113"/>
      <c r="BA244" s="113"/>
      <c r="BB244" s="113"/>
      <c r="BC244" s="113"/>
      <c r="BD244" s="113"/>
      <c r="BE244" s="113"/>
      <c r="BF244" s="113"/>
      <c r="BG244" s="113"/>
      <c r="BH244" s="113"/>
      <c r="BI244" s="113"/>
      <c r="BJ244" s="113"/>
      <c r="BK244" s="113"/>
      <c r="BL244" s="113"/>
      <c r="BM244" s="113"/>
      <c r="BN244" s="113"/>
      <c r="BO244" s="113"/>
      <c r="BP244" s="113"/>
      <c r="BQ244" s="113"/>
      <c r="BR244" s="113"/>
      <c r="BS244" s="113"/>
      <c r="BT244" s="113"/>
      <c r="BU244" s="113"/>
      <c r="BV244" s="113"/>
      <c r="BW244" s="113"/>
      <c r="BX244" s="113"/>
      <c r="BY244" s="113"/>
      <c r="BZ244" s="113"/>
      <c r="CA244" s="113"/>
      <c r="CB244" s="113"/>
      <c r="CC244" s="113"/>
      <c r="CD244" s="113"/>
      <c r="CE244" s="113"/>
      <c r="CF244" s="113"/>
      <c r="CG244" s="113"/>
      <c r="CH244" s="113"/>
      <c r="CI244" s="113"/>
      <c r="CJ244" s="113"/>
      <c r="CK244" s="113"/>
      <c r="CL244" s="113"/>
      <c r="CM244" s="113"/>
      <c r="CN244" s="113"/>
      <c r="CO244" s="113"/>
      <c r="CP244" s="113"/>
      <c r="CQ244" s="113"/>
      <c r="CR244" s="113"/>
      <c r="CS244" s="113"/>
      <c r="CT244" s="113"/>
      <c r="CU244" s="113"/>
      <c r="CV244" s="113"/>
      <c r="CW244" s="113"/>
      <c r="CX244" s="113"/>
      <c r="CY244" s="113"/>
    </row>
    <row r="245" spans="24:103" s="64" customFormat="1" ht="14" x14ac:dyDescent="0.15">
      <c r="X245" s="63"/>
      <c r="Y245" s="112"/>
      <c r="Z245" s="112"/>
      <c r="AA245" s="112"/>
      <c r="AB245" s="112"/>
      <c r="AC245" s="112"/>
      <c r="AD245" s="112"/>
      <c r="AE245" s="112"/>
      <c r="AF245" s="112"/>
      <c r="AG245" s="112"/>
      <c r="AH245" s="112"/>
      <c r="AI245" s="112"/>
      <c r="AJ245" s="112"/>
      <c r="AK245" s="112"/>
      <c r="AL245" s="113"/>
      <c r="AM245" s="113"/>
      <c r="AN245" s="113"/>
      <c r="AO245" s="113"/>
      <c r="AP245" s="113"/>
      <c r="AQ245" s="113"/>
      <c r="AR245" s="113"/>
      <c r="AS245" s="113"/>
      <c r="AT245" s="113"/>
      <c r="AU245" s="113"/>
      <c r="AV245" s="113"/>
      <c r="AW245" s="113"/>
      <c r="AX245" s="113"/>
      <c r="AY245" s="113"/>
      <c r="AZ245" s="113"/>
      <c r="BA245" s="113"/>
      <c r="BB245" s="113"/>
      <c r="BC245" s="113"/>
      <c r="BD245" s="113"/>
      <c r="BE245" s="113"/>
      <c r="BF245" s="113"/>
      <c r="BG245" s="113"/>
      <c r="BH245" s="113"/>
      <c r="BI245" s="113"/>
      <c r="BJ245" s="113"/>
      <c r="BK245" s="113"/>
      <c r="BL245" s="113"/>
      <c r="BM245" s="113"/>
      <c r="BN245" s="113"/>
      <c r="BO245" s="113"/>
      <c r="BP245" s="113"/>
      <c r="BQ245" s="113"/>
      <c r="BR245" s="113"/>
      <c r="BS245" s="113"/>
      <c r="BT245" s="113"/>
      <c r="BU245" s="113"/>
      <c r="BV245" s="113"/>
      <c r="BW245" s="113"/>
      <c r="BX245" s="113"/>
      <c r="BY245" s="113"/>
      <c r="BZ245" s="113"/>
      <c r="CA245" s="113"/>
      <c r="CB245" s="113"/>
      <c r="CC245" s="113"/>
      <c r="CD245" s="113"/>
      <c r="CE245" s="113"/>
      <c r="CF245" s="113"/>
      <c r="CG245" s="113"/>
      <c r="CH245" s="113"/>
      <c r="CI245" s="113"/>
      <c r="CJ245" s="113"/>
      <c r="CK245" s="113"/>
      <c r="CL245" s="113"/>
      <c r="CM245" s="113"/>
      <c r="CN245" s="113"/>
      <c r="CO245" s="113"/>
      <c r="CP245" s="113"/>
      <c r="CQ245" s="113"/>
      <c r="CR245" s="113"/>
      <c r="CS245" s="113"/>
      <c r="CT245" s="113"/>
      <c r="CU245" s="113"/>
      <c r="CV245" s="113"/>
      <c r="CW245" s="113"/>
      <c r="CX245" s="113"/>
      <c r="CY245" s="113"/>
    </row>
    <row r="246" spans="24:103" s="64" customFormat="1" ht="14" x14ac:dyDescent="0.15">
      <c r="X246" s="63"/>
      <c r="Y246" s="112"/>
      <c r="Z246" s="112"/>
      <c r="AA246" s="112"/>
      <c r="AB246" s="112"/>
      <c r="AC246" s="112"/>
      <c r="AD246" s="112"/>
      <c r="AE246" s="112"/>
      <c r="AF246" s="112"/>
      <c r="AG246" s="112"/>
      <c r="AH246" s="112"/>
      <c r="AI246" s="112"/>
      <c r="AJ246" s="112"/>
      <c r="AK246" s="112"/>
      <c r="AL246" s="113"/>
      <c r="AM246" s="113"/>
      <c r="AN246" s="113"/>
      <c r="AO246" s="113"/>
      <c r="AP246" s="113"/>
      <c r="AQ246" s="113"/>
      <c r="AR246" s="113"/>
      <c r="AS246" s="113"/>
      <c r="AT246" s="113"/>
      <c r="AU246" s="113"/>
      <c r="AV246" s="113"/>
      <c r="AW246" s="113"/>
      <c r="AX246" s="113"/>
      <c r="AY246" s="113"/>
      <c r="AZ246" s="113"/>
      <c r="BA246" s="113"/>
      <c r="BB246" s="113"/>
      <c r="BC246" s="113"/>
      <c r="BD246" s="113"/>
      <c r="BE246" s="113"/>
      <c r="BF246" s="113"/>
      <c r="BG246" s="113"/>
      <c r="BH246" s="113"/>
      <c r="BI246" s="113"/>
      <c r="BJ246" s="113"/>
      <c r="BK246" s="113"/>
      <c r="BL246" s="113"/>
      <c r="BM246" s="113"/>
      <c r="BN246" s="113"/>
      <c r="BO246" s="113"/>
      <c r="BP246" s="113"/>
      <c r="BQ246" s="113"/>
      <c r="BR246" s="113"/>
      <c r="BS246" s="113"/>
      <c r="BT246" s="113"/>
      <c r="BU246" s="113"/>
      <c r="BV246" s="113"/>
      <c r="BW246" s="113"/>
      <c r="BX246" s="113"/>
      <c r="BY246" s="113"/>
      <c r="BZ246" s="113"/>
      <c r="CA246" s="113"/>
      <c r="CB246" s="113"/>
      <c r="CC246" s="113"/>
      <c r="CD246" s="113"/>
      <c r="CE246" s="113"/>
      <c r="CF246" s="113"/>
      <c r="CG246" s="113"/>
      <c r="CH246" s="113"/>
      <c r="CI246" s="113"/>
      <c r="CJ246" s="113"/>
      <c r="CK246" s="113"/>
      <c r="CL246" s="113"/>
      <c r="CM246" s="113"/>
      <c r="CN246" s="113"/>
      <c r="CO246" s="113"/>
      <c r="CP246" s="113"/>
      <c r="CQ246" s="113"/>
      <c r="CR246" s="113"/>
      <c r="CS246" s="113"/>
      <c r="CT246" s="113"/>
      <c r="CU246" s="113"/>
      <c r="CV246" s="113"/>
      <c r="CW246" s="113"/>
      <c r="CX246" s="113"/>
      <c r="CY246" s="113"/>
    </row>
    <row r="247" spans="24:103" s="64" customFormat="1" ht="14" x14ac:dyDescent="0.15">
      <c r="X247" s="63"/>
      <c r="Y247" s="112"/>
      <c r="Z247" s="112"/>
      <c r="AA247" s="112"/>
      <c r="AB247" s="112"/>
      <c r="AC247" s="112"/>
      <c r="AD247" s="112"/>
      <c r="AE247" s="112"/>
      <c r="AF247" s="112"/>
      <c r="AG247" s="112"/>
      <c r="AH247" s="112"/>
      <c r="AI247" s="112"/>
      <c r="AJ247" s="112"/>
      <c r="AK247" s="112"/>
      <c r="AL247" s="113"/>
      <c r="AM247" s="113"/>
      <c r="AN247" s="113"/>
      <c r="AO247" s="113"/>
      <c r="AP247" s="113"/>
      <c r="AQ247" s="113"/>
      <c r="AR247" s="113"/>
      <c r="AS247" s="113"/>
      <c r="AT247" s="113"/>
      <c r="AU247" s="113"/>
      <c r="AV247" s="113"/>
      <c r="AW247" s="113"/>
      <c r="AX247" s="113"/>
      <c r="AY247" s="113"/>
      <c r="AZ247" s="113"/>
      <c r="BA247" s="113"/>
      <c r="BB247" s="113"/>
      <c r="BC247" s="113"/>
      <c r="BD247" s="113"/>
      <c r="BE247" s="113"/>
      <c r="BF247" s="113"/>
      <c r="BG247" s="113"/>
      <c r="BH247" s="113"/>
      <c r="BI247" s="113"/>
      <c r="BJ247" s="113"/>
      <c r="BK247" s="113"/>
      <c r="BL247" s="113"/>
      <c r="BM247" s="113"/>
      <c r="BN247" s="113"/>
      <c r="BO247" s="113"/>
      <c r="BP247" s="113"/>
      <c r="BQ247" s="113"/>
      <c r="BR247" s="113"/>
      <c r="BS247" s="113"/>
      <c r="BT247" s="113"/>
      <c r="BU247" s="113"/>
      <c r="BV247" s="113"/>
      <c r="BW247" s="113"/>
      <c r="BX247" s="113"/>
      <c r="BY247" s="113"/>
      <c r="BZ247" s="113"/>
      <c r="CA247" s="113"/>
      <c r="CB247" s="113"/>
      <c r="CC247" s="113"/>
      <c r="CD247" s="113"/>
      <c r="CE247" s="113"/>
      <c r="CF247" s="113"/>
      <c r="CG247" s="113"/>
      <c r="CH247" s="113"/>
      <c r="CI247" s="113"/>
      <c r="CJ247" s="113"/>
      <c r="CK247" s="113"/>
      <c r="CL247" s="113"/>
      <c r="CM247" s="113"/>
      <c r="CN247" s="113"/>
      <c r="CO247" s="113"/>
      <c r="CP247" s="113"/>
      <c r="CQ247" s="113"/>
      <c r="CR247" s="113"/>
      <c r="CS247" s="113"/>
      <c r="CT247" s="113"/>
      <c r="CU247" s="113"/>
      <c r="CV247" s="113"/>
      <c r="CW247" s="113"/>
      <c r="CX247" s="113"/>
      <c r="CY247" s="113"/>
    </row>
    <row r="248" spans="24:103" s="64" customFormat="1" ht="14" x14ac:dyDescent="0.15">
      <c r="X248" s="63"/>
      <c r="Y248" s="112"/>
      <c r="Z248" s="112"/>
      <c r="AA248" s="112"/>
      <c r="AB248" s="112"/>
      <c r="AC248" s="112"/>
      <c r="AD248" s="112"/>
      <c r="AE248" s="112"/>
      <c r="AF248" s="112"/>
      <c r="AG248" s="112"/>
      <c r="AH248" s="112"/>
      <c r="AI248" s="112"/>
      <c r="AJ248" s="112"/>
      <c r="AK248" s="112"/>
      <c r="AL248" s="113"/>
      <c r="AM248" s="113"/>
      <c r="AN248" s="113"/>
      <c r="AO248" s="113"/>
      <c r="AP248" s="113"/>
      <c r="AQ248" s="113"/>
      <c r="AR248" s="113"/>
      <c r="AS248" s="113"/>
      <c r="AT248" s="113"/>
      <c r="AU248" s="113"/>
      <c r="AV248" s="113"/>
      <c r="AW248" s="113"/>
      <c r="AX248" s="113"/>
      <c r="AY248" s="113"/>
      <c r="AZ248" s="113"/>
      <c r="BA248" s="113"/>
      <c r="BB248" s="113"/>
      <c r="BC248" s="113"/>
      <c r="BD248" s="113"/>
      <c r="BE248" s="113"/>
      <c r="BF248" s="113"/>
      <c r="BG248" s="113"/>
      <c r="BH248" s="113"/>
      <c r="BI248" s="113"/>
      <c r="BJ248" s="113"/>
      <c r="BK248" s="113"/>
      <c r="BL248" s="113"/>
      <c r="BM248" s="113"/>
      <c r="BN248" s="113"/>
      <c r="BO248" s="113"/>
      <c r="BP248" s="113"/>
      <c r="BQ248" s="113"/>
      <c r="BR248" s="113"/>
      <c r="BS248" s="113"/>
      <c r="BT248" s="113"/>
      <c r="BU248" s="113"/>
      <c r="BV248" s="113"/>
      <c r="BW248" s="113"/>
      <c r="BX248" s="113"/>
      <c r="BY248" s="113"/>
      <c r="BZ248" s="113"/>
      <c r="CA248" s="113"/>
      <c r="CB248" s="113"/>
      <c r="CC248" s="113"/>
      <c r="CD248" s="113"/>
      <c r="CE248" s="113"/>
      <c r="CF248" s="113"/>
      <c r="CG248" s="113"/>
      <c r="CH248" s="113"/>
      <c r="CI248" s="113"/>
      <c r="CJ248" s="113"/>
      <c r="CK248" s="113"/>
      <c r="CL248" s="113"/>
      <c r="CM248" s="113"/>
      <c r="CN248" s="113"/>
      <c r="CO248" s="113"/>
      <c r="CP248" s="113"/>
      <c r="CQ248" s="113"/>
      <c r="CR248" s="113"/>
      <c r="CS248" s="113"/>
      <c r="CT248" s="113"/>
      <c r="CU248" s="113"/>
      <c r="CV248" s="113"/>
      <c r="CW248" s="113"/>
      <c r="CX248" s="113"/>
      <c r="CY248" s="113"/>
    </row>
    <row r="249" spans="24:103" s="64" customFormat="1" ht="14" x14ac:dyDescent="0.15">
      <c r="X249" s="63"/>
      <c r="Y249" s="112"/>
      <c r="Z249" s="112"/>
      <c r="AA249" s="112"/>
      <c r="AB249" s="112"/>
      <c r="AC249" s="112"/>
      <c r="AD249" s="112"/>
      <c r="AE249" s="112"/>
      <c r="AF249" s="112"/>
      <c r="AG249" s="112"/>
      <c r="AH249" s="112"/>
      <c r="AI249" s="112"/>
      <c r="AJ249" s="112"/>
      <c r="AK249" s="112"/>
      <c r="AL249" s="113"/>
      <c r="AM249" s="113"/>
      <c r="AN249" s="113"/>
      <c r="AO249" s="113"/>
      <c r="AP249" s="113"/>
      <c r="AQ249" s="113"/>
      <c r="AR249" s="113"/>
      <c r="AS249" s="113"/>
      <c r="AT249" s="113"/>
      <c r="AU249" s="113"/>
      <c r="AV249" s="113"/>
      <c r="AW249" s="113"/>
      <c r="AX249" s="113"/>
      <c r="AY249" s="113"/>
      <c r="AZ249" s="113"/>
      <c r="BA249" s="113"/>
      <c r="BB249" s="113"/>
      <c r="BC249" s="113"/>
      <c r="BD249" s="113"/>
      <c r="BE249" s="113"/>
      <c r="BF249" s="113"/>
      <c r="BG249" s="113"/>
      <c r="BH249" s="113"/>
      <c r="BI249" s="113"/>
      <c r="BJ249" s="113"/>
      <c r="BK249" s="113"/>
      <c r="BL249" s="113"/>
      <c r="BM249" s="113"/>
      <c r="BN249" s="113"/>
      <c r="BO249" s="113"/>
      <c r="BP249" s="113"/>
      <c r="BQ249" s="113"/>
      <c r="BR249" s="113"/>
      <c r="BS249" s="113"/>
      <c r="BT249" s="113"/>
      <c r="BU249" s="113"/>
      <c r="BV249" s="113"/>
      <c r="BW249" s="113"/>
      <c r="BX249" s="113"/>
      <c r="BY249" s="113"/>
      <c r="BZ249" s="113"/>
      <c r="CA249" s="113"/>
      <c r="CB249" s="113"/>
      <c r="CC249" s="113"/>
      <c r="CD249" s="113"/>
      <c r="CE249" s="113"/>
      <c r="CF249" s="113"/>
      <c r="CG249" s="113"/>
      <c r="CH249" s="113"/>
      <c r="CI249" s="113"/>
      <c r="CJ249" s="113"/>
      <c r="CK249" s="113"/>
      <c r="CL249" s="113"/>
      <c r="CM249" s="113"/>
      <c r="CN249" s="113"/>
      <c r="CO249" s="113"/>
      <c r="CP249" s="113"/>
      <c r="CQ249" s="113"/>
      <c r="CR249" s="113"/>
      <c r="CS249" s="113"/>
      <c r="CT249" s="113"/>
      <c r="CU249" s="113"/>
      <c r="CV249" s="113"/>
      <c r="CW249" s="113"/>
      <c r="CX249" s="113"/>
      <c r="CY249" s="113"/>
    </row>
    <row r="250" spans="24:103" s="64" customFormat="1" ht="14" x14ac:dyDescent="0.15">
      <c r="X250" s="63"/>
      <c r="Y250" s="112"/>
      <c r="Z250" s="112"/>
      <c r="AA250" s="112"/>
      <c r="AB250" s="112"/>
      <c r="AC250" s="112"/>
      <c r="AD250" s="112"/>
      <c r="AE250" s="112"/>
      <c r="AF250" s="112"/>
      <c r="AG250" s="112"/>
      <c r="AH250" s="112"/>
      <c r="AI250" s="112"/>
      <c r="AJ250" s="112"/>
      <c r="AK250" s="112"/>
      <c r="AL250" s="113"/>
      <c r="AM250" s="113"/>
      <c r="AN250" s="113"/>
      <c r="AO250" s="113"/>
      <c r="AP250" s="113"/>
      <c r="AQ250" s="113"/>
      <c r="AR250" s="113"/>
      <c r="AS250" s="113"/>
      <c r="AT250" s="113"/>
      <c r="AU250" s="113"/>
      <c r="AV250" s="113"/>
      <c r="AW250" s="113"/>
      <c r="AX250" s="113"/>
      <c r="AY250" s="113"/>
      <c r="AZ250" s="113"/>
      <c r="BA250" s="113"/>
      <c r="BB250" s="113"/>
      <c r="BC250" s="113"/>
      <c r="BD250" s="113"/>
      <c r="BE250" s="113"/>
      <c r="BF250" s="113"/>
      <c r="BG250" s="113"/>
      <c r="BH250" s="113"/>
      <c r="BI250" s="113"/>
      <c r="BJ250" s="113"/>
      <c r="BK250" s="113"/>
      <c r="BL250" s="113"/>
      <c r="BM250" s="113"/>
      <c r="BN250" s="113"/>
      <c r="BO250" s="113"/>
      <c r="BP250" s="113"/>
      <c r="BQ250" s="113"/>
      <c r="BR250" s="113"/>
      <c r="BS250" s="113"/>
      <c r="BT250" s="113"/>
      <c r="BU250" s="113"/>
      <c r="BV250" s="113"/>
      <c r="BW250" s="113"/>
      <c r="BX250" s="113"/>
      <c r="BY250" s="113"/>
      <c r="BZ250" s="113"/>
      <c r="CA250" s="113"/>
      <c r="CB250" s="113"/>
      <c r="CC250" s="113"/>
      <c r="CD250" s="113"/>
      <c r="CE250" s="113"/>
      <c r="CF250" s="113"/>
      <c r="CG250" s="113"/>
      <c r="CH250" s="113"/>
      <c r="CI250" s="113"/>
      <c r="CJ250" s="113"/>
      <c r="CK250" s="113"/>
      <c r="CL250" s="113"/>
      <c r="CM250" s="113"/>
      <c r="CN250" s="113"/>
      <c r="CO250" s="113"/>
      <c r="CP250" s="113"/>
      <c r="CQ250" s="113"/>
      <c r="CR250" s="113"/>
      <c r="CS250" s="113"/>
      <c r="CT250" s="113"/>
      <c r="CU250" s="113"/>
      <c r="CV250" s="113"/>
      <c r="CW250" s="113"/>
      <c r="CX250" s="113"/>
      <c r="CY250" s="113"/>
    </row>
    <row r="251" spans="24:103" s="64" customFormat="1" ht="14" x14ac:dyDescent="0.15">
      <c r="X251" s="63"/>
      <c r="Y251" s="112"/>
      <c r="Z251" s="112"/>
      <c r="AA251" s="112"/>
      <c r="AB251" s="112"/>
      <c r="AC251" s="112"/>
      <c r="AD251" s="112"/>
      <c r="AE251" s="112"/>
      <c r="AF251" s="112"/>
      <c r="AG251" s="112"/>
      <c r="AH251" s="112"/>
      <c r="AI251" s="112"/>
      <c r="AJ251" s="112"/>
      <c r="AK251" s="112"/>
      <c r="AL251" s="113"/>
      <c r="AM251" s="113"/>
      <c r="AN251" s="113"/>
      <c r="AO251" s="113"/>
      <c r="AP251" s="113"/>
      <c r="AQ251" s="113"/>
      <c r="AR251" s="113"/>
      <c r="AS251" s="113"/>
      <c r="AT251" s="113"/>
      <c r="AU251" s="113"/>
      <c r="AV251" s="113"/>
      <c r="AW251" s="113"/>
      <c r="AX251" s="113"/>
      <c r="AY251" s="113"/>
      <c r="AZ251" s="113"/>
      <c r="BA251" s="113"/>
      <c r="BB251" s="113"/>
      <c r="BC251" s="113"/>
      <c r="BD251" s="113"/>
      <c r="BE251" s="113"/>
      <c r="BF251" s="113"/>
      <c r="BG251" s="113"/>
      <c r="BH251" s="113"/>
      <c r="BI251" s="113"/>
      <c r="BJ251" s="113"/>
      <c r="BK251" s="113"/>
      <c r="BL251" s="113"/>
      <c r="BM251" s="113"/>
      <c r="BN251" s="113"/>
      <c r="BO251" s="113"/>
      <c r="BP251" s="113"/>
      <c r="BQ251" s="113"/>
      <c r="BR251" s="113"/>
      <c r="BS251" s="113"/>
      <c r="BT251" s="113"/>
      <c r="BU251" s="113"/>
      <c r="BV251" s="113"/>
      <c r="BW251" s="113"/>
      <c r="BX251" s="113"/>
      <c r="BY251" s="113"/>
      <c r="BZ251" s="113"/>
      <c r="CA251" s="113"/>
      <c r="CB251" s="113"/>
      <c r="CC251" s="113"/>
      <c r="CD251" s="113"/>
      <c r="CE251" s="113"/>
      <c r="CF251" s="113"/>
      <c r="CG251" s="113"/>
      <c r="CH251" s="113"/>
      <c r="CI251" s="113"/>
      <c r="CJ251" s="113"/>
      <c r="CK251" s="113"/>
      <c r="CL251" s="113"/>
      <c r="CM251" s="113"/>
      <c r="CN251" s="113"/>
      <c r="CO251" s="113"/>
      <c r="CP251" s="113"/>
      <c r="CQ251" s="113"/>
      <c r="CR251" s="113"/>
      <c r="CS251" s="113"/>
      <c r="CT251" s="113"/>
      <c r="CU251" s="113"/>
      <c r="CV251" s="113"/>
      <c r="CW251" s="113"/>
      <c r="CX251" s="113"/>
      <c r="CY251" s="113"/>
    </row>
    <row r="252" spans="24:103" s="64" customFormat="1" ht="14" x14ac:dyDescent="0.15">
      <c r="X252" s="63"/>
      <c r="Y252" s="112"/>
      <c r="Z252" s="112"/>
      <c r="AA252" s="112"/>
      <c r="AB252" s="112"/>
      <c r="AC252" s="112"/>
      <c r="AD252" s="112"/>
      <c r="AE252" s="112"/>
      <c r="AF252" s="112"/>
      <c r="AG252" s="112"/>
      <c r="AH252" s="112"/>
      <c r="AI252" s="112"/>
      <c r="AJ252" s="112"/>
      <c r="AK252" s="112"/>
      <c r="AL252" s="113"/>
      <c r="AM252" s="113"/>
      <c r="AN252" s="113"/>
      <c r="AO252" s="113"/>
      <c r="AP252" s="113"/>
      <c r="AQ252" s="113"/>
      <c r="AR252" s="113"/>
      <c r="AS252" s="113"/>
      <c r="AT252" s="113"/>
      <c r="AU252" s="113"/>
      <c r="AV252" s="113"/>
      <c r="AW252" s="113"/>
      <c r="AX252" s="113"/>
      <c r="AY252" s="113"/>
      <c r="AZ252" s="113"/>
      <c r="BA252" s="113"/>
      <c r="BB252" s="113"/>
      <c r="BC252" s="113"/>
      <c r="BD252" s="113"/>
      <c r="BE252" s="113"/>
      <c r="BF252" s="113"/>
      <c r="BG252" s="113"/>
      <c r="BH252" s="113"/>
      <c r="BI252" s="113"/>
      <c r="BJ252" s="113"/>
      <c r="BK252" s="113"/>
      <c r="BL252" s="113"/>
      <c r="BM252" s="113"/>
      <c r="BN252" s="113"/>
      <c r="BO252" s="113"/>
      <c r="BP252" s="113"/>
      <c r="BQ252" s="113"/>
      <c r="BR252" s="113"/>
      <c r="BS252" s="113"/>
      <c r="BT252" s="113"/>
      <c r="BU252" s="113"/>
      <c r="BV252" s="113"/>
      <c r="BW252" s="113"/>
      <c r="BX252" s="113"/>
      <c r="BY252" s="113"/>
      <c r="BZ252" s="113"/>
      <c r="CA252" s="113"/>
      <c r="CB252" s="113"/>
      <c r="CC252" s="113"/>
      <c r="CD252" s="113"/>
      <c r="CE252" s="113"/>
      <c r="CF252" s="113"/>
      <c r="CG252" s="113"/>
      <c r="CH252" s="113"/>
      <c r="CI252" s="113"/>
      <c r="CJ252" s="113"/>
      <c r="CK252" s="113"/>
      <c r="CL252" s="113"/>
      <c r="CM252" s="113"/>
      <c r="CN252" s="113"/>
      <c r="CO252" s="113"/>
      <c r="CP252" s="113"/>
      <c r="CQ252" s="113"/>
      <c r="CR252" s="113"/>
      <c r="CS252" s="113"/>
      <c r="CT252" s="113"/>
      <c r="CU252" s="113"/>
      <c r="CV252" s="113"/>
      <c r="CW252" s="113"/>
      <c r="CX252" s="113"/>
      <c r="CY252" s="113"/>
    </row>
    <row r="253" spans="24:103" s="64" customFormat="1" ht="14" x14ac:dyDescent="0.15">
      <c r="X253" s="63"/>
      <c r="Y253" s="112"/>
      <c r="Z253" s="112"/>
      <c r="AA253" s="112"/>
      <c r="AB253" s="112"/>
      <c r="AC253" s="112"/>
      <c r="AD253" s="112"/>
      <c r="AE253" s="112"/>
      <c r="AF253" s="112"/>
      <c r="AG253" s="112"/>
      <c r="AH253" s="112"/>
      <c r="AI253" s="112"/>
      <c r="AJ253" s="112"/>
      <c r="AK253" s="112"/>
      <c r="AL253" s="113"/>
      <c r="AM253" s="113"/>
      <c r="AN253" s="113"/>
      <c r="AO253" s="113"/>
      <c r="AP253" s="113"/>
      <c r="AQ253" s="113"/>
      <c r="AR253" s="113"/>
      <c r="AS253" s="113"/>
      <c r="AT253" s="113"/>
      <c r="AU253" s="113"/>
      <c r="AV253" s="113"/>
      <c r="AW253" s="113"/>
      <c r="AX253" s="113"/>
      <c r="AY253" s="113"/>
      <c r="AZ253" s="113"/>
      <c r="BA253" s="113"/>
      <c r="BB253" s="113"/>
      <c r="BC253" s="113"/>
      <c r="BD253" s="113"/>
      <c r="BE253" s="113"/>
      <c r="BF253" s="113"/>
      <c r="BG253" s="113"/>
      <c r="BH253" s="113"/>
      <c r="BI253" s="113"/>
      <c r="BJ253" s="113"/>
      <c r="BK253" s="113"/>
      <c r="BL253" s="113"/>
      <c r="BM253" s="113"/>
      <c r="BN253" s="113"/>
      <c r="BO253" s="113"/>
      <c r="BP253" s="113"/>
      <c r="BQ253" s="113"/>
      <c r="BR253" s="113"/>
      <c r="BS253" s="113"/>
      <c r="BT253" s="113"/>
      <c r="BU253" s="113"/>
      <c r="BV253" s="113"/>
      <c r="BW253" s="113"/>
      <c r="BX253" s="113"/>
      <c r="BY253" s="113"/>
      <c r="BZ253" s="113"/>
      <c r="CA253" s="113"/>
      <c r="CB253" s="113"/>
      <c r="CC253" s="113"/>
      <c r="CD253" s="113"/>
      <c r="CE253" s="113"/>
      <c r="CF253" s="113"/>
      <c r="CG253" s="113"/>
      <c r="CH253" s="113"/>
      <c r="CI253" s="113"/>
      <c r="CJ253" s="113"/>
      <c r="CK253" s="113"/>
      <c r="CL253" s="113"/>
      <c r="CM253" s="113"/>
      <c r="CN253" s="113"/>
      <c r="CO253" s="113"/>
      <c r="CP253" s="113"/>
      <c r="CQ253" s="113"/>
      <c r="CR253" s="113"/>
      <c r="CS253" s="113"/>
      <c r="CT253" s="113"/>
      <c r="CU253" s="113"/>
      <c r="CV253" s="113"/>
      <c r="CW253" s="113"/>
      <c r="CX253" s="113"/>
      <c r="CY253" s="113"/>
    </row>
    <row r="254" spans="24:103" s="64" customFormat="1" ht="14" x14ac:dyDescent="0.15">
      <c r="X254" s="63"/>
      <c r="Y254" s="112"/>
      <c r="Z254" s="112"/>
      <c r="AA254" s="112"/>
      <c r="AB254" s="112"/>
      <c r="AC254" s="112"/>
      <c r="AD254" s="112"/>
      <c r="AE254" s="112"/>
      <c r="AF254" s="112"/>
      <c r="AG254" s="112"/>
      <c r="AH254" s="112"/>
      <c r="AI254" s="112"/>
      <c r="AJ254" s="112"/>
      <c r="AK254" s="112"/>
      <c r="AL254" s="113"/>
      <c r="AM254" s="113"/>
      <c r="AN254" s="113"/>
      <c r="AO254" s="113"/>
      <c r="AP254" s="113"/>
      <c r="AQ254" s="113"/>
      <c r="AR254" s="113"/>
      <c r="AS254" s="113"/>
      <c r="AT254" s="113"/>
      <c r="AU254" s="113"/>
      <c r="AV254" s="113"/>
      <c r="AW254" s="113"/>
      <c r="AX254" s="113"/>
      <c r="AY254" s="113"/>
      <c r="AZ254" s="113"/>
      <c r="BA254" s="113"/>
      <c r="BB254" s="113"/>
      <c r="BC254" s="113"/>
      <c r="BD254" s="113"/>
      <c r="BE254" s="113"/>
      <c r="BF254" s="113"/>
      <c r="BG254" s="113"/>
      <c r="BH254" s="113"/>
      <c r="BI254" s="113"/>
      <c r="BJ254" s="113"/>
      <c r="BK254" s="113"/>
      <c r="BL254" s="113"/>
      <c r="BM254" s="113"/>
      <c r="BN254" s="113"/>
      <c r="BO254" s="113"/>
      <c r="BP254" s="113"/>
      <c r="BQ254" s="113"/>
      <c r="BR254" s="113"/>
      <c r="BS254" s="113"/>
      <c r="BT254" s="113"/>
      <c r="BU254" s="113"/>
      <c r="BV254" s="113"/>
      <c r="BW254" s="113"/>
      <c r="BX254" s="113"/>
      <c r="BY254" s="113"/>
      <c r="BZ254" s="113"/>
      <c r="CA254" s="113"/>
      <c r="CB254" s="113"/>
      <c r="CC254" s="113"/>
      <c r="CD254" s="113"/>
      <c r="CE254" s="113"/>
      <c r="CF254" s="113"/>
      <c r="CG254" s="113"/>
      <c r="CH254" s="113"/>
      <c r="CI254" s="113"/>
      <c r="CJ254" s="113"/>
      <c r="CK254" s="113"/>
      <c r="CL254" s="113"/>
      <c r="CM254" s="113"/>
      <c r="CN254" s="113"/>
      <c r="CO254" s="113"/>
      <c r="CP254" s="113"/>
      <c r="CQ254" s="113"/>
      <c r="CR254" s="113"/>
      <c r="CS254" s="113"/>
      <c r="CT254" s="113"/>
      <c r="CU254" s="113"/>
      <c r="CV254" s="113"/>
      <c r="CW254" s="113"/>
      <c r="CX254" s="113"/>
      <c r="CY254" s="113"/>
    </row>
    <row r="255" spans="24:103" s="64" customFormat="1" ht="14" x14ac:dyDescent="0.15">
      <c r="X255" s="63"/>
      <c r="Y255" s="112"/>
      <c r="Z255" s="112"/>
      <c r="AA255" s="112"/>
      <c r="AB255" s="112"/>
      <c r="AC255" s="112"/>
      <c r="AD255" s="112"/>
      <c r="AE255" s="112"/>
      <c r="AF255" s="112"/>
      <c r="AG255" s="112"/>
      <c r="AH255" s="112"/>
      <c r="AI255" s="112"/>
      <c r="AJ255" s="112"/>
      <c r="AK255" s="112"/>
      <c r="AL255" s="113"/>
      <c r="AM255" s="113"/>
      <c r="AN255" s="113"/>
      <c r="AO255" s="113"/>
      <c r="AP255" s="113"/>
      <c r="AQ255" s="113"/>
      <c r="AR255" s="113"/>
      <c r="AS255" s="113"/>
      <c r="AT255" s="113"/>
      <c r="AU255" s="113"/>
      <c r="AV255" s="113"/>
      <c r="AW255" s="113"/>
      <c r="AX255" s="113"/>
      <c r="AY255" s="113"/>
      <c r="AZ255" s="113"/>
      <c r="BA255" s="113"/>
      <c r="BB255" s="113"/>
      <c r="BC255" s="113"/>
      <c r="BD255" s="113"/>
      <c r="BE255" s="113"/>
      <c r="BF255" s="113"/>
      <c r="BG255" s="113"/>
      <c r="BH255" s="113"/>
      <c r="BI255" s="113"/>
      <c r="BJ255" s="113"/>
      <c r="BK255" s="113"/>
      <c r="BL255" s="113"/>
      <c r="BM255" s="113"/>
      <c r="BN255" s="113"/>
      <c r="BO255" s="113"/>
      <c r="BP255" s="113"/>
      <c r="BQ255" s="113"/>
      <c r="BR255" s="113"/>
      <c r="BS255" s="113"/>
      <c r="BT255" s="113"/>
      <c r="BU255" s="113"/>
      <c r="BV255" s="113"/>
      <c r="BW255" s="113"/>
      <c r="BX255" s="113"/>
      <c r="BY255" s="113"/>
      <c r="BZ255" s="113"/>
      <c r="CA255" s="113"/>
      <c r="CB255" s="113"/>
      <c r="CC255" s="113"/>
      <c r="CD255" s="113"/>
      <c r="CE255" s="113"/>
      <c r="CF255" s="113"/>
      <c r="CG255" s="113"/>
      <c r="CH255" s="113"/>
      <c r="CI255" s="113"/>
      <c r="CJ255" s="113"/>
      <c r="CK255" s="113"/>
      <c r="CL255" s="113"/>
      <c r="CM255" s="113"/>
      <c r="CN255" s="113"/>
      <c r="CO255" s="113"/>
      <c r="CP255" s="113"/>
      <c r="CQ255" s="113"/>
      <c r="CR255" s="113"/>
      <c r="CS255" s="113"/>
      <c r="CT255" s="113"/>
      <c r="CU255" s="113"/>
      <c r="CV255" s="113"/>
      <c r="CW255" s="113"/>
      <c r="CX255" s="113"/>
      <c r="CY255" s="113"/>
    </row>
    <row r="256" spans="24:103" s="64" customFormat="1" ht="14" x14ac:dyDescent="0.15">
      <c r="X256" s="63"/>
      <c r="Y256" s="112"/>
      <c r="Z256" s="112"/>
      <c r="AA256" s="112"/>
      <c r="AB256" s="112"/>
      <c r="AC256" s="112"/>
      <c r="AD256" s="112"/>
      <c r="AE256" s="112"/>
      <c r="AF256" s="112"/>
      <c r="AG256" s="112"/>
      <c r="AH256" s="112"/>
      <c r="AI256" s="112"/>
      <c r="AJ256" s="112"/>
      <c r="AK256" s="112"/>
      <c r="AL256" s="113"/>
      <c r="AM256" s="113"/>
      <c r="AN256" s="113"/>
      <c r="AO256" s="113"/>
      <c r="AP256" s="113"/>
      <c r="AQ256" s="113"/>
      <c r="AR256" s="113"/>
      <c r="AS256" s="113"/>
      <c r="AT256" s="113"/>
      <c r="AU256" s="113"/>
      <c r="AV256" s="113"/>
      <c r="AW256" s="113"/>
      <c r="AX256" s="113"/>
      <c r="AY256" s="113"/>
      <c r="AZ256" s="113"/>
      <c r="BA256" s="113"/>
      <c r="BB256" s="113"/>
      <c r="BC256" s="113"/>
      <c r="BD256" s="113"/>
      <c r="BE256" s="113"/>
      <c r="BF256" s="113"/>
      <c r="BG256" s="113"/>
      <c r="BH256" s="113"/>
      <c r="BI256" s="113"/>
      <c r="BJ256" s="113"/>
      <c r="BK256" s="113"/>
      <c r="BL256" s="113"/>
      <c r="BM256" s="113"/>
      <c r="BN256" s="113"/>
      <c r="BO256" s="113"/>
      <c r="BP256" s="113"/>
      <c r="BQ256" s="113"/>
      <c r="BR256" s="113"/>
      <c r="BS256" s="113"/>
      <c r="BT256" s="113"/>
      <c r="BU256" s="113"/>
      <c r="BV256" s="113"/>
      <c r="BW256" s="113"/>
      <c r="BX256" s="113"/>
      <c r="BY256" s="113"/>
      <c r="BZ256" s="113"/>
      <c r="CA256" s="113"/>
      <c r="CB256" s="113"/>
      <c r="CC256" s="113"/>
      <c r="CD256" s="113"/>
      <c r="CE256" s="113"/>
      <c r="CF256" s="113"/>
      <c r="CG256" s="113"/>
      <c r="CH256" s="113"/>
      <c r="CI256" s="113"/>
      <c r="CJ256" s="113"/>
      <c r="CK256" s="113"/>
      <c r="CL256" s="113"/>
      <c r="CM256" s="113"/>
      <c r="CN256" s="113"/>
      <c r="CO256" s="113"/>
      <c r="CP256" s="113"/>
      <c r="CQ256" s="113"/>
      <c r="CR256" s="113"/>
      <c r="CS256" s="113"/>
      <c r="CT256" s="113"/>
      <c r="CU256" s="113"/>
      <c r="CV256" s="113"/>
      <c r="CW256" s="113"/>
      <c r="CX256" s="113"/>
      <c r="CY256" s="113"/>
    </row>
    <row r="257" spans="24:103" s="64" customFormat="1" ht="14" x14ac:dyDescent="0.15">
      <c r="X257" s="63"/>
      <c r="Y257" s="112"/>
      <c r="Z257" s="112"/>
      <c r="AA257" s="112"/>
      <c r="AB257" s="112"/>
      <c r="AC257" s="112"/>
      <c r="AD257" s="112"/>
      <c r="AE257" s="112"/>
      <c r="AF257" s="112"/>
      <c r="AG257" s="112"/>
      <c r="AH257" s="112"/>
      <c r="AI257" s="112"/>
      <c r="AJ257" s="112"/>
      <c r="AK257" s="112"/>
      <c r="AL257" s="113"/>
      <c r="AM257" s="113"/>
      <c r="AN257" s="113"/>
      <c r="AO257" s="113"/>
      <c r="AP257" s="113"/>
      <c r="AQ257" s="113"/>
      <c r="AR257" s="113"/>
      <c r="AS257" s="113"/>
      <c r="AT257" s="113"/>
      <c r="AU257" s="113"/>
      <c r="AV257" s="113"/>
      <c r="AW257" s="113"/>
      <c r="AX257" s="113"/>
      <c r="AY257" s="113"/>
      <c r="AZ257" s="113"/>
      <c r="BA257" s="113"/>
      <c r="BB257" s="113"/>
      <c r="BC257" s="113"/>
      <c r="BD257" s="113"/>
      <c r="BE257" s="113"/>
      <c r="BF257" s="113"/>
      <c r="BG257" s="113"/>
      <c r="BH257" s="113"/>
      <c r="BI257" s="113"/>
      <c r="BJ257" s="113"/>
      <c r="BK257" s="113"/>
      <c r="BL257" s="113"/>
      <c r="BM257" s="113"/>
      <c r="BN257" s="113"/>
      <c r="BO257" s="113"/>
      <c r="BP257" s="113"/>
      <c r="BQ257" s="113"/>
      <c r="BR257" s="113"/>
      <c r="BS257" s="113"/>
      <c r="BT257" s="113"/>
      <c r="BU257" s="113"/>
      <c r="BV257" s="113"/>
      <c r="BW257" s="113"/>
      <c r="BX257" s="113"/>
      <c r="BY257" s="113"/>
      <c r="BZ257" s="113"/>
      <c r="CA257" s="113"/>
      <c r="CB257" s="113"/>
      <c r="CC257" s="113"/>
      <c r="CD257" s="113"/>
      <c r="CE257" s="113"/>
      <c r="CF257" s="113"/>
      <c r="CG257" s="113"/>
      <c r="CH257" s="113"/>
      <c r="CI257" s="113"/>
      <c r="CJ257" s="113"/>
      <c r="CK257" s="113"/>
      <c r="CL257" s="113"/>
      <c r="CM257" s="113"/>
      <c r="CN257" s="113"/>
      <c r="CO257" s="113"/>
      <c r="CP257" s="113"/>
      <c r="CQ257" s="113"/>
      <c r="CR257" s="113"/>
      <c r="CS257" s="113"/>
      <c r="CT257" s="113"/>
      <c r="CU257" s="113"/>
      <c r="CV257" s="113"/>
      <c r="CW257" s="113"/>
      <c r="CX257" s="113"/>
      <c r="CY257" s="113"/>
    </row>
    <row r="258" spans="24:103" s="64" customFormat="1" ht="14" x14ac:dyDescent="0.15">
      <c r="X258" s="63"/>
      <c r="Y258" s="112"/>
      <c r="Z258" s="112"/>
      <c r="AA258" s="112"/>
      <c r="AB258" s="112"/>
      <c r="AC258" s="112"/>
      <c r="AD258" s="112"/>
      <c r="AE258" s="112"/>
      <c r="AF258" s="112"/>
      <c r="AG258" s="112"/>
      <c r="AH258" s="112"/>
      <c r="AI258" s="112"/>
      <c r="AJ258" s="112"/>
      <c r="AK258" s="112"/>
      <c r="AL258" s="113"/>
      <c r="AM258" s="113"/>
      <c r="AN258" s="113"/>
      <c r="AO258" s="113"/>
      <c r="AP258" s="113"/>
      <c r="AQ258" s="113"/>
      <c r="AR258" s="113"/>
      <c r="AS258" s="113"/>
      <c r="AT258" s="113"/>
      <c r="AU258" s="113"/>
      <c r="AV258" s="113"/>
      <c r="AW258" s="113"/>
      <c r="AX258" s="113"/>
      <c r="AY258" s="113"/>
      <c r="AZ258" s="113"/>
      <c r="BA258" s="113"/>
      <c r="BB258" s="113"/>
      <c r="BC258" s="113"/>
      <c r="BD258" s="113"/>
      <c r="BE258" s="113"/>
      <c r="BF258" s="113"/>
      <c r="BG258" s="113"/>
      <c r="BH258" s="113"/>
      <c r="BI258" s="113"/>
      <c r="BJ258" s="113"/>
      <c r="BK258" s="113"/>
      <c r="BL258" s="113"/>
      <c r="BM258" s="113"/>
      <c r="BN258" s="113"/>
      <c r="BO258" s="113"/>
      <c r="BP258" s="113"/>
      <c r="BQ258" s="113"/>
      <c r="BR258" s="113"/>
      <c r="BS258" s="113"/>
      <c r="BT258" s="113"/>
      <c r="BU258" s="113"/>
      <c r="BV258" s="113"/>
      <c r="BW258" s="113"/>
      <c r="BX258" s="113"/>
      <c r="BY258" s="113"/>
      <c r="BZ258" s="113"/>
      <c r="CA258" s="113"/>
      <c r="CB258" s="113"/>
      <c r="CC258" s="113"/>
      <c r="CD258" s="113"/>
      <c r="CE258" s="113"/>
      <c r="CF258" s="113"/>
      <c r="CG258" s="113"/>
      <c r="CH258" s="113"/>
      <c r="CI258" s="113"/>
      <c r="CJ258" s="113"/>
      <c r="CK258" s="113"/>
      <c r="CL258" s="113"/>
      <c r="CM258" s="113"/>
      <c r="CN258" s="113"/>
      <c r="CO258" s="113"/>
      <c r="CP258" s="113"/>
      <c r="CQ258" s="113"/>
      <c r="CR258" s="113"/>
      <c r="CS258" s="113"/>
      <c r="CT258" s="113"/>
      <c r="CU258" s="113"/>
      <c r="CV258" s="113"/>
      <c r="CW258" s="113"/>
      <c r="CX258" s="113"/>
      <c r="CY258" s="113"/>
    </row>
    <row r="259" spans="24:103" s="64" customFormat="1" ht="14" x14ac:dyDescent="0.15">
      <c r="X259" s="63"/>
      <c r="Y259" s="112"/>
      <c r="Z259" s="112"/>
      <c r="AA259" s="112"/>
      <c r="AB259" s="112"/>
      <c r="AC259" s="112"/>
      <c r="AD259" s="112"/>
      <c r="AE259" s="112"/>
      <c r="AF259" s="112"/>
      <c r="AG259" s="112"/>
      <c r="AH259" s="112"/>
      <c r="AI259" s="112"/>
      <c r="AJ259" s="112"/>
      <c r="AK259" s="112"/>
      <c r="AL259" s="113"/>
      <c r="AM259" s="113"/>
      <c r="AN259" s="113"/>
      <c r="AO259" s="113"/>
      <c r="AP259" s="113"/>
      <c r="AQ259" s="113"/>
      <c r="AR259" s="113"/>
      <c r="AS259" s="113"/>
      <c r="AT259" s="113"/>
      <c r="AU259" s="113"/>
      <c r="AV259" s="113"/>
      <c r="AW259" s="113"/>
      <c r="AX259" s="113"/>
      <c r="AY259" s="113"/>
      <c r="AZ259" s="113"/>
      <c r="BA259" s="113"/>
      <c r="BB259" s="113"/>
      <c r="BC259" s="113"/>
      <c r="BD259" s="113"/>
      <c r="BE259" s="113"/>
      <c r="BF259" s="113"/>
      <c r="BG259" s="113"/>
      <c r="BH259" s="113"/>
      <c r="BI259" s="113"/>
      <c r="BJ259" s="113"/>
      <c r="BK259" s="113"/>
      <c r="BL259" s="113"/>
      <c r="BM259" s="113"/>
      <c r="BN259" s="113"/>
      <c r="BO259" s="113"/>
      <c r="BP259" s="113"/>
      <c r="BQ259" s="113"/>
      <c r="BR259" s="113"/>
      <c r="BS259" s="113"/>
      <c r="BT259" s="113"/>
      <c r="BU259" s="113"/>
      <c r="BV259" s="113"/>
      <c r="BW259" s="113"/>
      <c r="BX259" s="113"/>
      <c r="BY259" s="113"/>
      <c r="BZ259" s="113"/>
      <c r="CA259" s="113"/>
      <c r="CB259" s="113"/>
      <c r="CC259" s="113"/>
      <c r="CD259" s="113"/>
      <c r="CE259" s="113"/>
      <c r="CF259" s="113"/>
      <c r="CG259" s="113"/>
      <c r="CH259" s="113"/>
      <c r="CI259" s="113"/>
      <c r="CJ259" s="113"/>
      <c r="CK259" s="113"/>
      <c r="CL259" s="113"/>
      <c r="CM259" s="113"/>
      <c r="CN259" s="113"/>
      <c r="CO259" s="113"/>
      <c r="CP259" s="113"/>
      <c r="CQ259" s="113"/>
      <c r="CR259" s="113"/>
      <c r="CS259" s="113"/>
      <c r="CT259" s="113"/>
      <c r="CU259" s="113"/>
      <c r="CV259" s="113"/>
      <c r="CW259" s="113"/>
      <c r="CX259" s="113"/>
      <c r="CY259" s="113"/>
    </row>
    <row r="260" spans="24:103" s="64" customFormat="1" ht="14" x14ac:dyDescent="0.15">
      <c r="X260" s="63"/>
      <c r="Y260" s="112"/>
      <c r="Z260" s="112"/>
      <c r="AA260" s="112"/>
      <c r="AB260" s="112"/>
      <c r="AC260" s="112"/>
      <c r="AD260" s="112"/>
      <c r="AE260" s="112"/>
      <c r="AF260" s="112"/>
      <c r="AG260" s="112"/>
      <c r="AH260" s="112"/>
      <c r="AI260" s="112"/>
      <c r="AJ260" s="112"/>
      <c r="AK260" s="112"/>
      <c r="AL260" s="113"/>
      <c r="AM260" s="113"/>
      <c r="AN260" s="113"/>
      <c r="AO260" s="113"/>
      <c r="AP260" s="113"/>
      <c r="AQ260" s="113"/>
      <c r="AR260" s="113"/>
      <c r="AS260" s="113"/>
      <c r="AT260" s="113"/>
      <c r="AU260" s="113"/>
      <c r="AV260" s="113"/>
      <c r="AW260" s="113"/>
      <c r="AX260" s="113"/>
      <c r="AY260" s="113"/>
      <c r="AZ260" s="113"/>
      <c r="BA260" s="113"/>
      <c r="BB260" s="113"/>
      <c r="BC260" s="113"/>
      <c r="BD260" s="113"/>
      <c r="BE260" s="113"/>
      <c r="BF260" s="113"/>
      <c r="BG260" s="113"/>
      <c r="BH260" s="113"/>
      <c r="BI260" s="113"/>
      <c r="BJ260" s="113"/>
      <c r="BK260" s="113"/>
      <c r="BL260" s="113"/>
      <c r="BM260" s="113"/>
      <c r="BN260" s="113"/>
      <c r="BO260" s="113"/>
      <c r="BP260" s="113"/>
      <c r="BQ260" s="113"/>
      <c r="BR260" s="113"/>
      <c r="BS260" s="113"/>
      <c r="BT260" s="113"/>
      <c r="BU260" s="113"/>
      <c r="BV260" s="113"/>
      <c r="BW260" s="113"/>
      <c r="BX260" s="113"/>
      <c r="BY260" s="113"/>
      <c r="BZ260" s="113"/>
      <c r="CA260" s="113"/>
      <c r="CB260" s="113"/>
      <c r="CC260" s="113"/>
      <c r="CD260" s="113"/>
      <c r="CE260" s="113"/>
      <c r="CF260" s="113"/>
      <c r="CG260" s="113"/>
      <c r="CH260" s="113"/>
      <c r="CI260" s="113"/>
      <c r="CJ260" s="113"/>
      <c r="CK260" s="113"/>
      <c r="CL260" s="113"/>
      <c r="CM260" s="113"/>
      <c r="CN260" s="113"/>
      <c r="CO260" s="113"/>
      <c r="CP260" s="113"/>
      <c r="CQ260" s="113"/>
      <c r="CR260" s="113"/>
      <c r="CS260" s="113"/>
      <c r="CT260" s="113"/>
      <c r="CU260" s="113"/>
      <c r="CV260" s="113"/>
      <c r="CW260" s="113"/>
      <c r="CX260" s="113"/>
      <c r="CY260" s="113"/>
    </row>
    <row r="261" spans="24:103" s="64" customFormat="1" ht="14" x14ac:dyDescent="0.15">
      <c r="X261" s="63"/>
      <c r="Y261" s="112"/>
      <c r="Z261" s="112"/>
      <c r="AA261" s="112"/>
      <c r="AB261" s="112"/>
      <c r="AC261" s="112"/>
      <c r="AD261" s="112"/>
      <c r="AE261" s="112"/>
      <c r="AF261" s="112"/>
      <c r="AG261" s="112"/>
      <c r="AH261" s="112"/>
      <c r="AI261" s="112"/>
      <c r="AJ261" s="112"/>
      <c r="AK261" s="112"/>
      <c r="AL261" s="113"/>
      <c r="AM261" s="113"/>
      <c r="AN261" s="113"/>
      <c r="AO261" s="113"/>
      <c r="AP261" s="113"/>
      <c r="AQ261" s="113"/>
      <c r="AR261" s="113"/>
      <c r="AS261" s="113"/>
      <c r="AT261" s="113"/>
      <c r="AU261" s="113"/>
      <c r="AV261" s="113"/>
      <c r="AW261" s="113"/>
      <c r="AX261" s="113"/>
      <c r="AY261" s="113"/>
      <c r="AZ261" s="113"/>
      <c r="BA261" s="113"/>
      <c r="BB261" s="113"/>
      <c r="BC261" s="113"/>
      <c r="BD261" s="113"/>
      <c r="BE261" s="113"/>
      <c r="BF261" s="113"/>
      <c r="BG261" s="113"/>
      <c r="BH261" s="113"/>
      <c r="BI261" s="113"/>
      <c r="BJ261" s="113"/>
      <c r="BK261" s="113"/>
      <c r="BL261" s="113"/>
      <c r="BM261" s="113"/>
      <c r="BN261" s="113"/>
      <c r="BO261" s="113"/>
      <c r="BP261" s="113"/>
      <c r="BQ261" s="113"/>
      <c r="BR261" s="113"/>
      <c r="BS261" s="113"/>
      <c r="BT261" s="113"/>
      <c r="BU261" s="113"/>
      <c r="BV261" s="113"/>
      <c r="BW261" s="113"/>
      <c r="BX261" s="113"/>
      <c r="BY261" s="113"/>
      <c r="BZ261" s="113"/>
      <c r="CA261" s="113"/>
      <c r="CB261" s="113"/>
      <c r="CC261" s="113"/>
      <c r="CD261" s="113"/>
      <c r="CE261" s="113"/>
      <c r="CF261" s="113"/>
      <c r="CG261" s="113"/>
      <c r="CH261" s="113"/>
      <c r="CI261" s="113"/>
      <c r="CJ261" s="113"/>
      <c r="CK261" s="113"/>
      <c r="CL261" s="113"/>
      <c r="CM261" s="113"/>
      <c r="CN261" s="113"/>
      <c r="CO261" s="113"/>
      <c r="CP261" s="113"/>
      <c r="CQ261" s="113"/>
      <c r="CR261" s="113"/>
      <c r="CS261" s="113"/>
      <c r="CT261" s="113"/>
      <c r="CU261" s="113"/>
      <c r="CV261" s="113"/>
      <c r="CW261" s="113"/>
      <c r="CX261" s="113"/>
      <c r="CY261" s="113"/>
    </row>
    <row r="262" spans="24:103" s="64" customFormat="1" ht="14" x14ac:dyDescent="0.15">
      <c r="X262" s="63"/>
      <c r="Y262" s="112"/>
      <c r="Z262" s="112"/>
      <c r="AA262" s="112"/>
      <c r="AB262" s="112"/>
      <c r="AC262" s="112"/>
      <c r="AD262" s="112"/>
      <c r="AE262" s="112"/>
      <c r="AF262" s="112"/>
      <c r="AG262" s="112"/>
      <c r="AH262" s="112"/>
      <c r="AI262" s="112"/>
      <c r="AJ262" s="112"/>
      <c r="AK262" s="112"/>
      <c r="AL262" s="113"/>
      <c r="AM262" s="113"/>
      <c r="AN262" s="113"/>
      <c r="AO262" s="113"/>
      <c r="AP262" s="113"/>
      <c r="AQ262" s="113"/>
      <c r="AR262" s="113"/>
      <c r="AS262" s="113"/>
      <c r="AT262" s="113"/>
      <c r="AU262" s="113"/>
      <c r="AV262" s="113"/>
      <c r="AW262" s="113"/>
      <c r="AX262" s="113"/>
      <c r="AY262" s="113"/>
      <c r="AZ262" s="113"/>
      <c r="BA262" s="113"/>
      <c r="BB262" s="113"/>
      <c r="BC262" s="113"/>
      <c r="BD262" s="113"/>
      <c r="BE262" s="113"/>
      <c r="BF262" s="113"/>
      <c r="BG262" s="113"/>
      <c r="BH262" s="113"/>
      <c r="BI262" s="113"/>
      <c r="BJ262" s="113"/>
      <c r="BK262" s="113"/>
      <c r="BL262" s="113"/>
      <c r="BM262" s="113"/>
      <c r="BN262" s="113"/>
      <c r="BO262" s="113"/>
      <c r="BP262" s="113"/>
      <c r="BQ262" s="113"/>
      <c r="BR262" s="113"/>
      <c r="BS262" s="113"/>
      <c r="BT262" s="113"/>
      <c r="BU262" s="113"/>
      <c r="BV262" s="113"/>
      <c r="BW262" s="113"/>
      <c r="BX262" s="113"/>
      <c r="BY262" s="113"/>
      <c r="BZ262" s="113"/>
      <c r="CA262" s="113"/>
      <c r="CB262" s="113"/>
      <c r="CC262" s="113"/>
      <c r="CD262" s="113"/>
      <c r="CE262" s="113"/>
      <c r="CF262" s="113"/>
      <c r="CG262" s="113"/>
      <c r="CH262" s="113"/>
      <c r="CI262" s="113"/>
      <c r="CJ262" s="113"/>
      <c r="CK262" s="113"/>
      <c r="CL262" s="113"/>
      <c r="CM262" s="113"/>
      <c r="CN262" s="113"/>
      <c r="CO262" s="113"/>
      <c r="CP262" s="113"/>
      <c r="CQ262" s="113"/>
      <c r="CR262" s="113"/>
      <c r="CS262" s="113"/>
      <c r="CT262" s="113"/>
      <c r="CU262" s="113"/>
      <c r="CV262" s="113"/>
      <c r="CW262" s="113"/>
      <c r="CX262" s="113"/>
      <c r="CY262" s="113"/>
    </row>
    <row r="263" spans="24:103" s="64" customFormat="1" ht="14" x14ac:dyDescent="0.15">
      <c r="X263" s="63"/>
      <c r="Y263" s="112"/>
      <c r="Z263" s="112"/>
      <c r="AA263" s="112"/>
      <c r="AB263" s="112"/>
      <c r="AC263" s="112"/>
      <c r="AD263" s="112"/>
      <c r="AE263" s="112"/>
      <c r="AF263" s="112"/>
      <c r="AG263" s="112"/>
      <c r="AH263" s="112"/>
      <c r="AI263" s="112"/>
      <c r="AJ263" s="112"/>
      <c r="AK263" s="112"/>
      <c r="AL263" s="113"/>
      <c r="AM263" s="113"/>
      <c r="AN263" s="113"/>
      <c r="AO263" s="113"/>
      <c r="AP263" s="113"/>
      <c r="AQ263" s="113"/>
      <c r="AR263" s="113"/>
      <c r="AS263" s="113"/>
      <c r="AT263" s="113"/>
      <c r="AU263" s="113"/>
      <c r="AV263" s="113"/>
      <c r="AW263" s="113"/>
      <c r="AX263" s="113"/>
      <c r="AY263" s="113"/>
      <c r="AZ263" s="113"/>
      <c r="BA263" s="113"/>
      <c r="BB263" s="113"/>
      <c r="BC263" s="113"/>
      <c r="BD263" s="113"/>
      <c r="BE263" s="113"/>
      <c r="BF263" s="113"/>
      <c r="BG263" s="113"/>
      <c r="BH263" s="113"/>
      <c r="BI263" s="113"/>
      <c r="BJ263" s="113"/>
      <c r="BK263" s="113"/>
      <c r="BL263" s="113"/>
      <c r="BM263" s="113"/>
      <c r="BN263" s="113"/>
      <c r="BO263" s="113"/>
      <c r="BP263" s="113"/>
      <c r="BQ263" s="113"/>
      <c r="BR263" s="113"/>
      <c r="BS263" s="113"/>
      <c r="BT263" s="113"/>
      <c r="BU263" s="113"/>
      <c r="BV263" s="113"/>
      <c r="BW263" s="113"/>
      <c r="BX263" s="113"/>
      <c r="BY263" s="113"/>
      <c r="BZ263" s="113"/>
      <c r="CA263" s="113"/>
      <c r="CB263" s="113"/>
      <c r="CC263" s="113"/>
      <c r="CD263" s="113"/>
      <c r="CE263" s="113"/>
      <c r="CF263" s="113"/>
      <c r="CG263" s="113"/>
      <c r="CH263" s="113"/>
      <c r="CI263" s="113"/>
      <c r="CJ263" s="113"/>
      <c r="CK263" s="113"/>
      <c r="CL263" s="113"/>
      <c r="CM263" s="113"/>
      <c r="CN263" s="113"/>
      <c r="CO263" s="113"/>
      <c r="CP263" s="113"/>
      <c r="CQ263" s="113"/>
      <c r="CR263" s="113"/>
      <c r="CS263" s="113"/>
      <c r="CT263" s="113"/>
      <c r="CU263" s="113"/>
      <c r="CV263" s="113"/>
      <c r="CW263" s="113"/>
      <c r="CX263" s="113"/>
      <c r="CY263" s="113"/>
    </row>
    <row r="264" spans="24:103" s="64" customFormat="1" ht="14" x14ac:dyDescent="0.15">
      <c r="X264" s="63"/>
      <c r="Y264" s="112"/>
      <c r="Z264" s="112"/>
      <c r="AA264" s="112"/>
      <c r="AB264" s="112"/>
      <c r="AC264" s="112"/>
      <c r="AD264" s="112"/>
      <c r="AE264" s="112"/>
      <c r="AF264" s="112"/>
      <c r="AG264" s="112"/>
      <c r="AH264" s="112"/>
      <c r="AI264" s="112"/>
      <c r="AJ264" s="112"/>
      <c r="AK264" s="112"/>
      <c r="AL264" s="113"/>
      <c r="AM264" s="113"/>
      <c r="AN264" s="113"/>
      <c r="AO264" s="113"/>
      <c r="AP264" s="113"/>
      <c r="AQ264" s="113"/>
      <c r="AR264" s="113"/>
      <c r="AS264" s="113"/>
      <c r="AT264" s="113"/>
      <c r="AU264" s="113"/>
      <c r="AV264" s="113"/>
      <c r="AW264" s="113"/>
      <c r="AX264" s="113"/>
      <c r="AY264" s="113"/>
      <c r="AZ264" s="113"/>
      <c r="BA264" s="113"/>
      <c r="BB264" s="113"/>
      <c r="BC264" s="113"/>
      <c r="BD264" s="113"/>
      <c r="BE264" s="113"/>
      <c r="BF264" s="113"/>
      <c r="BG264" s="113"/>
      <c r="BH264" s="113"/>
      <c r="BI264" s="113"/>
      <c r="BJ264" s="113"/>
      <c r="BK264" s="113"/>
      <c r="BL264" s="113"/>
      <c r="BM264" s="113"/>
      <c r="BN264" s="113"/>
      <c r="BO264" s="113"/>
      <c r="BP264" s="113"/>
      <c r="BQ264" s="113"/>
      <c r="BR264" s="113"/>
      <c r="BS264" s="113"/>
      <c r="BT264" s="113"/>
      <c r="BU264" s="113"/>
      <c r="BV264" s="113"/>
      <c r="BW264" s="113"/>
      <c r="BX264" s="113"/>
      <c r="BY264" s="113"/>
      <c r="BZ264" s="113"/>
      <c r="CA264" s="113"/>
      <c r="CB264" s="113"/>
      <c r="CC264" s="113"/>
      <c r="CD264" s="113"/>
      <c r="CE264" s="113"/>
      <c r="CF264" s="113"/>
      <c r="CG264" s="113"/>
      <c r="CH264" s="113"/>
      <c r="CI264" s="113"/>
      <c r="CJ264" s="113"/>
      <c r="CK264" s="113"/>
      <c r="CL264" s="113"/>
      <c r="CM264" s="113"/>
      <c r="CN264" s="113"/>
      <c r="CO264" s="113"/>
      <c r="CP264" s="113"/>
      <c r="CQ264" s="113"/>
      <c r="CR264" s="113"/>
      <c r="CS264" s="113"/>
      <c r="CT264" s="113"/>
      <c r="CU264" s="113"/>
      <c r="CV264" s="113"/>
      <c r="CW264" s="113"/>
      <c r="CX264" s="113"/>
      <c r="CY264" s="113"/>
    </row>
    <row r="265" spans="24:103" s="64" customFormat="1" ht="14" x14ac:dyDescent="0.15">
      <c r="X265" s="63"/>
      <c r="Y265" s="112"/>
      <c r="Z265" s="112"/>
      <c r="AA265" s="112"/>
      <c r="AB265" s="112"/>
      <c r="AC265" s="112"/>
      <c r="AD265" s="112"/>
      <c r="AE265" s="112"/>
      <c r="AF265" s="112"/>
      <c r="AG265" s="112"/>
      <c r="AH265" s="112"/>
      <c r="AI265" s="112"/>
      <c r="AJ265" s="112"/>
      <c r="AK265" s="112"/>
      <c r="AL265" s="113"/>
      <c r="AM265" s="113"/>
      <c r="AN265" s="113"/>
      <c r="AO265" s="113"/>
      <c r="AP265" s="113"/>
      <c r="AQ265" s="113"/>
      <c r="AR265" s="113"/>
      <c r="AS265" s="113"/>
      <c r="AT265" s="113"/>
      <c r="AU265" s="113"/>
      <c r="AV265" s="113"/>
      <c r="AW265" s="113"/>
      <c r="AX265" s="113"/>
      <c r="AY265" s="113"/>
      <c r="AZ265" s="113"/>
      <c r="BA265" s="113"/>
      <c r="BB265" s="113"/>
      <c r="BC265" s="113"/>
      <c r="BD265" s="113"/>
      <c r="BE265" s="113"/>
      <c r="BF265" s="113"/>
      <c r="BG265" s="113"/>
      <c r="BH265" s="113"/>
      <c r="BI265" s="113"/>
      <c r="BJ265" s="113"/>
      <c r="BK265" s="113"/>
      <c r="BL265" s="113"/>
      <c r="BM265" s="113"/>
      <c r="BN265" s="113"/>
      <c r="BO265" s="113"/>
      <c r="BP265" s="113"/>
      <c r="BQ265" s="113"/>
      <c r="BR265" s="113"/>
      <c r="BS265" s="113"/>
      <c r="BT265" s="113"/>
      <c r="BU265" s="113"/>
      <c r="BV265" s="113"/>
      <c r="BW265" s="113"/>
      <c r="BX265" s="113"/>
      <c r="BY265" s="113"/>
      <c r="BZ265" s="113"/>
      <c r="CA265" s="113"/>
      <c r="CB265" s="113"/>
      <c r="CC265" s="113"/>
      <c r="CD265" s="113"/>
      <c r="CE265" s="113"/>
      <c r="CF265" s="113"/>
      <c r="CG265" s="113"/>
      <c r="CH265" s="113"/>
      <c r="CI265" s="113"/>
      <c r="CJ265" s="113"/>
      <c r="CK265" s="113"/>
      <c r="CL265" s="113"/>
      <c r="CM265" s="113"/>
      <c r="CN265" s="113"/>
      <c r="CO265" s="113"/>
      <c r="CP265" s="113"/>
      <c r="CQ265" s="113"/>
      <c r="CR265" s="113"/>
      <c r="CS265" s="113"/>
      <c r="CT265" s="113"/>
      <c r="CU265" s="113"/>
      <c r="CV265" s="113"/>
      <c r="CW265" s="113"/>
      <c r="CX265" s="113"/>
      <c r="CY265" s="113"/>
    </row>
    <row r="266" spans="24:103" s="64" customFormat="1" ht="14" x14ac:dyDescent="0.15">
      <c r="X266" s="63"/>
      <c r="Y266" s="112"/>
      <c r="Z266" s="112"/>
      <c r="AA266" s="112"/>
      <c r="AB266" s="112"/>
      <c r="AC266" s="112"/>
      <c r="AD266" s="112"/>
      <c r="AE266" s="112"/>
      <c r="AF266" s="112"/>
      <c r="AG266" s="112"/>
      <c r="AH266" s="112"/>
      <c r="AI266" s="112"/>
      <c r="AJ266" s="112"/>
      <c r="AK266" s="112"/>
      <c r="AL266" s="113"/>
      <c r="AM266" s="113"/>
      <c r="AN266" s="113"/>
      <c r="AO266" s="113"/>
      <c r="AP266" s="113"/>
      <c r="AQ266" s="113"/>
      <c r="AR266" s="113"/>
      <c r="AS266" s="113"/>
      <c r="AT266" s="113"/>
      <c r="AU266" s="113"/>
      <c r="AV266" s="113"/>
      <c r="AW266" s="113"/>
      <c r="AX266" s="113"/>
      <c r="AY266" s="113"/>
      <c r="AZ266" s="113"/>
      <c r="BA266" s="113"/>
      <c r="BB266" s="113"/>
      <c r="BC266" s="113"/>
      <c r="BD266" s="113"/>
      <c r="BE266" s="113"/>
      <c r="BF266" s="113"/>
      <c r="BG266" s="113"/>
      <c r="BH266" s="113"/>
      <c r="BI266" s="113"/>
      <c r="BJ266" s="113"/>
      <c r="BK266" s="113"/>
      <c r="BL266" s="113"/>
      <c r="BM266" s="113"/>
      <c r="BN266" s="113"/>
      <c r="BO266" s="113"/>
      <c r="BP266" s="113"/>
      <c r="BQ266" s="113"/>
      <c r="BR266" s="113"/>
      <c r="BS266" s="113"/>
      <c r="BT266" s="113"/>
      <c r="BU266" s="113"/>
      <c r="BV266" s="113"/>
      <c r="BW266" s="113"/>
      <c r="BX266" s="113"/>
      <c r="BY266" s="113"/>
      <c r="BZ266" s="113"/>
      <c r="CA266" s="113"/>
      <c r="CB266" s="113"/>
      <c r="CC266" s="113"/>
      <c r="CD266" s="113"/>
      <c r="CE266" s="113"/>
      <c r="CF266" s="113"/>
      <c r="CG266" s="113"/>
      <c r="CH266" s="113"/>
      <c r="CI266" s="113"/>
      <c r="CJ266" s="113"/>
      <c r="CK266" s="113"/>
      <c r="CL266" s="113"/>
      <c r="CM266" s="113"/>
      <c r="CN266" s="113"/>
      <c r="CO266" s="113"/>
      <c r="CP266" s="113"/>
      <c r="CQ266" s="113"/>
      <c r="CR266" s="113"/>
      <c r="CS266" s="113"/>
      <c r="CT266" s="113"/>
      <c r="CU266" s="113"/>
      <c r="CV266" s="113"/>
      <c r="CW266" s="113"/>
      <c r="CX266" s="113"/>
      <c r="CY266" s="113"/>
    </row>
    <row r="267" spans="24:103" s="64" customFormat="1" ht="14" x14ac:dyDescent="0.15">
      <c r="X267" s="63"/>
      <c r="Y267" s="112"/>
      <c r="Z267" s="112"/>
      <c r="AA267" s="112"/>
      <c r="AB267" s="112"/>
      <c r="AC267" s="112"/>
      <c r="AD267" s="112"/>
      <c r="AE267" s="112"/>
      <c r="AF267" s="112"/>
      <c r="AG267" s="112"/>
      <c r="AH267" s="112"/>
      <c r="AI267" s="112"/>
      <c r="AJ267" s="112"/>
      <c r="AK267" s="112"/>
      <c r="AL267" s="113"/>
      <c r="AM267" s="113"/>
      <c r="AN267" s="113"/>
      <c r="AO267" s="113"/>
      <c r="AP267" s="113"/>
      <c r="AQ267" s="113"/>
      <c r="AR267" s="113"/>
      <c r="AS267" s="113"/>
      <c r="AT267" s="113"/>
      <c r="AU267" s="113"/>
      <c r="AV267" s="113"/>
      <c r="AW267" s="113"/>
      <c r="AX267" s="113"/>
      <c r="AY267" s="113"/>
      <c r="AZ267" s="113"/>
      <c r="BA267" s="113"/>
      <c r="BB267" s="113"/>
      <c r="BC267" s="113"/>
      <c r="BD267" s="113"/>
      <c r="BE267" s="113"/>
      <c r="BF267" s="113"/>
      <c r="BG267" s="113"/>
      <c r="BH267" s="113"/>
      <c r="BI267" s="113"/>
      <c r="BJ267" s="113"/>
      <c r="BK267" s="113"/>
      <c r="BL267" s="113"/>
      <c r="BM267" s="113"/>
      <c r="BN267" s="113"/>
      <c r="BO267" s="113"/>
      <c r="BP267" s="113"/>
      <c r="BQ267" s="113"/>
      <c r="BR267" s="113"/>
      <c r="BS267" s="113"/>
      <c r="BT267" s="113"/>
      <c r="BU267" s="113"/>
      <c r="BV267" s="113"/>
      <c r="BW267" s="113"/>
      <c r="BX267" s="113"/>
      <c r="BY267" s="113"/>
      <c r="BZ267" s="113"/>
      <c r="CA267" s="113"/>
      <c r="CB267" s="113"/>
      <c r="CC267" s="113"/>
      <c r="CD267" s="113"/>
      <c r="CE267" s="113"/>
      <c r="CF267" s="113"/>
      <c r="CG267" s="113"/>
      <c r="CH267" s="113"/>
      <c r="CI267" s="113"/>
      <c r="CJ267" s="113"/>
      <c r="CK267" s="113"/>
      <c r="CL267" s="113"/>
      <c r="CM267" s="113"/>
      <c r="CN267" s="113"/>
      <c r="CO267" s="113"/>
      <c r="CP267" s="113"/>
      <c r="CQ267" s="113"/>
      <c r="CR267" s="113"/>
      <c r="CS267" s="113"/>
      <c r="CT267" s="113"/>
      <c r="CU267" s="113"/>
      <c r="CV267" s="113"/>
      <c r="CW267" s="113"/>
      <c r="CX267" s="113"/>
      <c r="CY267" s="113"/>
    </row>
    <row r="268" spans="24:103" s="64" customFormat="1" ht="14" x14ac:dyDescent="0.15">
      <c r="X268" s="63"/>
      <c r="Y268" s="112"/>
      <c r="Z268" s="112"/>
      <c r="AA268" s="112"/>
      <c r="AB268" s="112"/>
      <c r="AC268" s="112"/>
      <c r="AD268" s="112"/>
      <c r="AE268" s="112"/>
      <c r="AF268" s="112"/>
      <c r="AG268" s="112"/>
      <c r="AH268" s="112"/>
      <c r="AI268" s="112"/>
      <c r="AJ268" s="112"/>
      <c r="AK268" s="112"/>
      <c r="AL268" s="113"/>
      <c r="AM268" s="113"/>
      <c r="AN268" s="113"/>
      <c r="AO268" s="113"/>
      <c r="AP268" s="113"/>
      <c r="AQ268" s="113"/>
      <c r="AR268" s="113"/>
      <c r="AS268" s="113"/>
      <c r="AT268" s="113"/>
      <c r="AU268" s="113"/>
      <c r="AV268" s="113"/>
      <c r="AW268" s="113"/>
      <c r="AX268" s="113"/>
      <c r="AY268" s="113"/>
      <c r="AZ268" s="113"/>
      <c r="BA268" s="113"/>
      <c r="BB268" s="113"/>
      <c r="BC268" s="113"/>
      <c r="BD268" s="113"/>
      <c r="BE268" s="113"/>
      <c r="BF268" s="113"/>
      <c r="BG268" s="113"/>
      <c r="BH268" s="113"/>
      <c r="BI268" s="113"/>
      <c r="BJ268" s="113"/>
      <c r="BK268" s="113"/>
      <c r="BL268" s="113"/>
      <c r="BM268" s="113"/>
      <c r="BN268" s="113"/>
      <c r="BO268" s="113"/>
      <c r="BP268" s="113"/>
      <c r="BQ268" s="113"/>
      <c r="BR268" s="113"/>
      <c r="BS268" s="113"/>
      <c r="BT268" s="113"/>
      <c r="BU268" s="113"/>
      <c r="BV268" s="113"/>
      <c r="BW268" s="113"/>
      <c r="BX268" s="113"/>
      <c r="BY268" s="113"/>
      <c r="BZ268" s="113"/>
      <c r="CA268" s="113"/>
      <c r="CB268" s="113"/>
      <c r="CC268" s="113"/>
      <c r="CD268" s="113"/>
      <c r="CE268" s="113"/>
      <c r="CF268" s="113"/>
      <c r="CG268" s="113"/>
      <c r="CH268" s="113"/>
      <c r="CI268" s="113"/>
      <c r="CJ268" s="113"/>
      <c r="CK268" s="113"/>
      <c r="CL268" s="113"/>
      <c r="CM268" s="113"/>
      <c r="CN268" s="113"/>
      <c r="CO268" s="113"/>
      <c r="CP268" s="113"/>
      <c r="CQ268" s="113"/>
      <c r="CR268" s="113"/>
      <c r="CS268" s="113"/>
      <c r="CT268" s="113"/>
      <c r="CU268" s="113"/>
      <c r="CV268" s="113"/>
      <c r="CW268" s="113"/>
      <c r="CX268" s="113"/>
      <c r="CY268" s="113"/>
    </row>
    <row r="269" spans="24:103" s="64" customFormat="1" ht="14" x14ac:dyDescent="0.15">
      <c r="X269" s="63"/>
      <c r="Y269" s="112"/>
      <c r="Z269" s="112"/>
      <c r="AA269" s="112"/>
      <c r="AB269" s="112"/>
      <c r="AC269" s="112"/>
      <c r="AD269" s="112"/>
      <c r="AE269" s="112"/>
      <c r="AF269" s="112"/>
      <c r="AG269" s="112"/>
      <c r="AH269" s="112"/>
      <c r="AI269" s="112"/>
      <c r="AJ269" s="112"/>
      <c r="AK269" s="112"/>
      <c r="AL269" s="113"/>
      <c r="AM269" s="113"/>
      <c r="AN269" s="113"/>
      <c r="AO269" s="113"/>
      <c r="AP269" s="113"/>
      <c r="AQ269" s="113"/>
      <c r="AR269" s="113"/>
      <c r="AS269" s="113"/>
      <c r="AT269" s="113"/>
      <c r="AU269" s="113"/>
      <c r="AV269" s="113"/>
      <c r="AW269" s="113"/>
      <c r="AX269" s="113"/>
      <c r="AY269" s="113"/>
      <c r="AZ269" s="113"/>
      <c r="BA269" s="113"/>
      <c r="BB269" s="113"/>
      <c r="BC269" s="113"/>
      <c r="BD269" s="113"/>
      <c r="BE269" s="113"/>
      <c r="BF269" s="113"/>
      <c r="BG269" s="113"/>
      <c r="BH269" s="113"/>
      <c r="BI269" s="113"/>
      <c r="BJ269" s="113"/>
      <c r="BK269" s="113"/>
      <c r="BL269" s="113"/>
      <c r="BM269" s="113"/>
      <c r="BN269" s="113"/>
      <c r="BO269" s="113"/>
      <c r="BP269" s="113"/>
      <c r="BQ269" s="113"/>
      <c r="BR269" s="113"/>
      <c r="BS269" s="113"/>
      <c r="BT269" s="113"/>
      <c r="BU269" s="113"/>
      <c r="BV269" s="113"/>
      <c r="BW269" s="113"/>
      <c r="BX269" s="113"/>
      <c r="BY269" s="113"/>
      <c r="BZ269" s="113"/>
      <c r="CA269" s="113"/>
      <c r="CB269" s="113"/>
      <c r="CC269" s="113"/>
      <c r="CD269" s="113"/>
      <c r="CE269" s="113"/>
      <c r="CF269" s="113"/>
      <c r="CG269" s="113"/>
      <c r="CH269" s="113"/>
      <c r="CI269" s="113"/>
      <c r="CJ269" s="113"/>
      <c r="CK269" s="113"/>
      <c r="CL269" s="113"/>
      <c r="CM269" s="113"/>
      <c r="CN269" s="113"/>
      <c r="CO269" s="113"/>
      <c r="CP269" s="113"/>
      <c r="CQ269" s="113"/>
      <c r="CR269" s="113"/>
      <c r="CS269" s="113"/>
      <c r="CT269" s="113"/>
      <c r="CU269" s="113"/>
      <c r="CV269" s="113"/>
      <c r="CW269" s="113"/>
      <c r="CX269" s="113"/>
      <c r="CY269" s="113"/>
    </row>
    <row r="270" spans="24:103" s="64" customFormat="1" ht="14" x14ac:dyDescent="0.15">
      <c r="X270" s="63"/>
      <c r="Y270" s="112"/>
      <c r="Z270" s="112"/>
      <c r="AA270" s="112"/>
      <c r="AB270" s="112"/>
      <c r="AC270" s="112"/>
      <c r="AD270" s="112"/>
      <c r="AE270" s="112"/>
      <c r="AF270" s="112"/>
      <c r="AG270" s="112"/>
      <c r="AH270" s="112"/>
      <c r="AI270" s="112"/>
      <c r="AJ270" s="112"/>
      <c r="AK270" s="112"/>
      <c r="AL270" s="113"/>
      <c r="AM270" s="113"/>
      <c r="AN270" s="113"/>
      <c r="AO270" s="113"/>
      <c r="AP270" s="113"/>
      <c r="AQ270" s="113"/>
      <c r="AR270" s="113"/>
      <c r="AS270" s="113"/>
      <c r="AT270" s="113"/>
      <c r="AU270" s="113"/>
      <c r="AV270" s="113"/>
      <c r="AW270" s="113"/>
      <c r="AX270" s="113"/>
      <c r="AY270" s="113"/>
      <c r="AZ270" s="113"/>
      <c r="BA270" s="113"/>
      <c r="BB270" s="113"/>
      <c r="BC270" s="113"/>
      <c r="BD270" s="113"/>
      <c r="BE270" s="113"/>
      <c r="BF270" s="113"/>
      <c r="BG270" s="113"/>
      <c r="BH270" s="113"/>
      <c r="BI270" s="113"/>
      <c r="BJ270" s="113"/>
      <c r="BK270" s="113"/>
      <c r="BL270" s="113"/>
      <c r="BM270" s="113"/>
      <c r="BN270" s="113"/>
      <c r="BO270" s="113"/>
      <c r="BP270" s="113"/>
      <c r="BQ270" s="113"/>
      <c r="BR270" s="113"/>
      <c r="BS270" s="113"/>
      <c r="BT270" s="113"/>
      <c r="BU270" s="113"/>
      <c r="BV270" s="113"/>
      <c r="BW270" s="113"/>
      <c r="BX270" s="113"/>
      <c r="BY270" s="113"/>
      <c r="BZ270" s="113"/>
      <c r="CA270" s="113"/>
      <c r="CB270" s="113"/>
      <c r="CC270" s="113"/>
      <c r="CD270" s="113"/>
      <c r="CE270" s="113"/>
      <c r="CF270" s="113"/>
      <c r="CG270" s="113"/>
      <c r="CH270" s="113"/>
      <c r="CI270" s="113"/>
      <c r="CJ270" s="113"/>
      <c r="CK270" s="113"/>
      <c r="CL270" s="113"/>
      <c r="CM270" s="113"/>
      <c r="CN270" s="113"/>
      <c r="CO270" s="113"/>
      <c r="CP270" s="113"/>
      <c r="CQ270" s="113"/>
      <c r="CR270" s="113"/>
      <c r="CS270" s="113"/>
      <c r="CT270" s="113"/>
      <c r="CU270" s="113"/>
      <c r="CV270" s="113"/>
      <c r="CW270" s="113"/>
      <c r="CX270" s="113"/>
      <c r="CY270" s="113"/>
    </row>
    <row r="271" spans="24:103" s="64" customFormat="1" ht="14" x14ac:dyDescent="0.15">
      <c r="X271" s="63"/>
      <c r="Y271" s="112"/>
      <c r="Z271" s="112"/>
      <c r="AA271" s="112"/>
      <c r="AB271" s="112"/>
      <c r="AC271" s="112"/>
      <c r="AD271" s="112"/>
      <c r="AE271" s="112"/>
      <c r="AF271" s="112"/>
      <c r="AG271" s="112"/>
      <c r="AH271" s="112"/>
      <c r="AI271" s="112"/>
      <c r="AJ271" s="112"/>
      <c r="AK271" s="112"/>
      <c r="AL271" s="113"/>
      <c r="AM271" s="113"/>
      <c r="AN271" s="113"/>
      <c r="AO271" s="113"/>
      <c r="AP271" s="113"/>
      <c r="AQ271" s="113"/>
      <c r="AR271" s="113"/>
      <c r="AS271" s="113"/>
      <c r="AT271" s="113"/>
      <c r="AU271" s="113"/>
      <c r="AV271" s="113"/>
      <c r="AW271" s="113"/>
      <c r="AX271" s="113"/>
      <c r="AY271" s="113"/>
      <c r="AZ271" s="113"/>
      <c r="BA271" s="113"/>
      <c r="BB271" s="113"/>
      <c r="BC271" s="113"/>
      <c r="BD271" s="113"/>
      <c r="BE271" s="113"/>
      <c r="BF271" s="113"/>
      <c r="BG271" s="113"/>
      <c r="BH271" s="113"/>
      <c r="BI271" s="113"/>
      <c r="BJ271" s="113"/>
      <c r="BK271" s="113"/>
      <c r="BL271" s="113"/>
      <c r="BM271" s="113"/>
      <c r="BN271" s="113"/>
      <c r="BO271" s="113"/>
      <c r="BP271" s="113"/>
      <c r="BQ271" s="113"/>
      <c r="BR271" s="113"/>
      <c r="BS271" s="113"/>
      <c r="BT271" s="113"/>
      <c r="BU271" s="113"/>
      <c r="BV271" s="113"/>
      <c r="BW271" s="113"/>
      <c r="BX271" s="113"/>
      <c r="BY271" s="113"/>
      <c r="BZ271" s="113"/>
      <c r="CA271" s="113"/>
      <c r="CB271" s="113"/>
      <c r="CC271" s="113"/>
      <c r="CD271" s="113"/>
      <c r="CE271" s="113"/>
      <c r="CF271" s="113"/>
      <c r="CG271" s="113"/>
      <c r="CH271" s="113"/>
      <c r="CI271" s="113"/>
      <c r="CJ271" s="113"/>
      <c r="CK271" s="113"/>
      <c r="CL271" s="113"/>
      <c r="CM271" s="113"/>
      <c r="CN271" s="113"/>
      <c r="CO271" s="113"/>
      <c r="CP271" s="113"/>
      <c r="CQ271" s="113"/>
      <c r="CR271" s="113"/>
      <c r="CS271" s="113"/>
      <c r="CT271" s="113"/>
      <c r="CU271" s="113"/>
      <c r="CV271" s="113"/>
      <c r="CW271" s="113"/>
      <c r="CX271" s="113"/>
      <c r="CY271" s="113"/>
    </row>
    <row r="272" spans="24:103" s="64" customFormat="1" ht="14" x14ac:dyDescent="0.15">
      <c r="X272" s="63"/>
      <c r="Y272" s="112"/>
      <c r="Z272" s="112"/>
      <c r="AA272" s="112"/>
      <c r="AB272" s="112"/>
      <c r="AC272" s="112"/>
      <c r="AD272" s="112"/>
      <c r="AE272" s="112"/>
      <c r="AF272" s="112"/>
      <c r="AG272" s="112"/>
      <c r="AH272" s="112"/>
      <c r="AI272" s="112"/>
      <c r="AJ272" s="112"/>
      <c r="AK272" s="112"/>
      <c r="AL272" s="113"/>
      <c r="AM272" s="113"/>
      <c r="AN272" s="113"/>
      <c r="AO272" s="113"/>
      <c r="AP272" s="113"/>
      <c r="AQ272" s="113"/>
      <c r="AR272" s="113"/>
      <c r="AS272" s="113"/>
      <c r="AT272" s="113"/>
      <c r="AU272" s="113"/>
      <c r="AV272" s="113"/>
      <c r="AW272" s="113"/>
      <c r="AX272" s="113"/>
      <c r="AY272" s="113"/>
      <c r="AZ272" s="113"/>
      <c r="BA272" s="113"/>
      <c r="BB272" s="113"/>
      <c r="BC272" s="113"/>
      <c r="BD272" s="113"/>
      <c r="BE272" s="113"/>
      <c r="BF272" s="113"/>
      <c r="BG272" s="113"/>
      <c r="BH272" s="113"/>
      <c r="BI272" s="113"/>
      <c r="BJ272" s="113"/>
      <c r="BK272" s="113"/>
      <c r="BL272" s="113"/>
      <c r="BM272" s="113"/>
      <c r="BN272" s="113"/>
      <c r="BO272" s="113"/>
      <c r="BP272" s="113"/>
      <c r="BQ272" s="113"/>
      <c r="BR272" s="113"/>
      <c r="BS272" s="113"/>
      <c r="BT272" s="113"/>
      <c r="BU272" s="113"/>
      <c r="BV272" s="113"/>
      <c r="BW272" s="113"/>
      <c r="BX272" s="113"/>
      <c r="BY272" s="113"/>
      <c r="BZ272" s="113"/>
      <c r="CA272" s="113"/>
      <c r="CB272" s="113"/>
      <c r="CC272" s="113"/>
      <c r="CD272" s="113"/>
      <c r="CE272" s="113"/>
      <c r="CF272" s="113"/>
      <c r="CG272" s="113"/>
      <c r="CH272" s="113"/>
      <c r="CI272" s="113"/>
      <c r="CJ272" s="113"/>
      <c r="CK272" s="113"/>
      <c r="CL272" s="113"/>
      <c r="CM272" s="113"/>
      <c r="CN272" s="113"/>
      <c r="CO272" s="113"/>
      <c r="CP272" s="113"/>
      <c r="CQ272" s="113"/>
      <c r="CR272" s="113"/>
      <c r="CS272" s="113"/>
      <c r="CT272" s="113"/>
      <c r="CU272" s="113"/>
      <c r="CV272" s="113"/>
      <c r="CW272" s="113"/>
      <c r="CX272" s="113"/>
      <c r="CY272" s="113"/>
    </row>
    <row r="273" spans="24:103" s="64" customFormat="1" ht="14" x14ac:dyDescent="0.15">
      <c r="X273" s="63"/>
      <c r="Y273" s="112"/>
      <c r="Z273" s="112"/>
      <c r="AA273" s="112"/>
      <c r="AB273" s="112"/>
      <c r="AC273" s="112"/>
      <c r="AD273" s="112"/>
      <c r="AE273" s="112"/>
      <c r="AF273" s="112"/>
      <c r="AG273" s="112"/>
      <c r="AH273" s="112"/>
      <c r="AI273" s="112"/>
      <c r="AJ273" s="112"/>
      <c r="AK273" s="112"/>
      <c r="AL273" s="113"/>
      <c r="AM273" s="113"/>
      <c r="AN273" s="113"/>
      <c r="AO273" s="113"/>
      <c r="AP273" s="113"/>
      <c r="AQ273" s="113"/>
      <c r="AR273" s="113"/>
      <c r="AS273" s="113"/>
      <c r="AT273" s="113"/>
      <c r="AU273" s="113"/>
      <c r="AV273" s="113"/>
      <c r="AW273" s="113"/>
      <c r="AX273" s="113"/>
      <c r="AY273" s="113"/>
      <c r="AZ273" s="113"/>
      <c r="BA273" s="113"/>
      <c r="BB273" s="113"/>
      <c r="BC273" s="113"/>
      <c r="BD273" s="113"/>
      <c r="BE273" s="113"/>
      <c r="BF273" s="113"/>
      <c r="BG273" s="113"/>
      <c r="BH273" s="113"/>
      <c r="BI273" s="113"/>
      <c r="BJ273" s="113"/>
      <c r="BK273" s="113"/>
      <c r="BL273" s="113"/>
      <c r="BM273" s="113"/>
      <c r="BN273" s="113"/>
      <c r="BO273" s="113"/>
      <c r="BP273" s="113"/>
      <c r="BQ273" s="113"/>
      <c r="BR273" s="113"/>
      <c r="BS273" s="113"/>
      <c r="BT273" s="113"/>
      <c r="BU273" s="113"/>
      <c r="BV273" s="113"/>
      <c r="BW273" s="113"/>
      <c r="BX273" s="113"/>
      <c r="BY273" s="113"/>
      <c r="BZ273" s="113"/>
      <c r="CA273" s="113"/>
      <c r="CB273" s="113"/>
      <c r="CC273" s="113"/>
      <c r="CD273" s="113"/>
      <c r="CE273" s="113"/>
      <c r="CF273" s="113"/>
      <c r="CG273" s="113"/>
      <c r="CH273" s="113"/>
      <c r="CI273" s="113"/>
      <c r="CJ273" s="113"/>
      <c r="CK273" s="113"/>
      <c r="CL273" s="113"/>
      <c r="CM273" s="113"/>
      <c r="CN273" s="113"/>
      <c r="CO273" s="113"/>
      <c r="CP273" s="113"/>
      <c r="CQ273" s="113"/>
      <c r="CR273" s="113"/>
      <c r="CS273" s="113"/>
      <c r="CT273" s="113"/>
      <c r="CU273" s="113"/>
      <c r="CV273" s="113"/>
      <c r="CW273" s="113"/>
      <c r="CX273" s="113"/>
      <c r="CY273" s="113"/>
    </row>
    <row r="274" spans="24:103" s="64" customFormat="1" ht="14" x14ac:dyDescent="0.15">
      <c r="X274" s="63"/>
      <c r="Y274" s="112"/>
      <c r="Z274" s="112"/>
      <c r="AA274" s="112"/>
      <c r="AB274" s="112"/>
      <c r="AC274" s="112"/>
      <c r="AD274" s="112"/>
      <c r="AE274" s="112"/>
      <c r="AF274" s="112"/>
      <c r="AG274" s="112"/>
      <c r="AH274" s="112"/>
      <c r="AI274" s="112"/>
      <c r="AJ274" s="112"/>
      <c r="AK274" s="112"/>
      <c r="AL274" s="113"/>
      <c r="AM274" s="113"/>
      <c r="AN274" s="113"/>
      <c r="AO274" s="113"/>
      <c r="AP274" s="113"/>
      <c r="AQ274" s="113"/>
      <c r="AR274" s="113"/>
      <c r="AS274" s="113"/>
      <c r="AT274" s="113"/>
      <c r="AU274" s="113"/>
      <c r="AV274" s="113"/>
      <c r="AW274" s="113"/>
      <c r="AX274" s="113"/>
      <c r="AY274" s="113"/>
      <c r="AZ274" s="113"/>
      <c r="BA274" s="113"/>
      <c r="BB274" s="113"/>
      <c r="BC274" s="113"/>
      <c r="BD274" s="113"/>
      <c r="BE274" s="113"/>
      <c r="BF274" s="113"/>
      <c r="BG274" s="113"/>
      <c r="BH274" s="113"/>
      <c r="BI274" s="113"/>
      <c r="BJ274" s="113"/>
      <c r="BK274" s="113"/>
      <c r="BL274" s="113"/>
      <c r="BM274" s="113"/>
      <c r="BN274" s="113"/>
      <c r="BO274" s="113"/>
      <c r="BP274" s="113"/>
      <c r="BQ274" s="113"/>
      <c r="BR274" s="113"/>
      <c r="BS274" s="113"/>
      <c r="BT274" s="113"/>
      <c r="BU274" s="113"/>
      <c r="BV274" s="113"/>
      <c r="BW274" s="113"/>
      <c r="BX274" s="113"/>
      <c r="BY274" s="113"/>
      <c r="BZ274" s="113"/>
      <c r="CA274" s="113"/>
      <c r="CB274" s="113"/>
      <c r="CC274" s="113"/>
      <c r="CD274" s="113"/>
      <c r="CE274" s="113"/>
      <c r="CF274" s="113"/>
      <c r="CG274" s="113"/>
      <c r="CH274" s="113"/>
      <c r="CI274" s="113"/>
      <c r="CJ274" s="113"/>
      <c r="CK274" s="113"/>
      <c r="CL274" s="113"/>
      <c r="CM274" s="113"/>
      <c r="CN274" s="113"/>
      <c r="CO274" s="113"/>
      <c r="CP274" s="113"/>
      <c r="CQ274" s="113"/>
      <c r="CR274" s="113"/>
      <c r="CS274" s="113"/>
      <c r="CT274" s="113"/>
      <c r="CU274" s="113"/>
      <c r="CV274" s="113"/>
      <c r="CW274" s="113"/>
      <c r="CX274" s="113"/>
      <c r="CY274" s="113"/>
    </row>
    <row r="275" spans="24:103" s="64" customFormat="1" ht="14" x14ac:dyDescent="0.15">
      <c r="X275" s="63"/>
      <c r="Y275" s="112"/>
      <c r="Z275" s="112"/>
      <c r="AA275" s="112"/>
      <c r="AB275" s="112"/>
      <c r="AC275" s="112"/>
      <c r="AD275" s="112"/>
      <c r="AE275" s="112"/>
      <c r="AF275" s="112"/>
      <c r="AG275" s="112"/>
      <c r="AH275" s="112"/>
      <c r="AI275" s="112"/>
      <c r="AJ275" s="112"/>
      <c r="AK275" s="112"/>
      <c r="AL275" s="113"/>
      <c r="AM275" s="113"/>
      <c r="AN275" s="113"/>
      <c r="AO275" s="113"/>
      <c r="AP275" s="113"/>
      <c r="AQ275" s="113"/>
      <c r="AR275" s="113"/>
      <c r="AS275" s="113"/>
      <c r="AT275" s="113"/>
      <c r="AU275" s="113"/>
      <c r="AV275" s="113"/>
      <c r="AW275" s="113"/>
      <c r="AX275" s="113"/>
      <c r="AY275" s="113"/>
      <c r="AZ275" s="113"/>
      <c r="BA275" s="113"/>
      <c r="BB275" s="113"/>
      <c r="BC275" s="113"/>
      <c r="BD275" s="113"/>
      <c r="BE275" s="113"/>
      <c r="BF275" s="113"/>
      <c r="BG275" s="113"/>
      <c r="BH275" s="113"/>
      <c r="BI275" s="113"/>
      <c r="BJ275" s="113"/>
      <c r="BK275" s="113"/>
      <c r="BL275" s="113"/>
      <c r="BM275" s="113"/>
      <c r="BN275" s="113"/>
      <c r="BO275" s="113"/>
      <c r="BP275" s="113"/>
      <c r="BQ275" s="113"/>
      <c r="BR275" s="113"/>
      <c r="BS275" s="113"/>
      <c r="BT275" s="113"/>
      <c r="BU275" s="113"/>
      <c r="BV275" s="113"/>
      <c r="BW275" s="113"/>
      <c r="BX275" s="113"/>
      <c r="BY275" s="113"/>
      <c r="BZ275" s="113"/>
      <c r="CA275" s="113"/>
      <c r="CB275" s="113"/>
      <c r="CC275" s="113"/>
      <c r="CD275" s="113"/>
      <c r="CE275" s="113"/>
      <c r="CF275" s="113"/>
      <c r="CG275" s="113"/>
      <c r="CH275" s="113"/>
      <c r="CI275" s="113"/>
      <c r="CJ275" s="113"/>
      <c r="CK275" s="113"/>
      <c r="CL275" s="113"/>
      <c r="CM275" s="113"/>
      <c r="CN275" s="113"/>
      <c r="CO275" s="113"/>
      <c r="CP275" s="113"/>
      <c r="CQ275" s="113"/>
      <c r="CR275" s="113"/>
      <c r="CS275" s="113"/>
      <c r="CT275" s="113"/>
      <c r="CU275" s="113"/>
      <c r="CV275" s="113"/>
      <c r="CW275" s="113"/>
      <c r="CX275" s="113"/>
      <c r="CY275" s="113"/>
    </row>
    <row r="276" spans="24:103" s="64" customFormat="1" ht="14" x14ac:dyDescent="0.15">
      <c r="X276" s="63"/>
      <c r="Y276" s="112"/>
      <c r="Z276" s="112"/>
      <c r="AA276" s="112"/>
      <c r="AB276" s="112"/>
      <c r="AC276" s="112"/>
      <c r="AD276" s="112"/>
      <c r="AE276" s="112"/>
      <c r="AF276" s="112"/>
      <c r="AG276" s="112"/>
      <c r="AH276" s="112"/>
      <c r="AI276" s="112"/>
      <c r="AJ276" s="112"/>
      <c r="AK276" s="112"/>
      <c r="AL276" s="113"/>
      <c r="AM276" s="113"/>
      <c r="AN276" s="113"/>
      <c r="AO276" s="113"/>
      <c r="AP276" s="113"/>
      <c r="AQ276" s="113"/>
      <c r="AR276" s="113"/>
      <c r="AS276" s="113"/>
      <c r="AT276" s="113"/>
      <c r="AU276" s="113"/>
      <c r="AV276" s="113"/>
      <c r="AW276" s="113"/>
      <c r="AX276" s="113"/>
      <c r="AY276" s="113"/>
      <c r="AZ276" s="113"/>
      <c r="BA276" s="113"/>
      <c r="BB276" s="113"/>
      <c r="BC276" s="113"/>
      <c r="BD276" s="113"/>
      <c r="BE276" s="113"/>
      <c r="BF276" s="113"/>
      <c r="BG276" s="113"/>
      <c r="BH276" s="113"/>
      <c r="BI276" s="113"/>
      <c r="BJ276" s="113"/>
      <c r="BK276" s="113"/>
      <c r="BL276" s="113"/>
      <c r="BM276" s="113"/>
      <c r="BN276" s="113"/>
      <c r="BO276" s="113"/>
      <c r="BP276" s="113"/>
      <c r="BQ276" s="113"/>
      <c r="BR276" s="113"/>
      <c r="BS276" s="113"/>
      <c r="BT276" s="113"/>
      <c r="BU276" s="113"/>
      <c r="BV276" s="113"/>
      <c r="BW276" s="113"/>
      <c r="BX276" s="113"/>
      <c r="BY276" s="113"/>
      <c r="BZ276" s="113"/>
      <c r="CA276" s="113"/>
      <c r="CB276" s="113"/>
      <c r="CC276" s="113"/>
      <c r="CD276" s="113"/>
      <c r="CE276" s="113"/>
      <c r="CF276" s="113"/>
      <c r="CG276" s="113"/>
      <c r="CH276" s="113"/>
      <c r="CI276" s="113"/>
      <c r="CJ276" s="113"/>
      <c r="CK276" s="113"/>
      <c r="CL276" s="113"/>
      <c r="CM276" s="113"/>
      <c r="CN276" s="113"/>
      <c r="CO276" s="113"/>
      <c r="CP276" s="113"/>
      <c r="CQ276" s="113"/>
      <c r="CR276" s="113"/>
      <c r="CS276" s="113"/>
      <c r="CT276" s="113"/>
      <c r="CU276" s="113"/>
      <c r="CV276" s="113"/>
      <c r="CW276" s="113"/>
      <c r="CX276" s="113"/>
      <c r="CY276" s="113"/>
    </row>
    <row r="277" spans="24:103" s="64" customFormat="1" ht="14" x14ac:dyDescent="0.15">
      <c r="X277" s="63"/>
      <c r="Y277" s="112"/>
      <c r="Z277" s="112"/>
      <c r="AA277" s="112"/>
      <c r="AB277" s="112"/>
      <c r="AC277" s="112"/>
      <c r="AD277" s="112"/>
      <c r="AE277" s="112"/>
      <c r="AF277" s="112"/>
      <c r="AG277" s="112"/>
      <c r="AH277" s="112"/>
      <c r="AI277" s="112"/>
      <c r="AJ277" s="112"/>
      <c r="AK277" s="112"/>
      <c r="AL277" s="113"/>
      <c r="AM277" s="113"/>
      <c r="AN277" s="113"/>
      <c r="AO277" s="113"/>
      <c r="AP277" s="113"/>
      <c r="AQ277" s="113"/>
      <c r="AR277" s="113"/>
      <c r="AS277" s="113"/>
      <c r="AT277" s="113"/>
      <c r="AU277" s="113"/>
      <c r="AV277" s="113"/>
      <c r="AW277" s="113"/>
      <c r="AX277" s="113"/>
      <c r="AY277" s="113"/>
      <c r="AZ277" s="113"/>
      <c r="BA277" s="113"/>
      <c r="BB277" s="113"/>
      <c r="BC277" s="113"/>
      <c r="BD277" s="113"/>
      <c r="BE277" s="113"/>
      <c r="BF277" s="113"/>
      <c r="BG277" s="113"/>
      <c r="BH277" s="113"/>
      <c r="BI277" s="113"/>
      <c r="BJ277" s="113"/>
      <c r="BK277" s="113"/>
      <c r="BL277" s="113"/>
      <c r="BM277" s="113"/>
      <c r="BN277" s="113"/>
      <c r="BO277" s="113"/>
      <c r="BP277" s="113"/>
      <c r="BQ277" s="113"/>
      <c r="BR277" s="113"/>
      <c r="BS277" s="113"/>
      <c r="BT277" s="113"/>
      <c r="BU277" s="113"/>
      <c r="BV277" s="113"/>
      <c r="BW277" s="113"/>
      <c r="BX277" s="113"/>
      <c r="BY277" s="113"/>
      <c r="BZ277" s="113"/>
      <c r="CA277" s="113"/>
      <c r="CB277" s="113"/>
      <c r="CC277" s="113"/>
      <c r="CD277" s="113"/>
      <c r="CE277" s="113"/>
      <c r="CF277" s="113"/>
      <c r="CG277" s="113"/>
      <c r="CH277" s="113"/>
      <c r="CI277" s="113"/>
      <c r="CJ277" s="113"/>
      <c r="CK277" s="113"/>
      <c r="CL277" s="113"/>
      <c r="CM277" s="113"/>
      <c r="CN277" s="113"/>
      <c r="CO277" s="113"/>
      <c r="CP277" s="113"/>
      <c r="CQ277" s="113"/>
      <c r="CR277" s="113"/>
      <c r="CS277" s="113"/>
      <c r="CT277" s="113"/>
      <c r="CU277" s="113"/>
      <c r="CV277" s="113"/>
      <c r="CW277" s="113"/>
      <c r="CX277" s="113"/>
      <c r="CY277" s="113"/>
    </row>
    <row r="278" spans="24:103" s="64" customFormat="1" ht="14" x14ac:dyDescent="0.15">
      <c r="X278" s="63"/>
      <c r="Y278" s="112"/>
      <c r="Z278" s="112"/>
      <c r="AA278" s="112"/>
      <c r="AB278" s="112"/>
      <c r="AC278" s="112"/>
      <c r="AD278" s="112"/>
      <c r="AE278" s="112"/>
      <c r="AF278" s="112"/>
      <c r="AG278" s="112"/>
      <c r="AH278" s="112"/>
      <c r="AI278" s="112"/>
      <c r="AJ278" s="112"/>
      <c r="AK278" s="112"/>
      <c r="AL278" s="113"/>
      <c r="AM278" s="113"/>
      <c r="AN278" s="113"/>
      <c r="AO278" s="113"/>
      <c r="AP278" s="113"/>
      <c r="AQ278" s="113"/>
      <c r="AR278" s="113"/>
      <c r="AS278" s="113"/>
      <c r="AT278" s="113"/>
      <c r="AU278" s="113"/>
      <c r="AV278" s="113"/>
      <c r="AW278" s="113"/>
      <c r="AX278" s="113"/>
      <c r="AY278" s="113"/>
      <c r="AZ278" s="113"/>
      <c r="BA278" s="113"/>
      <c r="BB278" s="113"/>
      <c r="BC278" s="113"/>
      <c r="BD278" s="113"/>
      <c r="BE278" s="113"/>
      <c r="BF278" s="113"/>
      <c r="BG278" s="113"/>
      <c r="BH278" s="113"/>
      <c r="BI278" s="113"/>
      <c r="BJ278" s="113"/>
      <c r="BK278" s="113"/>
      <c r="BL278" s="113"/>
      <c r="BM278" s="113"/>
      <c r="BN278" s="113"/>
      <c r="BO278" s="113"/>
      <c r="BP278" s="113"/>
      <c r="BQ278" s="113"/>
      <c r="BR278" s="113"/>
      <c r="BS278" s="113"/>
      <c r="BT278" s="113"/>
      <c r="BU278" s="113"/>
      <c r="BV278" s="113"/>
      <c r="BW278" s="113"/>
      <c r="BX278" s="113"/>
      <c r="BY278" s="113"/>
      <c r="BZ278" s="113"/>
      <c r="CA278" s="113"/>
      <c r="CB278" s="113"/>
      <c r="CC278" s="113"/>
      <c r="CD278" s="113"/>
      <c r="CE278" s="113"/>
      <c r="CF278" s="113"/>
      <c r="CG278" s="113"/>
      <c r="CH278" s="113"/>
      <c r="CI278" s="113"/>
      <c r="CJ278" s="113"/>
      <c r="CK278" s="113"/>
      <c r="CL278" s="113"/>
      <c r="CM278" s="113"/>
      <c r="CN278" s="113"/>
      <c r="CO278" s="113"/>
      <c r="CP278" s="113"/>
      <c r="CQ278" s="113"/>
      <c r="CR278" s="113"/>
      <c r="CS278" s="113"/>
      <c r="CT278" s="113"/>
      <c r="CU278" s="113"/>
      <c r="CV278" s="113"/>
      <c r="CW278" s="113"/>
      <c r="CX278" s="113"/>
      <c r="CY278" s="113"/>
    </row>
    <row r="279" spans="24:103" s="64" customFormat="1" ht="14" x14ac:dyDescent="0.15">
      <c r="X279" s="63"/>
      <c r="Y279" s="112"/>
      <c r="Z279" s="112"/>
      <c r="AA279" s="112"/>
      <c r="AB279" s="112"/>
      <c r="AC279" s="112"/>
      <c r="AD279" s="112"/>
      <c r="AE279" s="112"/>
      <c r="AF279" s="112"/>
      <c r="AG279" s="112"/>
      <c r="AH279" s="112"/>
      <c r="AI279" s="112"/>
      <c r="AJ279" s="112"/>
      <c r="AK279" s="112"/>
      <c r="AL279" s="113"/>
      <c r="AM279" s="113"/>
      <c r="AN279" s="113"/>
      <c r="AO279" s="113"/>
      <c r="AP279" s="113"/>
      <c r="AQ279" s="113"/>
      <c r="AR279" s="113"/>
      <c r="AS279" s="113"/>
      <c r="AT279" s="113"/>
      <c r="AU279" s="113"/>
      <c r="AV279" s="113"/>
      <c r="AW279" s="113"/>
      <c r="AX279" s="113"/>
      <c r="AY279" s="113"/>
      <c r="AZ279" s="113"/>
      <c r="BA279" s="113"/>
      <c r="BB279" s="113"/>
      <c r="BC279" s="113"/>
      <c r="BD279" s="113"/>
      <c r="BE279" s="113"/>
      <c r="BF279" s="113"/>
      <c r="BG279" s="113"/>
      <c r="BH279" s="113"/>
      <c r="BI279" s="113"/>
      <c r="BJ279" s="113"/>
      <c r="BK279" s="113"/>
      <c r="BL279" s="113"/>
      <c r="BM279" s="113"/>
      <c r="BN279" s="113"/>
      <c r="BO279" s="113"/>
      <c r="BP279" s="113"/>
      <c r="BQ279" s="113"/>
      <c r="BR279" s="113"/>
      <c r="BS279" s="113"/>
      <c r="BT279" s="113"/>
      <c r="BU279" s="113"/>
      <c r="BV279" s="113"/>
      <c r="BW279" s="113"/>
      <c r="BX279" s="113"/>
      <c r="BY279" s="113"/>
      <c r="BZ279" s="113"/>
      <c r="CA279" s="113"/>
      <c r="CB279" s="113"/>
      <c r="CC279" s="113"/>
      <c r="CD279" s="113"/>
      <c r="CE279" s="113"/>
      <c r="CF279" s="113"/>
      <c r="CG279" s="113"/>
      <c r="CH279" s="113"/>
      <c r="CI279" s="113"/>
      <c r="CJ279" s="113"/>
      <c r="CK279" s="113"/>
      <c r="CL279" s="113"/>
      <c r="CM279" s="113"/>
      <c r="CN279" s="113"/>
      <c r="CO279" s="113"/>
      <c r="CP279" s="113"/>
      <c r="CQ279" s="113"/>
      <c r="CR279" s="113"/>
      <c r="CS279" s="113"/>
      <c r="CT279" s="113"/>
      <c r="CU279" s="113"/>
      <c r="CV279" s="113"/>
      <c r="CW279" s="113"/>
      <c r="CX279" s="113"/>
      <c r="CY279" s="113"/>
    </row>
    <row r="280" spans="24:103" s="64" customFormat="1" ht="14" x14ac:dyDescent="0.15">
      <c r="X280" s="63"/>
      <c r="Y280" s="112"/>
      <c r="Z280" s="112"/>
      <c r="AA280" s="112"/>
      <c r="AB280" s="112"/>
      <c r="AC280" s="112"/>
      <c r="AD280" s="112"/>
      <c r="AE280" s="112"/>
      <c r="AF280" s="112"/>
      <c r="AG280" s="112"/>
      <c r="AH280" s="112"/>
      <c r="AI280" s="112"/>
      <c r="AJ280" s="112"/>
      <c r="AK280" s="112"/>
      <c r="AL280" s="113"/>
      <c r="AM280" s="113"/>
      <c r="AN280" s="113"/>
      <c r="AO280" s="113"/>
      <c r="AP280" s="113"/>
      <c r="AQ280" s="113"/>
      <c r="AR280" s="113"/>
      <c r="AS280" s="113"/>
      <c r="AT280" s="113"/>
      <c r="AU280" s="113"/>
      <c r="AV280" s="113"/>
      <c r="AW280" s="113"/>
      <c r="AX280" s="113"/>
      <c r="AY280" s="113"/>
      <c r="AZ280" s="113"/>
      <c r="BA280" s="113"/>
      <c r="BB280" s="113"/>
      <c r="BC280" s="113"/>
      <c r="BD280" s="113"/>
      <c r="BE280" s="113"/>
      <c r="BF280" s="113"/>
      <c r="BG280" s="113"/>
      <c r="BH280" s="113"/>
      <c r="BI280" s="113"/>
      <c r="BJ280" s="113"/>
      <c r="BK280" s="113"/>
      <c r="BL280" s="113"/>
      <c r="BM280" s="113"/>
      <c r="BN280" s="113"/>
      <c r="BO280" s="113"/>
      <c r="BP280" s="113"/>
      <c r="BQ280" s="113"/>
      <c r="BR280" s="113"/>
      <c r="BS280" s="113"/>
      <c r="BT280" s="113"/>
      <c r="BU280" s="113"/>
      <c r="BV280" s="113"/>
      <c r="BW280" s="113"/>
      <c r="BX280" s="113"/>
      <c r="BY280" s="113"/>
      <c r="BZ280" s="113"/>
      <c r="CA280" s="113"/>
      <c r="CB280" s="113"/>
      <c r="CC280" s="113"/>
      <c r="CD280" s="113"/>
      <c r="CE280" s="113"/>
      <c r="CF280" s="113"/>
      <c r="CG280" s="113"/>
      <c r="CH280" s="113"/>
      <c r="CI280" s="113"/>
      <c r="CJ280" s="113"/>
      <c r="CK280" s="113"/>
      <c r="CL280" s="113"/>
      <c r="CM280" s="113"/>
      <c r="CN280" s="113"/>
      <c r="CO280" s="113"/>
      <c r="CP280" s="113"/>
      <c r="CQ280" s="113"/>
      <c r="CR280" s="113"/>
      <c r="CS280" s="113"/>
      <c r="CT280" s="113"/>
      <c r="CU280" s="113"/>
      <c r="CV280" s="113"/>
      <c r="CW280" s="113"/>
      <c r="CX280" s="113"/>
      <c r="CY280" s="113"/>
    </row>
    <row r="281" spans="24:103" s="64" customFormat="1" ht="14" x14ac:dyDescent="0.15">
      <c r="X281" s="63"/>
      <c r="Y281" s="112"/>
      <c r="Z281" s="112"/>
      <c r="AA281" s="112"/>
      <c r="AB281" s="112"/>
      <c r="AC281" s="112"/>
      <c r="AD281" s="112"/>
      <c r="AE281" s="112"/>
      <c r="AF281" s="112"/>
      <c r="AG281" s="112"/>
      <c r="AH281" s="112"/>
      <c r="AI281" s="112"/>
      <c r="AJ281" s="112"/>
      <c r="AK281" s="112"/>
      <c r="AL281" s="113"/>
      <c r="AM281" s="113"/>
      <c r="AN281" s="113"/>
      <c r="AO281" s="113"/>
      <c r="AP281" s="113"/>
      <c r="AQ281" s="113"/>
      <c r="AR281" s="113"/>
      <c r="AS281" s="113"/>
      <c r="AT281" s="113"/>
      <c r="AU281" s="113"/>
      <c r="AV281" s="113"/>
      <c r="AW281" s="113"/>
      <c r="AX281" s="113"/>
      <c r="AY281" s="113"/>
      <c r="AZ281" s="113"/>
      <c r="BA281" s="113"/>
      <c r="BB281" s="113"/>
      <c r="BC281" s="113"/>
      <c r="BD281" s="113"/>
      <c r="BE281" s="113"/>
      <c r="BF281" s="113"/>
      <c r="BG281" s="113"/>
      <c r="BH281" s="113"/>
      <c r="BI281" s="113"/>
      <c r="BJ281" s="113"/>
      <c r="BK281" s="113"/>
      <c r="BL281" s="113"/>
      <c r="BM281" s="113"/>
      <c r="BN281" s="113"/>
      <c r="BO281" s="113"/>
      <c r="BP281" s="113"/>
      <c r="BQ281" s="113"/>
      <c r="BR281" s="113"/>
      <c r="BS281" s="113"/>
      <c r="BT281" s="113"/>
      <c r="BU281" s="113"/>
      <c r="BV281" s="113"/>
      <c r="BW281" s="113"/>
      <c r="BX281" s="113"/>
      <c r="BY281" s="113"/>
      <c r="BZ281" s="113"/>
      <c r="CA281" s="113"/>
      <c r="CB281" s="113"/>
      <c r="CC281" s="113"/>
      <c r="CD281" s="113"/>
      <c r="CE281" s="113"/>
      <c r="CF281" s="113"/>
      <c r="CG281" s="113"/>
      <c r="CH281" s="113"/>
      <c r="CI281" s="113"/>
      <c r="CJ281" s="113"/>
      <c r="CK281" s="113"/>
      <c r="CL281" s="113"/>
      <c r="CM281" s="113"/>
      <c r="CN281" s="113"/>
      <c r="CO281" s="113"/>
      <c r="CP281" s="113"/>
      <c r="CQ281" s="113"/>
      <c r="CR281" s="113"/>
      <c r="CS281" s="113"/>
      <c r="CT281" s="113"/>
      <c r="CU281" s="113"/>
      <c r="CV281" s="113"/>
      <c r="CW281" s="113"/>
      <c r="CX281" s="113"/>
      <c r="CY281" s="113"/>
    </row>
    <row r="282" spans="24:103" s="64" customFormat="1" ht="14" x14ac:dyDescent="0.15">
      <c r="X282" s="63"/>
      <c r="Y282" s="112"/>
      <c r="Z282" s="112"/>
      <c r="AA282" s="112"/>
      <c r="AB282" s="112"/>
      <c r="AC282" s="112"/>
      <c r="AD282" s="112"/>
      <c r="AE282" s="112"/>
      <c r="AF282" s="112"/>
      <c r="AG282" s="112"/>
      <c r="AH282" s="112"/>
      <c r="AI282" s="112"/>
      <c r="AJ282" s="112"/>
      <c r="AK282" s="112"/>
      <c r="AL282" s="113"/>
      <c r="AM282" s="113"/>
      <c r="AN282" s="113"/>
      <c r="AO282" s="113"/>
      <c r="AP282" s="113"/>
      <c r="AQ282" s="113"/>
      <c r="AR282" s="113"/>
      <c r="AS282" s="113"/>
      <c r="AT282" s="113"/>
      <c r="AU282" s="113"/>
      <c r="AV282" s="113"/>
      <c r="AW282" s="113"/>
      <c r="AX282" s="113"/>
      <c r="AY282" s="113"/>
      <c r="AZ282" s="113"/>
      <c r="BA282" s="113"/>
      <c r="BB282" s="113"/>
      <c r="BC282" s="113"/>
      <c r="BD282" s="113"/>
      <c r="BE282" s="113"/>
      <c r="BF282" s="113"/>
      <c r="BG282" s="113"/>
      <c r="BH282" s="113"/>
      <c r="BI282" s="113"/>
      <c r="BJ282" s="113"/>
      <c r="BK282" s="113"/>
      <c r="BL282" s="113"/>
      <c r="BM282" s="113"/>
      <c r="BN282" s="113"/>
      <c r="BO282" s="113"/>
      <c r="BP282" s="113"/>
      <c r="BQ282" s="113"/>
      <c r="BR282" s="113"/>
      <c r="BS282" s="113"/>
      <c r="BT282" s="113"/>
      <c r="BU282" s="113"/>
      <c r="BV282" s="113"/>
      <c r="BW282" s="113"/>
      <c r="BX282" s="113"/>
      <c r="BY282" s="113"/>
      <c r="BZ282" s="113"/>
      <c r="CA282" s="113"/>
      <c r="CB282" s="113"/>
      <c r="CC282" s="113"/>
      <c r="CD282" s="113"/>
      <c r="CE282" s="113"/>
      <c r="CF282" s="113"/>
      <c r="CG282" s="113"/>
      <c r="CH282" s="113"/>
      <c r="CI282" s="113"/>
      <c r="CJ282" s="113"/>
      <c r="CK282" s="113"/>
      <c r="CL282" s="113"/>
      <c r="CM282" s="113"/>
      <c r="CN282" s="113"/>
      <c r="CO282" s="113"/>
      <c r="CP282" s="113"/>
      <c r="CQ282" s="113"/>
      <c r="CR282" s="113"/>
      <c r="CS282" s="113"/>
      <c r="CT282" s="113"/>
      <c r="CU282" s="113"/>
      <c r="CV282" s="113"/>
      <c r="CW282" s="113"/>
      <c r="CX282" s="113"/>
      <c r="CY282" s="113"/>
    </row>
    <row r="283" spans="24:103" s="64" customFormat="1" ht="14" x14ac:dyDescent="0.15">
      <c r="X283" s="63"/>
      <c r="Y283" s="112"/>
      <c r="Z283" s="112"/>
      <c r="AA283" s="112"/>
      <c r="AB283" s="112"/>
      <c r="AC283" s="112"/>
      <c r="AD283" s="112"/>
      <c r="AE283" s="112"/>
      <c r="AF283" s="112"/>
      <c r="AG283" s="112"/>
      <c r="AH283" s="112"/>
      <c r="AI283" s="112"/>
      <c r="AJ283" s="112"/>
      <c r="AK283" s="112"/>
      <c r="AL283" s="113"/>
      <c r="AM283" s="113"/>
      <c r="AN283" s="113"/>
      <c r="AO283" s="113"/>
      <c r="AP283" s="113"/>
      <c r="AQ283" s="113"/>
      <c r="AR283" s="113"/>
      <c r="AS283" s="113"/>
      <c r="AT283" s="113"/>
      <c r="AU283" s="113"/>
      <c r="AV283" s="113"/>
      <c r="AW283" s="113"/>
      <c r="AX283" s="113"/>
      <c r="AY283" s="113"/>
      <c r="AZ283" s="113"/>
      <c r="BA283" s="113"/>
      <c r="BB283" s="113"/>
      <c r="BC283" s="113"/>
      <c r="BD283" s="113"/>
      <c r="BE283" s="113"/>
      <c r="BF283" s="113"/>
      <c r="BG283" s="113"/>
      <c r="BH283" s="113"/>
      <c r="BI283" s="113"/>
      <c r="BJ283" s="113"/>
      <c r="BK283" s="113"/>
      <c r="BL283" s="113"/>
      <c r="BM283" s="113"/>
      <c r="BN283" s="113"/>
      <c r="BO283" s="113"/>
      <c r="BP283" s="113"/>
      <c r="BQ283" s="113"/>
      <c r="BR283" s="113"/>
      <c r="BS283" s="113"/>
      <c r="BT283" s="113"/>
      <c r="BU283" s="113"/>
      <c r="BV283" s="113"/>
      <c r="BW283" s="113"/>
      <c r="BX283" s="113"/>
      <c r="BY283" s="113"/>
      <c r="BZ283" s="113"/>
      <c r="CA283" s="113"/>
      <c r="CB283" s="113"/>
      <c r="CC283" s="113"/>
      <c r="CD283" s="113"/>
      <c r="CE283" s="113"/>
      <c r="CF283" s="113"/>
      <c r="CG283" s="113"/>
      <c r="CH283" s="113"/>
      <c r="CI283" s="113"/>
      <c r="CJ283" s="113"/>
      <c r="CK283" s="113"/>
      <c r="CL283" s="113"/>
      <c r="CM283" s="113"/>
      <c r="CN283" s="113"/>
      <c r="CO283" s="113"/>
      <c r="CP283" s="113"/>
      <c r="CQ283" s="113"/>
      <c r="CR283" s="113"/>
      <c r="CS283" s="113"/>
      <c r="CT283" s="113"/>
      <c r="CU283" s="113"/>
      <c r="CV283" s="113"/>
      <c r="CW283" s="113"/>
      <c r="CX283" s="113"/>
      <c r="CY283" s="113"/>
    </row>
    <row r="284" spans="24:103" s="64" customFormat="1" ht="14" x14ac:dyDescent="0.15">
      <c r="X284" s="63"/>
      <c r="Y284" s="112"/>
      <c r="Z284" s="112"/>
      <c r="AA284" s="112"/>
      <c r="AB284" s="112"/>
      <c r="AC284" s="112"/>
      <c r="AD284" s="112"/>
      <c r="AE284" s="112"/>
      <c r="AF284" s="112"/>
      <c r="AG284" s="112"/>
      <c r="AH284" s="112"/>
      <c r="AI284" s="112"/>
      <c r="AJ284" s="112"/>
      <c r="AK284" s="112"/>
      <c r="AL284" s="113"/>
      <c r="AM284" s="113"/>
      <c r="AN284" s="113"/>
      <c r="AO284" s="113"/>
      <c r="AP284" s="113"/>
      <c r="AQ284" s="113"/>
      <c r="AR284" s="113"/>
      <c r="AS284" s="113"/>
      <c r="AT284" s="113"/>
      <c r="AU284" s="113"/>
      <c r="AV284" s="113"/>
      <c r="AW284" s="113"/>
      <c r="AX284" s="113"/>
      <c r="AY284" s="113"/>
      <c r="AZ284" s="113"/>
      <c r="BA284" s="113"/>
      <c r="BB284" s="113"/>
      <c r="BC284" s="113"/>
      <c r="BD284" s="113"/>
      <c r="BE284" s="113"/>
      <c r="BF284" s="113"/>
      <c r="BG284" s="113"/>
      <c r="BH284" s="113"/>
      <c r="BI284" s="113"/>
      <c r="BJ284" s="113"/>
      <c r="BK284" s="113"/>
      <c r="BL284" s="113"/>
      <c r="BM284" s="113"/>
      <c r="BN284" s="113"/>
      <c r="BO284" s="113"/>
      <c r="BP284" s="113"/>
      <c r="BQ284" s="113"/>
      <c r="BR284" s="113"/>
      <c r="BS284" s="113"/>
      <c r="BT284" s="113"/>
      <c r="BU284" s="113"/>
      <c r="BV284" s="113"/>
      <c r="BW284" s="113"/>
      <c r="BX284" s="113"/>
      <c r="BY284" s="113"/>
      <c r="BZ284" s="113"/>
      <c r="CA284" s="113"/>
      <c r="CB284" s="113"/>
      <c r="CC284" s="113"/>
      <c r="CD284" s="113"/>
      <c r="CE284" s="113"/>
      <c r="CF284" s="113"/>
      <c r="CG284" s="113"/>
      <c r="CH284" s="113"/>
      <c r="CI284" s="113"/>
      <c r="CJ284" s="113"/>
      <c r="CK284" s="113"/>
      <c r="CL284" s="113"/>
      <c r="CM284" s="113"/>
      <c r="CN284" s="113"/>
      <c r="CO284" s="113"/>
      <c r="CP284" s="113"/>
      <c r="CQ284" s="113"/>
      <c r="CR284" s="113"/>
      <c r="CS284" s="113"/>
      <c r="CT284" s="113"/>
      <c r="CU284" s="113"/>
      <c r="CV284" s="113"/>
      <c r="CW284" s="113"/>
      <c r="CX284" s="113"/>
      <c r="CY284" s="113"/>
    </row>
    <row r="285" spans="24:103" s="64" customFormat="1" ht="14" x14ac:dyDescent="0.15">
      <c r="X285" s="63"/>
      <c r="Y285" s="112"/>
      <c r="Z285" s="112"/>
      <c r="AA285" s="112"/>
      <c r="AB285" s="112"/>
      <c r="AC285" s="112"/>
      <c r="AD285" s="112"/>
      <c r="AE285" s="112"/>
      <c r="AF285" s="112"/>
      <c r="AG285" s="112"/>
      <c r="AH285" s="112"/>
      <c r="AI285" s="112"/>
      <c r="AJ285" s="112"/>
      <c r="AK285" s="112"/>
      <c r="AL285" s="113"/>
      <c r="AM285" s="113"/>
      <c r="AN285" s="113"/>
      <c r="AO285" s="113"/>
      <c r="AP285" s="113"/>
      <c r="AQ285" s="113"/>
      <c r="AR285" s="113"/>
      <c r="AS285" s="113"/>
      <c r="AT285" s="113"/>
      <c r="AU285" s="113"/>
      <c r="AV285" s="113"/>
      <c r="AW285" s="113"/>
      <c r="AX285" s="113"/>
      <c r="AY285" s="113"/>
      <c r="AZ285" s="113"/>
      <c r="BA285" s="113"/>
      <c r="BB285" s="113"/>
      <c r="BC285" s="113"/>
      <c r="BD285" s="113"/>
      <c r="BE285" s="113"/>
      <c r="BF285" s="113"/>
      <c r="BG285" s="113"/>
      <c r="BH285" s="113"/>
      <c r="BI285" s="113"/>
      <c r="BJ285" s="113"/>
      <c r="BK285" s="113"/>
      <c r="BL285" s="113"/>
      <c r="BM285" s="113"/>
      <c r="BN285" s="113"/>
      <c r="BO285" s="113"/>
      <c r="BP285" s="113"/>
      <c r="BQ285" s="113"/>
      <c r="BR285" s="113"/>
      <c r="BS285" s="113"/>
      <c r="BT285" s="113"/>
      <c r="BU285" s="113"/>
      <c r="BV285" s="113"/>
      <c r="BW285" s="113"/>
      <c r="BX285" s="113"/>
      <c r="BY285" s="113"/>
      <c r="BZ285" s="113"/>
      <c r="CA285" s="113"/>
      <c r="CB285" s="113"/>
      <c r="CC285" s="113"/>
      <c r="CD285" s="113"/>
      <c r="CE285" s="113"/>
      <c r="CF285" s="113"/>
      <c r="CG285" s="113"/>
      <c r="CH285" s="113"/>
      <c r="CI285" s="113"/>
      <c r="CJ285" s="113"/>
      <c r="CK285" s="113"/>
      <c r="CL285" s="113"/>
      <c r="CM285" s="113"/>
      <c r="CN285" s="113"/>
      <c r="CO285" s="113"/>
      <c r="CP285" s="113"/>
      <c r="CQ285" s="113"/>
      <c r="CR285" s="113"/>
      <c r="CS285" s="113"/>
      <c r="CT285" s="113"/>
      <c r="CU285" s="113"/>
      <c r="CV285" s="113"/>
      <c r="CW285" s="113"/>
      <c r="CX285" s="113"/>
      <c r="CY285" s="113"/>
    </row>
    <row r="286" spans="24:103" s="64" customFormat="1" ht="14" x14ac:dyDescent="0.15">
      <c r="X286" s="63"/>
      <c r="Y286" s="112"/>
      <c r="Z286" s="112"/>
      <c r="AA286" s="112"/>
      <c r="AB286" s="112"/>
      <c r="AC286" s="112"/>
      <c r="AD286" s="112"/>
      <c r="AE286" s="112"/>
      <c r="AF286" s="112"/>
      <c r="AG286" s="112"/>
      <c r="AH286" s="112"/>
      <c r="AI286" s="112"/>
      <c r="AJ286" s="112"/>
      <c r="AK286" s="112"/>
      <c r="AL286" s="113"/>
      <c r="AM286" s="113"/>
      <c r="AN286" s="113"/>
      <c r="AO286" s="113"/>
      <c r="AP286" s="113"/>
      <c r="AQ286" s="113"/>
      <c r="AR286" s="113"/>
      <c r="AS286" s="113"/>
      <c r="AT286" s="113"/>
      <c r="AU286" s="113"/>
      <c r="AV286" s="113"/>
      <c r="AW286" s="113"/>
      <c r="AX286" s="113"/>
      <c r="AY286" s="113"/>
      <c r="AZ286" s="113"/>
      <c r="BA286" s="113"/>
      <c r="BB286" s="113"/>
      <c r="BC286" s="113"/>
      <c r="BD286" s="113"/>
      <c r="BE286" s="113"/>
      <c r="BF286" s="113"/>
      <c r="BG286" s="113"/>
      <c r="BH286" s="113"/>
      <c r="BI286" s="113"/>
      <c r="BJ286" s="113"/>
      <c r="BK286" s="113"/>
      <c r="BL286" s="113"/>
      <c r="BM286" s="113"/>
      <c r="BN286" s="113"/>
      <c r="BO286" s="113"/>
      <c r="BP286" s="113"/>
      <c r="BQ286" s="113"/>
      <c r="BR286" s="113"/>
      <c r="BS286" s="113"/>
      <c r="BT286" s="113"/>
      <c r="BU286" s="113"/>
      <c r="BV286" s="113"/>
      <c r="BW286" s="113"/>
      <c r="BX286" s="113"/>
      <c r="BY286" s="113"/>
      <c r="BZ286" s="113"/>
      <c r="CA286" s="113"/>
      <c r="CB286" s="113"/>
      <c r="CC286" s="113"/>
      <c r="CD286" s="113"/>
      <c r="CE286" s="113"/>
      <c r="CF286" s="113"/>
      <c r="CG286" s="113"/>
      <c r="CH286" s="113"/>
      <c r="CI286" s="113"/>
      <c r="CJ286" s="113"/>
      <c r="CK286" s="113"/>
      <c r="CL286" s="113"/>
      <c r="CM286" s="113"/>
      <c r="CN286" s="113"/>
      <c r="CO286" s="113"/>
      <c r="CP286" s="113"/>
      <c r="CQ286" s="113"/>
      <c r="CR286" s="113"/>
      <c r="CS286" s="113"/>
      <c r="CT286" s="113"/>
      <c r="CU286" s="113"/>
      <c r="CV286" s="113"/>
      <c r="CW286" s="113"/>
      <c r="CX286" s="113"/>
      <c r="CY286" s="113"/>
    </row>
    <row r="287" spans="24:103" s="64" customFormat="1" ht="14" x14ac:dyDescent="0.15">
      <c r="X287" s="63"/>
      <c r="Y287" s="112"/>
      <c r="Z287" s="112"/>
      <c r="AA287" s="112"/>
      <c r="AB287" s="112"/>
      <c r="AC287" s="112"/>
      <c r="AD287" s="112"/>
      <c r="AE287" s="112"/>
      <c r="AF287" s="112"/>
      <c r="AG287" s="112"/>
      <c r="AH287" s="112"/>
      <c r="AI287" s="112"/>
      <c r="AJ287" s="112"/>
      <c r="AK287" s="112"/>
      <c r="AL287" s="113"/>
      <c r="AM287" s="113"/>
      <c r="AN287" s="113"/>
      <c r="AO287" s="113"/>
      <c r="AP287" s="113"/>
      <c r="AQ287" s="113"/>
      <c r="AR287" s="113"/>
      <c r="AS287" s="113"/>
      <c r="AT287" s="113"/>
      <c r="AU287" s="113"/>
      <c r="AV287" s="113"/>
      <c r="AW287" s="113"/>
      <c r="AX287" s="113"/>
      <c r="AY287" s="113"/>
      <c r="AZ287" s="113"/>
      <c r="BA287" s="113"/>
      <c r="BB287" s="113"/>
      <c r="BC287" s="113"/>
      <c r="BD287" s="113"/>
      <c r="BE287" s="113"/>
      <c r="BF287" s="113"/>
      <c r="BG287" s="113"/>
      <c r="BH287" s="113"/>
      <c r="BI287" s="113"/>
      <c r="BJ287" s="113"/>
      <c r="BK287" s="113"/>
      <c r="BL287" s="113"/>
      <c r="BM287" s="113"/>
      <c r="BN287" s="113"/>
      <c r="BO287" s="113"/>
      <c r="BP287" s="113"/>
      <c r="BQ287" s="113"/>
      <c r="BR287" s="113"/>
      <c r="BS287" s="113"/>
      <c r="BT287" s="113"/>
      <c r="BU287" s="113"/>
      <c r="BV287" s="113"/>
      <c r="BW287" s="113"/>
      <c r="BX287" s="113"/>
      <c r="BY287" s="113"/>
      <c r="BZ287" s="113"/>
      <c r="CA287" s="113"/>
      <c r="CB287" s="113"/>
      <c r="CC287" s="113"/>
      <c r="CD287" s="113"/>
      <c r="CE287" s="113"/>
      <c r="CF287" s="113"/>
      <c r="CG287" s="113"/>
      <c r="CH287" s="113"/>
      <c r="CI287" s="113"/>
      <c r="CJ287" s="113"/>
      <c r="CK287" s="113"/>
      <c r="CL287" s="113"/>
      <c r="CM287" s="113"/>
      <c r="CN287" s="113"/>
      <c r="CO287" s="113"/>
      <c r="CP287" s="113"/>
      <c r="CQ287" s="113"/>
      <c r="CR287" s="113"/>
      <c r="CS287" s="113"/>
      <c r="CT287" s="113"/>
      <c r="CU287" s="113"/>
      <c r="CV287" s="113"/>
      <c r="CW287" s="113"/>
      <c r="CX287" s="113"/>
      <c r="CY287" s="113"/>
    </row>
    <row r="288" spans="24:103" s="64" customFormat="1" ht="14" x14ac:dyDescent="0.15">
      <c r="X288" s="63"/>
      <c r="Y288" s="112"/>
      <c r="Z288" s="112"/>
      <c r="AA288" s="112"/>
      <c r="AB288" s="112"/>
      <c r="AC288" s="112"/>
      <c r="AD288" s="112"/>
      <c r="AE288" s="112"/>
      <c r="AF288" s="112"/>
      <c r="AG288" s="112"/>
      <c r="AH288" s="112"/>
      <c r="AI288" s="112"/>
      <c r="AJ288" s="112"/>
      <c r="AK288" s="112"/>
      <c r="AL288" s="113"/>
      <c r="AM288" s="113"/>
      <c r="AN288" s="113"/>
      <c r="AO288" s="113"/>
      <c r="AP288" s="113"/>
      <c r="AQ288" s="113"/>
      <c r="AR288" s="113"/>
      <c r="AS288" s="113"/>
      <c r="AT288" s="113"/>
      <c r="AU288" s="113"/>
      <c r="AV288" s="113"/>
      <c r="AW288" s="113"/>
      <c r="AX288" s="113"/>
      <c r="AY288" s="113"/>
      <c r="AZ288" s="113"/>
      <c r="BA288" s="113"/>
      <c r="BB288" s="113"/>
      <c r="BC288" s="113"/>
      <c r="BD288" s="113"/>
      <c r="BE288" s="113"/>
      <c r="BF288" s="113"/>
      <c r="BG288" s="113"/>
      <c r="BH288" s="113"/>
      <c r="BI288" s="113"/>
      <c r="BJ288" s="113"/>
      <c r="BK288" s="113"/>
      <c r="BL288" s="113"/>
      <c r="BM288" s="113"/>
      <c r="BN288" s="113"/>
      <c r="BO288" s="113"/>
      <c r="BP288" s="113"/>
      <c r="BQ288" s="113"/>
      <c r="BR288" s="113"/>
      <c r="BS288" s="113"/>
      <c r="BT288" s="113"/>
      <c r="BU288" s="113"/>
      <c r="BV288" s="113"/>
      <c r="BW288" s="113"/>
      <c r="BX288" s="113"/>
      <c r="BY288" s="113"/>
      <c r="BZ288" s="113"/>
      <c r="CA288" s="113"/>
      <c r="CB288" s="113"/>
      <c r="CC288" s="113"/>
      <c r="CD288" s="113"/>
      <c r="CE288" s="113"/>
      <c r="CF288" s="113"/>
      <c r="CG288" s="113"/>
      <c r="CH288" s="113"/>
      <c r="CI288" s="113"/>
      <c r="CJ288" s="113"/>
      <c r="CK288" s="113"/>
      <c r="CL288" s="113"/>
      <c r="CM288" s="113"/>
      <c r="CN288" s="113"/>
      <c r="CO288" s="113"/>
      <c r="CP288" s="113"/>
      <c r="CQ288" s="113"/>
      <c r="CR288" s="113"/>
      <c r="CS288" s="113"/>
      <c r="CT288" s="113"/>
      <c r="CU288" s="113"/>
      <c r="CV288" s="113"/>
      <c r="CW288" s="113"/>
      <c r="CX288" s="113"/>
      <c r="CY288" s="113"/>
    </row>
    <row r="289" spans="24:103" s="64" customFormat="1" ht="14" x14ac:dyDescent="0.15">
      <c r="X289" s="63"/>
      <c r="Y289" s="112"/>
      <c r="Z289" s="112"/>
      <c r="AA289" s="112"/>
      <c r="AB289" s="112"/>
      <c r="AC289" s="112"/>
      <c r="AD289" s="112"/>
      <c r="AE289" s="112"/>
      <c r="AF289" s="112"/>
      <c r="AG289" s="112"/>
      <c r="AH289" s="112"/>
      <c r="AI289" s="112"/>
      <c r="AJ289" s="112"/>
      <c r="AK289" s="112"/>
      <c r="AL289" s="113"/>
      <c r="AM289" s="113"/>
      <c r="AN289" s="113"/>
      <c r="AO289" s="113"/>
      <c r="AP289" s="113"/>
      <c r="AQ289" s="113"/>
      <c r="AR289" s="113"/>
      <c r="AS289" s="113"/>
      <c r="AT289" s="113"/>
      <c r="AU289" s="113"/>
      <c r="AV289" s="113"/>
      <c r="AW289" s="113"/>
      <c r="AX289" s="113"/>
      <c r="AY289" s="113"/>
      <c r="AZ289" s="113"/>
      <c r="BA289" s="113"/>
      <c r="BB289" s="113"/>
      <c r="BC289" s="113"/>
      <c r="BD289" s="113"/>
      <c r="BE289" s="113"/>
      <c r="BF289" s="113"/>
      <c r="BG289" s="113"/>
      <c r="BH289" s="113"/>
      <c r="BI289" s="113"/>
      <c r="BJ289" s="113"/>
      <c r="BK289" s="113"/>
      <c r="BL289" s="113"/>
      <c r="BM289" s="113"/>
      <c r="BN289" s="113"/>
      <c r="BO289" s="113"/>
      <c r="BP289" s="113"/>
      <c r="BQ289" s="113"/>
      <c r="BR289" s="113"/>
      <c r="BS289" s="113"/>
      <c r="BT289" s="113"/>
      <c r="BU289" s="113"/>
      <c r="BV289" s="113"/>
      <c r="BW289" s="113"/>
      <c r="BX289" s="113"/>
      <c r="BY289" s="113"/>
      <c r="BZ289" s="113"/>
      <c r="CA289" s="113"/>
      <c r="CB289" s="113"/>
      <c r="CC289" s="113"/>
      <c r="CD289" s="113"/>
      <c r="CE289" s="113"/>
      <c r="CF289" s="113"/>
      <c r="CG289" s="113"/>
      <c r="CH289" s="113"/>
      <c r="CI289" s="113"/>
      <c r="CJ289" s="113"/>
      <c r="CK289" s="113"/>
      <c r="CL289" s="113"/>
      <c r="CM289" s="113"/>
      <c r="CN289" s="113"/>
      <c r="CO289" s="113"/>
      <c r="CP289" s="113"/>
      <c r="CQ289" s="113"/>
      <c r="CR289" s="113"/>
      <c r="CS289" s="113"/>
      <c r="CT289" s="113"/>
      <c r="CU289" s="113"/>
      <c r="CV289" s="113"/>
      <c r="CW289" s="113"/>
      <c r="CX289" s="113"/>
      <c r="CY289" s="113"/>
    </row>
    <row r="290" spans="24:103" s="64" customFormat="1" ht="14" x14ac:dyDescent="0.15">
      <c r="X290" s="63"/>
      <c r="Y290" s="112"/>
      <c r="Z290" s="112"/>
      <c r="AA290" s="112"/>
      <c r="AB290" s="112"/>
      <c r="AC290" s="112"/>
      <c r="AD290" s="112"/>
      <c r="AE290" s="112"/>
      <c r="AF290" s="112"/>
      <c r="AG290" s="112"/>
      <c r="AH290" s="112"/>
      <c r="AI290" s="112"/>
      <c r="AJ290" s="112"/>
      <c r="AK290" s="112"/>
      <c r="AL290" s="113"/>
      <c r="AM290" s="113"/>
      <c r="AN290" s="113"/>
      <c r="AO290" s="113"/>
      <c r="AP290" s="113"/>
      <c r="AQ290" s="113"/>
      <c r="AR290" s="113"/>
      <c r="AS290" s="113"/>
      <c r="AT290" s="113"/>
      <c r="AU290" s="113"/>
      <c r="AV290" s="113"/>
      <c r="AW290" s="113"/>
      <c r="AX290" s="113"/>
      <c r="AY290" s="113"/>
      <c r="AZ290" s="113"/>
      <c r="BA290" s="113"/>
      <c r="BB290" s="113"/>
      <c r="BC290" s="113"/>
      <c r="BD290" s="113"/>
      <c r="BE290" s="113"/>
      <c r="BF290" s="113"/>
      <c r="BG290" s="113"/>
      <c r="BH290" s="113"/>
      <c r="BI290" s="113"/>
      <c r="BJ290" s="113"/>
      <c r="BK290" s="113"/>
      <c r="BL290" s="113"/>
      <c r="BM290" s="113"/>
      <c r="BN290" s="113"/>
      <c r="BO290" s="113"/>
      <c r="BP290" s="113"/>
      <c r="BQ290" s="113"/>
      <c r="BR290" s="113"/>
      <c r="BS290" s="113"/>
      <c r="BT290" s="113"/>
      <c r="BU290" s="113"/>
      <c r="BV290" s="113"/>
      <c r="BW290" s="113"/>
      <c r="BX290" s="113"/>
      <c r="BY290" s="113"/>
      <c r="BZ290" s="113"/>
      <c r="CA290" s="113"/>
      <c r="CB290" s="113"/>
      <c r="CC290" s="113"/>
      <c r="CD290" s="113"/>
      <c r="CE290" s="113"/>
      <c r="CF290" s="113"/>
      <c r="CG290" s="113"/>
      <c r="CH290" s="113"/>
      <c r="CI290" s="113"/>
      <c r="CJ290" s="113"/>
      <c r="CK290" s="113"/>
      <c r="CL290" s="113"/>
      <c r="CM290" s="113"/>
      <c r="CN290" s="113"/>
      <c r="CO290" s="113"/>
      <c r="CP290" s="113"/>
      <c r="CQ290" s="113"/>
      <c r="CR290" s="113"/>
      <c r="CS290" s="113"/>
      <c r="CT290" s="113"/>
      <c r="CU290" s="113"/>
      <c r="CV290" s="113"/>
      <c r="CW290" s="113"/>
      <c r="CX290" s="113"/>
      <c r="CY290" s="113"/>
    </row>
    <row r="291" spans="24:103" s="64" customFormat="1" ht="14" x14ac:dyDescent="0.15">
      <c r="X291" s="63"/>
      <c r="Y291" s="112"/>
      <c r="Z291" s="112"/>
      <c r="AA291" s="112"/>
      <c r="AB291" s="112"/>
      <c r="AC291" s="112"/>
      <c r="AD291" s="112"/>
      <c r="AE291" s="112"/>
      <c r="AF291" s="112"/>
      <c r="AG291" s="112"/>
      <c r="AH291" s="112"/>
      <c r="AI291" s="112"/>
      <c r="AJ291" s="112"/>
      <c r="AK291" s="112"/>
      <c r="AL291" s="113"/>
      <c r="AM291" s="113"/>
      <c r="AN291" s="113"/>
      <c r="AO291" s="113"/>
      <c r="AP291" s="113"/>
      <c r="AQ291" s="113"/>
      <c r="AR291" s="113"/>
      <c r="AS291" s="113"/>
      <c r="AT291" s="113"/>
      <c r="AU291" s="113"/>
      <c r="AV291" s="113"/>
      <c r="AW291" s="113"/>
      <c r="AX291" s="113"/>
      <c r="AY291" s="113"/>
      <c r="AZ291" s="113"/>
      <c r="BA291" s="113"/>
      <c r="BB291" s="113"/>
      <c r="BC291" s="113"/>
      <c r="BD291" s="113"/>
      <c r="BE291" s="113"/>
      <c r="BF291" s="113"/>
      <c r="BG291" s="113"/>
      <c r="BH291" s="113"/>
      <c r="BI291" s="113"/>
      <c r="BJ291" s="113"/>
      <c r="BK291" s="113"/>
      <c r="BL291" s="113"/>
      <c r="BM291" s="113"/>
      <c r="BN291" s="113"/>
      <c r="BO291" s="113"/>
      <c r="BP291" s="113"/>
      <c r="BQ291" s="113"/>
      <c r="BR291" s="113"/>
      <c r="BS291" s="113"/>
      <c r="BT291" s="113"/>
      <c r="BU291" s="113"/>
      <c r="BV291" s="113"/>
      <c r="BW291" s="113"/>
      <c r="BX291" s="113"/>
      <c r="BY291" s="113"/>
      <c r="BZ291" s="113"/>
      <c r="CA291" s="113"/>
      <c r="CB291" s="113"/>
      <c r="CC291" s="113"/>
      <c r="CD291" s="113"/>
      <c r="CE291" s="113"/>
      <c r="CF291" s="113"/>
      <c r="CG291" s="113"/>
      <c r="CH291" s="113"/>
      <c r="CI291" s="113"/>
      <c r="CJ291" s="113"/>
      <c r="CK291" s="113"/>
      <c r="CL291" s="113"/>
      <c r="CM291" s="113"/>
      <c r="CN291" s="113"/>
      <c r="CO291" s="113"/>
      <c r="CP291" s="113"/>
      <c r="CQ291" s="113"/>
      <c r="CR291" s="113"/>
      <c r="CS291" s="113"/>
      <c r="CT291" s="113"/>
      <c r="CU291" s="113"/>
      <c r="CV291" s="113"/>
      <c r="CW291" s="113"/>
      <c r="CX291" s="113"/>
      <c r="CY291" s="113"/>
    </row>
    <row r="292" spans="24:103" s="64" customFormat="1" ht="14" x14ac:dyDescent="0.15">
      <c r="X292" s="63"/>
      <c r="Y292" s="112"/>
      <c r="Z292" s="112"/>
      <c r="AA292" s="112"/>
      <c r="AB292" s="112"/>
      <c r="AC292" s="112"/>
      <c r="AD292" s="112"/>
      <c r="AE292" s="112"/>
      <c r="AF292" s="112"/>
      <c r="AG292" s="112"/>
      <c r="AH292" s="112"/>
      <c r="AI292" s="112"/>
      <c r="AJ292" s="112"/>
      <c r="AK292" s="112"/>
      <c r="AL292" s="113"/>
      <c r="AM292" s="113"/>
      <c r="AN292" s="113"/>
      <c r="AO292" s="113"/>
      <c r="AP292" s="113"/>
      <c r="AQ292" s="113"/>
      <c r="AR292" s="113"/>
      <c r="AS292" s="113"/>
      <c r="AT292" s="113"/>
      <c r="AU292" s="113"/>
      <c r="AV292" s="113"/>
      <c r="AW292" s="113"/>
      <c r="AX292" s="113"/>
      <c r="AY292" s="113"/>
      <c r="AZ292" s="113"/>
      <c r="BA292" s="113"/>
      <c r="BB292" s="113"/>
      <c r="BC292" s="113"/>
      <c r="BD292" s="113"/>
      <c r="BE292" s="113"/>
      <c r="BF292" s="113"/>
      <c r="BG292" s="113"/>
      <c r="BH292" s="113"/>
      <c r="BI292" s="113"/>
      <c r="BJ292" s="113"/>
      <c r="BK292" s="113"/>
      <c r="BL292" s="113"/>
      <c r="BM292" s="113"/>
      <c r="BN292" s="113"/>
      <c r="BO292" s="113"/>
      <c r="BP292" s="113"/>
      <c r="BQ292" s="113"/>
      <c r="BR292" s="113"/>
      <c r="BS292" s="113"/>
      <c r="BT292" s="113"/>
      <c r="BU292" s="113"/>
      <c r="BV292" s="113"/>
      <c r="BW292" s="113"/>
      <c r="BX292" s="113"/>
      <c r="BY292" s="113"/>
      <c r="BZ292" s="113"/>
      <c r="CA292" s="113"/>
      <c r="CB292" s="113"/>
      <c r="CC292" s="113"/>
      <c r="CD292" s="113"/>
      <c r="CE292" s="113"/>
      <c r="CF292" s="113"/>
      <c r="CG292" s="113"/>
      <c r="CH292" s="113"/>
      <c r="CI292" s="113"/>
      <c r="CJ292" s="113"/>
      <c r="CK292" s="113"/>
      <c r="CL292" s="113"/>
      <c r="CM292" s="113"/>
      <c r="CN292" s="113"/>
      <c r="CO292" s="113"/>
      <c r="CP292" s="113"/>
      <c r="CQ292" s="113"/>
      <c r="CR292" s="113"/>
      <c r="CS292" s="113"/>
      <c r="CT292" s="113"/>
      <c r="CU292" s="113"/>
      <c r="CV292" s="113"/>
      <c r="CW292" s="113"/>
      <c r="CX292" s="113"/>
      <c r="CY292" s="113"/>
    </row>
    <row r="293" spans="24:103" s="64" customFormat="1" ht="14" x14ac:dyDescent="0.15">
      <c r="X293" s="63"/>
      <c r="Y293" s="112"/>
      <c r="Z293" s="112"/>
      <c r="AA293" s="112"/>
      <c r="AB293" s="112"/>
      <c r="AC293" s="112"/>
      <c r="AD293" s="112"/>
      <c r="AE293" s="112"/>
      <c r="AF293" s="112"/>
      <c r="AG293" s="112"/>
      <c r="AH293" s="112"/>
      <c r="AI293" s="112"/>
      <c r="AJ293" s="112"/>
      <c r="AK293" s="112"/>
      <c r="AL293" s="113"/>
      <c r="AM293" s="113"/>
      <c r="AN293" s="113"/>
      <c r="AO293" s="113"/>
      <c r="AP293" s="113"/>
      <c r="AQ293" s="113"/>
      <c r="AR293" s="113"/>
      <c r="AS293" s="113"/>
      <c r="AT293" s="113"/>
      <c r="AU293" s="113"/>
      <c r="AV293" s="113"/>
      <c r="AW293" s="113"/>
      <c r="AX293" s="113"/>
      <c r="AY293" s="113"/>
      <c r="AZ293" s="113"/>
      <c r="BA293" s="113"/>
      <c r="BB293" s="113"/>
      <c r="BC293" s="113"/>
      <c r="BD293" s="113"/>
      <c r="BE293" s="113"/>
      <c r="BF293" s="113"/>
      <c r="BG293" s="113"/>
      <c r="BH293" s="113"/>
      <c r="BI293" s="113"/>
      <c r="BJ293" s="113"/>
      <c r="BK293" s="113"/>
      <c r="BL293" s="113"/>
      <c r="BM293" s="113"/>
      <c r="BN293" s="113"/>
      <c r="BO293" s="113"/>
      <c r="BP293" s="113"/>
      <c r="BQ293" s="113"/>
      <c r="BR293" s="113"/>
      <c r="BS293" s="113"/>
      <c r="BT293" s="113"/>
      <c r="BU293" s="113"/>
      <c r="BV293" s="113"/>
      <c r="BW293" s="113"/>
      <c r="BX293" s="113"/>
      <c r="BY293" s="113"/>
      <c r="BZ293" s="113"/>
      <c r="CA293" s="113"/>
      <c r="CB293" s="113"/>
      <c r="CC293" s="113"/>
      <c r="CD293" s="113"/>
      <c r="CE293" s="113"/>
      <c r="CF293" s="113"/>
      <c r="CG293" s="113"/>
      <c r="CH293" s="113"/>
      <c r="CI293" s="113"/>
      <c r="CJ293" s="113"/>
      <c r="CK293" s="113"/>
      <c r="CL293" s="113"/>
      <c r="CM293" s="113"/>
      <c r="CN293" s="113"/>
      <c r="CO293" s="113"/>
      <c r="CP293" s="113"/>
      <c r="CQ293" s="113"/>
      <c r="CR293" s="113"/>
      <c r="CS293" s="113"/>
      <c r="CT293" s="113"/>
      <c r="CU293" s="113"/>
      <c r="CV293" s="113"/>
      <c r="CW293" s="113"/>
      <c r="CX293" s="113"/>
      <c r="CY293" s="113"/>
    </row>
    <row r="294" spans="24:103" s="64" customFormat="1" ht="14" x14ac:dyDescent="0.15">
      <c r="X294" s="63"/>
      <c r="Y294" s="112"/>
      <c r="Z294" s="112"/>
      <c r="AA294" s="112"/>
      <c r="AB294" s="112"/>
      <c r="AC294" s="112"/>
      <c r="AD294" s="112"/>
      <c r="AE294" s="112"/>
      <c r="AF294" s="112"/>
      <c r="AG294" s="112"/>
      <c r="AH294" s="112"/>
      <c r="AI294" s="112"/>
      <c r="AJ294" s="112"/>
      <c r="AK294" s="112"/>
      <c r="AL294" s="113"/>
      <c r="AM294" s="113"/>
      <c r="AN294" s="113"/>
      <c r="AO294" s="113"/>
      <c r="AP294" s="113"/>
      <c r="AQ294" s="113"/>
      <c r="AR294" s="113"/>
      <c r="AS294" s="113"/>
      <c r="AT294" s="113"/>
      <c r="AU294" s="113"/>
      <c r="AV294" s="113"/>
      <c r="AW294" s="113"/>
      <c r="AX294" s="113"/>
      <c r="AY294" s="113"/>
      <c r="AZ294" s="113"/>
      <c r="BA294" s="113"/>
      <c r="BB294" s="113"/>
      <c r="BC294" s="113"/>
      <c r="BD294" s="113"/>
      <c r="BE294" s="113"/>
      <c r="BF294" s="113"/>
      <c r="BG294" s="113"/>
      <c r="BH294" s="113"/>
      <c r="BI294" s="113"/>
      <c r="BJ294" s="113"/>
      <c r="BK294" s="113"/>
      <c r="BL294" s="113"/>
      <c r="BM294" s="113"/>
      <c r="BN294" s="113"/>
      <c r="BO294" s="113"/>
      <c r="BP294" s="113"/>
      <c r="BQ294" s="113"/>
      <c r="BR294" s="113"/>
      <c r="BS294" s="113"/>
      <c r="BT294" s="113"/>
      <c r="BU294" s="113"/>
      <c r="BV294" s="113"/>
      <c r="BW294" s="113"/>
      <c r="BX294" s="113"/>
      <c r="BY294" s="113"/>
      <c r="BZ294" s="113"/>
      <c r="CA294" s="113"/>
      <c r="CB294" s="113"/>
      <c r="CC294" s="113"/>
      <c r="CD294" s="113"/>
      <c r="CE294" s="113"/>
      <c r="CF294" s="113"/>
      <c r="CG294" s="113"/>
      <c r="CH294" s="113"/>
      <c r="CI294" s="113"/>
      <c r="CJ294" s="113"/>
      <c r="CK294" s="113"/>
      <c r="CL294" s="113"/>
      <c r="CM294" s="113"/>
      <c r="CN294" s="113"/>
      <c r="CO294" s="113"/>
      <c r="CP294" s="113"/>
      <c r="CQ294" s="113"/>
      <c r="CR294" s="113"/>
      <c r="CS294" s="113"/>
      <c r="CT294" s="113"/>
      <c r="CU294" s="113"/>
      <c r="CV294" s="113"/>
      <c r="CW294" s="113"/>
      <c r="CX294" s="113"/>
      <c r="CY294" s="113"/>
    </row>
    <row r="295" spans="24:103" s="64" customFormat="1" ht="14" x14ac:dyDescent="0.15">
      <c r="X295" s="63"/>
      <c r="Y295" s="112"/>
      <c r="Z295" s="112"/>
      <c r="AA295" s="112"/>
      <c r="AB295" s="112"/>
      <c r="AC295" s="112"/>
      <c r="AD295" s="112"/>
      <c r="AE295" s="112"/>
      <c r="AF295" s="112"/>
      <c r="AG295" s="112"/>
      <c r="AH295" s="112"/>
      <c r="AI295" s="112"/>
      <c r="AJ295" s="112"/>
      <c r="AK295" s="112"/>
      <c r="AL295" s="113"/>
      <c r="AM295" s="113"/>
      <c r="AN295" s="113"/>
      <c r="AO295" s="113"/>
      <c r="AP295" s="113"/>
      <c r="AQ295" s="113"/>
      <c r="AR295" s="113"/>
      <c r="AS295" s="113"/>
      <c r="AT295" s="113"/>
      <c r="AU295" s="113"/>
      <c r="AV295" s="113"/>
      <c r="AW295" s="113"/>
      <c r="AX295" s="113"/>
      <c r="AY295" s="113"/>
      <c r="AZ295" s="113"/>
      <c r="BA295" s="113"/>
      <c r="BB295" s="113"/>
      <c r="BC295" s="113"/>
      <c r="BD295" s="113"/>
      <c r="BE295" s="113"/>
      <c r="BF295" s="113"/>
      <c r="BG295" s="113"/>
      <c r="BH295" s="113"/>
      <c r="BI295" s="113"/>
      <c r="BJ295" s="113"/>
      <c r="BK295" s="113"/>
      <c r="BL295" s="113"/>
      <c r="BM295" s="113"/>
      <c r="BN295" s="113"/>
      <c r="BO295" s="113"/>
      <c r="BP295" s="113"/>
      <c r="BQ295" s="113"/>
      <c r="BR295" s="113"/>
      <c r="BS295" s="113"/>
      <c r="BT295" s="113"/>
      <c r="BU295" s="113"/>
      <c r="BV295" s="113"/>
      <c r="BW295" s="113"/>
      <c r="BX295" s="113"/>
      <c r="BY295" s="113"/>
      <c r="BZ295" s="113"/>
      <c r="CA295" s="113"/>
      <c r="CB295" s="113"/>
      <c r="CC295" s="113"/>
      <c r="CD295" s="113"/>
      <c r="CE295" s="113"/>
      <c r="CF295" s="113"/>
      <c r="CG295" s="113"/>
      <c r="CH295" s="113"/>
      <c r="CI295" s="113"/>
      <c r="CJ295" s="113"/>
      <c r="CK295" s="113"/>
      <c r="CL295" s="113"/>
      <c r="CM295" s="113"/>
      <c r="CN295" s="113"/>
      <c r="CO295" s="113"/>
      <c r="CP295" s="113"/>
      <c r="CQ295" s="113"/>
      <c r="CR295" s="113"/>
      <c r="CS295" s="113"/>
      <c r="CT295" s="113"/>
      <c r="CU295" s="113"/>
      <c r="CV295" s="113"/>
      <c r="CW295" s="113"/>
      <c r="CX295" s="113"/>
      <c r="CY295" s="113"/>
    </row>
    <row r="296" spans="24:103" s="64" customFormat="1" ht="14" x14ac:dyDescent="0.15">
      <c r="X296" s="63"/>
      <c r="Y296" s="112"/>
      <c r="Z296" s="112"/>
      <c r="AA296" s="112"/>
      <c r="AB296" s="112"/>
      <c r="AC296" s="112"/>
      <c r="AD296" s="112"/>
      <c r="AE296" s="112"/>
      <c r="AF296" s="112"/>
      <c r="AG296" s="112"/>
      <c r="AH296" s="112"/>
      <c r="AI296" s="112"/>
      <c r="AJ296" s="112"/>
      <c r="AK296" s="112"/>
      <c r="AL296" s="113"/>
      <c r="AM296" s="113"/>
      <c r="AN296" s="113"/>
      <c r="AO296" s="113"/>
      <c r="AP296" s="113"/>
      <c r="AQ296" s="113"/>
      <c r="AR296" s="113"/>
      <c r="AS296" s="113"/>
      <c r="AT296" s="113"/>
      <c r="AU296" s="113"/>
      <c r="AV296" s="113"/>
      <c r="AW296" s="113"/>
      <c r="AX296" s="113"/>
      <c r="AY296" s="113"/>
      <c r="AZ296" s="113"/>
      <c r="BA296" s="113"/>
      <c r="BB296" s="113"/>
      <c r="BC296" s="113"/>
      <c r="BD296" s="113"/>
      <c r="BE296" s="113"/>
      <c r="BF296" s="113"/>
      <c r="BG296" s="113"/>
      <c r="BH296" s="113"/>
      <c r="BI296" s="113"/>
      <c r="BJ296" s="113"/>
      <c r="BK296" s="113"/>
      <c r="BL296" s="113"/>
      <c r="BM296" s="113"/>
      <c r="BN296" s="113"/>
      <c r="BO296" s="113"/>
      <c r="BP296" s="113"/>
      <c r="BQ296" s="113"/>
      <c r="BR296" s="113"/>
      <c r="BS296" s="113"/>
      <c r="BT296" s="113"/>
      <c r="BU296" s="113"/>
      <c r="BV296" s="113"/>
      <c r="BW296" s="113"/>
      <c r="BX296" s="113"/>
      <c r="BY296" s="113"/>
      <c r="BZ296" s="113"/>
      <c r="CA296" s="113"/>
      <c r="CB296" s="113"/>
      <c r="CC296" s="113"/>
      <c r="CD296" s="113"/>
      <c r="CE296" s="113"/>
      <c r="CF296" s="113"/>
      <c r="CG296" s="113"/>
      <c r="CH296" s="113"/>
      <c r="CI296" s="113"/>
      <c r="CJ296" s="113"/>
      <c r="CK296" s="113"/>
      <c r="CL296" s="113"/>
      <c r="CM296" s="113"/>
      <c r="CN296" s="113"/>
      <c r="CO296" s="113"/>
      <c r="CP296" s="113"/>
      <c r="CQ296" s="113"/>
      <c r="CR296" s="113"/>
      <c r="CS296" s="113"/>
      <c r="CT296" s="113"/>
      <c r="CU296" s="113"/>
      <c r="CV296" s="113"/>
      <c r="CW296" s="113"/>
      <c r="CX296" s="113"/>
      <c r="CY296" s="113"/>
    </row>
    <row r="297" spans="24:103" s="64" customFormat="1" ht="14" x14ac:dyDescent="0.15">
      <c r="X297" s="63"/>
      <c r="Y297" s="112"/>
      <c r="Z297" s="112"/>
      <c r="AA297" s="112"/>
      <c r="AB297" s="112"/>
      <c r="AC297" s="112"/>
      <c r="AD297" s="112"/>
      <c r="AE297" s="112"/>
      <c r="AF297" s="112"/>
      <c r="AG297" s="112"/>
      <c r="AH297" s="112"/>
      <c r="AI297" s="112"/>
      <c r="AJ297" s="112"/>
      <c r="AK297" s="112"/>
      <c r="AL297" s="113"/>
      <c r="AM297" s="113"/>
      <c r="AN297" s="113"/>
      <c r="AO297" s="113"/>
      <c r="AP297" s="113"/>
      <c r="AQ297" s="113"/>
      <c r="AR297" s="113"/>
      <c r="AS297" s="113"/>
      <c r="AT297" s="113"/>
      <c r="AU297" s="113"/>
      <c r="AV297" s="113"/>
      <c r="AW297" s="113"/>
      <c r="AX297" s="113"/>
      <c r="AY297" s="113"/>
      <c r="AZ297" s="113"/>
      <c r="BA297" s="113"/>
      <c r="BB297" s="113"/>
      <c r="BC297" s="113"/>
      <c r="BD297" s="113"/>
      <c r="BE297" s="113"/>
      <c r="BF297" s="113"/>
      <c r="BG297" s="113"/>
      <c r="BH297" s="113"/>
      <c r="BI297" s="113"/>
      <c r="BJ297" s="113"/>
      <c r="BK297" s="113"/>
      <c r="BL297" s="113"/>
      <c r="BM297" s="113"/>
      <c r="BN297" s="113"/>
      <c r="BO297" s="113"/>
      <c r="BP297" s="113"/>
      <c r="BQ297" s="113"/>
      <c r="BR297" s="113"/>
      <c r="BS297" s="113"/>
      <c r="BT297" s="113"/>
      <c r="BU297" s="113"/>
      <c r="BV297" s="113"/>
      <c r="BW297" s="113"/>
      <c r="BX297" s="113"/>
      <c r="BY297" s="113"/>
      <c r="BZ297" s="113"/>
      <c r="CA297" s="113"/>
      <c r="CB297" s="113"/>
      <c r="CC297" s="113"/>
      <c r="CD297" s="113"/>
      <c r="CE297" s="113"/>
      <c r="CF297" s="113"/>
      <c r="CG297" s="113"/>
      <c r="CH297" s="113"/>
      <c r="CI297" s="113"/>
      <c r="CJ297" s="113"/>
      <c r="CK297" s="113"/>
      <c r="CL297" s="113"/>
      <c r="CM297" s="113"/>
      <c r="CN297" s="113"/>
      <c r="CO297" s="113"/>
      <c r="CP297" s="113"/>
      <c r="CQ297" s="113"/>
      <c r="CR297" s="113"/>
      <c r="CS297" s="113"/>
      <c r="CT297" s="113"/>
      <c r="CU297" s="113"/>
      <c r="CV297" s="113"/>
      <c r="CW297" s="113"/>
      <c r="CX297" s="113"/>
      <c r="CY297" s="113"/>
    </row>
    <row r="298" spans="24:103" s="64" customFormat="1" ht="14" x14ac:dyDescent="0.15">
      <c r="X298" s="63"/>
      <c r="Y298" s="112"/>
      <c r="Z298" s="112"/>
      <c r="AA298" s="112"/>
      <c r="AB298" s="112"/>
      <c r="AC298" s="112"/>
      <c r="AD298" s="112"/>
      <c r="AE298" s="112"/>
      <c r="AF298" s="112"/>
      <c r="AG298" s="112"/>
      <c r="AH298" s="112"/>
      <c r="AI298" s="112"/>
      <c r="AJ298" s="112"/>
      <c r="AK298" s="112"/>
      <c r="AL298" s="113"/>
      <c r="AM298" s="113"/>
      <c r="AN298" s="113"/>
      <c r="AO298" s="113"/>
      <c r="AP298" s="113"/>
      <c r="AQ298" s="113"/>
      <c r="AR298" s="113"/>
      <c r="AS298" s="113"/>
      <c r="AT298" s="113"/>
      <c r="AU298" s="113"/>
      <c r="AV298" s="113"/>
      <c r="AW298" s="113"/>
      <c r="AX298" s="113"/>
      <c r="AY298" s="113"/>
      <c r="AZ298" s="113"/>
      <c r="BA298" s="113"/>
      <c r="BB298" s="113"/>
      <c r="BC298" s="113"/>
      <c r="BD298" s="113"/>
      <c r="BE298" s="113"/>
      <c r="BF298" s="113"/>
      <c r="BG298" s="113"/>
      <c r="BH298" s="113"/>
      <c r="BI298" s="113"/>
      <c r="BJ298" s="113"/>
      <c r="BK298" s="113"/>
      <c r="BL298" s="113"/>
      <c r="BM298" s="113"/>
      <c r="BN298" s="113"/>
      <c r="BO298" s="113"/>
      <c r="BP298" s="113"/>
      <c r="BQ298" s="113"/>
      <c r="BR298" s="113"/>
      <c r="BS298" s="113"/>
      <c r="BT298" s="113"/>
      <c r="BU298" s="113"/>
      <c r="BV298" s="113"/>
      <c r="BW298" s="113"/>
      <c r="BX298" s="113"/>
      <c r="BY298" s="113"/>
      <c r="BZ298" s="113"/>
      <c r="CA298" s="113"/>
      <c r="CB298" s="113"/>
      <c r="CC298" s="113"/>
      <c r="CD298" s="113"/>
      <c r="CE298" s="113"/>
      <c r="CF298" s="113"/>
      <c r="CG298" s="113"/>
      <c r="CH298" s="113"/>
      <c r="CI298" s="113"/>
      <c r="CJ298" s="113"/>
      <c r="CK298" s="113"/>
      <c r="CL298" s="113"/>
      <c r="CM298" s="113"/>
      <c r="CN298" s="113"/>
      <c r="CO298" s="113"/>
      <c r="CP298" s="113"/>
      <c r="CQ298" s="113"/>
      <c r="CR298" s="113"/>
      <c r="CS298" s="113"/>
      <c r="CT298" s="113"/>
      <c r="CU298" s="113"/>
      <c r="CV298" s="113"/>
      <c r="CW298" s="113"/>
      <c r="CX298" s="113"/>
      <c r="CY298" s="113"/>
    </row>
    <row r="299" spans="24:103" s="64" customFormat="1" ht="14" x14ac:dyDescent="0.15">
      <c r="X299" s="63"/>
      <c r="Y299" s="112"/>
      <c r="Z299" s="112"/>
      <c r="AA299" s="112"/>
      <c r="AB299" s="112"/>
      <c r="AC299" s="112"/>
      <c r="AD299" s="112"/>
      <c r="AE299" s="112"/>
      <c r="AF299" s="112"/>
      <c r="AG299" s="112"/>
      <c r="AH299" s="112"/>
      <c r="AI299" s="112"/>
      <c r="AJ299" s="112"/>
      <c r="AK299" s="112"/>
      <c r="AL299" s="113"/>
      <c r="AM299" s="113"/>
      <c r="AN299" s="113"/>
      <c r="AO299" s="113"/>
      <c r="AP299" s="113"/>
      <c r="AQ299" s="113"/>
      <c r="AR299" s="113"/>
      <c r="AS299" s="113"/>
      <c r="AT299" s="113"/>
      <c r="AU299" s="113"/>
      <c r="AV299" s="113"/>
      <c r="AW299" s="113"/>
      <c r="AX299" s="113"/>
      <c r="AY299" s="113"/>
      <c r="AZ299" s="113"/>
      <c r="BA299" s="113"/>
      <c r="BB299" s="113"/>
      <c r="BC299" s="113"/>
      <c r="BD299" s="113"/>
      <c r="BE299" s="113"/>
      <c r="BF299" s="113"/>
      <c r="BG299" s="113"/>
      <c r="BH299" s="113"/>
      <c r="BI299" s="113"/>
      <c r="BJ299" s="113"/>
      <c r="BK299" s="113"/>
      <c r="BL299" s="113"/>
      <c r="BM299" s="113"/>
      <c r="BN299" s="113"/>
      <c r="BO299" s="113"/>
      <c r="BP299" s="113"/>
      <c r="BQ299" s="113"/>
      <c r="BR299" s="113"/>
      <c r="BS299" s="113"/>
      <c r="BT299" s="113"/>
      <c r="BU299" s="113"/>
      <c r="BV299" s="113"/>
      <c r="BW299" s="113"/>
      <c r="BX299" s="113"/>
      <c r="BY299" s="113"/>
      <c r="BZ299" s="113"/>
      <c r="CA299" s="113"/>
      <c r="CB299" s="113"/>
      <c r="CC299" s="113"/>
      <c r="CD299" s="113"/>
      <c r="CE299" s="113"/>
      <c r="CF299" s="113"/>
      <c r="CG299" s="113"/>
      <c r="CH299" s="113"/>
      <c r="CI299" s="113"/>
      <c r="CJ299" s="113"/>
      <c r="CK299" s="113"/>
      <c r="CL299" s="113"/>
      <c r="CM299" s="113"/>
      <c r="CN299" s="113"/>
      <c r="CO299" s="113"/>
      <c r="CP299" s="113"/>
      <c r="CQ299" s="113"/>
      <c r="CR299" s="113"/>
      <c r="CS299" s="113"/>
      <c r="CT299" s="113"/>
      <c r="CU299" s="113"/>
      <c r="CV299" s="113"/>
      <c r="CW299" s="113"/>
      <c r="CX299" s="113"/>
      <c r="CY299" s="113"/>
    </row>
    <row r="300" spans="24:103" s="64" customFormat="1" ht="14" x14ac:dyDescent="0.15">
      <c r="X300" s="63"/>
      <c r="Y300" s="112"/>
      <c r="Z300" s="112"/>
      <c r="AA300" s="112"/>
      <c r="AB300" s="112"/>
      <c r="AC300" s="112"/>
      <c r="AD300" s="112"/>
      <c r="AE300" s="112"/>
      <c r="AF300" s="112"/>
      <c r="AG300" s="112"/>
      <c r="AH300" s="112"/>
      <c r="AI300" s="112"/>
      <c r="AJ300" s="112"/>
      <c r="AK300" s="112"/>
      <c r="AL300" s="113"/>
      <c r="AM300" s="113"/>
      <c r="AN300" s="113"/>
      <c r="AO300" s="113"/>
      <c r="AP300" s="113"/>
      <c r="AQ300" s="113"/>
      <c r="AR300" s="113"/>
      <c r="AS300" s="113"/>
      <c r="AT300" s="113"/>
      <c r="AU300" s="113"/>
      <c r="AV300" s="113"/>
      <c r="AW300" s="113"/>
      <c r="AX300" s="113"/>
      <c r="AY300" s="113"/>
      <c r="AZ300" s="113"/>
      <c r="BA300" s="113"/>
      <c r="BB300" s="113"/>
      <c r="BC300" s="113"/>
      <c r="BD300" s="113"/>
      <c r="BE300" s="113"/>
      <c r="BF300" s="113"/>
      <c r="BG300" s="113"/>
      <c r="BH300" s="113"/>
      <c r="BI300" s="113"/>
      <c r="BJ300" s="113"/>
      <c r="BK300" s="113"/>
      <c r="BL300" s="113"/>
      <c r="BM300" s="113"/>
      <c r="BN300" s="113"/>
      <c r="BO300" s="113"/>
      <c r="BP300" s="113"/>
      <c r="BQ300" s="113"/>
      <c r="BR300" s="113"/>
      <c r="BS300" s="113"/>
      <c r="BT300" s="113"/>
      <c r="BU300" s="113"/>
      <c r="BV300" s="113"/>
      <c r="BW300" s="113"/>
      <c r="BX300" s="113"/>
      <c r="BY300" s="113"/>
      <c r="BZ300" s="113"/>
      <c r="CA300" s="113"/>
      <c r="CB300" s="113"/>
      <c r="CC300" s="113"/>
      <c r="CD300" s="113"/>
      <c r="CE300" s="113"/>
      <c r="CF300" s="113"/>
      <c r="CG300" s="113"/>
      <c r="CH300" s="113"/>
      <c r="CI300" s="113"/>
      <c r="CJ300" s="113"/>
      <c r="CK300" s="113"/>
      <c r="CL300" s="113"/>
      <c r="CM300" s="113"/>
      <c r="CN300" s="113"/>
      <c r="CO300" s="113"/>
      <c r="CP300" s="113"/>
      <c r="CQ300" s="113"/>
      <c r="CR300" s="113"/>
      <c r="CS300" s="113"/>
      <c r="CT300" s="113"/>
      <c r="CU300" s="113"/>
      <c r="CV300" s="113"/>
      <c r="CW300" s="113"/>
      <c r="CX300" s="113"/>
      <c r="CY300" s="113"/>
    </row>
    <row r="301" spans="24:103" s="64" customFormat="1" ht="14" x14ac:dyDescent="0.15">
      <c r="X301" s="63"/>
      <c r="Y301" s="112"/>
      <c r="Z301" s="112"/>
      <c r="AA301" s="112"/>
      <c r="AB301" s="112"/>
      <c r="AC301" s="112"/>
      <c r="AD301" s="112"/>
      <c r="AE301" s="112"/>
      <c r="AF301" s="112"/>
      <c r="AG301" s="112"/>
      <c r="AH301" s="112"/>
      <c r="AI301" s="112"/>
      <c r="AJ301" s="112"/>
      <c r="AK301" s="112"/>
      <c r="AL301" s="113"/>
      <c r="AM301" s="113"/>
      <c r="AN301" s="113"/>
      <c r="AO301" s="113"/>
      <c r="AP301" s="113"/>
      <c r="AQ301" s="113"/>
      <c r="AR301" s="113"/>
      <c r="AS301" s="113"/>
      <c r="AT301" s="113"/>
      <c r="AU301" s="113"/>
      <c r="AV301" s="113"/>
      <c r="AW301" s="113"/>
      <c r="AX301" s="113"/>
      <c r="AY301" s="113"/>
      <c r="AZ301" s="113"/>
      <c r="BA301" s="113"/>
      <c r="BB301" s="113"/>
      <c r="BC301" s="113"/>
      <c r="BD301" s="113"/>
      <c r="BE301" s="113"/>
      <c r="BF301" s="113"/>
      <c r="BG301" s="113"/>
      <c r="BH301" s="113"/>
      <c r="BI301" s="113"/>
      <c r="BJ301" s="113"/>
      <c r="BK301" s="113"/>
      <c r="BL301" s="113"/>
      <c r="BM301" s="113"/>
      <c r="BN301" s="113"/>
      <c r="BO301" s="113"/>
      <c r="BP301" s="113"/>
      <c r="BQ301" s="113"/>
      <c r="BR301" s="113"/>
      <c r="BS301" s="113"/>
      <c r="BT301" s="113"/>
      <c r="BU301" s="113"/>
      <c r="BV301" s="113"/>
      <c r="BW301" s="113"/>
      <c r="BX301" s="113"/>
      <c r="BY301" s="113"/>
      <c r="BZ301" s="113"/>
      <c r="CA301" s="113"/>
      <c r="CB301" s="113"/>
      <c r="CC301" s="113"/>
      <c r="CD301" s="113"/>
      <c r="CE301" s="113"/>
      <c r="CF301" s="113"/>
      <c r="CG301" s="113"/>
      <c r="CH301" s="113"/>
      <c r="CI301" s="113"/>
      <c r="CJ301" s="113"/>
      <c r="CK301" s="113"/>
      <c r="CL301" s="113"/>
      <c r="CM301" s="113"/>
      <c r="CN301" s="113"/>
      <c r="CO301" s="113"/>
      <c r="CP301" s="113"/>
      <c r="CQ301" s="113"/>
      <c r="CR301" s="113"/>
      <c r="CS301" s="113"/>
      <c r="CT301" s="113"/>
      <c r="CU301" s="113"/>
      <c r="CV301" s="113"/>
      <c r="CW301" s="113"/>
      <c r="CX301" s="113"/>
      <c r="CY301" s="113"/>
    </row>
    <row r="302" spans="24:103" s="64" customFormat="1" ht="14" x14ac:dyDescent="0.15">
      <c r="X302" s="63"/>
      <c r="Y302" s="112"/>
      <c r="Z302" s="112"/>
      <c r="AA302" s="112"/>
      <c r="AB302" s="112"/>
      <c r="AC302" s="112"/>
      <c r="AD302" s="112"/>
      <c r="AE302" s="112"/>
      <c r="AF302" s="112"/>
      <c r="AG302" s="112"/>
      <c r="AH302" s="112"/>
      <c r="AI302" s="112"/>
      <c r="AJ302" s="112"/>
      <c r="AK302" s="112"/>
      <c r="AL302" s="113"/>
      <c r="AM302" s="113"/>
      <c r="AN302" s="113"/>
      <c r="AO302" s="113"/>
      <c r="AP302" s="113"/>
      <c r="AQ302" s="113"/>
      <c r="AR302" s="113"/>
      <c r="AS302" s="113"/>
      <c r="AT302" s="113"/>
      <c r="AU302" s="113"/>
      <c r="AV302" s="113"/>
      <c r="AW302" s="113"/>
      <c r="AX302" s="113"/>
      <c r="AY302" s="113"/>
      <c r="AZ302" s="113"/>
      <c r="BA302" s="113"/>
      <c r="BB302" s="113"/>
      <c r="BC302" s="113"/>
      <c r="BD302" s="113"/>
      <c r="BE302" s="113"/>
      <c r="BF302" s="113"/>
      <c r="BG302" s="113"/>
      <c r="BH302" s="113"/>
      <c r="BI302" s="113"/>
      <c r="BJ302" s="113"/>
      <c r="BK302" s="113"/>
      <c r="BL302" s="113"/>
      <c r="BM302" s="113"/>
      <c r="BN302" s="113"/>
      <c r="BO302" s="113"/>
      <c r="BP302" s="113"/>
      <c r="BQ302" s="113"/>
      <c r="BR302" s="113"/>
      <c r="BS302" s="113"/>
      <c r="BT302" s="113"/>
      <c r="BU302" s="113"/>
      <c r="BV302" s="113"/>
      <c r="BW302" s="113"/>
      <c r="BX302" s="113"/>
      <c r="BY302" s="113"/>
      <c r="BZ302" s="113"/>
      <c r="CA302" s="113"/>
      <c r="CB302" s="113"/>
      <c r="CC302" s="113"/>
      <c r="CD302" s="113"/>
      <c r="CE302" s="113"/>
      <c r="CF302" s="113"/>
      <c r="CG302" s="113"/>
      <c r="CH302" s="113"/>
      <c r="CI302" s="113"/>
      <c r="CJ302" s="113"/>
      <c r="CK302" s="113"/>
      <c r="CL302" s="113"/>
      <c r="CM302" s="113"/>
      <c r="CN302" s="113"/>
      <c r="CO302" s="113"/>
      <c r="CP302" s="113"/>
      <c r="CQ302" s="113"/>
      <c r="CR302" s="113"/>
      <c r="CS302" s="113"/>
      <c r="CT302" s="113"/>
      <c r="CU302" s="113"/>
      <c r="CV302" s="113"/>
      <c r="CW302" s="113"/>
      <c r="CX302" s="113"/>
      <c r="CY302" s="113"/>
    </row>
    <row r="303" spans="24:103" s="64" customFormat="1" ht="14" x14ac:dyDescent="0.15">
      <c r="X303" s="63"/>
      <c r="Y303" s="112"/>
      <c r="Z303" s="112"/>
      <c r="AA303" s="112"/>
      <c r="AB303" s="112"/>
      <c r="AC303" s="112"/>
      <c r="AD303" s="112"/>
      <c r="AE303" s="112"/>
      <c r="AF303" s="112"/>
      <c r="AG303" s="112"/>
      <c r="AH303" s="112"/>
      <c r="AI303" s="112"/>
      <c r="AJ303" s="112"/>
      <c r="AK303" s="112"/>
      <c r="AL303" s="113"/>
      <c r="AM303" s="113"/>
      <c r="AN303" s="113"/>
      <c r="AO303" s="113"/>
      <c r="AP303" s="113"/>
      <c r="AQ303" s="113"/>
      <c r="AR303" s="113"/>
      <c r="AS303" s="113"/>
      <c r="AT303" s="113"/>
      <c r="AU303" s="113"/>
      <c r="AV303" s="113"/>
      <c r="AW303" s="113"/>
      <c r="AX303" s="113"/>
      <c r="AY303" s="113"/>
      <c r="AZ303" s="113"/>
      <c r="BA303" s="113"/>
      <c r="BB303" s="113"/>
      <c r="BC303" s="113"/>
      <c r="BD303" s="113"/>
      <c r="BE303" s="113"/>
      <c r="BF303" s="113"/>
      <c r="BG303" s="113"/>
      <c r="BH303" s="113"/>
      <c r="BI303" s="113"/>
      <c r="BJ303" s="113"/>
      <c r="BK303" s="113"/>
      <c r="BL303" s="113"/>
      <c r="BM303" s="113"/>
      <c r="BN303" s="113"/>
      <c r="BO303" s="113"/>
      <c r="BP303" s="113"/>
      <c r="BQ303" s="113"/>
      <c r="BR303" s="113"/>
      <c r="BS303" s="113"/>
      <c r="BT303" s="113"/>
      <c r="BU303" s="113"/>
      <c r="BV303" s="113"/>
      <c r="BW303" s="113"/>
      <c r="BX303" s="113"/>
      <c r="BY303" s="113"/>
      <c r="BZ303" s="113"/>
      <c r="CA303" s="113"/>
      <c r="CB303" s="113"/>
      <c r="CC303" s="113"/>
      <c r="CD303" s="113"/>
      <c r="CE303" s="113"/>
      <c r="CF303" s="113"/>
      <c r="CG303" s="113"/>
      <c r="CH303" s="113"/>
      <c r="CI303" s="113"/>
      <c r="CJ303" s="113"/>
      <c r="CK303" s="113"/>
      <c r="CL303" s="113"/>
      <c r="CM303" s="113"/>
      <c r="CN303" s="113"/>
      <c r="CO303" s="113"/>
      <c r="CP303" s="113"/>
      <c r="CQ303" s="113"/>
      <c r="CR303" s="113"/>
      <c r="CS303" s="113"/>
      <c r="CT303" s="113"/>
      <c r="CU303" s="113"/>
      <c r="CV303" s="113"/>
      <c r="CW303" s="113"/>
      <c r="CX303" s="113"/>
      <c r="CY303" s="113"/>
    </row>
    <row r="304" spans="24:103" s="64" customFormat="1" ht="14" x14ac:dyDescent="0.15">
      <c r="X304" s="63"/>
      <c r="Y304" s="112"/>
      <c r="Z304" s="112"/>
      <c r="AA304" s="112"/>
      <c r="AB304" s="112"/>
      <c r="AC304" s="112"/>
      <c r="AD304" s="112"/>
      <c r="AE304" s="112"/>
      <c r="AF304" s="112"/>
      <c r="AG304" s="112"/>
      <c r="AH304" s="112"/>
      <c r="AI304" s="112"/>
      <c r="AJ304" s="112"/>
      <c r="AK304" s="112"/>
      <c r="AL304" s="113"/>
      <c r="AM304" s="113"/>
      <c r="AN304" s="113"/>
      <c r="AO304" s="113"/>
      <c r="AP304" s="113"/>
      <c r="AQ304" s="113"/>
      <c r="AR304" s="113"/>
      <c r="AS304" s="113"/>
      <c r="AT304" s="113"/>
      <c r="AU304" s="113"/>
      <c r="AV304" s="113"/>
      <c r="AW304" s="113"/>
      <c r="AX304" s="113"/>
      <c r="AY304" s="113"/>
      <c r="AZ304" s="113"/>
      <c r="BA304" s="113"/>
      <c r="BB304" s="113"/>
      <c r="BC304" s="113"/>
      <c r="BD304" s="113"/>
      <c r="BE304" s="113"/>
      <c r="BF304" s="113"/>
      <c r="BG304" s="113"/>
      <c r="BH304" s="113"/>
      <c r="BI304" s="113"/>
      <c r="BJ304" s="113"/>
      <c r="BK304" s="113"/>
      <c r="BL304" s="113"/>
      <c r="BM304" s="113"/>
      <c r="BN304" s="113"/>
      <c r="BO304" s="113"/>
      <c r="BP304" s="113"/>
      <c r="BQ304" s="113"/>
      <c r="BR304" s="113"/>
      <c r="BS304" s="113"/>
      <c r="BT304" s="113"/>
      <c r="BU304" s="113"/>
      <c r="BV304" s="113"/>
      <c r="BW304" s="113"/>
      <c r="BX304" s="113"/>
      <c r="BY304" s="113"/>
      <c r="BZ304" s="113"/>
      <c r="CA304" s="113"/>
      <c r="CB304" s="113"/>
      <c r="CC304" s="113"/>
      <c r="CD304" s="113"/>
      <c r="CE304" s="113"/>
      <c r="CF304" s="113"/>
      <c r="CG304" s="113"/>
      <c r="CH304" s="113"/>
      <c r="CI304" s="113"/>
      <c r="CJ304" s="113"/>
      <c r="CK304" s="113"/>
      <c r="CL304" s="113"/>
      <c r="CM304" s="113"/>
      <c r="CN304" s="113"/>
      <c r="CO304" s="113"/>
      <c r="CP304" s="113"/>
      <c r="CQ304" s="113"/>
      <c r="CR304" s="113"/>
      <c r="CS304" s="113"/>
      <c r="CT304" s="113"/>
      <c r="CU304" s="113"/>
      <c r="CV304" s="113"/>
      <c r="CW304" s="113"/>
      <c r="CX304" s="113"/>
      <c r="CY304" s="113"/>
    </row>
    <row r="305" spans="24:103" s="64" customFormat="1" ht="14" x14ac:dyDescent="0.15">
      <c r="X305" s="63"/>
      <c r="Y305" s="112"/>
      <c r="Z305" s="112"/>
      <c r="AA305" s="112"/>
      <c r="AB305" s="112"/>
      <c r="AC305" s="112"/>
      <c r="AD305" s="112"/>
      <c r="AE305" s="112"/>
      <c r="AF305" s="112"/>
      <c r="AG305" s="112"/>
      <c r="AH305" s="112"/>
      <c r="AI305" s="112"/>
      <c r="AJ305" s="112"/>
      <c r="AK305" s="112"/>
      <c r="AL305" s="113"/>
      <c r="AM305" s="113"/>
      <c r="AN305" s="113"/>
      <c r="AO305" s="113"/>
      <c r="AP305" s="113"/>
      <c r="AQ305" s="113"/>
      <c r="AR305" s="113"/>
      <c r="AS305" s="113"/>
      <c r="AT305" s="113"/>
      <c r="AU305" s="113"/>
      <c r="AV305" s="113"/>
      <c r="AW305" s="113"/>
      <c r="AX305" s="113"/>
      <c r="AY305" s="113"/>
      <c r="AZ305" s="113"/>
      <c r="BA305" s="113"/>
      <c r="BB305" s="113"/>
      <c r="BC305" s="113"/>
      <c r="BD305" s="113"/>
      <c r="BE305" s="113"/>
      <c r="BF305" s="113"/>
      <c r="BG305" s="113"/>
      <c r="BH305" s="113"/>
      <c r="BI305" s="113"/>
      <c r="BJ305" s="113"/>
      <c r="BK305" s="113"/>
      <c r="BL305" s="113"/>
      <c r="BM305" s="113"/>
      <c r="BN305" s="113"/>
      <c r="BO305" s="113"/>
      <c r="BP305" s="113"/>
      <c r="BQ305" s="113"/>
      <c r="BR305" s="113"/>
      <c r="BS305" s="113"/>
      <c r="BT305" s="113"/>
      <c r="BU305" s="113"/>
      <c r="BV305" s="113"/>
      <c r="BW305" s="113"/>
      <c r="BX305" s="113"/>
      <c r="BY305" s="113"/>
      <c r="BZ305" s="113"/>
      <c r="CA305" s="113"/>
      <c r="CB305" s="113"/>
      <c r="CC305" s="113"/>
      <c r="CD305" s="113"/>
      <c r="CE305" s="113"/>
      <c r="CF305" s="113"/>
      <c r="CG305" s="113"/>
      <c r="CH305" s="113"/>
      <c r="CI305" s="113"/>
      <c r="CJ305" s="113"/>
      <c r="CK305" s="113"/>
      <c r="CL305" s="113"/>
      <c r="CM305" s="113"/>
      <c r="CN305" s="113"/>
      <c r="CO305" s="113"/>
      <c r="CP305" s="113"/>
      <c r="CQ305" s="113"/>
      <c r="CR305" s="113"/>
      <c r="CS305" s="113"/>
      <c r="CT305" s="113"/>
      <c r="CU305" s="113"/>
      <c r="CV305" s="113"/>
      <c r="CW305" s="113"/>
      <c r="CX305" s="113"/>
      <c r="CY305" s="113"/>
    </row>
    <row r="306" spans="24:103" s="64" customFormat="1" ht="14" x14ac:dyDescent="0.15">
      <c r="X306" s="63"/>
      <c r="Y306" s="112"/>
      <c r="Z306" s="112"/>
      <c r="AA306" s="112"/>
      <c r="AB306" s="112"/>
      <c r="AC306" s="112"/>
      <c r="AD306" s="112"/>
      <c r="AE306" s="112"/>
      <c r="AF306" s="112"/>
      <c r="AG306" s="112"/>
      <c r="AH306" s="112"/>
      <c r="AI306" s="112"/>
      <c r="AJ306" s="112"/>
      <c r="AK306" s="112"/>
      <c r="AL306" s="113"/>
      <c r="AM306" s="113"/>
      <c r="AN306" s="113"/>
      <c r="AO306" s="113"/>
      <c r="AP306" s="113"/>
      <c r="AQ306" s="113"/>
      <c r="AR306" s="113"/>
      <c r="AS306" s="113"/>
      <c r="AT306" s="113"/>
      <c r="AU306" s="113"/>
      <c r="AV306" s="113"/>
      <c r="AW306" s="113"/>
      <c r="AX306" s="113"/>
      <c r="AY306" s="113"/>
      <c r="AZ306" s="113"/>
      <c r="BA306" s="113"/>
      <c r="BB306" s="113"/>
      <c r="BC306" s="113"/>
      <c r="BD306" s="113"/>
      <c r="BE306" s="113"/>
      <c r="BF306" s="113"/>
      <c r="BG306" s="113"/>
      <c r="BH306" s="113"/>
      <c r="BI306" s="113"/>
      <c r="BJ306" s="113"/>
      <c r="BK306" s="113"/>
      <c r="BL306" s="113"/>
      <c r="BM306" s="113"/>
      <c r="BN306" s="113"/>
      <c r="BO306" s="113"/>
      <c r="BP306" s="113"/>
      <c r="BQ306" s="113"/>
      <c r="BR306" s="113"/>
      <c r="BS306" s="113"/>
      <c r="BT306" s="113"/>
      <c r="BU306" s="113"/>
      <c r="BV306" s="113"/>
      <c r="BW306" s="113"/>
      <c r="BX306" s="113"/>
      <c r="BY306" s="113"/>
      <c r="BZ306" s="113"/>
      <c r="CA306" s="113"/>
      <c r="CB306" s="113"/>
      <c r="CC306" s="113"/>
      <c r="CD306" s="113"/>
      <c r="CE306" s="113"/>
      <c r="CF306" s="113"/>
      <c r="CG306" s="113"/>
      <c r="CH306" s="113"/>
      <c r="CI306" s="113"/>
      <c r="CJ306" s="113"/>
      <c r="CK306" s="113"/>
      <c r="CL306" s="113"/>
      <c r="CM306" s="113"/>
      <c r="CN306" s="113"/>
      <c r="CO306" s="113"/>
      <c r="CP306" s="113"/>
      <c r="CQ306" s="113"/>
      <c r="CR306" s="113"/>
      <c r="CS306" s="113"/>
      <c r="CT306" s="113"/>
      <c r="CU306" s="113"/>
      <c r="CV306" s="113"/>
      <c r="CW306" s="113"/>
      <c r="CX306" s="113"/>
      <c r="CY306" s="113"/>
    </row>
    <row r="307" spans="24:103" s="64" customFormat="1" ht="14" x14ac:dyDescent="0.15">
      <c r="X307" s="63"/>
      <c r="Y307" s="112"/>
      <c r="Z307" s="112"/>
      <c r="AA307" s="112"/>
      <c r="AB307" s="112"/>
      <c r="AC307" s="112"/>
      <c r="AD307" s="112"/>
      <c r="AE307" s="112"/>
      <c r="AF307" s="112"/>
      <c r="AG307" s="112"/>
      <c r="AH307" s="112"/>
      <c r="AI307" s="112"/>
      <c r="AJ307" s="112"/>
      <c r="AK307" s="112"/>
      <c r="AL307" s="113"/>
      <c r="AM307" s="113"/>
      <c r="AN307" s="113"/>
      <c r="AO307" s="113"/>
      <c r="AP307" s="113"/>
      <c r="AQ307" s="113"/>
      <c r="AR307" s="113"/>
      <c r="AS307" s="113"/>
      <c r="AT307" s="113"/>
      <c r="AU307" s="113"/>
      <c r="AV307" s="113"/>
      <c r="AW307" s="113"/>
      <c r="AX307" s="113"/>
      <c r="AY307" s="113"/>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3"/>
      <c r="CI307" s="113"/>
      <c r="CJ307" s="113"/>
      <c r="CK307" s="113"/>
      <c r="CL307" s="113"/>
      <c r="CM307" s="113"/>
      <c r="CN307" s="113"/>
      <c r="CO307" s="113"/>
      <c r="CP307" s="113"/>
      <c r="CQ307" s="113"/>
      <c r="CR307" s="113"/>
      <c r="CS307" s="113"/>
      <c r="CT307" s="113"/>
      <c r="CU307" s="113"/>
      <c r="CV307" s="113"/>
      <c r="CW307" s="113"/>
      <c r="CX307" s="113"/>
      <c r="CY307" s="113"/>
    </row>
    <row r="308" spans="24:103" s="64" customFormat="1" ht="14" x14ac:dyDescent="0.15">
      <c r="X308" s="63"/>
      <c r="Y308" s="112"/>
      <c r="Z308" s="112"/>
      <c r="AA308" s="112"/>
      <c r="AB308" s="112"/>
      <c r="AC308" s="112"/>
      <c r="AD308" s="112"/>
      <c r="AE308" s="112"/>
      <c r="AF308" s="112"/>
      <c r="AG308" s="112"/>
      <c r="AH308" s="112"/>
      <c r="AI308" s="112"/>
      <c r="AJ308" s="112"/>
      <c r="AK308" s="112"/>
      <c r="AL308" s="113"/>
      <c r="AM308" s="113"/>
      <c r="AN308" s="113"/>
      <c r="AO308" s="113"/>
      <c r="AP308" s="113"/>
      <c r="AQ308" s="113"/>
      <c r="AR308" s="113"/>
      <c r="AS308" s="113"/>
      <c r="AT308" s="113"/>
      <c r="AU308" s="113"/>
      <c r="AV308" s="113"/>
      <c r="AW308" s="113"/>
      <c r="AX308" s="113"/>
      <c r="AY308" s="113"/>
      <c r="AZ308" s="113"/>
      <c r="BA308" s="113"/>
      <c r="BB308" s="113"/>
      <c r="BC308" s="113"/>
      <c r="BD308" s="113"/>
      <c r="BE308" s="113"/>
      <c r="BF308" s="113"/>
      <c r="BG308" s="113"/>
      <c r="BH308" s="113"/>
      <c r="BI308" s="113"/>
      <c r="BJ308" s="113"/>
      <c r="BK308" s="113"/>
      <c r="BL308" s="113"/>
      <c r="BM308" s="113"/>
      <c r="BN308" s="113"/>
      <c r="BO308" s="113"/>
      <c r="BP308" s="113"/>
      <c r="BQ308" s="113"/>
      <c r="BR308" s="113"/>
      <c r="BS308" s="113"/>
      <c r="BT308" s="113"/>
      <c r="BU308" s="113"/>
      <c r="BV308" s="113"/>
      <c r="BW308" s="113"/>
      <c r="BX308" s="113"/>
      <c r="BY308" s="113"/>
      <c r="BZ308" s="113"/>
      <c r="CA308" s="113"/>
      <c r="CB308" s="113"/>
      <c r="CC308" s="113"/>
      <c r="CD308" s="113"/>
      <c r="CE308" s="113"/>
      <c r="CF308" s="113"/>
      <c r="CG308" s="113"/>
      <c r="CH308" s="113"/>
      <c r="CI308" s="113"/>
      <c r="CJ308" s="113"/>
      <c r="CK308" s="113"/>
      <c r="CL308" s="113"/>
      <c r="CM308" s="113"/>
      <c r="CN308" s="113"/>
      <c r="CO308" s="113"/>
      <c r="CP308" s="113"/>
      <c r="CQ308" s="113"/>
      <c r="CR308" s="113"/>
      <c r="CS308" s="113"/>
      <c r="CT308" s="113"/>
      <c r="CU308" s="113"/>
      <c r="CV308" s="113"/>
      <c r="CW308" s="113"/>
      <c r="CX308" s="113"/>
      <c r="CY308" s="113"/>
    </row>
    <row r="309" spans="24:103" s="64" customFormat="1" ht="14" x14ac:dyDescent="0.15">
      <c r="X309" s="63"/>
      <c r="Y309" s="112"/>
      <c r="Z309" s="112"/>
      <c r="AA309" s="112"/>
      <c r="AB309" s="112"/>
      <c r="AC309" s="112"/>
      <c r="AD309" s="112"/>
      <c r="AE309" s="112"/>
      <c r="AF309" s="112"/>
      <c r="AG309" s="112"/>
      <c r="AH309" s="112"/>
      <c r="AI309" s="112"/>
      <c r="AJ309" s="112"/>
      <c r="AK309" s="112"/>
      <c r="AL309" s="113"/>
      <c r="AM309" s="113"/>
      <c r="AN309" s="113"/>
      <c r="AO309" s="113"/>
      <c r="AP309" s="113"/>
      <c r="AQ309" s="113"/>
      <c r="AR309" s="113"/>
      <c r="AS309" s="113"/>
      <c r="AT309" s="113"/>
      <c r="AU309" s="113"/>
      <c r="AV309" s="113"/>
      <c r="AW309" s="113"/>
      <c r="AX309" s="113"/>
      <c r="AY309" s="113"/>
      <c r="AZ309" s="113"/>
      <c r="BA309" s="113"/>
      <c r="BB309" s="113"/>
      <c r="BC309" s="113"/>
      <c r="BD309" s="113"/>
      <c r="BE309" s="113"/>
      <c r="BF309" s="113"/>
      <c r="BG309" s="113"/>
      <c r="BH309" s="113"/>
      <c r="BI309" s="113"/>
      <c r="BJ309" s="113"/>
      <c r="BK309" s="113"/>
      <c r="BL309" s="113"/>
      <c r="BM309" s="113"/>
      <c r="BN309" s="113"/>
      <c r="BO309" s="113"/>
      <c r="BP309" s="113"/>
      <c r="BQ309" s="113"/>
      <c r="BR309" s="113"/>
      <c r="BS309" s="113"/>
      <c r="BT309" s="113"/>
      <c r="BU309" s="113"/>
      <c r="BV309" s="113"/>
      <c r="BW309" s="113"/>
      <c r="BX309" s="113"/>
      <c r="BY309" s="113"/>
      <c r="BZ309" s="113"/>
      <c r="CA309" s="113"/>
      <c r="CB309" s="113"/>
      <c r="CC309" s="113"/>
      <c r="CD309" s="113"/>
      <c r="CE309" s="113"/>
      <c r="CF309" s="113"/>
      <c r="CG309" s="113"/>
      <c r="CH309" s="113"/>
      <c r="CI309" s="113"/>
      <c r="CJ309" s="113"/>
      <c r="CK309" s="113"/>
      <c r="CL309" s="113"/>
      <c r="CM309" s="113"/>
      <c r="CN309" s="113"/>
      <c r="CO309" s="113"/>
      <c r="CP309" s="113"/>
      <c r="CQ309" s="113"/>
      <c r="CR309" s="113"/>
      <c r="CS309" s="113"/>
      <c r="CT309" s="113"/>
      <c r="CU309" s="113"/>
      <c r="CV309" s="113"/>
      <c r="CW309" s="113"/>
      <c r="CX309" s="113"/>
      <c r="CY309" s="113"/>
    </row>
    <row r="310" spans="24:103" s="64" customFormat="1" ht="14" x14ac:dyDescent="0.15">
      <c r="X310" s="63"/>
      <c r="Y310" s="112"/>
      <c r="Z310" s="112"/>
      <c r="AA310" s="112"/>
      <c r="AB310" s="112"/>
      <c r="AC310" s="112"/>
      <c r="AD310" s="112"/>
      <c r="AE310" s="112"/>
      <c r="AF310" s="112"/>
      <c r="AG310" s="112"/>
      <c r="AH310" s="112"/>
      <c r="AI310" s="112"/>
      <c r="AJ310" s="112"/>
      <c r="AK310" s="112"/>
      <c r="AL310" s="113"/>
      <c r="AM310" s="113"/>
      <c r="AN310" s="113"/>
      <c r="AO310" s="113"/>
      <c r="AP310" s="113"/>
      <c r="AQ310" s="113"/>
      <c r="AR310" s="113"/>
      <c r="AS310" s="113"/>
      <c r="AT310" s="113"/>
      <c r="AU310" s="113"/>
      <c r="AV310" s="113"/>
      <c r="AW310" s="113"/>
      <c r="AX310" s="113"/>
      <c r="AY310" s="113"/>
      <c r="AZ310" s="113"/>
      <c r="BA310" s="113"/>
      <c r="BB310" s="113"/>
      <c r="BC310" s="113"/>
      <c r="BD310" s="113"/>
      <c r="BE310" s="113"/>
      <c r="BF310" s="113"/>
      <c r="BG310" s="113"/>
      <c r="BH310" s="113"/>
      <c r="BI310" s="113"/>
      <c r="BJ310" s="113"/>
      <c r="BK310" s="113"/>
      <c r="BL310" s="113"/>
      <c r="BM310" s="113"/>
      <c r="BN310" s="113"/>
      <c r="BO310" s="113"/>
      <c r="BP310" s="113"/>
      <c r="BQ310" s="113"/>
      <c r="BR310" s="113"/>
      <c r="BS310" s="113"/>
      <c r="BT310" s="113"/>
      <c r="BU310" s="113"/>
      <c r="BV310" s="113"/>
      <c r="BW310" s="113"/>
      <c r="BX310" s="113"/>
      <c r="BY310" s="113"/>
      <c r="BZ310" s="113"/>
      <c r="CA310" s="113"/>
      <c r="CB310" s="113"/>
      <c r="CC310" s="113"/>
      <c r="CD310" s="113"/>
      <c r="CE310" s="113"/>
      <c r="CF310" s="113"/>
      <c r="CG310" s="113"/>
      <c r="CH310" s="113"/>
      <c r="CI310" s="113"/>
      <c r="CJ310" s="113"/>
      <c r="CK310" s="113"/>
      <c r="CL310" s="113"/>
      <c r="CM310" s="113"/>
      <c r="CN310" s="113"/>
      <c r="CO310" s="113"/>
      <c r="CP310" s="113"/>
      <c r="CQ310" s="113"/>
      <c r="CR310" s="113"/>
      <c r="CS310" s="113"/>
      <c r="CT310" s="113"/>
      <c r="CU310" s="113"/>
      <c r="CV310" s="113"/>
      <c r="CW310" s="113"/>
      <c r="CX310" s="113"/>
      <c r="CY310" s="113"/>
    </row>
    <row r="311" spans="24:103" s="64" customFormat="1" ht="14" x14ac:dyDescent="0.15">
      <c r="X311" s="63"/>
      <c r="Y311" s="112"/>
      <c r="Z311" s="112"/>
      <c r="AA311" s="112"/>
      <c r="AB311" s="112"/>
      <c r="AC311" s="112"/>
      <c r="AD311" s="112"/>
      <c r="AE311" s="112"/>
      <c r="AF311" s="112"/>
      <c r="AG311" s="112"/>
      <c r="AH311" s="112"/>
      <c r="AI311" s="112"/>
      <c r="AJ311" s="112"/>
      <c r="AK311" s="112"/>
      <c r="AL311" s="113"/>
      <c r="AM311" s="113"/>
      <c r="AN311" s="113"/>
      <c r="AO311" s="113"/>
      <c r="AP311" s="113"/>
      <c r="AQ311" s="113"/>
      <c r="AR311" s="113"/>
      <c r="AS311" s="113"/>
      <c r="AT311" s="113"/>
      <c r="AU311" s="113"/>
      <c r="AV311" s="113"/>
      <c r="AW311" s="113"/>
      <c r="AX311" s="113"/>
      <c r="AY311" s="113"/>
      <c r="AZ311" s="113"/>
      <c r="BA311" s="113"/>
      <c r="BB311" s="113"/>
      <c r="BC311" s="113"/>
      <c r="BD311" s="113"/>
      <c r="BE311" s="113"/>
      <c r="BF311" s="113"/>
      <c r="BG311" s="113"/>
      <c r="BH311" s="113"/>
      <c r="BI311" s="113"/>
      <c r="BJ311" s="113"/>
      <c r="BK311" s="113"/>
      <c r="BL311" s="113"/>
      <c r="BM311" s="113"/>
      <c r="BN311" s="113"/>
      <c r="BO311" s="113"/>
      <c r="BP311" s="113"/>
      <c r="BQ311" s="113"/>
      <c r="BR311" s="113"/>
      <c r="BS311" s="113"/>
      <c r="BT311" s="113"/>
      <c r="BU311" s="113"/>
      <c r="BV311" s="113"/>
      <c r="BW311" s="113"/>
      <c r="BX311" s="113"/>
      <c r="BY311" s="113"/>
      <c r="BZ311" s="113"/>
      <c r="CA311" s="113"/>
      <c r="CB311" s="113"/>
      <c r="CC311" s="113"/>
      <c r="CD311" s="113"/>
      <c r="CE311" s="113"/>
      <c r="CF311" s="113"/>
      <c r="CG311" s="113"/>
      <c r="CH311" s="113"/>
      <c r="CI311" s="113"/>
      <c r="CJ311" s="113"/>
      <c r="CK311" s="113"/>
      <c r="CL311" s="113"/>
      <c r="CM311" s="113"/>
      <c r="CN311" s="113"/>
      <c r="CO311" s="113"/>
      <c r="CP311" s="113"/>
      <c r="CQ311" s="113"/>
      <c r="CR311" s="113"/>
      <c r="CS311" s="113"/>
      <c r="CT311" s="113"/>
      <c r="CU311" s="113"/>
      <c r="CV311" s="113"/>
      <c r="CW311" s="113"/>
      <c r="CX311" s="113"/>
      <c r="CY311" s="113"/>
    </row>
    <row r="312" spans="24:103" s="64" customFormat="1" ht="14" x14ac:dyDescent="0.15">
      <c r="X312" s="63"/>
      <c r="Y312" s="112"/>
      <c r="Z312" s="112"/>
      <c r="AA312" s="112"/>
      <c r="AB312" s="112"/>
      <c r="AC312" s="112"/>
      <c r="AD312" s="112"/>
      <c r="AE312" s="112"/>
      <c r="AF312" s="112"/>
      <c r="AG312" s="112"/>
      <c r="AH312" s="112"/>
      <c r="AI312" s="112"/>
      <c r="AJ312" s="112"/>
      <c r="AK312" s="112"/>
      <c r="AL312" s="113"/>
      <c r="AM312" s="113"/>
      <c r="AN312" s="113"/>
      <c r="AO312" s="113"/>
      <c r="AP312" s="113"/>
      <c r="AQ312" s="113"/>
      <c r="AR312" s="113"/>
      <c r="AS312" s="113"/>
      <c r="AT312" s="113"/>
      <c r="AU312" s="113"/>
      <c r="AV312" s="113"/>
      <c r="AW312" s="113"/>
      <c r="AX312" s="113"/>
      <c r="AY312" s="113"/>
      <c r="AZ312" s="113"/>
      <c r="BA312" s="113"/>
      <c r="BB312" s="113"/>
      <c r="BC312" s="113"/>
      <c r="BD312" s="113"/>
      <c r="BE312" s="113"/>
      <c r="BF312" s="113"/>
      <c r="BG312" s="113"/>
      <c r="BH312" s="113"/>
      <c r="BI312" s="113"/>
      <c r="BJ312" s="113"/>
      <c r="BK312" s="113"/>
      <c r="BL312" s="113"/>
      <c r="BM312" s="113"/>
      <c r="BN312" s="113"/>
      <c r="BO312" s="113"/>
      <c r="BP312" s="113"/>
      <c r="BQ312" s="113"/>
      <c r="BR312" s="113"/>
      <c r="BS312" s="113"/>
      <c r="BT312" s="113"/>
      <c r="BU312" s="113"/>
      <c r="BV312" s="113"/>
      <c r="BW312" s="113"/>
      <c r="BX312" s="113"/>
      <c r="BY312" s="113"/>
      <c r="BZ312" s="113"/>
      <c r="CA312" s="113"/>
      <c r="CB312" s="113"/>
      <c r="CC312" s="113"/>
      <c r="CD312" s="113"/>
      <c r="CE312" s="113"/>
      <c r="CF312" s="113"/>
      <c r="CG312" s="113"/>
      <c r="CH312" s="113"/>
      <c r="CI312" s="113"/>
      <c r="CJ312" s="113"/>
      <c r="CK312" s="113"/>
      <c r="CL312" s="113"/>
      <c r="CM312" s="113"/>
      <c r="CN312" s="113"/>
      <c r="CO312" s="113"/>
      <c r="CP312" s="113"/>
      <c r="CQ312" s="113"/>
      <c r="CR312" s="113"/>
      <c r="CS312" s="113"/>
      <c r="CT312" s="113"/>
      <c r="CU312" s="113"/>
      <c r="CV312" s="113"/>
      <c r="CW312" s="113"/>
      <c r="CX312" s="113"/>
      <c r="CY312" s="113"/>
    </row>
    <row r="313" spans="24:103" s="64" customFormat="1" ht="14" x14ac:dyDescent="0.15">
      <c r="X313" s="63"/>
      <c r="Y313" s="112"/>
      <c r="Z313" s="112"/>
      <c r="AA313" s="112"/>
      <c r="AB313" s="112"/>
      <c r="AC313" s="112"/>
      <c r="AD313" s="112"/>
      <c r="AE313" s="112"/>
      <c r="AF313" s="112"/>
      <c r="AG313" s="112"/>
      <c r="AH313" s="112"/>
      <c r="AI313" s="112"/>
      <c r="AJ313" s="112"/>
      <c r="AK313" s="112"/>
      <c r="AL313" s="113"/>
      <c r="AM313" s="113"/>
      <c r="AN313" s="113"/>
      <c r="AO313" s="113"/>
      <c r="AP313" s="113"/>
      <c r="AQ313" s="113"/>
      <c r="AR313" s="113"/>
      <c r="AS313" s="113"/>
      <c r="AT313" s="113"/>
      <c r="AU313" s="113"/>
      <c r="AV313" s="113"/>
      <c r="AW313" s="113"/>
      <c r="AX313" s="113"/>
      <c r="AY313" s="113"/>
      <c r="AZ313" s="113"/>
      <c r="BA313" s="113"/>
      <c r="BB313" s="113"/>
      <c r="BC313" s="113"/>
      <c r="BD313" s="113"/>
      <c r="BE313" s="113"/>
      <c r="BF313" s="113"/>
      <c r="BG313" s="113"/>
      <c r="BH313" s="113"/>
      <c r="BI313" s="113"/>
      <c r="BJ313" s="113"/>
      <c r="BK313" s="113"/>
      <c r="BL313" s="113"/>
      <c r="BM313" s="113"/>
      <c r="BN313" s="113"/>
      <c r="BO313" s="113"/>
      <c r="BP313" s="113"/>
      <c r="BQ313" s="113"/>
      <c r="BR313" s="113"/>
      <c r="BS313" s="113"/>
      <c r="BT313" s="113"/>
      <c r="BU313" s="113"/>
      <c r="BV313" s="113"/>
      <c r="BW313" s="113"/>
      <c r="BX313" s="113"/>
      <c r="BY313" s="113"/>
      <c r="BZ313" s="113"/>
      <c r="CA313" s="113"/>
      <c r="CB313" s="113"/>
      <c r="CC313" s="113"/>
      <c r="CD313" s="113"/>
      <c r="CE313" s="113"/>
      <c r="CF313" s="113"/>
      <c r="CG313" s="113"/>
      <c r="CH313" s="113"/>
      <c r="CI313" s="113"/>
      <c r="CJ313" s="113"/>
      <c r="CK313" s="113"/>
      <c r="CL313" s="113"/>
      <c r="CM313" s="113"/>
      <c r="CN313" s="113"/>
      <c r="CO313" s="113"/>
      <c r="CP313" s="113"/>
      <c r="CQ313" s="113"/>
      <c r="CR313" s="113"/>
      <c r="CS313" s="113"/>
      <c r="CT313" s="113"/>
      <c r="CU313" s="113"/>
      <c r="CV313" s="113"/>
      <c r="CW313" s="113"/>
      <c r="CX313" s="113"/>
      <c r="CY313" s="113"/>
    </row>
    <row r="314" spans="24:103" s="64" customFormat="1" ht="14" x14ac:dyDescent="0.15">
      <c r="X314" s="63"/>
      <c r="Y314" s="112"/>
      <c r="Z314" s="112"/>
      <c r="AA314" s="112"/>
      <c r="AB314" s="112"/>
      <c r="AC314" s="112"/>
      <c r="AD314" s="112"/>
      <c r="AE314" s="112"/>
      <c r="AF314" s="112"/>
      <c r="AG314" s="112"/>
      <c r="AH314" s="112"/>
      <c r="AI314" s="112"/>
      <c r="AJ314" s="112"/>
      <c r="AK314" s="112"/>
      <c r="AL314" s="113"/>
      <c r="AM314" s="113"/>
      <c r="AN314" s="113"/>
      <c r="AO314" s="113"/>
      <c r="AP314" s="113"/>
      <c r="AQ314" s="113"/>
      <c r="AR314" s="113"/>
      <c r="AS314" s="113"/>
      <c r="AT314" s="113"/>
      <c r="AU314" s="113"/>
      <c r="AV314" s="113"/>
      <c r="AW314" s="113"/>
      <c r="AX314" s="113"/>
      <c r="AY314" s="113"/>
      <c r="AZ314" s="113"/>
      <c r="BA314" s="113"/>
      <c r="BB314" s="113"/>
      <c r="BC314" s="113"/>
      <c r="BD314" s="113"/>
      <c r="BE314" s="113"/>
      <c r="BF314" s="113"/>
      <c r="BG314" s="113"/>
      <c r="BH314" s="113"/>
      <c r="BI314" s="113"/>
      <c r="BJ314" s="113"/>
      <c r="BK314" s="113"/>
      <c r="BL314" s="113"/>
      <c r="BM314" s="113"/>
      <c r="BN314" s="113"/>
      <c r="BO314" s="113"/>
      <c r="BP314" s="113"/>
      <c r="BQ314" s="113"/>
      <c r="BR314" s="113"/>
      <c r="BS314" s="113"/>
      <c r="BT314" s="113"/>
      <c r="BU314" s="113"/>
      <c r="BV314" s="113"/>
      <c r="BW314" s="113"/>
      <c r="BX314" s="113"/>
      <c r="BY314" s="113"/>
      <c r="BZ314" s="113"/>
      <c r="CA314" s="113"/>
      <c r="CB314" s="113"/>
      <c r="CC314" s="113"/>
      <c r="CD314" s="113"/>
      <c r="CE314" s="113"/>
      <c r="CF314" s="113"/>
      <c r="CG314" s="113"/>
      <c r="CH314" s="113"/>
      <c r="CI314" s="113"/>
      <c r="CJ314" s="113"/>
      <c r="CK314" s="113"/>
      <c r="CL314" s="113"/>
      <c r="CM314" s="113"/>
      <c r="CN314" s="113"/>
      <c r="CO314" s="113"/>
      <c r="CP314" s="113"/>
      <c r="CQ314" s="113"/>
      <c r="CR314" s="113"/>
      <c r="CS314" s="113"/>
      <c r="CT314" s="113"/>
      <c r="CU314" s="113"/>
      <c r="CV314" s="113"/>
      <c r="CW314" s="113"/>
      <c r="CX314" s="113"/>
      <c r="CY314" s="113"/>
    </row>
    <row r="315" spans="24:103" s="64" customFormat="1" ht="14" x14ac:dyDescent="0.15">
      <c r="X315" s="63"/>
      <c r="Y315" s="112"/>
      <c r="Z315" s="112"/>
      <c r="AA315" s="112"/>
      <c r="AB315" s="112"/>
      <c r="AC315" s="112"/>
      <c r="AD315" s="112"/>
      <c r="AE315" s="112"/>
      <c r="AF315" s="112"/>
      <c r="AG315" s="112"/>
      <c r="AH315" s="112"/>
      <c r="AI315" s="112"/>
      <c r="AJ315" s="112"/>
      <c r="AK315" s="112"/>
      <c r="AL315" s="113"/>
      <c r="AM315" s="113"/>
      <c r="AN315" s="113"/>
      <c r="AO315" s="113"/>
      <c r="AP315" s="113"/>
      <c r="AQ315" s="113"/>
      <c r="AR315" s="113"/>
      <c r="AS315" s="113"/>
      <c r="AT315" s="113"/>
      <c r="AU315" s="113"/>
      <c r="AV315" s="113"/>
      <c r="AW315" s="113"/>
      <c r="AX315" s="113"/>
      <c r="AY315" s="113"/>
      <c r="AZ315" s="113"/>
      <c r="BA315" s="113"/>
      <c r="BB315" s="113"/>
      <c r="BC315" s="113"/>
      <c r="BD315" s="113"/>
      <c r="BE315" s="113"/>
      <c r="BF315" s="113"/>
      <c r="BG315" s="113"/>
      <c r="BH315" s="113"/>
      <c r="BI315" s="113"/>
      <c r="BJ315" s="113"/>
      <c r="BK315" s="113"/>
      <c r="BL315" s="113"/>
      <c r="BM315" s="113"/>
      <c r="BN315" s="113"/>
      <c r="BO315" s="113"/>
      <c r="BP315" s="113"/>
      <c r="BQ315" s="113"/>
      <c r="BR315" s="113"/>
      <c r="BS315" s="113"/>
      <c r="BT315" s="113"/>
      <c r="BU315" s="113"/>
      <c r="BV315" s="113"/>
      <c r="BW315" s="113"/>
      <c r="BX315" s="113"/>
      <c r="BY315" s="113"/>
      <c r="BZ315" s="113"/>
      <c r="CA315" s="113"/>
      <c r="CB315" s="113"/>
      <c r="CC315" s="113"/>
      <c r="CD315" s="113"/>
      <c r="CE315" s="113"/>
      <c r="CF315" s="113"/>
      <c r="CG315" s="113"/>
      <c r="CH315" s="113"/>
      <c r="CI315" s="113"/>
      <c r="CJ315" s="113"/>
      <c r="CK315" s="113"/>
      <c r="CL315" s="113"/>
      <c r="CM315" s="113"/>
      <c r="CN315" s="113"/>
      <c r="CO315" s="113"/>
      <c r="CP315" s="113"/>
      <c r="CQ315" s="113"/>
      <c r="CR315" s="113"/>
      <c r="CS315" s="113"/>
      <c r="CT315" s="113"/>
      <c r="CU315" s="113"/>
      <c r="CV315" s="113"/>
      <c r="CW315" s="113"/>
      <c r="CX315" s="113"/>
      <c r="CY315" s="113"/>
    </row>
    <row r="316" spans="24:103" s="64" customFormat="1" ht="14" x14ac:dyDescent="0.15">
      <c r="X316" s="63"/>
      <c r="Y316" s="112"/>
      <c r="Z316" s="112"/>
      <c r="AA316" s="112"/>
      <c r="AB316" s="112"/>
      <c r="AC316" s="112"/>
      <c r="AD316" s="112"/>
      <c r="AE316" s="112"/>
      <c r="AF316" s="112"/>
      <c r="AG316" s="112"/>
      <c r="AH316" s="112"/>
      <c r="AI316" s="112"/>
      <c r="AJ316" s="112"/>
      <c r="AK316" s="112"/>
      <c r="AL316" s="113"/>
      <c r="AM316" s="113"/>
      <c r="AN316" s="113"/>
      <c r="AO316" s="113"/>
      <c r="AP316" s="113"/>
      <c r="AQ316" s="113"/>
      <c r="AR316" s="113"/>
      <c r="AS316" s="113"/>
      <c r="AT316" s="113"/>
      <c r="AU316" s="113"/>
      <c r="AV316" s="113"/>
      <c r="AW316" s="113"/>
      <c r="AX316" s="113"/>
      <c r="AY316" s="113"/>
      <c r="AZ316" s="113"/>
      <c r="BA316" s="113"/>
      <c r="BB316" s="113"/>
      <c r="BC316" s="113"/>
      <c r="BD316" s="113"/>
      <c r="BE316" s="113"/>
      <c r="BF316" s="113"/>
      <c r="BG316" s="113"/>
      <c r="BH316" s="113"/>
      <c r="BI316" s="113"/>
      <c r="BJ316" s="113"/>
      <c r="BK316" s="113"/>
      <c r="BL316" s="113"/>
      <c r="BM316" s="113"/>
      <c r="BN316" s="113"/>
      <c r="BO316" s="113"/>
      <c r="BP316" s="113"/>
      <c r="BQ316" s="113"/>
      <c r="BR316" s="113"/>
      <c r="BS316" s="113"/>
      <c r="BT316" s="113"/>
      <c r="BU316" s="113"/>
      <c r="BV316" s="113"/>
      <c r="BW316" s="113"/>
      <c r="BX316" s="113"/>
      <c r="BY316" s="113"/>
      <c r="BZ316" s="113"/>
      <c r="CA316" s="113"/>
      <c r="CB316" s="113"/>
      <c r="CC316" s="113"/>
      <c r="CD316" s="113"/>
      <c r="CE316" s="113"/>
      <c r="CF316" s="113"/>
      <c r="CG316" s="113"/>
      <c r="CH316" s="113"/>
      <c r="CI316" s="113"/>
      <c r="CJ316" s="113"/>
      <c r="CK316" s="113"/>
      <c r="CL316" s="113"/>
      <c r="CM316" s="113"/>
      <c r="CN316" s="113"/>
      <c r="CO316" s="113"/>
      <c r="CP316" s="113"/>
      <c r="CQ316" s="113"/>
      <c r="CR316" s="113"/>
      <c r="CS316" s="113"/>
      <c r="CT316" s="113"/>
      <c r="CU316" s="113"/>
      <c r="CV316" s="113"/>
      <c r="CW316" s="113"/>
      <c r="CX316" s="113"/>
      <c r="CY316" s="113"/>
    </row>
    <row r="317" spans="24:103" s="64" customFormat="1" ht="14" x14ac:dyDescent="0.15">
      <c r="X317" s="63"/>
      <c r="Y317" s="112"/>
      <c r="Z317" s="112"/>
      <c r="AA317" s="112"/>
      <c r="AB317" s="112"/>
      <c r="AC317" s="112"/>
      <c r="AD317" s="112"/>
      <c r="AE317" s="112"/>
      <c r="AF317" s="112"/>
      <c r="AG317" s="112"/>
      <c r="AH317" s="112"/>
      <c r="AI317" s="112"/>
      <c r="AJ317" s="112"/>
      <c r="AK317" s="112"/>
      <c r="AL317" s="113"/>
      <c r="AM317" s="113"/>
      <c r="AN317" s="113"/>
      <c r="AO317" s="113"/>
      <c r="AP317" s="113"/>
      <c r="AQ317" s="113"/>
      <c r="AR317" s="113"/>
      <c r="AS317" s="113"/>
      <c r="AT317" s="113"/>
      <c r="AU317" s="113"/>
      <c r="AV317" s="113"/>
      <c r="AW317" s="113"/>
      <c r="AX317" s="113"/>
      <c r="AY317" s="113"/>
      <c r="AZ317" s="113"/>
      <c r="BA317" s="113"/>
      <c r="BB317" s="113"/>
      <c r="BC317" s="113"/>
      <c r="BD317" s="113"/>
      <c r="BE317" s="113"/>
      <c r="BF317" s="113"/>
      <c r="BG317" s="113"/>
      <c r="BH317" s="113"/>
      <c r="BI317" s="113"/>
      <c r="BJ317" s="113"/>
      <c r="BK317" s="113"/>
      <c r="BL317" s="113"/>
      <c r="BM317" s="113"/>
      <c r="BN317" s="113"/>
      <c r="BO317" s="113"/>
      <c r="BP317" s="113"/>
      <c r="BQ317" s="113"/>
      <c r="BR317" s="113"/>
      <c r="BS317" s="113"/>
      <c r="BT317" s="113"/>
      <c r="BU317" s="113"/>
      <c r="BV317" s="113"/>
      <c r="BW317" s="113"/>
      <c r="BX317" s="113"/>
      <c r="BY317" s="113"/>
      <c r="BZ317" s="113"/>
      <c r="CA317" s="113"/>
      <c r="CB317" s="113"/>
      <c r="CC317" s="113"/>
      <c r="CD317" s="113"/>
      <c r="CE317" s="113"/>
      <c r="CF317" s="113"/>
      <c r="CG317" s="113"/>
      <c r="CH317" s="113"/>
      <c r="CI317" s="113"/>
      <c r="CJ317" s="113"/>
      <c r="CK317" s="113"/>
      <c r="CL317" s="113"/>
      <c r="CM317" s="113"/>
      <c r="CN317" s="113"/>
      <c r="CO317" s="113"/>
      <c r="CP317" s="113"/>
      <c r="CQ317" s="113"/>
      <c r="CR317" s="113"/>
      <c r="CS317" s="113"/>
      <c r="CT317" s="113"/>
      <c r="CU317" s="113"/>
      <c r="CV317" s="113"/>
      <c r="CW317" s="113"/>
      <c r="CX317" s="113"/>
      <c r="CY317" s="113"/>
    </row>
    <row r="318" spans="24:103" s="64" customFormat="1" ht="14" x14ac:dyDescent="0.15">
      <c r="X318" s="63"/>
      <c r="Y318" s="112"/>
      <c r="Z318" s="112"/>
      <c r="AA318" s="112"/>
      <c r="AB318" s="112"/>
      <c r="AC318" s="112"/>
      <c r="AD318" s="112"/>
      <c r="AE318" s="112"/>
      <c r="AF318" s="112"/>
      <c r="AG318" s="112"/>
      <c r="AH318" s="112"/>
      <c r="AI318" s="112"/>
      <c r="AJ318" s="112"/>
      <c r="AK318" s="112"/>
      <c r="AL318" s="113"/>
      <c r="AM318" s="113"/>
      <c r="AN318" s="113"/>
      <c r="AO318" s="113"/>
      <c r="AP318" s="113"/>
      <c r="AQ318" s="113"/>
      <c r="AR318" s="113"/>
      <c r="AS318" s="113"/>
      <c r="AT318" s="113"/>
      <c r="AU318" s="113"/>
      <c r="AV318" s="113"/>
      <c r="AW318" s="113"/>
      <c r="AX318" s="113"/>
      <c r="AY318" s="113"/>
      <c r="AZ318" s="113"/>
      <c r="BA318" s="113"/>
      <c r="BB318" s="113"/>
      <c r="BC318" s="113"/>
      <c r="BD318" s="113"/>
      <c r="BE318" s="113"/>
      <c r="BF318" s="113"/>
      <c r="BG318" s="113"/>
      <c r="BH318" s="113"/>
      <c r="BI318" s="113"/>
      <c r="BJ318" s="113"/>
      <c r="BK318" s="113"/>
      <c r="BL318" s="113"/>
      <c r="BM318" s="113"/>
      <c r="BN318" s="113"/>
      <c r="BO318" s="113"/>
      <c r="BP318" s="113"/>
      <c r="BQ318" s="113"/>
      <c r="BR318" s="113"/>
      <c r="BS318" s="113"/>
      <c r="BT318" s="113"/>
      <c r="BU318" s="113"/>
      <c r="BV318" s="113"/>
      <c r="BW318" s="113"/>
      <c r="BX318" s="113"/>
      <c r="BY318" s="113"/>
      <c r="BZ318" s="113"/>
      <c r="CA318" s="113"/>
      <c r="CB318" s="113"/>
      <c r="CC318" s="113"/>
      <c r="CD318" s="113"/>
      <c r="CE318" s="113"/>
      <c r="CF318" s="113"/>
      <c r="CG318" s="113"/>
      <c r="CH318" s="113"/>
      <c r="CI318" s="113"/>
      <c r="CJ318" s="113"/>
      <c r="CK318" s="113"/>
      <c r="CL318" s="113"/>
      <c r="CM318" s="113"/>
      <c r="CN318" s="113"/>
      <c r="CO318" s="113"/>
      <c r="CP318" s="113"/>
      <c r="CQ318" s="113"/>
      <c r="CR318" s="113"/>
      <c r="CS318" s="113"/>
      <c r="CT318" s="113"/>
      <c r="CU318" s="113"/>
      <c r="CV318" s="113"/>
      <c r="CW318" s="113"/>
      <c r="CX318" s="113"/>
      <c r="CY318" s="113"/>
    </row>
    <row r="319" spans="24:103" s="64" customFormat="1" ht="14" x14ac:dyDescent="0.15">
      <c r="X319" s="63"/>
      <c r="Y319" s="112"/>
      <c r="Z319" s="112"/>
      <c r="AA319" s="112"/>
      <c r="AB319" s="112"/>
      <c r="AC319" s="112"/>
      <c r="AD319" s="112"/>
      <c r="AE319" s="112"/>
      <c r="AF319" s="112"/>
      <c r="AG319" s="112"/>
      <c r="AH319" s="112"/>
      <c r="AI319" s="112"/>
      <c r="AJ319" s="112"/>
      <c r="AK319" s="112"/>
      <c r="AL319" s="113"/>
      <c r="AM319" s="113"/>
      <c r="AN319" s="113"/>
      <c r="AO319" s="113"/>
      <c r="AP319" s="113"/>
      <c r="AQ319" s="113"/>
      <c r="AR319" s="113"/>
      <c r="AS319" s="113"/>
      <c r="AT319" s="113"/>
      <c r="AU319" s="113"/>
      <c r="AV319" s="113"/>
      <c r="AW319" s="113"/>
      <c r="AX319" s="113"/>
      <c r="AY319" s="113"/>
      <c r="AZ319" s="113"/>
      <c r="BA319" s="113"/>
      <c r="BB319" s="113"/>
      <c r="BC319" s="113"/>
      <c r="BD319" s="113"/>
      <c r="BE319" s="113"/>
      <c r="BF319" s="113"/>
      <c r="BG319" s="113"/>
      <c r="BH319" s="113"/>
      <c r="BI319" s="113"/>
      <c r="BJ319" s="113"/>
      <c r="BK319" s="113"/>
      <c r="BL319" s="113"/>
      <c r="BM319" s="113"/>
      <c r="BN319" s="113"/>
      <c r="BO319" s="113"/>
      <c r="BP319" s="113"/>
      <c r="BQ319" s="113"/>
      <c r="BR319" s="113"/>
      <c r="BS319" s="113"/>
      <c r="BT319" s="113"/>
      <c r="BU319" s="113"/>
      <c r="BV319" s="113"/>
      <c r="BW319" s="113"/>
      <c r="BX319" s="113"/>
      <c r="BY319" s="113"/>
      <c r="BZ319" s="113"/>
      <c r="CA319" s="113"/>
      <c r="CB319" s="113"/>
      <c r="CC319" s="113"/>
      <c r="CD319" s="113"/>
      <c r="CE319" s="113"/>
      <c r="CF319" s="113"/>
      <c r="CG319" s="113"/>
      <c r="CH319" s="113"/>
      <c r="CI319" s="113"/>
      <c r="CJ319" s="113"/>
      <c r="CK319" s="113"/>
      <c r="CL319" s="113"/>
      <c r="CM319" s="113"/>
      <c r="CN319" s="113"/>
      <c r="CO319" s="113"/>
      <c r="CP319" s="113"/>
      <c r="CQ319" s="113"/>
      <c r="CR319" s="113"/>
      <c r="CS319" s="113"/>
      <c r="CT319" s="113"/>
      <c r="CU319" s="113"/>
      <c r="CV319" s="113"/>
      <c r="CW319" s="113"/>
      <c r="CX319" s="113"/>
      <c r="CY319" s="113"/>
    </row>
    <row r="320" spans="24:103" s="64" customFormat="1" ht="14" x14ac:dyDescent="0.15">
      <c r="X320" s="63"/>
      <c r="Y320" s="112"/>
      <c r="Z320" s="112"/>
      <c r="AA320" s="112"/>
      <c r="AB320" s="112"/>
      <c r="AC320" s="112"/>
      <c r="AD320" s="112"/>
      <c r="AE320" s="112"/>
      <c r="AF320" s="112"/>
      <c r="AG320" s="112"/>
      <c r="AH320" s="112"/>
      <c r="AI320" s="112"/>
      <c r="AJ320" s="112"/>
      <c r="AK320" s="112"/>
      <c r="AL320" s="113"/>
      <c r="AM320" s="113"/>
      <c r="AN320" s="113"/>
      <c r="AO320" s="113"/>
      <c r="AP320" s="113"/>
      <c r="AQ320" s="113"/>
      <c r="AR320" s="113"/>
      <c r="AS320" s="113"/>
      <c r="AT320" s="113"/>
      <c r="AU320" s="113"/>
      <c r="AV320" s="113"/>
      <c r="AW320" s="113"/>
      <c r="AX320" s="113"/>
      <c r="AY320" s="113"/>
      <c r="AZ320" s="113"/>
      <c r="BA320" s="113"/>
      <c r="BB320" s="113"/>
      <c r="BC320" s="113"/>
      <c r="BD320" s="113"/>
      <c r="BE320" s="113"/>
      <c r="BF320" s="113"/>
      <c r="BG320" s="113"/>
      <c r="BH320" s="113"/>
      <c r="BI320" s="113"/>
      <c r="BJ320" s="113"/>
      <c r="BK320" s="113"/>
      <c r="BL320" s="113"/>
      <c r="BM320" s="113"/>
      <c r="BN320" s="113"/>
      <c r="BO320" s="113"/>
      <c r="BP320" s="113"/>
      <c r="BQ320" s="113"/>
      <c r="BR320" s="113"/>
      <c r="BS320" s="113"/>
      <c r="BT320" s="113"/>
      <c r="BU320" s="113"/>
      <c r="BV320" s="113"/>
      <c r="BW320" s="113"/>
      <c r="BX320" s="113"/>
      <c r="BY320" s="113"/>
      <c r="BZ320" s="113"/>
      <c r="CA320" s="113"/>
      <c r="CB320" s="113"/>
      <c r="CC320" s="113"/>
      <c r="CD320" s="113"/>
      <c r="CE320" s="113"/>
      <c r="CF320" s="113"/>
      <c r="CG320" s="113"/>
      <c r="CH320" s="113"/>
      <c r="CI320" s="113"/>
      <c r="CJ320" s="113"/>
      <c r="CK320" s="113"/>
      <c r="CL320" s="113"/>
      <c r="CM320" s="113"/>
      <c r="CN320" s="113"/>
      <c r="CO320" s="113"/>
      <c r="CP320" s="113"/>
      <c r="CQ320" s="113"/>
      <c r="CR320" s="113"/>
      <c r="CS320" s="113"/>
      <c r="CT320" s="113"/>
      <c r="CU320" s="113"/>
      <c r="CV320" s="113"/>
      <c r="CW320" s="113"/>
      <c r="CX320" s="113"/>
      <c r="CY320" s="113"/>
    </row>
    <row r="321" spans="24:103" s="64" customFormat="1" ht="14" x14ac:dyDescent="0.15">
      <c r="X321" s="63"/>
      <c r="Y321" s="112"/>
      <c r="Z321" s="112"/>
      <c r="AA321" s="112"/>
      <c r="AB321" s="112"/>
      <c r="AC321" s="112"/>
      <c r="AD321" s="112"/>
      <c r="AE321" s="112"/>
      <c r="AF321" s="112"/>
      <c r="AG321" s="112"/>
      <c r="AH321" s="112"/>
      <c r="AI321" s="112"/>
      <c r="AJ321" s="112"/>
      <c r="AK321" s="112"/>
      <c r="AL321" s="113"/>
      <c r="AM321" s="113"/>
      <c r="AN321" s="113"/>
      <c r="AO321" s="113"/>
      <c r="AP321" s="113"/>
      <c r="AQ321" s="113"/>
      <c r="AR321" s="113"/>
      <c r="AS321" s="113"/>
      <c r="AT321" s="113"/>
      <c r="AU321" s="113"/>
      <c r="AV321" s="113"/>
      <c r="AW321" s="113"/>
      <c r="AX321" s="113"/>
      <c r="AY321" s="113"/>
      <c r="AZ321" s="113"/>
      <c r="BA321" s="113"/>
      <c r="BB321" s="113"/>
      <c r="BC321" s="113"/>
      <c r="BD321" s="113"/>
      <c r="BE321" s="113"/>
      <c r="BF321" s="113"/>
      <c r="BG321" s="113"/>
      <c r="BH321" s="113"/>
      <c r="BI321" s="113"/>
      <c r="BJ321" s="113"/>
      <c r="BK321" s="113"/>
      <c r="BL321" s="113"/>
      <c r="BM321" s="113"/>
      <c r="BN321" s="113"/>
      <c r="BO321" s="113"/>
      <c r="BP321" s="113"/>
      <c r="BQ321" s="113"/>
      <c r="BR321" s="113"/>
      <c r="BS321" s="113"/>
      <c r="BT321" s="113"/>
      <c r="BU321" s="113"/>
      <c r="BV321" s="113"/>
      <c r="BW321" s="113"/>
      <c r="BX321" s="113"/>
      <c r="BY321" s="113"/>
      <c r="BZ321" s="113"/>
      <c r="CA321" s="113"/>
      <c r="CB321" s="113"/>
      <c r="CC321" s="113"/>
      <c r="CD321" s="113"/>
      <c r="CE321" s="113"/>
      <c r="CF321" s="113"/>
      <c r="CG321" s="113"/>
      <c r="CH321" s="113"/>
      <c r="CI321" s="113"/>
      <c r="CJ321" s="113"/>
      <c r="CK321" s="113"/>
      <c r="CL321" s="113"/>
      <c r="CM321" s="113"/>
      <c r="CN321" s="113"/>
      <c r="CO321" s="113"/>
      <c r="CP321" s="113"/>
      <c r="CQ321" s="113"/>
      <c r="CR321" s="113"/>
      <c r="CS321" s="113"/>
      <c r="CT321" s="113"/>
      <c r="CU321" s="113"/>
      <c r="CV321" s="113"/>
      <c r="CW321" s="113"/>
      <c r="CX321" s="113"/>
      <c r="CY321" s="113"/>
    </row>
    <row r="322" spans="24:103" s="64" customFormat="1" ht="14" x14ac:dyDescent="0.15">
      <c r="X322" s="63"/>
      <c r="Y322" s="112"/>
      <c r="Z322" s="112"/>
      <c r="AA322" s="112"/>
      <c r="AB322" s="112"/>
      <c r="AC322" s="112"/>
      <c r="AD322" s="112"/>
      <c r="AE322" s="112"/>
      <c r="AF322" s="112"/>
      <c r="AG322" s="112"/>
      <c r="AH322" s="112"/>
      <c r="AI322" s="112"/>
      <c r="AJ322" s="112"/>
      <c r="AK322" s="112"/>
      <c r="AL322" s="113"/>
      <c r="AM322" s="113"/>
      <c r="AN322" s="113"/>
      <c r="AO322" s="113"/>
      <c r="AP322" s="113"/>
      <c r="AQ322" s="113"/>
      <c r="AR322" s="113"/>
      <c r="AS322" s="113"/>
      <c r="AT322" s="113"/>
      <c r="AU322" s="113"/>
      <c r="AV322" s="113"/>
      <c r="AW322" s="113"/>
      <c r="AX322" s="113"/>
      <c r="AY322" s="113"/>
      <c r="AZ322" s="113"/>
      <c r="BA322" s="113"/>
      <c r="BB322" s="113"/>
      <c r="BC322" s="113"/>
      <c r="BD322" s="113"/>
      <c r="BE322" s="113"/>
      <c r="BF322" s="113"/>
      <c r="BG322" s="113"/>
      <c r="BH322" s="113"/>
      <c r="BI322" s="113"/>
      <c r="BJ322" s="113"/>
      <c r="BK322" s="113"/>
      <c r="BL322" s="113"/>
      <c r="BM322" s="113"/>
      <c r="BN322" s="113"/>
      <c r="BO322" s="113"/>
      <c r="BP322" s="113"/>
      <c r="BQ322" s="113"/>
      <c r="BR322" s="113"/>
      <c r="BS322" s="113"/>
      <c r="BT322" s="113"/>
      <c r="BU322" s="113"/>
      <c r="BV322" s="113"/>
      <c r="BW322" s="113"/>
      <c r="BX322" s="113"/>
      <c r="BY322" s="113"/>
      <c r="BZ322" s="113"/>
      <c r="CA322" s="113"/>
      <c r="CB322" s="113"/>
      <c r="CC322" s="113"/>
      <c r="CD322" s="113"/>
      <c r="CE322" s="113"/>
      <c r="CF322" s="113"/>
      <c r="CG322" s="113"/>
      <c r="CH322" s="113"/>
      <c r="CI322" s="113"/>
      <c r="CJ322" s="113"/>
      <c r="CK322" s="113"/>
      <c r="CL322" s="113"/>
      <c r="CM322" s="113"/>
      <c r="CN322" s="113"/>
      <c r="CO322" s="113"/>
      <c r="CP322" s="113"/>
      <c r="CQ322" s="113"/>
      <c r="CR322" s="113"/>
      <c r="CS322" s="113"/>
      <c r="CT322" s="113"/>
      <c r="CU322" s="113"/>
      <c r="CV322" s="113"/>
      <c r="CW322" s="113"/>
      <c r="CX322" s="113"/>
      <c r="CY322" s="113"/>
    </row>
    <row r="323" spans="24:103" s="64" customFormat="1" ht="14" x14ac:dyDescent="0.15">
      <c r="X323" s="63"/>
      <c r="Y323" s="112"/>
      <c r="Z323" s="112"/>
      <c r="AA323" s="112"/>
      <c r="AB323" s="112"/>
      <c r="AC323" s="112"/>
      <c r="AD323" s="112"/>
      <c r="AE323" s="112"/>
      <c r="AF323" s="112"/>
      <c r="AG323" s="112"/>
      <c r="AH323" s="112"/>
      <c r="AI323" s="112"/>
      <c r="AJ323" s="112"/>
      <c r="AK323" s="112"/>
      <c r="AL323" s="113"/>
      <c r="AM323" s="113"/>
      <c r="AN323" s="113"/>
      <c r="AO323" s="113"/>
      <c r="AP323" s="113"/>
      <c r="AQ323" s="113"/>
      <c r="AR323" s="113"/>
      <c r="AS323" s="113"/>
      <c r="AT323" s="113"/>
      <c r="AU323" s="113"/>
      <c r="AV323" s="113"/>
      <c r="AW323" s="113"/>
      <c r="AX323" s="113"/>
      <c r="AY323" s="113"/>
      <c r="AZ323" s="113"/>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3"/>
      <c r="CI323" s="113"/>
      <c r="CJ323" s="113"/>
      <c r="CK323" s="113"/>
      <c r="CL323" s="113"/>
      <c r="CM323" s="113"/>
      <c r="CN323" s="113"/>
      <c r="CO323" s="113"/>
      <c r="CP323" s="113"/>
      <c r="CQ323" s="113"/>
      <c r="CR323" s="113"/>
      <c r="CS323" s="113"/>
      <c r="CT323" s="113"/>
      <c r="CU323" s="113"/>
      <c r="CV323" s="113"/>
      <c r="CW323" s="113"/>
      <c r="CX323" s="113"/>
      <c r="CY323" s="113"/>
    </row>
    <row r="324" spans="24:103" s="64" customFormat="1" ht="14" x14ac:dyDescent="0.15">
      <c r="X324" s="63"/>
      <c r="Y324" s="112"/>
      <c r="Z324" s="112"/>
      <c r="AA324" s="112"/>
      <c r="AB324" s="112"/>
      <c r="AC324" s="112"/>
      <c r="AD324" s="112"/>
      <c r="AE324" s="112"/>
      <c r="AF324" s="112"/>
      <c r="AG324" s="112"/>
      <c r="AH324" s="112"/>
      <c r="AI324" s="112"/>
      <c r="AJ324" s="112"/>
      <c r="AK324" s="112"/>
      <c r="AL324" s="113"/>
      <c r="AM324" s="113"/>
      <c r="AN324" s="113"/>
      <c r="AO324" s="113"/>
      <c r="AP324" s="113"/>
      <c r="AQ324" s="113"/>
      <c r="AR324" s="113"/>
      <c r="AS324" s="113"/>
      <c r="AT324" s="113"/>
      <c r="AU324" s="113"/>
      <c r="AV324" s="113"/>
      <c r="AW324" s="113"/>
      <c r="AX324" s="113"/>
      <c r="AY324" s="113"/>
      <c r="AZ324" s="113"/>
      <c r="BA324" s="113"/>
      <c r="BB324" s="113"/>
      <c r="BC324" s="113"/>
      <c r="BD324" s="113"/>
      <c r="BE324" s="113"/>
      <c r="BF324" s="113"/>
      <c r="BG324" s="113"/>
      <c r="BH324" s="113"/>
      <c r="BI324" s="113"/>
      <c r="BJ324" s="113"/>
      <c r="BK324" s="113"/>
      <c r="BL324" s="113"/>
      <c r="BM324" s="113"/>
      <c r="BN324" s="113"/>
      <c r="BO324" s="113"/>
      <c r="BP324" s="113"/>
      <c r="BQ324" s="113"/>
      <c r="BR324" s="113"/>
      <c r="BS324" s="113"/>
      <c r="BT324" s="113"/>
      <c r="BU324" s="113"/>
      <c r="BV324" s="113"/>
      <c r="BW324" s="113"/>
      <c r="BX324" s="113"/>
      <c r="BY324" s="113"/>
      <c r="BZ324" s="113"/>
      <c r="CA324" s="113"/>
      <c r="CB324" s="113"/>
      <c r="CC324" s="113"/>
      <c r="CD324" s="113"/>
      <c r="CE324" s="113"/>
      <c r="CF324" s="113"/>
      <c r="CG324" s="113"/>
      <c r="CH324" s="113"/>
      <c r="CI324" s="113"/>
      <c r="CJ324" s="113"/>
      <c r="CK324" s="113"/>
      <c r="CL324" s="113"/>
      <c r="CM324" s="113"/>
      <c r="CN324" s="113"/>
      <c r="CO324" s="113"/>
      <c r="CP324" s="113"/>
      <c r="CQ324" s="113"/>
      <c r="CR324" s="113"/>
      <c r="CS324" s="113"/>
      <c r="CT324" s="113"/>
      <c r="CU324" s="113"/>
      <c r="CV324" s="113"/>
      <c r="CW324" s="113"/>
      <c r="CX324" s="113"/>
      <c r="CY324" s="113"/>
    </row>
    <row r="325" spans="24:103" s="64" customFormat="1" ht="14" x14ac:dyDescent="0.15">
      <c r="X325" s="63"/>
      <c r="Y325" s="112"/>
      <c r="Z325" s="112"/>
      <c r="AA325" s="112"/>
      <c r="AB325" s="112"/>
      <c r="AC325" s="112"/>
      <c r="AD325" s="112"/>
      <c r="AE325" s="112"/>
      <c r="AF325" s="112"/>
      <c r="AG325" s="112"/>
      <c r="AH325" s="112"/>
      <c r="AI325" s="112"/>
      <c r="AJ325" s="112"/>
      <c r="AK325" s="112"/>
      <c r="AL325" s="113"/>
      <c r="AM325" s="113"/>
      <c r="AN325" s="113"/>
      <c r="AO325" s="113"/>
      <c r="AP325" s="113"/>
      <c r="AQ325" s="113"/>
      <c r="AR325" s="113"/>
      <c r="AS325" s="113"/>
      <c r="AT325" s="113"/>
      <c r="AU325" s="113"/>
      <c r="AV325" s="113"/>
      <c r="AW325" s="113"/>
      <c r="AX325" s="113"/>
      <c r="AY325" s="113"/>
      <c r="AZ325" s="113"/>
      <c r="BA325" s="113"/>
      <c r="BB325" s="113"/>
      <c r="BC325" s="113"/>
      <c r="BD325" s="113"/>
      <c r="BE325" s="113"/>
      <c r="BF325" s="113"/>
      <c r="BG325" s="113"/>
      <c r="BH325" s="113"/>
      <c r="BI325" s="113"/>
      <c r="BJ325" s="113"/>
      <c r="BK325" s="113"/>
      <c r="BL325" s="113"/>
      <c r="BM325" s="113"/>
      <c r="BN325" s="113"/>
      <c r="BO325" s="113"/>
      <c r="BP325" s="113"/>
      <c r="BQ325" s="113"/>
      <c r="BR325" s="113"/>
      <c r="BS325" s="113"/>
      <c r="BT325" s="113"/>
      <c r="BU325" s="113"/>
      <c r="BV325" s="113"/>
      <c r="BW325" s="113"/>
      <c r="BX325" s="113"/>
      <c r="BY325" s="113"/>
      <c r="BZ325" s="113"/>
      <c r="CA325" s="113"/>
      <c r="CB325" s="113"/>
      <c r="CC325" s="113"/>
      <c r="CD325" s="113"/>
      <c r="CE325" s="113"/>
      <c r="CF325" s="113"/>
      <c r="CG325" s="113"/>
      <c r="CH325" s="113"/>
      <c r="CI325" s="113"/>
      <c r="CJ325" s="113"/>
      <c r="CK325" s="113"/>
      <c r="CL325" s="113"/>
      <c r="CM325" s="113"/>
      <c r="CN325" s="113"/>
      <c r="CO325" s="113"/>
      <c r="CP325" s="113"/>
      <c r="CQ325" s="113"/>
      <c r="CR325" s="113"/>
      <c r="CS325" s="113"/>
      <c r="CT325" s="113"/>
      <c r="CU325" s="113"/>
      <c r="CV325" s="113"/>
      <c r="CW325" s="113"/>
      <c r="CX325" s="113"/>
      <c r="CY325" s="113"/>
    </row>
    <row r="326" spans="24:103" s="64" customFormat="1" ht="14" x14ac:dyDescent="0.15">
      <c r="X326" s="63"/>
      <c r="Y326" s="112"/>
      <c r="Z326" s="112"/>
      <c r="AA326" s="112"/>
      <c r="AB326" s="112"/>
      <c r="AC326" s="112"/>
      <c r="AD326" s="112"/>
      <c r="AE326" s="112"/>
      <c r="AF326" s="112"/>
      <c r="AG326" s="112"/>
      <c r="AH326" s="112"/>
      <c r="AI326" s="112"/>
      <c r="AJ326" s="112"/>
      <c r="AK326" s="112"/>
      <c r="AL326" s="113"/>
      <c r="AM326" s="113"/>
      <c r="AN326" s="113"/>
      <c r="AO326" s="113"/>
      <c r="AP326" s="113"/>
      <c r="AQ326" s="113"/>
      <c r="AR326" s="113"/>
      <c r="AS326" s="113"/>
      <c r="AT326" s="113"/>
      <c r="AU326" s="113"/>
      <c r="AV326" s="113"/>
      <c r="AW326" s="113"/>
      <c r="AX326" s="113"/>
      <c r="AY326" s="113"/>
      <c r="AZ326" s="113"/>
      <c r="BA326" s="113"/>
      <c r="BB326" s="113"/>
      <c r="BC326" s="113"/>
      <c r="BD326" s="113"/>
      <c r="BE326" s="113"/>
      <c r="BF326" s="113"/>
      <c r="BG326" s="113"/>
      <c r="BH326" s="113"/>
      <c r="BI326" s="113"/>
      <c r="BJ326" s="113"/>
      <c r="BK326" s="113"/>
      <c r="BL326" s="113"/>
      <c r="BM326" s="113"/>
      <c r="BN326" s="113"/>
      <c r="BO326" s="113"/>
      <c r="BP326" s="113"/>
      <c r="BQ326" s="113"/>
      <c r="BR326" s="113"/>
      <c r="BS326" s="113"/>
      <c r="BT326" s="113"/>
      <c r="BU326" s="113"/>
      <c r="BV326" s="113"/>
      <c r="BW326" s="113"/>
      <c r="BX326" s="113"/>
      <c r="BY326" s="113"/>
      <c r="BZ326" s="113"/>
      <c r="CA326" s="113"/>
      <c r="CB326" s="113"/>
      <c r="CC326" s="113"/>
      <c r="CD326" s="113"/>
      <c r="CE326" s="113"/>
      <c r="CF326" s="113"/>
      <c r="CG326" s="113"/>
      <c r="CH326" s="113"/>
      <c r="CI326" s="113"/>
      <c r="CJ326" s="113"/>
      <c r="CK326" s="113"/>
      <c r="CL326" s="113"/>
      <c r="CM326" s="113"/>
      <c r="CN326" s="113"/>
      <c r="CO326" s="113"/>
      <c r="CP326" s="113"/>
      <c r="CQ326" s="113"/>
      <c r="CR326" s="113"/>
      <c r="CS326" s="113"/>
      <c r="CT326" s="113"/>
      <c r="CU326" s="113"/>
      <c r="CV326" s="113"/>
      <c r="CW326" s="113"/>
      <c r="CX326" s="113"/>
      <c r="CY326" s="113"/>
    </row>
    <row r="327" spans="24:103" s="64" customFormat="1" ht="14" x14ac:dyDescent="0.15">
      <c r="X327" s="63"/>
      <c r="Y327" s="112"/>
      <c r="Z327" s="112"/>
      <c r="AA327" s="112"/>
      <c r="AB327" s="112"/>
      <c r="AC327" s="112"/>
      <c r="AD327" s="112"/>
      <c r="AE327" s="112"/>
      <c r="AF327" s="112"/>
      <c r="AG327" s="112"/>
      <c r="AH327" s="112"/>
      <c r="AI327" s="112"/>
      <c r="AJ327" s="112"/>
      <c r="AK327" s="112"/>
      <c r="AL327" s="113"/>
      <c r="AM327" s="113"/>
      <c r="AN327" s="113"/>
      <c r="AO327" s="113"/>
      <c r="AP327" s="113"/>
      <c r="AQ327" s="113"/>
      <c r="AR327" s="113"/>
      <c r="AS327" s="113"/>
      <c r="AT327" s="113"/>
      <c r="AU327" s="113"/>
      <c r="AV327" s="113"/>
      <c r="AW327" s="113"/>
      <c r="AX327" s="113"/>
      <c r="AY327" s="113"/>
      <c r="AZ327" s="113"/>
      <c r="BA327" s="113"/>
      <c r="BB327" s="113"/>
      <c r="BC327" s="113"/>
      <c r="BD327" s="113"/>
      <c r="BE327" s="113"/>
      <c r="BF327" s="113"/>
      <c r="BG327" s="113"/>
      <c r="BH327" s="113"/>
      <c r="BI327" s="113"/>
      <c r="BJ327" s="113"/>
      <c r="BK327" s="113"/>
      <c r="BL327" s="113"/>
      <c r="BM327" s="113"/>
      <c r="BN327" s="113"/>
      <c r="BO327" s="113"/>
      <c r="BP327" s="113"/>
      <c r="BQ327" s="113"/>
      <c r="BR327" s="113"/>
      <c r="BS327" s="113"/>
      <c r="BT327" s="113"/>
      <c r="BU327" s="113"/>
      <c r="BV327" s="113"/>
      <c r="BW327" s="113"/>
      <c r="BX327" s="113"/>
      <c r="BY327" s="113"/>
      <c r="BZ327" s="113"/>
      <c r="CA327" s="113"/>
      <c r="CB327" s="113"/>
      <c r="CC327" s="113"/>
      <c r="CD327" s="113"/>
      <c r="CE327" s="113"/>
      <c r="CF327" s="113"/>
      <c r="CG327" s="113"/>
      <c r="CH327" s="113"/>
      <c r="CI327" s="113"/>
      <c r="CJ327" s="113"/>
      <c r="CK327" s="113"/>
      <c r="CL327" s="113"/>
      <c r="CM327" s="113"/>
      <c r="CN327" s="113"/>
      <c r="CO327" s="113"/>
      <c r="CP327" s="113"/>
      <c r="CQ327" s="113"/>
      <c r="CR327" s="113"/>
      <c r="CS327" s="113"/>
      <c r="CT327" s="113"/>
      <c r="CU327" s="113"/>
      <c r="CV327" s="113"/>
      <c r="CW327" s="113"/>
      <c r="CX327" s="113"/>
      <c r="CY327" s="113"/>
    </row>
    <row r="328" spans="24:103" s="64" customFormat="1" ht="14" x14ac:dyDescent="0.15">
      <c r="X328" s="63"/>
      <c r="Y328" s="112"/>
      <c r="Z328" s="112"/>
      <c r="AA328" s="112"/>
      <c r="AB328" s="112"/>
      <c r="AC328" s="112"/>
      <c r="AD328" s="112"/>
      <c r="AE328" s="112"/>
      <c r="AF328" s="112"/>
      <c r="AG328" s="112"/>
      <c r="AH328" s="112"/>
      <c r="AI328" s="112"/>
      <c r="AJ328" s="112"/>
      <c r="AK328" s="112"/>
      <c r="AL328" s="113"/>
      <c r="AM328" s="113"/>
      <c r="AN328" s="113"/>
      <c r="AO328" s="113"/>
      <c r="AP328" s="113"/>
      <c r="AQ328" s="113"/>
      <c r="AR328" s="113"/>
      <c r="AS328" s="113"/>
      <c r="AT328" s="113"/>
      <c r="AU328" s="113"/>
      <c r="AV328" s="113"/>
      <c r="AW328" s="113"/>
      <c r="AX328" s="113"/>
      <c r="AY328" s="113"/>
      <c r="AZ328" s="113"/>
      <c r="BA328" s="113"/>
      <c r="BB328" s="113"/>
      <c r="BC328" s="113"/>
      <c r="BD328" s="113"/>
      <c r="BE328" s="113"/>
      <c r="BF328" s="113"/>
      <c r="BG328" s="113"/>
      <c r="BH328" s="113"/>
      <c r="BI328" s="113"/>
      <c r="BJ328" s="113"/>
      <c r="BK328" s="113"/>
      <c r="BL328" s="113"/>
      <c r="BM328" s="113"/>
      <c r="BN328" s="113"/>
      <c r="BO328" s="113"/>
      <c r="BP328" s="113"/>
      <c r="BQ328" s="113"/>
      <c r="BR328" s="113"/>
      <c r="BS328" s="113"/>
      <c r="BT328" s="113"/>
      <c r="BU328" s="113"/>
      <c r="BV328" s="113"/>
      <c r="BW328" s="113"/>
      <c r="BX328" s="113"/>
      <c r="BY328" s="113"/>
      <c r="BZ328" s="113"/>
      <c r="CA328" s="113"/>
      <c r="CB328" s="113"/>
      <c r="CC328" s="113"/>
      <c r="CD328" s="113"/>
      <c r="CE328" s="113"/>
      <c r="CF328" s="113"/>
      <c r="CG328" s="113"/>
      <c r="CH328" s="113"/>
      <c r="CI328" s="113"/>
      <c r="CJ328" s="113"/>
      <c r="CK328" s="113"/>
      <c r="CL328" s="113"/>
      <c r="CM328" s="113"/>
      <c r="CN328" s="113"/>
      <c r="CO328" s="113"/>
      <c r="CP328" s="113"/>
      <c r="CQ328" s="113"/>
      <c r="CR328" s="113"/>
      <c r="CS328" s="113"/>
      <c r="CT328" s="113"/>
      <c r="CU328" s="113"/>
      <c r="CV328" s="113"/>
      <c r="CW328" s="113"/>
      <c r="CX328" s="113"/>
      <c r="CY328" s="113"/>
    </row>
    <row r="329" spans="24:103" s="64" customFormat="1" ht="14" x14ac:dyDescent="0.15">
      <c r="X329" s="63"/>
      <c r="Y329" s="112"/>
      <c r="Z329" s="112"/>
      <c r="AA329" s="112"/>
      <c r="AB329" s="112"/>
      <c r="AC329" s="112"/>
      <c r="AD329" s="112"/>
      <c r="AE329" s="112"/>
      <c r="AF329" s="112"/>
      <c r="AG329" s="112"/>
      <c r="AH329" s="112"/>
      <c r="AI329" s="112"/>
      <c r="AJ329" s="112"/>
      <c r="AK329" s="112"/>
      <c r="AL329" s="113"/>
      <c r="AM329" s="113"/>
      <c r="AN329" s="113"/>
      <c r="AO329" s="113"/>
      <c r="AP329" s="113"/>
      <c r="AQ329" s="113"/>
      <c r="AR329" s="113"/>
      <c r="AS329" s="113"/>
      <c r="AT329" s="113"/>
      <c r="AU329" s="113"/>
      <c r="AV329" s="113"/>
      <c r="AW329" s="113"/>
      <c r="AX329" s="113"/>
      <c r="AY329" s="113"/>
      <c r="AZ329" s="113"/>
      <c r="BA329" s="113"/>
      <c r="BB329" s="113"/>
      <c r="BC329" s="113"/>
      <c r="BD329" s="113"/>
      <c r="BE329" s="113"/>
      <c r="BF329" s="113"/>
      <c r="BG329" s="113"/>
      <c r="BH329" s="113"/>
      <c r="BI329" s="113"/>
      <c r="BJ329" s="113"/>
      <c r="BK329" s="113"/>
      <c r="BL329" s="113"/>
      <c r="BM329" s="113"/>
      <c r="BN329" s="113"/>
      <c r="BO329" s="113"/>
      <c r="BP329" s="113"/>
      <c r="BQ329" s="113"/>
      <c r="BR329" s="113"/>
      <c r="BS329" s="113"/>
      <c r="BT329" s="113"/>
      <c r="BU329" s="113"/>
      <c r="BV329" s="113"/>
      <c r="BW329" s="113"/>
      <c r="BX329" s="113"/>
      <c r="BY329" s="113"/>
      <c r="BZ329" s="113"/>
      <c r="CA329" s="113"/>
      <c r="CB329" s="113"/>
      <c r="CC329" s="113"/>
      <c r="CD329" s="113"/>
      <c r="CE329" s="113"/>
      <c r="CF329" s="113"/>
      <c r="CG329" s="113"/>
      <c r="CH329" s="113"/>
      <c r="CI329" s="113"/>
      <c r="CJ329" s="113"/>
      <c r="CK329" s="113"/>
      <c r="CL329" s="113"/>
      <c r="CM329" s="113"/>
      <c r="CN329" s="113"/>
      <c r="CO329" s="113"/>
      <c r="CP329" s="113"/>
      <c r="CQ329" s="113"/>
      <c r="CR329" s="113"/>
      <c r="CS329" s="113"/>
      <c r="CT329" s="113"/>
      <c r="CU329" s="113"/>
      <c r="CV329" s="113"/>
      <c r="CW329" s="113"/>
      <c r="CX329" s="113"/>
      <c r="CY329" s="113"/>
    </row>
    <row r="330" spans="24:103" s="64" customFormat="1" ht="14" x14ac:dyDescent="0.15">
      <c r="X330" s="63"/>
      <c r="Y330" s="112"/>
      <c r="Z330" s="112"/>
      <c r="AA330" s="112"/>
      <c r="AB330" s="112"/>
      <c r="AC330" s="112"/>
      <c r="AD330" s="112"/>
      <c r="AE330" s="112"/>
      <c r="AF330" s="112"/>
      <c r="AG330" s="112"/>
      <c r="AH330" s="112"/>
      <c r="AI330" s="112"/>
      <c r="AJ330" s="112"/>
      <c r="AK330" s="112"/>
      <c r="AL330" s="113"/>
      <c r="AM330" s="113"/>
      <c r="AN330" s="113"/>
      <c r="AO330" s="113"/>
      <c r="AP330" s="113"/>
      <c r="AQ330" s="113"/>
      <c r="AR330" s="113"/>
      <c r="AS330" s="113"/>
      <c r="AT330" s="113"/>
      <c r="AU330" s="113"/>
      <c r="AV330" s="113"/>
      <c r="AW330" s="113"/>
      <c r="AX330" s="113"/>
      <c r="AY330" s="113"/>
      <c r="AZ330" s="113"/>
      <c r="BA330" s="113"/>
      <c r="BB330" s="113"/>
      <c r="BC330" s="113"/>
      <c r="BD330" s="113"/>
      <c r="BE330" s="113"/>
      <c r="BF330" s="113"/>
      <c r="BG330" s="113"/>
      <c r="BH330" s="113"/>
      <c r="BI330" s="113"/>
      <c r="BJ330" s="113"/>
      <c r="BK330" s="113"/>
      <c r="BL330" s="113"/>
      <c r="BM330" s="113"/>
      <c r="BN330" s="113"/>
      <c r="BO330" s="113"/>
      <c r="BP330" s="113"/>
      <c r="BQ330" s="113"/>
      <c r="BR330" s="113"/>
      <c r="BS330" s="113"/>
      <c r="BT330" s="113"/>
      <c r="BU330" s="113"/>
      <c r="BV330" s="113"/>
      <c r="BW330" s="113"/>
      <c r="BX330" s="113"/>
      <c r="BY330" s="113"/>
      <c r="BZ330" s="113"/>
      <c r="CA330" s="113"/>
      <c r="CB330" s="113"/>
      <c r="CC330" s="113"/>
      <c r="CD330" s="113"/>
      <c r="CE330" s="113"/>
      <c r="CF330" s="113"/>
      <c r="CG330" s="113"/>
      <c r="CH330" s="113"/>
      <c r="CI330" s="113"/>
      <c r="CJ330" s="113"/>
      <c r="CK330" s="113"/>
      <c r="CL330" s="113"/>
      <c r="CM330" s="113"/>
      <c r="CN330" s="113"/>
      <c r="CO330" s="113"/>
      <c r="CP330" s="113"/>
      <c r="CQ330" s="113"/>
      <c r="CR330" s="113"/>
      <c r="CS330" s="113"/>
      <c r="CT330" s="113"/>
      <c r="CU330" s="113"/>
      <c r="CV330" s="113"/>
      <c r="CW330" s="113"/>
      <c r="CX330" s="113"/>
      <c r="CY330" s="113"/>
    </row>
    <row r="331" spans="24:103" s="64" customFormat="1" ht="14" x14ac:dyDescent="0.15">
      <c r="X331" s="63"/>
      <c r="Y331" s="112"/>
      <c r="Z331" s="112"/>
      <c r="AA331" s="112"/>
      <c r="AB331" s="112"/>
      <c r="AC331" s="112"/>
      <c r="AD331" s="112"/>
      <c r="AE331" s="112"/>
      <c r="AF331" s="112"/>
      <c r="AG331" s="112"/>
      <c r="AH331" s="112"/>
      <c r="AI331" s="112"/>
      <c r="AJ331" s="112"/>
      <c r="AK331" s="112"/>
      <c r="AL331" s="113"/>
      <c r="AM331" s="113"/>
      <c r="AN331" s="113"/>
      <c r="AO331" s="113"/>
      <c r="AP331" s="113"/>
      <c r="AQ331" s="113"/>
      <c r="AR331" s="113"/>
      <c r="AS331" s="113"/>
      <c r="AT331" s="113"/>
      <c r="AU331" s="113"/>
      <c r="AV331" s="113"/>
      <c r="AW331" s="113"/>
      <c r="AX331" s="113"/>
      <c r="AY331" s="113"/>
      <c r="AZ331" s="113"/>
      <c r="BA331" s="113"/>
      <c r="BB331" s="113"/>
      <c r="BC331" s="113"/>
      <c r="BD331" s="113"/>
      <c r="BE331" s="113"/>
      <c r="BF331" s="113"/>
      <c r="BG331" s="113"/>
      <c r="BH331" s="113"/>
      <c r="BI331" s="113"/>
      <c r="BJ331" s="113"/>
      <c r="BK331" s="113"/>
      <c r="BL331" s="113"/>
      <c r="BM331" s="113"/>
      <c r="BN331" s="113"/>
      <c r="BO331" s="113"/>
      <c r="BP331" s="113"/>
      <c r="BQ331" s="113"/>
      <c r="BR331" s="113"/>
      <c r="BS331" s="113"/>
      <c r="BT331" s="113"/>
      <c r="BU331" s="113"/>
      <c r="BV331" s="113"/>
      <c r="BW331" s="113"/>
      <c r="BX331" s="113"/>
      <c r="BY331" s="113"/>
      <c r="BZ331" s="113"/>
      <c r="CA331" s="113"/>
      <c r="CB331" s="113"/>
      <c r="CC331" s="113"/>
      <c r="CD331" s="113"/>
      <c r="CE331" s="113"/>
      <c r="CF331" s="113"/>
      <c r="CG331" s="113"/>
      <c r="CH331" s="113"/>
      <c r="CI331" s="113"/>
      <c r="CJ331" s="113"/>
      <c r="CK331" s="113"/>
      <c r="CL331" s="113"/>
      <c r="CM331" s="113"/>
      <c r="CN331" s="113"/>
      <c r="CO331" s="113"/>
      <c r="CP331" s="113"/>
      <c r="CQ331" s="113"/>
      <c r="CR331" s="113"/>
      <c r="CS331" s="113"/>
      <c r="CT331" s="113"/>
      <c r="CU331" s="113"/>
      <c r="CV331" s="113"/>
      <c r="CW331" s="113"/>
      <c r="CX331" s="113"/>
      <c r="CY331" s="113"/>
    </row>
    <row r="332" spans="24:103" s="64" customFormat="1" ht="14" x14ac:dyDescent="0.15">
      <c r="X332" s="63"/>
      <c r="Y332" s="112"/>
      <c r="Z332" s="112"/>
      <c r="AA332" s="112"/>
      <c r="AB332" s="112"/>
      <c r="AC332" s="112"/>
      <c r="AD332" s="112"/>
      <c r="AE332" s="112"/>
      <c r="AF332" s="112"/>
      <c r="AG332" s="112"/>
      <c r="AH332" s="112"/>
      <c r="AI332" s="112"/>
      <c r="AJ332" s="112"/>
      <c r="AK332" s="112"/>
      <c r="AL332" s="113"/>
      <c r="AM332" s="113"/>
      <c r="AN332" s="113"/>
      <c r="AO332" s="113"/>
      <c r="AP332" s="113"/>
      <c r="AQ332" s="113"/>
      <c r="AR332" s="113"/>
      <c r="AS332" s="113"/>
      <c r="AT332" s="113"/>
      <c r="AU332" s="113"/>
      <c r="AV332" s="113"/>
      <c r="AW332" s="113"/>
      <c r="AX332" s="113"/>
      <c r="AY332" s="113"/>
      <c r="AZ332" s="113"/>
      <c r="BA332" s="113"/>
      <c r="BB332" s="113"/>
      <c r="BC332" s="113"/>
      <c r="BD332" s="113"/>
      <c r="BE332" s="113"/>
      <c r="BF332" s="113"/>
      <c r="BG332" s="113"/>
      <c r="BH332" s="113"/>
      <c r="BI332" s="113"/>
      <c r="BJ332" s="113"/>
      <c r="BK332" s="113"/>
      <c r="BL332" s="113"/>
      <c r="BM332" s="113"/>
      <c r="BN332" s="113"/>
      <c r="BO332" s="113"/>
      <c r="BP332" s="113"/>
      <c r="BQ332" s="113"/>
      <c r="BR332" s="113"/>
      <c r="BS332" s="113"/>
      <c r="BT332" s="113"/>
      <c r="BU332" s="113"/>
      <c r="BV332" s="113"/>
      <c r="BW332" s="113"/>
      <c r="BX332" s="113"/>
      <c r="BY332" s="113"/>
      <c r="BZ332" s="113"/>
      <c r="CA332" s="113"/>
      <c r="CB332" s="113"/>
      <c r="CC332" s="113"/>
      <c r="CD332" s="113"/>
      <c r="CE332" s="113"/>
      <c r="CF332" s="113"/>
      <c r="CG332" s="113"/>
      <c r="CH332" s="113"/>
      <c r="CI332" s="113"/>
      <c r="CJ332" s="113"/>
      <c r="CK332" s="113"/>
      <c r="CL332" s="113"/>
      <c r="CM332" s="113"/>
      <c r="CN332" s="113"/>
      <c r="CO332" s="113"/>
      <c r="CP332" s="113"/>
      <c r="CQ332" s="113"/>
      <c r="CR332" s="113"/>
      <c r="CS332" s="113"/>
      <c r="CT332" s="113"/>
      <c r="CU332" s="113"/>
      <c r="CV332" s="113"/>
      <c r="CW332" s="113"/>
      <c r="CX332" s="113"/>
      <c r="CY332" s="113"/>
    </row>
    <row r="333" spans="24:103" s="64" customFormat="1" ht="14" x14ac:dyDescent="0.15">
      <c r="X333" s="63"/>
      <c r="Y333" s="112"/>
      <c r="Z333" s="112"/>
      <c r="AA333" s="112"/>
      <c r="AB333" s="112"/>
      <c r="AC333" s="112"/>
      <c r="AD333" s="112"/>
      <c r="AE333" s="112"/>
      <c r="AF333" s="112"/>
      <c r="AG333" s="112"/>
      <c r="AH333" s="112"/>
      <c r="AI333" s="112"/>
      <c r="AJ333" s="112"/>
      <c r="AK333" s="112"/>
      <c r="AL333" s="113"/>
      <c r="AM333" s="113"/>
      <c r="AN333" s="113"/>
      <c r="AO333" s="113"/>
      <c r="AP333" s="113"/>
      <c r="AQ333" s="113"/>
      <c r="AR333" s="113"/>
      <c r="AS333" s="113"/>
      <c r="AT333" s="113"/>
      <c r="AU333" s="113"/>
      <c r="AV333" s="113"/>
      <c r="AW333" s="113"/>
      <c r="AX333" s="113"/>
      <c r="AY333" s="113"/>
      <c r="AZ333" s="113"/>
      <c r="BA333" s="113"/>
      <c r="BB333" s="113"/>
      <c r="BC333" s="113"/>
      <c r="BD333" s="113"/>
      <c r="BE333" s="113"/>
      <c r="BF333" s="113"/>
      <c r="BG333" s="113"/>
      <c r="BH333" s="113"/>
      <c r="BI333" s="113"/>
      <c r="BJ333" s="113"/>
      <c r="BK333" s="113"/>
      <c r="BL333" s="113"/>
      <c r="BM333" s="113"/>
      <c r="BN333" s="113"/>
      <c r="BO333" s="113"/>
      <c r="BP333" s="113"/>
      <c r="BQ333" s="113"/>
      <c r="BR333" s="113"/>
      <c r="BS333" s="113"/>
      <c r="BT333" s="113"/>
      <c r="BU333" s="113"/>
      <c r="BV333" s="113"/>
      <c r="BW333" s="113"/>
      <c r="BX333" s="113"/>
      <c r="BY333" s="113"/>
      <c r="BZ333" s="113"/>
      <c r="CA333" s="113"/>
      <c r="CB333" s="113"/>
      <c r="CC333" s="113"/>
      <c r="CD333" s="113"/>
      <c r="CE333" s="113"/>
      <c r="CF333" s="113"/>
      <c r="CG333" s="113"/>
      <c r="CH333" s="113"/>
      <c r="CI333" s="113"/>
      <c r="CJ333" s="113"/>
      <c r="CK333" s="113"/>
      <c r="CL333" s="113"/>
      <c r="CM333" s="113"/>
      <c r="CN333" s="113"/>
      <c r="CO333" s="113"/>
      <c r="CP333" s="113"/>
      <c r="CQ333" s="113"/>
      <c r="CR333" s="113"/>
      <c r="CS333" s="113"/>
      <c r="CT333" s="113"/>
      <c r="CU333" s="113"/>
      <c r="CV333" s="113"/>
      <c r="CW333" s="113"/>
      <c r="CX333" s="113"/>
      <c r="CY333" s="113"/>
    </row>
    <row r="334" spans="24:103" s="64" customFormat="1" ht="14" x14ac:dyDescent="0.15">
      <c r="X334" s="63"/>
      <c r="Y334" s="112"/>
      <c r="Z334" s="112"/>
      <c r="AA334" s="112"/>
      <c r="AB334" s="112"/>
      <c r="AC334" s="112"/>
      <c r="AD334" s="112"/>
      <c r="AE334" s="112"/>
      <c r="AF334" s="112"/>
      <c r="AG334" s="112"/>
      <c r="AH334" s="112"/>
      <c r="AI334" s="112"/>
      <c r="AJ334" s="112"/>
      <c r="AK334" s="112"/>
      <c r="AL334" s="113"/>
      <c r="AM334" s="113"/>
      <c r="AN334" s="113"/>
      <c r="AO334" s="113"/>
      <c r="AP334" s="113"/>
      <c r="AQ334" s="113"/>
      <c r="AR334" s="113"/>
      <c r="AS334" s="113"/>
      <c r="AT334" s="113"/>
      <c r="AU334" s="113"/>
      <c r="AV334" s="113"/>
      <c r="AW334" s="113"/>
      <c r="AX334" s="113"/>
      <c r="AY334" s="113"/>
      <c r="AZ334" s="113"/>
      <c r="BA334" s="113"/>
      <c r="BB334" s="113"/>
      <c r="BC334" s="113"/>
      <c r="BD334" s="113"/>
      <c r="BE334" s="113"/>
      <c r="BF334" s="113"/>
      <c r="BG334" s="113"/>
      <c r="BH334" s="113"/>
      <c r="BI334" s="113"/>
      <c r="BJ334" s="113"/>
      <c r="BK334" s="113"/>
      <c r="BL334" s="113"/>
      <c r="BM334" s="113"/>
      <c r="BN334" s="113"/>
      <c r="BO334" s="113"/>
      <c r="BP334" s="113"/>
      <c r="BQ334" s="113"/>
      <c r="BR334" s="113"/>
      <c r="BS334" s="113"/>
      <c r="BT334" s="113"/>
      <c r="BU334" s="113"/>
      <c r="BV334" s="113"/>
      <c r="BW334" s="113"/>
      <c r="BX334" s="113"/>
      <c r="BY334" s="113"/>
      <c r="BZ334" s="113"/>
      <c r="CA334" s="113"/>
      <c r="CB334" s="113"/>
      <c r="CC334" s="113"/>
      <c r="CD334" s="113"/>
      <c r="CE334" s="113"/>
      <c r="CF334" s="113"/>
      <c r="CG334" s="113"/>
      <c r="CH334" s="113"/>
      <c r="CI334" s="113"/>
      <c r="CJ334" s="113"/>
      <c r="CK334" s="113"/>
      <c r="CL334" s="113"/>
      <c r="CM334" s="113"/>
      <c r="CN334" s="113"/>
      <c r="CO334" s="113"/>
      <c r="CP334" s="113"/>
      <c r="CQ334" s="113"/>
      <c r="CR334" s="113"/>
      <c r="CS334" s="113"/>
      <c r="CT334" s="113"/>
      <c r="CU334" s="113"/>
      <c r="CV334" s="113"/>
      <c r="CW334" s="113"/>
      <c r="CX334" s="113"/>
      <c r="CY334" s="113"/>
    </row>
    <row r="335" spans="24:103" s="64" customFormat="1" ht="14" x14ac:dyDescent="0.15">
      <c r="X335" s="63"/>
      <c r="Y335" s="112"/>
      <c r="Z335" s="112"/>
      <c r="AA335" s="112"/>
      <c r="AB335" s="112"/>
      <c r="AC335" s="112"/>
      <c r="AD335" s="112"/>
      <c r="AE335" s="112"/>
      <c r="AF335" s="112"/>
      <c r="AG335" s="112"/>
      <c r="AH335" s="112"/>
      <c r="AI335" s="112"/>
      <c r="AJ335" s="112"/>
      <c r="AK335" s="112"/>
      <c r="AL335" s="113"/>
      <c r="AM335" s="113"/>
      <c r="AN335" s="113"/>
      <c r="AO335" s="113"/>
      <c r="AP335" s="113"/>
      <c r="AQ335" s="113"/>
      <c r="AR335" s="113"/>
      <c r="AS335" s="113"/>
      <c r="AT335" s="113"/>
      <c r="AU335" s="113"/>
      <c r="AV335" s="113"/>
      <c r="AW335" s="113"/>
      <c r="AX335" s="113"/>
      <c r="AY335" s="113"/>
      <c r="AZ335" s="113"/>
      <c r="BA335" s="113"/>
      <c r="BB335" s="113"/>
      <c r="BC335" s="113"/>
      <c r="BD335" s="113"/>
      <c r="BE335" s="113"/>
      <c r="BF335" s="113"/>
      <c r="BG335" s="113"/>
      <c r="BH335" s="113"/>
      <c r="BI335" s="113"/>
      <c r="BJ335" s="113"/>
      <c r="BK335" s="113"/>
      <c r="BL335" s="113"/>
      <c r="BM335" s="113"/>
      <c r="BN335" s="113"/>
      <c r="BO335" s="113"/>
      <c r="BP335" s="113"/>
      <c r="BQ335" s="113"/>
      <c r="BR335" s="113"/>
      <c r="BS335" s="113"/>
      <c r="BT335" s="113"/>
      <c r="BU335" s="113"/>
      <c r="BV335" s="113"/>
      <c r="BW335" s="113"/>
      <c r="BX335" s="113"/>
      <c r="BY335" s="113"/>
      <c r="BZ335" s="113"/>
      <c r="CA335" s="113"/>
      <c r="CB335" s="113"/>
      <c r="CC335" s="113"/>
      <c r="CD335" s="113"/>
      <c r="CE335" s="113"/>
      <c r="CF335" s="113"/>
      <c r="CG335" s="113"/>
      <c r="CH335" s="113"/>
      <c r="CI335" s="113"/>
      <c r="CJ335" s="113"/>
      <c r="CK335" s="113"/>
      <c r="CL335" s="113"/>
      <c r="CM335" s="113"/>
      <c r="CN335" s="113"/>
      <c r="CO335" s="113"/>
      <c r="CP335" s="113"/>
      <c r="CQ335" s="113"/>
      <c r="CR335" s="113"/>
      <c r="CS335" s="113"/>
      <c r="CT335" s="113"/>
      <c r="CU335" s="113"/>
      <c r="CV335" s="113"/>
      <c r="CW335" s="113"/>
      <c r="CX335" s="113"/>
      <c r="CY335" s="113"/>
    </row>
    <row r="336" spans="24:103" s="64" customFormat="1" ht="14" x14ac:dyDescent="0.15">
      <c r="X336" s="63"/>
      <c r="Y336" s="112"/>
      <c r="Z336" s="112"/>
      <c r="AA336" s="112"/>
      <c r="AB336" s="112"/>
      <c r="AC336" s="112"/>
      <c r="AD336" s="112"/>
      <c r="AE336" s="112"/>
      <c r="AF336" s="112"/>
      <c r="AG336" s="112"/>
      <c r="AH336" s="112"/>
      <c r="AI336" s="112"/>
      <c r="AJ336" s="112"/>
      <c r="AK336" s="112"/>
      <c r="AL336" s="113"/>
      <c r="AM336" s="113"/>
      <c r="AN336" s="113"/>
      <c r="AO336" s="113"/>
      <c r="AP336" s="113"/>
      <c r="AQ336" s="113"/>
      <c r="AR336" s="113"/>
      <c r="AS336" s="113"/>
      <c r="AT336" s="113"/>
      <c r="AU336" s="113"/>
      <c r="AV336" s="113"/>
      <c r="AW336" s="113"/>
      <c r="AX336" s="113"/>
      <c r="AY336" s="113"/>
      <c r="AZ336" s="113"/>
      <c r="BA336" s="113"/>
      <c r="BB336" s="113"/>
      <c r="BC336" s="113"/>
      <c r="BD336" s="113"/>
      <c r="BE336" s="113"/>
      <c r="BF336" s="113"/>
      <c r="BG336" s="113"/>
      <c r="BH336" s="113"/>
      <c r="BI336" s="113"/>
      <c r="BJ336" s="113"/>
      <c r="BK336" s="113"/>
      <c r="BL336" s="113"/>
      <c r="BM336" s="113"/>
      <c r="BN336" s="113"/>
      <c r="BO336" s="113"/>
      <c r="BP336" s="113"/>
      <c r="BQ336" s="113"/>
      <c r="BR336" s="113"/>
      <c r="BS336" s="113"/>
      <c r="BT336" s="113"/>
      <c r="BU336" s="113"/>
      <c r="BV336" s="113"/>
      <c r="BW336" s="113"/>
      <c r="BX336" s="113"/>
      <c r="BY336" s="113"/>
      <c r="BZ336" s="113"/>
      <c r="CA336" s="113"/>
      <c r="CB336" s="113"/>
      <c r="CC336" s="113"/>
      <c r="CD336" s="113"/>
      <c r="CE336" s="113"/>
      <c r="CF336" s="113"/>
      <c r="CG336" s="113"/>
      <c r="CH336" s="113"/>
      <c r="CI336" s="113"/>
      <c r="CJ336" s="113"/>
      <c r="CK336" s="113"/>
      <c r="CL336" s="113"/>
      <c r="CM336" s="113"/>
      <c r="CN336" s="113"/>
      <c r="CO336" s="113"/>
      <c r="CP336" s="113"/>
      <c r="CQ336" s="113"/>
      <c r="CR336" s="113"/>
      <c r="CS336" s="113"/>
      <c r="CT336" s="113"/>
      <c r="CU336" s="113"/>
      <c r="CV336" s="113"/>
      <c r="CW336" s="113"/>
      <c r="CX336" s="113"/>
      <c r="CY336" s="113"/>
    </row>
    <row r="337" spans="24:103" s="64" customFormat="1" ht="14" x14ac:dyDescent="0.15">
      <c r="X337" s="63"/>
      <c r="Y337" s="112"/>
      <c r="Z337" s="112"/>
      <c r="AA337" s="112"/>
      <c r="AB337" s="112"/>
      <c r="AC337" s="112"/>
      <c r="AD337" s="112"/>
      <c r="AE337" s="112"/>
      <c r="AF337" s="112"/>
      <c r="AG337" s="112"/>
      <c r="AH337" s="112"/>
      <c r="AI337" s="112"/>
      <c r="AJ337" s="112"/>
      <c r="AK337" s="112"/>
      <c r="AL337" s="113"/>
      <c r="AM337" s="113"/>
      <c r="AN337" s="113"/>
      <c r="AO337" s="113"/>
      <c r="AP337" s="113"/>
      <c r="AQ337" s="113"/>
      <c r="AR337" s="113"/>
      <c r="AS337" s="113"/>
      <c r="AT337" s="113"/>
      <c r="AU337" s="113"/>
      <c r="AV337" s="113"/>
      <c r="AW337" s="113"/>
      <c r="AX337" s="113"/>
      <c r="AY337" s="113"/>
      <c r="AZ337" s="113"/>
      <c r="BA337" s="113"/>
      <c r="BB337" s="113"/>
      <c r="BC337" s="113"/>
      <c r="BD337" s="113"/>
      <c r="BE337" s="113"/>
      <c r="BF337" s="113"/>
      <c r="BG337" s="113"/>
      <c r="BH337" s="113"/>
      <c r="BI337" s="113"/>
      <c r="BJ337" s="113"/>
      <c r="BK337" s="113"/>
      <c r="BL337" s="113"/>
      <c r="BM337" s="113"/>
      <c r="BN337" s="113"/>
      <c r="BO337" s="113"/>
      <c r="BP337" s="113"/>
      <c r="BQ337" s="113"/>
      <c r="BR337" s="113"/>
      <c r="BS337" s="113"/>
      <c r="BT337" s="113"/>
      <c r="BU337" s="113"/>
      <c r="BV337" s="113"/>
      <c r="BW337" s="113"/>
      <c r="BX337" s="113"/>
      <c r="BY337" s="113"/>
      <c r="BZ337" s="113"/>
      <c r="CA337" s="113"/>
      <c r="CB337" s="113"/>
      <c r="CC337" s="113"/>
      <c r="CD337" s="113"/>
      <c r="CE337" s="113"/>
      <c r="CF337" s="113"/>
      <c r="CG337" s="113"/>
      <c r="CH337" s="113"/>
      <c r="CI337" s="113"/>
      <c r="CJ337" s="113"/>
      <c r="CK337" s="113"/>
      <c r="CL337" s="113"/>
      <c r="CM337" s="113"/>
      <c r="CN337" s="113"/>
      <c r="CO337" s="113"/>
      <c r="CP337" s="113"/>
      <c r="CQ337" s="113"/>
      <c r="CR337" s="113"/>
      <c r="CS337" s="113"/>
      <c r="CT337" s="113"/>
      <c r="CU337" s="113"/>
      <c r="CV337" s="113"/>
      <c r="CW337" s="113"/>
      <c r="CX337" s="113"/>
      <c r="CY337" s="113"/>
    </row>
    <row r="338" spans="24:103" s="64" customFormat="1" ht="14" x14ac:dyDescent="0.15">
      <c r="X338" s="63"/>
      <c r="Y338" s="112"/>
      <c r="Z338" s="112"/>
      <c r="AA338" s="112"/>
      <c r="AB338" s="112"/>
      <c r="AC338" s="112"/>
      <c r="AD338" s="112"/>
      <c r="AE338" s="112"/>
      <c r="AF338" s="112"/>
      <c r="AG338" s="112"/>
      <c r="AH338" s="112"/>
      <c r="AI338" s="112"/>
      <c r="AJ338" s="112"/>
      <c r="AK338" s="112"/>
      <c r="AL338" s="113"/>
      <c r="AM338" s="113"/>
      <c r="AN338" s="113"/>
      <c r="AO338" s="113"/>
      <c r="AP338" s="113"/>
      <c r="AQ338" s="113"/>
      <c r="AR338" s="113"/>
      <c r="AS338" s="113"/>
      <c r="AT338" s="113"/>
      <c r="AU338" s="113"/>
      <c r="AV338" s="113"/>
      <c r="AW338" s="113"/>
      <c r="AX338" s="113"/>
      <c r="AY338" s="113"/>
      <c r="AZ338" s="113"/>
      <c r="BA338" s="113"/>
      <c r="BB338" s="113"/>
      <c r="BC338" s="113"/>
      <c r="BD338" s="113"/>
      <c r="BE338" s="113"/>
      <c r="BF338" s="113"/>
      <c r="BG338" s="113"/>
      <c r="BH338" s="113"/>
      <c r="BI338" s="113"/>
      <c r="BJ338" s="113"/>
      <c r="BK338" s="113"/>
      <c r="BL338" s="113"/>
      <c r="BM338" s="113"/>
      <c r="BN338" s="113"/>
      <c r="BO338" s="113"/>
      <c r="BP338" s="113"/>
      <c r="BQ338" s="113"/>
      <c r="BR338" s="113"/>
      <c r="BS338" s="113"/>
      <c r="BT338" s="113"/>
      <c r="BU338" s="113"/>
      <c r="BV338" s="113"/>
      <c r="BW338" s="113"/>
      <c r="BX338" s="113"/>
      <c r="BY338" s="113"/>
      <c r="BZ338" s="113"/>
      <c r="CA338" s="113"/>
      <c r="CB338" s="113"/>
      <c r="CC338" s="113"/>
      <c r="CD338" s="113"/>
      <c r="CE338" s="113"/>
      <c r="CF338" s="113"/>
      <c r="CG338" s="113"/>
      <c r="CH338" s="113"/>
      <c r="CI338" s="113"/>
      <c r="CJ338" s="113"/>
      <c r="CK338" s="113"/>
      <c r="CL338" s="113"/>
      <c r="CM338" s="113"/>
      <c r="CN338" s="113"/>
      <c r="CO338" s="113"/>
      <c r="CP338" s="113"/>
      <c r="CQ338" s="113"/>
      <c r="CR338" s="113"/>
      <c r="CS338" s="113"/>
      <c r="CT338" s="113"/>
      <c r="CU338" s="113"/>
      <c r="CV338" s="113"/>
      <c r="CW338" s="113"/>
      <c r="CX338" s="113"/>
      <c r="CY338" s="113"/>
    </row>
    <row r="339" spans="24:103" s="64" customFormat="1" ht="14" x14ac:dyDescent="0.15">
      <c r="X339" s="63"/>
      <c r="Y339" s="112"/>
      <c r="Z339" s="112"/>
      <c r="AA339" s="112"/>
      <c r="AB339" s="112"/>
      <c r="AC339" s="112"/>
      <c r="AD339" s="112"/>
      <c r="AE339" s="112"/>
      <c r="AF339" s="112"/>
      <c r="AG339" s="112"/>
      <c r="AH339" s="112"/>
      <c r="AI339" s="112"/>
      <c r="AJ339" s="112"/>
      <c r="AK339" s="112"/>
      <c r="AL339" s="113"/>
      <c r="AM339" s="113"/>
      <c r="AN339" s="113"/>
      <c r="AO339" s="113"/>
      <c r="AP339" s="113"/>
      <c r="AQ339" s="113"/>
      <c r="AR339" s="113"/>
      <c r="AS339" s="113"/>
      <c r="AT339" s="113"/>
      <c r="AU339" s="113"/>
      <c r="AV339" s="113"/>
      <c r="AW339" s="113"/>
      <c r="AX339" s="113"/>
      <c r="AY339" s="113"/>
      <c r="AZ339" s="113"/>
      <c r="BA339" s="113"/>
      <c r="BB339" s="113"/>
      <c r="BC339" s="113"/>
      <c r="BD339" s="113"/>
      <c r="BE339" s="113"/>
      <c r="BF339" s="113"/>
      <c r="BG339" s="113"/>
      <c r="BH339" s="113"/>
      <c r="BI339" s="113"/>
      <c r="BJ339" s="113"/>
      <c r="BK339" s="113"/>
      <c r="BL339" s="113"/>
      <c r="BM339" s="113"/>
      <c r="BN339" s="113"/>
      <c r="BO339" s="113"/>
      <c r="BP339" s="113"/>
      <c r="BQ339" s="113"/>
      <c r="BR339" s="113"/>
      <c r="BS339" s="113"/>
      <c r="BT339" s="113"/>
      <c r="BU339" s="113"/>
      <c r="BV339" s="113"/>
      <c r="BW339" s="113"/>
      <c r="BX339" s="113"/>
      <c r="BY339" s="113"/>
      <c r="BZ339" s="113"/>
      <c r="CA339" s="113"/>
      <c r="CB339" s="113"/>
      <c r="CC339" s="113"/>
      <c r="CD339" s="113"/>
      <c r="CE339" s="113"/>
      <c r="CF339" s="113"/>
      <c r="CG339" s="113"/>
      <c r="CH339" s="113"/>
      <c r="CI339" s="113"/>
      <c r="CJ339" s="113"/>
      <c r="CK339" s="113"/>
      <c r="CL339" s="113"/>
      <c r="CM339" s="113"/>
      <c r="CN339" s="113"/>
      <c r="CO339" s="113"/>
      <c r="CP339" s="113"/>
      <c r="CQ339" s="113"/>
      <c r="CR339" s="113"/>
      <c r="CS339" s="113"/>
      <c r="CT339" s="113"/>
      <c r="CU339" s="113"/>
      <c r="CV339" s="113"/>
      <c r="CW339" s="113"/>
      <c r="CX339" s="113"/>
      <c r="CY339" s="113"/>
    </row>
    <row r="340" spans="24:103" s="64" customFormat="1" ht="14" x14ac:dyDescent="0.15">
      <c r="X340" s="63"/>
      <c r="Y340" s="112"/>
      <c r="Z340" s="112"/>
      <c r="AA340" s="112"/>
      <c r="AB340" s="112"/>
      <c r="AC340" s="112"/>
      <c r="AD340" s="112"/>
      <c r="AE340" s="112"/>
      <c r="AF340" s="112"/>
      <c r="AG340" s="112"/>
      <c r="AH340" s="112"/>
      <c r="AI340" s="112"/>
      <c r="AJ340" s="112"/>
      <c r="AK340" s="112"/>
      <c r="AL340" s="113"/>
      <c r="AM340" s="113"/>
      <c r="AN340" s="113"/>
      <c r="AO340" s="113"/>
      <c r="AP340" s="113"/>
      <c r="AQ340" s="113"/>
      <c r="AR340" s="113"/>
      <c r="AS340" s="113"/>
      <c r="AT340" s="113"/>
      <c r="AU340" s="113"/>
      <c r="AV340" s="113"/>
      <c r="AW340" s="113"/>
      <c r="AX340" s="113"/>
      <c r="AY340" s="113"/>
      <c r="AZ340" s="113"/>
      <c r="BA340" s="113"/>
      <c r="BB340" s="113"/>
      <c r="BC340" s="113"/>
      <c r="BD340" s="113"/>
      <c r="BE340" s="113"/>
      <c r="BF340" s="113"/>
      <c r="BG340" s="113"/>
      <c r="BH340" s="113"/>
      <c r="BI340" s="113"/>
      <c r="BJ340" s="113"/>
      <c r="BK340" s="113"/>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3"/>
      <c r="CI340" s="113"/>
      <c r="CJ340" s="113"/>
      <c r="CK340" s="113"/>
      <c r="CL340" s="113"/>
      <c r="CM340" s="113"/>
      <c r="CN340" s="113"/>
      <c r="CO340" s="113"/>
      <c r="CP340" s="113"/>
      <c r="CQ340" s="113"/>
      <c r="CR340" s="113"/>
      <c r="CS340" s="113"/>
      <c r="CT340" s="113"/>
      <c r="CU340" s="113"/>
      <c r="CV340" s="113"/>
      <c r="CW340" s="113"/>
      <c r="CX340" s="113"/>
      <c r="CY340" s="113"/>
    </row>
    <row r="341" spans="24:103" s="64" customFormat="1" ht="14" x14ac:dyDescent="0.15">
      <c r="X341" s="63"/>
      <c r="Y341" s="112"/>
      <c r="Z341" s="112"/>
      <c r="AA341" s="112"/>
      <c r="AB341" s="112"/>
      <c r="AC341" s="112"/>
      <c r="AD341" s="112"/>
      <c r="AE341" s="112"/>
      <c r="AF341" s="112"/>
      <c r="AG341" s="112"/>
      <c r="AH341" s="112"/>
      <c r="AI341" s="112"/>
      <c r="AJ341" s="112"/>
      <c r="AK341" s="112"/>
      <c r="AL341" s="113"/>
      <c r="AM341" s="113"/>
      <c r="AN341" s="113"/>
      <c r="AO341" s="113"/>
      <c r="AP341" s="113"/>
      <c r="AQ341" s="113"/>
      <c r="AR341" s="113"/>
      <c r="AS341" s="113"/>
      <c r="AT341" s="113"/>
      <c r="AU341" s="113"/>
      <c r="AV341" s="113"/>
      <c r="AW341" s="113"/>
      <c r="AX341" s="113"/>
      <c r="AY341" s="113"/>
      <c r="AZ341" s="113"/>
      <c r="BA341" s="113"/>
      <c r="BB341" s="113"/>
      <c r="BC341" s="113"/>
      <c r="BD341" s="113"/>
      <c r="BE341" s="113"/>
      <c r="BF341" s="113"/>
      <c r="BG341" s="113"/>
      <c r="BH341" s="113"/>
      <c r="BI341" s="113"/>
      <c r="BJ341" s="113"/>
      <c r="BK341" s="113"/>
      <c r="BL341" s="113"/>
      <c r="BM341" s="113"/>
      <c r="BN341" s="113"/>
      <c r="BO341" s="113"/>
      <c r="BP341" s="113"/>
      <c r="BQ341" s="113"/>
      <c r="BR341" s="113"/>
      <c r="BS341" s="113"/>
      <c r="BT341" s="113"/>
      <c r="BU341" s="113"/>
      <c r="BV341" s="113"/>
      <c r="BW341" s="113"/>
      <c r="BX341" s="113"/>
      <c r="BY341" s="113"/>
      <c r="BZ341" s="113"/>
      <c r="CA341" s="113"/>
      <c r="CB341" s="113"/>
      <c r="CC341" s="113"/>
      <c r="CD341" s="113"/>
      <c r="CE341" s="113"/>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row>
    <row r="342" spans="24:103" s="64" customFormat="1" ht="14" x14ac:dyDescent="0.15">
      <c r="X342" s="63"/>
      <c r="Y342" s="112"/>
      <c r="Z342" s="112"/>
      <c r="AA342" s="112"/>
      <c r="AB342" s="112"/>
      <c r="AC342" s="112"/>
      <c r="AD342" s="112"/>
      <c r="AE342" s="112"/>
      <c r="AF342" s="112"/>
      <c r="AG342" s="112"/>
      <c r="AH342" s="112"/>
      <c r="AI342" s="112"/>
      <c r="AJ342" s="112"/>
      <c r="AK342" s="112"/>
      <c r="AL342" s="113"/>
      <c r="AM342" s="113"/>
      <c r="AN342" s="113"/>
      <c r="AO342" s="113"/>
      <c r="AP342" s="113"/>
      <c r="AQ342" s="113"/>
      <c r="AR342" s="113"/>
      <c r="AS342" s="113"/>
      <c r="AT342" s="113"/>
      <c r="AU342" s="113"/>
      <c r="AV342" s="113"/>
      <c r="AW342" s="113"/>
      <c r="AX342" s="113"/>
      <c r="AY342" s="113"/>
      <c r="AZ342" s="113"/>
      <c r="BA342" s="113"/>
      <c r="BB342" s="113"/>
      <c r="BC342" s="113"/>
      <c r="BD342" s="113"/>
      <c r="BE342" s="113"/>
      <c r="BF342" s="113"/>
      <c r="BG342" s="113"/>
      <c r="BH342" s="113"/>
      <c r="BI342" s="113"/>
      <c r="BJ342" s="113"/>
      <c r="BK342" s="113"/>
      <c r="BL342" s="113"/>
      <c r="BM342" s="113"/>
      <c r="BN342" s="113"/>
      <c r="BO342" s="113"/>
      <c r="BP342" s="113"/>
      <c r="BQ342" s="113"/>
      <c r="BR342" s="113"/>
      <c r="BS342" s="113"/>
      <c r="BT342" s="113"/>
      <c r="BU342" s="113"/>
      <c r="BV342" s="113"/>
      <c r="BW342" s="113"/>
      <c r="BX342" s="113"/>
      <c r="BY342" s="113"/>
      <c r="BZ342" s="113"/>
      <c r="CA342" s="113"/>
      <c r="CB342" s="113"/>
      <c r="CC342" s="113"/>
      <c r="CD342" s="113"/>
      <c r="CE342" s="113"/>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row>
    <row r="343" spans="24:103" s="64" customFormat="1" ht="14" x14ac:dyDescent="0.15">
      <c r="X343" s="63"/>
      <c r="Y343" s="112"/>
      <c r="Z343" s="112"/>
      <c r="AA343" s="112"/>
      <c r="AB343" s="112"/>
      <c r="AC343" s="112"/>
      <c r="AD343" s="112"/>
      <c r="AE343" s="112"/>
      <c r="AF343" s="112"/>
      <c r="AG343" s="112"/>
      <c r="AH343" s="112"/>
      <c r="AI343" s="112"/>
      <c r="AJ343" s="112"/>
      <c r="AK343" s="112"/>
      <c r="AL343" s="113"/>
      <c r="AM343" s="113"/>
      <c r="AN343" s="113"/>
      <c r="AO343" s="113"/>
      <c r="AP343" s="113"/>
      <c r="AQ343" s="113"/>
      <c r="AR343" s="113"/>
      <c r="AS343" s="113"/>
      <c r="AT343" s="113"/>
      <c r="AU343" s="113"/>
      <c r="AV343" s="113"/>
      <c r="AW343" s="113"/>
      <c r="AX343" s="113"/>
      <c r="AY343" s="113"/>
      <c r="AZ343" s="113"/>
      <c r="BA343" s="113"/>
      <c r="BB343" s="113"/>
      <c r="BC343" s="113"/>
      <c r="BD343" s="113"/>
      <c r="BE343" s="113"/>
      <c r="BF343" s="113"/>
      <c r="BG343" s="113"/>
      <c r="BH343" s="113"/>
      <c r="BI343" s="113"/>
      <c r="BJ343" s="113"/>
      <c r="BK343" s="113"/>
      <c r="BL343" s="113"/>
      <c r="BM343" s="113"/>
      <c r="BN343" s="113"/>
      <c r="BO343" s="113"/>
      <c r="BP343" s="113"/>
      <c r="BQ343" s="113"/>
      <c r="BR343" s="113"/>
      <c r="BS343" s="113"/>
      <c r="BT343" s="113"/>
      <c r="BU343" s="113"/>
      <c r="BV343" s="113"/>
      <c r="BW343" s="113"/>
      <c r="BX343" s="113"/>
      <c r="BY343" s="113"/>
      <c r="BZ343" s="113"/>
      <c r="CA343" s="113"/>
      <c r="CB343" s="113"/>
      <c r="CC343" s="113"/>
      <c r="CD343" s="113"/>
      <c r="CE343" s="113"/>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row>
    <row r="344" spans="24:103" s="64" customFormat="1" ht="14" x14ac:dyDescent="0.15">
      <c r="X344" s="63"/>
      <c r="Y344" s="112"/>
      <c r="Z344" s="112"/>
      <c r="AA344" s="112"/>
      <c r="AB344" s="112"/>
      <c r="AC344" s="112"/>
      <c r="AD344" s="112"/>
      <c r="AE344" s="112"/>
      <c r="AF344" s="112"/>
      <c r="AG344" s="112"/>
      <c r="AH344" s="112"/>
      <c r="AI344" s="112"/>
      <c r="AJ344" s="112"/>
      <c r="AK344" s="112"/>
      <c r="AL344" s="113"/>
      <c r="AM344" s="113"/>
      <c r="AN344" s="113"/>
      <c r="AO344" s="113"/>
      <c r="AP344" s="113"/>
      <c r="AQ344" s="113"/>
      <c r="AR344" s="113"/>
      <c r="AS344" s="113"/>
      <c r="AT344" s="113"/>
      <c r="AU344" s="113"/>
      <c r="AV344" s="113"/>
      <c r="AW344" s="113"/>
      <c r="AX344" s="113"/>
      <c r="AY344" s="113"/>
      <c r="AZ344" s="113"/>
      <c r="BA344" s="113"/>
      <c r="BB344" s="113"/>
      <c r="BC344" s="113"/>
      <c r="BD344" s="113"/>
      <c r="BE344" s="113"/>
      <c r="BF344" s="113"/>
      <c r="BG344" s="113"/>
      <c r="BH344" s="113"/>
      <c r="BI344" s="113"/>
      <c r="BJ344" s="113"/>
      <c r="BK344" s="113"/>
      <c r="BL344" s="113"/>
      <c r="BM344" s="113"/>
      <c r="BN344" s="113"/>
      <c r="BO344" s="113"/>
      <c r="BP344" s="113"/>
      <c r="BQ344" s="113"/>
      <c r="BR344" s="113"/>
      <c r="BS344" s="113"/>
      <c r="BT344" s="113"/>
      <c r="BU344" s="113"/>
      <c r="BV344" s="113"/>
      <c r="BW344" s="113"/>
      <c r="BX344" s="113"/>
      <c r="BY344" s="113"/>
      <c r="BZ344" s="113"/>
      <c r="CA344" s="113"/>
      <c r="CB344" s="113"/>
      <c r="CC344" s="113"/>
      <c r="CD344" s="113"/>
      <c r="CE344" s="113"/>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row>
    <row r="345" spans="24:103" s="64" customFormat="1" ht="14" x14ac:dyDescent="0.15">
      <c r="X345" s="63"/>
      <c r="Y345" s="112"/>
      <c r="Z345" s="112"/>
      <c r="AA345" s="112"/>
      <c r="AB345" s="112"/>
      <c r="AC345" s="112"/>
      <c r="AD345" s="112"/>
      <c r="AE345" s="112"/>
      <c r="AF345" s="112"/>
      <c r="AG345" s="112"/>
      <c r="AH345" s="112"/>
      <c r="AI345" s="112"/>
      <c r="AJ345" s="112"/>
      <c r="AK345" s="112"/>
      <c r="AL345" s="113"/>
      <c r="AM345" s="113"/>
      <c r="AN345" s="113"/>
      <c r="AO345" s="113"/>
      <c r="AP345" s="113"/>
      <c r="AQ345" s="113"/>
      <c r="AR345" s="113"/>
      <c r="AS345" s="113"/>
      <c r="AT345" s="113"/>
      <c r="AU345" s="113"/>
      <c r="AV345" s="113"/>
      <c r="AW345" s="113"/>
      <c r="AX345" s="113"/>
      <c r="AY345" s="113"/>
      <c r="AZ345" s="113"/>
      <c r="BA345" s="113"/>
      <c r="BB345" s="113"/>
      <c r="BC345" s="113"/>
      <c r="BD345" s="113"/>
      <c r="BE345" s="113"/>
      <c r="BF345" s="113"/>
      <c r="BG345" s="113"/>
      <c r="BH345" s="113"/>
      <c r="BI345" s="113"/>
      <c r="BJ345" s="113"/>
      <c r="BK345" s="113"/>
      <c r="BL345" s="113"/>
      <c r="BM345" s="113"/>
      <c r="BN345" s="113"/>
      <c r="BO345" s="113"/>
      <c r="BP345" s="113"/>
      <c r="BQ345" s="113"/>
      <c r="BR345" s="113"/>
      <c r="BS345" s="113"/>
      <c r="BT345" s="113"/>
      <c r="BU345" s="113"/>
      <c r="BV345" s="113"/>
      <c r="BW345" s="113"/>
      <c r="BX345" s="113"/>
      <c r="BY345" s="113"/>
      <c r="BZ345" s="113"/>
      <c r="CA345" s="113"/>
      <c r="CB345" s="113"/>
      <c r="CC345" s="113"/>
      <c r="CD345" s="113"/>
      <c r="CE345" s="113"/>
      <c r="CF345" s="113"/>
      <c r="CG345" s="113"/>
      <c r="CH345" s="113"/>
      <c r="CI345" s="113"/>
      <c r="CJ345" s="113"/>
      <c r="CK345" s="113"/>
      <c r="CL345" s="113"/>
      <c r="CM345" s="113"/>
      <c r="CN345" s="113"/>
      <c r="CO345" s="113"/>
      <c r="CP345" s="113"/>
      <c r="CQ345" s="113"/>
      <c r="CR345" s="113"/>
      <c r="CS345" s="113"/>
      <c r="CT345" s="113"/>
      <c r="CU345" s="113"/>
      <c r="CV345" s="113"/>
      <c r="CW345" s="113"/>
      <c r="CX345" s="113"/>
      <c r="CY345" s="113"/>
    </row>
    <row r="346" spans="24:103" s="64" customFormat="1" ht="14" x14ac:dyDescent="0.15">
      <c r="X346" s="63"/>
      <c r="Y346" s="112"/>
      <c r="Z346" s="112"/>
      <c r="AA346" s="112"/>
      <c r="AB346" s="112"/>
      <c r="AC346" s="112"/>
      <c r="AD346" s="112"/>
      <c r="AE346" s="112"/>
      <c r="AF346" s="112"/>
      <c r="AG346" s="112"/>
      <c r="AH346" s="112"/>
      <c r="AI346" s="112"/>
      <c r="AJ346" s="112"/>
      <c r="AK346" s="112"/>
      <c r="AL346" s="113"/>
      <c r="AM346" s="113"/>
      <c r="AN346" s="113"/>
      <c r="AO346" s="113"/>
      <c r="AP346" s="113"/>
      <c r="AQ346" s="113"/>
      <c r="AR346" s="113"/>
      <c r="AS346" s="113"/>
      <c r="AT346" s="113"/>
      <c r="AU346" s="113"/>
      <c r="AV346" s="113"/>
      <c r="AW346" s="113"/>
      <c r="AX346" s="113"/>
      <c r="AY346" s="113"/>
      <c r="AZ346" s="113"/>
      <c r="BA346" s="113"/>
      <c r="BB346" s="113"/>
      <c r="BC346" s="113"/>
      <c r="BD346" s="113"/>
      <c r="BE346" s="113"/>
      <c r="BF346" s="113"/>
      <c r="BG346" s="113"/>
      <c r="BH346" s="113"/>
      <c r="BI346" s="113"/>
      <c r="BJ346" s="113"/>
      <c r="BK346" s="113"/>
      <c r="BL346" s="113"/>
      <c r="BM346" s="113"/>
      <c r="BN346" s="113"/>
      <c r="BO346" s="113"/>
      <c r="BP346" s="113"/>
      <c r="BQ346" s="113"/>
      <c r="BR346" s="113"/>
      <c r="BS346" s="113"/>
      <c r="BT346" s="113"/>
      <c r="BU346" s="113"/>
      <c r="BV346" s="113"/>
      <c r="BW346" s="113"/>
      <c r="BX346" s="113"/>
      <c r="BY346" s="113"/>
      <c r="BZ346" s="113"/>
      <c r="CA346" s="113"/>
      <c r="CB346" s="113"/>
      <c r="CC346" s="113"/>
      <c r="CD346" s="113"/>
      <c r="CE346" s="113"/>
      <c r="CF346" s="113"/>
      <c r="CG346" s="113"/>
      <c r="CH346" s="113"/>
      <c r="CI346" s="113"/>
      <c r="CJ346" s="113"/>
      <c r="CK346" s="113"/>
      <c r="CL346" s="113"/>
      <c r="CM346" s="113"/>
      <c r="CN346" s="113"/>
      <c r="CO346" s="113"/>
      <c r="CP346" s="113"/>
      <c r="CQ346" s="113"/>
      <c r="CR346" s="113"/>
      <c r="CS346" s="113"/>
      <c r="CT346" s="113"/>
      <c r="CU346" s="113"/>
      <c r="CV346" s="113"/>
      <c r="CW346" s="113"/>
      <c r="CX346" s="113"/>
      <c r="CY346" s="113"/>
    </row>
    <row r="347" spans="24:103" s="64" customFormat="1" ht="14" x14ac:dyDescent="0.15">
      <c r="X347" s="63"/>
      <c r="Y347" s="112"/>
      <c r="Z347" s="112"/>
      <c r="AA347" s="112"/>
      <c r="AB347" s="112"/>
      <c r="AC347" s="112"/>
      <c r="AD347" s="112"/>
      <c r="AE347" s="112"/>
      <c r="AF347" s="112"/>
      <c r="AG347" s="112"/>
      <c r="AH347" s="112"/>
      <c r="AI347" s="112"/>
      <c r="AJ347" s="112"/>
      <c r="AK347" s="112"/>
      <c r="AL347" s="113"/>
      <c r="AM347" s="113"/>
      <c r="AN347" s="113"/>
      <c r="AO347" s="113"/>
      <c r="AP347" s="113"/>
      <c r="AQ347" s="113"/>
      <c r="AR347" s="113"/>
      <c r="AS347" s="113"/>
      <c r="AT347" s="113"/>
      <c r="AU347" s="113"/>
      <c r="AV347" s="113"/>
      <c r="AW347" s="113"/>
      <c r="AX347" s="113"/>
      <c r="AY347" s="113"/>
      <c r="AZ347" s="113"/>
      <c r="BA347" s="113"/>
      <c r="BB347" s="113"/>
      <c r="BC347" s="113"/>
      <c r="BD347" s="113"/>
      <c r="BE347" s="113"/>
      <c r="BF347" s="113"/>
      <c r="BG347" s="113"/>
      <c r="BH347" s="113"/>
      <c r="BI347" s="113"/>
      <c r="BJ347" s="113"/>
      <c r="BK347" s="113"/>
      <c r="BL347" s="113"/>
      <c r="BM347" s="113"/>
      <c r="BN347" s="113"/>
      <c r="BO347" s="113"/>
      <c r="BP347" s="113"/>
      <c r="BQ347" s="113"/>
      <c r="BR347" s="113"/>
      <c r="BS347" s="113"/>
      <c r="BT347" s="113"/>
      <c r="BU347" s="113"/>
      <c r="BV347" s="113"/>
      <c r="BW347" s="113"/>
      <c r="BX347" s="113"/>
      <c r="BY347" s="113"/>
      <c r="BZ347" s="113"/>
      <c r="CA347" s="113"/>
      <c r="CB347" s="113"/>
      <c r="CC347" s="113"/>
      <c r="CD347" s="113"/>
      <c r="CE347" s="113"/>
      <c r="CF347" s="113"/>
      <c r="CG347" s="113"/>
      <c r="CH347" s="113"/>
      <c r="CI347" s="113"/>
      <c r="CJ347" s="113"/>
      <c r="CK347" s="113"/>
      <c r="CL347" s="113"/>
      <c r="CM347" s="113"/>
      <c r="CN347" s="113"/>
      <c r="CO347" s="113"/>
      <c r="CP347" s="113"/>
      <c r="CQ347" s="113"/>
      <c r="CR347" s="113"/>
      <c r="CS347" s="113"/>
      <c r="CT347" s="113"/>
      <c r="CU347" s="113"/>
      <c r="CV347" s="113"/>
      <c r="CW347" s="113"/>
      <c r="CX347" s="113"/>
      <c r="CY347" s="113"/>
    </row>
    <row r="348" spans="24:103" s="64" customFormat="1" ht="14" x14ac:dyDescent="0.15">
      <c r="X348" s="63"/>
      <c r="Y348" s="112"/>
      <c r="Z348" s="112"/>
      <c r="AA348" s="112"/>
      <c r="AB348" s="112"/>
      <c r="AC348" s="112"/>
      <c r="AD348" s="112"/>
      <c r="AE348" s="112"/>
      <c r="AF348" s="112"/>
      <c r="AG348" s="112"/>
      <c r="AH348" s="112"/>
      <c r="AI348" s="112"/>
      <c r="AJ348" s="112"/>
      <c r="AK348" s="112"/>
      <c r="AL348" s="113"/>
      <c r="AM348" s="113"/>
      <c r="AN348" s="113"/>
      <c r="AO348" s="113"/>
      <c r="AP348" s="113"/>
      <c r="AQ348" s="113"/>
      <c r="AR348" s="113"/>
      <c r="AS348" s="113"/>
      <c r="AT348" s="113"/>
      <c r="AU348" s="113"/>
      <c r="AV348" s="113"/>
      <c r="AW348" s="113"/>
      <c r="AX348" s="113"/>
      <c r="AY348" s="113"/>
      <c r="AZ348" s="113"/>
      <c r="BA348" s="113"/>
      <c r="BB348" s="113"/>
      <c r="BC348" s="113"/>
      <c r="BD348" s="113"/>
      <c r="BE348" s="113"/>
      <c r="BF348" s="113"/>
      <c r="BG348" s="113"/>
      <c r="BH348" s="113"/>
      <c r="BI348" s="113"/>
      <c r="BJ348" s="113"/>
      <c r="BK348" s="113"/>
      <c r="BL348" s="113"/>
      <c r="BM348" s="113"/>
      <c r="BN348" s="113"/>
      <c r="BO348" s="113"/>
      <c r="BP348" s="113"/>
      <c r="BQ348" s="113"/>
      <c r="BR348" s="113"/>
      <c r="BS348" s="113"/>
      <c r="BT348" s="113"/>
      <c r="BU348" s="113"/>
      <c r="BV348" s="113"/>
      <c r="BW348" s="113"/>
      <c r="BX348" s="113"/>
      <c r="BY348" s="113"/>
      <c r="BZ348" s="113"/>
      <c r="CA348" s="113"/>
      <c r="CB348" s="113"/>
      <c r="CC348" s="113"/>
      <c r="CD348" s="113"/>
      <c r="CE348" s="113"/>
      <c r="CF348" s="113"/>
      <c r="CG348" s="113"/>
      <c r="CH348" s="113"/>
      <c r="CI348" s="113"/>
      <c r="CJ348" s="113"/>
      <c r="CK348" s="113"/>
      <c r="CL348" s="113"/>
      <c r="CM348" s="113"/>
      <c r="CN348" s="113"/>
      <c r="CO348" s="113"/>
      <c r="CP348" s="113"/>
      <c r="CQ348" s="113"/>
      <c r="CR348" s="113"/>
      <c r="CS348" s="113"/>
      <c r="CT348" s="113"/>
      <c r="CU348" s="113"/>
      <c r="CV348" s="113"/>
      <c r="CW348" s="113"/>
      <c r="CX348" s="113"/>
      <c r="CY348" s="113"/>
    </row>
    <row r="349" spans="24:103" s="64" customFormat="1" ht="14" x14ac:dyDescent="0.15">
      <c r="X349" s="63"/>
      <c r="Y349" s="112"/>
      <c r="Z349" s="112"/>
      <c r="AA349" s="112"/>
      <c r="AB349" s="112"/>
      <c r="AC349" s="112"/>
      <c r="AD349" s="112"/>
      <c r="AE349" s="112"/>
      <c r="AF349" s="112"/>
      <c r="AG349" s="112"/>
      <c r="AH349" s="112"/>
      <c r="AI349" s="112"/>
      <c r="AJ349" s="112"/>
      <c r="AK349" s="112"/>
      <c r="AL349" s="113"/>
      <c r="AM349" s="113"/>
      <c r="AN349" s="113"/>
      <c r="AO349" s="113"/>
      <c r="AP349" s="113"/>
      <c r="AQ349" s="113"/>
      <c r="AR349" s="113"/>
      <c r="AS349" s="113"/>
      <c r="AT349" s="113"/>
      <c r="AU349" s="113"/>
      <c r="AV349" s="113"/>
      <c r="AW349" s="113"/>
      <c r="AX349" s="113"/>
      <c r="AY349" s="113"/>
      <c r="AZ349" s="113"/>
      <c r="BA349" s="113"/>
      <c r="BB349" s="113"/>
      <c r="BC349" s="113"/>
      <c r="BD349" s="113"/>
      <c r="BE349" s="113"/>
      <c r="BF349" s="113"/>
      <c r="BG349" s="113"/>
      <c r="BH349" s="113"/>
      <c r="BI349" s="113"/>
      <c r="BJ349" s="113"/>
      <c r="BK349" s="113"/>
      <c r="BL349" s="113"/>
      <c r="BM349" s="113"/>
      <c r="BN349" s="113"/>
      <c r="BO349" s="113"/>
      <c r="BP349" s="113"/>
      <c r="BQ349" s="113"/>
      <c r="BR349" s="113"/>
      <c r="BS349" s="113"/>
      <c r="BT349" s="113"/>
      <c r="BU349" s="113"/>
      <c r="BV349" s="113"/>
      <c r="BW349" s="113"/>
      <c r="BX349" s="113"/>
      <c r="BY349" s="113"/>
      <c r="BZ349" s="113"/>
      <c r="CA349" s="113"/>
      <c r="CB349" s="113"/>
      <c r="CC349" s="113"/>
      <c r="CD349" s="113"/>
      <c r="CE349" s="113"/>
      <c r="CF349" s="113"/>
      <c r="CG349" s="113"/>
      <c r="CH349" s="113"/>
      <c r="CI349" s="113"/>
      <c r="CJ349" s="113"/>
      <c r="CK349" s="113"/>
      <c r="CL349" s="113"/>
      <c r="CM349" s="113"/>
      <c r="CN349" s="113"/>
      <c r="CO349" s="113"/>
      <c r="CP349" s="113"/>
      <c r="CQ349" s="113"/>
      <c r="CR349" s="113"/>
      <c r="CS349" s="113"/>
      <c r="CT349" s="113"/>
      <c r="CU349" s="113"/>
      <c r="CV349" s="113"/>
      <c r="CW349" s="113"/>
      <c r="CX349" s="113"/>
      <c r="CY349" s="113"/>
    </row>
    <row r="350" spans="24:103" s="64" customFormat="1" ht="14" x14ac:dyDescent="0.15">
      <c r="X350" s="63"/>
      <c r="Y350" s="112"/>
      <c r="Z350" s="112"/>
      <c r="AA350" s="112"/>
      <c r="AB350" s="112"/>
      <c r="AC350" s="112"/>
      <c r="AD350" s="112"/>
      <c r="AE350" s="112"/>
      <c r="AF350" s="112"/>
      <c r="AG350" s="112"/>
      <c r="AH350" s="112"/>
      <c r="AI350" s="112"/>
      <c r="AJ350" s="112"/>
      <c r="AK350" s="112"/>
      <c r="AL350" s="113"/>
      <c r="AM350" s="113"/>
      <c r="AN350" s="113"/>
      <c r="AO350" s="113"/>
      <c r="AP350" s="113"/>
      <c r="AQ350" s="113"/>
      <c r="AR350" s="113"/>
      <c r="AS350" s="113"/>
      <c r="AT350" s="113"/>
      <c r="AU350" s="113"/>
      <c r="AV350" s="113"/>
      <c r="AW350" s="113"/>
      <c r="AX350" s="113"/>
      <c r="AY350" s="113"/>
      <c r="AZ350" s="113"/>
      <c r="BA350" s="113"/>
      <c r="BB350" s="113"/>
      <c r="BC350" s="113"/>
      <c r="BD350" s="113"/>
      <c r="BE350" s="113"/>
      <c r="BF350" s="113"/>
      <c r="BG350" s="113"/>
      <c r="BH350" s="113"/>
      <c r="BI350" s="113"/>
      <c r="BJ350" s="113"/>
      <c r="BK350" s="113"/>
      <c r="BL350" s="113"/>
      <c r="BM350" s="113"/>
      <c r="BN350" s="113"/>
      <c r="BO350" s="113"/>
      <c r="BP350" s="113"/>
      <c r="BQ350" s="113"/>
      <c r="BR350" s="113"/>
      <c r="BS350" s="113"/>
      <c r="BT350" s="113"/>
      <c r="BU350" s="113"/>
      <c r="BV350" s="113"/>
      <c r="BW350" s="113"/>
      <c r="BX350" s="113"/>
      <c r="BY350" s="113"/>
      <c r="BZ350" s="113"/>
      <c r="CA350" s="113"/>
      <c r="CB350" s="113"/>
      <c r="CC350" s="113"/>
      <c r="CD350" s="113"/>
      <c r="CE350" s="113"/>
      <c r="CF350" s="113"/>
      <c r="CG350" s="113"/>
      <c r="CH350" s="113"/>
      <c r="CI350" s="113"/>
      <c r="CJ350" s="113"/>
      <c r="CK350" s="113"/>
      <c r="CL350" s="113"/>
      <c r="CM350" s="113"/>
      <c r="CN350" s="113"/>
      <c r="CO350" s="113"/>
      <c r="CP350" s="113"/>
      <c r="CQ350" s="113"/>
      <c r="CR350" s="113"/>
      <c r="CS350" s="113"/>
      <c r="CT350" s="113"/>
      <c r="CU350" s="113"/>
      <c r="CV350" s="113"/>
      <c r="CW350" s="113"/>
      <c r="CX350" s="113"/>
      <c r="CY350" s="113"/>
    </row>
    <row r="351" spans="24:103" s="64" customFormat="1" ht="14" x14ac:dyDescent="0.15">
      <c r="X351" s="63"/>
      <c r="Y351" s="112"/>
      <c r="Z351" s="112"/>
      <c r="AA351" s="112"/>
      <c r="AB351" s="112"/>
      <c r="AC351" s="112"/>
      <c r="AD351" s="112"/>
      <c r="AE351" s="112"/>
      <c r="AF351" s="112"/>
      <c r="AG351" s="112"/>
      <c r="AH351" s="112"/>
      <c r="AI351" s="112"/>
      <c r="AJ351" s="112"/>
      <c r="AK351" s="112"/>
      <c r="AL351" s="113"/>
      <c r="AM351" s="113"/>
      <c r="AN351" s="113"/>
      <c r="AO351" s="113"/>
      <c r="AP351" s="113"/>
      <c r="AQ351" s="113"/>
      <c r="AR351" s="113"/>
      <c r="AS351" s="113"/>
      <c r="AT351" s="113"/>
      <c r="AU351" s="113"/>
      <c r="AV351" s="113"/>
      <c r="AW351" s="113"/>
      <c r="AX351" s="113"/>
      <c r="AY351" s="113"/>
      <c r="AZ351" s="113"/>
      <c r="BA351" s="113"/>
      <c r="BB351" s="113"/>
      <c r="BC351" s="113"/>
      <c r="BD351" s="113"/>
      <c r="BE351" s="113"/>
      <c r="BF351" s="113"/>
      <c r="BG351" s="113"/>
      <c r="BH351" s="113"/>
      <c r="BI351" s="113"/>
      <c r="BJ351" s="113"/>
      <c r="BK351" s="113"/>
      <c r="BL351" s="113"/>
      <c r="BM351" s="113"/>
      <c r="BN351" s="113"/>
      <c r="BO351" s="113"/>
      <c r="BP351" s="113"/>
      <c r="BQ351" s="113"/>
      <c r="BR351" s="113"/>
      <c r="BS351" s="113"/>
      <c r="BT351" s="113"/>
      <c r="BU351" s="113"/>
      <c r="BV351" s="113"/>
      <c r="BW351" s="113"/>
      <c r="BX351" s="113"/>
      <c r="BY351" s="113"/>
      <c r="BZ351" s="113"/>
      <c r="CA351" s="113"/>
      <c r="CB351" s="113"/>
      <c r="CC351" s="113"/>
      <c r="CD351" s="113"/>
      <c r="CE351" s="113"/>
      <c r="CF351" s="113"/>
      <c r="CG351" s="113"/>
      <c r="CH351" s="113"/>
      <c r="CI351" s="113"/>
      <c r="CJ351" s="113"/>
      <c r="CK351" s="113"/>
      <c r="CL351" s="113"/>
      <c r="CM351" s="113"/>
      <c r="CN351" s="113"/>
      <c r="CO351" s="113"/>
      <c r="CP351" s="113"/>
      <c r="CQ351" s="113"/>
      <c r="CR351" s="113"/>
      <c r="CS351" s="113"/>
      <c r="CT351" s="113"/>
      <c r="CU351" s="113"/>
      <c r="CV351" s="113"/>
      <c r="CW351" s="113"/>
      <c r="CX351" s="113"/>
      <c r="CY351" s="113"/>
    </row>
    <row r="352" spans="24:103" s="64" customFormat="1" ht="14" x14ac:dyDescent="0.15">
      <c r="X352" s="63"/>
      <c r="Y352" s="112"/>
      <c r="Z352" s="112"/>
      <c r="AA352" s="112"/>
      <c r="AB352" s="112"/>
      <c r="AC352" s="112"/>
      <c r="AD352" s="112"/>
      <c r="AE352" s="112"/>
      <c r="AF352" s="112"/>
      <c r="AG352" s="112"/>
      <c r="AH352" s="112"/>
      <c r="AI352" s="112"/>
      <c r="AJ352" s="112"/>
      <c r="AK352" s="112"/>
      <c r="AL352" s="113"/>
      <c r="AM352" s="113"/>
      <c r="AN352" s="113"/>
      <c r="AO352" s="113"/>
      <c r="AP352" s="113"/>
      <c r="AQ352" s="113"/>
      <c r="AR352" s="113"/>
      <c r="AS352" s="113"/>
      <c r="AT352" s="113"/>
      <c r="AU352" s="113"/>
      <c r="AV352" s="113"/>
      <c r="AW352" s="113"/>
      <c r="AX352" s="113"/>
      <c r="AY352" s="113"/>
      <c r="AZ352" s="113"/>
      <c r="BA352" s="113"/>
      <c r="BB352" s="113"/>
      <c r="BC352" s="113"/>
      <c r="BD352" s="113"/>
      <c r="BE352" s="113"/>
      <c r="BF352" s="113"/>
      <c r="BG352" s="113"/>
      <c r="BH352" s="113"/>
      <c r="BI352" s="113"/>
      <c r="BJ352" s="113"/>
      <c r="BK352" s="113"/>
      <c r="BL352" s="113"/>
      <c r="BM352" s="113"/>
      <c r="BN352" s="113"/>
      <c r="BO352" s="113"/>
      <c r="BP352" s="113"/>
      <c r="BQ352" s="113"/>
      <c r="BR352" s="113"/>
      <c r="BS352" s="113"/>
      <c r="BT352" s="113"/>
      <c r="BU352" s="113"/>
      <c r="BV352" s="113"/>
      <c r="BW352" s="113"/>
      <c r="BX352" s="113"/>
      <c r="BY352" s="113"/>
      <c r="BZ352" s="113"/>
      <c r="CA352" s="113"/>
      <c r="CB352" s="113"/>
      <c r="CC352" s="113"/>
      <c r="CD352" s="113"/>
      <c r="CE352" s="113"/>
      <c r="CF352" s="113"/>
      <c r="CG352" s="113"/>
      <c r="CH352" s="113"/>
      <c r="CI352" s="113"/>
      <c r="CJ352" s="113"/>
      <c r="CK352" s="113"/>
      <c r="CL352" s="113"/>
      <c r="CM352" s="113"/>
      <c r="CN352" s="113"/>
      <c r="CO352" s="113"/>
      <c r="CP352" s="113"/>
      <c r="CQ352" s="113"/>
      <c r="CR352" s="113"/>
      <c r="CS352" s="113"/>
      <c r="CT352" s="113"/>
      <c r="CU352" s="113"/>
      <c r="CV352" s="113"/>
      <c r="CW352" s="113"/>
      <c r="CX352" s="113"/>
      <c r="CY352" s="113"/>
    </row>
    <row r="353" spans="24:103" s="64" customFormat="1" ht="14" x14ac:dyDescent="0.15">
      <c r="X353" s="63"/>
      <c r="Y353" s="112"/>
      <c r="Z353" s="112"/>
      <c r="AA353" s="112"/>
      <c r="AB353" s="112"/>
      <c r="AC353" s="112"/>
      <c r="AD353" s="112"/>
      <c r="AE353" s="112"/>
      <c r="AF353" s="112"/>
      <c r="AG353" s="112"/>
      <c r="AH353" s="112"/>
      <c r="AI353" s="112"/>
      <c r="AJ353" s="112"/>
      <c r="AK353" s="112"/>
      <c r="AL353" s="113"/>
      <c r="AM353" s="113"/>
      <c r="AN353" s="113"/>
      <c r="AO353" s="113"/>
      <c r="AP353" s="113"/>
      <c r="AQ353" s="113"/>
      <c r="AR353" s="113"/>
      <c r="AS353" s="113"/>
      <c r="AT353" s="113"/>
      <c r="AU353" s="113"/>
      <c r="AV353" s="113"/>
      <c r="AW353" s="113"/>
      <c r="AX353" s="113"/>
      <c r="AY353" s="113"/>
      <c r="AZ353" s="113"/>
      <c r="BA353" s="113"/>
      <c r="BB353" s="113"/>
      <c r="BC353" s="113"/>
      <c r="BD353" s="113"/>
      <c r="BE353" s="113"/>
      <c r="BF353" s="113"/>
      <c r="BG353" s="113"/>
      <c r="BH353" s="113"/>
      <c r="BI353" s="113"/>
      <c r="BJ353" s="113"/>
      <c r="BK353" s="113"/>
      <c r="BL353" s="113"/>
      <c r="BM353" s="113"/>
      <c r="BN353" s="113"/>
      <c r="BO353" s="113"/>
      <c r="BP353" s="113"/>
      <c r="BQ353" s="113"/>
      <c r="BR353" s="113"/>
      <c r="BS353" s="113"/>
      <c r="BT353" s="113"/>
      <c r="BU353" s="113"/>
      <c r="BV353" s="113"/>
      <c r="BW353" s="113"/>
      <c r="BX353" s="113"/>
      <c r="BY353" s="113"/>
      <c r="BZ353" s="113"/>
      <c r="CA353" s="113"/>
      <c r="CB353" s="113"/>
      <c r="CC353" s="113"/>
      <c r="CD353" s="113"/>
      <c r="CE353" s="113"/>
      <c r="CF353" s="113"/>
      <c r="CG353" s="113"/>
      <c r="CH353" s="113"/>
      <c r="CI353" s="113"/>
      <c r="CJ353" s="113"/>
      <c r="CK353" s="113"/>
      <c r="CL353" s="113"/>
      <c r="CM353" s="113"/>
      <c r="CN353" s="113"/>
      <c r="CO353" s="113"/>
      <c r="CP353" s="113"/>
      <c r="CQ353" s="113"/>
      <c r="CR353" s="113"/>
      <c r="CS353" s="113"/>
      <c r="CT353" s="113"/>
      <c r="CU353" s="113"/>
      <c r="CV353" s="113"/>
      <c r="CW353" s="113"/>
      <c r="CX353" s="113"/>
      <c r="CY353" s="113"/>
    </row>
    <row r="354" spans="24:103" s="64" customFormat="1" ht="14" x14ac:dyDescent="0.15">
      <c r="X354" s="63"/>
      <c r="Y354" s="112"/>
      <c r="Z354" s="112"/>
      <c r="AA354" s="112"/>
      <c r="AB354" s="112"/>
      <c r="AC354" s="112"/>
      <c r="AD354" s="112"/>
      <c r="AE354" s="112"/>
      <c r="AF354" s="112"/>
      <c r="AG354" s="112"/>
      <c r="AH354" s="112"/>
      <c r="AI354" s="112"/>
      <c r="AJ354" s="112"/>
      <c r="AK354" s="112"/>
      <c r="AL354" s="113"/>
      <c r="AM354" s="113"/>
      <c r="AN354" s="113"/>
      <c r="AO354" s="113"/>
      <c r="AP354" s="113"/>
      <c r="AQ354" s="113"/>
      <c r="AR354" s="113"/>
      <c r="AS354" s="113"/>
      <c r="AT354" s="113"/>
      <c r="AU354" s="113"/>
      <c r="AV354" s="113"/>
      <c r="AW354" s="113"/>
      <c r="AX354" s="113"/>
      <c r="AY354" s="113"/>
      <c r="AZ354" s="113"/>
      <c r="BA354" s="113"/>
      <c r="BB354" s="113"/>
      <c r="BC354" s="113"/>
      <c r="BD354" s="113"/>
      <c r="BE354" s="113"/>
      <c r="BF354" s="113"/>
      <c r="BG354" s="113"/>
      <c r="BH354" s="113"/>
      <c r="BI354" s="113"/>
      <c r="BJ354" s="113"/>
      <c r="BK354" s="113"/>
      <c r="BL354" s="113"/>
      <c r="BM354" s="113"/>
      <c r="BN354" s="113"/>
      <c r="BO354" s="113"/>
      <c r="BP354" s="113"/>
      <c r="BQ354" s="113"/>
      <c r="BR354" s="113"/>
      <c r="BS354" s="113"/>
      <c r="BT354" s="113"/>
      <c r="BU354" s="113"/>
      <c r="BV354" s="113"/>
      <c r="BW354" s="113"/>
      <c r="BX354" s="113"/>
      <c r="BY354" s="113"/>
      <c r="BZ354" s="113"/>
      <c r="CA354" s="113"/>
      <c r="CB354" s="113"/>
      <c r="CC354" s="113"/>
      <c r="CD354" s="113"/>
      <c r="CE354" s="113"/>
      <c r="CF354" s="113"/>
      <c r="CG354" s="113"/>
      <c r="CH354" s="113"/>
      <c r="CI354" s="113"/>
      <c r="CJ354" s="113"/>
      <c r="CK354" s="113"/>
      <c r="CL354" s="113"/>
      <c r="CM354" s="113"/>
      <c r="CN354" s="113"/>
      <c r="CO354" s="113"/>
      <c r="CP354" s="113"/>
      <c r="CQ354" s="113"/>
      <c r="CR354" s="113"/>
      <c r="CS354" s="113"/>
      <c r="CT354" s="113"/>
      <c r="CU354" s="113"/>
      <c r="CV354" s="113"/>
      <c r="CW354" s="113"/>
      <c r="CX354" s="113"/>
      <c r="CY354" s="113"/>
    </row>
    <row r="355" spans="24:103" s="64" customFormat="1" ht="14" x14ac:dyDescent="0.15">
      <c r="X355" s="63"/>
      <c r="Y355" s="112"/>
      <c r="Z355" s="112"/>
      <c r="AA355" s="112"/>
      <c r="AB355" s="112"/>
      <c r="AC355" s="112"/>
      <c r="AD355" s="112"/>
      <c r="AE355" s="112"/>
      <c r="AF355" s="112"/>
      <c r="AG355" s="112"/>
      <c r="AH355" s="112"/>
      <c r="AI355" s="112"/>
      <c r="AJ355" s="112"/>
      <c r="AK355" s="112"/>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3"/>
      <c r="CI355" s="113"/>
      <c r="CJ355" s="113"/>
      <c r="CK355" s="113"/>
      <c r="CL355" s="113"/>
      <c r="CM355" s="113"/>
      <c r="CN355" s="113"/>
      <c r="CO355" s="113"/>
      <c r="CP355" s="113"/>
      <c r="CQ355" s="113"/>
      <c r="CR355" s="113"/>
      <c r="CS355" s="113"/>
      <c r="CT355" s="113"/>
      <c r="CU355" s="113"/>
      <c r="CV355" s="113"/>
      <c r="CW355" s="113"/>
      <c r="CX355" s="113"/>
      <c r="CY355" s="113"/>
    </row>
    <row r="356" spans="24:103" s="64" customFormat="1" ht="14" x14ac:dyDescent="0.15">
      <c r="X356" s="63"/>
      <c r="Y356" s="112"/>
      <c r="Z356" s="112"/>
      <c r="AA356" s="112"/>
      <c r="AB356" s="112"/>
      <c r="AC356" s="112"/>
      <c r="AD356" s="112"/>
      <c r="AE356" s="112"/>
      <c r="AF356" s="112"/>
      <c r="AG356" s="112"/>
      <c r="AH356" s="112"/>
      <c r="AI356" s="112"/>
      <c r="AJ356" s="112"/>
      <c r="AK356" s="112"/>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M356" s="113"/>
      <c r="BN356" s="113"/>
      <c r="BO356" s="113"/>
      <c r="BP356" s="113"/>
      <c r="BQ356" s="113"/>
      <c r="BR356" s="113"/>
      <c r="BS356" s="113"/>
      <c r="BT356" s="113"/>
      <c r="BU356" s="113"/>
      <c r="BV356" s="113"/>
      <c r="BW356" s="113"/>
      <c r="BX356" s="113"/>
      <c r="BY356" s="113"/>
      <c r="BZ356" s="113"/>
      <c r="CA356" s="113"/>
      <c r="CB356" s="113"/>
      <c r="CC356" s="113"/>
      <c r="CD356" s="113"/>
      <c r="CE356" s="113"/>
      <c r="CF356" s="113"/>
      <c r="CG356" s="113"/>
      <c r="CH356" s="113"/>
      <c r="CI356" s="113"/>
      <c r="CJ356" s="113"/>
      <c r="CK356" s="113"/>
      <c r="CL356" s="113"/>
      <c r="CM356" s="113"/>
      <c r="CN356" s="113"/>
      <c r="CO356" s="113"/>
      <c r="CP356" s="113"/>
      <c r="CQ356" s="113"/>
      <c r="CR356" s="113"/>
      <c r="CS356" s="113"/>
      <c r="CT356" s="113"/>
      <c r="CU356" s="113"/>
      <c r="CV356" s="113"/>
      <c r="CW356" s="113"/>
      <c r="CX356" s="113"/>
      <c r="CY356" s="113"/>
    </row>
    <row r="357" spans="24:103" s="64" customFormat="1" ht="14" x14ac:dyDescent="0.15">
      <c r="X357" s="63"/>
      <c r="Y357" s="112"/>
      <c r="Z357" s="112"/>
      <c r="AA357" s="112"/>
      <c r="AB357" s="112"/>
      <c r="AC357" s="112"/>
      <c r="AD357" s="112"/>
      <c r="AE357" s="112"/>
      <c r="AF357" s="112"/>
      <c r="AG357" s="112"/>
      <c r="AH357" s="112"/>
      <c r="AI357" s="112"/>
      <c r="AJ357" s="112"/>
      <c r="AK357" s="112"/>
      <c r="AL357" s="113"/>
      <c r="AM357" s="113"/>
      <c r="AN357" s="113"/>
      <c r="AO357" s="113"/>
      <c r="AP357" s="113"/>
      <c r="AQ357" s="113"/>
      <c r="AR357" s="113"/>
      <c r="AS357" s="113"/>
      <c r="AT357" s="113"/>
      <c r="AU357" s="113"/>
      <c r="AV357" s="113"/>
      <c r="AW357" s="113"/>
      <c r="AX357" s="113"/>
      <c r="AY357" s="113"/>
      <c r="AZ357" s="113"/>
      <c r="BA357" s="113"/>
      <c r="BB357" s="113"/>
      <c r="BC357" s="113"/>
      <c r="BD357" s="113"/>
      <c r="BE357" s="113"/>
      <c r="BF357" s="113"/>
      <c r="BG357" s="113"/>
      <c r="BH357" s="113"/>
      <c r="BI357" s="113"/>
      <c r="BJ357" s="113"/>
      <c r="BK357" s="113"/>
      <c r="BL357" s="113"/>
      <c r="BM357" s="113"/>
      <c r="BN357" s="113"/>
      <c r="BO357" s="113"/>
      <c r="BP357" s="113"/>
      <c r="BQ357" s="113"/>
      <c r="BR357" s="113"/>
      <c r="BS357" s="113"/>
      <c r="BT357" s="113"/>
      <c r="BU357" s="113"/>
      <c r="BV357" s="113"/>
      <c r="BW357" s="113"/>
      <c r="BX357" s="113"/>
      <c r="BY357" s="113"/>
      <c r="BZ357" s="113"/>
      <c r="CA357" s="113"/>
      <c r="CB357" s="113"/>
      <c r="CC357" s="113"/>
      <c r="CD357" s="113"/>
      <c r="CE357" s="113"/>
      <c r="CF357" s="113"/>
      <c r="CG357" s="113"/>
      <c r="CH357" s="113"/>
      <c r="CI357" s="113"/>
      <c r="CJ357" s="113"/>
      <c r="CK357" s="113"/>
      <c r="CL357" s="113"/>
      <c r="CM357" s="113"/>
      <c r="CN357" s="113"/>
      <c r="CO357" s="113"/>
      <c r="CP357" s="113"/>
      <c r="CQ357" s="113"/>
      <c r="CR357" s="113"/>
      <c r="CS357" s="113"/>
      <c r="CT357" s="113"/>
      <c r="CU357" s="113"/>
      <c r="CV357" s="113"/>
      <c r="CW357" s="113"/>
      <c r="CX357" s="113"/>
      <c r="CY357" s="113"/>
    </row>
    <row r="358" spans="24:103" s="64" customFormat="1" ht="14" x14ac:dyDescent="0.15">
      <c r="X358" s="63"/>
      <c r="Y358" s="112"/>
      <c r="Z358" s="112"/>
      <c r="AA358" s="112"/>
      <c r="AB358" s="112"/>
      <c r="AC358" s="112"/>
      <c r="AD358" s="112"/>
      <c r="AE358" s="112"/>
      <c r="AF358" s="112"/>
      <c r="AG358" s="112"/>
      <c r="AH358" s="112"/>
      <c r="AI358" s="112"/>
      <c r="AJ358" s="112"/>
      <c r="AK358" s="112"/>
      <c r="AL358" s="113"/>
      <c r="AM358" s="113"/>
      <c r="AN358" s="113"/>
      <c r="AO358" s="113"/>
      <c r="AP358" s="113"/>
      <c r="AQ358" s="113"/>
      <c r="AR358" s="113"/>
      <c r="AS358" s="113"/>
      <c r="AT358" s="113"/>
      <c r="AU358" s="113"/>
      <c r="AV358" s="113"/>
      <c r="AW358" s="113"/>
      <c r="AX358" s="113"/>
      <c r="AY358" s="113"/>
      <c r="AZ358" s="113"/>
      <c r="BA358" s="113"/>
      <c r="BB358" s="113"/>
      <c r="BC358" s="113"/>
      <c r="BD358" s="113"/>
      <c r="BE358" s="113"/>
      <c r="BF358" s="113"/>
      <c r="BG358" s="113"/>
      <c r="BH358" s="113"/>
      <c r="BI358" s="113"/>
      <c r="BJ358" s="113"/>
      <c r="BK358" s="113"/>
      <c r="BL358" s="113"/>
      <c r="BM358" s="113"/>
      <c r="BN358" s="113"/>
      <c r="BO358" s="113"/>
      <c r="BP358" s="113"/>
      <c r="BQ358" s="113"/>
      <c r="BR358" s="113"/>
      <c r="BS358" s="113"/>
      <c r="BT358" s="113"/>
      <c r="BU358" s="113"/>
      <c r="BV358" s="113"/>
      <c r="BW358" s="113"/>
      <c r="BX358" s="113"/>
      <c r="BY358" s="113"/>
      <c r="BZ358" s="113"/>
      <c r="CA358" s="113"/>
      <c r="CB358" s="113"/>
      <c r="CC358" s="113"/>
      <c r="CD358" s="113"/>
      <c r="CE358" s="113"/>
      <c r="CF358" s="113"/>
      <c r="CG358" s="113"/>
      <c r="CH358" s="113"/>
      <c r="CI358" s="113"/>
      <c r="CJ358" s="113"/>
      <c r="CK358" s="113"/>
      <c r="CL358" s="113"/>
      <c r="CM358" s="113"/>
      <c r="CN358" s="113"/>
      <c r="CO358" s="113"/>
      <c r="CP358" s="113"/>
      <c r="CQ358" s="113"/>
      <c r="CR358" s="113"/>
      <c r="CS358" s="113"/>
      <c r="CT358" s="113"/>
      <c r="CU358" s="113"/>
      <c r="CV358" s="113"/>
      <c r="CW358" s="113"/>
      <c r="CX358" s="113"/>
      <c r="CY358" s="113"/>
    </row>
    <row r="359" spans="24:103" s="64" customFormat="1" ht="14" x14ac:dyDescent="0.15">
      <c r="X359" s="63"/>
      <c r="Y359" s="112"/>
      <c r="Z359" s="112"/>
      <c r="AA359" s="112"/>
      <c r="AB359" s="112"/>
      <c r="AC359" s="112"/>
      <c r="AD359" s="112"/>
      <c r="AE359" s="112"/>
      <c r="AF359" s="112"/>
      <c r="AG359" s="112"/>
      <c r="AH359" s="112"/>
      <c r="AI359" s="112"/>
      <c r="AJ359" s="112"/>
      <c r="AK359" s="112"/>
      <c r="AL359" s="113"/>
      <c r="AM359" s="113"/>
      <c r="AN359" s="113"/>
      <c r="AO359" s="113"/>
      <c r="AP359" s="113"/>
      <c r="AQ359" s="113"/>
      <c r="AR359" s="113"/>
      <c r="AS359" s="113"/>
      <c r="AT359" s="113"/>
      <c r="AU359" s="113"/>
      <c r="AV359" s="113"/>
      <c r="AW359" s="113"/>
      <c r="AX359" s="113"/>
      <c r="AY359" s="113"/>
      <c r="AZ359" s="113"/>
      <c r="BA359" s="113"/>
      <c r="BB359" s="113"/>
      <c r="BC359" s="113"/>
      <c r="BD359" s="113"/>
      <c r="BE359" s="113"/>
      <c r="BF359" s="113"/>
      <c r="BG359" s="113"/>
      <c r="BH359" s="113"/>
      <c r="BI359" s="113"/>
      <c r="BJ359" s="113"/>
      <c r="BK359" s="113"/>
      <c r="BL359" s="113"/>
      <c r="BM359" s="113"/>
      <c r="BN359" s="113"/>
      <c r="BO359" s="113"/>
      <c r="BP359" s="113"/>
      <c r="BQ359" s="113"/>
      <c r="BR359" s="113"/>
      <c r="BS359" s="113"/>
      <c r="BT359" s="113"/>
      <c r="BU359" s="113"/>
      <c r="BV359" s="113"/>
      <c r="BW359" s="113"/>
      <c r="BX359" s="113"/>
      <c r="BY359" s="113"/>
      <c r="BZ359" s="113"/>
      <c r="CA359" s="113"/>
      <c r="CB359" s="113"/>
      <c r="CC359" s="113"/>
      <c r="CD359" s="113"/>
      <c r="CE359" s="113"/>
      <c r="CF359" s="113"/>
      <c r="CG359" s="113"/>
      <c r="CH359" s="113"/>
      <c r="CI359" s="113"/>
      <c r="CJ359" s="113"/>
      <c r="CK359" s="113"/>
      <c r="CL359" s="113"/>
      <c r="CM359" s="113"/>
      <c r="CN359" s="113"/>
      <c r="CO359" s="113"/>
      <c r="CP359" s="113"/>
      <c r="CQ359" s="113"/>
      <c r="CR359" s="113"/>
      <c r="CS359" s="113"/>
      <c r="CT359" s="113"/>
      <c r="CU359" s="113"/>
      <c r="CV359" s="113"/>
      <c r="CW359" s="113"/>
      <c r="CX359" s="113"/>
      <c r="CY359" s="113"/>
    </row>
    <row r="360" spans="24:103" s="64" customFormat="1" ht="14" x14ac:dyDescent="0.15">
      <c r="X360" s="63"/>
      <c r="Y360" s="112"/>
      <c r="Z360" s="112"/>
      <c r="AA360" s="112"/>
      <c r="AB360" s="112"/>
      <c r="AC360" s="112"/>
      <c r="AD360" s="112"/>
      <c r="AE360" s="112"/>
      <c r="AF360" s="112"/>
      <c r="AG360" s="112"/>
      <c r="AH360" s="112"/>
      <c r="AI360" s="112"/>
      <c r="AJ360" s="112"/>
      <c r="AK360" s="112"/>
      <c r="AL360" s="113"/>
      <c r="AM360" s="113"/>
      <c r="AN360" s="113"/>
      <c r="AO360" s="113"/>
      <c r="AP360" s="113"/>
      <c r="AQ360" s="113"/>
      <c r="AR360" s="113"/>
      <c r="AS360" s="113"/>
      <c r="AT360" s="113"/>
      <c r="AU360" s="113"/>
      <c r="AV360" s="113"/>
      <c r="AW360" s="113"/>
      <c r="AX360" s="113"/>
      <c r="AY360" s="113"/>
      <c r="AZ360" s="113"/>
      <c r="BA360" s="113"/>
      <c r="BB360" s="113"/>
      <c r="BC360" s="113"/>
      <c r="BD360" s="113"/>
      <c r="BE360" s="113"/>
      <c r="BF360" s="113"/>
      <c r="BG360" s="113"/>
      <c r="BH360" s="113"/>
      <c r="BI360" s="113"/>
      <c r="BJ360" s="113"/>
      <c r="BK360" s="113"/>
      <c r="BL360" s="113"/>
      <c r="BM360" s="113"/>
      <c r="BN360" s="113"/>
      <c r="BO360" s="113"/>
      <c r="BP360" s="113"/>
      <c r="BQ360" s="113"/>
      <c r="BR360" s="113"/>
      <c r="BS360" s="113"/>
      <c r="BT360" s="113"/>
      <c r="BU360" s="113"/>
      <c r="BV360" s="113"/>
      <c r="BW360" s="113"/>
      <c r="BX360" s="113"/>
      <c r="BY360" s="113"/>
      <c r="BZ360" s="113"/>
      <c r="CA360" s="113"/>
      <c r="CB360" s="113"/>
      <c r="CC360" s="113"/>
      <c r="CD360" s="113"/>
      <c r="CE360" s="113"/>
      <c r="CF360" s="113"/>
      <c r="CG360" s="113"/>
      <c r="CH360" s="113"/>
      <c r="CI360" s="113"/>
      <c r="CJ360" s="113"/>
      <c r="CK360" s="113"/>
      <c r="CL360" s="113"/>
      <c r="CM360" s="113"/>
      <c r="CN360" s="113"/>
      <c r="CO360" s="113"/>
      <c r="CP360" s="113"/>
      <c r="CQ360" s="113"/>
      <c r="CR360" s="113"/>
      <c r="CS360" s="113"/>
      <c r="CT360" s="113"/>
      <c r="CU360" s="113"/>
      <c r="CV360" s="113"/>
      <c r="CW360" s="113"/>
      <c r="CX360" s="113"/>
      <c r="CY360" s="113"/>
    </row>
    <row r="361" spans="24:103" s="64" customFormat="1" ht="14" x14ac:dyDescent="0.15">
      <c r="X361" s="63"/>
      <c r="Y361" s="112"/>
      <c r="Z361" s="112"/>
      <c r="AA361" s="112"/>
      <c r="AB361" s="112"/>
      <c r="AC361" s="112"/>
      <c r="AD361" s="112"/>
      <c r="AE361" s="112"/>
      <c r="AF361" s="112"/>
      <c r="AG361" s="112"/>
      <c r="AH361" s="112"/>
      <c r="AI361" s="112"/>
      <c r="AJ361" s="112"/>
      <c r="AK361" s="112"/>
      <c r="AL361" s="113"/>
      <c r="AM361" s="113"/>
      <c r="AN361" s="113"/>
      <c r="AO361" s="113"/>
      <c r="AP361" s="113"/>
      <c r="AQ361" s="113"/>
      <c r="AR361" s="113"/>
      <c r="AS361" s="113"/>
      <c r="AT361" s="113"/>
      <c r="AU361" s="113"/>
      <c r="AV361" s="113"/>
      <c r="AW361" s="113"/>
      <c r="AX361" s="113"/>
      <c r="AY361" s="113"/>
      <c r="AZ361" s="113"/>
      <c r="BA361" s="113"/>
      <c r="BB361" s="113"/>
      <c r="BC361" s="113"/>
      <c r="BD361" s="113"/>
      <c r="BE361" s="113"/>
      <c r="BF361" s="113"/>
      <c r="BG361" s="113"/>
      <c r="BH361" s="113"/>
      <c r="BI361" s="113"/>
      <c r="BJ361" s="113"/>
      <c r="BK361" s="113"/>
      <c r="BL361" s="113"/>
      <c r="BM361" s="113"/>
      <c r="BN361" s="113"/>
      <c r="BO361" s="113"/>
      <c r="BP361" s="113"/>
      <c r="BQ361" s="113"/>
      <c r="BR361" s="113"/>
      <c r="BS361" s="113"/>
      <c r="BT361" s="113"/>
      <c r="BU361" s="113"/>
      <c r="BV361" s="113"/>
      <c r="BW361" s="113"/>
      <c r="BX361" s="113"/>
      <c r="BY361" s="113"/>
      <c r="BZ361" s="113"/>
      <c r="CA361" s="113"/>
      <c r="CB361" s="113"/>
      <c r="CC361" s="113"/>
      <c r="CD361" s="113"/>
      <c r="CE361" s="113"/>
      <c r="CF361" s="113"/>
      <c r="CG361" s="113"/>
      <c r="CH361" s="113"/>
      <c r="CI361" s="113"/>
      <c r="CJ361" s="113"/>
      <c r="CK361" s="113"/>
      <c r="CL361" s="113"/>
      <c r="CM361" s="113"/>
      <c r="CN361" s="113"/>
      <c r="CO361" s="113"/>
      <c r="CP361" s="113"/>
      <c r="CQ361" s="113"/>
      <c r="CR361" s="113"/>
      <c r="CS361" s="113"/>
      <c r="CT361" s="113"/>
      <c r="CU361" s="113"/>
      <c r="CV361" s="113"/>
      <c r="CW361" s="113"/>
      <c r="CX361" s="113"/>
      <c r="CY361" s="113"/>
    </row>
    <row r="362" spans="24:103" s="64" customFormat="1" ht="14" x14ac:dyDescent="0.15">
      <c r="X362" s="63"/>
      <c r="Y362" s="112"/>
      <c r="Z362" s="112"/>
      <c r="AA362" s="112"/>
      <c r="AB362" s="112"/>
      <c r="AC362" s="112"/>
      <c r="AD362" s="112"/>
      <c r="AE362" s="112"/>
      <c r="AF362" s="112"/>
      <c r="AG362" s="112"/>
      <c r="AH362" s="112"/>
      <c r="AI362" s="112"/>
      <c r="AJ362" s="112"/>
      <c r="AK362" s="112"/>
      <c r="AL362" s="113"/>
      <c r="AM362" s="113"/>
      <c r="AN362" s="113"/>
      <c r="AO362" s="113"/>
      <c r="AP362" s="113"/>
      <c r="AQ362" s="113"/>
      <c r="AR362" s="113"/>
      <c r="AS362" s="113"/>
      <c r="AT362" s="113"/>
      <c r="AU362" s="113"/>
      <c r="AV362" s="113"/>
      <c r="AW362" s="113"/>
      <c r="AX362" s="113"/>
      <c r="AY362" s="113"/>
      <c r="AZ362" s="113"/>
      <c r="BA362" s="113"/>
      <c r="BB362" s="113"/>
      <c r="BC362" s="113"/>
      <c r="BD362" s="113"/>
      <c r="BE362" s="113"/>
      <c r="BF362" s="113"/>
      <c r="BG362" s="113"/>
      <c r="BH362" s="113"/>
      <c r="BI362" s="113"/>
      <c r="BJ362" s="113"/>
      <c r="BK362" s="113"/>
      <c r="BL362" s="113"/>
      <c r="BM362" s="113"/>
      <c r="BN362" s="113"/>
      <c r="BO362" s="113"/>
      <c r="BP362" s="113"/>
      <c r="BQ362" s="113"/>
      <c r="BR362" s="113"/>
      <c r="BS362" s="113"/>
      <c r="BT362" s="113"/>
      <c r="BU362" s="113"/>
      <c r="BV362" s="113"/>
      <c r="BW362" s="113"/>
      <c r="BX362" s="113"/>
      <c r="BY362" s="113"/>
      <c r="BZ362" s="113"/>
      <c r="CA362" s="113"/>
      <c r="CB362" s="113"/>
      <c r="CC362" s="113"/>
      <c r="CD362" s="113"/>
      <c r="CE362" s="113"/>
      <c r="CF362" s="113"/>
      <c r="CG362" s="113"/>
      <c r="CH362" s="113"/>
      <c r="CI362" s="113"/>
      <c r="CJ362" s="113"/>
      <c r="CK362" s="113"/>
      <c r="CL362" s="113"/>
      <c r="CM362" s="113"/>
      <c r="CN362" s="113"/>
      <c r="CO362" s="113"/>
      <c r="CP362" s="113"/>
      <c r="CQ362" s="113"/>
      <c r="CR362" s="113"/>
      <c r="CS362" s="113"/>
      <c r="CT362" s="113"/>
      <c r="CU362" s="113"/>
      <c r="CV362" s="113"/>
      <c r="CW362" s="113"/>
      <c r="CX362" s="113"/>
      <c r="CY362" s="113"/>
    </row>
    <row r="363" spans="24:103" s="64" customFormat="1" ht="14" x14ac:dyDescent="0.15">
      <c r="X363" s="63"/>
      <c r="Y363" s="112"/>
      <c r="Z363" s="112"/>
      <c r="AA363" s="112"/>
      <c r="AB363" s="112"/>
      <c r="AC363" s="112"/>
      <c r="AD363" s="112"/>
      <c r="AE363" s="112"/>
      <c r="AF363" s="112"/>
      <c r="AG363" s="112"/>
      <c r="AH363" s="112"/>
      <c r="AI363" s="112"/>
      <c r="AJ363" s="112"/>
      <c r="AK363" s="112"/>
      <c r="AL363" s="113"/>
      <c r="AM363" s="113"/>
      <c r="AN363" s="113"/>
      <c r="AO363" s="113"/>
      <c r="AP363" s="113"/>
      <c r="AQ363" s="113"/>
      <c r="AR363" s="113"/>
      <c r="AS363" s="113"/>
      <c r="AT363" s="113"/>
      <c r="AU363" s="113"/>
      <c r="AV363" s="113"/>
      <c r="AW363" s="113"/>
      <c r="AX363" s="113"/>
      <c r="AY363" s="113"/>
      <c r="AZ363" s="113"/>
      <c r="BA363" s="113"/>
      <c r="BB363" s="113"/>
      <c r="BC363" s="113"/>
      <c r="BD363" s="113"/>
      <c r="BE363" s="113"/>
      <c r="BF363" s="113"/>
      <c r="BG363" s="113"/>
      <c r="BH363" s="113"/>
      <c r="BI363" s="113"/>
      <c r="BJ363" s="113"/>
      <c r="BK363" s="113"/>
      <c r="BL363" s="113"/>
      <c r="BM363" s="113"/>
      <c r="BN363" s="113"/>
      <c r="BO363" s="113"/>
      <c r="BP363" s="113"/>
      <c r="BQ363" s="113"/>
      <c r="BR363" s="113"/>
      <c r="BS363" s="113"/>
      <c r="BT363" s="113"/>
      <c r="BU363" s="113"/>
      <c r="BV363" s="113"/>
      <c r="BW363" s="113"/>
      <c r="BX363" s="113"/>
      <c r="BY363" s="113"/>
      <c r="BZ363" s="113"/>
      <c r="CA363" s="113"/>
      <c r="CB363" s="113"/>
      <c r="CC363" s="113"/>
      <c r="CD363" s="113"/>
      <c r="CE363" s="113"/>
      <c r="CF363" s="113"/>
      <c r="CG363" s="113"/>
      <c r="CH363" s="113"/>
      <c r="CI363" s="113"/>
      <c r="CJ363" s="113"/>
      <c r="CK363" s="113"/>
      <c r="CL363" s="113"/>
      <c r="CM363" s="113"/>
      <c r="CN363" s="113"/>
      <c r="CO363" s="113"/>
      <c r="CP363" s="113"/>
      <c r="CQ363" s="113"/>
      <c r="CR363" s="113"/>
      <c r="CS363" s="113"/>
      <c r="CT363" s="113"/>
      <c r="CU363" s="113"/>
      <c r="CV363" s="113"/>
      <c r="CW363" s="113"/>
      <c r="CX363" s="113"/>
      <c r="CY363" s="113"/>
    </row>
    <row r="364" spans="24:103" s="64" customFormat="1" ht="14" x14ac:dyDescent="0.15">
      <c r="X364" s="63"/>
      <c r="Y364" s="112"/>
      <c r="Z364" s="112"/>
      <c r="AA364" s="112"/>
      <c r="AB364" s="112"/>
      <c r="AC364" s="112"/>
      <c r="AD364" s="112"/>
      <c r="AE364" s="112"/>
      <c r="AF364" s="112"/>
      <c r="AG364" s="112"/>
      <c r="AH364" s="112"/>
      <c r="AI364" s="112"/>
      <c r="AJ364" s="112"/>
      <c r="AK364" s="112"/>
      <c r="AL364" s="113"/>
      <c r="AM364" s="113"/>
      <c r="AN364" s="113"/>
      <c r="AO364" s="113"/>
      <c r="AP364" s="113"/>
      <c r="AQ364" s="113"/>
      <c r="AR364" s="113"/>
      <c r="AS364" s="113"/>
      <c r="AT364" s="113"/>
      <c r="AU364" s="113"/>
      <c r="AV364" s="113"/>
      <c r="AW364" s="113"/>
      <c r="AX364" s="113"/>
      <c r="AY364" s="113"/>
      <c r="AZ364" s="113"/>
      <c r="BA364" s="113"/>
      <c r="BB364" s="113"/>
      <c r="BC364" s="113"/>
      <c r="BD364" s="113"/>
      <c r="BE364" s="113"/>
      <c r="BF364" s="113"/>
      <c r="BG364" s="113"/>
      <c r="BH364" s="113"/>
      <c r="BI364" s="113"/>
      <c r="BJ364" s="113"/>
      <c r="BK364" s="113"/>
      <c r="BL364" s="113"/>
      <c r="BM364" s="113"/>
      <c r="BN364" s="113"/>
      <c r="BO364" s="113"/>
      <c r="BP364" s="113"/>
      <c r="BQ364" s="113"/>
      <c r="BR364" s="113"/>
      <c r="BS364" s="113"/>
      <c r="BT364" s="113"/>
      <c r="BU364" s="113"/>
      <c r="BV364" s="113"/>
      <c r="BW364" s="113"/>
      <c r="BX364" s="113"/>
      <c r="BY364" s="113"/>
      <c r="BZ364" s="113"/>
      <c r="CA364" s="113"/>
      <c r="CB364" s="113"/>
      <c r="CC364" s="113"/>
      <c r="CD364" s="113"/>
      <c r="CE364" s="113"/>
      <c r="CF364" s="113"/>
      <c r="CG364" s="113"/>
      <c r="CH364" s="113"/>
      <c r="CI364" s="113"/>
      <c r="CJ364" s="113"/>
      <c r="CK364" s="113"/>
      <c r="CL364" s="113"/>
      <c r="CM364" s="113"/>
      <c r="CN364" s="113"/>
      <c r="CO364" s="113"/>
      <c r="CP364" s="113"/>
      <c r="CQ364" s="113"/>
      <c r="CR364" s="113"/>
      <c r="CS364" s="113"/>
      <c r="CT364" s="113"/>
      <c r="CU364" s="113"/>
      <c r="CV364" s="113"/>
      <c r="CW364" s="113"/>
      <c r="CX364" s="113"/>
      <c r="CY364" s="113"/>
    </row>
    <row r="365" spans="24:103" s="64" customFormat="1" ht="14" x14ac:dyDescent="0.15">
      <c r="X365" s="63"/>
      <c r="Y365" s="112"/>
      <c r="Z365" s="112"/>
      <c r="AA365" s="112"/>
      <c r="AB365" s="112"/>
      <c r="AC365" s="112"/>
      <c r="AD365" s="112"/>
      <c r="AE365" s="112"/>
      <c r="AF365" s="112"/>
      <c r="AG365" s="112"/>
      <c r="AH365" s="112"/>
      <c r="AI365" s="112"/>
      <c r="AJ365" s="112"/>
      <c r="AK365" s="112"/>
      <c r="AL365" s="113"/>
      <c r="AM365" s="113"/>
      <c r="AN365" s="113"/>
      <c r="AO365" s="113"/>
      <c r="AP365" s="113"/>
      <c r="AQ365" s="113"/>
      <c r="AR365" s="113"/>
      <c r="AS365" s="113"/>
      <c r="AT365" s="113"/>
      <c r="AU365" s="113"/>
      <c r="AV365" s="113"/>
      <c r="AW365" s="113"/>
      <c r="AX365" s="113"/>
      <c r="AY365" s="113"/>
      <c r="AZ365" s="113"/>
      <c r="BA365" s="113"/>
      <c r="BB365" s="113"/>
      <c r="BC365" s="113"/>
      <c r="BD365" s="113"/>
      <c r="BE365" s="113"/>
      <c r="BF365" s="113"/>
      <c r="BG365" s="113"/>
      <c r="BH365" s="113"/>
      <c r="BI365" s="113"/>
      <c r="BJ365" s="113"/>
      <c r="BK365" s="113"/>
      <c r="BL365" s="113"/>
      <c r="BM365" s="113"/>
      <c r="BN365" s="113"/>
      <c r="BO365" s="113"/>
      <c r="BP365" s="113"/>
      <c r="BQ365" s="113"/>
      <c r="BR365" s="113"/>
      <c r="BS365" s="113"/>
      <c r="BT365" s="113"/>
      <c r="BU365" s="113"/>
      <c r="BV365" s="113"/>
      <c r="BW365" s="113"/>
      <c r="BX365" s="113"/>
      <c r="BY365" s="113"/>
      <c r="BZ365" s="113"/>
      <c r="CA365" s="113"/>
      <c r="CB365" s="113"/>
      <c r="CC365" s="113"/>
      <c r="CD365" s="113"/>
      <c r="CE365" s="113"/>
      <c r="CF365" s="113"/>
      <c r="CG365" s="113"/>
      <c r="CH365" s="113"/>
      <c r="CI365" s="113"/>
      <c r="CJ365" s="113"/>
      <c r="CK365" s="113"/>
      <c r="CL365" s="113"/>
      <c r="CM365" s="113"/>
      <c r="CN365" s="113"/>
      <c r="CO365" s="113"/>
      <c r="CP365" s="113"/>
      <c r="CQ365" s="113"/>
      <c r="CR365" s="113"/>
      <c r="CS365" s="113"/>
      <c r="CT365" s="113"/>
      <c r="CU365" s="113"/>
      <c r="CV365" s="113"/>
      <c r="CW365" s="113"/>
      <c r="CX365" s="113"/>
      <c r="CY365" s="113"/>
    </row>
    <row r="366" spans="24:103" s="64" customFormat="1" ht="14" x14ac:dyDescent="0.15">
      <c r="X366" s="63"/>
      <c r="Y366" s="112"/>
      <c r="Z366" s="112"/>
      <c r="AA366" s="112"/>
      <c r="AB366" s="112"/>
      <c r="AC366" s="112"/>
      <c r="AD366" s="112"/>
      <c r="AE366" s="112"/>
      <c r="AF366" s="112"/>
      <c r="AG366" s="112"/>
      <c r="AH366" s="112"/>
      <c r="AI366" s="112"/>
      <c r="AJ366" s="112"/>
      <c r="AK366" s="112"/>
      <c r="AL366" s="113"/>
      <c r="AM366" s="113"/>
      <c r="AN366" s="113"/>
      <c r="AO366" s="113"/>
      <c r="AP366" s="113"/>
      <c r="AQ366" s="113"/>
      <c r="AR366" s="113"/>
      <c r="AS366" s="113"/>
      <c r="AT366" s="113"/>
      <c r="AU366" s="113"/>
      <c r="AV366" s="113"/>
      <c r="AW366" s="113"/>
      <c r="AX366" s="113"/>
      <c r="AY366" s="113"/>
      <c r="AZ366" s="113"/>
      <c r="BA366" s="113"/>
      <c r="BB366" s="113"/>
      <c r="BC366" s="113"/>
      <c r="BD366" s="113"/>
      <c r="BE366" s="113"/>
      <c r="BF366" s="113"/>
      <c r="BG366" s="113"/>
      <c r="BH366" s="113"/>
      <c r="BI366" s="113"/>
      <c r="BJ366" s="113"/>
      <c r="BK366" s="113"/>
      <c r="BL366" s="113"/>
      <c r="BM366" s="113"/>
      <c r="BN366" s="113"/>
      <c r="BO366" s="113"/>
      <c r="BP366" s="113"/>
      <c r="BQ366" s="113"/>
      <c r="BR366" s="113"/>
      <c r="BS366" s="113"/>
      <c r="BT366" s="113"/>
      <c r="BU366" s="113"/>
      <c r="BV366" s="113"/>
      <c r="BW366" s="113"/>
      <c r="BX366" s="113"/>
      <c r="BY366" s="113"/>
      <c r="BZ366" s="113"/>
      <c r="CA366" s="113"/>
      <c r="CB366" s="113"/>
      <c r="CC366" s="113"/>
      <c r="CD366" s="113"/>
      <c r="CE366" s="113"/>
      <c r="CF366" s="113"/>
      <c r="CG366" s="113"/>
      <c r="CH366" s="113"/>
      <c r="CI366" s="113"/>
      <c r="CJ366" s="113"/>
      <c r="CK366" s="113"/>
      <c r="CL366" s="113"/>
      <c r="CM366" s="113"/>
      <c r="CN366" s="113"/>
      <c r="CO366" s="113"/>
      <c r="CP366" s="113"/>
      <c r="CQ366" s="113"/>
      <c r="CR366" s="113"/>
      <c r="CS366" s="113"/>
      <c r="CT366" s="113"/>
      <c r="CU366" s="113"/>
      <c r="CV366" s="113"/>
      <c r="CW366" s="113"/>
      <c r="CX366" s="113"/>
      <c r="CY366" s="113"/>
    </row>
    <row r="367" spans="24:103" s="64" customFormat="1" ht="14" x14ac:dyDescent="0.15">
      <c r="X367" s="63"/>
      <c r="Y367" s="112"/>
      <c r="Z367" s="112"/>
      <c r="AA367" s="112"/>
      <c r="AB367" s="112"/>
      <c r="AC367" s="112"/>
      <c r="AD367" s="112"/>
      <c r="AE367" s="112"/>
      <c r="AF367" s="112"/>
      <c r="AG367" s="112"/>
      <c r="AH367" s="112"/>
      <c r="AI367" s="112"/>
      <c r="AJ367" s="112"/>
      <c r="AK367" s="112"/>
      <c r="AL367" s="113"/>
      <c r="AM367" s="113"/>
      <c r="AN367" s="113"/>
      <c r="AO367" s="113"/>
      <c r="AP367" s="113"/>
      <c r="AQ367" s="113"/>
      <c r="AR367" s="113"/>
      <c r="AS367" s="113"/>
      <c r="AT367" s="113"/>
      <c r="AU367" s="113"/>
      <c r="AV367" s="113"/>
      <c r="AW367" s="113"/>
      <c r="AX367" s="113"/>
      <c r="AY367" s="113"/>
      <c r="AZ367" s="113"/>
      <c r="BA367" s="113"/>
      <c r="BB367" s="113"/>
      <c r="BC367" s="113"/>
      <c r="BD367" s="113"/>
      <c r="BE367" s="113"/>
      <c r="BF367" s="113"/>
      <c r="BG367" s="113"/>
      <c r="BH367" s="113"/>
      <c r="BI367" s="113"/>
      <c r="BJ367" s="113"/>
      <c r="BK367" s="113"/>
      <c r="BL367" s="113"/>
      <c r="BM367" s="113"/>
      <c r="BN367" s="113"/>
      <c r="BO367" s="113"/>
      <c r="BP367" s="113"/>
      <c r="BQ367" s="113"/>
      <c r="BR367" s="113"/>
      <c r="BS367" s="113"/>
      <c r="BT367" s="113"/>
      <c r="BU367" s="113"/>
      <c r="BV367" s="113"/>
      <c r="BW367" s="113"/>
      <c r="BX367" s="113"/>
      <c r="BY367" s="113"/>
      <c r="BZ367" s="113"/>
      <c r="CA367" s="113"/>
      <c r="CB367" s="113"/>
      <c r="CC367" s="113"/>
      <c r="CD367" s="113"/>
      <c r="CE367" s="113"/>
      <c r="CF367" s="113"/>
      <c r="CG367" s="113"/>
      <c r="CH367" s="113"/>
      <c r="CI367" s="113"/>
      <c r="CJ367" s="113"/>
      <c r="CK367" s="113"/>
      <c r="CL367" s="113"/>
      <c r="CM367" s="113"/>
      <c r="CN367" s="113"/>
      <c r="CO367" s="113"/>
      <c r="CP367" s="113"/>
      <c r="CQ367" s="113"/>
      <c r="CR367" s="113"/>
      <c r="CS367" s="113"/>
      <c r="CT367" s="113"/>
      <c r="CU367" s="113"/>
      <c r="CV367" s="113"/>
      <c r="CW367" s="113"/>
      <c r="CX367" s="113"/>
      <c r="CY367" s="113"/>
    </row>
    <row r="368" spans="24:103" s="64" customFormat="1" ht="14" x14ac:dyDescent="0.15">
      <c r="X368" s="63"/>
      <c r="Y368" s="112"/>
      <c r="Z368" s="112"/>
      <c r="AA368" s="112"/>
      <c r="AB368" s="112"/>
      <c r="AC368" s="112"/>
      <c r="AD368" s="112"/>
      <c r="AE368" s="112"/>
      <c r="AF368" s="112"/>
      <c r="AG368" s="112"/>
      <c r="AH368" s="112"/>
      <c r="AI368" s="112"/>
      <c r="AJ368" s="112"/>
      <c r="AK368" s="112"/>
      <c r="AL368" s="113"/>
      <c r="AM368" s="113"/>
      <c r="AN368" s="113"/>
      <c r="AO368" s="113"/>
      <c r="AP368" s="113"/>
      <c r="AQ368" s="113"/>
      <c r="AR368" s="113"/>
      <c r="AS368" s="113"/>
      <c r="AT368" s="113"/>
      <c r="AU368" s="113"/>
      <c r="AV368" s="113"/>
      <c r="AW368" s="113"/>
      <c r="AX368" s="113"/>
      <c r="AY368" s="113"/>
      <c r="AZ368" s="113"/>
      <c r="BA368" s="113"/>
      <c r="BB368" s="113"/>
      <c r="BC368" s="113"/>
      <c r="BD368" s="113"/>
      <c r="BE368" s="113"/>
      <c r="BF368" s="113"/>
      <c r="BG368" s="113"/>
      <c r="BH368" s="113"/>
      <c r="BI368" s="113"/>
      <c r="BJ368" s="113"/>
      <c r="BK368" s="113"/>
      <c r="BL368" s="113"/>
      <c r="BM368" s="113"/>
      <c r="BN368" s="113"/>
      <c r="BO368" s="113"/>
      <c r="BP368" s="113"/>
      <c r="BQ368" s="113"/>
      <c r="BR368" s="113"/>
      <c r="BS368" s="113"/>
      <c r="BT368" s="113"/>
      <c r="BU368" s="113"/>
      <c r="BV368" s="113"/>
      <c r="BW368" s="113"/>
      <c r="BX368" s="113"/>
      <c r="BY368" s="113"/>
      <c r="BZ368" s="113"/>
      <c r="CA368" s="113"/>
      <c r="CB368" s="113"/>
      <c r="CC368" s="113"/>
      <c r="CD368" s="113"/>
      <c r="CE368" s="113"/>
      <c r="CF368" s="113"/>
      <c r="CG368" s="113"/>
      <c r="CH368" s="113"/>
      <c r="CI368" s="113"/>
      <c r="CJ368" s="113"/>
      <c r="CK368" s="113"/>
      <c r="CL368" s="113"/>
      <c r="CM368" s="113"/>
      <c r="CN368" s="113"/>
      <c r="CO368" s="113"/>
      <c r="CP368" s="113"/>
      <c r="CQ368" s="113"/>
      <c r="CR368" s="113"/>
      <c r="CS368" s="113"/>
      <c r="CT368" s="113"/>
      <c r="CU368" s="113"/>
      <c r="CV368" s="113"/>
      <c r="CW368" s="113"/>
      <c r="CX368" s="113"/>
      <c r="CY368" s="113"/>
    </row>
    <row r="369" spans="24:103" s="64" customFormat="1" ht="14" x14ac:dyDescent="0.15">
      <c r="X369" s="63"/>
      <c r="Y369" s="112"/>
      <c r="Z369" s="112"/>
      <c r="AA369" s="112"/>
      <c r="AB369" s="112"/>
      <c r="AC369" s="112"/>
      <c r="AD369" s="112"/>
      <c r="AE369" s="112"/>
      <c r="AF369" s="112"/>
      <c r="AG369" s="112"/>
      <c r="AH369" s="112"/>
      <c r="AI369" s="112"/>
      <c r="AJ369" s="112"/>
      <c r="AK369" s="112"/>
      <c r="AL369" s="113"/>
      <c r="AM369" s="113"/>
      <c r="AN369" s="113"/>
      <c r="AO369" s="113"/>
      <c r="AP369" s="113"/>
      <c r="AQ369" s="113"/>
      <c r="AR369" s="113"/>
      <c r="AS369" s="113"/>
      <c r="AT369" s="113"/>
      <c r="AU369" s="113"/>
      <c r="AV369" s="113"/>
      <c r="AW369" s="113"/>
      <c r="AX369" s="113"/>
      <c r="AY369" s="113"/>
      <c r="AZ369" s="113"/>
      <c r="BA369" s="113"/>
      <c r="BB369" s="113"/>
      <c r="BC369" s="113"/>
      <c r="BD369" s="113"/>
      <c r="BE369" s="113"/>
      <c r="BF369" s="113"/>
      <c r="BG369" s="113"/>
      <c r="BH369" s="113"/>
      <c r="BI369" s="113"/>
      <c r="BJ369" s="113"/>
      <c r="BK369" s="113"/>
      <c r="BL369" s="113"/>
      <c r="BM369" s="113"/>
      <c r="BN369" s="113"/>
      <c r="BO369" s="113"/>
      <c r="BP369" s="113"/>
      <c r="BQ369" s="113"/>
      <c r="BR369" s="113"/>
      <c r="BS369" s="113"/>
      <c r="BT369" s="113"/>
      <c r="BU369" s="113"/>
      <c r="BV369" s="113"/>
      <c r="BW369" s="113"/>
      <c r="BX369" s="113"/>
      <c r="BY369" s="113"/>
      <c r="BZ369" s="113"/>
      <c r="CA369" s="113"/>
      <c r="CB369" s="113"/>
      <c r="CC369" s="113"/>
      <c r="CD369" s="113"/>
      <c r="CE369" s="113"/>
      <c r="CF369" s="113"/>
      <c r="CG369" s="113"/>
      <c r="CH369" s="113"/>
      <c r="CI369" s="113"/>
      <c r="CJ369" s="113"/>
      <c r="CK369" s="113"/>
      <c r="CL369" s="113"/>
      <c r="CM369" s="113"/>
      <c r="CN369" s="113"/>
      <c r="CO369" s="113"/>
      <c r="CP369" s="113"/>
      <c r="CQ369" s="113"/>
      <c r="CR369" s="113"/>
      <c r="CS369" s="113"/>
      <c r="CT369" s="113"/>
      <c r="CU369" s="113"/>
      <c r="CV369" s="113"/>
      <c r="CW369" s="113"/>
      <c r="CX369" s="113"/>
      <c r="CY369" s="113"/>
    </row>
    <row r="370" spans="24:103" s="64" customFormat="1" ht="14" x14ac:dyDescent="0.15">
      <c r="X370" s="63"/>
      <c r="Y370" s="112"/>
      <c r="Z370" s="112"/>
      <c r="AA370" s="112"/>
      <c r="AB370" s="112"/>
      <c r="AC370" s="112"/>
      <c r="AD370" s="112"/>
      <c r="AE370" s="112"/>
      <c r="AF370" s="112"/>
      <c r="AG370" s="112"/>
      <c r="AH370" s="112"/>
      <c r="AI370" s="112"/>
      <c r="AJ370" s="112"/>
      <c r="AK370" s="112"/>
      <c r="AL370" s="113"/>
      <c r="AM370" s="113"/>
      <c r="AN370" s="113"/>
      <c r="AO370" s="113"/>
      <c r="AP370" s="113"/>
      <c r="AQ370" s="113"/>
      <c r="AR370" s="113"/>
      <c r="AS370" s="113"/>
      <c r="AT370" s="113"/>
      <c r="AU370" s="113"/>
      <c r="AV370" s="113"/>
      <c r="AW370" s="113"/>
      <c r="AX370" s="113"/>
      <c r="AY370" s="113"/>
      <c r="AZ370" s="113"/>
      <c r="BA370" s="113"/>
      <c r="BB370" s="113"/>
      <c r="BC370" s="113"/>
      <c r="BD370" s="113"/>
      <c r="BE370" s="113"/>
      <c r="BF370" s="113"/>
      <c r="BG370" s="113"/>
      <c r="BH370" s="113"/>
      <c r="BI370" s="113"/>
      <c r="BJ370" s="113"/>
      <c r="BK370" s="113"/>
      <c r="BL370" s="113"/>
      <c r="BM370" s="113"/>
      <c r="BN370" s="113"/>
      <c r="BO370" s="113"/>
      <c r="BP370" s="113"/>
      <c r="BQ370" s="113"/>
      <c r="BR370" s="113"/>
      <c r="BS370" s="113"/>
      <c r="BT370" s="113"/>
      <c r="BU370" s="113"/>
      <c r="BV370" s="113"/>
      <c r="BW370" s="113"/>
      <c r="BX370" s="113"/>
      <c r="BY370" s="113"/>
      <c r="BZ370" s="113"/>
      <c r="CA370" s="113"/>
      <c r="CB370" s="113"/>
      <c r="CC370" s="113"/>
      <c r="CD370" s="113"/>
      <c r="CE370" s="113"/>
      <c r="CF370" s="113"/>
      <c r="CG370" s="113"/>
      <c r="CH370" s="113"/>
      <c r="CI370" s="113"/>
      <c r="CJ370" s="113"/>
      <c r="CK370" s="113"/>
      <c r="CL370" s="113"/>
      <c r="CM370" s="113"/>
      <c r="CN370" s="113"/>
      <c r="CO370" s="113"/>
      <c r="CP370" s="113"/>
      <c r="CQ370" s="113"/>
      <c r="CR370" s="113"/>
      <c r="CS370" s="113"/>
      <c r="CT370" s="113"/>
      <c r="CU370" s="113"/>
      <c r="CV370" s="113"/>
      <c r="CW370" s="113"/>
      <c r="CX370" s="113"/>
      <c r="CY370" s="113"/>
    </row>
    <row r="371" spans="24:103" s="64" customFormat="1" ht="14" x14ac:dyDescent="0.15">
      <c r="X371" s="63"/>
      <c r="Y371" s="112"/>
      <c r="Z371" s="112"/>
      <c r="AA371" s="112"/>
      <c r="AB371" s="112"/>
      <c r="AC371" s="112"/>
      <c r="AD371" s="112"/>
      <c r="AE371" s="112"/>
      <c r="AF371" s="112"/>
      <c r="AG371" s="112"/>
      <c r="AH371" s="112"/>
      <c r="AI371" s="112"/>
      <c r="AJ371" s="112"/>
      <c r="AK371" s="112"/>
      <c r="AL371" s="113"/>
      <c r="AM371" s="113"/>
      <c r="AN371" s="113"/>
      <c r="AO371" s="113"/>
      <c r="AP371" s="113"/>
      <c r="AQ371" s="113"/>
      <c r="AR371" s="113"/>
      <c r="AS371" s="113"/>
      <c r="AT371" s="113"/>
      <c r="AU371" s="113"/>
      <c r="AV371" s="113"/>
      <c r="AW371" s="113"/>
      <c r="AX371" s="113"/>
      <c r="AY371" s="113"/>
      <c r="AZ371" s="113"/>
      <c r="BA371" s="113"/>
      <c r="BB371" s="113"/>
      <c r="BC371" s="113"/>
      <c r="BD371" s="113"/>
      <c r="BE371" s="113"/>
      <c r="BF371" s="113"/>
      <c r="BG371" s="113"/>
      <c r="BH371" s="113"/>
      <c r="BI371" s="113"/>
      <c r="BJ371" s="113"/>
      <c r="BK371" s="113"/>
      <c r="BL371" s="113"/>
      <c r="BM371" s="113"/>
      <c r="BN371" s="113"/>
      <c r="BO371" s="113"/>
      <c r="BP371" s="113"/>
      <c r="BQ371" s="113"/>
      <c r="BR371" s="113"/>
      <c r="BS371" s="113"/>
      <c r="BT371" s="113"/>
      <c r="BU371" s="113"/>
      <c r="BV371" s="113"/>
      <c r="BW371" s="113"/>
      <c r="BX371" s="113"/>
      <c r="BY371" s="113"/>
      <c r="BZ371" s="113"/>
      <c r="CA371" s="113"/>
      <c r="CB371" s="113"/>
      <c r="CC371" s="113"/>
      <c r="CD371" s="113"/>
      <c r="CE371" s="113"/>
      <c r="CF371" s="113"/>
      <c r="CG371" s="113"/>
      <c r="CH371" s="113"/>
      <c r="CI371" s="113"/>
      <c r="CJ371" s="113"/>
      <c r="CK371" s="113"/>
      <c r="CL371" s="113"/>
      <c r="CM371" s="113"/>
      <c r="CN371" s="113"/>
      <c r="CO371" s="113"/>
      <c r="CP371" s="113"/>
      <c r="CQ371" s="113"/>
      <c r="CR371" s="113"/>
      <c r="CS371" s="113"/>
      <c r="CT371" s="113"/>
      <c r="CU371" s="113"/>
      <c r="CV371" s="113"/>
      <c r="CW371" s="113"/>
      <c r="CX371" s="113"/>
      <c r="CY371" s="113"/>
    </row>
    <row r="372" spans="24:103" s="64" customFormat="1" ht="14" x14ac:dyDescent="0.15">
      <c r="X372" s="63"/>
      <c r="Y372" s="112"/>
      <c r="Z372" s="112"/>
      <c r="AA372" s="112"/>
      <c r="AB372" s="112"/>
      <c r="AC372" s="112"/>
      <c r="AD372" s="112"/>
      <c r="AE372" s="112"/>
      <c r="AF372" s="112"/>
      <c r="AG372" s="112"/>
      <c r="AH372" s="112"/>
      <c r="AI372" s="112"/>
      <c r="AJ372" s="112"/>
      <c r="AK372" s="112"/>
      <c r="AL372" s="113"/>
      <c r="AM372" s="113"/>
      <c r="AN372" s="113"/>
      <c r="AO372" s="113"/>
      <c r="AP372" s="113"/>
      <c r="AQ372" s="113"/>
      <c r="AR372" s="113"/>
      <c r="AS372" s="113"/>
      <c r="AT372" s="113"/>
      <c r="AU372" s="113"/>
      <c r="AV372" s="113"/>
      <c r="AW372" s="113"/>
      <c r="AX372" s="113"/>
      <c r="AY372" s="113"/>
      <c r="AZ372" s="113"/>
      <c r="BA372" s="113"/>
      <c r="BB372" s="113"/>
      <c r="BC372" s="113"/>
      <c r="BD372" s="113"/>
      <c r="BE372" s="113"/>
      <c r="BF372" s="113"/>
      <c r="BG372" s="113"/>
      <c r="BH372" s="113"/>
      <c r="BI372" s="113"/>
      <c r="BJ372" s="113"/>
      <c r="BK372" s="113"/>
      <c r="BL372" s="113"/>
      <c r="BM372" s="113"/>
      <c r="BN372" s="113"/>
      <c r="BO372" s="113"/>
      <c r="BP372" s="113"/>
      <c r="BQ372" s="113"/>
      <c r="BR372" s="113"/>
      <c r="BS372" s="113"/>
      <c r="BT372" s="113"/>
      <c r="BU372" s="113"/>
      <c r="BV372" s="113"/>
      <c r="BW372" s="113"/>
      <c r="BX372" s="113"/>
      <c r="BY372" s="113"/>
      <c r="BZ372" s="113"/>
      <c r="CA372" s="113"/>
      <c r="CB372" s="113"/>
      <c r="CC372" s="113"/>
      <c r="CD372" s="113"/>
      <c r="CE372" s="113"/>
      <c r="CF372" s="113"/>
      <c r="CG372" s="113"/>
      <c r="CH372" s="113"/>
      <c r="CI372" s="113"/>
      <c r="CJ372" s="113"/>
      <c r="CK372" s="113"/>
      <c r="CL372" s="113"/>
      <c r="CM372" s="113"/>
      <c r="CN372" s="113"/>
      <c r="CO372" s="113"/>
      <c r="CP372" s="113"/>
      <c r="CQ372" s="113"/>
      <c r="CR372" s="113"/>
      <c r="CS372" s="113"/>
      <c r="CT372" s="113"/>
      <c r="CU372" s="113"/>
      <c r="CV372" s="113"/>
      <c r="CW372" s="113"/>
      <c r="CX372" s="113"/>
      <c r="CY372" s="113"/>
    </row>
    <row r="373" spans="24:103" s="64" customFormat="1" ht="14" x14ac:dyDescent="0.15">
      <c r="X373" s="63"/>
      <c r="Y373" s="112"/>
      <c r="Z373" s="112"/>
      <c r="AA373" s="112"/>
      <c r="AB373" s="112"/>
      <c r="AC373" s="112"/>
      <c r="AD373" s="112"/>
      <c r="AE373" s="112"/>
      <c r="AF373" s="112"/>
      <c r="AG373" s="112"/>
      <c r="AH373" s="112"/>
      <c r="AI373" s="112"/>
      <c r="AJ373" s="112"/>
      <c r="AK373" s="112"/>
      <c r="AL373" s="113"/>
      <c r="AM373" s="113"/>
      <c r="AN373" s="113"/>
      <c r="AO373" s="113"/>
      <c r="AP373" s="113"/>
      <c r="AQ373" s="113"/>
      <c r="AR373" s="113"/>
      <c r="AS373" s="113"/>
      <c r="AT373" s="113"/>
      <c r="AU373" s="113"/>
      <c r="AV373" s="113"/>
      <c r="AW373" s="113"/>
      <c r="AX373" s="113"/>
      <c r="AY373" s="113"/>
      <c r="AZ373" s="113"/>
      <c r="BA373" s="113"/>
      <c r="BB373" s="113"/>
      <c r="BC373" s="113"/>
      <c r="BD373" s="113"/>
      <c r="BE373" s="113"/>
      <c r="BF373" s="113"/>
      <c r="BG373" s="113"/>
      <c r="BH373" s="113"/>
      <c r="BI373" s="113"/>
      <c r="BJ373" s="113"/>
      <c r="BK373" s="113"/>
      <c r="BL373" s="113"/>
      <c r="BM373" s="113"/>
      <c r="BN373" s="113"/>
      <c r="BO373" s="113"/>
      <c r="BP373" s="113"/>
      <c r="BQ373" s="113"/>
      <c r="BR373" s="113"/>
      <c r="BS373" s="113"/>
      <c r="BT373" s="113"/>
      <c r="BU373" s="113"/>
      <c r="BV373" s="113"/>
      <c r="BW373" s="113"/>
      <c r="BX373" s="113"/>
      <c r="BY373" s="113"/>
      <c r="BZ373" s="113"/>
      <c r="CA373" s="113"/>
      <c r="CB373" s="113"/>
      <c r="CC373" s="113"/>
      <c r="CD373" s="113"/>
      <c r="CE373" s="113"/>
      <c r="CF373" s="113"/>
      <c r="CG373" s="113"/>
      <c r="CH373" s="113"/>
      <c r="CI373" s="113"/>
      <c r="CJ373" s="113"/>
      <c r="CK373" s="113"/>
      <c r="CL373" s="113"/>
      <c r="CM373" s="113"/>
      <c r="CN373" s="113"/>
      <c r="CO373" s="113"/>
      <c r="CP373" s="113"/>
      <c r="CQ373" s="113"/>
      <c r="CR373" s="113"/>
      <c r="CS373" s="113"/>
      <c r="CT373" s="113"/>
      <c r="CU373" s="113"/>
      <c r="CV373" s="113"/>
      <c r="CW373" s="113"/>
      <c r="CX373" s="113"/>
      <c r="CY373" s="113"/>
    </row>
    <row r="374" spans="24:103" s="64" customFormat="1" ht="14" x14ac:dyDescent="0.15">
      <c r="X374" s="63"/>
      <c r="Y374" s="112"/>
      <c r="Z374" s="112"/>
      <c r="AA374" s="112"/>
      <c r="AB374" s="112"/>
      <c r="AC374" s="112"/>
      <c r="AD374" s="112"/>
      <c r="AE374" s="112"/>
      <c r="AF374" s="112"/>
      <c r="AG374" s="112"/>
      <c r="AH374" s="112"/>
      <c r="AI374" s="112"/>
      <c r="AJ374" s="112"/>
      <c r="AK374" s="112"/>
      <c r="AL374" s="113"/>
      <c r="AM374" s="113"/>
      <c r="AN374" s="113"/>
      <c r="AO374" s="113"/>
      <c r="AP374" s="113"/>
      <c r="AQ374" s="113"/>
      <c r="AR374" s="113"/>
      <c r="AS374" s="113"/>
      <c r="AT374" s="113"/>
      <c r="AU374" s="113"/>
      <c r="AV374" s="113"/>
      <c r="AW374" s="113"/>
      <c r="AX374" s="113"/>
      <c r="AY374" s="113"/>
      <c r="AZ374" s="113"/>
      <c r="BA374" s="113"/>
      <c r="BB374" s="113"/>
      <c r="BC374" s="113"/>
      <c r="BD374" s="113"/>
      <c r="BE374" s="113"/>
      <c r="BF374" s="113"/>
      <c r="BG374" s="113"/>
      <c r="BH374" s="113"/>
      <c r="BI374" s="113"/>
      <c r="BJ374" s="113"/>
      <c r="BK374" s="113"/>
      <c r="BL374" s="113"/>
      <c r="BM374" s="113"/>
      <c r="BN374" s="113"/>
      <c r="BO374" s="113"/>
      <c r="BP374" s="113"/>
      <c r="BQ374" s="113"/>
      <c r="BR374" s="113"/>
      <c r="BS374" s="113"/>
      <c r="BT374" s="113"/>
      <c r="BU374" s="113"/>
      <c r="BV374" s="113"/>
      <c r="BW374" s="113"/>
      <c r="BX374" s="113"/>
      <c r="BY374" s="113"/>
      <c r="BZ374" s="113"/>
      <c r="CA374" s="113"/>
      <c r="CB374" s="113"/>
      <c r="CC374" s="113"/>
      <c r="CD374" s="113"/>
      <c r="CE374" s="113"/>
      <c r="CF374" s="113"/>
      <c r="CG374" s="113"/>
      <c r="CH374" s="113"/>
      <c r="CI374" s="113"/>
      <c r="CJ374" s="113"/>
      <c r="CK374" s="113"/>
      <c r="CL374" s="113"/>
      <c r="CM374" s="113"/>
      <c r="CN374" s="113"/>
      <c r="CO374" s="113"/>
      <c r="CP374" s="113"/>
      <c r="CQ374" s="113"/>
      <c r="CR374" s="113"/>
      <c r="CS374" s="113"/>
      <c r="CT374" s="113"/>
      <c r="CU374" s="113"/>
      <c r="CV374" s="113"/>
      <c r="CW374" s="113"/>
      <c r="CX374" s="113"/>
      <c r="CY374" s="113"/>
    </row>
    <row r="375" spans="24:103" s="64" customFormat="1" ht="14" x14ac:dyDescent="0.15">
      <c r="X375" s="63"/>
      <c r="Y375" s="112"/>
      <c r="Z375" s="112"/>
      <c r="AA375" s="112"/>
      <c r="AB375" s="112"/>
      <c r="AC375" s="112"/>
      <c r="AD375" s="112"/>
      <c r="AE375" s="112"/>
      <c r="AF375" s="112"/>
      <c r="AG375" s="112"/>
      <c r="AH375" s="112"/>
      <c r="AI375" s="112"/>
      <c r="AJ375" s="112"/>
      <c r="AK375" s="112"/>
      <c r="AL375" s="113"/>
      <c r="AM375" s="113"/>
      <c r="AN375" s="113"/>
      <c r="AO375" s="113"/>
      <c r="AP375" s="113"/>
      <c r="AQ375" s="113"/>
      <c r="AR375" s="113"/>
      <c r="AS375" s="113"/>
      <c r="AT375" s="113"/>
      <c r="AU375" s="113"/>
      <c r="AV375" s="113"/>
      <c r="AW375" s="113"/>
      <c r="AX375" s="113"/>
      <c r="AY375" s="113"/>
      <c r="AZ375" s="113"/>
      <c r="BA375" s="113"/>
      <c r="BB375" s="113"/>
      <c r="BC375" s="113"/>
      <c r="BD375" s="113"/>
      <c r="BE375" s="113"/>
      <c r="BF375" s="113"/>
      <c r="BG375" s="113"/>
      <c r="BH375" s="113"/>
      <c r="BI375" s="113"/>
      <c r="BJ375" s="113"/>
      <c r="BK375" s="113"/>
      <c r="BL375" s="113"/>
      <c r="BM375" s="113"/>
      <c r="BN375" s="113"/>
      <c r="BO375" s="113"/>
      <c r="BP375" s="113"/>
      <c r="BQ375" s="113"/>
      <c r="BR375" s="113"/>
      <c r="BS375" s="113"/>
      <c r="BT375" s="113"/>
      <c r="BU375" s="113"/>
      <c r="BV375" s="113"/>
      <c r="BW375" s="113"/>
      <c r="BX375" s="113"/>
      <c r="BY375" s="113"/>
      <c r="BZ375" s="113"/>
      <c r="CA375" s="113"/>
      <c r="CB375" s="113"/>
      <c r="CC375" s="113"/>
      <c r="CD375" s="113"/>
      <c r="CE375" s="113"/>
      <c r="CF375" s="113"/>
      <c r="CG375" s="113"/>
      <c r="CH375" s="113"/>
      <c r="CI375" s="113"/>
      <c r="CJ375" s="113"/>
      <c r="CK375" s="113"/>
      <c r="CL375" s="113"/>
      <c r="CM375" s="113"/>
      <c r="CN375" s="113"/>
      <c r="CO375" s="113"/>
      <c r="CP375" s="113"/>
      <c r="CQ375" s="113"/>
      <c r="CR375" s="113"/>
      <c r="CS375" s="113"/>
      <c r="CT375" s="113"/>
      <c r="CU375" s="113"/>
      <c r="CV375" s="113"/>
      <c r="CW375" s="113"/>
      <c r="CX375" s="113"/>
      <c r="CY375" s="113"/>
    </row>
    <row r="376" spans="24:103" s="64" customFormat="1" ht="14" x14ac:dyDescent="0.15">
      <c r="X376" s="63"/>
      <c r="Y376" s="112"/>
      <c r="Z376" s="112"/>
      <c r="AA376" s="112"/>
      <c r="AB376" s="112"/>
      <c r="AC376" s="112"/>
      <c r="AD376" s="112"/>
      <c r="AE376" s="112"/>
      <c r="AF376" s="112"/>
      <c r="AG376" s="112"/>
      <c r="AH376" s="112"/>
      <c r="AI376" s="112"/>
      <c r="AJ376" s="112"/>
      <c r="AK376" s="112"/>
      <c r="AL376" s="113"/>
      <c r="AM376" s="113"/>
      <c r="AN376" s="113"/>
      <c r="AO376" s="113"/>
      <c r="AP376" s="113"/>
      <c r="AQ376" s="113"/>
      <c r="AR376" s="113"/>
      <c r="AS376" s="113"/>
      <c r="AT376" s="113"/>
      <c r="AU376" s="113"/>
      <c r="AV376" s="113"/>
      <c r="AW376" s="113"/>
      <c r="AX376" s="113"/>
      <c r="AY376" s="113"/>
      <c r="AZ376" s="113"/>
      <c r="BA376" s="113"/>
      <c r="BB376" s="113"/>
      <c r="BC376" s="113"/>
      <c r="BD376" s="113"/>
      <c r="BE376" s="113"/>
      <c r="BF376" s="113"/>
      <c r="BG376" s="113"/>
      <c r="BH376" s="113"/>
      <c r="BI376" s="113"/>
      <c r="BJ376" s="113"/>
      <c r="BK376" s="113"/>
      <c r="BL376" s="113"/>
      <c r="BM376" s="113"/>
      <c r="BN376" s="113"/>
      <c r="BO376" s="113"/>
      <c r="BP376" s="113"/>
      <c r="BQ376" s="113"/>
      <c r="BR376" s="113"/>
      <c r="BS376" s="113"/>
      <c r="BT376" s="113"/>
      <c r="BU376" s="113"/>
      <c r="BV376" s="113"/>
      <c r="BW376" s="113"/>
      <c r="BX376" s="113"/>
      <c r="BY376" s="113"/>
      <c r="BZ376" s="113"/>
      <c r="CA376" s="113"/>
      <c r="CB376" s="113"/>
      <c r="CC376" s="113"/>
      <c r="CD376" s="113"/>
      <c r="CE376" s="113"/>
      <c r="CF376" s="113"/>
      <c r="CG376" s="113"/>
      <c r="CH376" s="113"/>
      <c r="CI376" s="113"/>
      <c r="CJ376" s="113"/>
      <c r="CK376" s="113"/>
      <c r="CL376" s="113"/>
      <c r="CM376" s="113"/>
      <c r="CN376" s="113"/>
      <c r="CO376" s="113"/>
      <c r="CP376" s="113"/>
      <c r="CQ376" s="113"/>
      <c r="CR376" s="113"/>
      <c r="CS376" s="113"/>
      <c r="CT376" s="113"/>
      <c r="CU376" s="113"/>
      <c r="CV376" s="113"/>
      <c r="CW376" s="113"/>
      <c r="CX376" s="113"/>
      <c r="CY376" s="113"/>
    </row>
    <row r="377" spans="24:103" s="64" customFormat="1" ht="14" x14ac:dyDescent="0.15">
      <c r="X377" s="63"/>
      <c r="Y377" s="112"/>
      <c r="Z377" s="112"/>
      <c r="AA377" s="112"/>
      <c r="AB377" s="112"/>
      <c r="AC377" s="112"/>
      <c r="AD377" s="112"/>
      <c r="AE377" s="112"/>
      <c r="AF377" s="112"/>
      <c r="AG377" s="112"/>
      <c r="AH377" s="112"/>
      <c r="AI377" s="112"/>
      <c r="AJ377" s="112"/>
      <c r="AK377" s="112"/>
      <c r="AL377" s="113"/>
      <c r="AM377" s="113"/>
      <c r="AN377" s="113"/>
      <c r="AO377" s="113"/>
      <c r="AP377" s="113"/>
      <c r="AQ377" s="113"/>
      <c r="AR377" s="113"/>
      <c r="AS377" s="113"/>
      <c r="AT377" s="113"/>
      <c r="AU377" s="113"/>
      <c r="AV377" s="113"/>
      <c r="AW377" s="113"/>
      <c r="AX377" s="113"/>
      <c r="AY377" s="113"/>
      <c r="AZ377" s="113"/>
      <c r="BA377" s="113"/>
      <c r="BB377" s="113"/>
      <c r="BC377" s="113"/>
      <c r="BD377" s="113"/>
      <c r="BE377" s="113"/>
      <c r="BF377" s="113"/>
      <c r="BG377" s="113"/>
      <c r="BH377" s="113"/>
      <c r="BI377" s="113"/>
      <c r="BJ377" s="113"/>
      <c r="BK377" s="113"/>
      <c r="BL377" s="113"/>
      <c r="BM377" s="113"/>
      <c r="BN377" s="113"/>
      <c r="BO377" s="113"/>
      <c r="BP377" s="113"/>
      <c r="BQ377" s="113"/>
      <c r="BR377" s="113"/>
      <c r="BS377" s="113"/>
      <c r="BT377" s="113"/>
      <c r="BU377" s="113"/>
      <c r="BV377" s="113"/>
      <c r="BW377" s="113"/>
      <c r="BX377" s="113"/>
      <c r="BY377" s="113"/>
      <c r="BZ377" s="113"/>
      <c r="CA377" s="113"/>
      <c r="CB377" s="113"/>
      <c r="CC377" s="113"/>
      <c r="CD377" s="113"/>
      <c r="CE377" s="113"/>
      <c r="CF377" s="113"/>
      <c r="CG377" s="113"/>
      <c r="CH377" s="113"/>
      <c r="CI377" s="113"/>
      <c r="CJ377" s="113"/>
      <c r="CK377" s="113"/>
      <c r="CL377" s="113"/>
      <c r="CM377" s="113"/>
      <c r="CN377" s="113"/>
      <c r="CO377" s="113"/>
      <c r="CP377" s="113"/>
      <c r="CQ377" s="113"/>
      <c r="CR377" s="113"/>
      <c r="CS377" s="113"/>
      <c r="CT377" s="113"/>
      <c r="CU377" s="113"/>
      <c r="CV377" s="113"/>
      <c r="CW377" s="113"/>
      <c r="CX377" s="113"/>
      <c r="CY377" s="113"/>
    </row>
    <row r="378" spans="24:103" s="64" customFormat="1" ht="14" x14ac:dyDescent="0.15">
      <c r="X378" s="63"/>
      <c r="Y378" s="112"/>
      <c r="Z378" s="112"/>
      <c r="AA378" s="112"/>
      <c r="AB378" s="112"/>
      <c r="AC378" s="112"/>
      <c r="AD378" s="112"/>
      <c r="AE378" s="112"/>
      <c r="AF378" s="112"/>
      <c r="AG378" s="112"/>
      <c r="AH378" s="112"/>
      <c r="AI378" s="112"/>
      <c r="AJ378" s="112"/>
      <c r="AK378" s="112"/>
      <c r="AL378" s="113"/>
      <c r="AM378" s="113"/>
      <c r="AN378" s="113"/>
      <c r="AO378" s="113"/>
      <c r="AP378" s="113"/>
      <c r="AQ378" s="113"/>
      <c r="AR378" s="113"/>
      <c r="AS378" s="113"/>
      <c r="AT378" s="113"/>
      <c r="AU378" s="113"/>
      <c r="AV378" s="113"/>
      <c r="AW378" s="113"/>
      <c r="AX378" s="113"/>
      <c r="AY378" s="113"/>
      <c r="AZ378" s="113"/>
      <c r="BA378" s="113"/>
      <c r="BB378" s="113"/>
      <c r="BC378" s="113"/>
      <c r="BD378" s="113"/>
      <c r="BE378" s="113"/>
      <c r="BF378" s="113"/>
      <c r="BG378" s="113"/>
      <c r="BH378" s="113"/>
      <c r="BI378" s="113"/>
      <c r="BJ378" s="113"/>
      <c r="BK378" s="113"/>
      <c r="BL378" s="113"/>
      <c r="BM378" s="113"/>
      <c r="BN378" s="113"/>
      <c r="BO378" s="113"/>
      <c r="BP378" s="113"/>
      <c r="BQ378" s="113"/>
      <c r="BR378" s="113"/>
      <c r="BS378" s="113"/>
      <c r="BT378" s="113"/>
      <c r="BU378" s="113"/>
      <c r="BV378" s="113"/>
      <c r="BW378" s="113"/>
      <c r="BX378" s="113"/>
      <c r="BY378" s="113"/>
      <c r="BZ378" s="113"/>
      <c r="CA378" s="113"/>
      <c r="CB378" s="113"/>
      <c r="CC378" s="113"/>
      <c r="CD378" s="113"/>
      <c r="CE378" s="113"/>
      <c r="CF378" s="113"/>
      <c r="CG378" s="113"/>
      <c r="CH378" s="113"/>
      <c r="CI378" s="113"/>
      <c r="CJ378" s="113"/>
      <c r="CK378" s="113"/>
      <c r="CL378" s="113"/>
      <c r="CM378" s="113"/>
      <c r="CN378" s="113"/>
      <c r="CO378" s="113"/>
      <c r="CP378" s="113"/>
      <c r="CQ378" s="113"/>
      <c r="CR378" s="113"/>
      <c r="CS378" s="113"/>
      <c r="CT378" s="113"/>
      <c r="CU378" s="113"/>
      <c r="CV378" s="113"/>
      <c r="CW378" s="113"/>
      <c r="CX378" s="113"/>
      <c r="CY378" s="113"/>
    </row>
    <row r="379" spans="24:103" s="64" customFormat="1" ht="14" x14ac:dyDescent="0.15">
      <c r="X379" s="63"/>
      <c r="Y379" s="112"/>
      <c r="Z379" s="112"/>
      <c r="AA379" s="112"/>
      <c r="AB379" s="112"/>
      <c r="AC379" s="112"/>
      <c r="AD379" s="112"/>
      <c r="AE379" s="112"/>
      <c r="AF379" s="112"/>
      <c r="AG379" s="112"/>
      <c r="AH379" s="112"/>
      <c r="AI379" s="112"/>
      <c r="AJ379" s="112"/>
      <c r="AK379" s="112"/>
      <c r="AL379" s="113"/>
      <c r="AM379" s="113"/>
      <c r="AN379" s="113"/>
      <c r="AO379" s="113"/>
      <c r="AP379" s="113"/>
      <c r="AQ379" s="113"/>
      <c r="AR379" s="113"/>
      <c r="AS379" s="113"/>
      <c r="AT379" s="113"/>
      <c r="AU379" s="113"/>
      <c r="AV379" s="113"/>
      <c r="AW379" s="113"/>
      <c r="AX379" s="113"/>
      <c r="AY379" s="113"/>
      <c r="AZ379" s="113"/>
      <c r="BA379" s="113"/>
      <c r="BB379" s="113"/>
      <c r="BC379" s="113"/>
      <c r="BD379" s="113"/>
      <c r="BE379" s="113"/>
      <c r="BF379" s="113"/>
      <c r="BG379" s="113"/>
      <c r="BH379" s="113"/>
      <c r="BI379" s="113"/>
      <c r="BJ379" s="113"/>
      <c r="BK379" s="113"/>
      <c r="BL379" s="113"/>
      <c r="BM379" s="113"/>
      <c r="BN379" s="113"/>
      <c r="BO379" s="113"/>
      <c r="BP379" s="113"/>
      <c r="BQ379" s="113"/>
      <c r="BR379" s="113"/>
      <c r="BS379" s="113"/>
      <c r="BT379" s="113"/>
      <c r="BU379" s="113"/>
      <c r="BV379" s="113"/>
      <c r="BW379" s="113"/>
      <c r="BX379" s="113"/>
      <c r="BY379" s="113"/>
      <c r="BZ379" s="113"/>
      <c r="CA379" s="113"/>
      <c r="CB379" s="113"/>
      <c r="CC379" s="113"/>
      <c r="CD379" s="113"/>
      <c r="CE379" s="113"/>
      <c r="CF379" s="113"/>
      <c r="CG379" s="113"/>
      <c r="CH379" s="113"/>
      <c r="CI379" s="113"/>
      <c r="CJ379" s="113"/>
      <c r="CK379" s="113"/>
      <c r="CL379" s="113"/>
      <c r="CM379" s="113"/>
      <c r="CN379" s="113"/>
      <c r="CO379" s="113"/>
      <c r="CP379" s="113"/>
      <c r="CQ379" s="113"/>
      <c r="CR379" s="113"/>
      <c r="CS379" s="113"/>
      <c r="CT379" s="113"/>
      <c r="CU379" s="113"/>
      <c r="CV379" s="113"/>
      <c r="CW379" s="113"/>
      <c r="CX379" s="113"/>
      <c r="CY379" s="113"/>
    </row>
    <row r="380" spans="24:103" s="64" customFormat="1" ht="14" x14ac:dyDescent="0.15">
      <c r="X380" s="63"/>
      <c r="Y380" s="112"/>
      <c r="Z380" s="112"/>
      <c r="AA380" s="112"/>
      <c r="AB380" s="112"/>
      <c r="AC380" s="112"/>
      <c r="AD380" s="112"/>
      <c r="AE380" s="112"/>
      <c r="AF380" s="112"/>
      <c r="AG380" s="112"/>
      <c r="AH380" s="112"/>
      <c r="AI380" s="112"/>
      <c r="AJ380" s="112"/>
      <c r="AK380" s="112"/>
      <c r="AL380" s="113"/>
      <c r="AM380" s="113"/>
      <c r="AN380" s="113"/>
      <c r="AO380" s="113"/>
      <c r="AP380" s="113"/>
      <c r="AQ380" s="113"/>
      <c r="AR380" s="113"/>
      <c r="AS380" s="113"/>
      <c r="AT380" s="113"/>
      <c r="AU380" s="113"/>
      <c r="AV380" s="113"/>
      <c r="AW380" s="113"/>
      <c r="AX380" s="113"/>
      <c r="AY380" s="113"/>
      <c r="AZ380" s="113"/>
      <c r="BA380" s="113"/>
      <c r="BB380" s="113"/>
      <c r="BC380" s="113"/>
      <c r="BD380" s="113"/>
      <c r="BE380" s="113"/>
      <c r="BF380" s="113"/>
      <c r="BG380" s="113"/>
      <c r="BH380" s="113"/>
      <c r="BI380" s="113"/>
      <c r="BJ380" s="113"/>
      <c r="BK380" s="113"/>
      <c r="BL380" s="113"/>
      <c r="BM380" s="113"/>
      <c r="BN380" s="113"/>
      <c r="BO380" s="113"/>
      <c r="BP380" s="113"/>
      <c r="BQ380" s="113"/>
      <c r="BR380" s="113"/>
      <c r="BS380" s="113"/>
      <c r="BT380" s="113"/>
      <c r="BU380" s="113"/>
      <c r="BV380" s="113"/>
      <c r="BW380" s="113"/>
      <c r="BX380" s="113"/>
      <c r="BY380" s="113"/>
      <c r="BZ380" s="113"/>
      <c r="CA380" s="113"/>
      <c r="CB380" s="113"/>
      <c r="CC380" s="113"/>
      <c r="CD380" s="113"/>
      <c r="CE380" s="113"/>
      <c r="CF380" s="113"/>
      <c r="CG380" s="113"/>
      <c r="CH380" s="113"/>
      <c r="CI380" s="113"/>
      <c r="CJ380" s="113"/>
      <c r="CK380" s="113"/>
      <c r="CL380" s="113"/>
      <c r="CM380" s="113"/>
      <c r="CN380" s="113"/>
      <c r="CO380" s="113"/>
      <c r="CP380" s="113"/>
      <c r="CQ380" s="113"/>
      <c r="CR380" s="113"/>
      <c r="CS380" s="113"/>
      <c r="CT380" s="113"/>
      <c r="CU380" s="113"/>
      <c r="CV380" s="113"/>
      <c r="CW380" s="113"/>
      <c r="CX380" s="113"/>
      <c r="CY380" s="113"/>
    </row>
    <row r="381" spans="24:103" s="64" customFormat="1" ht="14" x14ac:dyDescent="0.15">
      <c r="X381" s="63"/>
      <c r="Y381" s="112"/>
      <c r="Z381" s="112"/>
      <c r="AA381" s="112"/>
      <c r="AB381" s="112"/>
      <c r="AC381" s="112"/>
      <c r="AD381" s="112"/>
      <c r="AE381" s="112"/>
      <c r="AF381" s="112"/>
      <c r="AG381" s="112"/>
      <c r="AH381" s="112"/>
      <c r="AI381" s="112"/>
      <c r="AJ381" s="112"/>
      <c r="AK381" s="112"/>
      <c r="AL381" s="113"/>
      <c r="AM381" s="113"/>
      <c r="AN381" s="113"/>
      <c r="AO381" s="113"/>
      <c r="AP381" s="113"/>
      <c r="AQ381" s="113"/>
      <c r="AR381" s="113"/>
      <c r="AS381" s="113"/>
      <c r="AT381" s="113"/>
      <c r="AU381" s="113"/>
      <c r="AV381" s="113"/>
      <c r="AW381" s="113"/>
      <c r="AX381" s="113"/>
      <c r="AY381" s="113"/>
      <c r="AZ381" s="113"/>
      <c r="BA381" s="113"/>
      <c r="BB381" s="113"/>
      <c r="BC381" s="113"/>
      <c r="BD381" s="113"/>
      <c r="BE381" s="113"/>
      <c r="BF381" s="113"/>
      <c r="BG381" s="113"/>
      <c r="BH381" s="113"/>
      <c r="BI381" s="113"/>
      <c r="BJ381" s="113"/>
      <c r="BK381" s="113"/>
      <c r="BL381" s="113"/>
      <c r="BM381" s="113"/>
      <c r="BN381" s="113"/>
      <c r="BO381" s="113"/>
      <c r="BP381" s="113"/>
      <c r="BQ381" s="113"/>
      <c r="BR381" s="113"/>
      <c r="BS381" s="113"/>
      <c r="BT381" s="113"/>
      <c r="BU381" s="113"/>
      <c r="BV381" s="113"/>
      <c r="BW381" s="113"/>
      <c r="BX381" s="113"/>
      <c r="BY381" s="113"/>
      <c r="BZ381" s="113"/>
      <c r="CA381" s="113"/>
      <c r="CB381" s="113"/>
      <c r="CC381" s="113"/>
      <c r="CD381" s="113"/>
      <c r="CE381" s="113"/>
      <c r="CF381" s="113"/>
      <c r="CG381" s="113"/>
      <c r="CH381" s="113"/>
      <c r="CI381" s="113"/>
      <c r="CJ381" s="113"/>
      <c r="CK381" s="113"/>
      <c r="CL381" s="113"/>
      <c r="CM381" s="113"/>
      <c r="CN381" s="113"/>
      <c r="CO381" s="113"/>
      <c r="CP381" s="113"/>
      <c r="CQ381" s="113"/>
      <c r="CR381" s="113"/>
      <c r="CS381" s="113"/>
      <c r="CT381" s="113"/>
      <c r="CU381" s="113"/>
      <c r="CV381" s="113"/>
      <c r="CW381" s="113"/>
      <c r="CX381" s="113"/>
      <c r="CY381" s="113"/>
    </row>
    <row r="382" spans="24:103" s="64" customFormat="1" ht="14" x14ac:dyDescent="0.15">
      <c r="X382" s="63"/>
      <c r="Y382" s="112"/>
      <c r="Z382" s="112"/>
      <c r="AA382" s="112"/>
      <c r="AB382" s="112"/>
      <c r="AC382" s="112"/>
      <c r="AD382" s="112"/>
      <c r="AE382" s="112"/>
      <c r="AF382" s="112"/>
      <c r="AG382" s="112"/>
      <c r="AH382" s="112"/>
      <c r="AI382" s="112"/>
      <c r="AJ382" s="112"/>
      <c r="AK382" s="112"/>
      <c r="AL382" s="113"/>
      <c r="AM382" s="113"/>
      <c r="AN382" s="113"/>
      <c r="AO382" s="113"/>
      <c r="AP382" s="113"/>
      <c r="AQ382" s="113"/>
      <c r="AR382" s="113"/>
      <c r="AS382" s="113"/>
      <c r="AT382" s="113"/>
      <c r="AU382" s="113"/>
      <c r="AV382" s="113"/>
      <c r="AW382" s="113"/>
      <c r="AX382" s="113"/>
      <c r="AY382" s="113"/>
      <c r="AZ382" s="113"/>
      <c r="BA382" s="113"/>
      <c r="BB382" s="113"/>
      <c r="BC382" s="113"/>
      <c r="BD382" s="113"/>
      <c r="BE382" s="113"/>
      <c r="BF382" s="113"/>
      <c r="BG382" s="113"/>
      <c r="BH382" s="113"/>
      <c r="BI382" s="113"/>
      <c r="BJ382" s="113"/>
      <c r="BK382" s="113"/>
      <c r="BL382" s="113"/>
      <c r="BM382" s="113"/>
      <c r="BN382" s="113"/>
      <c r="BO382" s="113"/>
      <c r="BP382" s="113"/>
      <c r="BQ382" s="113"/>
      <c r="BR382" s="113"/>
      <c r="BS382" s="113"/>
      <c r="BT382" s="113"/>
      <c r="BU382" s="113"/>
      <c r="BV382" s="113"/>
      <c r="BW382" s="113"/>
      <c r="BX382" s="113"/>
      <c r="BY382" s="113"/>
      <c r="BZ382" s="113"/>
      <c r="CA382" s="113"/>
      <c r="CB382" s="113"/>
      <c r="CC382" s="113"/>
      <c r="CD382" s="113"/>
      <c r="CE382" s="113"/>
      <c r="CF382" s="113"/>
      <c r="CG382" s="113"/>
      <c r="CH382" s="113"/>
      <c r="CI382" s="113"/>
      <c r="CJ382" s="113"/>
      <c r="CK382" s="113"/>
      <c r="CL382" s="113"/>
      <c r="CM382" s="113"/>
      <c r="CN382" s="113"/>
      <c r="CO382" s="113"/>
      <c r="CP382" s="113"/>
      <c r="CQ382" s="113"/>
      <c r="CR382" s="113"/>
      <c r="CS382" s="113"/>
      <c r="CT382" s="113"/>
      <c r="CU382" s="113"/>
      <c r="CV382" s="113"/>
      <c r="CW382" s="113"/>
      <c r="CX382" s="113"/>
      <c r="CY382" s="113"/>
    </row>
    <row r="383" spans="24:103" s="64" customFormat="1" ht="14" x14ac:dyDescent="0.15">
      <c r="X383" s="63"/>
      <c r="Y383" s="112"/>
      <c r="Z383" s="112"/>
      <c r="AA383" s="112"/>
      <c r="AB383" s="112"/>
      <c r="AC383" s="112"/>
      <c r="AD383" s="112"/>
      <c r="AE383" s="112"/>
      <c r="AF383" s="112"/>
      <c r="AG383" s="112"/>
      <c r="AH383" s="112"/>
      <c r="AI383" s="112"/>
      <c r="AJ383" s="112"/>
      <c r="AK383" s="112"/>
      <c r="AL383" s="113"/>
      <c r="AM383" s="113"/>
      <c r="AN383" s="113"/>
      <c r="AO383" s="113"/>
      <c r="AP383" s="113"/>
      <c r="AQ383" s="113"/>
      <c r="AR383" s="113"/>
      <c r="AS383" s="113"/>
      <c r="AT383" s="113"/>
      <c r="AU383" s="113"/>
      <c r="AV383" s="113"/>
      <c r="AW383" s="113"/>
      <c r="AX383" s="113"/>
      <c r="AY383" s="113"/>
      <c r="AZ383" s="113"/>
      <c r="BA383" s="113"/>
      <c r="BB383" s="113"/>
      <c r="BC383" s="113"/>
      <c r="BD383" s="113"/>
      <c r="BE383" s="113"/>
      <c r="BF383" s="113"/>
      <c r="BG383" s="113"/>
      <c r="BH383" s="113"/>
      <c r="BI383" s="113"/>
      <c r="BJ383" s="113"/>
      <c r="BK383" s="113"/>
      <c r="BL383" s="113"/>
      <c r="BM383" s="113"/>
      <c r="BN383" s="113"/>
      <c r="BO383" s="113"/>
      <c r="BP383" s="113"/>
      <c r="BQ383" s="113"/>
      <c r="BR383" s="113"/>
      <c r="BS383" s="113"/>
      <c r="BT383" s="113"/>
      <c r="BU383" s="113"/>
      <c r="BV383" s="113"/>
      <c r="BW383" s="113"/>
      <c r="BX383" s="113"/>
      <c r="BY383" s="113"/>
      <c r="BZ383" s="113"/>
      <c r="CA383" s="113"/>
      <c r="CB383" s="113"/>
      <c r="CC383" s="113"/>
      <c r="CD383" s="113"/>
      <c r="CE383" s="113"/>
      <c r="CF383" s="113"/>
      <c r="CG383" s="113"/>
      <c r="CH383" s="113"/>
      <c r="CI383" s="113"/>
      <c r="CJ383" s="113"/>
      <c r="CK383" s="113"/>
      <c r="CL383" s="113"/>
      <c r="CM383" s="113"/>
      <c r="CN383" s="113"/>
      <c r="CO383" s="113"/>
      <c r="CP383" s="113"/>
      <c r="CQ383" s="113"/>
      <c r="CR383" s="113"/>
      <c r="CS383" s="113"/>
      <c r="CT383" s="113"/>
      <c r="CU383" s="113"/>
      <c r="CV383" s="113"/>
      <c r="CW383" s="113"/>
      <c r="CX383" s="113"/>
      <c r="CY383" s="113"/>
    </row>
    <row r="384" spans="24:103" s="64" customFormat="1" ht="14" x14ac:dyDescent="0.15">
      <c r="X384" s="63"/>
      <c r="Y384" s="112"/>
      <c r="Z384" s="112"/>
      <c r="AA384" s="112"/>
      <c r="AB384" s="112"/>
      <c r="AC384" s="112"/>
      <c r="AD384" s="112"/>
      <c r="AE384" s="112"/>
      <c r="AF384" s="112"/>
      <c r="AG384" s="112"/>
      <c r="AH384" s="112"/>
      <c r="AI384" s="112"/>
      <c r="AJ384" s="112"/>
      <c r="AK384" s="112"/>
      <c r="AL384" s="113"/>
      <c r="AM384" s="113"/>
      <c r="AN384" s="113"/>
      <c r="AO384" s="113"/>
      <c r="AP384" s="113"/>
      <c r="AQ384" s="113"/>
      <c r="AR384" s="113"/>
      <c r="AS384" s="113"/>
      <c r="AT384" s="113"/>
      <c r="AU384" s="113"/>
      <c r="AV384" s="113"/>
      <c r="AW384" s="113"/>
      <c r="AX384" s="113"/>
      <c r="AY384" s="113"/>
      <c r="AZ384" s="113"/>
      <c r="BA384" s="113"/>
      <c r="BB384" s="113"/>
      <c r="BC384" s="113"/>
      <c r="BD384" s="113"/>
      <c r="BE384" s="113"/>
      <c r="BF384" s="113"/>
      <c r="BG384" s="113"/>
      <c r="BH384" s="113"/>
      <c r="BI384" s="113"/>
      <c r="BJ384" s="113"/>
      <c r="BK384" s="113"/>
      <c r="BL384" s="113"/>
      <c r="BM384" s="113"/>
      <c r="BN384" s="113"/>
      <c r="BO384" s="113"/>
      <c r="BP384" s="113"/>
      <c r="BQ384" s="113"/>
      <c r="BR384" s="113"/>
      <c r="BS384" s="113"/>
      <c r="BT384" s="113"/>
      <c r="BU384" s="113"/>
      <c r="BV384" s="113"/>
      <c r="BW384" s="113"/>
      <c r="BX384" s="113"/>
      <c r="BY384" s="113"/>
      <c r="BZ384" s="113"/>
      <c r="CA384" s="113"/>
      <c r="CB384" s="113"/>
      <c r="CC384" s="113"/>
      <c r="CD384" s="113"/>
      <c r="CE384" s="113"/>
      <c r="CF384" s="113"/>
      <c r="CG384" s="113"/>
      <c r="CH384" s="113"/>
      <c r="CI384" s="113"/>
      <c r="CJ384" s="113"/>
      <c r="CK384" s="113"/>
      <c r="CL384" s="113"/>
      <c r="CM384" s="113"/>
      <c r="CN384" s="113"/>
      <c r="CO384" s="113"/>
      <c r="CP384" s="113"/>
      <c r="CQ384" s="113"/>
      <c r="CR384" s="113"/>
      <c r="CS384" s="113"/>
      <c r="CT384" s="113"/>
      <c r="CU384" s="113"/>
      <c r="CV384" s="113"/>
      <c r="CW384" s="113"/>
      <c r="CX384" s="113"/>
      <c r="CY384" s="113"/>
    </row>
    <row r="385" spans="24:103" s="64" customFormat="1" ht="14" x14ac:dyDescent="0.15">
      <c r="X385" s="63"/>
      <c r="Y385" s="112"/>
      <c r="Z385" s="112"/>
      <c r="AA385" s="112"/>
      <c r="AB385" s="112"/>
      <c r="AC385" s="112"/>
      <c r="AD385" s="112"/>
      <c r="AE385" s="112"/>
      <c r="AF385" s="112"/>
      <c r="AG385" s="112"/>
      <c r="AH385" s="112"/>
      <c r="AI385" s="112"/>
      <c r="AJ385" s="112"/>
      <c r="AK385" s="112"/>
      <c r="AL385" s="113"/>
      <c r="AM385" s="113"/>
      <c r="AN385" s="113"/>
      <c r="AO385" s="113"/>
      <c r="AP385" s="113"/>
      <c r="AQ385" s="113"/>
      <c r="AR385" s="113"/>
      <c r="AS385" s="113"/>
      <c r="AT385" s="113"/>
      <c r="AU385" s="113"/>
      <c r="AV385" s="113"/>
      <c r="AW385" s="113"/>
      <c r="AX385" s="113"/>
      <c r="AY385" s="113"/>
      <c r="AZ385" s="113"/>
      <c r="BA385" s="113"/>
      <c r="BB385" s="113"/>
      <c r="BC385" s="113"/>
      <c r="BD385" s="113"/>
      <c r="BE385" s="113"/>
      <c r="BF385" s="113"/>
      <c r="BG385" s="113"/>
      <c r="BH385" s="113"/>
      <c r="BI385" s="113"/>
      <c r="BJ385" s="113"/>
      <c r="BK385" s="113"/>
      <c r="BL385" s="113"/>
      <c r="BM385" s="113"/>
      <c r="BN385" s="113"/>
      <c r="BO385" s="113"/>
      <c r="BP385" s="113"/>
      <c r="BQ385" s="113"/>
      <c r="BR385" s="113"/>
      <c r="BS385" s="113"/>
      <c r="BT385" s="113"/>
      <c r="BU385" s="113"/>
      <c r="BV385" s="113"/>
      <c r="BW385" s="113"/>
      <c r="BX385" s="113"/>
      <c r="BY385" s="113"/>
      <c r="BZ385" s="113"/>
      <c r="CA385" s="113"/>
      <c r="CB385" s="113"/>
      <c r="CC385" s="113"/>
      <c r="CD385" s="113"/>
      <c r="CE385" s="113"/>
      <c r="CF385" s="113"/>
      <c r="CG385" s="113"/>
      <c r="CH385" s="113"/>
      <c r="CI385" s="113"/>
      <c r="CJ385" s="113"/>
      <c r="CK385" s="113"/>
      <c r="CL385" s="113"/>
      <c r="CM385" s="113"/>
      <c r="CN385" s="113"/>
      <c r="CO385" s="113"/>
      <c r="CP385" s="113"/>
      <c r="CQ385" s="113"/>
      <c r="CR385" s="113"/>
      <c r="CS385" s="113"/>
      <c r="CT385" s="113"/>
      <c r="CU385" s="113"/>
      <c r="CV385" s="113"/>
      <c r="CW385" s="113"/>
      <c r="CX385" s="113"/>
      <c r="CY385" s="113"/>
    </row>
    <row r="386" spans="24:103" s="64" customFormat="1" ht="14" x14ac:dyDescent="0.15">
      <c r="X386" s="63"/>
      <c r="Y386" s="112"/>
      <c r="Z386" s="112"/>
      <c r="AA386" s="112"/>
      <c r="AB386" s="112"/>
      <c r="AC386" s="112"/>
      <c r="AD386" s="112"/>
      <c r="AE386" s="112"/>
      <c r="AF386" s="112"/>
      <c r="AG386" s="112"/>
      <c r="AH386" s="112"/>
      <c r="AI386" s="112"/>
      <c r="AJ386" s="112"/>
      <c r="AK386" s="112"/>
      <c r="AL386" s="113"/>
      <c r="AM386" s="113"/>
      <c r="AN386" s="113"/>
      <c r="AO386" s="113"/>
      <c r="AP386" s="113"/>
      <c r="AQ386" s="113"/>
      <c r="AR386" s="113"/>
      <c r="AS386" s="113"/>
      <c r="AT386" s="113"/>
      <c r="AU386" s="113"/>
      <c r="AV386" s="113"/>
      <c r="AW386" s="113"/>
      <c r="AX386" s="113"/>
      <c r="AY386" s="113"/>
      <c r="AZ386" s="113"/>
      <c r="BA386" s="113"/>
      <c r="BB386" s="113"/>
      <c r="BC386" s="113"/>
      <c r="BD386" s="113"/>
      <c r="BE386" s="113"/>
      <c r="BF386" s="113"/>
      <c r="BG386" s="113"/>
      <c r="BH386" s="113"/>
      <c r="BI386" s="113"/>
      <c r="BJ386" s="113"/>
      <c r="BK386" s="113"/>
      <c r="BL386" s="113"/>
      <c r="BM386" s="113"/>
      <c r="BN386" s="113"/>
      <c r="BO386" s="113"/>
      <c r="BP386" s="113"/>
      <c r="BQ386" s="113"/>
      <c r="BR386" s="113"/>
      <c r="BS386" s="113"/>
      <c r="BT386" s="113"/>
      <c r="BU386" s="113"/>
      <c r="BV386" s="113"/>
      <c r="BW386" s="113"/>
      <c r="BX386" s="113"/>
      <c r="BY386" s="113"/>
      <c r="BZ386" s="113"/>
      <c r="CA386" s="113"/>
      <c r="CB386" s="113"/>
      <c r="CC386" s="113"/>
      <c r="CD386" s="113"/>
      <c r="CE386" s="113"/>
      <c r="CF386" s="113"/>
      <c r="CG386" s="113"/>
      <c r="CH386" s="113"/>
      <c r="CI386" s="113"/>
      <c r="CJ386" s="113"/>
      <c r="CK386" s="113"/>
      <c r="CL386" s="113"/>
      <c r="CM386" s="113"/>
      <c r="CN386" s="113"/>
      <c r="CO386" s="113"/>
      <c r="CP386" s="113"/>
      <c r="CQ386" s="113"/>
      <c r="CR386" s="113"/>
      <c r="CS386" s="113"/>
      <c r="CT386" s="113"/>
      <c r="CU386" s="113"/>
      <c r="CV386" s="113"/>
      <c r="CW386" s="113"/>
      <c r="CX386" s="113"/>
      <c r="CY386" s="113"/>
    </row>
    <row r="387" spans="24:103" s="64" customFormat="1" ht="14" x14ac:dyDescent="0.15">
      <c r="X387" s="63"/>
      <c r="Y387" s="112"/>
      <c r="Z387" s="112"/>
      <c r="AA387" s="112"/>
      <c r="AB387" s="112"/>
      <c r="AC387" s="112"/>
      <c r="AD387" s="112"/>
      <c r="AE387" s="112"/>
      <c r="AF387" s="112"/>
      <c r="AG387" s="112"/>
      <c r="AH387" s="112"/>
      <c r="AI387" s="112"/>
      <c r="AJ387" s="112"/>
      <c r="AK387" s="112"/>
      <c r="AL387" s="113"/>
      <c r="AM387" s="113"/>
      <c r="AN387" s="113"/>
      <c r="AO387" s="113"/>
      <c r="AP387" s="113"/>
      <c r="AQ387" s="113"/>
      <c r="AR387" s="113"/>
      <c r="AS387" s="113"/>
      <c r="AT387" s="113"/>
      <c r="AU387" s="113"/>
      <c r="AV387" s="113"/>
      <c r="AW387" s="113"/>
      <c r="AX387" s="113"/>
      <c r="AY387" s="113"/>
      <c r="AZ387" s="113"/>
      <c r="BA387" s="113"/>
      <c r="BB387" s="113"/>
      <c r="BC387" s="113"/>
      <c r="BD387" s="113"/>
      <c r="BE387" s="113"/>
      <c r="BF387" s="113"/>
      <c r="BG387" s="113"/>
      <c r="BH387" s="113"/>
      <c r="BI387" s="113"/>
      <c r="BJ387" s="113"/>
      <c r="BK387" s="113"/>
      <c r="BL387" s="113"/>
      <c r="BM387" s="113"/>
      <c r="BN387" s="113"/>
      <c r="BO387" s="113"/>
      <c r="BP387" s="113"/>
      <c r="BQ387" s="113"/>
      <c r="BR387" s="113"/>
      <c r="BS387" s="113"/>
      <c r="BT387" s="113"/>
      <c r="BU387" s="113"/>
      <c r="BV387" s="113"/>
      <c r="BW387" s="113"/>
      <c r="BX387" s="113"/>
      <c r="BY387" s="113"/>
      <c r="BZ387" s="113"/>
      <c r="CA387" s="113"/>
      <c r="CB387" s="113"/>
      <c r="CC387" s="113"/>
      <c r="CD387" s="113"/>
      <c r="CE387" s="113"/>
      <c r="CF387" s="113"/>
      <c r="CG387" s="113"/>
      <c r="CH387" s="113"/>
      <c r="CI387" s="113"/>
      <c r="CJ387" s="113"/>
      <c r="CK387" s="113"/>
      <c r="CL387" s="113"/>
      <c r="CM387" s="113"/>
      <c r="CN387" s="113"/>
      <c r="CO387" s="113"/>
      <c r="CP387" s="113"/>
      <c r="CQ387" s="113"/>
      <c r="CR387" s="113"/>
      <c r="CS387" s="113"/>
      <c r="CT387" s="113"/>
      <c r="CU387" s="113"/>
      <c r="CV387" s="113"/>
      <c r="CW387" s="113"/>
      <c r="CX387" s="113"/>
      <c r="CY387" s="113"/>
    </row>
    <row r="388" spans="24:103" s="64" customFormat="1" ht="14" x14ac:dyDescent="0.15">
      <c r="X388" s="63"/>
      <c r="Y388" s="112"/>
      <c r="Z388" s="112"/>
      <c r="AA388" s="112"/>
      <c r="AB388" s="112"/>
      <c r="AC388" s="112"/>
      <c r="AD388" s="112"/>
      <c r="AE388" s="112"/>
      <c r="AF388" s="112"/>
      <c r="AG388" s="112"/>
      <c r="AH388" s="112"/>
      <c r="AI388" s="112"/>
      <c r="AJ388" s="112"/>
      <c r="AK388" s="112"/>
      <c r="AL388" s="113"/>
      <c r="AM388" s="113"/>
      <c r="AN388" s="113"/>
      <c r="AO388" s="113"/>
      <c r="AP388" s="113"/>
      <c r="AQ388" s="113"/>
      <c r="AR388" s="113"/>
      <c r="AS388" s="113"/>
      <c r="AT388" s="113"/>
      <c r="AU388" s="113"/>
      <c r="AV388" s="113"/>
      <c r="AW388" s="113"/>
      <c r="AX388" s="113"/>
      <c r="AY388" s="113"/>
      <c r="AZ388" s="113"/>
      <c r="BA388" s="113"/>
      <c r="BB388" s="113"/>
      <c r="BC388" s="113"/>
      <c r="BD388" s="113"/>
      <c r="BE388" s="113"/>
      <c r="BF388" s="113"/>
      <c r="BG388" s="113"/>
      <c r="BH388" s="113"/>
      <c r="BI388" s="113"/>
      <c r="BJ388" s="113"/>
      <c r="BK388" s="113"/>
      <c r="BL388" s="113"/>
      <c r="BM388" s="113"/>
      <c r="BN388" s="113"/>
      <c r="BO388" s="113"/>
      <c r="BP388" s="113"/>
      <c r="BQ388" s="113"/>
      <c r="BR388" s="113"/>
      <c r="BS388" s="113"/>
      <c r="BT388" s="113"/>
      <c r="BU388" s="113"/>
      <c r="BV388" s="113"/>
      <c r="BW388" s="113"/>
      <c r="BX388" s="113"/>
      <c r="BY388" s="113"/>
      <c r="BZ388" s="113"/>
      <c r="CA388" s="113"/>
      <c r="CB388" s="113"/>
      <c r="CC388" s="113"/>
      <c r="CD388" s="113"/>
      <c r="CE388" s="113"/>
      <c r="CF388" s="113"/>
      <c r="CG388" s="113"/>
      <c r="CH388" s="113"/>
      <c r="CI388" s="113"/>
      <c r="CJ388" s="113"/>
      <c r="CK388" s="113"/>
      <c r="CL388" s="113"/>
      <c r="CM388" s="113"/>
      <c r="CN388" s="113"/>
      <c r="CO388" s="113"/>
      <c r="CP388" s="113"/>
      <c r="CQ388" s="113"/>
      <c r="CR388" s="113"/>
      <c r="CS388" s="113"/>
      <c r="CT388" s="113"/>
      <c r="CU388" s="113"/>
      <c r="CV388" s="113"/>
      <c r="CW388" s="113"/>
      <c r="CX388" s="113"/>
      <c r="CY388" s="113"/>
    </row>
    <row r="389" spans="24:103" s="64" customFormat="1" ht="14" x14ac:dyDescent="0.15">
      <c r="X389" s="63"/>
      <c r="Y389" s="112"/>
      <c r="Z389" s="112"/>
      <c r="AA389" s="112"/>
      <c r="AB389" s="112"/>
      <c r="AC389" s="112"/>
      <c r="AD389" s="112"/>
      <c r="AE389" s="112"/>
      <c r="AF389" s="112"/>
      <c r="AG389" s="112"/>
      <c r="AH389" s="112"/>
      <c r="AI389" s="112"/>
      <c r="AJ389" s="112"/>
      <c r="AK389" s="112"/>
      <c r="AL389" s="113"/>
      <c r="AM389" s="113"/>
      <c r="AN389" s="113"/>
      <c r="AO389" s="113"/>
      <c r="AP389" s="113"/>
      <c r="AQ389" s="113"/>
      <c r="AR389" s="113"/>
      <c r="AS389" s="113"/>
      <c r="AT389" s="113"/>
      <c r="AU389" s="113"/>
      <c r="AV389" s="113"/>
      <c r="AW389" s="113"/>
      <c r="AX389" s="113"/>
      <c r="AY389" s="113"/>
      <c r="AZ389" s="113"/>
      <c r="BA389" s="113"/>
      <c r="BB389" s="113"/>
      <c r="BC389" s="113"/>
      <c r="BD389" s="113"/>
      <c r="BE389" s="113"/>
      <c r="BF389" s="113"/>
      <c r="BG389" s="113"/>
      <c r="BH389" s="113"/>
      <c r="BI389" s="113"/>
      <c r="BJ389" s="113"/>
      <c r="BK389" s="113"/>
      <c r="BL389" s="113"/>
      <c r="BM389" s="113"/>
      <c r="BN389" s="113"/>
      <c r="BO389" s="113"/>
      <c r="BP389" s="113"/>
      <c r="BQ389" s="113"/>
      <c r="BR389" s="113"/>
      <c r="BS389" s="113"/>
      <c r="BT389" s="113"/>
      <c r="BU389" s="113"/>
      <c r="BV389" s="113"/>
      <c r="BW389" s="113"/>
      <c r="BX389" s="113"/>
      <c r="BY389" s="113"/>
      <c r="BZ389" s="113"/>
      <c r="CA389" s="113"/>
      <c r="CB389" s="113"/>
      <c r="CC389" s="113"/>
      <c r="CD389" s="113"/>
      <c r="CE389" s="113"/>
      <c r="CF389" s="113"/>
      <c r="CG389" s="113"/>
      <c r="CH389" s="113"/>
      <c r="CI389" s="113"/>
      <c r="CJ389" s="113"/>
      <c r="CK389" s="113"/>
      <c r="CL389" s="113"/>
      <c r="CM389" s="113"/>
      <c r="CN389" s="113"/>
      <c r="CO389" s="113"/>
      <c r="CP389" s="113"/>
      <c r="CQ389" s="113"/>
      <c r="CR389" s="113"/>
      <c r="CS389" s="113"/>
      <c r="CT389" s="113"/>
      <c r="CU389" s="113"/>
      <c r="CV389" s="113"/>
      <c r="CW389" s="113"/>
      <c r="CX389" s="113"/>
      <c r="CY389" s="113"/>
    </row>
    <row r="390" spans="24:103" s="64" customFormat="1" ht="14" x14ac:dyDescent="0.15">
      <c r="X390" s="63"/>
      <c r="Y390" s="112"/>
      <c r="Z390" s="112"/>
      <c r="AA390" s="112"/>
      <c r="AB390" s="112"/>
      <c r="AC390" s="112"/>
      <c r="AD390" s="112"/>
      <c r="AE390" s="112"/>
      <c r="AF390" s="112"/>
      <c r="AG390" s="112"/>
      <c r="AH390" s="112"/>
      <c r="AI390" s="112"/>
      <c r="AJ390" s="112"/>
      <c r="AK390" s="112"/>
      <c r="AL390" s="113"/>
      <c r="AM390" s="113"/>
      <c r="AN390" s="113"/>
      <c r="AO390" s="113"/>
      <c r="AP390" s="113"/>
      <c r="AQ390" s="113"/>
      <c r="AR390" s="113"/>
      <c r="AS390" s="113"/>
      <c r="AT390" s="113"/>
      <c r="AU390" s="113"/>
      <c r="AV390" s="113"/>
      <c r="AW390" s="113"/>
      <c r="AX390" s="113"/>
      <c r="AY390" s="113"/>
      <c r="AZ390" s="113"/>
      <c r="BA390" s="113"/>
      <c r="BB390" s="113"/>
      <c r="BC390" s="113"/>
      <c r="BD390" s="113"/>
      <c r="BE390" s="113"/>
      <c r="BF390" s="113"/>
      <c r="BG390" s="113"/>
      <c r="BH390" s="113"/>
      <c r="BI390" s="113"/>
      <c r="BJ390" s="113"/>
      <c r="BK390" s="113"/>
      <c r="BL390" s="113"/>
      <c r="BM390" s="113"/>
      <c r="BN390" s="113"/>
      <c r="BO390" s="113"/>
      <c r="BP390" s="113"/>
      <c r="BQ390" s="113"/>
      <c r="BR390" s="113"/>
      <c r="BS390" s="113"/>
      <c r="BT390" s="113"/>
      <c r="BU390" s="113"/>
      <c r="BV390" s="113"/>
      <c r="BW390" s="113"/>
      <c r="BX390" s="113"/>
      <c r="BY390" s="113"/>
      <c r="BZ390" s="113"/>
      <c r="CA390" s="113"/>
      <c r="CB390" s="113"/>
      <c r="CC390" s="113"/>
      <c r="CD390" s="113"/>
      <c r="CE390" s="113"/>
      <c r="CF390" s="113"/>
      <c r="CG390" s="113"/>
      <c r="CH390" s="113"/>
      <c r="CI390" s="113"/>
      <c r="CJ390" s="113"/>
      <c r="CK390" s="113"/>
      <c r="CL390" s="113"/>
      <c r="CM390" s="113"/>
      <c r="CN390" s="113"/>
      <c r="CO390" s="113"/>
      <c r="CP390" s="113"/>
      <c r="CQ390" s="113"/>
      <c r="CR390" s="113"/>
      <c r="CS390" s="113"/>
      <c r="CT390" s="113"/>
      <c r="CU390" s="113"/>
      <c r="CV390" s="113"/>
      <c r="CW390" s="113"/>
      <c r="CX390" s="113"/>
      <c r="CY390" s="113"/>
    </row>
    <row r="391" spans="24:103" s="64" customFormat="1" ht="14" x14ac:dyDescent="0.15">
      <c r="X391" s="63"/>
      <c r="Y391" s="112"/>
      <c r="Z391" s="112"/>
      <c r="AA391" s="112"/>
      <c r="AB391" s="112"/>
      <c r="AC391" s="112"/>
      <c r="AD391" s="112"/>
      <c r="AE391" s="112"/>
      <c r="AF391" s="112"/>
      <c r="AG391" s="112"/>
      <c r="AH391" s="112"/>
      <c r="AI391" s="112"/>
      <c r="AJ391" s="112"/>
      <c r="AK391" s="112"/>
      <c r="AL391" s="113"/>
      <c r="AM391" s="113"/>
      <c r="AN391" s="113"/>
      <c r="AO391" s="113"/>
      <c r="AP391" s="113"/>
      <c r="AQ391" s="113"/>
      <c r="AR391" s="113"/>
      <c r="AS391" s="113"/>
      <c r="AT391" s="113"/>
      <c r="AU391" s="113"/>
      <c r="AV391" s="113"/>
      <c r="AW391" s="113"/>
      <c r="AX391" s="113"/>
      <c r="AY391" s="113"/>
      <c r="AZ391" s="113"/>
      <c r="BA391" s="113"/>
      <c r="BB391" s="113"/>
      <c r="BC391" s="113"/>
      <c r="BD391" s="113"/>
      <c r="BE391" s="113"/>
      <c r="BF391" s="113"/>
      <c r="BG391" s="113"/>
      <c r="BH391" s="113"/>
      <c r="BI391" s="113"/>
      <c r="BJ391" s="113"/>
      <c r="BK391" s="113"/>
      <c r="BL391" s="113"/>
      <c r="BM391" s="113"/>
      <c r="BN391" s="113"/>
      <c r="BO391" s="113"/>
      <c r="BP391" s="113"/>
      <c r="BQ391" s="113"/>
      <c r="BR391" s="113"/>
      <c r="BS391" s="113"/>
      <c r="BT391" s="113"/>
      <c r="BU391" s="113"/>
      <c r="BV391" s="113"/>
      <c r="BW391" s="113"/>
      <c r="BX391" s="113"/>
      <c r="BY391" s="113"/>
      <c r="BZ391" s="113"/>
      <c r="CA391" s="113"/>
      <c r="CB391" s="113"/>
      <c r="CC391" s="113"/>
      <c r="CD391" s="113"/>
      <c r="CE391" s="113"/>
      <c r="CF391" s="113"/>
      <c r="CG391" s="113"/>
      <c r="CH391" s="113"/>
      <c r="CI391" s="113"/>
      <c r="CJ391" s="113"/>
      <c r="CK391" s="113"/>
      <c r="CL391" s="113"/>
      <c r="CM391" s="113"/>
      <c r="CN391" s="113"/>
      <c r="CO391" s="113"/>
      <c r="CP391" s="113"/>
      <c r="CQ391" s="113"/>
      <c r="CR391" s="113"/>
      <c r="CS391" s="113"/>
      <c r="CT391" s="113"/>
      <c r="CU391" s="113"/>
      <c r="CV391" s="113"/>
      <c r="CW391" s="113"/>
      <c r="CX391" s="113"/>
      <c r="CY391" s="113"/>
    </row>
    <row r="392" spans="24:103" s="64" customFormat="1" ht="14" x14ac:dyDescent="0.15">
      <c r="X392" s="63"/>
      <c r="Y392" s="112"/>
      <c r="Z392" s="112"/>
      <c r="AA392" s="112"/>
      <c r="AB392" s="112"/>
      <c r="AC392" s="112"/>
      <c r="AD392" s="112"/>
      <c r="AE392" s="112"/>
      <c r="AF392" s="112"/>
      <c r="AG392" s="112"/>
      <c r="AH392" s="112"/>
      <c r="AI392" s="112"/>
      <c r="AJ392" s="112"/>
      <c r="AK392" s="112"/>
      <c r="AL392" s="113"/>
      <c r="AM392" s="113"/>
      <c r="AN392" s="113"/>
      <c r="AO392" s="113"/>
      <c r="AP392" s="113"/>
      <c r="AQ392" s="113"/>
      <c r="AR392" s="113"/>
      <c r="AS392" s="113"/>
      <c r="AT392" s="113"/>
      <c r="AU392" s="113"/>
      <c r="AV392" s="113"/>
      <c r="AW392" s="113"/>
      <c r="AX392" s="113"/>
      <c r="AY392" s="113"/>
      <c r="AZ392" s="113"/>
      <c r="BA392" s="113"/>
      <c r="BB392" s="113"/>
      <c r="BC392" s="113"/>
      <c r="BD392" s="113"/>
      <c r="BE392" s="113"/>
      <c r="BF392" s="113"/>
      <c r="BG392" s="113"/>
      <c r="BH392" s="113"/>
      <c r="BI392" s="113"/>
      <c r="BJ392" s="113"/>
      <c r="BK392" s="113"/>
      <c r="BL392" s="113"/>
      <c r="BM392" s="113"/>
      <c r="BN392" s="113"/>
      <c r="BO392" s="113"/>
      <c r="BP392" s="113"/>
      <c r="BQ392" s="113"/>
      <c r="BR392" s="113"/>
      <c r="BS392" s="113"/>
      <c r="BT392" s="113"/>
      <c r="BU392" s="113"/>
      <c r="BV392" s="113"/>
      <c r="BW392" s="113"/>
      <c r="BX392" s="113"/>
      <c r="BY392" s="113"/>
      <c r="BZ392" s="113"/>
      <c r="CA392" s="113"/>
      <c r="CB392" s="113"/>
      <c r="CC392" s="113"/>
      <c r="CD392" s="113"/>
      <c r="CE392" s="113"/>
      <c r="CF392" s="113"/>
      <c r="CG392" s="113"/>
      <c r="CH392" s="113"/>
      <c r="CI392" s="113"/>
      <c r="CJ392" s="113"/>
      <c r="CK392" s="113"/>
      <c r="CL392" s="113"/>
      <c r="CM392" s="113"/>
      <c r="CN392" s="113"/>
      <c r="CO392" s="113"/>
      <c r="CP392" s="113"/>
      <c r="CQ392" s="113"/>
      <c r="CR392" s="113"/>
      <c r="CS392" s="113"/>
      <c r="CT392" s="113"/>
      <c r="CU392" s="113"/>
      <c r="CV392" s="113"/>
      <c r="CW392" s="113"/>
      <c r="CX392" s="113"/>
      <c r="CY392" s="113"/>
    </row>
    <row r="393" spans="24:103" s="64" customFormat="1" ht="14" x14ac:dyDescent="0.15">
      <c r="X393" s="63"/>
      <c r="Y393" s="112"/>
      <c r="Z393" s="112"/>
      <c r="AA393" s="112"/>
      <c r="AB393" s="112"/>
      <c r="AC393" s="112"/>
      <c r="AD393" s="112"/>
      <c r="AE393" s="112"/>
      <c r="AF393" s="112"/>
      <c r="AG393" s="112"/>
      <c r="AH393" s="112"/>
      <c r="AI393" s="112"/>
      <c r="AJ393" s="112"/>
      <c r="AK393" s="112"/>
      <c r="AL393" s="113"/>
      <c r="AM393" s="113"/>
      <c r="AN393" s="113"/>
      <c r="AO393" s="113"/>
      <c r="AP393" s="113"/>
      <c r="AQ393" s="113"/>
      <c r="AR393" s="113"/>
      <c r="AS393" s="113"/>
      <c r="AT393" s="113"/>
      <c r="AU393" s="113"/>
      <c r="AV393" s="113"/>
      <c r="AW393" s="113"/>
      <c r="AX393" s="113"/>
      <c r="AY393" s="113"/>
      <c r="AZ393" s="113"/>
      <c r="BA393" s="113"/>
      <c r="BB393" s="113"/>
      <c r="BC393" s="113"/>
      <c r="BD393" s="113"/>
      <c r="BE393" s="113"/>
      <c r="BF393" s="113"/>
      <c r="BG393" s="113"/>
      <c r="BH393" s="113"/>
      <c r="BI393" s="113"/>
      <c r="BJ393" s="113"/>
      <c r="BK393" s="113"/>
      <c r="BL393" s="113"/>
      <c r="BM393" s="113"/>
      <c r="BN393" s="113"/>
      <c r="BO393" s="113"/>
      <c r="BP393" s="113"/>
      <c r="BQ393" s="113"/>
      <c r="BR393" s="113"/>
      <c r="BS393" s="113"/>
      <c r="BT393" s="113"/>
      <c r="BU393" s="113"/>
      <c r="BV393" s="113"/>
      <c r="BW393" s="113"/>
      <c r="BX393" s="113"/>
      <c r="BY393" s="113"/>
      <c r="BZ393" s="113"/>
      <c r="CA393" s="113"/>
      <c r="CB393" s="113"/>
      <c r="CC393" s="113"/>
      <c r="CD393" s="113"/>
      <c r="CE393" s="113"/>
      <c r="CF393" s="113"/>
      <c r="CG393" s="113"/>
      <c r="CH393" s="113"/>
      <c r="CI393" s="113"/>
      <c r="CJ393" s="113"/>
      <c r="CK393" s="113"/>
      <c r="CL393" s="113"/>
      <c r="CM393" s="113"/>
      <c r="CN393" s="113"/>
      <c r="CO393" s="113"/>
      <c r="CP393" s="113"/>
      <c r="CQ393" s="113"/>
      <c r="CR393" s="113"/>
      <c r="CS393" s="113"/>
      <c r="CT393" s="113"/>
      <c r="CU393" s="113"/>
      <c r="CV393" s="113"/>
      <c r="CW393" s="113"/>
      <c r="CX393" s="113"/>
      <c r="CY393" s="113"/>
    </row>
    <row r="394" spans="24:103" s="64" customFormat="1" ht="14" x14ac:dyDescent="0.15">
      <c r="X394" s="63"/>
      <c r="Y394" s="112"/>
      <c r="Z394" s="112"/>
      <c r="AA394" s="112"/>
      <c r="AB394" s="112"/>
      <c r="AC394" s="112"/>
      <c r="AD394" s="112"/>
      <c r="AE394" s="112"/>
      <c r="AF394" s="112"/>
      <c r="AG394" s="112"/>
      <c r="AH394" s="112"/>
      <c r="AI394" s="112"/>
      <c r="AJ394" s="112"/>
      <c r="AK394" s="112"/>
      <c r="AL394" s="113"/>
      <c r="AM394" s="113"/>
      <c r="AN394" s="113"/>
      <c r="AO394" s="113"/>
      <c r="AP394" s="113"/>
      <c r="AQ394" s="113"/>
      <c r="AR394" s="113"/>
      <c r="AS394" s="113"/>
      <c r="AT394" s="113"/>
      <c r="AU394" s="113"/>
      <c r="AV394" s="113"/>
      <c r="AW394" s="113"/>
      <c r="AX394" s="113"/>
      <c r="AY394" s="113"/>
      <c r="AZ394" s="113"/>
      <c r="BA394" s="113"/>
      <c r="BB394" s="113"/>
      <c r="BC394" s="113"/>
      <c r="BD394" s="113"/>
      <c r="BE394" s="113"/>
      <c r="BF394" s="113"/>
      <c r="BG394" s="113"/>
      <c r="BH394" s="113"/>
      <c r="BI394" s="113"/>
      <c r="BJ394" s="113"/>
      <c r="BK394" s="113"/>
      <c r="BL394" s="113"/>
      <c r="BM394" s="113"/>
      <c r="BN394" s="113"/>
      <c r="BO394" s="113"/>
      <c r="BP394" s="113"/>
      <c r="BQ394" s="113"/>
      <c r="BR394" s="113"/>
      <c r="BS394" s="113"/>
      <c r="BT394" s="113"/>
      <c r="BU394" s="113"/>
      <c r="BV394" s="113"/>
      <c r="BW394" s="113"/>
      <c r="BX394" s="113"/>
      <c r="BY394" s="113"/>
      <c r="BZ394" s="113"/>
      <c r="CA394" s="113"/>
      <c r="CB394" s="113"/>
      <c r="CC394" s="113"/>
      <c r="CD394" s="113"/>
      <c r="CE394" s="113"/>
      <c r="CF394" s="113"/>
      <c r="CG394" s="113"/>
      <c r="CH394" s="113"/>
      <c r="CI394" s="113"/>
      <c r="CJ394" s="113"/>
      <c r="CK394" s="113"/>
      <c r="CL394" s="113"/>
      <c r="CM394" s="113"/>
      <c r="CN394" s="113"/>
      <c r="CO394" s="113"/>
      <c r="CP394" s="113"/>
      <c r="CQ394" s="113"/>
      <c r="CR394" s="113"/>
      <c r="CS394" s="113"/>
      <c r="CT394" s="113"/>
      <c r="CU394" s="113"/>
      <c r="CV394" s="113"/>
      <c r="CW394" s="113"/>
      <c r="CX394" s="113"/>
      <c r="CY394" s="113"/>
    </row>
    <row r="395" spans="24:103" s="64" customFormat="1" ht="14" x14ac:dyDescent="0.15">
      <c r="X395" s="63"/>
      <c r="Y395" s="112"/>
      <c r="Z395" s="112"/>
      <c r="AA395" s="112"/>
      <c r="AB395" s="112"/>
      <c r="AC395" s="112"/>
      <c r="AD395" s="112"/>
      <c r="AE395" s="112"/>
      <c r="AF395" s="112"/>
      <c r="AG395" s="112"/>
      <c r="AH395" s="112"/>
      <c r="AI395" s="112"/>
      <c r="AJ395" s="112"/>
      <c r="AK395" s="112"/>
      <c r="AL395" s="113"/>
      <c r="AM395" s="113"/>
      <c r="AN395" s="113"/>
      <c r="AO395" s="113"/>
      <c r="AP395" s="113"/>
      <c r="AQ395" s="113"/>
      <c r="AR395" s="113"/>
      <c r="AS395" s="113"/>
      <c r="AT395" s="113"/>
      <c r="AU395" s="113"/>
      <c r="AV395" s="113"/>
      <c r="AW395" s="113"/>
      <c r="AX395" s="113"/>
      <c r="AY395" s="113"/>
      <c r="AZ395" s="113"/>
      <c r="BA395" s="113"/>
      <c r="BB395" s="113"/>
      <c r="BC395" s="113"/>
      <c r="BD395" s="113"/>
      <c r="BE395" s="113"/>
      <c r="BF395" s="113"/>
      <c r="BG395" s="113"/>
      <c r="BH395" s="113"/>
      <c r="BI395" s="113"/>
      <c r="BJ395" s="113"/>
      <c r="BK395" s="113"/>
      <c r="BL395" s="113"/>
      <c r="BM395" s="113"/>
      <c r="BN395" s="113"/>
      <c r="BO395" s="113"/>
      <c r="BP395" s="113"/>
      <c r="BQ395" s="113"/>
      <c r="BR395" s="113"/>
      <c r="BS395" s="113"/>
      <c r="BT395" s="113"/>
      <c r="BU395" s="113"/>
      <c r="BV395" s="113"/>
      <c r="BW395" s="113"/>
      <c r="BX395" s="113"/>
      <c r="BY395" s="113"/>
      <c r="BZ395" s="113"/>
      <c r="CA395" s="113"/>
      <c r="CB395" s="113"/>
      <c r="CC395" s="113"/>
      <c r="CD395" s="113"/>
      <c r="CE395" s="113"/>
      <c r="CF395" s="113"/>
      <c r="CG395" s="113"/>
      <c r="CH395" s="113"/>
      <c r="CI395" s="113"/>
      <c r="CJ395" s="113"/>
      <c r="CK395" s="113"/>
      <c r="CL395" s="113"/>
      <c r="CM395" s="113"/>
      <c r="CN395" s="113"/>
      <c r="CO395" s="113"/>
      <c r="CP395" s="113"/>
      <c r="CQ395" s="113"/>
      <c r="CR395" s="113"/>
      <c r="CS395" s="113"/>
      <c r="CT395" s="113"/>
      <c r="CU395" s="113"/>
      <c r="CV395" s="113"/>
      <c r="CW395" s="113"/>
      <c r="CX395" s="113"/>
      <c r="CY395" s="113"/>
    </row>
    <row r="396" spans="24:103" s="64" customFormat="1" ht="14" x14ac:dyDescent="0.15">
      <c r="X396" s="63"/>
      <c r="Y396" s="112"/>
      <c r="Z396" s="112"/>
      <c r="AA396" s="112"/>
      <c r="AB396" s="112"/>
      <c r="AC396" s="112"/>
      <c r="AD396" s="112"/>
      <c r="AE396" s="112"/>
      <c r="AF396" s="112"/>
      <c r="AG396" s="112"/>
      <c r="AH396" s="112"/>
      <c r="AI396" s="112"/>
      <c r="AJ396" s="112"/>
      <c r="AK396" s="112"/>
      <c r="AL396" s="113"/>
      <c r="AM396" s="113"/>
      <c r="AN396" s="113"/>
      <c r="AO396" s="113"/>
      <c r="AP396" s="113"/>
      <c r="AQ396" s="113"/>
      <c r="AR396" s="113"/>
      <c r="AS396" s="113"/>
      <c r="AT396" s="113"/>
      <c r="AU396" s="113"/>
      <c r="AV396" s="113"/>
      <c r="AW396" s="113"/>
      <c r="AX396" s="113"/>
      <c r="AY396" s="113"/>
      <c r="AZ396" s="113"/>
      <c r="BA396" s="113"/>
      <c r="BB396" s="113"/>
      <c r="BC396" s="113"/>
      <c r="BD396" s="113"/>
      <c r="BE396" s="113"/>
      <c r="BF396" s="113"/>
      <c r="BG396" s="113"/>
      <c r="BH396" s="113"/>
      <c r="BI396" s="113"/>
      <c r="BJ396" s="113"/>
      <c r="BK396" s="113"/>
      <c r="BL396" s="113"/>
      <c r="BM396" s="113"/>
      <c r="BN396" s="113"/>
      <c r="BO396" s="113"/>
      <c r="BP396" s="113"/>
      <c r="BQ396" s="113"/>
      <c r="BR396" s="113"/>
      <c r="BS396" s="113"/>
      <c r="BT396" s="113"/>
      <c r="BU396" s="113"/>
      <c r="BV396" s="113"/>
      <c r="BW396" s="113"/>
      <c r="BX396" s="113"/>
      <c r="BY396" s="113"/>
      <c r="BZ396" s="113"/>
      <c r="CA396" s="113"/>
      <c r="CB396" s="113"/>
      <c r="CC396" s="113"/>
      <c r="CD396" s="113"/>
      <c r="CE396" s="113"/>
      <c r="CF396" s="113"/>
      <c r="CG396" s="113"/>
      <c r="CH396" s="113"/>
      <c r="CI396" s="113"/>
      <c r="CJ396" s="113"/>
      <c r="CK396" s="113"/>
      <c r="CL396" s="113"/>
      <c r="CM396" s="113"/>
      <c r="CN396" s="113"/>
      <c r="CO396" s="113"/>
      <c r="CP396" s="113"/>
      <c r="CQ396" s="113"/>
      <c r="CR396" s="113"/>
      <c r="CS396" s="113"/>
      <c r="CT396" s="113"/>
      <c r="CU396" s="113"/>
      <c r="CV396" s="113"/>
      <c r="CW396" s="113"/>
      <c r="CX396" s="113"/>
      <c r="CY396" s="113"/>
    </row>
    <row r="397" spans="24:103" s="64" customFormat="1" ht="14" x14ac:dyDescent="0.15">
      <c r="X397" s="63"/>
      <c r="Y397" s="112"/>
      <c r="Z397" s="112"/>
      <c r="AA397" s="112"/>
      <c r="AB397" s="112"/>
      <c r="AC397" s="112"/>
      <c r="AD397" s="112"/>
      <c r="AE397" s="112"/>
      <c r="AF397" s="112"/>
      <c r="AG397" s="112"/>
      <c r="AH397" s="112"/>
      <c r="AI397" s="112"/>
      <c r="AJ397" s="112"/>
      <c r="AK397" s="112"/>
      <c r="AL397" s="113"/>
      <c r="AM397" s="113"/>
      <c r="AN397" s="113"/>
      <c r="AO397" s="113"/>
      <c r="AP397" s="113"/>
      <c r="AQ397" s="113"/>
      <c r="AR397" s="113"/>
      <c r="AS397" s="113"/>
      <c r="AT397" s="113"/>
      <c r="AU397" s="113"/>
      <c r="AV397" s="113"/>
      <c r="AW397" s="113"/>
      <c r="AX397" s="113"/>
      <c r="AY397" s="113"/>
      <c r="AZ397" s="113"/>
      <c r="BA397" s="113"/>
      <c r="BB397" s="113"/>
      <c r="BC397" s="113"/>
      <c r="BD397" s="113"/>
      <c r="BE397" s="113"/>
      <c r="BF397" s="113"/>
      <c r="BG397" s="113"/>
      <c r="BH397" s="113"/>
      <c r="BI397" s="113"/>
      <c r="BJ397" s="113"/>
      <c r="BK397" s="113"/>
      <c r="BL397" s="113"/>
      <c r="BM397" s="113"/>
      <c r="BN397" s="113"/>
      <c r="BO397" s="113"/>
      <c r="BP397" s="113"/>
      <c r="BQ397" s="113"/>
      <c r="BR397" s="113"/>
      <c r="BS397" s="113"/>
      <c r="BT397" s="113"/>
      <c r="BU397" s="113"/>
      <c r="BV397" s="113"/>
      <c r="BW397" s="113"/>
      <c r="BX397" s="113"/>
      <c r="BY397" s="113"/>
      <c r="BZ397" s="113"/>
      <c r="CA397" s="113"/>
      <c r="CB397" s="113"/>
      <c r="CC397" s="113"/>
      <c r="CD397" s="113"/>
      <c r="CE397" s="113"/>
      <c r="CF397" s="113"/>
      <c r="CG397" s="113"/>
      <c r="CH397" s="113"/>
      <c r="CI397" s="113"/>
      <c r="CJ397" s="113"/>
      <c r="CK397" s="113"/>
      <c r="CL397" s="113"/>
      <c r="CM397" s="113"/>
      <c r="CN397" s="113"/>
      <c r="CO397" s="113"/>
      <c r="CP397" s="113"/>
      <c r="CQ397" s="113"/>
      <c r="CR397" s="113"/>
      <c r="CS397" s="113"/>
      <c r="CT397" s="113"/>
      <c r="CU397" s="113"/>
      <c r="CV397" s="113"/>
      <c r="CW397" s="113"/>
      <c r="CX397" s="113"/>
      <c r="CY397" s="113"/>
    </row>
    <row r="398" spans="24:103" s="64" customFormat="1" ht="14" x14ac:dyDescent="0.15">
      <c r="X398" s="63"/>
      <c r="Y398" s="112"/>
      <c r="Z398" s="112"/>
      <c r="AA398" s="112"/>
      <c r="AB398" s="112"/>
      <c r="AC398" s="112"/>
      <c r="AD398" s="112"/>
      <c r="AE398" s="112"/>
      <c r="AF398" s="112"/>
      <c r="AG398" s="112"/>
      <c r="AH398" s="112"/>
      <c r="AI398" s="112"/>
      <c r="AJ398" s="112"/>
      <c r="AK398" s="112"/>
      <c r="AL398" s="113"/>
      <c r="AM398" s="113"/>
      <c r="AN398" s="113"/>
      <c r="AO398" s="113"/>
      <c r="AP398" s="113"/>
      <c r="AQ398" s="113"/>
      <c r="AR398" s="113"/>
      <c r="AS398" s="113"/>
      <c r="AT398" s="113"/>
      <c r="AU398" s="113"/>
      <c r="AV398" s="113"/>
      <c r="AW398" s="113"/>
      <c r="AX398" s="113"/>
      <c r="AY398" s="113"/>
      <c r="AZ398" s="113"/>
      <c r="BA398" s="113"/>
      <c r="BB398" s="113"/>
      <c r="BC398" s="113"/>
      <c r="BD398" s="113"/>
      <c r="BE398" s="113"/>
      <c r="BF398" s="113"/>
      <c r="BG398" s="113"/>
      <c r="BH398" s="113"/>
      <c r="BI398" s="113"/>
      <c r="BJ398" s="113"/>
      <c r="BK398" s="113"/>
      <c r="BL398" s="113"/>
      <c r="BM398" s="113"/>
      <c r="BN398" s="113"/>
      <c r="BO398" s="113"/>
      <c r="BP398" s="113"/>
      <c r="BQ398" s="113"/>
      <c r="BR398" s="113"/>
      <c r="BS398" s="113"/>
      <c r="BT398" s="113"/>
      <c r="BU398" s="113"/>
      <c r="BV398" s="113"/>
      <c r="BW398" s="113"/>
      <c r="BX398" s="113"/>
      <c r="BY398" s="113"/>
      <c r="BZ398" s="113"/>
      <c r="CA398" s="113"/>
      <c r="CB398" s="113"/>
      <c r="CC398" s="113"/>
      <c r="CD398" s="113"/>
      <c r="CE398" s="113"/>
      <c r="CF398" s="113"/>
      <c r="CG398" s="113"/>
      <c r="CH398" s="113"/>
      <c r="CI398" s="113"/>
      <c r="CJ398" s="113"/>
      <c r="CK398" s="113"/>
      <c r="CL398" s="113"/>
      <c r="CM398" s="113"/>
      <c r="CN398" s="113"/>
      <c r="CO398" s="113"/>
      <c r="CP398" s="113"/>
      <c r="CQ398" s="113"/>
      <c r="CR398" s="113"/>
      <c r="CS398" s="113"/>
      <c r="CT398" s="113"/>
      <c r="CU398" s="113"/>
      <c r="CV398" s="113"/>
      <c r="CW398" s="113"/>
      <c r="CX398" s="113"/>
      <c r="CY398" s="113"/>
    </row>
    <row r="399" spans="24:103" s="64" customFormat="1" ht="14" x14ac:dyDescent="0.15">
      <c r="X399" s="63"/>
      <c r="Y399" s="112"/>
      <c r="Z399" s="112"/>
      <c r="AA399" s="112"/>
      <c r="AB399" s="112"/>
      <c r="AC399" s="112"/>
      <c r="AD399" s="112"/>
      <c r="AE399" s="112"/>
      <c r="AF399" s="112"/>
      <c r="AG399" s="112"/>
      <c r="AH399" s="112"/>
      <c r="AI399" s="112"/>
      <c r="AJ399" s="112"/>
      <c r="AK399" s="112"/>
      <c r="AL399" s="113"/>
      <c r="AM399" s="113"/>
      <c r="AN399" s="113"/>
      <c r="AO399" s="113"/>
      <c r="AP399" s="113"/>
      <c r="AQ399" s="113"/>
      <c r="AR399" s="113"/>
      <c r="AS399" s="113"/>
      <c r="AT399" s="113"/>
      <c r="AU399" s="113"/>
      <c r="AV399" s="113"/>
      <c r="AW399" s="113"/>
      <c r="AX399" s="113"/>
      <c r="AY399" s="113"/>
      <c r="AZ399" s="113"/>
      <c r="BA399" s="113"/>
      <c r="BB399" s="113"/>
      <c r="BC399" s="113"/>
      <c r="BD399" s="113"/>
      <c r="BE399" s="113"/>
      <c r="BF399" s="113"/>
      <c r="BG399" s="113"/>
      <c r="BH399" s="113"/>
      <c r="BI399" s="113"/>
      <c r="BJ399" s="113"/>
      <c r="BK399" s="113"/>
      <c r="BL399" s="113"/>
      <c r="BM399" s="113"/>
      <c r="BN399" s="113"/>
      <c r="BO399" s="113"/>
      <c r="BP399" s="113"/>
      <c r="BQ399" s="113"/>
      <c r="BR399" s="113"/>
      <c r="BS399" s="113"/>
      <c r="BT399" s="113"/>
      <c r="BU399" s="113"/>
      <c r="BV399" s="113"/>
      <c r="BW399" s="113"/>
      <c r="BX399" s="113"/>
      <c r="BY399" s="113"/>
      <c r="BZ399" s="113"/>
      <c r="CA399" s="113"/>
      <c r="CB399" s="113"/>
      <c r="CC399" s="113"/>
      <c r="CD399" s="113"/>
      <c r="CE399" s="113"/>
      <c r="CF399" s="113"/>
      <c r="CG399" s="113"/>
      <c r="CH399" s="113"/>
      <c r="CI399" s="113"/>
      <c r="CJ399" s="113"/>
      <c r="CK399" s="113"/>
      <c r="CL399" s="113"/>
      <c r="CM399" s="113"/>
      <c r="CN399" s="113"/>
      <c r="CO399" s="113"/>
      <c r="CP399" s="113"/>
      <c r="CQ399" s="113"/>
      <c r="CR399" s="113"/>
      <c r="CS399" s="113"/>
      <c r="CT399" s="113"/>
      <c r="CU399" s="113"/>
      <c r="CV399" s="113"/>
      <c r="CW399" s="113"/>
      <c r="CX399" s="113"/>
      <c r="CY399" s="113"/>
    </row>
    <row r="400" spans="24:103" s="64" customFormat="1" ht="14" x14ac:dyDescent="0.15">
      <c r="X400" s="63"/>
      <c r="Y400" s="112"/>
      <c r="Z400" s="112"/>
      <c r="AA400" s="112"/>
      <c r="AB400" s="112"/>
      <c r="AC400" s="112"/>
      <c r="AD400" s="112"/>
      <c r="AE400" s="112"/>
      <c r="AF400" s="112"/>
      <c r="AG400" s="112"/>
      <c r="AH400" s="112"/>
      <c r="AI400" s="112"/>
      <c r="AJ400" s="112"/>
      <c r="AK400" s="112"/>
      <c r="AL400" s="113"/>
      <c r="AM400" s="113"/>
      <c r="AN400" s="113"/>
      <c r="AO400" s="113"/>
      <c r="AP400" s="113"/>
      <c r="AQ400" s="113"/>
      <c r="AR400" s="113"/>
      <c r="AS400" s="113"/>
      <c r="AT400" s="113"/>
      <c r="AU400" s="113"/>
      <c r="AV400" s="113"/>
      <c r="AW400" s="113"/>
      <c r="AX400" s="113"/>
      <c r="AY400" s="113"/>
      <c r="AZ400" s="113"/>
      <c r="BA400" s="113"/>
      <c r="BB400" s="113"/>
      <c r="BC400" s="113"/>
      <c r="BD400" s="113"/>
      <c r="BE400" s="113"/>
      <c r="BF400" s="113"/>
      <c r="BG400" s="113"/>
      <c r="BH400" s="113"/>
      <c r="BI400" s="113"/>
      <c r="BJ400" s="113"/>
      <c r="BK400" s="113"/>
      <c r="BL400" s="113"/>
      <c r="BM400" s="113"/>
      <c r="BN400" s="113"/>
      <c r="BO400" s="113"/>
      <c r="BP400" s="113"/>
      <c r="BQ400" s="113"/>
      <c r="BR400" s="113"/>
      <c r="BS400" s="113"/>
      <c r="BT400" s="113"/>
      <c r="BU400" s="113"/>
      <c r="BV400" s="113"/>
      <c r="BW400" s="113"/>
      <c r="BX400" s="113"/>
      <c r="BY400" s="113"/>
      <c r="BZ400" s="113"/>
      <c r="CA400" s="113"/>
      <c r="CB400" s="113"/>
      <c r="CC400" s="113"/>
      <c r="CD400" s="113"/>
      <c r="CE400" s="113"/>
      <c r="CF400" s="113"/>
      <c r="CG400" s="113"/>
      <c r="CH400" s="113"/>
      <c r="CI400" s="113"/>
      <c r="CJ400" s="113"/>
      <c r="CK400" s="113"/>
      <c r="CL400" s="113"/>
      <c r="CM400" s="113"/>
      <c r="CN400" s="113"/>
      <c r="CO400" s="113"/>
      <c r="CP400" s="113"/>
      <c r="CQ400" s="113"/>
      <c r="CR400" s="113"/>
      <c r="CS400" s="113"/>
      <c r="CT400" s="113"/>
      <c r="CU400" s="113"/>
      <c r="CV400" s="113"/>
      <c r="CW400" s="113"/>
      <c r="CX400" s="113"/>
      <c r="CY400" s="113"/>
    </row>
    <row r="401" spans="24:103" s="64" customFormat="1" ht="14" x14ac:dyDescent="0.15">
      <c r="X401" s="63"/>
      <c r="Y401" s="112"/>
      <c r="Z401" s="112"/>
      <c r="AA401" s="112"/>
      <c r="AB401" s="112"/>
      <c r="AC401" s="112"/>
      <c r="AD401" s="112"/>
      <c r="AE401" s="112"/>
      <c r="AF401" s="112"/>
      <c r="AG401" s="112"/>
      <c r="AH401" s="112"/>
      <c r="AI401" s="112"/>
      <c r="AJ401" s="112"/>
      <c r="AK401" s="112"/>
      <c r="AL401" s="113"/>
      <c r="AM401" s="113"/>
      <c r="AN401" s="113"/>
      <c r="AO401" s="113"/>
      <c r="AP401" s="113"/>
      <c r="AQ401" s="113"/>
      <c r="AR401" s="113"/>
      <c r="AS401" s="113"/>
      <c r="AT401" s="113"/>
      <c r="AU401" s="113"/>
      <c r="AV401" s="113"/>
      <c r="AW401" s="113"/>
      <c r="AX401" s="113"/>
      <c r="AY401" s="113"/>
      <c r="AZ401" s="113"/>
      <c r="BA401" s="113"/>
      <c r="BB401" s="113"/>
      <c r="BC401" s="113"/>
      <c r="BD401" s="113"/>
      <c r="BE401" s="113"/>
      <c r="BF401" s="113"/>
      <c r="BG401" s="113"/>
      <c r="BH401" s="113"/>
      <c r="BI401" s="113"/>
      <c r="BJ401" s="113"/>
      <c r="BK401" s="113"/>
      <c r="BL401" s="113"/>
      <c r="BM401" s="113"/>
      <c r="BN401" s="113"/>
      <c r="BO401" s="113"/>
      <c r="BP401" s="113"/>
      <c r="BQ401" s="113"/>
      <c r="BR401" s="113"/>
      <c r="BS401" s="113"/>
      <c r="BT401" s="113"/>
      <c r="BU401" s="113"/>
      <c r="BV401" s="113"/>
      <c r="BW401" s="113"/>
      <c r="BX401" s="113"/>
      <c r="BY401" s="113"/>
      <c r="BZ401" s="113"/>
      <c r="CA401" s="113"/>
      <c r="CB401" s="113"/>
      <c r="CC401" s="113"/>
      <c r="CD401" s="113"/>
      <c r="CE401" s="113"/>
      <c r="CF401" s="113"/>
      <c r="CG401" s="113"/>
      <c r="CH401" s="113"/>
      <c r="CI401" s="113"/>
      <c r="CJ401" s="113"/>
      <c r="CK401" s="113"/>
      <c r="CL401" s="113"/>
      <c r="CM401" s="113"/>
      <c r="CN401" s="113"/>
      <c r="CO401" s="113"/>
      <c r="CP401" s="113"/>
      <c r="CQ401" s="113"/>
      <c r="CR401" s="113"/>
      <c r="CS401" s="113"/>
      <c r="CT401" s="113"/>
      <c r="CU401" s="113"/>
      <c r="CV401" s="113"/>
      <c r="CW401" s="113"/>
      <c r="CX401" s="113"/>
      <c r="CY401" s="113"/>
    </row>
    <row r="402" spans="24:103" s="64" customFormat="1" ht="14" x14ac:dyDescent="0.15">
      <c r="X402" s="63"/>
      <c r="Y402" s="112"/>
      <c r="Z402" s="112"/>
      <c r="AA402" s="112"/>
      <c r="AB402" s="112"/>
      <c r="AC402" s="112"/>
      <c r="AD402" s="112"/>
      <c r="AE402" s="112"/>
      <c r="AF402" s="112"/>
      <c r="AG402" s="112"/>
      <c r="AH402" s="112"/>
      <c r="AI402" s="112"/>
      <c r="AJ402" s="112"/>
      <c r="AK402" s="112"/>
      <c r="AL402" s="113"/>
      <c r="AM402" s="113"/>
      <c r="AN402" s="113"/>
      <c r="AO402" s="113"/>
      <c r="AP402" s="113"/>
      <c r="AQ402" s="113"/>
      <c r="AR402" s="113"/>
      <c r="AS402" s="113"/>
      <c r="AT402" s="113"/>
      <c r="AU402" s="113"/>
      <c r="AV402" s="113"/>
      <c r="AW402" s="113"/>
      <c r="AX402" s="113"/>
      <c r="AY402" s="113"/>
      <c r="AZ402" s="113"/>
      <c r="BA402" s="113"/>
      <c r="BB402" s="113"/>
      <c r="BC402" s="113"/>
      <c r="BD402" s="113"/>
      <c r="BE402" s="113"/>
      <c r="BF402" s="113"/>
      <c r="BG402" s="113"/>
      <c r="BH402" s="113"/>
      <c r="BI402" s="113"/>
      <c r="BJ402" s="113"/>
      <c r="BK402" s="113"/>
      <c r="BL402" s="113"/>
      <c r="BM402" s="113"/>
      <c r="BN402" s="113"/>
      <c r="BO402" s="113"/>
      <c r="BP402" s="113"/>
      <c r="BQ402" s="113"/>
      <c r="BR402" s="113"/>
      <c r="BS402" s="113"/>
      <c r="BT402" s="113"/>
      <c r="BU402" s="113"/>
      <c r="BV402" s="113"/>
      <c r="BW402" s="113"/>
      <c r="BX402" s="113"/>
      <c r="BY402" s="113"/>
      <c r="BZ402" s="113"/>
      <c r="CA402" s="113"/>
      <c r="CB402" s="113"/>
      <c r="CC402" s="113"/>
      <c r="CD402" s="113"/>
      <c r="CE402" s="113"/>
      <c r="CF402" s="113"/>
      <c r="CG402" s="113"/>
      <c r="CH402" s="113"/>
      <c r="CI402" s="113"/>
      <c r="CJ402" s="113"/>
      <c r="CK402" s="113"/>
      <c r="CL402" s="113"/>
      <c r="CM402" s="113"/>
      <c r="CN402" s="113"/>
      <c r="CO402" s="113"/>
      <c r="CP402" s="113"/>
      <c r="CQ402" s="113"/>
      <c r="CR402" s="113"/>
      <c r="CS402" s="113"/>
      <c r="CT402" s="113"/>
      <c r="CU402" s="113"/>
      <c r="CV402" s="113"/>
      <c r="CW402" s="113"/>
      <c r="CX402" s="113"/>
      <c r="CY402" s="113"/>
    </row>
    <row r="403" spans="24:103" s="64" customFormat="1" ht="14" x14ac:dyDescent="0.15">
      <c r="X403" s="63"/>
      <c r="Y403" s="112"/>
      <c r="Z403" s="112"/>
      <c r="AA403" s="112"/>
      <c r="AB403" s="112"/>
      <c r="AC403" s="112"/>
      <c r="AD403" s="112"/>
      <c r="AE403" s="112"/>
      <c r="AF403" s="112"/>
      <c r="AG403" s="112"/>
      <c r="AH403" s="112"/>
      <c r="AI403" s="112"/>
      <c r="AJ403" s="112"/>
      <c r="AK403" s="112"/>
      <c r="AL403" s="113"/>
      <c r="AM403" s="113"/>
      <c r="AN403" s="113"/>
      <c r="AO403" s="113"/>
      <c r="AP403" s="113"/>
      <c r="AQ403" s="113"/>
      <c r="AR403" s="113"/>
      <c r="AS403" s="113"/>
      <c r="AT403" s="113"/>
      <c r="AU403" s="113"/>
      <c r="AV403" s="113"/>
      <c r="AW403" s="113"/>
      <c r="AX403" s="113"/>
      <c r="AY403" s="113"/>
      <c r="AZ403" s="113"/>
      <c r="BA403" s="113"/>
      <c r="BB403" s="113"/>
      <c r="BC403" s="113"/>
      <c r="BD403" s="113"/>
      <c r="BE403" s="113"/>
      <c r="BF403" s="113"/>
      <c r="BG403" s="113"/>
      <c r="BH403" s="113"/>
      <c r="BI403" s="113"/>
      <c r="BJ403" s="113"/>
      <c r="BK403" s="113"/>
      <c r="BL403" s="113"/>
      <c r="BM403" s="113"/>
      <c r="BN403" s="113"/>
      <c r="BO403" s="113"/>
      <c r="BP403" s="113"/>
      <c r="BQ403" s="113"/>
      <c r="BR403" s="113"/>
      <c r="BS403" s="113"/>
      <c r="BT403" s="113"/>
      <c r="BU403" s="113"/>
      <c r="BV403" s="113"/>
      <c r="BW403" s="113"/>
      <c r="BX403" s="113"/>
      <c r="BY403" s="113"/>
      <c r="BZ403" s="113"/>
      <c r="CA403" s="113"/>
      <c r="CB403" s="113"/>
      <c r="CC403" s="113"/>
      <c r="CD403" s="113"/>
      <c r="CE403" s="113"/>
      <c r="CF403" s="113"/>
      <c r="CG403" s="113"/>
      <c r="CH403" s="113"/>
      <c r="CI403" s="113"/>
      <c r="CJ403" s="113"/>
      <c r="CK403" s="113"/>
      <c r="CL403" s="113"/>
      <c r="CM403" s="113"/>
      <c r="CN403" s="113"/>
      <c r="CO403" s="113"/>
      <c r="CP403" s="113"/>
      <c r="CQ403" s="113"/>
      <c r="CR403" s="113"/>
      <c r="CS403" s="113"/>
      <c r="CT403" s="113"/>
      <c r="CU403" s="113"/>
      <c r="CV403" s="113"/>
      <c r="CW403" s="113"/>
      <c r="CX403" s="113"/>
      <c r="CY403" s="113"/>
    </row>
    <row r="404" spans="24:103" s="64" customFormat="1" ht="14" x14ac:dyDescent="0.15">
      <c r="X404" s="63"/>
      <c r="Y404" s="112"/>
      <c r="Z404" s="112"/>
      <c r="AA404" s="112"/>
      <c r="AB404" s="112"/>
      <c r="AC404" s="112"/>
      <c r="AD404" s="112"/>
      <c r="AE404" s="112"/>
      <c r="AF404" s="112"/>
      <c r="AG404" s="112"/>
      <c r="AH404" s="112"/>
      <c r="AI404" s="112"/>
      <c r="AJ404" s="112"/>
      <c r="AK404" s="112"/>
      <c r="AL404" s="113"/>
      <c r="AM404" s="113"/>
      <c r="AN404" s="113"/>
      <c r="AO404" s="113"/>
      <c r="AP404" s="113"/>
      <c r="AQ404" s="113"/>
      <c r="AR404" s="113"/>
      <c r="AS404" s="113"/>
      <c r="AT404" s="113"/>
      <c r="AU404" s="113"/>
      <c r="AV404" s="113"/>
      <c r="AW404" s="113"/>
      <c r="AX404" s="113"/>
      <c r="AY404" s="113"/>
      <c r="AZ404" s="113"/>
      <c r="BA404" s="113"/>
      <c r="BB404" s="113"/>
      <c r="BC404" s="113"/>
      <c r="BD404" s="113"/>
      <c r="BE404" s="113"/>
      <c r="BF404" s="113"/>
      <c r="BG404" s="113"/>
      <c r="BH404" s="113"/>
      <c r="BI404" s="113"/>
      <c r="BJ404" s="113"/>
      <c r="BK404" s="113"/>
      <c r="BL404" s="113"/>
      <c r="BM404" s="113"/>
      <c r="BN404" s="113"/>
      <c r="BO404" s="113"/>
      <c r="BP404" s="113"/>
      <c r="BQ404" s="113"/>
      <c r="BR404" s="113"/>
      <c r="BS404" s="113"/>
      <c r="BT404" s="113"/>
      <c r="BU404" s="113"/>
      <c r="BV404" s="113"/>
      <c r="BW404" s="113"/>
      <c r="BX404" s="113"/>
      <c r="BY404" s="113"/>
      <c r="BZ404" s="113"/>
      <c r="CA404" s="113"/>
      <c r="CB404" s="113"/>
      <c r="CC404" s="113"/>
      <c r="CD404" s="113"/>
      <c r="CE404" s="113"/>
      <c r="CF404" s="113"/>
      <c r="CG404" s="113"/>
      <c r="CH404" s="113"/>
      <c r="CI404" s="113"/>
      <c r="CJ404" s="113"/>
      <c r="CK404" s="113"/>
      <c r="CL404" s="113"/>
      <c r="CM404" s="113"/>
      <c r="CN404" s="113"/>
      <c r="CO404" s="113"/>
      <c r="CP404" s="113"/>
      <c r="CQ404" s="113"/>
      <c r="CR404" s="113"/>
      <c r="CS404" s="113"/>
      <c r="CT404" s="113"/>
      <c r="CU404" s="113"/>
      <c r="CV404" s="113"/>
      <c r="CW404" s="113"/>
      <c r="CX404" s="113"/>
      <c r="CY404" s="113"/>
    </row>
    <row r="405" spans="24:103" s="64" customFormat="1" ht="14" x14ac:dyDescent="0.15">
      <c r="X405" s="63"/>
      <c r="Y405" s="112"/>
      <c r="Z405" s="112"/>
      <c r="AA405" s="112"/>
      <c r="AB405" s="112"/>
      <c r="AC405" s="112"/>
      <c r="AD405" s="112"/>
      <c r="AE405" s="112"/>
      <c r="AF405" s="112"/>
      <c r="AG405" s="112"/>
      <c r="AH405" s="112"/>
      <c r="AI405" s="112"/>
      <c r="AJ405" s="112"/>
      <c r="AK405" s="112"/>
      <c r="AL405" s="113"/>
      <c r="AM405" s="113"/>
      <c r="AN405" s="113"/>
      <c r="AO405" s="113"/>
      <c r="AP405" s="113"/>
      <c r="AQ405" s="113"/>
      <c r="AR405" s="113"/>
      <c r="AS405" s="113"/>
      <c r="AT405" s="113"/>
      <c r="AU405" s="113"/>
      <c r="AV405" s="113"/>
      <c r="AW405" s="113"/>
      <c r="AX405" s="113"/>
      <c r="AY405" s="113"/>
      <c r="AZ405" s="113"/>
      <c r="BA405" s="113"/>
      <c r="BB405" s="113"/>
      <c r="BC405" s="113"/>
      <c r="BD405" s="113"/>
      <c r="BE405" s="113"/>
      <c r="BF405" s="113"/>
      <c r="BG405" s="113"/>
      <c r="BH405" s="113"/>
      <c r="BI405" s="113"/>
      <c r="BJ405" s="113"/>
      <c r="BK405" s="113"/>
      <c r="BL405" s="113"/>
      <c r="BM405" s="113"/>
      <c r="BN405" s="113"/>
      <c r="BO405" s="113"/>
      <c r="BP405" s="113"/>
      <c r="BQ405" s="113"/>
      <c r="BR405" s="113"/>
      <c r="BS405" s="113"/>
      <c r="BT405" s="113"/>
      <c r="BU405" s="113"/>
      <c r="BV405" s="113"/>
      <c r="BW405" s="113"/>
      <c r="BX405" s="113"/>
      <c r="BY405" s="113"/>
      <c r="BZ405" s="113"/>
      <c r="CA405" s="113"/>
      <c r="CB405" s="113"/>
      <c r="CC405" s="113"/>
      <c r="CD405" s="113"/>
      <c r="CE405" s="113"/>
      <c r="CF405" s="113"/>
      <c r="CG405" s="113"/>
      <c r="CH405" s="113"/>
      <c r="CI405" s="113"/>
      <c r="CJ405" s="113"/>
      <c r="CK405" s="113"/>
      <c r="CL405" s="113"/>
      <c r="CM405" s="113"/>
      <c r="CN405" s="113"/>
      <c r="CO405" s="113"/>
      <c r="CP405" s="113"/>
      <c r="CQ405" s="113"/>
      <c r="CR405" s="113"/>
      <c r="CS405" s="113"/>
      <c r="CT405" s="113"/>
      <c r="CU405" s="113"/>
      <c r="CV405" s="113"/>
      <c r="CW405" s="113"/>
      <c r="CX405" s="113"/>
      <c r="CY405" s="113"/>
    </row>
    <row r="406" spans="24:103" s="64" customFormat="1" ht="14" x14ac:dyDescent="0.15">
      <c r="X406" s="63"/>
      <c r="Y406" s="112"/>
      <c r="Z406" s="112"/>
      <c r="AA406" s="112"/>
      <c r="AB406" s="112"/>
      <c r="AC406" s="112"/>
      <c r="AD406" s="112"/>
      <c r="AE406" s="112"/>
      <c r="AF406" s="112"/>
      <c r="AG406" s="112"/>
      <c r="AH406" s="112"/>
      <c r="AI406" s="112"/>
      <c r="AJ406" s="112"/>
      <c r="AK406" s="112"/>
      <c r="AL406" s="113"/>
      <c r="AM406" s="113"/>
      <c r="AN406" s="113"/>
      <c r="AO406" s="113"/>
      <c r="AP406" s="113"/>
      <c r="AQ406" s="113"/>
      <c r="AR406" s="113"/>
      <c r="AS406" s="113"/>
      <c r="AT406" s="113"/>
      <c r="AU406" s="113"/>
      <c r="AV406" s="113"/>
      <c r="AW406" s="113"/>
      <c r="AX406" s="113"/>
      <c r="AY406" s="113"/>
      <c r="AZ406" s="113"/>
      <c r="BA406" s="113"/>
      <c r="BB406" s="113"/>
      <c r="BC406" s="113"/>
      <c r="BD406" s="113"/>
      <c r="BE406" s="113"/>
      <c r="BF406" s="113"/>
      <c r="BG406" s="113"/>
      <c r="BH406" s="113"/>
      <c r="BI406" s="113"/>
      <c r="BJ406" s="113"/>
      <c r="BK406" s="113"/>
      <c r="BL406" s="113"/>
      <c r="BM406" s="113"/>
      <c r="BN406" s="113"/>
      <c r="BO406" s="113"/>
      <c r="BP406" s="113"/>
      <c r="BQ406" s="113"/>
      <c r="BR406" s="113"/>
      <c r="BS406" s="113"/>
      <c r="BT406" s="113"/>
      <c r="BU406" s="113"/>
      <c r="BV406" s="113"/>
      <c r="BW406" s="113"/>
      <c r="BX406" s="113"/>
      <c r="BY406" s="113"/>
      <c r="BZ406" s="113"/>
      <c r="CA406" s="113"/>
      <c r="CB406" s="113"/>
      <c r="CC406" s="113"/>
      <c r="CD406" s="113"/>
      <c r="CE406" s="113"/>
      <c r="CF406" s="113"/>
      <c r="CG406" s="113"/>
      <c r="CH406" s="113"/>
      <c r="CI406" s="113"/>
      <c r="CJ406" s="113"/>
      <c r="CK406" s="113"/>
      <c r="CL406" s="113"/>
      <c r="CM406" s="113"/>
      <c r="CN406" s="113"/>
      <c r="CO406" s="113"/>
      <c r="CP406" s="113"/>
      <c r="CQ406" s="113"/>
      <c r="CR406" s="113"/>
      <c r="CS406" s="113"/>
      <c r="CT406" s="113"/>
      <c r="CU406" s="113"/>
      <c r="CV406" s="113"/>
      <c r="CW406" s="113"/>
      <c r="CX406" s="113"/>
      <c r="CY406" s="113"/>
    </row>
    <row r="407" spans="24:103" s="64" customFormat="1" ht="14" x14ac:dyDescent="0.15">
      <c r="X407" s="63"/>
      <c r="Y407" s="112"/>
      <c r="Z407" s="112"/>
      <c r="AA407" s="112"/>
      <c r="AB407" s="112"/>
      <c r="AC407" s="112"/>
      <c r="AD407" s="112"/>
      <c r="AE407" s="112"/>
      <c r="AF407" s="112"/>
      <c r="AG407" s="112"/>
      <c r="AH407" s="112"/>
      <c r="AI407" s="112"/>
      <c r="AJ407" s="112"/>
      <c r="AK407" s="112"/>
      <c r="AL407" s="113"/>
      <c r="AM407" s="113"/>
      <c r="AN407" s="113"/>
      <c r="AO407" s="113"/>
      <c r="AP407" s="113"/>
      <c r="AQ407" s="113"/>
      <c r="AR407" s="113"/>
      <c r="AS407" s="113"/>
      <c r="AT407" s="113"/>
      <c r="AU407" s="113"/>
      <c r="AV407" s="113"/>
      <c r="AW407" s="113"/>
      <c r="AX407" s="113"/>
      <c r="AY407" s="113"/>
      <c r="AZ407" s="113"/>
      <c r="BA407" s="113"/>
      <c r="BB407" s="113"/>
      <c r="BC407" s="113"/>
      <c r="BD407" s="113"/>
      <c r="BE407" s="113"/>
      <c r="BF407" s="113"/>
      <c r="BG407" s="113"/>
      <c r="BH407" s="113"/>
      <c r="BI407" s="113"/>
      <c r="BJ407" s="113"/>
      <c r="BK407" s="113"/>
      <c r="BL407" s="113"/>
      <c r="BM407" s="113"/>
      <c r="BN407" s="113"/>
      <c r="BO407" s="113"/>
      <c r="BP407" s="113"/>
      <c r="BQ407" s="113"/>
      <c r="BR407" s="113"/>
      <c r="BS407" s="113"/>
      <c r="BT407" s="113"/>
      <c r="BU407" s="113"/>
      <c r="BV407" s="113"/>
      <c r="BW407" s="113"/>
      <c r="BX407" s="113"/>
      <c r="BY407" s="113"/>
      <c r="BZ407" s="113"/>
      <c r="CA407" s="113"/>
      <c r="CB407" s="113"/>
      <c r="CC407" s="113"/>
      <c r="CD407" s="113"/>
      <c r="CE407" s="113"/>
      <c r="CF407" s="113"/>
      <c r="CG407" s="113"/>
      <c r="CH407" s="113"/>
      <c r="CI407" s="113"/>
      <c r="CJ407" s="113"/>
      <c r="CK407" s="113"/>
      <c r="CL407" s="113"/>
      <c r="CM407" s="113"/>
      <c r="CN407" s="113"/>
      <c r="CO407" s="113"/>
      <c r="CP407" s="113"/>
      <c r="CQ407" s="113"/>
      <c r="CR407" s="113"/>
      <c r="CS407" s="113"/>
      <c r="CT407" s="113"/>
      <c r="CU407" s="113"/>
      <c r="CV407" s="113"/>
      <c r="CW407" s="113"/>
      <c r="CX407" s="113"/>
      <c r="CY407" s="113"/>
    </row>
    <row r="408" spans="24:103" s="64" customFormat="1" ht="14" x14ac:dyDescent="0.15">
      <c r="X408" s="63"/>
      <c r="Y408" s="112"/>
      <c r="Z408" s="112"/>
      <c r="AA408" s="112"/>
      <c r="AB408" s="112"/>
      <c r="AC408" s="112"/>
      <c r="AD408" s="112"/>
      <c r="AE408" s="112"/>
      <c r="AF408" s="112"/>
      <c r="AG408" s="112"/>
      <c r="AH408" s="112"/>
      <c r="AI408" s="112"/>
      <c r="AJ408" s="112"/>
      <c r="AK408" s="112"/>
      <c r="AL408" s="113"/>
      <c r="AM408" s="113"/>
      <c r="AN408" s="113"/>
      <c r="AO408" s="113"/>
      <c r="AP408" s="113"/>
      <c r="AQ408" s="113"/>
      <c r="AR408" s="113"/>
      <c r="AS408" s="113"/>
      <c r="AT408" s="113"/>
      <c r="AU408" s="113"/>
      <c r="AV408" s="113"/>
      <c r="AW408" s="113"/>
      <c r="AX408" s="113"/>
      <c r="AY408" s="113"/>
      <c r="AZ408" s="113"/>
      <c r="BA408" s="113"/>
      <c r="BB408" s="113"/>
      <c r="BC408" s="113"/>
      <c r="BD408" s="113"/>
      <c r="BE408" s="113"/>
      <c r="BF408" s="113"/>
      <c r="BG408" s="113"/>
      <c r="BH408" s="113"/>
      <c r="BI408" s="113"/>
      <c r="BJ408" s="113"/>
      <c r="BK408" s="113"/>
      <c r="BL408" s="113"/>
      <c r="BM408" s="113"/>
      <c r="BN408" s="113"/>
      <c r="BO408" s="113"/>
      <c r="BP408" s="113"/>
      <c r="BQ408" s="113"/>
      <c r="BR408" s="113"/>
      <c r="BS408" s="113"/>
      <c r="BT408" s="113"/>
      <c r="BU408" s="113"/>
      <c r="BV408" s="113"/>
      <c r="BW408" s="113"/>
      <c r="BX408" s="113"/>
      <c r="BY408" s="113"/>
      <c r="BZ408" s="113"/>
      <c r="CA408" s="113"/>
      <c r="CB408" s="113"/>
      <c r="CC408" s="113"/>
      <c r="CD408" s="113"/>
      <c r="CE408" s="113"/>
      <c r="CF408" s="113"/>
      <c r="CG408" s="113"/>
      <c r="CH408" s="113"/>
      <c r="CI408" s="113"/>
      <c r="CJ408" s="113"/>
      <c r="CK408" s="113"/>
      <c r="CL408" s="113"/>
      <c r="CM408" s="113"/>
      <c r="CN408" s="113"/>
      <c r="CO408" s="113"/>
      <c r="CP408" s="113"/>
      <c r="CQ408" s="113"/>
      <c r="CR408" s="113"/>
      <c r="CS408" s="113"/>
      <c r="CT408" s="113"/>
      <c r="CU408" s="113"/>
      <c r="CV408" s="113"/>
      <c r="CW408" s="113"/>
      <c r="CX408" s="113"/>
      <c r="CY408" s="113"/>
    </row>
    <row r="409" spans="24:103" s="64" customFormat="1" ht="14" x14ac:dyDescent="0.15">
      <c r="X409" s="63"/>
      <c r="Y409" s="112"/>
      <c r="Z409" s="112"/>
      <c r="AA409" s="112"/>
      <c r="AB409" s="112"/>
      <c r="AC409" s="112"/>
      <c r="AD409" s="112"/>
      <c r="AE409" s="112"/>
      <c r="AF409" s="112"/>
      <c r="AG409" s="112"/>
      <c r="AH409" s="112"/>
      <c r="AI409" s="112"/>
      <c r="AJ409" s="112"/>
      <c r="AK409" s="112"/>
      <c r="AL409" s="113"/>
      <c r="AM409" s="113"/>
      <c r="AN409" s="113"/>
      <c r="AO409" s="113"/>
      <c r="AP409" s="113"/>
      <c r="AQ409" s="113"/>
      <c r="AR409" s="113"/>
      <c r="AS409" s="113"/>
      <c r="AT409" s="113"/>
      <c r="AU409" s="113"/>
      <c r="AV409" s="113"/>
      <c r="AW409" s="113"/>
      <c r="AX409" s="113"/>
      <c r="AY409" s="113"/>
      <c r="AZ409" s="113"/>
      <c r="BA409" s="113"/>
      <c r="BB409" s="113"/>
      <c r="BC409" s="113"/>
      <c r="BD409" s="113"/>
      <c r="BE409" s="113"/>
      <c r="BF409" s="113"/>
      <c r="BG409" s="113"/>
      <c r="BH409" s="113"/>
      <c r="BI409" s="113"/>
      <c r="BJ409" s="113"/>
      <c r="BK409" s="113"/>
      <c r="BL409" s="113"/>
      <c r="BM409" s="113"/>
      <c r="BN409" s="113"/>
      <c r="BO409" s="113"/>
      <c r="BP409" s="113"/>
      <c r="BQ409" s="113"/>
      <c r="BR409" s="113"/>
      <c r="BS409" s="113"/>
      <c r="BT409" s="113"/>
      <c r="BU409" s="113"/>
      <c r="BV409" s="113"/>
      <c r="BW409" s="113"/>
      <c r="BX409" s="113"/>
      <c r="BY409" s="113"/>
      <c r="BZ409" s="113"/>
      <c r="CA409" s="113"/>
      <c r="CB409" s="113"/>
      <c r="CC409" s="113"/>
      <c r="CD409" s="113"/>
      <c r="CE409" s="113"/>
      <c r="CF409" s="113"/>
      <c r="CG409" s="113"/>
      <c r="CH409" s="113"/>
      <c r="CI409" s="113"/>
      <c r="CJ409" s="113"/>
      <c r="CK409" s="113"/>
      <c r="CL409" s="113"/>
      <c r="CM409" s="113"/>
      <c r="CN409" s="113"/>
      <c r="CO409" s="113"/>
      <c r="CP409" s="113"/>
      <c r="CQ409" s="113"/>
      <c r="CR409" s="113"/>
      <c r="CS409" s="113"/>
      <c r="CT409" s="113"/>
      <c r="CU409" s="113"/>
      <c r="CV409" s="113"/>
      <c r="CW409" s="113"/>
      <c r="CX409" s="113"/>
      <c r="CY409" s="113"/>
    </row>
    <row r="410" spans="24:103" s="64" customFormat="1" ht="14" x14ac:dyDescent="0.15">
      <c r="X410" s="63"/>
      <c r="Y410" s="112"/>
      <c r="Z410" s="112"/>
      <c r="AA410" s="112"/>
      <c r="AB410" s="112"/>
      <c r="AC410" s="112"/>
      <c r="AD410" s="112"/>
      <c r="AE410" s="112"/>
      <c r="AF410" s="112"/>
      <c r="AG410" s="112"/>
      <c r="AH410" s="112"/>
      <c r="AI410" s="112"/>
      <c r="AJ410" s="112"/>
      <c r="AK410" s="112"/>
      <c r="AL410" s="113"/>
      <c r="AM410" s="113"/>
      <c r="AN410" s="113"/>
      <c r="AO410" s="113"/>
      <c r="AP410" s="113"/>
      <c r="AQ410" s="113"/>
      <c r="AR410" s="113"/>
      <c r="AS410" s="113"/>
      <c r="AT410" s="113"/>
      <c r="AU410" s="113"/>
      <c r="AV410" s="113"/>
      <c r="AW410" s="113"/>
      <c r="AX410" s="113"/>
      <c r="AY410" s="113"/>
      <c r="AZ410" s="113"/>
      <c r="BA410" s="113"/>
      <c r="BB410" s="113"/>
      <c r="BC410" s="113"/>
      <c r="BD410" s="113"/>
      <c r="BE410" s="113"/>
      <c r="BF410" s="113"/>
      <c r="BG410" s="113"/>
      <c r="BH410" s="113"/>
      <c r="BI410" s="113"/>
      <c r="BJ410" s="113"/>
      <c r="BK410" s="113"/>
      <c r="BL410" s="113"/>
      <c r="BM410" s="113"/>
      <c r="BN410" s="113"/>
      <c r="BO410" s="113"/>
      <c r="BP410" s="113"/>
      <c r="BQ410" s="113"/>
      <c r="BR410" s="113"/>
      <c r="BS410" s="113"/>
      <c r="BT410" s="113"/>
      <c r="BU410" s="113"/>
      <c r="BV410" s="113"/>
      <c r="BW410" s="113"/>
      <c r="BX410" s="113"/>
      <c r="BY410" s="113"/>
      <c r="BZ410" s="113"/>
      <c r="CA410" s="113"/>
      <c r="CB410" s="113"/>
      <c r="CC410" s="113"/>
      <c r="CD410" s="113"/>
      <c r="CE410" s="113"/>
      <c r="CF410" s="113"/>
      <c r="CG410" s="113"/>
      <c r="CH410" s="113"/>
      <c r="CI410" s="113"/>
      <c r="CJ410" s="113"/>
      <c r="CK410" s="113"/>
      <c r="CL410" s="113"/>
      <c r="CM410" s="113"/>
      <c r="CN410" s="113"/>
      <c r="CO410" s="113"/>
      <c r="CP410" s="113"/>
      <c r="CQ410" s="113"/>
      <c r="CR410" s="113"/>
      <c r="CS410" s="113"/>
      <c r="CT410" s="113"/>
      <c r="CU410" s="113"/>
      <c r="CV410" s="113"/>
      <c r="CW410" s="113"/>
      <c r="CX410" s="113"/>
      <c r="CY410" s="113"/>
    </row>
    <row r="411" spans="24:103" s="64" customFormat="1" ht="14" x14ac:dyDescent="0.15">
      <c r="X411" s="63"/>
      <c r="Y411" s="112"/>
      <c r="Z411" s="112"/>
      <c r="AA411" s="112"/>
      <c r="AB411" s="112"/>
      <c r="AC411" s="112"/>
      <c r="AD411" s="112"/>
      <c r="AE411" s="112"/>
      <c r="AF411" s="112"/>
      <c r="AG411" s="112"/>
      <c r="AH411" s="112"/>
      <c r="AI411" s="112"/>
      <c r="AJ411" s="112"/>
      <c r="AK411" s="112"/>
      <c r="AL411" s="113"/>
      <c r="AM411" s="113"/>
      <c r="AN411" s="113"/>
      <c r="AO411" s="113"/>
      <c r="AP411" s="113"/>
      <c r="AQ411" s="113"/>
      <c r="AR411" s="113"/>
      <c r="AS411" s="113"/>
      <c r="AT411" s="113"/>
      <c r="AU411" s="113"/>
      <c r="AV411" s="113"/>
      <c r="AW411" s="113"/>
      <c r="AX411" s="113"/>
      <c r="AY411" s="113"/>
      <c r="AZ411" s="113"/>
      <c r="BA411" s="113"/>
      <c r="BB411" s="113"/>
      <c r="BC411" s="113"/>
      <c r="BD411" s="113"/>
      <c r="BE411" s="113"/>
      <c r="BF411" s="113"/>
      <c r="BG411" s="113"/>
      <c r="BH411" s="113"/>
      <c r="BI411" s="113"/>
      <c r="BJ411" s="113"/>
      <c r="BK411" s="113"/>
      <c r="BL411" s="113"/>
      <c r="BM411" s="113"/>
      <c r="BN411" s="113"/>
      <c r="BO411" s="113"/>
      <c r="BP411" s="113"/>
      <c r="BQ411" s="113"/>
      <c r="BR411" s="113"/>
      <c r="BS411" s="113"/>
      <c r="BT411" s="113"/>
      <c r="BU411" s="113"/>
      <c r="BV411" s="113"/>
      <c r="BW411" s="113"/>
      <c r="BX411" s="113"/>
      <c r="BY411" s="113"/>
      <c r="BZ411" s="113"/>
      <c r="CA411" s="113"/>
      <c r="CB411" s="113"/>
      <c r="CC411" s="113"/>
      <c r="CD411" s="113"/>
      <c r="CE411" s="113"/>
      <c r="CF411" s="113"/>
      <c r="CG411" s="113"/>
      <c r="CH411" s="113"/>
      <c r="CI411" s="113"/>
      <c r="CJ411" s="113"/>
      <c r="CK411" s="113"/>
      <c r="CL411" s="113"/>
      <c r="CM411" s="113"/>
      <c r="CN411" s="113"/>
      <c r="CO411" s="113"/>
      <c r="CP411" s="113"/>
      <c r="CQ411" s="113"/>
      <c r="CR411" s="113"/>
      <c r="CS411" s="113"/>
      <c r="CT411" s="113"/>
      <c r="CU411" s="113"/>
      <c r="CV411" s="113"/>
      <c r="CW411" s="113"/>
      <c r="CX411" s="113"/>
      <c r="CY411" s="113"/>
    </row>
    <row r="412" spans="24:103" s="64" customFormat="1" ht="14" x14ac:dyDescent="0.15">
      <c r="X412" s="63"/>
      <c r="Y412" s="112"/>
      <c r="Z412" s="112"/>
      <c r="AA412" s="112"/>
      <c r="AB412" s="112"/>
      <c r="AC412" s="112"/>
      <c r="AD412" s="112"/>
      <c r="AE412" s="112"/>
      <c r="AF412" s="112"/>
      <c r="AG412" s="112"/>
      <c r="AH412" s="112"/>
      <c r="AI412" s="112"/>
      <c r="AJ412" s="112"/>
      <c r="AK412" s="112"/>
      <c r="AL412" s="113"/>
      <c r="AM412" s="113"/>
      <c r="AN412" s="113"/>
      <c r="AO412" s="113"/>
      <c r="AP412" s="113"/>
      <c r="AQ412" s="113"/>
      <c r="AR412" s="113"/>
      <c r="AS412" s="113"/>
      <c r="AT412" s="113"/>
      <c r="AU412" s="113"/>
      <c r="AV412" s="113"/>
      <c r="AW412" s="113"/>
      <c r="AX412" s="113"/>
      <c r="AY412" s="113"/>
      <c r="AZ412" s="113"/>
      <c r="BA412" s="113"/>
      <c r="BB412" s="113"/>
      <c r="BC412" s="113"/>
      <c r="BD412" s="113"/>
      <c r="BE412" s="113"/>
      <c r="BF412" s="113"/>
      <c r="BG412" s="113"/>
      <c r="BH412" s="113"/>
      <c r="BI412" s="113"/>
      <c r="BJ412" s="113"/>
      <c r="BK412" s="113"/>
      <c r="BL412" s="113"/>
      <c r="BM412" s="113"/>
      <c r="BN412" s="113"/>
      <c r="BO412" s="113"/>
      <c r="BP412" s="113"/>
      <c r="BQ412" s="113"/>
      <c r="BR412" s="113"/>
      <c r="BS412" s="113"/>
      <c r="BT412" s="113"/>
      <c r="BU412" s="113"/>
      <c r="BV412" s="113"/>
      <c r="BW412" s="113"/>
      <c r="BX412" s="113"/>
      <c r="BY412" s="113"/>
      <c r="BZ412" s="113"/>
      <c r="CA412" s="113"/>
      <c r="CB412" s="113"/>
      <c r="CC412" s="113"/>
      <c r="CD412" s="113"/>
      <c r="CE412" s="113"/>
      <c r="CF412" s="113"/>
      <c r="CG412" s="113"/>
      <c r="CH412" s="113"/>
      <c r="CI412" s="113"/>
      <c r="CJ412" s="113"/>
      <c r="CK412" s="113"/>
      <c r="CL412" s="113"/>
      <c r="CM412" s="113"/>
      <c r="CN412" s="113"/>
      <c r="CO412" s="113"/>
      <c r="CP412" s="113"/>
      <c r="CQ412" s="113"/>
      <c r="CR412" s="113"/>
      <c r="CS412" s="113"/>
      <c r="CT412" s="113"/>
      <c r="CU412" s="113"/>
      <c r="CV412" s="113"/>
      <c r="CW412" s="113"/>
      <c r="CX412" s="113"/>
      <c r="CY412" s="113"/>
    </row>
    <row r="413" spans="24:103" s="64" customFormat="1" ht="14" x14ac:dyDescent="0.15">
      <c r="X413" s="63"/>
      <c r="Y413" s="112"/>
      <c r="Z413" s="112"/>
      <c r="AA413" s="112"/>
      <c r="AB413" s="112"/>
      <c r="AC413" s="112"/>
      <c r="AD413" s="112"/>
      <c r="AE413" s="112"/>
      <c r="AF413" s="112"/>
      <c r="AG413" s="112"/>
      <c r="AH413" s="112"/>
      <c r="AI413" s="112"/>
      <c r="AJ413" s="112"/>
      <c r="AK413" s="112"/>
      <c r="AL413" s="113"/>
      <c r="AM413" s="113"/>
      <c r="AN413" s="113"/>
      <c r="AO413" s="113"/>
      <c r="AP413" s="113"/>
      <c r="AQ413" s="113"/>
      <c r="AR413" s="113"/>
      <c r="AS413" s="113"/>
      <c r="AT413" s="113"/>
      <c r="AU413" s="113"/>
      <c r="AV413" s="113"/>
      <c r="AW413" s="113"/>
      <c r="AX413" s="113"/>
      <c r="AY413" s="113"/>
      <c r="AZ413" s="113"/>
      <c r="BA413" s="113"/>
      <c r="BB413" s="113"/>
      <c r="BC413" s="113"/>
      <c r="BD413" s="113"/>
      <c r="BE413" s="113"/>
      <c r="BF413" s="113"/>
      <c r="BG413" s="113"/>
      <c r="BH413" s="113"/>
      <c r="BI413" s="113"/>
      <c r="BJ413" s="113"/>
      <c r="BK413" s="113"/>
      <c r="BL413" s="113"/>
      <c r="BM413" s="113"/>
      <c r="BN413" s="113"/>
      <c r="BO413" s="113"/>
      <c r="BP413" s="113"/>
      <c r="BQ413" s="113"/>
      <c r="BR413" s="113"/>
      <c r="BS413" s="113"/>
      <c r="BT413" s="113"/>
      <c r="BU413" s="113"/>
      <c r="BV413" s="113"/>
      <c r="BW413" s="113"/>
      <c r="BX413" s="113"/>
      <c r="BY413" s="113"/>
      <c r="BZ413" s="113"/>
      <c r="CA413" s="113"/>
      <c r="CB413" s="113"/>
      <c r="CC413" s="113"/>
      <c r="CD413" s="113"/>
      <c r="CE413" s="113"/>
      <c r="CF413" s="113"/>
      <c r="CG413" s="113"/>
      <c r="CH413" s="113"/>
      <c r="CI413" s="113"/>
      <c r="CJ413" s="113"/>
      <c r="CK413" s="113"/>
      <c r="CL413" s="113"/>
      <c r="CM413" s="113"/>
      <c r="CN413" s="113"/>
      <c r="CO413" s="113"/>
      <c r="CP413" s="113"/>
      <c r="CQ413" s="113"/>
      <c r="CR413" s="113"/>
      <c r="CS413" s="113"/>
      <c r="CT413" s="113"/>
      <c r="CU413" s="113"/>
      <c r="CV413" s="113"/>
      <c r="CW413" s="113"/>
      <c r="CX413" s="113"/>
      <c r="CY413" s="113"/>
    </row>
    <row r="414" spans="24:103" s="64" customFormat="1" ht="14" x14ac:dyDescent="0.15">
      <c r="X414" s="63"/>
      <c r="Y414" s="112"/>
      <c r="Z414" s="112"/>
      <c r="AA414" s="112"/>
      <c r="AB414" s="112"/>
      <c r="AC414" s="112"/>
      <c r="AD414" s="112"/>
      <c r="AE414" s="112"/>
      <c r="AF414" s="112"/>
      <c r="AG414" s="112"/>
      <c r="AH414" s="112"/>
      <c r="AI414" s="112"/>
      <c r="AJ414" s="112"/>
      <c r="AK414" s="112"/>
      <c r="AL414" s="113"/>
      <c r="AM414" s="113"/>
      <c r="AN414" s="113"/>
      <c r="AO414" s="113"/>
      <c r="AP414" s="113"/>
      <c r="AQ414" s="113"/>
      <c r="AR414" s="113"/>
      <c r="AS414" s="113"/>
      <c r="AT414" s="113"/>
      <c r="AU414" s="113"/>
      <c r="AV414" s="113"/>
      <c r="AW414" s="113"/>
      <c r="AX414" s="113"/>
      <c r="AY414" s="113"/>
      <c r="AZ414" s="113"/>
      <c r="BA414" s="113"/>
      <c r="BB414" s="113"/>
      <c r="BC414" s="113"/>
      <c r="BD414" s="113"/>
      <c r="BE414" s="113"/>
      <c r="BF414" s="113"/>
      <c r="BG414" s="113"/>
      <c r="BH414" s="113"/>
      <c r="BI414" s="113"/>
      <c r="BJ414" s="113"/>
      <c r="BK414" s="113"/>
      <c r="BL414" s="113"/>
      <c r="BM414" s="113"/>
      <c r="BN414" s="113"/>
      <c r="BO414" s="113"/>
      <c r="BP414" s="113"/>
      <c r="BQ414" s="113"/>
      <c r="BR414" s="113"/>
      <c r="BS414" s="113"/>
      <c r="BT414" s="113"/>
      <c r="BU414" s="113"/>
      <c r="BV414" s="113"/>
      <c r="BW414" s="113"/>
      <c r="BX414" s="113"/>
      <c r="BY414" s="113"/>
      <c r="BZ414" s="113"/>
      <c r="CA414" s="113"/>
      <c r="CB414" s="113"/>
      <c r="CC414" s="113"/>
      <c r="CD414" s="113"/>
      <c r="CE414" s="113"/>
      <c r="CF414" s="113"/>
      <c r="CG414" s="113"/>
      <c r="CH414" s="113"/>
      <c r="CI414" s="113"/>
      <c r="CJ414" s="113"/>
      <c r="CK414" s="113"/>
      <c r="CL414" s="113"/>
      <c r="CM414" s="113"/>
      <c r="CN414" s="113"/>
      <c r="CO414" s="113"/>
      <c r="CP414" s="113"/>
      <c r="CQ414" s="113"/>
      <c r="CR414" s="113"/>
      <c r="CS414" s="113"/>
      <c r="CT414" s="113"/>
      <c r="CU414" s="113"/>
      <c r="CV414" s="113"/>
      <c r="CW414" s="113"/>
      <c r="CX414" s="113"/>
      <c r="CY414" s="113"/>
    </row>
    <row r="415" spans="24:103" s="64" customFormat="1" ht="14" x14ac:dyDescent="0.15">
      <c r="X415" s="63"/>
      <c r="Y415" s="112"/>
      <c r="Z415" s="112"/>
      <c r="AA415" s="112"/>
      <c r="AB415" s="112"/>
      <c r="AC415" s="112"/>
      <c r="AD415" s="112"/>
      <c r="AE415" s="112"/>
      <c r="AF415" s="112"/>
      <c r="AG415" s="112"/>
      <c r="AH415" s="112"/>
      <c r="AI415" s="112"/>
      <c r="AJ415" s="112"/>
      <c r="AK415" s="112"/>
      <c r="AL415" s="113"/>
      <c r="AM415" s="113"/>
      <c r="AN415" s="113"/>
      <c r="AO415" s="113"/>
      <c r="AP415" s="113"/>
      <c r="AQ415" s="113"/>
      <c r="AR415" s="113"/>
      <c r="AS415" s="113"/>
      <c r="AT415" s="113"/>
      <c r="AU415" s="113"/>
      <c r="AV415" s="113"/>
      <c r="AW415" s="113"/>
      <c r="AX415" s="113"/>
      <c r="AY415" s="113"/>
      <c r="AZ415" s="113"/>
      <c r="BA415" s="113"/>
      <c r="BB415" s="113"/>
      <c r="BC415" s="113"/>
      <c r="BD415" s="113"/>
      <c r="BE415" s="113"/>
      <c r="BF415" s="113"/>
      <c r="BG415" s="113"/>
      <c r="BH415" s="113"/>
      <c r="BI415" s="113"/>
      <c r="BJ415" s="113"/>
      <c r="BK415" s="113"/>
      <c r="BL415" s="113"/>
      <c r="BM415" s="113"/>
      <c r="BN415" s="113"/>
      <c r="BO415" s="113"/>
      <c r="BP415" s="113"/>
      <c r="BQ415" s="113"/>
      <c r="BR415" s="113"/>
      <c r="BS415" s="113"/>
      <c r="BT415" s="113"/>
      <c r="BU415" s="113"/>
      <c r="BV415" s="113"/>
      <c r="BW415" s="113"/>
      <c r="BX415" s="113"/>
      <c r="BY415" s="113"/>
      <c r="BZ415" s="113"/>
      <c r="CA415" s="113"/>
      <c r="CB415" s="113"/>
      <c r="CC415" s="113"/>
      <c r="CD415" s="113"/>
      <c r="CE415" s="113"/>
      <c r="CF415" s="113"/>
      <c r="CG415" s="113"/>
      <c r="CH415" s="113"/>
      <c r="CI415" s="113"/>
      <c r="CJ415" s="113"/>
      <c r="CK415" s="113"/>
      <c r="CL415" s="113"/>
      <c r="CM415" s="113"/>
      <c r="CN415" s="113"/>
      <c r="CO415" s="113"/>
      <c r="CP415" s="113"/>
      <c r="CQ415" s="113"/>
      <c r="CR415" s="113"/>
      <c r="CS415" s="113"/>
      <c r="CT415" s="113"/>
      <c r="CU415" s="113"/>
      <c r="CV415" s="113"/>
      <c r="CW415" s="113"/>
      <c r="CX415" s="113"/>
      <c r="CY415" s="113"/>
    </row>
    <row r="416" spans="24:103" s="64" customFormat="1" ht="14" x14ac:dyDescent="0.15">
      <c r="X416" s="63"/>
      <c r="Y416" s="112"/>
      <c r="Z416" s="112"/>
      <c r="AA416" s="112"/>
      <c r="AB416" s="112"/>
      <c r="AC416" s="112"/>
      <c r="AD416" s="112"/>
      <c r="AE416" s="112"/>
      <c r="AF416" s="112"/>
      <c r="AG416" s="112"/>
      <c r="AH416" s="112"/>
      <c r="AI416" s="112"/>
      <c r="AJ416" s="112"/>
      <c r="AK416" s="112"/>
      <c r="AL416" s="113"/>
      <c r="AM416" s="113"/>
      <c r="AN416" s="113"/>
      <c r="AO416" s="113"/>
      <c r="AP416" s="113"/>
      <c r="AQ416" s="113"/>
      <c r="AR416" s="113"/>
      <c r="AS416" s="113"/>
      <c r="AT416" s="113"/>
      <c r="AU416" s="113"/>
      <c r="AV416" s="113"/>
      <c r="AW416" s="113"/>
      <c r="AX416" s="113"/>
      <c r="AY416" s="113"/>
      <c r="AZ416" s="113"/>
      <c r="BA416" s="113"/>
      <c r="BB416" s="113"/>
      <c r="BC416" s="113"/>
      <c r="BD416" s="113"/>
      <c r="BE416" s="113"/>
      <c r="BF416" s="113"/>
      <c r="BG416" s="113"/>
      <c r="BH416" s="113"/>
      <c r="BI416" s="113"/>
      <c r="BJ416" s="113"/>
      <c r="BK416" s="113"/>
      <c r="BL416" s="113"/>
      <c r="BM416" s="113"/>
      <c r="BN416" s="113"/>
      <c r="BO416" s="113"/>
      <c r="BP416" s="113"/>
      <c r="BQ416" s="113"/>
      <c r="BR416" s="113"/>
      <c r="BS416" s="113"/>
      <c r="BT416" s="113"/>
      <c r="BU416" s="113"/>
      <c r="BV416" s="113"/>
      <c r="BW416" s="113"/>
      <c r="BX416" s="113"/>
      <c r="BY416" s="113"/>
      <c r="BZ416" s="113"/>
      <c r="CA416" s="113"/>
      <c r="CB416" s="113"/>
      <c r="CC416" s="113"/>
      <c r="CD416" s="113"/>
      <c r="CE416" s="113"/>
      <c r="CF416" s="113"/>
      <c r="CG416" s="113"/>
      <c r="CH416" s="113"/>
      <c r="CI416" s="113"/>
      <c r="CJ416" s="113"/>
      <c r="CK416" s="113"/>
      <c r="CL416" s="113"/>
      <c r="CM416" s="113"/>
      <c r="CN416" s="113"/>
      <c r="CO416" s="113"/>
      <c r="CP416" s="113"/>
      <c r="CQ416" s="113"/>
      <c r="CR416" s="113"/>
      <c r="CS416" s="113"/>
      <c r="CT416" s="113"/>
      <c r="CU416" s="113"/>
      <c r="CV416" s="113"/>
      <c r="CW416" s="113"/>
      <c r="CX416" s="113"/>
      <c r="CY416" s="113"/>
    </row>
    <row r="417" spans="24:103" s="64" customFormat="1" ht="14" x14ac:dyDescent="0.15">
      <c r="X417" s="63"/>
      <c r="Y417" s="112"/>
      <c r="Z417" s="112"/>
      <c r="AA417" s="112"/>
      <c r="AB417" s="112"/>
      <c r="AC417" s="112"/>
      <c r="AD417" s="112"/>
      <c r="AE417" s="112"/>
      <c r="AF417" s="112"/>
      <c r="AG417" s="112"/>
      <c r="AH417" s="112"/>
      <c r="AI417" s="112"/>
      <c r="AJ417" s="112"/>
      <c r="AK417" s="112"/>
      <c r="AL417" s="113"/>
      <c r="AM417" s="113"/>
      <c r="AN417" s="113"/>
      <c r="AO417" s="113"/>
      <c r="AP417" s="113"/>
      <c r="AQ417" s="113"/>
      <c r="AR417" s="113"/>
      <c r="AS417" s="113"/>
      <c r="AT417" s="113"/>
      <c r="AU417" s="113"/>
      <c r="AV417" s="113"/>
      <c r="AW417" s="113"/>
      <c r="AX417" s="113"/>
      <c r="AY417" s="113"/>
      <c r="AZ417" s="113"/>
      <c r="BA417" s="113"/>
      <c r="BB417" s="113"/>
      <c r="BC417" s="113"/>
      <c r="BD417" s="113"/>
      <c r="BE417" s="113"/>
      <c r="BF417" s="113"/>
      <c r="BG417" s="113"/>
      <c r="BH417" s="113"/>
      <c r="BI417" s="113"/>
      <c r="BJ417" s="113"/>
      <c r="BK417" s="113"/>
      <c r="BL417" s="113"/>
      <c r="BM417" s="113"/>
      <c r="BN417" s="113"/>
      <c r="BO417" s="113"/>
      <c r="BP417" s="113"/>
      <c r="BQ417" s="113"/>
      <c r="BR417" s="113"/>
      <c r="BS417" s="113"/>
      <c r="BT417" s="113"/>
      <c r="BU417" s="113"/>
      <c r="BV417" s="113"/>
      <c r="BW417" s="113"/>
      <c r="BX417" s="113"/>
      <c r="BY417" s="113"/>
      <c r="BZ417" s="113"/>
      <c r="CA417" s="113"/>
      <c r="CB417" s="113"/>
      <c r="CC417" s="113"/>
      <c r="CD417" s="113"/>
      <c r="CE417" s="113"/>
      <c r="CF417" s="113"/>
      <c r="CG417" s="113"/>
      <c r="CH417" s="113"/>
      <c r="CI417" s="113"/>
      <c r="CJ417" s="113"/>
      <c r="CK417" s="113"/>
      <c r="CL417" s="113"/>
      <c r="CM417" s="113"/>
      <c r="CN417" s="113"/>
      <c r="CO417" s="113"/>
      <c r="CP417" s="113"/>
      <c r="CQ417" s="113"/>
      <c r="CR417" s="113"/>
      <c r="CS417" s="113"/>
      <c r="CT417" s="113"/>
      <c r="CU417" s="113"/>
      <c r="CV417" s="113"/>
      <c r="CW417" s="113"/>
      <c r="CX417" s="113"/>
      <c r="CY417" s="113"/>
    </row>
    <row r="418" spans="24:103" s="64" customFormat="1" ht="14" x14ac:dyDescent="0.15">
      <c r="X418" s="63"/>
      <c r="Y418" s="112"/>
      <c r="Z418" s="112"/>
      <c r="AA418" s="112"/>
      <c r="AB418" s="112"/>
      <c r="AC418" s="112"/>
      <c r="AD418" s="112"/>
      <c r="AE418" s="112"/>
      <c r="AF418" s="112"/>
      <c r="AG418" s="112"/>
      <c r="AH418" s="112"/>
      <c r="AI418" s="112"/>
      <c r="AJ418" s="112"/>
      <c r="AK418" s="112"/>
      <c r="AL418" s="113"/>
      <c r="AM418" s="113"/>
      <c r="AN418" s="113"/>
      <c r="AO418" s="113"/>
      <c r="AP418" s="113"/>
      <c r="AQ418" s="113"/>
      <c r="AR418" s="113"/>
      <c r="AS418" s="113"/>
      <c r="AT418" s="113"/>
      <c r="AU418" s="113"/>
      <c r="AV418" s="113"/>
      <c r="AW418" s="113"/>
      <c r="AX418" s="113"/>
      <c r="AY418" s="113"/>
      <c r="AZ418" s="113"/>
      <c r="BA418" s="113"/>
      <c r="BB418" s="113"/>
      <c r="BC418" s="113"/>
      <c r="BD418" s="113"/>
      <c r="BE418" s="113"/>
      <c r="BF418" s="113"/>
      <c r="BG418" s="113"/>
      <c r="BH418" s="113"/>
      <c r="BI418" s="113"/>
      <c r="BJ418" s="113"/>
      <c r="BK418" s="113"/>
      <c r="BL418" s="113"/>
      <c r="BM418" s="113"/>
      <c r="BN418" s="113"/>
      <c r="BO418" s="113"/>
      <c r="BP418" s="113"/>
      <c r="BQ418" s="113"/>
      <c r="BR418" s="113"/>
      <c r="BS418" s="113"/>
      <c r="BT418" s="113"/>
      <c r="BU418" s="113"/>
      <c r="BV418" s="113"/>
      <c r="BW418" s="113"/>
      <c r="BX418" s="113"/>
      <c r="BY418" s="113"/>
      <c r="BZ418" s="113"/>
      <c r="CA418" s="113"/>
      <c r="CB418" s="113"/>
      <c r="CC418" s="113"/>
      <c r="CD418" s="113"/>
      <c r="CE418" s="113"/>
      <c r="CF418" s="113"/>
      <c r="CG418" s="113"/>
      <c r="CH418" s="113"/>
      <c r="CI418" s="113"/>
      <c r="CJ418" s="113"/>
      <c r="CK418" s="113"/>
      <c r="CL418" s="113"/>
      <c r="CM418" s="113"/>
      <c r="CN418" s="113"/>
      <c r="CO418" s="113"/>
      <c r="CP418" s="113"/>
      <c r="CQ418" s="113"/>
      <c r="CR418" s="113"/>
      <c r="CS418" s="113"/>
      <c r="CT418" s="113"/>
      <c r="CU418" s="113"/>
      <c r="CV418" s="113"/>
      <c r="CW418" s="113"/>
      <c r="CX418" s="113"/>
      <c r="CY418" s="113"/>
    </row>
    <row r="419" spans="24:103" s="64" customFormat="1" ht="14" x14ac:dyDescent="0.15">
      <c r="X419" s="63"/>
      <c r="Y419" s="112"/>
      <c r="Z419" s="112"/>
      <c r="AA419" s="112"/>
      <c r="AB419" s="112"/>
      <c r="AC419" s="112"/>
      <c r="AD419" s="112"/>
      <c r="AE419" s="112"/>
      <c r="AF419" s="112"/>
      <c r="AG419" s="112"/>
      <c r="AH419" s="112"/>
      <c r="AI419" s="112"/>
      <c r="AJ419" s="112"/>
      <c r="AK419" s="112"/>
      <c r="AL419" s="113"/>
      <c r="AM419" s="113"/>
      <c r="AN419" s="113"/>
      <c r="AO419" s="113"/>
      <c r="AP419" s="113"/>
      <c r="AQ419" s="113"/>
      <c r="AR419" s="113"/>
      <c r="AS419" s="113"/>
      <c r="AT419" s="113"/>
      <c r="AU419" s="113"/>
      <c r="AV419" s="113"/>
      <c r="AW419" s="113"/>
      <c r="AX419" s="113"/>
      <c r="AY419" s="113"/>
      <c r="AZ419" s="113"/>
      <c r="BA419" s="113"/>
      <c r="BB419" s="113"/>
      <c r="BC419" s="113"/>
      <c r="BD419" s="113"/>
      <c r="BE419" s="113"/>
      <c r="BF419" s="113"/>
      <c r="BG419" s="113"/>
      <c r="BH419" s="113"/>
      <c r="BI419" s="113"/>
      <c r="BJ419" s="113"/>
      <c r="BK419" s="113"/>
      <c r="BL419" s="113"/>
      <c r="BM419" s="113"/>
      <c r="BN419" s="113"/>
      <c r="BO419" s="113"/>
      <c r="BP419" s="113"/>
      <c r="BQ419" s="113"/>
      <c r="BR419" s="113"/>
      <c r="BS419" s="113"/>
      <c r="BT419" s="113"/>
      <c r="BU419" s="113"/>
      <c r="BV419" s="113"/>
      <c r="BW419" s="113"/>
      <c r="BX419" s="113"/>
      <c r="BY419" s="113"/>
      <c r="BZ419" s="113"/>
      <c r="CA419" s="113"/>
      <c r="CB419" s="113"/>
      <c r="CC419" s="113"/>
      <c r="CD419" s="113"/>
      <c r="CE419" s="113"/>
      <c r="CF419" s="113"/>
      <c r="CG419" s="113"/>
      <c r="CH419" s="113"/>
      <c r="CI419" s="113"/>
      <c r="CJ419" s="113"/>
      <c r="CK419" s="113"/>
      <c r="CL419" s="113"/>
      <c r="CM419" s="113"/>
      <c r="CN419" s="113"/>
      <c r="CO419" s="113"/>
      <c r="CP419" s="113"/>
      <c r="CQ419" s="113"/>
      <c r="CR419" s="113"/>
      <c r="CS419" s="113"/>
      <c r="CT419" s="113"/>
      <c r="CU419" s="113"/>
      <c r="CV419" s="113"/>
      <c r="CW419" s="113"/>
      <c r="CX419" s="113"/>
      <c r="CY419" s="113"/>
    </row>
    <row r="420" spans="24:103" s="64" customFormat="1" ht="14" x14ac:dyDescent="0.15">
      <c r="X420" s="63"/>
      <c r="Y420" s="112"/>
      <c r="Z420" s="112"/>
      <c r="AA420" s="112"/>
      <c r="AB420" s="112"/>
      <c r="AC420" s="112"/>
      <c r="AD420" s="112"/>
      <c r="AE420" s="112"/>
      <c r="AF420" s="112"/>
      <c r="AG420" s="112"/>
      <c r="AH420" s="112"/>
      <c r="AI420" s="112"/>
      <c r="AJ420" s="112"/>
      <c r="AK420" s="112"/>
      <c r="AL420" s="113"/>
      <c r="AM420" s="113"/>
      <c r="AN420" s="113"/>
      <c r="AO420" s="113"/>
      <c r="AP420" s="113"/>
      <c r="AQ420" s="113"/>
      <c r="AR420" s="113"/>
      <c r="AS420" s="113"/>
      <c r="AT420" s="113"/>
      <c r="AU420" s="113"/>
      <c r="AV420" s="113"/>
      <c r="AW420" s="113"/>
      <c r="AX420" s="113"/>
      <c r="AY420" s="113"/>
      <c r="AZ420" s="113"/>
      <c r="BA420" s="113"/>
      <c r="BB420" s="113"/>
      <c r="BC420" s="113"/>
      <c r="BD420" s="113"/>
      <c r="BE420" s="113"/>
      <c r="BF420" s="113"/>
      <c r="BG420" s="113"/>
      <c r="BH420" s="113"/>
      <c r="BI420" s="113"/>
      <c r="BJ420" s="113"/>
      <c r="BK420" s="113"/>
      <c r="BL420" s="113"/>
      <c r="BM420" s="113"/>
      <c r="BN420" s="113"/>
      <c r="BO420" s="113"/>
      <c r="BP420" s="113"/>
      <c r="BQ420" s="113"/>
      <c r="BR420" s="113"/>
      <c r="BS420" s="113"/>
      <c r="BT420" s="113"/>
      <c r="BU420" s="113"/>
      <c r="BV420" s="113"/>
      <c r="BW420" s="113"/>
      <c r="BX420" s="113"/>
      <c r="BY420" s="113"/>
      <c r="BZ420" s="113"/>
      <c r="CA420" s="113"/>
      <c r="CB420" s="113"/>
      <c r="CC420" s="113"/>
      <c r="CD420" s="113"/>
      <c r="CE420" s="113"/>
      <c r="CF420" s="113"/>
      <c r="CG420" s="113"/>
      <c r="CH420" s="113"/>
      <c r="CI420" s="113"/>
      <c r="CJ420" s="113"/>
      <c r="CK420" s="113"/>
      <c r="CL420" s="113"/>
      <c r="CM420" s="113"/>
      <c r="CN420" s="113"/>
      <c r="CO420" s="113"/>
      <c r="CP420" s="113"/>
      <c r="CQ420" s="113"/>
      <c r="CR420" s="113"/>
      <c r="CS420" s="113"/>
      <c r="CT420" s="113"/>
      <c r="CU420" s="113"/>
      <c r="CV420" s="113"/>
      <c r="CW420" s="113"/>
      <c r="CX420" s="113"/>
      <c r="CY420" s="113"/>
    </row>
    <row r="421" spans="24:103" s="64" customFormat="1" ht="14" x14ac:dyDescent="0.15">
      <c r="X421" s="63"/>
      <c r="Y421" s="112"/>
      <c r="Z421" s="112"/>
      <c r="AA421" s="112"/>
      <c r="AB421" s="112"/>
      <c r="AC421" s="112"/>
      <c r="AD421" s="112"/>
      <c r="AE421" s="112"/>
      <c r="AF421" s="112"/>
      <c r="AG421" s="112"/>
      <c r="AH421" s="112"/>
      <c r="AI421" s="112"/>
      <c r="AJ421" s="112"/>
      <c r="AK421" s="112"/>
      <c r="AL421" s="113"/>
      <c r="AM421" s="113"/>
      <c r="AN421" s="113"/>
      <c r="AO421" s="113"/>
      <c r="AP421" s="113"/>
      <c r="AQ421" s="113"/>
      <c r="AR421" s="113"/>
      <c r="AS421" s="113"/>
      <c r="AT421" s="113"/>
      <c r="AU421" s="113"/>
      <c r="AV421" s="113"/>
      <c r="AW421" s="113"/>
      <c r="AX421" s="113"/>
      <c r="AY421" s="113"/>
      <c r="AZ421" s="113"/>
      <c r="BA421" s="113"/>
      <c r="BB421" s="113"/>
      <c r="BC421" s="113"/>
      <c r="BD421" s="113"/>
      <c r="BE421" s="113"/>
      <c r="BF421" s="113"/>
      <c r="BG421" s="113"/>
      <c r="BH421" s="113"/>
      <c r="BI421" s="113"/>
      <c r="BJ421" s="113"/>
      <c r="BK421" s="113"/>
      <c r="BL421" s="113"/>
      <c r="BM421" s="113"/>
      <c r="BN421" s="113"/>
      <c r="BO421" s="113"/>
      <c r="BP421" s="113"/>
      <c r="BQ421" s="113"/>
      <c r="BR421" s="113"/>
      <c r="BS421" s="113"/>
      <c r="BT421" s="113"/>
      <c r="BU421" s="113"/>
      <c r="BV421" s="113"/>
      <c r="BW421" s="113"/>
      <c r="BX421" s="113"/>
      <c r="BY421" s="113"/>
      <c r="BZ421" s="113"/>
      <c r="CA421" s="113"/>
      <c r="CB421" s="113"/>
      <c r="CC421" s="113"/>
      <c r="CD421" s="113"/>
      <c r="CE421" s="113"/>
      <c r="CF421" s="113"/>
      <c r="CG421" s="113"/>
      <c r="CH421" s="113"/>
      <c r="CI421" s="113"/>
      <c r="CJ421" s="113"/>
      <c r="CK421" s="113"/>
      <c r="CL421" s="113"/>
      <c r="CM421" s="113"/>
      <c r="CN421" s="113"/>
      <c r="CO421" s="113"/>
      <c r="CP421" s="113"/>
      <c r="CQ421" s="113"/>
      <c r="CR421" s="113"/>
      <c r="CS421" s="113"/>
      <c r="CT421" s="113"/>
      <c r="CU421" s="113"/>
      <c r="CV421" s="113"/>
      <c r="CW421" s="113"/>
      <c r="CX421" s="113"/>
      <c r="CY421" s="113"/>
    </row>
    <row r="422" spans="24:103" s="64" customFormat="1" ht="14" x14ac:dyDescent="0.15">
      <c r="X422" s="63"/>
      <c r="Y422" s="112"/>
      <c r="Z422" s="112"/>
      <c r="AA422" s="112"/>
      <c r="AB422" s="112"/>
      <c r="AC422" s="112"/>
      <c r="AD422" s="112"/>
      <c r="AE422" s="112"/>
      <c r="AF422" s="112"/>
      <c r="AG422" s="112"/>
      <c r="AH422" s="112"/>
      <c r="AI422" s="112"/>
      <c r="AJ422" s="112"/>
      <c r="AK422" s="112"/>
      <c r="AL422" s="113"/>
      <c r="AM422" s="113"/>
      <c r="AN422" s="113"/>
      <c r="AO422" s="113"/>
      <c r="AP422" s="113"/>
      <c r="AQ422" s="113"/>
      <c r="AR422" s="113"/>
      <c r="AS422" s="113"/>
      <c r="AT422" s="113"/>
      <c r="AU422" s="113"/>
      <c r="AV422" s="113"/>
      <c r="AW422" s="113"/>
      <c r="AX422" s="113"/>
      <c r="AY422" s="113"/>
      <c r="AZ422" s="113"/>
      <c r="BA422" s="113"/>
      <c r="BB422" s="113"/>
      <c r="BC422" s="113"/>
      <c r="BD422" s="113"/>
      <c r="BE422" s="113"/>
      <c r="BF422" s="113"/>
      <c r="BG422" s="113"/>
      <c r="BH422" s="113"/>
      <c r="BI422" s="113"/>
      <c r="BJ422" s="113"/>
      <c r="BK422" s="113"/>
      <c r="BL422" s="113"/>
      <c r="BM422" s="113"/>
      <c r="BN422" s="113"/>
      <c r="BO422" s="113"/>
      <c r="BP422" s="113"/>
      <c r="BQ422" s="113"/>
      <c r="BR422" s="113"/>
      <c r="BS422" s="113"/>
      <c r="BT422" s="113"/>
      <c r="BU422" s="113"/>
      <c r="BV422" s="113"/>
      <c r="BW422" s="113"/>
      <c r="BX422" s="113"/>
      <c r="BY422" s="113"/>
      <c r="BZ422" s="113"/>
      <c r="CA422" s="113"/>
      <c r="CB422" s="113"/>
      <c r="CC422" s="113"/>
      <c r="CD422" s="113"/>
      <c r="CE422" s="113"/>
      <c r="CF422" s="113"/>
      <c r="CG422" s="113"/>
      <c r="CH422" s="113"/>
      <c r="CI422" s="113"/>
      <c r="CJ422" s="113"/>
      <c r="CK422" s="113"/>
      <c r="CL422" s="113"/>
      <c r="CM422" s="113"/>
      <c r="CN422" s="113"/>
      <c r="CO422" s="113"/>
      <c r="CP422" s="113"/>
      <c r="CQ422" s="113"/>
      <c r="CR422" s="113"/>
      <c r="CS422" s="113"/>
      <c r="CT422" s="113"/>
      <c r="CU422" s="113"/>
      <c r="CV422" s="113"/>
      <c r="CW422" s="113"/>
      <c r="CX422" s="113"/>
      <c r="CY422" s="113"/>
    </row>
    <row r="423" spans="24:103" s="64" customFormat="1" ht="14" x14ac:dyDescent="0.15">
      <c r="X423" s="63"/>
      <c r="Y423" s="112"/>
      <c r="Z423" s="112"/>
      <c r="AA423" s="112"/>
      <c r="AB423" s="112"/>
      <c r="AC423" s="112"/>
      <c r="AD423" s="112"/>
      <c r="AE423" s="112"/>
      <c r="AF423" s="112"/>
      <c r="AG423" s="112"/>
      <c r="AH423" s="112"/>
      <c r="AI423" s="112"/>
      <c r="AJ423" s="112"/>
      <c r="AK423" s="112"/>
      <c r="AL423" s="113"/>
      <c r="AM423" s="113"/>
      <c r="AN423" s="113"/>
      <c r="AO423" s="113"/>
      <c r="AP423" s="113"/>
      <c r="AQ423" s="113"/>
      <c r="AR423" s="113"/>
      <c r="AS423" s="113"/>
      <c r="AT423" s="113"/>
      <c r="AU423" s="113"/>
      <c r="AV423" s="113"/>
      <c r="AW423" s="113"/>
      <c r="AX423" s="113"/>
      <c r="AY423" s="113"/>
      <c r="AZ423" s="113"/>
      <c r="BA423" s="113"/>
      <c r="BB423" s="113"/>
      <c r="BC423" s="113"/>
      <c r="BD423" s="113"/>
      <c r="BE423" s="113"/>
      <c r="BF423" s="113"/>
      <c r="BG423" s="113"/>
      <c r="BH423" s="113"/>
      <c r="BI423" s="113"/>
      <c r="BJ423" s="113"/>
      <c r="BK423" s="113"/>
      <c r="BL423" s="113"/>
      <c r="BM423" s="113"/>
      <c r="BN423" s="113"/>
      <c r="BO423" s="113"/>
      <c r="BP423" s="113"/>
      <c r="BQ423" s="113"/>
      <c r="BR423" s="113"/>
      <c r="BS423" s="113"/>
      <c r="BT423" s="113"/>
      <c r="BU423" s="113"/>
      <c r="BV423" s="113"/>
      <c r="BW423" s="113"/>
      <c r="BX423" s="113"/>
      <c r="BY423" s="113"/>
      <c r="BZ423" s="113"/>
      <c r="CA423" s="113"/>
      <c r="CB423" s="113"/>
      <c r="CC423" s="113"/>
      <c r="CD423" s="113"/>
      <c r="CE423" s="113"/>
      <c r="CF423" s="113"/>
      <c r="CG423" s="113"/>
      <c r="CH423" s="113"/>
      <c r="CI423" s="113"/>
      <c r="CJ423" s="113"/>
      <c r="CK423" s="113"/>
      <c r="CL423" s="113"/>
      <c r="CM423" s="113"/>
      <c r="CN423" s="113"/>
      <c r="CO423" s="113"/>
      <c r="CP423" s="113"/>
      <c r="CQ423" s="113"/>
      <c r="CR423" s="113"/>
      <c r="CS423" s="113"/>
      <c r="CT423" s="113"/>
      <c r="CU423" s="113"/>
      <c r="CV423" s="113"/>
      <c r="CW423" s="113"/>
      <c r="CX423" s="113"/>
      <c r="CY423" s="113"/>
    </row>
    <row r="424" spans="24:103" s="64" customFormat="1" ht="14" x14ac:dyDescent="0.15">
      <c r="X424" s="63"/>
      <c r="Y424" s="112"/>
      <c r="Z424" s="112"/>
      <c r="AA424" s="112"/>
      <c r="AB424" s="112"/>
      <c r="AC424" s="112"/>
      <c r="AD424" s="112"/>
      <c r="AE424" s="112"/>
      <c r="AF424" s="112"/>
      <c r="AG424" s="112"/>
      <c r="AH424" s="112"/>
      <c r="AI424" s="112"/>
      <c r="AJ424" s="112"/>
      <c r="AK424" s="112"/>
      <c r="AL424" s="113"/>
      <c r="AM424" s="113"/>
      <c r="AN424" s="113"/>
      <c r="AO424" s="113"/>
      <c r="AP424" s="113"/>
      <c r="AQ424" s="113"/>
      <c r="AR424" s="113"/>
      <c r="AS424" s="113"/>
      <c r="AT424" s="113"/>
      <c r="AU424" s="113"/>
      <c r="AV424" s="113"/>
      <c r="AW424" s="113"/>
      <c r="AX424" s="113"/>
      <c r="AY424" s="113"/>
      <c r="AZ424" s="113"/>
      <c r="BA424" s="113"/>
      <c r="BB424" s="113"/>
      <c r="BC424" s="113"/>
      <c r="BD424" s="113"/>
      <c r="BE424" s="113"/>
      <c r="BF424" s="113"/>
      <c r="BG424" s="113"/>
      <c r="BH424" s="113"/>
      <c r="BI424" s="113"/>
      <c r="BJ424" s="113"/>
      <c r="BK424" s="113"/>
      <c r="BL424" s="113"/>
      <c r="BM424" s="113"/>
      <c r="BN424" s="113"/>
      <c r="BO424" s="113"/>
      <c r="BP424" s="113"/>
      <c r="BQ424" s="113"/>
      <c r="BR424" s="113"/>
      <c r="BS424" s="113"/>
      <c r="BT424" s="113"/>
      <c r="BU424" s="113"/>
      <c r="BV424" s="113"/>
      <c r="BW424" s="113"/>
      <c r="BX424" s="113"/>
      <c r="BY424" s="113"/>
      <c r="BZ424" s="113"/>
      <c r="CA424" s="113"/>
      <c r="CB424" s="113"/>
      <c r="CC424" s="113"/>
      <c r="CD424" s="113"/>
      <c r="CE424" s="113"/>
      <c r="CF424" s="113"/>
      <c r="CG424" s="113"/>
      <c r="CH424" s="113"/>
      <c r="CI424" s="113"/>
      <c r="CJ424" s="113"/>
      <c r="CK424" s="113"/>
      <c r="CL424" s="113"/>
      <c r="CM424" s="113"/>
      <c r="CN424" s="113"/>
      <c r="CO424" s="113"/>
      <c r="CP424" s="113"/>
      <c r="CQ424" s="113"/>
      <c r="CR424" s="113"/>
      <c r="CS424" s="113"/>
      <c r="CT424" s="113"/>
      <c r="CU424" s="113"/>
      <c r="CV424" s="113"/>
      <c r="CW424" s="113"/>
      <c r="CX424" s="113"/>
      <c r="CY424" s="113"/>
    </row>
    <row r="425" spans="24:103" s="64" customFormat="1" ht="14" x14ac:dyDescent="0.15">
      <c r="X425" s="63"/>
      <c r="Y425" s="112"/>
      <c r="Z425" s="112"/>
      <c r="AA425" s="112"/>
      <c r="AB425" s="112"/>
      <c r="AC425" s="112"/>
      <c r="AD425" s="112"/>
      <c r="AE425" s="112"/>
      <c r="AF425" s="112"/>
      <c r="AG425" s="112"/>
      <c r="AH425" s="112"/>
      <c r="AI425" s="112"/>
      <c r="AJ425" s="112"/>
      <c r="AK425" s="112"/>
      <c r="AL425" s="113"/>
      <c r="AM425" s="113"/>
      <c r="AN425" s="113"/>
      <c r="AO425" s="113"/>
      <c r="AP425" s="113"/>
      <c r="AQ425" s="113"/>
      <c r="AR425" s="113"/>
      <c r="AS425" s="113"/>
      <c r="AT425" s="113"/>
      <c r="AU425" s="113"/>
      <c r="AV425" s="113"/>
      <c r="AW425" s="113"/>
      <c r="AX425" s="113"/>
      <c r="AY425" s="113"/>
      <c r="AZ425" s="113"/>
      <c r="BA425" s="113"/>
      <c r="BB425" s="113"/>
      <c r="BC425" s="113"/>
      <c r="BD425" s="113"/>
      <c r="BE425" s="113"/>
      <c r="BF425" s="113"/>
      <c r="BG425" s="113"/>
      <c r="BH425" s="113"/>
      <c r="BI425" s="113"/>
      <c r="BJ425" s="113"/>
      <c r="BK425" s="113"/>
      <c r="BL425" s="113"/>
      <c r="BM425" s="113"/>
      <c r="BN425" s="113"/>
      <c r="BO425" s="113"/>
      <c r="BP425" s="113"/>
      <c r="BQ425" s="113"/>
      <c r="BR425" s="113"/>
      <c r="BS425" s="113"/>
      <c r="BT425" s="113"/>
      <c r="BU425" s="113"/>
      <c r="BV425" s="113"/>
      <c r="BW425" s="113"/>
      <c r="BX425" s="113"/>
      <c r="BY425" s="113"/>
      <c r="BZ425" s="113"/>
      <c r="CA425" s="113"/>
      <c r="CB425" s="113"/>
      <c r="CC425" s="113"/>
      <c r="CD425" s="113"/>
      <c r="CE425" s="113"/>
      <c r="CF425" s="113"/>
      <c r="CG425" s="113"/>
      <c r="CH425" s="113"/>
      <c r="CI425" s="113"/>
      <c r="CJ425" s="113"/>
      <c r="CK425" s="113"/>
      <c r="CL425" s="113"/>
      <c r="CM425" s="113"/>
      <c r="CN425" s="113"/>
      <c r="CO425" s="113"/>
      <c r="CP425" s="113"/>
      <c r="CQ425" s="113"/>
      <c r="CR425" s="113"/>
      <c r="CS425" s="113"/>
      <c r="CT425" s="113"/>
      <c r="CU425" s="113"/>
      <c r="CV425" s="113"/>
      <c r="CW425" s="113"/>
      <c r="CX425" s="113"/>
      <c r="CY425" s="113"/>
    </row>
    <row r="426" spans="24:103" s="64" customFormat="1" ht="14" x14ac:dyDescent="0.15">
      <c r="X426" s="63"/>
      <c r="Y426" s="112"/>
      <c r="Z426" s="112"/>
      <c r="AA426" s="112"/>
      <c r="AB426" s="112"/>
      <c r="AC426" s="112"/>
      <c r="AD426" s="112"/>
      <c r="AE426" s="112"/>
      <c r="AF426" s="112"/>
      <c r="AG426" s="112"/>
      <c r="AH426" s="112"/>
      <c r="AI426" s="112"/>
      <c r="AJ426" s="112"/>
      <c r="AK426" s="112"/>
      <c r="AL426" s="113"/>
      <c r="AM426" s="113"/>
      <c r="AN426" s="113"/>
      <c r="AO426" s="113"/>
      <c r="AP426" s="113"/>
      <c r="AQ426" s="113"/>
      <c r="AR426" s="113"/>
      <c r="AS426" s="113"/>
      <c r="AT426" s="113"/>
      <c r="AU426" s="113"/>
      <c r="AV426" s="113"/>
      <c r="AW426" s="113"/>
      <c r="AX426" s="113"/>
      <c r="AY426" s="113"/>
      <c r="AZ426" s="113"/>
      <c r="BA426" s="113"/>
      <c r="BB426" s="113"/>
      <c r="BC426" s="113"/>
      <c r="BD426" s="113"/>
      <c r="BE426" s="113"/>
      <c r="BF426" s="113"/>
      <c r="BG426" s="113"/>
      <c r="BH426" s="113"/>
      <c r="BI426" s="113"/>
      <c r="BJ426" s="113"/>
      <c r="BK426" s="113"/>
      <c r="BL426" s="113"/>
      <c r="BM426" s="113"/>
      <c r="BN426" s="113"/>
      <c r="BO426" s="113"/>
      <c r="BP426" s="113"/>
      <c r="BQ426" s="113"/>
      <c r="BR426" s="113"/>
      <c r="BS426" s="113"/>
      <c r="BT426" s="113"/>
      <c r="BU426" s="113"/>
      <c r="BV426" s="113"/>
      <c r="BW426" s="113"/>
      <c r="BX426" s="113"/>
      <c r="BY426" s="113"/>
      <c r="BZ426" s="113"/>
      <c r="CA426" s="113"/>
      <c r="CB426" s="113"/>
      <c r="CC426" s="113"/>
      <c r="CD426" s="113"/>
      <c r="CE426" s="113"/>
      <c r="CF426" s="113"/>
      <c r="CG426" s="113"/>
      <c r="CH426" s="113"/>
      <c r="CI426" s="113"/>
      <c r="CJ426" s="113"/>
      <c r="CK426" s="113"/>
      <c r="CL426" s="113"/>
      <c r="CM426" s="113"/>
      <c r="CN426" s="113"/>
      <c r="CO426" s="113"/>
      <c r="CP426" s="113"/>
      <c r="CQ426" s="113"/>
      <c r="CR426" s="113"/>
      <c r="CS426" s="113"/>
      <c r="CT426" s="113"/>
      <c r="CU426" s="113"/>
      <c r="CV426" s="113"/>
      <c r="CW426" s="113"/>
      <c r="CX426" s="113"/>
      <c r="CY426" s="113"/>
    </row>
    <row r="427" spans="24:103" s="64" customFormat="1" ht="14" x14ac:dyDescent="0.15">
      <c r="X427" s="63"/>
      <c r="Y427" s="112"/>
      <c r="Z427" s="112"/>
      <c r="AA427" s="112"/>
      <c r="AB427" s="112"/>
      <c r="AC427" s="112"/>
      <c r="AD427" s="112"/>
      <c r="AE427" s="112"/>
      <c r="AF427" s="112"/>
      <c r="AG427" s="112"/>
      <c r="AH427" s="112"/>
      <c r="AI427" s="112"/>
      <c r="AJ427" s="112"/>
      <c r="AK427" s="112"/>
      <c r="AL427" s="113"/>
      <c r="AM427" s="113"/>
      <c r="AN427" s="113"/>
      <c r="AO427" s="113"/>
      <c r="AP427" s="113"/>
      <c r="AQ427" s="113"/>
      <c r="AR427" s="113"/>
      <c r="AS427" s="113"/>
      <c r="AT427" s="113"/>
      <c r="AU427" s="113"/>
      <c r="AV427" s="113"/>
      <c r="AW427" s="113"/>
      <c r="AX427" s="113"/>
      <c r="AY427" s="113"/>
      <c r="AZ427" s="113"/>
      <c r="BA427" s="113"/>
      <c r="BB427" s="113"/>
      <c r="BC427" s="113"/>
      <c r="BD427" s="113"/>
      <c r="BE427" s="113"/>
      <c r="BF427" s="113"/>
      <c r="BG427" s="113"/>
      <c r="BH427" s="113"/>
      <c r="BI427" s="113"/>
      <c r="BJ427" s="113"/>
      <c r="BK427" s="113"/>
      <c r="BL427" s="113"/>
      <c r="BM427" s="113"/>
      <c r="BN427" s="113"/>
      <c r="BO427" s="113"/>
      <c r="BP427" s="113"/>
      <c r="BQ427" s="113"/>
      <c r="BR427" s="113"/>
      <c r="BS427" s="113"/>
      <c r="BT427" s="113"/>
      <c r="BU427" s="113"/>
      <c r="BV427" s="113"/>
      <c r="BW427" s="113"/>
      <c r="BX427" s="113"/>
      <c r="BY427" s="113"/>
      <c r="BZ427" s="113"/>
      <c r="CA427" s="113"/>
      <c r="CB427" s="113"/>
      <c r="CC427" s="113"/>
      <c r="CD427" s="113"/>
      <c r="CE427" s="113"/>
      <c r="CF427" s="113"/>
      <c r="CG427" s="113"/>
      <c r="CH427" s="113"/>
      <c r="CI427" s="113"/>
      <c r="CJ427" s="113"/>
      <c r="CK427" s="113"/>
      <c r="CL427" s="113"/>
      <c r="CM427" s="113"/>
      <c r="CN427" s="113"/>
      <c r="CO427" s="113"/>
      <c r="CP427" s="113"/>
      <c r="CQ427" s="113"/>
      <c r="CR427" s="113"/>
      <c r="CS427" s="113"/>
      <c r="CT427" s="113"/>
      <c r="CU427" s="113"/>
      <c r="CV427" s="113"/>
      <c r="CW427" s="113"/>
      <c r="CX427" s="113"/>
      <c r="CY427" s="113"/>
    </row>
    <row r="428" spans="24:103" s="64" customFormat="1" ht="14" x14ac:dyDescent="0.15">
      <c r="X428" s="63"/>
      <c r="Y428" s="112"/>
      <c r="Z428" s="112"/>
      <c r="AA428" s="112"/>
      <c r="AB428" s="112"/>
      <c r="AC428" s="112"/>
      <c r="AD428" s="112"/>
      <c r="AE428" s="112"/>
      <c r="AF428" s="112"/>
      <c r="AG428" s="112"/>
      <c r="AH428" s="112"/>
      <c r="AI428" s="112"/>
      <c r="AJ428" s="112"/>
      <c r="AK428" s="112"/>
      <c r="AL428" s="113"/>
      <c r="AM428" s="113"/>
      <c r="AN428" s="113"/>
      <c r="AO428" s="113"/>
      <c r="AP428" s="113"/>
      <c r="AQ428" s="113"/>
      <c r="AR428" s="113"/>
      <c r="AS428" s="113"/>
      <c r="AT428" s="113"/>
      <c r="AU428" s="113"/>
      <c r="AV428" s="113"/>
      <c r="AW428" s="113"/>
      <c r="AX428" s="113"/>
      <c r="AY428" s="113"/>
      <c r="AZ428" s="113"/>
      <c r="BA428" s="113"/>
      <c r="BB428" s="113"/>
      <c r="BC428" s="113"/>
      <c r="BD428" s="113"/>
      <c r="BE428" s="113"/>
      <c r="BF428" s="113"/>
      <c r="BG428" s="113"/>
      <c r="BH428" s="113"/>
      <c r="BI428" s="113"/>
      <c r="BJ428" s="113"/>
      <c r="BK428" s="113"/>
      <c r="BL428" s="113"/>
      <c r="BM428" s="113"/>
      <c r="BN428" s="113"/>
      <c r="BO428" s="113"/>
      <c r="BP428" s="113"/>
      <c r="BQ428" s="113"/>
      <c r="BR428" s="113"/>
      <c r="BS428" s="113"/>
      <c r="BT428" s="113"/>
      <c r="BU428" s="113"/>
      <c r="BV428" s="113"/>
      <c r="BW428" s="113"/>
      <c r="BX428" s="113"/>
      <c r="BY428" s="113"/>
      <c r="BZ428" s="113"/>
      <c r="CA428" s="113"/>
      <c r="CB428" s="113"/>
      <c r="CC428" s="113"/>
      <c r="CD428" s="113"/>
      <c r="CE428" s="113"/>
      <c r="CF428" s="113"/>
      <c r="CG428" s="113"/>
      <c r="CH428" s="113"/>
      <c r="CI428" s="113"/>
      <c r="CJ428" s="113"/>
      <c r="CK428" s="113"/>
      <c r="CL428" s="113"/>
      <c r="CM428" s="113"/>
      <c r="CN428" s="113"/>
      <c r="CO428" s="113"/>
      <c r="CP428" s="113"/>
      <c r="CQ428" s="113"/>
      <c r="CR428" s="113"/>
      <c r="CS428" s="113"/>
      <c r="CT428" s="113"/>
      <c r="CU428" s="113"/>
      <c r="CV428" s="113"/>
      <c r="CW428" s="113"/>
      <c r="CX428" s="113"/>
      <c r="CY428" s="113"/>
    </row>
    <row r="429" spans="24:103" s="64" customFormat="1" ht="14" x14ac:dyDescent="0.15">
      <c r="X429" s="63"/>
      <c r="Y429" s="112"/>
      <c r="Z429" s="112"/>
      <c r="AA429" s="112"/>
      <c r="AB429" s="112"/>
      <c r="AC429" s="112"/>
      <c r="AD429" s="112"/>
      <c r="AE429" s="112"/>
      <c r="AF429" s="112"/>
      <c r="AG429" s="112"/>
      <c r="AH429" s="112"/>
      <c r="AI429" s="112"/>
      <c r="AJ429" s="112"/>
      <c r="AK429" s="112"/>
      <c r="AL429" s="113"/>
      <c r="AM429" s="113"/>
      <c r="AN429" s="113"/>
      <c r="AO429" s="113"/>
      <c r="AP429" s="113"/>
      <c r="AQ429" s="113"/>
      <c r="AR429" s="113"/>
      <c r="AS429" s="113"/>
      <c r="AT429" s="113"/>
      <c r="AU429" s="113"/>
      <c r="AV429" s="113"/>
      <c r="AW429" s="113"/>
      <c r="AX429" s="113"/>
      <c r="AY429" s="113"/>
      <c r="AZ429" s="113"/>
      <c r="BA429" s="113"/>
      <c r="BB429" s="113"/>
      <c r="BC429" s="113"/>
      <c r="BD429" s="113"/>
      <c r="BE429" s="113"/>
      <c r="BF429" s="113"/>
      <c r="BG429" s="113"/>
      <c r="BH429" s="113"/>
      <c r="BI429" s="113"/>
      <c r="BJ429" s="113"/>
      <c r="BK429" s="113"/>
      <c r="BL429" s="113"/>
      <c r="BM429" s="113"/>
      <c r="BN429" s="113"/>
      <c r="BO429" s="113"/>
      <c r="BP429" s="113"/>
      <c r="BQ429" s="113"/>
      <c r="BR429" s="113"/>
      <c r="BS429" s="113"/>
      <c r="BT429" s="113"/>
      <c r="BU429" s="113"/>
      <c r="BV429" s="113"/>
      <c r="BW429" s="113"/>
      <c r="BX429" s="113"/>
      <c r="BY429" s="113"/>
      <c r="BZ429" s="113"/>
      <c r="CA429" s="113"/>
      <c r="CB429" s="113"/>
      <c r="CC429" s="113"/>
      <c r="CD429" s="113"/>
      <c r="CE429" s="113"/>
      <c r="CF429" s="113"/>
      <c r="CG429" s="113"/>
      <c r="CH429" s="113"/>
      <c r="CI429" s="113"/>
      <c r="CJ429" s="113"/>
      <c r="CK429" s="113"/>
      <c r="CL429" s="113"/>
      <c r="CM429" s="113"/>
      <c r="CN429" s="113"/>
      <c r="CO429" s="113"/>
      <c r="CP429" s="113"/>
      <c r="CQ429" s="113"/>
      <c r="CR429" s="113"/>
      <c r="CS429" s="113"/>
      <c r="CT429" s="113"/>
      <c r="CU429" s="113"/>
      <c r="CV429" s="113"/>
      <c r="CW429" s="113"/>
      <c r="CX429" s="113"/>
      <c r="CY429" s="113"/>
    </row>
    <row r="430" spans="24:103" s="64" customFormat="1" ht="14" x14ac:dyDescent="0.15">
      <c r="X430" s="63"/>
      <c r="Y430" s="112"/>
      <c r="Z430" s="112"/>
      <c r="AA430" s="112"/>
      <c r="AB430" s="112"/>
      <c r="AC430" s="112"/>
      <c r="AD430" s="112"/>
      <c r="AE430" s="112"/>
      <c r="AF430" s="112"/>
      <c r="AG430" s="112"/>
      <c r="AH430" s="112"/>
      <c r="AI430" s="112"/>
      <c r="AJ430" s="112"/>
      <c r="AK430" s="112"/>
      <c r="AL430" s="113"/>
      <c r="AM430" s="113"/>
      <c r="AN430" s="113"/>
      <c r="AO430" s="113"/>
      <c r="AP430" s="113"/>
      <c r="AQ430" s="113"/>
      <c r="AR430" s="113"/>
      <c r="AS430" s="113"/>
      <c r="AT430" s="113"/>
      <c r="AU430" s="113"/>
      <c r="AV430" s="113"/>
      <c r="AW430" s="113"/>
      <c r="AX430" s="113"/>
      <c r="AY430" s="113"/>
      <c r="AZ430" s="113"/>
      <c r="BA430" s="113"/>
      <c r="BB430" s="113"/>
      <c r="BC430" s="113"/>
      <c r="BD430" s="113"/>
      <c r="BE430" s="113"/>
      <c r="BF430" s="113"/>
      <c r="BG430" s="113"/>
      <c r="BH430" s="113"/>
      <c r="BI430" s="113"/>
      <c r="BJ430" s="113"/>
      <c r="BK430" s="113"/>
      <c r="BL430" s="113"/>
      <c r="BM430" s="113"/>
      <c r="BN430" s="113"/>
      <c r="BO430" s="113"/>
      <c r="BP430" s="113"/>
      <c r="BQ430" s="113"/>
      <c r="BR430" s="113"/>
      <c r="BS430" s="113"/>
      <c r="BT430" s="113"/>
      <c r="BU430" s="113"/>
      <c r="BV430" s="113"/>
      <c r="BW430" s="113"/>
      <c r="BX430" s="113"/>
      <c r="BY430" s="113"/>
      <c r="BZ430" s="113"/>
      <c r="CA430" s="113"/>
      <c r="CB430" s="113"/>
      <c r="CC430" s="113"/>
      <c r="CD430" s="113"/>
      <c r="CE430" s="113"/>
      <c r="CF430" s="113"/>
      <c r="CG430" s="113"/>
      <c r="CH430" s="113"/>
      <c r="CI430" s="113"/>
      <c r="CJ430" s="113"/>
      <c r="CK430" s="113"/>
      <c r="CL430" s="113"/>
      <c r="CM430" s="113"/>
      <c r="CN430" s="113"/>
      <c r="CO430" s="113"/>
      <c r="CP430" s="113"/>
      <c r="CQ430" s="113"/>
      <c r="CR430" s="113"/>
      <c r="CS430" s="113"/>
      <c r="CT430" s="113"/>
      <c r="CU430" s="113"/>
      <c r="CV430" s="113"/>
      <c r="CW430" s="113"/>
      <c r="CX430" s="113"/>
      <c r="CY430" s="113"/>
    </row>
    <row r="431" spans="24:103" s="64" customFormat="1" ht="14" x14ac:dyDescent="0.15">
      <c r="X431" s="63"/>
      <c r="Y431" s="112"/>
      <c r="Z431" s="112"/>
      <c r="AA431" s="112"/>
      <c r="AB431" s="112"/>
      <c r="AC431" s="112"/>
      <c r="AD431" s="112"/>
      <c r="AE431" s="112"/>
      <c r="AF431" s="112"/>
      <c r="AG431" s="112"/>
      <c r="AH431" s="112"/>
      <c r="AI431" s="112"/>
      <c r="AJ431" s="112"/>
      <c r="AK431" s="112"/>
      <c r="AL431" s="113"/>
      <c r="AM431" s="113"/>
      <c r="AN431" s="113"/>
      <c r="AO431" s="113"/>
      <c r="AP431" s="113"/>
      <c r="AQ431" s="113"/>
      <c r="AR431" s="113"/>
      <c r="AS431" s="113"/>
      <c r="AT431" s="113"/>
      <c r="AU431" s="113"/>
      <c r="AV431" s="113"/>
      <c r="AW431" s="113"/>
      <c r="AX431" s="113"/>
      <c r="AY431" s="113"/>
      <c r="AZ431" s="113"/>
      <c r="BA431" s="113"/>
      <c r="BB431" s="113"/>
      <c r="BC431" s="113"/>
      <c r="BD431" s="113"/>
      <c r="BE431" s="113"/>
      <c r="BF431" s="113"/>
      <c r="BG431" s="113"/>
      <c r="BH431" s="113"/>
      <c r="BI431" s="113"/>
      <c r="BJ431" s="113"/>
      <c r="BK431" s="113"/>
      <c r="BL431" s="113"/>
      <c r="BM431" s="113"/>
      <c r="BN431" s="113"/>
      <c r="BO431" s="113"/>
      <c r="BP431" s="113"/>
      <c r="BQ431" s="113"/>
      <c r="BR431" s="113"/>
      <c r="BS431" s="113"/>
      <c r="BT431" s="113"/>
      <c r="BU431" s="113"/>
      <c r="BV431" s="113"/>
      <c r="BW431" s="113"/>
      <c r="BX431" s="113"/>
      <c r="BY431" s="113"/>
      <c r="BZ431" s="113"/>
      <c r="CA431" s="113"/>
      <c r="CB431" s="113"/>
      <c r="CC431" s="113"/>
      <c r="CD431" s="113"/>
      <c r="CE431" s="113"/>
      <c r="CF431" s="113"/>
      <c r="CG431" s="113"/>
      <c r="CH431" s="113"/>
      <c r="CI431" s="113"/>
      <c r="CJ431" s="113"/>
      <c r="CK431" s="113"/>
      <c r="CL431" s="113"/>
      <c r="CM431" s="113"/>
      <c r="CN431" s="113"/>
      <c r="CO431" s="113"/>
      <c r="CP431" s="113"/>
      <c r="CQ431" s="113"/>
      <c r="CR431" s="113"/>
      <c r="CS431" s="113"/>
      <c r="CT431" s="113"/>
      <c r="CU431" s="113"/>
      <c r="CV431" s="113"/>
      <c r="CW431" s="113"/>
      <c r="CX431" s="113"/>
      <c r="CY431" s="113"/>
    </row>
    <row r="432" spans="24:103" s="64" customFormat="1" ht="14" x14ac:dyDescent="0.15">
      <c r="X432" s="63"/>
      <c r="Y432" s="112"/>
      <c r="Z432" s="112"/>
      <c r="AA432" s="112"/>
      <c r="AB432" s="112"/>
      <c r="AC432" s="112"/>
      <c r="AD432" s="112"/>
      <c r="AE432" s="112"/>
      <c r="AF432" s="112"/>
      <c r="AG432" s="112"/>
      <c r="AH432" s="112"/>
      <c r="AI432" s="112"/>
      <c r="AJ432" s="112"/>
      <c r="AK432" s="112"/>
      <c r="AL432" s="113"/>
      <c r="AM432" s="113"/>
      <c r="AN432" s="113"/>
      <c r="AO432" s="113"/>
      <c r="AP432" s="113"/>
      <c r="AQ432" s="113"/>
      <c r="AR432" s="113"/>
      <c r="AS432" s="113"/>
      <c r="AT432" s="113"/>
      <c r="AU432" s="113"/>
      <c r="AV432" s="113"/>
      <c r="AW432" s="113"/>
      <c r="AX432" s="113"/>
      <c r="AY432" s="113"/>
      <c r="AZ432" s="113"/>
      <c r="BA432" s="113"/>
      <c r="BB432" s="113"/>
      <c r="BC432" s="113"/>
      <c r="BD432" s="113"/>
      <c r="BE432" s="113"/>
      <c r="BF432" s="113"/>
      <c r="BG432" s="113"/>
      <c r="BH432" s="113"/>
      <c r="BI432" s="113"/>
      <c r="BJ432" s="113"/>
      <c r="BK432" s="113"/>
      <c r="BL432" s="113"/>
      <c r="BM432" s="113"/>
      <c r="BN432" s="113"/>
      <c r="BO432" s="113"/>
      <c r="BP432" s="113"/>
      <c r="BQ432" s="113"/>
      <c r="BR432" s="113"/>
      <c r="BS432" s="113"/>
      <c r="BT432" s="113"/>
      <c r="BU432" s="113"/>
      <c r="BV432" s="113"/>
      <c r="BW432" s="113"/>
      <c r="BX432" s="113"/>
      <c r="BY432" s="113"/>
      <c r="BZ432" s="113"/>
      <c r="CA432" s="113"/>
      <c r="CB432" s="113"/>
      <c r="CC432" s="113"/>
      <c r="CD432" s="113"/>
      <c r="CE432" s="113"/>
      <c r="CF432" s="113"/>
      <c r="CG432" s="113"/>
      <c r="CH432" s="113"/>
      <c r="CI432" s="113"/>
      <c r="CJ432" s="113"/>
      <c r="CK432" s="113"/>
      <c r="CL432" s="113"/>
      <c r="CM432" s="113"/>
      <c r="CN432" s="113"/>
      <c r="CO432" s="113"/>
      <c r="CP432" s="113"/>
      <c r="CQ432" s="113"/>
      <c r="CR432" s="113"/>
      <c r="CS432" s="113"/>
      <c r="CT432" s="113"/>
      <c r="CU432" s="113"/>
      <c r="CV432" s="113"/>
      <c r="CW432" s="113"/>
      <c r="CX432" s="113"/>
      <c r="CY432" s="113"/>
    </row>
    <row r="433" spans="24:103" s="64" customFormat="1" ht="14" x14ac:dyDescent="0.15">
      <c r="X433" s="63"/>
      <c r="Y433" s="112"/>
      <c r="Z433" s="112"/>
      <c r="AA433" s="112"/>
      <c r="AB433" s="112"/>
      <c r="AC433" s="112"/>
      <c r="AD433" s="112"/>
      <c r="AE433" s="112"/>
      <c r="AF433" s="112"/>
      <c r="AG433" s="112"/>
      <c r="AH433" s="112"/>
      <c r="AI433" s="112"/>
      <c r="AJ433" s="112"/>
      <c r="AK433" s="112"/>
      <c r="AL433" s="113"/>
      <c r="AM433" s="113"/>
      <c r="AN433" s="113"/>
      <c r="AO433" s="113"/>
      <c r="AP433" s="113"/>
      <c r="AQ433" s="113"/>
      <c r="AR433" s="113"/>
      <c r="AS433" s="113"/>
      <c r="AT433" s="113"/>
      <c r="AU433" s="113"/>
      <c r="AV433" s="113"/>
      <c r="AW433" s="113"/>
      <c r="AX433" s="113"/>
      <c r="AY433" s="113"/>
      <c r="AZ433" s="113"/>
      <c r="BA433" s="113"/>
      <c r="BB433" s="113"/>
      <c r="BC433" s="113"/>
      <c r="BD433" s="113"/>
      <c r="BE433" s="113"/>
      <c r="BF433" s="113"/>
      <c r="BG433" s="113"/>
      <c r="BH433" s="113"/>
      <c r="BI433" s="113"/>
      <c r="BJ433" s="113"/>
      <c r="BK433" s="113"/>
      <c r="BL433" s="113"/>
      <c r="BM433" s="113"/>
      <c r="BN433" s="113"/>
      <c r="BO433" s="113"/>
      <c r="BP433" s="113"/>
      <c r="BQ433" s="113"/>
      <c r="BR433" s="113"/>
      <c r="BS433" s="113"/>
      <c r="BT433" s="113"/>
      <c r="BU433" s="113"/>
      <c r="BV433" s="113"/>
      <c r="BW433" s="113"/>
      <c r="BX433" s="113"/>
      <c r="BY433" s="113"/>
      <c r="BZ433" s="113"/>
      <c r="CA433" s="113"/>
      <c r="CB433" s="113"/>
      <c r="CC433" s="113"/>
      <c r="CD433" s="113"/>
      <c r="CE433" s="113"/>
      <c r="CF433" s="113"/>
      <c r="CG433" s="113"/>
      <c r="CH433" s="113"/>
      <c r="CI433" s="113"/>
      <c r="CJ433" s="113"/>
      <c r="CK433" s="113"/>
      <c r="CL433" s="113"/>
      <c r="CM433" s="113"/>
      <c r="CN433" s="113"/>
      <c r="CO433" s="113"/>
      <c r="CP433" s="113"/>
      <c r="CQ433" s="113"/>
      <c r="CR433" s="113"/>
      <c r="CS433" s="113"/>
      <c r="CT433" s="113"/>
      <c r="CU433" s="113"/>
      <c r="CV433" s="113"/>
      <c r="CW433" s="113"/>
      <c r="CX433" s="113"/>
      <c r="CY433" s="113"/>
    </row>
    <row r="434" spans="24:103" s="64" customFormat="1" ht="14" x14ac:dyDescent="0.15">
      <c r="X434" s="63"/>
      <c r="Y434" s="112"/>
      <c r="Z434" s="112"/>
      <c r="AA434" s="112"/>
      <c r="AB434" s="112"/>
      <c r="AC434" s="112"/>
      <c r="AD434" s="112"/>
      <c r="AE434" s="112"/>
      <c r="AF434" s="112"/>
      <c r="AG434" s="112"/>
      <c r="AH434" s="112"/>
      <c r="AI434" s="112"/>
      <c r="AJ434" s="112"/>
      <c r="AK434" s="112"/>
      <c r="AL434" s="113"/>
      <c r="AM434" s="113"/>
      <c r="AN434" s="113"/>
      <c r="AO434" s="113"/>
      <c r="AP434" s="113"/>
      <c r="AQ434" s="113"/>
      <c r="AR434" s="113"/>
      <c r="AS434" s="113"/>
      <c r="AT434" s="113"/>
      <c r="AU434" s="113"/>
      <c r="AV434" s="113"/>
      <c r="AW434" s="113"/>
      <c r="AX434" s="113"/>
      <c r="AY434" s="113"/>
      <c r="AZ434" s="113"/>
      <c r="BA434" s="113"/>
      <c r="BB434" s="113"/>
      <c r="BC434" s="113"/>
      <c r="BD434" s="113"/>
      <c r="BE434" s="113"/>
      <c r="BF434" s="113"/>
      <c r="BG434" s="113"/>
      <c r="BH434" s="113"/>
      <c r="BI434" s="113"/>
      <c r="BJ434" s="113"/>
      <c r="BK434" s="113"/>
      <c r="BL434" s="113"/>
      <c r="BM434" s="113"/>
      <c r="BN434" s="113"/>
      <c r="BO434" s="113"/>
      <c r="BP434" s="113"/>
      <c r="BQ434" s="113"/>
      <c r="BR434" s="113"/>
      <c r="BS434" s="113"/>
      <c r="BT434" s="113"/>
      <c r="BU434" s="113"/>
      <c r="BV434" s="113"/>
      <c r="BW434" s="113"/>
      <c r="BX434" s="113"/>
      <c r="BY434" s="113"/>
      <c r="BZ434" s="113"/>
      <c r="CA434" s="113"/>
      <c r="CB434" s="113"/>
      <c r="CC434" s="113"/>
      <c r="CD434" s="113"/>
      <c r="CE434" s="113"/>
      <c r="CF434" s="113"/>
      <c r="CG434" s="113"/>
      <c r="CH434" s="113"/>
      <c r="CI434" s="113"/>
      <c r="CJ434" s="113"/>
      <c r="CK434" s="113"/>
      <c r="CL434" s="113"/>
      <c r="CM434" s="113"/>
      <c r="CN434" s="113"/>
      <c r="CO434" s="113"/>
      <c r="CP434" s="113"/>
      <c r="CQ434" s="113"/>
      <c r="CR434" s="113"/>
      <c r="CS434" s="113"/>
      <c r="CT434" s="113"/>
      <c r="CU434" s="113"/>
      <c r="CV434" s="113"/>
      <c r="CW434" s="113"/>
      <c r="CX434" s="113"/>
      <c r="CY434" s="113"/>
    </row>
    <row r="435" spans="24:103" s="64" customFormat="1" ht="14" x14ac:dyDescent="0.15">
      <c r="X435" s="63"/>
      <c r="Y435" s="112"/>
      <c r="Z435" s="112"/>
      <c r="AA435" s="112"/>
      <c r="AB435" s="112"/>
      <c r="AC435" s="112"/>
      <c r="AD435" s="112"/>
      <c r="AE435" s="112"/>
      <c r="AF435" s="112"/>
      <c r="AG435" s="112"/>
      <c r="AH435" s="112"/>
      <c r="AI435" s="112"/>
      <c r="AJ435" s="112"/>
      <c r="AK435" s="112"/>
      <c r="AL435" s="113"/>
      <c r="AM435" s="113"/>
      <c r="AN435" s="113"/>
      <c r="AO435" s="113"/>
      <c r="AP435" s="113"/>
      <c r="AQ435" s="113"/>
      <c r="AR435" s="113"/>
      <c r="AS435" s="113"/>
      <c r="AT435" s="113"/>
      <c r="AU435" s="113"/>
      <c r="AV435" s="113"/>
      <c r="AW435" s="113"/>
      <c r="AX435" s="113"/>
      <c r="AY435" s="113"/>
      <c r="AZ435" s="113"/>
      <c r="BA435" s="113"/>
      <c r="BB435" s="113"/>
      <c r="BC435" s="113"/>
      <c r="BD435" s="113"/>
      <c r="BE435" s="113"/>
      <c r="BF435" s="113"/>
      <c r="BG435" s="113"/>
      <c r="BH435" s="113"/>
      <c r="BI435" s="113"/>
      <c r="BJ435" s="113"/>
      <c r="BK435" s="113"/>
      <c r="BL435" s="113"/>
      <c r="BM435" s="113"/>
      <c r="BN435" s="113"/>
      <c r="BO435" s="113"/>
      <c r="BP435" s="113"/>
      <c r="BQ435" s="113"/>
      <c r="BR435" s="113"/>
      <c r="BS435" s="113"/>
      <c r="BT435" s="113"/>
      <c r="BU435" s="113"/>
      <c r="BV435" s="113"/>
      <c r="BW435" s="113"/>
      <c r="BX435" s="113"/>
      <c r="BY435" s="113"/>
      <c r="BZ435" s="113"/>
      <c r="CA435" s="113"/>
      <c r="CB435" s="113"/>
      <c r="CC435" s="113"/>
      <c r="CD435" s="113"/>
      <c r="CE435" s="113"/>
      <c r="CF435" s="113"/>
      <c r="CG435" s="113"/>
      <c r="CH435" s="113"/>
      <c r="CI435" s="113"/>
      <c r="CJ435" s="113"/>
      <c r="CK435" s="113"/>
      <c r="CL435" s="113"/>
      <c r="CM435" s="113"/>
      <c r="CN435" s="113"/>
      <c r="CO435" s="113"/>
      <c r="CP435" s="113"/>
      <c r="CQ435" s="113"/>
      <c r="CR435" s="113"/>
      <c r="CS435" s="113"/>
      <c r="CT435" s="113"/>
      <c r="CU435" s="113"/>
      <c r="CV435" s="113"/>
      <c r="CW435" s="113"/>
      <c r="CX435" s="113"/>
      <c r="CY435" s="113"/>
    </row>
    <row r="436" spans="24:103" s="64" customFormat="1" ht="14" x14ac:dyDescent="0.15">
      <c r="X436" s="63"/>
      <c r="Y436" s="112"/>
      <c r="Z436" s="112"/>
      <c r="AA436" s="112"/>
      <c r="AB436" s="112"/>
      <c r="AC436" s="112"/>
      <c r="AD436" s="112"/>
      <c r="AE436" s="112"/>
      <c r="AF436" s="112"/>
      <c r="AG436" s="112"/>
      <c r="AH436" s="112"/>
      <c r="AI436" s="112"/>
      <c r="AJ436" s="112"/>
      <c r="AK436" s="112"/>
      <c r="AL436" s="113"/>
      <c r="AM436" s="113"/>
      <c r="AN436" s="113"/>
      <c r="AO436" s="113"/>
      <c r="AP436" s="113"/>
      <c r="AQ436" s="113"/>
      <c r="AR436" s="113"/>
      <c r="AS436" s="113"/>
      <c r="AT436" s="113"/>
      <c r="AU436" s="113"/>
      <c r="AV436" s="113"/>
      <c r="AW436" s="113"/>
      <c r="AX436" s="113"/>
      <c r="AY436" s="113"/>
      <c r="AZ436" s="113"/>
      <c r="BA436" s="113"/>
      <c r="BB436" s="113"/>
      <c r="BC436" s="113"/>
      <c r="BD436" s="113"/>
      <c r="BE436" s="113"/>
      <c r="BF436" s="113"/>
      <c r="BG436" s="113"/>
      <c r="BH436" s="113"/>
      <c r="BI436" s="113"/>
      <c r="BJ436" s="113"/>
      <c r="BK436" s="113"/>
      <c r="BL436" s="113"/>
      <c r="BM436" s="113"/>
      <c r="BN436" s="113"/>
      <c r="BO436" s="113"/>
      <c r="BP436" s="113"/>
      <c r="BQ436" s="113"/>
      <c r="BR436" s="113"/>
      <c r="BS436" s="113"/>
      <c r="BT436" s="113"/>
      <c r="BU436" s="113"/>
      <c r="BV436" s="113"/>
      <c r="BW436" s="113"/>
      <c r="BX436" s="113"/>
      <c r="BY436" s="113"/>
      <c r="BZ436" s="113"/>
      <c r="CA436" s="113"/>
      <c r="CB436" s="113"/>
      <c r="CC436" s="113"/>
      <c r="CD436" s="113"/>
      <c r="CE436" s="113"/>
      <c r="CF436" s="113"/>
      <c r="CG436" s="113"/>
      <c r="CH436" s="113"/>
      <c r="CI436" s="113"/>
      <c r="CJ436" s="113"/>
      <c r="CK436" s="113"/>
      <c r="CL436" s="113"/>
      <c r="CM436" s="113"/>
      <c r="CN436" s="113"/>
      <c r="CO436" s="113"/>
      <c r="CP436" s="113"/>
      <c r="CQ436" s="113"/>
      <c r="CR436" s="113"/>
      <c r="CS436" s="113"/>
      <c r="CT436" s="113"/>
      <c r="CU436" s="113"/>
      <c r="CV436" s="113"/>
      <c r="CW436" s="113"/>
      <c r="CX436" s="113"/>
      <c r="CY436" s="113"/>
    </row>
    <row r="437" spans="24:103" s="64" customFormat="1" ht="14" x14ac:dyDescent="0.15">
      <c r="X437" s="63"/>
      <c r="Y437" s="112"/>
      <c r="Z437" s="112"/>
      <c r="AA437" s="112"/>
      <c r="AB437" s="112"/>
      <c r="AC437" s="112"/>
      <c r="AD437" s="112"/>
      <c r="AE437" s="112"/>
      <c r="AF437" s="112"/>
      <c r="AG437" s="112"/>
      <c r="AH437" s="112"/>
      <c r="AI437" s="112"/>
      <c r="AJ437" s="112"/>
      <c r="AK437" s="112"/>
      <c r="AL437" s="113"/>
      <c r="AM437" s="113"/>
      <c r="AN437" s="113"/>
      <c r="AO437" s="113"/>
      <c r="AP437" s="113"/>
      <c r="AQ437" s="113"/>
      <c r="AR437" s="113"/>
      <c r="AS437" s="113"/>
      <c r="AT437" s="113"/>
      <c r="AU437" s="113"/>
      <c r="AV437" s="113"/>
      <c r="AW437" s="113"/>
      <c r="AX437" s="113"/>
      <c r="AY437" s="113"/>
      <c r="AZ437" s="113"/>
      <c r="BA437" s="113"/>
      <c r="BB437" s="113"/>
      <c r="BC437" s="113"/>
      <c r="BD437" s="113"/>
      <c r="BE437" s="113"/>
      <c r="BF437" s="113"/>
      <c r="BG437" s="113"/>
      <c r="BH437" s="113"/>
      <c r="BI437" s="113"/>
      <c r="BJ437" s="113"/>
      <c r="BK437" s="113"/>
      <c r="BL437" s="113"/>
      <c r="BM437" s="113"/>
      <c r="BN437" s="113"/>
      <c r="BO437" s="113"/>
      <c r="BP437" s="113"/>
      <c r="BQ437" s="113"/>
      <c r="BR437" s="113"/>
      <c r="BS437" s="113"/>
      <c r="BT437" s="113"/>
      <c r="BU437" s="113"/>
      <c r="BV437" s="113"/>
      <c r="BW437" s="113"/>
      <c r="BX437" s="113"/>
      <c r="BY437" s="113"/>
      <c r="BZ437" s="113"/>
      <c r="CA437" s="113"/>
      <c r="CB437" s="113"/>
      <c r="CC437" s="113"/>
      <c r="CD437" s="113"/>
      <c r="CE437" s="113"/>
      <c r="CF437" s="113"/>
      <c r="CG437" s="113"/>
      <c r="CH437" s="113"/>
      <c r="CI437" s="113"/>
      <c r="CJ437" s="113"/>
      <c r="CK437" s="113"/>
      <c r="CL437" s="113"/>
      <c r="CM437" s="113"/>
      <c r="CN437" s="113"/>
      <c r="CO437" s="113"/>
      <c r="CP437" s="113"/>
      <c r="CQ437" s="113"/>
      <c r="CR437" s="113"/>
      <c r="CS437" s="113"/>
      <c r="CT437" s="113"/>
      <c r="CU437" s="113"/>
      <c r="CV437" s="113"/>
      <c r="CW437" s="113"/>
      <c r="CX437" s="113"/>
      <c r="CY437" s="113"/>
    </row>
    <row r="438" spans="24:103" s="64" customFormat="1" ht="14" x14ac:dyDescent="0.15">
      <c r="X438" s="63"/>
      <c r="Y438" s="112"/>
      <c r="Z438" s="112"/>
      <c r="AA438" s="112"/>
      <c r="AB438" s="112"/>
      <c r="AC438" s="112"/>
      <c r="AD438" s="112"/>
      <c r="AE438" s="112"/>
      <c r="AF438" s="112"/>
      <c r="AG438" s="112"/>
      <c r="AH438" s="112"/>
      <c r="AI438" s="112"/>
      <c r="AJ438" s="112"/>
      <c r="AK438" s="112"/>
      <c r="AL438" s="113"/>
      <c r="AM438" s="113"/>
      <c r="AN438" s="113"/>
      <c r="AO438" s="113"/>
      <c r="AP438" s="113"/>
      <c r="AQ438" s="113"/>
      <c r="AR438" s="113"/>
      <c r="AS438" s="113"/>
      <c r="AT438" s="113"/>
      <c r="AU438" s="113"/>
      <c r="AV438" s="113"/>
      <c r="AW438" s="113"/>
      <c r="AX438" s="113"/>
      <c r="AY438" s="113"/>
      <c r="AZ438" s="113"/>
      <c r="BA438" s="113"/>
      <c r="BB438" s="113"/>
      <c r="BC438" s="113"/>
      <c r="BD438" s="113"/>
      <c r="BE438" s="113"/>
      <c r="BF438" s="113"/>
      <c r="BG438" s="113"/>
      <c r="BH438" s="113"/>
      <c r="BI438" s="113"/>
      <c r="BJ438" s="113"/>
      <c r="BK438" s="113"/>
      <c r="BL438" s="113"/>
      <c r="BM438" s="113"/>
      <c r="BN438" s="113"/>
      <c r="BO438" s="113"/>
      <c r="BP438" s="113"/>
      <c r="BQ438" s="113"/>
      <c r="BR438" s="113"/>
      <c r="BS438" s="113"/>
      <c r="BT438" s="113"/>
      <c r="BU438" s="113"/>
      <c r="BV438" s="113"/>
      <c r="BW438" s="113"/>
      <c r="BX438" s="113"/>
      <c r="BY438" s="113"/>
      <c r="BZ438" s="113"/>
      <c r="CA438" s="113"/>
      <c r="CB438" s="113"/>
      <c r="CC438" s="113"/>
      <c r="CD438" s="113"/>
      <c r="CE438" s="113"/>
      <c r="CF438" s="113"/>
      <c r="CG438" s="113"/>
      <c r="CH438" s="113"/>
      <c r="CI438" s="113"/>
      <c r="CJ438" s="113"/>
      <c r="CK438" s="113"/>
      <c r="CL438" s="113"/>
      <c r="CM438" s="113"/>
      <c r="CN438" s="113"/>
      <c r="CO438" s="113"/>
      <c r="CP438" s="113"/>
      <c r="CQ438" s="113"/>
      <c r="CR438" s="113"/>
      <c r="CS438" s="113"/>
      <c r="CT438" s="113"/>
      <c r="CU438" s="113"/>
      <c r="CV438" s="113"/>
      <c r="CW438" s="113"/>
      <c r="CX438" s="113"/>
      <c r="CY438" s="113"/>
    </row>
    <row r="439" spans="24:103" s="64" customFormat="1" ht="14" x14ac:dyDescent="0.15">
      <c r="X439" s="63"/>
      <c r="Y439" s="112"/>
      <c r="Z439" s="112"/>
      <c r="AA439" s="112"/>
      <c r="AB439" s="112"/>
      <c r="AC439" s="112"/>
      <c r="AD439" s="112"/>
      <c r="AE439" s="112"/>
      <c r="AF439" s="112"/>
      <c r="AG439" s="112"/>
      <c r="AH439" s="112"/>
      <c r="AI439" s="112"/>
      <c r="AJ439" s="112"/>
      <c r="AK439" s="112"/>
      <c r="AL439" s="113"/>
      <c r="AM439" s="113"/>
      <c r="AN439" s="113"/>
      <c r="AO439" s="113"/>
      <c r="AP439" s="113"/>
      <c r="AQ439" s="113"/>
      <c r="AR439" s="113"/>
      <c r="AS439" s="113"/>
      <c r="AT439" s="113"/>
      <c r="AU439" s="113"/>
      <c r="AV439" s="113"/>
      <c r="AW439" s="113"/>
      <c r="AX439" s="113"/>
      <c r="AY439" s="113"/>
      <c r="AZ439" s="113"/>
      <c r="BA439" s="113"/>
      <c r="BB439" s="113"/>
      <c r="BC439" s="113"/>
      <c r="BD439" s="113"/>
      <c r="BE439" s="113"/>
      <c r="BF439" s="113"/>
      <c r="BG439" s="113"/>
      <c r="BH439" s="113"/>
      <c r="BI439" s="113"/>
      <c r="BJ439" s="113"/>
      <c r="BK439" s="113"/>
      <c r="BL439" s="113"/>
      <c r="BM439" s="113"/>
      <c r="BN439" s="113"/>
      <c r="BO439" s="113"/>
      <c r="BP439" s="113"/>
      <c r="BQ439" s="113"/>
      <c r="BR439" s="113"/>
      <c r="BS439" s="113"/>
      <c r="BT439" s="113"/>
      <c r="BU439" s="113"/>
      <c r="BV439" s="113"/>
      <c r="BW439" s="113"/>
      <c r="BX439" s="113"/>
      <c r="BY439" s="113"/>
      <c r="BZ439" s="113"/>
      <c r="CA439" s="113"/>
      <c r="CB439" s="113"/>
      <c r="CC439" s="113"/>
      <c r="CD439" s="113"/>
      <c r="CE439" s="113"/>
      <c r="CF439" s="113"/>
      <c r="CG439" s="113"/>
      <c r="CH439" s="113"/>
      <c r="CI439" s="113"/>
      <c r="CJ439" s="113"/>
      <c r="CK439" s="113"/>
      <c r="CL439" s="113"/>
      <c r="CM439" s="113"/>
      <c r="CN439" s="113"/>
      <c r="CO439" s="113"/>
      <c r="CP439" s="113"/>
      <c r="CQ439" s="113"/>
      <c r="CR439" s="113"/>
      <c r="CS439" s="113"/>
      <c r="CT439" s="113"/>
      <c r="CU439" s="113"/>
      <c r="CV439" s="113"/>
      <c r="CW439" s="113"/>
      <c r="CX439" s="113"/>
      <c r="CY439" s="113"/>
    </row>
    <row r="440" spans="24:103" s="64" customFormat="1" ht="14" x14ac:dyDescent="0.15">
      <c r="X440" s="63"/>
      <c r="Y440" s="112"/>
      <c r="Z440" s="112"/>
      <c r="AA440" s="112"/>
      <c r="AB440" s="112"/>
      <c r="AC440" s="112"/>
      <c r="AD440" s="112"/>
      <c r="AE440" s="112"/>
      <c r="AF440" s="112"/>
      <c r="AG440" s="112"/>
      <c r="AH440" s="112"/>
      <c r="AI440" s="112"/>
      <c r="AJ440" s="112"/>
      <c r="AK440" s="112"/>
      <c r="AL440" s="113"/>
      <c r="AM440" s="113"/>
      <c r="AN440" s="113"/>
      <c r="AO440" s="113"/>
      <c r="AP440" s="113"/>
      <c r="AQ440" s="113"/>
      <c r="AR440" s="113"/>
      <c r="AS440" s="113"/>
      <c r="AT440" s="113"/>
      <c r="AU440" s="113"/>
      <c r="AV440" s="113"/>
      <c r="AW440" s="113"/>
      <c r="AX440" s="113"/>
      <c r="AY440" s="113"/>
      <c r="AZ440" s="113"/>
      <c r="BA440" s="113"/>
      <c r="BB440" s="113"/>
      <c r="BC440" s="113"/>
      <c r="BD440" s="113"/>
      <c r="BE440" s="113"/>
      <c r="BF440" s="113"/>
      <c r="BG440" s="113"/>
      <c r="BH440" s="113"/>
      <c r="BI440" s="113"/>
      <c r="BJ440" s="113"/>
      <c r="BK440" s="113"/>
      <c r="BL440" s="113"/>
      <c r="BM440" s="113"/>
      <c r="BN440" s="113"/>
      <c r="BO440" s="113"/>
      <c r="BP440" s="113"/>
      <c r="BQ440" s="113"/>
      <c r="BR440" s="113"/>
      <c r="BS440" s="113"/>
      <c r="BT440" s="113"/>
      <c r="BU440" s="113"/>
      <c r="BV440" s="113"/>
      <c r="BW440" s="113"/>
      <c r="BX440" s="113"/>
      <c r="BY440" s="113"/>
      <c r="BZ440" s="113"/>
      <c r="CA440" s="113"/>
      <c r="CB440" s="113"/>
      <c r="CC440" s="113"/>
      <c r="CD440" s="113"/>
      <c r="CE440" s="113"/>
      <c r="CF440" s="113"/>
      <c r="CG440" s="113"/>
      <c r="CH440" s="113"/>
      <c r="CI440" s="113"/>
      <c r="CJ440" s="113"/>
      <c r="CK440" s="113"/>
      <c r="CL440" s="113"/>
      <c r="CM440" s="113"/>
      <c r="CN440" s="113"/>
      <c r="CO440" s="113"/>
      <c r="CP440" s="113"/>
      <c r="CQ440" s="113"/>
      <c r="CR440" s="113"/>
      <c r="CS440" s="113"/>
      <c r="CT440" s="113"/>
      <c r="CU440" s="113"/>
      <c r="CV440" s="113"/>
      <c r="CW440" s="113"/>
      <c r="CX440" s="113"/>
      <c r="CY440" s="113"/>
    </row>
    <row r="441" spans="24:103" s="64" customFormat="1" ht="14" x14ac:dyDescent="0.15">
      <c r="X441" s="63"/>
      <c r="Y441" s="112"/>
      <c r="Z441" s="112"/>
      <c r="AA441" s="112"/>
      <c r="AB441" s="112"/>
      <c r="AC441" s="112"/>
      <c r="AD441" s="112"/>
      <c r="AE441" s="112"/>
      <c r="AF441" s="112"/>
      <c r="AG441" s="112"/>
      <c r="AH441" s="112"/>
      <c r="AI441" s="112"/>
      <c r="AJ441" s="112"/>
      <c r="AK441" s="112"/>
      <c r="AL441" s="113"/>
      <c r="AM441" s="113"/>
      <c r="AN441" s="113"/>
      <c r="AO441" s="113"/>
      <c r="AP441" s="113"/>
      <c r="AQ441" s="113"/>
      <c r="AR441" s="113"/>
      <c r="AS441" s="113"/>
      <c r="AT441" s="113"/>
      <c r="AU441" s="113"/>
      <c r="AV441" s="113"/>
      <c r="AW441" s="113"/>
      <c r="AX441" s="113"/>
      <c r="AY441" s="113"/>
      <c r="AZ441" s="113"/>
      <c r="BA441" s="113"/>
      <c r="BB441" s="113"/>
      <c r="BC441" s="113"/>
      <c r="BD441" s="113"/>
      <c r="BE441" s="113"/>
      <c r="BF441" s="113"/>
      <c r="BG441" s="113"/>
      <c r="BH441" s="113"/>
      <c r="BI441" s="113"/>
      <c r="BJ441" s="113"/>
      <c r="BK441" s="113"/>
      <c r="BL441" s="113"/>
      <c r="BM441" s="113"/>
      <c r="BN441" s="113"/>
      <c r="BO441" s="113"/>
      <c r="BP441" s="113"/>
      <c r="BQ441" s="113"/>
      <c r="BR441" s="113"/>
      <c r="BS441" s="113"/>
      <c r="BT441" s="113"/>
      <c r="BU441" s="113"/>
      <c r="BV441" s="113"/>
      <c r="BW441" s="113"/>
      <c r="BX441" s="113"/>
      <c r="BY441" s="113"/>
      <c r="BZ441" s="113"/>
      <c r="CA441" s="113"/>
      <c r="CB441" s="113"/>
      <c r="CC441" s="113"/>
      <c r="CD441" s="113"/>
      <c r="CE441" s="113"/>
      <c r="CF441" s="113"/>
      <c r="CG441" s="113"/>
      <c r="CH441" s="113"/>
      <c r="CI441" s="113"/>
      <c r="CJ441" s="113"/>
      <c r="CK441" s="113"/>
      <c r="CL441" s="113"/>
      <c r="CM441" s="113"/>
      <c r="CN441" s="113"/>
      <c r="CO441" s="113"/>
      <c r="CP441" s="113"/>
      <c r="CQ441" s="113"/>
      <c r="CR441" s="113"/>
      <c r="CS441" s="113"/>
      <c r="CT441" s="113"/>
      <c r="CU441" s="113"/>
      <c r="CV441" s="113"/>
      <c r="CW441" s="113"/>
      <c r="CX441" s="113"/>
      <c r="CY441" s="113"/>
    </row>
    <row r="442" spans="24:103" s="64" customFormat="1" ht="14" x14ac:dyDescent="0.15">
      <c r="X442" s="63"/>
      <c r="Y442" s="112"/>
      <c r="Z442" s="112"/>
      <c r="AA442" s="112"/>
      <c r="AB442" s="112"/>
      <c r="AC442" s="112"/>
      <c r="AD442" s="112"/>
      <c r="AE442" s="112"/>
      <c r="AF442" s="112"/>
      <c r="AG442" s="112"/>
      <c r="AH442" s="112"/>
      <c r="AI442" s="112"/>
      <c r="AJ442" s="112"/>
      <c r="AK442" s="112"/>
      <c r="AL442" s="113"/>
      <c r="AM442" s="113"/>
      <c r="AN442" s="113"/>
      <c r="AO442" s="113"/>
      <c r="AP442" s="113"/>
      <c r="AQ442" s="113"/>
      <c r="AR442" s="113"/>
      <c r="AS442" s="113"/>
      <c r="AT442" s="113"/>
      <c r="AU442" s="113"/>
      <c r="AV442" s="113"/>
      <c r="AW442" s="113"/>
      <c r="AX442" s="113"/>
      <c r="AY442" s="113"/>
      <c r="AZ442" s="113"/>
      <c r="BA442" s="113"/>
      <c r="BB442" s="113"/>
      <c r="BC442" s="113"/>
      <c r="BD442" s="113"/>
      <c r="BE442" s="113"/>
      <c r="BF442" s="113"/>
      <c r="BG442" s="113"/>
      <c r="BH442" s="113"/>
      <c r="BI442" s="113"/>
      <c r="BJ442" s="113"/>
      <c r="BK442" s="113"/>
      <c r="BL442" s="113"/>
      <c r="BM442" s="113"/>
      <c r="BN442" s="113"/>
      <c r="BO442" s="113"/>
      <c r="BP442" s="113"/>
      <c r="BQ442" s="113"/>
      <c r="BR442" s="113"/>
      <c r="BS442" s="113"/>
      <c r="BT442" s="113"/>
      <c r="BU442" s="113"/>
      <c r="BV442" s="113"/>
      <c r="BW442" s="113"/>
      <c r="BX442" s="113"/>
      <c r="BY442" s="113"/>
      <c r="BZ442" s="113"/>
      <c r="CA442" s="113"/>
      <c r="CB442" s="113"/>
      <c r="CC442" s="113"/>
      <c r="CD442" s="113"/>
      <c r="CE442" s="113"/>
      <c r="CF442" s="113"/>
      <c r="CG442" s="113"/>
      <c r="CH442" s="113"/>
      <c r="CI442" s="113"/>
      <c r="CJ442" s="113"/>
      <c r="CK442" s="113"/>
      <c r="CL442" s="113"/>
      <c r="CM442" s="113"/>
      <c r="CN442" s="113"/>
      <c r="CO442" s="113"/>
      <c r="CP442" s="113"/>
      <c r="CQ442" s="113"/>
      <c r="CR442" s="113"/>
      <c r="CS442" s="113"/>
      <c r="CT442" s="113"/>
      <c r="CU442" s="113"/>
      <c r="CV442" s="113"/>
      <c r="CW442" s="113"/>
      <c r="CX442" s="113"/>
      <c r="CY442" s="113"/>
    </row>
    <row r="443" spans="24:103" s="64" customFormat="1" ht="14" x14ac:dyDescent="0.15">
      <c r="X443" s="63"/>
      <c r="Y443" s="112"/>
      <c r="Z443" s="112"/>
      <c r="AA443" s="112"/>
      <c r="AB443" s="112"/>
      <c r="AC443" s="112"/>
      <c r="AD443" s="112"/>
      <c r="AE443" s="112"/>
      <c r="AF443" s="112"/>
      <c r="AG443" s="112"/>
      <c r="AH443" s="112"/>
      <c r="AI443" s="112"/>
      <c r="AJ443" s="112"/>
      <c r="AK443" s="112"/>
      <c r="AL443" s="113"/>
      <c r="AM443" s="113"/>
      <c r="AN443" s="113"/>
      <c r="AO443" s="113"/>
      <c r="AP443" s="113"/>
      <c r="AQ443" s="113"/>
      <c r="AR443" s="113"/>
      <c r="AS443" s="113"/>
      <c r="AT443" s="113"/>
      <c r="AU443" s="113"/>
      <c r="AV443" s="113"/>
      <c r="AW443" s="113"/>
      <c r="AX443" s="113"/>
      <c r="AY443" s="113"/>
      <c r="AZ443" s="113"/>
      <c r="BA443" s="113"/>
      <c r="BB443" s="113"/>
      <c r="BC443" s="113"/>
      <c r="BD443" s="113"/>
      <c r="BE443" s="113"/>
      <c r="BF443" s="113"/>
      <c r="BG443" s="113"/>
      <c r="BH443" s="113"/>
      <c r="BI443" s="113"/>
      <c r="BJ443" s="113"/>
      <c r="BK443" s="113"/>
      <c r="BL443" s="113"/>
      <c r="BM443" s="113"/>
      <c r="BN443" s="113"/>
      <c r="BO443" s="113"/>
      <c r="BP443" s="113"/>
      <c r="BQ443" s="113"/>
      <c r="BR443" s="113"/>
      <c r="BS443" s="113"/>
      <c r="BT443" s="113"/>
      <c r="BU443" s="113"/>
      <c r="BV443" s="113"/>
      <c r="BW443" s="113"/>
      <c r="BX443" s="113"/>
      <c r="BY443" s="113"/>
      <c r="BZ443" s="113"/>
      <c r="CA443" s="113"/>
      <c r="CB443" s="113"/>
      <c r="CC443" s="113"/>
      <c r="CD443" s="113"/>
      <c r="CE443" s="113"/>
      <c r="CF443" s="113"/>
      <c r="CG443" s="113"/>
      <c r="CH443" s="113"/>
      <c r="CI443" s="113"/>
      <c r="CJ443" s="113"/>
      <c r="CK443" s="113"/>
      <c r="CL443" s="113"/>
      <c r="CM443" s="113"/>
      <c r="CN443" s="113"/>
      <c r="CO443" s="113"/>
      <c r="CP443" s="113"/>
      <c r="CQ443" s="113"/>
      <c r="CR443" s="113"/>
      <c r="CS443" s="113"/>
      <c r="CT443" s="113"/>
      <c r="CU443" s="113"/>
      <c r="CV443" s="113"/>
      <c r="CW443" s="113"/>
      <c r="CX443" s="113"/>
      <c r="CY443" s="113"/>
    </row>
    <row r="444" spans="24:103" s="64" customFormat="1" ht="14" x14ac:dyDescent="0.15">
      <c r="X444" s="63"/>
      <c r="Y444" s="112"/>
      <c r="Z444" s="112"/>
      <c r="AA444" s="112"/>
      <c r="AB444" s="112"/>
      <c r="AC444" s="112"/>
      <c r="AD444" s="112"/>
      <c r="AE444" s="112"/>
      <c r="AF444" s="112"/>
      <c r="AG444" s="112"/>
      <c r="AH444" s="112"/>
      <c r="AI444" s="112"/>
      <c r="AJ444" s="112"/>
      <c r="AK444" s="112"/>
      <c r="AL444" s="113"/>
      <c r="AM444" s="113"/>
      <c r="AN444" s="113"/>
      <c r="AO444" s="113"/>
      <c r="AP444" s="113"/>
      <c r="AQ444" s="113"/>
      <c r="AR444" s="113"/>
      <c r="AS444" s="113"/>
      <c r="AT444" s="113"/>
      <c r="AU444" s="113"/>
      <c r="AV444" s="113"/>
      <c r="AW444" s="113"/>
      <c r="AX444" s="113"/>
      <c r="AY444" s="113"/>
      <c r="AZ444" s="113"/>
      <c r="BA444" s="113"/>
      <c r="BB444" s="113"/>
      <c r="BC444" s="113"/>
      <c r="BD444" s="113"/>
      <c r="BE444" s="113"/>
      <c r="BF444" s="113"/>
      <c r="BG444" s="113"/>
      <c r="BH444" s="113"/>
      <c r="BI444" s="113"/>
      <c r="BJ444" s="113"/>
      <c r="BK444" s="113"/>
      <c r="BL444" s="113"/>
      <c r="BM444" s="113"/>
      <c r="BN444" s="113"/>
      <c r="BO444" s="113"/>
      <c r="BP444" s="113"/>
      <c r="BQ444" s="113"/>
      <c r="BR444" s="113"/>
      <c r="BS444" s="113"/>
      <c r="BT444" s="113"/>
      <c r="BU444" s="113"/>
      <c r="BV444" s="113"/>
      <c r="BW444" s="113"/>
      <c r="BX444" s="113"/>
      <c r="BY444" s="113"/>
      <c r="BZ444" s="113"/>
      <c r="CA444" s="113"/>
      <c r="CB444" s="113"/>
      <c r="CC444" s="113"/>
      <c r="CD444" s="113"/>
      <c r="CE444" s="113"/>
      <c r="CF444" s="113"/>
      <c r="CG444" s="113"/>
      <c r="CH444" s="113"/>
      <c r="CI444" s="113"/>
      <c r="CJ444" s="113"/>
      <c r="CK444" s="113"/>
      <c r="CL444" s="113"/>
      <c r="CM444" s="113"/>
      <c r="CN444" s="113"/>
      <c r="CO444" s="113"/>
      <c r="CP444" s="113"/>
      <c r="CQ444" s="113"/>
      <c r="CR444" s="113"/>
      <c r="CS444" s="113"/>
      <c r="CT444" s="113"/>
      <c r="CU444" s="113"/>
      <c r="CV444" s="113"/>
      <c r="CW444" s="113"/>
      <c r="CX444" s="113"/>
      <c r="CY444" s="113"/>
    </row>
    <row r="445" spans="24:103" s="64" customFormat="1" ht="14" x14ac:dyDescent="0.15">
      <c r="X445" s="63"/>
      <c r="Y445" s="112"/>
      <c r="Z445" s="112"/>
      <c r="AA445" s="112"/>
      <c r="AB445" s="112"/>
      <c r="AC445" s="112"/>
      <c r="AD445" s="112"/>
      <c r="AE445" s="112"/>
      <c r="AF445" s="112"/>
      <c r="AG445" s="112"/>
      <c r="AH445" s="112"/>
      <c r="AI445" s="112"/>
      <c r="AJ445" s="112"/>
      <c r="AK445" s="112"/>
      <c r="AL445" s="113"/>
      <c r="AM445" s="113"/>
      <c r="AN445" s="113"/>
      <c r="AO445" s="113"/>
      <c r="AP445" s="113"/>
      <c r="AQ445" s="113"/>
      <c r="AR445" s="113"/>
      <c r="AS445" s="113"/>
      <c r="AT445" s="113"/>
      <c r="AU445" s="113"/>
      <c r="AV445" s="113"/>
      <c r="AW445" s="113"/>
      <c r="AX445" s="113"/>
      <c r="AY445" s="113"/>
      <c r="AZ445" s="113"/>
      <c r="BA445" s="113"/>
      <c r="BB445" s="113"/>
      <c r="BC445" s="113"/>
      <c r="BD445" s="113"/>
      <c r="BE445" s="113"/>
      <c r="BF445" s="113"/>
      <c r="BG445" s="113"/>
      <c r="BH445" s="113"/>
      <c r="BI445" s="113"/>
      <c r="BJ445" s="113"/>
      <c r="BK445" s="113"/>
      <c r="BL445" s="113"/>
      <c r="BM445" s="113"/>
      <c r="BN445" s="113"/>
      <c r="BO445" s="113"/>
      <c r="BP445" s="113"/>
      <c r="BQ445" s="113"/>
      <c r="BR445" s="113"/>
      <c r="BS445" s="113"/>
      <c r="BT445" s="113"/>
      <c r="BU445" s="113"/>
      <c r="BV445" s="113"/>
      <c r="BW445" s="113"/>
      <c r="BX445" s="113"/>
      <c r="BY445" s="113"/>
      <c r="BZ445" s="113"/>
      <c r="CA445" s="113"/>
      <c r="CB445" s="113"/>
      <c r="CC445" s="113"/>
      <c r="CD445" s="113"/>
      <c r="CE445" s="113"/>
      <c r="CF445" s="113"/>
      <c r="CG445" s="113"/>
      <c r="CH445" s="113"/>
      <c r="CI445" s="113"/>
      <c r="CJ445" s="113"/>
      <c r="CK445" s="113"/>
      <c r="CL445" s="113"/>
      <c r="CM445" s="113"/>
      <c r="CN445" s="113"/>
      <c r="CO445" s="113"/>
      <c r="CP445" s="113"/>
      <c r="CQ445" s="113"/>
      <c r="CR445" s="113"/>
      <c r="CS445" s="113"/>
      <c r="CT445" s="113"/>
      <c r="CU445" s="113"/>
      <c r="CV445" s="113"/>
      <c r="CW445" s="113"/>
      <c r="CX445" s="113"/>
      <c r="CY445" s="113"/>
    </row>
    <row r="446" spans="24:103" s="64" customFormat="1" ht="14" x14ac:dyDescent="0.15">
      <c r="X446" s="63"/>
      <c r="Y446" s="112"/>
      <c r="Z446" s="112"/>
      <c r="AA446" s="112"/>
      <c r="AB446" s="112"/>
      <c r="AC446" s="112"/>
      <c r="AD446" s="112"/>
      <c r="AE446" s="112"/>
      <c r="AF446" s="112"/>
      <c r="AG446" s="112"/>
      <c r="AH446" s="112"/>
      <c r="AI446" s="112"/>
      <c r="AJ446" s="112"/>
      <c r="AK446" s="112"/>
      <c r="AL446" s="113"/>
      <c r="AM446" s="113"/>
      <c r="AN446" s="113"/>
      <c r="AO446" s="113"/>
      <c r="AP446" s="113"/>
      <c r="AQ446" s="113"/>
      <c r="AR446" s="113"/>
      <c r="AS446" s="113"/>
      <c r="AT446" s="113"/>
      <c r="AU446" s="113"/>
      <c r="AV446" s="113"/>
      <c r="AW446" s="113"/>
      <c r="AX446" s="113"/>
      <c r="AY446" s="113"/>
      <c r="AZ446" s="113"/>
      <c r="BA446" s="113"/>
      <c r="BB446" s="113"/>
      <c r="BC446" s="113"/>
      <c r="BD446" s="113"/>
      <c r="BE446" s="113"/>
      <c r="BF446" s="113"/>
      <c r="BG446" s="113"/>
      <c r="BH446" s="113"/>
      <c r="BI446" s="113"/>
      <c r="BJ446" s="113"/>
      <c r="BK446" s="113"/>
      <c r="BL446" s="113"/>
      <c r="BM446" s="113"/>
      <c r="BN446" s="113"/>
      <c r="BO446" s="113"/>
      <c r="BP446" s="113"/>
      <c r="BQ446" s="113"/>
      <c r="BR446" s="113"/>
      <c r="BS446" s="113"/>
      <c r="BT446" s="113"/>
      <c r="BU446" s="113"/>
      <c r="BV446" s="113"/>
      <c r="BW446" s="113"/>
      <c r="BX446" s="113"/>
      <c r="BY446" s="113"/>
      <c r="BZ446" s="113"/>
      <c r="CA446" s="113"/>
      <c r="CB446" s="113"/>
      <c r="CC446" s="113"/>
      <c r="CD446" s="113"/>
      <c r="CE446" s="113"/>
      <c r="CF446" s="113"/>
      <c r="CG446" s="113"/>
      <c r="CH446" s="113"/>
      <c r="CI446" s="113"/>
      <c r="CJ446" s="113"/>
      <c r="CK446" s="113"/>
      <c r="CL446" s="113"/>
      <c r="CM446" s="113"/>
      <c r="CN446" s="113"/>
      <c r="CO446" s="113"/>
      <c r="CP446" s="113"/>
      <c r="CQ446" s="113"/>
      <c r="CR446" s="113"/>
      <c r="CS446" s="113"/>
      <c r="CT446" s="113"/>
      <c r="CU446" s="113"/>
      <c r="CV446" s="113"/>
      <c r="CW446" s="113"/>
      <c r="CX446" s="113"/>
      <c r="CY446" s="113"/>
    </row>
    <row r="447" spans="24:103" s="64" customFormat="1" ht="14" x14ac:dyDescent="0.15">
      <c r="X447" s="63"/>
      <c r="Y447" s="112"/>
      <c r="Z447" s="112"/>
      <c r="AA447" s="112"/>
      <c r="AB447" s="112"/>
      <c r="AC447" s="112"/>
      <c r="AD447" s="112"/>
      <c r="AE447" s="112"/>
      <c r="AF447" s="112"/>
      <c r="AG447" s="112"/>
      <c r="AH447" s="112"/>
      <c r="AI447" s="112"/>
      <c r="AJ447" s="112"/>
      <c r="AK447" s="112"/>
      <c r="AL447" s="113"/>
      <c r="AM447" s="113"/>
      <c r="AN447" s="113"/>
      <c r="AO447" s="113"/>
      <c r="AP447" s="113"/>
      <c r="AQ447" s="113"/>
      <c r="AR447" s="113"/>
      <c r="AS447" s="113"/>
      <c r="AT447" s="113"/>
      <c r="AU447" s="113"/>
      <c r="AV447" s="113"/>
      <c r="AW447" s="113"/>
      <c r="AX447" s="113"/>
      <c r="AY447" s="113"/>
      <c r="AZ447" s="113"/>
      <c r="BA447" s="113"/>
      <c r="BB447" s="113"/>
      <c r="BC447" s="113"/>
      <c r="BD447" s="113"/>
      <c r="BE447" s="113"/>
      <c r="BF447" s="113"/>
      <c r="BG447" s="113"/>
      <c r="BH447" s="113"/>
      <c r="BI447" s="113"/>
      <c r="BJ447" s="113"/>
      <c r="BK447" s="113"/>
      <c r="BL447" s="113"/>
      <c r="BM447" s="113"/>
      <c r="BN447" s="113"/>
      <c r="BO447" s="113"/>
      <c r="BP447" s="113"/>
      <c r="BQ447" s="113"/>
      <c r="BR447" s="113"/>
      <c r="BS447" s="113"/>
      <c r="BT447" s="113"/>
      <c r="BU447" s="113"/>
      <c r="BV447" s="113"/>
      <c r="BW447" s="113"/>
      <c r="BX447" s="113"/>
      <c r="BY447" s="113"/>
      <c r="BZ447" s="113"/>
      <c r="CA447" s="113"/>
      <c r="CB447" s="113"/>
      <c r="CC447" s="113"/>
      <c r="CD447" s="113"/>
      <c r="CE447" s="113"/>
      <c r="CF447" s="113"/>
      <c r="CG447" s="113"/>
      <c r="CH447" s="113"/>
      <c r="CI447" s="113"/>
      <c r="CJ447" s="113"/>
      <c r="CK447" s="113"/>
      <c r="CL447" s="113"/>
      <c r="CM447" s="113"/>
      <c r="CN447" s="113"/>
      <c r="CO447" s="113"/>
      <c r="CP447" s="113"/>
      <c r="CQ447" s="113"/>
      <c r="CR447" s="113"/>
      <c r="CS447" s="113"/>
      <c r="CT447" s="113"/>
      <c r="CU447" s="113"/>
      <c r="CV447" s="113"/>
      <c r="CW447" s="113"/>
      <c r="CX447" s="113"/>
      <c r="CY447" s="113"/>
    </row>
    <row r="448" spans="24:103" s="64" customFormat="1" ht="14" x14ac:dyDescent="0.15">
      <c r="X448" s="63"/>
      <c r="Y448" s="112"/>
      <c r="Z448" s="112"/>
      <c r="AA448" s="112"/>
      <c r="AB448" s="112"/>
      <c r="AC448" s="112"/>
      <c r="AD448" s="112"/>
      <c r="AE448" s="112"/>
      <c r="AF448" s="112"/>
      <c r="AG448" s="112"/>
      <c r="AH448" s="112"/>
      <c r="AI448" s="112"/>
      <c r="AJ448" s="112"/>
      <c r="AK448" s="112"/>
      <c r="AL448" s="113"/>
      <c r="AM448" s="113"/>
      <c r="AN448" s="113"/>
      <c r="AO448" s="113"/>
      <c r="AP448" s="113"/>
      <c r="AQ448" s="113"/>
      <c r="AR448" s="113"/>
      <c r="AS448" s="113"/>
      <c r="AT448" s="113"/>
      <c r="AU448" s="113"/>
      <c r="AV448" s="113"/>
      <c r="AW448" s="113"/>
      <c r="AX448" s="113"/>
      <c r="AY448" s="113"/>
      <c r="AZ448" s="113"/>
      <c r="BA448" s="113"/>
      <c r="BB448" s="113"/>
      <c r="BC448" s="113"/>
      <c r="BD448" s="113"/>
      <c r="BE448" s="113"/>
      <c r="BF448" s="113"/>
      <c r="BG448" s="113"/>
      <c r="BH448" s="113"/>
      <c r="BI448" s="113"/>
      <c r="BJ448" s="113"/>
      <c r="BK448" s="113"/>
      <c r="BL448" s="113"/>
      <c r="BM448" s="113"/>
      <c r="BN448" s="113"/>
      <c r="BO448" s="113"/>
      <c r="BP448" s="113"/>
      <c r="BQ448" s="113"/>
      <c r="BR448" s="113"/>
      <c r="BS448" s="113"/>
      <c r="BT448" s="113"/>
      <c r="BU448" s="113"/>
      <c r="BV448" s="113"/>
      <c r="BW448" s="113"/>
      <c r="BX448" s="113"/>
      <c r="BY448" s="113"/>
      <c r="BZ448" s="113"/>
      <c r="CA448" s="113"/>
      <c r="CB448" s="113"/>
      <c r="CC448" s="113"/>
      <c r="CD448" s="113"/>
      <c r="CE448" s="113"/>
      <c r="CF448" s="113"/>
      <c r="CG448" s="113"/>
      <c r="CH448" s="113"/>
      <c r="CI448" s="113"/>
      <c r="CJ448" s="113"/>
      <c r="CK448" s="113"/>
      <c r="CL448" s="113"/>
      <c r="CM448" s="113"/>
      <c r="CN448" s="113"/>
      <c r="CO448" s="113"/>
      <c r="CP448" s="113"/>
      <c r="CQ448" s="113"/>
      <c r="CR448" s="113"/>
      <c r="CS448" s="113"/>
      <c r="CT448" s="113"/>
      <c r="CU448" s="113"/>
      <c r="CV448" s="113"/>
      <c r="CW448" s="113"/>
      <c r="CX448" s="113"/>
      <c r="CY448" s="113"/>
    </row>
    <row r="449" spans="24:103" s="64" customFormat="1" ht="14" x14ac:dyDescent="0.15">
      <c r="X449" s="63"/>
      <c r="Y449" s="112"/>
      <c r="Z449" s="112"/>
      <c r="AA449" s="112"/>
      <c r="AB449" s="112"/>
      <c r="AC449" s="112"/>
      <c r="AD449" s="112"/>
      <c r="AE449" s="112"/>
      <c r="AF449" s="112"/>
      <c r="AG449" s="112"/>
      <c r="AH449" s="112"/>
      <c r="AI449" s="112"/>
      <c r="AJ449" s="112"/>
      <c r="AK449" s="112"/>
      <c r="AL449" s="113"/>
      <c r="AM449" s="113"/>
      <c r="AN449" s="113"/>
      <c r="AO449" s="113"/>
      <c r="AP449" s="113"/>
      <c r="AQ449" s="113"/>
      <c r="AR449" s="113"/>
      <c r="AS449" s="113"/>
      <c r="AT449" s="113"/>
      <c r="AU449" s="113"/>
      <c r="AV449" s="113"/>
      <c r="AW449" s="113"/>
      <c r="AX449" s="113"/>
      <c r="AY449" s="113"/>
      <c r="AZ449" s="113"/>
      <c r="BA449" s="113"/>
      <c r="BB449" s="113"/>
      <c r="BC449" s="113"/>
      <c r="BD449" s="113"/>
      <c r="BE449" s="113"/>
      <c r="BF449" s="113"/>
      <c r="BG449" s="113"/>
      <c r="BH449" s="113"/>
      <c r="BI449" s="113"/>
      <c r="BJ449" s="113"/>
      <c r="BK449" s="113"/>
      <c r="BL449" s="113"/>
      <c r="BM449" s="113"/>
      <c r="BN449" s="113"/>
      <c r="BO449" s="113"/>
      <c r="BP449" s="113"/>
      <c r="BQ449" s="113"/>
      <c r="BR449" s="113"/>
      <c r="BS449" s="113"/>
      <c r="BT449" s="113"/>
      <c r="BU449" s="113"/>
      <c r="BV449" s="113"/>
      <c r="BW449" s="113"/>
      <c r="BX449" s="113"/>
      <c r="BY449" s="113"/>
      <c r="BZ449" s="113"/>
      <c r="CA449" s="113"/>
      <c r="CB449" s="113"/>
      <c r="CC449" s="113"/>
      <c r="CD449" s="113"/>
      <c r="CE449" s="113"/>
      <c r="CF449" s="113"/>
      <c r="CG449" s="113"/>
      <c r="CH449" s="113"/>
      <c r="CI449" s="113"/>
      <c r="CJ449" s="113"/>
      <c r="CK449" s="113"/>
      <c r="CL449" s="113"/>
      <c r="CM449" s="113"/>
      <c r="CN449" s="113"/>
      <c r="CO449" s="113"/>
      <c r="CP449" s="113"/>
      <c r="CQ449" s="113"/>
      <c r="CR449" s="113"/>
      <c r="CS449" s="113"/>
      <c r="CT449" s="113"/>
      <c r="CU449" s="113"/>
      <c r="CV449" s="113"/>
      <c r="CW449" s="113"/>
      <c r="CX449" s="113"/>
      <c r="CY449" s="113"/>
    </row>
    <row r="450" spans="24:103" s="64" customFormat="1" ht="14" x14ac:dyDescent="0.15">
      <c r="X450" s="63"/>
      <c r="Y450" s="112"/>
      <c r="Z450" s="112"/>
      <c r="AA450" s="112"/>
      <c r="AB450" s="112"/>
      <c r="AC450" s="112"/>
      <c r="AD450" s="112"/>
      <c r="AE450" s="112"/>
      <c r="AF450" s="112"/>
      <c r="AG450" s="112"/>
      <c r="AH450" s="112"/>
      <c r="AI450" s="112"/>
      <c r="AJ450" s="112"/>
      <c r="AK450" s="112"/>
      <c r="AL450" s="113"/>
      <c r="AM450" s="113"/>
      <c r="AN450" s="113"/>
      <c r="AO450" s="113"/>
      <c r="AP450" s="113"/>
      <c r="AQ450" s="113"/>
      <c r="AR450" s="113"/>
      <c r="AS450" s="113"/>
      <c r="AT450" s="113"/>
      <c r="AU450" s="113"/>
      <c r="AV450" s="113"/>
      <c r="AW450" s="113"/>
      <c r="AX450" s="113"/>
      <c r="AY450" s="113"/>
      <c r="AZ450" s="113"/>
      <c r="BA450" s="113"/>
      <c r="BB450" s="113"/>
      <c r="BC450" s="113"/>
      <c r="BD450" s="113"/>
      <c r="BE450" s="113"/>
      <c r="BF450" s="113"/>
      <c r="BG450" s="113"/>
      <c r="BH450" s="113"/>
      <c r="BI450" s="113"/>
      <c r="BJ450" s="113"/>
      <c r="BK450" s="113"/>
      <c r="BL450" s="113"/>
      <c r="BM450" s="113"/>
      <c r="BN450" s="113"/>
      <c r="BO450" s="113"/>
      <c r="BP450" s="113"/>
      <c r="BQ450" s="113"/>
      <c r="BR450" s="113"/>
      <c r="BS450" s="113"/>
      <c r="BT450" s="113"/>
      <c r="BU450" s="113"/>
      <c r="BV450" s="113"/>
      <c r="BW450" s="113"/>
      <c r="BX450" s="113"/>
      <c r="BY450" s="113"/>
      <c r="BZ450" s="113"/>
      <c r="CA450" s="113"/>
      <c r="CB450" s="113"/>
      <c r="CC450" s="113"/>
      <c r="CD450" s="113"/>
      <c r="CE450" s="113"/>
      <c r="CF450" s="113"/>
      <c r="CG450" s="113"/>
      <c r="CH450" s="113"/>
      <c r="CI450" s="113"/>
      <c r="CJ450" s="113"/>
      <c r="CK450" s="113"/>
      <c r="CL450" s="113"/>
      <c r="CM450" s="113"/>
      <c r="CN450" s="113"/>
      <c r="CO450" s="113"/>
      <c r="CP450" s="113"/>
      <c r="CQ450" s="113"/>
      <c r="CR450" s="113"/>
      <c r="CS450" s="113"/>
      <c r="CT450" s="113"/>
      <c r="CU450" s="113"/>
      <c r="CV450" s="113"/>
      <c r="CW450" s="113"/>
      <c r="CX450" s="113"/>
      <c r="CY450" s="113"/>
    </row>
    <row r="451" spans="24:103" s="64" customFormat="1" ht="14" x14ac:dyDescent="0.15">
      <c r="X451" s="63"/>
      <c r="Y451" s="112"/>
      <c r="Z451" s="112"/>
      <c r="AA451" s="112"/>
      <c r="AB451" s="112"/>
      <c r="AC451" s="112"/>
      <c r="AD451" s="112"/>
      <c r="AE451" s="112"/>
      <c r="AF451" s="112"/>
      <c r="AG451" s="112"/>
      <c r="AH451" s="112"/>
      <c r="AI451" s="112"/>
      <c r="AJ451" s="112"/>
      <c r="AK451" s="112"/>
      <c r="AL451" s="113"/>
      <c r="AM451" s="113"/>
      <c r="AN451" s="113"/>
      <c r="AO451" s="113"/>
      <c r="AP451" s="113"/>
      <c r="AQ451" s="113"/>
      <c r="AR451" s="113"/>
      <c r="AS451" s="113"/>
      <c r="AT451" s="113"/>
      <c r="AU451" s="113"/>
      <c r="AV451" s="113"/>
      <c r="AW451" s="113"/>
      <c r="AX451" s="113"/>
      <c r="AY451" s="113"/>
      <c r="AZ451" s="113"/>
      <c r="BA451" s="113"/>
      <c r="BB451" s="113"/>
      <c r="BC451" s="113"/>
      <c r="BD451" s="113"/>
      <c r="BE451" s="113"/>
      <c r="BF451" s="113"/>
      <c r="BG451" s="113"/>
      <c r="BH451" s="113"/>
      <c r="BI451" s="113"/>
      <c r="BJ451" s="113"/>
      <c r="BK451" s="113"/>
      <c r="BL451" s="113"/>
      <c r="BM451" s="113"/>
      <c r="BN451" s="113"/>
      <c r="BO451" s="113"/>
      <c r="BP451" s="113"/>
      <c r="BQ451" s="113"/>
      <c r="BR451" s="113"/>
      <c r="BS451" s="113"/>
      <c r="BT451" s="113"/>
      <c r="BU451" s="113"/>
      <c r="BV451" s="113"/>
      <c r="BW451" s="113"/>
      <c r="BX451" s="113"/>
      <c r="BY451" s="113"/>
      <c r="BZ451" s="113"/>
      <c r="CA451" s="113"/>
      <c r="CB451" s="113"/>
      <c r="CC451" s="113"/>
      <c r="CD451" s="113"/>
      <c r="CE451" s="113"/>
      <c r="CF451" s="113"/>
      <c r="CG451" s="113"/>
      <c r="CH451" s="113"/>
      <c r="CI451" s="113"/>
      <c r="CJ451" s="113"/>
      <c r="CK451" s="113"/>
      <c r="CL451" s="113"/>
      <c r="CM451" s="113"/>
      <c r="CN451" s="113"/>
      <c r="CO451" s="113"/>
      <c r="CP451" s="113"/>
      <c r="CQ451" s="113"/>
      <c r="CR451" s="113"/>
      <c r="CS451" s="113"/>
      <c r="CT451" s="113"/>
      <c r="CU451" s="113"/>
      <c r="CV451" s="113"/>
      <c r="CW451" s="113"/>
      <c r="CX451" s="113"/>
      <c r="CY451" s="113"/>
    </row>
    <row r="452" spans="24:103" s="64" customFormat="1" ht="14" x14ac:dyDescent="0.15">
      <c r="X452" s="63"/>
      <c r="Y452" s="112"/>
      <c r="Z452" s="112"/>
      <c r="AA452" s="112"/>
      <c r="AB452" s="112"/>
      <c r="AC452" s="112"/>
      <c r="AD452" s="112"/>
      <c r="AE452" s="112"/>
      <c r="AF452" s="112"/>
      <c r="AG452" s="112"/>
      <c r="AH452" s="112"/>
      <c r="AI452" s="112"/>
      <c r="AJ452" s="112"/>
      <c r="AK452" s="112"/>
      <c r="AL452" s="113"/>
      <c r="AM452" s="113"/>
      <c r="AN452" s="113"/>
      <c r="AO452" s="113"/>
      <c r="AP452" s="113"/>
      <c r="AQ452" s="113"/>
      <c r="AR452" s="113"/>
      <c r="AS452" s="113"/>
      <c r="AT452" s="113"/>
      <c r="AU452" s="113"/>
      <c r="AV452" s="113"/>
      <c r="AW452" s="113"/>
      <c r="AX452" s="113"/>
      <c r="AY452" s="113"/>
      <c r="AZ452" s="113"/>
      <c r="BA452" s="113"/>
      <c r="BB452" s="113"/>
      <c r="BC452" s="113"/>
      <c r="BD452" s="113"/>
      <c r="BE452" s="113"/>
      <c r="BF452" s="113"/>
      <c r="BG452" s="113"/>
      <c r="BH452" s="113"/>
      <c r="BI452" s="113"/>
      <c r="BJ452" s="113"/>
      <c r="BK452" s="113"/>
      <c r="BL452" s="113"/>
      <c r="BM452" s="113"/>
      <c r="BN452" s="113"/>
      <c r="BO452" s="113"/>
      <c r="BP452" s="113"/>
      <c r="BQ452" s="113"/>
      <c r="BR452" s="113"/>
      <c r="BS452" s="113"/>
      <c r="BT452" s="113"/>
      <c r="BU452" s="113"/>
      <c r="BV452" s="113"/>
      <c r="BW452" s="113"/>
      <c r="BX452" s="113"/>
      <c r="BY452" s="113"/>
      <c r="BZ452" s="113"/>
      <c r="CA452" s="113"/>
      <c r="CB452" s="113"/>
      <c r="CC452" s="113"/>
      <c r="CD452" s="113"/>
      <c r="CE452" s="113"/>
      <c r="CF452" s="113"/>
      <c r="CG452" s="113"/>
      <c r="CH452" s="113"/>
      <c r="CI452" s="113"/>
      <c r="CJ452" s="113"/>
      <c r="CK452" s="113"/>
      <c r="CL452" s="113"/>
      <c r="CM452" s="113"/>
      <c r="CN452" s="113"/>
      <c r="CO452" s="113"/>
      <c r="CP452" s="113"/>
      <c r="CQ452" s="113"/>
      <c r="CR452" s="113"/>
      <c r="CS452" s="113"/>
      <c r="CT452" s="113"/>
      <c r="CU452" s="113"/>
      <c r="CV452" s="113"/>
      <c r="CW452" s="113"/>
      <c r="CX452" s="113"/>
      <c r="CY452" s="113"/>
    </row>
    <row r="453" spans="24:103" s="64" customFormat="1" ht="14" x14ac:dyDescent="0.15">
      <c r="X453" s="63"/>
      <c r="Y453" s="112"/>
      <c r="Z453" s="112"/>
      <c r="AA453" s="112"/>
      <c r="AB453" s="112"/>
      <c r="AC453" s="112"/>
      <c r="AD453" s="112"/>
      <c r="AE453" s="112"/>
      <c r="AF453" s="112"/>
      <c r="AG453" s="112"/>
      <c r="AH453" s="112"/>
      <c r="AI453" s="112"/>
      <c r="AJ453" s="112"/>
      <c r="AK453" s="112"/>
      <c r="AL453" s="113"/>
      <c r="AM453" s="113"/>
      <c r="AN453" s="113"/>
      <c r="AO453" s="113"/>
      <c r="AP453" s="113"/>
      <c r="AQ453" s="113"/>
      <c r="AR453" s="113"/>
      <c r="AS453" s="113"/>
      <c r="AT453" s="113"/>
      <c r="AU453" s="113"/>
      <c r="AV453" s="113"/>
      <c r="AW453" s="113"/>
      <c r="AX453" s="113"/>
      <c r="AY453" s="113"/>
      <c r="AZ453" s="113"/>
      <c r="BA453" s="113"/>
      <c r="BB453" s="113"/>
      <c r="BC453" s="113"/>
      <c r="BD453" s="113"/>
      <c r="BE453" s="113"/>
      <c r="BF453" s="113"/>
      <c r="BG453" s="113"/>
      <c r="BH453" s="113"/>
      <c r="BI453" s="113"/>
      <c r="BJ453" s="113"/>
      <c r="BK453" s="113"/>
      <c r="BL453" s="113"/>
      <c r="BM453" s="113"/>
      <c r="BN453" s="113"/>
      <c r="BO453" s="113"/>
      <c r="BP453" s="113"/>
      <c r="BQ453" s="113"/>
      <c r="BR453" s="113"/>
      <c r="BS453" s="113"/>
      <c r="BT453" s="113"/>
      <c r="BU453" s="113"/>
      <c r="BV453" s="113"/>
      <c r="BW453" s="113"/>
      <c r="BX453" s="113"/>
      <c r="BY453" s="113"/>
      <c r="BZ453" s="113"/>
      <c r="CA453" s="113"/>
      <c r="CB453" s="113"/>
      <c r="CC453" s="113"/>
      <c r="CD453" s="113"/>
      <c r="CE453" s="113"/>
      <c r="CF453" s="113"/>
      <c r="CG453" s="113"/>
      <c r="CH453" s="113"/>
      <c r="CI453" s="113"/>
      <c r="CJ453" s="113"/>
      <c r="CK453" s="113"/>
      <c r="CL453" s="113"/>
      <c r="CM453" s="113"/>
      <c r="CN453" s="113"/>
      <c r="CO453" s="113"/>
      <c r="CP453" s="113"/>
      <c r="CQ453" s="113"/>
      <c r="CR453" s="113"/>
      <c r="CS453" s="113"/>
      <c r="CT453" s="113"/>
      <c r="CU453" s="113"/>
      <c r="CV453" s="113"/>
      <c r="CW453" s="113"/>
      <c r="CX453" s="113"/>
      <c r="CY453" s="113"/>
    </row>
    <row r="454" spans="24:103" s="64" customFormat="1" ht="14" x14ac:dyDescent="0.15">
      <c r="X454" s="63"/>
      <c r="Y454" s="112"/>
      <c r="Z454" s="112"/>
      <c r="AA454" s="112"/>
      <c r="AB454" s="112"/>
      <c r="AC454" s="112"/>
      <c r="AD454" s="112"/>
      <c r="AE454" s="112"/>
      <c r="AF454" s="112"/>
      <c r="AG454" s="112"/>
      <c r="AH454" s="112"/>
      <c r="AI454" s="112"/>
      <c r="AJ454" s="112"/>
      <c r="AK454" s="112"/>
      <c r="AL454" s="113"/>
      <c r="AM454" s="113"/>
      <c r="AN454" s="113"/>
      <c r="AO454" s="113"/>
      <c r="AP454" s="113"/>
      <c r="AQ454" s="113"/>
      <c r="AR454" s="113"/>
      <c r="AS454" s="113"/>
      <c r="AT454" s="113"/>
      <c r="AU454" s="113"/>
      <c r="AV454" s="113"/>
      <c r="AW454" s="113"/>
      <c r="AX454" s="113"/>
      <c r="AY454" s="113"/>
      <c r="AZ454" s="113"/>
      <c r="BA454" s="113"/>
      <c r="BB454" s="113"/>
      <c r="BC454" s="113"/>
      <c r="BD454" s="113"/>
      <c r="BE454" s="113"/>
      <c r="BF454" s="113"/>
      <c r="BG454" s="113"/>
      <c r="BH454" s="113"/>
      <c r="BI454" s="113"/>
      <c r="BJ454" s="113"/>
      <c r="BK454" s="113"/>
      <c r="BL454" s="113"/>
      <c r="BM454" s="113"/>
      <c r="BN454" s="113"/>
      <c r="BO454" s="113"/>
      <c r="BP454" s="113"/>
      <c r="BQ454" s="113"/>
      <c r="BR454" s="113"/>
      <c r="BS454" s="113"/>
      <c r="BT454" s="113"/>
      <c r="BU454" s="113"/>
      <c r="BV454" s="113"/>
      <c r="BW454" s="113"/>
      <c r="BX454" s="113"/>
      <c r="BY454" s="113"/>
      <c r="BZ454" s="113"/>
      <c r="CA454" s="113"/>
      <c r="CB454" s="113"/>
      <c r="CC454" s="113"/>
      <c r="CD454" s="113"/>
      <c r="CE454" s="113"/>
      <c r="CF454" s="113"/>
      <c r="CG454" s="113"/>
      <c r="CH454" s="113"/>
      <c r="CI454" s="113"/>
      <c r="CJ454" s="113"/>
      <c r="CK454" s="113"/>
      <c r="CL454" s="113"/>
      <c r="CM454" s="113"/>
      <c r="CN454" s="113"/>
      <c r="CO454" s="113"/>
      <c r="CP454" s="113"/>
      <c r="CQ454" s="113"/>
      <c r="CR454" s="113"/>
      <c r="CS454" s="113"/>
      <c r="CT454" s="113"/>
      <c r="CU454" s="113"/>
      <c r="CV454" s="113"/>
      <c r="CW454" s="113"/>
      <c r="CX454" s="113"/>
      <c r="CY454" s="113"/>
    </row>
    <row r="455" spans="24:103" s="64" customFormat="1" ht="14" x14ac:dyDescent="0.15">
      <c r="X455" s="63"/>
      <c r="Y455" s="112"/>
      <c r="Z455" s="112"/>
      <c r="AA455" s="112"/>
      <c r="AB455" s="112"/>
      <c r="AC455" s="112"/>
      <c r="AD455" s="112"/>
      <c r="AE455" s="112"/>
      <c r="AF455" s="112"/>
      <c r="AG455" s="112"/>
      <c r="AH455" s="112"/>
      <c r="AI455" s="112"/>
      <c r="AJ455" s="112"/>
      <c r="AK455" s="112"/>
      <c r="AL455" s="113"/>
      <c r="AM455" s="113"/>
      <c r="AN455" s="113"/>
      <c r="AO455" s="113"/>
      <c r="AP455" s="113"/>
      <c r="AQ455" s="113"/>
      <c r="AR455" s="113"/>
      <c r="AS455" s="113"/>
      <c r="AT455" s="113"/>
      <c r="AU455" s="113"/>
      <c r="AV455" s="113"/>
      <c r="AW455" s="113"/>
      <c r="AX455" s="113"/>
      <c r="AY455" s="113"/>
      <c r="AZ455" s="113"/>
      <c r="BA455" s="113"/>
      <c r="BB455" s="113"/>
      <c r="BC455" s="113"/>
      <c r="BD455" s="113"/>
      <c r="BE455" s="113"/>
      <c r="BF455" s="113"/>
      <c r="BG455" s="113"/>
      <c r="BH455" s="113"/>
      <c r="BI455" s="113"/>
      <c r="BJ455" s="113"/>
      <c r="BK455" s="113"/>
      <c r="BL455" s="113"/>
      <c r="BM455" s="113"/>
      <c r="BN455" s="113"/>
      <c r="BO455" s="113"/>
      <c r="BP455" s="113"/>
      <c r="BQ455" s="113"/>
      <c r="BR455" s="113"/>
      <c r="BS455" s="113"/>
      <c r="BT455" s="113"/>
      <c r="BU455" s="113"/>
      <c r="BV455" s="113"/>
      <c r="BW455" s="113"/>
      <c r="BX455" s="113"/>
      <c r="BY455" s="113"/>
      <c r="BZ455" s="113"/>
      <c r="CA455" s="113"/>
      <c r="CB455" s="113"/>
      <c r="CC455" s="113"/>
      <c r="CD455" s="113"/>
      <c r="CE455" s="113"/>
      <c r="CF455" s="113"/>
      <c r="CG455" s="113"/>
      <c r="CH455" s="113"/>
      <c r="CI455" s="113"/>
      <c r="CJ455" s="113"/>
      <c r="CK455" s="113"/>
      <c r="CL455" s="113"/>
      <c r="CM455" s="113"/>
      <c r="CN455" s="113"/>
      <c r="CO455" s="113"/>
      <c r="CP455" s="113"/>
      <c r="CQ455" s="113"/>
      <c r="CR455" s="113"/>
      <c r="CS455" s="113"/>
      <c r="CT455" s="113"/>
      <c r="CU455" s="113"/>
      <c r="CV455" s="113"/>
      <c r="CW455" s="113"/>
      <c r="CX455" s="113"/>
      <c r="CY455" s="113"/>
    </row>
    <row r="456" spans="24:103" s="64" customFormat="1" ht="14" x14ac:dyDescent="0.15">
      <c r="X456" s="63"/>
      <c r="Y456" s="112"/>
      <c r="Z456" s="112"/>
      <c r="AA456" s="112"/>
      <c r="AB456" s="112"/>
      <c r="AC456" s="112"/>
      <c r="AD456" s="112"/>
      <c r="AE456" s="112"/>
      <c r="AF456" s="112"/>
      <c r="AG456" s="112"/>
      <c r="AH456" s="112"/>
      <c r="AI456" s="112"/>
      <c r="AJ456" s="112"/>
      <c r="AK456" s="112"/>
      <c r="AL456" s="113"/>
      <c r="AM456" s="113"/>
      <c r="AN456" s="113"/>
      <c r="AO456" s="113"/>
      <c r="AP456" s="113"/>
      <c r="AQ456" s="113"/>
      <c r="AR456" s="113"/>
      <c r="AS456" s="113"/>
      <c r="AT456" s="113"/>
      <c r="AU456" s="113"/>
      <c r="AV456" s="113"/>
      <c r="AW456" s="113"/>
      <c r="AX456" s="113"/>
      <c r="AY456" s="113"/>
      <c r="AZ456" s="113"/>
      <c r="BA456" s="113"/>
      <c r="BB456" s="113"/>
      <c r="BC456" s="113"/>
      <c r="BD456" s="113"/>
      <c r="BE456" s="113"/>
      <c r="BF456" s="113"/>
      <c r="BG456" s="113"/>
      <c r="BH456" s="113"/>
      <c r="BI456" s="113"/>
      <c r="BJ456" s="113"/>
      <c r="BK456" s="113"/>
      <c r="BL456" s="113"/>
      <c r="BM456" s="113"/>
      <c r="BN456" s="113"/>
      <c r="BO456" s="113"/>
      <c r="BP456" s="113"/>
      <c r="BQ456" s="113"/>
      <c r="BR456" s="113"/>
      <c r="BS456" s="113"/>
      <c r="BT456" s="113"/>
      <c r="BU456" s="113"/>
      <c r="BV456" s="113"/>
      <c r="BW456" s="113"/>
      <c r="BX456" s="113"/>
      <c r="BY456" s="113"/>
      <c r="BZ456" s="113"/>
      <c r="CA456" s="113"/>
      <c r="CB456" s="113"/>
      <c r="CC456" s="113"/>
      <c r="CD456" s="113"/>
      <c r="CE456" s="113"/>
      <c r="CF456" s="113"/>
      <c r="CG456" s="113"/>
      <c r="CH456" s="113"/>
      <c r="CI456" s="113"/>
      <c r="CJ456" s="113"/>
      <c r="CK456" s="113"/>
      <c r="CL456" s="113"/>
      <c r="CM456" s="113"/>
      <c r="CN456" s="113"/>
      <c r="CO456" s="113"/>
      <c r="CP456" s="113"/>
      <c r="CQ456" s="113"/>
      <c r="CR456" s="113"/>
      <c r="CS456" s="113"/>
      <c r="CT456" s="113"/>
      <c r="CU456" s="113"/>
      <c r="CV456" s="113"/>
      <c r="CW456" s="113"/>
      <c r="CX456" s="113"/>
      <c r="CY456" s="113"/>
    </row>
    <row r="457" spans="24:103" s="64" customFormat="1" ht="14" x14ac:dyDescent="0.15">
      <c r="X457" s="63"/>
      <c r="Y457" s="112"/>
      <c r="Z457" s="112"/>
      <c r="AA457" s="112"/>
      <c r="AB457" s="112"/>
      <c r="AC457" s="112"/>
      <c r="AD457" s="112"/>
      <c r="AE457" s="112"/>
      <c r="AF457" s="112"/>
      <c r="AG457" s="112"/>
      <c r="AH457" s="112"/>
      <c r="AI457" s="112"/>
      <c r="AJ457" s="112"/>
      <c r="AK457" s="112"/>
      <c r="AL457" s="113"/>
      <c r="AM457" s="113"/>
      <c r="AN457" s="113"/>
      <c r="AO457" s="113"/>
      <c r="AP457" s="113"/>
      <c r="AQ457" s="113"/>
      <c r="AR457" s="113"/>
      <c r="AS457" s="113"/>
      <c r="AT457" s="113"/>
      <c r="AU457" s="113"/>
      <c r="AV457" s="113"/>
      <c r="AW457" s="113"/>
      <c r="AX457" s="113"/>
      <c r="AY457" s="113"/>
      <c r="AZ457" s="113"/>
      <c r="BA457" s="113"/>
      <c r="BB457" s="113"/>
      <c r="BC457" s="113"/>
      <c r="BD457" s="113"/>
      <c r="BE457" s="113"/>
      <c r="BF457" s="113"/>
      <c r="BG457" s="113"/>
      <c r="BH457" s="113"/>
      <c r="BI457" s="113"/>
      <c r="BJ457" s="113"/>
      <c r="BK457" s="113"/>
      <c r="BL457" s="113"/>
      <c r="BM457" s="113"/>
      <c r="BN457" s="113"/>
      <c r="BO457" s="113"/>
      <c r="BP457" s="113"/>
      <c r="BQ457" s="113"/>
      <c r="BR457" s="113"/>
      <c r="BS457" s="113"/>
      <c r="BT457" s="113"/>
      <c r="BU457" s="113"/>
      <c r="BV457" s="113"/>
      <c r="BW457" s="113"/>
      <c r="BX457" s="113"/>
      <c r="BY457" s="113"/>
      <c r="BZ457" s="113"/>
      <c r="CA457" s="113"/>
      <c r="CB457" s="113"/>
      <c r="CC457" s="113"/>
      <c r="CD457" s="113"/>
      <c r="CE457" s="113"/>
      <c r="CF457" s="113"/>
      <c r="CG457" s="113"/>
      <c r="CH457" s="113"/>
      <c r="CI457" s="113"/>
      <c r="CJ457" s="113"/>
      <c r="CK457" s="113"/>
      <c r="CL457" s="113"/>
      <c r="CM457" s="113"/>
      <c r="CN457" s="113"/>
      <c r="CO457" s="113"/>
      <c r="CP457" s="113"/>
      <c r="CQ457" s="113"/>
      <c r="CR457" s="113"/>
      <c r="CS457" s="113"/>
      <c r="CT457" s="113"/>
      <c r="CU457" s="113"/>
      <c r="CV457" s="113"/>
      <c r="CW457" s="113"/>
      <c r="CX457" s="113"/>
      <c r="CY457" s="113"/>
    </row>
    <row r="458" spans="24:103" s="64" customFormat="1" ht="14" x14ac:dyDescent="0.15">
      <c r="X458" s="63"/>
      <c r="Y458" s="112"/>
      <c r="Z458" s="112"/>
      <c r="AA458" s="112"/>
      <c r="AB458" s="112"/>
      <c r="AC458" s="112"/>
      <c r="AD458" s="112"/>
      <c r="AE458" s="112"/>
      <c r="AF458" s="112"/>
      <c r="AG458" s="112"/>
      <c r="AH458" s="112"/>
      <c r="AI458" s="112"/>
      <c r="AJ458" s="112"/>
      <c r="AK458" s="112"/>
      <c r="AL458" s="113"/>
      <c r="AM458" s="113"/>
      <c r="AN458" s="113"/>
      <c r="AO458" s="113"/>
      <c r="AP458" s="113"/>
      <c r="AQ458" s="113"/>
      <c r="AR458" s="113"/>
      <c r="AS458" s="113"/>
      <c r="AT458" s="113"/>
      <c r="AU458" s="113"/>
      <c r="AV458" s="113"/>
      <c r="AW458" s="113"/>
      <c r="AX458" s="113"/>
      <c r="AY458" s="113"/>
      <c r="AZ458" s="113"/>
      <c r="BA458" s="113"/>
      <c r="BB458" s="113"/>
      <c r="BC458" s="113"/>
      <c r="BD458" s="113"/>
      <c r="BE458" s="113"/>
      <c r="BF458" s="113"/>
      <c r="BG458" s="113"/>
      <c r="BH458" s="113"/>
      <c r="BI458" s="113"/>
      <c r="BJ458" s="113"/>
      <c r="BK458" s="113"/>
      <c r="BL458" s="113"/>
      <c r="BM458" s="113"/>
      <c r="BN458" s="113"/>
      <c r="BO458" s="113"/>
      <c r="BP458" s="113"/>
      <c r="BQ458" s="113"/>
      <c r="BR458" s="113"/>
      <c r="BS458" s="113"/>
      <c r="BT458" s="113"/>
      <c r="BU458" s="113"/>
      <c r="BV458" s="113"/>
      <c r="BW458" s="113"/>
      <c r="BX458" s="113"/>
      <c r="BY458" s="113"/>
      <c r="BZ458" s="113"/>
      <c r="CA458" s="113"/>
      <c r="CB458" s="113"/>
      <c r="CC458" s="113"/>
      <c r="CD458" s="113"/>
      <c r="CE458" s="113"/>
      <c r="CF458" s="113"/>
      <c r="CG458" s="113"/>
      <c r="CH458" s="113"/>
      <c r="CI458" s="113"/>
      <c r="CJ458" s="113"/>
      <c r="CK458" s="113"/>
      <c r="CL458" s="113"/>
      <c r="CM458" s="113"/>
      <c r="CN458" s="113"/>
      <c r="CO458" s="113"/>
      <c r="CP458" s="113"/>
      <c r="CQ458" s="113"/>
      <c r="CR458" s="113"/>
      <c r="CS458" s="113"/>
      <c r="CT458" s="113"/>
      <c r="CU458" s="113"/>
      <c r="CV458" s="113"/>
      <c r="CW458" s="113"/>
      <c r="CX458" s="113"/>
      <c r="CY458" s="113"/>
    </row>
    <row r="459" spans="24:103" s="64" customFormat="1" ht="14" x14ac:dyDescent="0.15">
      <c r="X459" s="63"/>
      <c r="Y459" s="112"/>
      <c r="Z459" s="112"/>
      <c r="AA459" s="112"/>
      <c r="AB459" s="112"/>
      <c r="AC459" s="112"/>
      <c r="AD459" s="112"/>
      <c r="AE459" s="112"/>
      <c r="AF459" s="112"/>
      <c r="AG459" s="112"/>
      <c r="AH459" s="112"/>
      <c r="AI459" s="112"/>
      <c r="AJ459" s="112"/>
      <c r="AK459" s="112"/>
      <c r="AL459" s="113"/>
      <c r="AM459" s="113"/>
      <c r="AN459" s="113"/>
      <c r="AO459" s="113"/>
      <c r="AP459" s="113"/>
      <c r="AQ459" s="113"/>
      <c r="AR459" s="113"/>
      <c r="AS459" s="113"/>
      <c r="AT459" s="113"/>
      <c r="AU459" s="113"/>
      <c r="AV459" s="113"/>
      <c r="AW459" s="113"/>
      <c r="AX459" s="113"/>
      <c r="AY459" s="113"/>
      <c r="AZ459" s="113"/>
      <c r="BA459" s="113"/>
      <c r="BB459" s="113"/>
      <c r="BC459" s="113"/>
      <c r="BD459" s="113"/>
      <c r="BE459" s="113"/>
      <c r="BF459" s="113"/>
      <c r="BG459" s="113"/>
      <c r="BH459" s="113"/>
      <c r="BI459" s="113"/>
      <c r="BJ459" s="113"/>
      <c r="BK459" s="113"/>
      <c r="BL459" s="113"/>
      <c r="BM459" s="113"/>
      <c r="BN459" s="113"/>
      <c r="BO459" s="113"/>
      <c r="BP459" s="113"/>
      <c r="BQ459" s="113"/>
      <c r="BR459" s="113"/>
      <c r="BS459" s="113"/>
      <c r="BT459" s="113"/>
      <c r="BU459" s="113"/>
      <c r="BV459" s="113"/>
      <c r="BW459" s="113"/>
      <c r="BX459" s="113"/>
      <c r="BY459" s="113"/>
      <c r="BZ459" s="113"/>
      <c r="CA459" s="113"/>
      <c r="CB459" s="113"/>
      <c r="CC459" s="113"/>
      <c r="CD459" s="113"/>
      <c r="CE459" s="113"/>
      <c r="CF459" s="113"/>
      <c r="CG459" s="113"/>
      <c r="CH459" s="113"/>
      <c r="CI459" s="113"/>
      <c r="CJ459" s="113"/>
      <c r="CK459" s="113"/>
      <c r="CL459" s="113"/>
      <c r="CM459" s="113"/>
      <c r="CN459" s="113"/>
      <c r="CO459" s="113"/>
      <c r="CP459" s="113"/>
      <c r="CQ459" s="113"/>
      <c r="CR459" s="113"/>
      <c r="CS459" s="113"/>
      <c r="CT459" s="113"/>
      <c r="CU459" s="113"/>
      <c r="CV459" s="113"/>
      <c r="CW459" s="113"/>
      <c r="CX459" s="113"/>
      <c r="CY459" s="113"/>
    </row>
    <row r="460" spans="24:103" s="64" customFormat="1" ht="14" x14ac:dyDescent="0.15">
      <c r="X460" s="63"/>
      <c r="Y460" s="112"/>
      <c r="Z460" s="112"/>
      <c r="AA460" s="112"/>
      <c r="AB460" s="112"/>
      <c r="AC460" s="112"/>
      <c r="AD460" s="112"/>
      <c r="AE460" s="112"/>
      <c r="AF460" s="112"/>
      <c r="AG460" s="112"/>
      <c r="AH460" s="112"/>
      <c r="AI460" s="112"/>
      <c r="AJ460" s="112"/>
      <c r="AK460" s="112"/>
      <c r="AL460" s="113"/>
      <c r="AM460" s="113"/>
      <c r="AN460" s="113"/>
      <c r="AO460" s="113"/>
      <c r="AP460" s="113"/>
      <c r="AQ460" s="113"/>
      <c r="AR460" s="113"/>
      <c r="AS460" s="113"/>
      <c r="AT460" s="113"/>
      <c r="AU460" s="113"/>
      <c r="AV460" s="113"/>
      <c r="AW460" s="113"/>
      <c r="AX460" s="113"/>
      <c r="AY460" s="113"/>
      <c r="AZ460" s="113"/>
      <c r="BA460" s="113"/>
      <c r="BB460" s="113"/>
      <c r="BC460" s="113"/>
      <c r="BD460" s="113"/>
      <c r="BE460" s="113"/>
      <c r="BF460" s="113"/>
      <c r="BG460" s="113"/>
      <c r="BH460" s="113"/>
      <c r="BI460" s="113"/>
      <c r="BJ460" s="113"/>
      <c r="BK460" s="113"/>
      <c r="BL460" s="113"/>
      <c r="BM460" s="113"/>
      <c r="BN460" s="113"/>
      <c r="BO460" s="113"/>
      <c r="BP460" s="113"/>
      <c r="BQ460" s="113"/>
      <c r="BR460" s="113"/>
      <c r="BS460" s="113"/>
      <c r="BT460" s="113"/>
      <c r="BU460" s="113"/>
      <c r="BV460" s="113"/>
      <c r="BW460" s="113"/>
      <c r="BX460" s="113"/>
      <c r="BY460" s="113"/>
      <c r="BZ460" s="113"/>
      <c r="CA460" s="113"/>
      <c r="CB460" s="113"/>
      <c r="CC460" s="113"/>
      <c r="CD460" s="113"/>
      <c r="CE460" s="113"/>
      <c r="CF460" s="113"/>
      <c r="CG460" s="113"/>
      <c r="CH460" s="113"/>
      <c r="CI460" s="113"/>
      <c r="CJ460" s="113"/>
      <c r="CK460" s="113"/>
      <c r="CL460" s="113"/>
      <c r="CM460" s="113"/>
      <c r="CN460" s="113"/>
      <c r="CO460" s="113"/>
      <c r="CP460" s="113"/>
      <c r="CQ460" s="113"/>
      <c r="CR460" s="113"/>
      <c r="CS460" s="113"/>
      <c r="CT460" s="113"/>
      <c r="CU460" s="113"/>
      <c r="CV460" s="113"/>
      <c r="CW460" s="113"/>
      <c r="CX460" s="113"/>
      <c r="CY460" s="113"/>
    </row>
    <row r="461" spans="24:103" s="64" customFormat="1" ht="14" x14ac:dyDescent="0.15">
      <c r="X461" s="63"/>
      <c r="Y461" s="112"/>
      <c r="Z461" s="112"/>
      <c r="AA461" s="112"/>
      <c r="AB461" s="112"/>
      <c r="AC461" s="112"/>
      <c r="AD461" s="112"/>
      <c r="AE461" s="112"/>
      <c r="AF461" s="112"/>
      <c r="AG461" s="112"/>
      <c r="AH461" s="112"/>
      <c r="AI461" s="112"/>
      <c r="AJ461" s="112"/>
      <c r="AK461" s="112"/>
      <c r="AL461" s="113"/>
      <c r="AM461" s="113"/>
      <c r="AN461" s="113"/>
      <c r="AO461" s="113"/>
      <c r="AP461" s="113"/>
      <c r="AQ461" s="113"/>
      <c r="AR461" s="113"/>
      <c r="AS461" s="113"/>
      <c r="AT461" s="113"/>
      <c r="AU461" s="113"/>
      <c r="AV461" s="113"/>
      <c r="AW461" s="113"/>
      <c r="AX461" s="113"/>
      <c r="AY461" s="113"/>
      <c r="AZ461" s="113"/>
      <c r="BA461" s="113"/>
      <c r="BB461" s="113"/>
      <c r="BC461" s="113"/>
      <c r="BD461" s="113"/>
      <c r="BE461" s="113"/>
      <c r="BF461" s="113"/>
      <c r="BG461" s="113"/>
      <c r="BH461" s="113"/>
      <c r="BI461" s="113"/>
      <c r="BJ461" s="113"/>
      <c r="BK461" s="113"/>
      <c r="BL461" s="113"/>
      <c r="BM461" s="113"/>
      <c r="BN461" s="113"/>
      <c r="BO461" s="113"/>
      <c r="BP461" s="113"/>
      <c r="BQ461" s="113"/>
      <c r="BR461" s="113"/>
      <c r="BS461" s="113"/>
      <c r="BT461" s="113"/>
      <c r="BU461" s="113"/>
      <c r="BV461" s="113"/>
      <c r="BW461" s="113"/>
      <c r="BX461" s="113"/>
      <c r="BY461" s="113"/>
      <c r="BZ461" s="113"/>
      <c r="CA461" s="113"/>
      <c r="CB461" s="113"/>
      <c r="CC461" s="113"/>
      <c r="CD461" s="113"/>
      <c r="CE461" s="113"/>
      <c r="CF461" s="113"/>
      <c r="CG461" s="113"/>
      <c r="CH461" s="113"/>
      <c r="CI461" s="113"/>
      <c r="CJ461" s="113"/>
      <c r="CK461" s="113"/>
      <c r="CL461" s="113"/>
      <c r="CM461" s="113"/>
      <c r="CN461" s="113"/>
      <c r="CO461" s="113"/>
      <c r="CP461" s="113"/>
      <c r="CQ461" s="113"/>
      <c r="CR461" s="113"/>
      <c r="CS461" s="113"/>
      <c r="CT461" s="113"/>
      <c r="CU461" s="113"/>
      <c r="CV461" s="113"/>
      <c r="CW461" s="113"/>
      <c r="CX461" s="113"/>
      <c r="CY461" s="113"/>
    </row>
    <row r="462" spans="24:103" s="64" customFormat="1" ht="14" x14ac:dyDescent="0.15">
      <c r="X462" s="63"/>
      <c r="Y462" s="112"/>
      <c r="Z462" s="112"/>
      <c r="AA462" s="112"/>
      <c r="AB462" s="112"/>
      <c r="AC462" s="112"/>
      <c r="AD462" s="112"/>
      <c r="AE462" s="112"/>
      <c r="AF462" s="112"/>
      <c r="AG462" s="112"/>
      <c r="AH462" s="112"/>
      <c r="AI462" s="112"/>
      <c r="AJ462" s="112"/>
      <c r="AK462" s="112"/>
      <c r="AL462" s="113"/>
      <c r="AM462" s="113"/>
      <c r="AN462" s="113"/>
      <c r="AO462" s="113"/>
      <c r="AP462" s="113"/>
      <c r="AQ462" s="113"/>
      <c r="AR462" s="113"/>
      <c r="AS462" s="113"/>
      <c r="AT462" s="113"/>
      <c r="AU462" s="113"/>
      <c r="AV462" s="113"/>
      <c r="AW462" s="113"/>
      <c r="AX462" s="113"/>
      <c r="AY462" s="113"/>
      <c r="AZ462" s="113"/>
      <c r="BA462" s="113"/>
      <c r="BB462" s="113"/>
      <c r="BC462" s="113"/>
      <c r="BD462" s="113"/>
      <c r="BE462" s="113"/>
      <c r="BF462" s="113"/>
      <c r="BG462" s="113"/>
      <c r="BH462" s="113"/>
      <c r="BI462" s="113"/>
      <c r="BJ462" s="113"/>
      <c r="BK462" s="113"/>
      <c r="BL462" s="113"/>
      <c r="BM462" s="113"/>
      <c r="BN462" s="113"/>
      <c r="BO462" s="113"/>
      <c r="BP462" s="113"/>
      <c r="BQ462" s="113"/>
      <c r="BR462" s="113"/>
      <c r="BS462" s="113"/>
      <c r="BT462" s="113"/>
      <c r="BU462" s="113"/>
      <c r="BV462" s="113"/>
      <c r="BW462" s="113"/>
      <c r="BX462" s="113"/>
      <c r="BY462" s="113"/>
      <c r="BZ462" s="113"/>
      <c r="CA462" s="113"/>
      <c r="CB462" s="113"/>
      <c r="CC462" s="113"/>
      <c r="CD462" s="113"/>
      <c r="CE462" s="113"/>
      <c r="CF462" s="113"/>
      <c r="CG462" s="113"/>
      <c r="CH462" s="113"/>
      <c r="CI462" s="113"/>
      <c r="CJ462" s="113"/>
      <c r="CK462" s="113"/>
      <c r="CL462" s="113"/>
      <c r="CM462" s="113"/>
      <c r="CN462" s="113"/>
      <c r="CO462" s="113"/>
      <c r="CP462" s="113"/>
      <c r="CQ462" s="113"/>
      <c r="CR462" s="113"/>
      <c r="CS462" s="113"/>
      <c r="CT462" s="113"/>
      <c r="CU462" s="113"/>
      <c r="CV462" s="113"/>
      <c r="CW462" s="113"/>
      <c r="CX462" s="113"/>
      <c r="CY462" s="113"/>
    </row>
    <row r="463" spans="24:103" s="64" customFormat="1" ht="14" x14ac:dyDescent="0.15">
      <c r="X463" s="63"/>
      <c r="Y463" s="112"/>
      <c r="Z463" s="112"/>
      <c r="AA463" s="112"/>
      <c r="AB463" s="112"/>
      <c r="AC463" s="112"/>
      <c r="AD463" s="112"/>
      <c r="AE463" s="112"/>
      <c r="AF463" s="112"/>
      <c r="AG463" s="112"/>
      <c r="AH463" s="112"/>
      <c r="AI463" s="112"/>
      <c r="AJ463" s="112"/>
      <c r="AK463" s="112"/>
      <c r="AL463" s="113"/>
      <c r="AM463" s="113"/>
      <c r="AN463" s="113"/>
      <c r="AO463" s="113"/>
      <c r="AP463" s="113"/>
      <c r="AQ463" s="113"/>
      <c r="AR463" s="113"/>
      <c r="AS463" s="113"/>
      <c r="AT463" s="113"/>
      <c r="AU463" s="113"/>
      <c r="AV463" s="113"/>
      <c r="AW463" s="113"/>
      <c r="AX463" s="113"/>
      <c r="AY463" s="113"/>
      <c r="AZ463" s="113"/>
      <c r="BA463" s="113"/>
      <c r="BB463" s="113"/>
      <c r="BC463" s="113"/>
      <c r="BD463" s="113"/>
      <c r="BE463" s="113"/>
      <c r="BF463" s="113"/>
      <c r="BG463" s="113"/>
      <c r="BH463" s="113"/>
      <c r="BI463" s="113"/>
      <c r="BJ463" s="113"/>
      <c r="BK463" s="113"/>
      <c r="BL463" s="113"/>
      <c r="BM463" s="113"/>
      <c r="BN463" s="113"/>
      <c r="BO463" s="113"/>
      <c r="BP463" s="113"/>
      <c r="BQ463" s="113"/>
      <c r="BR463" s="113"/>
      <c r="BS463" s="113"/>
      <c r="BT463" s="113"/>
      <c r="BU463" s="113"/>
      <c r="BV463" s="113"/>
      <c r="BW463" s="113"/>
      <c r="BX463" s="113"/>
      <c r="BY463" s="113"/>
      <c r="BZ463" s="113"/>
      <c r="CA463" s="113"/>
      <c r="CB463" s="113"/>
      <c r="CC463" s="113"/>
      <c r="CD463" s="113"/>
      <c r="CE463" s="113"/>
      <c r="CF463" s="113"/>
      <c r="CG463" s="113"/>
      <c r="CH463" s="113"/>
      <c r="CI463" s="113"/>
      <c r="CJ463" s="113"/>
      <c r="CK463" s="113"/>
      <c r="CL463" s="113"/>
      <c r="CM463" s="113"/>
      <c r="CN463" s="113"/>
      <c r="CO463" s="113"/>
      <c r="CP463" s="113"/>
      <c r="CQ463" s="113"/>
      <c r="CR463" s="113"/>
      <c r="CS463" s="113"/>
      <c r="CT463" s="113"/>
      <c r="CU463" s="113"/>
      <c r="CV463" s="113"/>
      <c r="CW463" s="113"/>
      <c r="CX463" s="113"/>
      <c r="CY463" s="113"/>
    </row>
    <row r="464" spans="24:103" s="64" customFormat="1" ht="14" x14ac:dyDescent="0.15">
      <c r="X464" s="63"/>
      <c r="Y464" s="112"/>
      <c r="Z464" s="112"/>
      <c r="AA464" s="112"/>
      <c r="AB464" s="112"/>
      <c r="AC464" s="112"/>
      <c r="AD464" s="112"/>
      <c r="AE464" s="112"/>
      <c r="AF464" s="112"/>
      <c r="AG464" s="112"/>
      <c r="AH464" s="112"/>
      <c r="AI464" s="112"/>
      <c r="AJ464" s="112"/>
      <c r="AK464" s="112"/>
      <c r="AL464" s="113"/>
      <c r="AM464" s="113"/>
      <c r="AN464" s="113"/>
      <c r="AO464" s="113"/>
      <c r="AP464" s="113"/>
      <c r="AQ464" s="113"/>
      <c r="AR464" s="113"/>
      <c r="AS464" s="113"/>
      <c r="AT464" s="113"/>
      <c r="AU464" s="113"/>
      <c r="AV464" s="113"/>
      <c r="AW464" s="113"/>
      <c r="AX464" s="113"/>
      <c r="AY464" s="113"/>
      <c r="AZ464" s="113"/>
      <c r="BA464" s="113"/>
      <c r="BB464" s="113"/>
      <c r="BC464" s="113"/>
      <c r="BD464" s="113"/>
      <c r="BE464" s="113"/>
      <c r="BF464" s="113"/>
      <c r="BG464" s="113"/>
      <c r="BH464" s="113"/>
      <c r="BI464" s="113"/>
      <c r="BJ464" s="113"/>
      <c r="BK464" s="113"/>
      <c r="BL464" s="113"/>
      <c r="BM464" s="113"/>
      <c r="BN464" s="113"/>
      <c r="BO464" s="113"/>
      <c r="BP464" s="113"/>
      <c r="BQ464" s="113"/>
      <c r="BR464" s="113"/>
      <c r="BS464" s="113"/>
      <c r="BT464" s="113"/>
      <c r="BU464" s="113"/>
      <c r="BV464" s="113"/>
      <c r="BW464" s="113"/>
      <c r="BX464" s="113"/>
      <c r="BY464" s="113"/>
      <c r="BZ464" s="113"/>
      <c r="CA464" s="113"/>
      <c r="CB464" s="113"/>
      <c r="CC464" s="113"/>
      <c r="CD464" s="113"/>
      <c r="CE464" s="113"/>
      <c r="CF464" s="113"/>
      <c r="CG464" s="113"/>
      <c r="CH464" s="113"/>
      <c r="CI464" s="113"/>
      <c r="CJ464" s="113"/>
      <c r="CK464" s="113"/>
      <c r="CL464" s="113"/>
      <c r="CM464" s="113"/>
      <c r="CN464" s="113"/>
      <c r="CO464" s="113"/>
      <c r="CP464" s="113"/>
      <c r="CQ464" s="113"/>
      <c r="CR464" s="113"/>
      <c r="CS464" s="113"/>
      <c r="CT464" s="113"/>
      <c r="CU464" s="113"/>
      <c r="CV464" s="113"/>
      <c r="CW464" s="113"/>
      <c r="CX464" s="113"/>
      <c r="CY464" s="113"/>
    </row>
    <row r="465" spans="24:103" s="64" customFormat="1" ht="14" x14ac:dyDescent="0.15">
      <c r="X465" s="63"/>
      <c r="Y465" s="112"/>
      <c r="Z465" s="112"/>
      <c r="AA465" s="112"/>
      <c r="AB465" s="112"/>
      <c r="AC465" s="112"/>
      <c r="AD465" s="112"/>
      <c r="AE465" s="112"/>
      <c r="AF465" s="112"/>
      <c r="AG465" s="112"/>
      <c r="AH465" s="112"/>
      <c r="AI465" s="112"/>
      <c r="AJ465" s="112"/>
      <c r="AK465" s="112"/>
      <c r="AL465" s="113"/>
      <c r="AM465" s="113"/>
      <c r="AN465" s="113"/>
      <c r="AO465" s="113"/>
      <c r="AP465" s="113"/>
      <c r="AQ465" s="113"/>
      <c r="AR465" s="113"/>
      <c r="AS465" s="113"/>
      <c r="AT465" s="113"/>
      <c r="AU465" s="113"/>
      <c r="AV465" s="113"/>
      <c r="AW465" s="113"/>
      <c r="AX465" s="113"/>
      <c r="AY465" s="113"/>
      <c r="AZ465" s="113"/>
      <c r="BA465" s="113"/>
      <c r="BB465" s="113"/>
      <c r="BC465" s="113"/>
      <c r="BD465" s="113"/>
      <c r="BE465" s="113"/>
      <c r="BF465" s="113"/>
      <c r="BG465" s="113"/>
      <c r="BH465" s="113"/>
      <c r="BI465" s="113"/>
      <c r="BJ465" s="113"/>
      <c r="BK465" s="113"/>
      <c r="BL465" s="113"/>
      <c r="BM465" s="113"/>
      <c r="BN465" s="113"/>
      <c r="BO465" s="113"/>
      <c r="BP465" s="113"/>
      <c r="BQ465" s="113"/>
      <c r="BR465" s="113"/>
      <c r="BS465" s="113"/>
      <c r="BT465" s="113"/>
      <c r="BU465" s="113"/>
      <c r="BV465" s="113"/>
      <c r="BW465" s="113"/>
      <c r="BX465" s="113"/>
      <c r="BY465" s="113"/>
      <c r="BZ465" s="113"/>
      <c r="CA465" s="113"/>
      <c r="CB465" s="113"/>
      <c r="CC465" s="113"/>
      <c r="CD465" s="113"/>
      <c r="CE465" s="113"/>
      <c r="CF465" s="113"/>
      <c r="CG465" s="113"/>
      <c r="CH465" s="113"/>
      <c r="CI465" s="113"/>
      <c r="CJ465" s="113"/>
      <c r="CK465" s="113"/>
      <c r="CL465" s="113"/>
      <c r="CM465" s="113"/>
      <c r="CN465" s="113"/>
      <c r="CO465" s="113"/>
      <c r="CP465" s="113"/>
      <c r="CQ465" s="113"/>
      <c r="CR465" s="113"/>
      <c r="CS465" s="113"/>
      <c r="CT465" s="113"/>
      <c r="CU465" s="113"/>
      <c r="CV465" s="113"/>
      <c r="CW465" s="113"/>
      <c r="CX465" s="113"/>
      <c r="CY465" s="113"/>
    </row>
    <row r="466" spans="24:103" s="64" customFormat="1" ht="14" x14ac:dyDescent="0.15">
      <c r="X466" s="63"/>
      <c r="Y466" s="112"/>
      <c r="Z466" s="112"/>
      <c r="AA466" s="112"/>
      <c r="AB466" s="112"/>
      <c r="AC466" s="112"/>
      <c r="AD466" s="112"/>
      <c r="AE466" s="112"/>
      <c r="AF466" s="112"/>
      <c r="AG466" s="112"/>
      <c r="AH466" s="112"/>
      <c r="AI466" s="112"/>
      <c r="AJ466" s="112"/>
      <c r="AK466" s="112"/>
      <c r="AL466" s="113"/>
      <c r="AM466" s="113"/>
      <c r="AN466" s="113"/>
      <c r="AO466" s="113"/>
      <c r="AP466" s="113"/>
      <c r="AQ466" s="113"/>
      <c r="AR466" s="113"/>
      <c r="AS466" s="113"/>
      <c r="AT466" s="113"/>
      <c r="AU466" s="113"/>
      <c r="AV466" s="113"/>
      <c r="AW466" s="113"/>
      <c r="AX466" s="113"/>
      <c r="AY466" s="113"/>
      <c r="AZ466" s="113"/>
      <c r="BA466" s="113"/>
      <c r="BB466" s="113"/>
      <c r="BC466" s="113"/>
      <c r="BD466" s="113"/>
      <c r="BE466" s="113"/>
      <c r="BF466" s="113"/>
      <c r="BG466" s="113"/>
      <c r="BH466" s="113"/>
      <c r="BI466" s="113"/>
      <c r="BJ466" s="113"/>
      <c r="BK466" s="113"/>
      <c r="BL466" s="113"/>
      <c r="BM466" s="113"/>
      <c r="BN466" s="113"/>
      <c r="BO466" s="113"/>
      <c r="BP466" s="113"/>
      <c r="BQ466" s="113"/>
      <c r="BR466" s="113"/>
      <c r="BS466" s="113"/>
      <c r="BT466" s="113"/>
      <c r="BU466" s="113"/>
      <c r="BV466" s="113"/>
      <c r="BW466" s="113"/>
      <c r="BX466" s="113"/>
      <c r="BY466" s="113"/>
      <c r="BZ466" s="113"/>
      <c r="CA466" s="113"/>
      <c r="CB466" s="113"/>
      <c r="CC466" s="113"/>
      <c r="CD466" s="113"/>
      <c r="CE466" s="113"/>
      <c r="CF466" s="113"/>
      <c r="CG466" s="113"/>
      <c r="CH466" s="113"/>
      <c r="CI466" s="113"/>
      <c r="CJ466" s="113"/>
      <c r="CK466" s="113"/>
      <c r="CL466" s="113"/>
      <c r="CM466" s="113"/>
      <c r="CN466" s="113"/>
      <c r="CO466" s="113"/>
      <c r="CP466" s="113"/>
      <c r="CQ466" s="113"/>
      <c r="CR466" s="113"/>
      <c r="CS466" s="113"/>
      <c r="CT466" s="113"/>
      <c r="CU466" s="113"/>
      <c r="CV466" s="113"/>
      <c r="CW466" s="113"/>
      <c r="CX466" s="113"/>
      <c r="CY466" s="113"/>
    </row>
    <row r="467" spans="24:103" s="64" customFormat="1" ht="14" x14ac:dyDescent="0.15">
      <c r="X467" s="63"/>
      <c r="Y467" s="112"/>
      <c r="Z467" s="112"/>
      <c r="AA467" s="112"/>
      <c r="AB467" s="112"/>
      <c r="AC467" s="112"/>
      <c r="AD467" s="112"/>
      <c r="AE467" s="112"/>
      <c r="AF467" s="112"/>
      <c r="AG467" s="112"/>
      <c r="AH467" s="112"/>
      <c r="AI467" s="112"/>
      <c r="AJ467" s="112"/>
      <c r="AK467" s="112"/>
      <c r="AL467" s="113"/>
      <c r="AM467" s="113"/>
      <c r="AN467" s="113"/>
      <c r="AO467" s="113"/>
      <c r="AP467" s="113"/>
      <c r="AQ467" s="113"/>
      <c r="AR467" s="113"/>
      <c r="AS467" s="113"/>
      <c r="AT467" s="113"/>
      <c r="AU467" s="113"/>
      <c r="AV467" s="113"/>
      <c r="AW467" s="113"/>
      <c r="AX467" s="113"/>
      <c r="AY467" s="113"/>
      <c r="AZ467" s="113"/>
      <c r="BA467" s="113"/>
      <c r="BB467" s="113"/>
      <c r="BC467" s="113"/>
      <c r="BD467" s="113"/>
      <c r="BE467" s="113"/>
      <c r="BF467" s="113"/>
      <c r="BG467" s="113"/>
      <c r="BH467" s="113"/>
      <c r="BI467" s="113"/>
      <c r="BJ467" s="113"/>
      <c r="BK467" s="113"/>
      <c r="BL467" s="113"/>
      <c r="BM467" s="113"/>
      <c r="BN467" s="113"/>
      <c r="BO467" s="113"/>
      <c r="BP467" s="113"/>
      <c r="BQ467" s="113"/>
      <c r="BR467" s="113"/>
      <c r="BS467" s="113"/>
      <c r="BT467" s="113"/>
      <c r="BU467" s="113"/>
      <c r="BV467" s="113"/>
      <c r="BW467" s="113"/>
      <c r="BX467" s="113"/>
      <c r="BY467" s="113"/>
      <c r="BZ467" s="113"/>
      <c r="CA467" s="113"/>
      <c r="CB467" s="113"/>
      <c r="CC467" s="113"/>
      <c r="CD467" s="113"/>
      <c r="CE467" s="113"/>
      <c r="CF467" s="113"/>
      <c r="CG467" s="113"/>
      <c r="CH467" s="113"/>
      <c r="CI467" s="113"/>
      <c r="CJ467" s="113"/>
      <c r="CK467" s="113"/>
      <c r="CL467" s="113"/>
      <c r="CM467" s="113"/>
      <c r="CN467" s="113"/>
      <c r="CO467" s="113"/>
      <c r="CP467" s="113"/>
      <c r="CQ467" s="113"/>
      <c r="CR467" s="113"/>
      <c r="CS467" s="113"/>
      <c r="CT467" s="113"/>
      <c r="CU467" s="113"/>
      <c r="CV467" s="113"/>
      <c r="CW467" s="113"/>
      <c r="CX467" s="113"/>
      <c r="CY467" s="113"/>
    </row>
    <row r="468" spans="24:103" s="64" customFormat="1" ht="14" x14ac:dyDescent="0.15">
      <c r="X468" s="63"/>
      <c r="Y468" s="112"/>
      <c r="Z468" s="112"/>
      <c r="AA468" s="112"/>
      <c r="AB468" s="112"/>
      <c r="AC468" s="112"/>
      <c r="AD468" s="112"/>
      <c r="AE468" s="112"/>
      <c r="AF468" s="112"/>
      <c r="AG468" s="112"/>
      <c r="AH468" s="112"/>
      <c r="AI468" s="112"/>
      <c r="AJ468" s="112"/>
      <c r="AK468" s="112"/>
      <c r="AL468" s="113"/>
      <c r="AM468" s="113"/>
      <c r="AN468" s="113"/>
      <c r="AO468" s="113"/>
      <c r="AP468" s="113"/>
      <c r="AQ468" s="113"/>
      <c r="AR468" s="113"/>
      <c r="AS468" s="113"/>
      <c r="AT468" s="113"/>
      <c r="AU468" s="113"/>
      <c r="AV468" s="113"/>
      <c r="AW468" s="113"/>
      <c r="AX468" s="113"/>
      <c r="AY468" s="113"/>
      <c r="AZ468" s="113"/>
      <c r="BA468" s="113"/>
      <c r="BB468" s="113"/>
      <c r="BC468" s="113"/>
      <c r="BD468" s="113"/>
      <c r="BE468" s="113"/>
      <c r="BF468" s="113"/>
      <c r="BG468" s="113"/>
      <c r="BH468" s="113"/>
      <c r="BI468" s="113"/>
      <c r="BJ468" s="113"/>
      <c r="BK468" s="113"/>
      <c r="BL468" s="113"/>
      <c r="BM468" s="113"/>
      <c r="BN468" s="113"/>
      <c r="BO468" s="113"/>
      <c r="BP468" s="113"/>
      <c r="BQ468" s="113"/>
      <c r="BR468" s="113"/>
      <c r="BS468" s="113"/>
      <c r="BT468" s="113"/>
      <c r="BU468" s="113"/>
      <c r="BV468" s="113"/>
      <c r="BW468" s="113"/>
      <c r="BX468" s="113"/>
      <c r="BY468" s="113"/>
      <c r="BZ468" s="113"/>
      <c r="CA468" s="113"/>
      <c r="CB468" s="113"/>
      <c r="CC468" s="113"/>
      <c r="CD468" s="113"/>
      <c r="CE468" s="113"/>
      <c r="CF468" s="113"/>
      <c r="CG468" s="113"/>
      <c r="CH468" s="113"/>
      <c r="CI468" s="113"/>
      <c r="CJ468" s="113"/>
      <c r="CK468" s="113"/>
      <c r="CL468" s="113"/>
      <c r="CM468" s="113"/>
      <c r="CN468" s="113"/>
      <c r="CO468" s="113"/>
      <c r="CP468" s="113"/>
      <c r="CQ468" s="113"/>
      <c r="CR468" s="113"/>
      <c r="CS468" s="113"/>
      <c r="CT468" s="113"/>
      <c r="CU468" s="113"/>
      <c r="CV468" s="113"/>
      <c r="CW468" s="113"/>
      <c r="CX468" s="113"/>
      <c r="CY468" s="113"/>
    </row>
    <row r="469" spans="24:103" s="64" customFormat="1" ht="14" x14ac:dyDescent="0.15">
      <c r="X469" s="63"/>
      <c r="Y469" s="112"/>
      <c r="Z469" s="112"/>
      <c r="AA469" s="112"/>
      <c r="AB469" s="112"/>
      <c r="AC469" s="112"/>
      <c r="AD469" s="112"/>
      <c r="AE469" s="112"/>
      <c r="AF469" s="112"/>
      <c r="AG469" s="112"/>
      <c r="AH469" s="112"/>
      <c r="AI469" s="112"/>
      <c r="AJ469" s="112"/>
      <c r="AK469" s="112"/>
      <c r="AL469" s="113"/>
      <c r="AM469" s="113"/>
      <c r="AN469" s="113"/>
      <c r="AO469" s="113"/>
      <c r="AP469" s="113"/>
      <c r="AQ469" s="113"/>
      <c r="AR469" s="113"/>
      <c r="AS469" s="113"/>
      <c r="AT469" s="113"/>
      <c r="AU469" s="113"/>
      <c r="AV469" s="113"/>
      <c r="AW469" s="113"/>
      <c r="AX469" s="113"/>
      <c r="AY469" s="113"/>
      <c r="AZ469" s="113"/>
      <c r="BA469" s="113"/>
      <c r="BB469" s="113"/>
      <c r="BC469" s="113"/>
      <c r="BD469" s="113"/>
      <c r="BE469" s="113"/>
      <c r="BF469" s="113"/>
      <c r="BG469" s="113"/>
      <c r="BH469" s="113"/>
      <c r="BI469" s="113"/>
      <c r="BJ469" s="113"/>
      <c r="BK469" s="113"/>
      <c r="BL469" s="113"/>
      <c r="BM469" s="113"/>
      <c r="BN469" s="113"/>
      <c r="BO469" s="113"/>
      <c r="BP469" s="113"/>
      <c r="BQ469" s="113"/>
      <c r="BR469" s="113"/>
      <c r="BS469" s="113"/>
      <c r="BT469" s="113"/>
      <c r="BU469" s="113"/>
      <c r="BV469" s="113"/>
      <c r="BW469" s="113"/>
      <c r="BX469" s="113"/>
      <c r="BY469" s="113"/>
      <c r="BZ469" s="113"/>
      <c r="CA469" s="113"/>
      <c r="CB469" s="113"/>
      <c r="CC469" s="113"/>
      <c r="CD469" s="113"/>
      <c r="CE469" s="113"/>
      <c r="CF469" s="113"/>
      <c r="CG469" s="113"/>
      <c r="CH469" s="113"/>
      <c r="CI469" s="113"/>
      <c r="CJ469" s="113"/>
      <c r="CK469" s="113"/>
      <c r="CL469" s="113"/>
      <c r="CM469" s="113"/>
      <c r="CN469" s="113"/>
      <c r="CO469" s="113"/>
      <c r="CP469" s="113"/>
      <c r="CQ469" s="113"/>
      <c r="CR469" s="113"/>
      <c r="CS469" s="113"/>
      <c r="CT469" s="113"/>
      <c r="CU469" s="113"/>
      <c r="CV469" s="113"/>
      <c r="CW469" s="113"/>
      <c r="CX469" s="113"/>
      <c r="CY469" s="113"/>
    </row>
    <row r="470" spans="24:103" s="64" customFormat="1" ht="14" x14ac:dyDescent="0.15">
      <c r="X470" s="63"/>
      <c r="Y470" s="112"/>
      <c r="Z470" s="112"/>
      <c r="AA470" s="112"/>
      <c r="AB470" s="112"/>
      <c r="AC470" s="112"/>
      <c r="AD470" s="112"/>
      <c r="AE470" s="112"/>
      <c r="AF470" s="112"/>
      <c r="AG470" s="112"/>
      <c r="AH470" s="112"/>
      <c r="AI470" s="112"/>
      <c r="AJ470" s="112"/>
      <c r="AK470" s="112"/>
      <c r="AL470" s="113"/>
      <c r="AM470" s="113"/>
      <c r="AN470" s="113"/>
      <c r="AO470" s="113"/>
      <c r="AP470" s="113"/>
      <c r="AQ470" s="113"/>
      <c r="AR470" s="113"/>
      <c r="AS470" s="113"/>
      <c r="AT470" s="113"/>
      <c r="AU470" s="113"/>
      <c r="AV470" s="113"/>
      <c r="AW470" s="113"/>
      <c r="AX470" s="113"/>
      <c r="AY470" s="113"/>
      <c r="AZ470" s="113"/>
      <c r="BA470" s="113"/>
      <c r="BB470" s="113"/>
      <c r="BC470" s="113"/>
      <c r="BD470" s="113"/>
      <c r="BE470" s="113"/>
      <c r="BF470" s="113"/>
      <c r="BG470" s="113"/>
      <c r="BH470" s="113"/>
      <c r="BI470" s="113"/>
      <c r="BJ470" s="113"/>
      <c r="BK470" s="113"/>
      <c r="BL470" s="113"/>
      <c r="BM470" s="113"/>
      <c r="BN470" s="113"/>
      <c r="BO470" s="113"/>
      <c r="BP470" s="113"/>
      <c r="BQ470" s="113"/>
      <c r="BR470" s="113"/>
      <c r="BS470" s="113"/>
      <c r="BT470" s="113"/>
      <c r="BU470" s="113"/>
      <c r="BV470" s="113"/>
      <c r="BW470" s="113"/>
      <c r="BX470" s="113"/>
      <c r="BY470" s="113"/>
      <c r="BZ470" s="113"/>
      <c r="CA470" s="113"/>
      <c r="CB470" s="113"/>
      <c r="CC470" s="113"/>
      <c r="CD470" s="113"/>
      <c r="CE470" s="113"/>
      <c r="CF470" s="113"/>
      <c r="CG470" s="113"/>
      <c r="CH470" s="113"/>
      <c r="CI470" s="113"/>
      <c r="CJ470" s="113"/>
      <c r="CK470" s="113"/>
      <c r="CL470" s="113"/>
      <c r="CM470" s="113"/>
      <c r="CN470" s="113"/>
      <c r="CO470" s="113"/>
      <c r="CP470" s="113"/>
      <c r="CQ470" s="113"/>
      <c r="CR470" s="113"/>
      <c r="CS470" s="113"/>
      <c r="CT470" s="113"/>
      <c r="CU470" s="113"/>
      <c r="CV470" s="113"/>
      <c r="CW470" s="113"/>
      <c r="CX470" s="113"/>
      <c r="CY470" s="113"/>
    </row>
    <row r="471" spans="24:103" s="64" customFormat="1" ht="14" x14ac:dyDescent="0.15">
      <c r="X471" s="63"/>
      <c r="Y471" s="112"/>
      <c r="Z471" s="112"/>
      <c r="AA471" s="112"/>
      <c r="AB471" s="112"/>
      <c r="AC471" s="112"/>
      <c r="AD471" s="112"/>
      <c r="AE471" s="112"/>
      <c r="AF471" s="112"/>
      <c r="AG471" s="112"/>
      <c r="AH471" s="112"/>
      <c r="AI471" s="112"/>
      <c r="AJ471" s="112"/>
      <c r="AK471" s="112"/>
      <c r="AL471" s="113"/>
      <c r="AM471" s="113"/>
      <c r="AN471" s="113"/>
      <c r="AO471" s="113"/>
      <c r="AP471" s="113"/>
      <c r="AQ471" s="113"/>
      <c r="AR471" s="113"/>
      <c r="AS471" s="113"/>
      <c r="AT471" s="113"/>
      <c r="AU471" s="113"/>
      <c r="AV471" s="113"/>
      <c r="AW471" s="113"/>
      <c r="AX471" s="113"/>
      <c r="AY471" s="113"/>
      <c r="AZ471" s="113"/>
      <c r="BA471" s="113"/>
      <c r="BB471" s="113"/>
      <c r="BC471" s="113"/>
      <c r="BD471" s="113"/>
      <c r="BE471" s="113"/>
      <c r="BF471" s="113"/>
      <c r="BG471" s="113"/>
      <c r="BH471" s="113"/>
      <c r="BI471" s="113"/>
      <c r="BJ471" s="113"/>
      <c r="BK471" s="113"/>
      <c r="BL471" s="113"/>
      <c r="BM471" s="113"/>
      <c r="BN471" s="113"/>
      <c r="BO471" s="113"/>
      <c r="BP471" s="113"/>
      <c r="BQ471" s="113"/>
      <c r="BR471" s="113"/>
      <c r="BS471" s="113"/>
      <c r="BT471" s="113"/>
      <c r="BU471" s="113"/>
      <c r="BV471" s="113"/>
      <c r="BW471" s="113"/>
      <c r="BX471" s="113"/>
      <c r="BY471" s="113"/>
      <c r="BZ471" s="113"/>
      <c r="CA471" s="113"/>
      <c r="CB471" s="113"/>
      <c r="CC471" s="113"/>
      <c r="CD471" s="113"/>
      <c r="CE471" s="113"/>
      <c r="CF471" s="113"/>
      <c r="CG471" s="113"/>
      <c r="CH471" s="113"/>
      <c r="CI471" s="113"/>
      <c r="CJ471" s="113"/>
      <c r="CK471" s="113"/>
      <c r="CL471" s="113"/>
      <c r="CM471" s="113"/>
      <c r="CN471" s="113"/>
      <c r="CO471" s="113"/>
      <c r="CP471" s="113"/>
      <c r="CQ471" s="113"/>
      <c r="CR471" s="113"/>
      <c r="CS471" s="113"/>
      <c r="CT471" s="113"/>
      <c r="CU471" s="113"/>
      <c r="CV471" s="113"/>
      <c r="CW471" s="113"/>
      <c r="CX471" s="113"/>
      <c r="CY471" s="113"/>
    </row>
    <row r="472" spans="24:103" s="64" customFormat="1" ht="14" x14ac:dyDescent="0.15">
      <c r="X472" s="63"/>
      <c r="Y472" s="112"/>
      <c r="Z472" s="112"/>
      <c r="AA472" s="112"/>
      <c r="AB472" s="112"/>
      <c r="AC472" s="112"/>
      <c r="AD472" s="112"/>
      <c r="AE472" s="112"/>
      <c r="AF472" s="112"/>
      <c r="AG472" s="112"/>
      <c r="AH472" s="112"/>
      <c r="AI472" s="112"/>
      <c r="AJ472" s="112"/>
      <c r="AK472" s="112"/>
      <c r="AL472" s="113"/>
      <c r="AM472" s="113"/>
      <c r="AN472" s="113"/>
      <c r="AO472" s="113"/>
      <c r="AP472" s="113"/>
      <c r="AQ472" s="113"/>
      <c r="AR472" s="113"/>
      <c r="AS472" s="113"/>
      <c r="AT472" s="113"/>
      <c r="AU472" s="113"/>
      <c r="AV472" s="113"/>
      <c r="AW472" s="113"/>
      <c r="AX472" s="113"/>
      <c r="AY472" s="113"/>
      <c r="AZ472" s="113"/>
      <c r="BA472" s="113"/>
      <c r="BB472" s="113"/>
      <c r="BC472" s="113"/>
      <c r="BD472" s="113"/>
      <c r="BE472" s="113"/>
      <c r="BF472" s="113"/>
      <c r="BG472" s="113"/>
      <c r="BH472" s="113"/>
      <c r="BI472" s="113"/>
      <c r="BJ472" s="113"/>
      <c r="BK472" s="113"/>
      <c r="BL472" s="113"/>
      <c r="BM472" s="113"/>
      <c r="BN472" s="113"/>
      <c r="BO472" s="113"/>
      <c r="BP472" s="113"/>
      <c r="BQ472" s="113"/>
      <c r="BR472" s="113"/>
      <c r="BS472" s="113"/>
      <c r="BT472" s="113"/>
      <c r="BU472" s="113"/>
      <c r="BV472" s="113"/>
      <c r="BW472" s="113"/>
      <c r="BX472" s="113"/>
      <c r="BY472" s="113"/>
      <c r="BZ472" s="113"/>
      <c r="CA472" s="113"/>
      <c r="CB472" s="113"/>
      <c r="CC472" s="113"/>
      <c r="CD472" s="113"/>
      <c r="CE472" s="113"/>
      <c r="CF472" s="113"/>
      <c r="CG472" s="113"/>
      <c r="CH472" s="113"/>
      <c r="CI472" s="113"/>
      <c r="CJ472" s="113"/>
      <c r="CK472" s="113"/>
      <c r="CL472" s="113"/>
      <c r="CM472" s="113"/>
      <c r="CN472" s="113"/>
      <c r="CO472" s="113"/>
      <c r="CP472" s="113"/>
      <c r="CQ472" s="113"/>
      <c r="CR472" s="113"/>
      <c r="CS472" s="113"/>
      <c r="CT472" s="113"/>
      <c r="CU472" s="113"/>
      <c r="CV472" s="113"/>
      <c r="CW472" s="113"/>
      <c r="CX472" s="113"/>
      <c r="CY472" s="113"/>
    </row>
    <row r="473" spans="24:103" s="64" customFormat="1" ht="14" x14ac:dyDescent="0.15">
      <c r="X473" s="63"/>
      <c r="Y473" s="112"/>
      <c r="Z473" s="112"/>
      <c r="AA473" s="112"/>
      <c r="AB473" s="112"/>
      <c r="AC473" s="112"/>
      <c r="AD473" s="112"/>
      <c r="AE473" s="112"/>
      <c r="AF473" s="112"/>
      <c r="AG473" s="112"/>
      <c r="AH473" s="112"/>
      <c r="AI473" s="112"/>
      <c r="AJ473" s="112"/>
      <c r="AK473" s="112"/>
      <c r="AL473" s="113"/>
      <c r="AM473" s="113"/>
      <c r="AN473" s="113"/>
      <c r="AO473" s="113"/>
      <c r="AP473" s="113"/>
      <c r="AQ473" s="113"/>
      <c r="AR473" s="113"/>
      <c r="AS473" s="113"/>
      <c r="AT473" s="113"/>
      <c r="AU473" s="113"/>
      <c r="AV473" s="113"/>
      <c r="AW473" s="113"/>
      <c r="AX473" s="113"/>
      <c r="AY473" s="113"/>
      <c r="AZ473" s="113"/>
      <c r="BA473" s="113"/>
      <c r="BB473" s="113"/>
      <c r="BC473" s="113"/>
      <c r="BD473" s="113"/>
      <c r="BE473" s="113"/>
      <c r="BF473" s="113"/>
      <c r="BG473" s="113"/>
      <c r="BH473" s="113"/>
      <c r="BI473" s="113"/>
      <c r="BJ473" s="113"/>
      <c r="BK473" s="113"/>
      <c r="BL473" s="113"/>
      <c r="BM473" s="113"/>
      <c r="BN473" s="113"/>
      <c r="BO473" s="113"/>
      <c r="BP473" s="113"/>
      <c r="BQ473" s="113"/>
      <c r="BR473" s="113"/>
      <c r="BS473" s="113"/>
      <c r="BT473" s="113"/>
      <c r="BU473" s="113"/>
      <c r="BV473" s="113"/>
      <c r="BW473" s="113"/>
      <c r="BX473" s="113"/>
      <c r="BY473" s="113"/>
      <c r="BZ473" s="113"/>
      <c r="CA473" s="113"/>
      <c r="CB473" s="113"/>
      <c r="CC473" s="113"/>
      <c r="CD473" s="113"/>
      <c r="CE473" s="113"/>
      <c r="CF473" s="113"/>
      <c r="CG473" s="113"/>
      <c r="CH473" s="113"/>
      <c r="CI473" s="113"/>
      <c r="CJ473" s="113"/>
      <c r="CK473" s="113"/>
      <c r="CL473" s="113"/>
      <c r="CM473" s="113"/>
      <c r="CN473" s="113"/>
      <c r="CO473" s="113"/>
      <c r="CP473" s="113"/>
      <c r="CQ473" s="113"/>
      <c r="CR473" s="113"/>
      <c r="CS473" s="113"/>
      <c r="CT473" s="113"/>
      <c r="CU473" s="113"/>
      <c r="CV473" s="113"/>
      <c r="CW473" s="113"/>
      <c r="CX473" s="113"/>
      <c r="CY473" s="113"/>
    </row>
    <row r="474" spans="24:103" s="64" customFormat="1" ht="14" x14ac:dyDescent="0.15">
      <c r="X474" s="63"/>
      <c r="Y474" s="112"/>
      <c r="Z474" s="112"/>
      <c r="AA474" s="112"/>
      <c r="AB474" s="112"/>
      <c r="AC474" s="112"/>
      <c r="AD474" s="112"/>
      <c r="AE474" s="112"/>
      <c r="AF474" s="112"/>
      <c r="AG474" s="112"/>
      <c r="AH474" s="112"/>
      <c r="AI474" s="112"/>
      <c r="AJ474" s="112"/>
      <c r="AK474" s="112"/>
      <c r="AL474" s="113"/>
      <c r="AM474" s="113"/>
      <c r="AN474" s="113"/>
      <c r="AO474" s="113"/>
      <c r="AP474" s="113"/>
      <c r="AQ474" s="113"/>
      <c r="AR474" s="113"/>
      <c r="AS474" s="113"/>
      <c r="AT474" s="113"/>
      <c r="AU474" s="113"/>
      <c r="AV474" s="113"/>
      <c r="AW474" s="113"/>
      <c r="AX474" s="113"/>
      <c r="AY474" s="113"/>
      <c r="AZ474" s="113"/>
      <c r="BA474" s="113"/>
      <c r="BB474" s="113"/>
      <c r="BC474" s="113"/>
      <c r="BD474" s="113"/>
      <c r="BE474" s="113"/>
      <c r="BF474" s="113"/>
      <c r="BG474" s="113"/>
      <c r="BH474" s="113"/>
      <c r="BI474" s="113"/>
      <c r="BJ474" s="113"/>
      <c r="BK474" s="113"/>
      <c r="BL474" s="113"/>
      <c r="BM474" s="113"/>
      <c r="BN474" s="113"/>
      <c r="BO474" s="113"/>
      <c r="BP474" s="113"/>
      <c r="BQ474" s="113"/>
      <c r="BR474" s="113"/>
      <c r="BS474" s="113"/>
      <c r="BT474" s="113"/>
      <c r="BU474" s="113"/>
      <c r="BV474" s="113"/>
      <c r="BW474" s="113"/>
      <c r="BX474" s="113"/>
      <c r="BY474" s="113"/>
      <c r="BZ474" s="113"/>
      <c r="CA474" s="113"/>
      <c r="CB474" s="113"/>
      <c r="CC474" s="113"/>
      <c r="CD474" s="113"/>
      <c r="CE474" s="113"/>
      <c r="CF474" s="113"/>
      <c r="CG474" s="113"/>
      <c r="CH474" s="113"/>
      <c r="CI474" s="113"/>
      <c r="CJ474" s="113"/>
      <c r="CK474" s="113"/>
      <c r="CL474" s="113"/>
      <c r="CM474" s="113"/>
      <c r="CN474" s="113"/>
      <c r="CO474" s="113"/>
      <c r="CP474" s="113"/>
      <c r="CQ474" s="113"/>
      <c r="CR474" s="113"/>
      <c r="CS474" s="113"/>
      <c r="CT474" s="113"/>
      <c r="CU474" s="113"/>
      <c r="CV474" s="113"/>
      <c r="CW474" s="113"/>
      <c r="CX474" s="113"/>
      <c r="CY474" s="113"/>
    </row>
    <row r="475" spans="24:103" s="64" customFormat="1" ht="14" x14ac:dyDescent="0.15">
      <c r="X475" s="63"/>
      <c r="Y475" s="112"/>
      <c r="Z475" s="112"/>
      <c r="AA475" s="112"/>
      <c r="AB475" s="112"/>
      <c r="AC475" s="112"/>
      <c r="AD475" s="112"/>
      <c r="AE475" s="112"/>
      <c r="AF475" s="112"/>
      <c r="AG475" s="112"/>
      <c r="AH475" s="112"/>
      <c r="AI475" s="112"/>
      <c r="AJ475" s="112"/>
      <c r="AK475" s="112"/>
      <c r="AL475" s="113"/>
      <c r="AM475" s="113"/>
      <c r="AN475" s="113"/>
      <c r="AO475" s="113"/>
      <c r="AP475" s="113"/>
      <c r="AQ475" s="113"/>
      <c r="AR475" s="113"/>
      <c r="AS475" s="113"/>
      <c r="AT475" s="113"/>
      <c r="AU475" s="113"/>
      <c r="AV475" s="113"/>
      <c r="AW475" s="113"/>
      <c r="AX475" s="113"/>
      <c r="AY475" s="113"/>
      <c r="AZ475" s="113"/>
      <c r="BA475" s="113"/>
      <c r="BB475" s="113"/>
      <c r="BC475" s="113"/>
      <c r="BD475" s="113"/>
      <c r="BE475" s="113"/>
      <c r="BF475" s="113"/>
      <c r="BG475" s="113"/>
      <c r="BH475" s="113"/>
      <c r="BI475" s="113"/>
      <c r="BJ475" s="113"/>
      <c r="BK475" s="113"/>
      <c r="BL475" s="113"/>
      <c r="BM475" s="113"/>
      <c r="BN475" s="113"/>
      <c r="BO475" s="113"/>
      <c r="BP475" s="113"/>
      <c r="BQ475" s="113"/>
      <c r="BR475" s="113"/>
      <c r="BS475" s="113"/>
      <c r="BT475" s="113"/>
      <c r="BU475" s="113"/>
      <c r="BV475" s="113"/>
      <c r="BW475" s="113"/>
      <c r="BX475" s="113"/>
      <c r="BY475" s="113"/>
      <c r="BZ475" s="113"/>
      <c r="CA475" s="113"/>
      <c r="CB475" s="113"/>
      <c r="CC475" s="113"/>
      <c r="CD475" s="113"/>
      <c r="CE475" s="113"/>
      <c r="CF475" s="113"/>
      <c r="CG475" s="113"/>
      <c r="CH475" s="113"/>
      <c r="CI475" s="113"/>
      <c r="CJ475" s="113"/>
      <c r="CK475" s="113"/>
      <c r="CL475" s="113"/>
      <c r="CM475" s="113"/>
      <c r="CN475" s="113"/>
      <c r="CO475" s="113"/>
      <c r="CP475" s="113"/>
      <c r="CQ475" s="113"/>
      <c r="CR475" s="113"/>
      <c r="CS475" s="113"/>
      <c r="CT475" s="113"/>
      <c r="CU475" s="113"/>
      <c r="CV475" s="113"/>
      <c r="CW475" s="113"/>
      <c r="CX475" s="113"/>
      <c r="CY475" s="113"/>
    </row>
    <row r="476" spans="24:103" s="64" customFormat="1" ht="14" x14ac:dyDescent="0.15">
      <c r="X476" s="63"/>
      <c r="Y476" s="112"/>
      <c r="Z476" s="112"/>
      <c r="AA476" s="112"/>
      <c r="AB476" s="112"/>
      <c r="AC476" s="112"/>
      <c r="AD476" s="112"/>
      <c r="AE476" s="112"/>
      <c r="AF476" s="112"/>
      <c r="AG476" s="112"/>
      <c r="AH476" s="112"/>
      <c r="AI476" s="112"/>
      <c r="AJ476" s="112"/>
      <c r="AK476" s="112"/>
      <c r="AL476" s="113"/>
      <c r="AM476" s="113"/>
      <c r="AN476" s="113"/>
      <c r="AO476" s="113"/>
      <c r="AP476" s="113"/>
      <c r="AQ476" s="113"/>
      <c r="AR476" s="113"/>
      <c r="AS476" s="113"/>
      <c r="AT476" s="113"/>
      <c r="AU476" s="113"/>
      <c r="AV476" s="113"/>
      <c r="AW476" s="113"/>
      <c r="AX476" s="113"/>
      <c r="AY476" s="113"/>
      <c r="AZ476" s="113"/>
      <c r="BA476" s="113"/>
      <c r="BB476" s="113"/>
      <c r="BC476" s="113"/>
      <c r="BD476" s="113"/>
      <c r="BE476" s="113"/>
      <c r="BF476" s="113"/>
      <c r="BG476" s="113"/>
      <c r="BH476" s="113"/>
      <c r="BI476" s="113"/>
      <c r="BJ476" s="113"/>
      <c r="BK476" s="113"/>
      <c r="BL476" s="113"/>
      <c r="BM476" s="113"/>
      <c r="BN476" s="113"/>
      <c r="BO476" s="113"/>
      <c r="BP476" s="113"/>
      <c r="BQ476" s="113"/>
      <c r="BR476" s="113"/>
      <c r="BS476" s="113"/>
      <c r="BT476" s="113"/>
      <c r="BU476" s="113"/>
      <c r="BV476" s="113"/>
      <c r="BW476" s="113"/>
      <c r="BX476" s="113"/>
      <c r="BY476" s="113"/>
      <c r="BZ476" s="113"/>
      <c r="CA476" s="113"/>
      <c r="CB476" s="113"/>
      <c r="CC476" s="113"/>
      <c r="CD476" s="113"/>
      <c r="CE476" s="113"/>
      <c r="CF476" s="113"/>
      <c r="CG476" s="113"/>
      <c r="CH476" s="113"/>
      <c r="CI476" s="113"/>
      <c r="CJ476" s="113"/>
      <c r="CK476" s="113"/>
      <c r="CL476" s="113"/>
      <c r="CM476" s="113"/>
      <c r="CN476" s="113"/>
      <c r="CO476" s="113"/>
      <c r="CP476" s="113"/>
      <c r="CQ476" s="113"/>
      <c r="CR476" s="113"/>
      <c r="CS476" s="113"/>
      <c r="CT476" s="113"/>
      <c r="CU476" s="113"/>
      <c r="CV476" s="113"/>
      <c r="CW476" s="113"/>
      <c r="CX476" s="113"/>
      <c r="CY476" s="113"/>
    </row>
    <row r="477" spans="24:103" s="64" customFormat="1" ht="14" x14ac:dyDescent="0.15">
      <c r="X477" s="63"/>
      <c r="Y477" s="112"/>
      <c r="Z477" s="112"/>
      <c r="AA477" s="112"/>
      <c r="AB477" s="112"/>
      <c r="AC477" s="112"/>
      <c r="AD477" s="112"/>
      <c r="AE477" s="112"/>
      <c r="AF477" s="112"/>
      <c r="AG477" s="112"/>
      <c r="AH477" s="112"/>
      <c r="AI477" s="112"/>
      <c r="AJ477" s="112"/>
      <c r="AK477" s="112"/>
      <c r="AL477" s="113"/>
      <c r="AM477" s="113"/>
      <c r="AN477" s="113"/>
      <c r="AO477" s="113"/>
      <c r="AP477" s="113"/>
      <c r="AQ477" s="113"/>
      <c r="AR477" s="113"/>
      <c r="AS477" s="113"/>
      <c r="AT477" s="113"/>
      <c r="AU477" s="113"/>
      <c r="AV477" s="113"/>
      <c r="AW477" s="113"/>
      <c r="AX477" s="113"/>
      <c r="AY477" s="113"/>
      <c r="AZ477" s="113"/>
      <c r="BA477" s="113"/>
      <c r="BB477" s="113"/>
      <c r="BC477" s="113"/>
      <c r="BD477" s="113"/>
      <c r="BE477" s="113"/>
      <c r="BF477" s="113"/>
      <c r="BG477" s="113"/>
      <c r="BH477" s="113"/>
      <c r="BI477" s="113"/>
      <c r="BJ477" s="113"/>
      <c r="BK477" s="113"/>
      <c r="BL477" s="113"/>
      <c r="BM477" s="113"/>
      <c r="BN477" s="113"/>
      <c r="BO477" s="113"/>
      <c r="BP477" s="113"/>
      <c r="BQ477" s="113"/>
      <c r="BR477" s="113"/>
      <c r="BS477" s="113"/>
      <c r="BT477" s="113"/>
      <c r="BU477" s="113"/>
      <c r="BV477" s="113"/>
      <c r="BW477" s="113"/>
      <c r="BX477" s="113"/>
      <c r="BY477" s="113"/>
      <c r="BZ477" s="113"/>
      <c r="CA477" s="113"/>
      <c r="CB477" s="113"/>
      <c r="CC477" s="113"/>
      <c r="CD477" s="113"/>
      <c r="CE477" s="113"/>
      <c r="CF477" s="113"/>
      <c r="CG477" s="113"/>
      <c r="CH477" s="113"/>
      <c r="CI477" s="113"/>
      <c r="CJ477" s="113"/>
      <c r="CK477" s="113"/>
      <c r="CL477" s="113"/>
      <c r="CM477" s="113"/>
      <c r="CN477" s="113"/>
      <c r="CO477" s="113"/>
      <c r="CP477" s="113"/>
      <c r="CQ477" s="113"/>
      <c r="CR477" s="113"/>
      <c r="CS477" s="113"/>
      <c r="CT477" s="113"/>
      <c r="CU477" s="113"/>
      <c r="CV477" s="113"/>
      <c r="CW477" s="113"/>
      <c r="CX477" s="113"/>
      <c r="CY477" s="113"/>
    </row>
    <row r="478" spans="24:103" s="64" customFormat="1" ht="14" x14ac:dyDescent="0.15">
      <c r="X478" s="63"/>
      <c r="Y478" s="112"/>
      <c r="Z478" s="112"/>
      <c r="AA478" s="112"/>
      <c r="AB478" s="112"/>
      <c r="AC478" s="112"/>
      <c r="AD478" s="112"/>
      <c r="AE478" s="112"/>
      <c r="AF478" s="112"/>
      <c r="AG478" s="112"/>
      <c r="AH478" s="112"/>
      <c r="AI478" s="112"/>
      <c r="AJ478" s="112"/>
      <c r="AK478" s="112"/>
      <c r="AL478" s="113"/>
      <c r="AM478" s="113"/>
      <c r="AN478" s="113"/>
      <c r="AO478" s="113"/>
      <c r="AP478" s="113"/>
      <c r="AQ478" s="113"/>
      <c r="AR478" s="113"/>
      <c r="AS478" s="113"/>
      <c r="AT478" s="113"/>
      <c r="AU478" s="113"/>
      <c r="AV478" s="113"/>
      <c r="AW478" s="113"/>
      <c r="AX478" s="113"/>
      <c r="AY478" s="113"/>
      <c r="AZ478" s="113"/>
      <c r="BA478" s="113"/>
      <c r="BB478" s="113"/>
      <c r="BC478" s="113"/>
      <c r="BD478" s="113"/>
      <c r="BE478" s="113"/>
      <c r="BF478" s="113"/>
      <c r="BG478" s="113"/>
      <c r="BH478" s="113"/>
      <c r="BI478" s="113"/>
      <c r="BJ478" s="113"/>
      <c r="BK478" s="113"/>
      <c r="BL478" s="113"/>
      <c r="BM478" s="113"/>
      <c r="BN478" s="113"/>
      <c r="BO478" s="113"/>
      <c r="BP478" s="113"/>
      <c r="BQ478" s="113"/>
      <c r="BR478" s="113"/>
      <c r="BS478" s="113"/>
      <c r="BT478" s="113"/>
      <c r="BU478" s="113"/>
      <c r="BV478" s="113"/>
      <c r="BW478" s="113"/>
      <c r="BX478" s="113"/>
      <c r="BY478" s="113"/>
      <c r="BZ478" s="113"/>
      <c r="CA478" s="113"/>
      <c r="CB478" s="113"/>
      <c r="CC478" s="113"/>
      <c r="CD478" s="113"/>
      <c r="CE478" s="113"/>
      <c r="CF478" s="113"/>
      <c r="CG478" s="113"/>
      <c r="CH478" s="113"/>
      <c r="CI478" s="113"/>
      <c r="CJ478" s="113"/>
      <c r="CK478" s="113"/>
      <c r="CL478" s="113"/>
      <c r="CM478" s="113"/>
      <c r="CN478" s="113"/>
      <c r="CO478" s="113"/>
      <c r="CP478" s="113"/>
      <c r="CQ478" s="113"/>
      <c r="CR478" s="113"/>
      <c r="CS478" s="113"/>
      <c r="CT478" s="113"/>
      <c r="CU478" s="113"/>
      <c r="CV478" s="113"/>
      <c r="CW478" s="113"/>
      <c r="CX478" s="113"/>
      <c r="CY478" s="113"/>
    </row>
    <row r="479" spans="24:103" s="64" customFormat="1" ht="14" x14ac:dyDescent="0.15">
      <c r="X479" s="63"/>
      <c r="Y479" s="112"/>
      <c r="Z479" s="112"/>
      <c r="AA479" s="112"/>
      <c r="AB479" s="112"/>
      <c r="AC479" s="112"/>
      <c r="AD479" s="112"/>
      <c r="AE479" s="112"/>
      <c r="AF479" s="112"/>
      <c r="AG479" s="112"/>
      <c r="AH479" s="112"/>
      <c r="AI479" s="112"/>
      <c r="AJ479" s="112"/>
      <c r="AK479" s="112"/>
      <c r="AL479" s="113"/>
      <c r="AM479" s="113"/>
      <c r="AN479" s="113"/>
      <c r="AO479" s="113"/>
      <c r="AP479" s="113"/>
      <c r="AQ479" s="113"/>
      <c r="AR479" s="113"/>
      <c r="AS479" s="113"/>
      <c r="AT479" s="113"/>
      <c r="AU479" s="113"/>
      <c r="AV479" s="113"/>
      <c r="AW479" s="113"/>
      <c r="AX479" s="113"/>
      <c r="AY479" s="113"/>
      <c r="AZ479" s="113"/>
      <c r="BA479" s="113"/>
      <c r="BB479" s="113"/>
      <c r="BC479" s="113"/>
      <c r="BD479" s="113"/>
      <c r="BE479" s="113"/>
      <c r="BF479" s="113"/>
      <c r="BG479" s="113"/>
      <c r="BH479" s="113"/>
      <c r="BI479" s="113"/>
      <c r="BJ479" s="113"/>
      <c r="BK479" s="113"/>
      <c r="BL479" s="113"/>
      <c r="BM479" s="113"/>
      <c r="BN479" s="113"/>
      <c r="BO479" s="113"/>
      <c r="BP479" s="113"/>
      <c r="BQ479" s="113"/>
      <c r="BR479" s="113"/>
      <c r="BS479" s="113"/>
      <c r="BT479" s="113"/>
      <c r="BU479" s="113"/>
      <c r="BV479" s="113"/>
      <c r="BW479" s="113"/>
      <c r="BX479" s="113"/>
      <c r="BY479" s="113"/>
      <c r="BZ479" s="113"/>
      <c r="CA479" s="113"/>
      <c r="CB479" s="113"/>
      <c r="CC479" s="113"/>
      <c r="CD479" s="113"/>
      <c r="CE479" s="113"/>
      <c r="CF479" s="113"/>
      <c r="CG479" s="113"/>
      <c r="CH479" s="113"/>
      <c r="CI479" s="113"/>
      <c r="CJ479" s="113"/>
      <c r="CK479" s="113"/>
      <c r="CL479" s="113"/>
      <c r="CM479" s="113"/>
      <c r="CN479" s="113"/>
      <c r="CO479" s="113"/>
      <c r="CP479" s="113"/>
      <c r="CQ479" s="113"/>
      <c r="CR479" s="113"/>
      <c r="CS479" s="113"/>
      <c r="CT479" s="113"/>
      <c r="CU479" s="113"/>
      <c r="CV479" s="113"/>
      <c r="CW479" s="113"/>
      <c r="CX479" s="113"/>
      <c r="CY479" s="113"/>
    </row>
    <row r="480" spans="24:103" s="64" customFormat="1" ht="14" x14ac:dyDescent="0.15">
      <c r="X480" s="63"/>
      <c r="Y480" s="112"/>
      <c r="Z480" s="112"/>
      <c r="AA480" s="112"/>
      <c r="AB480" s="112"/>
      <c r="AC480" s="112"/>
      <c r="AD480" s="112"/>
      <c r="AE480" s="112"/>
      <c r="AF480" s="112"/>
      <c r="AG480" s="112"/>
      <c r="AH480" s="112"/>
      <c r="AI480" s="112"/>
      <c r="AJ480" s="112"/>
      <c r="AK480" s="112"/>
      <c r="AL480" s="113"/>
      <c r="AM480" s="113"/>
      <c r="AN480" s="113"/>
      <c r="AO480" s="113"/>
      <c r="AP480" s="113"/>
      <c r="AQ480" s="113"/>
      <c r="AR480" s="113"/>
      <c r="AS480" s="113"/>
      <c r="AT480" s="113"/>
      <c r="AU480" s="113"/>
      <c r="AV480" s="113"/>
      <c r="AW480" s="113"/>
      <c r="AX480" s="113"/>
      <c r="AY480" s="113"/>
      <c r="AZ480" s="113"/>
      <c r="BA480" s="113"/>
      <c r="BB480" s="113"/>
      <c r="BC480" s="113"/>
      <c r="BD480" s="113"/>
      <c r="BE480" s="113"/>
      <c r="BF480" s="113"/>
      <c r="BG480" s="113"/>
      <c r="BH480" s="113"/>
      <c r="BI480" s="113"/>
      <c r="BJ480" s="113"/>
      <c r="BK480" s="113"/>
      <c r="BL480" s="113"/>
      <c r="BM480" s="113"/>
      <c r="BN480" s="113"/>
      <c r="BO480" s="113"/>
      <c r="BP480" s="113"/>
      <c r="BQ480" s="113"/>
      <c r="BR480" s="113"/>
      <c r="BS480" s="113"/>
      <c r="BT480" s="113"/>
      <c r="BU480" s="113"/>
      <c r="BV480" s="113"/>
      <c r="BW480" s="113"/>
      <c r="BX480" s="113"/>
      <c r="BY480" s="113"/>
      <c r="BZ480" s="113"/>
      <c r="CA480" s="113"/>
      <c r="CB480" s="113"/>
      <c r="CC480" s="113"/>
      <c r="CD480" s="113"/>
      <c r="CE480" s="113"/>
      <c r="CF480" s="113"/>
      <c r="CG480" s="113"/>
      <c r="CH480" s="113"/>
      <c r="CI480" s="113"/>
      <c r="CJ480" s="113"/>
      <c r="CK480" s="113"/>
      <c r="CL480" s="113"/>
      <c r="CM480" s="113"/>
      <c r="CN480" s="113"/>
      <c r="CO480" s="113"/>
      <c r="CP480" s="113"/>
      <c r="CQ480" s="113"/>
      <c r="CR480" s="113"/>
      <c r="CS480" s="113"/>
      <c r="CT480" s="113"/>
      <c r="CU480" s="113"/>
      <c r="CV480" s="113"/>
      <c r="CW480" s="113"/>
      <c r="CX480" s="113"/>
      <c r="CY480" s="113"/>
    </row>
    <row r="481" spans="24:103" s="64" customFormat="1" ht="14" x14ac:dyDescent="0.15">
      <c r="X481" s="63"/>
      <c r="Y481" s="112"/>
      <c r="Z481" s="112"/>
      <c r="AA481" s="112"/>
      <c r="AB481" s="112"/>
      <c r="AC481" s="112"/>
      <c r="AD481" s="112"/>
      <c r="AE481" s="112"/>
      <c r="AF481" s="112"/>
      <c r="AG481" s="112"/>
      <c r="AH481" s="112"/>
      <c r="AI481" s="112"/>
      <c r="AJ481" s="112"/>
      <c r="AK481" s="112"/>
      <c r="AL481" s="113"/>
      <c r="AM481" s="113"/>
      <c r="AN481" s="113"/>
      <c r="AO481" s="113"/>
      <c r="AP481" s="113"/>
      <c r="AQ481" s="113"/>
      <c r="AR481" s="113"/>
      <c r="AS481" s="113"/>
      <c r="AT481" s="113"/>
      <c r="AU481" s="113"/>
      <c r="AV481" s="113"/>
      <c r="AW481" s="113"/>
      <c r="AX481" s="113"/>
      <c r="AY481" s="113"/>
      <c r="AZ481" s="113"/>
      <c r="BA481" s="113"/>
      <c r="BB481" s="113"/>
      <c r="BC481" s="113"/>
      <c r="BD481" s="113"/>
      <c r="BE481" s="113"/>
      <c r="BF481" s="113"/>
      <c r="BG481" s="113"/>
      <c r="BH481" s="113"/>
      <c r="BI481" s="113"/>
      <c r="BJ481" s="113"/>
      <c r="BK481" s="113"/>
      <c r="BL481" s="113"/>
      <c r="BM481" s="113"/>
      <c r="BN481" s="113"/>
      <c r="BO481" s="113"/>
      <c r="BP481" s="113"/>
      <c r="BQ481" s="113"/>
      <c r="BR481" s="113"/>
      <c r="BS481" s="113"/>
      <c r="BT481" s="113"/>
      <c r="BU481" s="113"/>
      <c r="BV481" s="113"/>
      <c r="BW481" s="113"/>
      <c r="BX481" s="113"/>
      <c r="BY481" s="113"/>
      <c r="BZ481" s="113"/>
      <c r="CA481" s="113"/>
      <c r="CB481" s="113"/>
      <c r="CC481" s="113"/>
      <c r="CD481" s="113"/>
      <c r="CE481" s="113"/>
      <c r="CF481" s="113"/>
      <c r="CG481" s="113"/>
      <c r="CH481" s="113"/>
      <c r="CI481" s="113"/>
      <c r="CJ481" s="113"/>
      <c r="CK481" s="113"/>
      <c r="CL481" s="113"/>
      <c r="CM481" s="113"/>
      <c r="CN481" s="113"/>
      <c r="CO481" s="113"/>
      <c r="CP481" s="113"/>
      <c r="CQ481" s="113"/>
      <c r="CR481" s="113"/>
      <c r="CS481" s="113"/>
      <c r="CT481" s="113"/>
      <c r="CU481" s="113"/>
      <c r="CV481" s="113"/>
      <c r="CW481" s="113"/>
      <c r="CX481" s="113"/>
      <c r="CY481" s="113"/>
    </row>
    <row r="482" spans="24:103" s="64" customFormat="1" ht="14" x14ac:dyDescent="0.15">
      <c r="X482" s="63"/>
      <c r="Y482" s="112"/>
      <c r="Z482" s="112"/>
      <c r="AA482" s="112"/>
      <c r="AB482" s="112"/>
      <c r="AC482" s="112"/>
      <c r="AD482" s="112"/>
      <c r="AE482" s="112"/>
      <c r="AF482" s="112"/>
      <c r="AG482" s="112"/>
      <c r="AH482" s="112"/>
      <c r="AI482" s="112"/>
      <c r="AJ482" s="112"/>
      <c r="AK482" s="112"/>
      <c r="AL482" s="113"/>
      <c r="AM482" s="113"/>
      <c r="AN482" s="113"/>
      <c r="AO482" s="113"/>
      <c r="AP482" s="113"/>
      <c r="AQ482" s="113"/>
      <c r="AR482" s="113"/>
      <c r="AS482" s="113"/>
      <c r="AT482" s="113"/>
      <c r="AU482" s="113"/>
      <c r="AV482" s="113"/>
      <c r="AW482" s="113"/>
      <c r="AX482" s="113"/>
      <c r="AY482" s="113"/>
      <c r="AZ482" s="113"/>
      <c r="BA482" s="113"/>
      <c r="BB482" s="113"/>
      <c r="BC482" s="113"/>
      <c r="BD482" s="113"/>
      <c r="BE482" s="113"/>
      <c r="BF482" s="113"/>
      <c r="BG482" s="113"/>
      <c r="BH482" s="113"/>
      <c r="BI482" s="113"/>
      <c r="BJ482" s="113"/>
      <c r="BK482" s="113"/>
      <c r="BL482" s="113"/>
      <c r="BM482" s="113"/>
      <c r="BN482" s="113"/>
      <c r="BO482" s="113"/>
      <c r="BP482" s="113"/>
      <c r="BQ482" s="113"/>
      <c r="BR482" s="113"/>
      <c r="BS482" s="113"/>
      <c r="BT482" s="113"/>
      <c r="BU482" s="113"/>
      <c r="BV482" s="113"/>
      <c r="BW482" s="113"/>
      <c r="BX482" s="113"/>
      <c r="BY482" s="113"/>
      <c r="BZ482" s="113"/>
      <c r="CA482" s="113"/>
      <c r="CB482" s="113"/>
      <c r="CC482" s="113"/>
      <c r="CD482" s="113"/>
      <c r="CE482" s="113"/>
      <c r="CF482" s="113"/>
      <c r="CG482" s="113"/>
      <c r="CH482" s="113"/>
      <c r="CI482" s="113"/>
      <c r="CJ482" s="113"/>
      <c r="CK482" s="113"/>
      <c r="CL482" s="113"/>
      <c r="CM482" s="113"/>
      <c r="CN482" s="113"/>
      <c r="CO482" s="113"/>
      <c r="CP482" s="113"/>
      <c r="CQ482" s="113"/>
      <c r="CR482" s="113"/>
      <c r="CS482" s="113"/>
      <c r="CT482" s="113"/>
      <c r="CU482" s="113"/>
      <c r="CV482" s="113"/>
      <c r="CW482" s="113"/>
      <c r="CX482" s="113"/>
      <c r="CY482" s="113"/>
    </row>
    <row r="483" spans="24:103" s="64" customFormat="1" ht="14" x14ac:dyDescent="0.15">
      <c r="X483" s="63"/>
      <c r="Y483" s="112"/>
      <c r="Z483" s="112"/>
      <c r="AA483" s="112"/>
      <c r="AB483" s="112"/>
      <c r="AC483" s="112"/>
      <c r="AD483" s="112"/>
      <c r="AE483" s="112"/>
      <c r="AF483" s="112"/>
      <c r="AG483" s="112"/>
      <c r="AH483" s="112"/>
      <c r="AI483" s="112"/>
      <c r="AJ483" s="112"/>
      <c r="AK483" s="112"/>
      <c r="AL483" s="113"/>
      <c r="AM483" s="113"/>
      <c r="AN483" s="113"/>
      <c r="AO483" s="113"/>
      <c r="AP483" s="113"/>
      <c r="AQ483" s="113"/>
      <c r="AR483" s="113"/>
      <c r="AS483" s="113"/>
      <c r="AT483" s="113"/>
      <c r="AU483" s="113"/>
      <c r="AV483" s="113"/>
      <c r="AW483" s="113"/>
      <c r="AX483" s="113"/>
      <c r="AY483" s="113"/>
      <c r="AZ483" s="113"/>
      <c r="BA483" s="113"/>
      <c r="BB483" s="113"/>
      <c r="BC483" s="113"/>
      <c r="BD483" s="113"/>
      <c r="BE483" s="113"/>
      <c r="BF483" s="113"/>
      <c r="BG483" s="113"/>
      <c r="BH483" s="113"/>
      <c r="BI483" s="113"/>
      <c r="BJ483" s="113"/>
      <c r="BK483" s="113"/>
      <c r="BL483" s="113"/>
      <c r="BM483" s="113"/>
      <c r="BN483" s="113"/>
      <c r="BO483" s="113"/>
      <c r="BP483" s="113"/>
      <c r="BQ483" s="113"/>
      <c r="BR483" s="113"/>
      <c r="BS483" s="113"/>
      <c r="BT483" s="113"/>
      <c r="BU483" s="113"/>
      <c r="BV483" s="113"/>
      <c r="BW483" s="113"/>
      <c r="BX483" s="113"/>
      <c r="BY483" s="113"/>
      <c r="BZ483" s="113"/>
      <c r="CA483" s="113"/>
      <c r="CB483" s="113"/>
      <c r="CC483" s="113"/>
      <c r="CD483" s="113"/>
      <c r="CE483" s="113"/>
      <c r="CF483" s="113"/>
      <c r="CG483" s="113"/>
      <c r="CH483" s="113"/>
      <c r="CI483" s="113"/>
      <c r="CJ483" s="113"/>
      <c r="CK483" s="113"/>
      <c r="CL483" s="113"/>
      <c r="CM483" s="113"/>
      <c r="CN483" s="113"/>
      <c r="CO483" s="113"/>
      <c r="CP483" s="113"/>
      <c r="CQ483" s="113"/>
      <c r="CR483" s="113"/>
      <c r="CS483" s="113"/>
      <c r="CT483" s="113"/>
      <c r="CU483" s="113"/>
      <c r="CV483" s="113"/>
      <c r="CW483" s="113"/>
      <c r="CX483" s="113"/>
      <c r="CY483" s="113"/>
    </row>
    <row r="484" spans="24:103" s="64" customFormat="1" ht="14" x14ac:dyDescent="0.15">
      <c r="X484" s="63"/>
      <c r="Y484" s="112"/>
      <c r="Z484" s="112"/>
      <c r="AA484" s="112"/>
      <c r="AB484" s="112"/>
      <c r="AC484" s="112"/>
      <c r="AD484" s="112"/>
      <c r="AE484" s="112"/>
      <c r="AF484" s="112"/>
      <c r="AG484" s="112"/>
      <c r="AH484" s="112"/>
      <c r="AI484" s="112"/>
      <c r="AJ484" s="112"/>
      <c r="AK484" s="112"/>
      <c r="AL484" s="113"/>
      <c r="AM484" s="113"/>
      <c r="AN484" s="113"/>
      <c r="AO484" s="113"/>
      <c r="AP484" s="113"/>
      <c r="AQ484" s="113"/>
      <c r="AR484" s="113"/>
      <c r="AS484" s="113"/>
      <c r="AT484" s="113"/>
      <c r="AU484" s="113"/>
      <c r="AV484" s="113"/>
      <c r="AW484" s="113"/>
      <c r="AX484" s="113"/>
      <c r="AY484" s="113"/>
      <c r="AZ484" s="113"/>
      <c r="BA484" s="113"/>
      <c r="BB484" s="113"/>
      <c r="BC484" s="113"/>
      <c r="BD484" s="113"/>
      <c r="BE484" s="113"/>
      <c r="BF484" s="113"/>
      <c r="BG484" s="113"/>
      <c r="BH484" s="113"/>
      <c r="BI484" s="113"/>
      <c r="BJ484" s="113"/>
      <c r="BK484" s="113"/>
      <c r="BL484" s="113"/>
      <c r="BM484" s="113"/>
      <c r="BN484" s="113"/>
      <c r="BO484" s="113"/>
      <c r="BP484" s="113"/>
      <c r="BQ484" s="113"/>
      <c r="BR484" s="113"/>
      <c r="BS484" s="113"/>
      <c r="BT484" s="113"/>
      <c r="BU484" s="113"/>
      <c r="BV484" s="113"/>
      <c r="BW484" s="113"/>
      <c r="BX484" s="113"/>
      <c r="BY484" s="113"/>
      <c r="BZ484" s="113"/>
      <c r="CA484" s="113"/>
      <c r="CB484" s="113"/>
      <c r="CC484" s="113"/>
      <c r="CD484" s="113"/>
      <c r="CE484" s="113"/>
      <c r="CF484" s="113"/>
      <c r="CG484" s="113"/>
      <c r="CH484" s="113"/>
      <c r="CI484" s="113"/>
      <c r="CJ484" s="113"/>
      <c r="CK484" s="113"/>
      <c r="CL484" s="113"/>
      <c r="CM484" s="113"/>
      <c r="CN484" s="113"/>
      <c r="CO484" s="113"/>
      <c r="CP484" s="113"/>
      <c r="CQ484" s="113"/>
      <c r="CR484" s="113"/>
      <c r="CS484" s="113"/>
      <c r="CT484" s="113"/>
      <c r="CU484" s="113"/>
      <c r="CV484" s="113"/>
      <c r="CW484" s="113"/>
      <c r="CX484" s="113"/>
      <c r="CY484" s="113"/>
    </row>
    <row r="485" spans="24:103" s="64" customFormat="1" ht="14" x14ac:dyDescent="0.15">
      <c r="X485" s="63"/>
      <c r="Y485" s="112"/>
      <c r="Z485" s="112"/>
      <c r="AA485" s="112"/>
      <c r="AB485" s="112"/>
      <c r="AC485" s="112"/>
      <c r="AD485" s="112"/>
      <c r="AE485" s="112"/>
      <c r="AF485" s="112"/>
      <c r="AG485" s="112"/>
      <c r="AH485" s="112"/>
      <c r="AI485" s="112"/>
      <c r="AJ485" s="112"/>
      <c r="AK485" s="112"/>
      <c r="AL485" s="113"/>
      <c r="AM485" s="113"/>
      <c r="AN485" s="113"/>
      <c r="AO485" s="113"/>
      <c r="AP485" s="113"/>
      <c r="AQ485" s="113"/>
      <c r="AR485" s="113"/>
      <c r="AS485" s="113"/>
      <c r="AT485" s="113"/>
      <c r="AU485" s="113"/>
      <c r="AV485" s="113"/>
      <c r="AW485" s="113"/>
      <c r="AX485" s="113"/>
      <c r="AY485" s="113"/>
      <c r="AZ485" s="113"/>
      <c r="BA485" s="113"/>
      <c r="BB485" s="113"/>
      <c r="BC485" s="113"/>
      <c r="BD485" s="113"/>
      <c r="BE485" s="113"/>
      <c r="BF485" s="113"/>
      <c r="BG485" s="113"/>
      <c r="BH485" s="113"/>
      <c r="BI485" s="113"/>
      <c r="BJ485" s="113"/>
      <c r="BK485" s="113"/>
      <c r="BL485" s="113"/>
      <c r="BM485" s="113"/>
      <c r="BN485" s="113"/>
      <c r="BO485" s="113"/>
      <c r="BP485" s="113"/>
      <c r="BQ485" s="113"/>
      <c r="BR485" s="113"/>
      <c r="BS485" s="113"/>
      <c r="BT485" s="113"/>
      <c r="BU485" s="113"/>
      <c r="BV485" s="113"/>
      <c r="BW485" s="113"/>
      <c r="BX485" s="113"/>
      <c r="BY485" s="113"/>
      <c r="BZ485" s="113"/>
      <c r="CA485" s="113"/>
      <c r="CB485" s="113"/>
      <c r="CC485" s="113"/>
      <c r="CD485" s="113"/>
      <c r="CE485" s="113"/>
      <c r="CF485" s="113"/>
      <c r="CG485" s="113"/>
      <c r="CH485" s="113"/>
      <c r="CI485" s="113"/>
      <c r="CJ485" s="113"/>
      <c r="CK485" s="113"/>
      <c r="CL485" s="113"/>
      <c r="CM485" s="113"/>
      <c r="CN485" s="113"/>
      <c r="CO485" s="113"/>
      <c r="CP485" s="113"/>
      <c r="CQ485" s="113"/>
      <c r="CR485" s="113"/>
      <c r="CS485" s="113"/>
      <c r="CT485" s="113"/>
      <c r="CU485" s="113"/>
      <c r="CV485" s="113"/>
      <c r="CW485" s="113"/>
      <c r="CX485" s="113"/>
      <c r="CY485" s="113"/>
    </row>
    <row r="486" spans="24:103" s="64" customFormat="1" ht="14" x14ac:dyDescent="0.15">
      <c r="X486" s="63"/>
      <c r="Y486" s="112"/>
      <c r="Z486" s="112"/>
      <c r="AA486" s="112"/>
      <c r="AB486" s="112"/>
      <c r="AC486" s="112"/>
      <c r="AD486" s="112"/>
      <c r="AE486" s="112"/>
      <c r="AF486" s="112"/>
      <c r="AG486" s="112"/>
      <c r="AH486" s="112"/>
      <c r="AI486" s="112"/>
      <c r="AJ486" s="112"/>
      <c r="AK486" s="112"/>
      <c r="AL486" s="113"/>
      <c r="AM486" s="113"/>
      <c r="AN486" s="113"/>
      <c r="AO486" s="113"/>
      <c r="AP486" s="113"/>
      <c r="AQ486" s="113"/>
      <c r="AR486" s="113"/>
      <c r="AS486" s="113"/>
      <c r="AT486" s="113"/>
      <c r="AU486" s="113"/>
      <c r="AV486" s="113"/>
      <c r="AW486" s="113"/>
      <c r="AX486" s="113"/>
      <c r="AY486" s="113"/>
      <c r="AZ486" s="113"/>
      <c r="BA486" s="113"/>
      <c r="BB486" s="113"/>
      <c r="BC486" s="113"/>
      <c r="BD486" s="113"/>
      <c r="BE486" s="113"/>
      <c r="BF486" s="113"/>
      <c r="BG486" s="113"/>
      <c r="BH486" s="113"/>
      <c r="BI486" s="113"/>
      <c r="BJ486" s="113"/>
      <c r="BK486" s="113"/>
      <c r="BL486" s="113"/>
      <c r="BM486" s="113"/>
      <c r="BN486" s="113"/>
      <c r="BO486" s="113"/>
      <c r="BP486" s="113"/>
      <c r="BQ486" s="113"/>
      <c r="BR486" s="113"/>
      <c r="BS486" s="113"/>
      <c r="BT486" s="113"/>
      <c r="BU486" s="113"/>
      <c r="BV486" s="113"/>
      <c r="BW486" s="113"/>
      <c r="BX486" s="113"/>
      <c r="BY486" s="113"/>
      <c r="BZ486" s="113"/>
      <c r="CA486" s="113"/>
      <c r="CB486" s="113"/>
      <c r="CC486" s="113"/>
      <c r="CD486" s="113"/>
      <c r="CE486" s="113"/>
      <c r="CF486" s="113"/>
      <c r="CG486" s="113"/>
      <c r="CH486" s="113"/>
      <c r="CI486" s="113"/>
      <c r="CJ486" s="113"/>
      <c r="CK486" s="113"/>
      <c r="CL486" s="113"/>
      <c r="CM486" s="113"/>
      <c r="CN486" s="113"/>
      <c r="CO486" s="113"/>
      <c r="CP486" s="113"/>
      <c r="CQ486" s="113"/>
      <c r="CR486" s="113"/>
      <c r="CS486" s="113"/>
      <c r="CT486" s="113"/>
      <c r="CU486" s="113"/>
      <c r="CV486" s="113"/>
      <c r="CW486" s="113"/>
      <c r="CX486" s="113"/>
      <c r="CY486" s="113"/>
    </row>
    <row r="487" spans="24:103" s="64" customFormat="1" ht="14" x14ac:dyDescent="0.15">
      <c r="X487" s="63"/>
      <c r="Y487" s="112"/>
      <c r="Z487" s="112"/>
      <c r="AA487" s="112"/>
      <c r="AB487" s="112"/>
      <c r="AC487" s="112"/>
      <c r="AD487" s="112"/>
      <c r="AE487" s="112"/>
      <c r="AF487" s="112"/>
      <c r="AG487" s="112"/>
      <c r="AH487" s="112"/>
      <c r="AI487" s="112"/>
      <c r="AJ487" s="112"/>
      <c r="AK487" s="112"/>
      <c r="AL487" s="113"/>
      <c r="AM487" s="113"/>
      <c r="AN487" s="113"/>
      <c r="AO487" s="113"/>
      <c r="AP487" s="113"/>
      <c r="AQ487" s="113"/>
      <c r="AR487" s="113"/>
      <c r="AS487" s="113"/>
      <c r="AT487" s="113"/>
      <c r="AU487" s="113"/>
      <c r="AV487" s="113"/>
      <c r="AW487" s="113"/>
      <c r="AX487" s="113"/>
      <c r="AY487" s="113"/>
      <c r="AZ487" s="113"/>
      <c r="BA487" s="113"/>
      <c r="BB487" s="113"/>
      <c r="BC487" s="113"/>
      <c r="BD487" s="113"/>
      <c r="BE487" s="113"/>
      <c r="BF487" s="113"/>
      <c r="BG487" s="113"/>
      <c r="BH487" s="113"/>
      <c r="BI487" s="113"/>
      <c r="BJ487" s="113"/>
      <c r="BK487" s="113"/>
      <c r="BL487" s="113"/>
      <c r="BM487" s="113"/>
      <c r="BN487" s="113"/>
      <c r="BO487" s="113"/>
      <c r="BP487" s="113"/>
      <c r="BQ487" s="113"/>
      <c r="BR487" s="113"/>
      <c r="BS487" s="113"/>
      <c r="BT487" s="113"/>
      <c r="BU487" s="113"/>
      <c r="BV487" s="113"/>
      <c r="BW487" s="113"/>
      <c r="BX487" s="113"/>
      <c r="BY487" s="113"/>
      <c r="BZ487" s="113"/>
      <c r="CA487" s="113"/>
      <c r="CB487" s="113"/>
      <c r="CC487" s="113"/>
      <c r="CD487" s="113"/>
      <c r="CE487" s="113"/>
      <c r="CF487" s="113"/>
      <c r="CG487" s="113"/>
      <c r="CH487" s="113"/>
      <c r="CI487" s="113"/>
      <c r="CJ487" s="113"/>
      <c r="CK487" s="113"/>
      <c r="CL487" s="113"/>
      <c r="CM487" s="113"/>
      <c r="CN487" s="113"/>
      <c r="CO487" s="113"/>
      <c r="CP487" s="113"/>
      <c r="CQ487" s="113"/>
      <c r="CR487" s="113"/>
      <c r="CS487" s="113"/>
      <c r="CT487" s="113"/>
      <c r="CU487" s="113"/>
      <c r="CV487" s="113"/>
      <c r="CW487" s="113"/>
      <c r="CX487" s="113"/>
      <c r="CY487" s="113"/>
    </row>
    <row r="488" spans="24:103" s="64" customFormat="1" ht="14" x14ac:dyDescent="0.15">
      <c r="X488" s="63"/>
      <c r="Y488" s="112"/>
      <c r="Z488" s="112"/>
      <c r="AA488" s="112"/>
      <c r="AB488" s="112"/>
      <c r="AC488" s="112"/>
      <c r="AD488" s="112"/>
      <c r="AE488" s="112"/>
      <c r="AF488" s="112"/>
      <c r="AG488" s="112"/>
      <c r="AH488" s="112"/>
      <c r="AI488" s="112"/>
      <c r="AJ488" s="112"/>
      <c r="AK488" s="112"/>
      <c r="AL488" s="113"/>
      <c r="AM488" s="113"/>
      <c r="AN488" s="113"/>
      <c r="AO488" s="113"/>
      <c r="AP488" s="113"/>
      <c r="AQ488" s="113"/>
      <c r="AR488" s="113"/>
      <c r="AS488" s="113"/>
      <c r="AT488" s="113"/>
      <c r="AU488" s="113"/>
      <c r="AV488" s="113"/>
      <c r="AW488" s="113"/>
      <c r="AX488" s="113"/>
      <c r="AY488" s="113"/>
      <c r="AZ488" s="113"/>
      <c r="BA488" s="113"/>
      <c r="BB488" s="113"/>
      <c r="BC488" s="113"/>
      <c r="BD488" s="113"/>
      <c r="BE488" s="113"/>
      <c r="BF488" s="113"/>
      <c r="BG488" s="113"/>
      <c r="BH488" s="113"/>
      <c r="BI488" s="113"/>
      <c r="BJ488" s="113"/>
      <c r="BK488" s="113"/>
      <c r="BL488" s="113"/>
      <c r="BM488" s="113"/>
      <c r="BN488" s="113"/>
      <c r="BO488" s="113"/>
      <c r="BP488" s="113"/>
      <c r="BQ488" s="113"/>
      <c r="BR488" s="113"/>
      <c r="BS488" s="113"/>
      <c r="BT488" s="113"/>
      <c r="BU488" s="113"/>
      <c r="BV488" s="113"/>
      <c r="BW488" s="113"/>
      <c r="BX488" s="113"/>
      <c r="BY488" s="113"/>
      <c r="BZ488" s="113"/>
      <c r="CA488" s="113"/>
      <c r="CB488" s="113"/>
      <c r="CC488" s="113"/>
      <c r="CD488" s="113"/>
      <c r="CE488" s="113"/>
      <c r="CF488" s="113"/>
      <c r="CG488" s="113"/>
      <c r="CH488" s="113"/>
      <c r="CI488" s="113"/>
      <c r="CJ488" s="113"/>
      <c r="CK488" s="113"/>
      <c r="CL488" s="113"/>
      <c r="CM488" s="113"/>
      <c r="CN488" s="113"/>
      <c r="CO488" s="113"/>
      <c r="CP488" s="113"/>
      <c r="CQ488" s="113"/>
      <c r="CR488" s="113"/>
      <c r="CS488" s="113"/>
      <c r="CT488" s="113"/>
      <c r="CU488" s="113"/>
      <c r="CV488" s="113"/>
      <c r="CW488" s="113"/>
      <c r="CX488" s="113"/>
      <c r="CY488" s="113"/>
    </row>
    <row r="489" spans="24:103" s="64" customFormat="1" ht="14" x14ac:dyDescent="0.15">
      <c r="X489" s="63"/>
      <c r="Y489" s="112"/>
      <c r="Z489" s="112"/>
      <c r="AA489" s="112"/>
      <c r="AB489" s="112"/>
      <c r="AC489" s="112"/>
      <c r="AD489" s="112"/>
      <c r="AE489" s="112"/>
      <c r="AF489" s="112"/>
      <c r="AG489" s="112"/>
      <c r="AH489" s="112"/>
      <c r="AI489" s="112"/>
      <c r="AJ489" s="112"/>
      <c r="AK489" s="112"/>
      <c r="AL489" s="113"/>
      <c r="AM489" s="113"/>
      <c r="AN489" s="113"/>
      <c r="AO489" s="113"/>
      <c r="AP489" s="113"/>
      <c r="AQ489" s="113"/>
      <c r="AR489" s="113"/>
      <c r="AS489" s="113"/>
      <c r="AT489" s="113"/>
      <c r="AU489" s="113"/>
      <c r="AV489" s="113"/>
      <c r="AW489" s="113"/>
      <c r="AX489" s="113"/>
      <c r="AY489" s="113"/>
      <c r="AZ489" s="113"/>
      <c r="BA489" s="113"/>
      <c r="BB489" s="113"/>
      <c r="BC489" s="113"/>
      <c r="BD489" s="113"/>
      <c r="BE489" s="113"/>
      <c r="BF489" s="113"/>
      <c r="BG489" s="113"/>
      <c r="BH489" s="113"/>
      <c r="BI489" s="113"/>
      <c r="BJ489" s="113"/>
      <c r="BK489" s="113"/>
      <c r="BL489" s="113"/>
      <c r="BM489" s="113"/>
      <c r="BN489" s="113"/>
      <c r="BO489" s="113"/>
      <c r="BP489" s="113"/>
      <c r="BQ489" s="113"/>
      <c r="BR489" s="113"/>
      <c r="BS489" s="113"/>
      <c r="BT489" s="113"/>
      <c r="BU489" s="113"/>
      <c r="BV489" s="113"/>
      <c r="BW489" s="113"/>
      <c r="BX489" s="113"/>
      <c r="BY489" s="113"/>
      <c r="BZ489" s="113"/>
      <c r="CA489" s="113"/>
      <c r="CB489" s="113"/>
      <c r="CC489" s="113"/>
      <c r="CD489" s="113"/>
      <c r="CE489" s="113"/>
      <c r="CF489" s="113"/>
      <c r="CG489" s="113"/>
      <c r="CH489" s="113"/>
      <c r="CI489" s="113"/>
      <c r="CJ489" s="113"/>
      <c r="CK489" s="113"/>
      <c r="CL489" s="113"/>
      <c r="CM489" s="113"/>
      <c r="CN489" s="113"/>
      <c r="CO489" s="113"/>
      <c r="CP489" s="113"/>
      <c r="CQ489" s="113"/>
      <c r="CR489" s="113"/>
      <c r="CS489" s="113"/>
      <c r="CT489" s="113"/>
      <c r="CU489" s="113"/>
      <c r="CV489" s="113"/>
      <c r="CW489" s="113"/>
      <c r="CX489" s="113"/>
      <c r="CY489" s="113"/>
    </row>
    <row r="490" spans="24:103" s="64" customFormat="1" ht="14" x14ac:dyDescent="0.15">
      <c r="X490" s="63"/>
      <c r="Y490" s="112"/>
      <c r="Z490" s="112"/>
      <c r="AA490" s="112"/>
      <c r="AB490" s="112"/>
      <c r="AC490" s="112"/>
      <c r="AD490" s="112"/>
      <c r="AE490" s="112"/>
      <c r="AF490" s="112"/>
      <c r="AG490" s="112"/>
      <c r="AH490" s="112"/>
      <c r="AI490" s="112"/>
      <c r="AJ490" s="112"/>
      <c r="AK490" s="112"/>
      <c r="AL490" s="113"/>
      <c r="AM490" s="113"/>
      <c r="AN490" s="113"/>
      <c r="AO490" s="113"/>
      <c r="AP490" s="113"/>
      <c r="AQ490" s="113"/>
      <c r="AR490" s="113"/>
      <c r="AS490" s="113"/>
      <c r="AT490" s="113"/>
      <c r="AU490" s="113"/>
      <c r="AV490" s="113"/>
      <c r="AW490" s="113"/>
      <c r="AX490" s="113"/>
      <c r="AY490" s="113"/>
      <c r="AZ490" s="113"/>
      <c r="BA490" s="113"/>
      <c r="BB490" s="113"/>
      <c r="BC490" s="113"/>
      <c r="BD490" s="113"/>
      <c r="BE490" s="113"/>
      <c r="BF490" s="113"/>
      <c r="BG490" s="113"/>
      <c r="BH490" s="113"/>
      <c r="BI490" s="113"/>
      <c r="BJ490" s="113"/>
      <c r="BK490" s="113"/>
      <c r="BL490" s="113"/>
      <c r="BM490" s="113"/>
      <c r="BN490" s="113"/>
      <c r="BO490" s="113"/>
      <c r="BP490" s="113"/>
      <c r="BQ490" s="113"/>
      <c r="BR490" s="113"/>
      <c r="BS490" s="113"/>
      <c r="BT490" s="113"/>
      <c r="BU490" s="113"/>
      <c r="BV490" s="113"/>
      <c r="BW490" s="113"/>
      <c r="BX490" s="113"/>
      <c r="BY490" s="113"/>
      <c r="BZ490" s="113"/>
      <c r="CA490" s="113"/>
      <c r="CB490" s="113"/>
      <c r="CC490" s="113"/>
      <c r="CD490" s="113"/>
      <c r="CE490" s="113"/>
      <c r="CF490" s="113"/>
      <c r="CG490" s="113"/>
      <c r="CH490" s="113"/>
      <c r="CI490" s="113"/>
      <c r="CJ490" s="113"/>
      <c r="CK490" s="113"/>
      <c r="CL490" s="113"/>
      <c r="CM490" s="113"/>
      <c r="CN490" s="113"/>
      <c r="CO490" s="113"/>
      <c r="CP490" s="113"/>
      <c r="CQ490" s="113"/>
      <c r="CR490" s="113"/>
      <c r="CS490" s="113"/>
      <c r="CT490" s="113"/>
      <c r="CU490" s="113"/>
      <c r="CV490" s="113"/>
      <c r="CW490" s="113"/>
      <c r="CX490" s="113"/>
      <c r="CY490" s="113"/>
    </row>
    <row r="491" spans="24:103" s="64" customFormat="1" ht="14" x14ac:dyDescent="0.15">
      <c r="X491" s="63"/>
      <c r="Y491" s="112"/>
      <c r="Z491" s="112"/>
      <c r="AA491" s="112"/>
      <c r="AB491" s="112"/>
      <c r="AC491" s="112"/>
      <c r="AD491" s="112"/>
      <c r="AE491" s="112"/>
      <c r="AF491" s="112"/>
      <c r="AG491" s="112"/>
      <c r="AH491" s="112"/>
      <c r="AI491" s="112"/>
      <c r="AJ491" s="112"/>
      <c r="AK491" s="112"/>
      <c r="AL491" s="113"/>
      <c r="AM491" s="113"/>
      <c r="AN491" s="113"/>
      <c r="AO491" s="113"/>
      <c r="AP491" s="113"/>
      <c r="AQ491" s="113"/>
      <c r="AR491" s="113"/>
      <c r="AS491" s="113"/>
      <c r="AT491" s="113"/>
      <c r="AU491" s="113"/>
      <c r="AV491" s="113"/>
      <c r="AW491" s="113"/>
      <c r="AX491" s="113"/>
      <c r="AY491" s="113"/>
      <c r="AZ491" s="113"/>
      <c r="BA491" s="113"/>
      <c r="BB491" s="113"/>
      <c r="BC491" s="113"/>
      <c r="BD491" s="113"/>
      <c r="BE491" s="113"/>
      <c r="BF491" s="113"/>
      <c r="BG491" s="113"/>
      <c r="BH491" s="113"/>
      <c r="BI491" s="113"/>
      <c r="BJ491" s="113"/>
      <c r="BK491" s="113"/>
      <c r="BL491" s="113"/>
      <c r="BM491" s="113"/>
      <c r="BN491" s="113"/>
      <c r="BO491" s="113"/>
      <c r="BP491" s="113"/>
      <c r="BQ491" s="113"/>
      <c r="BR491" s="113"/>
      <c r="BS491" s="113"/>
      <c r="BT491" s="113"/>
      <c r="BU491" s="113"/>
      <c r="BV491" s="113"/>
      <c r="BW491" s="113"/>
      <c r="BX491" s="113"/>
      <c r="BY491" s="113"/>
      <c r="BZ491" s="113"/>
      <c r="CA491" s="113"/>
      <c r="CB491" s="113"/>
      <c r="CC491" s="113"/>
      <c r="CD491" s="113"/>
      <c r="CE491" s="113"/>
      <c r="CF491" s="113"/>
      <c r="CG491" s="113"/>
      <c r="CH491" s="113"/>
      <c r="CI491" s="113"/>
      <c r="CJ491" s="113"/>
      <c r="CK491" s="113"/>
      <c r="CL491" s="113"/>
      <c r="CM491" s="113"/>
      <c r="CN491" s="113"/>
      <c r="CO491" s="113"/>
      <c r="CP491" s="113"/>
      <c r="CQ491" s="113"/>
      <c r="CR491" s="113"/>
      <c r="CS491" s="113"/>
      <c r="CT491" s="113"/>
      <c r="CU491" s="113"/>
      <c r="CV491" s="113"/>
      <c r="CW491" s="113"/>
      <c r="CX491" s="113"/>
      <c r="CY491" s="113"/>
    </row>
    <row r="492" spans="24:103" s="64" customFormat="1" ht="14" x14ac:dyDescent="0.15">
      <c r="X492" s="63"/>
      <c r="Y492" s="112"/>
      <c r="Z492" s="112"/>
      <c r="AA492" s="112"/>
      <c r="AB492" s="112"/>
      <c r="AC492" s="112"/>
      <c r="AD492" s="112"/>
      <c r="AE492" s="112"/>
      <c r="AF492" s="112"/>
      <c r="AG492" s="112"/>
      <c r="AH492" s="112"/>
      <c r="AI492" s="112"/>
      <c r="AJ492" s="112"/>
      <c r="AK492" s="112"/>
      <c r="AL492" s="113"/>
      <c r="AM492" s="113"/>
      <c r="AN492" s="113"/>
      <c r="AO492" s="113"/>
      <c r="AP492" s="113"/>
      <c r="AQ492" s="113"/>
      <c r="AR492" s="113"/>
      <c r="AS492" s="113"/>
      <c r="AT492" s="113"/>
      <c r="AU492" s="113"/>
      <c r="AV492" s="113"/>
      <c r="AW492" s="113"/>
      <c r="AX492" s="113"/>
      <c r="AY492" s="113"/>
      <c r="AZ492" s="113"/>
      <c r="BA492" s="113"/>
      <c r="BB492" s="113"/>
      <c r="BC492" s="113"/>
      <c r="BD492" s="113"/>
      <c r="BE492" s="113"/>
      <c r="BF492" s="113"/>
      <c r="BG492" s="113"/>
      <c r="BH492" s="113"/>
      <c r="BI492" s="113"/>
      <c r="BJ492" s="113"/>
      <c r="BK492" s="113"/>
      <c r="BL492" s="113"/>
      <c r="BM492" s="113"/>
      <c r="BN492" s="113"/>
      <c r="BO492" s="113"/>
      <c r="BP492" s="113"/>
      <c r="BQ492" s="113"/>
      <c r="BR492" s="113"/>
      <c r="BS492" s="113"/>
      <c r="BT492" s="113"/>
      <c r="BU492" s="113"/>
      <c r="BV492" s="113"/>
      <c r="BW492" s="113"/>
      <c r="BX492" s="113"/>
      <c r="BY492" s="113"/>
      <c r="BZ492" s="113"/>
      <c r="CA492" s="113"/>
      <c r="CB492" s="113"/>
      <c r="CC492" s="113"/>
      <c r="CD492" s="113"/>
      <c r="CE492" s="113"/>
      <c r="CF492" s="113"/>
      <c r="CG492" s="113"/>
      <c r="CH492" s="113"/>
      <c r="CI492" s="113"/>
      <c r="CJ492" s="113"/>
      <c r="CK492" s="113"/>
      <c r="CL492" s="113"/>
      <c r="CM492" s="113"/>
      <c r="CN492" s="113"/>
      <c r="CO492" s="113"/>
      <c r="CP492" s="113"/>
      <c r="CQ492" s="113"/>
      <c r="CR492" s="113"/>
      <c r="CS492" s="113"/>
      <c r="CT492" s="113"/>
      <c r="CU492" s="113"/>
      <c r="CV492" s="113"/>
      <c r="CW492" s="113"/>
      <c r="CX492" s="113"/>
      <c r="CY492" s="113"/>
    </row>
    <row r="493" spans="24:103" s="64" customFormat="1" ht="14" x14ac:dyDescent="0.15">
      <c r="X493" s="63"/>
      <c r="Y493" s="112"/>
      <c r="Z493" s="112"/>
      <c r="AA493" s="112"/>
      <c r="AB493" s="112"/>
      <c r="AC493" s="112"/>
      <c r="AD493" s="112"/>
      <c r="AE493" s="112"/>
      <c r="AF493" s="112"/>
      <c r="AG493" s="112"/>
      <c r="AH493" s="112"/>
      <c r="AI493" s="112"/>
      <c r="AJ493" s="112"/>
      <c r="AK493" s="112"/>
      <c r="AL493" s="113"/>
      <c r="AM493" s="113"/>
      <c r="AN493" s="113"/>
      <c r="AO493" s="113"/>
      <c r="AP493" s="113"/>
      <c r="AQ493" s="113"/>
      <c r="AR493" s="113"/>
      <c r="AS493" s="113"/>
      <c r="AT493" s="113"/>
      <c r="AU493" s="113"/>
      <c r="AV493" s="113"/>
      <c r="AW493" s="113"/>
      <c r="AX493" s="113"/>
      <c r="AY493" s="113"/>
      <c r="AZ493" s="113"/>
      <c r="BA493" s="113"/>
      <c r="BB493" s="113"/>
      <c r="BC493" s="113"/>
      <c r="BD493" s="113"/>
      <c r="BE493" s="113"/>
      <c r="BF493" s="113"/>
      <c r="BG493" s="113"/>
      <c r="BH493" s="113"/>
      <c r="BI493" s="113"/>
      <c r="BJ493" s="113"/>
      <c r="BK493" s="113"/>
      <c r="BL493" s="113"/>
      <c r="BM493" s="113"/>
      <c r="BN493" s="113"/>
      <c r="BO493" s="113"/>
      <c r="BP493" s="113"/>
      <c r="BQ493" s="113"/>
      <c r="BR493" s="113"/>
      <c r="BS493" s="113"/>
      <c r="BT493" s="113"/>
      <c r="BU493" s="113"/>
      <c r="BV493" s="113"/>
      <c r="BW493" s="113"/>
      <c r="BX493" s="113"/>
      <c r="BY493" s="113"/>
      <c r="BZ493" s="113"/>
      <c r="CA493" s="113"/>
      <c r="CB493" s="113"/>
      <c r="CC493" s="113"/>
      <c r="CD493" s="113"/>
      <c r="CE493" s="113"/>
      <c r="CF493" s="113"/>
      <c r="CG493" s="113"/>
      <c r="CH493" s="113"/>
      <c r="CI493" s="113"/>
      <c r="CJ493" s="113"/>
      <c r="CK493" s="113"/>
      <c r="CL493" s="113"/>
      <c r="CM493" s="113"/>
      <c r="CN493" s="113"/>
      <c r="CO493" s="113"/>
      <c r="CP493" s="113"/>
      <c r="CQ493" s="113"/>
      <c r="CR493" s="113"/>
      <c r="CS493" s="113"/>
      <c r="CT493" s="113"/>
      <c r="CU493" s="113"/>
      <c r="CV493" s="113"/>
      <c r="CW493" s="113"/>
      <c r="CX493" s="113"/>
      <c r="CY493" s="113"/>
    </row>
    <row r="494" spans="24:103" s="64" customFormat="1" ht="14" x14ac:dyDescent="0.15">
      <c r="X494" s="63"/>
      <c r="Y494" s="112"/>
      <c r="Z494" s="112"/>
      <c r="AA494" s="112"/>
      <c r="AB494" s="112"/>
      <c r="AC494" s="112"/>
      <c r="AD494" s="112"/>
      <c r="AE494" s="112"/>
      <c r="AF494" s="112"/>
      <c r="AG494" s="112"/>
      <c r="AH494" s="112"/>
      <c r="AI494" s="112"/>
      <c r="AJ494" s="112"/>
      <c r="AK494" s="112"/>
      <c r="AL494" s="113"/>
      <c r="AM494" s="113"/>
      <c r="AN494" s="113"/>
      <c r="AO494" s="113"/>
      <c r="AP494" s="113"/>
      <c r="AQ494" s="113"/>
      <c r="AR494" s="113"/>
      <c r="AS494" s="113"/>
      <c r="AT494" s="113"/>
      <c r="AU494" s="113"/>
      <c r="AV494" s="113"/>
      <c r="AW494" s="113"/>
      <c r="AX494" s="113"/>
      <c r="AY494" s="113"/>
      <c r="AZ494" s="113"/>
      <c r="BA494" s="113"/>
      <c r="BB494" s="113"/>
      <c r="BC494" s="113"/>
      <c r="BD494" s="113"/>
      <c r="BE494" s="113"/>
      <c r="BF494" s="113"/>
      <c r="BG494" s="113"/>
      <c r="BH494" s="113"/>
      <c r="BI494" s="113"/>
      <c r="BJ494" s="113"/>
      <c r="BK494" s="113"/>
      <c r="BL494" s="113"/>
      <c r="BM494" s="113"/>
      <c r="BN494" s="113"/>
      <c r="BO494" s="113"/>
      <c r="BP494" s="113"/>
      <c r="BQ494" s="113"/>
      <c r="BR494" s="113"/>
      <c r="BS494" s="113"/>
      <c r="BT494" s="113"/>
      <c r="BU494" s="113"/>
      <c r="BV494" s="113"/>
      <c r="BW494" s="113"/>
      <c r="BX494" s="113"/>
      <c r="BY494" s="113"/>
      <c r="BZ494" s="113"/>
      <c r="CA494" s="113"/>
      <c r="CB494" s="113"/>
      <c r="CC494" s="113"/>
      <c r="CD494" s="113"/>
      <c r="CE494" s="113"/>
      <c r="CF494" s="113"/>
      <c r="CG494" s="113"/>
      <c r="CH494" s="113"/>
      <c r="CI494" s="113"/>
      <c r="CJ494" s="113"/>
      <c r="CK494" s="113"/>
      <c r="CL494" s="113"/>
      <c r="CM494" s="113"/>
      <c r="CN494" s="113"/>
      <c r="CO494" s="113"/>
      <c r="CP494" s="113"/>
      <c r="CQ494" s="113"/>
      <c r="CR494" s="113"/>
      <c r="CS494" s="113"/>
      <c r="CT494" s="113"/>
      <c r="CU494" s="113"/>
      <c r="CV494" s="113"/>
      <c r="CW494" s="113"/>
      <c r="CX494" s="113"/>
      <c r="CY494" s="113"/>
    </row>
    <row r="495" spans="24:103" s="64" customFormat="1" ht="14" x14ac:dyDescent="0.15">
      <c r="X495" s="63"/>
      <c r="Y495" s="112"/>
      <c r="Z495" s="112"/>
      <c r="AA495" s="112"/>
      <c r="AB495" s="112"/>
      <c r="AC495" s="112"/>
      <c r="AD495" s="112"/>
      <c r="AE495" s="112"/>
      <c r="AF495" s="112"/>
      <c r="AG495" s="112"/>
      <c r="AH495" s="112"/>
      <c r="AI495" s="112"/>
      <c r="AJ495" s="112"/>
      <c r="AK495" s="112"/>
      <c r="AL495" s="113"/>
      <c r="AM495" s="113"/>
      <c r="AN495" s="113"/>
      <c r="AO495" s="113"/>
      <c r="AP495" s="113"/>
      <c r="AQ495" s="113"/>
      <c r="AR495" s="113"/>
      <c r="AS495" s="113"/>
      <c r="AT495" s="113"/>
      <c r="AU495" s="113"/>
      <c r="AV495" s="113"/>
      <c r="AW495" s="113"/>
      <c r="AX495" s="113"/>
      <c r="AY495" s="113"/>
      <c r="AZ495" s="113"/>
      <c r="BA495" s="113"/>
      <c r="BB495" s="113"/>
      <c r="BC495" s="113"/>
      <c r="BD495" s="113"/>
      <c r="BE495" s="113"/>
      <c r="BF495" s="113"/>
      <c r="BG495" s="113"/>
      <c r="BH495" s="113"/>
      <c r="BI495" s="113"/>
      <c r="BJ495" s="113"/>
      <c r="BK495" s="113"/>
      <c r="BL495" s="113"/>
      <c r="BM495" s="113"/>
      <c r="BN495" s="113"/>
      <c r="BO495" s="113"/>
      <c r="BP495" s="113"/>
      <c r="BQ495" s="113"/>
      <c r="BR495" s="113"/>
      <c r="BS495" s="113"/>
      <c r="BT495" s="113"/>
      <c r="BU495" s="113"/>
      <c r="BV495" s="113"/>
      <c r="BW495" s="113"/>
      <c r="BX495" s="113"/>
      <c r="BY495" s="113"/>
      <c r="BZ495" s="113"/>
      <c r="CA495" s="113"/>
      <c r="CB495" s="113"/>
      <c r="CC495" s="113"/>
      <c r="CD495" s="113"/>
      <c r="CE495" s="113"/>
      <c r="CF495" s="113"/>
      <c r="CG495" s="113"/>
      <c r="CH495" s="113"/>
      <c r="CI495" s="113"/>
      <c r="CJ495" s="113"/>
      <c r="CK495" s="113"/>
      <c r="CL495" s="113"/>
      <c r="CM495" s="113"/>
      <c r="CN495" s="113"/>
      <c r="CO495" s="113"/>
      <c r="CP495" s="113"/>
      <c r="CQ495" s="113"/>
      <c r="CR495" s="113"/>
      <c r="CS495" s="113"/>
      <c r="CT495" s="113"/>
      <c r="CU495" s="113"/>
      <c r="CV495" s="113"/>
      <c r="CW495" s="113"/>
      <c r="CX495" s="113"/>
      <c r="CY495" s="113"/>
    </row>
    <row r="496" spans="24:103" s="64" customFormat="1" ht="14" x14ac:dyDescent="0.15">
      <c r="X496" s="63"/>
      <c r="Y496" s="112"/>
      <c r="Z496" s="112"/>
      <c r="AA496" s="112"/>
      <c r="AB496" s="112"/>
      <c r="AC496" s="112"/>
      <c r="AD496" s="112"/>
      <c r="AE496" s="112"/>
      <c r="AF496" s="112"/>
      <c r="AG496" s="112"/>
      <c r="AH496" s="112"/>
      <c r="AI496" s="112"/>
      <c r="AJ496" s="112"/>
      <c r="AK496" s="112"/>
      <c r="AL496" s="113"/>
      <c r="AM496" s="113"/>
      <c r="AN496" s="113"/>
      <c r="AO496" s="113"/>
      <c r="AP496" s="113"/>
      <c r="AQ496" s="113"/>
      <c r="AR496" s="113"/>
      <c r="AS496" s="113"/>
      <c r="AT496" s="113"/>
      <c r="AU496" s="113"/>
      <c r="AV496" s="113"/>
      <c r="AW496" s="113"/>
      <c r="AX496" s="113"/>
      <c r="AY496" s="113"/>
      <c r="AZ496" s="113"/>
      <c r="BA496" s="113"/>
      <c r="BB496" s="113"/>
      <c r="BC496" s="113"/>
      <c r="BD496" s="113"/>
      <c r="BE496" s="113"/>
      <c r="BF496" s="113"/>
      <c r="BG496" s="113"/>
      <c r="BH496" s="113"/>
      <c r="BI496" s="113"/>
      <c r="BJ496" s="113"/>
      <c r="BK496" s="113"/>
      <c r="BL496" s="113"/>
      <c r="BM496" s="113"/>
      <c r="BN496" s="113"/>
      <c r="BO496" s="113"/>
      <c r="BP496" s="113"/>
      <c r="BQ496" s="113"/>
      <c r="BR496" s="113"/>
      <c r="BS496" s="113"/>
      <c r="BT496" s="113"/>
      <c r="BU496" s="113"/>
      <c r="BV496" s="113"/>
      <c r="BW496" s="113"/>
      <c r="BX496" s="113"/>
      <c r="BY496" s="113"/>
      <c r="BZ496" s="113"/>
      <c r="CA496" s="113"/>
      <c r="CB496" s="113"/>
      <c r="CC496" s="113"/>
      <c r="CD496" s="113"/>
      <c r="CE496" s="113"/>
      <c r="CF496" s="113"/>
      <c r="CG496" s="113"/>
      <c r="CH496" s="113"/>
      <c r="CI496" s="113"/>
      <c r="CJ496" s="113"/>
      <c r="CK496" s="113"/>
      <c r="CL496" s="113"/>
      <c r="CM496" s="113"/>
      <c r="CN496" s="113"/>
      <c r="CO496" s="113"/>
      <c r="CP496" s="113"/>
      <c r="CQ496" s="113"/>
      <c r="CR496" s="113"/>
      <c r="CS496" s="113"/>
      <c r="CT496" s="113"/>
      <c r="CU496" s="113"/>
      <c r="CV496" s="113"/>
      <c r="CW496" s="113"/>
      <c r="CX496" s="113"/>
      <c r="CY496" s="113"/>
    </row>
    <row r="497" spans="24:103" s="64" customFormat="1" ht="14" x14ac:dyDescent="0.15">
      <c r="X497" s="63"/>
      <c r="Y497" s="112"/>
      <c r="Z497" s="112"/>
      <c r="AA497" s="112"/>
      <c r="AB497" s="112"/>
      <c r="AC497" s="112"/>
      <c r="AD497" s="112"/>
      <c r="AE497" s="112"/>
      <c r="AF497" s="112"/>
      <c r="AG497" s="112"/>
      <c r="AH497" s="112"/>
      <c r="AI497" s="112"/>
      <c r="AJ497" s="112"/>
      <c r="AK497" s="112"/>
      <c r="AL497" s="113"/>
      <c r="AM497" s="113"/>
      <c r="AN497" s="113"/>
      <c r="AO497" s="113"/>
      <c r="AP497" s="113"/>
      <c r="AQ497" s="113"/>
      <c r="AR497" s="113"/>
      <c r="AS497" s="113"/>
      <c r="AT497" s="113"/>
      <c r="AU497" s="113"/>
      <c r="AV497" s="113"/>
      <c r="AW497" s="113"/>
      <c r="AX497" s="113"/>
      <c r="AY497" s="113"/>
      <c r="AZ497" s="113"/>
      <c r="BA497" s="113"/>
      <c r="BB497" s="113"/>
      <c r="BC497" s="113"/>
      <c r="BD497" s="113"/>
      <c r="BE497" s="113"/>
      <c r="BF497" s="113"/>
      <c r="BG497" s="113"/>
      <c r="BH497" s="113"/>
      <c r="BI497" s="113"/>
      <c r="BJ497" s="113"/>
      <c r="BK497" s="113"/>
      <c r="BL497" s="113"/>
      <c r="BM497" s="113"/>
      <c r="BN497" s="113"/>
      <c r="BO497" s="113"/>
      <c r="BP497" s="113"/>
      <c r="BQ497" s="113"/>
      <c r="BR497" s="113"/>
      <c r="BS497" s="113"/>
      <c r="BT497" s="113"/>
      <c r="BU497" s="113"/>
      <c r="BV497" s="113"/>
      <c r="BW497" s="113"/>
      <c r="BX497" s="113"/>
      <c r="BY497" s="113"/>
      <c r="BZ497" s="113"/>
      <c r="CA497" s="113"/>
      <c r="CB497" s="113"/>
      <c r="CC497" s="113"/>
      <c r="CD497" s="113"/>
      <c r="CE497" s="113"/>
      <c r="CF497" s="113"/>
      <c r="CG497" s="113"/>
      <c r="CH497" s="113"/>
      <c r="CI497" s="113"/>
      <c r="CJ497" s="113"/>
      <c r="CK497" s="113"/>
      <c r="CL497" s="113"/>
      <c r="CM497" s="113"/>
      <c r="CN497" s="113"/>
      <c r="CO497" s="113"/>
      <c r="CP497" s="113"/>
      <c r="CQ497" s="113"/>
      <c r="CR497" s="113"/>
      <c r="CS497" s="113"/>
      <c r="CT497" s="113"/>
      <c r="CU497" s="113"/>
      <c r="CV497" s="113"/>
      <c r="CW497" s="113"/>
      <c r="CX497" s="113"/>
      <c r="CY497" s="113"/>
    </row>
    <row r="498" spans="24:103" s="64" customFormat="1" ht="14" x14ac:dyDescent="0.15">
      <c r="X498" s="63"/>
      <c r="Y498" s="112"/>
      <c r="Z498" s="112"/>
      <c r="AA498" s="112"/>
      <c r="AB498" s="112"/>
      <c r="AC498" s="112"/>
      <c r="AD498" s="112"/>
      <c r="AE498" s="112"/>
      <c r="AF498" s="112"/>
      <c r="AG498" s="112"/>
      <c r="AH498" s="112"/>
      <c r="AI498" s="112"/>
      <c r="AJ498" s="112"/>
      <c r="AK498" s="112"/>
      <c r="AL498" s="113"/>
      <c r="AM498" s="113"/>
      <c r="AN498" s="113"/>
      <c r="AO498" s="113"/>
      <c r="AP498" s="113"/>
      <c r="AQ498" s="113"/>
      <c r="AR498" s="113"/>
      <c r="AS498" s="113"/>
      <c r="AT498" s="113"/>
      <c r="AU498" s="113"/>
      <c r="AV498" s="113"/>
      <c r="AW498" s="113"/>
      <c r="AX498" s="113"/>
      <c r="AY498" s="113"/>
      <c r="AZ498" s="113"/>
      <c r="BA498" s="113"/>
      <c r="BB498" s="113"/>
      <c r="BC498" s="113"/>
      <c r="BD498" s="113"/>
      <c r="BE498" s="113"/>
      <c r="BF498" s="113"/>
      <c r="BG498" s="113"/>
      <c r="BH498" s="113"/>
      <c r="BI498" s="113"/>
      <c r="BJ498" s="113"/>
      <c r="BK498" s="113"/>
      <c r="BL498" s="113"/>
      <c r="BM498" s="113"/>
      <c r="BN498" s="113"/>
      <c r="BO498" s="113"/>
      <c r="BP498" s="113"/>
      <c r="BQ498" s="113"/>
      <c r="BR498" s="113"/>
      <c r="BS498" s="113"/>
      <c r="BT498" s="113"/>
      <c r="BU498" s="113"/>
      <c r="BV498" s="113"/>
      <c r="BW498" s="113"/>
      <c r="BX498" s="113"/>
      <c r="BY498" s="113"/>
      <c r="BZ498" s="113"/>
      <c r="CA498" s="113"/>
      <c r="CB498" s="113"/>
      <c r="CC498" s="113"/>
      <c r="CD498" s="113"/>
      <c r="CE498" s="113"/>
      <c r="CF498" s="113"/>
      <c r="CG498" s="113"/>
      <c r="CH498" s="113"/>
      <c r="CI498" s="113"/>
      <c r="CJ498" s="113"/>
      <c r="CK498" s="113"/>
      <c r="CL498" s="113"/>
      <c r="CM498" s="113"/>
      <c r="CN498" s="113"/>
      <c r="CO498" s="113"/>
      <c r="CP498" s="113"/>
      <c r="CQ498" s="113"/>
      <c r="CR498" s="113"/>
      <c r="CS498" s="113"/>
      <c r="CT498" s="113"/>
      <c r="CU498" s="113"/>
      <c r="CV498" s="113"/>
      <c r="CW498" s="113"/>
      <c r="CX498" s="113"/>
      <c r="CY498" s="113"/>
    </row>
    <row r="499" spans="24:103" s="64" customFormat="1" ht="14" x14ac:dyDescent="0.15">
      <c r="X499" s="63"/>
      <c r="Y499" s="112"/>
      <c r="Z499" s="112"/>
      <c r="AA499" s="112"/>
      <c r="AB499" s="112"/>
      <c r="AC499" s="112"/>
      <c r="AD499" s="112"/>
      <c r="AE499" s="112"/>
      <c r="AF499" s="112"/>
      <c r="AG499" s="112"/>
      <c r="AH499" s="112"/>
      <c r="AI499" s="112"/>
      <c r="AJ499" s="112"/>
      <c r="AK499" s="112"/>
      <c r="AL499" s="113"/>
      <c r="AM499" s="113"/>
      <c r="AN499" s="113"/>
      <c r="AO499" s="113"/>
      <c r="AP499" s="113"/>
      <c r="AQ499" s="113"/>
      <c r="AR499" s="113"/>
      <c r="AS499" s="113"/>
      <c r="AT499" s="113"/>
      <c r="AU499" s="113"/>
      <c r="AV499" s="113"/>
      <c r="AW499" s="113"/>
      <c r="AX499" s="113"/>
      <c r="AY499" s="113"/>
      <c r="AZ499" s="113"/>
      <c r="BA499" s="113"/>
      <c r="BB499" s="113"/>
      <c r="BC499" s="113"/>
      <c r="BD499" s="113"/>
      <c r="BE499" s="113"/>
      <c r="BF499" s="113"/>
      <c r="BG499" s="113"/>
      <c r="BH499" s="113"/>
      <c r="BI499" s="113"/>
      <c r="BJ499" s="113"/>
      <c r="BK499" s="113"/>
      <c r="BL499" s="113"/>
      <c r="BM499" s="113"/>
      <c r="BN499" s="113"/>
      <c r="BO499" s="113"/>
      <c r="BP499" s="113"/>
      <c r="BQ499" s="113"/>
      <c r="BR499" s="113"/>
      <c r="BS499" s="113"/>
      <c r="BT499" s="113"/>
      <c r="BU499" s="113"/>
      <c r="BV499" s="113"/>
      <c r="BW499" s="113"/>
      <c r="BX499" s="113"/>
      <c r="BY499" s="113"/>
      <c r="BZ499" s="113"/>
      <c r="CA499" s="113"/>
      <c r="CB499" s="113"/>
      <c r="CC499" s="113"/>
      <c r="CD499" s="113"/>
      <c r="CE499" s="113"/>
      <c r="CF499" s="113"/>
      <c r="CG499" s="113"/>
      <c r="CH499" s="113"/>
      <c r="CI499" s="113"/>
      <c r="CJ499" s="113"/>
      <c r="CK499" s="113"/>
      <c r="CL499" s="113"/>
      <c r="CM499" s="113"/>
      <c r="CN499" s="113"/>
      <c r="CO499" s="113"/>
      <c r="CP499" s="113"/>
      <c r="CQ499" s="113"/>
      <c r="CR499" s="113"/>
      <c r="CS499" s="113"/>
      <c r="CT499" s="113"/>
      <c r="CU499" s="113"/>
      <c r="CV499" s="113"/>
      <c r="CW499" s="113"/>
      <c r="CX499" s="113"/>
      <c r="CY499" s="113"/>
    </row>
    <row r="500" spans="24:103" s="64" customFormat="1" ht="14" x14ac:dyDescent="0.15">
      <c r="X500" s="63"/>
      <c r="Y500" s="112"/>
      <c r="Z500" s="112"/>
      <c r="AA500" s="112"/>
      <c r="AB500" s="112"/>
      <c r="AC500" s="112"/>
      <c r="AD500" s="112"/>
      <c r="AE500" s="112"/>
      <c r="AF500" s="112"/>
      <c r="AG500" s="112"/>
      <c r="AH500" s="112"/>
      <c r="AI500" s="112"/>
      <c r="AJ500" s="112"/>
      <c r="AK500" s="112"/>
      <c r="AL500" s="113"/>
      <c r="AM500" s="113"/>
      <c r="AN500" s="113"/>
      <c r="AO500" s="113"/>
      <c r="AP500" s="113"/>
      <c r="AQ500" s="113"/>
      <c r="AR500" s="113"/>
      <c r="AS500" s="113"/>
      <c r="AT500" s="113"/>
      <c r="AU500" s="113"/>
      <c r="AV500" s="113"/>
      <c r="AW500" s="113"/>
      <c r="AX500" s="113"/>
      <c r="AY500" s="113"/>
      <c r="AZ500" s="113"/>
      <c r="BA500" s="113"/>
      <c r="BB500" s="113"/>
      <c r="BC500" s="113"/>
      <c r="BD500" s="113"/>
      <c r="BE500" s="113"/>
      <c r="BF500" s="113"/>
      <c r="BG500" s="113"/>
      <c r="BH500" s="113"/>
      <c r="BI500" s="113"/>
      <c r="BJ500" s="113"/>
      <c r="BK500" s="113"/>
      <c r="BL500" s="113"/>
      <c r="BM500" s="113"/>
      <c r="BN500" s="113"/>
      <c r="BO500" s="113"/>
      <c r="BP500" s="113"/>
      <c r="BQ500" s="113"/>
      <c r="BR500" s="113"/>
      <c r="BS500" s="113"/>
      <c r="BT500" s="113"/>
      <c r="BU500" s="113"/>
      <c r="BV500" s="113"/>
      <c r="BW500" s="113"/>
      <c r="BX500" s="113"/>
      <c r="BY500" s="113"/>
      <c r="BZ500" s="113"/>
      <c r="CA500" s="113"/>
      <c r="CB500" s="113"/>
      <c r="CC500" s="113"/>
      <c r="CD500" s="113"/>
      <c r="CE500" s="113"/>
      <c r="CF500" s="113"/>
      <c r="CG500" s="113"/>
      <c r="CH500" s="113"/>
      <c r="CI500" s="113"/>
      <c r="CJ500" s="113"/>
      <c r="CK500" s="113"/>
      <c r="CL500" s="113"/>
      <c r="CM500" s="113"/>
      <c r="CN500" s="113"/>
      <c r="CO500" s="113"/>
      <c r="CP500" s="113"/>
      <c r="CQ500" s="113"/>
      <c r="CR500" s="113"/>
      <c r="CS500" s="113"/>
      <c r="CT500" s="113"/>
      <c r="CU500" s="113"/>
      <c r="CV500" s="113"/>
      <c r="CW500" s="113"/>
      <c r="CX500" s="113"/>
      <c r="CY500" s="113"/>
    </row>
    <row r="501" spans="24:103" s="64" customFormat="1" ht="14" x14ac:dyDescent="0.15">
      <c r="X501" s="63"/>
      <c r="Y501" s="112"/>
      <c r="Z501" s="112"/>
      <c r="AA501" s="112"/>
      <c r="AB501" s="112"/>
      <c r="AC501" s="112"/>
      <c r="AD501" s="112"/>
      <c r="AE501" s="112"/>
      <c r="AF501" s="112"/>
      <c r="AG501" s="112"/>
      <c r="AH501" s="112"/>
      <c r="AI501" s="112"/>
      <c r="AJ501" s="112"/>
      <c r="AK501" s="112"/>
      <c r="AL501" s="113"/>
      <c r="AM501" s="113"/>
      <c r="AN501" s="113"/>
      <c r="AO501" s="113"/>
      <c r="AP501" s="113"/>
      <c r="AQ501" s="113"/>
      <c r="AR501" s="113"/>
      <c r="AS501" s="113"/>
      <c r="AT501" s="113"/>
      <c r="AU501" s="113"/>
      <c r="AV501" s="113"/>
      <c r="AW501" s="113"/>
      <c r="AX501" s="113"/>
      <c r="AY501" s="113"/>
      <c r="AZ501" s="113"/>
      <c r="BA501" s="113"/>
      <c r="BB501" s="113"/>
      <c r="BC501" s="113"/>
      <c r="BD501" s="113"/>
      <c r="BE501" s="113"/>
      <c r="BF501" s="113"/>
      <c r="BG501" s="113"/>
      <c r="BH501" s="113"/>
      <c r="BI501" s="113"/>
      <c r="BJ501" s="113"/>
      <c r="BK501" s="113"/>
      <c r="BL501" s="113"/>
      <c r="BM501" s="113"/>
      <c r="BN501" s="113"/>
      <c r="BO501" s="113"/>
      <c r="BP501" s="113"/>
      <c r="BQ501" s="113"/>
      <c r="BR501" s="113"/>
      <c r="BS501" s="113"/>
      <c r="BT501" s="113"/>
      <c r="BU501" s="113"/>
      <c r="BV501" s="113"/>
      <c r="BW501" s="113"/>
      <c r="BX501" s="113"/>
      <c r="BY501" s="113"/>
      <c r="BZ501" s="113"/>
      <c r="CA501" s="113"/>
      <c r="CB501" s="113"/>
      <c r="CC501" s="113"/>
      <c r="CD501" s="113"/>
      <c r="CE501" s="113"/>
      <c r="CF501" s="113"/>
      <c r="CG501" s="113"/>
      <c r="CH501" s="113"/>
      <c r="CI501" s="113"/>
      <c r="CJ501" s="113"/>
      <c r="CK501" s="113"/>
      <c r="CL501" s="113"/>
      <c r="CM501" s="113"/>
      <c r="CN501" s="113"/>
      <c r="CO501" s="113"/>
      <c r="CP501" s="113"/>
      <c r="CQ501" s="113"/>
      <c r="CR501" s="113"/>
      <c r="CS501" s="113"/>
      <c r="CT501" s="113"/>
      <c r="CU501" s="113"/>
      <c r="CV501" s="113"/>
      <c r="CW501" s="113"/>
      <c r="CX501" s="113"/>
      <c r="CY501" s="113"/>
    </row>
    <row r="502" spans="24:103" s="64" customFormat="1" ht="14" x14ac:dyDescent="0.15">
      <c r="X502" s="63"/>
      <c r="Y502" s="112"/>
      <c r="Z502" s="112"/>
      <c r="AA502" s="112"/>
      <c r="AB502" s="112"/>
      <c r="AC502" s="112"/>
      <c r="AD502" s="112"/>
      <c r="AE502" s="112"/>
      <c r="AF502" s="112"/>
      <c r="AG502" s="112"/>
      <c r="AH502" s="112"/>
      <c r="AI502" s="112"/>
      <c r="AJ502" s="112"/>
      <c r="AK502" s="112"/>
      <c r="AL502" s="113"/>
      <c r="AM502" s="113"/>
      <c r="AN502" s="113"/>
      <c r="AO502" s="113"/>
      <c r="AP502" s="113"/>
      <c r="AQ502" s="113"/>
      <c r="AR502" s="113"/>
      <c r="AS502" s="113"/>
      <c r="AT502" s="113"/>
      <c r="AU502" s="113"/>
      <c r="AV502" s="113"/>
      <c r="AW502" s="113"/>
      <c r="AX502" s="113"/>
      <c r="AY502" s="113"/>
      <c r="AZ502" s="113"/>
      <c r="BA502" s="113"/>
      <c r="BB502" s="113"/>
      <c r="BC502" s="113"/>
      <c r="BD502" s="113"/>
      <c r="BE502" s="113"/>
      <c r="BF502" s="113"/>
      <c r="BG502" s="113"/>
      <c r="BH502" s="113"/>
      <c r="BI502" s="113"/>
      <c r="BJ502" s="113"/>
      <c r="BK502" s="113"/>
      <c r="BL502" s="113"/>
      <c r="BM502" s="113"/>
      <c r="BN502" s="113"/>
      <c r="BO502" s="113"/>
      <c r="BP502" s="113"/>
      <c r="BQ502" s="113"/>
      <c r="BR502" s="113"/>
      <c r="BS502" s="113"/>
      <c r="BT502" s="113"/>
      <c r="BU502" s="113"/>
      <c r="BV502" s="113"/>
      <c r="BW502" s="113"/>
      <c r="BX502" s="113"/>
      <c r="BY502" s="113"/>
      <c r="BZ502" s="113"/>
      <c r="CA502" s="113"/>
      <c r="CB502" s="113"/>
      <c r="CC502" s="113"/>
      <c r="CD502" s="113"/>
      <c r="CE502" s="113"/>
      <c r="CF502" s="113"/>
      <c r="CG502" s="113"/>
      <c r="CH502" s="113"/>
      <c r="CI502" s="113"/>
      <c r="CJ502" s="113"/>
      <c r="CK502" s="113"/>
      <c r="CL502" s="113"/>
      <c r="CM502" s="113"/>
      <c r="CN502" s="113"/>
      <c r="CO502" s="113"/>
      <c r="CP502" s="113"/>
      <c r="CQ502" s="113"/>
      <c r="CR502" s="113"/>
      <c r="CS502" s="113"/>
      <c r="CT502" s="113"/>
      <c r="CU502" s="113"/>
      <c r="CV502" s="113"/>
      <c r="CW502" s="113"/>
      <c r="CX502" s="113"/>
      <c r="CY502" s="113"/>
    </row>
    <row r="503" spans="24:103" s="64" customFormat="1" ht="14" x14ac:dyDescent="0.15">
      <c r="X503" s="63"/>
      <c r="Y503" s="112"/>
      <c r="Z503" s="112"/>
      <c r="AA503" s="112"/>
      <c r="AB503" s="112"/>
      <c r="AC503" s="112"/>
      <c r="AD503" s="112"/>
      <c r="AE503" s="112"/>
      <c r="AF503" s="112"/>
      <c r="AG503" s="112"/>
      <c r="AH503" s="112"/>
      <c r="AI503" s="112"/>
      <c r="AJ503" s="112"/>
      <c r="AK503" s="112"/>
      <c r="AL503" s="113"/>
      <c r="AM503" s="113"/>
      <c r="AN503" s="113"/>
      <c r="AO503" s="113"/>
      <c r="AP503" s="113"/>
      <c r="AQ503" s="113"/>
      <c r="AR503" s="113"/>
      <c r="AS503" s="113"/>
      <c r="AT503" s="113"/>
      <c r="AU503" s="113"/>
      <c r="AV503" s="113"/>
      <c r="AW503" s="113"/>
      <c r="AX503" s="113"/>
      <c r="AY503" s="113"/>
      <c r="AZ503" s="113"/>
      <c r="BA503" s="113"/>
      <c r="BB503" s="113"/>
      <c r="BC503" s="113"/>
      <c r="BD503" s="113"/>
      <c r="BE503" s="113"/>
      <c r="BF503" s="113"/>
      <c r="BG503" s="113"/>
      <c r="BH503" s="113"/>
      <c r="BI503" s="113"/>
      <c r="BJ503" s="113"/>
      <c r="BK503" s="113"/>
      <c r="BL503" s="113"/>
      <c r="BM503" s="113"/>
      <c r="BN503" s="113"/>
      <c r="BO503" s="113"/>
      <c r="BP503" s="113"/>
      <c r="BQ503" s="113"/>
      <c r="BR503" s="113"/>
      <c r="BS503" s="113"/>
      <c r="BT503" s="113"/>
      <c r="BU503" s="113"/>
      <c r="BV503" s="113"/>
      <c r="BW503" s="113"/>
      <c r="BX503" s="113"/>
      <c r="BY503" s="113"/>
      <c r="BZ503" s="113"/>
      <c r="CA503" s="113"/>
      <c r="CB503" s="113"/>
      <c r="CC503" s="113"/>
      <c r="CD503" s="113"/>
      <c r="CE503" s="113"/>
      <c r="CF503" s="113"/>
      <c r="CG503" s="113"/>
      <c r="CH503" s="113"/>
      <c r="CI503" s="113"/>
      <c r="CJ503" s="113"/>
      <c r="CK503" s="113"/>
      <c r="CL503" s="113"/>
      <c r="CM503" s="113"/>
      <c r="CN503" s="113"/>
      <c r="CO503" s="113"/>
      <c r="CP503" s="113"/>
      <c r="CQ503" s="113"/>
      <c r="CR503" s="113"/>
      <c r="CS503" s="113"/>
      <c r="CT503" s="113"/>
      <c r="CU503" s="113"/>
      <c r="CV503" s="113"/>
      <c r="CW503" s="113"/>
      <c r="CX503" s="113"/>
      <c r="CY503" s="113"/>
    </row>
    <row r="504" spans="24:103" s="64" customFormat="1" ht="14" x14ac:dyDescent="0.15">
      <c r="X504" s="63"/>
      <c r="Y504" s="112"/>
      <c r="Z504" s="112"/>
      <c r="AA504" s="112"/>
      <c r="AB504" s="112"/>
      <c r="AC504" s="112"/>
      <c r="AD504" s="112"/>
      <c r="AE504" s="112"/>
      <c r="AF504" s="112"/>
      <c r="AG504" s="112"/>
      <c r="AH504" s="112"/>
      <c r="AI504" s="112"/>
      <c r="AJ504" s="112"/>
      <c r="AK504" s="112"/>
      <c r="AL504" s="113"/>
      <c r="AM504" s="113"/>
      <c r="AN504" s="113"/>
      <c r="AO504" s="113"/>
      <c r="AP504" s="113"/>
      <c r="AQ504" s="113"/>
      <c r="AR504" s="113"/>
      <c r="AS504" s="113"/>
      <c r="AT504" s="113"/>
      <c r="AU504" s="113"/>
      <c r="AV504" s="113"/>
      <c r="AW504" s="113"/>
      <c r="AX504" s="113"/>
      <c r="AY504" s="113"/>
      <c r="AZ504" s="113"/>
      <c r="BA504" s="113"/>
      <c r="BB504" s="113"/>
      <c r="BC504" s="113"/>
      <c r="BD504" s="113"/>
      <c r="BE504" s="113"/>
      <c r="BF504" s="113"/>
      <c r="BG504" s="113"/>
      <c r="BH504" s="113"/>
      <c r="BI504" s="113"/>
      <c r="BJ504" s="113"/>
      <c r="BK504" s="113"/>
      <c r="BL504" s="113"/>
      <c r="BM504" s="113"/>
      <c r="BN504" s="113"/>
      <c r="BO504" s="113"/>
      <c r="BP504" s="113"/>
      <c r="BQ504" s="113"/>
      <c r="BR504" s="113"/>
      <c r="BS504" s="113"/>
      <c r="BT504" s="113"/>
      <c r="BU504" s="113"/>
      <c r="BV504" s="113"/>
      <c r="BW504" s="113"/>
      <c r="BX504" s="113"/>
      <c r="BY504" s="113"/>
      <c r="BZ504" s="113"/>
      <c r="CA504" s="113"/>
      <c r="CB504" s="113"/>
      <c r="CC504" s="113"/>
      <c r="CD504" s="113"/>
      <c r="CE504" s="113"/>
      <c r="CF504" s="113"/>
      <c r="CG504" s="113"/>
      <c r="CH504" s="113"/>
      <c r="CI504" s="113"/>
      <c r="CJ504" s="113"/>
      <c r="CK504" s="113"/>
      <c r="CL504" s="113"/>
      <c r="CM504" s="113"/>
      <c r="CN504" s="113"/>
      <c r="CO504" s="113"/>
      <c r="CP504" s="113"/>
      <c r="CQ504" s="113"/>
      <c r="CR504" s="113"/>
      <c r="CS504" s="113"/>
      <c r="CT504" s="113"/>
      <c r="CU504" s="113"/>
      <c r="CV504" s="113"/>
      <c r="CW504" s="113"/>
      <c r="CX504" s="113"/>
      <c r="CY504" s="113"/>
    </row>
    <row r="505" spans="24:103" s="64" customFormat="1" ht="14" x14ac:dyDescent="0.15">
      <c r="X505" s="63"/>
      <c r="Y505" s="112"/>
      <c r="Z505" s="112"/>
      <c r="AA505" s="112"/>
      <c r="AB505" s="112"/>
      <c r="AC505" s="112"/>
      <c r="AD505" s="112"/>
      <c r="AE505" s="112"/>
      <c r="AF505" s="112"/>
      <c r="AG505" s="112"/>
      <c r="AH505" s="112"/>
      <c r="AI505" s="112"/>
      <c r="AJ505" s="112"/>
      <c r="AK505" s="112"/>
      <c r="AL505" s="113"/>
      <c r="AM505" s="113"/>
      <c r="AN505" s="113"/>
      <c r="AO505" s="113"/>
      <c r="AP505" s="113"/>
      <c r="AQ505" s="113"/>
      <c r="AR505" s="113"/>
      <c r="AS505" s="113"/>
      <c r="AT505" s="113"/>
      <c r="AU505" s="113"/>
      <c r="AV505" s="113"/>
      <c r="AW505" s="113"/>
      <c r="AX505" s="113"/>
      <c r="AY505" s="113"/>
      <c r="AZ505" s="113"/>
      <c r="BA505" s="113"/>
      <c r="BB505" s="113"/>
      <c r="BC505" s="113"/>
      <c r="BD505" s="113"/>
      <c r="BE505" s="113"/>
      <c r="BF505" s="113"/>
      <c r="BG505" s="113"/>
      <c r="BH505" s="113"/>
      <c r="BI505" s="113"/>
      <c r="BJ505" s="113"/>
      <c r="BK505" s="113"/>
      <c r="BL505" s="113"/>
      <c r="BM505" s="113"/>
      <c r="BN505" s="113"/>
      <c r="BO505" s="113"/>
      <c r="BP505" s="113"/>
      <c r="BQ505" s="113"/>
      <c r="BR505" s="113"/>
      <c r="BS505" s="113"/>
      <c r="BT505" s="113"/>
      <c r="BU505" s="113"/>
      <c r="BV505" s="113"/>
      <c r="BW505" s="113"/>
      <c r="BX505" s="113"/>
      <c r="BY505" s="113"/>
      <c r="BZ505" s="113"/>
      <c r="CA505" s="113"/>
      <c r="CB505" s="113"/>
      <c r="CC505" s="113"/>
      <c r="CD505" s="113"/>
      <c r="CE505" s="113"/>
      <c r="CF505" s="113"/>
      <c r="CG505" s="113"/>
      <c r="CH505" s="113"/>
      <c r="CI505" s="113"/>
      <c r="CJ505" s="113"/>
      <c r="CK505" s="113"/>
      <c r="CL505" s="113"/>
      <c r="CM505" s="113"/>
      <c r="CN505" s="113"/>
      <c r="CO505" s="113"/>
      <c r="CP505" s="113"/>
      <c r="CQ505" s="113"/>
      <c r="CR505" s="113"/>
      <c r="CS505" s="113"/>
      <c r="CT505" s="113"/>
      <c r="CU505" s="113"/>
      <c r="CV505" s="113"/>
      <c r="CW505" s="113"/>
      <c r="CX505" s="113"/>
      <c r="CY505" s="113"/>
    </row>
    <row r="506" spans="24:103" s="64" customFormat="1" ht="14" x14ac:dyDescent="0.15">
      <c r="X506" s="63"/>
      <c r="Y506" s="112"/>
      <c r="Z506" s="112"/>
      <c r="AA506" s="112"/>
      <c r="AB506" s="112"/>
      <c r="AC506" s="112"/>
      <c r="AD506" s="112"/>
      <c r="AE506" s="112"/>
      <c r="AF506" s="112"/>
      <c r="AG506" s="112"/>
      <c r="AH506" s="112"/>
      <c r="AI506" s="112"/>
      <c r="AJ506" s="112"/>
      <c r="AK506" s="112"/>
      <c r="AL506" s="113"/>
      <c r="AM506" s="113"/>
      <c r="AN506" s="113"/>
      <c r="AO506" s="113"/>
      <c r="AP506" s="113"/>
      <c r="AQ506" s="113"/>
      <c r="AR506" s="113"/>
      <c r="AS506" s="113"/>
      <c r="AT506" s="113"/>
      <c r="AU506" s="113"/>
      <c r="AV506" s="113"/>
      <c r="AW506" s="113"/>
      <c r="AX506" s="113"/>
      <c r="AY506" s="113"/>
      <c r="AZ506" s="113"/>
      <c r="BA506" s="113"/>
      <c r="BB506" s="113"/>
      <c r="BC506" s="113"/>
      <c r="BD506" s="113"/>
      <c r="BE506" s="113"/>
      <c r="BF506" s="113"/>
      <c r="BG506" s="113"/>
      <c r="BH506" s="113"/>
      <c r="BI506" s="113"/>
      <c r="BJ506" s="113"/>
      <c r="BK506" s="113"/>
      <c r="BL506" s="113"/>
      <c r="BM506" s="113"/>
      <c r="BN506" s="113"/>
      <c r="BO506" s="113"/>
      <c r="BP506" s="113"/>
      <c r="BQ506" s="113"/>
      <c r="BR506" s="113"/>
      <c r="BS506" s="113"/>
      <c r="BT506" s="113"/>
      <c r="BU506" s="113"/>
      <c r="BV506" s="113"/>
      <c r="BW506" s="113"/>
      <c r="BX506" s="113"/>
      <c r="BY506" s="113"/>
      <c r="BZ506" s="113"/>
      <c r="CA506" s="113"/>
      <c r="CB506" s="113"/>
      <c r="CC506" s="113"/>
      <c r="CD506" s="113"/>
      <c r="CE506" s="113"/>
      <c r="CF506" s="113"/>
      <c r="CG506" s="113"/>
      <c r="CH506" s="113"/>
      <c r="CI506" s="113"/>
      <c r="CJ506" s="113"/>
      <c r="CK506" s="113"/>
      <c r="CL506" s="113"/>
      <c r="CM506" s="113"/>
      <c r="CN506" s="113"/>
      <c r="CO506" s="113"/>
      <c r="CP506" s="113"/>
      <c r="CQ506" s="113"/>
      <c r="CR506" s="113"/>
      <c r="CS506" s="113"/>
      <c r="CT506" s="113"/>
      <c r="CU506" s="113"/>
      <c r="CV506" s="113"/>
      <c r="CW506" s="113"/>
      <c r="CX506" s="113"/>
      <c r="CY506" s="113"/>
    </row>
    <row r="507" spans="24:103" s="64" customFormat="1" ht="14" x14ac:dyDescent="0.15">
      <c r="X507" s="63"/>
      <c r="Y507" s="112"/>
      <c r="Z507" s="112"/>
      <c r="AA507" s="112"/>
      <c r="AB507" s="112"/>
      <c r="AC507" s="112"/>
      <c r="AD507" s="112"/>
      <c r="AE507" s="112"/>
      <c r="AF507" s="112"/>
      <c r="AG507" s="112"/>
      <c r="AH507" s="112"/>
      <c r="AI507" s="112"/>
      <c r="AJ507" s="112"/>
      <c r="AK507" s="112"/>
      <c r="AL507" s="113"/>
      <c r="AM507" s="113"/>
      <c r="AN507" s="113"/>
      <c r="AO507" s="113"/>
      <c r="AP507" s="113"/>
      <c r="AQ507" s="113"/>
      <c r="AR507" s="113"/>
      <c r="AS507" s="113"/>
      <c r="AT507" s="113"/>
      <c r="AU507" s="113"/>
      <c r="AV507" s="113"/>
      <c r="AW507" s="113"/>
      <c r="AX507" s="113"/>
      <c r="AY507" s="113"/>
      <c r="AZ507" s="113"/>
      <c r="BA507" s="113"/>
      <c r="BB507" s="113"/>
      <c r="BC507" s="113"/>
      <c r="BD507" s="113"/>
      <c r="BE507" s="113"/>
      <c r="BF507" s="113"/>
      <c r="BG507" s="113"/>
      <c r="BH507" s="113"/>
      <c r="BI507" s="113"/>
      <c r="BJ507" s="113"/>
      <c r="BK507" s="113"/>
      <c r="BL507" s="113"/>
      <c r="BM507" s="113"/>
      <c r="BN507" s="113"/>
      <c r="BO507" s="113"/>
      <c r="BP507" s="113"/>
      <c r="BQ507" s="113"/>
      <c r="BR507" s="113"/>
      <c r="BS507" s="113"/>
      <c r="BT507" s="113"/>
      <c r="BU507" s="113"/>
      <c r="BV507" s="113"/>
      <c r="BW507" s="113"/>
      <c r="BX507" s="113"/>
      <c r="BY507" s="113"/>
      <c r="BZ507" s="113"/>
      <c r="CA507" s="113"/>
      <c r="CB507" s="113"/>
      <c r="CC507" s="113"/>
      <c r="CD507" s="113"/>
      <c r="CE507" s="113"/>
      <c r="CF507" s="113"/>
      <c r="CG507" s="113"/>
      <c r="CH507" s="113"/>
      <c r="CI507" s="113"/>
      <c r="CJ507" s="113"/>
      <c r="CK507" s="113"/>
      <c r="CL507" s="113"/>
      <c r="CM507" s="113"/>
      <c r="CN507" s="113"/>
      <c r="CO507" s="113"/>
      <c r="CP507" s="113"/>
      <c r="CQ507" s="113"/>
      <c r="CR507" s="113"/>
      <c r="CS507" s="113"/>
      <c r="CT507" s="113"/>
      <c r="CU507" s="113"/>
      <c r="CV507" s="113"/>
      <c r="CW507" s="113"/>
      <c r="CX507" s="113"/>
      <c r="CY507" s="113"/>
    </row>
    <row r="508" spans="24:103" s="64" customFormat="1" ht="14" x14ac:dyDescent="0.15">
      <c r="X508" s="63"/>
      <c r="Y508" s="112"/>
      <c r="Z508" s="112"/>
      <c r="AA508" s="112"/>
      <c r="AB508" s="112"/>
      <c r="AC508" s="112"/>
      <c r="AD508" s="112"/>
      <c r="AE508" s="112"/>
      <c r="AF508" s="112"/>
      <c r="AG508" s="112"/>
      <c r="AH508" s="112"/>
      <c r="AI508" s="112"/>
      <c r="AJ508" s="112"/>
      <c r="AK508" s="112"/>
      <c r="AL508" s="113"/>
      <c r="AM508" s="113"/>
      <c r="AN508" s="113"/>
      <c r="AO508" s="113"/>
      <c r="AP508" s="113"/>
      <c r="AQ508" s="113"/>
      <c r="AR508" s="113"/>
      <c r="AS508" s="113"/>
      <c r="AT508" s="113"/>
      <c r="AU508" s="113"/>
      <c r="AV508" s="113"/>
      <c r="AW508" s="113"/>
      <c r="AX508" s="113"/>
      <c r="AY508" s="113"/>
      <c r="AZ508" s="113"/>
      <c r="BA508" s="113"/>
      <c r="BB508" s="113"/>
      <c r="BC508" s="113"/>
      <c r="BD508" s="113"/>
      <c r="BE508" s="113"/>
      <c r="BF508" s="113"/>
      <c r="BG508" s="113"/>
      <c r="BH508" s="113"/>
      <c r="BI508" s="113"/>
      <c r="BJ508" s="113"/>
      <c r="BK508" s="113"/>
      <c r="BL508" s="113"/>
      <c r="BM508" s="113"/>
      <c r="BN508" s="113"/>
      <c r="BO508" s="113"/>
      <c r="BP508" s="113"/>
      <c r="BQ508" s="113"/>
      <c r="BR508" s="113"/>
      <c r="BS508" s="113"/>
      <c r="BT508" s="113"/>
      <c r="BU508" s="113"/>
      <c r="BV508" s="113"/>
      <c r="BW508" s="113"/>
      <c r="BX508" s="113"/>
      <c r="BY508" s="113"/>
      <c r="BZ508" s="113"/>
      <c r="CA508" s="113"/>
      <c r="CB508" s="113"/>
      <c r="CC508" s="113"/>
      <c r="CD508" s="113"/>
      <c r="CE508" s="113"/>
      <c r="CF508" s="113"/>
      <c r="CG508" s="113"/>
      <c r="CH508" s="113"/>
      <c r="CI508" s="113"/>
      <c r="CJ508" s="113"/>
      <c r="CK508" s="113"/>
      <c r="CL508" s="113"/>
      <c r="CM508" s="113"/>
      <c r="CN508" s="113"/>
      <c r="CO508" s="113"/>
      <c r="CP508" s="113"/>
      <c r="CQ508" s="113"/>
      <c r="CR508" s="113"/>
      <c r="CS508" s="113"/>
      <c r="CT508" s="113"/>
      <c r="CU508" s="113"/>
      <c r="CV508" s="113"/>
      <c r="CW508" s="113"/>
      <c r="CX508" s="113"/>
      <c r="CY508" s="113"/>
    </row>
    <row r="509" spans="24:103" s="64" customFormat="1" ht="14" x14ac:dyDescent="0.15">
      <c r="X509" s="63"/>
      <c r="Y509" s="112"/>
      <c r="Z509" s="112"/>
      <c r="AA509" s="112"/>
      <c r="AB509" s="112"/>
      <c r="AC509" s="112"/>
      <c r="AD509" s="112"/>
      <c r="AE509" s="112"/>
      <c r="AF509" s="112"/>
      <c r="AG509" s="112"/>
      <c r="AH509" s="112"/>
      <c r="AI509" s="112"/>
      <c r="AJ509" s="112"/>
      <c r="AK509" s="112"/>
      <c r="AL509" s="113"/>
      <c r="AM509" s="113"/>
      <c r="AN509" s="113"/>
      <c r="AO509" s="113"/>
      <c r="AP509" s="113"/>
      <c r="AQ509" s="113"/>
      <c r="AR509" s="113"/>
      <c r="AS509" s="113"/>
      <c r="AT509" s="113"/>
      <c r="AU509" s="113"/>
      <c r="AV509" s="113"/>
      <c r="AW509" s="113"/>
      <c r="AX509" s="113"/>
      <c r="AY509" s="113"/>
      <c r="AZ509" s="113"/>
      <c r="BA509" s="113"/>
      <c r="BB509" s="113"/>
      <c r="BC509" s="113"/>
      <c r="BD509" s="113"/>
      <c r="BE509" s="113"/>
      <c r="BF509" s="113"/>
      <c r="BG509" s="113"/>
      <c r="BH509" s="113"/>
      <c r="BI509" s="113"/>
      <c r="BJ509" s="113"/>
      <c r="BK509" s="113"/>
      <c r="BL509" s="113"/>
      <c r="BM509" s="113"/>
      <c r="BN509" s="113"/>
      <c r="BO509" s="113"/>
      <c r="BP509" s="113"/>
      <c r="BQ509" s="113"/>
      <c r="BR509" s="113"/>
      <c r="BS509" s="113"/>
      <c r="BT509" s="113"/>
      <c r="BU509" s="113"/>
      <c r="BV509" s="113"/>
      <c r="BW509" s="113"/>
      <c r="BX509" s="113"/>
      <c r="BY509" s="113"/>
      <c r="BZ509" s="113"/>
      <c r="CA509" s="113"/>
      <c r="CB509" s="113"/>
      <c r="CC509" s="113"/>
      <c r="CD509" s="113"/>
      <c r="CE509" s="113"/>
      <c r="CF509" s="113"/>
      <c r="CG509" s="113"/>
      <c r="CH509" s="113"/>
      <c r="CI509" s="113"/>
      <c r="CJ509" s="113"/>
      <c r="CK509" s="113"/>
      <c r="CL509" s="113"/>
      <c r="CM509" s="113"/>
      <c r="CN509" s="113"/>
      <c r="CO509" s="113"/>
      <c r="CP509" s="113"/>
      <c r="CQ509" s="113"/>
      <c r="CR509" s="113"/>
      <c r="CS509" s="113"/>
      <c r="CT509" s="113"/>
      <c r="CU509" s="113"/>
      <c r="CV509" s="113"/>
      <c r="CW509" s="113"/>
      <c r="CX509" s="113"/>
      <c r="CY509" s="113"/>
    </row>
    <row r="510" spans="24:103" s="64" customFormat="1" ht="14" x14ac:dyDescent="0.15">
      <c r="X510" s="63"/>
      <c r="Y510" s="112"/>
      <c r="Z510" s="112"/>
      <c r="AA510" s="112"/>
      <c r="AB510" s="112"/>
      <c r="AC510" s="112"/>
      <c r="AD510" s="112"/>
      <c r="AE510" s="112"/>
      <c r="AF510" s="112"/>
      <c r="AG510" s="112"/>
      <c r="AH510" s="112"/>
      <c r="AI510" s="112"/>
      <c r="AJ510" s="112"/>
      <c r="AK510" s="112"/>
      <c r="AL510" s="113"/>
      <c r="AM510" s="113"/>
      <c r="AN510" s="113"/>
      <c r="AO510" s="113"/>
      <c r="AP510" s="113"/>
      <c r="AQ510" s="113"/>
      <c r="AR510" s="113"/>
      <c r="AS510" s="113"/>
      <c r="AT510" s="113"/>
      <c r="AU510" s="113"/>
      <c r="AV510" s="113"/>
      <c r="AW510" s="113"/>
      <c r="AX510" s="113"/>
      <c r="AY510" s="113"/>
      <c r="AZ510" s="113"/>
      <c r="BA510" s="113"/>
      <c r="BB510" s="113"/>
      <c r="BC510" s="113"/>
      <c r="BD510" s="113"/>
      <c r="BE510" s="113"/>
      <c r="BF510" s="113"/>
      <c r="BG510" s="113"/>
      <c r="BH510" s="113"/>
      <c r="BI510" s="113"/>
      <c r="BJ510" s="113"/>
      <c r="BK510" s="113"/>
      <c r="BL510" s="113"/>
      <c r="BM510" s="113"/>
      <c r="BN510" s="113"/>
      <c r="BO510" s="113"/>
      <c r="BP510" s="113"/>
      <c r="BQ510" s="113"/>
      <c r="BR510" s="113"/>
      <c r="BS510" s="113"/>
      <c r="BT510" s="113"/>
      <c r="BU510" s="113"/>
      <c r="BV510" s="113"/>
      <c r="BW510" s="113"/>
      <c r="BX510" s="113"/>
      <c r="BY510" s="113"/>
      <c r="BZ510" s="113"/>
      <c r="CA510" s="113"/>
      <c r="CB510" s="113"/>
      <c r="CC510" s="113"/>
      <c r="CD510" s="113"/>
      <c r="CE510" s="113"/>
      <c r="CF510" s="113"/>
      <c r="CG510" s="113"/>
      <c r="CH510" s="113"/>
      <c r="CI510" s="113"/>
      <c r="CJ510" s="113"/>
      <c r="CK510" s="113"/>
      <c r="CL510" s="113"/>
      <c r="CM510" s="113"/>
      <c r="CN510" s="113"/>
      <c r="CO510" s="113"/>
      <c r="CP510" s="113"/>
      <c r="CQ510" s="113"/>
      <c r="CR510" s="113"/>
      <c r="CS510" s="113"/>
      <c r="CT510" s="113"/>
      <c r="CU510" s="113"/>
      <c r="CV510" s="113"/>
      <c r="CW510" s="113"/>
      <c r="CX510" s="113"/>
      <c r="CY510" s="113"/>
    </row>
    <row r="511" spans="24:103" s="64" customFormat="1" ht="14" x14ac:dyDescent="0.15">
      <c r="X511" s="63"/>
      <c r="Y511" s="112"/>
      <c r="Z511" s="112"/>
      <c r="AA511" s="112"/>
      <c r="AB511" s="112"/>
      <c r="AC511" s="112"/>
      <c r="AD511" s="112"/>
      <c r="AE511" s="112"/>
      <c r="AF511" s="112"/>
      <c r="AG511" s="112"/>
      <c r="AH511" s="112"/>
      <c r="AI511" s="112"/>
      <c r="AJ511" s="112"/>
      <c r="AK511" s="112"/>
      <c r="AL511" s="113"/>
      <c r="AM511" s="113"/>
      <c r="AN511" s="113"/>
      <c r="AO511" s="113"/>
      <c r="AP511" s="113"/>
      <c r="AQ511" s="113"/>
      <c r="AR511" s="113"/>
      <c r="AS511" s="113"/>
      <c r="AT511" s="113"/>
      <c r="AU511" s="113"/>
      <c r="AV511" s="113"/>
      <c r="AW511" s="113"/>
      <c r="AX511" s="113"/>
      <c r="AY511" s="113"/>
      <c r="AZ511" s="113"/>
      <c r="BA511" s="113"/>
      <c r="BB511" s="113"/>
      <c r="BC511" s="113"/>
      <c r="BD511" s="113"/>
      <c r="BE511" s="113"/>
      <c r="BF511" s="113"/>
      <c r="BG511" s="113"/>
      <c r="BH511" s="113"/>
      <c r="BI511" s="113"/>
      <c r="BJ511" s="113"/>
      <c r="BK511" s="113"/>
      <c r="BL511" s="113"/>
      <c r="BM511" s="113"/>
      <c r="BN511" s="113"/>
      <c r="BO511" s="113"/>
      <c r="BP511" s="113"/>
      <c r="BQ511" s="113"/>
      <c r="BR511" s="113"/>
      <c r="BS511" s="113"/>
      <c r="BT511" s="113"/>
      <c r="BU511" s="113"/>
      <c r="BV511" s="113"/>
      <c r="BW511" s="113"/>
      <c r="BX511" s="113"/>
      <c r="BY511" s="113"/>
      <c r="BZ511" s="113"/>
      <c r="CA511" s="113"/>
      <c r="CB511" s="113"/>
      <c r="CC511" s="113"/>
      <c r="CD511" s="113"/>
      <c r="CE511" s="113"/>
      <c r="CF511" s="113"/>
      <c r="CG511" s="113"/>
      <c r="CH511" s="113"/>
      <c r="CI511" s="113"/>
      <c r="CJ511" s="113"/>
      <c r="CK511" s="113"/>
      <c r="CL511" s="113"/>
      <c r="CM511" s="113"/>
      <c r="CN511" s="113"/>
      <c r="CO511" s="113"/>
      <c r="CP511" s="113"/>
      <c r="CQ511" s="113"/>
      <c r="CR511" s="113"/>
      <c r="CS511" s="113"/>
      <c r="CT511" s="113"/>
      <c r="CU511" s="113"/>
      <c r="CV511" s="113"/>
      <c r="CW511" s="113"/>
      <c r="CX511" s="113"/>
      <c r="CY511" s="113"/>
    </row>
    <row r="512" spans="24:103" s="64" customFormat="1" ht="14" x14ac:dyDescent="0.15">
      <c r="X512" s="63"/>
      <c r="Y512" s="112"/>
      <c r="Z512" s="112"/>
      <c r="AA512" s="112"/>
      <c r="AB512" s="112"/>
      <c r="AC512" s="112"/>
      <c r="AD512" s="112"/>
      <c r="AE512" s="112"/>
      <c r="AF512" s="112"/>
      <c r="AG512" s="112"/>
      <c r="AH512" s="112"/>
      <c r="AI512" s="112"/>
      <c r="AJ512" s="112"/>
      <c r="AK512" s="112"/>
      <c r="AL512" s="113"/>
      <c r="AM512" s="113"/>
      <c r="AN512" s="113"/>
      <c r="AO512" s="113"/>
      <c r="AP512" s="113"/>
      <c r="AQ512" s="113"/>
      <c r="AR512" s="113"/>
      <c r="AS512" s="113"/>
      <c r="AT512" s="113"/>
      <c r="AU512" s="113"/>
      <c r="AV512" s="113"/>
      <c r="AW512" s="113"/>
      <c r="AX512" s="113"/>
      <c r="AY512" s="113"/>
      <c r="AZ512" s="113"/>
      <c r="BA512" s="113"/>
      <c r="BB512" s="113"/>
      <c r="BC512" s="113"/>
      <c r="BD512" s="113"/>
      <c r="BE512" s="113"/>
      <c r="BF512" s="113"/>
      <c r="BG512" s="113"/>
      <c r="BH512" s="113"/>
      <c r="BI512" s="113"/>
      <c r="BJ512" s="113"/>
      <c r="BK512" s="113"/>
      <c r="BL512" s="113"/>
      <c r="BM512" s="113"/>
      <c r="BN512" s="113"/>
      <c r="BO512" s="113"/>
      <c r="BP512" s="113"/>
      <c r="BQ512" s="113"/>
      <c r="BR512" s="113"/>
      <c r="BS512" s="113"/>
      <c r="BT512" s="113"/>
      <c r="BU512" s="113"/>
      <c r="BV512" s="113"/>
      <c r="BW512" s="113"/>
      <c r="BX512" s="113"/>
      <c r="BY512" s="113"/>
      <c r="BZ512" s="113"/>
      <c r="CA512" s="113"/>
      <c r="CB512" s="113"/>
      <c r="CC512" s="113"/>
      <c r="CD512" s="113"/>
      <c r="CE512" s="113"/>
      <c r="CF512" s="113"/>
      <c r="CG512" s="113"/>
      <c r="CH512" s="113"/>
      <c r="CI512" s="113"/>
      <c r="CJ512" s="113"/>
      <c r="CK512" s="113"/>
      <c r="CL512" s="113"/>
      <c r="CM512" s="113"/>
      <c r="CN512" s="113"/>
      <c r="CO512" s="113"/>
      <c r="CP512" s="113"/>
      <c r="CQ512" s="113"/>
      <c r="CR512" s="113"/>
      <c r="CS512" s="113"/>
      <c r="CT512" s="113"/>
      <c r="CU512" s="113"/>
      <c r="CV512" s="113"/>
      <c r="CW512" s="113"/>
      <c r="CX512" s="113"/>
      <c r="CY512" s="113"/>
    </row>
    <row r="513" spans="24:103" s="64" customFormat="1" ht="14" x14ac:dyDescent="0.15">
      <c r="X513" s="63"/>
      <c r="Y513" s="112"/>
      <c r="Z513" s="112"/>
      <c r="AA513" s="112"/>
      <c r="AB513" s="112"/>
      <c r="AC513" s="112"/>
      <c r="AD513" s="112"/>
      <c r="AE513" s="112"/>
      <c r="AF513" s="112"/>
      <c r="AG513" s="112"/>
      <c r="AH513" s="112"/>
      <c r="AI513" s="112"/>
      <c r="AJ513" s="112"/>
      <c r="AK513" s="112"/>
      <c r="AL513" s="113"/>
      <c r="AM513" s="113"/>
      <c r="AN513" s="113"/>
      <c r="AO513" s="113"/>
      <c r="AP513" s="113"/>
      <c r="AQ513" s="113"/>
      <c r="AR513" s="113"/>
      <c r="AS513" s="113"/>
      <c r="AT513" s="113"/>
      <c r="AU513" s="113"/>
      <c r="AV513" s="113"/>
      <c r="AW513" s="113"/>
      <c r="AX513" s="113"/>
      <c r="AY513" s="113"/>
      <c r="AZ513" s="113"/>
      <c r="BA513" s="113"/>
      <c r="BB513" s="113"/>
      <c r="BC513" s="113"/>
      <c r="BD513" s="113"/>
      <c r="BE513" s="113"/>
      <c r="BF513" s="113"/>
      <c r="BG513" s="113"/>
      <c r="BH513" s="113"/>
      <c r="BI513" s="113"/>
      <c r="BJ513" s="113"/>
      <c r="BK513" s="113"/>
      <c r="BL513" s="113"/>
      <c r="BM513" s="113"/>
      <c r="BN513" s="113"/>
      <c r="BO513" s="113"/>
      <c r="BP513" s="113"/>
      <c r="BQ513" s="113"/>
      <c r="BR513" s="113"/>
      <c r="BS513" s="113"/>
      <c r="BT513" s="113"/>
      <c r="BU513" s="113"/>
      <c r="BV513" s="113"/>
      <c r="BW513" s="113"/>
      <c r="BX513" s="113"/>
      <c r="BY513" s="113"/>
      <c r="BZ513" s="113"/>
      <c r="CA513" s="113"/>
      <c r="CB513" s="113"/>
      <c r="CC513" s="113"/>
      <c r="CD513" s="113"/>
      <c r="CE513" s="113"/>
      <c r="CF513" s="113"/>
      <c r="CG513" s="113"/>
      <c r="CH513" s="113"/>
      <c r="CI513" s="113"/>
      <c r="CJ513" s="113"/>
      <c r="CK513" s="113"/>
      <c r="CL513" s="113"/>
      <c r="CM513" s="113"/>
      <c r="CN513" s="113"/>
      <c r="CO513" s="113"/>
      <c r="CP513" s="113"/>
      <c r="CQ513" s="113"/>
      <c r="CR513" s="113"/>
      <c r="CS513" s="113"/>
      <c r="CT513" s="113"/>
      <c r="CU513" s="113"/>
      <c r="CV513" s="113"/>
      <c r="CW513" s="113"/>
      <c r="CX513" s="113"/>
      <c r="CY513" s="113"/>
    </row>
    <row r="514" spans="24:103" s="64" customFormat="1" ht="14" x14ac:dyDescent="0.15">
      <c r="X514" s="63"/>
      <c r="Y514" s="112"/>
      <c r="Z514" s="112"/>
      <c r="AA514" s="112"/>
      <c r="AB514" s="112"/>
      <c r="AC514" s="112"/>
      <c r="AD514" s="112"/>
      <c r="AE514" s="112"/>
      <c r="AF514" s="112"/>
      <c r="AG514" s="112"/>
      <c r="AH514" s="112"/>
      <c r="AI514" s="112"/>
      <c r="AJ514" s="112"/>
      <c r="AK514" s="112"/>
      <c r="AL514" s="113"/>
      <c r="AM514" s="113"/>
      <c r="AN514" s="113"/>
      <c r="AO514" s="113"/>
      <c r="AP514" s="113"/>
      <c r="AQ514" s="113"/>
      <c r="AR514" s="113"/>
      <c r="AS514" s="113"/>
      <c r="AT514" s="113"/>
      <c r="AU514" s="113"/>
      <c r="AV514" s="113"/>
      <c r="AW514" s="113"/>
      <c r="AX514" s="113"/>
      <c r="AY514" s="113"/>
      <c r="AZ514" s="113"/>
      <c r="BA514" s="113"/>
      <c r="BB514" s="113"/>
      <c r="BC514" s="113"/>
      <c r="BD514" s="113"/>
      <c r="BE514" s="113"/>
      <c r="BF514" s="113"/>
      <c r="BG514" s="113"/>
      <c r="BH514" s="113"/>
      <c r="BI514" s="113"/>
      <c r="BJ514" s="113"/>
      <c r="BK514" s="113"/>
      <c r="BL514" s="113"/>
      <c r="BM514" s="113"/>
      <c r="BN514" s="113"/>
      <c r="BO514" s="113"/>
      <c r="BP514" s="113"/>
      <c r="BQ514" s="113"/>
      <c r="BR514" s="113"/>
      <c r="BS514" s="113"/>
      <c r="BT514" s="113"/>
      <c r="BU514" s="113"/>
      <c r="BV514" s="113"/>
      <c r="BW514" s="113"/>
      <c r="BX514" s="113"/>
      <c r="BY514" s="113"/>
      <c r="BZ514" s="113"/>
      <c r="CA514" s="113"/>
      <c r="CB514" s="113"/>
      <c r="CC514" s="113"/>
      <c r="CD514" s="113"/>
      <c r="CE514" s="113"/>
      <c r="CF514" s="113"/>
      <c r="CG514" s="113"/>
      <c r="CH514" s="113"/>
      <c r="CI514" s="113"/>
      <c r="CJ514" s="113"/>
      <c r="CK514" s="113"/>
      <c r="CL514" s="113"/>
      <c r="CM514" s="113"/>
      <c r="CN514" s="113"/>
      <c r="CO514" s="113"/>
      <c r="CP514" s="113"/>
      <c r="CQ514" s="113"/>
      <c r="CR514" s="113"/>
      <c r="CS514" s="113"/>
      <c r="CT514" s="113"/>
      <c r="CU514" s="113"/>
      <c r="CV514" s="113"/>
      <c r="CW514" s="113"/>
      <c r="CX514" s="113"/>
      <c r="CY514" s="113"/>
    </row>
    <row r="515" spans="24:103" s="64" customFormat="1" ht="14" x14ac:dyDescent="0.15">
      <c r="X515" s="63"/>
      <c r="Y515" s="112"/>
      <c r="Z515" s="112"/>
      <c r="AA515" s="112"/>
      <c r="AB515" s="112"/>
      <c r="AC515" s="112"/>
      <c r="AD515" s="112"/>
      <c r="AE515" s="112"/>
      <c r="AF515" s="112"/>
      <c r="AG515" s="112"/>
      <c r="AH515" s="112"/>
      <c r="AI515" s="112"/>
      <c r="AJ515" s="112"/>
      <c r="AK515" s="112"/>
      <c r="AL515" s="113"/>
      <c r="AM515" s="113"/>
      <c r="AN515" s="113"/>
      <c r="AO515" s="113"/>
      <c r="AP515" s="113"/>
      <c r="AQ515" s="113"/>
      <c r="AR515" s="113"/>
      <c r="AS515" s="113"/>
      <c r="AT515" s="113"/>
      <c r="AU515" s="113"/>
      <c r="AV515" s="113"/>
      <c r="AW515" s="113"/>
      <c r="AX515" s="113"/>
      <c r="AY515" s="113"/>
      <c r="AZ515" s="113"/>
      <c r="BA515" s="113"/>
      <c r="BB515" s="113"/>
      <c r="BC515" s="113"/>
      <c r="BD515" s="113"/>
      <c r="BE515" s="113"/>
      <c r="BF515" s="113"/>
      <c r="BG515" s="113"/>
      <c r="BH515" s="113"/>
      <c r="BI515" s="113"/>
      <c r="BJ515" s="113"/>
      <c r="BK515" s="113"/>
      <c r="BL515" s="113"/>
      <c r="BM515" s="113"/>
      <c r="BN515" s="113"/>
      <c r="BO515" s="113"/>
      <c r="BP515" s="113"/>
      <c r="BQ515" s="113"/>
      <c r="BR515" s="113"/>
      <c r="BS515" s="113"/>
      <c r="BT515" s="113"/>
      <c r="BU515" s="113"/>
      <c r="BV515" s="113"/>
      <c r="BW515" s="113"/>
      <c r="BX515" s="113"/>
      <c r="BY515" s="113"/>
      <c r="BZ515" s="113"/>
      <c r="CA515" s="113"/>
      <c r="CB515" s="113"/>
      <c r="CC515" s="113"/>
      <c r="CD515" s="113"/>
      <c r="CE515" s="113"/>
      <c r="CF515" s="113"/>
      <c r="CG515" s="113"/>
      <c r="CH515" s="113"/>
      <c r="CI515" s="113"/>
      <c r="CJ515" s="113"/>
      <c r="CK515" s="113"/>
      <c r="CL515" s="113"/>
      <c r="CM515" s="113"/>
      <c r="CN515" s="113"/>
      <c r="CO515" s="113"/>
      <c r="CP515" s="113"/>
      <c r="CQ515" s="113"/>
      <c r="CR515" s="113"/>
      <c r="CS515" s="113"/>
      <c r="CT515" s="113"/>
      <c r="CU515" s="113"/>
      <c r="CV515" s="113"/>
      <c r="CW515" s="113"/>
      <c r="CX515" s="113"/>
      <c r="CY515" s="113"/>
    </row>
    <row r="516" spans="24:103" s="64" customFormat="1" ht="14" x14ac:dyDescent="0.15">
      <c r="X516" s="63"/>
      <c r="Y516" s="112"/>
      <c r="Z516" s="112"/>
      <c r="AA516" s="112"/>
      <c r="AB516" s="112"/>
      <c r="AC516" s="112"/>
      <c r="AD516" s="112"/>
      <c r="AE516" s="112"/>
      <c r="AF516" s="112"/>
      <c r="AG516" s="112"/>
      <c r="AH516" s="112"/>
      <c r="AI516" s="112"/>
      <c r="AJ516" s="112"/>
      <c r="AK516" s="112"/>
      <c r="AL516" s="113"/>
      <c r="AM516" s="113"/>
      <c r="AN516" s="113"/>
      <c r="AO516" s="113"/>
      <c r="AP516" s="113"/>
      <c r="AQ516" s="113"/>
      <c r="AR516" s="113"/>
      <c r="AS516" s="113"/>
      <c r="AT516" s="113"/>
      <c r="AU516" s="113"/>
      <c r="AV516" s="113"/>
      <c r="AW516" s="113"/>
      <c r="AX516" s="113"/>
      <c r="AY516" s="113"/>
      <c r="AZ516" s="113"/>
      <c r="BA516" s="113"/>
      <c r="BB516" s="113"/>
      <c r="BC516" s="113"/>
      <c r="BD516" s="113"/>
      <c r="BE516" s="113"/>
      <c r="BF516" s="113"/>
      <c r="BG516" s="113"/>
      <c r="BH516" s="113"/>
      <c r="BI516" s="113"/>
      <c r="BJ516" s="113"/>
      <c r="BK516" s="113"/>
      <c r="BL516" s="113"/>
      <c r="BM516" s="113"/>
      <c r="BN516" s="113"/>
      <c r="BO516" s="113"/>
      <c r="BP516" s="113"/>
      <c r="BQ516" s="113"/>
      <c r="BR516" s="113"/>
      <c r="BS516" s="113"/>
      <c r="BT516" s="113"/>
      <c r="BU516" s="113"/>
      <c r="BV516" s="113"/>
      <c r="BW516" s="113"/>
      <c r="BX516" s="113"/>
      <c r="BY516" s="113"/>
      <c r="BZ516" s="113"/>
      <c r="CA516" s="113"/>
      <c r="CB516" s="113"/>
      <c r="CC516" s="113"/>
      <c r="CD516" s="113"/>
      <c r="CE516" s="113"/>
      <c r="CF516" s="113"/>
      <c r="CG516" s="113"/>
      <c r="CH516" s="113"/>
      <c r="CI516" s="113"/>
      <c r="CJ516" s="113"/>
      <c r="CK516" s="113"/>
      <c r="CL516" s="113"/>
      <c r="CM516" s="113"/>
      <c r="CN516" s="113"/>
      <c r="CO516" s="113"/>
      <c r="CP516" s="113"/>
      <c r="CQ516" s="113"/>
      <c r="CR516" s="113"/>
      <c r="CS516" s="113"/>
      <c r="CT516" s="113"/>
      <c r="CU516" s="113"/>
      <c r="CV516" s="113"/>
      <c r="CW516" s="113"/>
      <c r="CX516" s="113"/>
      <c r="CY516" s="113"/>
    </row>
    <row r="517" spans="24:103" s="64" customFormat="1" ht="14" x14ac:dyDescent="0.15">
      <c r="X517" s="63"/>
      <c r="Y517" s="112"/>
      <c r="Z517" s="112"/>
      <c r="AA517" s="112"/>
      <c r="AB517" s="112"/>
      <c r="AC517" s="112"/>
      <c r="AD517" s="112"/>
      <c r="AE517" s="112"/>
      <c r="AF517" s="112"/>
      <c r="AG517" s="112"/>
      <c r="AH517" s="112"/>
      <c r="AI517" s="112"/>
      <c r="AJ517" s="112"/>
      <c r="AK517" s="112"/>
      <c r="AL517" s="113"/>
      <c r="AM517" s="113"/>
      <c r="AN517" s="113"/>
      <c r="AO517" s="113"/>
      <c r="AP517" s="113"/>
      <c r="AQ517" s="113"/>
      <c r="AR517" s="113"/>
      <c r="AS517" s="113"/>
      <c r="AT517" s="113"/>
      <c r="AU517" s="113"/>
      <c r="AV517" s="113"/>
      <c r="AW517" s="113"/>
      <c r="AX517" s="113"/>
      <c r="AY517" s="113"/>
      <c r="AZ517" s="113"/>
      <c r="BA517" s="113"/>
      <c r="BB517" s="113"/>
      <c r="BC517" s="113"/>
      <c r="BD517" s="113"/>
      <c r="BE517" s="113"/>
      <c r="BF517" s="113"/>
      <c r="BG517" s="113"/>
      <c r="BH517" s="113"/>
      <c r="BI517" s="113"/>
      <c r="BJ517" s="113"/>
      <c r="BK517" s="113"/>
      <c r="BL517" s="113"/>
      <c r="BM517" s="113"/>
      <c r="BN517" s="113"/>
      <c r="BO517" s="113"/>
      <c r="BP517" s="113"/>
      <c r="BQ517" s="113"/>
      <c r="BR517" s="113"/>
      <c r="BS517" s="113"/>
      <c r="BT517" s="113"/>
      <c r="BU517" s="113"/>
      <c r="BV517" s="113"/>
      <c r="BW517" s="113"/>
      <c r="BX517" s="113"/>
      <c r="BY517" s="113"/>
      <c r="BZ517" s="113"/>
      <c r="CA517" s="113"/>
      <c r="CB517" s="113"/>
      <c r="CC517" s="113"/>
      <c r="CD517" s="113"/>
      <c r="CE517" s="113"/>
      <c r="CF517" s="113"/>
      <c r="CG517" s="113"/>
      <c r="CH517" s="113"/>
      <c r="CI517" s="113"/>
      <c r="CJ517" s="113"/>
      <c r="CK517" s="113"/>
      <c r="CL517" s="113"/>
      <c r="CM517" s="113"/>
      <c r="CN517" s="113"/>
      <c r="CO517" s="113"/>
      <c r="CP517" s="113"/>
      <c r="CQ517" s="113"/>
      <c r="CR517" s="113"/>
      <c r="CS517" s="113"/>
      <c r="CT517" s="113"/>
      <c r="CU517" s="113"/>
      <c r="CV517" s="113"/>
      <c r="CW517" s="113"/>
      <c r="CX517" s="113"/>
      <c r="CY517" s="113"/>
    </row>
    <row r="518" spans="24:103" s="64" customFormat="1" ht="14" x14ac:dyDescent="0.15">
      <c r="X518" s="63"/>
      <c r="Y518" s="112"/>
      <c r="Z518" s="112"/>
      <c r="AA518" s="112"/>
      <c r="AB518" s="112"/>
      <c r="AC518" s="112"/>
      <c r="AD518" s="112"/>
      <c r="AE518" s="112"/>
      <c r="AF518" s="112"/>
      <c r="AG518" s="112"/>
      <c r="AH518" s="112"/>
      <c r="AI518" s="112"/>
      <c r="AJ518" s="112"/>
      <c r="AK518" s="112"/>
      <c r="AL518" s="113"/>
      <c r="AM518" s="113"/>
      <c r="AN518" s="113"/>
      <c r="AO518" s="113"/>
      <c r="AP518" s="113"/>
      <c r="AQ518" s="113"/>
      <c r="AR518" s="113"/>
      <c r="AS518" s="113"/>
      <c r="AT518" s="113"/>
      <c r="AU518" s="113"/>
      <c r="AV518" s="113"/>
      <c r="AW518" s="113"/>
      <c r="AX518" s="113"/>
      <c r="AY518" s="113"/>
      <c r="AZ518" s="113"/>
      <c r="BA518" s="113"/>
      <c r="BB518" s="113"/>
      <c r="BC518" s="113"/>
      <c r="BD518" s="113"/>
      <c r="BE518" s="113"/>
      <c r="BF518" s="113"/>
      <c r="BG518" s="113"/>
      <c r="BH518" s="113"/>
      <c r="BI518" s="113"/>
      <c r="BJ518" s="113"/>
      <c r="BK518" s="113"/>
      <c r="BL518" s="113"/>
      <c r="BM518" s="113"/>
      <c r="BN518" s="113"/>
      <c r="BO518" s="113"/>
      <c r="BP518" s="113"/>
      <c r="BQ518" s="113"/>
      <c r="BR518" s="113"/>
      <c r="BS518" s="113"/>
      <c r="BT518" s="113"/>
      <c r="BU518" s="113"/>
      <c r="BV518" s="113"/>
      <c r="BW518" s="113"/>
      <c r="BX518" s="113"/>
      <c r="BY518" s="113"/>
      <c r="BZ518" s="113"/>
      <c r="CA518" s="113"/>
      <c r="CB518" s="113"/>
      <c r="CC518" s="113"/>
      <c r="CD518" s="113"/>
      <c r="CE518" s="113"/>
      <c r="CF518" s="113"/>
      <c r="CG518" s="113"/>
      <c r="CH518" s="113"/>
      <c r="CI518" s="113"/>
      <c r="CJ518" s="113"/>
      <c r="CK518" s="113"/>
      <c r="CL518" s="113"/>
      <c r="CM518" s="113"/>
      <c r="CN518" s="113"/>
      <c r="CO518" s="113"/>
      <c r="CP518" s="113"/>
      <c r="CQ518" s="113"/>
      <c r="CR518" s="113"/>
      <c r="CS518" s="113"/>
      <c r="CT518" s="113"/>
      <c r="CU518" s="113"/>
      <c r="CV518" s="113"/>
      <c r="CW518" s="113"/>
      <c r="CX518" s="113"/>
      <c r="CY518" s="113"/>
    </row>
    <row r="519" spans="24:103" s="64" customFormat="1" ht="14" x14ac:dyDescent="0.15">
      <c r="X519" s="63"/>
      <c r="Y519" s="112"/>
      <c r="Z519" s="112"/>
      <c r="AA519" s="112"/>
      <c r="AB519" s="112"/>
      <c r="AC519" s="112"/>
      <c r="AD519" s="112"/>
      <c r="AE519" s="112"/>
      <c r="AF519" s="112"/>
      <c r="AG519" s="112"/>
      <c r="AH519" s="112"/>
      <c r="AI519" s="112"/>
      <c r="AJ519" s="112"/>
      <c r="AK519" s="112"/>
      <c r="AL519" s="113"/>
      <c r="AM519" s="113"/>
      <c r="AN519" s="113"/>
      <c r="AO519" s="113"/>
      <c r="AP519" s="113"/>
      <c r="AQ519" s="113"/>
      <c r="AR519" s="113"/>
      <c r="AS519" s="113"/>
      <c r="AT519" s="113"/>
      <c r="AU519" s="113"/>
      <c r="AV519" s="113"/>
      <c r="AW519" s="113"/>
      <c r="AX519" s="113"/>
      <c r="AY519" s="113"/>
      <c r="AZ519" s="113"/>
      <c r="BA519" s="113"/>
      <c r="BB519" s="113"/>
      <c r="BC519" s="113"/>
      <c r="BD519" s="113"/>
      <c r="BE519" s="113"/>
      <c r="BF519" s="113"/>
      <c r="BG519" s="113"/>
      <c r="BH519" s="113"/>
      <c r="BI519" s="113"/>
      <c r="BJ519" s="113"/>
      <c r="BK519" s="113"/>
      <c r="BL519" s="113"/>
      <c r="BM519" s="113"/>
      <c r="BN519" s="113"/>
      <c r="BO519" s="113"/>
      <c r="BP519" s="113"/>
      <c r="BQ519" s="113"/>
      <c r="BR519" s="113"/>
      <c r="BS519" s="113"/>
      <c r="BT519" s="113"/>
      <c r="BU519" s="113"/>
      <c r="BV519" s="113"/>
      <c r="BW519" s="113"/>
      <c r="BX519" s="113"/>
      <c r="BY519" s="113"/>
      <c r="BZ519" s="113"/>
      <c r="CA519" s="113"/>
      <c r="CB519" s="113"/>
      <c r="CC519" s="113"/>
      <c r="CD519" s="113"/>
      <c r="CE519" s="113"/>
      <c r="CF519" s="113"/>
      <c r="CG519" s="113"/>
      <c r="CH519" s="113"/>
      <c r="CI519" s="113"/>
      <c r="CJ519" s="113"/>
      <c r="CK519" s="113"/>
      <c r="CL519" s="113"/>
      <c r="CM519" s="113"/>
      <c r="CN519" s="113"/>
      <c r="CO519" s="113"/>
      <c r="CP519" s="113"/>
      <c r="CQ519" s="113"/>
      <c r="CR519" s="113"/>
      <c r="CS519" s="113"/>
      <c r="CT519" s="113"/>
      <c r="CU519" s="113"/>
      <c r="CV519" s="113"/>
      <c r="CW519" s="113"/>
      <c r="CX519" s="113"/>
      <c r="CY519" s="113"/>
    </row>
    <row r="520" spans="24:103" s="64" customFormat="1" ht="14" x14ac:dyDescent="0.15">
      <c r="X520" s="63"/>
      <c r="Y520" s="112"/>
      <c r="Z520" s="112"/>
      <c r="AA520" s="112"/>
      <c r="AB520" s="112"/>
      <c r="AC520" s="112"/>
      <c r="AD520" s="112"/>
      <c r="AE520" s="112"/>
      <c r="AF520" s="112"/>
      <c r="AG520" s="112"/>
      <c r="AH520" s="112"/>
      <c r="AI520" s="112"/>
      <c r="AJ520" s="112"/>
      <c r="AK520" s="112"/>
      <c r="AL520" s="113"/>
      <c r="AM520" s="113"/>
      <c r="AN520" s="113"/>
      <c r="AO520" s="113"/>
      <c r="AP520" s="113"/>
      <c r="AQ520" s="113"/>
      <c r="AR520" s="113"/>
      <c r="AS520" s="113"/>
      <c r="AT520" s="113"/>
      <c r="AU520" s="113"/>
      <c r="AV520" s="113"/>
      <c r="AW520" s="113"/>
      <c r="AX520" s="113"/>
      <c r="AY520" s="113"/>
      <c r="AZ520" s="113"/>
      <c r="BA520" s="113"/>
      <c r="BB520" s="113"/>
      <c r="BC520" s="113"/>
      <c r="BD520" s="113"/>
      <c r="BE520" s="113"/>
      <c r="BF520" s="113"/>
      <c r="BG520" s="113"/>
      <c r="BH520" s="113"/>
      <c r="BI520" s="113"/>
      <c r="BJ520" s="113"/>
      <c r="BK520" s="113"/>
      <c r="BL520" s="113"/>
      <c r="BM520" s="113"/>
      <c r="BN520" s="113"/>
      <c r="BO520" s="113"/>
      <c r="BP520" s="113"/>
      <c r="BQ520" s="113"/>
      <c r="BR520" s="113"/>
      <c r="BS520" s="113"/>
      <c r="BT520" s="113"/>
      <c r="BU520" s="113"/>
      <c r="BV520" s="113"/>
      <c r="BW520" s="113"/>
      <c r="BX520" s="113"/>
      <c r="BY520" s="113"/>
      <c r="BZ520" s="113"/>
      <c r="CA520" s="113"/>
      <c r="CB520" s="113"/>
      <c r="CC520" s="113"/>
      <c r="CD520" s="113"/>
      <c r="CE520" s="113"/>
      <c r="CF520" s="113"/>
      <c r="CG520" s="113"/>
      <c r="CH520" s="113"/>
      <c r="CI520" s="113"/>
      <c r="CJ520" s="113"/>
      <c r="CK520" s="113"/>
      <c r="CL520" s="113"/>
      <c r="CM520" s="113"/>
      <c r="CN520" s="113"/>
      <c r="CO520" s="113"/>
      <c r="CP520" s="113"/>
      <c r="CQ520" s="113"/>
      <c r="CR520" s="113"/>
      <c r="CS520" s="113"/>
      <c r="CT520" s="113"/>
      <c r="CU520" s="113"/>
      <c r="CV520" s="113"/>
      <c r="CW520" s="113"/>
      <c r="CX520" s="113"/>
      <c r="CY520" s="113"/>
    </row>
    <row r="521" spans="24:103" s="64" customFormat="1" ht="14" x14ac:dyDescent="0.15">
      <c r="X521" s="63"/>
      <c r="Y521" s="112"/>
      <c r="Z521" s="112"/>
      <c r="AA521" s="112"/>
      <c r="AB521" s="112"/>
      <c r="AC521" s="112"/>
      <c r="AD521" s="112"/>
      <c r="AE521" s="112"/>
      <c r="AF521" s="112"/>
      <c r="AG521" s="112"/>
      <c r="AH521" s="112"/>
      <c r="AI521" s="112"/>
      <c r="AJ521" s="112"/>
      <c r="AK521" s="112"/>
      <c r="AL521" s="113"/>
      <c r="AM521" s="113"/>
      <c r="AN521" s="113"/>
      <c r="AO521" s="113"/>
      <c r="AP521" s="113"/>
      <c r="AQ521" s="113"/>
      <c r="AR521" s="113"/>
      <c r="AS521" s="113"/>
      <c r="AT521" s="113"/>
      <c r="AU521" s="113"/>
      <c r="AV521" s="113"/>
      <c r="AW521" s="113"/>
      <c r="AX521" s="113"/>
      <c r="AY521" s="113"/>
      <c r="AZ521" s="113"/>
      <c r="BA521" s="113"/>
      <c r="BB521" s="113"/>
      <c r="BC521" s="113"/>
      <c r="BD521" s="113"/>
      <c r="BE521" s="113"/>
      <c r="BF521" s="113"/>
      <c r="BG521" s="113"/>
      <c r="BH521" s="113"/>
      <c r="BI521" s="113"/>
      <c r="BJ521" s="113"/>
      <c r="BK521" s="113"/>
      <c r="BL521" s="113"/>
      <c r="BM521" s="113"/>
      <c r="BN521" s="113"/>
      <c r="BO521" s="113"/>
      <c r="BP521" s="113"/>
      <c r="BQ521" s="113"/>
      <c r="BR521" s="113"/>
      <c r="BS521" s="113"/>
      <c r="BT521" s="113"/>
      <c r="BU521" s="113"/>
      <c r="BV521" s="113"/>
      <c r="BW521" s="113"/>
      <c r="BX521" s="113"/>
      <c r="BY521" s="113"/>
      <c r="BZ521" s="113"/>
      <c r="CA521" s="113"/>
      <c r="CB521" s="113"/>
      <c r="CC521" s="113"/>
      <c r="CD521" s="113"/>
      <c r="CE521" s="113"/>
      <c r="CF521" s="113"/>
      <c r="CG521" s="113"/>
      <c r="CH521" s="113"/>
      <c r="CI521" s="113"/>
      <c r="CJ521" s="113"/>
      <c r="CK521" s="113"/>
      <c r="CL521" s="113"/>
      <c r="CM521" s="113"/>
      <c r="CN521" s="113"/>
      <c r="CO521" s="113"/>
      <c r="CP521" s="113"/>
      <c r="CQ521" s="113"/>
      <c r="CR521" s="113"/>
      <c r="CS521" s="113"/>
      <c r="CT521" s="113"/>
      <c r="CU521" s="113"/>
      <c r="CV521" s="113"/>
      <c r="CW521" s="113"/>
      <c r="CX521" s="113"/>
      <c r="CY521" s="113"/>
    </row>
    <row r="522" spans="24:103" s="64" customFormat="1" ht="14" x14ac:dyDescent="0.15">
      <c r="X522" s="63"/>
      <c r="Y522" s="112"/>
      <c r="Z522" s="112"/>
      <c r="AA522" s="112"/>
      <c r="AB522" s="112"/>
      <c r="AC522" s="112"/>
      <c r="AD522" s="112"/>
      <c r="AE522" s="112"/>
      <c r="AF522" s="112"/>
      <c r="AG522" s="112"/>
      <c r="AH522" s="112"/>
      <c r="AI522" s="112"/>
      <c r="AJ522" s="112"/>
      <c r="AK522" s="112"/>
      <c r="AL522" s="113"/>
      <c r="AM522" s="113"/>
      <c r="AN522" s="113"/>
      <c r="AO522" s="113"/>
      <c r="AP522" s="113"/>
      <c r="AQ522" s="113"/>
      <c r="AR522" s="113"/>
      <c r="AS522" s="113"/>
      <c r="AT522" s="113"/>
      <c r="AU522" s="113"/>
      <c r="AV522" s="113"/>
      <c r="AW522" s="113"/>
      <c r="AX522" s="113"/>
      <c r="AY522" s="113"/>
      <c r="AZ522" s="113"/>
      <c r="BA522" s="113"/>
      <c r="BB522" s="113"/>
      <c r="BC522" s="113"/>
      <c r="BD522" s="113"/>
      <c r="BE522" s="113"/>
      <c r="BF522" s="113"/>
      <c r="BG522" s="113"/>
      <c r="BH522" s="113"/>
      <c r="BI522" s="113"/>
      <c r="BJ522" s="113"/>
      <c r="BK522" s="113"/>
      <c r="BL522" s="113"/>
      <c r="BM522" s="113"/>
      <c r="BN522" s="113"/>
      <c r="BO522" s="113"/>
      <c r="BP522" s="113"/>
      <c r="BQ522" s="113"/>
      <c r="BR522" s="113"/>
      <c r="BS522" s="113"/>
      <c r="BT522" s="113"/>
      <c r="BU522" s="113"/>
      <c r="BV522" s="113"/>
      <c r="BW522" s="113"/>
      <c r="BX522" s="113"/>
      <c r="BY522" s="113"/>
      <c r="BZ522" s="113"/>
      <c r="CA522" s="113"/>
      <c r="CB522" s="113"/>
      <c r="CC522" s="113"/>
      <c r="CD522" s="113"/>
      <c r="CE522" s="113"/>
      <c r="CF522" s="113"/>
      <c r="CG522" s="113"/>
      <c r="CH522" s="113"/>
      <c r="CI522" s="113"/>
      <c r="CJ522" s="113"/>
      <c r="CK522" s="113"/>
      <c r="CL522" s="113"/>
      <c r="CM522" s="113"/>
      <c r="CN522" s="113"/>
      <c r="CO522" s="113"/>
      <c r="CP522" s="113"/>
      <c r="CQ522" s="113"/>
      <c r="CR522" s="113"/>
      <c r="CS522" s="113"/>
      <c r="CT522" s="113"/>
      <c r="CU522" s="113"/>
      <c r="CV522" s="113"/>
      <c r="CW522" s="113"/>
      <c r="CX522" s="113"/>
      <c r="CY522" s="113"/>
    </row>
    <row r="523" spans="24:103" s="64" customFormat="1" ht="14" x14ac:dyDescent="0.15">
      <c r="X523" s="63"/>
      <c r="Y523" s="112"/>
      <c r="Z523" s="112"/>
      <c r="AA523" s="112"/>
      <c r="AB523" s="112"/>
      <c r="AC523" s="112"/>
      <c r="AD523" s="112"/>
      <c r="AE523" s="112"/>
      <c r="AF523" s="112"/>
      <c r="AG523" s="112"/>
      <c r="AH523" s="112"/>
      <c r="AI523" s="112"/>
      <c r="AJ523" s="112"/>
      <c r="AK523" s="112"/>
      <c r="AL523" s="113"/>
      <c r="AM523" s="113"/>
      <c r="AN523" s="113"/>
      <c r="AO523" s="113"/>
      <c r="AP523" s="113"/>
      <c r="AQ523" s="113"/>
      <c r="AR523" s="113"/>
      <c r="AS523" s="113"/>
      <c r="AT523" s="113"/>
      <c r="AU523" s="113"/>
      <c r="AV523" s="113"/>
      <c r="AW523" s="113"/>
      <c r="AX523" s="113"/>
      <c r="AY523" s="113"/>
      <c r="AZ523" s="113"/>
      <c r="BA523" s="113"/>
      <c r="BB523" s="113"/>
      <c r="BC523" s="113"/>
      <c r="BD523" s="113"/>
      <c r="BE523" s="113"/>
      <c r="BF523" s="113"/>
      <c r="BG523" s="113"/>
      <c r="BH523" s="113"/>
      <c r="BI523" s="113"/>
      <c r="BJ523" s="113"/>
      <c r="BK523" s="113"/>
      <c r="BL523" s="113"/>
      <c r="BM523" s="113"/>
      <c r="BN523" s="113"/>
      <c r="BO523" s="113"/>
      <c r="BP523" s="113"/>
      <c r="BQ523" s="113"/>
      <c r="BR523" s="113"/>
      <c r="BS523" s="113"/>
      <c r="BT523" s="113"/>
      <c r="BU523" s="113"/>
      <c r="BV523" s="113"/>
      <c r="BW523" s="113"/>
      <c r="BX523" s="113"/>
      <c r="BY523" s="113"/>
      <c r="BZ523" s="113"/>
      <c r="CA523" s="113"/>
      <c r="CB523" s="113"/>
      <c r="CC523" s="113"/>
      <c r="CD523" s="113"/>
      <c r="CE523" s="113"/>
      <c r="CF523" s="113"/>
      <c r="CG523" s="113"/>
      <c r="CH523" s="113"/>
      <c r="CI523" s="113"/>
      <c r="CJ523" s="113"/>
      <c r="CK523" s="113"/>
      <c r="CL523" s="113"/>
      <c r="CM523" s="113"/>
      <c r="CN523" s="113"/>
      <c r="CO523" s="113"/>
      <c r="CP523" s="113"/>
      <c r="CQ523" s="113"/>
      <c r="CR523" s="113"/>
      <c r="CS523" s="113"/>
      <c r="CT523" s="113"/>
      <c r="CU523" s="113"/>
      <c r="CV523" s="113"/>
      <c r="CW523" s="113"/>
      <c r="CX523" s="113"/>
      <c r="CY523" s="113"/>
    </row>
    <row r="524" spans="24:103" s="64" customFormat="1" ht="14" x14ac:dyDescent="0.15">
      <c r="X524" s="63"/>
      <c r="Y524" s="112"/>
      <c r="Z524" s="112"/>
      <c r="AA524" s="112"/>
      <c r="AB524" s="112"/>
      <c r="AC524" s="112"/>
      <c r="AD524" s="112"/>
      <c r="AE524" s="112"/>
      <c r="AF524" s="112"/>
      <c r="AG524" s="112"/>
      <c r="AH524" s="112"/>
      <c r="AI524" s="112"/>
      <c r="AJ524" s="112"/>
      <c r="AK524" s="112"/>
      <c r="AL524" s="113"/>
      <c r="AM524" s="113"/>
      <c r="AN524" s="113"/>
      <c r="AO524" s="113"/>
      <c r="AP524" s="113"/>
      <c r="AQ524" s="113"/>
      <c r="AR524" s="113"/>
      <c r="AS524" s="113"/>
      <c r="AT524" s="113"/>
      <c r="AU524" s="113"/>
      <c r="AV524" s="113"/>
      <c r="AW524" s="113"/>
      <c r="AX524" s="113"/>
      <c r="AY524" s="113"/>
      <c r="AZ524" s="113"/>
      <c r="BA524" s="113"/>
      <c r="BB524" s="113"/>
      <c r="BC524" s="113"/>
      <c r="BD524" s="113"/>
      <c r="BE524" s="113"/>
      <c r="BF524" s="113"/>
      <c r="BG524" s="113"/>
      <c r="BH524" s="113"/>
      <c r="BI524" s="113"/>
      <c r="BJ524" s="113"/>
      <c r="BK524" s="113"/>
      <c r="BL524" s="113"/>
      <c r="BM524" s="113"/>
      <c r="BN524" s="113"/>
      <c r="BO524" s="113"/>
      <c r="BP524" s="113"/>
      <c r="BQ524" s="113"/>
      <c r="BR524" s="113"/>
      <c r="BS524" s="113"/>
      <c r="BT524" s="113"/>
      <c r="BU524" s="113"/>
      <c r="BV524" s="113"/>
      <c r="BW524" s="113"/>
      <c r="BX524" s="113"/>
      <c r="BY524" s="113"/>
      <c r="BZ524" s="113"/>
      <c r="CA524" s="113"/>
      <c r="CB524" s="113"/>
      <c r="CC524" s="113"/>
      <c r="CD524" s="113"/>
      <c r="CE524" s="113"/>
      <c r="CF524" s="113"/>
      <c r="CG524" s="113"/>
      <c r="CH524" s="113"/>
      <c r="CI524" s="113"/>
      <c r="CJ524" s="113"/>
      <c r="CK524" s="113"/>
      <c r="CL524" s="113"/>
      <c r="CM524" s="113"/>
      <c r="CN524" s="113"/>
      <c r="CO524" s="113"/>
      <c r="CP524" s="113"/>
      <c r="CQ524" s="113"/>
      <c r="CR524" s="113"/>
      <c r="CS524" s="113"/>
      <c r="CT524" s="113"/>
      <c r="CU524" s="113"/>
      <c r="CV524" s="113"/>
      <c r="CW524" s="113"/>
      <c r="CX524" s="113"/>
      <c r="CY524" s="113"/>
    </row>
    <row r="525" spans="24:103" s="64" customFormat="1" ht="14" x14ac:dyDescent="0.15">
      <c r="X525" s="63"/>
      <c r="Y525" s="112"/>
      <c r="Z525" s="112"/>
      <c r="AA525" s="112"/>
      <c r="AB525" s="112"/>
      <c r="AC525" s="112"/>
      <c r="AD525" s="112"/>
      <c r="AE525" s="112"/>
      <c r="AF525" s="112"/>
      <c r="AG525" s="112"/>
      <c r="AH525" s="112"/>
      <c r="AI525" s="112"/>
      <c r="AJ525" s="112"/>
      <c r="AK525" s="112"/>
      <c r="AL525" s="113"/>
      <c r="AM525" s="113"/>
      <c r="AN525" s="113"/>
      <c r="AO525" s="113"/>
      <c r="AP525" s="113"/>
      <c r="AQ525" s="113"/>
      <c r="AR525" s="113"/>
      <c r="AS525" s="113"/>
      <c r="AT525" s="113"/>
      <c r="AU525" s="113"/>
      <c r="AV525" s="113"/>
      <c r="AW525" s="113"/>
      <c r="AX525" s="113"/>
      <c r="AY525" s="113"/>
      <c r="AZ525" s="113"/>
      <c r="BA525" s="113"/>
      <c r="BB525" s="113"/>
      <c r="BC525" s="113"/>
      <c r="BD525" s="113"/>
      <c r="BE525" s="113"/>
      <c r="BF525" s="113"/>
      <c r="BG525" s="113"/>
      <c r="BH525" s="113"/>
      <c r="BI525" s="113"/>
      <c r="BJ525" s="113"/>
      <c r="BK525" s="113"/>
      <c r="BL525" s="113"/>
      <c r="BM525" s="113"/>
      <c r="BN525" s="113"/>
      <c r="BO525" s="113"/>
      <c r="BP525" s="113"/>
      <c r="BQ525" s="113"/>
      <c r="BR525" s="113"/>
      <c r="BS525" s="113"/>
      <c r="BT525" s="113"/>
      <c r="BU525" s="113"/>
      <c r="BV525" s="113"/>
      <c r="BW525" s="113"/>
      <c r="BX525" s="113"/>
      <c r="BY525" s="113"/>
      <c r="BZ525" s="113"/>
      <c r="CA525" s="113"/>
      <c r="CB525" s="113"/>
      <c r="CC525" s="113"/>
      <c r="CD525" s="113"/>
      <c r="CE525" s="113"/>
      <c r="CF525" s="113"/>
      <c r="CG525" s="113"/>
      <c r="CH525" s="113"/>
      <c r="CI525" s="113"/>
      <c r="CJ525" s="113"/>
      <c r="CK525" s="113"/>
      <c r="CL525" s="113"/>
      <c r="CM525" s="113"/>
      <c r="CN525" s="113"/>
      <c r="CO525" s="113"/>
      <c r="CP525" s="113"/>
      <c r="CQ525" s="113"/>
      <c r="CR525" s="113"/>
      <c r="CS525" s="113"/>
      <c r="CT525" s="113"/>
      <c r="CU525" s="113"/>
      <c r="CV525" s="113"/>
      <c r="CW525" s="113"/>
      <c r="CX525" s="113"/>
      <c r="CY525" s="113"/>
    </row>
    <row r="526" spans="24:103" s="64" customFormat="1" ht="14" x14ac:dyDescent="0.15">
      <c r="X526" s="63"/>
      <c r="Y526" s="112"/>
      <c r="Z526" s="112"/>
      <c r="AA526" s="112"/>
      <c r="AB526" s="112"/>
      <c r="AC526" s="112"/>
      <c r="AD526" s="112"/>
      <c r="AE526" s="112"/>
      <c r="AF526" s="112"/>
      <c r="AG526" s="112"/>
      <c r="AH526" s="112"/>
      <c r="AI526" s="112"/>
      <c r="AJ526" s="112"/>
      <c r="AK526" s="112"/>
      <c r="AL526" s="113"/>
      <c r="AM526" s="113"/>
      <c r="AN526" s="113"/>
      <c r="AO526" s="113"/>
      <c r="AP526" s="113"/>
      <c r="AQ526" s="113"/>
      <c r="AR526" s="113"/>
      <c r="AS526" s="113"/>
      <c r="AT526" s="113"/>
      <c r="AU526" s="113"/>
      <c r="AV526" s="113"/>
      <c r="AW526" s="113"/>
      <c r="AX526" s="113"/>
      <c r="AY526" s="113"/>
      <c r="AZ526" s="113"/>
      <c r="BA526" s="113"/>
      <c r="BB526" s="113"/>
      <c r="BC526" s="113"/>
      <c r="BD526" s="113"/>
      <c r="BE526" s="113"/>
      <c r="BF526" s="113"/>
      <c r="BG526" s="113"/>
      <c r="BH526" s="113"/>
      <c r="BI526" s="113"/>
      <c r="BJ526" s="113"/>
      <c r="BK526" s="113"/>
      <c r="BL526" s="113"/>
      <c r="BM526" s="113"/>
      <c r="BN526" s="113"/>
      <c r="BO526" s="113"/>
      <c r="BP526" s="113"/>
      <c r="BQ526" s="113"/>
      <c r="BR526" s="113"/>
      <c r="BS526" s="113"/>
      <c r="BT526" s="113"/>
      <c r="BU526" s="113"/>
      <c r="BV526" s="113"/>
      <c r="BW526" s="113"/>
      <c r="BX526" s="113"/>
      <c r="BY526" s="113"/>
      <c r="BZ526" s="113"/>
      <c r="CA526" s="113"/>
      <c r="CB526" s="113"/>
      <c r="CC526" s="113"/>
      <c r="CD526" s="113"/>
      <c r="CE526" s="113"/>
      <c r="CF526" s="113"/>
      <c r="CG526" s="113"/>
      <c r="CH526" s="113"/>
      <c r="CI526" s="113"/>
      <c r="CJ526" s="113"/>
      <c r="CK526" s="113"/>
      <c r="CL526" s="113"/>
      <c r="CM526" s="113"/>
      <c r="CN526" s="113"/>
      <c r="CO526" s="113"/>
      <c r="CP526" s="113"/>
      <c r="CQ526" s="113"/>
      <c r="CR526" s="113"/>
      <c r="CS526" s="113"/>
      <c r="CT526" s="113"/>
      <c r="CU526" s="113"/>
      <c r="CV526" s="113"/>
      <c r="CW526" s="113"/>
      <c r="CX526" s="113"/>
      <c r="CY526" s="113"/>
    </row>
    <row r="527" spans="24:103" s="64" customFormat="1" ht="14" x14ac:dyDescent="0.15">
      <c r="X527" s="63"/>
      <c r="Y527" s="112"/>
      <c r="Z527" s="112"/>
      <c r="AA527" s="112"/>
      <c r="AB527" s="112"/>
      <c r="AC527" s="112"/>
      <c r="AD527" s="112"/>
      <c r="AE527" s="112"/>
      <c r="AF527" s="112"/>
      <c r="AG527" s="112"/>
      <c r="AH527" s="112"/>
      <c r="AI527" s="112"/>
      <c r="AJ527" s="112"/>
      <c r="AK527" s="112"/>
      <c r="AL527" s="113"/>
      <c r="AM527" s="113"/>
      <c r="AN527" s="113"/>
      <c r="AO527" s="113"/>
      <c r="AP527" s="113"/>
      <c r="AQ527" s="113"/>
      <c r="AR527" s="113"/>
      <c r="AS527" s="113"/>
      <c r="AT527" s="113"/>
      <c r="AU527" s="113"/>
      <c r="AV527" s="113"/>
      <c r="AW527" s="113"/>
      <c r="AX527" s="113"/>
      <c r="AY527" s="113"/>
      <c r="AZ527" s="113"/>
      <c r="BA527" s="113"/>
      <c r="BB527" s="113"/>
      <c r="BC527" s="113"/>
      <c r="BD527" s="113"/>
      <c r="BE527" s="113"/>
      <c r="BF527" s="113"/>
      <c r="BG527" s="113"/>
      <c r="BH527" s="113"/>
      <c r="BI527" s="113"/>
      <c r="BJ527" s="113"/>
      <c r="BK527" s="113"/>
      <c r="BL527" s="113"/>
      <c r="BM527" s="113"/>
      <c r="BN527" s="113"/>
      <c r="BO527" s="113"/>
      <c r="BP527" s="113"/>
      <c r="BQ527" s="113"/>
      <c r="BR527" s="113"/>
      <c r="BS527" s="113"/>
      <c r="BT527" s="113"/>
      <c r="BU527" s="113"/>
      <c r="BV527" s="113"/>
      <c r="BW527" s="113"/>
      <c r="BX527" s="113"/>
      <c r="BY527" s="113"/>
      <c r="BZ527" s="113"/>
      <c r="CA527" s="113"/>
      <c r="CB527" s="113"/>
      <c r="CC527" s="113"/>
      <c r="CD527" s="113"/>
      <c r="CE527" s="113"/>
      <c r="CF527" s="113"/>
      <c r="CG527" s="113"/>
      <c r="CH527" s="113"/>
      <c r="CI527" s="113"/>
      <c r="CJ527" s="113"/>
      <c r="CK527" s="113"/>
      <c r="CL527" s="113"/>
      <c r="CM527" s="113"/>
      <c r="CN527" s="113"/>
      <c r="CO527" s="113"/>
      <c r="CP527" s="113"/>
      <c r="CQ527" s="113"/>
      <c r="CR527" s="113"/>
      <c r="CS527" s="113"/>
      <c r="CT527" s="113"/>
      <c r="CU527" s="113"/>
      <c r="CV527" s="113"/>
      <c r="CW527" s="113"/>
      <c r="CX527" s="113"/>
      <c r="CY527" s="113"/>
    </row>
    <row r="528" spans="24:103" s="64" customFormat="1" ht="14" x14ac:dyDescent="0.15">
      <c r="X528" s="63"/>
      <c r="Y528" s="112"/>
      <c r="Z528" s="112"/>
      <c r="AA528" s="112"/>
      <c r="AB528" s="112"/>
      <c r="AC528" s="112"/>
      <c r="AD528" s="112"/>
      <c r="AE528" s="112"/>
      <c r="AF528" s="112"/>
      <c r="AG528" s="112"/>
      <c r="AH528" s="112"/>
      <c r="AI528" s="112"/>
      <c r="AJ528" s="112"/>
      <c r="AK528" s="112"/>
      <c r="AL528" s="113"/>
      <c r="AM528" s="113"/>
      <c r="AN528" s="113"/>
      <c r="AO528" s="113"/>
      <c r="AP528" s="113"/>
      <c r="AQ528" s="113"/>
      <c r="AR528" s="113"/>
      <c r="AS528" s="113"/>
      <c r="AT528" s="113"/>
      <c r="AU528" s="113"/>
      <c r="AV528" s="113"/>
      <c r="AW528" s="113"/>
      <c r="AX528" s="113"/>
      <c r="AY528" s="113"/>
      <c r="AZ528" s="113"/>
      <c r="BA528" s="113"/>
      <c r="BB528" s="113"/>
      <c r="BC528" s="113"/>
      <c r="BD528" s="113"/>
      <c r="BE528" s="113"/>
      <c r="BF528" s="113"/>
      <c r="BG528" s="113"/>
      <c r="BH528" s="113"/>
      <c r="BI528" s="113"/>
      <c r="BJ528" s="113"/>
      <c r="BK528" s="113"/>
      <c r="BL528" s="113"/>
      <c r="BM528" s="113"/>
      <c r="BN528" s="113"/>
      <c r="BO528" s="113"/>
      <c r="BP528" s="113"/>
      <c r="BQ528" s="113"/>
      <c r="BR528" s="113"/>
      <c r="BS528" s="113"/>
      <c r="BT528" s="113"/>
      <c r="BU528" s="113"/>
      <c r="BV528" s="113"/>
      <c r="BW528" s="113"/>
      <c r="BX528" s="113"/>
      <c r="BY528" s="113"/>
      <c r="BZ528" s="113"/>
      <c r="CA528" s="113"/>
      <c r="CB528" s="113"/>
      <c r="CC528" s="113"/>
      <c r="CD528" s="113"/>
      <c r="CE528" s="113"/>
      <c r="CF528" s="113"/>
      <c r="CG528" s="113"/>
      <c r="CH528" s="113"/>
      <c r="CI528" s="113"/>
      <c r="CJ528" s="113"/>
      <c r="CK528" s="113"/>
      <c r="CL528" s="113"/>
      <c r="CM528" s="113"/>
      <c r="CN528" s="113"/>
      <c r="CO528" s="113"/>
      <c r="CP528" s="113"/>
      <c r="CQ528" s="113"/>
      <c r="CR528" s="113"/>
      <c r="CS528" s="113"/>
      <c r="CT528" s="113"/>
      <c r="CU528" s="113"/>
      <c r="CV528" s="113"/>
      <c r="CW528" s="113"/>
      <c r="CX528" s="113"/>
      <c r="CY528" s="113"/>
    </row>
    <row r="529" spans="24:103" s="64" customFormat="1" ht="14" x14ac:dyDescent="0.15">
      <c r="X529" s="63"/>
      <c r="Y529" s="112"/>
      <c r="Z529" s="112"/>
      <c r="AA529" s="112"/>
      <c r="AB529" s="112"/>
      <c r="AC529" s="112"/>
      <c r="AD529" s="112"/>
      <c r="AE529" s="112"/>
      <c r="AF529" s="112"/>
      <c r="AG529" s="112"/>
      <c r="AH529" s="112"/>
      <c r="AI529" s="112"/>
      <c r="AJ529" s="112"/>
      <c r="AK529" s="112"/>
      <c r="AL529" s="113"/>
      <c r="AM529" s="113"/>
      <c r="AN529" s="113"/>
      <c r="AO529" s="113"/>
      <c r="AP529" s="113"/>
      <c r="AQ529" s="113"/>
      <c r="AR529" s="113"/>
      <c r="AS529" s="113"/>
      <c r="AT529" s="113"/>
      <c r="AU529" s="113"/>
      <c r="AV529" s="113"/>
      <c r="AW529" s="113"/>
      <c r="AX529" s="113"/>
      <c r="AY529" s="113"/>
      <c r="AZ529" s="113"/>
      <c r="BA529" s="113"/>
      <c r="BB529" s="113"/>
      <c r="BC529" s="113"/>
      <c r="BD529" s="113"/>
      <c r="BE529" s="113"/>
      <c r="BF529" s="113"/>
      <c r="BG529" s="113"/>
      <c r="BH529" s="113"/>
      <c r="BI529" s="113"/>
      <c r="BJ529" s="113"/>
      <c r="BK529" s="113"/>
      <c r="BL529" s="113"/>
      <c r="BM529" s="113"/>
      <c r="BN529" s="113"/>
      <c r="BO529" s="113"/>
      <c r="BP529" s="113"/>
      <c r="BQ529" s="113"/>
      <c r="BR529" s="113"/>
      <c r="BS529" s="113"/>
      <c r="BT529" s="113"/>
      <c r="BU529" s="113"/>
      <c r="BV529" s="113"/>
      <c r="BW529" s="113"/>
      <c r="BX529" s="113"/>
      <c r="BY529" s="113"/>
      <c r="BZ529" s="113"/>
      <c r="CA529" s="113"/>
      <c r="CB529" s="113"/>
      <c r="CC529" s="113"/>
      <c r="CD529" s="113"/>
      <c r="CE529" s="113"/>
      <c r="CF529" s="113"/>
      <c r="CG529" s="113"/>
      <c r="CH529" s="113"/>
      <c r="CI529" s="113"/>
      <c r="CJ529" s="113"/>
      <c r="CK529" s="113"/>
      <c r="CL529" s="113"/>
      <c r="CM529" s="113"/>
      <c r="CN529" s="113"/>
      <c r="CO529" s="113"/>
      <c r="CP529" s="113"/>
      <c r="CQ529" s="113"/>
      <c r="CR529" s="113"/>
      <c r="CS529" s="113"/>
      <c r="CT529" s="113"/>
      <c r="CU529" s="113"/>
      <c r="CV529" s="113"/>
      <c r="CW529" s="113"/>
      <c r="CX529" s="113"/>
      <c r="CY529" s="113"/>
    </row>
    <row r="530" spans="24:103" s="64" customFormat="1" ht="14" x14ac:dyDescent="0.15">
      <c r="X530" s="63"/>
      <c r="Y530" s="112"/>
      <c r="Z530" s="112"/>
      <c r="AA530" s="112"/>
      <c r="AB530" s="112"/>
      <c r="AC530" s="112"/>
      <c r="AD530" s="112"/>
      <c r="AE530" s="112"/>
      <c r="AF530" s="112"/>
      <c r="AG530" s="112"/>
      <c r="AH530" s="112"/>
      <c r="AI530" s="112"/>
      <c r="AJ530" s="112"/>
      <c r="AK530" s="112"/>
      <c r="AL530" s="113"/>
      <c r="AM530" s="113"/>
      <c r="AN530" s="113"/>
      <c r="AO530" s="113"/>
      <c r="AP530" s="113"/>
      <c r="AQ530" s="113"/>
      <c r="AR530" s="113"/>
      <c r="AS530" s="113"/>
      <c r="AT530" s="113"/>
      <c r="AU530" s="113"/>
      <c r="AV530" s="113"/>
      <c r="AW530" s="113"/>
      <c r="AX530" s="113"/>
      <c r="AY530" s="113"/>
      <c r="AZ530" s="113"/>
      <c r="BA530" s="113"/>
      <c r="BB530" s="113"/>
      <c r="BC530" s="113"/>
      <c r="BD530" s="113"/>
      <c r="BE530" s="113"/>
      <c r="BF530" s="113"/>
      <c r="BG530" s="113"/>
      <c r="BH530" s="113"/>
      <c r="BI530" s="113"/>
      <c r="BJ530" s="113"/>
      <c r="BK530" s="113"/>
      <c r="BL530" s="113"/>
      <c r="BM530" s="113"/>
      <c r="BN530" s="113"/>
      <c r="BO530" s="113"/>
      <c r="BP530" s="113"/>
      <c r="BQ530" s="113"/>
      <c r="BR530" s="113"/>
      <c r="BS530" s="113"/>
      <c r="BT530" s="113"/>
      <c r="BU530" s="113"/>
      <c r="BV530" s="113"/>
      <c r="BW530" s="113"/>
      <c r="BX530" s="113"/>
      <c r="BY530" s="113"/>
      <c r="BZ530" s="113"/>
      <c r="CA530" s="113"/>
      <c r="CB530" s="113"/>
      <c r="CC530" s="113"/>
      <c r="CD530" s="113"/>
      <c r="CE530" s="113"/>
      <c r="CF530" s="113"/>
      <c r="CG530" s="113"/>
      <c r="CH530" s="113"/>
      <c r="CI530" s="113"/>
      <c r="CJ530" s="113"/>
      <c r="CK530" s="113"/>
      <c r="CL530" s="113"/>
      <c r="CM530" s="113"/>
      <c r="CN530" s="113"/>
      <c r="CO530" s="113"/>
      <c r="CP530" s="113"/>
      <c r="CQ530" s="113"/>
      <c r="CR530" s="113"/>
      <c r="CS530" s="113"/>
      <c r="CT530" s="113"/>
      <c r="CU530" s="113"/>
      <c r="CV530" s="113"/>
      <c r="CW530" s="113"/>
      <c r="CX530" s="113"/>
      <c r="CY530" s="113"/>
    </row>
    <row r="531" spans="24:103" s="64" customFormat="1" ht="14" x14ac:dyDescent="0.15">
      <c r="X531" s="63"/>
      <c r="Y531" s="112"/>
      <c r="Z531" s="112"/>
      <c r="AA531" s="112"/>
      <c r="AB531" s="112"/>
      <c r="AC531" s="112"/>
      <c r="AD531" s="112"/>
      <c r="AE531" s="112"/>
      <c r="AF531" s="112"/>
      <c r="AG531" s="112"/>
      <c r="AH531" s="112"/>
      <c r="AI531" s="112"/>
      <c r="AJ531" s="112"/>
      <c r="AK531" s="112"/>
      <c r="AL531" s="113"/>
      <c r="AM531" s="113"/>
      <c r="AN531" s="113"/>
      <c r="AO531" s="113"/>
      <c r="AP531" s="113"/>
      <c r="AQ531" s="113"/>
      <c r="AR531" s="113"/>
      <c r="AS531" s="113"/>
      <c r="AT531" s="113"/>
      <c r="AU531" s="113"/>
      <c r="AV531" s="113"/>
      <c r="AW531" s="113"/>
      <c r="AX531" s="113"/>
      <c r="AY531" s="113"/>
      <c r="AZ531" s="113"/>
      <c r="BA531" s="113"/>
      <c r="BB531" s="113"/>
      <c r="BC531" s="113"/>
      <c r="BD531" s="113"/>
      <c r="BE531" s="113"/>
      <c r="BF531" s="113"/>
      <c r="BG531" s="113"/>
      <c r="BH531" s="113"/>
      <c r="BI531" s="113"/>
      <c r="BJ531" s="113"/>
      <c r="BK531" s="113"/>
      <c r="BL531" s="113"/>
      <c r="BM531" s="113"/>
      <c r="BN531" s="113"/>
      <c r="BO531" s="113"/>
      <c r="BP531" s="113"/>
      <c r="BQ531" s="113"/>
      <c r="BR531" s="113"/>
      <c r="BS531" s="113"/>
      <c r="BT531" s="113"/>
      <c r="BU531" s="113"/>
      <c r="BV531" s="113"/>
      <c r="BW531" s="113"/>
      <c r="BX531" s="113"/>
      <c r="BY531" s="113"/>
      <c r="BZ531" s="113"/>
      <c r="CA531" s="113"/>
      <c r="CB531" s="113"/>
      <c r="CC531" s="113"/>
      <c r="CD531" s="113"/>
      <c r="CE531" s="113"/>
      <c r="CF531" s="113"/>
      <c r="CG531" s="113"/>
      <c r="CH531" s="113"/>
      <c r="CI531" s="113"/>
      <c r="CJ531" s="113"/>
      <c r="CK531" s="113"/>
      <c r="CL531" s="113"/>
      <c r="CM531" s="113"/>
      <c r="CN531" s="113"/>
      <c r="CO531" s="113"/>
      <c r="CP531" s="113"/>
      <c r="CQ531" s="113"/>
      <c r="CR531" s="113"/>
      <c r="CS531" s="113"/>
      <c r="CT531" s="113"/>
      <c r="CU531" s="113"/>
      <c r="CV531" s="113"/>
      <c r="CW531" s="113"/>
      <c r="CX531" s="113"/>
      <c r="CY531" s="113"/>
    </row>
    <row r="532" spans="24:103" s="64" customFormat="1" ht="14" x14ac:dyDescent="0.15">
      <c r="X532" s="63"/>
      <c r="Y532" s="112"/>
      <c r="Z532" s="112"/>
      <c r="AA532" s="112"/>
      <c r="AB532" s="112"/>
      <c r="AC532" s="112"/>
      <c r="AD532" s="112"/>
      <c r="AE532" s="112"/>
      <c r="AF532" s="112"/>
      <c r="AG532" s="112"/>
      <c r="AH532" s="112"/>
      <c r="AI532" s="112"/>
      <c r="AJ532" s="112"/>
      <c r="AK532" s="112"/>
      <c r="AL532" s="113"/>
      <c r="AM532" s="113"/>
      <c r="AN532" s="113"/>
      <c r="AO532" s="113"/>
      <c r="AP532" s="113"/>
      <c r="AQ532" s="113"/>
      <c r="AR532" s="113"/>
      <c r="AS532" s="113"/>
      <c r="AT532" s="113"/>
      <c r="AU532" s="113"/>
      <c r="AV532" s="113"/>
      <c r="AW532" s="113"/>
      <c r="AX532" s="113"/>
      <c r="AY532" s="113"/>
      <c r="AZ532" s="113"/>
      <c r="BA532" s="113"/>
      <c r="BB532" s="113"/>
      <c r="BC532" s="113"/>
      <c r="BD532" s="113"/>
      <c r="BE532" s="113"/>
      <c r="BF532" s="113"/>
      <c r="BG532" s="113"/>
      <c r="BH532" s="113"/>
      <c r="BI532" s="113"/>
      <c r="BJ532" s="113"/>
      <c r="BK532" s="113"/>
      <c r="BL532" s="113"/>
      <c r="BM532" s="113"/>
      <c r="BN532" s="113"/>
      <c r="BO532" s="113"/>
      <c r="BP532" s="113"/>
      <c r="BQ532" s="113"/>
      <c r="BR532" s="113"/>
      <c r="BS532" s="113"/>
      <c r="BT532" s="113"/>
      <c r="BU532" s="113"/>
      <c r="BV532" s="113"/>
      <c r="BW532" s="113"/>
      <c r="BX532" s="113"/>
      <c r="BY532" s="113"/>
      <c r="BZ532" s="113"/>
      <c r="CA532" s="113"/>
      <c r="CB532" s="113"/>
      <c r="CC532" s="113"/>
      <c r="CD532" s="113"/>
      <c r="CE532" s="113"/>
      <c r="CF532" s="113"/>
      <c r="CG532" s="113"/>
      <c r="CH532" s="113"/>
      <c r="CI532" s="113"/>
      <c r="CJ532" s="113"/>
      <c r="CK532" s="113"/>
      <c r="CL532" s="113"/>
      <c r="CM532" s="113"/>
      <c r="CN532" s="113"/>
      <c r="CO532" s="113"/>
      <c r="CP532" s="113"/>
      <c r="CQ532" s="113"/>
      <c r="CR532" s="113"/>
      <c r="CS532" s="113"/>
      <c r="CT532" s="113"/>
      <c r="CU532" s="113"/>
      <c r="CV532" s="113"/>
      <c r="CW532" s="113"/>
      <c r="CX532" s="113"/>
      <c r="CY532" s="113"/>
    </row>
    <row r="533" spans="24:103" s="64" customFormat="1" ht="14" x14ac:dyDescent="0.15">
      <c r="X533" s="63"/>
      <c r="Y533" s="112"/>
      <c r="Z533" s="112"/>
      <c r="AA533" s="112"/>
      <c r="AB533" s="112"/>
      <c r="AC533" s="112"/>
      <c r="AD533" s="112"/>
      <c r="AE533" s="112"/>
      <c r="AF533" s="112"/>
      <c r="AG533" s="112"/>
      <c r="AH533" s="112"/>
      <c r="AI533" s="112"/>
      <c r="AJ533" s="112"/>
      <c r="AK533" s="112"/>
      <c r="AL533" s="113"/>
      <c r="AM533" s="113"/>
      <c r="AN533" s="113"/>
      <c r="AO533" s="113"/>
      <c r="AP533" s="113"/>
      <c r="AQ533" s="113"/>
      <c r="AR533" s="113"/>
      <c r="AS533" s="113"/>
      <c r="AT533" s="113"/>
      <c r="AU533" s="113"/>
      <c r="AV533" s="113"/>
      <c r="AW533" s="113"/>
      <c r="AX533" s="113"/>
      <c r="AY533" s="113"/>
      <c r="AZ533" s="113"/>
      <c r="BA533" s="113"/>
      <c r="BB533" s="113"/>
      <c r="BC533" s="113"/>
      <c r="BD533" s="113"/>
      <c r="BE533" s="113"/>
      <c r="BF533" s="113"/>
      <c r="BG533" s="113"/>
      <c r="BH533" s="113"/>
      <c r="BI533" s="113"/>
      <c r="BJ533" s="113"/>
      <c r="BK533" s="113"/>
      <c r="BL533" s="113"/>
      <c r="BM533" s="113"/>
      <c r="BN533" s="113"/>
      <c r="BO533" s="113"/>
      <c r="BP533" s="113"/>
      <c r="BQ533" s="113"/>
      <c r="BR533" s="113"/>
      <c r="BS533" s="113"/>
      <c r="BT533" s="113"/>
      <c r="BU533" s="113"/>
      <c r="BV533" s="113"/>
      <c r="BW533" s="113"/>
      <c r="BX533" s="113"/>
      <c r="BY533" s="113"/>
      <c r="BZ533" s="113"/>
      <c r="CA533" s="113"/>
      <c r="CB533" s="113"/>
      <c r="CC533" s="113"/>
      <c r="CD533" s="113"/>
      <c r="CE533" s="113"/>
      <c r="CF533" s="113"/>
      <c r="CG533" s="113"/>
      <c r="CH533" s="113"/>
      <c r="CI533" s="113"/>
      <c r="CJ533" s="113"/>
      <c r="CK533" s="113"/>
      <c r="CL533" s="113"/>
      <c r="CM533" s="113"/>
      <c r="CN533" s="113"/>
      <c r="CO533" s="113"/>
      <c r="CP533" s="113"/>
      <c r="CQ533" s="113"/>
      <c r="CR533" s="113"/>
      <c r="CS533" s="113"/>
      <c r="CT533" s="113"/>
      <c r="CU533" s="113"/>
      <c r="CV533" s="113"/>
      <c r="CW533" s="113"/>
      <c r="CX533" s="113"/>
      <c r="CY533" s="113"/>
    </row>
    <row r="534" spans="24:103" s="64" customFormat="1" ht="14" x14ac:dyDescent="0.15">
      <c r="X534" s="63"/>
      <c r="Y534" s="112"/>
      <c r="Z534" s="112"/>
      <c r="AA534" s="112"/>
      <c r="AB534" s="112"/>
      <c r="AC534" s="112"/>
      <c r="AD534" s="112"/>
      <c r="AE534" s="112"/>
      <c r="AF534" s="112"/>
      <c r="AG534" s="112"/>
      <c r="AH534" s="112"/>
      <c r="AI534" s="112"/>
      <c r="AJ534" s="112"/>
      <c r="AK534" s="112"/>
      <c r="AL534" s="113"/>
      <c r="AM534" s="113"/>
      <c r="AN534" s="113"/>
      <c r="AO534" s="113"/>
      <c r="AP534" s="113"/>
      <c r="AQ534" s="113"/>
      <c r="AR534" s="113"/>
      <c r="AS534" s="113"/>
      <c r="AT534" s="113"/>
      <c r="AU534" s="113"/>
      <c r="AV534" s="113"/>
      <c r="AW534" s="113"/>
      <c r="AX534" s="113"/>
      <c r="AY534" s="113"/>
      <c r="AZ534" s="113"/>
      <c r="BA534" s="113"/>
      <c r="BB534" s="113"/>
      <c r="BC534" s="113"/>
      <c r="BD534" s="113"/>
      <c r="BE534" s="113"/>
      <c r="BF534" s="113"/>
      <c r="BG534" s="113"/>
      <c r="BH534" s="113"/>
      <c r="BI534" s="113"/>
      <c r="BJ534" s="113"/>
      <c r="BK534" s="113"/>
      <c r="BL534" s="113"/>
      <c r="BM534" s="113"/>
      <c r="BN534" s="113"/>
      <c r="BO534" s="113"/>
      <c r="BP534" s="113"/>
      <c r="BQ534" s="113"/>
      <c r="BR534" s="113"/>
      <c r="BS534" s="113"/>
      <c r="BT534" s="113"/>
      <c r="BU534" s="113"/>
      <c r="BV534" s="113"/>
      <c r="BW534" s="113"/>
      <c r="BX534" s="113"/>
      <c r="BY534" s="113"/>
      <c r="BZ534" s="113"/>
      <c r="CA534" s="113"/>
      <c r="CB534" s="113"/>
      <c r="CC534" s="113"/>
      <c r="CD534" s="113"/>
      <c r="CE534" s="113"/>
      <c r="CF534" s="113"/>
      <c r="CG534" s="113"/>
      <c r="CH534" s="113"/>
      <c r="CI534" s="113"/>
      <c r="CJ534" s="113"/>
      <c r="CK534" s="113"/>
      <c r="CL534" s="113"/>
      <c r="CM534" s="113"/>
      <c r="CN534" s="113"/>
      <c r="CO534" s="113"/>
      <c r="CP534" s="113"/>
      <c r="CQ534" s="113"/>
      <c r="CR534" s="113"/>
      <c r="CS534" s="113"/>
      <c r="CT534" s="113"/>
      <c r="CU534" s="113"/>
      <c r="CV534" s="113"/>
      <c r="CW534" s="113"/>
      <c r="CX534" s="113"/>
      <c r="CY534" s="113"/>
    </row>
    <row r="535" spans="24:103" s="64" customFormat="1" ht="14" x14ac:dyDescent="0.15">
      <c r="X535" s="63"/>
      <c r="Y535" s="112"/>
      <c r="Z535" s="112"/>
      <c r="AA535" s="112"/>
      <c r="AB535" s="112"/>
      <c r="AC535" s="112"/>
      <c r="AD535" s="112"/>
      <c r="AE535" s="112"/>
      <c r="AF535" s="112"/>
      <c r="AG535" s="112"/>
      <c r="AH535" s="112"/>
      <c r="AI535" s="112"/>
      <c r="AJ535" s="112"/>
      <c r="AK535" s="112"/>
      <c r="AL535" s="113"/>
      <c r="AM535" s="113"/>
      <c r="AN535" s="113"/>
      <c r="AO535" s="113"/>
      <c r="AP535" s="113"/>
      <c r="AQ535" s="113"/>
      <c r="AR535" s="113"/>
      <c r="AS535" s="113"/>
      <c r="AT535" s="113"/>
      <c r="AU535" s="113"/>
      <c r="AV535" s="113"/>
      <c r="AW535" s="113"/>
      <c r="AX535" s="113"/>
      <c r="AY535" s="113"/>
      <c r="AZ535" s="113"/>
      <c r="BA535" s="113"/>
      <c r="BB535" s="113"/>
      <c r="BC535" s="113"/>
      <c r="BD535" s="113"/>
      <c r="BE535" s="113"/>
      <c r="BF535" s="113"/>
      <c r="BG535" s="113"/>
      <c r="BH535" s="113"/>
      <c r="BI535" s="113"/>
      <c r="BJ535" s="113"/>
      <c r="BK535" s="113"/>
      <c r="BL535" s="113"/>
      <c r="BM535" s="113"/>
      <c r="BN535" s="113"/>
      <c r="BO535" s="113"/>
      <c r="BP535" s="113"/>
      <c r="BQ535" s="113"/>
      <c r="BR535" s="113"/>
      <c r="BS535" s="113"/>
      <c r="BT535" s="113"/>
      <c r="BU535" s="113"/>
      <c r="BV535" s="113"/>
      <c r="BW535" s="113"/>
      <c r="BX535" s="113"/>
      <c r="BY535" s="113"/>
      <c r="BZ535" s="113"/>
      <c r="CA535" s="113"/>
      <c r="CB535" s="113"/>
      <c r="CC535" s="113"/>
      <c r="CD535" s="113"/>
      <c r="CE535" s="113"/>
      <c r="CF535" s="113"/>
      <c r="CG535" s="113"/>
      <c r="CH535" s="113"/>
      <c r="CI535" s="113"/>
      <c r="CJ535" s="113"/>
      <c r="CK535" s="113"/>
      <c r="CL535" s="113"/>
      <c r="CM535" s="113"/>
      <c r="CN535" s="113"/>
      <c r="CO535" s="113"/>
      <c r="CP535" s="113"/>
      <c r="CQ535" s="113"/>
      <c r="CR535" s="113"/>
      <c r="CS535" s="113"/>
      <c r="CT535" s="113"/>
      <c r="CU535" s="113"/>
      <c r="CV535" s="113"/>
      <c r="CW535" s="113"/>
      <c r="CX535" s="113"/>
      <c r="CY535" s="113"/>
    </row>
    <row r="536" spans="24:103" s="64" customFormat="1" ht="14" x14ac:dyDescent="0.15">
      <c r="X536" s="63"/>
      <c r="Y536" s="112"/>
      <c r="Z536" s="112"/>
      <c r="AA536" s="112"/>
      <c r="AB536" s="112"/>
      <c r="AC536" s="112"/>
      <c r="AD536" s="112"/>
      <c r="AE536" s="112"/>
      <c r="AF536" s="112"/>
      <c r="AG536" s="112"/>
      <c r="AH536" s="112"/>
      <c r="AI536" s="112"/>
      <c r="AJ536" s="112"/>
      <c r="AK536" s="112"/>
      <c r="AL536" s="113"/>
      <c r="AM536" s="113"/>
      <c r="AN536" s="113"/>
      <c r="AO536" s="113"/>
      <c r="AP536" s="113"/>
      <c r="AQ536" s="113"/>
      <c r="AR536" s="113"/>
      <c r="AS536" s="113"/>
      <c r="AT536" s="113"/>
      <c r="AU536" s="113"/>
      <c r="AV536" s="113"/>
      <c r="AW536" s="113"/>
      <c r="AX536" s="113"/>
      <c r="AY536" s="113"/>
      <c r="AZ536" s="113"/>
      <c r="BA536" s="113"/>
      <c r="BB536" s="113"/>
      <c r="BC536" s="113"/>
      <c r="BD536" s="113"/>
      <c r="BE536" s="113"/>
      <c r="BF536" s="113"/>
      <c r="BG536" s="113"/>
      <c r="BH536" s="113"/>
      <c r="BI536" s="113"/>
      <c r="BJ536" s="113"/>
      <c r="BK536" s="113"/>
      <c r="BL536" s="113"/>
      <c r="BM536" s="113"/>
      <c r="BN536" s="113"/>
      <c r="BO536" s="113"/>
      <c r="BP536" s="113"/>
      <c r="BQ536" s="113"/>
      <c r="BR536" s="113"/>
      <c r="BS536" s="113"/>
      <c r="BT536" s="113"/>
      <c r="BU536" s="113"/>
      <c r="BV536" s="113"/>
      <c r="BW536" s="113"/>
      <c r="BX536" s="113"/>
      <c r="BY536" s="113"/>
      <c r="BZ536" s="113"/>
      <c r="CA536" s="113"/>
      <c r="CB536" s="113"/>
      <c r="CC536" s="113"/>
      <c r="CD536" s="113"/>
      <c r="CE536" s="113"/>
      <c r="CF536" s="113"/>
      <c r="CG536" s="113"/>
      <c r="CH536" s="113"/>
      <c r="CI536" s="113"/>
      <c r="CJ536" s="113"/>
      <c r="CK536" s="113"/>
      <c r="CL536" s="113"/>
      <c r="CM536" s="113"/>
      <c r="CN536" s="113"/>
      <c r="CO536" s="113"/>
      <c r="CP536" s="113"/>
      <c r="CQ536" s="113"/>
      <c r="CR536" s="113"/>
      <c r="CS536" s="113"/>
      <c r="CT536" s="113"/>
      <c r="CU536" s="113"/>
      <c r="CV536" s="113"/>
      <c r="CW536" s="113"/>
      <c r="CX536" s="113"/>
      <c r="CY536" s="113"/>
    </row>
    <row r="537" spans="24:103" s="64" customFormat="1" ht="14" x14ac:dyDescent="0.15">
      <c r="X537" s="63"/>
      <c r="Y537" s="112"/>
      <c r="Z537" s="112"/>
      <c r="AA537" s="112"/>
      <c r="AB537" s="112"/>
      <c r="AC537" s="112"/>
      <c r="AD537" s="112"/>
      <c r="AE537" s="112"/>
      <c r="AF537" s="112"/>
      <c r="AG537" s="112"/>
      <c r="AH537" s="112"/>
      <c r="AI537" s="112"/>
      <c r="AJ537" s="112"/>
      <c r="AK537" s="112"/>
      <c r="AL537" s="113"/>
      <c r="AM537" s="113"/>
      <c r="AN537" s="113"/>
      <c r="AO537" s="113"/>
      <c r="AP537" s="113"/>
      <c r="AQ537" s="113"/>
      <c r="AR537" s="113"/>
      <c r="AS537" s="113"/>
      <c r="AT537" s="113"/>
      <c r="AU537" s="113"/>
      <c r="AV537" s="113"/>
      <c r="AW537" s="113"/>
      <c r="AX537" s="113"/>
      <c r="AY537" s="113"/>
      <c r="AZ537" s="113"/>
      <c r="BA537" s="113"/>
      <c r="BB537" s="113"/>
      <c r="BC537" s="113"/>
      <c r="BD537" s="113"/>
      <c r="BE537" s="113"/>
      <c r="BF537" s="113"/>
      <c r="BG537" s="113"/>
      <c r="BH537" s="113"/>
      <c r="BI537" s="113"/>
      <c r="BJ537" s="113"/>
      <c r="BK537" s="113"/>
      <c r="BL537" s="113"/>
      <c r="BM537" s="113"/>
      <c r="BN537" s="113"/>
      <c r="BO537" s="113"/>
      <c r="BP537" s="113"/>
      <c r="BQ537" s="113"/>
      <c r="BR537" s="113"/>
      <c r="BS537" s="113"/>
      <c r="BT537" s="113"/>
      <c r="BU537" s="113"/>
      <c r="BV537" s="113"/>
      <c r="BW537" s="113"/>
      <c r="BX537" s="113"/>
      <c r="BY537" s="113"/>
      <c r="BZ537" s="113"/>
      <c r="CA537" s="113"/>
      <c r="CB537" s="113"/>
      <c r="CC537" s="113"/>
      <c r="CD537" s="113"/>
      <c r="CE537" s="113"/>
      <c r="CF537" s="113"/>
      <c r="CG537" s="113"/>
      <c r="CH537" s="113"/>
      <c r="CI537" s="113"/>
      <c r="CJ537" s="113"/>
      <c r="CK537" s="113"/>
      <c r="CL537" s="113"/>
      <c r="CM537" s="113"/>
      <c r="CN537" s="113"/>
      <c r="CO537" s="113"/>
      <c r="CP537" s="113"/>
      <c r="CQ537" s="113"/>
      <c r="CR537" s="113"/>
      <c r="CS537" s="113"/>
      <c r="CT537" s="113"/>
      <c r="CU537" s="113"/>
      <c r="CV537" s="113"/>
      <c r="CW537" s="113"/>
      <c r="CX537" s="113"/>
      <c r="CY537" s="113"/>
    </row>
    <row r="538" spans="24:103" s="64" customFormat="1" ht="14" x14ac:dyDescent="0.15">
      <c r="X538" s="63"/>
      <c r="Y538" s="112"/>
      <c r="Z538" s="112"/>
      <c r="AA538" s="112"/>
      <c r="AB538" s="112"/>
      <c r="AC538" s="112"/>
      <c r="AD538" s="112"/>
      <c r="AE538" s="112"/>
      <c r="AF538" s="112"/>
      <c r="AG538" s="112"/>
      <c r="AH538" s="112"/>
      <c r="AI538" s="112"/>
      <c r="AJ538" s="112"/>
      <c r="AK538" s="112"/>
      <c r="AL538" s="113"/>
      <c r="AM538" s="113"/>
      <c r="AN538" s="113"/>
      <c r="AO538" s="113"/>
      <c r="AP538" s="113"/>
      <c r="AQ538" s="113"/>
      <c r="AR538" s="113"/>
      <c r="AS538" s="113"/>
      <c r="AT538" s="113"/>
      <c r="AU538" s="113"/>
      <c r="AV538" s="113"/>
      <c r="AW538" s="113"/>
      <c r="AX538" s="113"/>
      <c r="AY538" s="113"/>
      <c r="AZ538" s="113"/>
      <c r="BA538" s="113"/>
      <c r="BB538" s="113"/>
      <c r="BC538" s="113"/>
      <c r="BD538" s="113"/>
      <c r="BE538" s="113"/>
      <c r="BF538" s="113"/>
      <c r="BG538" s="113"/>
      <c r="BH538" s="113"/>
      <c r="BI538" s="113"/>
      <c r="BJ538" s="113"/>
      <c r="BK538" s="113"/>
      <c r="BL538" s="113"/>
      <c r="BM538" s="113"/>
      <c r="BN538" s="113"/>
      <c r="BO538" s="113"/>
      <c r="BP538" s="113"/>
      <c r="BQ538" s="113"/>
      <c r="BR538" s="113"/>
      <c r="BS538" s="113"/>
      <c r="BT538" s="113"/>
      <c r="BU538" s="113"/>
      <c r="BV538" s="113"/>
      <c r="BW538" s="113"/>
      <c r="BX538" s="113"/>
      <c r="BY538" s="113"/>
      <c r="BZ538" s="113"/>
      <c r="CA538" s="113"/>
      <c r="CB538" s="113"/>
      <c r="CC538" s="113"/>
      <c r="CD538" s="113"/>
      <c r="CE538" s="113"/>
      <c r="CF538" s="113"/>
      <c r="CG538" s="113"/>
      <c r="CH538" s="113"/>
      <c r="CI538" s="113"/>
      <c r="CJ538" s="113"/>
      <c r="CK538" s="113"/>
      <c r="CL538" s="113"/>
      <c r="CM538" s="113"/>
      <c r="CN538" s="113"/>
      <c r="CO538" s="113"/>
      <c r="CP538" s="113"/>
      <c r="CQ538" s="113"/>
      <c r="CR538" s="113"/>
      <c r="CS538" s="113"/>
      <c r="CT538" s="113"/>
      <c r="CU538" s="113"/>
      <c r="CV538" s="113"/>
      <c r="CW538" s="113"/>
      <c r="CX538" s="113"/>
      <c r="CY538" s="113"/>
    </row>
    <row r="539" spans="24:103" s="64" customFormat="1" ht="14" x14ac:dyDescent="0.15">
      <c r="X539" s="63"/>
      <c r="Y539" s="112"/>
      <c r="Z539" s="112"/>
      <c r="AA539" s="112"/>
      <c r="AB539" s="112"/>
      <c r="AC539" s="112"/>
      <c r="AD539" s="112"/>
      <c r="AE539" s="112"/>
      <c r="AF539" s="112"/>
      <c r="AG539" s="112"/>
      <c r="AH539" s="112"/>
      <c r="AI539" s="112"/>
      <c r="AJ539" s="112"/>
      <c r="AK539" s="112"/>
      <c r="AL539" s="113"/>
      <c r="AM539" s="113"/>
      <c r="AN539" s="113"/>
      <c r="AO539" s="113"/>
      <c r="AP539" s="113"/>
      <c r="AQ539" s="113"/>
      <c r="AR539" s="113"/>
      <c r="AS539" s="113"/>
      <c r="AT539" s="113"/>
      <c r="AU539" s="113"/>
      <c r="AV539" s="113"/>
      <c r="AW539" s="113"/>
      <c r="AX539" s="113"/>
      <c r="AY539" s="113"/>
      <c r="AZ539" s="113"/>
      <c r="BA539" s="113"/>
      <c r="BB539" s="113"/>
      <c r="BC539" s="113"/>
      <c r="BD539" s="113"/>
      <c r="BE539" s="113"/>
      <c r="BF539" s="113"/>
      <c r="BG539" s="113"/>
      <c r="BH539" s="113"/>
      <c r="BI539" s="113"/>
      <c r="BJ539" s="113"/>
      <c r="BK539" s="113"/>
      <c r="BL539" s="113"/>
      <c r="BM539" s="113"/>
      <c r="BN539" s="113"/>
      <c r="BO539" s="113"/>
      <c r="BP539" s="113"/>
      <c r="BQ539" s="113"/>
      <c r="BR539" s="113"/>
      <c r="BS539" s="113"/>
      <c r="BT539" s="113"/>
      <c r="BU539" s="113"/>
      <c r="BV539" s="113"/>
      <c r="BW539" s="113"/>
      <c r="BX539" s="113"/>
      <c r="BY539" s="113"/>
      <c r="BZ539" s="113"/>
      <c r="CA539" s="113"/>
      <c r="CB539" s="113"/>
      <c r="CC539" s="113"/>
      <c r="CD539" s="113"/>
      <c r="CE539" s="113"/>
      <c r="CF539" s="113"/>
      <c r="CG539" s="113"/>
      <c r="CH539" s="113"/>
      <c r="CI539" s="113"/>
      <c r="CJ539" s="113"/>
      <c r="CK539" s="113"/>
      <c r="CL539" s="113"/>
      <c r="CM539" s="113"/>
      <c r="CN539" s="113"/>
      <c r="CO539" s="113"/>
      <c r="CP539" s="113"/>
      <c r="CQ539" s="113"/>
      <c r="CR539" s="113"/>
      <c r="CS539" s="113"/>
      <c r="CT539" s="113"/>
      <c r="CU539" s="113"/>
      <c r="CV539" s="113"/>
      <c r="CW539" s="113"/>
      <c r="CX539" s="113"/>
      <c r="CY539" s="113"/>
    </row>
    <row r="540" spans="24:103" s="64" customFormat="1" ht="14" x14ac:dyDescent="0.15">
      <c r="X540" s="63"/>
      <c r="Y540" s="112"/>
      <c r="Z540" s="112"/>
      <c r="AA540" s="112"/>
      <c r="AB540" s="112"/>
      <c r="AC540" s="112"/>
      <c r="AD540" s="112"/>
      <c r="AE540" s="112"/>
      <c r="AF540" s="112"/>
      <c r="AG540" s="112"/>
      <c r="AH540" s="112"/>
      <c r="AI540" s="112"/>
      <c r="AJ540" s="112"/>
      <c r="AK540" s="112"/>
      <c r="AL540" s="113"/>
      <c r="AM540" s="113"/>
      <c r="AN540" s="113"/>
      <c r="AO540" s="113"/>
      <c r="AP540" s="113"/>
      <c r="AQ540" s="113"/>
      <c r="AR540" s="113"/>
      <c r="AS540" s="113"/>
      <c r="AT540" s="113"/>
      <c r="AU540" s="113"/>
      <c r="AV540" s="113"/>
      <c r="AW540" s="113"/>
      <c r="AX540" s="113"/>
      <c r="AY540" s="113"/>
      <c r="AZ540" s="113"/>
      <c r="BA540" s="113"/>
      <c r="BB540" s="113"/>
      <c r="BC540" s="113"/>
      <c r="BD540" s="113"/>
      <c r="BE540" s="113"/>
      <c r="BF540" s="113"/>
      <c r="BG540" s="113"/>
      <c r="BH540" s="113"/>
      <c r="BI540" s="113"/>
      <c r="BJ540" s="113"/>
      <c r="BK540" s="113"/>
      <c r="BL540" s="113"/>
      <c r="BM540" s="113"/>
      <c r="BN540" s="113"/>
      <c r="BO540" s="113"/>
      <c r="BP540" s="113"/>
      <c r="BQ540" s="113"/>
      <c r="BR540" s="113"/>
      <c r="BS540" s="113"/>
      <c r="BT540" s="113"/>
      <c r="BU540" s="113"/>
      <c r="BV540" s="113"/>
      <c r="BW540" s="113"/>
      <c r="BX540" s="113"/>
      <c r="BY540" s="113"/>
      <c r="BZ540" s="113"/>
      <c r="CA540" s="113"/>
      <c r="CB540" s="113"/>
      <c r="CC540" s="113"/>
      <c r="CD540" s="113"/>
      <c r="CE540" s="113"/>
      <c r="CF540" s="113"/>
      <c r="CG540" s="113"/>
      <c r="CH540" s="113"/>
      <c r="CI540" s="113"/>
      <c r="CJ540" s="113"/>
      <c r="CK540" s="113"/>
      <c r="CL540" s="113"/>
      <c r="CM540" s="113"/>
      <c r="CN540" s="113"/>
      <c r="CO540" s="113"/>
      <c r="CP540" s="113"/>
      <c r="CQ540" s="113"/>
      <c r="CR540" s="113"/>
      <c r="CS540" s="113"/>
      <c r="CT540" s="113"/>
      <c r="CU540" s="113"/>
      <c r="CV540" s="113"/>
      <c r="CW540" s="113"/>
      <c r="CX540" s="113"/>
      <c r="CY540" s="113"/>
    </row>
    <row r="541" spans="24:103" s="64" customFormat="1" ht="14" x14ac:dyDescent="0.15">
      <c r="X541" s="63"/>
      <c r="Y541" s="112"/>
      <c r="Z541" s="112"/>
      <c r="AA541" s="112"/>
      <c r="AB541" s="112"/>
      <c r="AC541" s="112"/>
      <c r="AD541" s="112"/>
      <c r="AE541" s="112"/>
      <c r="AF541" s="112"/>
      <c r="AG541" s="112"/>
      <c r="AH541" s="112"/>
      <c r="AI541" s="112"/>
      <c r="AJ541" s="112"/>
      <c r="AK541" s="112"/>
      <c r="AL541" s="113"/>
      <c r="AM541" s="113"/>
      <c r="AN541" s="113"/>
      <c r="AO541" s="113"/>
      <c r="AP541" s="113"/>
      <c r="AQ541" s="113"/>
      <c r="AR541" s="113"/>
      <c r="AS541" s="113"/>
      <c r="AT541" s="113"/>
      <c r="AU541" s="113"/>
      <c r="AV541" s="113"/>
      <c r="AW541" s="113"/>
      <c r="AX541" s="113"/>
      <c r="AY541" s="113"/>
      <c r="AZ541" s="113"/>
      <c r="BA541" s="113"/>
      <c r="BB541" s="113"/>
      <c r="BC541" s="113"/>
      <c r="BD541" s="113"/>
      <c r="BE541" s="113"/>
      <c r="BF541" s="113"/>
      <c r="BG541" s="113"/>
      <c r="BH541" s="113"/>
      <c r="BI541" s="113"/>
      <c r="BJ541" s="113"/>
      <c r="BK541" s="113"/>
      <c r="BL541" s="113"/>
      <c r="BM541" s="113"/>
      <c r="BN541" s="113"/>
      <c r="BO541" s="113"/>
      <c r="BP541" s="113"/>
      <c r="BQ541" s="113"/>
      <c r="BR541" s="113"/>
      <c r="BS541" s="113"/>
      <c r="BT541" s="113"/>
      <c r="BU541" s="113"/>
      <c r="BV541" s="113"/>
      <c r="BW541" s="113"/>
      <c r="BX541" s="113"/>
      <c r="BY541" s="113"/>
      <c r="BZ541" s="113"/>
      <c r="CA541" s="113"/>
      <c r="CB541" s="113"/>
      <c r="CC541" s="113"/>
      <c r="CD541" s="113"/>
      <c r="CE541" s="113"/>
      <c r="CF541" s="113"/>
      <c r="CG541" s="113"/>
      <c r="CH541" s="113"/>
      <c r="CI541" s="113"/>
      <c r="CJ541" s="113"/>
      <c r="CK541" s="113"/>
      <c r="CL541" s="113"/>
      <c r="CM541" s="113"/>
      <c r="CN541" s="113"/>
      <c r="CO541" s="113"/>
      <c r="CP541" s="113"/>
      <c r="CQ541" s="113"/>
      <c r="CR541" s="113"/>
      <c r="CS541" s="113"/>
      <c r="CT541" s="113"/>
      <c r="CU541" s="113"/>
      <c r="CV541" s="113"/>
      <c r="CW541" s="113"/>
      <c r="CX541" s="113"/>
      <c r="CY541" s="113"/>
    </row>
    <row r="542" spans="24:103" s="64" customFormat="1" ht="14" x14ac:dyDescent="0.15">
      <c r="X542" s="63"/>
      <c r="Y542" s="112"/>
      <c r="Z542" s="112"/>
      <c r="AA542" s="112"/>
      <c r="AB542" s="112"/>
      <c r="AC542" s="112"/>
      <c r="AD542" s="112"/>
      <c r="AE542" s="112"/>
      <c r="AF542" s="112"/>
      <c r="AG542" s="112"/>
      <c r="AH542" s="112"/>
      <c r="AI542" s="112"/>
      <c r="AJ542" s="112"/>
      <c r="AK542" s="112"/>
      <c r="AL542" s="113"/>
      <c r="AM542" s="113"/>
      <c r="AN542" s="113"/>
      <c r="AO542" s="113"/>
      <c r="AP542" s="113"/>
      <c r="AQ542" s="113"/>
      <c r="AR542" s="113"/>
      <c r="AS542" s="113"/>
      <c r="AT542" s="113"/>
      <c r="AU542" s="113"/>
      <c r="AV542" s="113"/>
      <c r="AW542" s="113"/>
      <c r="AX542" s="113"/>
      <c r="AY542" s="113"/>
      <c r="AZ542" s="113"/>
      <c r="BA542" s="113"/>
      <c r="BB542" s="113"/>
      <c r="BC542" s="113"/>
      <c r="BD542" s="113"/>
      <c r="BE542" s="113"/>
      <c r="BF542" s="113"/>
      <c r="BG542" s="113"/>
      <c r="BH542" s="113"/>
      <c r="BI542" s="113"/>
      <c r="BJ542" s="113"/>
      <c r="BK542" s="113"/>
      <c r="BL542" s="113"/>
      <c r="BM542" s="113"/>
      <c r="BN542" s="113"/>
      <c r="BO542" s="113"/>
      <c r="BP542" s="113"/>
      <c r="BQ542" s="113"/>
      <c r="BR542" s="113"/>
      <c r="BS542" s="113"/>
      <c r="BT542" s="113"/>
      <c r="BU542" s="113"/>
      <c r="BV542" s="113"/>
      <c r="BW542" s="113"/>
      <c r="BX542" s="113"/>
      <c r="BY542" s="113"/>
      <c r="BZ542" s="113"/>
      <c r="CA542" s="113"/>
      <c r="CB542" s="113"/>
      <c r="CC542" s="113"/>
      <c r="CD542" s="113"/>
      <c r="CE542" s="113"/>
      <c r="CF542" s="113"/>
      <c r="CG542" s="113"/>
      <c r="CH542" s="113"/>
      <c r="CI542" s="113"/>
      <c r="CJ542" s="113"/>
      <c r="CK542" s="113"/>
      <c r="CL542" s="113"/>
      <c r="CM542" s="113"/>
      <c r="CN542" s="113"/>
      <c r="CO542" s="113"/>
      <c r="CP542" s="113"/>
      <c r="CQ542" s="113"/>
      <c r="CR542" s="113"/>
      <c r="CS542" s="113"/>
      <c r="CT542" s="113"/>
      <c r="CU542" s="113"/>
      <c r="CV542" s="113"/>
      <c r="CW542" s="113"/>
      <c r="CX542" s="113"/>
      <c r="CY542" s="113"/>
    </row>
    <row r="543" spans="24:103" s="64" customFormat="1" ht="14" x14ac:dyDescent="0.15">
      <c r="X543" s="63"/>
      <c r="Y543" s="112"/>
      <c r="Z543" s="112"/>
      <c r="AA543" s="112"/>
      <c r="AB543" s="112"/>
      <c r="AC543" s="112"/>
      <c r="AD543" s="112"/>
      <c r="AE543" s="112"/>
      <c r="AF543" s="112"/>
      <c r="AG543" s="112"/>
      <c r="AH543" s="112"/>
      <c r="AI543" s="112"/>
      <c r="AJ543" s="112"/>
      <c r="AK543" s="112"/>
      <c r="AL543" s="113"/>
      <c r="AM543" s="113"/>
      <c r="AN543" s="113"/>
      <c r="AO543" s="113"/>
      <c r="AP543" s="113"/>
      <c r="AQ543" s="113"/>
      <c r="AR543" s="113"/>
      <c r="AS543" s="113"/>
      <c r="AT543" s="113"/>
      <c r="AU543" s="113"/>
      <c r="AV543" s="113"/>
      <c r="AW543" s="113"/>
      <c r="AX543" s="113"/>
      <c r="AY543" s="113"/>
      <c r="AZ543" s="113"/>
      <c r="BA543" s="113"/>
      <c r="BB543" s="113"/>
      <c r="BC543" s="113"/>
      <c r="BD543" s="113"/>
      <c r="BE543" s="113"/>
      <c r="BF543" s="113"/>
      <c r="BG543" s="113"/>
      <c r="BH543" s="113"/>
      <c r="BI543" s="113"/>
      <c r="BJ543" s="113"/>
      <c r="BK543" s="113"/>
      <c r="BL543" s="113"/>
      <c r="BM543" s="113"/>
      <c r="BN543" s="113"/>
      <c r="BO543" s="113"/>
      <c r="BP543" s="113"/>
      <c r="BQ543" s="113"/>
      <c r="BR543" s="113"/>
      <c r="BS543" s="113"/>
      <c r="BT543" s="113"/>
      <c r="BU543" s="113"/>
      <c r="BV543" s="113"/>
      <c r="BW543" s="113"/>
      <c r="BX543" s="113"/>
      <c r="BY543" s="113"/>
      <c r="BZ543" s="113"/>
      <c r="CA543" s="113"/>
      <c r="CB543" s="113"/>
      <c r="CC543" s="113"/>
      <c r="CD543" s="113"/>
      <c r="CE543" s="113"/>
      <c r="CF543" s="113"/>
      <c r="CG543" s="113"/>
      <c r="CH543" s="113"/>
      <c r="CI543" s="113"/>
      <c r="CJ543" s="113"/>
      <c r="CK543" s="113"/>
      <c r="CL543" s="113"/>
      <c r="CM543" s="113"/>
      <c r="CN543" s="113"/>
      <c r="CO543" s="113"/>
      <c r="CP543" s="113"/>
      <c r="CQ543" s="113"/>
      <c r="CR543" s="113"/>
      <c r="CS543" s="113"/>
      <c r="CT543" s="113"/>
      <c r="CU543" s="113"/>
      <c r="CV543" s="113"/>
      <c r="CW543" s="113"/>
      <c r="CX543" s="113"/>
      <c r="CY543" s="113"/>
    </row>
    <row r="544" spans="24:103" s="64" customFormat="1" ht="14" x14ac:dyDescent="0.15">
      <c r="X544" s="63"/>
      <c r="Y544" s="112"/>
      <c r="Z544" s="112"/>
      <c r="AA544" s="112"/>
      <c r="AB544" s="112"/>
      <c r="AC544" s="112"/>
      <c r="AD544" s="112"/>
      <c r="AE544" s="112"/>
      <c r="AF544" s="112"/>
      <c r="AG544" s="112"/>
      <c r="AH544" s="112"/>
      <c r="AI544" s="112"/>
      <c r="AJ544" s="112"/>
      <c r="AK544" s="112"/>
      <c r="AL544" s="113"/>
      <c r="AM544" s="113"/>
      <c r="AN544" s="113"/>
      <c r="AO544" s="113"/>
      <c r="AP544" s="113"/>
      <c r="AQ544" s="113"/>
      <c r="AR544" s="113"/>
      <c r="AS544" s="113"/>
      <c r="AT544" s="113"/>
      <c r="AU544" s="113"/>
      <c r="AV544" s="113"/>
      <c r="AW544" s="113"/>
      <c r="AX544" s="113"/>
      <c r="AY544" s="113"/>
      <c r="AZ544" s="113"/>
      <c r="BA544" s="113"/>
      <c r="BB544" s="113"/>
      <c r="BC544" s="113"/>
      <c r="BD544" s="113"/>
      <c r="BE544" s="113"/>
      <c r="BF544" s="113"/>
      <c r="BG544" s="113"/>
      <c r="BH544" s="113"/>
      <c r="BI544" s="113"/>
      <c r="BJ544" s="113"/>
      <c r="BK544" s="113"/>
      <c r="BL544" s="113"/>
      <c r="BM544" s="113"/>
      <c r="BN544" s="113"/>
      <c r="BO544" s="113"/>
      <c r="BP544" s="113"/>
      <c r="BQ544" s="113"/>
      <c r="BR544" s="113"/>
      <c r="BS544" s="113"/>
      <c r="BT544" s="113"/>
      <c r="BU544" s="113"/>
      <c r="BV544" s="113"/>
      <c r="BW544" s="113"/>
      <c r="BX544" s="113"/>
      <c r="BY544" s="113"/>
      <c r="BZ544" s="113"/>
      <c r="CA544" s="113"/>
      <c r="CB544" s="113"/>
      <c r="CC544" s="113"/>
      <c r="CD544" s="113"/>
      <c r="CE544" s="113"/>
      <c r="CF544" s="113"/>
      <c r="CG544" s="113"/>
      <c r="CH544" s="113"/>
      <c r="CI544" s="113"/>
      <c r="CJ544" s="113"/>
      <c r="CK544" s="113"/>
      <c r="CL544" s="113"/>
      <c r="CM544" s="113"/>
      <c r="CN544" s="113"/>
      <c r="CO544" s="113"/>
      <c r="CP544" s="113"/>
      <c r="CQ544" s="113"/>
      <c r="CR544" s="113"/>
      <c r="CS544" s="113"/>
      <c r="CT544" s="113"/>
      <c r="CU544" s="113"/>
      <c r="CV544" s="113"/>
      <c r="CW544" s="113"/>
      <c r="CX544" s="113"/>
      <c r="CY544" s="113"/>
    </row>
    <row r="545" spans="24:103" s="64" customFormat="1" ht="14" x14ac:dyDescent="0.15">
      <c r="X545" s="63"/>
      <c r="Y545" s="112"/>
      <c r="Z545" s="112"/>
      <c r="AA545" s="112"/>
      <c r="AB545" s="112"/>
      <c r="AC545" s="112"/>
      <c r="AD545" s="112"/>
      <c r="AE545" s="112"/>
      <c r="AF545" s="112"/>
      <c r="AG545" s="112"/>
      <c r="AH545" s="112"/>
      <c r="AI545" s="112"/>
      <c r="AJ545" s="112"/>
      <c r="AK545" s="112"/>
      <c r="AL545" s="113"/>
      <c r="AM545" s="113"/>
      <c r="AN545" s="113"/>
      <c r="AO545" s="113"/>
      <c r="AP545" s="113"/>
      <c r="AQ545" s="113"/>
      <c r="AR545" s="113"/>
      <c r="AS545" s="113"/>
      <c r="AT545" s="113"/>
      <c r="AU545" s="113"/>
      <c r="AV545" s="113"/>
      <c r="AW545" s="113"/>
      <c r="AX545" s="113"/>
      <c r="AY545" s="113"/>
      <c r="AZ545" s="113"/>
      <c r="BA545" s="113"/>
      <c r="BB545" s="113"/>
      <c r="BC545" s="113"/>
      <c r="BD545" s="113"/>
      <c r="BE545" s="113"/>
      <c r="BF545" s="113"/>
      <c r="BG545" s="113"/>
      <c r="BH545" s="113"/>
      <c r="BI545" s="113"/>
      <c r="BJ545" s="113"/>
      <c r="BK545" s="113"/>
      <c r="BL545" s="113"/>
      <c r="BM545" s="113"/>
      <c r="BN545" s="113"/>
      <c r="BO545" s="113"/>
      <c r="BP545" s="113"/>
      <c r="BQ545" s="113"/>
      <c r="BR545" s="113"/>
      <c r="BS545" s="113"/>
      <c r="BT545" s="113"/>
      <c r="BU545" s="113"/>
      <c r="BV545" s="113"/>
      <c r="BW545" s="113"/>
      <c r="BX545" s="113"/>
      <c r="BY545" s="113"/>
      <c r="BZ545" s="113"/>
      <c r="CA545" s="113"/>
      <c r="CB545" s="113"/>
      <c r="CC545" s="113"/>
      <c r="CD545" s="113"/>
      <c r="CE545" s="113"/>
      <c r="CF545" s="113"/>
      <c r="CG545" s="113"/>
      <c r="CH545" s="113"/>
      <c r="CI545" s="113"/>
      <c r="CJ545" s="113"/>
      <c r="CK545" s="113"/>
      <c r="CL545" s="113"/>
      <c r="CM545" s="113"/>
      <c r="CN545" s="113"/>
      <c r="CO545" s="113"/>
      <c r="CP545" s="113"/>
      <c r="CQ545" s="113"/>
      <c r="CR545" s="113"/>
      <c r="CS545" s="113"/>
      <c r="CT545" s="113"/>
      <c r="CU545" s="113"/>
      <c r="CV545" s="113"/>
      <c r="CW545" s="113"/>
      <c r="CX545" s="113"/>
      <c r="CY545" s="113"/>
    </row>
    <row r="546" spans="24:103" s="64" customFormat="1" ht="14" x14ac:dyDescent="0.15">
      <c r="X546" s="63"/>
      <c r="Y546" s="112"/>
      <c r="Z546" s="112"/>
      <c r="AA546" s="112"/>
      <c r="AB546" s="112"/>
      <c r="AC546" s="112"/>
      <c r="AD546" s="112"/>
      <c r="AE546" s="112"/>
      <c r="AF546" s="112"/>
      <c r="AG546" s="112"/>
      <c r="AH546" s="112"/>
      <c r="AI546" s="112"/>
      <c r="AJ546" s="112"/>
      <c r="AK546" s="112"/>
      <c r="AL546" s="113"/>
      <c r="AM546" s="113"/>
      <c r="AN546" s="113"/>
      <c r="AO546" s="113"/>
      <c r="AP546" s="113"/>
      <c r="AQ546" s="113"/>
      <c r="AR546" s="113"/>
      <c r="AS546" s="113"/>
      <c r="AT546" s="113"/>
      <c r="AU546" s="113"/>
      <c r="AV546" s="113"/>
      <c r="AW546" s="113"/>
      <c r="AX546" s="113"/>
      <c r="AY546" s="113"/>
      <c r="AZ546" s="113"/>
      <c r="BA546" s="113"/>
      <c r="BB546" s="113"/>
      <c r="BC546" s="113"/>
      <c r="BD546" s="113"/>
      <c r="BE546" s="113"/>
      <c r="BF546" s="113"/>
      <c r="BG546" s="113"/>
      <c r="BH546" s="113"/>
      <c r="BI546" s="113"/>
      <c r="BJ546" s="113"/>
      <c r="BK546" s="113"/>
      <c r="BL546" s="113"/>
      <c r="BM546" s="113"/>
      <c r="BN546" s="113"/>
      <c r="BO546" s="113"/>
      <c r="BP546" s="113"/>
      <c r="BQ546" s="113"/>
      <c r="BR546" s="113"/>
      <c r="BS546" s="113"/>
      <c r="BT546" s="113"/>
      <c r="BU546" s="113"/>
      <c r="BV546" s="113"/>
      <c r="BW546" s="113"/>
      <c r="BX546" s="113"/>
      <c r="BY546" s="113"/>
      <c r="BZ546" s="113"/>
      <c r="CA546" s="113"/>
      <c r="CB546" s="113"/>
      <c r="CC546" s="113"/>
      <c r="CD546" s="113"/>
      <c r="CE546" s="113"/>
      <c r="CF546" s="113"/>
      <c r="CG546" s="113"/>
      <c r="CH546" s="113"/>
      <c r="CI546" s="113"/>
      <c r="CJ546" s="113"/>
      <c r="CK546" s="113"/>
      <c r="CL546" s="113"/>
      <c r="CM546" s="113"/>
      <c r="CN546" s="113"/>
      <c r="CO546" s="113"/>
      <c r="CP546" s="113"/>
      <c r="CQ546" s="113"/>
      <c r="CR546" s="113"/>
      <c r="CS546" s="113"/>
      <c r="CT546" s="113"/>
      <c r="CU546" s="113"/>
      <c r="CV546" s="113"/>
      <c r="CW546" s="113"/>
      <c r="CX546" s="113"/>
      <c r="CY546" s="113"/>
    </row>
    <row r="547" spans="24:103" s="64" customFormat="1" ht="14" x14ac:dyDescent="0.15">
      <c r="X547" s="63"/>
      <c r="Y547" s="112"/>
      <c r="Z547" s="112"/>
      <c r="AA547" s="112"/>
      <c r="AB547" s="112"/>
      <c r="AC547" s="112"/>
      <c r="AD547" s="112"/>
      <c r="AE547" s="112"/>
      <c r="AF547" s="112"/>
      <c r="AG547" s="112"/>
      <c r="AH547" s="112"/>
      <c r="AI547" s="112"/>
      <c r="AJ547" s="112"/>
      <c r="AK547" s="112"/>
      <c r="AL547" s="113"/>
      <c r="AM547" s="113"/>
      <c r="AN547" s="113"/>
      <c r="AO547" s="113"/>
      <c r="AP547" s="113"/>
      <c r="AQ547" s="113"/>
      <c r="AR547" s="113"/>
      <c r="AS547" s="113"/>
      <c r="AT547" s="113"/>
      <c r="AU547" s="113"/>
      <c r="AV547" s="113"/>
      <c r="AW547" s="113"/>
      <c r="AX547" s="113"/>
      <c r="AY547" s="113"/>
      <c r="AZ547" s="113"/>
      <c r="BA547" s="113"/>
      <c r="BB547" s="113"/>
      <c r="BC547" s="113"/>
      <c r="BD547" s="113"/>
      <c r="BE547" s="113"/>
      <c r="BF547" s="113"/>
      <c r="BG547" s="113"/>
      <c r="BH547" s="113"/>
      <c r="BI547" s="113"/>
      <c r="BJ547" s="113"/>
      <c r="BK547" s="113"/>
      <c r="BL547" s="113"/>
      <c r="BM547" s="113"/>
      <c r="BN547" s="113"/>
      <c r="BO547" s="113"/>
      <c r="BP547" s="113"/>
      <c r="BQ547" s="113"/>
      <c r="BR547" s="113"/>
      <c r="BS547" s="113"/>
      <c r="BT547" s="113"/>
      <c r="BU547" s="113"/>
      <c r="BV547" s="113"/>
      <c r="BW547" s="113"/>
      <c r="BX547" s="113"/>
      <c r="BY547" s="113"/>
      <c r="BZ547" s="113"/>
      <c r="CA547" s="113"/>
      <c r="CB547" s="113"/>
      <c r="CC547" s="113"/>
      <c r="CD547" s="113"/>
      <c r="CE547" s="113"/>
      <c r="CF547" s="113"/>
      <c r="CG547" s="113"/>
      <c r="CH547" s="113"/>
      <c r="CI547" s="113"/>
      <c r="CJ547" s="113"/>
      <c r="CK547" s="113"/>
      <c r="CL547" s="113"/>
      <c r="CM547" s="113"/>
      <c r="CN547" s="113"/>
      <c r="CO547" s="113"/>
      <c r="CP547" s="113"/>
      <c r="CQ547" s="113"/>
      <c r="CR547" s="113"/>
      <c r="CS547" s="113"/>
      <c r="CT547" s="113"/>
      <c r="CU547" s="113"/>
      <c r="CV547" s="113"/>
      <c r="CW547" s="113"/>
      <c r="CX547" s="113"/>
      <c r="CY547" s="113"/>
    </row>
    <row r="548" spans="24:103" s="64" customFormat="1" ht="14" x14ac:dyDescent="0.15">
      <c r="X548" s="63"/>
      <c r="Y548" s="112"/>
      <c r="Z548" s="112"/>
      <c r="AA548" s="112"/>
      <c r="AB548" s="112"/>
      <c r="AC548" s="112"/>
      <c r="AD548" s="112"/>
      <c r="AE548" s="112"/>
      <c r="AF548" s="112"/>
      <c r="AG548" s="112"/>
      <c r="AH548" s="112"/>
      <c r="AI548" s="112"/>
      <c r="AJ548" s="112"/>
      <c r="AK548" s="112"/>
      <c r="AL548" s="113"/>
      <c r="AM548" s="113"/>
      <c r="AN548" s="113"/>
      <c r="AO548" s="113"/>
      <c r="AP548" s="113"/>
      <c r="AQ548" s="113"/>
      <c r="AR548" s="113"/>
      <c r="AS548" s="113"/>
      <c r="AT548" s="113"/>
      <c r="AU548" s="113"/>
      <c r="AV548" s="113"/>
      <c r="AW548" s="113"/>
      <c r="AX548" s="113"/>
      <c r="AY548" s="113"/>
      <c r="AZ548" s="113"/>
      <c r="BA548" s="113"/>
      <c r="BB548" s="113"/>
      <c r="BC548" s="113"/>
      <c r="BD548" s="113"/>
      <c r="BE548" s="113"/>
      <c r="BF548" s="113"/>
      <c r="BG548" s="113"/>
      <c r="BH548" s="113"/>
      <c r="BI548" s="113"/>
      <c r="BJ548" s="113"/>
      <c r="BK548" s="113"/>
      <c r="BL548" s="113"/>
      <c r="BM548" s="113"/>
      <c r="BN548" s="113"/>
      <c r="BO548" s="113"/>
      <c r="BP548" s="113"/>
      <c r="BQ548" s="113"/>
      <c r="BR548" s="113"/>
      <c r="BS548" s="113"/>
      <c r="BT548" s="113"/>
      <c r="BU548" s="113"/>
      <c r="BV548" s="113"/>
      <c r="BW548" s="113"/>
      <c r="BX548" s="113"/>
      <c r="BY548" s="113"/>
      <c r="BZ548" s="113"/>
      <c r="CA548" s="113"/>
      <c r="CB548" s="113"/>
      <c r="CC548" s="113"/>
      <c r="CD548" s="113"/>
      <c r="CE548" s="113"/>
      <c r="CF548" s="113"/>
      <c r="CG548" s="113"/>
      <c r="CH548" s="113"/>
      <c r="CI548" s="113"/>
      <c r="CJ548" s="113"/>
      <c r="CK548" s="113"/>
      <c r="CL548" s="113"/>
      <c r="CM548" s="113"/>
      <c r="CN548" s="113"/>
      <c r="CO548" s="113"/>
      <c r="CP548" s="113"/>
      <c r="CQ548" s="113"/>
      <c r="CR548" s="113"/>
      <c r="CS548" s="113"/>
      <c r="CT548" s="113"/>
      <c r="CU548" s="113"/>
      <c r="CV548" s="113"/>
      <c r="CW548" s="113"/>
      <c r="CX548" s="113"/>
      <c r="CY548" s="113"/>
    </row>
    <row r="549" spans="24:103" s="64" customFormat="1" ht="14" x14ac:dyDescent="0.15">
      <c r="X549" s="63"/>
      <c r="Y549" s="112"/>
      <c r="Z549" s="112"/>
      <c r="AA549" s="112"/>
      <c r="AB549" s="112"/>
      <c r="AC549" s="112"/>
      <c r="AD549" s="112"/>
      <c r="AE549" s="112"/>
      <c r="AF549" s="112"/>
      <c r="AG549" s="112"/>
      <c r="AH549" s="112"/>
      <c r="AI549" s="112"/>
      <c r="AJ549" s="112"/>
      <c r="AK549" s="112"/>
      <c r="AL549" s="113"/>
      <c r="AM549" s="113"/>
      <c r="AN549" s="113"/>
      <c r="AO549" s="113"/>
      <c r="AP549" s="113"/>
      <c r="AQ549" s="113"/>
      <c r="AR549" s="113"/>
      <c r="AS549" s="113"/>
      <c r="AT549" s="113"/>
      <c r="AU549" s="113"/>
      <c r="AV549" s="113"/>
      <c r="AW549" s="113"/>
      <c r="AX549" s="113"/>
      <c r="AY549" s="113"/>
      <c r="AZ549" s="113"/>
      <c r="BA549" s="113"/>
      <c r="BB549" s="113"/>
      <c r="BC549" s="113"/>
      <c r="BD549" s="113"/>
      <c r="BE549" s="113"/>
      <c r="BF549" s="113"/>
      <c r="BG549" s="113"/>
      <c r="BH549" s="113"/>
      <c r="BI549" s="113"/>
      <c r="BJ549" s="113"/>
      <c r="BK549" s="113"/>
      <c r="BL549" s="113"/>
      <c r="BM549" s="113"/>
      <c r="BN549" s="113"/>
      <c r="BO549" s="113"/>
      <c r="BP549" s="113"/>
      <c r="BQ549" s="113"/>
      <c r="BR549" s="113"/>
      <c r="BS549" s="113"/>
      <c r="BT549" s="113"/>
      <c r="BU549" s="113"/>
      <c r="BV549" s="113"/>
      <c r="BW549" s="113"/>
      <c r="BX549" s="113"/>
      <c r="BY549" s="113"/>
      <c r="BZ549" s="113"/>
      <c r="CA549" s="113"/>
      <c r="CB549" s="113"/>
      <c r="CC549" s="113"/>
      <c r="CD549" s="113"/>
      <c r="CE549" s="113"/>
      <c r="CF549" s="113"/>
      <c r="CG549" s="113"/>
      <c r="CH549" s="113"/>
      <c r="CI549" s="113"/>
      <c r="CJ549" s="113"/>
      <c r="CK549" s="113"/>
      <c r="CL549" s="113"/>
      <c r="CM549" s="113"/>
      <c r="CN549" s="113"/>
      <c r="CO549" s="113"/>
      <c r="CP549" s="113"/>
      <c r="CQ549" s="113"/>
      <c r="CR549" s="113"/>
      <c r="CS549" s="113"/>
      <c r="CT549" s="113"/>
      <c r="CU549" s="113"/>
      <c r="CV549" s="113"/>
      <c r="CW549" s="113"/>
      <c r="CX549" s="113"/>
      <c r="CY549" s="113"/>
    </row>
    <row r="550" spans="24:103" s="64" customFormat="1" ht="14" x14ac:dyDescent="0.15">
      <c r="X550" s="63"/>
      <c r="Y550" s="112"/>
      <c r="Z550" s="112"/>
      <c r="AA550" s="112"/>
      <c r="AB550" s="112"/>
      <c r="AC550" s="112"/>
      <c r="AD550" s="112"/>
      <c r="AE550" s="112"/>
      <c r="AF550" s="112"/>
      <c r="AG550" s="112"/>
      <c r="AH550" s="112"/>
      <c r="AI550" s="112"/>
      <c r="AJ550" s="112"/>
      <c r="AK550" s="112"/>
      <c r="AL550" s="113"/>
      <c r="AM550" s="113"/>
      <c r="AN550" s="113"/>
      <c r="AO550" s="113"/>
      <c r="AP550" s="113"/>
      <c r="AQ550" s="113"/>
      <c r="AR550" s="113"/>
      <c r="AS550" s="113"/>
      <c r="AT550" s="113"/>
      <c r="AU550" s="113"/>
      <c r="AV550" s="113"/>
      <c r="AW550" s="113"/>
      <c r="AX550" s="113"/>
      <c r="AY550" s="113"/>
      <c r="AZ550" s="113"/>
      <c r="BA550" s="113"/>
      <c r="BB550" s="113"/>
      <c r="BC550" s="113"/>
      <c r="BD550" s="113"/>
      <c r="BE550" s="113"/>
      <c r="BF550" s="113"/>
      <c r="BG550" s="113"/>
      <c r="BH550" s="113"/>
      <c r="BI550" s="113"/>
      <c r="BJ550" s="113"/>
      <c r="BK550" s="113"/>
      <c r="BL550" s="113"/>
      <c r="BM550" s="113"/>
      <c r="BN550" s="113"/>
      <c r="BO550" s="113"/>
      <c r="BP550" s="113"/>
      <c r="BQ550" s="113"/>
      <c r="BR550" s="113"/>
      <c r="BS550" s="113"/>
      <c r="BT550" s="113"/>
      <c r="BU550" s="113"/>
      <c r="BV550" s="113"/>
      <c r="BW550" s="113"/>
      <c r="BX550" s="113"/>
      <c r="BY550" s="113"/>
      <c r="BZ550" s="113"/>
      <c r="CA550" s="113"/>
      <c r="CB550" s="113"/>
      <c r="CC550" s="113"/>
      <c r="CD550" s="113"/>
      <c r="CE550" s="113"/>
      <c r="CF550" s="113"/>
      <c r="CG550" s="113"/>
      <c r="CH550" s="113"/>
      <c r="CI550" s="113"/>
      <c r="CJ550" s="113"/>
      <c r="CK550" s="113"/>
      <c r="CL550" s="113"/>
      <c r="CM550" s="113"/>
      <c r="CN550" s="113"/>
      <c r="CO550" s="113"/>
      <c r="CP550" s="113"/>
      <c r="CQ550" s="113"/>
      <c r="CR550" s="113"/>
      <c r="CS550" s="113"/>
      <c r="CT550" s="113"/>
      <c r="CU550" s="113"/>
      <c r="CV550" s="113"/>
      <c r="CW550" s="113"/>
      <c r="CX550" s="113"/>
      <c r="CY550" s="113"/>
    </row>
    <row r="551" spans="24:103" s="64" customFormat="1" ht="14" x14ac:dyDescent="0.15">
      <c r="X551" s="63"/>
      <c r="Y551" s="112"/>
      <c r="Z551" s="112"/>
      <c r="AA551" s="112"/>
      <c r="AB551" s="112"/>
      <c r="AC551" s="112"/>
      <c r="AD551" s="112"/>
      <c r="AE551" s="112"/>
      <c r="AF551" s="112"/>
      <c r="AG551" s="112"/>
      <c r="AH551" s="112"/>
      <c r="AI551" s="112"/>
      <c r="AJ551" s="112"/>
      <c r="AK551" s="112"/>
      <c r="AL551" s="113"/>
      <c r="AM551" s="113"/>
      <c r="AN551" s="113"/>
      <c r="AO551" s="113"/>
      <c r="AP551" s="113"/>
      <c r="AQ551" s="113"/>
      <c r="AR551" s="113"/>
      <c r="AS551" s="113"/>
      <c r="AT551" s="113"/>
      <c r="AU551" s="113"/>
      <c r="AV551" s="113"/>
      <c r="AW551" s="113"/>
      <c r="AX551" s="113"/>
      <c r="AY551" s="113"/>
      <c r="AZ551" s="113"/>
      <c r="BA551" s="113"/>
      <c r="BB551" s="113"/>
      <c r="BC551" s="113"/>
      <c r="BD551" s="113"/>
      <c r="BE551" s="113"/>
      <c r="BF551" s="113"/>
      <c r="BG551" s="113"/>
      <c r="BH551" s="113"/>
      <c r="BI551" s="113"/>
      <c r="BJ551" s="113"/>
      <c r="BK551" s="113"/>
      <c r="BL551" s="113"/>
      <c r="BM551" s="113"/>
      <c r="BN551" s="113"/>
      <c r="BO551" s="113"/>
      <c r="BP551" s="113"/>
      <c r="BQ551" s="113"/>
      <c r="BR551" s="113"/>
      <c r="BS551" s="113"/>
      <c r="BT551" s="113"/>
      <c r="BU551" s="113"/>
      <c r="BV551" s="113"/>
      <c r="BW551" s="113"/>
      <c r="BX551" s="113"/>
      <c r="BY551" s="113"/>
      <c r="BZ551" s="113"/>
      <c r="CA551" s="113"/>
      <c r="CB551" s="113"/>
      <c r="CC551" s="113"/>
      <c r="CD551" s="113"/>
      <c r="CE551" s="113"/>
      <c r="CF551" s="113"/>
      <c r="CG551" s="113"/>
      <c r="CH551" s="113"/>
      <c r="CI551" s="113"/>
      <c r="CJ551" s="113"/>
      <c r="CK551" s="113"/>
      <c r="CL551" s="113"/>
      <c r="CM551" s="113"/>
      <c r="CN551" s="113"/>
      <c r="CO551" s="113"/>
      <c r="CP551" s="113"/>
      <c r="CQ551" s="113"/>
      <c r="CR551" s="113"/>
      <c r="CS551" s="113"/>
      <c r="CT551" s="113"/>
      <c r="CU551" s="113"/>
      <c r="CV551" s="113"/>
      <c r="CW551" s="113"/>
      <c r="CX551" s="113"/>
      <c r="CY551" s="113"/>
    </row>
    <row r="552" spans="24:103" s="64" customFormat="1" ht="14" x14ac:dyDescent="0.15">
      <c r="X552" s="63"/>
      <c r="Y552" s="112"/>
      <c r="Z552" s="112"/>
      <c r="AA552" s="112"/>
      <c r="AB552" s="112"/>
      <c r="AC552" s="112"/>
      <c r="AD552" s="112"/>
      <c r="AE552" s="112"/>
      <c r="AF552" s="112"/>
      <c r="AG552" s="112"/>
      <c r="AH552" s="112"/>
      <c r="AI552" s="112"/>
      <c r="AJ552" s="112"/>
      <c r="AK552" s="112"/>
      <c r="AL552" s="113"/>
      <c r="AM552" s="113"/>
      <c r="AN552" s="113"/>
      <c r="AO552" s="113"/>
      <c r="AP552" s="113"/>
      <c r="AQ552" s="113"/>
      <c r="AR552" s="113"/>
      <c r="AS552" s="113"/>
      <c r="AT552" s="113"/>
      <c r="AU552" s="113"/>
      <c r="AV552" s="113"/>
      <c r="AW552" s="113"/>
      <c r="AX552" s="113"/>
      <c r="AY552" s="113"/>
      <c r="AZ552" s="113"/>
      <c r="BA552" s="113"/>
      <c r="BB552" s="113"/>
      <c r="BC552" s="113"/>
      <c r="BD552" s="113"/>
      <c r="BE552" s="113"/>
      <c r="BF552" s="113"/>
      <c r="BG552" s="113"/>
      <c r="BH552" s="113"/>
      <c r="BI552" s="113"/>
      <c r="BJ552" s="113"/>
      <c r="BK552" s="113"/>
      <c r="BL552" s="113"/>
      <c r="BM552" s="113"/>
      <c r="BN552" s="113"/>
      <c r="BO552" s="113"/>
      <c r="BP552" s="113"/>
      <c r="BQ552" s="113"/>
      <c r="BR552" s="113"/>
      <c r="BS552" s="113"/>
      <c r="BT552" s="113"/>
      <c r="BU552" s="113"/>
      <c r="BV552" s="113"/>
      <c r="BW552" s="113"/>
      <c r="BX552" s="113"/>
      <c r="BY552" s="113"/>
      <c r="BZ552" s="113"/>
      <c r="CA552" s="113"/>
      <c r="CB552" s="113"/>
      <c r="CC552" s="113"/>
      <c r="CD552" s="113"/>
      <c r="CE552" s="113"/>
      <c r="CF552" s="113"/>
      <c r="CG552" s="113"/>
      <c r="CH552" s="113"/>
      <c r="CI552" s="113"/>
      <c r="CJ552" s="113"/>
      <c r="CK552" s="113"/>
      <c r="CL552" s="113"/>
      <c r="CM552" s="113"/>
      <c r="CN552" s="113"/>
      <c r="CO552" s="113"/>
      <c r="CP552" s="113"/>
      <c r="CQ552" s="113"/>
      <c r="CR552" s="113"/>
      <c r="CS552" s="113"/>
      <c r="CT552" s="113"/>
      <c r="CU552" s="113"/>
      <c r="CV552" s="113"/>
      <c r="CW552" s="113"/>
      <c r="CX552" s="113"/>
      <c r="CY552" s="113"/>
    </row>
    <row r="553" spans="24:103" s="64" customFormat="1" ht="14" x14ac:dyDescent="0.15">
      <c r="X553" s="63"/>
      <c r="Y553" s="112"/>
      <c r="Z553" s="112"/>
      <c r="AA553" s="112"/>
      <c r="AB553" s="112"/>
      <c r="AC553" s="112"/>
      <c r="AD553" s="112"/>
      <c r="AE553" s="112"/>
      <c r="AF553" s="112"/>
      <c r="AG553" s="112"/>
      <c r="AH553" s="112"/>
      <c r="AI553" s="112"/>
      <c r="AJ553" s="112"/>
      <c r="AK553" s="112"/>
      <c r="AL553" s="113"/>
      <c r="AM553" s="113"/>
      <c r="AN553" s="113"/>
      <c r="AO553" s="113"/>
      <c r="AP553" s="113"/>
      <c r="AQ553" s="113"/>
      <c r="AR553" s="113"/>
      <c r="AS553" s="113"/>
      <c r="AT553" s="113"/>
      <c r="AU553" s="113"/>
      <c r="AV553" s="113"/>
      <c r="AW553" s="113"/>
      <c r="AX553" s="113"/>
      <c r="AY553" s="113"/>
      <c r="AZ553" s="113"/>
      <c r="BA553" s="113"/>
      <c r="BB553" s="113"/>
      <c r="BC553" s="113"/>
      <c r="BD553" s="113"/>
      <c r="BE553" s="113"/>
      <c r="BF553" s="113"/>
      <c r="BG553" s="113"/>
      <c r="BH553" s="113"/>
      <c r="BI553" s="113"/>
      <c r="BJ553" s="113"/>
      <c r="BK553" s="113"/>
      <c r="BL553" s="113"/>
      <c r="BM553" s="113"/>
      <c r="BN553" s="113"/>
      <c r="BO553" s="113"/>
      <c r="BP553" s="113"/>
      <c r="BQ553" s="113"/>
      <c r="BR553" s="113"/>
      <c r="BS553" s="113"/>
      <c r="BT553" s="113"/>
      <c r="BU553" s="113"/>
      <c r="BV553" s="113"/>
      <c r="BW553" s="113"/>
      <c r="BX553" s="113"/>
      <c r="BY553" s="113"/>
      <c r="BZ553" s="113"/>
      <c r="CA553" s="113"/>
      <c r="CB553" s="113"/>
      <c r="CC553" s="113"/>
      <c r="CD553" s="113"/>
      <c r="CE553" s="113"/>
      <c r="CF553" s="113"/>
      <c r="CG553" s="113"/>
      <c r="CH553" s="113"/>
      <c r="CI553" s="113"/>
      <c r="CJ553" s="113"/>
      <c r="CK553" s="113"/>
      <c r="CL553" s="113"/>
      <c r="CM553" s="113"/>
      <c r="CN553" s="113"/>
      <c r="CO553" s="113"/>
      <c r="CP553" s="113"/>
      <c r="CQ553" s="113"/>
      <c r="CR553" s="113"/>
      <c r="CS553" s="113"/>
      <c r="CT553" s="113"/>
      <c r="CU553" s="113"/>
      <c r="CV553" s="113"/>
      <c r="CW553" s="113"/>
      <c r="CX553" s="113"/>
      <c r="CY553" s="113"/>
    </row>
    <row r="554" spans="24:103" s="64" customFormat="1" ht="14" x14ac:dyDescent="0.15">
      <c r="X554" s="63"/>
      <c r="Y554" s="112"/>
      <c r="Z554" s="112"/>
      <c r="AA554" s="112"/>
      <c r="AB554" s="112"/>
      <c r="AC554" s="112"/>
      <c r="AD554" s="112"/>
      <c r="AE554" s="112"/>
      <c r="AF554" s="112"/>
      <c r="AG554" s="112"/>
      <c r="AH554" s="112"/>
      <c r="AI554" s="112"/>
      <c r="AJ554" s="112"/>
      <c r="AK554" s="112"/>
      <c r="AL554" s="113"/>
      <c r="AM554" s="113"/>
      <c r="AN554" s="113"/>
      <c r="AO554" s="113"/>
      <c r="AP554" s="113"/>
      <c r="AQ554" s="113"/>
      <c r="AR554" s="113"/>
      <c r="AS554" s="113"/>
      <c r="AT554" s="113"/>
      <c r="AU554" s="113"/>
      <c r="AV554" s="113"/>
      <c r="AW554" s="113"/>
      <c r="AX554" s="113"/>
      <c r="AY554" s="113"/>
      <c r="AZ554" s="113"/>
      <c r="BA554" s="113"/>
      <c r="BB554" s="113"/>
      <c r="BC554" s="113"/>
      <c r="BD554" s="113"/>
      <c r="BE554" s="113"/>
      <c r="BF554" s="113"/>
      <c r="BG554" s="113"/>
      <c r="BH554" s="113"/>
      <c r="BI554" s="113"/>
      <c r="BJ554" s="113"/>
      <c r="BK554" s="113"/>
      <c r="BL554" s="113"/>
      <c r="BM554" s="113"/>
      <c r="BN554" s="113"/>
      <c r="BO554" s="113"/>
      <c r="BP554" s="113"/>
      <c r="BQ554" s="113"/>
      <c r="BR554" s="113"/>
      <c r="BS554" s="113"/>
      <c r="BT554" s="113"/>
      <c r="BU554" s="113"/>
      <c r="BV554" s="113"/>
      <c r="BW554" s="113"/>
      <c r="BX554" s="113"/>
      <c r="BY554" s="113"/>
      <c r="BZ554" s="113"/>
      <c r="CA554" s="113"/>
      <c r="CB554" s="113"/>
      <c r="CC554" s="113"/>
      <c r="CD554" s="113"/>
      <c r="CE554" s="113"/>
      <c r="CF554" s="113"/>
      <c r="CG554" s="113"/>
      <c r="CH554" s="113"/>
      <c r="CI554" s="113"/>
      <c r="CJ554" s="113"/>
      <c r="CK554" s="113"/>
      <c r="CL554" s="113"/>
      <c r="CM554" s="113"/>
      <c r="CN554" s="113"/>
      <c r="CO554" s="113"/>
      <c r="CP554" s="113"/>
      <c r="CQ554" s="113"/>
      <c r="CR554" s="113"/>
      <c r="CS554" s="113"/>
      <c r="CT554" s="113"/>
      <c r="CU554" s="113"/>
      <c r="CV554" s="113"/>
      <c r="CW554" s="113"/>
      <c r="CX554" s="113"/>
      <c r="CY554" s="113"/>
    </row>
    <row r="555" spans="24:103" s="64" customFormat="1" ht="14" x14ac:dyDescent="0.15">
      <c r="X555" s="63"/>
      <c r="Y555" s="112"/>
      <c r="Z555" s="112"/>
      <c r="AA555" s="112"/>
      <c r="AB555" s="112"/>
      <c r="AC555" s="112"/>
      <c r="AD555" s="112"/>
      <c r="AE555" s="112"/>
      <c r="AF555" s="112"/>
      <c r="AG555" s="112"/>
      <c r="AH555" s="112"/>
      <c r="AI555" s="112"/>
      <c r="AJ555" s="112"/>
      <c r="AK555" s="112"/>
      <c r="AL555" s="113"/>
      <c r="AM555" s="113"/>
      <c r="AN555" s="113"/>
      <c r="AO555" s="113"/>
      <c r="AP555" s="113"/>
      <c r="AQ555" s="113"/>
      <c r="AR555" s="113"/>
      <c r="AS555" s="113"/>
      <c r="AT555" s="113"/>
      <c r="AU555" s="113"/>
      <c r="AV555" s="113"/>
      <c r="AW555" s="113"/>
      <c r="AX555" s="113"/>
      <c r="AY555" s="113"/>
      <c r="AZ555" s="113"/>
      <c r="BA555" s="113"/>
      <c r="BB555" s="113"/>
      <c r="BC555" s="113"/>
      <c r="BD555" s="113"/>
      <c r="BE555" s="113"/>
      <c r="BF555" s="113"/>
      <c r="BG555" s="113"/>
      <c r="BH555" s="113"/>
      <c r="BI555" s="113"/>
      <c r="BJ555" s="113"/>
      <c r="BK555" s="113"/>
      <c r="BL555" s="113"/>
      <c r="BM555" s="113"/>
      <c r="BN555" s="113"/>
      <c r="BO555" s="113"/>
      <c r="BP555" s="113"/>
      <c r="BQ555" s="113"/>
      <c r="BR555" s="113"/>
      <c r="BS555" s="113"/>
      <c r="BT555" s="113"/>
      <c r="BU555" s="113"/>
      <c r="BV555" s="113"/>
      <c r="BW555" s="113"/>
      <c r="BX555" s="113"/>
      <c r="BY555" s="113"/>
      <c r="BZ555" s="113"/>
      <c r="CA555" s="113"/>
      <c r="CB555" s="113"/>
      <c r="CC555" s="113"/>
      <c r="CD555" s="113"/>
      <c r="CE555" s="113"/>
      <c r="CF555" s="113"/>
      <c r="CG555" s="113"/>
      <c r="CH555" s="113"/>
      <c r="CI555" s="113"/>
      <c r="CJ555" s="113"/>
      <c r="CK555" s="113"/>
      <c r="CL555" s="113"/>
      <c r="CM555" s="113"/>
      <c r="CN555" s="113"/>
      <c r="CO555" s="113"/>
      <c r="CP555" s="113"/>
      <c r="CQ555" s="113"/>
      <c r="CR555" s="113"/>
      <c r="CS555" s="113"/>
      <c r="CT555" s="113"/>
      <c r="CU555" s="113"/>
      <c r="CV555" s="113"/>
      <c r="CW555" s="113"/>
      <c r="CX555" s="113"/>
      <c r="CY555" s="113"/>
    </row>
    <row r="556" spans="24:103" s="64" customFormat="1" ht="14" x14ac:dyDescent="0.15">
      <c r="X556" s="63"/>
      <c r="Y556" s="112"/>
      <c r="Z556" s="112"/>
      <c r="AA556" s="112"/>
      <c r="AB556" s="112"/>
      <c r="AC556" s="112"/>
      <c r="AD556" s="112"/>
      <c r="AE556" s="112"/>
      <c r="AF556" s="112"/>
      <c r="AG556" s="112"/>
      <c r="AH556" s="112"/>
      <c r="AI556" s="112"/>
      <c r="AJ556" s="112"/>
      <c r="AK556" s="112"/>
      <c r="AL556" s="113"/>
      <c r="AM556" s="113"/>
      <c r="AN556" s="113"/>
      <c r="AO556" s="113"/>
      <c r="AP556" s="113"/>
      <c r="AQ556" s="113"/>
      <c r="AR556" s="113"/>
      <c r="AS556" s="113"/>
      <c r="AT556" s="113"/>
      <c r="AU556" s="113"/>
      <c r="AV556" s="113"/>
      <c r="AW556" s="113"/>
      <c r="AX556" s="113"/>
      <c r="AY556" s="113"/>
      <c r="AZ556" s="113"/>
      <c r="BA556" s="113"/>
      <c r="BB556" s="113"/>
      <c r="BC556" s="113"/>
      <c r="BD556" s="113"/>
      <c r="BE556" s="113"/>
      <c r="BF556" s="113"/>
      <c r="BG556" s="113"/>
      <c r="BH556" s="113"/>
      <c r="BI556" s="113"/>
      <c r="BJ556" s="113"/>
      <c r="BK556" s="113"/>
      <c r="BL556" s="113"/>
      <c r="BM556" s="113"/>
      <c r="BN556" s="113"/>
      <c r="BO556" s="113"/>
      <c r="BP556" s="113"/>
      <c r="BQ556" s="113"/>
      <c r="BR556" s="113"/>
      <c r="BS556" s="113"/>
      <c r="BT556" s="113"/>
      <c r="BU556" s="113"/>
      <c r="BV556" s="113"/>
      <c r="BW556" s="113"/>
      <c r="BX556" s="113"/>
      <c r="BY556" s="113"/>
      <c r="BZ556" s="113"/>
      <c r="CA556" s="113"/>
      <c r="CB556" s="113"/>
      <c r="CC556" s="113"/>
      <c r="CD556" s="113"/>
      <c r="CE556" s="113"/>
      <c r="CF556" s="113"/>
      <c r="CG556" s="113"/>
      <c r="CH556" s="113"/>
      <c r="CI556" s="113"/>
      <c r="CJ556" s="113"/>
      <c r="CK556" s="113"/>
      <c r="CL556" s="113"/>
      <c r="CM556" s="113"/>
      <c r="CN556" s="113"/>
      <c r="CO556" s="113"/>
      <c r="CP556" s="113"/>
      <c r="CQ556" s="113"/>
      <c r="CR556" s="113"/>
      <c r="CS556" s="113"/>
      <c r="CT556" s="113"/>
      <c r="CU556" s="113"/>
      <c r="CV556" s="113"/>
      <c r="CW556" s="113"/>
      <c r="CX556" s="113"/>
      <c r="CY556" s="113"/>
    </row>
    <row r="557" spans="24:103" s="64" customFormat="1" ht="14" x14ac:dyDescent="0.15">
      <c r="X557" s="63"/>
      <c r="Y557" s="112"/>
      <c r="Z557" s="112"/>
      <c r="AA557" s="112"/>
      <c r="AB557" s="112"/>
      <c r="AC557" s="112"/>
      <c r="AD557" s="112"/>
      <c r="AE557" s="112"/>
      <c r="AF557" s="112"/>
      <c r="AG557" s="112"/>
      <c r="AH557" s="112"/>
      <c r="AI557" s="112"/>
      <c r="AJ557" s="112"/>
      <c r="AK557" s="112"/>
      <c r="AL557" s="113"/>
      <c r="AM557" s="113"/>
      <c r="AN557" s="113"/>
      <c r="AO557" s="113"/>
      <c r="AP557" s="113"/>
      <c r="AQ557" s="113"/>
      <c r="AR557" s="113"/>
      <c r="AS557" s="113"/>
      <c r="AT557" s="113"/>
      <c r="AU557" s="113"/>
      <c r="AV557" s="113"/>
      <c r="AW557" s="113"/>
      <c r="AX557" s="113"/>
      <c r="AY557" s="113"/>
      <c r="AZ557" s="113"/>
      <c r="BA557" s="113"/>
      <c r="BB557" s="113"/>
      <c r="BC557" s="113"/>
      <c r="BD557" s="113"/>
      <c r="BE557" s="113"/>
      <c r="BF557" s="113"/>
      <c r="BG557" s="113"/>
      <c r="BH557" s="113"/>
      <c r="BI557" s="113"/>
      <c r="BJ557" s="113"/>
      <c r="BK557" s="113"/>
      <c r="BL557" s="113"/>
      <c r="BM557" s="113"/>
      <c r="BN557" s="113"/>
      <c r="BO557" s="113"/>
      <c r="BP557" s="113"/>
      <c r="BQ557" s="113"/>
      <c r="BR557" s="113"/>
      <c r="BS557" s="113"/>
      <c r="BT557" s="113"/>
      <c r="BU557" s="113"/>
      <c r="BV557" s="113"/>
      <c r="BW557" s="113"/>
      <c r="BX557" s="113"/>
      <c r="BY557" s="113"/>
      <c r="BZ557" s="113"/>
      <c r="CA557" s="113"/>
      <c r="CB557" s="113"/>
      <c r="CC557" s="113"/>
      <c r="CD557" s="113"/>
      <c r="CE557" s="113"/>
      <c r="CF557" s="113"/>
      <c r="CG557" s="113"/>
      <c r="CH557" s="113"/>
      <c r="CI557" s="113"/>
      <c r="CJ557" s="113"/>
      <c r="CK557" s="113"/>
      <c r="CL557" s="113"/>
      <c r="CM557" s="113"/>
      <c r="CN557" s="113"/>
      <c r="CO557" s="113"/>
      <c r="CP557" s="113"/>
      <c r="CQ557" s="113"/>
      <c r="CR557" s="113"/>
      <c r="CS557" s="113"/>
      <c r="CT557" s="113"/>
      <c r="CU557" s="113"/>
      <c r="CV557" s="113"/>
      <c r="CW557" s="113"/>
      <c r="CX557" s="113"/>
      <c r="CY557" s="113"/>
    </row>
    <row r="558" spans="24:103" s="64" customFormat="1" ht="14" x14ac:dyDescent="0.15">
      <c r="X558" s="63"/>
      <c r="Y558" s="112"/>
      <c r="Z558" s="112"/>
      <c r="AA558" s="112"/>
      <c r="AB558" s="112"/>
      <c r="AC558" s="112"/>
      <c r="AD558" s="112"/>
      <c r="AE558" s="112"/>
      <c r="AF558" s="112"/>
      <c r="AG558" s="112"/>
      <c r="AH558" s="112"/>
      <c r="AI558" s="112"/>
      <c r="AJ558" s="112"/>
      <c r="AK558" s="112"/>
      <c r="AL558" s="113"/>
      <c r="AM558" s="113"/>
      <c r="AN558" s="113"/>
      <c r="AO558" s="113"/>
      <c r="AP558" s="113"/>
      <c r="AQ558" s="113"/>
      <c r="AR558" s="113"/>
      <c r="AS558" s="113"/>
      <c r="AT558" s="113"/>
      <c r="AU558" s="113"/>
      <c r="AV558" s="113"/>
      <c r="AW558" s="113"/>
      <c r="AX558" s="113"/>
      <c r="AY558" s="113"/>
      <c r="AZ558" s="113"/>
      <c r="BA558" s="113"/>
      <c r="BB558" s="113"/>
      <c r="BC558" s="113"/>
      <c r="BD558" s="113"/>
      <c r="BE558" s="113"/>
      <c r="BF558" s="113"/>
      <c r="BG558" s="113"/>
      <c r="BH558" s="113"/>
      <c r="BI558" s="113"/>
      <c r="BJ558" s="113"/>
      <c r="BK558" s="113"/>
      <c r="BL558" s="113"/>
      <c r="BM558" s="113"/>
      <c r="BN558" s="113"/>
      <c r="BO558" s="113"/>
      <c r="BP558" s="113"/>
      <c r="BQ558" s="113"/>
      <c r="BR558" s="113"/>
      <c r="BS558" s="113"/>
      <c r="BT558" s="113"/>
      <c r="BU558" s="113"/>
      <c r="BV558" s="113"/>
      <c r="BW558" s="113"/>
      <c r="BX558" s="113"/>
      <c r="BY558" s="113"/>
      <c r="BZ558" s="113"/>
      <c r="CA558" s="113"/>
      <c r="CB558" s="113"/>
      <c r="CC558" s="113"/>
      <c r="CD558" s="113"/>
      <c r="CE558" s="113"/>
      <c r="CF558" s="113"/>
      <c r="CG558" s="113"/>
      <c r="CH558" s="113"/>
      <c r="CI558" s="113"/>
      <c r="CJ558" s="113"/>
      <c r="CK558" s="113"/>
      <c r="CL558" s="113"/>
      <c r="CM558" s="113"/>
      <c r="CN558" s="113"/>
      <c r="CO558" s="113"/>
      <c r="CP558" s="113"/>
      <c r="CQ558" s="113"/>
      <c r="CR558" s="113"/>
      <c r="CS558" s="113"/>
      <c r="CT558" s="113"/>
      <c r="CU558" s="113"/>
      <c r="CV558" s="113"/>
      <c r="CW558" s="113"/>
      <c r="CX558" s="113"/>
      <c r="CY558" s="113"/>
    </row>
    <row r="559" spans="24:103" s="64" customFormat="1" ht="14" x14ac:dyDescent="0.15">
      <c r="X559" s="63"/>
      <c r="Y559" s="112"/>
      <c r="Z559" s="112"/>
      <c r="AA559" s="112"/>
      <c r="AB559" s="112"/>
      <c r="AC559" s="112"/>
      <c r="AD559" s="112"/>
      <c r="AE559" s="112"/>
      <c r="AF559" s="112"/>
      <c r="AG559" s="112"/>
      <c r="AH559" s="112"/>
      <c r="AI559" s="112"/>
      <c r="AJ559" s="112"/>
      <c r="AK559" s="112"/>
      <c r="AL559" s="113"/>
      <c r="AM559" s="113"/>
      <c r="AN559" s="113"/>
      <c r="AO559" s="113"/>
      <c r="AP559" s="113"/>
      <c r="AQ559" s="113"/>
      <c r="AR559" s="113"/>
      <c r="AS559" s="113"/>
      <c r="AT559" s="113"/>
      <c r="AU559" s="113"/>
      <c r="AV559" s="113"/>
      <c r="AW559" s="113"/>
      <c r="AX559" s="113"/>
      <c r="AY559" s="113"/>
      <c r="AZ559" s="113"/>
      <c r="BA559" s="113"/>
      <c r="BB559" s="113"/>
      <c r="BC559" s="113"/>
      <c r="BD559" s="113"/>
      <c r="BE559" s="113"/>
      <c r="BF559" s="113"/>
      <c r="BG559" s="113"/>
      <c r="BH559" s="113"/>
      <c r="BI559" s="113"/>
      <c r="BJ559" s="113"/>
      <c r="BK559" s="113"/>
      <c r="BL559" s="113"/>
      <c r="BM559" s="113"/>
      <c r="BN559" s="113"/>
      <c r="BO559" s="113"/>
      <c r="BP559" s="113"/>
      <c r="BQ559" s="113"/>
      <c r="BR559" s="113"/>
      <c r="BS559" s="113"/>
      <c r="BT559" s="113"/>
      <c r="BU559" s="113"/>
      <c r="BV559" s="113"/>
      <c r="BW559" s="113"/>
      <c r="BX559" s="113"/>
      <c r="BY559" s="113"/>
      <c r="BZ559" s="113"/>
      <c r="CA559" s="113"/>
      <c r="CB559" s="113"/>
      <c r="CC559" s="113"/>
      <c r="CD559" s="113"/>
      <c r="CE559" s="113"/>
      <c r="CF559" s="113"/>
      <c r="CG559" s="113"/>
      <c r="CH559" s="113"/>
      <c r="CI559" s="113"/>
      <c r="CJ559" s="113"/>
      <c r="CK559" s="113"/>
      <c r="CL559" s="113"/>
      <c r="CM559" s="113"/>
      <c r="CN559" s="113"/>
      <c r="CO559" s="113"/>
      <c r="CP559" s="113"/>
      <c r="CQ559" s="113"/>
      <c r="CR559" s="113"/>
      <c r="CS559" s="113"/>
      <c r="CT559" s="113"/>
      <c r="CU559" s="113"/>
      <c r="CV559" s="113"/>
      <c r="CW559" s="113"/>
      <c r="CX559" s="113"/>
      <c r="CY559" s="113"/>
    </row>
    <row r="560" spans="24:103" s="64" customFormat="1" ht="14" x14ac:dyDescent="0.15">
      <c r="X560" s="63"/>
      <c r="Y560" s="112"/>
      <c r="Z560" s="112"/>
      <c r="AA560" s="112"/>
      <c r="AB560" s="112"/>
      <c r="AC560" s="112"/>
      <c r="AD560" s="112"/>
      <c r="AE560" s="112"/>
      <c r="AF560" s="112"/>
      <c r="AG560" s="112"/>
      <c r="AH560" s="112"/>
      <c r="AI560" s="112"/>
      <c r="AJ560" s="112"/>
      <c r="AK560" s="112"/>
      <c r="AL560" s="113"/>
      <c r="AM560" s="113"/>
      <c r="AN560" s="113"/>
      <c r="AO560" s="113"/>
      <c r="AP560" s="113"/>
      <c r="AQ560" s="113"/>
      <c r="AR560" s="113"/>
      <c r="AS560" s="113"/>
      <c r="AT560" s="113"/>
      <c r="AU560" s="113"/>
      <c r="AV560" s="113"/>
      <c r="AW560" s="113"/>
      <c r="AX560" s="113"/>
      <c r="AY560" s="113"/>
      <c r="AZ560" s="113"/>
      <c r="BA560" s="113"/>
      <c r="BB560" s="113"/>
      <c r="BC560" s="113"/>
      <c r="BD560" s="113"/>
      <c r="BE560" s="113"/>
      <c r="BF560" s="113"/>
      <c r="BG560" s="113"/>
      <c r="BH560" s="113"/>
      <c r="BI560" s="113"/>
      <c r="BJ560" s="113"/>
      <c r="BK560" s="113"/>
      <c r="BL560" s="113"/>
      <c r="BM560" s="113"/>
      <c r="BN560" s="113"/>
      <c r="BO560" s="113"/>
      <c r="BP560" s="113"/>
      <c r="BQ560" s="113"/>
      <c r="BR560" s="113"/>
      <c r="BS560" s="113"/>
      <c r="BT560" s="113"/>
      <c r="BU560" s="113"/>
      <c r="BV560" s="113"/>
      <c r="BW560" s="113"/>
      <c r="BX560" s="113"/>
      <c r="BY560" s="113"/>
      <c r="BZ560" s="113"/>
      <c r="CA560" s="113"/>
      <c r="CB560" s="113"/>
      <c r="CC560" s="113"/>
      <c r="CD560" s="113"/>
      <c r="CE560" s="113"/>
      <c r="CF560" s="113"/>
      <c r="CG560" s="113"/>
      <c r="CH560" s="113"/>
      <c r="CI560" s="113"/>
      <c r="CJ560" s="113"/>
      <c r="CK560" s="113"/>
      <c r="CL560" s="113"/>
      <c r="CM560" s="113"/>
      <c r="CN560" s="113"/>
      <c r="CO560" s="113"/>
      <c r="CP560" s="113"/>
      <c r="CQ560" s="113"/>
      <c r="CR560" s="113"/>
      <c r="CS560" s="113"/>
      <c r="CT560" s="113"/>
      <c r="CU560" s="113"/>
      <c r="CV560" s="113"/>
      <c r="CW560" s="113"/>
      <c r="CX560" s="113"/>
      <c r="CY560" s="113"/>
    </row>
    <row r="561" spans="24:103" s="64" customFormat="1" ht="14" x14ac:dyDescent="0.15">
      <c r="X561" s="63"/>
      <c r="Y561" s="112"/>
      <c r="Z561" s="112"/>
      <c r="AA561" s="112"/>
      <c r="AB561" s="112"/>
      <c r="AC561" s="112"/>
      <c r="AD561" s="112"/>
      <c r="AE561" s="112"/>
      <c r="AF561" s="112"/>
      <c r="AG561" s="112"/>
      <c r="AH561" s="112"/>
      <c r="AI561" s="112"/>
      <c r="AJ561" s="112"/>
      <c r="AK561" s="112"/>
      <c r="AL561" s="113"/>
      <c r="AM561" s="113"/>
      <c r="AN561" s="113"/>
      <c r="AO561" s="113"/>
      <c r="AP561" s="113"/>
      <c r="AQ561" s="113"/>
      <c r="AR561" s="113"/>
      <c r="AS561" s="113"/>
      <c r="AT561" s="113"/>
      <c r="AU561" s="113"/>
      <c r="AV561" s="113"/>
      <c r="AW561" s="113"/>
      <c r="AX561" s="113"/>
      <c r="AY561" s="113"/>
      <c r="AZ561" s="113"/>
      <c r="BA561" s="113"/>
      <c r="BB561" s="113"/>
      <c r="BC561" s="113"/>
      <c r="BD561" s="113"/>
      <c r="BE561" s="113"/>
      <c r="BF561" s="113"/>
      <c r="BG561" s="113"/>
      <c r="BH561" s="113"/>
      <c r="BI561" s="113"/>
      <c r="BJ561" s="113"/>
      <c r="BK561" s="113"/>
      <c r="BL561" s="113"/>
      <c r="BM561" s="113"/>
      <c r="BN561" s="113"/>
      <c r="BO561" s="113"/>
      <c r="BP561" s="113"/>
      <c r="BQ561" s="113"/>
      <c r="BR561" s="113"/>
      <c r="BS561" s="113"/>
      <c r="BT561" s="113"/>
      <c r="BU561" s="113"/>
      <c r="BV561" s="113"/>
      <c r="BW561" s="113"/>
      <c r="BX561" s="113"/>
      <c r="BY561" s="113"/>
      <c r="BZ561" s="113"/>
      <c r="CA561" s="113"/>
      <c r="CB561" s="113"/>
      <c r="CC561" s="113"/>
      <c r="CD561" s="113"/>
      <c r="CE561" s="113"/>
      <c r="CF561" s="113"/>
      <c r="CG561" s="113"/>
      <c r="CH561" s="113"/>
      <c r="CI561" s="113"/>
      <c r="CJ561" s="113"/>
      <c r="CK561" s="113"/>
      <c r="CL561" s="113"/>
      <c r="CM561" s="113"/>
      <c r="CN561" s="113"/>
      <c r="CO561" s="113"/>
      <c r="CP561" s="113"/>
      <c r="CQ561" s="113"/>
      <c r="CR561" s="113"/>
      <c r="CS561" s="113"/>
      <c r="CT561" s="113"/>
      <c r="CU561" s="113"/>
      <c r="CV561" s="113"/>
      <c r="CW561" s="113"/>
      <c r="CX561" s="113"/>
      <c r="CY561" s="113"/>
    </row>
    <row r="562" spans="24:103" s="64" customFormat="1" ht="14" x14ac:dyDescent="0.15">
      <c r="X562" s="63"/>
      <c r="Y562" s="112"/>
      <c r="Z562" s="112"/>
      <c r="AA562" s="112"/>
      <c r="AB562" s="112"/>
      <c r="AC562" s="112"/>
      <c r="AD562" s="112"/>
      <c r="AE562" s="112"/>
      <c r="AF562" s="112"/>
      <c r="AG562" s="112"/>
      <c r="AH562" s="112"/>
      <c r="AI562" s="112"/>
      <c r="AJ562" s="112"/>
      <c r="AK562" s="112"/>
      <c r="AL562" s="113"/>
      <c r="AM562" s="113"/>
      <c r="AN562" s="113"/>
      <c r="AO562" s="113"/>
      <c r="AP562" s="113"/>
      <c r="AQ562" s="113"/>
      <c r="AR562" s="113"/>
      <c r="AS562" s="113"/>
      <c r="AT562" s="113"/>
      <c r="AU562" s="113"/>
      <c r="AV562" s="113"/>
      <c r="AW562" s="113"/>
      <c r="AX562" s="113"/>
      <c r="AY562" s="113"/>
      <c r="AZ562" s="113"/>
      <c r="BA562" s="113"/>
      <c r="BB562" s="113"/>
      <c r="BC562" s="113"/>
      <c r="BD562" s="113"/>
      <c r="BE562" s="113"/>
      <c r="BF562" s="113"/>
      <c r="BG562" s="113"/>
      <c r="BH562" s="113"/>
      <c r="BI562" s="113"/>
      <c r="BJ562" s="113"/>
      <c r="BK562" s="113"/>
      <c r="BL562" s="113"/>
      <c r="BM562" s="113"/>
      <c r="BN562" s="113"/>
      <c r="BO562" s="113"/>
      <c r="BP562" s="113"/>
      <c r="BQ562" s="113"/>
      <c r="BR562" s="113"/>
      <c r="BS562" s="113"/>
      <c r="BT562" s="113"/>
      <c r="BU562" s="113"/>
      <c r="BV562" s="113"/>
      <c r="BW562" s="113"/>
      <c r="BX562" s="113"/>
      <c r="BY562" s="113"/>
      <c r="BZ562" s="113"/>
      <c r="CA562" s="113"/>
      <c r="CB562" s="113"/>
      <c r="CC562" s="113"/>
      <c r="CD562" s="113"/>
      <c r="CE562" s="113"/>
      <c r="CF562" s="113"/>
      <c r="CG562" s="113"/>
      <c r="CH562" s="113"/>
      <c r="CI562" s="113"/>
      <c r="CJ562" s="113"/>
      <c r="CK562" s="113"/>
      <c r="CL562" s="113"/>
      <c r="CM562" s="113"/>
      <c r="CN562" s="113"/>
      <c r="CO562" s="113"/>
      <c r="CP562" s="113"/>
      <c r="CQ562" s="113"/>
      <c r="CR562" s="113"/>
      <c r="CS562" s="113"/>
      <c r="CT562" s="113"/>
      <c r="CU562" s="113"/>
      <c r="CV562" s="113"/>
      <c r="CW562" s="113"/>
      <c r="CX562" s="113"/>
      <c r="CY562" s="113"/>
    </row>
    <row r="563" spans="24:103" s="64" customFormat="1" ht="14" x14ac:dyDescent="0.15">
      <c r="X563" s="63"/>
      <c r="Y563" s="112"/>
      <c r="Z563" s="112"/>
      <c r="AA563" s="112"/>
      <c r="AB563" s="112"/>
      <c r="AC563" s="112"/>
      <c r="AD563" s="112"/>
      <c r="AE563" s="112"/>
      <c r="AF563" s="112"/>
      <c r="AG563" s="112"/>
      <c r="AH563" s="112"/>
      <c r="AI563" s="112"/>
      <c r="AJ563" s="112"/>
      <c r="AK563" s="112"/>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M563" s="113"/>
      <c r="BN563" s="113"/>
      <c r="BO563" s="113"/>
      <c r="BP563" s="113"/>
      <c r="BQ563" s="113"/>
      <c r="BR563" s="113"/>
      <c r="BS563" s="113"/>
      <c r="BT563" s="113"/>
      <c r="BU563" s="113"/>
      <c r="BV563" s="113"/>
      <c r="BW563" s="113"/>
      <c r="BX563" s="113"/>
      <c r="BY563" s="113"/>
      <c r="BZ563" s="113"/>
      <c r="CA563" s="113"/>
      <c r="CB563" s="113"/>
      <c r="CC563" s="113"/>
      <c r="CD563" s="113"/>
      <c r="CE563" s="113"/>
      <c r="CF563" s="113"/>
      <c r="CG563" s="113"/>
      <c r="CH563" s="113"/>
      <c r="CI563" s="113"/>
      <c r="CJ563" s="113"/>
      <c r="CK563" s="113"/>
      <c r="CL563" s="113"/>
      <c r="CM563" s="113"/>
      <c r="CN563" s="113"/>
      <c r="CO563" s="113"/>
      <c r="CP563" s="113"/>
      <c r="CQ563" s="113"/>
      <c r="CR563" s="113"/>
      <c r="CS563" s="113"/>
      <c r="CT563" s="113"/>
      <c r="CU563" s="113"/>
      <c r="CV563" s="113"/>
      <c r="CW563" s="113"/>
      <c r="CX563" s="113"/>
      <c r="CY563" s="113"/>
    </row>
    <row r="564" spans="24:103" s="64" customFormat="1" ht="14" x14ac:dyDescent="0.15">
      <c r="X564" s="63"/>
      <c r="Y564" s="112"/>
      <c r="Z564" s="112"/>
      <c r="AA564" s="112"/>
      <c r="AB564" s="112"/>
      <c r="AC564" s="112"/>
      <c r="AD564" s="112"/>
      <c r="AE564" s="112"/>
      <c r="AF564" s="112"/>
      <c r="AG564" s="112"/>
      <c r="AH564" s="112"/>
      <c r="AI564" s="112"/>
      <c r="AJ564" s="112"/>
      <c r="AK564" s="112"/>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M564" s="113"/>
      <c r="BN564" s="113"/>
      <c r="BO564" s="113"/>
      <c r="BP564" s="113"/>
      <c r="BQ564" s="113"/>
      <c r="BR564" s="113"/>
      <c r="BS564" s="113"/>
      <c r="BT564" s="113"/>
      <c r="BU564" s="113"/>
      <c r="BV564" s="113"/>
      <c r="BW564" s="113"/>
      <c r="BX564" s="113"/>
      <c r="BY564" s="113"/>
      <c r="BZ564" s="113"/>
      <c r="CA564" s="113"/>
      <c r="CB564" s="113"/>
      <c r="CC564" s="113"/>
      <c r="CD564" s="113"/>
      <c r="CE564" s="113"/>
      <c r="CF564" s="113"/>
      <c r="CG564" s="113"/>
      <c r="CH564" s="113"/>
      <c r="CI564" s="113"/>
      <c r="CJ564" s="113"/>
      <c r="CK564" s="113"/>
      <c r="CL564" s="113"/>
      <c r="CM564" s="113"/>
      <c r="CN564" s="113"/>
      <c r="CO564" s="113"/>
      <c r="CP564" s="113"/>
      <c r="CQ564" s="113"/>
      <c r="CR564" s="113"/>
      <c r="CS564" s="113"/>
      <c r="CT564" s="113"/>
      <c r="CU564" s="113"/>
      <c r="CV564" s="113"/>
      <c r="CW564" s="113"/>
      <c r="CX564" s="113"/>
      <c r="CY564" s="113"/>
    </row>
    <row r="565" spans="24:103" s="64" customFormat="1" ht="14" x14ac:dyDescent="0.15">
      <c r="X565" s="63"/>
      <c r="Y565" s="112"/>
      <c r="Z565" s="112"/>
      <c r="AA565" s="112"/>
      <c r="AB565" s="112"/>
      <c r="AC565" s="112"/>
      <c r="AD565" s="112"/>
      <c r="AE565" s="112"/>
      <c r="AF565" s="112"/>
      <c r="AG565" s="112"/>
      <c r="AH565" s="112"/>
      <c r="AI565" s="112"/>
      <c r="AJ565" s="112"/>
      <c r="AK565" s="112"/>
      <c r="AL565" s="113"/>
      <c r="AM565" s="113"/>
      <c r="AN565" s="113"/>
      <c r="AO565" s="113"/>
      <c r="AP565" s="113"/>
      <c r="AQ565" s="113"/>
      <c r="AR565" s="113"/>
      <c r="AS565" s="113"/>
      <c r="AT565" s="113"/>
      <c r="AU565" s="113"/>
      <c r="AV565" s="113"/>
      <c r="AW565" s="113"/>
      <c r="AX565" s="113"/>
      <c r="AY565" s="113"/>
      <c r="AZ565" s="113"/>
      <c r="BA565" s="113"/>
      <c r="BB565" s="113"/>
      <c r="BC565" s="113"/>
      <c r="BD565" s="113"/>
      <c r="BE565" s="113"/>
      <c r="BF565" s="113"/>
      <c r="BG565" s="113"/>
      <c r="BH565" s="113"/>
      <c r="BI565" s="113"/>
      <c r="BJ565" s="113"/>
      <c r="BK565" s="113"/>
      <c r="BL565" s="113"/>
      <c r="BM565" s="113"/>
      <c r="BN565" s="113"/>
      <c r="BO565" s="113"/>
      <c r="BP565" s="113"/>
      <c r="BQ565" s="113"/>
      <c r="BR565" s="113"/>
      <c r="BS565" s="113"/>
      <c r="BT565" s="113"/>
      <c r="BU565" s="113"/>
      <c r="BV565" s="113"/>
      <c r="BW565" s="113"/>
      <c r="BX565" s="113"/>
      <c r="BY565" s="113"/>
      <c r="BZ565" s="113"/>
      <c r="CA565" s="113"/>
      <c r="CB565" s="113"/>
      <c r="CC565" s="113"/>
      <c r="CD565" s="113"/>
      <c r="CE565" s="113"/>
      <c r="CF565" s="113"/>
      <c r="CG565" s="113"/>
      <c r="CH565" s="113"/>
      <c r="CI565" s="113"/>
      <c r="CJ565" s="113"/>
      <c r="CK565" s="113"/>
      <c r="CL565" s="113"/>
      <c r="CM565" s="113"/>
      <c r="CN565" s="113"/>
      <c r="CO565" s="113"/>
      <c r="CP565" s="113"/>
      <c r="CQ565" s="113"/>
      <c r="CR565" s="113"/>
      <c r="CS565" s="113"/>
      <c r="CT565" s="113"/>
      <c r="CU565" s="113"/>
      <c r="CV565" s="113"/>
      <c r="CW565" s="113"/>
      <c r="CX565" s="113"/>
      <c r="CY565" s="113"/>
    </row>
    <row r="566" spans="24:103" s="64" customFormat="1" ht="14" x14ac:dyDescent="0.15">
      <c r="X566" s="63"/>
      <c r="Y566" s="112"/>
      <c r="Z566" s="112"/>
      <c r="AA566" s="112"/>
      <c r="AB566" s="112"/>
      <c r="AC566" s="112"/>
      <c r="AD566" s="112"/>
      <c r="AE566" s="112"/>
      <c r="AF566" s="112"/>
      <c r="AG566" s="112"/>
      <c r="AH566" s="112"/>
      <c r="AI566" s="112"/>
      <c r="AJ566" s="112"/>
      <c r="AK566" s="112"/>
      <c r="AL566" s="113"/>
      <c r="AM566" s="113"/>
      <c r="AN566" s="113"/>
      <c r="AO566" s="113"/>
      <c r="AP566" s="113"/>
      <c r="AQ566" s="113"/>
      <c r="AR566" s="113"/>
      <c r="AS566" s="113"/>
      <c r="AT566" s="113"/>
      <c r="AU566" s="113"/>
      <c r="AV566" s="113"/>
      <c r="AW566" s="113"/>
      <c r="AX566" s="113"/>
      <c r="AY566" s="113"/>
      <c r="AZ566" s="113"/>
      <c r="BA566" s="113"/>
      <c r="BB566" s="113"/>
      <c r="BC566" s="113"/>
      <c r="BD566" s="113"/>
      <c r="BE566" s="113"/>
      <c r="BF566" s="113"/>
      <c r="BG566" s="113"/>
      <c r="BH566" s="113"/>
      <c r="BI566" s="113"/>
      <c r="BJ566" s="113"/>
      <c r="BK566" s="113"/>
      <c r="BL566" s="113"/>
      <c r="BM566" s="113"/>
      <c r="BN566" s="113"/>
      <c r="BO566" s="113"/>
      <c r="BP566" s="113"/>
      <c r="BQ566" s="113"/>
      <c r="BR566" s="113"/>
      <c r="BS566" s="113"/>
      <c r="BT566" s="113"/>
      <c r="BU566" s="113"/>
      <c r="BV566" s="113"/>
      <c r="BW566" s="113"/>
      <c r="BX566" s="113"/>
      <c r="BY566" s="113"/>
      <c r="BZ566" s="113"/>
      <c r="CA566" s="113"/>
      <c r="CB566" s="113"/>
      <c r="CC566" s="113"/>
      <c r="CD566" s="113"/>
      <c r="CE566" s="113"/>
      <c r="CF566" s="113"/>
      <c r="CG566" s="113"/>
      <c r="CH566" s="113"/>
      <c r="CI566" s="113"/>
      <c r="CJ566" s="113"/>
      <c r="CK566" s="113"/>
      <c r="CL566" s="113"/>
      <c r="CM566" s="113"/>
      <c r="CN566" s="113"/>
      <c r="CO566" s="113"/>
      <c r="CP566" s="113"/>
      <c r="CQ566" s="113"/>
      <c r="CR566" s="113"/>
      <c r="CS566" s="113"/>
      <c r="CT566" s="113"/>
      <c r="CU566" s="113"/>
      <c r="CV566" s="113"/>
      <c r="CW566" s="113"/>
      <c r="CX566" s="113"/>
      <c r="CY566" s="113"/>
    </row>
    <row r="567" spans="24:103" s="64" customFormat="1" ht="14" x14ac:dyDescent="0.15">
      <c r="X567" s="63"/>
      <c r="Y567" s="112"/>
      <c r="Z567" s="112"/>
      <c r="AA567" s="112"/>
      <c r="AB567" s="112"/>
      <c r="AC567" s="112"/>
      <c r="AD567" s="112"/>
      <c r="AE567" s="112"/>
      <c r="AF567" s="112"/>
      <c r="AG567" s="112"/>
      <c r="AH567" s="112"/>
      <c r="AI567" s="112"/>
      <c r="AJ567" s="112"/>
      <c r="AK567" s="112"/>
      <c r="AL567" s="113"/>
      <c r="AM567" s="113"/>
      <c r="AN567" s="113"/>
      <c r="AO567" s="113"/>
      <c r="AP567" s="113"/>
      <c r="AQ567" s="113"/>
      <c r="AR567" s="113"/>
      <c r="AS567" s="113"/>
      <c r="AT567" s="113"/>
      <c r="AU567" s="113"/>
      <c r="AV567" s="113"/>
      <c r="AW567" s="113"/>
      <c r="AX567" s="113"/>
      <c r="AY567" s="113"/>
      <c r="AZ567" s="113"/>
      <c r="BA567" s="113"/>
      <c r="BB567" s="113"/>
      <c r="BC567" s="113"/>
      <c r="BD567" s="113"/>
      <c r="BE567" s="113"/>
      <c r="BF567" s="113"/>
      <c r="BG567" s="113"/>
      <c r="BH567" s="113"/>
      <c r="BI567" s="113"/>
      <c r="BJ567" s="113"/>
      <c r="BK567" s="113"/>
      <c r="BL567" s="113"/>
      <c r="BM567" s="113"/>
      <c r="BN567" s="113"/>
      <c r="BO567" s="113"/>
      <c r="BP567" s="113"/>
      <c r="BQ567" s="113"/>
      <c r="BR567" s="113"/>
      <c r="BS567" s="113"/>
      <c r="BT567" s="113"/>
      <c r="BU567" s="113"/>
      <c r="BV567" s="113"/>
      <c r="BW567" s="113"/>
      <c r="BX567" s="113"/>
      <c r="BY567" s="113"/>
      <c r="BZ567" s="113"/>
      <c r="CA567" s="113"/>
      <c r="CB567" s="113"/>
      <c r="CC567" s="113"/>
      <c r="CD567" s="113"/>
      <c r="CE567" s="113"/>
      <c r="CF567" s="113"/>
      <c r="CG567" s="113"/>
      <c r="CH567" s="113"/>
      <c r="CI567" s="113"/>
      <c r="CJ567" s="113"/>
      <c r="CK567" s="113"/>
      <c r="CL567" s="113"/>
      <c r="CM567" s="113"/>
      <c r="CN567" s="113"/>
      <c r="CO567" s="113"/>
      <c r="CP567" s="113"/>
      <c r="CQ567" s="113"/>
      <c r="CR567" s="113"/>
      <c r="CS567" s="113"/>
      <c r="CT567" s="113"/>
      <c r="CU567" s="113"/>
      <c r="CV567" s="113"/>
      <c r="CW567" s="113"/>
      <c r="CX567" s="113"/>
      <c r="CY567" s="113"/>
    </row>
    <row r="568" spans="24:103" s="64" customFormat="1" ht="14" x14ac:dyDescent="0.15">
      <c r="X568" s="63"/>
      <c r="Y568" s="112"/>
      <c r="Z568" s="112"/>
      <c r="AA568" s="112"/>
      <c r="AB568" s="112"/>
      <c r="AC568" s="112"/>
      <c r="AD568" s="112"/>
      <c r="AE568" s="112"/>
      <c r="AF568" s="112"/>
      <c r="AG568" s="112"/>
      <c r="AH568" s="112"/>
      <c r="AI568" s="112"/>
      <c r="AJ568" s="112"/>
      <c r="AK568" s="112"/>
      <c r="AL568" s="113"/>
      <c r="AM568" s="113"/>
      <c r="AN568" s="113"/>
      <c r="AO568" s="113"/>
      <c r="AP568" s="113"/>
      <c r="AQ568" s="113"/>
      <c r="AR568" s="113"/>
      <c r="AS568" s="113"/>
      <c r="AT568" s="113"/>
      <c r="AU568" s="113"/>
      <c r="AV568" s="113"/>
      <c r="AW568" s="113"/>
      <c r="AX568" s="113"/>
      <c r="AY568" s="113"/>
      <c r="AZ568" s="113"/>
      <c r="BA568" s="113"/>
      <c r="BB568" s="113"/>
      <c r="BC568" s="113"/>
      <c r="BD568" s="113"/>
      <c r="BE568" s="113"/>
      <c r="BF568" s="113"/>
      <c r="BG568" s="113"/>
      <c r="BH568" s="113"/>
      <c r="BI568" s="113"/>
      <c r="BJ568" s="113"/>
      <c r="BK568" s="113"/>
      <c r="BL568" s="113"/>
      <c r="BM568" s="113"/>
      <c r="BN568" s="113"/>
      <c r="BO568" s="113"/>
      <c r="BP568" s="113"/>
      <c r="BQ568" s="113"/>
      <c r="BR568" s="113"/>
      <c r="BS568" s="113"/>
      <c r="BT568" s="113"/>
      <c r="BU568" s="113"/>
      <c r="BV568" s="113"/>
      <c r="BW568" s="113"/>
      <c r="BX568" s="113"/>
      <c r="BY568" s="113"/>
      <c r="BZ568" s="113"/>
      <c r="CA568" s="113"/>
      <c r="CB568" s="113"/>
      <c r="CC568" s="113"/>
      <c r="CD568" s="113"/>
      <c r="CE568" s="113"/>
      <c r="CF568" s="113"/>
      <c r="CG568" s="113"/>
      <c r="CH568" s="113"/>
      <c r="CI568" s="113"/>
      <c r="CJ568" s="113"/>
      <c r="CK568" s="113"/>
      <c r="CL568" s="113"/>
      <c r="CM568" s="113"/>
      <c r="CN568" s="113"/>
      <c r="CO568" s="113"/>
      <c r="CP568" s="113"/>
      <c r="CQ568" s="113"/>
      <c r="CR568" s="113"/>
      <c r="CS568" s="113"/>
      <c r="CT568" s="113"/>
      <c r="CU568" s="113"/>
      <c r="CV568" s="113"/>
      <c r="CW568" s="113"/>
      <c r="CX568" s="113"/>
      <c r="CY568" s="113"/>
    </row>
    <row r="569" spans="24:103" s="64" customFormat="1" ht="14" x14ac:dyDescent="0.15">
      <c r="X569" s="63"/>
      <c r="Y569" s="112"/>
      <c r="Z569" s="112"/>
      <c r="AA569" s="112"/>
      <c r="AB569" s="112"/>
      <c r="AC569" s="112"/>
      <c r="AD569" s="112"/>
      <c r="AE569" s="112"/>
      <c r="AF569" s="112"/>
      <c r="AG569" s="112"/>
      <c r="AH569" s="112"/>
      <c r="AI569" s="112"/>
      <c r="AJ569" s="112"/>
      <c r="AK569" s="112"/>
      <c r="AL569" s="113"/>
      <c r="AM569" s="113"/>
      <c r="AN569" s="113"/>
      <c r="AO569" s="113"/>
      <c r="AP569" s="113"/>
      <c r="AQ569" s="113"/>
      <c r="AR569" s="113"/>
      <c r="AS569" s="113"/>
      <c r="AT569" s="113"/>
      <c r="AU569" s="113"/>
      <c r="AV569" s="113"/>
      <c r="AW569" s="113"/>
      <c r="AX569" s="113"/>
      <c r="AY569" s="113"/>
      <c r="AZ569" s="113"/>
      <c r="BA569" s="113"/>
      <c r="BB569" s="113"/>
      <c r="BC569" s="113"/>
      <c r="BD569" s="113"/>
      <c r="BE569" s="113"/>
      <c r="BF569" s="113"/>
      <c r="BG569" s="113"/>
      <c r="BH569" s="113"/>
      <c r="BI569" s="113"/>
      <c r="BJ569" s="113"/>
      <c r="BK569" s="113"/>
      <c r="BL569" s="113"/>
      <c r="BM569" s="113"/>
      <c r="BN569" s="113"/>
      <c r="BO569" s="113"/>
      <c r="BP569" s="113"/>
      <c r="BQ569" s="113"/>
      <c r="BR569" s="113"/>
      <c r="BS569" s="113"/>
      <c r="BT569" s="113"/>
      <c r="BU569" s="113"/>
      <c r="BV569" s="113"/>
      <c r="BW569" s="113"/>
      <c r="BX569" s="113"/>
      <c r="BY569" s="113"/>
      <c r="BZ569" s="113"/>
      <c r="CA569" s="113"/>
      <c r="CB569" s="113"/>
      <c r="CC569" s="113"/>
      <c r="CD569" s="113"/>
      <c r="CE569" s="113"/>
      <c r="CF569" s="113"/>
      <c r="CG569" s="113"/>
      <c r="CH569" s="113"/>
      <c r="CI569" s="113"/>
      <c r="CJ569" s="113"/>
      <c r="CK569" s="113"/>
      <c r="CL569" s="113"/>
      <c r="CM569" s="113"/>
      <c r="CN569" s="113"/>
      <c r="CO569" s="113"/>
      <c r="CP569" s="113"/>
      <c r="CQ569" s="113"/>
      <c r="CR569" s="113"/>
      <c r="CS569" s="113"/>
      <c r="CT569" s="113"/>
      <c r="CU569" s="113"/>
      <c r="CV569" s="113"/>
      <c r="CW569" s="113"/>
      <c r="CX569" s="113"/>
      <c r="CY569" s="113"/>
    </row>
    <row r="570" spans="24:103" s="64" customFormat="1" ht="14" x14ac:dyDescent="0.15">
      <c r="X570" s="63"/>
      <c r="Y570" s="112"/>
      <c r="Z570" s="112"/>
      <c r="AA570" s="112"/>
      <c r="AB570" s="112"/>
      <c r="AC570" s="112"/>
      <c r="AD570" s="112"/>
      <c r="AE570" s="112"/>
      <c r="AF570" s="112"/>
      <c r="AG570" s="112"/>
      <c r="AH570" s="112"/>
      <c r="AI570" s="112"/>
      <c r="AJ570" s="112"/>
      <c r="AK570" s="112"/>
      <c r="AL570" s="113"/>
      <c r="AM570" s="113"/>
      <c r="AN570" s="113"/>
      <c r="AO570" s="113"/>
      <c r="AP570" s="113"/>
      <c r="AQ570" s="113"/>
      <c r="AR570" s="113"/>
      <c r="AS570" s="113"/>
      <c r="AT570" s="113"/>
      <c r="AU570" s="113"/>
      <c r="AV570" s="113"/>
      <c r="AW570" s="113"/>
      <c r="AX570" s="113"/>
      <c r="AY570" s="113"/>
      <c r="AZ570" s="113"/>
      <c r="BA570" s="113"/>
      <c r="BB570" s="113"/>
      <c r="BC570" s="113"/>
      <c r="BD570" s="113"/>
      <c r="BE570" s="113"/>
      <c r="BF570" s="113"/>
      <c r="BG570" s="113"/>
      <c r="BH570" s="113"/>
      <c r="BI570" s="113"/>
      <c r="BJ570" s="113"/>
      <c r="BK570" s="113"/>
      <c r="BL570" s="113"/>
      <c r="BM570" s="113"/>
      <c r="BN570" s="113"/>
      <c r="BO570" s="113"/>
      <c r="BP570" s="113"/>
      <c r="BQ570" s="113"/>
      <c r="BR570" s="113"/>
      <c r="BS570" s="113"/>
      <c r="BT570" s="113"/>
      <c r="BU570" s="113"/>
      <c r="BV570" s="113"/>
      <c r="BW570" s="113"/>
      <c r="BX570" s="113"/>
      <c r="BY570" s="113"/>
      <c r="BZ570" s="113"/>
      <c r="CA570" s="113"/>
      <c r="CB570" s="113"/>
      <c r="CC570" s="113"/>
      <c r="CD570" s="113"/>
      <c r="CE570" s="113"/>
      <c r="CF570" s="113"/>
      <c r="CG570" s="113"/>
      <c r="CH570" s="113"/>
      <c r="CI570" s="113"/>
      <c r="CJ570" s="113"/>
      <c r="CK570" s="113"/>
      <c r="CL570" s="113"/>
      <c r="CM570" s="113"/>
      <c r="CN570" s="113"/>
      <c r="CO570" s="113"/>
      <c r="CP570" s="113"/>
      <c r="CQ570" s="113"/>
      <c r="CR570" s="113"/>
      <c r="CS570" s="113"/>
      <c r="CT570" s="113"/>
      <c r="CU570" s="113"/>
      <c r="CV570" s="113"/>
      <c r="CW570" s="113"/>
      <c r="CX570" s="113"/>
      <c r="CY570" s="113"/>
    </row>
    <row r="571" spans="24:103" s="64" customFormat="1" ht="14" x14ac:dyDescent="0.15">
      <c r="X571" s="63"/>
      <c r="Y571" s="112"/>
      <c r="Z571" s="112"/>
      <c r="AA571" s="112"/>
      <c r="AB571" s="112"/>
      <c r="AC571" s="112"/>
      <c r="AD571" s="112"/>
      <c r="AE571" s="112"/>
      <c r="AF571" s="112"/>
      <c r="AG571" s="112"/>
      <c r="AH571" s="112"/>
      <c r="AI571" s="112"/>
      <c r="AJ571" s="112"/>
      <c r="AK571" s="112"/>
      <c r="AL571" s="113"/>
      <c r="AM571" s="113"/>
      <c r="AN571" s="113"/>
      <c r="AO571" s="113"/>
      <c r="AP571" s="113"/>
      <c r="AQ571" s="113"/>
      <c r="AR571" s="113"/>
      <c r="AS571" s="113"/>
      <c r="AT571" s="113"/>
      <c r="AU571" s="113"/>
      <c r="AV571" s="113"/>
      <c r="AW571" s="113"/>
      <c r="AX571" s="113"/>
      <c r="AY571" s="113"/>
      <c r="AZ571" s="113"/>
      <c r="BA571" s="113"/>
      <c r="BB571" s="113"/>
      <c r="BC571" s="113"/>
      <c r="BD571" s="113"/>
      <c r="BE571" s="113"/>
      <c r="BF571" s="113"/>
      <c r="BG571" s="113"/>
      <c r="BH571" s="113"/>
      <c r="BI571" s="113"/>
      <c r="BJ571" s="113"/>
      <c r="BK571" s="113"/>
      <c r="BL571" s="113"/>
      <c r="BM571" s="113"/>
      <c r="BN571" s="113"/>
      <c r="BO571" s="113"/>
      <c r="BP571" s="113"/>
      <c r="BQ571" s="113"/>
      <c r="BR571" s="113"/>
      <c r="BS571" s="113"/>
      <c r="BT571" s="113"/>
      <c r="BU571" s="113"/>
      <c r="BV571" s="113"/>
      <c r="BW571" s="113"/>
      <c r="BX571" s="113"/>
      <c r="BY571" s="113"/>
      <c r="BZ571" s="113"/>
      <c r="CA571" s="113"/>
      <c r="CB571" s="113"/>
      <c r="CC571" s="113"/>
      <c r="CD571" s="113"/>
      <c r="CE571" s="113"/>
      <c r="CF571" s="113"/>
      <c r="CG571" s="113"/>
      <c r="CH571" s="113"/>
      <c r="CI571" s="113"/>
      <c r="CJ571" s="113"/>
      <c r="CK571" s="113"/>
      <c r="CL571" s="113"/>
      <c r="CM571" s="113"/>
      <c r="CN571" s="113"/>
      <c r="CO571" s="113"/>
      <c r="CP571" s="113"/>
      <c r="CQ571" s="113"/>
      <c r="CR571" s="113"/>
      <c r="CS571" s="113"/>
      <c r="CT571" s="113"/>
      <c r="CU571" s="113"/>
      <c r="CV571" s="113"/>
      <c r="CW571" s="113"/>
      <c r="CX571" s="113"/>
      <c r="CY571" s="113"/>
    </row>
    <row r="572" spans="24:103" s="64" customFormat="1" ht="14" x14ac:dyDescent="0.15">
      <c r="X572" s="63"/>
      <c r="Y572" s="112"/>
      <c r="Z572" s="112"/>
      <c r="AA572" s="112"/>
      <c r="AB572" s="112"/>
      <c r="AC572" s="112"/>
      <c r="AD572" s="112"/>
      <c r="AE572" s="112"/>
      <c r="AF572" s="112"/>
      <c r="AG572" s="112"/>
      <c r="AH572" s="112"/>
      <c r="AI572" s="112"/>
      <c r="AJ572" s="112"/>
      <c r="AK572" s="112"/>
      <c r="AL572" s="113"/>
      <c r="AM572" s="113"/>
      <c r="AN572" s="113"/>
      <c r="AO572" s="113"/>
      <c r="AP572" s="113"/>
      <c r="AQ572" s="113"/>
      <c r="AR572" s="113"/>
      <c r="AS572" s="113"/>
      <c r="AT572" s="113"/>
      <c r="AU572" s="113"/>
      <c r="AV572" s="113"/>
      <c r="AW572" s="113"/>
      <c r="AX572" s="113"/>
      <c r="AY572" s="113"/>
      <c r="AZ572" s="113"/>
      <c r="BA572" s="113"/>
      <c r="BB572" s="113"/>
      <c r="BC572" s="113"/>
      <c r="BD572" s="113"/>
      <c r="BE572" s="113"/>
      <c r="BF572" s="113"/>
      <c r="BG572" s="113"/>
      <c r="BH572" s="113"/>
      <c r="BI572" s="113"/>
      <c r="BJ572" s="113"/>
      <c r="BK572" s="113"/>
      <c r="BL572" s="113"/>
      <c r="BM572" s="113"/>
      <c r="BN572" s="113"/>
      <c r="BO572" s="113"/>
      <c r="BP572" s="113"/>
      <c r="BQ572" s="113"/>
      <c r="BR572" s="113"/>
      <c r="BS572" s="113"/>
      <c r="BT572" s="113"/>
      <c r="BU572" s="113"/>
      <c r="BV572" s="113"/>
      <c r="BW572" s="113"/>
      <c r="BX572" s="113"/>
      <c r="BY572" s="113"/>
      <c r="BZ572" s="113"/>
      <c r="CA572" s="113"/>
      <c r="CB572" s="113"/>
      <c r="CC572" s="113"/>
      <c r="CD572" s="113"/>
      <c r="CE572" s="113"/>
      <c r="CF572" s="113"/>
      <c r="CG572" s="113"/>
      <c r="CH572" s="113"/>
      <c r="CI572" s="113"/>
      <c r="CJ572" s="113"/>
      <c r="CK572" s="113"/>
      <c r="CL572" s="113"/>
      <c r="CM572" s="113"/>
      <c r="CN572" s="113"/>
      <c r="CO572" s="113"/>
      <c r="CP572" s="113"/>
      <c r="CQ572" s="113"/>
      <c r="CR572" s="113"/>
      <c r="CS572" s="113"/>
      <c r="CT572" s="113"/>
      <c r="CU572" s="113"/>
      <c r="CV572" s="113"/>
      <c r="CW572" s="113"/>
      <c r="CX572" s="113"/>
      <c r="CY572" s="113"/>
    </row>
    <row r="573" spans="24:103" s="64" customFormat="1" ht="14" x14ac:dyDescent="0.15">
      <c r="X573" s="63"/>
      <c r="Y573" s="112"/>
      <c r="Z573" s="112"/>
      <c r="AA573" s="112"/>
      <c r="AB573" s="112"/>
      <c r="AC573" s="112"/>
      <c r="AD573" s="112"/>
      <c r="AE573" s="112"/>
      <c r="AF573" s="112"/>
      <c r="AG573" s="112"/>
      <c r="AH573" s="112"/>
      <c r="AI573" s="112"/>
      <c r="AJ573" s="112"/>
      <c r="AK573" s="112"/>
      <c r="AL573" s="113"/>
      <c r="AM573" s="113"/>
      <c r="AN573" s="113"/>
      <c r="AO573" s="113"/>
      <c r="AP573" s="113"/>
      <c r="AQ573" s="113"/>
      <c r="AR573" s="113"/>
      <c r="AS573" s="113"/>
      <c r="AT573" s="113"/>
      <c r="AU573" s="113"/>
      <c r="AV573" s="113"/>
      <c r="AW573" s="113"/>
      <c r="AX573" s="113"/>
      <c r="AY573" s="113"/>
      <c r="AZ573" s="113"/>
      <c r="BA573" s="113"/>
      <c r="BB573" s="113"/>
      <c r="BC573" s="113"/>
      <c r="BD573" s="113"/>
      <c r="BE573" s="113"/>
      <c r="BF573" s="113"/>
      <c r="BG573" s="113"/>
      <c r="BH573" s="113"/>
      <c r="BI573" s="113"/>
      <c r="BJ573" s="113"/>
      <c r="BK573" s="113"/>
      <c r="BL573" s="113"/>
      <c r="BM573" s="113"/>
      <c r="BN573" s="113"/>
      <c r="BO573" s="113"/>
      <c r="BP573" s="113"/>
      <c r="BQ573" s="113"/>
      <c r="BR573" s="113"/>
      <c r="BS573" s="113"/>
      <c r="BT573" s="113"/>
      <c r="BU573" s="113"/>
      <c r="BV573" s="113"/>
      <c r="BW573" s="113"/>
      <c r="BX573" s="113"/>
      <c r="BY573" s="113"/>
      <c r="BZ573" s="113"/>
      <c r="CA573" s="113"/>
      <c r="CB573" s="113"/>
      <c r="CC573" s="113"/>
      <c r="CD573" s="113"/>
      <c r="CE573" s="113"/>
      <c r="CF573" s="113"/>
      <c r="CG573" s="113"/>
      <c r="CH573" s="113"/>
      <c r="CI573" s="113"/>
      <c r="CJ573" s="113"/>
      <c r="CK573" s="113"/>
      <c r="CL573" s="113"/>
      <c r="CM573" s="113"/>
      <c r="CN573" s="113"/>
      <c r="CO573" s="113"/>
      <c r="CP573" s="113"/>
      <c r="CQ573" s="113"/>
      <c r="CR573" s="113"/>
      <c r="CS573" s="113"/>
      <c r="CT573" s="113"/>
      <c r="CU573" s="113"/>
      <c r="CV573" s="113"/>
      <c r="CW573" s="113"/>
      <c r="CX573" s="113"/>
      <c r="CY573" s="113"/>
    </row>
    <row r="574" spans="24:103" s="64" customFormat="1" ht="14" x14ac:dyDescent="0.15">
      <c r="X574" s="63"/>
      <c r="Y574" s="112"/>
      <c r="Z574" s="112"/>
      <c r="AA574" s="112"/>
      <c r="AB574" s="112"/>
      <c r="AC574" s="112"/>
      <c r="AD574" s="112"/>
      <c r="AE574" s="112"/>
      <c r="AF574" s="112"/>
      <c r="AG574" s="112"/>
      <c r="AH574" s="112"/>
      <c r="AI574" s="112"/>
      <c r="AJ574" s="112"/>
      <c r="AK574" s="112"/>
      <c r="AL574" s="113"/>
      <c r="AM574" s="113"/>
      <c r="AN574" s="113"/>
      <c r="AO574" s="113"/>
      <c r="AP574" s="113"/>
      <c r="AQ574" s="113"/>
      <c r="AR574" s="113"/>
      <c r="AS574" s="113"/>
      <c r="AT574" s="113"/>
      <c r="AU574" s="113"/>
      <c r="AV574" s="113"/>
      <c r="AW574" s="113"/>
      <c r="AX574" s="113"/>
      <c r="AY574" s="113"/>
      <c r="AZ574" s="113"/>
      <c r="BA574" s="113"/>
      <c r="BB574" s="113"/>
      <c r="BC574" s="113"/>
      <c r="BD574" s="113"/>
      <c r="BE574" s="113"/>
      <c r="BF574" s="113"/>
      <c r="BG574" s="113"/>
      <c r="BH574" s="113"/>
      <c r="BI574" s="113"/>
      <c r="BJ574" s="113"/>
      <c r="BK574" s="113"/>
      <c r="BL574" s="113"/>
      <c r="BM574" s="113"/>
      <c r="BN574" s="113"/>
      <c r="BO574" s="113"/>
      <c r="BP574" s="113"/>
      <c r="BQ574" s="113"/>
      <c r="BR574" s="113"/>
      <c r="BS574" s="113"/>
      <c r="BT574" s="113"/>
      <c r="BU574" s="113"/>
      <c r="BV574" s="113"/>
      <c r="BW574" s="113"/>
      <c r="BX574" s="113"/>
      <c r="BY574" s="113"/>
      <c r="BZ574" s="113"/>
      <c r="CA574" s="113"/>
      <c r="CB574" s="113"/>
      <c r="CC574" s="113"/>
      <c r="CD574" s="113"/>
      <c r="CE574" s="113"/>
      <c r="CF574" s="113"/>
      <c r="CG574" s="113"/>
      <c r="CH574" s="113"/>
      <c r="CI574" s="113"/>
      <c r="CJ574" s="113"/>
      <c r="CK574" s="113"/>
      <c r="CL574" s="113"/>
      <c r="CM574" s="113"/>
      <c r="CN574" s="113"/>
      <c r="CO574" s="113"/>
      <c r="CP574" s="113"/>
      <c r="CQ574" s="113"/>
      <c r="CR574" s="113"/>
      <c r="CS574" s="113"/>
      <c r="CT574" s="113"/>
      <c r="CU574" s="113"/>
      <c r="CV574" s="113"/>
      <c r="CW574" s="113"/>
      <c r="CX574" s="113"/>
      <c r="CY574" s="113"/>
    </row>
    <row r="575" spans="24:103" s="64" customFormat="1" ht="14" x14ac:dyDescent="0.15">
      <c r="X575" s="63"/>
      <c r="Y575" s="112"/>
      <c r="Z575" s="112"/>
      <c r="AA575" s="112"/>
      <c r="AB575" s="112"/>
      <c r="AC575" s="112"/>
      <c r="AD575" s="112"/>
      <c r="AE575" s="112"/>
      <c r="AF575" s="112"/>
      <c r="AG575" s="112"/>
      <c r="AH575" s="112"/>
      <c r="AI575" s="112"/>
      <c r="AJ575" s="112"/>
      <c r="AK575" s="112"/>
      <c r="AL575" s="113"/>
      <c r="AM575" s="113"/>
      <c r="AN575" s="113"/>
      <c r="AO575" s="113"/>
      <c r="AP575" s="113"/>
      <c r="AQ575" s="113"/>
      <c r="AR575" s="113"/>
      <c r="AS575" s="113"/>
      <c r="AT575" s="113"/>
      <c r="AU575" s="113"/>
      <c r="AV575" s="113"/>
      <c r="AW575" s="113"/>
      <c r="AX575" s="113"/>
      <c r="AY575" s="113"/>
      <c r="AZ575" s="113"/>
      <c r="BA575" s="113"/>
      <c r="BB575" s="113"/>
      <c r="BC575" s="113"/>
      <c r="BD575" s="113"/>
      <c r="BE575" s="113"/>
      <c r="BF575" s="113"/>
      <c r="BG575" s="113"/>
      <c r="BH575" s="113"/>
      <c r="BI575" s="113"/>
      <c r="BJ575" s="113"/>
      <c r="BK575" s="113"/>
      <c r="BL575" s="113"/>
      <c r="BM575" s="113"/>
      <c r="BN575" s="113"/>
      <c r="BO575" s="113"/>
      <c r="BP575" s="113"/>
      <c r="BQ575" s="113"/>
      <c r="BR575" s="113"/>
      <c r="BS575" s="113"/>
      <c r="BT575" s="113"/>
      <c r="BU575" s="113"/>
      <c r="BV575" s="113"/>
      <c r="BW575" s="113"/>
      <c r="BX575" s="113"/>
      <c r="BY575" s="113"/>
      <c r="BZ575" s="113"/>
      <c r="CA575" s="113"/>
      <c r="CB575" s="113"/>
      <c r="CC575" s="113"/>
      <c r="CD575" s="113"/>
      <c r="CE575" s="113"/>
      <c r="CF575" s="113"/>
      <c r="CG575" s="113"/>
      <c r="CH575" s="113"/>
      <c r="CI575" s="113"/>
      <c r="CJ575" s="113"/>
      <c r="CK575" s="113"/>
      <c r="CL575" s="113"/>
      <c r="CM575" s="113"/>
      <c r="CN575" s="113"/>
      <c r="CO575" s="113"/>
      <c r="CP575" s="113"/>
      <c r="CQ575" s="113"/>
      <c r="CR575" s="113"/>
      <c r="CS575" s="113"/>
      <c r="CT575" s="113"/>
      <c r="CU575" s="113"/>
      <c r="CV575" s="113"/>
      <c r="CW575" s="113"/>
      <c r="CX575" s="113"/>
      <c r="CY575" s="113"/>
    </row>
    <row r="576" spans="24:103" s="64" customFormat="1" ht="14" x14ac:dyDescent="0.15">
      <c r="X576" s="63"/>
      <c r="Y576" s="112"/>
      <c r="Z576" s="112"/>
      <c r="AA576" s="112"/>
      <c r="AB576" s="112"/>
      <c r="AC576" s="112"/>
      <c r="AD576" s="112"/>
      <c r="AE576" s="112"/>
      <c r="AF576" s="112"/>
      <c r="AG576" s="112"/>
      <c r="AH576" s="112"/>
      <c r="AI576" s="112"/>
      <c r="AJ576" s="112"/>
      <c r="AK576" s="112"/>
      <c r="AL576" s="113"/>
      <c r="AM576" s="113"/>
      <c r="AN576" s="113"/>
      <c r="AO576" s="113"/>
      <c r="AP576" s="113"/>
      <c r="AQ576" s="113"/>
      <c r="AR576" s="113"/>
      <c r="AS576" s="113"/>
      <c r="AT576" s="113"/>
      <c r="AU576" s="113"/>
      <c r="AV576" s="113"/>
      <c r="AW576" s="113"/>
      <c r="AX576" s="113"/>
      <c r="AY576" s="113"/>
      <c r="AZ576" s="113"/>
      <c r="BA576" s="113"/>
      <c r="BB576" s="113"/>
      <c r="BC576" s="113"/>
      <c r="BD576" s="113"/>
      <c r="BE576" s="113"/>
      <c r="BF576" s="113"/>
      <c r="BG576" s="113"/>
      <c r="BH576" s="113"/>
      <c r="BI576" s="113"/>
      <c r="BJ576" s="113"/>
      <c r="BK576" s="113"/>
      <c r="BL576" s="113"/>
      <c r="BM576" s="113"/>
      <c r="BN576" s="113"/>
      <c r="BO576" s="113"/>
      <c r="BP576" s="113"/>
      <c r="BQ576" s="113"/>
      <c r="BR576" s="113"/>
      <c r="BS576" s="113"/>
      <c r="BT576" s="113"/>
      <c r="BU576" s="113"/>
      <c r="BV576" s="113"/>
      <c r="BW576" s="113"/>
      <c r="BX576" s="113"/>
      <c r="BY576" s="113"/>
      <c r="BZ576" s="113"/>
      <c r="CA576" s="113"/>
      <c r="CB576" s="113"/>
      <c r="CC576" s="113"/>
      <c r="CD576" s="113"/>
      <c r="CE576" s="113"/>
      <c r="CF576" s="113"/>
      <c r="CG576" s="113"/>
      <c r="CH576" s="113"/>
      <c r="CI576" s="113"/>
      <c r="CJ576" s="113"/>
      <c r="CK576" s="113"/>
      <c r="CL576" s="113"/>
      <c r="CM576" s="113"/>
      <c r="CN576" s="113"/>
      <c r="CO576" s="113"/>
      <c r="CP576" s="113"/>
      <c r="CQ576" s="113"/>
      <c r="CR576" s="113"/>
      <c r="CS576" s="113"/>
      <c r="CT576" s="113"/>
      <c r="CU576" s="113"/>
      <c r="CV576" s="113"/>
      <c r="CW576" s="113"/>
      <c r="CX576" s="113"/>
      <c r="CY576" s="113"/>
    </row>
    <row r="577" spans="24:103" s="64" customFormat="1" ht="14" x14ac:dyDescent="0.15">
      <c r="X577" s="63"/>
      <c r="Y577" s="112"/>
      <c r="Z577" s="112"/>
      <c r="AA577" s="112"/>
      <c r="AB577" s="112"/>
      <c r="AC577" s="112"/>
      <c r="AD577" s="112"/>
      <c r="AE577" s="112"/>
      <c r="AF577" s="112"/>
      <c r="AG577" s="112"/>
      <c r="AH577" s="112"/>
      <c r="AI577" s="112"/>
      <c r="AJ577" s="112"/>
      <c r="AK577" s="112"/>
      <c r="AL577" s="113"/>
      <c r="AM577" s="113"/>
      <c r="AN577" s="113"/>
      <c r="AO577" s="113"/>
      <c r="AP577" s="113"/>
      <c r="AQ577" s="113"/>
      <c r="AR577" s="113"/>
      <c r="AS577" s="113"/>
      <c r="AT577" s="113"/>
      <c r="AU577" s="113"/>
      <c r="AV577" s="113"/>
      <c r="AW577" s="113"/>
      <c r="AX577" s="113"/>
      <c r="AY577" s="113"/>
      <c r="AZ577" s="113"/>
      <c r="BA577" s="113"/>
      <c r="BB577" s="113"/>
      <c r="BC577" s="113"/>
      <c r="BD577" s="113"/>
      <c r="BE577" s="113"/>
      <c r="BF577" s="113"/>
      <c r="BG577" s="113"/>
      <c r="BH577" s="113"/>
      <c r="BI577" s="113"/>
      <c r="BJ577" s="113"/>
      <c r="BK577" s="113"/>
      <c r="BL577" s="113"/>
      <c r="BM577" s="113"/>
      <c r="BN577" s="113"/>
      <c r="BO577" s="113"/>
      <c r="BP577" s="113"/>
      <c r="BQ577" s="113"/>
      <c r="BR577" s="113"/>
      <c r="BS577" s="113"/>
      <c r="BT577" s="113"/>
      <c r="BU577" s="113"/>
      <c r="BV577" s="113"/>
      <c r="BW577" s="113"/>
      <c r="BX577" s="113"/>
      <c r="BY577" s="113"/>
      <c r="BZ577" s="113"/>
      <c r="CA577" s="113"/>
      <c r="CB577" s="113"/>
      <c r="CC577" s="113"/>
      <c r="CD577" s="113"/>
      <c r="CE577" s="113"/>
      <c r="CF577" s="113"/>
      <c r="CG577" s="113"/>
      <c r="CH577" s="113"/>
      <c r="CI577" s="113"/>
      <c r="CJ577" s="113"/>
      <c r="CK577" s="113"/>
      <c r="CL577" s="113"/>
      <c r="CM577" s="113"/>
      <c r="CN577" s="113"/>
      <c r="CO577" s="113"/>
      <c r="CP577" s="113"/>
      <c r="CQ577" s="113"/>
      <c r="CR577" s="113"/>
      <c r="CS577" s="113"/>
      <c r="CT577" s="113"/>
      <c r="CU577" s="113"/>
      <c r="CV577" s="113"/>
      <c r="CW577" s="113"/>
      <c r="CX577" s="113"/>
      <c r="CY577" s="113"/>
    </row>
    <row r="578" spans="24:103" s="64" customFormat="1" ht="14" x14ac:dyDescent="0.15">
      <c r="X578" s="63"/>
      <c r="Y578" s="112"/>
      <c r="Z578" s="112"/>
      <c r="AA578" s="112"/>
      <c r="AB578" s="112"/>
      <c r="AC578" s="112"/>
      <c r="AD578" s="112"/>
      <c r="AE578" s="112"/>
      <c r="AF578" s="112"/>
      <c r="AG578" s="112"/>
      <c r="AH578" s="112"/>
      <c r="AI578" s="112"/>
      <c r="AJ578" s="112"/>
      <c r="AK578" s="112"/>
      <c r="AL578" s="113"/>
      <c r="AM578" s="113"/>
      <c r="AN578" s="113"/>
      <c r="AO578" s="113"/>
      <c r="AP578" s="113"/>
      <c r="AQ578" s="113"/>
      <c r="AR578" s="113"/>
      <c r="AS578" s="113"/>
      <c r="AT578" s="113"/>
      <c r="AU578" s="113"/>
      <c r="AV578" s="113"/>
      <c r="AW578" s="113"/>
      <c r="AX578" s="113"/>
      <c r="AY578" s="113"/>
      <c r="AZ578" s="113"/>
      <c r="BA578" s="113"/>
      <c r="BB578" s="113"/>
      <c r="BC578" s="113"/>
      <c r="BD578" s="113"/>
      <c r="BE578" s="113"/>
      <c r="BF578" s="113"/>
      <c r="BG578" s="113"/>
      <c r="BH578" s="113"/>
      <c r="BI578" s="113"/>
      <c r="BJ578" s="113"/>
      <c r="BK578" s="113"/>
      <c r="BL578" s="113"/>
      <c r="BM578" s="113"/>
      <c r="BN578" s="113"/>
      <c r="BO578" s="113"/>
      <c r="BP578" s="113"/>
      <c r="BQ578" s="113"/>
      <c r="BR578" s="113"/>
      <c r="BS578" s="113"/>
      <c r="BT578" s="113"/>
      <c r="BU578" s="113"/>
      <c r="BV578" s="113"/>
      <c r="BW578" s="113"/>
      <c r="BX578" s="113"/>
      <c r="BY578" s="113"/>
      <c r="BZ578" s="113"/>
      <c r="CA578" s="113"/>
      <c r="CB578" s="113"/>
      <c r="CC578" s="113"/>
      <c r="CD578" s="113"/>
      <c r="CE578" s="113"/>
      <c r="CF578" s="113"/>
      <c r="CG578" s="113"/>
      <c r="CH578" s="113"/>
      <c r="CI578" s="113"/>
      <c r="CJ578" s="113"/>
      <c r="CK578" s="113"/>
      <c r="CL578" s="113"/>
      <c r="CM578" s="113"/>
      <c r="CN578" s="113"/>
      <c r="CO578" s="113"/>
      <c r="CP578" s="113"/>
      <c r="CQ578" s="113"/>
      <c r="CR578" s="113"/>
      <c r="CS578" s="113"/>
      <c r="CT578" s="113"/>
      <c r="CU578" s="113"/>
      <c r="CV578" s="113"/>
      <c r="CW578" s="113"/>
      <c r="CX578" s="113"/>
      <c r="CY578" s="113"/>
    </row>
    <row r="579" spans="24:103" s="64" customFormat="1" ht="14" x14ac:dyDescent="0.15">
      <c r="X579" s="63"/>
      <c r="Y579" s="112"/>
      <c r="Z579" s="112"/>
      <c r="AA579" s="112"/>
      <c r="AB579" s="112"/>
      <c r="AC579" s="112"/>
      <c r="AD579" s="112"/>
      <c r="AE579" s="112"/>
      <c r="AF579" s="112"/>
      <c r="AG579" s="112"/>
      <c r="AH579" s="112"/>
      <c r="AI579" s="112"/>
      <c r="AJ579" s="112"/>
      <c r="AK579" s="112"/>
      <c r="AL579" s="113"/>
      <c r="AM579" s="113"/>
      <c r="AN579" s="113"/>
      <c r="AO579" s="113"/>
      <c r="AP579" s="113"/>
      <c r="AQ579" s="113"/>
      <c r="AR579" s="113"/>
      <c r="AS579" s="113"/>
      <c r="AT579" s="113"/>
      <c r="AU579" s="113"/>
      <c r="AV579" s="113"/>
      <c r="AW579" s="113"/>
      <c r="AX579" s="113"/>
      <c r="AY579" s="113"/>
      <c r="AZ579" s="113"/>
      <c r="BA579" s="113"/>
      <c r="BB579" s="113"/>
      <c r="BC579" s="113"/>
      <c r="BD579" s="113"/>
      <c r="BE579" s="113"/>
      <c r="BF579" s="113"/>
      <c r="BG579" s="113"/>
      <c r="BH579" s="113"/>
      <c r="BI579" s="113"/>
      <c r="BJ579" s="113"/>
      <c r="BK579" s="113"/>
      <c r="BL579" s="113"/>
      <c r="BM579" s="113"/>
      <c r="BN579" s="113"/>
      <c r="BO579" s="113"/>
      <c r="BP579" s="113"/>
      <c r="BQ579" s="113"/>
      <c r="BR579" s="113"/>
      <c r="BS579" s="113"/>
      <c r="BT579" s="113"/>
      <c r="BU579" s="113"/>
      <c r="BV579" s="113"/>
      <c r="BW579" s="113"/>
      <c r="BX579" s="113"/>
      <c r="BY579" s="113"/>
      <c r="BZ579" s="113"/>
      <c r="CA579" s="113"/>
      <c r="CB579" s="113"/>
      <c r="CC579" s="113"/>
      <c r="CD579" s="113"/>
      <c r="CE579" s="113"/>
      <c r="CF579" s="113"/>
      <c r="CG579" s="113"/>
      <c r="CH579" s="113"/>
      <c r="CI579" s="113"/>
      <c r="CJ579" s="113"/>
      <c r="CK579" s="113"/>
      <c r="CL579" s="113"/>
      <c r="CM579" s="113"/>
      <c r="CN579" s="113"/>
      <c r="CO579" s="113"/>
      <c r="CP579" s="113"/>
      <c r="CQ579" s="113"/>
      <c r="CR579" s="113"/>
      <c r="CS579" s="113"/>
      <c r="CT579" s="113"/>
      <c r="CU579" s="113"/>
      <c r="CV579" s="113"/>
      <c r="CW579" s="113"/>
      <c r="CX579" s="113"/>
      <c r="CY579" s="113"/>
    </row>
    <row r="580" spans="24:103" s="64" customFormat="1" ht="14" x14ac:dyDescent="0.15">
      <c r="X580" s="63"/>
      <c r="Y580" s="112"/>
      <c r="Z580" s="112"/>
      <c r="AA580" s="112"/>
      <c r="AB580" s="112"/>
      <c r="AC580" s="112"/>
      <c r="AD580" s="112"/>
      <c r="AE580" s="112"/>
      <c r="AF580" s="112"/>
      <c r="AG580" s="112"/>
      <c r="AH580" s="112"/>
      <c r="AI580" s="112"/>
      <c r="AJ580" s="112"/>
      <c r="AK580" s="112"/>
      <c r="AL580" s="113"/>
      <c r="AM580" s="113"/>
      <c r="AN580" s="113"/>
      <c r="AO580" s="113"/>
      <c r="AP580" s="113"/>
      <c r="AQ580" s="113"/>
      <c r="AR580" s="113"/>
      <c r="AS580" s="113"/>
      <c r="AT580" s="113"/>
      <c r="AU580" s="113"/>
      <c r="AV580" s="113"/>
      <c r="AW580" s="113"/>
      <c r="AX580" s="113"/>
      <c r="AY580" s="113"/>
      <c r="AZ580" s="113"/>
      <c r="BA580" s="113"/>
      <c r="BB580" s="113"/>
      <c r="BC580" s="113"/>
      <c r="BD580" s="113"/>
      <c r="BE580" s="113"/>
      <c r="BF580" s="113"/>
      <c r="BG580" s="113"/>
      <c r="BH580" s="113"/>
      <c r="BI580" s="113"/>
      <c r="BJ580" s="113"/>
      <c r="BK580" s="113"/>
      <c r="BL580" s="113"/>
      <c r="BM580" s="113"/>
      <c r="BN580" s="113"/>
      <c r="BO580" s="113"/>
      <c r="BP580" s="113"/>
      <c r="BQ580" s="113"/>
      <c r="BR580" s="113"/>
      <c r="BS580" s="113"/>
      <c r="BT580" s="113"/>
      <c r="BU580" s="113"/>
      <c r="BV580" s="113"/>
      <c r="BW580" s="113"/>
      <c r="BX580" s="113"/>
      <c r="BY580" s="113"/>
      <c r="BZ580" s="113"/>
      <c r="CA580" s="113"/>
      <c r="CB580" s="113"/>
      <c r="CC580" s="113"/>
      <c r="CD580" s="113"/>
      <c r="CE580" s="113"/>
      <c r="CF580" s="113"/>
      <c r="CG580" s="113"/>
      <c r="CH580" s="113"/>
      <c r="CI580" s="113"/>
      <c r="CJ580" s="113"/>
      <c r="CK580" s="113"/>
      <c r="CL580" s="113"/>
      <c r="CM580" s="113"/>
      <c r="CN580" s="113"/>
      <c r="CO580" s="113"/>
      <c r="CP580" s="113"/>
      <c r="CQ580" s="113"/>
      <c r="CR580" s="113"/>
      <c r="CS580" s="113"/>
      <c r="CT580" s="113"/>
      <c r="CU580" s="113"/>
      <c r="CV580" s="113"/>
      <c r="CW580" s="113"/>
      <c r="CX580" s="113"/>
      <c r="CY580" s="113"/>
    </row>
    <row r="581" spans="24:103" s="64" customFormat="1" ht="14" x14ac:dyDescent="0.15">
      <c r="X581" s="63"/>
      <c r="Y581" s="112"/>
      <c r="Z581" s="112"/>
      <c r="AA581" s="112"/>
      <c r="AB581" s="112"/>
      <c r="AC581" s="112"/>
      <c r="AD581" s="112"/>
      <c r="AE581" s="112"/>
      <c r="AF581" s="112"/>
      <c r="AG581" s="112"/>
      <c r="AH581" s="112"/>
      <c r="AI581" s="112"/>
      <c r="AJ581" s="112"/>
      <c r="AK581" s="112"/>
      <c r="AL581" s="113"/>
      <c r="AM581" s="113"/>
      <c r="AN581" s="113"/>
      <c r="AO581" s="113"/>
      <c r="AP581" s="113"/>
      <c r="AQ581" s="113"/>
      <c r="AR581" s="113"/>
      <c r="AS581" s="113"/>
      <c r="AT581" s="113"/>
      <c r="AU581" s="113"/>
      <c r="AV581" s="113"/>
      <c r="AW581" s="113"/>
      <c r="AX581" s="113"/>
      <c r="AY581" s="113"/>
      <c r="AZ581" s="113"/>
      <c r="BA581" s="113"/>
      <c r="BB581" s="113"/>
      <c r="BC581" s="113"/>
      <c r="BD581" s="113"/>
      <c r="BE581" s="113"/>
      <c r="BF581" s="113"/>
      <c r="BG581" s="113"/>
      <c r="BH581" s="113"/>
      <c r="BI581" s="113"/>
      <c r="BJ581" s="113"/>
      <c r="BK581" s="113"/>
      <c r="BL581" s="113"/>
      <c r="BM581" s="113"/>
      <c r="BN581" s="113"/>
      <c r="BO581" s="113"/>
      <c r="BP581" s="113"/>
      <c r="BQ581" s="113"/>
      <c r="BR581" s="113"/>
      <c r="BS581" s="113"/>
      <c r="BT581" s="113"/>
      <c r="BU581" s="113"/>
      <c r="BV581" s="113"/>
      <c r="BW581" s="113"/>
      <c r="BX581" s="113"/>
      <c r="BY581" s="113"/>
      <c r="BZ581" s="113"/>
      <c r="CA581" s="113"/>
      <c r="CB581" s="113"/>
      <c r="CC581" s="113"/>
      <c r="CD581" s="113"/>
      <c r="CE581" s="113"/>
      <c r="CF581" s="113"/>
      <c r="CG581" s="113"/>
      <c r="CH581" s="113"/>
      <c r="CI581" s="113"/>
      <c r="CJ581" s="113"/>
      <c r="CK581" s="113"/>
      <c r="CL581" s="113"/>
      <c r="CM581" s="113"/>
      <c r="CN581" s="113"/>
      <c r="CO581" s="113"/>
      <c r="CP581" s="113"/>
      <c r="CQ581" s="113"/>
      <c r="CR581" s="113"/>
      <c r="CS581" s="113"/>
      <c r="CT581" s="113"/>
      <c r="CU581" s="113"/>
      <c r="CV581" s="113"/>
      <c r="CW581" s="113"/>
      <c r="CX581" s="113"/>
      <c r="CY581" s="113"/>
    </row>
    <row r="582" spans="24:103" s="64" customFormat="1" ht="14" x14ac:dyDescent="0.15">
      <c r="X582" s="63"/>
      <c r="Y582" s="112"/>
      <c r="Z582" s="112"/>
      <c r="AA582" s="112"/>
      <c r="AB582" s="112"/>
      <c r="AC582" s="112"/>
      <c r="AD582" s="112"/>
      <c r="AE582" s="112"/>
      <c r="AF582" s="112"/>
      <c r="AG582" s="112"/>
      <c r="AH582" s="112"/>
      <c r="AI582" s="112"/>
      <c r="AJ582" s="112"/>
      <c r="AK582" s="112"/>
      <c r="AL582" s="113"/>
      <c r="AM582" s="113"/>
      <c r="AN582" s="113"/>
      <c r="AO582" s="113"/>
      <c r="AP582" s="113"/>
      <c r="AQ582" s="113"/>
      <c r="AR582" s="113"/>
      <c r="AS582" s="113"/>
      <c r="AT582" s="113"/>
      <c r="AU582" s="113"/>
      <c r="AV582" s="113"/>
      <c r="AW582" s="113"/>
      <c r="AX582" s="113"/>
      <c r="AY582" s="113"/>
      <c r="AZ582" s="113"/>
      <c r="BA582" s="113"/>
      <c r="BB582" s="113"/>
      <c r="BC582" s="113"/>
      <c r="BD582" s="113"/>
      <c r="BE582" s="113"/>
      <c r="BF582" s="113"/>
      <c r="BG582" s="113"/>
      <c r="BH582" s="113"/>
      <c r="BI582" s="113"/>
      <c r="BJ582" s="113"/>
      <c r="BK582" s="113"/>
      <c r="BL582" s="113"/>
      <c r="BM582" s="113"/>
      <c r="BN582" s="113"/>
      <c r="BO582" s="113"/>
      <c r="BP582" s="113"/>
      <c r="BQ582" s="113"/>
      <c r="BR582" s="113"/>
      <c r="BS582" s="113"/>
      <c r="BT582" s="113"/>
      <c r="BU582" s="113"/>
      <c r="BV582" s="113"/>
      <c r="BW582" s="113"/>
      <c r="BX582" s="113"/>
      <c r="BY582" s="113"/>
      <c r="BZ582" s="113"/>
      <c r="CA582" s="113"/>
      <c r="CB582" s="113"/>
      <c r="CC582" s="113"/>
      <c r="CD582" s="113"/>
      <c r="CE582" s="113"/>
      <c r="CF582" s="113"/>
      <c r="CG582" s="113"/>
      <c r="CH582" s="113"/>
      <c r="CI582" s="113"/>
      <c r="CJ582" s="113"/>
      <c r="CK582" s="113"/>
      <c r="CL582" s="113"/>
      <c r="CM582" s="113"/>
      <c r="CN582" s="113"/>
      <c r="CO582" s="113"/>
      <c r="CP582" s="113"/>
      <c r="CQ582" s="113"/>
      <c r="CR582" s="113"/>
      <c r="CS582" s="113"/>
      <c r="CT582" s="113"/>
      <c r="CU582" s="113"/>
      <c r="CV582" s="113"/>
      <c r="CW582" s="113"/>
      <c r="CX582" s="113"/>
      <c r="CY582" s="113"/>
    </row>
    <row r="583" spans="24:103" s="64" customFormat="1" ht="14" x14ac:dyDescent="0.15">
      <c r="X583" s="63"/>
      <c r="Y583" s="112"/>
      <c r="Z583" s="112"/>
      <c r="AA583" s="112"/>
      <c r="AB583" s="112"/>
      <c r="AC583" s="112"/>
      <c r="AD583" s="112"/>
      <c r="AE583" s="112"/>
      <c r="AF583" s="112"/>
      <c r="AG583" s="112"/>
      <c r="AH583" s="112"/>
      <c r="AI583" s="112"/>
      <c r="AJ583" s="112"/>
      <c r="AK583" s="112"/>
      <c r="AL583" s="113"/>
      <c r="AM583" s="113"/>
      <c r="AN583" s="113"/>
      <c r="AO583" s="113"/>
      <c r="AP583" s="113"/>
      <c r="AQ583" s="113"/>
      <c r="AR583" s="113"/>
      <c r="AS583" s="113"/>
      <c r="AT583" s="113"/>
      <c r="AU583" s="113"/>
      <c r="AV583" s="113"/>
      <c r="AW583" s="113"/>
      <c r="AX583" s="113"/>
      <c r="AY583" s="113"/>
      <c r="AZ583" s="113"/>
      <c r="BA583" s="113"/>
      <c r="BB583" s="113"/>
      <c r="BC583" s="113"/>
      <c r="BD583" s="113"/>
      <c r="BE583" s="113"/>
      <c r="BF583" s="113"/>
      <c r="BG583" s="113"/>
      <c r="BH583" s="113"/>
      <c r="BI583" s="113"/>
      <c r="BJ583" s="113"/>
      <c r="BK583" s="113"/>
      <c r="BL583" s="113"/>
      <c r="BM583" s="113"/>
      <c r="BN583" s="113"/>
      <c r="BO583" s="113"/>
      <c r="BP583" s="113"/>
      <c r="BQ583" s="113"/>
      <c r="BR583" s="113"/>
      <c r="BS583" s="113"/>
      <c r="BT583" s="113"/>
      <c r="BU583" s="113"/>
      <c r="BV583" s="113"/>
      <c r="BW583" s="113"/>
      <c r="BX583" s="113"/>
      <c r="BY583" s="113"/>
      <c r="BZ583" s="113"/>
      <c r="CA583" s="113"/>
      <c r="CB583" s="113"/>
      <c r="CC583" s="113"/>
      <c r="CD583" s="113"/>
      <c r="CE583" s="113"/>
      <c r="CF583" s="113"/>
      <c r="CG583" s="113"/>
      <c r="CH583" s="113"/>
      <c r="CI583" s="113"/>
      <c r="CJ583" s="113"/>
      <c r="CK583" s="113"/>
      <c r="CL583" s="113"/>
      <c r="CM583" s="113"/>
      <c r="CN583" s="113"/>
      <c r="CO583" s="113"/>
      <c r="CP583" s="113"/>
      <c r="CQ583" s="113"/>
      <c r="CR583" s="113"/>
      <c r="CS583" s="113"/>
      <c r="CT583" s="113"/>
      <c r="CU583" s="113"/>
      <c r="CV583" s="113"/>
      <c r="CW583" s="113"/>
      <c r="CX583" s="113"/>
      <c r="CY583" s="113"/>
    </row>
    <row r="584" spans="24:103" s="64" customFormat="1" ht="14" x14ac:dyDescent="0.15">
      <c r="X584" s="63"/>
      <c r="Y584" s="112"/>
      <c r="Z584" s="112"/>
      <c r="AA584" s="112"/>
      <c r="AB584" s="112"/>
      <c r="AC584" s="112"/>
      <c r="AD584" s="112"/>
      <c r="AE584" s="112"/>
      <c r="AF584" s="112"/>
      <c r="AG584" s="112"/>
      <c r="AH584" s="112"/>
      <c r="AI584" s="112"/>
      <c r="AJ584" s="112"/>
      <c r="AK584" s="112"/>
      <c r="AL584" s="113"/>
      <c r="AM584" s="113"/>
      <c r="AN584" s="113"/>
      <c r="AO584" s="113"/>
      <c r="AP584" s="113"/>
      <c r="AQ584" s="113"/>
      <c r="AR584" s="113"/>
      <c r="AS584" s="113"/>
      <c r="AT584" s="113"/>
      <c r="AU584" s="113"/>
      <c r="AV584" s="113"/>
      <c r="AW584" s="113"/>
      <c r="AX584" s="113"/>
      <c r="AY584" s="113"/>
      <c r="AZ584" s="113"/>
      <c r="BA584" s="113"/>
      <c r="BB584" s="113"/>
      <c r="BC584" s="113"/>
      <c r="BD584" s="113"/>
      <c r="BE584" s="113"/>
      <c r="BF584" s="113"/>
      <c r="BG584" s="113"/>
      <c r="BH584" s="113"/>
      <c r="BI584" s="113"/>
      <c r="BJ584" s="113"/>
      <c r="BK584" s="113"/>
      <c r="BL584" s="113"/>
      <c r="BM584" s="113"/>
      <c r="BN584" s="113"/>
      <c r="BO584" s="113"/>
      <c r="BP584" s="113"/>
      <c r="BQ584" s="113"/>
      <c r="BR584" s="113"/>
      <c r="BS584" s="113"/>
      <c r="BT584" s="113"/>
      <c r="BU584" s="113"/>
      <c r="BV584" s="113"/>
      <c r="BW584" s="113"/>
      <c r="BX584" s="113"/>
      <c r="BY584" s="113"/>
      <c r="BZ584" s="113"/>
      <c r="CA584" s="113"/>
      <c r="CB584" s="113"/>
      <c r="CC584" s="113"/>
      <c r="CD584" s="113"/>
      <c r="CE584" s="113"/>
      <c r="CF584" s="113"/>
      <c r="CG584" s="113"/>
      <c r="CH584" s="113"/>
      <c r="CI584" s="113"/>
      <c r="CJ584" s="113"/>
      <c r="CK584" s="113"/>
      <c r="CL584" s="113"/>
      <c r="CM584" s="113"/>
      <c r="CN584" s="113"/>
      <c r="CO584" s="113"/>
      <c r="CP584" s="113"/>
      <c r="CQ584" s="113"/>
      <c r="CR584" s="113"/>
      <c r="CS584" s="113"/>
      <c r="CT584" s="113"/>
      <c r="CU584" s="113"/>
      <c r="CV584" s="113"/>
      <c r="CW584" s="113"/>
      <c r="CX584" s="113"/>
      <c r="CY584" s="113"/>
    </row>
    <row r="585" spans="24:103" s="64" customFormat="1" ht="14" x14ac:dyDescent="0.15">
      <c r="X585" s="63"/>
      <c r="Y585" s="112"/>
      <c r="Z585" s="112"/>
      <c r="AA585" s="112"/>
      <c r="AB585" s="112"/>
      <c r="AC585" s="112"/>
      <c r="AD585" s="112"/>
      <c r="AE585" s="112"/>
      <c r="AF585" s="112"/>
      <c r="AG585" s="112"/>
      <c r="AH585" s="112"/>
      <c r="AI585" s="112"/>
      <c r="AJ585" s="112"/>
      <c r="AK585" s="112"/>
      <c r="AL585" s="113"/>
      <c r="AM585" s="113"/>
      <c r="AN585" s="113"/>
      <c r="AO585" s="113"/>
      <c r="AP585" s="113"/>
      <c r="AQ585" s="113"/>
      <c r="AR585" s="113"/>
      <c r="AS585" s="113"/>
      <c r="AT585" s="113"/>
      <c r="AU585" s="113"/>
      <c r="AV585" s="113"/>
      <c r="AW585" s="113"/>
      <c r="AX585" s="113"/>
      <c r="AY585" s="113"/>
      <c r="AZ585" s="113"/>
      <c r="BA585" s="113"/>
      <c r="BB585" s="113"/>
      <c r="BC585" s="113"/>
      <c r="BD585" s="113"/>
      <c r="BE585" s="113"/>
      <c r="BF585" s="113"/>
      <c r="BG585" s="113"/>
      <c r="BH585" s="113"/>
      <c r="BI585" s="113"/>
      <c r="BJ585" s="113"/>
      <c r="BK585" s="113"/>
      <c r="BL585" s="113"/>
      <c r="BM585" s="113"/>
      <c r="BN585" s="113"/>
      <c r="BO585" s="113"/>
      <c r="BP585" s="113"/>
      <c r="BQ585" s="113"/>
      <c r="BR585" s="113"/>
      <c r="BS585" s="113"/>
      <c r="BT585" s="113"/>
      <c r="BU585" s="113"/>
      <c r="BV585" s="113"/>
      <c r="BW585" s="113"/>
      <c r="BX585" s="113"/>
      <c r="BY585" s="113"/>
      <c r="BZ585" s="113"/>
      <c r="CA585" s="113"/>
      <c r="CB585" s="113"/>
      <c r="CC585" s="113"/>
      <c r="CD585" s="113"/>
      <c r="CE585" s="113"/>
      <c r="CF585" s="113"/>
      <c r="CG585" s="113"/>
      <c r="CH585" s="113"/>
      <c r="CI585" s="113"/>
      <c r="CJ585" s="113"/>
      <c r="CK585" s="113"/>
      <c r="CL585" s="113"/>
      <c r="CM585" s="113"/>
      <c r="CN585" s="113"/>
      <c r="CO585" s="113"/>
      <c r="CP585" s="113"/>
      <c r="CQ585" s="113"/>
      <c r="CR585" s="113"/>
      <c r="CS585" s="113"/>
      <c r="CT585" s="113"/>
      <c r="CU585" s="113"/>
      <c r="CV585" s="113"/>
      <c r="CW585" s="113"/>
      <c r="CX585" s="113"/>
      <c r="CY585" s="113"/>
    </row>
    <row r="586" spans="24:103" s="64" customFormat="1" ht="14" x14ac:dyDescent="0.15">
      <c r="X586" s="63"/>
      <c r="Y586" s="112"/>
      <c r="Z586" s="112"/>
      <c r="AA586" s="112"/>
      <c r="AB586" s="112"/>
      <c r="AC586" s="112"/>
      <c r="AD586" s="112"/>
      <c r="AE586" s="112"/>
      <c r="AF586" s="112"/>
      <c r="AG586" s="112"/>
      <c r="AH586" s="112"/>
      <c r="AI586" s="112"/>
      <c r="AJ586" s="112"/>
      <c r="AK586" s="112"/>
      <c r="AL586" s="113"/>
      <c r="AM586" s="113"/>
      <c r="AN586" s="113"/>
      <c r="AO586" s="113"/>
      <c r="AP586" s="113"/>
      <c r="AQ586" s="113"/>
      <c r="AR586" s="113"/>
      <c r="AS586" s="113"/>
      <c r="AT586" s="113"/>
      <c r="AU586" s="113"/>
      <c r="AV586" s="113"/>
      <c r="AW586" s="113"/>
      <c r="AX586" s="113"/>
      <c r="AY586" s="113"/>
      <c r="AZ586" s="113"/>
      <c r="BA586" s="113"/>
      <c r="BB586" s="113"/>
      <c r="BC586" s="113"/>
      <c r="BD586" s="113"/>
      <c r="BE586" s="113"/>
      <c r="BF586" s="113"/>
      <c r="BG586" s="113"/>
      <c r="BH586" s="113"/>
      <c r="BI586" s="113"/>
      <c r="BJ586" s="113"/>
      <c r="BK586" s="113"/>
      <c r="BL586" s="113"/>
      <c r="BM586" s="113"/>
      <c r="BN586" s="113"/>
      <c r="BO586" s="113"/>
      <c r="BP586" s="113"/>
      <c r="BQ586" s="113"/>
      <c r="BR586" s="113"/>
      <c r="BS586" s="113"/>
      <c r="BT586" s="113"/>
      <c r="BU586" s="113"/>
      <c r="BV586" s="113"/>
      <c r="BW586" s="113"/>
      <c r="BX586" s="113"/>
      <c r="BY586" s="113"/>
      <c r="BZ586" s="113"/>
      <c r="CA586" s="113"/>
      <c r="CB586" s="113"/>
      <c r="CC586" s="113"/>
      <c r="CD586" s="113"/>
      <c r="CE586" s="113"/>
      <c r="CF586" s="113"/>
      <c r="CG586" s="113"/>
      <c r="CH586" s="113"/>
      <c r="CI586" s="113"/>
      <c r="CJ586" s="113"/>
      <c r="CK586" s="113"/>
      <c r="CL586" s="113"/>
      <c r="CM586" s="113"/>
      <c r="CN586" s="113"/>
      <c r="CO586" s="113"/>
      <c r="CP586" s="113"/>
      <c r="CQ586" s="113"/>
      <c r="CR586" s="113"/>
      <c r="CS586" s="113"/>
      <c r="CT586" s="113"/>
      <c r="CU586" s="113"/>
      <c r="CV586" s="113"/>
      <c r="CW586" s="113"/>
      <c r="CX586" s="113"/>
      <c r="CY586" s="113"/>
    </row>
    <row r="587" spans="24:103" s="64" customFormat="1" ht="14" x14ac:dyDescent="0.15">
      <c r="X587" s="63"/>
      <c r="Y587" s="112"/>
      <c r="Z587" s="112"/>
      <c r="AA587" s="112"/>
      <c r="AB587" s="112"/>
      <c r="AC587" s="112"/>
      <c r="AD587" s="112"/>
      <c r="AE587" s="112"/>
      <c r="AF587" s="112"/>
      <c r="AG587" s="112"/>
      <c r="AH587" s="112"/>
      <c r="AI587" s="112"/>
      <c r="AJ587" s="112"/>
      <c r="AK587" s="112"/>
      <c r="AL587" s="113"/>
      <c r="AM587" s="113"/>
      <c r="AN587" s="113"/>
      <c r="AO587" s="113"/>
      <c r="AP587" s="113"/>
      <c r="AQ587" s="113"/>
      <c r="AR587" s="113"/>
      <c r="AS587" s="113"/>
      <c r="AT587" s="113"/>
      <c r="AU587" s="113"/>
      <c r="AV587" s="113"/>
      <c r="AW587" s="113"/>
      <c r="AX587" s="113"/>
      <c r="AY587" s="113"/>
      <c r="AZ587" s="113"/>
      <c r="BA587" s="113"/>
      <c r="BB587" s="113"/>
      <c r="BC587" s="113"/>
      <c r="BD587" s="113"/>
      <c r="BE587" s="113"/>
      <c r="BF587" s="113"/>
      <c r="BG587" s="113"/>
      <c r="BH587" s="113"/>
      <c r="BI587" s="113"/>
      <c r="BJ587" s="113"/>
      <c r="BK587" s="113"/>
      <c r="BL587" s="113"/>
      <c r="BM587" s="113"/>
      <c r="BN587" s="113"/>
      <c r="BO587" s="113"/>
      <c r="BP587" s="113"/>
      <c r="BQ587" s="113"/>
      <c r="BR587" s="113"/>
      <c r="BS587" s="113"/>
      <c r="BT587" s="113"/>
      <c r="BU587" s="113"/>
      <c r="BV587" s="113"/>
      <c r="BW587" s="113"/>
      <c r="BX587" s="113"/>
      <c r="BY587" s="113"/>
      <c r="BZ587" s="113"/>
      <c r="CA587" s="113"/>
      <c r="CB587" s="113"/>
      <c r="CC587" s="113"/>
      <c r="CD587" s="113"/>
      <c r="CE587" s="113"/>
      <c r="CF587" s="113"/>
      <c r="CG587" s="113"/>
      <c r="CH587" s="113"/>
      <c r="CI587" s="113"/>
      <c r="CJ587" s="113"/>
      <c r="CK587" s="113"/>
      <c r="CL587" s="113"/>
      <c r="CM587" s="113"/>
      <c r="CN587" s="113"/>
      <c r="CO587" s="113"/>
      <c r="CP587" s="113"/>
      <c r="CQ587" s="113"/>
      <c r="CR587" s="113"/>
      <c r="CS587" s="113"/>
      <c r="CT587" s="113"/>
      <c r="CU587" s="113"/>
      <c r="CV587" s="113"/>
      <c r="CW587" s="113"/>
      <c r="CX587" s="113"/>
      <c r="CY587" s="113"/>
    </row>
    <row r="588" spans="24:103" s="64" customFormat="1" ht="14" x14ac:dyDescent="0.15">
      <c r="X588" s="63"/>
      <c r="Y588" s="112"/>
      <c r="Z588" s="112"/>
      <c r="AA588" s="112"/>
      <c r="AB588" s="112"/>
      <c r="AC588" s="112"/>
      <c r="AD588" s="112"/>
      <c r="AE588" s="112"/>
      <c r="AF588" s="112"/>
      <c r="AG588" s="112"/>
      <c r="AH588" s="112"/>
      <c r="AI588" s="112"/>
      <c r="AJ588" s="112"/>
      <c r="AK588" s="112"/>
      <c r="AL588" s="113"/>
      <c r="AM588" s="113"/>
      <c r="AN588" s="113"/>
      <c r="AO588" s="113"/>
      <c r="AP588" s="113"/>
      <c r="AQ588" s="113"/>
      <c r="AR588" s="113"/>
      <c r="AS588" s="113"/>
      <c r="AT588" s="113"/>
      <c r="AU588" s="113"/>
      <c r="AV588" s="113"/>
      <c r="AW588" s="113"/>
      <c r="AX588" s="113"/>
      <c r="AY588" s="113"/>
      <c r="AZ588" s="113"/>
      <c r="BA588" s="113"/>
      <c r="BB588" s="113"/>
      <c r="BC588" s="113"/>
      <c r="BD588" s="113"/>
      <c r="BE588" s="113"/>
      <c r="BF588" s="113"/>
      <c r="BG588" s="113"/>
      <c r="BH588" s="113"/>
      <c r="BI588" s="113"/>
      <c r="BJ588" s="113"/>
      <c r="BK588" s="113"/>
      <c r="BL588" s="113"/>
      <c r="BM588" s="113"/>
      <c r="BN588" s="113"/>
      <c r="BO588" s="113"/>
      <c r="BP588" s="113"/>
      <c r="BQ588" s="113"/>
      <c r="BR588" s="113"/>
      <c r="BS588" s="113"/>
      <c r="BT588" s="113"/>
      <c r="BU588" s="113"/>
      <c r="BV588" s="113"/>
      <c r="BW588" s="113"/>
      <c r="BX588" s="113"/>
      <c r="BY588" s="113"/>
      <c r="BZ588" s="113"/>
      <c r="CA588" s="113"/>
      <c r="CB588" s="113"/>
      <c r="CC588" s="113"/>
      <c r="CD588" s="113"/>
      <c r="CE588" s="113"/>
      <c r="CF588" s="113"/>
      <c r="CG588" s="113"/>
      <c r="CH588" s="113"/>
      <c r="CI588" s="113"/>
      <c r="CJ588" s="113"/>
      <c r="CK588" s="113"/>
      <c r="CL588" s="113"/>
      <c r="CM588" s="113"/>
      <c r="CN588" s="113"/>
      <c r="CO588" s="113"/>
      <c r="CP588" s="113"/>
      <c r="CQ588" s="113"/>
      <c r="CR588" s="113"/>
      <c r="CS588" s="113"/>
      <c r="CT588" s="113"/>
      <c r="CU588" s="113"/>
      <c r="CV588" s="113"/>
      <c r="CW588" s="113"/>
      <c r="CX588" s="113"/>
      <c r="CY588" s="113"/>
    </row>
    <row r="589" spans="24:103" s="64" customFormat="1" ht="14" x14ac:dyDescent="0.15">
      <c r="X589" s="63"/>
      <c r="Y589" s="112"/>
      <c r="Z589" s="112"/>
      <c r="AA589" s="112"/>
      <c r="AB589" s="112"/>
      <c r="AC589" s="112"/>
      <c r="AD589" s="112"/>
      <c r="AE589" s="112"/>
      <c r="AF589" s="112"/>
      <c r="AG589" s="112"/>
      <c r="AH589" s="112"/>
      <c r="AI589" s="112"/>
      <c r="AJ589" s="112"/>
      <c r="AK589" s="112"/>
      <c r="AL589" s="113"/>
      <c r="AM589" s="113"/>
      <c r="AN589" s="113"/>
      <c r="AO589" s="113"/>
      <c r="AP589" s="113"/>
      <c r="AQ589" s="113"/>
      <c r="AR589" s="113"/>
      <c r="AS589" s="113"/>
      <c r="AT589" s="113"/>
      <c r="AU589" s="113"/>
      <c r="AV589" s="113"/>
      <c r="AW589" s="113"/>
      <c r="AX589" s="113"/>
      <c r="AY589" s="113"/>
      <c r="AZ589" s="113"/>
      <c r="BA589" s="113"/>
      <c r="BB589" s="113"/>
      <c r="BC589" s="113"/>
      <c r="BD589" s="113"/>
      <c r="BE589" s="113"/>
      <c r="BF589" s="113"/>
      <c r="BG589" s="113"/>
      <c r="BH589" s="113"/>
      <c r="BI589" s="113"/>
      <c r="BJ589" s="113"/>
      <c r="BK589" s="113"/>
      <c r="BL589" s="113"/>
      <c r="BM589" s="113"/>
      <c r="BN589" s="113"/>
      <c r="BO589" s="113"/>
      <c r="BP589" s="113"/>
      <c r="BQ589" s="113"/>
      <c r="BR589" s="113"/>
      <c r="BS589" s="113"/>
      <c r="BT589" s="113"/>
      <c r="BU589" s="113"/>
      <c r="BV589" s="113"/>
      <c r="BW589" s="113"/>
      <c r="BX589" s="113"/>
      <c r="BY589" s="113"/>
      <c r="BZ589" s="113"/>
      <c r="CA589" s="113"/>
      <c r="CB589" s="113"/>
      <c r="CC589" s="113"/>
      <c r="CD589" s="113"/>
      <c r="CE589" s="113"/>
      <c r="CF589" s="113"/>
      <c r="CG589" s="113"/>
      <c r="CH589" s="113"/>
      <c r="CI589" s="113"/>
      <c r="CJ589" s="113"/>
      <c r="CK589" s="113"/>
      <c r="CL589" s="113"/>
      <c r="CM589" s="113"/>
      <c r="CN589" s="113"/>
      <c r="CO589" s="113"/>
      <c r="CP589" s="113"/>
      <c r="CQ589" s="113"/>
      <c r="CR589" s="113"/>
      <c r="CS589" s="113"/>
      <c r="CT589" s="113"/>
      <c r="CU589" s="113"/>
      <c r="CV589" s="113"/>
      <c r="CW589" s="113"/>
      <c r="CX589" s="113"/>
      <c r="CY589" s="113"/>
    </row>
    <row r="590" spans="24:103" s="64" customFormat="1" ht="14" x14ac:dyDescent="0.15">
      <c r="X590" s="63"/>
      <c r="Y590" s="112"/>
      <c r="Z590" s="112"/>
      <c r="AA590" s="112"/>
      <c r="AB590" s="112"/>
      <c r="AC590" s="112"/>
      <c r="AD590" s="112"/>
      <c r="AE590" s="112"/>
      <c r="AF590" s="112"/>
      <c r="AG590" s="112"/>
      <c r="AH590" s="112"/>
      <c r="AI590" s="112"/>
      <c r="AJ590" s="112"/>
      <c r="AK590" s="112"/>
      <c r="AL590" s="113"/>
      <c r="AM590" s="113"/>
      <c r="AN590" s="113"/>
      <c r="AO590" s="113"/>
      <c r="AP590" s="113"/>
      <c r="AQ590" s="113"/>
      <c r="AR590" s="113"/>
      <c r="AS590" s="113"/>
      <c r="AT590" s="113"/>
      <c r="AU590" s="113"/>
      <c r="AV590" s="113"/>
      <c r="AW590" s="113"/>
      <c r="AX590" s="113"/>
      <c r="AY590" s="113"/>
      <c r="AZ590" s="113"/>
      <c r="BA590" s="113"/>
      <c r="BB590" s="113"/>
      <c r="BC590" s="113"/>
      <c r="BD590" s="113"/>
      <c r="BE590" s="113"/>
      <c r="BF590" s="113"/>
      <c r="BG590" s="113"/>
      <c r="BH590" s="113"/>
      <c r="BI590" s="113"/>
      <c r="BJ590" s="113"/>
      <c r="BK590" s="113"/>
      <c r="BL590" s="113"/>
      <c r="BM590" s="113"/>
      <c r="BN590" s="113"/>
      <c r="BO590" s="113"/>
      <c r="BP590" s="113"/>
      <c r="BQ590" s="113"/>
      <c r="BR590" s="113"/>
      <c r="BS590" s="113"/>
      <c r="BT590" s="113"/>
      <c r="BU590" s="113"/>
      <c r="BV590" s="113"/>
      <c r="BW590" s="113"/>
      <c r="BX590" s="113"/>
      <c r="BY590" s="113"/>
      <c r="BZ590" s="113"/>
      <c r="CA590" s="113"/>
      <c r="CB590" s="113"/>
      <c r="CC590" s="113"/>
      <c r="CD590" s="113"/>
      <c r="CE590" s="113"/>
      <c r="CF590" s="113"/>
      <c r="CG590" s="113"/>
      <c r="CH590" s="113"/>
      <c r="CI590" s="113"/>
      <c r="CJ590" s="113"/>
      <c r="CK590" s="113"/>
      <c r="CL590" s="113"/>
      <c r="CM590" s="113"/>
      <c r="CN590" s="113"/>
      <c r="CO590" s="113"/>
      <c r="CP590" s="113"/>
      <c r="CQ590" s="113"/>
      <c r="CR590" s="113"/>
      <c r="CS590" s="113"/>
      <c r="CT590" s="113"/>
      <c r="CU590" s="113"/>
      <c r="CV590" s="113"/>
      <c r="CW590" s="113"/>
      <c r="CX590" s="113"/>
      <c r="CY590" s="113"/>
    </row>
    <row r="591" spans="24:103" s="64" customFormat="1" ht="14" x14ac:dyDescent="0.15">
      <c r="X591" s="63"/>
      <c r="Y591" s="112"/>
      <c r="Z591" s="112"/>
      <c r="AA591" s="112"/>
      <c r="AB591" s="112"/>
      <c r="AC591" s="112"/>
      <c r="AD591" s="112"/>
      <c r="AE591" s="112"/>
      <c r="AF591" s="112"/>
      <c r="AG591" s="112"/>
      <c r="AH591" s="112"/>
      <c r="AI591" s="112"/>
      <c r="AJ591" s="112"/>
      <c r="AK591" s="112"/>
      <c r="AL591" s="113"/>
      <c r="AM591" s="113"/>
      <c r="AN591" s="113"/>
      <c r="AO591" s="113"/>
      <c r="AP591" s="113"/>
      <c r="AQ591" s="113"/>
      <c r="AR591" s="113"/>
      <c r="AS591" s="113"/>
      <c r="AT591" s="113"/>
      <c r="AU591" s="113"/>
      <c r="AV591" s="113"/>
      <c r="AW591" s="113"/>
      <c r="AX591" s="113"/>
      <c r="AY591" s="113"/>
      <c r="AZ591" s="113"/>
      <c r="BA591" s="113"/>
      <c r="BB591" s="113"/>
      <c r="BC591" s="113"/>
      <c r="BD591" s="113"/>
      <c r="BE591" s="113"/>
      <c r="BF591" s="113"/>
      <c r="BG591" s="113"/>
      <c r="BH591" s="113"/>
      <c r="BI591" s="113"/>
      <c r="BJ591" s="113"/>
      <c r="BK591" s="113"/>
      <c r="BL591" s="113"/>
      <c r="BM591" s="113"/>
      <c r="BN591" s="113"/>
      <c r="BO591" s="113"/>
      <c r="BP591" s="113"/>
      <c r="BQ591" s="113"/>
      <c r="BR591" s="113"/>
      <c r="BS591" s="113"/>
      <c r="BT591" s="113"/>
      <c r="BU591" s="113"/>
      <c r="BV591" s="113"/>
      <c r="BW591" s="113"/>
      <c r="BX591" s="113"/>
      <c r="BY591" s="113"/>
      <c r="BZ591" s="113"/>
      <c r="CA591" s="113"/>
      <c r="CB591" s="113"/>
      <c r="CC591" s="113"/>
      <c r="CD591" s="113"/>
      <c r="CE591" s="113"/>
      <c r="CF591" s="113"/>
      <c r="CG591" s="113"/>
      <c r="CH591" s="113"/>
      <c r="CI591" s="113"/>
      <c r="CJ591" s="113"/>
      <c r="CK591" s="113"/>
      <c r="CL591" s="113"/>
      <c r="CM591" s="113"/>
      <c r="CN591" s="113"/>
      <c r="CO591" s="113"/>
      <c r="CP591" s="113"/>
      <c r="CQ591" s="113"/>
      <c r="CR591" s="113"/>
      <c r="CS591" s="113"/>
      <c r="CT591" s="113"/>
      <c r="CU591" s="113"/>
      <c r="CV591" s="113"/>
      <c r="CW591" s="113"/>
      <c r="CX591" s="113"/>
      <c r="CY591" s="113"/>
    </row>
    <row r="592" spans="24:103" s="64" customFormat="1" ht="14" x14ac:dyDescent="0.15">
      <c r="X592" s="63"/>
      <c r="Y592" s="112"/>
      <c r="Z592" s="112"/>
      <c r="AA592" s="112"/>
      <c r="AB592" s="112"/>
      <c r="AC592" s="112"/>
      <c r="AD592" s="112"/>
      <c r="AE592" s="112"/>
      <c r="AF592" s="112"/>
      <c r="AG592" s="112"/>
      <c r="AH592" s="112"/>
      <c r="AI592" s="112"/>
      <c r="AJ592" s="112"/>
      <c r="AK592" s="112"/>
      <c r="AL592" s="113"/>
      <c r="AM592" s="113"/>
      <c r="AN592" s="113"/>
      <c r="AO592" s="113"/>
      <c r="AP592" s="113"/>
      <c r="AQ592" s="113"/>
      <c r="AR592" s="113"/>
      <c r="AS592" s="113"/>
      <c r="AT592" s="113"/>
      <c r="AU592" s="113"/>
      <c r="AV592" s="113"/>
      <c r="AW592" s="113"/>
      <c r="AX592" s="113"/>
      <c r="AY592" s="113"/>
      <c r="AZ592" s="113"/>
      <c r="BA592" s="113"/>
      <c r="BB592" s="113"/>
      <c r="BC592" s="113"/>
      <c r="BD592" s="113"/>
      <c r="BE592" s="113"/>
      <c r="BF592" s="113"/>
      <c r="BG592" s="113"/>
      <c r="BH592" s="113"/>
      <c r="BI592" s="113"/>
      <c r="BJ592" s="113"/>
      <c r="BK592" s="113"/>
      <c r="BL592" s="113"/>
      <c r="BM592" s="113"/>
      <c r="BN592" s="113"/>
      <c r="BO592" s="113"/>
      <c r="BP592" s="113"/>
      <c r="BQ592" s="113"/>
      <c r="BR592" s="113"/>
      <c r="BS592" s="113"/>
      <c r="BT592" s="113"/>
      <c r="BU592" s="113"/>
      <c r="BV592" s="113"/>
      <c r="BW592" s="113"/>
      <c r="BX592" s="113"/>
      <c r="BY592" s="113"/>
      <c r="BZ592" s="113"/>
      <c r="CA592" s="113"/>
      <c r="CB592" s="113"/>
      <c r="CC592" s="113"/>
      <c r="CD592" s="113"/>
      <c r="CE592" s="113"/>
      <c r="CF592" s="113"/>
      <c r="CG592" s="113"/>
      <c r="CH592" s="113"/>
      <c r="CI592" s="113"/>
      <c r="CJ592" s="113"/>
      <c r="CK592" s="113"/>
      <c r="CL592" s="113"/>
      <c r="CM592" s="113"/>
      <c r="CN592" s="113"/>
      <c r="CO592" s="113"/>
      <c r="CP592" s="113"/>
      <c r="CQ592" s="113"/>
      <c r="CR592" s="113"/>
      <c r="CS592" s="113"/>
      <c r="CT592" s="113"/>
      <c r="CU592" s="113"/>
      <c r="CV592" s="113"/>
      <c r="CW592" s="113"/>
      <c r="CX592" s="113"/>
      <c r="CY592" s="113"/>
    </row>
    <row r="593" spans="24:103" s="64" customFormat="1" ht="14" x14ac:dyDescent="0.15">
      <c r="X593" s="63"/>
      <c r="Y593" s="112"/>
      <c r="Z593" s="112"/>
      <c r="AA593" s="112"/>
      <c r="AB593" s="112"/>
      <c r="AC593" s="112"/>
      <c r="AD593" s="112"/>
      <c r="AE593" s="112"/>
      <c r="AF593" s="112"/>
      <c r="AG593" s="112"/>
      <c r="AH593" s="112"/>
      <c r="AI593" s="112"/>
      <c r="AJ593" s="112"/>
      <c r="AK593" s="112"/>
      <c r="AL593" s="113"/>
      <c r="AM593" s="113"/>
      <c r="AN593" s="113"/>
      <c r="AO593" s="113"/>
      <c r="AP593" s="113"/>
      <c r="AQ593" s="113"/>
      <c r="AR593" s="113"/>
      <c r="AS593" s="113"/>
      <c r="AT593" s="113"/>
      <c r="AU593" s="113"/>
      <c r="AV593" s="113"/>
      <c r="AW593" s="113"/>
      <c r="AX593" s="113"/>
      <c r="AY593" s="113"/>
      <c r="AZ593" s="113"/>
      <c r="BA593" s="113"/>
      <c r="BB593" s="113"/>
      <c r="BC593" s="113"/>
      <c r="BD593" s="113"/>
      <c r="BE593" s="113"/>
      <c r="BF593" s="113"/>
      <c r="BG593" s="113"/>
      <c r="BH593" s="113"/>
      <c r="BI593" s="113"/>
      <c r="BJ593" s="113"/>
      <c r="BK593" s="113"/>
      <c r="BL593" s="113"/>
      <c r="BM593" s="113"/>
      <c r="BN593" s="113"/>
      <c r="BO593" s="113"/>
      <c r="BP593" s="113"/>
      <c r="BQ593" s="113"/>
      <c r="BR593" s="113"/>
      <c r="BS593" s="113"/>
      <c r="BT593" s="113"/>
      <c r="BU593" s="113"/>
      <c r="BV593" s="113"/>
      <c r="BW593" s="113"/>
      <c r="BX593" s="113"/>
      <c r="BY593" s="113"/>
      <c r="BZ593" s="113"/>
      <c r="CA593" s="113"/>
      <c r="CB593" s="113"/>
      <c r="CC593" s="113"/>
      <c r="CD593" s="113"/>
      <c r="CE593" s="113"/>
      <c r="CF593" s="113"/>
      <c r="CG593" s="113"/>
      <c r="CH593" s="113"/>
      <c r="CI593" s="113"/>
      <c r="CJ593" s="113"/>
      <c r="CK593" s="113"/>
      <c r="CL593" s="113"/>
      <c r="CM593" s="113"/>
      <c r="CN593" s="113"/>
      <c r="CO593" s="113"/>
      <c r="CP593" s="113"/>
      <c r="CQ593" s="113"/>
      <c r="CR593" s="113"/>
      <c r="CS593" s="113"/>
      <c r="CT593" s="113"/>
      <c r="CU593" s="113"/>
      <c r="CV593" s="113"/>
      <c r="CW593" s="113"/>
      <c r="CX593" s="113"/>
      <c r="CY593" s="113"/>
    </row>
    <row r="594" spans="24:103" s="64" customFormat="1" ht="14" x14ac:dyDescent="0.15">
      <c r="X594" s="63"/>
      <c r="Y594" s="112"/>
      <c r="Z594" s="112"/>
      <c r="AA594" s="112"/>
      <c r="AB594" s="112"/>
      <c r="AC594" s="112"/>
      <c r="AD594" s="112"/>
      <c r="AE594" s="112"/>
      <c r="AF594" s="112"/>
      <c r="AG594" s="112"/>
      <c r="AH594" s="112"/>
      <c r="AI594" s="112"/>
      <c r="AJ594" s="112"/>
      <c r="AK594" s="112"/>
      <c r="AL594" s="113"/>
      <c r="AM594" s="113"/>
      <c r="AN594" s="113"/>
      <c r="AO594" s="113"/>
      <c r="AP594" s="113"/>
      <c r="AQ594" s="113"/>
      <c r="AR594" s="113"/>
      <c r="AS594" s="113"/>
      <c r="AT594" s="113"/>
      <c r="AU594" s="113"/>
      <c r="AV594" s="113"/>
      <c r="AW594" s="113"/>
      <c r="AX594" s="113"/>
      <c r="AY594" s="113"/>
      <c r="AZ594" s="113"/>
      <c r="BA594" s="113"/>
      <c r="BB594" s="113"/>
      <c r="BC594" s="113"/>
      <c r="BD594" s="113"/>
      <c r="BE594" s="113"/>
      <c r="BF594" s="113"/>
      <c r="BG594" s="113"/>
      <c r="BH594" s="113"/>
      <c r="BI594" s="113"/>
      <c r="BJ594" s="113"/>
      <c r="BK594" s="113"/>
      <c r="BL594" s="113"/>
      <c r="BM594" s="113"/>
      <c r="BN594" s="113"/>
      <c r="BO594" s="113"/>
      <c r="BP594" s="113"/>
      <c r="BQ594" s="113"/>
      <c r="BR594" s="113"/>
      <c r="BS594" s="113"/>
      <c r="BT594" s="113"/>
      <c r="BU594" s="113"/>
      <c r="BV594" s="113"/>
      <c r="BW594" s="113"/>
      <c r="BX594" s="113"/>
      <c r="BY594" s="113"/>
      <c r="BZ594" s="113"/>
      <c r="CA594" s="113"/>
      <c r="CB594" s="113"/>
      <c r="CC594" s="113"/>
      <c r="CD594" s="113"/>
      <c r="CE594" s="113"/>
      <c r="CF594" s="113"/>
      <c r="CG594" s="113"/>
      <c r="CH594" s="113"/>
      <c r="CI594" s="113"/>
      <c r="CJ594" s="113"/>
      <c r="CK594" s="113"/>
      <c r="CL594" s="113"/>
      <c r="CM594" s="113"/>
      <c r="CN594" s="113"/>
      <c r="CO594" s="113"/>
      <c r="CP594" s="113"/>
      <c r="CQ594" s="113"/>
      <c r="CR594" s="113"/>
      <c r="CS594" s="113"/>
      <c r="CT594" s="113"/>
      <c r="CU594" s="113"/>
      <c r="CV594" s="113"/>
      <c r="CW594" s="113"/>
      <c r="CX594" s="113"/>
      <c r="CY594" s="113"/>
    </row>
    <row r="595" spans="24:103" s="64" customFormat="1" ht="14" x14ac:dyDescent="0.15">
      <c r="X595" s="63"/>
      <c r="Y595" s="112"/>
      <c r="Z595" s="112"/>
      <c r="AA595" s="112"/>
      <c r="AB595" s="112"/>
      <c r="AC595" s="112"/>
      <c r="AD595" s="112"/>
      <c r="AE595" s="112"/>
      <c r="AF595" s="112"/>
      <c r="AG595" s="112"/>
      <c r="AH595" s="112"/>
      <c r="AI595" s="112"/>
      <c r="AJ595" s="112"/>
      <c r="AK595" s="112"/>
      <c r="AL595" s="113"/>
      <c r="AM595" s="113"/>
      <c r="AN595" s="113"/>
      <c r="AO595" s="113"/>
      <c r="AP595" s="113"/>
      <c r="AQ595" s="113"/>
      <c r="AR595" s="113"/>
      <c r="AS595" s="113"/>
      <c r="AT595" s="113"/>
      <c r="AU595" s="113"/>
      <c r="AV595" s="113"/>
      <c r="AW595" s="113"/>
      <c r="AX595" s="113"/>
      <c r="AY595" s="113"/>
      <c r="AZ595" s="113"/>
      <c r="BA595" s="113"/>
      <c r="BB595" s="113"/>
      <c r="BC595" s="113"/>
      <c r="BD595" s="113"/>
      <c r="BE595" s="113"/>
      <c r="BF595" s="113"/>
      <c r="BG595" s="113"/>
      <c r="BH595" s="113"/>
      <c r="BI595" s="113"/>
      <c r="BJ595" s="113"/>
      <c r="BK595" s="113"/>
      <c r="BL595" s="113"/>
      <c r="BM595" s="113"/>
      <c r="BN595" s="113"/>
      <c r="BO595" s="113"/>
      <c r="BP595" s="113"/>
      <c r="BQ595" s="113"/>
      <c r="BR595" s="113"/>
      <c r="BS595" s="113"/>
      <c r="BT595" s="113"/>
      <c r="BU595" s="113"/>
      <c r="BV595" s="113"/>
      <c r="BW595" s="113"/>
      <c r="BX595" s="113"/>
      <c r="BY595" s="113"/>
      <c r="BZ595" s="113"/>
      <c r="CA595" s="113"/>
      <c r="CB595" s="113"/>
      <c r="CC595" s="113"/>
      <c r="CD595" s="113"/>
      <c r="CE595" s="113"/>
      <c r="CF595" s="113"/>
      <c r="CG595" s="113"/>
      <c r="CH595" s="113"/>
      <c r="CI595" s="113"/>
      <c r="CJ595" s="113"/>
      <c r="CK595" s="113"/>
      <c r="CL595" s="113"/>
      <c r="CM595" s="113"/>
      <c r="CN595" s="113"/>
      <c r="CO595" s="113"/>
      <c r="CP595" s="113"/>
      <c r="CQ595" s="113"/>
      <c r="CR595" s="113"/>
      <c r="CS595" s="113"/>
      <c r="CT595" s="113"/>
      <c r="CU595" s="113"/>
      <c r="CV595" s="113"/>
      <c r="CW595" s="113"/>
      <c r="CX595" s="113"/>
      <c r="CY595" s="113"/>
    </row>
    <row r="596" spans="24:103" s="64" customFormat="1" ht="14" x14ac:dyDescent="0.15">
      <c r="X596" s="63"/>
      <c r="Y596" s="112"/>
      <c r="Z596" s="112"/>
      <c r="AA596" s="112"/>
      <c r="AB596" s="112"/>
      <c r="AC596" s="112"/>
      <c r="AD596" s="112"/>
      <c r="AE596" s="112"/>
      <c r="AF596" s="112"/>
      <c r="AG596" s="112"/>
      <c r="AH596" s="112"/>
      <c r="AI596" s="112"/>
      <c r="AJ596" s="112"/>
      <c r="AK596" s="112"/>
      <c r="AL596" s="113"/>
      <c r="AM596" s="113"/>
      <c r="AN596" s="113"/>
      <c r="AO596" s="113"/>
      <c r="AP596" s="113"/>
      <c r="AQ596" s="113"/>
      <c r="AR596" s="113"/>
      <c r="AS596" s="113"/>
      <c r="AT596" s="113"/>
      <c r="AU596" s="113"/>
      <c r="AV596" s="113"/>
      <c r="AW596" s="113"/>
      <c r="AX596" s="113"/>
      <c r="AY596" s="113"/>
      <c r="AZ596" s="113"/>
      <c r="BA596" s="113"/>
      <c r="BB596" s="113"/>
      <c r="BC596" s="113"/>
      <c r="BD596" s="113"/>
      <c r="BE596" s="113"/>
      <c r="BF596" s="113"/>
      <c r="BG596" s="113"/>
      <c r="BH596" s="113"/>
      <c r="BI596" s="113"/>
      <c r="BJ596" s="113"/>
      <c r="BK596" s="113"/>
      <c r="BL596" s="113"/>
      <c r="BM596" s="113"/>
      <c r="BN596" s="113"/>
      <c r="BO596" s="113"/>
      <c r="BP596" s="113"/>
      <c r="BQ596" s="113"/>
      <c r="BR596" s="113"/>
      <c r="BS596" s="113"/>
      <c r="BT596" s="113"/>
      <c r="BU596" s="113"/>
      <c r="BV596" s="113"/>
      <c r="BW596" s="113"/>
      <c r="BX596" s="113"/>
      <c r="BY596" s="113"/>
      <c r="BZ596" s="113"/>
      <c r="CA596" s="113"/>
      <c r="CB596" s="113"/>
      <c r="CC596" s="113"/>
      <c r="CD596" s="113"/>
      <c r="CE596" s="113"/>
      <c r="CF596" s="113"/>
      <c r="CG596" s="113"/>
      <c r="CH596" s="113"/>
      <c r="CI596" s="113"/>
      <c r="CJ596" s="113"/>
      <c r="CK596" s="113"/>
      <c r="CL596" s="113"/>
      <c r="CM596" s="113"/>
      <c r="CN596" s="113"/>
      <c r="CO596" s="113"/>
      <c r="CP596" s="113"/>
      <c r="CQ596" s="113"/>
      <c r="CR596" s="113"/>
      <c r="CS596" s="113"/>
      <c r="CT596" s="113"/>
      <c r="CU596" s="113"/>
      <c r="CV596" s="113"/>
      <c r="CW596" s="113"/>
      <c r="CX596" s="113"/>
      <c r="CY596" s="113"/>
    </row>
    <row r="597" spans="24:103" s="64" customFormat="1" ht="14" x14ac:dyDescent="0.15">
      <c r="X597" s="63"/>
      <c r="Y597" s="112"/>
      <c r="Z597" s="112"/>
      <c r="AA597" s="112"/>
      <c r="AB597" s="112"/>
      <c r="AC597" s="112"/>
      <c r="AD597" s="112"/>
      <c r="AE597" s="112"/>
      <c r="AF597" s="112"/>
      <c r="AG597" s="112"/>
      <c r="AH597" s="112"/>
      <c r="AI597" s="112"/>
      <c r="AJ597" s="112"/>
      <c r="AK597" s="112"/>
      <c r="AL597" s="113"/>
      <c r="AM597" s="113"/>
      <c r="AN597" s="113"/>
      <c r="AO597" s="113"/>
      <c r="AP597" s="113"/>
      <c r="AQ597" s="113"/>
      <c r="AR597" s="113"/>
      <c r="AS597" s="113"/>
      <c r="AT597" s="113"/>
      <c r="AU597" s="113"/>
      <c r="AV597" s="113"/>
      <c r="AW597" s="113"/>
      <c r="AX597" s="113"/>
      <c r="AY597" s="113"/>
      <c r="AZ597" s="113"/>
      <c r="BA597" s="113"/>
      <c r="BB597" s="113"/>
      <c r="BC597" s="113"/>
      <c r="BD597" s="113"/>
      <c r="BE597" s="113"/>
      <c r="BF597" s="113"/>
      <c r="BG597" s="113"/>
      <c r="BH597" s="113"/>
      <c r="BI597" s="113"/>
      <c r="BJ597" s="113"/>
      <c r="BK597" s="113"/>
      <c r="BL597" s="113"/>
      <c r="BM597" s="113"/>
      <c r="BN597" s="113"/>
      <c r="BO597" s="113"/>
      <c r="BP597" s="113"/>
      <c r="BQ597" s="113"/>
      <c r="BR597" s="113"/>
      <c r="BS597" s="113"/>
      <c r="BT597" s="113"/>
      <c r="BU597" s="113"/>
      <c r="BV597" s="113"/>
      <c r="BW597" s="113"/>
      <c r="BX597" s="113"/>
      <c r="BY597" s="113"/>
      <c r="BZ597" s="113"/>
      <c r="CA597" s="113"/>
      <c r="CB597" s="113"/>
      <c r="CC597" s="113"/>
      <c r="CD597" s="113"/>
      <c r="CE597" s="113"/>
      <c r="CF597" s="113"/>
      <c r="CG597" s="113"/>
      <c r="CH597" s="113"/>
      <c r="CI597" s="113"/>
      <c r="CJ597" s="113"/>
      <c r="CK597" s="113"/>
      <c r="CL597" s="113"/>
      <c r="CM597" s="113"/>
      <c r="CN597" s="113"/>
      <c r="CO597" s="113"/>
      <c r="CP597" s="113"/>
      <c r="CQ597" s="113"/>
      <c r="CR597" s="113"/>
      <c r="CS597" s="113"/>
      <c r="CT597" s="113"/>
      <c r="CU597" s="113"/>
      <c r="CV597" s="113"/>
      <c r="CW597" s="113"/>
      <c r="CX597" s="113"/>
      <c r="CY597" s="113"/>
    </row>
    <row r="598" spans="24:103" s="64" customFormat="1" ht="14" x14ac:dyDescent="0.15">
      <c r="X598" s="63"/>
      <c r="Y598" s="112"/>
      <c r="Z598" s="112"/>
      <c r="AA598" s="112"/>
      <c r="AB598" s="112"/>
      <c r="AC598" s="112"/>
      <c r="AD598" s="112"/>
      <c r="AE598" s="112"/>
      <c r="AF598" s="112"/>
      <c r="AG598" s="112"/>
      <c r="AH598" s="112"/>
      <c r="AI598" s="112"/>
      <c r="AJ598" s="112"/>
      <c r="AK598" s="112"/>
      <c r="AL598" s="113"/>
      <c r="AM598" s="113"/>
      <c r="AN598" s="113"/>
      <c r="AO598" s="113"/>
      <c r="AP598" s="113"/>
      <c r="AQ598" s="113"/>
      <c r="AR598" s="113"/>
      <c r="AS598" s="113"/>
      <c r="AT598" s="113"/>
      <c r="AU598" s="113"/>
      <c r="AV598" s="113"/>
      <c r="AW598" s="113"/>
      <c r="AX598" s="113"/>
      <c r="AY598" s="113"/>
      <c r="AZ598" s="113"/>
      <c r="BA598" s="113"/>
      <c r="BB598" s="113"/>
      <c r="BC598" s="113"/>
      <c r="BD598" s="113"/>
      <c r="BE598" s="113"/>
      <c r="BF598" s="113"/>
      <c r="BG598" s="113"/>
      <c r="BH598" s="113"/>
      <c r="BI598" s="113"/>
      <c r="BJ598" s="113"/>
      <c r="BK598" s="113"/>
      <c r="BL598" s="113"/>
      <c r="BM598" s="113"/>
      <c r="BN598" s="113"/>
      <c r="BO598" s="113"/>
      <c r="BP598" s="113"/>
      <c r="BQ598" s="113"/>
      <c r="BR598" s="113"/>
      <c r="BS598" s="113"/>
      <c r="BT598" s="113"/>
      <c r="BU598" s="113"/>
      <c r="BV598" s="113"/>
      <c r="BW598" s="113"/>
      <c r="BX598" s="113"/>
      <c r="BY598" s="113"/>
      <c r="BZ598" s="113"/>
      <c r="CA598" s="113"/>
      <c r="CB598" s="113"/>
      <c r="CC598" s="113"/>
      <c r="CD598" s="113"/>
      <c r="CE598" s="113"/>
      <c r="CF598" s="113"/>
      <c r="CG598" s="113"/>
      <c r="CH598" s="113"/>
      <c r="CI598" s="113"/>
      <c r="CJ598" s="113"/>
      <c r="CK598" s="113"/>
      <c r="CL598" s="113"/>
      <c r="CM598" s="113"/>
      <c r="CN598" s="113"/>
      <c r="CO598" s="113"/>
      <c r="CP598" s="113"/>
      <c r="CQ598" s="113"/>
      <c r="CR598" s="113"/>
      <c r="CS598" s="113"/>
      <c r="CT598" s="113"/>
      <c r="CU598" s="113"/>
      <c r="CV598" s="113"/>
      <c r="CW598" s="113"/>
      <c r="CX598" s="113"/>
      <c r="CY598" s="113"/>
    </row>
    <row r="599" spans="24:103" s="64" customFormat="1" ht="14" x14ac:dyDescent="0.15">
      <c r="X599" s="63"/>
      <c r="Y599" s="112"/>
      <c r="Z599" s="112"/>
      <c r="AA599" s="112"/>
      <c r="AB599" s="112"/>
      <c r="AC599" s="112"/>
      <c r="AD599" s="112"/>
      <c r="AE599" s="112"/>
      <c r="AF599" s="112"/>
      <c r="AG599" s="112"/>
      <c r="AH599" s="112"/>
      <c r="AI599" s="112"/>
      <c r="AJ599" s="112"/>
      <c r="AK599" s="112"/>
      <c r="AL599" s="113"/>
      <c r="AM599" s="113"/>
      <c r="AN599" s="113"/>
      <c r="AO599" s="113"/>
      <c r="AP599" s="113"/>
      <c r="AQ599" s="113"/>
      <c r="AR599" s="113"/>
      <c r="AS599" s="113"/>
      <c r="AT599" s="113"/>
      <c r="AU599" s="113"/>
      <c r="AV599" s="113"/>
      <c r="AW599" s="113"/>
      <c r="AX599" s="113"/>
      <c r="AY599" s="113"/>
      <c r="AZ599" s="113"/>
      <c r="BA599" s="113"/>
      <c r="BB599" s="113"/>
      <c r="BC599" s="113"/>
      <c r="BD599" s="113"/>
      <c r="BE599" s="113"/>
      <c r="BF599" s="113"/>
      <c r="BG599" s="113"/>
      <c r="BH599" s="113"/>
      <c r="BI599" s="113"/>
      <c r="BJ599" s="113"/>
      <c r="BK599" s="113"/>
      <c r="BL599" s="113"/>
      <c r="BM599" s="113"/>
      <c r="BN599" s="113"/>
      <c r="BO599" s="113"/>
      <c r="BP599" s="113"/>
      <c r="BQ599" s="113"/>
      <c r="BR599" s="113"/>
      <c r="BS599" s="113"/>
      <c r="BT599" s="113"/>
      <c r="BU599" s="113"/>
      <c r="BV599" s="113"/>
      <c r="BW599" s="113"/>
      <c r="BX599" s="113"/>
      <c r="BY599" s="113"/>
      <c r="BZ599" s="113"/>
      <c r="CA599" s="113"/>
      <c r="CB599" s="113"/>
      <c r="CC599" s="113"/>
      <c r="CD599" s="113"/>
      <c r="CE599" s="113"/>
      <c r="CF599" s="113"/>
      <c r="CG599" s="113"/>
      <c r="CH599" s="113"/>
      <c r="CI599" s="113"/>
      <c r="CJ599" s="113"/>
      <c r="CK599" s="113"/>
      <c r="CL599" s="113"/>
      <c r="CM599" s="113"/>
      <c r="CN599" s="113"/>
      <c r="CO599" s="113"/>
      <c r="CP599" s="113"/>
      <c r="CQ599" s="113"/>
      <c r="CR599" s="113"/>
      <c r="CS599" s="113"/>
      <c r="CT599" s="113"/>
      <c r="CU599" s="113"/>
      <c r="CV599" s="113"/>
      <c r="CW599" s="113"/>
      <c r="CX599" s="113"/>
      <c r="CY599" s="113"/>
    </row>
    <row r="600" spans="24:103" s="64" customFormat="1" ht="14" x14ac:dyDescent="0.15">
      <c r="X600" s="63"/>
      <c r="Y600" s="112"/>
      <c r="Z600" s="112"/>
      <c r="AA600" s="112"/>
      <c r="AB600" s="112"/>
      <c r="AC600" s="112"/>
      <c r="AD600" s="112"/>
      <c r="AE600" s="112"/>
      <c r="AF600" s="112"/>
      <c r="AG600" s="112"/>
      <c r="AH600" s="112"/>
      <c r="AI600" s="112"/>
      <c r="AJ600" s="112"/>
      <c r="AK600" s="112"/>
      <c r="AL600" s="113"/>
      <c r="AM600" s="113"/>
      <c r="AN600" s="113"/>
      <c r="AO600" s="113"/>
      <c r="AP600" s="113"/>
      <c r="AQ600" s="113"/>
      <c r="AR600" s="113"/>
      <c r="AS600" s="113"/>
      <c r="AT600" s="113"/>
      <c r="AU600" s="113"/>
      <c r="AV600" s="113"/>
      <c r="AW600" s="113"/>
      <c r="AX600" s="113"/>
      <c r="AY600" s="113"/>
      <c r="AZ600" s="113"/>
      <c r="BA600" s="113"/>
      <c r="BB600" s="113"/>
      <c r="BC600" s="113"/>
      <c r="BD600" s="113"/>
      <c r="BE600" s="113"/>
      <c r="BF600" s="113"/>
      <c r="BG600" s="113"/>
      <c r="BH600" s="113"/>
      <c r="BI600" s="113"/>
      <c r="BJ600" s="113"/>
      <c r="BK600" s="113"/>
      <c r="BL600" s="113"/>
      <c r="BM600" s="113"/>
      <c r="BN600" s="113"/>
      <c r="BO600" s="113"/>
      <c r="BP600" s="113"/>
      <c r="BQ600" s="113"/>
      <c r="BR600" s="113"/>
      <c r="BS600" s="113"/>
      <c r="BT600" s="113"/>
      <c r="BU600" s="113"/>
      <c r="BV600" s="113"/>
      <c r="BW600" s="113"/>
      <c r="BX600" s="113"/>
      <c r="BY600" s="113"/>
      <c r="BZ600" s="113"/>
      <c r="CA600" s="113"/>
      <c r="CB600" s="113"/>
      <c r="CC600" s="113"/>
      <c r="CD600" s="113"/>
      <c r="CE600" s="113"/>
      <c r="CF600" s="113"/>
      <c r="CG600" s="113"/>
      <c r="CH600" s="113"/>
      <c r="CI600" s="113"/>
      <c r="CJ600" s="113"/>
      <c r="CK600" s="113"/>
      <c r="CL600" s="113"/>
      <c r="CM600" s="113"/>
      <c r="CN600" s="113"/>
      <c r="CO600" s="113"/>
      <c r="CP600" s="113"/>
      <c r="CQ600" s="113"/>
      <c r="CR600" s="113"/>
      <c r="CS600" s="113"/>
      <c r="CT600" s="113"/>
      <c r="CU600" s="113"/>
      <c r="CV600" s="113"/>
      <c r="CW600" s="113"/>
      <c r="CX600" s="113"/>
      <c r="CY600" s="113"/>
    </row>
    <row r="601" spans="24:103" s="64" customFormat="1" ht="14" x14ac:dyDescent="0.15">
      <c r="X601" s="63"/>
      <c r="Y601" s="112"/>
      <c r="Z601" s="112"/>
      <c r="AA601" s="112"/>
      <c r="AB601" s="112"/>
      <c r="AC601" s="112"/>
      <c r="AD601" s="112"/>
      <c r="AE601" s="112"/>
      <c r="AF601" s="112"/>
      <c r="AG601" s="112"/>
      <c r="AH601" s="112"/>
      <c r="AI601" s="112"/>
      <c r="AJ601" s="112"/>
      <c r="AK601" s="112"/>
      <c r="AL601" s="113"/>
      <c r="AM601" s="113"/>
      <c r="AN601" s="113"/>
      <c r="AO601" s="113"/>
      <c r="AP601" s="113"/>
      <c r="AQ601" s="113"/>
      <c r="AR601" s="113"/>
      <c r="AS601" s="113"/>
      <c r="AT601" s="113"/>
      <c r="AU601" s="113"/>
      <c r="AV601" s="113"/>
      <c r="AW601" s="113"/>
      <c r="AX601" s="113"/>
      <c r="AY601" s="113"/>
      <c r="AZ601" s="113"/>
      <c r="BA601" s="113"/>
      <c r="BB601" s="113"/>
      <c r="BC601" s="113"/>
      <c r="BD601" s="113"/>
      <c r="BE601" s="113"/>
      <c r="BF601" s="113"/>
      <c r="BG601" s="113"/>
      <c r="BH601" s="113"/>
      <c r="BI601" s="113"/>
      <c r="BJ601" s="113"/>
      <c r="BK601" s="113"/>
      <c r="BL601" s="113"/>
      <c r="BM601" s="113"/>
      <c r="BN601" s="113"/>
      <c r="BO601" s="113"/>
      <c r="BP601" s="113"/>
      <c r="BQ601" s="113"/>
      <c r="BR601" s="113"/>
      <c r="BS601" s="113"/>
      <c r="BT601" s="113"/>
      <c r="BU601" s="113"/>
      <c r="BV601" s="113"/>
      <c r="BW601" s="113"/>
      <c r="BX601" s="113"/>
      <c r="BY601" s="113"/>
      <c r="BZ601" s="113"/>
      <c r="CA601" s="113"/>
      <c r="CB601" s="113"/>
      <c r="CC601" s="113"/>
      <c r="CD601" s="113"/>
      <c r="CE601" s="113"/>
      <c r="CF601" s="113"/>
      <c r="CG601" s="113"/>
      <c r="CH601" s="113"/>
      <c r="CI601" s="113"/>
      <c r="CJ601" s="113"/>
      <c r="CK601" s="113"/>
      <c r="CL601" s="113"/>
      <c r="CM601" s="113"/>
      <c r="CN601" s="113"/>
      <c r="CO601" s="113"/>
      <c r="CP601" s="113"/>
      <c r="CQ601" s="113"/>
      <c r="CR601" s="113"/>
      <c r="CS601" s="113"/>
      <c r="CT601" s="113"/>
      <c r="CU601" s="113"/>
      <c r="CV601" s="113"/>
      <c r="CW601" s="113"/>
      <c r="CX601" s="113"/>
      <c r="CY601" s="113"/>
    </row>
    <row r="602" spans="24:103" s="64" customFormat="1" ht="14" x14ac:dyDescent="0.15">
      <c r="X602" s="63"/>
      <c r="Y602" s="112"/>
      <c r="Z602" s="112"/>
      <c r="AA602" s="112"/>
      <c r="AB602" s="112"/>
      <c r="AC602" s="112"/>
      <c r="AD602" s="112"/>
      <c r="AE602" s="112"/>
      <c r="AF602" s="112"/>
      <c r="AG602" s="112"/>
      <c r="AH602" s="112"/>
      <c r="AI602" s="112"/>
      <c r="AJ602" s="112"/>
      <c r="AK602" s="112"/>
      <c r="AL602" s="113"/>
      <c r="AM602" s="113"/>
      <c r="AN602" s="113"/>
      <c r="AO602" s="113"/>
      <c r="AP602" s="113"/>
      <c r="AQ602" s="113"/>
      <c r="AR602" s="113"/>
      <c r="AS602" s="113"/>
      <c r="AT602" s="113"/>
      <c r="AU602" s="113"/>
      <c r="AV602" s="113"/>
      <c r="AW602" s="113"/>
      <c r="AX602" s="113"/>
      <c r="AY602" s="113"/>
      <c r="AZ602" s="113"/>
      <c r="BA602" s="113"/>
      <c r="BB602" s="113"/>
      <c r="BC602" s="113"/>
      <c r="BD602" s="113"/>
      <c r="BE602" s="113"/>
      <c r="BF602" s="113"/>
      <c r="BG602" s="113"/>
      <c r="BH602" s="113"/>
      <c r="BI602" s="113"/>
      <c r="BJ602" s="113"/>
      <c r="BK602" s="113"/>
      <c r="BL602" s="113"/>
      <c r="BM602" s="113"/>
      <c r="BN602" s="113"/>
      <c r="BO602" s="113"/>
      <c r="BP602" s="113"/>
      <c r="BQ602" s="113"/>
      <c r="BR602" s="113"/>
      <c r="BS602" s="113"/>
      <c r="BT602" s="113"/>
      <c r="BU602" s="113"/>
      <c r="BV602" s="113"/>
      <c r="BW602" s="113"/>
      <c r="BX602" s="113"/>
      <c r="BY602" s="113"/>
      <c r="BZ602" s="113"/>
      <c r="CA602" s="113"/>
      <c r="CB602" s="113"/>
      <c r="CC602" s="113"/>
      <c r="CD602" s="113"/>
      <c r="CE602" s="113"/>
      <c r="CF602" s="113"/>
      <c r="CG602" s="113"/>
      <c r="CH602" s="113"/>
      <c r="CI602" s="113"/>
      <c r="CJ602" s="113"/>
      <c r="CK602" s="113"/>
      <c r="CL602" s="113"/>
      <c r="CM602" s="113"/>
      <c r="CN602" s="113"/>
      <c r="CO602" s="113"/>
      <c r="CP602" s="113"/>
      <c r="CQ602" s="113"/>
      <c r="CR602" s="113"/>
      <c r="CS602" s="113"/>
      <c r="CT602" s="113"/>
      <c r="CU602" s="113"/>
      <c r="CV602" s="113"/>
      <c r="CW602" s="113"/>
      <c r="CX602" s="113"/>
      <c r="CY602" s="113"/>
    </row>
    <row r="603" spans="24:103" s="64" customFormat="1" ht="14" x14ac:dyDescent="0.15">
      <c r="X603" s="63"/>
      <c r="Y603" s="112"/>
      <c r="Z603" s="112"/>
      <c r="AA603" s="112"/>
      <c r="AB603" s="112"/>
      <c r="AC603" s="112"/>
      <c r="AD603" s="112"/>
      <c r="AE603" s="112"/>
      <c r="AF603" s="112"/>
      <c r="AG603" s="112"/>
      <c r="AH603" s="112"/>
      <c r="AI603" s="112"/>
      <c r="AJ603" s="112"/>
      <c r="AK603" s="112"/>
      <c r="AL603" s="113"/>
      <c r="AM603" s="113"/>
      <c r="AN603" s="113"/>
      <c r="AO603" s="113"/>
      <c r="AP603" s="113"/>
      <c r="AQ603" s="113"/>
      <c r="AR603" s="113"/>
      <c r="AS603" s="113"/>
      <c r="AT603" s="113"/>
      <c r="AU603" s="113"/>
      <c r="AV603" s="113"/>
      <c r="AW603" s="113"/>
      <c r="AX603" s="113"/>
      <c r="AY603" s="113"/>
      <c r="AZ603" s="113"/>
      <c r="BA603" s="113"/>
      <c r="BB603" s="113"/>
      <c r="BC603" s="113"/>
      <c r="BD603" s="113"/>
      <c r="BE603" s="113"/>
      <c r="BF603" s="113"/>
      <c r="BG603" s="113"/>
      <c r="BH603" s="113"/>
      <c r="BI603" s="113"/>
      <c r="BJ603" s="113"/>
      <c r="BK603" s="113"/>
      <c r="BL603" s="113"/>
      <c r="BM603" s="113"/>
      <c r="BN603" s="113"/>
      <c r="BO603" s="113"/>
      <c r="BP603" s="113"/>
      <c r="BQ603" s="113"/>
      <c r="BR603" s="113"/>
      <c r="BS603" s="113"/>
      <c r="BT603" s="113"/>
      <c r="BU603" s="113"/>
      <c r="BV603" s="113"/>
      <c r="BW603" s="113"/>
      <c r="BX603" s="113"/>
      <c r="BY603" s="113"/>
      <c r="BZ603" s="113"/>
      <c r="CA603" s="113"/>
      <c r="CB603" s="113"/>
      <c r="CC603" s="113"/>
      <c r="CD603" s="113"/>
      <c r="CE603" s="113"/>
      <c r="CF603" s="113"/>
      <c r="CG603" s="113"/>
      <c r="CH603" s="113"/>
      <c r="CI603" s="113"/>
      <c r="CJ603" s="113"/>
      <c r="CK603" s="113"/>
      <c r="CL603" s="113"/>
      <c r="CM603" s="113"/>
      <c r="CN603" s="113"/>
      <c r="CO603" s="113"/>
      <c r="CP603" s="113"/>
      <c r="CQ603" s="113"/>
      <c r="CR603" s="113"/>
      <c r="CS603" s="113"/>
      <c r="CT603" s="113"/>
      <c r="CU603" s="113"/>
      <c r="CV603" s="113"/>
      <c r="CW603" s="113"/>
      <c r="CX603" s="113"/>
      <c r="CY603" s="113"/>
    </row>
    <row r="604" spans="24:103" s="64" customFormat="1" ht="14" x14ac:dyDescent="0.15">
      <c r="X604" s="63"/>
      <c r="Y604" s="112"/>
      <c r="Z604" s="112"/>
      <c r="AA604" s="112"/>
      <c r="AB604" s="112"/>
      <c r="AC604" s="112"/>
      <c r="AD604" s="112"/>
      <c r="AE604" s="112"/>
      <c r="AF604" s="112"/>
      <c r="AG604" s="112"/>
      <c r="AH604" s="112"/>
      <c r="AI604" s="112"/>
      <c r="AJ604" s="112"/>
      <c r="AK604" s="112"/>
      <c r="AL604" s="113"/>
      <c r="AM604" s="113"/>
      <c r="AN604" s="113"/>
      <c r="AO604" s="113"/>
      <c r="AP604" s="113"/>
      <c r="AQ604" s="113"/>
      <c r="AR604" s="113"/>
      <c r="AS604" s="113"/>
      <c r="AT604" s="113"/>
      <c r="AU604" s="113"/>
      <c r="AV604" s="113"/>
      <c r="AW604" s="113"/>
      <c r="AX604" s="113"/>
      <c r="AY604" s="113"/>
      <c r="AZ604" s="113"/>
      <c r="BA604" s="113"/>
      <c r="BB604" s="113"/>
      <c r="BC604" s="113"/>
      <c r="BD604" s="113"/>
      <c r="BE604" s="113"/>
      <c r="BF604" s="113"/>
      <c r="BG604" s="113"/>
      <c r="BH604" s="113"/>
      <c r="BI604" s="113"/>
      <c r="BJ604" s="113"/>
      <c r="BK604" s="113"/>
      <c r="BL604" s="113"/>
      <c r="BM604" s="113"/>
      <c r="BN604" s="113"/>
      <c r="BO604" s="113"/>
      <c r="BP604" s="113"/>
      <c r="BQ604" s="113"/>
      <c r="BR604" s="113"/>
      <c r="BS604" s="113"/>
      <c r="BT604" s="113"/>
      <c r="BU604" s="113"/>
      <c r="BV604" s="113"/>
      <c r="BW604" s="113"/>
      <c r="BX604" s="113"/>
      <c r="BY604" s="113"/>
      <c r="BZ604" s="113"/>
      <c r="CA604" s="113"/>
      <c r="CB604" s="113"/>
      <c r="CC604" s="113"/>
      <c r="CD604" s="113"/>
      <c r="CE604" s="113"/>
      <c r="CF604" s="113"/>
      <c r="CG604" s="113"/>
      <c r="CH604" s="113"/>
      <c r="CI604" s="113"/>
      <c r="CJ604" s="113"/>
      <c r="CK604" s="113"/>
      <c r="CL604" s="113"/>
      <c r="CM604" s="113"/>
      <c r="CN604" s="113"/>
      <c r="CO604" s="113"/>
      <c r="CP604" s="113"/>
      <c r="CQ604" s="113"/>
      <c r="CR604" s="113"/>
      <c r="CS604" s="113"/>
      <c r="CT604" s="113"/>
      <c r="CU604" s="113"/>
      <c r="CV604" s="113"/>
      <c r="CW604" s="113"/>
      <c r="CX604" s="113"/>
      <c r="CY604" s="113"/>
    </row>
    <row r="605" spans="24:103" s="64" customFormat="1" ht="14" x14ac:dyDescent="0.15">
      <c r="X605" s="63"/>
      <c r="Y605" s="112"/>
      <c r="Z605" s="112"/>
      <c r="AA605" s="112"/>
      <c r="AB605" s="112"/>
      <c r="AC605" s="112"/>
      <c r="AD605" s="112"/>
      <c r="AE605" s="112"/>
      <c r="AF605" s="112"/>
      <c r="AG605" s="112"/>
      <c r="AH605" s="112"/>
      <c r="AI605" s="112"/>
      <c r="AJ605" s="112"/>
      <c r="AK605" s="112"/>
      <c r="AL605" s="113"/>
      <c r="AM605" s="113"/>
      <c r="AN605" s="113"/>
      <c r="AO605" s="113"/>
      <c r="AP605" s="113"/>
      <c r="AQ605" s="113"/>
      <c r="AR605" s="113"/>
      <c r="AS605" s="113"/>
      <c r="AT605" s="113"/>
      <c r="AU605" s="113"/>
      <c r="AV605" s="113"/>
      <c r="AW605" s="113"/>
      <c r="AX605" s="113"/>
      <c r="AY605" s="113"/>
      <c r="AZ605" s="113"/>
      <c r="BA605" s="113"/>
      <c r="BB605" s="113"/>
      <c r="BC605" s="113"/>
      <c r="BD605" s="113"/>
      <c r="BE605" s="113"/>
      <c r="BF605" s="113"/>
      <c r="BG605" s="113"/>
      <c r="BH605" s="113"/>
      <c r="BI605" s="113"/>
      <c r="BJ605" s="113"/>
      <c r="BK605" s="113"/>
      <c r="BL605" s="113"/>
      <c r="BM605" s="113"/>
      <c r="BN605" s="113"/>
      <c r="BO605" s="113"/>
      <c r="BP605" s="113"/>
      <c r="BQ605" s="113"/>
      <c r="BR605" s="113"/>
      <c r="BS605" s="113"/>
      <c r="BT605" s="113"/>
      <c r="BU605" s="113"/>
      <c r="BV605" s="113"/>
      <c r="BW605" s="113"/>
      <c r="BX605" s="113"/>
      <c r="BY605" s="113"/>
      <c r="BZ605" s="113"/>
      <c r="CA605" s="113"/>
      <c r="CB605" s="113"/>
      <c r="CC605" s="113"/>
      <c r="CD605" s="113"/>
      <c r="CE605" s="113"/>
      <c r="CF605" s="113"/>
      <c r="CG605" s="113"/>
      <c r="CH605" s="113"/>
      <c r="CI605" s="113"/>
      <c r="CJ605" s="113"/>
      <c r="CK605" s="113"/>
      <c r="CL605" s="113"/>
      <c r="CM605" s="113"/>
      <c r="CN605" s="113"/>
      <c r="CO605" s="113"/>
      <c r="CP605" s="113"/>
      <c r="CQ605" s="113"/>
      <c r="CR605" s="113"/>
      <c r="CS605" s="113"/>
      <c r="CT605" s="113"/>
      <c r="CU605" s="113"/>
      <c r="CV605" s="113"/>
      <c r="CW605" s="113"/>
      <c r="CX605" s="113"/>
      <c r="CY605" s="113"/>
    </row>
    <row r="606" spans="24:103" s="64" customFormat="1" ht="14" x14ac:dyDescent="0.15">
      <c r="X606" s="63"/>
      <c r="Y606" s="112"/>
      <c r="Z606" s="112"/>
      <c r="AA606" s="112"/>
      <c r="AB606" s="112"/>
      <c r="AC606" s="112"/>
      <c r="AD606" s="112"/>
      <c r="AE606" s="112"/>
      <c r="AF606" s="112"/>
      <c r="AG606" s="112"/>
      <c r="AH606" s="112"/>
      <c r="AI606" s="112"/>
      <c r="AJ606" s="112"/>
      <c r="AK606" s="112"/>
      <c r="AL606" s="113"/>
      <c r="AM606" s="113"/>
      <c r="AN606" s="113"/>
      <c r="AO606" s="113"/>
      <c r="AP606" s="113"/>
      <c r="AQ606" s="113"/>
      <c r="AR606" s="113"/>
      <c r="AS606" s="113"/>
      <c r="AT606" s="113"/>
      <c r="AU606" s="113"/>
      <c r="AV606" s="113"/>
      <c r="AW606" s="113"/>
      <c r="AX606" s="113"/>
      <c r="AY606" s="113"/>
      <c r="AZ606" s="113"/>
      <c r="BA606" s="113"/>
      <c r="BB606" s="113"/>
      <c r="BC606" s="113"/>
      <c r="BD606" s="113"/>
      <c r="BE606" s="113"/>
      <c r="BF606" s="113"/>
      <c r="BG606" s="113"/>
      <c r="BH606" s="113"/>
      <c r="BI606" s="113"/>
      <c r="BJ606" s="113"/>
      <c r="BK606" s="113"/>
      <c r="BL606" s="113"/>
      <c r="BM606" s="113"/>
      <c r="BN606" s="113"/>
      <c r="BO606" s="113"/>
      <c r="BP606" s="113"/>
      <c r="BQ606" s="113"/>
      <c r="BR606" s="113"/>
      <c r="BS606" s="113"/>
      <c r="BT606" s="113"/>
      <c r="BU606" s="113"/>
      <c r="BV606" s="113"/>
      <c r="BW606" s="113"/>
      <c r="BX606" s="113"/>
      <c r="BY606" s="113"/>
      <c r="BZ606" s="113"/>
      <c r="CA606" s="113"/>
      <c r="CB606" s="113"/>
      <c r="CC606" s="113"/>
      <c r="CD606" s="113"/>
      <c r="CE606" s="113"/>
      <c r="CF606" s="113"/>
      <c r="CG606" s="113"/>
      <c r="CH606" s="113"/>
      <c r="CI606" s="113"/>
      <c r="CJ606" s="113"/>
      <c r="CK606" s="113"/>
      <c r="CL606" s="113"/>
      <c r="CM606" s="113"/>
      <c r="CN606" s="113"/>
      <c r="CO606" s="113"/>
      <c r="CP606" s="113"/>
      <c r="CQ606" s="113"/>
      <c r="CR606" s="113"/>
      <c r="CS606" s="113"/>
      <c r="CT606" s="113"/>
      <c r="CU606" s="113"/>
      <c r="CV606" s="113"/>
      <c r="CW606" s="113"/>
      <c r="CX606" s="113"/>
      <c r="CY606" s="113"/>
    </row>
    <row r="607" spans="24:103" s="64" customFormat="1" ht="14" x14ac:dyDescent="0.15">
      <c r="X607" s="63"/>
      <c r="Y607" s="112"/>
      <c r="Z607" s="112"/>
      <c r="AA607" s="112"/>
      <c r="AB607" s="112"/>
      <c r="AC607" s="112"/>
      <c r="AD607" s="112"/>
      <c r="AE607" s="112"/>
      <c r="AF607" s="112"/>
      <c r="AG607" s="112"/>
      <c r="AH607" s="112"/>
      <c r="AI607" s="112"/>
      <c r="AJ607" s="112"/>
      <c r="AK607" s="112"/>
      <c r="AL607" s="113"/>
      <c r="AM607" s="113"/>
      <c r="AN607" s="113"/>
      <c r="AO607" s="113"/>
      <c r="AP607" s="113"/>
      <c r="AQ607" s="113"/>
      <c r="AR607" s="113"/>
      <c r="AS607" s="113"/>
      <c r="AT607" s="113"/>
      <c r="AU607" s="113"/>
      <c r="AV607" s="113"/>
      <c r="AW607" s="113"/>
      <c r="AX607" s="113"/>
      <c r="AY607" s="113"/>
      <c r="AZ607" s="113"/>
      <c r="BA607" s="113"/>
      <c r="BB607" s="113"/>
      <c r="BC607" s="113"/>
      <c r="BD607" s="113"/>
      <c r="BE607" s="113"/>
      <c r="BF607" s="113"/>
      <c r="BG607" s="113"/>
      <c r="BH607" s="113"/>
      <c r="BI607" s="113"/>
      <c r="BJ607" s="113"/>
      <c r="BK607" s="113"/>
      <c r="BL607" s="113"/>
      <c r="BM607" s="113"/>
      <c r="BN607" s="113"/>
      <c r="BO607" s="113"/>
      <c r="BP607" s="113"/>
      <c r="BQ607" s="113"/>
      <c r="BR607" s="113"/>
      <c r="BS607" s="113"/>
      <c r="BT607" s="113"/>
      <c r="BU607" s="113"/>
      <c r="BV607" s="113"/>
      <c r="BW607" s="113"/>
      <c r="BX607" s="113"/>
      <c r="BY607" s="113"/>
      <c r="BZ607" s="113"/>
      <c r="CA607" s="113"/>
      <c r="CB607" s="113"/>
      <c r="CC607" s="113"/>
      <c r="CD607" s="113"/>
      <c r="CE607" s="113"/>
      <c r="CF607" s="113"/>
      <c r="CG607" s="113"/>
      <c r="CH607" s="113"/>
      <c r="CI607" s="113"/>
      <c r="CJ607" s="113"/>
      <c r="CK607" s="113"/>
      <c r="CL607" s="113"/>
      <c r="CM607" s="113"/>
      <c r="CN607" s="113"/>
      <c r="CO607" s="113"/>
      <c r="CP607" s="113"/>
      <c r="CQ607" s="113"/>
      <c r="CR607" s="113"/>
      <c r="CS607" s="113"/>
      <c r="CT607" s="113"/>
      <c r="CU607" s="113"/>
      <c r="CV607" s="113"/>
      <c r="CW607" s="113"/>
      <c r="CX607" s="113"/>
      <c r="CY607" s="113"/>
    </row>
    <row r="608" spans="24:103" s="64" customFormat="1" ht="14" x14ac:dyDescent="0.15">
      <c r="X608" s="63"/>
      <c r="Y608" s="112"/>
      <c r="Z608" s="112"/>
      <c r="AA608" s="112"/>
      <c r="AB608" s="112"/>
      <c r="AC608" s="112"/>
      <c r="AD608" s="112"/>
      <c r="AE608" s="112"/>
      <c r="AF608" s="112"/>
      <c r="AG608" s="112"/>
      <c r="AH608" s="112"/>
      <c r="AI608" s="112"/>
      <c r="AJ608" s="112"/>
      <c r="AK608" s="112"/>
      <c r="AL608" s="113"/>
      <c r="AM608" s="113"/>
      <c r="AN608" s="113"/>
      <c r="AO608" s="113"/>
      <c r="AP608" s="113"/>
      <c r="AQ608" s="113"/>
      <c r="AR608" s="113"/>
      <c r="AS608" s="113"/>
      <c r="AT608" s="113"/>
      <c r="AU608" s="113"/>
      <c r="AV608" s="113"/>
      <c r="AW608" s="113"/>
      <c r="AX608" s="113"/>
      <c r="AY608" s="113"/>
      <c r="AZ608" s="113"/>
      <c r="BA608" s="113"/>
      <c r="BB608" s="113"/>
      <c r="BC608" s="113"/>
      <c r="BD608" s="113"/>
      <c r="BE608" s="113"/>
      <c r="BF608" s="113"/>
      <c r="BG608" s="113"/>
      <c r="BH608" s="113"/>
      <c r="BI608" s="113"/>
      <c r="BJ608" s="113"/>
      <c r="BK608" s="113"/>
      <c r="BL608" s="113"/>
      <c r="BM608" s="113"/>
      <c r="BN608" s="113"/>
      <c r="BO608" s="113"/>
      <c r="BP608" s="113"/>
      <c r="BQ608" s="113"/>
      <c r="BR608" s="113"/>
      <c r="BS608" s="113"/>
      <c r="BT608" s="113"/>
      <c r="BU608" s="113"/>
      <c r="BV608" s="113"/>
      <c r="BW608" s="113"/>
      <c r="BX608" s="113"/>
      <c r="BY608" s="113"/>
      <c r="BZ608" s="113"/>
      <c r="CA608" s="113"/>
      <c r="CB608" s="113"/>
      <c r="CC608" s="113"/>
      <c r="CD608" s="113"/>
      <c r="CE608" s="113"/>
      <c r="CF608" s="113"/>
      <c r="CG608" s="113"/>
      <c r="CH608" s="113"/>
      <c r="CI608" s="113"/>
      <c r="CJ608" s="113"/>
      <c r="CK608" s="113"/>
      <c r="CL608" s="113"/>
      <c r="CM608" s="113"/>
      <c r="CN608" s="113"/>
      <c r="CO608" s="113"/>
      <c r="CP608" s="113"/>
      <c r="CQ608" s="113"/>
      <c r="CR608" s="113"/>
      <c r="CS608" s="113"/>
      <c r="CT608" s="113"/>
      <c r="CU608" s="113"/>
      <c r="CV608" s="113"/>
      <c r="CW608" s="113"/>
      <c r="CX608" s="113"/>
      <c r="CY608" s="113"/>
    </row>
    <row r="609" spans="24:103" s="64" customFormat="1" ht="14" x14ac:dyDescent="0.15">
      <c r="X609" s="63"/>
      <c r="Y609" s="112"/>
      <c r="Z609" s="112"/>
      <c r="AA609" s="112"/>
      <c r="AB609" s="112"/>
      <c r="AC609" s="112"/>
      <c r="AD609" s="112"/>
      <c r="AE609" s="112"/>
      <c r="AF609" s="112"/>
      <c r="AG609" s="112"/>
      <c r="AH609" s="112"/>
      <c r="AI609" s="112"/>
      <c r="AJ609" s="112"/>
      <c r="AK609" s="112"/>
      <c r="AL609" s="113"/>
      <c r="AM609" s="113"/>
      <c r="AN609" s="113"/>
      <c r="AO609" s="113"/>
      <c r="AP609" s="113"/>
      <c r="AQ609" s="113"/>
      <c r="AR609" s="113"/>
      <c r="AS609" s="113"/>
      <c r="AT609" s="113"/>
      <c r="AU609" s="113"/>
      <c r="AV609" s="113"/>
      <c r="AW609" s="113"/>
      <c r="AX609" s="113"/>
      <c r="AY609" s="113"/>
      <c r="AZ609" s="113"/>
      <c r="BA609" s="113"/>
      <c r="BB609" s="113"/>
      <c r="BC609" s="113"/>
      <c r="BD609" s="113"/>
      <c r="BE609" s="113"/>
      <c r="BF609" s="113"/>
      <c r="BG609" s="113"/>
      <c r="BH609" s="113"/>
      <c r="BI609" s="113"/>
      <c r="BJ609" s="113"/>
      <c r="BK609" s="113"/>
      <c r="BL609" s="113"/>
      <c r="BM609" s="113"/>
      <c r="BN609" s="113"/>
      <c r="BO609" s="113"/>
      <c r="BP609" s="113"/>
      <c r="BQ609" s="113"/>
      <c r="BR609" s="113"/>
      <c r="BS609" s="113"/>
      <c r="BT609" s="113"/>
      <c r="BU609" s="113"/>
      <c r="BV609" s="113"/>
      <c r="BW609" s="113"/>
      <c r="BX609" s="113"/>
      <c r="BY609" s="113"/>
      <c r="BZ609" s="113"/>
      <c r="CA609" s="113"/>
      <c r="CB609" s="113"/>
      <c r="CC609" s="113"/>
      <c r="CD609" s="113"/>
      <c r="CE609" s="113"/>
      <c r="CF609" s="113"/>
      <c r="CG609" s="113"/>
      <c r="CH609" s="113"/>
      <c r="CI609" s="113"/>
      <c r="CJ609" s="113"/>
      <c r="CK609" s="113"/>
      <c r="CL609" s="113"/>
      <c r="CM609" s="113"/>
      <c r="CN609" s="113"/>
      <c r="CO609" s="113"/>
      <c r="CP609" s="113"/>
      <c r="CQ609" s="113"/>
      <c r="CR609" s="113"/>
      <c r="CS609" s="113"/>
      <c r="CT609" s="113"/>
      <c r="CU609" s="113"/>
      <c r="CV609" s="113"/>
      <c r="CW609" s="113"/>
      <c r="CX609" s="113"/>
      <c r="CY609" s="113"/>
    </row>
    <row r="610" spans="24:103" s="64" customFormat="1" ht="14" x14ac:dyDescent="0.15">
      <c r="X610" s="63"/>
      <c r="Y610" s="112"/>
      <c r="Z610" s="112"/>
      <c r="AA610" s="112"/>
      <c r="AB610" s="112"/>
      <c r="AC610" s="112"/>
      <c r="AD610" s="112"/>
      <c r="AE610" s="112"/>
      <c r="AF610" s="112"/>
      <c r="AG610" s="112"/>
      <c r="AH610" s="112"/>
      <c r="AI610" s="112"/>
      <c r="AJ610" s="112"/>
      <c r="AK610" s="112"/>
      <c r="AL610" s="113"/>
      <c r="AM610" s="113"/>
      <c r="AN610" s="113"/>
      <c r="AO610" s="113"/>
      <c r="AP610" s="113"/>
      <c r="AQ610" s="113"/>
      <c r="AR610" s="113"/>
      <c r="AS610" s="113"/>
      <c r="AT610" s="113"/>
      <c r="AU610" s="113"/>
      <c r="AV610" s="113"/>
      <c r="AW610" s="113"/>
      <c r="AX610" s="113"/>
      <c r="AY610" s="113"/>
      <c r="AZ610" s="113"/>
      <c r="BA610" s="113"/>
      <c r="BB610" s="113"/>
      <c r="BC610" s="113"/>
      <c r="BD610" s="113"/>
      <c r="BE610" s="113"/>
      <c r="BF610" s="113"/>
      <c r="BG610" s="113"/>
      <c r="BH610" s="113"/>
      <c r="BI610" s="113"/>
      <c r="BJ610" s="113"/>
      <c r="BK610" s="113"/>
      <c r="BL610" s="113"/>
      <c r="BM610" s="113"/>
      <c r="BN610" s="113"/>
      <c r="BO610" s="113"/>
      <c r="BP610" s="113"/>
      <c r="BQ610" s="113"/>
      <c r="BR610" s="113"/>
      <c r="BS610" s="113"/>
      <c r="BT610" s="113"/>
      <c r="BU610" s="113"/>
      <c r="BV610" s="113"/>
      <c r="BW610" s="113"/>
      <c r="BX610" s="113"/>
      <c r="BY610" s="113"/>
      <c r="BZ610" s="113"/>
      <c r="CA610" s="113"/>
      <c r="CB610" s="113"/>
      <c r="CC610" s="113"/>
      <c r="CD610" s="113"/>
      <c r="CE610" s="113"/>
      <c r="CF610" s="113"/>
      <c r="CG610" s="113"/>
      <c r="CH610" s="113"/>
      <c r="CI610" s="113"/>
      <c r="CJ610" s="113"/>
      <c r="CK610" s="113"/>
      <c r="CL610" s="113"/>
      <c r="CM610" s="113"/>
      <c r="CN610" s="113"/>
      <c r="CO610" s="113"/>
      <c r="CP610" s="113"/>
      <c r="CQ610" s="113"/>
      <c r="CR610" s="113"/>
      <c r="CS610" s="113"/>
      <c r="CT610" s="113"/>
      <c r="CU610" s="113"/>
      <c r="CV610" s="113"/>
      <c r="CW610" s="113"/>
      <c r="CX610" s="113"/>
      <c r="CY610" s="113"/>
    </row>
    <row r="611" spans="24:103" s="64" customFormat="1" ht="14" x14ac:dyDescent="0.15">
      <c r="X611" s="63"/>
      <c r="Y611" s="112"/>
      <c r="Z611" s="112"/>
      <c r="AA611" s="112"/>
      <c r="AB611" s="112"/>
      <c r="AC611" s="112"/>
      <c r="AD611" s="112"/>
      <c r="AE611" s="112"/>
      <c r="AF611" s="112"/>
      <c r="AG611" s="112"/>
      <c r="AH611" s="112"/>
      <c r="AI611" s="112"/>
      <c r="AJ611" s="112"/>
      <c r="AK611" s="112"/>
      <c r="AL611" s="113"/>
      <c r="AM611" s="113"/>
      <c r="AN611" s="113"/>
      <c r="AO611" s="113"/>
      <c r="AP611" s="113"/>
      <c r="AQ611" s="113"/>
      <c r="AR611" s="113"/>
      <c r="AS611" s="113"/>
      <c r="AT611" s="113"/>
      <c r="AU611" s="113"/>
      <c r="AV611" s="113"/>
      <c r="AW611" s="113"/>
      <c r="AX611" s="113"/>
      <c r="AY611" s="113"/>
      <c r="AZ611" s="113"/>
      <c r="BA611" s="113"/>
      <c r="BB611" s="113"/>
      <c r="BC611" s="113"/>
      <c r="BD611" s="113"/>
      <c r="BE611" s="113"/>
      <c r="BF611" s="113"/>
      <c r="BG611" s="113"/>
      <c r="BH611" s="113"/>
      <c r="BI611" s="113"/>
      <c r="BJ611" s="113"/>
      <c r="BK611" s="113"/>
      <c r="BL611" s="113"/>
      <c r="BM611" s="113"/>
      <c r="BN611" s="113"/>
      <c r="BO611" s="113"/>
      <c r="BP611" s="113"/>
      <c r="BQ611" s="113"/>
      <c r="BR611" s="113"/>
      <c r="BS611" s="113"/>
      <c r="BT611" s="113"/>
      <c r="BU611" s="113"/>
      <c r="BV611" s="113"/>
      <c r="BW611" s="113"/>
      <c r="BX611" s="113"/>
      <c r="BY611" s="113"/>
      <c r="BZ611" s="113"/>
      <c r="CA611" s="113"/>
      <c r="CB611" s="113"/>
      <c r="CC611" s="113"/>
      <c r="CD611" s="113"/>
      <c r="CE611" s="113"/>
      <c r="CF611" s="113"/>
      <c r="CG611" s="113"/>
      <c r="CH611" s="113"/>
      <c r="CI611" s="113"/>
      <c r="CJ611" s="113"/>
      <c r="CK611" s="113"/>
      <c r="CL611" s="113"/>
      <c r="CM611" s="113"/>
      <c r="CN611" s="113"/>
      <c r="CO611" s="113"/>
      <c r="CP611" s="113"/>
      <c r="CQ611" s="113"/>
      <c r="CR611" s="113"/>
      <c r="CS611" s="113"/>
      <c r="CT611" s="113"/>
      <c r="CU611" s="113"/>
      <c r="CV611" s="113"/>
      <c r="CW611" s="113"/>
      <c r="CX611" s="113"/>
      <c r="CY611" s="113"/>
    </row>
    <row r="612" spans="24:103" s="64" customFormat="1" ht="14" x14ac:dyDescent="0.15">
      <c r="X612" s="63"/>
      <c r="Y612" s="112"/>
      <c r="Z612" s="112"/>
      <c r="AA612" s="112"/>
      <c r="AB612" s="112"/>
      <c r="AC612" s="112"/>
      <c r="AD612" s="112"/>
      <c r="AE612" s="112"/>
      <c r="AF612" s="112"/>
      <c r="AG612" s="112"/>
      <c r="AH612" s="112"/>
      <c r="AI612" s="112"/>
      <c r="AJ612" s="112"/>
      <c r="AK612" s="112"/>
      <c r="AL612" s="113"/>
      <c r="AM612" s="113"/>
      <c r="AN612" s="113"/>
      <c r="AO612" s="113"/>
      <c r="AP612" s="113"/>
      <c r="AQ612" s="113"/>
      <c r="AR612" s="113"/>
      <c r="AS612" s="113"/>
      <c r="AT612" s="113"/>
      <c r="AU612" s="113"/>
      <c r="AV612" s="113"/>
      <c r="AW612" s="113"/>
      <c r="AX612" s="113"/>
      <c r="AY612" s="113"/>
      <c r="AZ612" s="113"/>
      <c r="BA612" s="113"/>
      <c r="BB612" s="113"/>
      <c r="BC612" s="113"/>
      <c r="BD612" s="113"/>
      <c r="BE612" s="113"/>
      <c r="BF612" s="113"/>
      <c r="BG612" s="113"/>
      <c r="BH612" s="113"/>
      <c r="BI612" s="113"/>
      <c r="BJ612" s="113"/>
      <c r="BK612" s="113"/>
      <c r="BL612" s="113"/>
      <c r="BM612" s="113"/>
      <c r="BN612" s="113"/>
      <c r="BO612" s="113"/>
      <c r="BP612" s="113"/>
      <c r="BQ612" s="113"/>
      <c r="BR612" s="113"/>
      <c r="BS612" s="113"/>
      <c r="BT612" s="113"/>
      <c r="BU612" s="113"/>
      <c r="BV612" s="113"/>
      <c r="BW612" s="113"/>
      <c r="BX612" s="113"/>
      <c r="BY612" s="113"/>
      <c r="BZ612" s="113"/>
      <c r="CA612" s="113"/>
      <c r="CB612" s="113"/>
      <c r="CC612" s="113"/>
      <c r="CD612" s="113"/>
      <c r="CE612" s="113"/>
      <c r="CF612" s="113"/>
      <c r="CG612" s="113"/>
      <c r="CH612" s="113"/>
      <c r="CI612" s="113"/>
      <c r="CJ612" s="113"/>
      <c r="CK612" s="113"/>
      <c r="CL612" s="113"/>
      <c r="CM612" s="113"/>
      <c r="CN612" s="113"/>
      <c r="CO612" s="113"/>
      <c r="CP612" s="113"/>
      <c r="CQ612" s="113"/>
      <c r="CR612" s="113"/>
      <c r="CS612" s="113"/>
      <c r="CT612" s="113"/>
      <c r="CU612" s="113"/>
      <c r="CV612" s="113"/>
      <c r="CW612" s="113"/>
      <c r="CX612" s="113"/>
      <c r="CY612" s="113"/>
    </row>
    <row r="613" spans="24:103" s="64" customFormat="1" ht="14" x14ac:dyDescent="0.15">
      <c r="X613" s="63"/>
      <c r="Y613" s="112"/>
      <c r="Z613" s="112"/>
      <c r="AA613" s="112"/>
      <c r="AB613" s="112"/>
      <c r="AC613" s="112"/>
      <c r="AD613" s="112"/>
      <c r="AE613" s="112"/>
      <c r="AF613" s="112"/>
      <c r="AG613" s="112"/>
      <c r="AH613" s="112"/>
      <c r="AI613" s="112"/>
      <c r="AJ613" s="112"/>
      <c r="AK613" s="112"/>
      <c r="AL613" s="113"/>
      <c r="AM613" s="113"/>
      <c r="AN613" s="113"/>
      <c r="AO613" s="113"/>
      <c r="AP613" s="113"/>
      <c r="AQ613" s="113"/>
      <c r="AR613" s="113"/>
      <c r="AS613" s="113"/>
      <c r="AT613" s="113"/>
      <c r="AU613" s="113"/>
      <c r="AV613" s="113"/>
      <c r="AW613" s="113"/>
      <c r="AX613" s="113"/>
      <c r="AY613" s="113"/>
      <c r="AZ613" s="113"/>
      <c r="BA613" s="113"/>
      <c r="BB613" s="113"/>
      <c r="BC613" s="113"/>
      <c r="BD613" s="113"/>
      <c r="BE613" s="113"/>
      <c r="BF613" s="113"/>
      <c r="BG613" s="113"/>
      <c r="BH613" s="113"/>
      <c r="BI613" s="113"/>
      <c r="BJ613" s="113"/>
      <c r="BK613" s="113"/>
      <c r="BL613" s="113"/>
      <c r="BM613" s="113"/>
      <c r="BN613" s="113"/>
      <c r="BO613" s="113"/>
      <c r="BP613" s="113"/>
      <c r="BQ613" s="113"/>
      <c r="BR613" s="113"/>
      <c r="BS613" s="113"/>
      <c r="BT613" s="113"/>
      <c r="BU613" s="113"/>
      <c r="BV613" s="113"/>
      <c r="BW613" s="113"/>
      <c r="BX613" s="113"/>
      <c r="BY613" s="113"/>
      <c r="BZ613" s="113"/>
      <c r="CA613" s="113"/>
      <c r="CB613" s="113"/>
      <c r="CC613" s="113"/>
      <c r="CD613" s="113"/>
      <c r="CE613" s="113"/>
      <c r="CF613" s="113"/>
      <c r="CG613" s="113"/>
      <c r="CH613" s="113"/>
      <c r="CI613" s="113"/>
      <c r="CJ613" s="113"/>
      <c r="CK613" s="113"/>
      <c r="CL613" s="113"/>
      <c r="CM613" s="113"/>
      <c r="CN613" s="113"/>
      <c r="CO613" s="113"/>
      <c r="CP613" s="113"/>
      <c r="CQ613" s="113"/>
      <c r="CR613" s="113"/>
      <c r="CS613" s="113"/>
      <c r="CT613" s="113"/>
      <c r="CU613" s="113"/>
      <c r="CV613" s="113"/>
      <c r="CW613" s="113"/>
      <c r="CX613" s="113"/>
      <c r="CY613" s="113"/>
    </row>
    <row r="614" spans="24:103" s="64" customFormat="1" ht="14" x14ac:dyDescent="0.15">
      <c r="X614" s="63"/>
      <c r="Y614" s="112"/>
      <c r="Z614" s="112"/>
      <c r="AA614" s="112"/>
      <c r="AB614" s="112"/>
      <c r="AC614" s="112"/>
      <c r="AD614" s="112"/>
      <c r="AE614" s="112"/>
      <c r="AF614" s="112"/>
      <c r="AG614" s="112"/>
      <c r="AH614" s="112"/>
      <c r="AI614" s="112"/>
      <c r="AJ614" s="112"/>
      <c r="AK614" s="112"/>
      <c r="AL614" s="113"/>
      <c r="AM614" s="113"/>
      <c r="AN614" s="113"/>
      <c r="AO614" s="113"/>
      <c r="AP614" s="113"/>
      <c r="AQ614" s="113"/>
      <c r="AR614" s="113"/>
      <c r="AS614" s="113"/>
      <c r="AT614" s="113"/>
      <c r="AU614" s="113"/>
      <c r="AV614" s="113"/>
      <c r="AW614" s="113"/>
      <c r="AX614" s="113"/>
      <c r="AY614" s="113"/>
      <c r="AZ614" s="113"/>
      <c r="BA614" s="113"/>
      <c r="BB614" s="113"/>
      <c r="BC614" s="113"/>
      <c r="BD614" s="113"/>
      <c r="BE614" s="113"/>
      <c r="BF614" s="113"/>
      <c r="BG614" s="113"/>
      <c r="BH614" s="113"/>
      <c r="BI614" s="113"/>
      <c r="BJ614" s="113"/>
      <c r="BK614" s="113"/>
      <c r="BL614" s="113"/>
      <c r="BM614" s="113"/>
      <c r="BN614" s="113"/>
      <c r="BO614" s="113"/>
      <c r="BP614" s="113"/>
      <c r="BQ614" s="113"/>
      <c r="BR614" s="113"/>
      <c r="BS614" s="113"/>
      <c r="BT614" s="113"/>
      <c r="BU614" s="113"/>
      <c r="BV614" s="113"/>
      <c r="BW614" s="113"/>
      <c r="BX614" s="113"/>
      <c r="BY614" s="113"/>
      <c r="BZ614" s="113"/>
      <c r="CA614" s="113"/>
      <c r="CB614" s="113"/>
      <c r="CC614" s="113"/>
      <c r="CD614" s="113"/>
      <c r="CE614" s="113"/>
      <c r="CF614" s="113"/>
      <c r="CG614" s="113"/>
      <c r="CH614" s="113"/>
      <c r="CI614" s="113"/>
      <c r="CJ614" s="113"/>
      <c r="CK614" s="113"/>
      <c r="CL614" s="113"/>
      <c r="CM614" s="113"/>
      <c r="CN614" s="113"/>
      <c r="CO614" s="113"/>
      <c r="CP614" s="113"/>
      <c r="CQ614" s="113"/>
      <c r="CR614" s="113"/>
      <c r="CS614" s="113"/>
      <c r="CT614" s="113"/>
      <c r="CU614" s="113"/>
      <c r="CV614" s="113"/>
      <c r="CW614" s="113"/>
      <c r="CX614" s="113"/>
      <c r="CY614" s="113"/>
    </row>
    <row r="615" spans="24:103" s="64" customFormat="1" ht="14" x14ac:dyDescent="0.15">
      <c r="X615" s="63"/>
      <c r="Y615" s="112"/>
      <c r="Z615" s="112"/>
      <c r="AA615" s="112"/>
      <c r="AB615" s="112"/>
      <c r="AC615" s="112"/>
      <c r="AD615" s="112"/>
      <c r="AE615" s="112"/>
      <c r="AF615" s="112"/>
      <c r="AG615" s="112"/>
      <c r="AH615" s="112"/>
      <c r="AI615" s="112"/>
      <c r="AJ615" s="112"/>
      <c r="AK615" s="112"/>
      <c r="AL615" s="113"/>
      <c r="AM615" s="113"/>
      <c r="AN615" s="113"/>
      <c r="AO615" s="113"/>
      <c r="AP615" s="113"/>
      <c r="AQ615" s="113"/>
      <c r="AR615" s="113"/>
      <c r="AS615" s="113"/>
      <c r="AT615" s="113"/>
      <c r="AU615" s="113"/>
      <c r="AV615" s="113"/>
      <c r="AW615" s="113"/>
      <c r="AX615" s="113"/>
      <c r="AY615" s="113"/>
      <c r="AZ615" s="113"/>
      <c r="BA615" s="113"/>
      <c r="BB615" s="113"/>
      <c r="BC615" s="113"/>
      <c r="BD615" s="113"/>
      <c r="BE615" s="113"/>
      <c r="BF615" s="113"/>
      <c r="BG615" s="113"/>
      <c r="BH615" s="113"/>
      <c r="BI615" s="113"/>
      <c r="BJ615" s="113"/>
      <c r="BK615" s="113"/>
      <c r="BL615" s="113"/>
      <c r="BM615" s="113"/>
      <c r="BN615" s="113"/>
      <c r="BO615" s="113"/>
      <c r="BP615" s="113"/>
      <c r="BQ615" s="113"/>
      <c r="BR615" s="113"/>
      <c r="BS615" s="113"/>
      <c r="BT615" s="113"/>
      <c r="BU615" s="113"/>
      <c r="BV615" s="113"/>
      <c r="BW615" s="113"/>
      <c r="BX615" s="113"/>
      <c r="BY615" s="113"/>
      <c r="BZ615" s="113"/>
      <c r="CA615" s="113"/>
      <c r="CB615" s="113"/>
      <c r="CC615" s="113"/>
      <c r="CD615" s="113"/>
      <c r="CE615" s="113"/>
      <c r="CF615" s="113"/>
      <c r="CG615" s="113"/>
      <c r="CH615" s="113"/>
      <c r="CI615" s="113"/>
      <c r="CJ615" s="113"/>
      <c r="CK615" s="113"/>
      <c r="CL615" s="113"/>
      <c r="CM615" s="113"/>
      <c r="CN615" s="113"/>
      <c r="CO615" s="113"/>
      <c r="CP615" s="113"/>
      <c r="CQ615" s="113"/>
      <c r="CR615" s="113"/>
      <c r="CS615" s="113"/>
      <c r="CT615" s="113"/>
      <c r="CU615" s="113"/>
      <c r="CV615" s="113"/>
      <c r="CW615" s="113"/>
      <c r="CX615" s="113"/>
      <c r="CY615" s="113"/>
    </row>
    <row r="616" spans="24:103" s="64" customFormat="1" ht="14" x14ac:dyDescent="0.15">
      <c r="X616" s="63"/>
      <c r="Y616" s="112"/>
      <c r="Z616" s="112"/>
      <c r="AA616" s="112"/>
      <c r="AB616" s="112"/>
      <c r="AC616" s="112"/>
      <c r="AD616" s="112"/>
      <c r="AE616" s="112"/>
      <c r="AF616" s="112"/>
      <c r="AG616" s="112"/>
      <c r="AH616" s="112"/>
      <c r="AI616" s="112"/>
      <c r="AJ616" s="112"/>
      <c r="AK616" s="112"/>
      <c r="AL616" s="113"/>
      <c r="AM616" s="113"/>
      <c r="AN616" s="113"/>
      <c r="AO616" s="113"/>
      <c r="AP616" s="113"/>
      <c r="AQ616" s="113"/>
      <c r="AR616" s="113"/>
      <c r="AS616" s="113"/>
      <c r="AT616" s="113"/>
      <c r="AU616" s="113"/>
      <c r="AV616" s="113"/>
      <c r="AW616" s="113"/>
      <c r="AX616" s="113"/>
      <c r="AY616" s="113"/>
      <c r="AZ616" s="113"/>
      <c r="BA616" s="113"/>
      <c r="BB616" s="113"/>
      <c r="BC616" s="113"/>
      <c r="BD616" s="113"/>
      <c r="BE616" s="113"/>
      <c r="BF616" s="113"/>
      <c r="BG616" s="113"/>
      <c r="BH616" s="113"/>
      <c r="BI616" s="113"/>
      <c r="BJ616" s="113"/>
      <c r="BK616" s="113"/>
      <c r="BL616" s="113"/>
      <c r="BM616" s="113"/>
      <c r="BN616" s="113"/>
      <c r="BO616" s="113"/>
      <c r="BP616" s="113"/>
      <c r="BQ616" s="113"/>
      <c r="BR616" s="113"/>
      <c r="BS616" s="113"/>
      <c r="BT616" s="113"/>
      <c r="BU616" s="113"/>
      <c r="BV616" s="113"/>
      <c r="BW616" s="113"/>
      <c r="BX616" s="113"/>
      <c r="BY616" s="113"/>
      <c r="BZ616" s="113"/>
      <c r="CA616" s="113"/>
      <c r="CB616" s="113"/>
      <c r="CC616" s="113"/>
      <c r="CD616" s="113"/>
      <c r="CE616" s="113"/>
      <c r="CF616" s="113"/>
      <c r="CG616" s="113"/>
      <c r="CH616" s="113"/>
      <c r="CI616" s="113"/>
      <c r="CJ616" s="113"/>
      <c r="CK616" s="113"/>
      <c r="CL616" s="113"/>
      <c r="CM616" s="113"/>
      <c r="CN616" s="113"/>
      <c r="CO616" s="113"/>
      <c r="CP616" s="113"/>
      <c r="CQ616" s="113"/>
      <c r="CR616" s="113"/>
      <c r="CS616" s="113"/>
      <c r="CT616" s="113"/>
      <c r="CU616" s="113"/>
      <c r="CV616" s="113"/>
      <c r="CW616" s="113"/>
      <c r="CX616" s="113"/>
      <c r="CY616" s="113"/>
    </row>
    <row r="617" spans="24:103" s="64" customFormat="1" ht="14" x14ac:dyDescent="0.15">
      <c r="X617" s="63"/>
      <c r="Y617" s="112"/>
      <c r="Z617" s="112"/>
      <c r="AA617" s="112"/>
      <c r="AB617" s="112"/>
      <c r="AC617" s="112"/>
      <c r="AD617" s="112"/>
      <c r="AE617" s="112"/>
      <c r="AF617" s="112"/>
      <c r="AG617" s="112"/>
      <c r="AH617" s="112"/>
      <c r="AI617" s="112"/>
      <c r="AJ617" s="112"/>
      <c r="AK617" s="112"/>
      <c r="AL617" s="113"/>
      <c r="AM617" s="113"/>
      <c r="AN617" s="113"/>
      <c r="AO617" s="113"/>
      <c r="AP617" s="113"/>
      <c r="AQ617" s="113"/>
      <c r="AR617" s="113"/>
      <c r="AS617" s="113"/>
      <c r="AT617" s="113"/>
      <c r="AU617" s="113"/>
      <c r="AV617" s="113"/>
      <c r="AW617" s="113"/>
      <c r="AX617" s="113"/>
      <c r="AY617" s="113"/>
      <c r="AZ617" s="113"/>
      <c r="BA617" s="113"/>
      <c r="BB617" s="113"/>
      <c r="BC617" s="113"/>
      <c r="BD617" s="113"/>
      <c r="BE617" s="113"/>
      <c r="BF617" s="113"/>
      <c r="BG617" s="113"/>
      <c r="BH617" s="113"/>
      <c r="BI617" s="113"/>
      <c r="BJ617" s="113"/>
      <c r="BK617" s="113"/>
      <c r="BL617" s="113"/>
      <c r="BM617" s="113"/>
      <c r="BN617" s="113"/>
      <c r="BO617" s="113"/>
      <c r="BP617" s="113"/>
      <c r="BQ617" s="113"/>
      <c r="BR617" s="113"/>
      <c r="BS617" s="113"/>
      <c r="BT617" s="113"/>
      <c r="BU617" s="113"/>
      <c r="BV617" s="113"/>
      <c r="BW617" s="113"/>
      <c r="BX617" s="113"/>
      <c r="BY617" s="113"/>
      <c r="BZ617" s="113"/>
      <c r="CA617" s="113"/>
      <c r="CB617" s="113"/>
      <c r="CC617" s="113"/>
      <c r="CD617" s="113"/>
      <c r="CE617" s="113"/>
      <c r="CF617" s="113"/>
      <c r="CG617" s="113"/>
      <c r="CH617" s="113"/>
      <c r="CI617" s="113"/>
      <c r="CJ617" s="113"/>
      <c r="CK617" s="113"/>
      <c r="CL617" s="113"/>
      <c r="CM617" s="113"/>
      <c r="CN617" s="113"/>
      <c r="CO617" s="113"/>
      <c r="CP617" s="113"/>
      <c r="CQ617" s="113"/>
      <c r="CR617" s="113"/>
      <c r="CS617" s="113"/>
      <c r="CT617" s="113"/>
      <c r="CU617" s="113"/>
      <c r="CV617" s="113"/>
      <c r="CW617" s="113"/>
      <c r="CX617" s="113"/>
      <c r="CY617" s="113"/>
    </row>
    <row r="618" spans="24:103" s="64" customFormat="1" ht="14" x14ac:dyDescent="0.15">
      <c r="X618" s="63"/>
      <c r="Y618" s="112"/>
      <c r="Z618" s="112"/>
      <c r="AA618" s="112"/>
      <c r="AB618" s="112"/>
      <c r="AC618" s="112"/>
      <c r="AD618" s="112"/>
      <c r="AE618" s="112"/>
      <c r="AF618" s="112"/>
      <c r="AG618" s="112"/>
      <c r="AH618" s="112"/>
      <c r="AI618" s="112"/>
      <c r="AJ618" s="112"/>
      <c r="AK618" s="112"/>
      <c r="AL618" s="113"/>
      <c r="AM618" s="113"/>
      <c r="AN618" s="113"/>
      <c r="AO618" s="113"/>
      <c r="AP618" s="113"/>
      <c r="AQ618" s="113"/>
      <c r="AR618" s="113"/>
      <c r="AS618" s="113"/>
      <c r="AT618" s="113"/>
      <c r="AU618" s="113"/>
      <c r="AV618" s="113"/>
      <c r="AW618" s="113"/>
      <c r="AX618" s="113"/>
      <c r="AY618" s="113"/>
      <c r="AZ618" s="113"/>
      <c r="BA618" s="113"/>
      <c r="BB618" s="113"/>
      <c r="BC618" s="113"/>
      <c r="BD618" s="113"/>
      <c r="BE618" s="113"/>
      <c r="BF618" s="113"/>
      <c r="BG618" s="113"/>
      <c r="BH618" s="113"/>
      <c r="BI618" s="113"/>
      <c r="BJ618" s="113"/>
      <c r="BK618" s="113"/>
      <c r="BL618" s="113"/>
      <c r="BM618" s="113"/>
      <c r="BN618" s="113"/>
      <c r="BO618" s="113"/>
      <c r="BP618" s="113"/>
      <c r="BQ618" s="113"/>
      <c r="BR618" s="113"/>
      <c r="BS618" s="113"/>
      <c r="BT618" s="113"/>
      <c r="BU618" s="113"/>
      <c r="BV618" s="113"/>
      <c r="BW618" s="113"/>
      <c r="BX618" s="113"/>
      <c r="BY618" s="113"/>
      <c r="BZ618" s="113"/>
      <c r="CA618" s="113"/>
      <c r="CB618" s="113"/>
      <c r="CC618" s="113"/>
      <c r="CD618" s="113"/>
      <c r="CE618" s="113"/>
      <c r="CF618" s="113"/>
      <c r="CG618" s="113"/>
      <c r="CH618" s="113"/>
      <c r="CI618" s="113"/>
      <c r="CJ618" s="113"/>
      <c r="CK618" s="113"/>
      <c r="CL618" s="113"/>
      <c r="CM618" s="113"/>
      <c r="CN618" s="113"/>
      <c r="CO618" s="113"/>
      <c r="CP618" s="113"/>
      <c r="CQ618" s="113"/>
      <c r="CR618" s="113"/>
      <c r="CS618" s="113"/>
      <c r="CT618" s="113"/>
      <c r="CU618" s="113"/>
      <c r="CV618" s="113"/>
      <c r="CW618" s="113"/>
      <c r="CX618" s="113"/>
      <c r="CY618" s="113"/>
    </row>
    <row r="619" spans="24:103" s="64" customFormat="1" ht="14" x14ac:dyDescent="0.15">
      <c r="X619" s="63"/>
      <c r="Y619" s="112"/>
      <c r="Z619" s="112"/>
      <c r="AA619" s="112"/>
      <c r="AB619" s="112"/>
      <c r="AC619" s="112"/>
      <c r="AD619" s="112"/>
      <c r="AE619" s="112"/>
      <c r="AF619" s="112"/>
      <c r="AG619" s="112"/>
      <c r="AH619" s="112"/>
      <c r="AI619" s="112"/>
      <c r="AJ619" s="112"/>
      <c r="AK619" s="112"/>
      <c r="AL619" s="113"/>
      <c r="AM619" s="113"/>
      <c r="AN619" s="113"/>
      <c r="AO619" s="113"/>
      <c r="AP619" s="113"/>
      <c r="AQ619" s="113"/>
      <c r="AR619" s="113"/>
      <c r="AS619" s="113"/>
      <c r="AT619" s="113"/>
      <c r="AU619" s="113"/>
      <c r="AV619" s="113"/>
      <c r="AW619" s="113"/>
      <c r="AX619" s="113"/>
      <c r="AY619" s="113"/>
      <c r="AZ619" s="113"/>
      <c r="BA619" s="113"/>
      <c r="BB619" s="113"/>
      <c r="BC619" s="113"/>
      <c r="BD619" s="113"/>
      <c r="BE619" s="113"/>
      <c r="BF619" s="113"/>
      <c r="BG619" s="113"/>
      <c r="BH619" s="113"/>
      <c r="BI619" s="113"/>
      <c r="BJ619" s="113"/>
      <c r="BK619" s="113"/>
      <c r="BL619" s="113"/>
      <c r="BM619" s="113"/>
      <c r="BN619" s="113"/>
      <c r="BO619" s="113"/>
      <c r="BP619" s="113"/>
      <c r="BQ619" s="113"/>
      <c r="BR619" s="113"/>
      <c r="BS619" s="113"/>
      <c r="BT619" s="113"/>
      <c r="BU619" s="113"/>
      <c r="BV619" s="113"/>
      <c r="BW619" s="113"/>
      <c r="BX619" s="113"/>
      <c r="BY619" s="113"/>
      <c r="BZ619" s="113"/>
      <c r="CA619" s="113"/>
      <c r="CB619" s="113"/>
      <c r="CC619" s="113"/>
      <c r="CD619" s="113"/>
      <c r="CE619" s="113"/>
      <c r="CF619" s="113"/>
      <c r="CG619" s="113"/>
      <c r="CH619" s="113"/>
      <c r="CI619" s="113"/>
      <c r="CJ619" s="113"/>
      <c r="CK619" s="113"/>
      <c r="CL619" s="113"/>
      <c r="CM619" s="113"/>
      <c r="CN619" s="113"/>
      <c r="CO619" s="113"/>
      <c r="CP619" s="113"/>
      <c r="CQ619" s="113"/>
      <c r="CR619" s="113"/>
      <c r="CS619" s="113"/>
      <c r="CT619" s="113"/>
      <c r="CU619" s="113"/>
      <c r="CV619" s="113"/>
      <c r="CW619" s="113"/>
      <c r="CX619" s="113"/>
      <c r="CY619" s="113"/>
    </row>
    <row r="620" spans="24:103" s="64" customFormat="1" ht="14" x14ac:dyDescent="0.15">
      <c r="X620" s="63"/>
      <c r="Y620" s="112"/>
      <c r="Z620" s="112"/>
      <c r="AA620" s="112"/>
      <c r="AB620" s="112"/>
      <c r="AC620" s="112"/>
      <c r="AD620" s="112"/>
      <c r="AE620" s="112"/>
      <c r="AF620" s="112"/>
      <c r="AG620" s="112"/>
      <c r="AH620" s="112"/>
      <c r="AI620" s="112"/>
      <c r="AJ620" s="112"/>
      <c r="AK620" s="112"/>
      <c r="AL620" s="113"/>
      <c r="AM620" s="113"/>
      <c r="AN620" s="113"/>
      <c r="AO620" s="113"/>
      <c r="AP620" s="113"/>
      <c r="AQ620" s="113"/>
      <c r="AR620" s="113"/>
      <c r="AS620" s="113"/>
      <c r="AT620" s="113"/>
      <c r="AU620" s="113"/>
      <c r="AV620" s="113"/>
      <c r="AW620" s="113"/>
      <c r="AX620" s="113"/>
      <c r="AY620" s="113"/>
      <c r="AZ620" s="113"/>
      <c r="BA620" s="113"/>
      <c r="BB620" s="113"/>
      <c r="BC620" s="113"/>
      <c r="BD620" s="113"/>
      <c r="BE620" s="113"/>
      <c r="BF620" s="113"/>
      <c r="BG620" s="113"/>
      <c r="BH620" s="113"/>
      <c r="BI620" s="113"/>
      <c r="BJ620" s="113"/>
      <c r="BK620" s="113"/>
      <c r="BL620" s="113"/>
      <c r="BM620" s="113"/>
      <c r="BN620" s="113"/>
      <c r="BO620" s="113"/>
      <c r="BP620" s="113"/>
      <c r="BQ620" s="113"/>
      <c r="BR620" s="113"/>
      <c r="BS620" s="113"/>
      <c r="BT620" s="113"/>
      <c r="BU620" s="113"/>
      <c r="BV620" s="113"/>
      <c r="BW620" s="113"/>
      <c r="BX620" s="113"/>
      <c r="BY620" s="113"/>
      <c r="BZ620" s="113"/>
      <c r="CA620" s="113"/>
      <c r="CB620" s="113"/>
      <c r="CC620" s="113"/>
      <c r="CD620" s="113"/>
      <c r="CE620" s="113"/>
      <c r="CF620" s="113"/>
      <c r="CG620" s="113"/>
      <c r="CH620" s="113"/>
      <c r="CI620" s="113"/>
      <c r="CJ620" s="113"/>
      <c r="CK620" s="113"/>
      <c r="CL620" s="113"/>
      <c r="CM620" s="113"/>
      <c r="CN620" s="113"/>
      <c r="CO620" s="113"/>
      <c r="CP620" s="113"/>
      <c r="CQ620" s="113"/>
      <c r="CR620" s="113"/>
      <c r="CS620" s="113"/>
      <c r="CT620" s="113"/>
      <c r="CU620" s="113"/>
      <c r="CV620" s="113"/>
      <c r="CW620" s="113"/>
      <c r="CX620" s="113"/>
      <c r="CY620" s="113"/>
    </row>
    <row r="621" spans="24:103" s="64" customFormat="1" ht="14" x14ac:dyDescent="0.15">
      <c r="X621" s="63"/>
      <c r="Y621" s="112"/>
      <c r="Z621" s="112"/>
      <c r="AA621" s="112"/>
      <c r="AB621" s="112"/>
      <c r="AC621" s="112"/>
      <c r="AD621" s="112"/>
      <c r="AE621" s="112"/>
      <c r="AF621" s="112"/>
      <c r="AG621" s="112"/>
      <c r="AH621" s="112"/>
      <c r="AI621" s="112"/>
      <c r="AJ621" s="112"/>
      <c r="AK621" s="112"/>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c r="BQ621" s="113"/>
      <c r="BR621" s="113"/>
      <c r="BS621" s="113"/>
      <c r="BT621" s="113"/>
      <c r="BU621" s="113"/>
      <c r="BV621" s="113"/>
      <c r="BW621" s="113"/>
      <c r="BX621" s="113"/>
      <c r="BY621" s="113"/>
      <c r="BZ621" s="113"/>
      <c r="CA621" s="113"/>
      <c r="CB621" s="113"/>
      <c r="CC621" s="113"/>
      <c r="CD621" s="113"/>
      <c r="CE621" s="113"/>
      <c r="CF621" s="113"/>
      <c r="CG621" s="113"/>
      <c r="CH621" s="113"/>
      <c r="CI621" s="113"/>
      <c r="CJ621" s="113"/>
      <c r="CK621" s="113"/>
      <c r="CL621" s="113"/>
      <c r="CM621" s="113"/>
      <c r="CN621" s="113"/>
      <c r="CO621" s="113"/>
      <c r="CP621" s="113"/>
      <c r="CQ621" s="113"/>
      <c r="CR621" s="113"/>
      <c r="CS621" s="113"/>
      <c r="CT621" s="113"/>
      <c r="CU621" s="113"/>
      <c r="CV621" s="113"/>
      <c r="CW621" s="113"/>
      <c r="CX621" s="113"/>
      <c r="CY621" s="113"/>
    </row>
    <row r="622" spans="24:103" s="64" customFormat="1" ht="14" x14ac:dyDescent="0.15">
      <c r="X622" s="63"/>
      <c r="Y622" s="112"/>
      <c r="Z622" s="112"/>
      <c r="AA622" s="112"/>
      <c r="AB622" s="112"/>
      <c r="AC622" s="112"/>
      <c r="AD622" s="112"/>
      <c r="AE622" s="112"/>
      <c r="AF622" s="112"/>
      <c r="AG622" s="112"/>
      <c r="AH622" s="112"/>
      <c r="AI622" s="112"/>
      <c r="AJ622" s="112"/>
      <c r="AK622" s="112"/>
      <c r="AL622" s="113"/>
      <c r="AM622" s="113"/>
      <c r="AN622" s="113"/>
      <c r="AO622" s="113"/>
      <c r="AP622" s="113"/>
      <c r="AQ622" s="113"/>
      <c r="AR622" s="113"/>
      <c r="AS622" s="113"/>
      <c r="AT622" s="113"/>
      <c r="AU622" s="113"/>
      <c r="AV622" s="113"/>
      <c r="AW622" s="113"/>
      <c r="AX622" s="113"/>
      <c r="AY622" s="113"/>
      <c r="AZ622" s="113"/>
      <c r="BA622" s="113"/>
      <c r="BB622" s="113"/>
      <c r="BC622" s="113"/>
      <c r="BD622" s="113"/>
      <c r="BE622" s="113"/>
      <c r="BF622" s="113"/>
      <c r="BG622" s="113"/>
      <c r="BH622" s="113"/>
      <c r="BI622" s="113"/>
      <c r="BJ622" s="113"/>
      <c r="BK622" s="113"/>
      <c r="BL622" s="113"/>
      <c r="BM622" s="113"/>
      <c r="BN622" s="113"/>
      <c r="BO622" s="113"/>
      <c r="BP622" s="113"/>
      <c r="BQ622" s="113"/>
      <c r="BR622" s="113"/>
      <c r="BS622" s="113"/>
      <c r="BT622" s="113"/>
      <c r="BU622" s="113"/>
      <c r="BV622" s="113"/>
      <c r="BW622" s="113"/>
      <c r="BX622" s="113"/>
      <c r="BY622" s="113"/>
      <c r="BZ622" s="113"/>
      <c r="CA622" s="113"/>
      <c r="CB622" s="113"/>
      <c r="CC622" s="113"/>
      <c r="CD622" s="113"/>
      <c r="CE622" s="113"/>
      <c r="CF622" s="113"/>
      <c r="CG622" s="113"/>
      <c r="CH622" s="113"/>
      <c r="CI622" s="113"/>
      <c r="CJ622" s="113"/>
      <c r="CK622" s="113"/>
      <c r="CL622" s="113"/>
      <c r="CM622" s="113"/>
      <c r="CN622" s="113"/>
      <c r="CO622" s="113"/>
      <c r="CP622" s="113"/>
      <c r="CQ622" s="113"/>
      <c r="CR622" s="113"/>
      <c r="CS622" s="113"/>
      <c r="CT622" s="113"/>
      <c r="CU622" s="113"/>
      <c r="CV622" s="113"/>
      <c r="CW622" s="113"/>
      <c r="CX622" s="113"/>
      <c r="CY622" s="113"/>
    </row>
    <row r="623" spans="24:103" s="64" customFormat="1" ht="14" x14ac:dyDescent="0.15">
      <c r="X623" s="63"/>
      <c r="Y623" s="112"/>
      <c r="Z623" s="112"/>
      <c r="AA623" s="112"/>
      <c r="AB623" s="112"/>
      <c r="AC623" s="112"/>
      <c r="AD623" s="112"/>
      <c r="AE623" s="112"/>
      <c r="AF623" s="112"/>
      <c r="AG623" s="112"/>
      <c r="AH623" s="112"/>
      <c r="AI623" s="112"/>
      <c r="AJ623" s="112"/>
      <c r="AK623" s="112"/>
      <c r="AL623" s="113"/>
      <c r="AM623" s="113"/>
      <c r="AN623" s="113"/>
      <c r="AO623" s="113"/>
      <c r="AP623" s="113"/>
      <c r="AQ623" s="113"/>
      <c r="AR623" s="113"/>
      <c r="AS623" s="113"/>
      <c r="AT623" s="113"/>
      <c r="AU623" s="113"/>
      <c r="AV623" s="113"/>
      <c r="AW623" s="113"/>
      <c r="AX623" s="113"/>
      <c r="AY623" s="113"/>
      <c r="AZ623" s="113"/>
      <c r="BA623" s="113"/>
      <c r="BB623" s="113"/>
      <c r="BC623" s="113"/>
      <c r="BD623" s="113"/>
      <c r="BE623" s="113"/>
      <c r="BF623" s="113"/>
      <c r="BG623" s="113"/>
      <c r="BH623" s="113"/>
      <c r="BI623" s="113"/>
      <c r="BJ623" s="113"/>
      <c r="BK623" s="113"/>
      <c r="BL623" s="113"/>
      <c r="BM623" s="113"/>
      <c r="BN623" s="113"/>
      <c r="BO623" s="113"/>
      <c r="BP623" s="113"/>
      <c r="BQ623" s="113"/>
      <c r="BR623" s="113"/>
      <c r="BS623" s="113"/>
      <c r="BT623" s="113"/>
      <c r="BU623" s="113"/>
      <c r="BV623" s="113"/>
      <c r="BW623" s="113"/>
      <c r="BX623" s="113"/>
      <c r="BY623" s="113"/>
      <c r="BZ623" s="113"/>
      <c r="CA623" s="113"/>
      <c r="CB623" s="113"/>
      <c r="CC623" s="113"/>
      <c r="CD623" s="113"/>
      <c r="CE623" s="113"/>
      <c r="CF623" s="113"/>
      <c r="CG623" s="113"/>
      <c r="CH623" s="113"/>
      <c r="CI623" s="113"/>
      <c r="CJ623" s="113"/>
      <c r="CK623" s="113"/>
      <c r="CL623" s="113"/>
      <c r="CM623" s="113"/>
      <c r="CN623" s="113"/>
      <c r="CO623" s="113"/>
      <c r="CP623" s="113"/>
      <c r="CQ623" s="113"/>
      <c r="CR623" s="113"/>
      <c r="CS623" s="113"/>
      <c r="CT623" s="113"/>
      <c r="CU623" s="113"/>
      <c r="CV623" s="113"/>
      <c r="CW623" s="113"/>
      <c r="CX623" s="113"/>
      <c r="CY623" s="113"/>
    </row>
    <row r="624" spans="24:103" s="64" customFormat="1" ht="14" x14ac:dyDescent="0.15">
      <c r="X624" s="63"/>
      <c r="Y624" s="112"/>
      <c r="Z624" s="112"/>
      <c r="AA624" s="112"/>
      <c r="AB624" s="112"/>
      <c r="AC624" s="112"/>
      <c r="AD624" s="112"/>
      <c r="AE624" s="112"/>
      <c r="AF624" s="112"/>
      <c r="AG624" s="112"/>
      <c r="AH624" s="112"/>
      <c r="AI624" s="112"/>
      <c r="AJ624" s="112"/>
      <c r="AK624" s="112"/>
      <c r="AL624" s="113"/>
      <c r="AM624" s="113"/>
      <c r="AN624" s="113"/>
      <c r="AO624" s="113"/>
      <c r="AP624" s="113"/>
      <c r="AQ624" s="113"/>
      <c r="AR624" s="113"/>
      <c r="AS624" s="113"/>
      <c r="AT624" s="113"/>
      <c r="AU624" s="113"/>
      <c r="AV624" s="113"/>
      <c r="AW624" s="113"/>
      <c r="AX624" s="113"/>
      <c r="AY624" s="113"/>
      <c r="AZ624" s="113"/>
      <c r="BA624" s="113"/>
      <c r="BB624" s="113"/>
      <c r="BC624" s="113"/>
      <c r="BD624" s="113"/>
      <c r="BE624" s="113"/>
      <c r="BF624" s="113"/>
      <c r="BG624" s="113"/>
      <c r="BH624" s="113"/>
      <c r="BI624" s="113"/>
      <c r="BJ624" s="113"/>
      <c r="BK624" s="113"/>
      <c r="BL624" s="113"/>
      <c r="BM624" s="113"/>
      <c r="BN624" s="113"/>
      <c r="BO624" s="113"/>
      <c r="BP624" s="113"/>
      <c r="BQ624" s="113"/>
      <c r="BR624" s="113"/>
      <c r="BS624" s="113"/>
      <c r="BT624" s="113"/>
      <c r="BU624" s="113"/>
      <c r="BV624" s="113"/>
      <c r="BW624" s="113"/>
      <c r="BX624" s="113"/>
      <c r="BY624" s="113"/>
      <c r="BZ624" s="113"/>
      <c r="CA624" s="113"/>
      <c r="CB624" s="113"/>
      <c r="CC624" s="113"/>
      <c r="CD624" s="113"/>
      <c r="CE624" s="113"/>
      <c r="CF624" s="113"/>
      <c r="CG624" s="113"/>
      <c r="CH624" s="113"/>
      <c r="CI624" s="113"/>
      <c r="CJ624" s="113"/>
      <c r="CK624" s="113"/>
      <c r="CL624" s="113"/>
      <c r="CM624" s="113"/>
      <c r="CN624" s="113"/>
      <c r="CO624" s="113"/>
      <c r="CP624" s="113"/>
      <c r="CQ624" s="113"/>
      <c r="CR624" s="113"/>
      <c r="CS624" s="113"/>
      <c r="CT624" s="113"/>
      <c r="CU624" s="113"/>
      <c r="CV624" s="113"/>
      <c r="CW624" s="113"/>
      <c r="CX624" s="113"/>
      <c r="CY624" s="113"/>
    </row>
    <row r="625" spans="24:103" s="64" customFormat="1" ht="14" x14ac:dyDescent="0.15">
      <c r="X625" s="63"/>
      <c r="Y625" s="112"/>
      <c r="Z625" s="112"/>
      <c r="AA625" s="112"/>
      <c r="AB625" s="112"/>
      <c r="AC625" s="112"/>
      <c r="AD625" s="112"/>
      <c r="AE625" s="112"/>
      <c r="AF625" s="112"/>
      <c r="AG625" s="112"/>
      <c r="AH625" s="112"/>
      <c r="AI625" s="112"/>
      <c r="AJ625" s="112"/>
      <c r="AK625" s="112"/>
      <c r="AL625" s="113"/>
      <c r="AM625" s="113"/>
      <c r="AN625" s="113"/>
      <c r="AO625" s="113"/>
      <c r="AP625" s="113"/>
      <c r="AQ625" s="113"/>
      <c r="AR625" s="113"/>
      <c r="AS625" s="113"/>
      <c r="AT625" s="113"/>
      <c r="AU625" s="113"/>
      <c r="AV625" s="113"/>
      <c r="AW625" s="113"/>
      <c r="AX625" s="113"/>
      <c r="AY625" s="113"/>
      <c r="AZ625" s="113"/>
      <c r="BA625" s="113"/>
      <c r="BB625" s="113"/>
      <c r="BC625" s="113"/>
      <c r="BD625" s="113"/>
      <c r="BE625" s="113"/>
      <c r="BF625" s="113"/>
      <c r="BG625" s="113"/>
      <c r="BH625" s="113"/>
      <c r="BI625" s="113"/>
      <c r="BJ625" s="113"/>
      <c r="BK625" s="113"/>
      <c r="BL625" s="113"/>
      <c r="BM625" s="113"/>
      <c r="BN625" s="113"/>
      <c r="BO625" s="113"/>
      <c r="BP625" s="113"/>
      <c r="BQ625" s="113"/>
      <c r="BR625" s="113"/>
      <c r="BS625" s="113"/>
      <c r="BT625" s="113"/>
      <c r="BU625" s="113"/>
      <c r="BV625" s="113"/>
      <c r="BW625" s="113"/>
      <c r="BX625" s="113"/>
      <c r="BY625" s="113"/>
      <c r="BZ625" s="113"/>
      <c r="CA625" s="113"/>
      <c r="CB625" s="113"/>
      <c r="CC625" s="113"/>
      <c r="CD625" s="113"/>
      <c r="CE625" s="113"/>
      <c r="CF625" s="113"/>
      <c r="CG625" s="113"/>
      <c r="CH625" s="113"/>
      <c r="CI625" s="113"/>
      <c r="CJ625" s="113"/>
      <c r="CK625" s="113"/>
      <c r="CL625" s="113"/>
      <c r="CM625" s="113"/>
      <c r="CN625" s="113"/>
      <c r="CO625" s="113"/>
      <c r="CP625" s="113"/>
      <c r="CQ625" s="113"/>
      <c r="CR625" s="113"/>
      <c r="CS625" s="113"/>
      <c r="CT625" s="113"/>
      <c r="CU625" s="113"/>
      <c r="CV625" s="113"/>
      <c r="CW625" s="113"/>
      <c r="CX625" s="113"/>
      <c r="CY625" s="113"/>
    </row>
    <row r="626" spans="24:103" s="64" customFormat="1" ht="14" x14ac:dyDescent="0.15">
      <c r="X626" s="63"/>
      <c r="Y626" s="112"/>
      <c r="Z626" s="112"/>
      <c r="AA626" s="112"/>
      <c r="AB626" s="112"/>
      <c r="AC626" s="112"/>
      <c r="AD626" s="112"/>
      <c r="AE626" s="112"/>
      <c r="AF626" s="112"/>
      <c r="AG626" s="112"/>
      <c r="AH626" s="112"/>
      <c r="AI626" s="112"/>
      <c r="AJ626" s="112"/>
      <c r="AK626" s="112"/>
      <c r="AL626" s="113"/>
      <c r="AM626" s="113"/>
      <c r="AN626" s="113"/>
      <c r="AO626" s="113"/>
      <c r="AP626" s="113"/>
      <c r="AQ626" s="113"/>
      <c r="AR626" s="113"/>
      <c r="AS626" s="113"/>
      <c r="AT626" s="113"/>
      <c r="AU626" s="113"/>
      <c r="AV626" s="113"/>
      <c r="AW626" s="113"/>
      <c r="AX626" s="113"/>
      <c r="AY626" s="113"/>
      <c r="AZ626" s="113"/>
      <c r="BA626" s="113"/>
      <c r="BB626" s="113"/>
      <c r="BC626" s="113"/>
      <c r="BD626" s="113"/>
      <c r="BE626" s="113"/>
      <c r="BF626" s="113"/>
      <c r="BG626" s="113"/>
      <c r="BH626" s="113"/>
      <c r="BI626" s="113"/>
      <c r="BJ626" s="113"/>
      <c r="BK626" s="113"/>
      <c r="BL626" s="113"/>
      <c r="BM626" s="113"/>
      <c r="BN626" s="113"/>
      <c r="BO626" s="113"/>
      <c r="BP626" s="113"/>
      <c r="BQ626" s="113"/>
      <c r="BR626" s="113"/>
      <c r="BS626" s="113"/>
      <c r="BT626" s="113"/>
      <c r="BU626" s="113"/>
      <c r="BV626" s="113"/>
      <c r="BW626" s="113"/>
      <c r="BX626" s="113"/>
      <c r="BY626" s="113"/>
      <c r="BZ626" s="113"/>
      <c r="CA626" s="113"/>
      <c r="CB626" s="113"/>
      <c r="CC626" s="113"/>
      <c r="CD626" s="113"/>
      <c r="CE626" s="113"/>
      <c r="CF626" s="113"/>
      <c r="CG626" s="113"/>
      <c r="CH626" s="113"/>
      <c r="CI626" s="113"/>
      <c r="CJ626" s="113"/>
      <c r="CK626" s="113"/>
      <c r="CL626" s="113"/>
      <c r="CM626" s="113"/>
      <c r="CN626" s="113"/>
      <c r="CO626" s="113"/>
      <c r="CP626" s="113"/>
      <c r="CQ626" s="113"/>
      <c r="CR626" s="113"/>
      <c r="CS626" s="113"/>
      <c r="CT626" s="113"/>
      <c r="CU626" s="113"/>
      <c r="CV626" s="113"/>
      <c r="CW626" s="113"/>
      <c r="CX626" s="113"/>
      <c r="CY626" s="113"/>
    </row>
    <row r="627" spans="24:103" s="64" customFormat="1" ht="14" x14ac:dyDescent="0.15">
      <c r="X627" s="63"/>
      <c r="Y627" s="112"/>
      <c r="Z627" s="112"/>
      <c r="AA627" s="112"/>
      <c r="AB627" s="112"/>
      <c r="AC627" s="112"/>
      <c r="AD627" s="112"/>
      <c r="AE627" s="112"/>
      <c r="AF627" s="112"/>
      <c r="AG627" s="112"/>
      <c r="AH627" s="112"/>
      <c r="AI627" s="112"/>
      <c r="AJ627" s="112"/>
      <c r="AK627" s="112"/>
      <c r="AL627" s="113"/>
      <c r="AM627" s="113"/>
      <c r="AN627" s="113"/>
      <c r="AO627" s="113"/>
      <c r="AP627" s="113"/>
      <c r="AQ627" s="113"/>
      <c r="AR627" s="113"/>
      <c r="AS627" s="113"/>
      <c r="AT627" s="113"/>
      <c r="AU627" s="113"/>
      <c r="AV627" s="113"/>
      <c r="AW627" s="113"/>
      <c r="AX627" s="113"/>
      <c r="AY627" s="113"/>
      <c r="AZ627" s="113"/>
      <c r="BA627" s="113"/>
      <c r="BB627" s="113"/>
      <c r="BC627" s="113"/>
      <c r="BD627" s="113"/>
      <c r="BE627" s="113"/>
      <c r="BF627" s="113"/>
      <c r="BG627" s="113"/>
      <c r="BH627" s="113"/>
      <c r="BI627" s="113"/>
      <c r="BJ627" s="113"/>
      <c r="BK627" s="113"/>
      <c r="BL627" s="113"/>
      <c r="BM627" s="113"/>
      <c r="BN627" s="113"/>
      <c r="BO627" s="113"/>
      <c r="BP627" s="113"/>
      <c r="BQ627" s="113"/>
      <c r="BR627" s="113"/>
      <c r="BS627" s="113"/>
      <c r="BT627" s="113"/>
      <c r="BU627" s="113"/>
      <c r="BV627" s="113"/>
      <c r="BW627" s="113"/>
      <c r="BX627" s="113"/>
      <c r="BY627" s="113"/>
      <c r="BZ627" s="113"/>
      <c r="CA627" s="113"/>
      <c r="CB627" s="113"/>
      <c r="CC627" s="113"/>
      <c r="CD627" s="113"/>
      <c r="CE627" s="113"/>
      <c r="CF627" s="113"/>
      <c r="CG627" s="113"/>
      <c r="CH627" s="113"/>
      <c r="CI627" s="113"/>
      <c r="CJ627" s="113"/>
      <c r="CK627" s="113"/>
      <c r="CL627" s="113"/>
      <c r="CM627" s="113"/>
      <c r="CN627" s="113"/>
      <c r="CO627" s="113"/>
      <c r="CP627" s="113"/>
      <c r="CQ627" s="113"/>
      <c r="CR627" s="113"/>
      <c r="CS627" s="113"/>
      <c r="CT627" s="113"/>
      <c r="CU627" s="113"/>
      <c r="CV627" s="113"/>
      <c r="CW627" s="113"/>
      <c r="CX627" s="113"/>
      <c r="CY627" s="113"/>
    </row>
    <row r="628" spans="24:103" s="64" customFormat="1" ht="14" x14ac:dyDescent="0.15">
      <c r="X628" s="63"/>
      <c r="Y628" s="112"/>
      <c r="Z628" s="112"/>
      <c r="AA628" s="112"/>
      <c r="AB628" s="112"/>
      <c r="AC628" s="112"/>
      <c r="AD628" s="112"/>
      <c r="AE628" s="112"/>
      <c r="AF628" s="112"/>
      <c r="AG628" s="112"/>
      <c r="AH628" s="112"/>
      <c r="AI628" s="112"/>
      <c r="AJ628" s="112"/>
      <c r="AK628" s="112"/>
      <c r="AL628" s="113"/>
      <c r="AM628" s="113"/>
      <c r="AN628" s="113"/>
      <c r="AO628" s="113"/>
      <c r="AP628" s="113"/>
      <c r="AQ628" s="113"/>
      <c r="AR628" s="113"/>
      <c r="AS628" s="113"/>
      <c r="AT628" s="113"/>
      <c r="AU628" s="113"/>
      <c r="AV628" s="113"/>
      <c r="AW628" s="113"/>
      <c r="AX628" s="113"/>
      <c r="AY628" s="113"/>
      <c r="AZ628" s="113"/>
      <c r="BA628" s="113"/>
      <c r="BB628" s="113"/>
      <c r="BC628" s="113"/>
      <c r="BD628" s="113"/>
      <c r="BE628" s="113"/>
      <c r="BF628" s="113"/>
      <c r="BG628" s="113"/>
      <c r="BH628" s="113"/>
      <c r="BI628" s="113"/>
      <c r="BJ628" s="113"/>
      <c r="BK628" s="113"/>
      <c r="BL628" s="113"/>
      <c r="BM628" s="113"/>
      <c r="BN628" s="113"/>
      <c r="BO628" s="113"/>
      <c r="BP628" s="113"/>
      <c r="BQ628" s="113"/>
      <c r="BR628" s="113"/>
      <c r="BS628" s="113"/>
      <c r="BT628" s="113"/>
      <c r="BU628" s="113"/>
      <c r="BV628" s="113"/>
      <c r="BW628" s="113"/>
      <c r="BX628" s="113"/>
      <c r="BY628" s="113"/>
      <c r="BZ628" s="113"/>
      <c r="CA628" s="113"/>
      <c r="CB628" s="113"/>
      <c r="CC628" s="113"/>
      <c r="CD628" s="113"/>
      <c r="CE628" s="113"/>
      <c r="CF628" s="113"/>
      <c r="CG628" s="113"/>
      <c r="CH628" s="113"/>
      <c r="CI628" s="113"/>
      <c r="CJ628" s="113"/>
      <c r="CK628" s="113"/>
      <c r="CL628" s="113"/>
      <c r="CM628" s="113"/>
      <c r="CN628" s="113"/>
      <c r="CO628" s="113"/>
      <c r="CP628" s="113"/>
      <c r="CQ628" s="113"/>
      <c r="CR628" s="113"/>
      <c r="CS628" s="113"/>
      <c r="CT628" s="113"/>
      <c r="CU628" s="113"/>
      <c r="CV628" s="113"/>
      <c r="CW628" s="113"/>
      <c r="CX628" s="113"/>
      <c r="CY628" s="113"/>
    </row>
    <row r="629" spans="24:103" s="64" customFormat="1" ht="14" x14ac:dyDescent="0.15">
      <c r="X629" s="63"/>
      <c r="Y629" s="112"/>
      <c r="Z629" s="112"/>
      <c r="AA629" s="112"/>
      <c r="AB629" s="112"/>
      <c r="AC629" s="112"/>
      <c r="AD629" s="112"/>
      <c r="AE629" s="112"/>
      <c r="AF629" s="112"/>
      <c r="AG629" s="112"/>
      <c r="AH629" s="112"/>
      <c r="AI629" s="112"/>
      <c r="AJ629" s="112"/>
      <c r="AK629" s="112"/>
      <c r="AL629" s="113"/>
      <c r="AM629" s="113"/>
      <c r="AN629" s="113"/>
      <c r="AO629" s="113"/>
      <c r="AP629" s="113"/>
      <c r="AQ629" s="113"/>
      <c r="AR629" s="113"/>
      <c r="AS629" s="113"/>
      <c r="AT629" s="113"/>
      <c r="AU629" s="113"/>
      <c r="AV629" s="113"/>
      <c r="AW629" s="113"/>
      <c r="AX629" s="113"/>
      <c r="AY629" s="113"/>
      <c r="AZ629" s="113"/>
      <c r="BA629" s="113"/>
      <c r="BB629" s="113"/>
      <c r="BC629" s="113"/>
      <c r="BD629" s="113"/>
      <c r="BE629" s="113"/>
      <c r="BF629" s="113"/>
      <c r="BG629" s="113"/>
      <c r="BH629" s="113"/>
      <c r="BI629" s="113"/>
      <c r="BJ629" s="113"/>
      <c r="BK629" s="113"/>
      <c r="BL629" s="113"/>
      <c r="BM629" s="113"/>
      <c r="BN629" s="113"/>
      <c r="BO629" s="113"/>
      <c r="BP629" s="113"/>
      <c r="BQ629" s="113"/>
      <c r="BR629" s="113"/>
      <c r="BS629" s="113"/>
      <c r="BT629" s="113"/>
      <c r="BU629" s="113"/>
      <c r="BV629" s="113"/>
      <c r="BW629" s="113"/>
      <c r="BX629" s="113"/>
      <c r="BY629" s="113"/>
      <c r="BZ629" s="113"/>
      <c r="CA629" s="113"/>
      <c r="CB629" s="113"/>
      <c r="CC629" s="113"/>
      <c r="CD629" s="113"/>
      <c r="CE629" s="113"/>
      <c r="CF629" s="113"/>
      <c r="CG629" s="113"/>
      <c r="CH629" s="113"/>
      <c r="CI629" s="113"/>
      <c r="CJ629" s="113"/>
      <c r="CK629" s="113"/>
      <c r="CL629" s="113"/>
      <c r="CM629" s="113"/>
      <c r="CN629" s="113"/>
      <c r="CO629" s="113"/>
      <c r="CP629" s="113"/>
      <c r="CQ629" s="113"/>
      <c r="CR629" s="113"/>
      <c r="CS629" s="113"/>
      <c r="CT629" s="113"/>
      <c r="CU629" s="113"/>
      <c r="CV629" s="113"/>
      <c r="CW629" s="113"/>
      <c r="CX629" s="113"/>
      <c r="CY629" s="113"/>
    </row>
    <row r="630" spans="24:103" s="64" customFormat="1" ht="14" x14ac:dyDescent="0.15">
      <c r="X630" s="63"/>
      <c r="Y630" s="112"/>
      <c r="Z630" s="112"/>
      <c r="AA630" s="112"/>
      <c r="AB630" s="112"/>
      <c r="AC630" s="112"/>
      <c r="AD630" s="112"/>
      <c r="AE630" s="112"/>
      <c r="AF630" s="112"/>
      <c r="AG630" s="112"/>
      <c r="AH630" s="112"/>
      <c r="AI630" s="112"/>
      <c r="AJ630" s="112"/>
      <c r="AK630" s="112"/>
      <c r="AL630" s="113"/>
      <c r="AM630" s="113"/>
      <c r="AN630" s="113"/>
      <c r="AO630" s="113"/>
      <c r="AP630" s="113"/>
      <c r="AQ630" s="113"/>
      <c r="AR630" s="113"/>
      <c r="AS630" s="113"/>
      <c r="AT630" s="113"/>
      <c r="AU630" s="113"/>
      <c r="AV630" s="113"/>
      <c r="AW630" s="113"/>
      <c r="AX630" s="113"/>
      <c r="AY630" s="113"/>
      <c r="AZ630" s="113"/>
      <c r="BA630" s="113"/>
      <c r="BB630" s="113"/>
      <c r="BC630" s="113"/>
      <c r="BD630" s="113"/>
      <c r="BE630" s="113"/>
      <c r="BF630" s="113"/>
      <c r="BG630" s="113"/>
      <c r="BH630" s="113"/>
      <c r="BI630" s="113"/>
      <c r="BJ630" s="113"/>
      <c r="BK630" s="113"/>
      <c r="BL630" s="113"/>
      <c r="BM630" s="113"/>
      <c r="BN630" s="113"/>
      <c r="BO630" s="113"/>
      <c r="BP630" s="113"/>
      <c r="BQ630" s="113"/>
      <c r="BR630" s="113"/>
      <c r="BS630" s="113"/>
      <c r="BT630" s="113"/>
      <c r="BU630" s="113"/>
      <c r="BV630" s="113"/>
      <c r="BW630" s="113"/>
      <c r="BX630" s="113"/>
      <c r="BY630" s="113"/>
      <c r="BZ630" s="113"/>
      <c r="CA630" s="113"/>
      <c r="CB630" s="113"/>
      <c r="CC630" s="113"/>
      <c r="CD630" s="113"/>
      <c r="CE630" s="113"/>
      <c r="CF630" s="113"/>
      <c r="CG630" s="113"/>
      <c r="CH630" s="113"/>
      <c r="CI630" s="113"/>
      <c r="CJ630" s="113"/>
      <c r="CK630" s="113"/>
      <c r="CL630" s="113"/>
      <c r="CM630" s="113"/>
      <c r="CN630" s="113"/>
      <c r="CO630" s="113"/>
      <c r="CP630" s="113"/>
      <c r="CQ630" s="113"/>
      <c r="CR630" s="113"/>
      <c r="CS630" s="113"/>
      <c r="CT630" s="113"/>
      <c r="CU630" s="113"/>
      <c r="CV630" s="113"/>
      <c r="CW630" s="113"/>
      <c r="CX630" s="113"/>
      <c r="CY630" s="113"/>
    </row>
    <row r="631" spans="24:103" s="64" customFormat="1" ht="14" x14ac:dyDescent="0.15">
      <c r="X631" s="63"/>
      <c r="Y631" s="112"/>
      <c r="Z631" s="112"/>
      <c r="AA631" s="112"/>
      <c r="AB631" s="112"/>
      <c r="AC631" s="112"/>
      <c r="AD631" s="112"/>
      <c r="AE631" s="112"/>
      <c r="AF631" s="112"/>
      <c r="AG631" s="112"/>
      <c r="AH631" s="112"/>
      <c r="AI631" s="112"/>
      <c r="AJ631" s="112"/>
      <c r="AK631" s="112"/>
      <c r="AL631" s="113"/>
      <c r="AM631" s="113"/>
      <c r="AN631" s="113"/>
      <c r="AO631" s="113"/>
      <c r="AP631" s="113"/>
      <c r="AQ631" s="113"/>
      <c r="AR631" s="113"/>
      <c r="AS631" s="113"/>
      <c r="AT631" s="113"/>
      <c r="AU631" s="113"/>
      <c r="AV631" s="113"/>
      <c r="AW631" s="113"/>
      <c r="AX631" s="113"/>
      <c r="AY631" s="113"/>
      <c r="AZ631" s="113"/>
      <c r="BA631" s="113"/>
      <c r="BB631" s="113"/>
      <c r="BC631" s="113"/>
      <c r="BD631" s="113"/>
      <c r="BE631" s="113"/>
      <c r="BF631" s="113"/>
      <c r="BG631" s="113"/>
      <c r="BH631" s="113"/>
      <c r="BI631" s="113"/>
      <c r="BJ631" s="113"/>
      <c r="BK631" s="113"/>
      <c r="BL631" s="113"/>
      <c r="BM631" s="113"/>
      <c r="BN631" s="113"/>
      <c r="BO631" s="113"/>
      <c r="BP631" s="113"/>
      <c r="BQ631" s="113"/>
      <c r="BR631" s="113"/>
      <c r="BS631" s="113"/>
      <c r="BT631" s="113"/>
      <c r="BU631" s="113"/>
      <c r="BV631" s="113"/>
      <c r="BW631" s="113"/>
      <c r="BX631" s="113"/>
      <c r="BY631" s="113"/>
      <c r="BZ631" s="113"/>
      <c r="CA631" s="113"/>
      <c r="CB631" s="113"/>
      <c r="CC631" s="113"/>
      <c r="CD631" s="113"/>
      <c r="CE631" s="113"/>
      <c r="CF631" s="113"/>
      <c r="CG631" s="113"/>
      <c r="CH631" s="113"/>
      <c r="CI631" s="113"/>
      <c r="CJ631" s="113"/>
      <c r="CK631" s="113"/>
      <c r="CL631" s="113"/>
      <c r="CM631" s="113"/>
      <c r="CN631" s="113"/>
      <c r="CO631" s="113"/>
      <c r="CP631" s="113"/>
      <c r="CQ631" s="113"/>
      <c r="CR631" s="113"/>
      <c r="CS631" s="113"/>
      <c r="CT631" s="113"/>
      <c r="CU631" s="113"/>
      <c r="CV631" s="113"/>
      <c r="CW631" s="113"/>
      <c r="CX631" s="113"/>
      <c r="CY631" s="113"/>
    </row>
    <row r="632" spans="24:103" s="64" customFormat="1" ht="14" x14ac:dyDescent="0.15">
      <c r="X632" s="63"/>
      <c r="Y632" s="112"/>
      <c r="Z632" s="112"/>
      <c r="AA632" s="112"/>
      <c r="AB632" s="112"/>
      <c r="AC632" s="112"/>
      <c r="AD632" s="112"/>
      <c r="AE632" s="112"/>
      <c r="AF632" s="112"/>
      <c r="AG632" s="112"/>
      <c r="AH632" s="112"/>
      <c r="AI632" s="112"/>
      <c r="AJ632" s="112"/>
      <c r="AK632" s="112"/>
      <c r="AL632" s="113"/>
      <c r="AM632" s="113"/>
      <c r="AN632" s="113"/>
      <c r="AO632" s="113"/>
      <c r="AP632" s="113"/>
      <c r="AQ632" s="113"/>
      <c r="AR632" s="113"/>
      <c r="AS632" s="113"/>
      <c r="AT632" s="113"/>
      <c r="AU632" s="113"/>
      <c r="AV632" s="113"/>
      <c r="AW632" s="113"/>
      <c r="AX632" s="113"/>
      <c r="AY632" s="113"/>
      <c r="AZ632" s="113"/>
      <c r="BA632" s="113"/>
      <c r="BB632" s="113"/>
      <c r="BC632" s="113"/>
      <c r="BD632" s="113"/>
      <c r="BE632" s="113"/>
      <c r="BF632" s="113"/>
      <c r="BG632" s="113"/>
      <c r="BH632" s="113"/>
      <c r="BI632" s="113"/>
      <c r="BJ632" s="113"/>
      <c r="BK632" s="113"/>
      <c r="BL632" s="113"/>
      <c r="BM632" s="113"/>
      <c r="BN632" s="113"/>
      <c r="BO632" s="113"/>
      <c r="BP632" s="113"/>
      <c r="BQ632" s="113"/>
      <c r="BR632" s="113"/>
      <c r="BS632" s="113"/>
      <c r="BT632" s="113"/>
      <c r="BU632" s="113"/>
      <c r="BV632" s="113"/>
      <c r="BW632" s="113"/>
      <c r="BX632" s="113"/>
      <c r="BY632" s="113"/>
      <c r="BZ632" s="113"/>
      <c r="CA632" s="113"/>
      <c r="CB632" s="113"/>
      <c r="CC632" s="113"/>
      <c r="CD632" s="113"/>
      <c r="CE632" s="113"/>
      <c r="CF632" s="113"/>
      <c r="CG632" s="113"/>
      <c r="CH632" s="113"/>
      <c r="CI632" s="113"/>
      <c r="CJ632" s="113"/>
      <c r="CK632" s="113"/>
      <c r="CL632" s="113"/>
      <c r="CM632" s="113"/>
      <c r="CN632" s="113"/>
      <c r="CO632" s="113"/>
      <c r="CP632" s="113"/>
      <c r="CQ632" s="113"/>
      <c r="CR632" s="113"/>
      <c r="CS632" s="113"/>
      <c r="CT632" s="113"/>
      <c r="CU632" s="113"/>
      <c r="CV632" s="113"/>
      <c r="CW632" s="113"/>
      <c r="CX632" s="113"/>
      <c r="CY632" s="113"/>
    </row>
    <row r="633" spans="24:103" s="64" customFormat="1" ht="14" x14ac:dyDescent="0.15">
      <c r="X633" s="63"/>
      <c r="Y633" s="112"/>
      <c r="Z633" s="112"/>
      <c r="AA633" s="112"/>
      <c r="AB633" s="112"/>
      <c r="AC633" s="112"/>
      <c r="AD633" s="112"/>
      <c r="AE633" s="112"/>
      <c r="AF633" s="112"/>
      <c r="AG633" s="112"/>
      <c r="AH633" s="112"/>
      <c r="AI633" s="112"/>
      <c r="AJ633" s="112"/>
      <c r="AK633" s="112"/>
      <c r="AL633" s="113"/>
      <c r="AM633" s="113"/>
      <c r="AN633" s="113"/>
      <c r="AO633" s="113"/>
      <c r="AP633" s="113"/>
      <c r="AQ633" s="113"/>
      <c r="AR633" s="113"/>
      <c r="AS633" s="113"/>
      <c r="AT633" s="113"/>
      <c r="AU633" s="113"/>
      <c r="AV633" s="113"/>
      <c r="AW633" s="113"/>
      <c r="AX633" s="113"/>
      <c r="AY633" s="113"/>
      <c r="AZ633" s="113"/>
      <c r="BA633" s="113"/>
      <c r="BB633" s="113"/>
      <c r="BC633" s="113"/>
      <c r="BD633" s="113"/>
      <c r="BE633" s="113"/>
      <c r="BF633" s="113"/>
      <c r="BG633" s="113"/>
      <c r="BH633" s="113"/>
      <c r="BI633" s="113"/>
      <c r="BJ633" s="113"/>
      <c r="BK633" s="113"/>
      <c r="BL633" s="113"/>
      <c r="BM633" s="113"/>
      <c r="BN633" s="113"/>
      <c r="BO633" s="113"/>
      <c r="BP633" s="113"/>
      <c r="BQ633" s="113"/>
      <c r="BR633" s="113"/>
      <c r="BS633" s="113"/>
      <c r="BT633" s="113"/>
      <c r="BU633" s="113"/>
      <c r="BV633" s="113"/>
      <c r="BW633" s="113"/>
      <c r="BX633" s="113"/>
      <c r="BY633" s="113"/>
      <c r="BZ633" s="113"/>
      <c r="CA633" s="113"/>
      <c r="CB633" s="113"/>
      <c r="CC633" s="113"/>
      <c r="CD633" s="113"/>
      <c r="CE633" s="113"/>
      <c r="CF633" s="113"/>
      <c r="CG633" s="113"/>
      <c r="CH633" s="113"/>
      <c r="CI633" s="113"/>
      <c r="CJ633" s="113"/>
      <c r="CK633" s="113"/>
      <c r="CL633" s="113"/>
      <c r="CM633" s="113"/>
      <c r="CN633" s="113"/>
      <c r="CO633" s="113"/>
      <c r="CP633" s="113"/>
      <c r="CQ633" s="113"/>
      <c r="CR633" s="113"/>
      <c r="CS633" s="113"/>
      <c r="CT633" s="113"/>
      <c r="CU633" s="113"/>
      <c r="CV633" s="113"/>
      <c r="CW633" s="113"/>
      <c r="CX633" s="113"/>
      <c r="CY633" s="113"/>
    </row>
    <row r="634" spans="24:103" s="64" customFormat="1" ht="14" x14ac:dyDescent="0.15">
      <c r="X634" s="63"/>
      <c r="Y634" s="112"/>
      <c r="Z634" s="112"/>
      <c r="AA634" s="112"/>
      <c r="AB634" s="112"/>
      <c r="AC634" s="112"/>
      <c r="AD634" s="112"/>
      <c r="AE634" s="112"/>
      <c r="AF634" s="112"/>
      <c r="AG634" s="112"/>
      <c r="AH634" s="112"/>
      <c r="AI634" s="112"/>
      <c r="AJ634" s="112"/>
      <c r="AK634" s="112"/>
      <c r="AL634" s="113"/>
      <c r="AM634" s="113"/>
      <c r="AN634" s="113"/>
      <c r="AO634" s="113"/>
      <c r="AP634" s="113"/>
      <c r="AQ634" s="113"/>
      <c r="AR634" s="113"/>
      <c r="AS634" s="113"/>
      <c r="AT634" s="113"/>
      <c r="AU634" s="113"/>
      <c r="AV634" s="113"/>
      <c r="AW634" s="113"/>
      <c r="AX634" s="113"/>
      <c r="AY634" s="113"/>
      <c r="AZ634" s="113"/>
      <c r="BA634" s="113"/>
      <c r="BB634" s="113"/>
      <c r="BC634" s="113"/>
      <c r="BD634" s="113"/>
      <c r="BE634" s="113"/>
      <c r="BF634" s="113"/>
      <c r="BG634" s="113"/>
      <c r="BH634" s="113"/>
      <c r="BI634" s="113"/>
      <c r="BJ634" s="113"/>
      <c r="BK634" s="113"/>
      <c r="BL634" s="113"/>
      <c r="BM634" s="113"/>
      <c r="BN634" s="113"/>
      <c r="BO634" s="113"/>
      <c r="BP634" s="113"/>
      <c r="BQ634" s="113"/>
      <c r="BR634" s="113"/>
      <c r="BS634" s="113"/>
      <c r="BT634" s="113"/>
      <c r="BU634" s="113"/>
      <c r="BV634" s="113"/>
      <c r="BW634" s="113"/>
      <c r="BX634" s="113"/>
      <c r="BY634" s="113"/>
      <c r="BZ634" s="113"/>
      <c r="CA634" s="113"/>
      <c r="CB634" s="113"/>
      <c r="CC634" s="113"/>
      <c r="CD634" s="113"/>
      <c r="CE634" s="113"/>
      <c r="CF634" s="113"/>
      <c r="CG634" s="113"/>
      <c r="CH634" s="113"/>
      <c r="CI634" s="113"/>
      <c r="CJ634" s="113"/>
      <c r="CK634" s="113"/>
      <c r="CL634" s="113"/>
      <c r="CM634" s="113"/>
      <c r="CN634" s="113"/>
      <c r="CO634" s="113"/>
      <c r="CP634" s="113"/>
      <c r="CQ634" s="113"/>
      <c r="CR634" s="113"/>
      <c r="CS634" s="113"/>
      <c r="CT634" s="113"/>
      <c r="CU634" s="113"/>
      <c r="CV634" s="113"/>
      <c r="CW634" s="113"/>
      <c r="CX634" s="113"/>
      <c r="CY634" s="113"/>
    </row>
    <row r="635" spans="24:103" s="64" customFormat="1" ht="14" x14ac:dyDescent="0.15">
      <c r="X635" s="63"/>
      <c r="Y635" s="112"/>
      <c r="Z635" s="112"/>
      <c r="AA635" s="112"/>
      <c r="AB635" s="112"/>
      <c r="AC635" s="112"/>
      <c r="AD635" s="112"/>
      <c r="AE635" s="112"/>
      <c r="AF635" s="112"/>
      <c r="AG635" s="112"/>
      <c r="AH635" s="112"/>
      <c r="AI635" s="112"/>
      <c r="AJ635" s="112"/>
      <c r="AK635" s="112"/>
      <c r="AL635" s="113"/>
      <c r="AM635" s="113"/>
      <c r="AN635" s="113"/>
      <c r="AO635" s="113"/>
      <c r="AP635" s="113"/>
      <c r="AQ635" s="113"/>
      <c r="AR635" s="113"/>
      <c r="AS635" s="113"/>
      <c r="AT635" s="113"/>
      <c r="AU635" s="113"/>
      <c r="AV635" s="113"/>
      <c r="AW635" s="113"/>
      <c r="AX635" s="113"/>
      <c r="AY635" s="113"/>
      <c r="AZ635" s="113"/>
      <c r="BA635" s="113"/>
      <c r="BB635" s="113"/>
      <c r="BC635" s="113"/>
      <c r="BD635" s="113"/>
      <c r="BE635" s="113"/>
      <c r="BF635" s="113"/>
      <c r="BG635" s="113"/>
      <c r="BH635" s="113"/>
      <c r="BI635" s="113"/>
      <c r="BJ635" s="113"/>
      <c r="BK635" s="113"/>
      <c r="BL635" s="113"/>
      <c r="BM635" s="113"/>
      <c r="BN635" s="113"/>
      <c r="BO635" s="113"/>
      <c r="BP635" s="113"/>
      <c r="BQ635" s="113"/>
      <c r="BR635" s="113"/>
      <c r="BS635" s="113"/>
      <c r="BT635" s="113"/>
      <c r="BU635" s="113"/>
      <c r="BV635" s="113"/>
      <c r="BW635" s="113"/>
      <c r="BX635" s="113"/>
      <c r="BY635" s="113"/>
      <c r="BZ635" s="113"/>
      <c r="CA635" s="113"/>
      <c r="CB635" s="113"/>
      <c r="CC635" s="113"/>
      <c r="CD635" s="113"/>
      <c r="CE635" s="113"/>
      <c r="CF635" s="113"/>
      <c r="CG635" s="113"/>
      <c r="CH635" s="113"/>
      <c r="CI635" s="113"/>
      <c r="CJ635" s="113"/>
      <c r="CK635" s="113"/>
      <c r="CL635" s="113"/>
      <c r="CM635" s="113"/>
      <c r="CN635" s="113"/>
      <c r="CO635" s="113"/>
      <c r="CP635" s="113"/>
      <c r="CQ635" s="113"/>
      <c r="CR635" s="113"/>
      <c r="CS635" s="113"/>
      <c r="CT635" s="113"/>
      <c r="CU635" s="113"/>
      <c r="CV635" s="113"/>
      <c r="CW635" s="113"/>
      <c r="CX635" s="113"/>
      <c r="CY635" s="113"/>
    </row>
    <row r="636" spans="24:103" s="64" customFormat="1" ht="14" x14ac:dyDescent="0.15">
      <c r="X636" s="63"/>
      <c r="Y636" s="112"/>
      <c r="Z636" s="112"/>
      <c r="AA636" s="112"/>
      <c r="AB636" s="112"/>
      <c r="AC636" s="112"/>
      <c r="AD636" s="112"/>
      <c r="AE636" s="112"/>
      <c r="AF636" s="112"/>
      <c r="AG636" s="112"/>
      <c r="AH636" s="112"/>
      <c r="AI636" s="112"/>
      <c r="AJ636" s="112"/>
      <c r="AK636" s="112"/>
      <c r="AL636" s="113"/>
      <c r="AM636" s="113"/>
      <c r="AN636" s="113"/>
      <c r="AO636" s="113"/>
      <c r="AP636" s="113"/>
      <c r="AQ636" s="113"/>
      <c r="AR636" s="113"/>
      <c r="AS636" s="113"/>
      <c r="AT636" s="113"/>
      <c r="AU636" s="113"/>
      <c r="AV636" s="113"/>
      <c r="AW636" s="113"/>
      <c r="AX636" s="113"/>
      <c r="AY636" s="113"/>
      <c r="AZ636" s="113"/>
      <c r="BA636" s="113"/>
      <c r="BB636" s="113"/>
      <c r="BC636" s="113"/>
      <c r="BD636" s="113"/>
      <c r="BE636" s="113"/>
      <c r="BF636" s="113"/>
      <c r="BG636" s="113"/>
      <c r="BH636" s="113"/>
      <c r="BI636" s="113"/>
      <c r="BJ636" s="113"/>
      <c r="BK636" s="113"/>
      <c r="BL636" s="113"/>
      <c r="BM636" s="113"/>
      <c r="BN636" s="113"/>
      <c r="BO636" s="113"/>
      <c r="BP636" s="113"/>
      <c r="BQ636" s="113"/>
      <c r="BR636" s="113"/>
      <c r="BS636" s="113"/>
      <c r="BT636" s="113"/>
      <c r="BU636" s="113"/>
      <c r="BV636" s="113"/>
      <c r="BW636" s="113"/>
      <c r="BX636" s="113"/>
      <c r="BY636" s="113"/>
      <c r="BZ636" s="113"/>
      <c r="CA636" s="113"/>
      <c r="CB636" s="113"/>
      <c r="CC636" s="113"/>
      <c r="CD636" s="113"/>
      <c r="CE636" s="113"/>
      <c r="CF636" s="113"/>
      <c r="CG636" s="113"/>
      <c r="CH636" s="113"/>
      <c r="CI636" s="113"/>
      <c r="CJ636" s="113"/>
      <c r="CK636" s="113"/>
      <c r="CL636" s="113"/>
      <c r="CM636" s="113"/>
      <c r="CN636" s="113"/>
      <c r="CO636" s="113"/>
      <c r="CP636" s="113"/>
      <c r="CQ636" s="113"/>
      <c r="CR636" s="113"/>
      <c r="CS636" s="113"/>
      <c r="CT636" s="113"/>
      <c r="CU636" s="113"/>
      <c r="CV636" s="113"/>
      <c r="CW636" s="113"/>
      <c r="CX636" s="113"/>
      <c r="CY636" s="113"/>
    </row>
    <row r="637" spans="24:103" s="64" customFormat="1" ht="14" x14ac:dyDescent="0.15">
      <c r="X637" s="63"/>
      <c r="Y637" s="112"/>
      <c r="Z637" s="112"/>
      <c r="AA637" s="112"/>
      <c r="AB637" s="112"/>
      <c r="AC637" s="112"/>
      <c r="AD637" s="112"/>
      <c r="AE637" s="112"/>
      <c r="AF637" s="112"/>
      <c r="AG637" s="112"/>
      <c r="AH637" s="112"/>
      <c r="AI637" s="112"/>
      <c r="AJ637" s="112"/>
      <c r="AK637" s="112"/>
      <c r="AL637" s="113"/>
      <c r="AM637" s="113"/>
      <c r="AN637" s="113"/>
      <c r="AO637" s="113"/>
      <c r="AP637" s="113"/>
      <c r="AQ637" s="113"/>
      <c r="AR637" s="113"/>
      <c r="AS637" s="113"/>
      <c r="AT637" s="113"/>
      <c r="AU637" s="113"/>
      <c r="AV637" s="113"/>
      <c r="AW637" s="113"/>
      <c r="AX637" s="113"/>
      <c r="AY637" s="113"/>
      <c r="AZ637" s="113"/>
      <c r="BA637" s="113"/>
      <c r="BB637" s="113"/>
      <c r="BC637" s="113"/>
      <c r="BD637" s="113"/>
      <c r="BE637" s="113"/>
      <c r="BF637" s="113"/>
      <c r="BG637" s="113"/>
      <c r="BH637" s="113"/>
      <c r="BI637" s="113"/>
      <c r="BJ637" s="113"/>
      <c r="BK637" s="113"/>
      <c r="BL637" s="113"/>
      <c r="BM637" s="113"/>
      <c r="BN637" s="113"/>
      <c r="BO637" s="113"/>
      <c r="BP637" s="113"/>
      <c r="BQ637" s="113"/>
      <c r="BR637" s="113"/>
      <c r="BS637" s="113"/>
      <c r="BT637" s="113"/>
      <c r="BU637" s="113"/>
      <c r="BV637" s="113"/>
      <c r="BW637" s="113"/>
      <c r="BX637" s="113"/>
      <c r="BY637" s="113"/>
      <c r="BZ637" s="113"/>
      <c r="CA637" s="113"/>
      <c r="CB637" s="113"/>
      <c r="CC637" s="113"/>
      <c r="CD637" s="113"/>
      <c r="CE637" s="113"/>
      <c r="CF637" s="113"/>
      <c r="CG637" s="113"/>
      <c r="CH637" s="113"/>
      <c r="CI637" s="113"/>
      <c r="CJ637" s="113"/>
      <c r="CK637" s="113"/>
      <c r="CL637" s="113"/>
      <c r="CM637" s="113"/>
      <c r="CN637" s="113"/>
      <c r="CO637" s="113"/>
      <c r="CP637" s="113"/>
      <c r="CQ637" s="113"/>
      <c r="CR637" s="113"/>
      <c r="CS637" s="113"/>
      <c r="CT637" s="113"/>
      <c r="CU637" s="113"/>
      <c r="CV637" s="113"/>
      <c r="CW637" s="113"/>
      <c r="CX637" s="113"/>
      <c r="CY637" s="113"/>
    </row>
    <row r="638" spans="24:103" s="64" customFormat="1" ht="14" x14ac:dyDescent="0.15">
      <c r="X638" s="63"/>
      <c r="Y638" s="112"/>
      <c r="Z638" s="112"/>
      <c r="AA638" s="112"/>
      <c r="AB638" s="112"/>
      <c r="AC638" s="112"/>
      <c r="AD638" s="112"/>
      <c r="AE638" s="112"/>
      <c r="AF638" s="112"/>
      <c r="AG638" s="112"/>
      <c r="AH638" s="112"/>
      <c r="AI638" s="112"/>
      <c r="AJ638" s="112"/>
      <c r="AK638" s="112"/>
      <c r="AL638" s="113"/>
      <c r="AM638" s="113"/>
      <c r="AN638" s="113"/>
      <c r="AO638" s="113"/>
      <c r="AP638" s="113"/>
      <c r="AQ638" s="113"/>
      <c r="AR638" s="113"/>
      <c r="AS638" s="113"/>
      <c r="AT638" s="113"/>
      <c r="AU638" s="113"/>
      <c r="AV638" s="113"/>
      <c r="AW638" s="113"/>
      <c r="AX638" s="113"/>
      <c r="AY638" s="113"/>
      <c r="AZ638" s="113"/>
      <c r="BA638" s="113"/>
      <c r="BB638" s="113"/>
      <c r="BC638" s="113"/>
      <c r="BD638" s="113"/>
      <c r="BE638" s="113"/>
      <c r="BF638" s="113"/>
      <c r="BG638" s="113"/>
      <c r="BH638" s="113"/>
      <c r="BI638" s="113"/>
      <c r="BJ638" s="113"/>
      <c r="BK638" s="113"/>
      <c r="BL638" s="113"/>
      <c r="BM638" s="113"/>
      <c r="BN638" s="113"/>
      <c r="BO638" s="113"/>
      <c r="BP638" s="113"/>
      <c r="BQ638" s="113"/>
      <c r="BR638" s="113"/>
      <c r="BS638" s="113"/>
      <c r="BT638" s="113"/>
      <c r="BU638" s="113"/>
      <c r="BV638" s="113"/>
      <c r="BW638" s="113"/>
      <c r="BX638" s="113"/>
      <c r="BY638" s="113"/>
      <c r="BZ638" s="113"/>
      <c r="CA638" s="113"/>
      <c r="CB638" s="113"/>
      <c r="CC638" s="113"/>
      <c r="CD638" s="113"/>
      <c r="CE638" s="113"/>
      <c r="CF638" s="113"/>
      <c r="CG638" s="113"/>
      <c r="CH638" s="113"/>
      <c r="CI638" s="113"/>
      <c r="CJ638" s="113"/>
      <c r="CK638" s="113"/>
      <c r="CL638" s="113"/>
      <c r="CM638" s="113"/>
      <c r="CN638" s="113"/>
      <c r="CO638" s="113"/>
      <c r="CP638" s="113"/>
      <c r="CQ638" s="113"/>
      <c r="CR638" s="113"/>
      <c r="CS638" s="113"/>
      <c r="CT638" s="113"/>
      <c r="CU638" s="113"/>
      <c r="CV638" s="113"/>
      <c r="CW638" s="113"/>
      <c r="CX638" s="113"/>
      <c r="CY638" s="113"/>
    </row>
    <row r="639" spans="24:103" s="64" customFormat="1" ht="14" x14ac:dyDescent="0.15">
      <c r="X639" s="63"/>
      <c r="Y639" s="112"/>
      <c r="Z639" s="112"/>
      <c r="AA639" s="112"/>
      <c r="AB639" s="112"/>
      <c r="AC639" s="112"/>
      <c r="AD639" s="112"/>
      <c r="AE639" s="112"/>
      <c r="AF639" s="112"/>
      <c r="AG639" s="112"/>
      <c r="AH639" s="112"/>
      <c r="AI639" s="112"/>
      <c r="AJ639" s="112"/>
      <c r="AK639" s="112"/>
      <c r="AL639" s="113"/>
      <c r="AM639" s="113"/>
      <c r="AN639" s="113"/>
      <c r="AO639" s="113"/>
      <c r="AP639" s="113"/>
      <c r="AQ639" s="113"/>
      <c r="AR639" s="113"/>
      <c r="AS639" s="113"/>
      <c r="AT639" s="113"/>
      <c r="AU639" s="113"/>
      <c r="AV639" s="113"/>
      <c r="AW639" s="113"/>
      <c r="AX639" s="113"/>
      <c r="AY639" s="113"/>
      <c r="AZ639" s="113"/>
      <c r="BA639" s="113"/>
      <c r="BB639" s="113"/>
      <c r="BC639" s="113"/>
      <c r="BD639" s="113"/>
      <c r="BE639" s="113"/>
      <c r="BF639" s="113"/>
      <c r="BG639" s="113"/>
      <c r="BH639" s="113"/>
      <c r="BI639" s="113"/>
      <c r="BJ639" s="113"/>
      <c r="BK639" s="113"/>
      <c r="BL639" s="113"/>
      <c r="BM639" s="113"/>
      <c r="BN639" s="113"/>
      <c r="BO639" s="113"/>
      <c r="BP639" s="113"/>
      <c r="BQ639" s="113"/>
      <c r="BR639" s="113"/>
      <c r="BS639" s="113"/>
      <c r="BT639" s="113"/>
      <c r="BU639" s="113"/>
      <c r="BV639" s="113"/>
      <c r="BW639" s="113"/>
      <c r="BX639" s="113"/>
      <c r="BY639" s="113"/>
      <c r="BZ639" s="113"/>
      <c r="CA639" s="113"/>
      <c r="CB639" s="113"/>
      <c r="CC639" s="113"/>
      <c r="CD639" s="113"/>
      <c r="CE639" s="113"/>
      <c r="CF639" s="113"/>
      <c r="CG639" s="113"/>
      <c r="CH639" s="113"/>
      <c r="CI639" s="113"/>
      <c r="CJ639" s="113"/>
      <c r="CK639" s="113"/>
      <c r="CL639" s="113"/>
      <c r="CM639" s="113"/>
      <c r="CN639" s="113"/>
      <c r="CO639" s="113"/>
      <c r="CP639" s="113"/>
      <c r="CQ639" s="113"/>
      <c r="CR639" s="113"/>
      <c r="CS639" s="113"/>
      <c r="CT639" s="113"/>
      <c r="CU639" s="113"/>
      <c r="CV639" s="113"/>
      <c r="CW639" s="113"/>
      <c r="CX639" s="113"/>
      <c r="CY639" s="113"/>
    </row>
    <row r="640" spans="24:103" s="64" customFormat="1" ht="14" x14ac:dyDescent="0.15">
      <c r="X640" s="63"/>
      <c r="Y640" s="112"/>
      <c r="Z640" s="112"/>
      <c r="AA640" s="112"/>
      <c r="AB640" s="112"/>
      <c r="AC640" s="112"/>
      <c r="AD640" s="112"/>
      <c r="AE640" s="112"/>
      <c r="AF640" s="112"/>
      <c r="AG640" s="112"/>
      <c r="AH640" s="112"/>
      <c r="AI640" s="112"/>
      <c r="AJ640" s="112"/>
      <c r="AK640" s="112"/>
      <c r="AL640" s="113"/>
      <c r="AM640" s="113"/>
      <c r="AN640" s="113"/>
      <c r="AO640" s="113"/>
      <c r="AP640" s="113"/>
      <c r="AQ640" s="113"/>
      <c r="AR640" s="113"/>
      <c r="AS640" s="113"/>
      <c r="AT640" s="113"/>
      <c r="AU640" s="113"/>
      <c r="AV640" s="113"/>
      <c r="AW640" s="113"/>
      <c r="AX640" s="113"/>
      <c r="AY640" s="113"/>
      <c r="AZ640" s="113"/>
      <c r="BA640" s="113"/>
      <c r="BB640" s="113"/>
      <c r="BC640" s="113"/>
      <c r="BD640" s="113"/>
      <c r="BE640" s="113"/>
      <c r="BF640" s="113"/>
      <c r="BG640" s="113"/>
      <c r="BH640" s="113"/>
      <c r="BI640" s="113"/>
      <c r="BJ640" s="113"/>
      <c r="BK640" s="113"/>
      <c r="BL640" s="113"/>
      <c r="BM640" s="113"/>
      <c r="BN640" s="113"/>
      <c r="BO640" s="113"/>
      <c r="BP640" s="113"/>
      <c r="BQ640" s="113"/>
      <c r="BR640" s="113"/>
      <c r="BS640" s="113"/>
      <c r="BT640" s="113"/>
      <c r="BU640" s="113"/>
      <c r="BV640" s="113"/>
      <c r="BW640" s="113"/>
      <c r="BX640" s="113"/>
      <c r="BY640" s="113"/>
      <c r="BZ640" s="113"/>
      <c r="CA640" s="113"/>
      <c r="CB640" s="113"/>
      <c r="CC640" s="113"/>
      <c r="CD640" s="113"/>
      <c r="CE640" s="113"/>
      <c r="CF640" s="113"/>
      <c r="CG640" s="113"/>
      <c r="CH640" s="113"/>
      <c r="CI640" s="113"/>
      <c r="CJ640" s="113"/>
      <c r="CK640" s="113"/>
      <c r="CL640" s="113"/>
      <c r="CM640" s="113"/>
      <c r="CN640" s="113"/>
      <c r="CO640" s="113"/>
      <c r="CP640" s="113"/>
      <c r="CQ640" s="113"/>
      <c r="CR640" s="113"/>
      <c r="CS640" s="113"/>
      <c r="CT640" s="113"/>
      <c r="CU640" s="113"/>
      <c r="CV640" s="113"/>
      <c r="CW640" s="113"/>
      <c r="CX640" s="113"/>
      <c r="CY640" s="113"/>
    </row>
    <row r="641" spans="24:103" s="64" customFormat="1" ht="14" x14ac:dyDescent="0.15">
      <c r="X641" s="63"/>
      <c r="Y641" s="112"/>
      <c r="Z641" s="112"/>
      <c r="AA641" s="112"/>
      <c r="AB641" s="112"/>
      <c r="AC641" s="112"/>
      <c r="AD641" s="112"/>
      <c r="AE641" s="112"/>
      <c r="AF641" s="112"/>
      <c r="AG641" s="112"/>
      <c r="AH641" s="112"/>
      <c r="AI641" s="112"/>
      <c r="AJ641" s="112"/>
      <c r="AK641" s="112"/>
      <c r="AL641" s="113"/>
      <c r="AM641" s="113"/>
      <c r="AN641" s="113"/>
      <c r="AO641" s="113"/>
      <c r="AP641" s="113"/>
      <c r="AQ641" s="113"/>
      <c r="AR641" s="113"/>
      <c r="AS641" s="113"/>
      <c r="AT641" s="113"/>
      <c r="AU641" s="113"/>
      <c r="AV641" s="113"/>
      <c r="AW641" s="113"/>
      <c r="AX641" s="113"/>
      <c r="AY641" s="113"/>
      <c r="AZ641" s="113"/>
      <c r="BA641" s="113"/>
      <c r="BB641" s="113"/>
      <c r="BC641" s="113"/>
      <c r="BD641" s="113"/>
      <c r="BE641" s="113"/>
      <c r="BF641" s="113"/>
      <c r="BG641" s="113"/>
      <c r="BH641" s="113"/>
      <c r="BI641" s="113"/>
      <c r="BJ641" s="113"/>
      <c r="BK641" s="113"/>
      <c r="BL641" s="113"/>
      <c r="BM641" s="113"/>
      <c r="BN641" s="113"/>
      <c r="BO641" s="113"/>
      <c r="BP641" s="113"/>
      <c r="BQ641" s="113"/>
      <c r="BR641" s="113"/>
      <c r="BS641" s="113"/>
      <c r="BT641" s="113"/>
      <c r="BU641" s="113"/>
      <c r="BV641" s="113"/>
      <c r="BW641" s="113"/>
      <c r="BX641" s="113"/>
      <c r="BY641" s="113"/>
      <c r="BZ641" s="113"/>
      <c r="CA641" s="113"/>
      <c r="CB641" s="113"/>
      <c r="CC641" s="113"/>
      <c r="CD641" s="113"/>
      <c r="CE641" s="113"/>
      <c r="CF641" s="113"/>
      <c r="CG641" s="113"/>
      <c r="CH641" s="113"/>
      <c r="CI641" s="113"/>
      <c r="CJ641" s="113"/>
      <c r="CK641" s="113"/>
      <c r="CL641" s="113"/>
      <c r="CM641" s="113"/>
      <c r="CN641" s="113"/>
      <c r="CO641" s="113"/>
      <c r="CP641" s="113"/>
      <c r="CQ641" s="113"/>
      <c r="CR641" s="113"/>
      <c r="CS641" s="113"/>
      <c r="CT641" s="113"/>
      <c r="CU641" s="113"/>
      <c r="CV641" s="113"/>
      <c r="CW641" s="113"/>
      <c r="CX641" s="113"/>
      <c r="CY641" s="113"/>
    </row>
    <row r="642" spans="24:103" s="64" customFormat="1" ht="14" x14ac:dyDescent="0.15">
      <c r="X642" s="63"/>
      <c r="Y642" s="112"/>
      <c r="Z642" s="112"/>
      <c r="AA642" s="112"/>
      <c r="AB642" s="112"/>
      <c r="AC642" s="112"/>
      <c r="AD642" s="112"/>
      <c r="AE642" s="112"/>
      <c r="AF642" s="112"/>
      <c r="AG642" s="112"/>
      <c r="AH642" s="112"/>
      <c r="AI642" s="112"/>
      <c r="AJ642" s="112"/>
      <c r="AK642" s="112"/>
      <c r="AL642" s="113"/>
      <c r="AM642" s="113"/>
      <c r="AN642" s="113"/>
      <c r="AO642" s="113"/>
      <c r="AP642" s="113"/>
      <c r="AQ642" s="113"/>
      <c r="AR642" s="113"/>
      <c r="AS642" s="113"/>
      <c r="AT642" s="113"/>
      <c r="AU642" s="113"/>
      <c r="AV642" s="113"/>
      <c r="AW642" s="113"/>
      <c r="AX642" s="113"/>
      <c r="AY642" s="113"/>
      <c r="AZ642" s="113"/>
      <c r="BA642" s="113"/>
      <c r="BB642" s="113"/>
      <c r="BC642" s="113"/>
      <c r="BD642" s="113"/>
      <c r="BE642" s="113"/>
      <c r="BF642" s="113"/>
      <c r="BG642" s="113"/>
      <c r="BH642" s="113"/>
      <c r="BI642" s="113"/>
      <c r="BJ642" s="113"/>
      <c r="BK642" s="113"/>
      <c r="BL642" s="113"/>
      <c r="BM642" s="113"/>
      <c r="BN642" s="113"/>
      <c r="BO642" s="113"/>
      <c r="BP642" s="113"/>
      <c r="BQ642" s="113"/>
      <c r="BR642" s="113"/>
      <c r="BS642" s="113"/>
      <c r="BT642" s="113"/>
      <c r="BU642" s="113"/>
      <c r="BV642" s="113"/>
      <c r="BW642" s="113"/>
      <c r="BX642" s="113"/>
      <c r="BY642" s="113"/>
      <c r="BZ642" s="113"/>
      <c r="CA642" s="113"/>
      <c r="CB642" s="113"/>
      <c r="CC642" s="113"/>
      <c r="CD642" s="113"/>
      <c r="CE642" s="113"/>
      <c r="CF642" s="113"/>
      <c r="CG642" s="113"/>
      <c r="CH642" s="113"/>
      <c r="CI642" s="113"/>
      <c r="CJ642" s="113"/>
      <c r="CK642" s="113"/>
      <c r="CL642" s="113"/>
      <c r="CM642" s="113"/>
      <c r="CN642" s="113"/>
      <c r="CO642" s="113"/>
      <c r="CP642" s="113"/>
      <c r="CQ642" s="113"/>
      <c r="CR642" s="113"/>
      <c r="CS642" s="113"/>
      <c r="CT642" s="113"/>
      <c r="CU642" s="113"/>
      <c r="CV642" s="113"/>
      <c r="CW642" s="113"/>
      <c r="CX642" s="113"/>
      <c r="CY642" s="113"/>
    </row>
    <row r="643" spans="24:103" s="64" customFormat="1" ht="14" x14ac:dyDescent="0.15">
      <c r="X643" s="63"/>
      <c r="Y643" s="112"/>
      <c r="Z643" s="112"/>
      <c r="AA643" s="112"/>
      <c r="AB643" s="112"/>
      <c r="AC643" s="112"/>
      <c r="AD643" s="112"/>
      <c r="AE643" s="112"/>
      <c r="AF643" s="112"/>
      <c r="AG643" s="112"/>
      <c r="AH643" s="112"/>
      <c r="AI643" s="112"/>
      <c r="AJ643" s="112"/>
      <c r="AK643" s="112"/>
      <c r="AL643" s="113"/>
      <c r="AM643" s="113"/>
      <c r="AN643" s="113"/>
      <c r="AO643" s="113"/>
      <c r="AP643" s="113"/>
      <c r="AQ643" s="113"/>
      <c r="AR643" s="113"/>
      <c r="AS643" s="113"/>
      <c r="AT643" s="113"/>
      <c r="AU643" s="113"/>
      <c r="AV643" s="113"/>
      <c r="AW643" s="113"/>
      <c r="AX643" s="113"/>
      <c r="AY643" s="113"/>
      <c r="AZ643" s="113"/>
      <c r="BA643" s="113"/>
      <c r="BB643" s="113"/>
      <c r="BC643" s="113"/>
      <c r="BD643" s="113"/>
      <c r="BE643" s="113"/>
      <c r="BF643" s="113"/>
      <c r="BG643" s="113"/>
      <c r="BH643" s="113"/>
      <c r="BI643" s="113"/>
      <c r="BJ643" s="113"/>
      <c r="BK643" s="113"/>
      <c r="BL643" s="113"/>
      <c r="BM643" s="113"/>
      <c r="BN643" s="113"/>
      <c r="BO643" s="113"/>
      <c r="BP643" s="113"/>
      <c r="BQ643" s="113"/>
      <c r="BR643" s="113"/>
      <c r="BS643" s="113"/>
      <c r="BT643" s="113"/>
      <c r="BU643" s="113"/>
      <c r="BV643" s="113"/>
      <c r="BW643" s="113"/>
      <c r="BX643" s="113"/>
      <c r="BY643" s="113"/>
      <c r="BZ643" s="113"/>
      <c r="CA643" s="113"/>
      <c r="CB643" s="113"/>
      <c r="CC643" s="113"/>
      <c r="CD643" s="113"/>
      <c r="CE643" s="113"/>
      <c r="CF643" s="113"/>
      <c r="CG643" s="113"/>
      <c r="CH643" s="113"/>
      <c r="CI643" s="113"/>
      <c r="CJ643" s="113"/>
      <c r="CK643" s="113"/>
      <c r="CL643" s="113"/>
      <c r="CM643" s="113"/>
      <c r="CN643" s="113"/>
      <c r="CO643" s="113"/>
      <c r="CP643" s="113"/>
      <c r="CQ643" s="113"/>
      <c r="CR643" s="113"/>
      <c r="CS643" s="113"/>
      <c r="CT643" s="113"/>
      <c r="CU643" s="113"/>
      <c r="CV643" s="113"/>
      <c r="CW643" s="113"/>
      <c r="CX643" s="113"/>
      <c r="CY643" s="113"/>
    </row>
    <row r="644" spans="24:103" s="64" customFormat="1" ht="14" x14ac:dyDescent="0.15">
      <c r="X644" s="63"/>
      <c r="Y644" s="112"/>
      <c r="Z644" s="112"/>
      <c r="AA644" s="112"/>
      <c r="AB644" s="112"/>
      <c r="AC644" s="112"/>
      <c r="AD644" s="112"/>
      <c r="AE644" s="112"/>
      <c r="AF644" s="112"/>
      <c r="AG644" s="112"/>
      <c r="AH644" s="112"/>
      <c r="AI644" s="112"/>
      <c r="AJ644" s="112"/>
      <c r="AK644" s="112"/>
      <c r="AL644" s="113"/>
      <c r="AM644" s="113"/>
      <c r="AN644" s="113"/>
      <c r="AO644" s="113"/>
      <c r="AP644" s="113"/>
      <c r="AQ644" s="113"/>
      <c r="AR644" s="113"/>
      <c r="AS644" s="113"/>
      <c r="AT644" s="113"/>
      <c r="AU644" s="113"/>
      <c r="AV644" s="113"/>
      <c r="AW644" s="113"/>
      <c r="AX644" s="113"/>
      <c r="AY644" s="113"/>
      <c r="AZ644" s="113"/>
      <c r="BA644" s="113"/>
      <c r="BB644" s="113"/>
      <c r="BC644" s="113"/>
      <c r="BD644" s="113"/>
      <c r="BE644" s="113"/>
      <c r="BF644" s="113"/>
      <c r="BG644" s="113"/>
      <c r="BH644" s="113"/>
      <c r="BI644" s="113"/>
      <c r="BJ644" s="113"/>
      <c r="BK644" s="113"/>
      <c r="BL644" s="113"/>
      <c r="BM644" s="113"/>
      <c r="BN644" s="113"/>
      <c r="BO644" s="113"/>
      <c r="BP644" s="113"/>
      <c r="BQ644" s="113"/>
      <c r="BR644" s="113"/>
      <c r="BS644" s="113"/>
      <c r="BT644" s="113"/>
      <c r="BU644" s="113"/>
      <c r="BV644" s="113"/>
      <c r="BW644" s="113"/>
      <c r="BX644" s="113"/>
      <c r="BY644" s="113"/>
      <c r="BZ644" s="113"/>
      <c r="CA644" s="113"/>
      <c r="CB644" s="113"/>
      <c r="CC644" s="113"/>
      <c r="CD644" s="113"/>
      <c r="CE644" s="113"/>
      <c r="CF644" s="113"/>
      <c r="CG644" s="113"/>
      <c r="CH644" s="113"/>
      <c r="CI644" s="113"/>
      <c r="CJ644" s="113"/>
      <c r="CK644" s="113"/>
      <c r="CL644" s="113"/>
      <c r="CM644" s="113"/>
      <c r="CN644" s="113"/>
      <c r="CO644" s="113"/>
      <c r="CP644" s="113"/>
      <c r="CQ644" s="113"/>
      <c r="CR644" s="113"/>
      <c r="CS644" s="113"/>
      <c r="CT644" s="113"/>
      <c r="CU644" s="113"/>
      <c r="CV644" s="113"/>
      <c r="CW644" s="113"/>
      <c r="CX644" s="113"/>
      <c r="CY644" s="113"/>
    </row>
    <row r="645" spans="24:103" s="64" customFormat="1" ht="14" x14ac:dyDescent="0.15">
      <c r="X645" s="63"/>
      <c r="Y645" s="112"/>
      <c r="Z645" s="112"/>
      <c r="AA645" s="112"/>
      <c r="AB645" s="112"/>
      <c r="AC645" s="112"/>
      <c r="AD645" s="112"/>
      <c r="AE645" s="112"/>
      <c r="AF645" s="112"/>
      <c r="AG645" s="112"/>
      <c r="AH645" s="112"/>
      <c r="AI645" s="112"/>
      <c r="AJ645" s="112"/>
      <c r="AK645" s="112"/>
      <c r="AL645" s="113"/>
      <c r="AM645" s="113"/>
      <c r="AN645" s="113"/>
      <c r="AO645" s="113"/>
      <c r="AP645" s="113"/>
      <c r="AQ645" s="113"/>
      <c r="AR645" s="113"/>
      <c r="AS645" s="113"/>
      <c r="AT645" s="113"/>
      <c r="AU645" s="113"/>
      <c r="AV645" s="113"/>
      <c r="AW645" s="113"/>
      <c r="AX645" s="113"/>
      <c r="AY645" s="113"/>
      <c r="AZ645" s="113"/>
      <c r="BA645" s="113"/>
      <c r="BB645" s="113"/>
      <c r="BC645" s="113"/>
      <c r="BD645" s="113"/>
      <c r="BE645" s="113"/>
      <c r="BF645" s="113"/>
      <c r="BG645" s="113"/>
      <c r="BH645" s="113"/>
      <c r="BI645" s="113"/>
      <c r="BJ645" s="113"/>
      <c r="BK645" s="113"/>
      <c r="BL645" s="113"/>
      <c r="BM645" s="113"/>
      <c r="BN645" s="113"/>
      <c r="BO645" s="113"/>
      <c r="BP645" s="113"/>
      <c r="BQ645" s="113"/>
      <c r="BR645" s="113"/>
      <c r="BS645" s="113"/>
      <c r="BT645" s="113"/>
      <c r="BU645" s="113"/>
      <c r="BV645" s="113"/>
      <c r="BW645" s="113"/>
      <c r="BX645" s="113"/>
      <c r="BY645" s="113"/>
      <c r="BZ645" s="113"/>
      <c r="CA645" s="113"/>
      <c r="CB645" s="113"/>
      <c r="CC645" s="113"/>
      <c r="CD645" s="113"/>
      <c r="CE645" s="113"/>
      <c r="CF645" s="113"/>
      <c r="CG645" s="113"/>
      <c r="CH645" s="113"/>
      <c r="CI645" s="113"/>
      <c r="CJ645" s="113"/>
      <c r="CK645" s="113"/>
      <c r="CL645" s="113"/>
      <c r="CM645" s="113"/>
      <c r="CN645" s="113"/>
      <c r="CO645" s="113"/>
      <c r="CP645" s="113"/>
      <c r="CQ645" s="113"/>
      <c r="CR645" s="113"/>
      <c r="CS645" s="113"/>
      <c r="CT645" s="113"/>
      <c r="CU645" s="113"/>
      <c r="CV645" s="113"/>
      <c r="CW645" s="113"/>
      <c r="CX645" s="113"/>
      <c r="CY645" s="113"/>
    </row>
    <row r="646" spans="24:103" s="64" customFormat="1" ht="14" x14ac:dyDescent="0.15">
      <c r="X646" s="63"/>
      <c r="Y646" s="112"/>
      <c r="Z646" s="112"/>
      <c r="AA646" s="112"/>
      <c r="AB646" s="112"/>
      <c r="AC646" s="112"/>
      <c r="AD646" s="112"/>
      <c r="AE646" s="112"/>
      <c r="AF646" s="112"/>
      <c r="AG646" s="112"/>
      <c r="AH646" s="112"/>
      <c r="AI646" s="112"/>
      <c r="AJ646" s="112"/>
      <c r="AK646" s="112"/>
      <c r="AL646" s="113"/>
      <c r="AM646" s="113"/>
      <c r="AN646" s="113"/>
      <c r="AO646" s="113"/>
      <c r="AP646" s="113"/>
      <c r="AQ646" s="113"/>
      <c r="AR646" s="113"/>
      <c r="AS646" s="113"/>
      <c r="AT646" s="113"/>
      <c r="AU646" s="113"/>
      <c r="AV646" s="113"/>
      <c r="AW646" s="113"/>
      <c r="AX646" s="113"/>
      <c r="AY646" s="113"/>
      <c r="AZ646" s="113"/>
      <c r="BA646" s="113"/>
      <c r="BB646" s="113"/>
      <c r="BC646" s="113"/>
      <c r="BD646" s="113"/>
      <c r="BE646" s="113"/>
      <c r="BF646" s="113"/>
      <c r="BG646" s="113"/>
      <c r="BH646" s="113"/>
      <c r="BI646" s="113"/>
      <c r="BJ646" s="113"/>
      <c r="BK646" s="113"/>
      <c r="BL646" s="113"/>
      <c r="BM646" s="113"/>
      <c r="BN646" s="113"/>
      <c r="BO646" s="113"/>
      <c r="BP646" s="113"/>
      <c r="BQ646" s="113"/>
      <c r="BR646" s="113"/>
      <c r="BS646" s="113"/>
      <c r="BT646" s="113"/>
      <c r="BU646" s="113"/>
      <c r="BV646" s="113"/>
      <c r="BW646" s="113"/>
      <c r="BX646" s="113"/>
      <c r="BY646" s="113"/>
      <c r="BZ646" s="113"/>
      <c r="CA646" s="113"/>
      <c r="CB646" s="113"/>
      <c r="CC646" s="113"/>
      <c r="CD646" s="113"/>
      <c r="CE646" s="113"/>
      <c r="CF646" s="113"/>
      <c r="CG646" s="113"/>
      <c r="CH646" s="113"/>
      <c r="CI646" s="113"/>
      <c r="CJ646" s="113"/>
      <c r="CK646" s="113"/>
      <c r="CL646" s="113"/>
      <c r="CM646" s="113"/>
      <c r="CN646" s="113"/>
      <c r="CO646" s="113"/>
      <c r="CP646" s="113"/>
      <c r="CQ646" s="113"/>
      <c r="CR646" s="113"/>
      <c r="CS646" s="113"/>
      <c r="CT646" s="113"/>
      <c r="CU646" s="113"/>
      <c r="CV646" s="113"/>
      <c r="CW646" s="113"/>
      <c r="CX646" s="113"/>
      <c r="CY646" s="113"/>
    </row>
    <row r="647" spans="24:103" s="64" customFormat="1" ht="14" x14ac:dyDescent="0.15">
      <c r="X647" s="63"/>
      <c r="Y647" s="112"/>
      <c r="Z647" s="112"/>
      <c r="AA647" s="112"/>
      <c r="AB647" s="112"/>
      <c r="AC647" s="112"/>
      <c r="AD647" s="112"/>
      <c r="AE647" s="112"/>
      <c r="AF647" s="112"/>
      <c r="AG647" s="112"/>
      <c r="AH647" s="112"/>
      <c r="AI647" s="112"/>
      <c r="AJ647" s="112"/>
      <c r="AK647" s="112"/>
      <c r="AL647" s="113"/>
      <c r="AM647" s="113"/>
      <c r="AN647" s="113"/>
      <c r="AO647" s="113"/>
      <c r="AP647" s="113"/>
      <c r="AQ647" s="113"/>
      <c r="AR647" s="113"/>
      <c r="AS647" s="113"/>
      <c r="AT647" s="113"/>
      <c r="AU647" s="113"/>
      <c r="AV647" s="113"/>
      <c r="AW647" s="113"/>
      <c r="AX647" s="113"/>
      <c r="AY647" s="113"/>
      <c r="AZ647" s="113"/>
      <c r="BA647" s="113"/>
      <c r="BB647" s="113"/>
      <c r="BC647" s="113"/>
      <c r="BD647" s="113"/>
      <c r="BE647" s="113"/>
      <c r="BF647" s="113"/>
      <c r="BG647" s="113"/>
      <c r="BH647" s="113"/>
      <c r="BI647" s="113"/>
      <c r="BJ647" s="113"/>
      <c r="BK647" s="113"/>
      <c r="BL647" s="113"/>
      <c r="BM647" s="113"/>
      <c r="BN647" s="113"/>
      <c r="BO647" s="113"/>
      <c r="BP647" s="113"/>
      <c r="BQ647" s="113"/>
      <c r="BR647" s="113"/>
      <c r="BS647" s="113"/>
      <c r="BT647" s="113"/>
      <c r="BU647" s="113"/>
      <c r="BV647" s="113"/>
      <c r="BW647" s="113"/>
      <c r="BX647" s="113"/>
      <c r="BY647" s="113"/>
      <c r="BZ647" s="113"/>
      <c r="CA647" s="113"/>
      <c r="CB647" s="113"/>
      <c r="CC647" s="113"/>
      <c r="CD647" s="113"/>
      <c r="CE647" s="113"/>
      <c r="CF647" s="113"/>
      <c r="CG647" s="113"/>
      <c r="CH647" s="113"/>
      <c r="CI647" s="113"/>
      <c r="CJ647" s="113"/>
      <c r="CK647" s="113"/>
      <c r="CL647" s="113"/>
      <c r="CM647" s="113"/>
      <c r="CN647" s="113"/>
      <c r="CO647" s="113"/>
      <c r="CP647" s="113"/>
      <c r="CQ647" s="113"/>
      <c r="CR647" s="113"/>
      <c r="CS647" s="113"/>
      <c r="CT647" s="113"/>
      <c r="CU647" s="113"/>
      <c r="CV647" s="113"/>
      <c r="CW647" s="113"/>
      <c r="CX647" s="113"/>
      <c r="CY647" s="113"/>
    </row>
    <row r="648" spans="24:103" s="64" customFormat="1" ht="14" x14ac:dyDescent="0.15">
      <c r="X648" s="63"/>
      <c r="Y648" s="112"/>
      <c r="Z648" s="112"/>
      <c r="AA648" s="112"/>
      <c r="AB648" s="112"/>
      <c r="AC648" s="112"/>
      <c r="AD648" s="112"/>
      <c r="AE648" s="112"/>
      <c r="AF648" s="112"/>
      <c r="AG648" s="112"/>
      <c r="AH648" s="112"/>
      <c r="AI648" s="112"/>
      <c r="AJ648" s="112"/>
      <c r="AK648" s="112"/>
      <c r="AL648" s="113"/>
      <c r="AM648" s="113"/>
      <c r="AN648" s="113"/>
      <c r="AO648" s="113"/>
      <c r="AP648" s="113"/>
      <c r="AQ648" s="113"/>
      <c r="AR648" s="113"/>
      <c r="AS648" s="113"/>
      <c r="AT648" s="113"/>
      <c r="AU648" s="113"/>
      <c r="AV648" s="113"/>
      <c r="AW648" s="113"/>
      <c r="AX648" s="113"/>
      <c r="AY648" s="113"/>
      <c r="AZ648" s="113"/>
      <c r="BA648" s="113"/>
      <c r="BB648" s="113"/>
      <c r="BC648" s="113"/>
      <c r="BD648" s="113"/>
      <c r="BE648" s="113"/>
      <c r="BF648" s="113"/>
      <c r="BG648" s="113"/>
      <c r="BH648" s="113"/>
      <c r="BI648" s="113"/>
      <c r="BJ648" s="113"/>
      <c r="BK648" s="113"/>
      <c r="BL648" s="113"/>
      <c r="BM648" s="113"/>
      <c r="BN648" s="113"/>
      <c r="BO648" s="113"/>
      <c r="BP648" s="113"/>
      <c r="BQ648" s="113"/>
      <c r="BR648" s="113"/>
      <c r="BS648" s="113"/>
      <c r="BT648" s="113"/>
      <c r="BU648" s="113"/>
      <c r="BV648" s="113"/>
      <c r="BW648" s="113"/>
      <c r="BX648" s="113"/>
      <c r="BY648" s="113"/>
      <c r="BZ648" s="113"/>
      <c r="CA648" s="113"/>
      <c r="CB648" s="113"/>
      <c r="CC648" s="113"/>
      <c r="CD648" s="113"/>
      <c r="CE648" s="113"/>
      <c r="CF648" s="113"/>
      <c r="CG648" s="113"/>
      <c r="CH648" s="113"/>
      <c r="CI648" s="113"/>
      <c r="CJ648" s="113"/>
      <c r="CK648" s="113"/>
      <c r="CL648" s="113"/>
      <c r="CM648" s="113"/>
      <c r="CN648" s="113"/>
      <c r="CO648" s="113"/>
      <c r="CP648" s="113"/>
      <c r="CQ648" s="113"/>
      <c r="CR648" s="113"/>
      <c r="CS648" s="113"/>
      <c r="CT648" s="113"/>
      <c r="CU648" s="113"/>
      <c r="CV648" s="113"/>
      <c r="CW648" s="113"/>
      <c r="CX648" s="113"/>
      <c r="CY648" s="113"/>
    </row>
    <row r="649" spans="24:103" s="64" customFormat="1" ht="14" x14ac:dyDescent="0.15">
      <c r="X649" s="63"/>
      <c r="Y649" s="112"/>
      <c r="Z649" s="112"/>
      <c r="AA649" s="112"/>
      <c r="AB649" s="112"/>
      <c r="AC649" s="112"/>
      <c r="AD649" s="112"/>
      <c r="AE649" s="112"/>
      <c r="AF649" s="112"/>
      <c r="AG649" s="112"/>
      <c r="AH649" s="112"/>
      <c r="AI649" s="112"/>
      <c r="AJ649" s="112"/>
      <c r="AK649" s="112"/>
      <c r="AL649" s="113"/>
      <c r="AM649" s="113"/>
      <c r="AN649" s="113"/>
      <c r="AO649" s="113"/>
      <c r="AP649" s="113"/>
      <c r="AQ649" s="113"/>
      <c r="AR649" s="113"/>
      <c r="AS649" s="113"/>
      <c r="AT649" s="113"/>
      <c r="AU649" s="113"/>
      <c r="AV649" s="113"/>
      <c r="AW649" s="113"/>
      <c r="AX649" s="113"/>
      <c r="AY649" s="113"/>
      <c r="AZ649" s="113"/>
      <c r="BA649" s="113"/>
      <c r="BB649" s="113"/>
      <c r="BC649" s="113"/>
      <c r="BD649" s="113"/>
      <c r="BE649" s="113"/>
      <c r="BF649" s="113"/>
      <c r="BG649" s="113"/>
      <c r="BH649" s="113"/>
      <c r="BI649" s="113"/>
      <c r="BJ649" s="113"/>
      <c r="BK649" s="113"/>
      <c r="BL649" s="113"/>
      <c r="BM649" s="113"/>
      <c r="BN649" s="113"/>
      <c r="BO649" s="113"/>
      <c r="BP649" s="113"/>
      <c r="BQ649" s="113"/>
      <c r="BR649" s="113"/>
      <c r="BS649" s="113"/>
      <c r="BT649" s="113"/>
      <c r="BU649" s="113"/>
      <c r="BV649" s="113"/>
      <c r="BW649" s="113"/>
      <c r="BX649" s="113"/>
      <c r="BY649" s="113"/>
      <c r="BZ649" s="113"/>
      <c r="CA649" s="113"/>
      <c r="CB649" s="113"/>
      <c r="CC649" s="113"/>
      <c r="CD649" s="113"/>
      <c r="CE649" s="113"/>
      <c r="CF649" s="113"/>
      <c r="CG649" s="113"/>
      <c r="CH649" s="113"/>
      <c r="CI649" s="113"/>
      <c r="CJ649" s="113"/>
      <c r="CK649" s="113"/>
      <c r="CL649" s="113"/>
      <c r="CM649" s="113"/>
      <c r="CN649" s="113"/>
      <c r="CO649" s="113"/>
      <c r="CP649" s="113"/>
      <c r="CQ649" s="113"/>
      <c r="CR649" s="113"/>
      <c r="CS649" s="113"/>
      <c r="CT649" s="113"/>
      <c r="CU649" s="113"/>
      <c r="CV649" s="113"/>
      <c r="CW649" s="113"/>
      <c r="CX649" s="113"/>
      <c r="CY649" s="113"/>
    </row>
    <row r="650" spans="24:103" s="64" customFormat="1" ht="14" x14ac:dyDescent="0.15">
      <c r="X650" s="63"/>
      <c r="Y650" s="112"/>
      <c r="Z650" s="112"/>
      <c r="AA650" s="112"/>
      <c r="AB650" s="112"/>
      <c r="AC650" s="112"/>
      <c r="AD650" s="112"/>
      <c r="AE650" s="112"/>
      <c r="AF650" s="112"/>
      <c r="AG650" s="112"/>
      <c r="AH650" s="112"/>
      <c r="AI650" s="112"/>
      <c r="AJ650" s="112"/>
      <c r="AK650" s="112"/>
      <c r="AL650" s="113"/>
      <c r="AM650" s="113"/>
      <c r="AN650" s="113"/>
      <c r="AO650" s="113"/>
      <c r="AP650" s="113"/>
      <c r="AQ650" s="113"/>
      <c r="AR650" s="113"/>
      <c r="AS650" s="113"/>
      <c r="AT650" s="113"/>
      <c r="AU650" s="113"/>
      <c r="AV650" s="113"/>
      <c r="AW650" s="113"/>
      <c r="AX650" s="113"/>
      <c r="AY650" s="113"/>
      <c r="AZ650" s="113"/>
      <c r="BA650" s="113"/>
      <c r="BB650" s="113"/>
      <c r="BC650" s="113"/>
      <c r="BD650" s="113"/>
      <c r="BE650" s="113"/>
      <c r="BF650" s="113"/>
      <c r="BG650" s="113"/>
      <c r="BH650" s="113"/>
      <c r="BI650" s="113"/>
      <c r="BJ650" s="113"/>
      <c r="BK650" s="113"/>
      <c r="BL650" s="113"/>
      <c r="BM650" s="113"/>
      <c r="BN650" s="113"/>
      <c r="BO650" s="113"/>
      <c r="BP650" s="113"/>
      <c r="BQ650" s="113"/>
      <c r="BR650" s="113"/>
      <c r="BS650" s="113"/>
      <c r="BT650" s="113"/>
      <c r="BU650" s="113"/>
      <c r="BV650" s="113"/>
      <c r="BW650" s="113"/>
      <c r="BX650" s="113"/>
      <c r="BY650" s="113"/>
      <c r="BZ650" s="113"/>
      <c r="CA650" s="113"/>
      <c r="CB650" s="113"/>
      <c r="CC650" s="113"/>
      <c r="CD650" s="113"/>
      <c r="CE650" s="113"/>
      <c r="CF650" s="113"/>
      <c r="CG650" s="113"/>
      <c r="CH650" s="113"/>
      <c r="CI650" s="113"/>
      <c r="CJ650" s="113"/>
      <c r="CK650" s="113"/>
      <c r="CL650" s="113"/>
      <c r="CM650" s="113"/>
      <c r="CN650" s="113"/>
      <c r="CO650" s="113"/>
      <c r="CP650" s="113"/>
      <c r="CQ650" s="113"/>
      <c r="CR650" s="113"/>
      <c r="CS650" s="113"/>
      <c r="CT650" s="113"/>
      <c r="CU650" s="113"/>
      <c r="CV650" s="113"/>
      <c r="CW650" s="113"/>
      <c r="CX650" s="113"/>
      <c r="CY650" s="113"/>
    </row>
    <row r="651" spans="24:103" s="64" customFormat="1" ht="14" x14ac:dyDescent="0.15">
      <c r="X651" s="63"/>
      <c r="Y651" s="112"/>
      <c r="Z651" s="112"/>
      <c r="AA651" s="112"/>
      <c r="AB651" s="112"/>
      <c r="AC651" s="112"/>
      <c r="AD651" s="112"/>
      <c r="AE651" s="112"/>
      <c r="AF651" s="112"/>
      <c r="AG651" s="112"/>
      <c r="AH651" s="112"/>
      <c r="AI651" s="112"/>
      <c r="AJ651" s="112"/>
      <c r="AK651" s="112"/>
      <c r="AL651" s="113"/>
      <c r="AM651" s="113"/>
      <c r="AN651" s="113"/>
      <c r="AO651" s="113"/>
      <c r="AP651" s="113"/>
      <c r="AQ651" s="113"/>
      <c r="AR651" s="113"/>
      <c r="AS651" s="113"/>
      <c r="AT651" s="113"/>
      <c r="AU651" s="113"/>
      <c r="AV651" s="113"/>
      <c r="AW651" s="113"/>
      <c r="AX651" s="113"/>
      <c r="AY651" s="113"/>
      <c r="AZ651" s="113"/>
      <c r="BA651" s="113"/>
      <c r="BB651" s="113"/>
      <c r="BC651" s="113"/>
      <c r="BD651" s="113"/>
      <c r="BE651" s="113"/>
      <c r="BF651" s="113"/>
      <c r="BG651" s="113"/>
      <c r="BH651" s="113"/>
      <c r="BI651" s="113"/>
      <c r="BJ651" s="113"/>
      <c r="BK651" s="113"/>
      <c r="BL651" s="113"/>
      <c r="BM651" s="113"/>
      <c r="BN651" s="113"/>
      <c r="BO651" s="113"/>
      <c r="BP651" s="113"/>
      <c r="BQ651" s="113"/>
      <c r="BR651" s="113"/>
      <c r="BS651" s="113"/>
      <c r="BT651" s="113"/>
      <c r="BU651" s="113"/>
      <c r="BV651" s="113"/>
      <c r="BW651" s="113"/>
      <c r="BX651" s="113"/>
      <c r="BY651" s="113"/>
      <c r="BZ651" s="113"/>
      <c r="CA651" s="113"/>
      <c r="CB651" s="113"/>
      <c r="CC651" s="113"/>
      <c r="CD651" s="113"/>
      <c r="CE651" s="113"/>
      <c r="CF651" s="113"/>
      <c r="CG651" s="113"/>
      <c r="CH651" s="113"/>
      <c r="CI651" s="113"/>
      <c r="CJ651" s="113"/>
      <c r="CK651" s="113"/>
      <c r="CL651" s="113"/>
      <c r="CM651" s="113"/>
      <c r="CN651" s="113"/>
      <c r="CO651" s="113"/>
      <c r="CP651" s="113"/>
      <c r="CQ651" s="113"/>
      <c r="CR651" s="113"/>
      <c r="CS651" s="113"/>
      <c r="CT651" s="113"/>
      <c r="CU651" s="113"/>
      <c r="CV651" s="113"/>
      <c r="CW651" s="113"/>
      <c r="CX651" s="113"/>
      <c r="CY651" s="113"/>
    </row>
    <row r="652" spans="24:103" s="64" customFormat="1" ht="14" x14ac:dyDescent="0.15">
      <c r="X652" s="63"/>
      <c r="Y652" s="112"/>
      <c r="Z652" s="112"/>
      <c r="AA652" s="112"/>
      <c r="AB652" s="112"/>
      <c r="AC652" s="112"/>
      <c r="AD652" s="112"/>
      <c r="AE652" s="112"/>
      <c r="AF652" s="112"/>
      <c r="AG652" s="112"/>
      <c r="AH652" s="112"/>
      <c r="AI652" s="112"/>
      <c r="AJ652" s="112"/>
      <c r="AK652" s="112"/>
      <c r="AL652" s="113"/>
      <c r="AM652" s="113"/>
      <c r="AN652" s="113"/>
      <c r="AO652" s="113"/>
      <c r="AP652" s="113"/>
      <c r="AQ652" s="113"/>
      <c r="AR652" s="113"/>
      <c r="AS652" s="113"/>
      <c r="AT652" s="113"/>
      <c r="AU652" s="113"/>
      <c r="AV652" s="113"/>
      <c r="AW652" s="113"/>
      <c r="AX652" s="113"/>
      <c r="AY652" s="113"/>
      <c r="AZ652" s="113"/>
      <c r="BA652" s="113"/>
      <c r="BB652" s="113"/>
      <c r="BC652" s="113"/>
      <c r="BD652" s="113"/>
      <c r="BE652" s="113"/>
      <c r="BF652" s="113"/>
      <c r="BG652" s="113"/>
      <c r="BH652" s="113"/>
      <c r="BI652" s="113"/>
      <c r="BJ652" s="113"/>
      <c r="BK652" s="113"/>
      <c r="BL652" s="113"/>
      <c r="BM652" s="113"/>
      <c r="BN652" s="113"/>
      <c r="BO652" s="113"/>
      <c r="BP652" s="113"/>
      <c r="BQ652" s="113"/>
      <c r="BR652" s="113"/>
      <c r="BS652" s="113"/>
      <c r="BT652" s="113"/>
      <c r="BU652" s="113"/>
      <c r="BV652" s="113"/>
      <c r="BW652" s="113"/>
      <c r="BX652" s="113"/>
      <c r="BY652" s="113"/>
      <c r="BZ652" s="113"/>
      <c r="CA652" s="113"/>
      <c r="CB652" s="113"/>
      <c r="CC652" s="113"/>
      <c r="CD652" s="113"/>
      <c r="CE652" s="113"/>
      <c r="CF652" s="113"/>
      <c r="CG652" s="113"/>
      <c r="CH652" s="113"/>
      <c r="CI652" s="113"/>
      <c r="CJ652" s="113"/>
      <c r="CK652" s="113"/>
      <c r="CL652" s="113"/>
      <c r="CM652" s="113"/>
      <c r="CN652" s="113"/>
      <c r="CO652" s="113"/>
      <c r="CP652" s="113"/>
      <c r="CQ652" s="113"/>
      <c r="CR652" s="113"/>
      <c r="CS652" s="113"/>
      <c r="CT652" s="113"/>
      <c r="CU652" s="113"/>
      <c r="CV652" s="113"/>
      <c r="CW652" s="113"/>
      <c r="CX652" s="113"/>
      <c r="CY652" s="113"/>
    </row>
    <row r="653" spans="24:103" s="64" customFormat="1" ht="14" x14ac:dyDescent="0.15">
      <c r="X653" s="63"/>
      <c r="Y653" s="112"/>
      <c r="Z653" s="112"/>
      <c r="AA653" s="112"/>
      <c r="AB653" s="112"/>
      <c r="AC653" s="112"/>
      <c r="AD653" s="112"/>
      <c r="AE653" s="112"/>
      <c r="AF653" s="112"/>
      <c r="AG653" s="112"/>
      <c r="AH653" s="112"/>
      <c r="AI653" s="112"/>
      <c r="AJ653" s="112"/>
      <c r="AK653" s="112"/>
      <c r="AL653" s="113"/>
      <c r="AM653" s="113"/>
      <c r="AN653" s="113"/>
      <c r="AO653" s="113"/>
      <c r="AP653" s="113"/>
      <c r="AQ653" s="113"/>
      <c r="AR653" s="113"/>
      <c r="AS653" s="113"/>
      <c r="AT653" s="113"/>
      <c r="AU653" s="113"/>
      <c r="AV653" s="113"/>
      <c r="AW653" s="113"/>
      <c r="AX653" s="113"/>
      <c r="AY653" s="113"/>
      <c r="AZ653" s="113"/>
      <c r="BA653" s="113"/>
      <c r="BB653" s="113"/>
      <c r="BC653" s="113"/>
      <c r="BD653" s="113"/>
      <c r="BE653" s="113"/>
      <c r="BF653" s="113"/>
      <c r="BG653" s="113"/>
      <c r="BH653" s="113"/>
      <c r="BI653" s="113"/>
      <c r="BJ653" s="113"/>
      <c r="BK653" s="113"/>
      <c r="BL653" s="113"/>
      <c r="BM653" s="113"/>
      <c r="BN653" s="113"/>
      <c r="BO653" s="113"/>
      <c r="BP653" s="113"/>
      <c r="BQ653" s="113"/>
      <c r="BR653" s="113"/>
      <c r="BS653" s="113"/>
      <c r="BT653" s="113"/>
      <c r="BU653" s="113"/>
      <c r="BV653" s="113"/>
      <c r="BW653" s="113"/>
      <c r="BX653" s="113"/>
      <c r="BY653" s="113"/>
      <c r="BZ653" s="113"/>
      <c r="CA653" s="113"/>
      <c r="CB653" s="113"/>
      <c r="CC653" s="113"/>
      <c r="CD653" s="113"/>
      <c r="CE653" s="113"/>
      <c r="CF653" s="113"/>
      <c r="CG653" s="113"/>
      <c r="CH653" s="113"/>
      <c r="CI653" s="113"/>
      <c r="CJ653" s="113"/>
      <c r="CK653" s="113"/>
      <c r="CL653" s="113"/>
      <c r="CM653" s="113"/>
      <c r="CN653" s="113"/>
      <c r="CO653" s="113"/>
      <c r="CP653" s="113"/>
      <c r="CQ653" s="113"/>
      <c r="CR653" s="113"/>
      <c r="CS653" s="113"/>
      <c r="CT653" s="113"/>
      <c r="CU653" s="113"/>
      <c r="CV653" s="113"/>
      <c r="CW653" s="113"/>
      <c r="CX653" s="113"/>
      <c r="CY653" s="113"/>
    </row>
    <row r="654" spans="24:103" s="64" customFormat="1" ht="14" x14ac:dyDescent="0.15">
      <c r="X654" s="63"/>
      <c r="Y654" s="112"/>
      <c r="Z654" s="112"/>
      <c r="AA654" s="112"/>
      <c r="AB654" s="112"/>
      <c r="AC654" s="112"/>
      <c r="AD654" s="112"/>
      <c r="AE654" s="112"/>
      <c r="AF654" s="112"/>
      <c r="AG654" s="112"/>
      <c r="AH654" s="112"/>
      <c r="AI654" s="112"/>
      <c r="AJ654" s="112"/>
      <c r="AK654" s="112"/>
      <c r="AL654" s="113"/>
      <c r="AM654" s="113"/>
      <c r="AN654" s="113"/>
      <c r="AO654" s="113"/>
      <c r="AP654" s="113"/>
      <c r="AQ654" s="113"/>
      <c r="AR654" s="113"/>
      <c r="AS654" s="113"/>
      <c r="AT654" s="113"/>
      <c r="AU654" s="113"/>
      <c r="AV654" s="113"/>
      <c r="AW654" s="113"/>
      <c r="AX654" s="113"/>
      <c r="AY654" s="113"/>
      <c r="AZ654" s="113"/>
      <c r="BA654" s="113"/>
      <c r="BB654" s="113"/>
      <c r="BC654" s="113"/>
      <c r="BD654" s="113"/>
      <c r="BE654" s="113"/>
      <c r="BF654" s="113"/>
      <c r="BG654" s="113"/>
      <c r="BH654" s="113"/>
      <c r="BI654" s="113"/>
      <c r="BJ654" s="113"/>
      <c r="BK654" s="113"/>
      <c r="BL654" s="113"/>
      <c r="BM654" s="113"/>
      <c r="BN654" s="113"/>
      <c r="BO654" s="113"/>
      <c r="BP654" s="113"/>
      <c r="BQ654" s="113"/>
      <c r="BR654" s="113"/>
      <c r="BS654" s="113"/>
      <c r="BT654" s="113"/>
      <c r="BU654" s="113"/>
      <c r="BV654" s="113"/>
      <c r="BW654" s="113"/>
      <c r="BX654" s="113"/>
      <c r="BY654" s="113"/>
      <c r="BZ654" s="113"/>
      <c r="CA654" s="113"/>
      <c r="CB654" s="113"/>
      <c r="CC654" s="113"/>
      <c r="CD654" s="113"/>
      <c r="CE654" s="113"/>
      <c r="CF654" s="113"/>
      <c r="CG654" s="113"/>
      <c r="CH654" s="113"/>
      <c r="CI654" s="113"/>
      <c r="CJ654" s="113"/>
      <c r="CK654" s="113"/>
      <c r="CL654" s="113"/>
      <c r="CM654" s="113"/>
      <c r="CN654" s="113"/>
      <c r="CO654" s="113"/>
      <c r="CP654" s="113"/>
      <c r="CQ654" s="113"/>
      <c r="CR654" s="113"/>
      <c r="CS654" s="113"/>
      <c r="CT654" s="113"/>
      <c r="CU654" s="113"/>
      <c r="CV654" s="113"/>
      <c r="CW654" s="113"/>
      <c r="CX654" s="113"/>
      <c r="CY654" s="113"/>
    </row>
    <row r="655" spans="24:103" s="64" customFormat="1" ht="14" x14ac:dyDescent="0.15">
      <c r="X655" s="63"/>
      <c r="Y655" s="112"/>
      <c r="Z655" s="112"/>
      <c r="AA655" s="112"/>
      <c r="AB655" s="112"/>
      <c r="AC655" s="112"/>
      <c r="AD655" s="112"/>
      <c r="AE655" s="112"/>
      <c r="AF655" s="112"/>
      <c r="AG655" s="112"/>
      <c r="AH655" s="112"/>
      <c r="AI655" s="112"/>
      <c r="AJ655" s="112"/>
      <c r="AK655" s="112"/>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c r="BQ655" s="113"/>
      <c r="BR655" s="113"/>
      <c r="BS655" s="113"/>
      <c r="BT655" s="113"/>
      <c r="BU655" s="113"/>
      <c r="BV655" s="113"/>
      <c r="BW655" s="113"/>
      <c r="BX655" s="113"/>
      <c r="BY655" s="113"/>
      <c r="BZ655" s="113"/>
      <c r="CA655" s="113"/>
      <c r="CB655" s="113"/>
      <c r="CC655" s="113"/>
      <c r="CD655" s="113"/>
      <c r="CE655" s="113"/>
      <c r="CF655" s="113"/>
      <c r="CG655" s="113"/>
      <c r="CH655" s="113"/>
      <c r="CI655" s="113"/>
      <c r="CJ655" s="113"/>
      <c r="CK655" s="113"/>
      <c r="CL655" s="113"/>
      <c r="CM655" s="113"/>
      <c r="CN655" s="113"/>
      <c r="CO655" s="113"/>
      <c r="CP655" s="113"/>
      <c r="CQ655" s="113"/>
      <c r="CR655" s="113"/>
      <c r="CS655" s="113"/>
      <c r="CT655" s="113"/>
      <c r="CU655" s="113"/>
      <c r="CV655" s="113"/>
      <c r="CW655" s="113"/>
      <c r="CX655" s="113"/>
      <c r="CY655" s="113"/>
    </row>
    <row r="656" spans="24:103" s="64" customFormat="1" ht="14" x14ac:dyDescent="0.15">
      <c r="X656" s="63"/>
      <c r="Y656" s="112"/>
      <c r="Z656" s="112"/>
      <c r="AA656" s="112"/>
      <c r="AB656" s="112"/>
      <c r="AC656" s="112"/>
      <c r="AD656" s="112"/>
      <c r="AE656" s="112"/>
      <c r="AF656" s="112"/>
      <c r="AG656" s="112"/>
      <c r="AH656" s="112"/>
      <c r="AI656" s="112"/>
      <c r="AJ656" s="112"/>
      <c r="AK656" s="112"/>
      <c r="AL656" s="113"/>
      <c r="AM656" s="113"/>
      <c r="AN656" s="113"/>
      <c r="AO656" s="113"/>
      <c r="AP656" s="113"/>
      <c r="AQ656" s="113"/>
      <c r="AR656" s="113"/>
      <c r="AS656" s="113"/>
      <c r="AT656" s="113"/>
      <c r="AU656" s="113"/>
      <c r="AV656" s="113"/>
      <c r="AW656" s="113"/>
      <c r="AX656" s="113"/>
      <c r="AY656" s="113"/>
      <c r="AZ656" s="113"/>
      <c r="BA656" s="113"/>
      <c r="BB656" s="113"/>
      <c r="BC656" s="113"/>
      <c r="BD656" s="113"/>
      <c r="BE656" s="113"/>
      <c r="BF656" s="113"/>
      <c r="BG656" s="113"/>
      <c r="BH656" s="113"/>
      <c r="BI656" s="113"/>
      <c r="BJ656" s="113"/>
      <c r="BK656" s="113"/>
      <c r="BL656" s="113"/>
      <c r="BM656" s="113"/>
      <c r="BN656" s="113"/>
      <c r="BO656" s="113"/>
      <c r="BP656" s="113"/>
      <c r="BQ656" s="113"/>
      <c r="BR656" s="113"/>
      <c r="BS656" s="113"/>
      <c r="BT656" s="113"/>
      <c r="BU656" s="113"/>
      <c r="BV656" s="113"/>
      <c r="BW656" s="113"/>
      <c r="BX656" s="113"/>
      <c r="BY656" s="113"/>
      <c r="BZ656" s="113"/>
      <c r="CA656" s="113"/>
      <c r="CB656" s="113"/>
      <c r="CC656" s="113"/>
      <c r="CD656" s="113"/>
      <c r="CE656" s="113"/>
      <c r="CF656" s="113"/>
      <c r="CG656" s="113"/>
      <c r="CH656" s="113"/>
      <c r="CI656" s="113"/>
      <c r="CJ656" s="113"/>
      <c r="CK656" s="113"/>
      <c r="CL656" s="113"/>
      <c r="CM656" s="113"/>
      <c r="CN656" s="113"/>
      <c r="CO656" s="113"/>
      <c r="CP656" s="113"/>
      <c r="CQ656" s="113"/>
      <c r="CR656" s="113"/>
      <c r="CS656" s="113"/>
      <c r="CT656" s="113"/>
      <c r="CU656" s="113"/>
      <c r="CV656" s="113"/>
      <c r="CW656" s="113"/>
      <c r="CX656" s="113"/>
      <c r="CY656" s="113"/>
    </row>
    <row r="657" spans="24:103" s="64" customFormat="1" ht="14" x14ac:dyDescent="0.15">
      <c r="X657" s="63"/>
      <c r="Y657" s="112"/>
      <c r="Z657" s="112"/>
      <c r="AA657" s="112"/>
      <c r="AB657" s="112"/>
      <c r="AC657" s="112"/>
      <c r="AD657" s="112"/>
      <c r="AE657" s="112"/>
      <c r="AF657" s="112"/>
      <c r="AG657" s="112"/>
      <c r="AH657" s="112"/>
      <c r="AI657" s="112"/>
      <c r="AJ657" s="112"/>
      <c r="AK657" s="112"/>
      <c r="AL657" s="113"/>
      <c r="AM657" s="113"/>
      <c r="AN657" s="113"/>
      <c r="AO657" s="113"/>
      <c r="AP657" s="113"/>
      <c r="AQ657" s="113"/>
      <c r="AR657" s="113"/>
      <c r="AS657" s="113"/>
      <c r="AT657" s="113"/>
      <c r="AU657" s="113"/>
      <c r="AV657" s="113"/>
      <c r="AW657" s="113"/>
      <c r="AX657" s="113"/>
      <c r="AY657" s="113"/>
      <c r="AZ657" s="113"/>
      <c r="BA657" s="113"/>
      <c r="BB657" s="113"/>
      <c r="BC657" s="113"/>
      <c r="BD657" s="113"/>
      <c r="BE657" s="113"/>
      <c r="BF657" s="113"/>
      <c r="BG657" s="113"/>
      <c r="BH657" s="113"/>
      <c r="BI657" s="113"/>
      <c r="BJ657" s="113"/>
      <c r="BK657" s="113"/>
      <c r="BL657" s="113"/>
      <c r="BM657" s="113"/>
      <c r="BN657" s="113"/>
      <c r="BO657" s="113"/>
      <c r="BP657" s="113"/>
      <c r="BQ657" s="113"/>
      <c r="BR657" s="113"/>
      <c r="BS657" s="113"/>
      <c r="BT657" s="113"/>
      <c r="BU657" s="113"/>
      <c r="BV657" s="113"/>
      <c r="BW657" s="113"/>
      <c r="BX657" s="113"/>
      <c r="BY657" s="113"/>
      <c r="BZ657" s="113"/>
      <c r="CA657" s="113"/>
      <c r="CB657" s="113"/>
      <c r="CC657" s="113"/>
      <c r="CD657" s="113"/>
      <c r="CE657" s="113"/>
      <c r="CF657" s="113"/>
      <c r="CG657" s="113"/>
      <c r="CH657" s="113"/>
      <c r="CI657" s="113"/>
      <c r="CJ657" s="113"/>
      <c r="CK657" s="113"/>
      <c r="CL657" s="113"/>
      <c r="CM657" s="113"/>
      <c r="CN657" s="113"/>
      <c r="CO657" s="113"/>
      <c r="CP657" s="113"/>
      <c r="CQ657" s="113"/>
      <c r="CR657" s="113"/>
      <c r="CS657" s="113"/>
      <c r="CT657" s="113"/>
      <c r="CU657" s="113"/>
      <c r="CV657" s="113"/>
      <c r="CW657" s="113"/>
      <c r="CX657" s="113"/>
      <c r="CY657" s="113"/>
    </row>
    <row r="658" spans="24:103" s="64" customFormat="1" ht="14" x14ac:dyDescent="0.15">
      <c r="X658" s="63"/>
      <c r="Y658" s="112"/>
      <c r="Z658" s="112"/>
      <c r="AA658" s="112"/>
      <c r="AB658" s="112"/>
      <c r="AC658" s="112"/>
      <c r="AD658" s="112"/>
      <c r="AE658" s="112"/>
      <c r="AF658" s="112"/>
      <c r="AG658" s="112"/>
      <c r="AH658" s="112"/>
      <c r="AI658" s="112"/>
      <c r="AJ658" s="112"/>
      <c r="AK658" s="112"/>
      <c r="AL658" s="113"/>
      <c r="AM658" s="113"/>
      <c r="AN658" s="113"/>
      <c r="AO658" s="113"/>
      <c r="AP658" s="113"/>
      <c r="AQ658" s="113"/>
      <c r="AR658" s="113"/>
      <c r="AS658" s="113"/>
      <c r="AT658" s="113"/>
      <c r="AU658" s="113"/>
      <c r="AV658" s="113"/>
      <c r="AW658" s="113"/>
      <c r="AX658" s="113"/>
      <c r="AY658" s="113"/>
      <c r="AZ658" s="113"/>
      <c r="BA658" s="113"/>
      <c r="BB658" s="113"/>
      <c r="BC658" s="113"/>
      <c r="BD658" s="113"/>
      <c r="BE658" s="113"/>
      <c r="BF658" s="113"/>
      <c r="BG658" s="113"/>
      <c r="BH658" s="113"/>
      <c r="BI658" s="113"/>
      <c r="BJ658" s="113"/>
      <c r="BK658" s="113"/>
      <c r="BL658" s="113"/>
      <c r="BM658" s="113"/>
      <c r="BN658" s="113"/>
      <c r="BO658" s="113"/>
      <c r="BP658" s="113"/>
      <c r="BQ658" s="113"/>
      <c r="BR658" s="113"/>
      <c r="BS658" s="113"/>
      <c r="BT658" s="113"/>
      <c r="BU658" s="113"/>
      <c r="BV658" s="113"/>
      <c r="BW658" s="113"/>
      <c r="BX658" s="113"/>
      <c r="BY658" s="113"/>
      <c r="BZ658" s="113"/>
      <c r="CA658" s="113"/>
      <c r="CB658" s="113"/>
      <c r="CC658" s="113"/>
      <c r="CD658" s="113"/>
      <c r="CE658" s="113"/>
      <c r="CF658" s="113"/>
      <c r="CG658" s="113"/>
      <c r="CH658" s="113"/>
      <c r="CI658" s="113"/>
      <c r="CJ658" s="113"/>
      <c r="CK658" s="113"/>
      <c r="CL658" s="113"/>
      <c r="CM658" s="113"/>
      <c r="CN658" s="113"/>
      <c r="CO658" s="113"/>
      <c r="CP658" s="113"/>
      <c r="CQ658" s="113"/>
      <c r="CR658" s="113"/>
      <c r="CS658" s="113"/>
      <c r="CT658" s="113"/>
      <c r="CU658" s="113"/>
      <c r="CV658" s="113"/>
      <c r="CW658" s="113"/>
      <c r="CX658" s="113"/>
      <c r="CY658" s="113"/>
    </row>
    <row r="659" spans="24:103" s="64" customFormat="1" ht="14" x14ac:dyDescent="0.15">
      <c r="X659" s="63"/>
      <c r="Y659" s="112"/>
      <c r="Z659" s="112"/>
      <c r="AA659" s="112"/>
      <c r="AB659" s="112"/>
      <c r="AC659" s="112"/>
      <c r="AD659" s="112"/>
      <c r="AE659" s="112"/>
      <c r="AF659" s="112"/>
      <c r="AG659" s="112"/>
      <c r="AH659" s="112"/>
      <c r="AI659" s="112"/>
      <c r="AJ659" s="112"/>
      <c r="AK659" s="112"/>
      <c r="AL659" s="113"/>
      <c r="AM659" s="113"/>
      <c r="AN659" s="113"/>
      <c r="AO659" s="113"/>
      <c r="AP659" s="113"/>
      <c r="AQ659" s="113"/>
      <c r="AR659" s="113"/>
      <c r="AS659" s="113"/>
      <c r="AT659" s="113"/>
      <c r="AU659" s="113"/>
      <c r="AV659" s="113"/>
      <c r="AW659" s="113"/>
      <c r="AX659" s="113"/>
      <c r="AY659" s="113"/>
      <c r="AZ659" s="113"/>
      <c r="BA659" s="113"/>
      <c r="BB659" s="113"/>
      <c r="BC659" s="113"/>
      <c r="BD659" s="113"/>
      <c r="BE659" s="113"/>
      <c r="BF659" s="113"/>
      <c r="BG659" s="113"/>
      <c r="BH659" s="113"/>
      <c r="BI659" s="113"/>
      <c r="BJ659" s="113"/>
      <c r="BK659" s="113"/>
      <c r="BL659" s="113"/>
      <c r="BM659" s="113"/>
      <c r="BN659" s="113"/>
      <c r="BO659" s="113"/>
      <c r="BP659" s="113"/>
      <c r="BQ659" s="113"/>
      <c r="BR659" s="113"/>
      <c r="BS659" s="113"/>
      <c r="BT659" s="113"/>
      <c r="BU659" s="113"/>
      <c r="BV659" s="113"/>
      <c r="BW659" s="113"/>
      <c r="BX659" s="113"/>
      <c r="BY659" s="113"/>
      <c r="BZ659" s="113"/>
      <c r="CA659" s="113"/>
      <c r="CB659" s="113"/>
      <c r="CC659" s="113"/>
      <c r="CD659" s="113"/>
      <c r="CE659" s="113"/>
      <c r="CF659" s="113"/>
      <c r="CG659" s="113"/>
      <c r="CH659" s="113"/>
      <c r="CI659" s="113"/>
      <c r="CJ659" s="113"/>
      <c r="CK659" s="113"/>
      <c r="CL659" s="113"/>
      <c r="CM659" s="113"/>
      <c r="CN659" s="113"/>
      <c r="CO659" s="113"/>
      <c r="CP659" s="113"/>
      <c r="CQ659" s="113"/>
      <c r="CR659" s="113"/>
      <c r="CS659" s="113"/>
      <c r="CT659" s="113"/>
      <c r="CU659" s="113"/>
      <c r="CV659" s="113"/>
      <c r="CW659" s="113"/>
      <c r="CX659" s="113"/>
      <c r="CY659" s="113"/>
    </row>
    <row r="660" spans="24:103" s="64" customFormat="1" ht="14" x14ac:dyDescent="0.15">
      <c r="X660" s="63"/>
      <c r="Y660" s="112"/>
      <c r="Z660" s="112"/>
      <c r="AA660" s="112"/>
      <c r="AB660" s="112"/>
      <c r="AC660" s="112"/>
      <c r="AD660" s="112"/>
      <c r="AE660" s="112"/>
      <c r="AF660" s="112"/>
      <c r="AG660" s="112"/>
      <c r="AH660" s="112"/>
      <c r="AI660" s="112"/>
      <c r="AJ660" s="112"/>
      <c r="AK660" s="112"/>
      <c r="AL660" s="113"/>
      <c r="AM660" s="113"/>
      <c r="AN660" s="113"/>
      <c r="AO660" s="113"/>
      <c r="AP660" s="113"/>
      <c r="AQ660" s="113"/>
      <c r="AR660" s="113"/>
      <c r="AS660" s="113"/>
      <c r="AT660" s="113"/>
      <c r="AU660" s="113"/>
      <c r="AV660" s="113"/>
      <c r="AW660" s="113"/>
      <c r="AX660" s="113"/>
      <c r="AY660" s="113"/>
      <c r="AZ660" s="113"/>
      <c r="BA660" s="113"/>
      <c r="BB660" s="113"/>
      <c r="BC660" s="113"/>
      <c r="BD660" s="113"/>
      <c r="BE660" s="113"/>
      <c r="BF660" s="113"/>
      <c r="BG660" s="113"/>
      <c r="BH660" s="113"/>
      <c r="BI660" s="113"/>
      <c r="BJ660" s="113"/>
      <c r="BK660" s="113"/>
      <c r="BL660" s="113"/>
      <c r="BM660" s="113"/>
      <c r="BN660" s="113"/>
      <c r="BO660" s="113"/>
      <c r="BP660" s="113"/>
      <c r="BQ660" s="113"/>
      <c r="BR660" s="113"/>
      <c r="BS660" s="113"/>
      <c r="BT660" s="113"/>
      <c r="BU660" s="113"/>
      <c r="BV660" s="113"/>
      <c r="BW660" s="113"/>
      <c r="BX660" s="113"/>
      <c r="BY660" s="113"/>
      <c r="BZ660" s="113"/>
      <c r="CA660" s="113"/>
      <c r="CB660" s="113"/>
      <c r="CC660" s="113"/>
      <c r="CD660" s="113"/>
      <c r="CE660" s="113"/>
      <c r="CF660" s="113"/>
      <c r="CG660" s="113"/>
      <c r="CH660" s="113"/>
      <c r="CI660" s="113"/>
      <c r="CJ660" s="113"/>
      <c r="CK660" s="113"/>
      <c r="CL660" s="113"/>
      <c r="CM660" s="113"/>
      <c r="CN660" s="113"/>
      <c r="CO660" s="113"/>
      <c r="CP660" s="113"/>
      <c r="CQ660" s="113"/>
      <c r="CR660" s="113"/>
      <c r="CS660" s="113"/>
      <c r="CT660" s="113"/>
      <c r="CU660" s="113"/>
      <c r="CV660" s="113"/>
      <c r="CW660" s="113"/>
      <c r="CX660" s="113"/>
      <c r="CY660" s="113"/>
    </row>
    <row r="661" spans="24:103" s="64" customFormat="1" ht="14" x14ac:dyDescent="0.15">
      <c r="X661" s="63"/>
      <c r="Y661" s="112"/>
      <c r="Z661" s="112"/>
      <c r="AA661" s="112"/>
      <c r="AB661" s="112"/>
      <c r="AC661" s="112"/>
      <c r="AD661" s="112"/>
      <c r="AE661" s="112"/>
      <c r="AF661" s="112"/>
      <c r="AG661" s="112"/>
      <c r="AH661" s="112"/>
      <c r="AI661" s="112"/>
      <c r="AJ661" s="112"/>
      <c r="AK661" s="112"/>
      <c r="AL661" s="113"/>
      <c r="AM661" s="113"/>
      <c r="AN661" s="113"/>
      <c r="AO661" s="113"/>
      <c r="AP661" s="113"/>
      <c r="AQ661" s="113"/>
      <c r="AR661" s="113"/>
      <c r="AS661" s="113"/>
      <c r="AT661" s="113"/>
      <c r="AU661" s="113"/>
      <c r="AV661" s="113"/>
      <c r="AW661" s="113"/>
      <c r="AX661" s="113"/>
      <c r="AY661" s="113"/>
      <c r="AZ661" s="113"/>
      <c r="BA661" s="113"/>
      <c r="BB661" s="113"/>
      <c r="BC661" s="113"/>
      <c r="BD661" s="113"/>
      <c r="BE661" s="113"/>
      <c r="BF661" s="113"/>
      <c r="BG661" s="113"/>
      <c r="BH661" s="113"/>
      <c r="BI661" s="113"/>
      <c r="BJ661" s="113"/>
      <c r="BK661" s="113"/>
      <c r="BL661" s="113"/>
      <c r="BM661" s="113"/>
      <c r="BN661" s="113"/>
      <c r="BO661" s="113"/>
      <c r="BP661" s="113"/>
      <c r="BQ661" s="113"/>
      <c r="BR661" s="113"/>
      <c r="BS661" s="113"/>
      <c r="BT661" s="113"/>
      <c r="BU661" s="113"/>
      <c r="BV661" s="113"/>
      <c r="BW661" s="113"/>
      <c r="BX661" s="113"/>
      <c r="BY661" s="113"/>
      <c r="BZ661" s="113"/>
      <c r="CA661" s="113"/>
      <c r="CB661" s="113"/>
      <c r="CC661" s="113"/>
      <c r="CD661" s="113"/>
      <c r="CE661" s="113"/>
      <c r="CF661" s="113"/>
      <c r="CG661" s="113"/>
      <c r="CH661" s="113"/>
      <c r="CI661" s="113"/>
      <c r="CJ661" s="113"/>
      <c r="CK661" s="113"/>
      <c r="CL661" s="113"/>
      <c r="CM661" s="113"/>
      <c r="CN661" s="113"/>
      <c r="CO661" s="113"/>
      <c r="CP661" s="113"/>
      <c r="CQ661" s="113"/>
      <c r="CR661" s="113"/>
      <c r="CS661" s="113"/>
      <c r="CT661" s="113"/>
      <c r="CU661" s="113"/>
      <c r="CV661" s="113"/>
      <c r="CW661" s="113"/>
      <c r="CX661" s="113"/>
      <c r="CY661" s="113"/>
    </row>
    <row r="662" spans="24:103" s="64" customFormat="1" ht="14" x14ac:dyDescent="0.15">
      <c r="X662" s="63"/>
      <c r="Y662" s="112"/>
      <c r="Z662" s="112"/>
      <c r="AA662" s="112"/>
      <c r="AB662" s="112"/>
      <c r="AC662" s="112"/>
      <c r="AD662" s="112"/>
      <c r="AE662" s="112"/>
      <c r="AF662" s="112"/>
      <c r="AG662" s="112"/>
      <c r="AH662" s="112"/>
      <c r="AI662" s="112"/>
      <c r="AJ662" s="112"/>
      <c r="AK662" s="112"/>
      <c r="AL662" s="113"/>
      <c r="AM662" s="113"/>
      <c r="AN662" s="113"/>
      <c r="AO662" s="113"/>
      <c r="AP662" s="113"/>
      <c r="AQ662" s="113"/>
      <c r="AR662" s="113"/>
      <c r="AS662" s="113"/>
      <c r="AT662" s="113"/>
      <c r="AU662" s="113"/>
      <c r="AV662" s="113"/>
      <c r="AW662" s="113"/>
      <c r="AX662" s="113"/>
      <c r="AY662" s="113"/>
      <c r="AZ662" s="113"/>
      <c r="BA662" s="113"/>
      <c r="BB662" s="113"/>
      <c r="BC662" s="113"/>
      <c r="BD662" s="113"/>
      <c r="BE662" s="113"/>
      <c r="BF662" s="113"/>
      <c r="BG662" s="113"/>
      <c r="BH662" s="113"/>
      <c r="BI662" s="113"/>
      <c r="BJ662" s="113"/>
      <c r="BK662" s="113"/>
      <c r="BL662" s="113"/>
      <c r="BM662" s="113"/>
      <c r="BN662" s="113"/>
      <c r="BO662" s="113"/>
      <c r="BP662" s="113"/>
      <c r="BQ662" s="113"/>
      <c r="BR662" s="113"/>
      <c r="BS662" s="113"/>
      <c r="BT662" s="113"/>
      <c r="BU662" s="113"/>
      <c r="BV662" s="113"/>
      <c r="BW662" s="113"/>
      <c r="BX662" s="113"/>
      <c r="BY662" s="113"/>
      <c r="BZ662" s="113"/>
      <c r="CA662" s="113"/>
      <c r="CB662" s="113"/>
      <c r="CC662" s="113"/>
      <c r="CD662" s="113"/>
      <c r="CE662" s="113"/>
      <c r="CF662" s="113"/>
      <c r="CG662" s="113"/>
      <c r="CH662" s="113"/>
      <c r="CI662" s="113"/>
      <c r="CJ662" s="113"/>
      <c r="CK662" s="113"/>
      <c r="CL662" s="113"/>
      <c r="CM662" s="113"/>
      <c r="CN662" s="113"/>
      <c r="CO662" s="113"/>
      <c r="CP662" s="113"/>
      <c r="CQ662" s="113"/>
      <c r="CR662" s="113"/>
      <c r="CS662" s="113"/>
      <c r="CT662" s="113"/>
      <c r="CU662" s="113"/>
      <c r="CV662" s="113"/>
      <c r="CW662" s="113"/>
      <c r="CX662" s="113"/>
      <c r="CY662" s="113"/>
    </row>
    <row r="663" spans="24:103" s="64" customFormat="1" ht="14" x14ac:dyDescent="0.15">
      <c r="X663" s="63"/>
      <c r="Y663" s="112"/>
      <c r="Z663" s="112"/>
      <c r="AA663" s="112"/>
      <c r="AB663" s="112"/>
      <c r="AC663" s="112"/>
      <c r="AD663" s="112"/>
      <c r="AE663" s="112"/>
      <c r="AF663" s="112"/>
      <c r="AG663" s="112"/>
      <c r="AH663" s="112"/>
      <c r="AI663" s="112"/>
      <c r="AJ663" s="112"/>
      <c r="AK663" s="112"/>
      <c r="AL663" s="113"/>
      <c r="AM663" s="113"/>
      <c r="AN663" s="113"/>
      <c r="AO663" s="113"/>
      <c r="AP663" s="113"/>
      <c r="AQ663" s="113"/>
      <c r="AR663" s="113"/>
      <c r="AS663" s="113"/>
      <c r="AT663" s="113"/>
      <c r="AU663" s="113"/>
      <c r="AV663" s="113"/>
      <c r="AW663" s="113"/>
      <c r="AX663" s="113"/>
      <c r="AY663" s="113"/>
      <c r="AZ663" s="113"/>
      <c r="BA663" s="113"/>
      <c r="BB663" s="113"/>
      <c r="BC663" s="113"/>
      <c r="BD663" s="113"/>
      <c r="BE663" s="113"/>
      <c r="BF663" s="113"/>
      <c r="BG663" s="113"/>
      <c r="BH663" s="113"/>
      <c r="BI663" s="113"/>
      <c r="BJ663" s="113"/>
      <c r="BK663" s="113"/>
      <c r="BL663" s="113"/>
      <c r="BM663" s="113"/>
      <c r="BN663" s="113"/>
      <c r="BO663" s="113"/>
      <c r="BP663" s="113"/>
      <c r="BQ663" s="113"/>
      <c r="BR663" s="113"/>
      <c r="BS663" s="113"/>
      <c r="BT663" s="113"/>
      <c r="BU663" s="113"/>
      <c r="BV663" s="113"/>
      <c r="BW663" s="113"/>
      <c r="BX663" s="113"/>
      <c r="BY663" s="113"/>
      <c r="BZ663" s="113"/>
      <c r="CA663" s="113"/>
      <c r="CB663" s="113"/>
      <c r="CC663" s="113"/>
      <c r="CD663" s="113"/>
      <c r="CE663" s="113"/>
      <c r="CF663" s="113"/>
      <c r="CG663" s="113"/>
      <c r="CH663" s="113"/>
      <c r="CI663" s="113"/>
      <c r="CJ663" s="113"/>
      <c r="CK663" s="113"/>
      <c r="CL663" s="113"/>
      <c r="CM663" s="113"/>
      <c r="CN663" s="113"/>
      <c r="CO663" s="113"/>
      <c r="CP663" s="113"/>
      <c r="CQ663" s="113"/>
      <c r="CR663" s="113"/>
      <c r="CS663" s="113"/>
      <c r="CT663" s="113"/>
      <c r="CU663" s="113"/>
      <c r="CV663" s="113"/>
      <c r="CW663" s="113"/>
      <c r="CX663" s="113"/>
      <c r="CY663" s="113"/>
    </row>
    <row r="664" spans="24:103" s="64" customFormat="1" ht="14" x14ac:dyDescent="0.15">
      <c r="X664" s="63"/>
      <c r="Y664" s="112"/>
      <c r="Z664" s="112"/>
      <c r="AA664" s="112"/>
      <c r="AB664" s="112"/>
      <c r="AC664" s="112"/>
      <c r="AD664" s="112"/>
      <c r="AE664" s="112"/>
      <c r="AF664" s="112"/>
      <c r="AG664" s="112"/>
      <c r="AH664" s="112"/>
      <c r="AI664" s="112"/>
      <c r="AJ664" s="112"/>
      <c r="AK664" s="112"/>
      <c r="AL664" s="113"/>
      <c r="AM664" s="113"/>
      <c r="AN664" s="113"/>
      <c r="AO664" s="113"/>
      <c r="AP664" s="113"/>
      <c r="AQ664" s="113"/>
      <c r="AR664" s="113"/>
      <c r="AS664" s="113"/>
      <c r="AT664" s="113"/>
      <c r="AU664" s="113"/>
      <c r="AV664" s="113"/>
      <c r="AW664" s="113"/>
      <c r="AX664" s="113"/>
      <c r="AY664" s="113"/>
      <c r="AZ664" s="113"/>
      <c r="BA664" s="113"/>
      <c r="BB664" s="113"/>
      <c r="BC664" s="113"/>
      <c r="BD664" s="113"/>
      <c r="BE664" s="113"/>
      <c r="BF664" s="113"/>
      <c r="BG664" s="113"/>
      <c r="BH664" s="113"/>
      <c r="BI664" s="113"/>
      <c r="BJ664" s="113"/>
      <c r="BK664" s="113"/>
      <c r="BL664" s="113"/>
      <c r="BM664" s="113"/>
      <c r="BN664" s="113"/>
      <c r="BO664" s="113"/>
      <c r="BP664" s="113"/>
      <c r="BQ664" s="113"/>
      <c r="BR664" s="113"/>
      <c r="BS664" s="113"/>
      <c r="BT664" s="113"/>
      <c r="BU664" s="113"/>
      <c r="BV664" s="113"/>
      <c r="BW664" s="113"/>
      <c r="BX664" s="113"/>
      <c r="BY664" s="113"/>
      <c r="BZ664" s="113"/>
      <c r="CA664" s="113"/>
      <c r="CB664" s="113"/>
      <c r="CC664" s="113"/>
      <c r="CD664" s="113"/>
      <c r="CE664" s="113"/>
      <c r="CF664" s="113"/>
      <c r="CG664" s="113"/>
      <c r="CH664" s="113"/>
      <c r="CI664" s="113"/>
      <c r="CJ664" s="113"/>
      <c r="CK664" s="113"/>
      <c r="CL664" s="113"/>
      <c r="CM664" s="113"/>
      <c r="CN664" s="113"/>
      <c r="CO664" s="113"/>
      <c r="CP664" s="113"/>
      <c r="CQ664" s="113"/>
      <c r="CR664" s="113"/>
      <c r="CS664" s="113"/>
      <c r="CT664" s="113"/>
      <c r="CU664" s="113"/>
      <c r="CV664" s="113"/>
      <c r="CW664" s="113"/>
      <c r="CX664" s="113"/>
      <c r="CY664" s="113"/>
    </row>
    <row r="665" spans="24:103" s="64" customFormat="1" ht="14" x14ac:dyDescent="0.15">
      <c r="X665" s="63"/>
      <c r="Y665" s="112"/>
      <c r="Z665" s="112"/>
      <c r="AA665" s="112"/>
      <c r="AB665" s="112"/>
      <c r="AC665" s="112"/>
      <c r="AD665" s="112"/>
      <c r="AE665" s="112"/>
      <c r="AF665" s="112"/>
      <c r="AG665" s="112"/>
      <c r="AH665" s="112"/>
      <c r="AI665" s="112"/>
      <c r="AJ665" s="112"/>
      <c r="AK665" s="112"/>
      <c r="AL665" s="113"/>
      <c r="AM665" s="113"/>
      <c r="AN665" s="113"/>
      <c r="AO665" s="113"/>
      <c r="AP665" s="113"/>
      <c r="AQ665" s="113"/>
      <c r="AR665" s="113"/>
      <c r="AS665" s="113"/>
      <c r="AT665" s="113"/>
      <c r="AU665" s="113"/>
      <c r="AV665" s="113"/>
      <c r="AW665" s="113"/>
      <c r="AX665" s="113"/>
      <c r="AY665" s="113"/>
      <c r="AZ665" s="113"/>
      <c r="BA665" s="113"/>
      <c r="BB665" s="113"/>
      <c r="BC665" s="113"/>
      <c r="BD665" s="113"/>
      <c r="BE665" s="113"/>
      <c r="BF665" s="113"/>
      <c r="BG665" s="113"/>
      <c r="BH665" s="113"/>
      <c r="BI665" s="113"/>
      <c r="BJ665" s="113"/>
      <c r="BK665" s="113"/>
      <c r="BL665" s="113"/>
      <c r="BM665" s="113"/>
      <c r="BN665" s="113"/>
      <c r="BO665" s="113"/>
      <c r="BP665" s="113"/>
      <c r="BQ665" s="113"/>
      <c r="BR665" s="113"/>
      <c r="BS665" s="113"/>
      <c r="BT665" s="113"/>
      <c r="BU665" s="113"/>
      <c r="BV665" s="113"/>
      <c r="BW665" s="113"/>
      <c r="BX665" s="113"/>
      <c r="BY665" s="113"/>
      <c r="BZ665" s="113"/>
      <c r="CA665" s="113"/>
      <c r="CB665" s="113"/>
      <c r="CC665" s="113"/>
      <c r="CD665" s="113"/>
      <c r="CE665" s="113"/>
      <c r="CF665" s="113"/>
      <c r="CG665" s="113"/>
      <c r="CH665" s="113"/>
      <c r="CI665" s="113"/>
      <c r="CJ665" s="113"/>
      <c r="CK665" s="113"/>
      <c r="CL665" s="113"/>
      <c r="CM665" s="113"/>
      <c r="CN665" s="113"/>
      <c r="CO665" s="113"/>
      <c r="CP665" s="113"/>
      <c r="CQ665" s="113"/>
      <c r="CR665" s="113"/>
      <c r="CS665" s="113"/>
      <c r="CT665" s="113"/>
      <c r="CU665" s="113"/>
      <c r="CV665" s="113"/>
      <c r="CW665" s="113"/>
      <c r="CX665" s="113"/>
      <c r="CY665" s="113"/>
    </row>
    <row r="666" spans="24:103" s="64" customFormat="1" ht="14" x14ac:dyDescent="0.15">
      <c r="X666" s="63"/>
      <c r="Y666" s="112"/>
      <c r="Z666" s="112"/>
      <c r="AA666" s="112"/>
      <c r="AB666" s="112"/>
      <c r="AC666" s="112"/>
      <c r="AD666" s="112"/>
      <c r="AE666" s="112"/>
      <c r="AF666" s="112"/>
      <c r="AG666" s="112"/>
      <c r="AH666" s="112"/>
      <c r="AI666" s="112"/>
      <c r="AJ666" s="112"/>
      <c r="AK666" s="112"/>
      <c r="AL666" s="113"/>
      <c r="AM666" s="113"/>
      <c r="AN666" s="113"/>
      <c r="AO666" s="113"/>
      <c r="AP666" s="113"/>
      <c r="AQ666" s="113"/>
      <c r="AR666" s="113"/>
      <c r="AS666" s="113"/>
      <c r="AT666" s="113"/>
      <c r="AU666" s="113"/>
      <c r="AV666" s="113"/>
      <c r="AW666" s="113"/>
      <c r="AX666" s="113"/>
      <c r="AY666" s="113"/>
      <c r="AZ666" s="113"/>
      <c r="BA666" s="113"/>
      <c r="BB666" s="113"/>
      <c r="BC666" s="113"/>
      <c r="BD666" s="113"/>
      <c r="BE666" s="113"/>
      <c r="BF666" s="113"/>
      <c r="BG666" s="113"/>
      <c r="BH666" s="113"/>
      <c r="BI666" s="113"/>
      <c r="BJ666" s="113"/>
      <c r="BK666" s="113"/>
      <c r="BL666" s="113"/>
      <c r="BM666" s="113"/>
      <c r="BN666" s="113"/>
      <c r="BO666" s="113"/>
      <c r="BP666" s="113"/>
      <c r="BQ666" s="113"/>
      <c r="BR666" s="113"/>
      <c r="BS666" s="113"/>
      <c r="BT666" s="113"/>
      <c r="BU666" s="113"/>
      <c r="BV666" s="113"/>
      <c r="BW666" s="113"/>
      <c r="BX666" s="113"/>
      <c r="BY666" s="113"/>
      <c r="BZ666" s="113"/>
      <c r="CA666" s="113"/>
      <c r="CB666" s="113"/>
      <c r="CC666" s="113"/>
      <c r="CD666" s="113"/>
      <c r="CE666" s="113"/>
      <c r="CF666" s="113"/>
      <c r="CG666" s="113"/>
      <c r="CH666" s="113"/>
      <c r="CI666" s="113"/>
      <c r="CJ666" s="113"/>
      <c r="CK666" s="113"/>
      <c r="CL666" s="113"/>
      <c r="CM666" s="113"/>
      <c r="CN666" s="113"/>
      <c r="CO666" s="113"/>
      <c r="CP666" s="113"/>
      <c r="CQ666" s="113"/>
      <c r="CR666" s="113"/>
      <c r="CS666" s="113"/>
      <c r="CT666" s="113"/>
      <c r="CU666" s="113"/>
      <c r="CV666" s="113"/>
      <c r="CW666" s="113"/>
      <c r="CX666" s="113"/>
      <c r="CY666" s="113"/>
    </row>
    <row r="667" spans="24:103" s="64" customFormat="1" ht="14" x14ac:dyDescent="0.15">
      <c r="X667" s="63"/>
      <c r="Y667" s="112"/>
      <c r="Z667" s="112"/>
      <c r="AA667" s="112"/>
      <c r="AB667" s="112"/>
      <c r="AC667" s="112"/>
      <c r="AD667" s="112"/>
      <c r="AE667" s="112"/>
      <c r="AF667" s="112"/>
      <c r="AG667" s="112"/>
      <c r="AH667" s="112"/>
      <c r="AI667" s="112"/>
      <c r="AJ667" s="112"/>
      <c r="AK667" s="112"/>
      <c r="AL667" s="113"/>
      <c r="AM667" s="113"/>
      <c r="AN667" s="113"/>
      <c r="AO667" s="113"/>
      <c r="AP667" s="113"/>
      <c r="AQ667" s="113"/>
      <c r="AR667" s="113"/>
      <c r="AS667" s="113"/>
      <c r="AT667" s="113"/>
      <c r="AU667" s="113"/>
      <c r="AV667" s="113"/>
      <c r="AW667" s="113"/>
      <c r="AX667" s="113"/>
      <c r="AY667" s="113"/>
      <c r="AZ667" s="113"/>
      <c r="BA667" s="113"/>
      <c r="BB667" s="113"/>
      <c r="BC667" s="113"/>
      <c r="BD667" s="113"/>
      <c r="BE667" s="113"/>
      <c r="BF667" s="113"/>
      <c r="BG667" s="113"/>
      <c r="BH667" s="113"/>
      <c r="BI667" s="113"/>
      <c r="BJ667" s="113"/>
      <c r="BK667" s="113"/>
      <c r="BL667" s="113"/>
      <c r="BM667" s="113"/>
      <c r="BN667" s="113"/>
      <c r="BO667" s="113"/>
      <c r="BP667" s="113"/>
      <c r="BQ667" s="113"/>
      <c r="BR667" s="113"/>
      <c r="BS667" s="113"/>
      <c r="BT667" s="113"/>
      <c r="BU667" s="113"/>
      <c r="BV667" s="113"/>
      <c r="BW667" s="113"/>
      <c r="BX667" s="113"/>
      <c r="BY667" s="113"/>
      <c r="BZ667" s="113"/>
      <c r="CA667" s="113"/>
      <c r="CB667" s="113"/>
      <c r="CC667" s="113"/>
      <c r="CD667" s="113"/>
      <c r="CE667" s="113"/>
      <c r="CF667" s="113"/>
      <c r="CG667" s="113"/>
      <c r="CH667" s="113"/>
      <c r="CI667" s="113"/>
      <c r="CJ667" s="113"/>
      <c r="CK667" s="113"/>
      <c r="CL667" s="113"/>
      <c r="CM667" s="113"/>
      <c r="CN667" s="113"/>
      <c r="CO667" s="113"/>
      <c r="CP667" s="113"/>
      <c r="CQ667" s="113"/>
      <c r="CR667" s="113"/>
      <c r="CS667" s="113"/>
      <c r="CT667" s="113"/>
      <c r="CU667" s="113"/>
      <c r="CV667" s="113"/>
      <c r="CW667" s="113"/>
      <c r="CX667" s="113"/>
      <c r="CY667" s="113"/>
    </row>
    <row r="668" spans="24:103" s="64" customFormat="1" ht="14" x14ac:dyDescent="0.15">
      <c r="X668" s="63"/>
      <c r="Y668" s="112"/>
      <c r="Z668" s="112"/>
      <c r="AA668" s="112"/>
      <c r="AB668" s="112"/>
      <c r="AC668" s="112"/>
      <c r="AD668" s="112"/>
      <c r="AE668" s="112"/>
      <c r="AF668" s="112"/>
      <c r="AG668" s="112"/>
      <c r="AH668" s="112"/>
      <c r="AI668" s="112"/>
      <c r="AJ668" s="112"/>
      <c r="AK668" s="112"/>
      <c r="AL668" s="113"/>
      <c r="AM668" s="113"/>
      <c r="AN668" s="113"/>
      <c r="AO668" s="113"/>
      <c r="AP668" s="113"/>
      <c r="AQ668" s="113"/>
      <c r="AR668" s="113"/>
      <c r="AS668" s="113"/>
      <c r="AT668" s="113"/>
      <c r="AU668" s="113"/>
      <c r="AV668" s="113"/>
      <c r="AW668" s="113"/>
      <c r="AX668" s="113"/>
      <c r="AY668" s="113"/>
      <c r="AZ668" s="113"/>
      <c r="BA668" s="113"/>
      <c r="BB668" s="113"/>
      <c r="BC668" s="113"/>
      <c r="BD668" s="113"/>
      <c r="BE668" s="113"/>
      <c r="BF668" s="113"/>
      <c r="BG668" s="113"/>
      <c r="BH668" s="113"/>
      <c r="BI668" s="113"/>
      <c r="BJ668" s="113"/>
      <c r="BK668" s="113"/>
      <c r="BL668" s="113"/>
      <c r="BM668" s="113"/>
      <c r="BN668" s="113"/>
      <c r="BO668" s="113"/>
      <c r="BP668" s="113"/>
      <c r="BQ668" s="113"/>
      <c r="BR668" s="113"/>
      <c r="BS668" s="113"/>
      <c r="BT668" s="113"/>
      <c r="BU668" s="113"/>
      <c r="BV668" s="113"/>
      <c r="BW668" s="113"/>
      <c r="BX668" s="113"/>
      <c r="BY668" s="113"/>
      <c r="BZ668" s="113"/>
      <c r="CA668" s="113"/>
      <c r="CB668" s="113"/>
      <c r="CC668" s="113"/>
      <c r="CD668" s="113"/>
      <c r="CE668" s="113"/>
      <c r="CF668" s="113"/>
      <c r="CG668" s="113"/>
      <c r="CH668" s="113"/>
      <c r="CI668" s="113"/>
      <c r="CJ668" s="113"/>
      <c r="CK668" s="113"/>
      <c r="CL668" s="113"/>
      <c r="CM668" s="113"/>
      <c r="CN668" s="113"/>
      <c r="CO668" s="113"/>
      <c r="CP668" s="113"/>
      <c r="CQ668" s="113"/>
      <c r="CR668" s="113"/>
      <c r="CS668" s="113"/>
      <c r="CT668" s="113"/>
      <c r="CU668" s="113"/>
      <c r="CV668" s="113"/>
      <c r="CW668" s="113"/>
      <c r="CX668" s="113"/>
      <c r="CY668" s="113"/>
    </row>
    <row r="669" spans="24:103" s="64" customFormat="1" ht="14" x14ac:dyDescent="0.15">
      <c r="X669" s="63"/>
      <c r="Y669" s="112"/>
      <c r="Z669" s="112"/>
      <c r="AA669" s="112"/>
      <c r="AB669" s="112"/>
      <c r="AC669" s="112"/>
      <c r="AD669" s="112"/>
      <c r="AE669" s="112"/>
      <c r="AF669" s="112"/>
      <c r="AG669" s="112"/>
      <c r="AH669" s="112"/>
      <c r="AI669" s="112"/>
      <c r="AJ669" s="112"/>
      <c r="AK669" s="112"/>
      <c r="AL669" s="113"/>
      <c r="AM669" s="113"/>
      <c r="AN669" s="113"/>
      <c r="AO669" s="113"/>
      <c r="AP669" s="113"/>
      <c r="AQ669" s="113"/>
      <c r="AR669" s="113"/>
      <c r="AS669" s="113"/>
      <c r="AT669" s="113"/>
      <c r="AU669" s="113"/>
      <c r="AV669" s="113"/>
      <c r="AW669" s="113"/>
      <c r="AX669" s="113"/>
      <c r="AY669" s="113"/>
      <c r="AZ669" s="113"/>
      <c r="BA669" s="113"/>
      <c r="BB669" s="113"/>
      <c r="BC669" s="113"/>
      <c r="BD669" s="113"/>
      <c r="BE669" s="113"/>
      <c r="BF669" s="113"/>
      <c r="BG669" s="113"/>
      <c r="BH669" s="113"/>
      <c r="BI669" s="113"/>
      <c r="BJ669" s="113"/>
      <c r="BK669" s="113"/>
      <c r="BL669" s="113"/>
      <c r="BM669" s="113"/>
      <c r="BN669" s="113"/>
      <c r="BO669" s="113"/>
      <c r="BP669" s="113"/>
      <c r="BQ669" s="113"/>
      <c r="BR669" s="113"/>
      <c r="BS669" s="113"/>
      <c r="BT669" s="113"/>
      <c r="BU669" s="113"/>
      <c r="BV669" s="113"/>
      <c r="BW669" s="113"/>
      <c r="BX669" s="113"/>
      <c r="BY669" s="113"/>
      <c r="BZ669" s="113"/>
      <c r="CA669" s="113"/>
      <c r="CB669" s="113"/>
      <c r="CC669" s="113"/>
      <c r="CD669" s="113"/>
      <c r="CE669" s="113"/>
      <c r="CF669" s="113"/>
      <c r="CG669" s="113"/>
      <c r="CH669" s="113"/>
      <c r="CI669" s="113"/>
      <c r="CJ669" s="113"/>
      <c r="CK669" s="113"/>
      <c r="CL669" s="113"/>
      <c r="CM669" s="113"/>
      <c r="CN669" s="113"/>
      <c r="CO669" s="113"/>
      <c r="CP669" s="113"/>
      <c r="CQ669" s="113"/>
      <c r="CR669" s="113"/>
      <c r="CS669" s="113"/>
      <c r="CT669" s="113"/>
      <c r="CU669" s="113"/>
      <c r="CV669" s="113"/>
      <c r="CW669" s="113"/>
      <c r="CX669" s="113"/>
      <c r="CY669" s="113"/>
    </row>
    <row r="670" spans="24:103" s="64" customFormat="1" ht="14" x14ac:dyDescent="0.15">
      <c r="X670" s="63"/>
      <c r="Y670" s="112"/>
      <c r="Z670" s="112"/>
      <c r="AA670" s="112"/>
      <c r="AB670" s="112"/>
      <c r="AC670" s="112"/>
      <c r="AD670" s="112"/>
      <c r="AE670" s="112"/>
      <c r="AF670" s="112"/>
      <c r="AG670" s="112"/>
      <c r="AH670" s="112"/>
      <c r="AI670" s="112"/>
      <c r="AJ670" s="112"/>
      <c r="AK670" s="112"/>
      <c r="AL670" s="113"/>
      <c r="AM670" s="113"/>
      <c r="AN670" s="113"/>
      <c r="AO670" s="113"/>
      <c r="AP670" s="113"/>
      <c r="AQ670" s="113"/>
      <c r="AR670" s="113"/>
      <c r="AS670" s="113"/>
      <c r="AT670" s="113"/>
      <c r="AU670" s="113"/>
      <c r="AV670" s="113"/>
      <c r="AW670" s="113"/>
      <c r="AX670" s="113"/>
      <c r="AY670" s="113"/>
      <c r="AZ670" s="113"/>
      <c r="BA670" s="113"/>
      <c r="BB670" s="113"/>
      <c r="BC670" s="113"/>
      <c r="BD670" s="113"/>
      <c r="BE670" s="113"/>
      <c r="BF670" s="113"/>
      <c r="BG670" s="113"/>
      <c r="BH670" s="113"/>
      <c r="BI670" s="113"/>
      <c r="BJ670" s="113"/>
      <c r="BK670" s="113"/>
      <c r="BL670" s="113"/>
      <c r="BM670" s="113"/>
      <c r="BN670" s="113"/>
      <c r="BO670" s="113"/>
      <c r="BP670" s="113"/>
      <c r="BQ670" s="113"/>
      <c r="BR670" s="113"/>
      <c r="BS670" s="113"/>
      <c r="BT670" s="113"/>
      <c r="BU670" s="113"/>
      <c r="BV670" s="113"/>
      <c r="BW670" s="113"/>
      <c r="BX670" s="113"/>
      <c r="BY670" s="113"/>
      <c r="BZ670" s="113"/>
      <c r="CA670" s="113"/>
      <c r="CB670" s="113"/>
      <c r="CC670" s="113"/>
      <c r="CD670" s="113"/>
      <c r="CE670" s="113"/>
      <c r="CF670" s="113"/>
      <c r="CG670" s="113"/>
      <c r="CH670" s="113"/>
      <c r="CI670" s="113"/>
      <c r="CJ670" s="113"/>
      <c r="CK670" s="113"/>
      <c r="CL670" s="113"/>
      <c r="CM670" s="113"/>
      <c r="CN670" s="113"/>
      <c r="CO670" s="113"/>
      <c r="CP670" s="113"/>
      <c r="CQ670" s="113"/>
      <c r="CR670" s="113"/>
      <c r="CS670" s="113"/>
      <c r="CT670" s="113"/>
      <c r="CU670" s="113"/>
      <c r="CV670" s="113"/>
      <c r="CW670" s="113"/>
      <c r="CX670" s="113"/>
      <c r="CY670" s="113"/>
    </row>
    <row r="671" spans="24:103" s="64" customFormat="1" ht="14" x14ac:dyDescent="0.15">
      <c r="X671" s="63"/>
      <c r="Y671" s="112"/>
      <c r="Z671" s="112"/>
      <c r="AA671" s="112"/>
      <c r="AB671" s="112"/>
      <c r="AC671" s="112"/>
      <c r="AD671" s="112"/>
      <c r="AE671" s="112"/>
      <c r="AF671" s="112"/>
      <c r="AG671" s="112"/>
      <c r="AH671" s="112"/>
      <c r="AI671" s="112"/>
      <c r="AJ671" s="112"/>
      <c r="AK671" s="112"/>
      <c r="AL671" s="113"/>
      <c r="AM671" s="113"/>
      <c r="AN671" s="113"/>
      <c r="AO671" s="113"/>
      <c r="AP671" s="113"/>
      <c r="AQ671" s="113"/>
      <c r="AR671" s="113"/>
      <c r="AS671" s="113"/>
      <c r="AT671" s="113"/>
      <c r="AU671" s="113"/>
      <c r="AV671" s="113"/>
      <c r="AW671" s="113"/>
      <c r="AX671" s="113"/>
      <c r="AY671" s="113"/>
      <c r="AZ671" s="113"/>
      <c r="BA671" s="113"/>
      <c r="BB671" s="113"/>
      <c r="BC671" s="113"/>
      <c r="BD671" s="113"/>
      <c r="BE671" s="113"/>
      <c r="BF671" s="113"/>
      <c r="BG671" s="113"/>
      <c r="BH671" s="113"/>
      <c r="BI671" s="113"/>
      <c r="BJ671" s="113"/>
      <c r="BK671" s="113"/>
      <c r="BL671" s="113"/>
      <c r="BM671" s="113"/>
      <c r="BN671" s="113"/>
      <c r="BO671" s="113"/>
      <c r="BP671" s="113"/>
      <c r="BQ671" s="113"/>
      <c r="BR671" s="113"/>
      <c r="BS671" s="113"/>
      <c r="BT671" s="113"/>
      <c r="BU671" s="113"/>
      <c r="BV671" s="113"/>
      <c r="BW671" s="113"/>
      <c r="BX671" s="113"/>
      <c r="BY671" s="113"/>
      <c r="BZ671" s="113"/>
      <c r="CA671" s="113"/>
      <c r="CB671" s="113"/>
      <c r="CC671" s="113"/>
      <c r="CD671" s="113"/>
      <c r="CE671" s="113"/>
      <c r="CF671" s="113"/>
      <c r="CG671" s="113"/>
      <c r="CH671" s="113"/>
      <c r="CI671" s="113"/>
      <c r="CJ671" s="113"/>
      <c r="CK671" s="113"/>
      <c r="CL671" s="113"/>
      <c r="CM671" s="113"/>
      <c r="CN671" s="113"/>
      <c r="CO671" s="113"/>
      <c r="CP671" s="113"/>
      <c r="CQ671" s="113"/>
      <c r="CR671" s="113"/>
      <c r="CS671" s="113"/>
      <c r="CT671" s="113"/>
      <c r="CU671" s="113"/>
      <c r="CV671" s="113"/>
      <c r="CW671" s="113"/>
      <c r="CX671" s="113"/>
      <c r="CY671" s="113"/>
    </row>
    <row r="672" spans="24:103" s="64" customFormat="1" ht="14" x14ac:dyDescent="0.15">
      <c r="X672" s="63"/>
      <c r="Y672" s="112"/>
      <c r="Z672" s="112"/>
      <c r="AA672" s="112"/>
      <c r="AB672" s="112"/>
      <c r="AC672" s="112"/>
      <c r="AD672" s="112"/>
      <c r="AE672" s="112"/>
      <c r="AF672" s="112"/>
      <c r="AG672" s="112"/>
      <c r="AH672" s="112"/>
      <c r="AI672" s="112"/>
      <c r="AJ672" s="112"/>
      <c r="AK672" s="112"/>
      <c r="AL672" s="113"/>
      <c r="AM672" s="113"/>
      <c r="AN672" s="113"/>
      <c r="AO672" s="113"/>
      <c r="AP672" s="113"/>
      <c r="AQ672" s="113"/>
      <c r="AR672" s="113"/>
      <c r="AS672" s="113"/>
      <c r="AT672" s="113"/>
      <c r="AU672" s="113"/>
      <c r="AV672" s="113"/>
      <c r="AW672" s="113"/>
      <c r="AX672" s="113"/>
      <c r="AY672" s="113"/>
      <c r="AZ672" s="113"/>
      <c r="BA672" s="113"/>
      <c r="BB672" s="113"/>
      <c r="BC672" s="113"/>
      <c r="BD672" s="113"/>
      <c r="BE672" s="113"/>
      <c r="BF672" s="113"/>
      <c r="BG672" s="113"/>
      <c r="BH672" s="113"/>
      <c r="BI672" s="113"/>
      <c r="BJ672" s="113"/>
      <c r="BK672" s="113"/>
      <c r="BL672" s="113"/>
      <c r="BM672" s="113"/>
      <c r="BN672" s="113"/>
      <c r="BO672" s="113"/>
      <c r="BP672" s="113"/>
      <c r="BQ672" s="113"/>
      <c r="BR672" s="113"/>
      <c r="BS672" s="113"/>
      <c r="BT672" s="113"/>
      <c r="BU672" s="113"/>
      <c r="BV672" s="113"/>
      <c r="BW672" s="113"/>
      <c r="BX672" s="113"/>
      <c r="BY672" s="113"/>
      <c r="BZ672" s="113"/>
      <c r="CA672" s="113"/>
      <c r="CB672" s="113"/>
      <c r="CC672" s="113"/>
      <c r="CD672" s="113"/>
      <c r="CE672" s="113"/>
      <c r="CF672" s="113"/>
      <c r="CG672" s="113"/>
      <c r="CH672" s="113"/>
      <c r="CI672" s="113"/>
      <c r="CJ672" s="113"/>
      <c r="CK672" s="113"/>
      <c r="CL672" s="113"/>
      <c r="CM672" s="113"/>
      <c r="CN672" s="113"/>
      <c r="CO672" s="113"/>
      <c r="CP672" s="113"/>
      <c r="CQ672" s="113"/>
      <c r="CR672" s="113"/>
      <c r="CS672" s="113"/>
      <c r="CT672" s="113"/>
      <c r="CU672" s="113"/>
      <c r="CV672" s="113"/>
      <c r="CW672" s="113"/>
      <c r="CX672" s="113"/>
      <c r="CY672" s="113"/>
    </row>
    <row r="673" spans="24:103" s="64" customFormat="1" ht="14" x14ac:dyDescent="0.15">
      <c r="X673" s="63"/>
      <c r="Y673" s="112"/>
      <c r="Z673" s="112"/>
      <c r="AA673" s="112"/>
      <c r="AB673" s="112"/>
      <c r="AC673" s="112"/>
      <c r="AD673" s="112"/>
      <c r="AE673" s="112"/>
      <c r="AF673" s="112"/>
      <c r="AG673" s="112"/>
      <c r="AH673" s="112"/>
      <c r="AI673" s="112"/>
      <c r="AJ673" s="112"/>
      <c r="AK673" s="112"/>
      <c r="AL673" s="113"/>
      <c r="AM673" s="113"/>
      <c r="AN673" s="113"/>
      <c r="AO673" s="113"/>
      <c r="AP673" s="113"/>
      <c r="AQ673" s="113"/>
      <c r="AR673" s="113"/>
      <c r="AS673" s="113"/>
      <c r="AT673" s="113"/>
      <c r="AU673" s="113"/>
      <c r="AV673" s="113"/>
      <c r="AW673" s="113"/>
      <c r="AX673" s="113"/>
      <c r="AY673" s="113"/>
      <c r="AZ673" s="113"/>
      <c r="BA673" s="113"/>
      <c r="BB673" s="113"/>
      <c r="BC673" s="113"/>
      <c r="BD673" s="113"/>
      <c r="BE673" s="113"/>
      <c r="BF673" s="113"/>
      <c r="BG673" s="113"/>
      <c r="BH673" s="113"/>
      <c r="BI673" s="113"/>
      <c r="BJ673" s="113"/>
      <c r="BK673" s="113"/>
      <c r="BL673" s="113"/>
      <c r="BM673" s="113"/>
      <c r="BN673" s="113"/>
      <c r="BO673" s="113"/>
      <c r="BP673" s="113"/>
      <c r="BQ673" s="113"/>
      <c r="BR673" s="113"/>
      <c r="BS673" s="113"/>
      <c r="BT673" s="113"/>
      <c r="BU673" s="113"/>
      <c r="BV673" s="113"/>
      <c r="BW673" s="113"/>
      <c r="BX673" s="113"/>
      <c r="BY673" s="113"/>
      <c r="BZ673" s="113"/>
      <c r="CA673" s="113"/>
      <c r="CB673" s="113"/>
      <c r="CC673" s="113"/>
      <c r="CD673" s="113"/>
      <c r="CE673" s="113"/>
      <c r="CF673" s="113"/>
      <c r="CG673" s="113"/>
      <c r="CH673" s="113"/>
      <c r="CI673" s="113"/>
      <c r="CJ673" s="113"/>
      <c r="CK673" s="113"/>
      <c r="CL673" s="113"/>
      <c r="CM673" s="113"/>
      <c r="CN673" s="113"/>
      <c r="CO673" s="113"/>
      <c r="CP673" s="113"/>
      <c r="CQ673" s="113"/>
      <c r="CR673" s="113"/>
      <c r="CS673" s="113"/>
      <c r="CT673" s="113"/>
      <c r="CU673" s="113"/>
      <c r="CV673" s="113"/>
      <c r="CW673" s="113"/>
      <c r="CX673" s="113"/>
      <c r="CY673" s="113"/>
    </row>
    <row r="674" spans="24:103" s="64" customFormat="1" ht="14" x14ac:dyDescent="0.15">
      <c r="X674" s="63"/>
      <c r="Y674" s="112"/>
      <c r="Z674" s="112"/>
      <c r="AA674" s="112"/>
      <c r="AB674" s="112"/>
      <c r="AC674" s="112"/>
      <c r="AD674" s="112"/>
      <c r="AE674" s="112"/>
      <c r="AF674" s="112"/>
      <c r="AG674" s="112"/>
      <c r="AH674" s="112"/>
      <c r="AI674" s="112"/>
      <c r="AJ674" s="112"/>
      <c r="AK674" s="112"/>
      <c r="AL674" s="113"/>
      <c r="AM674" s="113"/>
      <c r="AN674" s="113"/>
      <c r="AO674" s="113"/>
      <c r="AP674" s="113"/>
      <c r="AQ674" s="113"/>
      <c r="AR674" s="113"/>
      <c r="AS674" s="113"/>
      <c r="AT674" s="113"/>
      <c r="AU674" s="113"/>
      <c r="AV674" s="113"/>
      <c r="AW674" s="113"/>
      <c r="AX674" s="113"/>
      <c r="AY674" s="113"/>
      <c r="AZ674" s="113"/>
      <c r="BA674" s="113"/>
      <c r="BB674" s="113"/>
      <c r="BC674" s="113"/>
      <c r="BD674" s="113"/>
      <c r="BE674" s="113"/>
      <c r="BF674" s="113"/>
      <c r="BG674" s="113"/>
      <c r="BH674" s="113"/>
      <c r="BI674" s="113"/>
      <c r="BJ674" s="113"/>
      <c r="BK674" s="113"/>
      <c r="BL674" s="113"/>
      <c r="BM674" s="113"/>
      <c r="BN674" s="113"/>
      <c r="BO674" s="113"/>
      <c r="BP674" s="113"/>
      <c r="BQ674" s="113"/>
      <c r="BR674" s="113"/>
      <c r="BS674" s="113"/>
      <c r="BT674" s="113"/>
      <c r="BU674" s="113"/>
      <c r="BV674" s="113"/>
      <c r="BW674" s="113"/>
      <c r="BX674" s="113"/>
      <c r="BY674" s="113"/>
      <c r="BZ674" s="113"/>
      <c r="CA674" s="113"/>
      <c r="CB674" s="113"/>
      <c r="CC674" s="113"/>
      <c r="CD674" s="113"/>
      <c r="CE674" s="113"/>
      <c r="CF674" s="113"/>
      <c r="CG674" s="113"/>
      <c r="CH674" s="113"/>
      <c r="CI674" s="113"/>
      <c r="CJ674" s="113"/>
      <c r="CK674" s="113"/>
      <c r="CL674" s="113"/>
      <c r="CM674" s="113"/>
      <c r="CN674" s="113"/>
      <c r="CO674" s="113"/>
      <c r="CP674" s="113"/>
      <c r="CQ674" s="113"/>
      <c r="CR674" s="113"/>
      <c r="CS674" s="113"/>
      <c r="CT674" s="113"/>
      <c r="CU674" s="113"/>
      <c r="CV674" s="113"/>
      <c r="CW674" s="113"/>
      <c r="CX674" s="113"/>
      <c r="CY674" s="113"/>
    </row>
    <row r="675" spans="24:103" s="64" customFormat="1" ht="14" x14ac:dyDescent="0.15">
      <c r="X675" s="63"/>
      <c r="Y675" s="112"/>
      <c r="Z675" s="112"/>
      <c r="AA675" s="112"/>
      <c r="AB675" s="112"/>
      <c r="AC675" s="112"/>
      <c r="AD675" s="112"/>
      <c r="AE675" s="112"/>
      <c r="AF675" s="112"/>
      <c r="AG675" s="112"/>
      <c r="AH675" s="112"/>
      <c r="AI675" s="112"/>
      <c r="AJ675" s="112"/>
      <c r="AK675" s="112"/>
      <c r="AL675" s="113"/>
      <c r="AM675" s="113"/>
      <c r="AN675" s="113"/>
      <c r="AO675" s="113"/>
      <c r="AP675" s="113"/>
      <c r="AQ675" s="113"/>
      <c r="AR675" s="113"/>
      <c r="AS675" s="113"/>
      <c r="AT675" s="113"/>
      <c r="AU675" s="113"/>
      <c r="AV675" s="113"/>
      <c r="AW675" s="113"/>
      <c r="AX675" s="113"/>
      <c r="AY675" s="113"/>
      <c r="AZ675" s="113"/>
      <c r="BA675" s="113"/>
      <c r="BB675" s="113"/>
      <c r="BC675" s="113"/>
      <c r="BD675" s="113"/>
      <c r="BE675" s="113"/>
      <c r="BF675" s="113"/>
      <c r="BG675" s="113"/>
      <c r="BH675" s="113"/>
      <c r="BI675" s="113"/>
      <c r="BJ675" s="113"/>
      <c r="BK675" s="113"/>
      <c r="BL675" s="113"/>
      <c r="BM675" s="113"/>
      <c r="BN675" s="113"/>
      <c r="BO675" s="113"/>
      <c r="BP675" s="113"/>
      <c r="BQ675" s="113"/>
      <c r="BR675" s="113"/>
      <c r="BS675" s="113"/>
      <c r="BT675" s="113"/>
      <c r="BU675" s="113"/>
      <c r="BV675" s="113"/>
      <c r="BW675" s="113"/>
      <c r="BX675" s="113"/>
      <c r="BY675" s="113"/>
      <c r="BZ675" s="113"/>
      <c r="CA675" s="113"/>
      <c r="CB675" s="113"/>
      <c r="CC675" s="113"/>
      <c r="CD675" s="113"/>
      <c r="CE675" s="113"/>
      <c r="CF675" s="113"/>
      <c r="CG675" s="113"/>
      <c r="CH675" s="113"/>
      <c r="CI675" s="113"/>
      <c r="CJ675" s="113"/>
      <c r="CK675" s="113"/>
      <c r="CL675" s="113"/>
      <c r="CM675" s="113"/>
      <c r="CN675" s="113"/>
      <c r="CO675" s="113"/>
      <c r="CP675" s="113"/>
      <c r="CQ675" s="113"/>
      <c r="CR675" s="113"/>
      <c r="CS675" s="113"/>
      <c r="CT675" s="113"/>
      <c r="CU675" s="113"/>
      <c r="CV675" s="113"/>
      <c r="CW675" s="113"/>
      <c r="CX675" s="113"/>
      <c r="CY675" s="113"/>
    </row>
    <row r="676" spans="24:103" s="64" customFormat="1" ht="14" x14ac:dyDescent="0.15">
      <c r="X676" s="63"/>
      <c r="Y676" s="112"/>
      <c r="Z676" s="112"/>
      <c r="AA676" s="112"/>
      <c r="AB676" s="112"/>
      <c r="AC676" s="112"/>
      <c r="AD676" s="112"/>
      <c r="AE676" s="112"/>
      <c r="AF676" s="112"/>
      <c r="AG676" s="112"/>
      <c r="AH676" s="112"/>
      <c r="AI676" s="112"/>
      <c r="AJ676" s="112"/>
      <c r="AK676" s="112"/>
      <c r="AL676" s="113"/>
      <c r="AM676" s="113"/>
      <c r="AN676" s="113"/>
      <c r="AO676" s="113"/>
      <c r="AP676" s="113"/>
      <c r="AQ676" s="113"/>
      <c r="AR676" s="113"/>
      <c r="AS676" s="113"/>
      <c r="AT676" s="113"/>
      <c r="AU676" s="113"/>
      <c r="AV676" s="113"/>
      <c r="AW676" s="113"/>
      <c r="AX676" s="113"/>
      <c r="AY676" s="113"/>
      <c r="AZ676" s="113"/>
      <c r="BA676" s="113"/>
      <c r="BB676" s="113"/>
      <c r="BC676" s="113"/>
      <c r="BD676" s="113"/>
      <c r="BE676" s="113"/>
      <c r="BF676" s="113"/>
      <c r="BG676" s="113"/>
      <c r="BH676" s="113"/>
      <c r="BI676" s="113"/>
      <c r="BJ676" s="113"/>
      <c r="BK676" s="113"/>
      <c r="BL676" s="113"/>
      <c r="BM676" s="113"/>
      <c r="BN676" s="113"/>
      <c r="BO676" s="113"/>
      <c r="BP676" s="113"/>
      <c r="BQ676" s="113"/>
      <c r="BR676" s="113"/>
      <c r="BS676" s="113"/>
      <c r="BT676" s="113"/>
      <c r="BU676" s="113"/>
      <c r="BV676" s="113"/>
      <c r="BW676" s="113"/>
      <c r="BX676" s="113"/>
      <c r="BY676" s="113"/>
      <c r="BZ676" s="113"/>
      <c r="CA676" s="113"/>
      <c r="CB676" s="113"/>
      <c r="CC676" s="113"/>
      <c r="CD676" s="113"/>
      <c r="CE676" s="113"/>
      <c r="CF676" s="113"/>
      <c r="CG676" s="113"/>
      <c r="CH676" s="113"/>
      <c r="CI676" s="113"/>
      <c r="CJ676" s="113"/>
      <c r="CK676" s="113"/>
      <c r="CL676" s="113"/>
      <c r="CM676" s="113"/>
      <c r="CN676" s="113"/>
      <c r="CO676" s="113"/>
      <c r="CP676" s="113"/>
      <c r="CQ676" s="113"/>
      <c r="CR676" s="113"/>
      <c r="CS676" s="113"/>
      <c r="CT676" s="113"/>
      <c r="CU676" s="113"/>
      <c r="CV676" s="113"/>
      <c r="CW676" s="113"/>
      <c r="CX676" s="113"/>
      <c r="CY676" s="113"/>
    </row>
    <row r="677" spans="24:103" s="64" customFormat="1" ht="14" x14ac:dyDescent="0.15">
      <c r="X677" s="63"/>
      <c r="Y677" s="112"/>
      <c r="Z677" s="112"/>
      <c r="AA677" s="112"/>
      <c r="AB677" s="112"/>
      <c r="AC677" s="112"/>
      <c r="AD677" s="112"/>
      <c r="AE677" s="112"/>
      <c r="AF677" s="112"/>
      <c r="AG677" s="112"/>
      <c r="AH677" s="112"/>
      <c r="AI677" s="112"/>
      <c r="AJ677" s="112"/>
      <c r="AK677" s="112"/>
      <c r="AL677" s="113"/>
      <c r="AM677" s="113"/>
      <c r="AN677" s="113"/>
      <c r="AO677" s="113"/>
      <c r="AP677" s="113"/>
      <c r="AQ677" s="113"/>
      <c r="AR677" s="113"/>
      <c r="AS677" s="113"/>
      <c r="AT677" s="113"/>
      <c r="AU677" s="113"/>
      <c r="AV677" s="113"/>
      <c r="AW677" s="113"/>
      <c r="AX677" s="113"/>
      <c r="AY677" s="113"/>
      <c r="AZ677" s="113"/>
      <c r="BA677" s="113"/>
      <c r="BB677" s="113"/>
      <c r="BC677" s="113"/>
      <c r="BD677" s="113"/>
      <c r="BE677" s="113"/>
      <c r="BF677" s="113"/>
      <c r="BG677" s="113"/>
      <c r="BH677" s="113"/>
      <c r="BI677" s="113"/>
      <c r="BJ677" s="113"/>
      <c r="BK677" s="113"/>
      <c r="BL677" s="113"/>
      <c r="BM677" s="113"/>
      <c r="BN677" s="113"/>
      <c r="BO677" s="113"/>
      <c r="BP677" s="113"/>
      <c r="BQ677" s="113"/>
      <c r="BR677" s="113"/>
      <c r="BS677" s="113"/>
      <c r="BT677" s="113"/>
      <c r="BU677" s="113"/>
      <c r="BV677" s="113"/>
      <c r="BW677" s="113"/>
      <c r="BX677" s="113"/>
      <c r="BY677" s="113"/>
      <c r="BZ677" s="113"/>
      <c r="CA677" s="113"/>
      <c r="CB677" s="113"/>
      <c r="CC677" s="113"/>
      <c r="CD677" s="113"/>
      <c r="CE677" s="113"/>
      <c r="CF677" s="113"/>
      <c r="CG677" s="113"/>
      <c r="CH677" s="113"/>
      <c r="CI677" s="113"/>
      <c r="CJ677" s="113"/>
      <c r="CK677" s="113"/>
      <c r="CL677" s="113"/>
      <c r="CM677" s="113"/>
      <c r="CN677" s="113"/>
      <c r="CO677" s="113"/>
      <c r="CP677" s="113"/>
      <c r="CQ677" s="113"/>
      <c r="CR677" s="113"/>
      <c r="CS677" s="113"/>
      <c r="CT677" s="113"/>
      <c r="CU677" s="113"/>
      <c r="CV677" s="113"/>
      <c r="CW677" s="113"/>
      <c r="CX677" s="113"/>
      <c r="CY677" s="113"/>
    </row>
    <row r="678" spans="24:103" s="64" customFormat="1" ht="14" x14ac:dyDescent="0.15">
      <c r="X678" s="63"/>
      <c r="Y678" s="112"/>
      <c r="Z678" s="112"/>
      <c r="AA678" s="112"/>
      <c r="AB678" s="112"/>
      <c r="AC678" s="112"/>
      <c r="AD678" s="112"/>
      <c r="AE678" s="112"/>
      <c r="AF678" s="112"/>
      <c r="AG678" s="112"/>
      <c r="AH678" s="112"/>
      <c r="AI678" s="112"/>
      <c r="AJ678" s="112"/>
      <c r="AK678" s="112"/>
      <c r="AL678" s="113"/>
      <c r="AM678" s="113"/>
      <c r="AN678" s="113"/>
      <c r="AO678" s="113"/>
      <c r="AP678" s="113"/>
      <c r="AQ678" s="113"/>
      <c r="AR678" s="113"/>
      <c r="AS678" s="113"/>
      <c r="AT678" s="113"/>
      <c r="AU678" s="113"/>
      <c r="AV678" s="113"/>
      <c r="AW678" s="113"/>
      <c r="AX678" s="113"/>
      <c r="AY678" s="113"/>
      <c r="AZ678" s="113"/>
      <c r="BA678" s="113"/>
      <c r="BB678" s="113"/>
      <c r="BC678" s="113"/>
      <c r="BD678" s="113"/>
      <c r="BE678" s="113"/>
      <c r="BF678" s="113"/>
      <c r="BG678" s="113"/>
      <c r="BH678" s="113"/>
      <c r="BI678" s="113"/>
      <c r="BJ678" s="113"/>
      <c r="BK678" s="113"/>
      <c r="BL678" s="113"/>
      <c r="BM678" s="113"/>
      <c r="BN678" s="113"/>
      <c r="BO678" s="113"/>
      <c r="BP678" s="113"/>
      <c r="BQ678" s="113"/>
      <c r="BR678" s="113"/>
      <c r="BS678" s="113"/>
      <c r="BT678" s="113"/>
      <c r="BU678" s="113"/>
      <c r="BV678" s="113"/>
      <c r="BW678" s="113"/>
      <c r="BX678" s="113"/>
      <c r="BY678" s="113"/>
      <c r="BZ678" s="113"/>
      <c r="CA678" s="113"/>
      <c r="CB678" s="113"/>
      <c r="CC678" s="113"/>
      <c r="CD678" s="113"/>
      <c r="CE678" s="113"/>
      <c r="CF678" s="113"/>
      <c r="CG678" s="113"/>
      <c r="CH678" s="113"/>
      <c r="CI678" s="113"/>
      <c r="CJ678" s="113"/>
      <c r="CK678" s="113"/>
      <c r="CL678" s="113"/>
      <c r="CM678" s="113"/>
      <c r="CN678" s="113"/>
      <c r="CO678" s="113"/>
      <c r="CP678" s="113"/>
      <c r="CQ678" s="113"/>
      <c r="CR678" s="113"/>
      <c r="CS678" s="113"/>
      <c r="CT678" s="113"/>
      <c r="CU678" s="113"/>
      <c r="CV678" s="113"/>
      <c r="CW678" s="113"/>
      <c r="CX678" s="113"/>
      <c r="CY678" s="113"/>
    </row>
    <row r="679" spans="24:103" s="64" customFormat="1" ht="14" x14ac:dyDescent="0.15">
      <c r="X679" s="63"/>
      <c r="Y679" s="112"/>
      <c r="Z679" s="112"/>
      <c r="AA679" s="112"/>
      <c r="AB679" s="112"/>
      <c r="AC679" s="112"/>
      <c r="AD679" s="112"/>
      <c r="AE679" s="112"/>
      <c r="AF679" s="112"/>
      <c r="AG679" s="112"/>
      <c r="AH679" s="112"/>
      <c r="AI679" s="112"/>
      <c r="AJ679" s="112"/>
      <c r="AK679" s="112"/>
      <c r="AL679" s="113"/>
      <c r="AM679" s="113"/>
      <c r="AN679" s="113"/>
      <c r="AO679" s="113"/>
      <c r="AP679" s="113"/>
      <c r="AQ679" s="113"/>
      <c r="AR679" s="113"/>
      <c r="AS679" s="113"/>
      <c r="AT679" s="113"/>
      <c r="AU679" s="113"/>
      <c r="AV679" s="113"/>
      <c r="AW679" s="113"/>
      <c r="AX679" s="113"/>
      <c r="AY679" s="113"/>
      <c r="AZ679" s="113"/>
      <c r="BA679" s="113"/>
      <c r="BB679" s="113"/>
      <c r="BC679" s="113"/>
      <c r="BD679" s="113"/>
      <c r="BE679" s="113"/>
      <c r="BF679" s="113"/>
      <c r="BG679" s="113"/>
      <c r="BH679" s="113"/>
      <c r="BI679" s="113"/>
      <c r="BJ679" s="113"/>
      <c r="BK679" s="113"/>
      <c r="BL679" s="113"/>
      <c r="BM679" s="113"/>
      <c r="BN679" s="113"/>
      <c r="BO679" s="113"/>
      <c r="BP679" s="113"/>
      <c r="BQ679" s="113"/>
      <c r="BR679" s="113"/>
      <c r="BS679" s="113"/>
      <c r="BT679" s="113"/>
      <c r="BU679" s="113"/>
      <c r="BV679" s="113"/>
      <c r="BW679" s="113"/>
      <c r="BX679" s="113"/>
      <c r="BY679" s="113"/>
      <c r="BZ679" s="113"/>
      <c r="CA679" s="113"/>
      <c r="CB679" s="113"/>
      <c r="CC679" s="113"/>
      <c r="CD679" s="113"/>
      <c r="CE679" s="113"/>
      <c r="CF679" s="113"/>
      <c r="CG679" s="113"/>
      <c r="CH679" s="113"/>
      <c r="CI679" s="113"/>
      <c r="CJ679" s="113"/>
      <c r="CK679" s="113"/>
      <c r="CL679" s="113"/>
      <c r="CM679" s="113"/>
      <c r="CN679" s="113"/>
      <c r="CO679" s="113"/>
      <c r="CP679" s="113"/>
      <c r="CQ679" s="113"/>
      <c r="CR679" s="113"/>
      <c r="CS679" s="113"/>
      <c r="CT679" s="113"/>
      <c r="CU679" s="113"/>
      <c r="CV679" s="113"/>
      <c r="CW679" s="113"/>
      <c r="CX679" s="113"/>
      <c r="CY679" s="113"/>
    </row>
    <row r="680" spans="24:103" s="64" customFormat="1" ht="14" x14ac:dyDescent="0.15">
      <c r="X680" s="63"/>
      <c r="Y680" s="112"/>
      <c r="Z680" s="112"/>
      <c r="AA680" s="112"/>
      <c r="AB680" s="112"/>
      <c r="AC680" s="112"/>
      <c r="AD680" s="112"/>
      <c r="AE680" s="112"/>
      <c r="AF680" s="112"/>
      <c r="AG680" s="112"/>
      <c r="AH680" s="112"/>
      <c r="AI680" s="112"/>
      <c r="AJ680" s="112"/>
      <c r="AK680" s="112"/>
      <c r="AL680" s="113"/>
      <c r="AM680" s="113"/>
      <c r="AN680" s="113"/>
      <c r="AO680" s="113"/>
      <c r="AP680" s="113"/>
      <c r="AQ680" s="113"/>
      <c r="AR680" s="113"/>
      <c r="AS680" s="113"/>
      <c r="AT680" s="113"/>
      <c r="AU680" s="113"/>
      <c r="AV680" s="113"/>
      <c r="AW680" s="113"/>
      <c r="AX680" s="113"/>
      <c r="AY680" s="113"/>
      <c r="AZ680" s="113"/>
      <c r="BA680" s="113"/>
      <c r="BB680" s="113"/>
      <c r="BC680" s="113"/>
      <c r="BD680" s="113"/>
      <c r="BE680" s="113"/>
      <c r="BF680" s="113"/>
      <c r="BG680" s="113"/>
      <c r="BH680" s="113"/>
      <c r="BI680" s="113"/>
      <c r="BJ680" s="113"/>
      <c r="BK680" s="113"/>
      <c r="BL680" s="113"/>
      <c r="BM680" s="113"/>
      <c r="BN680" s="113"/>
      <c r="BO680" s="113"/>
      <c r="BP680" s="113"/>
      <c r="BQ680" s="113"/>
      <c r="BR680" s="113"/>
      <c r="BS680" s="113"/>
      <c r="BT680" s="113"/>
      <c r="BU680" s="113"/>
      <c r="BV680" s="113"/>
      <c r="BW680" s="113"/>
      <c r="BX680" s="113"/>
      <c r="BY680" s="113"/>
      <c r="BZ680" s="113"/>
      <c r="CA680" s="113"/>
      <c r="CB680" s="113"/>
      <c r="CC680" s="113"/>
      <c r="CD680" s="113"/>
      <c r="CE680" s="113"/>
      <c r="CF680" s="113"/>
      <c r="CG680" s="113"/>
      <c r="CH680" s="113"/>
      <c r="CI680" s="113"/>
      <c r="CJ680" s="113"/>
      <c r="CK680" s="113"/>
      <c r="CL680" s="113"/>
      <c r="CM680" s="113"/>
      <c r="CN680" s="113"/>
      <c r="CO680" s="113"/>
      <c r="CP680" s="113"/>
      <c r="CQ680" s="113"/>
      <c r="CR680" s="113"/>
      <c r="CS680" s="113"/>
      <c r="CT680" s="113"/>
      <c r="CU680" s="113"/>
      <c r="CV680" s="113"/>
      <c r="CW680" s="113"/>
      <c r="CX680" s="113"/>
      <c r="CY680" s="113"/>
    </row>
    <row r="681" spans="24:103" s="64" customFormat="1" ht="14" x14ac:dyDescent="0.15">
      <c r="X681" s="63"/>
      <c r="Y681" s="112"/>
      <c r="Z681" s="112"/>
      <c r="AA681" s="112"/>
      <c r="AB681" s="112"/>
      <c r="AC681" s="112"/>
      <c r="AD681" s="112"/>
      <c r="AE681" s="112"/>
      <c r="AF681" s="112"/>
      <c r="AG681" s="112"/>
      <c r="AH681" s="112"/>
      <c r="AI681" s="112"/>
      <c r="AJ681" s="112"/>
      <c r="AK681" s="112"/>
      <c r="AL681" s="113"/>
      <c r="AM681" s="113"/>
      <c r="AN681" s="113"/>
      <c r="AO681" s="113"/>
      <c r="AP681" s="113"/>
      <c r="AQ681" s="113"/>
      <c r="AR681" s="113"/>
      <c r="AS681" s="113"/>
      <c r="AT681" s="113"/>
      <c r="AU681" s="113"/>
      <c r="AV681" s="113"/>
      <c r="AW681" s="113"/>
      <c r="AX681" s="113"/>
      <c r="AY681" s="113"/>
      <c r="AZ681" s="113"/>
      <c r="BA681" s="113"/>
      <c r="BB681" s="113"/>
      <c r="BC681" s="113"/>
      <c r="BD681" s="113"/>
      <c r="BE681" s="113"/>
      <c r="BF681" s="113"/>
      <c r="BG681" s="113"/>
      <c r="BH681" s="113"/>
      <c r="BI681" s="113"/>
      <c r="BJ681" s="113"/>
      <c r="BK681" s="113"/>
      <c r="BL681" s="113"/>
      <c r="BM681" s="113"/>
      <c r="BN681" s="113"/>
      <c r="BO681" s="113"/>
      <c r="BP681" s="113"/>
      <c r="BQ681" s="113"/>
      <c r="BR681" s="113"/>
      <c r="BS681" s="113"/>
      <c r="BT681" s="113"/>
      <c r="BU681" s="113"/>
      <c r="BV681" s="113"/>
      <c r="BW681" s="113"/>
      <c r="BX681" s="113"/>
      <c r="BY681" s="113"/>
      <c r="BZ681" s="113"/>
      <c r="CA681" s="113"/>
      <c r="CB681" s="113"/>
      <c r="CC681" s="113"/>
      <c r="CD681" s="113"/>
      <c r="CE681" s="113"/>
      <c r="CF681" s="113"/>
      <c r="CG681" s="113"/>
      <c r="CH681" s="113"/>
      <c r="CI681" s="113"/>
      <c r="CJ681" s="113"/>
      <c r="CK681" s="113"/>
      <c r="CL681" s="113"/>
      <c r="CM681" s="113"/>
      <c r="CN681" s="113"/>
      <c r="CO681" s="113"/>
      <c r="CP681" s="113"/>
      <c r="CQ681" s="113"/>
      <c r="CR681" s="113"/>
      <c r="CS681" s="113"/>
      <c r="CT681" s="113"/>
      <c r="CU681" s="113"/>
      <c r="CV681" s="113"/>
      <c r="CW681" s="113"/>
      <c r="CX681" s="113"/>
      <c r="CY681" s="113"/>
    </row>
    <row r="682" spans="24:103" s="64" customFormat="1" ht="14" x14ac:dyDescent="0.15">
      <c r="X682" s="63"/>
      <c r="Y682" s="112"/>
      <c r="Z682" s="112"/>
      <c r="AA682" s="112"/>
      <c r="AB682" s="112"/>
      <c r="AC682" s="112"/>
      <c r="AD682" s="112"/>
      <c r="AE682" s="112"/>
      <c r="AF682" s="112"/>
      <c r="AG682" s="112"/>
      <c r="AH682" s="112"/>
      <c r="AI682" s="112"/>
      <c r="AJ682" s="112"/>
      <c r="AK682" s="112"/>
      <c r="AL682" s="113"/>
      <c r="AM682" s="113"/>
      <c r="AN682" s="113"/>
      <c r="AO682" s="113"/>
      <c r="AP682" s="113"/>
      <c r="AQ682" s="113"/>
      <c r="AR682" s="113"/>
      <c r="AS682" s="113"/>
      <c r="AT682" s="113"/>
      <c r="AU682" s="113"/>
      <c r="AV682" s="113"/>
      <c r="AW682" s="113"/>
      <c r="AX682" s="113"/>
      <c r="AY682" s="113"/>
      <c r="AZ682" s="113"/>
      <c r="BA682" s="113"/>
      <c r="BB682" s="113"/>
      <c r="BC682" s="113"/>
      <c r="BD682" s="113"/>
      <c r="BE682" s="113"/>
      <c r="BF682" s="113"/>
      <c r="BG682" s="113"/>
      <c r="BH682" s="113"/>
      <c r="BI682" s="113"/>
      <c r="BJ682" s="113"/>
      <c r="BK682" s="113"/>
      <c r="BL682" s="113"/>
      <c r="BM682" s="113"/>
      <c r="BN682" s="113"/>
      <c r="BO682" s="113"/>
      <c r="BP682" s="113"/>
      <c r="BQ682" s="113"/>
      <c r="BR682" s="113"/>
      <c r="BS682" s="113"/>
      <c r="BT682" s="113"/>
      <c r="BU682" s="113"/>
      <c r="BV682" s="113"/>
      <c r="BW682" s="113"/>
      <c r="BX682" s="113"/>
      <c r="BY682" s="113"/>
      <c r="BZ682" s="113"/>
      <c r="CA682" s="113"/>
      <c r="CB682" s="113"/>
      <c r="CC682" s="113"/>
      <c r="CD682" s="113"/>
      <c r="CE682" s="113"/>
      <c r="CF682" s="113"/>
      <c r="CG682" s="113"/>
      <c r="CH682" s="113"/>
      <c r="CI682" s="113"/>
      <c r="CJ682" s="113"/>
      <c r="CK682" s="113"/>
      <c r="CL682" s="113"/>
      <c r="CM682" s="113"/>
      <c r="CN682" s="113"/>
      <c r="CO682" s="113"/>
      <c r="CP682" s="113"/>
      <c r="CQ682" s="113"/>
      <c r="CR682" s="113"/>
      <c r="CS682" s="113"/>
      <c r="CT682" s="113"/>
      <c r="CU682" s="113"/>
      <c r="CV682" s="113"/>
      <c r="CW682" s="113"/>
      <c r="CX682" s="113"/>
      <c r="CY682" s="113"/>
    </row>
    <row r="683" spans="24:103" s="64" customFormat="1" ht="14" x14ac:dyDescent="0.15">
      <c r="X683" s="63"/>
      <c r="Y683" s="112"/>
      <c r="Z683" s="112"/>
      <c r="AA683" s="112"/>
      <c r="AB683" s="112"/>
      <c r="AC683" s="112"/>
      <c r="AD683" s="112"/>
      <c r="AE683" s="112"/>
      <c r="AF683" s="112"/>
      <c r="AG683" s="112"/>
      <c r="AH683" s="112"/>
      <c r="AI683" s="112"/>
      <c r="AJ683" s="112"/>
      <c r="AK683" s="112"/>
      <c r="AL683" s="113"/>
      <c r="AM683" s="113"/>
      <c r="AN683" s="113"/>
      <c r="AO683" s="113"/>
      <c r="AP683" s="113"/>
      <c r="AQ683" s="113"/>
      <c r="AR683" s="113"/>
      <c r="AS683" s="113"/>
      <c r="AT683" s="113"/>
      <c r="AU683" s="113"/>
      <c r="AV683" s="113"/>
      <c r="AW683" s="113"/>
      <c r="AX683" s="113"/>
      <c r="AY683" s="113"/>
      <c r="AZ683" s="113"/>
      <c r="BA683" s="113"/>
      <c r="BB683" s="113"/>
      <c r="BC683" s="113"/>
      <c r="BD683" s="113"/>
      <c r="BE683" s="113"/>
      <c r="BF683" s="113"/>
      <c r="BG683" s="113"/>
      <c r="BH683" s="113"/>
      <c r="BI683" s="113"/>
      <c r="BJ683" s="113"/>
      <c r="BK683" s="113"/>
      <c r="BL683" s="113"/>
      <c r="BM683" s="113"/>
      <c r="BN683" s="113"/>
      <c r="BO683" s="113"/>
      <c r="BP683" s="113"/>
      <c r="BQ683" s="113"/>
      <c r="BR683" s="113"/>
      <c r="BS683" s="113"/>
      <c r="BT683" s="113"/>
      <c r="BU683" s="113"/>
      <c r="BV683" s="113"/>
      <c r="BW683" s="113"/>
      <c r="BX683" s="113"/>
      <c r="BY683" s="113"/>
      <c r="BZ683" s="113"/>
      <c r="CA683" s="113"/>
      <c r="CB683" s="113"/>
      <c r="CC683" s="113"/>
      <c r="CD683" s="113"/>
      <c r="CE683" s="113"/>
      <c r="CF683" s="113"/>
      <c r="CG683" s="113"/>
      <c r="CH683" s="113"/>
      <c r="CI683" s="113"/>
      <c r="CJ683" s="113"/>
      <c r="CK683" s="113"/>
      <c r="CL683" s="113"/>
      <c r="CM683" s="113"/>
      <c r="CN683" s="113"/>
      <c r="CO683" s="113"/>
      <c r="CP683" s="113"/>
      <c r="CQ683" s="113"/>
      <c r="CR683" s="113"/>
      <c r="CS683" s="113"/>
      <c r="CT683" s="113"/>
      <c r="CU683" s="113"/>
      <c r="CV683" s="113"/>
      <c r="CW683" s="113"/>
      <c r="CX683" s="113"/>
      <c r="CY683" s="113"/>
    </row>
    <row r="684" spans="24:103" s="64" customFormat="1" ht="14" x14ac:dyDescent="0.15">
      <c r="X684" s="63"/>
      <c r="Y684" s="112"/>
      <c r="Z684" s="112"/>
      <c r="AA684" s="112"/>
      <c r="AB684" s="112"/>
      <c r="AC684" s="112"/>
      <c r="AD684" s="112"/>
      <c r="AE684" s="112"/>
      <c r="AF684" s="112"/>
      <c r="AG684" s="112"/>
      <c r="AH684" s="112"/>
      <c r="AI684" s="112"/>
      <c r="AJ684" s="112"/>
      <c r="AK684" s="112"/>
      <c r="AL684" s="113"/>
      <c r="AM684" s="113"/>
      <c r="AN684" s="113"/>
      <c r="AO684" s="113"/>
      <c r="AP684" s="113"/>
      <c r="AQ684" s="113"/>
      <c r="AR684" s="113"/>
      <c r="AS684" s="113"/>
      <c r="AT684" s="113"/>
      <c r="AU684" s="113"/>
      <c r="AV684" s="113"/>
      <c r="AW684" s="113"/>
      <c r="AX684" s="113"/>
      <c r="AY684" s="113"/>
      <c r="AZ684" s="113"/>
      <c r="BA684" s="113"/>
      <c r="BB684" s="113"/>
      <c r="BC684" s="113"/>
      <c r="BD684" s="113"/>
      <c r="BE684" s="113"/>
      <c r="BF684" s="113"/>
      <c r="BG684" s="113"/>
      <c r="BH684" s="113"/>
      <c r="BI684" s="113"/>
      <c r="BJ684" s="113"/>
      <c r="BK684" s="113"/>
      <c r="BL684" s="113"/>
      <c r="BM684" s="113"/>
      <c r="BN684" s="113"/>
      <c r="BO684" s="113"/>
      <c r="BP684" s="113"/>
      <c r="BQ684" s="113"/>
      <c r="BR684" s="113"/>
      <c r="BS684" s="113"/>
      <c r="BT684" s="113"/>
      <c r="BU684" s="113"/>
      <c r="BV684" s="113"/>
      <c r="BW684" s="113"/>
      <c r="BX684" s="113"/>
      <c r="BY684" s="113"/>
      <c r="BZ684" s="113"/>
      <c r="CA684" s="113"/>
      <c r="CB684" s="113"/>
      <c r="CC684" s="113"/>
      <c r="CD684" s="113"/>
      <c r="CE684" s="113"/>
      <c r="CF684" s="113"/>
      <c r="CG684" s="113"/>
      <c r="CH684" s="113"/>
      <c r="CI684" s="113"/>
      <c r="CJ684" s="113"/>
      <c r="CK684" s="113"/>
      <c r="CL684" s="113"/>
      <c r="CM684" s="113"/>
      <c r="CN684" s="113"/>
      <c r="CO684" s="113"/>
      <c r="CP684" s="113"/>
      <c r="CQ684" s="113"/>
      <c r="CR684" s="113"/>
      <c r="CS684" s="113"/>
      <c r="CT684" s="113"/>
      <c r="CU684" s="113"/>
      <c r="CV684" s="113"/>
      <c r="CW684" s="113"/>
      <c r="CX684" s="113"/>
      <c r="CY684" s="113"/>
    </row>
    <row r="685" spans="24:103" s="64" customFormat="1" ht="14" x14ac:dyDescent="0.15">
      <c r="X685" s="63"/>
      <c r="Y685" s="112"/>
      <c r="Z685" s="112"/>
      <c r="AA685" s="112"/>
      <c r="AB685" s="112"/>
      <c r="AC685" s="112"/>
      <c r="AD685" s="112"/>
      <c r="AE685" s="112"/>
      <c r="AF685" s="112"/>
      <c r="AG685" s="112"/>
      <c r="AH685" s="112"/>
      <c r="AI685" s="112"/>
      <c r="AJ685" s="112"/>
      <c r="AK685" s="112"/>
      <c r="AL685" s="113"/>
      <c r="AM685" s="113"/>
      <c r="AN685" s="113"/>
      <c r="AO685" s="113"/>
      <c r="AP685" s="113"/>
      <c r="AQ685" s="113"/>
      <c r="AR685" s="113"/>
      <c r="AS685" s="113"/>
      <c r="AT685" s="113"/>
      <c r="AU685" s="113"/>
      <c r="AV685" s="113"/>
      <c r="AW685" s="113"/>
      <c r="AX685" s="113"/>
      <c r="AY685" s="113"/>
      <c r="AZ685" s="113"/>
      <c r="BA685" s="113"/>
      <c r="BB685" s="113"/>
      <c r="BC685" s="113"/>
      <c r="BD685" s="113"/>
      <c r="BE685" s="113"/>
      <c r="BF685" s="113"/>
      <c r="BG685" s="113"/>
      <c r="BH685" s="113"/>
      <c r="BI685" s="113"/>
      <c r="BJ685" s="113"/>
      <c r="BK685" s="113"/>
      <c r="BL685" s="113"/>
      <c r="BM685" s="113"/>
      <c r="BN685" s="113"/>
      <c r="BO685" s="113"/>
      <c r="BP685" s="113"/>
      <c r="BQ685" s="113"/>
      <c r="BR685" s="113"/>
      <c r="BS685" s="113"/>
      <c r="BT685" s="113"/>
      <c r="BU685" s="113"/>
      <c r="BV685" s="113"/>
      <c r="BW685" s="113"/>
      <c r="BX685" s="113"/>
      <c r="BY685" s="113"/>
      <c r="BZ685" s="113"/>
      <c r="CA685" s="113"/>
      <c r="CB685" s="113"/>
      <c r="CC685" s="113"/>
      <c r="CD685" s="113"/>
      <c r="CE685" s="113"/>
      <c r="CF685" s="113"/>
      <c r="CG685" s="113"/>
      <c r="CH685" s="113"/>
      <c r="CI685" s="113"/>
      <c r="CJ685" s="113"/>
      <c r="CK685" s="113"/>
      <c r="CL685" s="113"/>
      <c r="CM685" s="113"/>
      <c r="CN685" s="113"/>
      <c r="CO685" s="113"/>
      <c r="CP685" s="113"/>
      <c r="CQ685" s="113"/>
      <c r="CR685" s="113"/>
      <c r="CS685" s="113"/>
      <c r="CT685" s="113"/>
      <c r="CU685" s="113"/>
      <c r="CV685" s="113"/>
      <c r="CW685" s="113"/>
      <c r="CX685" s="113"/>
      <c r="CY685" s="113"/>
    </row>
    <row r="686" spans="24:103" s="64" customFormat="1" ht="14" x14ac:dyDescent="0.15">
      <c r="X686" s="63"/>
      <c r="Y686" s="112"/>
      <c r="Z686" s="112"/>
      <c r="AA686" s="112"/>
      <c r="AB686" s="112"/>
      <c r="AC686" s="112"/>
      <c r="AD686" s="112"/>
      <c r="AE686" s="112"/>
      <c r="AF686" s="112"/>
      <c r="AG686" s="112"/>
      <c r="AH686" s="112"/>
      <c r="AI686" s="112"/>
      <c r="AJ686" s="112"/>
      <c r="AK686" s="112"/>
      <c r="AL686" s="113"/>
      <c r="AM686" s="113"/>
      <c r="AN686" s="113"/>
      <c r="AO686" s="113"/>
      <c r="AP686" s="113"/>
      <c r="AQ686" s="113"/>
      <c r="AR686" s="113"/>
      <c r="AS686" s="113"/>
      <c r="AT686" s="113"/>
      <c r="AU686" s="113"/>
      <c r="AV686" s="113"/>
      <c r="AW686" s="113"/>
      <c r="AX686" s="113"/>
      <c r="AY686" s="113"/>
      <c r="AZ686" s="113"/>
      <c r="BA686" s="113"/>
      <c r="BB686" s="113"/>
      <c r="BC686" s="113"/>
      <c r="BD686" s="113"/>
      <c r="BE686" s="113"/>
      <c r="BF686" s="113"/>
      <c r="BG686" s="113"/>
      <c r="BH686" s="113"/>
      <c r="BI686" s="113"/>
      <c r="BJ686" s="113"/>
      <c r="BK686" s="113"/>
      <c r="BL686" s="113"/>
      <c r="BM686" s="113"/>
      <c r="BN686" s="113"/>
      <c r="BO686" s="113"/>
      <c r="BP686" s="113"/>
      <c r="BQ686" s="113"/>
      <c r="BR686" s="113"/>
      <c r="BS686" s="113"/>
      <c r="BT686" s="113"/>
      <c r="BU686" s="113"/>
      <c r="BV686" s="113"/>
      <c r="BW686" s="113"/>
      <c r="BX686" s="113"/>
      <c r="BY686" s="113"/>
      <c r="BZ686" s="113"/>
      <c r="CA686" s="113"/>
      <c r="CB686" s="113"/>
      <c r="CC686" s="113"/>
      <c r="CD686" s="113"/>
      <c r="CE686" s="113"/>
      <c r="CF686" s="113"/>
      <c r="CG686" s="113"/>
      <c r="CH686" s="113"/>
      <c r="CI686" s="113"/>
      <c r="CJ686" s="113"/>
      <c r="CK686" s="113"/>
      <c r="CL686" s="113"/>
      <c r="CM686" s="113"/>
      <c r="CN686" s="113"/>
      <c r="CO686" s="113"/>
      <c r="CP686" s="113"/>
      <c r="CQ686" s="113"/>
      <c r="CR686" s="113"/>
      <c r="CS686" s="113"/>
      <c r="CT686" s="113"/>
      <c r="CU686" s="113"/>
      <c r="CV686" s="113"/>
      <c r="CW686" s="113"/>
      <c r="CX686" s="113"/>
      <c r="CY686" s="113"/>
    </row>
    <row r="687" spans="24:103" s="64" customFormat="1" ht="14" x14ac:dyDescent="0.15">
      <c r="X687" s="63"/>
      <c r="Y687" s="112"/>
      <c r="Z687" s="112"/>
      <c r="AA687" s="112"/>
      <c r="AB687" s="112"/>
      <c r="AC687" s="112"/>
      <c r="AD687" s="112"/>
      <c r="AE687" s="112"/>
      <c r="AF687" s="112"/>
      <c r="AG687" s="112"/>
      <c r="AH687" s="112"/>
      <c r="AI687" s="112"/>
      <c r="AJ687" s="112"/>
      <c r="AK687" s="112"/>
      <c r="AL687" s="113"/>
      <c r="AM687" s="113"/>
      <c r="AN687" s="113"/>
      <c r="AO687" s="113"/>
      <c r="AP687" s="113"/>
      <c r="AQ687" s="113"/>
      <c r="AR687" s="113"/>
      <c r="AS687" s="113"/>
      <c r="AT687" s="113"/>
      <c r="AU687" s="113"/>
      <c r="AV687" s="113"/>
      <c r="AW687" s="113"/>
      <c r="AX687" s="113"/>
      <c r="AY687" s="113"/>
      <c r="AZ687" s="113"/>
      <c r="BA687" s="113"/>
      <c r="BB687" s="113"/>
      <c r="BC687" s="113"/>
      <c r="BD687" s="113"/>
      <c r="BE687" s="113"/>
      <c r="BF687" s="113"/>
      <c r="BG687" s="113"/>
      <c r="BH687" s="113"/>
      <c r="BI687" s="113"/>
      <c r="BJ687" s="113"/>
      <c r="BK687" s="113"/>
      <c r="BL687" s="113"/>
      <c r="BM687" s="113"/>
      <c r="BN687" s="113"/>
      <c r="BO687" s="113"/>
      <c r="BP687" s="113"/>
      <c r="BQ687" s="113"/>
      <c r="BR687" s="113"/>
      <c r="BS687" s="113"/>
      <c r="BT687" s="113"/>
      <c r="BU687" s="113"/>
      <c r="BV687" s="113"/>
      <c r="BW687" s="113"/>
      <c r="BX687" s="113"/>
      <c r="BY687" s="113"/>
      <c r="BZ687" s="113"/>
      <c r="CA687" s="113"/>
      <c r="CB687" s="113"/>
      <c r="CC687" s="113"/>
      <c r="CD687" s="113"/>
      <c r="CE687" s="113"/>
      <c r="CF687" s="113"/>
      <c r="CG687" s="113"/>
      <c r="CH687" s="113"/>
      <c r="CI687" s="113"/>
      <c r="CJ687" s="113"/>
      <c r="CK687" s="113"/>
      <c r="CL687" s="113"/>
      <c r="CM687" s="113"/>
      <c r="CN687" s="113"/>
      <c r="CO687" s="113"/>
      <c r="CP687" s="113"/>
      <c r="CQ687" s="113"/>
      <c r="CR687" s="113"/>
      <c r="CS687" s="113"/>
      <c r="CT687" s="113"/>
      <c r="CU687" s="113"/>
      <c r="CV687" s="113"/>
      <c r="CW687" s="113"/>
      <c r="CX687" s="113"/>
      <c r="CY687" s="113"/>
    </row>
    <row r="688" spans="24:103" s="64" customFormat="1" ht="14" x14ac:dyDescent="0.15">
      <c r="X688" s="63"/>
      <c r="Y688" s="112"/>
      <c r="Z688" s="112"/>
      <c r="AA688" s="112"/>
      <c r="AB688" s="112"/>
      <c r="AC688" s="112"/>
      <c r="AD688" s="112"/>
      <c r="AE688" s="112"/>
      <c r="AF688" s="112"/>
      <c r="AG688" s="112"/>
      <c r="AH688" s="112"/>
      <c r="AI688" s="112"/>
      <c r="AJ688" s="112"/>
      <c r="AK688" s="112"/>
      <c r="AL688" s="113"/>
      <c r="AM688" s="113"/>
      <c r="AN688" s="113"/>
      <c r="AO688" s="113"/>
      <c r="AP688" s="113"/>
      <c r="AQ688" s="113"/>
      <c r="AR688" s="113"/>
      <c r="AS688" s="113"/>
      <c r="AT688" s="113"/>
      <c r="AU688" s="113"/>
      <c r="AV688" s="113"/>
      <c r="AW688" s="113"/>
      <c r="AX688" s="113"/>
      <c r="AY688" s="113"/>
      <c r="AZ688" s="113"/>
      <c r="BA688" s="113"/>
      <c r="BB688" s="113"/>
      <c r="BC688" s="113"/>
      <c r="BD688" s="113"/>
      <c r="BE688" s="113"/>
      <c r="BF688" s="113"/>
      <c r="BG688" s="113"/>
      <c r="BH688" s="113"/>
      <c r="BI688" s="113"/>
      <c r="BJ688" s="113"/>
      <c r="BK688" s="113"/>
      <c r="BL688" s="113"/>
      <c r="BM688" s="113"/>
      <c r="BN688" s="113"/>
      <c r="BO688" s="113"/>
      <c r="BP688" s="113"/>
      <c r="BQ688" s="113"/>
      <c r="BR688" s="113"/>
      <c r="BS688" s="113"/>
      <c r="BT688" s="113"/>
      <c r="BU688" s="113"/>
      <c r="BV688" s="113"/>
      <c r="BW688" s="113"/>
      <c r="BX688" s="113"/>
      <c r="BY688" s="113"/>
      <c r="BZ688" s="113"/>
      <c r="CA688" s="113"/>
      <c r="CB688" s="113"/>
      <c r="CC688" s="113"/>
      <c r="CD688" s="113"/>
      <c r="CE688" s="113"/>
      <c r="CF688" s="113"/>
      <c r="CG688" s="113"/>
      <c r="CH688" s="113"/>
      <c r="CI688" s="113"/>
      <c r="CJ688" s="113"/>
      <c r="CK688" s="113"/>
      <c r="CL688" s="113"/>
      <c r="CM688" s="113"/>
      <c r="CN688" s="113"/>
      <c r="CO688" s="113"/>
      <c r="CP688" s="113"/>
      <c r="CQ688" s="113"/>
      <c r="CR688" s="113"/>
      <c r="CS688" s="113"/>
      <c r="CT688" s="113"/>
      <c r="CU688" s="113"/>
      <c r="CV688" s="113"/>
      <c r="CW688" s="113"/>
      <c r="CX688" s="113"/>
      <c r="CY688" s="113"/>
    </row>
    <row r="689" spans="24:103" s="64" customFormat="1" ht="14" x14ac:dyDescent="0.15">
      <c r="X689" s="63"/>
      <c r="Y689" s="112"/>
      <c r="Z689" s="112"/>
      <c r="AA689" s="112"/>
      <c r="AB689" s="112"/>
      <c r="AC689" s="112"/>
      <c r="AD689" s="112"/>
      <c r="AE689" s="112"/>
      <c r="AF689" s="112"/>
      <c r="AG689" s="112"/>
      <c r="AH689" s="112"/>
      <c r="AI689" s="112"/>
      <c r="AJ689" s="112"/>
      <c r="AK689" s="112"/>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c r="BQ689" s="113"/>
      <c r="BR689" s="113"/>
      <c r="BS689" s="113"/>
      <c r="BT689" s="113"/>
      <c r="BU689" s="113"/>
      <c r="BV689" s="113"/>
      <c r="BW689" s="113"/>
      <c r="BX689" s="113"/>
      <c r="BY689" s="113"/>
      <c r="BZ689" s="113"/>
      <c r="CA689" s="113"/>
      <c r="CB689" s="113"/>
      <c r="CC689" s="113"/>
      <c r="CD689" s="113"/>
      <c r="CE689" s="113"/>
      <c r="CF689" s="113"/>
      <c r="CG689" s="113"/>
      <c r="CH689" s="113"/>
      <c r="CI689" s="113"/>
      <c r="CJ689" s="113"/>
      <c r="CK689" s="113"/>
      <c r="CL689" s="113"/>
      <c r="CM689" s="113"/>
      <c r="CN689" s="113"/>
      <c r="CO689" s="113"/>
      <c r="CP689" s="113"/>
      <c r="CQ689" s="113"/>
      <c r="CR689" s="113"/>
      <c r="CS689" s="113"/>
      <c r="CT689" s="113"/>
      <c r="CU689" s="113"/>
      <c r="CV689" s="113"/>
      <c r="CW689" s="113"/>
      <c r="CX689" s="113"/>
      <c r="CY689" s="113"/>
    </row>
    <row r="690" spans="24:103" s="64" customFormat="1" ht="14" x14ac:dyDescent="0.15">
      <c r="X690" s="63"/>
      <c r="Y690" s="112"/>
      <c r="Z690" s="112"/>
      <c r="AA690" s="112"/>
      <c r="AB690" s="112"/>
      <c r="AC690" s="112"/>
      <c r="AD690" s="112"/>
      <c r="AE690" s="112"/>
      <c r="AF690" s="112"/>
      <c r="AG690" s="112"/>
      <c r="AH690" s="112"/>
      <c r="AI690" s="112"/>
      <c r="AJ690" s="112"/>
      <c r="AK690" s="112"/>
      <c r="AL690" s="113"/>
      <c r="AM690" s="113"/>
      <c r="AN690" s="113"/>
      <c r="AO690" s="113"/>
      <c r="AP690" s="113"/>
      <c r="AQ690" s="113"/>
      <c r="AR690" s="113"/>
      <c r="AS690" s="113"/>
      <c r="AT690" s="113"/>
      <c r="AU690" s="113"/>
      <c r="AV690" s="113"/>
      <c r="AW690" s="113"/>
      <c r="AX690" s="113"/>
      <c r="AY690" s="113"/>
      <c r="AZ690" s="113"/>
      <c r="BA690" s="113"/>
      <c r="BB690" s="113"/>
      <c r="BC690" s="113"/>
      <c r="BD690" s="113"/>
      <c r="BE690" s="113"/>
      <c r="BF690" s="113"/>
      <c r="BG690" s="113"/>
      <c r="BH690" s="113"/>
      <c r="BI690" s="113"/>
      <c r="BJ690" s="113"/>
      <c r="BK690" s="113"/>
      <c r="BL690" s="113"/>
      <c r="BM690" s="113"/>
      <c r="BN690" s="113"/>
      <c r="BO690" s="113"/>
      <c r="BP690" s="113"/>
      <c r="BQ690" s="113"/>
      <c r="BR690" s="113"/>
      <c r="BS690" s="113"/>
      <c r="BT690" s="113"/>
      <c r="BU690" s="113"/>
      <c r="BV690" s="113"/>
      <c r="BW690" s="113"/>
      <c r="BX690" s="113"/>
      <c r="BY690" s="113"/>
      <c r="BZ690" s="113"/>
      <c r="CA690" s="113"/>
      <c r="CB690" s="113"/>
      <c r="CC690" s="113"/>
      <c r="CD690" s="113"/>
      <c r="CE690" s="113"/>
      <c r="CF690" s="113"/>
      <c r="CG690" s="113"/>
      <c r="CH690" s="113"/>
      <c r="CI690" s="113"/>
      <c r="CJ690" s="113"/>
      <c r="CK690" s="113"/>
      <c r="CL690" s="113"/>
      <c r="CM690" s="113"/>
      <c r="CN690" s="113"/>
      <c r="CO690" s="113"/>
      <c r="CP690" s="113"/>
      <c r="CQ690" s="113"/>
      <c r="CR690" s="113"/>
      <c r="CS690" s="113"/>
      <c r="CT690" s="113"/>
      <c r="CU690" s="113"/>
      <c r="CV690" s="113"/>
      <c r="CW690" s="113"/>
      <c r="CX690" s="113"/>
      <c r="CY690" s="113"/>
    </row>
    <row r="691" spans="24:103" s="64" customFormat="1" ht="14" x14ac:dyDescent="0.15">
      <c r="X691" s="63"/>
      <c r="Y691" s="112"/>
      <c r="Z691" s="112"/>
      <c r="AA691" s="112"/>
      <c r="AB691" s="112"/>
      <c r="AC691" s="112"/>
      <c r="AD691" s="112"/>
      <c r="AE691" s="112"/>
      <c r="AF691" s="112"/>
      <c r="AG691" s="112"/>
      <c r="AH691" s="112"/>
      <c r="AI691" s="112"/>
      <c r="AJ691" s="112"/>
      <c r="AK691" s="112"/>
      <c r="AL691" s="113"/>
      <c r="AM691" s="113"/>
      <c r="AN691" s="113"/>
      <c r="AO691" s="113"/>
      <c r="AP691" s="113"/>
      <c r="AQ691" s="113"/>
      <c r="AR691" s="113"/>
      <c r="AS691" s="113"/>
      <c r="AT691" s="113"/>
      <c r="AU691" s="113"/>
      <c r="AV691" s="113"/>
      <c r="AW691" s="113"/>
      <c r="AX691" s="113"/>
      <c r="AY691" s="113"/>
      <c r="AZ691" s="113"/>
      <c r="BA691" s="113"/>
      <c r="BB691" s="113"/>
      <c r="BC691" s="113"/>
      <c r="BD691" s="113"/>
      <c r="BE691" s="113"/>
      <c r="BF691" s="113"/>
      <c r="BG691" s="113"/>
      <c r="BH691" s="113"/>
      <c r="BI691" s="113"/>
      <c r="BJ691" s="113"/>
      <c r="BK691" s="113"/>
      <c r="BL691" s="113"/>
      <c r="BM691" s="113"/>
      <c r="BN691" s="113"/>
      <c r="BO691" s="113"/>
      <c r="BP691" s="113"/>
      <c r="BQ691" s="113"/>
      <c r="BR691" s="113"/>
      <c r="BS691" s="113"/>
      <c r="BT691" s="113"/>
      <c r="BU691" s="113"/>
      <c r="BV691" s="113"/>
      <c r="BW691" s="113"/>
      <c r="BX691" s="113"/>
      <c r="BY691" s="113"/>
      <c r="BZ691" s="113"/>
      <c r="CA691" s="113"/>
      <c r="CB691" s="113"/>
      <c r="CC691" s="113"/>
      <c r="CD691" s="113"/>
      <c r="CE691" s="113"/>
      <c r="CF691" s="113"/>
      <c r="CG691" s="113"/>
      <c r="CH691" s="113"/>
      <c r="CI691" s="113"/>
      <c r="CJ691" s="113"/>
      <c r="CK691" s="113"/>
      <c r="CL691" s="113"/>
      <c r="CM691" s="113"/>
      <c r="CN691" s="113"/>
      <c r="CO691" s="113"/>
      <c r="CP691" s="113"/>
      <c r="CQ691" s="113"/>
      <c r="CR691" s="113"/>
      <c r="CS691" s="113"/>
      <c r="CT691" s="113"/>
      <c r="CU691" s="113"/>
      <c r="CV691" s="113"/>
      <c r="CW691" s="113"/>
      <c r="CX691" s="113"/>
      <c r="CY691" s="113"/>
    </row>
    <row r="692" spans="24:103" s="64" customFormat="1" ht="14" x14ac:dyDescent="0.15">
      <c r="X692" s="63"/>
      <c r="Y692" s="112"/>
      <c r="Z692" s="112"/>
      <c r="AA692" s="112"/>
      <c r="AB692" s="112"/>
      <c r="AC692" s="112"/>
      <c r="AD692" s="112"/>
      <c r="AE692" s="112"/>
      <c r="AF692" s="112"/>
      <c r="AG692" s="112"/>
      <c r="AH692" s="112"/>
      <c r="AI692" s="112"/>
      <c r="AJ692" s="112"/>
      <c r="AK692" s="112"/>
      <c r="AL692" s="113"/>
      <c r="AM692" s="113"/>
      <c r="AN692" s="113"/>
      <c r="AO692" s="113"/>
      <c r="AP692" s="113"/>
      <c r="AQ692" s="113"/>
      <c r="AR692" s="113"/>
      <c r="AS692" s="113"/>
      <c r="AT692" s="113"/>
      <c r="AU692" s="113"/>
      <c r="AV692" s="113"/>
      <c r="AW692" s="113"/>
      <c r="AX692" s="113"/>
      <c r="AY692" s="113"/>
      <c r="AZ692" s="113"/>
      <c r="BA692" s="113"/>
      <c r="BB692" s="113"/>
      <c r="BC692" s="113"/>
      <c r="BD692" s="113"/>
      <c r="BE692" s="113"/>
      <c r="BF692" s="113"/>
      <c r="BG692" s="113"/>
      <c r="BH692" s="113"/>
      <c r="BI692" s="113"/>
      <c r="BJ692" s="113"/>
      <c r="BK692" s="113"/>
      <c r="BL692" s="113"/>
      <c r="BM692" s="113"/>
      <c r="BN692" s="113"/>
      <c r="BO692" s="113"/>
      <c r="BP692" s="113"/>
      <c r="BQ692" s="113"/>
      <c r="BR692" s="113"/>
      <c r="BS692" s="113"/>
      <c r="BT692" s="113"/>
      <c r="BU692" s="113"/>
      <c r="BV692" s="113"/>
      <c r="BW692" s="113"/>
      <c r="BX692" s="113"/>
      <c r="BY692" s="113"/>
      <c r="BZ692" s="113"/>
      <c r="CA692" s="113"/>
      <c r="CB692" s="113"/>
      <c r="CC692" s="113"/>
      <c r="CD692" s="113"/>
      <c r="CE692" s="113"/>
      <c r="CF692" s="113"/>
      <c r="CG692" s="113"/>
      <c r="CH692" s="113"/>
      <c r="CI692" s="113"/>
      <c r="CJ692" s="113"/>
      <c r="CK692" s="113"/>
      <c r="CL692" s="113"/>
      <c r="CM692" s="113"/>
      <c r="CN692" s="113"/>
      <c r="CO692" s="113"/>
      <c r="CP692" s="113"/>
      <c r="CQ692" s="113"/>
      <c r="CR692" s="113"/>
      <c r="CS692" s="113"/>
      <c r="CT692" s="113"/>
      <c r="CU692" s="113"/>
      <c r="CV692" s="113"/>
      <c r="CW692" s="113"/>
      <c r="CX692" s="113"/>
      <c r="CY692" s="113"/>
    </row>
    <row r="693" spans="24:103" s="64" customFormat="1" ht="14" x14ac:dyDescent="0.15">
      <c r="X693" s="63"/>
      <c r="Y693" s="112"/>
      <c r="Z693" s="112"/>
      <c r="AA693" s="112"/>
      <c r="AB693" s="112"/>
      <c r="AC693" s="112"/>
      <c r="AD693" s="112"/>
      <c r="AE693" s="112"/>
      <c r="AF693" s="112"/>
      <c r="AG693" s="112"/>
      <c r="AH693" s="112"/>
      <c r="AI693" s="112"/>
      <c r="AJ693" s="112"/>
      <c r="AK693" s="112"/>
      <c r="AL693" s="113"/>
      <c r="AM693" s="113"/>
      <c r="AN693" s="113"/>
      <c r="AO693" s="113"/>
      <c r="AP693" s="113"/>
      <c r="AQ693" s="113"/>
      <c r="AR693" s="113"/>
      <c r="AS693" s="113"/>
      <c r="AT693" s="113"/>
      <c r="AU693" s="113"/>
      <c r="AV693" s="113"/>
      <c r="AW693" s="113"/>
      <c r="AX693" s="113"/>
      <c r="AY693" s="113"/>
      <c r="AZ693" s="113"/>
      <c r="BA693" s="113"/>
      <c r="BB693" s="113"/>
      <c r="BC693" s="113"/>
      <c r="BD693" s="113"/>
      <c r="BE693" s="113"/>
      <c r="BF693" s="113"/>
      <c r="BG693" s="113"/>
      <c r="BH693" s="113"/>
      <c r="BI693" s="113"/>
      <c r="BJ693" s="113"/>
      <c r="BK693" s="113"/>
      <c r="BL693" s="113"/>
      <c r="BM693" s="113"/>
      <c r="BN693" s="113"/>
      <c r="BO693" s="113"/>
      <c r="BP693" s="113"/>
      <c r="BQ693" s="113"/>
      <c r="BR693" s="113"/>
      <c r="BS693" s="113"/>
      <c r="BT693" s="113"/>
      <c r="BU693" s="113"/>
      <c r="BV693" s="113"/>
      <c r="BW693" s="113"/>
      <c r="BX693" s="113"/>
      <c r="BY693" s="113"/>
      <c r="BZ693" s="113"/>
      <c r="CA693" s="113"/>
      <c r="CB693" s="113"/>
      <c r="CC693" s="113"/>
      <c r="CD693" s="113"/>
      <c r="CE693" s="113"/>
      <c r="CF693" s="113"/>
      <c r="CG693" s="113"/>
      <c r="CH693" s="113"/>
      <c r="CI693" s="113"/>
      <c r="CJ693" s="113"/>
      <c r="CK693" s="113"/>
      <c r="CL693" s="113"/>
      <c r="CM693" s="113"/>
      <c r="CN693" s="113"/>
      <c r="CO693" s="113"/>
      <c r="CP693" s="113"/>
      <c r="CQ693" s="113"/>
      <c r="CR693" s="113"/>
      <c r="CS693" s="113"/>
      <c r="CT693" s="113"/>
      <c r="CU693" s="113"/>
      <c r="CV693" s="113"/>
      <c r="CW693" s="113"/>
      <c r="CX693" s="113"/>
      <c r="CY693" s="113"/>
    </row>
    <row r="694" spans="24:103" s="64" customFormat="1" ht="14" x14ac:dyDescent="0.15">
      <c r="X694" s="63"/>
      <c r="Y694" s="112"/>
      <c r="Z694" s="112"/>
      <c r="AA694" s="112"/>
      <c r="AB694" s="112"/>
      <c r="AC694" s="112"/>
      <c r="AD694" s="112"/>
      <c r="AE694" s="112"/>
      <c r="AF694" s="112"/>
      <c r="AG694" s="112"/>
      <c r="AH694" s="112"/>
      <c r="AI694" s="112"/>
      <c r="AJ694" s="112"/>
      <c r="AK694" s="112"/>
      <c r="AL694" s="113"/>
      <c r="AM694" s="113"/>
      <c r="AN694" s="113"/>
      <c r="AO694" s="113"/>
      <c r="AP694" s="113"/>
      <c r="AQ694" s="113"/>
      <c r="AR694" s="113"/>
      <c r="AS694" s="113"/>
      <c r="AT694" s="113"/>
      <c r="AU694" s="113"/>
      <c r="AV694" s="113"/>
      <c r="AW694" s="113"/>
      <c r="AX694" s="113"/>
      <c r="AY694" s="113"/>
      <c r="AZ694" s="113"/>
      <c r="BA694" s="113"/>
      <c r="BB694" s="113"/>
      <c r="BC694" s="113"/>
      <c r="BD694" s="113"/>
      <c r="BE694" s="113"/>
      <c r="BF694" s="113"/>
      <c r="BG694" s="113"/>
      <c r="BH694" s="113"/>
      <c r="BI694" s="113"/>
      <c r="BJ694" s="113"/>
      <c r="BK694" s="113"/>
      <c r="BL694" s="113"/>
      <c r="BM694" s="113"/>
      <c r="BN694" s="113"/>
      <c r="BO694" s="113"/>
      <c r="BP694" s="113"/>
      <c r="BQ694" s="113"/>
      <c r="BR694" s="113"/>
      <c r="BS694" s="113"/>
      <c r="BT694" s="113"/>
      <c r="BU694" s="113"/>
      <c r="BV694" s="113"/>
      <c r="BW694" s="113"/>
      <c r="BX694" s="113"/>
      <c r="BY694" s="113"/>
      <c r="BZ694" s="113"/>
      <c r="CA694" s="113"/>
      <c r="CB694" s="113"/>
      <c r="CC694" s="113"/>
      <c r="CD694" s="113"/>
      <c r="CE694" s="113"/>
      <c r="CF694" s="113"/>
      <c r="CG694" s="113"/>
      <c r="CH694" s="113"/>
      <c r="CI694" s="113"/>
      <c r="CJ694" s="113"/>
      <c r="CK694" s="113"/>
      <c r="CL694" s="113"/>
      <c r="CM694" s="113"/>
      <c r="CN694" s="113"/>
      <c r="CO694" s="113"/>
      <c r="CP694" s="113"/>
      <c r="CQ694" s="113"/>
      <c r="CR694" s="113"/>
      <c r="CS694" s="113"/>
      <c r="CT694" s="113"/>
      <c r="CU694" s="113"/>
      <c r="CV694" s="113"/>
      <c r="CW694" s="113"/>
      <c r="CX694" s="113"/>
      <c r="CY694" s="113"/>
    </row>
    <row r="695" spans="24:103" s="64" customFormat="1" ht="14" x14ac:dyDescent="0.15">
      <c r="X695" s="63"/>
      <c r="Y695" s="112"/>
      <c r="Z695" s="112"/>
      <c r="AA695" s="112"/>
      <c r="AB695" s="112"/>
      <c r="AC695" s="112"/>
      <c r="AD695" s="112"/>
      <c r="AE695" s="112"/>
      <c r="AF695" s="112"/>
      <c r="AG695" s="112"/>
      <c r="AH695" s="112"/>
      <c r="AI695" s="112"/>
      <c r="AJ695" s="112"/>
      <c r="AK695" s="112"/>
      <c r="AL695" s="113"/>
      <c r="AM695" s="113"/>
      <c r="AN695" s="113"/>
      <c r="AO695" s="113"/>
      <c r="AP695" s="113"/>
      <c r="AQ695" s="113"/>
      <c r="AR695" s="113"/>
      <c r="AS695" s="113"/>
      <c r="AT695" s="113"/>
      <c r="AU695" s="113"/>
      <c r="AV695" s="113"/>
      <c r="AW695" s="113"/>
      <c r="AX695" s="113"/>
      <c r="AY695" s="113"/>
      <c r="AZ695" s="113"/>
      <c r="BA695" s="113"/>
      <c r="BB695" s="113"/>
      <c r="BC695" s="113"/>
      <c r="BD695" s="113"/>
      <c r="BE695" s="113"/>
      <c r="BF695" s="113"/>
      <c r="BG695" s="113"/>
      <c r="BH695" s="113"/>
      <c r="BI695" s="113"/>
      <c r="BJ695" s="113"/>
      <c r="BK695" s="113"/>
      <c r="BL695" s="113"/>
      <c r="BM695" s="113"/>
      <c r="BN695" s="113"/>
      <c r="BO695" s="113"/>
      <c r="BP695" s="113"/>
      <c r="BQ695" s="113"/>
      <c r="BR695" s="113"/>
      <c r="BS695" s="113"/>
      <c r="BT695" s="113"/>
      <c r="BU695" s="113"/>
      <c r="BV695" s="113"/>
      <c r="BW695" s="113"/>
      <c r="BX695" s="113"/>
      <c r="BY695" s="113"/>
      <c r="BZ695" s="113"/>
      <c r="CA695" s="113"/>
      <c r="CB695" s="113"/>
      <c r="CC695" s="113"/>
      <c r="CD695" s="113"/>
      <c r="CE695" s="113"/>
      <c r="CF695" s="113"/>
      <c r="CG695" s="113"/>
      <c r="CH695" s="113"/>
      <c r="CI695" s="113"/>
      <c r="CJ695" s="113"/>
      <c r="CK695" s="113"/>
      <c r="CL695" s="113"/>
      <c r="CM695" s="113"/>
      <c r="CN695" s="113"/>
      <c r="CO695" s="113"/>
      <c r="CP695" s="113"/>
      <c r="CQ695" s="113"/>
      <c r="CR695" s="113"/>
      <c r="CS695" s="113"/>
      <c r="CT695" s="113"/>
      <c r="CU695" s="113"/>
      <c r="CV695" s="113"/>
      <c r="CW695" s="113"/>
      <c r="CX695" s="113"/>
      <c r="CY695" s="113"/>
    </row>
    <row r="696" spans="24:103" s="64" customFormat="1" ht="14" x14ac:dyDescent="0.15">
      <c r="X696" s="63"/>
      <c r="Y696" s="112"/>
      <c r="Z696" s="112"/>
      <c r="AA696" s="112"/>
      <c r="AB696" s="112"/>
      <c r="AC696" s="112"/>
      <c r="AD696" s="112"/>
      <c r="AE696" s="112"/>
      <c r="AF696" s="112"/>
      <c r="AG696" s="112"/>
      <c r="AH696" s="112"/>
      <c r="AI696" s="112"/>
      <c r="AJ696" s="112"/>
      <c r="AK696" s="112"/>
      <c r="AL696" s="113"/>
      <c r="AM696" s="113"/>
      <c r="AN696" s="113"/>
      <c r="AO696" s="113"/>
      <c r="AP696" s="113"/>
      <c r="AQ696" s="113"/>
      <c r="AR696" s="113"/>
      <c r="AS696" s="113"/>
      <c r="AT696" s="113"/>
      <c r="AU696" s="113"/>
      <c r="AV696" s="113"/>
      <c r="AW696" s="113"/>
      <c r="AX696" s="113"/>
      <c r="AY696" s="113"/>
      <c r="AZ696" s="113"/>
      <c r="BA696" s="113"/>
      <c r="BB696" s="113"/>
      <c r="BC696" s="113"/>
      <c r="BD696" s="113"/>
      <c r="BE696" s="113"/>
      <c r="BF696" s="113"/>
      <c r="BG696" s="113"/>
      <c r="BH696" s="113"/>
      <c r="BI696" s="113"/>
      <c r="BJ696" s="113"/>
      <c r="BK696" s="113"/>
      <c r="BL696" s="113"/>
      <c r="BM696" s="113"/>
      <c r="BN696" s="113"/>
      <c r="BO696" s="113"/>
      <c r="BP696" s="113"/>
      <c r="BQ696" s="113"/>
      <c r="BR696" s="113"/>
      <c r="BS696" s="113"/>
      <c r="BT696" s="113"/>
      <c r="BU696" s="113"/>
      <c r="BV696" s="113"/>
      <c r="BW696" s="113"/>
      <c r="BX696" s="113"/>
      <c r="BY696" s="113"/>
      <c r="BZ696" s="113"/>
      <c r="CA696" s="113"/>
      <c r="CB696" s="113"/>
      <c r="CC696" s="113"/>
      <c r="CD696" s="113"/>
      <c r="CE696" s="113"/>
      <c r="CF696" s="113"/>
      <c r="CG696" s="113"/>
      <c r="CH696" s="113"/>
      <c r="CI696" s="113"/>
      <c r="CJ696" s="113"/>
      <c r="CK696" s="113"/>
      <c r="CL696" s="113"/>
      <c r="CM696" s="113"/>
      <c r="CN696" s="113"/>
      <c r="CO696" s="113"/>
      <c r="CP696" s="113"/>
      <c r="CQ696" s="113"/>
      <c r="CR696" s="113"/>
      <c r="CS696" s="113"/>
      <c r="CT696" s="113"/>
      <c r="CU696" s="113"/>
      <c r="CV696" s="113"/>
      <c r="CW696" s="113"/>
      <c r="CX696" s="113"/>
      <c r="CY696" s="113"/>
    </row>
    <row r="697" spans="24:103" s="64" customFormat="1" ht="14" x14ac:dyDescent="0.15">
      <c r="X697" s="63"/>
      <c r="Y697" s="112"/>
      <c r="Z697" s="112"/>
      <c r="AA697" s="112"/>
      <c r="AB697" s="112"/>
      <c r="AC697" s="112"/>
      <c r="AD697" s="112"/>
      <c r="AE697" s="112"/>
      <c r="AF697" s="112"/>
      <c r="AG697" s="112"/>
      <c r="AH697" s="112"/>
      <c r="AI697" s="112"/>
      <c r="AJ697" s="112"/>
      <c r="AK697" s="112"/>
      <c r="AL697" s="113"/>
      <c r="AM697" s="113"/>
      <c r="AN697" s="113"/>
      <c r="AO697" s="113"/>
      <c r="AP697" s="113"/>
      <c r="AQ697" s="113"/>
      <c r="AR697" s="113"/>
      <c r="AS697" s="113"/>
      <c r="AT697" s="113"/>
      <c r="AU697" s="113"/>
      <c r="AV697" s="113"/>
      <c r="AW697" s="113"/>
      <c r="AX697" s="113"/>
      <c r="AY697" s="113"/>
      <c r="AZ697" s="113"/>
      <c r="BA697" s="113"/>
      <c r="BB697" s="113"/>
      <c r="BC697" s="113"/>
      <c r="BD697" s="113"/>
      <c r="BE697" s="113"/>
      <c r="BF697" s="113"/>
      <c r="BG697" s="113"/>
      <c r="BH697" s="113"/>
      <c r="BI697" s="113"/>
      <c r="BJ697" s="113"/>
      <c r="BK697" s="113"/>
      <c r="BL697" s="113"/>
      <c r="BM697" s="113"/>
      <c r="BN697" s="113"/>
      <c r="BO697" s="113"/>
      <c r="BP697" s="113"/>
      <c r="BQ697" s="113"/>
      <c r="BR697" s="113"/>
      <c r="BS697" s="113"/>
      <c r="BT697" s="113"/>
      <c r="BU697" s="113"/>
      <c r="BV697" s="113"/>
      <c r="BW697" s="113"/>
      <c r="BX697" s="113"/>
      <c r="BY697" s="113"/>
      <c r="BZ697" s="113"/>
      <c r="CA697" s="113"/>
      <c r="CB697" s="113"/>
      <c r="CC697" s="113"/>
      <c r="CD697" s="113"/>
      <c r="CE697" s="113"/>
      <c r="CF697" s="113"/>
      <c r="CG697" s="113"/>
      <c r="CH697" s="113"/>
      <c r="CI697" s="113"/>
      <c r="CJ697" s="113"/>
      <c r="CK697" s="113"/>
      <c r="CL697" s="113"/>
      <c r="CM697" s="113"/>
      <c r="CN697" s="113"/>
      <c r="CO697" s="113"/>
      <c r="CP697" s="113"/>
      <c r="CQ697" s="113"/>
      <c r="CR697" s="113"/>
      <c r="CS697" s="113"/>
      <c r="CT697" s="113"/>
      <c r="CU697" s="113"/>
      <c r="CV697" s="113"/>
      <c r="CW697" s="113"/>
      <c r="CX697" s="113"/>
      <c r="CY697" s="113"/>
    </row>
    <row r="698" spans="24:103" s="64" customFormat="1" ht="14" x14ac:dyDescent="0.15">
      <c r="X698" s="63"/>
      <c r="Y698" s="112"/>
      <c r="Z698" s="112"/>
      <c r="AA698" s="112"/>
      <c r="AB698" s="112"/>
      <c r="AC698" s="112"/>
      <c r="AD698" s="112"/>
      <c r="AE698" s="112"/>
      <c r="AF698" s="112"/>
      <c r="AG698" s="112"/>
      <c r="AH698" s="112"/>
      <c r="AI698" s="112"/>
      <c r="AJ698" s="112"/>
      <c r="AK698" s="112"/>
      <c r="AL698" s="113"/>
      <c r="AM698" s="113"/>
      <c r="AN698" s="113"/>
      <c r="AO698" s="113"/>
      <c r="AP698" s="113"/>
      <c r="AQ698" s="113"/>
      <c r="AR698" s="113"/>
      <c r="AS698" s="113"/>
      <c r="AT698" s="113"/>
      <c r="AU698" s="113"/>
      <c r="AV698" s="113"/>
      <c r="AW698" s="113"/>
      <c r="AX698" s="113"/>
      <c r="AY698" s="113"/>
      <c r="AZ698" s="113"/>
      <c r="BA698" s="113"/>
      <c r="BB698" s="113"/>
      <c r="BC698" s="113"/>
      <c r="BD698" s="113"/>
      <c r="BE698" s="113"/>
      <c r="BF698" s="113"/>
      <c r="BG698" s="113"/>
      <c r="BH698" s="113"/>
      <c r="BI698" s="113"/>
      <c r="BJ698" s="113"/>
      <c r="BK698" s="113"/>
      <c r="BL698" s="113"/>
      <c r="BM698" s="113"/>
      <c r="BN698" s="113"/>
      <c r="BO698" s="113"/>
      <c r="BP698" s="113"/>
      <c r="BQ698" s="113"/>
      <c r="BR698" s="113"/>
      <c r="BS698" s="113"/>
      <c r="BT698" s="113"/>
      <c r="BU698" s="113"/>
      <c r="BV698" s="113"/>
      <c r="BW698" s="113"/>
      <c r="BX698" s="113"/>
      <c r="BY698" s="113"/>
      <c r="BZ698" s="113"/>
      <c r="CA698" s="113"/>
      <c r="CB698" s="113"/>
      <c r="CC698" s="113"/>
      <c r="CD698" s="113"/>
      <c r="CE698" s="113"/>
      <c r="CF698" s="113"/>
      <c r="CG698" s="113"/>
      <c r="CH698" s="113"/>
      <c r="CI698" s="113"/>
      <c r="CJ698" s="113"/>
      <c r="CK698" s="113"/>
      <c r="CL698" s="113"/>
      <c r="CM698" s="113"/>
      <c r="CN698" s="113"/>
      <c r="CO698" s="113"/>
      <c r="CP698" s="113"/>
      <c r="CQ698" s="113"/>
      <c r="CR698" s="113"/>
      <c r="CS698" s="113"/>
      <c r="CT698" s="113"/>
      <c r="CU698" s="113"/>
      <c r="CV698" s="113"/>
      <c r="CW698" s="113"/>
      <c r="CX698" s="113"/>
      <c r="CY698" s="113"/>
    </row>
    <row r="699" spans="24:103" s="64" customFormat="1" ht="14" x14ac:dyDescent="0.15">
      <c r="X699" s="63"/>
      <c r="Y699" s="112"/>
      <c r="Z699" s="112"/>
      <c r="AA699" s="112"/>
      <c r="AB699" s="112"/>
      <c r="AC699" s="112"/>
      <c r="AD699" s="112"/>
      <c r="AE699" s="112"/>
      <c r="AF699" s="112"/>
      <c r="AG699" s="112"/>
      <c r="AH699" s="112"/>
      <c r="AI699" s="112"/>
      <c r="AJ699" s="112"/>
      <c r="AK699" s="112"/>
      <c r="AL699" s="113"/>
      <c r="AM699" s="113"/>
      <c r="AN699" s="113"/>
      <c r="AO699" s="113"/>
      <c r="AP699" s="113"/>
      <c r="AQ699" s="113"/>
      <c r="AR699" s="113"/>
      <c r="AS699" s="113"/>
      <c r="AT699" s="113"/>
      <c r="AU699" s="113"/>
      <c r="AV699" s="113"/>
      <c r="AW699" s="113"/>
      <c r="AX699" s="113"/>
      <c r="AY699" s="113"/>
      <c r="AZ699" s="113"/>
      <c r="BA699" s="113"/>
      <c r="BB699" s="113"/>
      <c r="BC699" s="113"/>
      <c r="BD699" s="113"/>
      <c r="BE699" s="113"/>
      <c r="BF699" s="113"/>
      <c r="BG699" s="113"/>
      <c r="BH699" s="113"/>
      <c r="BI699" s="113"/>
      <c r="BJ699" s="113"/>
      <c r="BK699" s="113"/>
      <c r="BL699" s="113"/>
      <c r="BM699" s="113"/>
      <c r="BN699" s="113"/>
      <c r="BO699" s="113"/>
      <c r="BP699" s="113"/>
      <c r="BQ699" s="113"/>
      <c r="BR699" s="113"/>
      <c r="BS699" s="113"/>
      <c r="BT699" s="113"/>
      <c r="BU699" s="113"/>
      <c r="BV699" s="113"/>
      <c r="BW699" s="113"/>
      <c r="BX699" s="113"/>
      <c r="BY699" s="113"/>
      <c r="BZ699" s="113"/>
      <c r="CA699" s="113"/>
      <c r="CB699" s="113"/>
      <c r="CC699" s="113"/>
      <c r="CD699" s="113"/>
      <c r="CE699" s="113"/>
      <c r="CF699" s="113"/>
      <c r="CG699" s="113"/>
      <c r="CH699" s="113"/>
      <c r="CI699" s="113"/>
      <c r="CJ699" s="113"/>
      <c r="CK699" s="113"/>
      <c r="CL699" s="113"/>
      <c r="CM699" s="113"/>
      <c r="CN699" s="113"/>
      <c r="CO699" s="113"/>
      <c r="CP699" s="113"/>
      <c r="CQ699" s="113"/>
      <c r="CR699" s="113"/>
      <c r="CS699" s="113"/>
      <c r="CT699" s="113"/>
      <c r="CU699" s="113"/>
      <c r="CV699" s="113"/>
      <c r="CW699" s="113"/>
      <c r="CX699" s="113"/>
      <c r="CY699" s="113"/>
    </row>
    <row r="700" spans="24:103" s="64" customFormat="1" ht="14" x14ac:dyDescent="0.15">
      <c r="X700" s="63"/>
      <c r="Y700" s="112"/>
      <c r="Z700" s="112"/>
      <c r="AA700" s="112"/>
      <c r="AB700" s="112"/>
      <c r="AC700" s="112"/>
      <c r="AD700" s="112"/>
      <c r="AE700" s="112"/>
      <c r="AF700" s="112"/>
      <c r="AG700" s="112"/>
      <c r="AH700" s="112"/>
      <c r="AI700" s="112"/>
      <c r="AJ700" s="112"/>
      <c r="AK700" s="112"/>
      <c r="AL700" s="113"/>
      <c r="AM700" s="113"/>
      <c r="AN700" s="113"/>
      <c r="AO700" s="113"/>
      <c r="AP700" s="113"/>
      <c r="AQ700" s="113"/>
      <c r="AR700" s="113"/>
      <c r="AS700" s="113"/>
      <c r="AT700" s="113"/>
      <c r="AU700" s="113"/>
      <c r="AV700" s="113"/>
      <c r="AW700" s="113"/>
      <c r="AX700" s="113"/>
      <c r="AY700" s="113"/>
      <c r="AZ700" s="113"/>
      <c r="BA700" s="113"/>
      <c r="BB700" s="113"/>
      <c r="BC700" s="113"/>
      <c r="BD700" s="113"/>
      <c r="BE700" s="113"/>
      <c r="BF700" s="113"/>
      <c r="BG700" s="113"/>
      <c r="BH700" s="113"/>
      <c r="BI700" s="113"/>
      <c r="BJ700" s="113"/>
      <c r="BK700" s="113"/>
      <c r="BL700" s="113"/>
      <c r="BM700" s="113"/>
      <c r="BN700" s="113"/>
      <c r="BO700" s="113"/>
      <c r="BP700" s="113"/>
      <c r="BQ700" s="113"/>
      <c r="BR700" s="113"/>
      <c r="BS700" s="113"/>
      <c r="BT700" s="113"/>
      <c r="BU700" s="113"/>
      <c r="BV700" s="113"/>
      <c r="BW700" s="113"/>
      <c r="BX700" s="113"/>
      <c r="BY700" s="113"/>
      <c r="BZ700" s="113"/>
      <c r="CA700" s="113"/>
      <c r="CB700" s="113"/>
      <c r="CC700" s="113"/>
      <c r="CD700" s="113"/>
      <c r="CE700" s="113"/>
      <c r="CF700" s="113"/>
      <c r="CG700" s="113"/>
      <c r="CH700" s="113"/>
      <c r="CI700" s="113"/>
      <c r="CJ700" s="113"/>
      <c r="CK700" s="113"/>
      <c r="CL700" s="113"/>
      <c r="CM700" s="113"/>
      <c r="CN700" s="113"/>
      <c r="CO700" s="113"/>
      <c r="CP700" s="113"/>
      <c r="CQ700" s="113"/>
      <c r="CR700" s="113"/>
      <c r="CS700" s="113"/>
      <c r="CT700" s="113"/>
      <c r="CU700" s="113"/>
      <c r="CV700" s="113"/>
      <c r="CW700" s="113"/>
      <c r="CX700" s="113"/>
      <c r="CY700" s="113"/>
    </row>
    <row r="701" spans="24:103" s="64" customFormat="1" ht="14" x14ac:dyDescent="0.15">
      <c r="X701" s="63"/>
      <c r="Y701" s="112"/>
      <c r="Z701" s="112"/>
      <c r="AA701" s="112"/>
      <c r="AB701" s="112"/>
      <c r="AC701" s="112"/>
      <c r="AD701" s="112"/>
      <c r="AE701" s="112"/>
      <c r="AF701" s="112"/>
      <c r="AG701" s="112"/>
      <c r="AH701" s="112"/>
      <c r="AI701" s="112"/>
      <c r="AJ701" s="112"/>
      <c r="AK701" s="112"/>
      <c r="AL701" s="113"/>
      <c r="AM701" s="113"/>
      <c r="AN701" s="113"/>
      <c r="AO701" s="113"/>
      <c r="AP701" s="113"/>
      <c r="AQ701" s="113"/>
      <c r="AR701" s="113"/>
      <c r="AS701" s="113"/>
      <c r="AT701" s="113"/>
      <c r="AU701" s="113"/>
      <c r="AV701" s="113"/>
      <c r="AW701" s="113"/>
      <c r="AX701" s="113"/>
      <c r="AY701" s="113"/>
      <c r="AZ701" s="113"/>
      <c r="BA701" s="113"/>
      <c r="BB701" s="113"/>
      <c r="BC701" s="113"/>
      <c r="BD701" s="113"/>
      <c r="BE701" s="113"/>
      <c r="BF701" s="113"/>
      <c r="BG701" s="113"/>
      <c r="BH701" s="113"/>
      <c r="BI701" s="113"/>
      <c r="BJ701" s="113"/>
      <c r="BK701" s="113"/>
      <c r="BL701" s="113"/>
      <c r="BM701" s="113"/>
      <c r="BN701" s="113"/>
      <c r="BO701" s="113"/>
      <c r="BP701" s="113"/>
      <c r="BQ701" s="113"/>
      <c r="BR701" s="113"/>
      <c r="BS701" s="113"/>
      <c r="BT701" s="113"/>
      <c r="BU701" s="113"/>
      <c r="BV701" s="113"/>
      <c r="BW701" s="113"/>
      <c r="BX701" s="113"/>
      <c r="BY701" s="113"/>
      <c r="BZ701" s="113"/>
      <c r="CA701" s="113"/>
      <c r="CB701" s="113"/>
      <c r="CC701" s="113"/>
      <c r="CD701" s="113"/>
      <c r="CE701" s="113"/>
      <c r="CF701" s="113"/>
      <c r="CG701" s="113"/>
      <c r="CH701" s="113"/>
      <c r="CI701" s="113"/>
      <c r="CJ701" s="113"/>
      <c r="CK701" s="113"/>
      <c r="CL701" s="113"/>
      <c r="CM701" s="113"/>
      <c r="CN701" s="113"/>
      <c r="CO701" s="113"/>
      <c r="CP701" s="113"/>
      <c r="CQ701" s="113"/>
      <c r="CR701" s="113"/>
      <c r="CS701" s="113"/>
      <c r="CT701" s="113"/>
      <c r="CU701" s="113"/>
      <c r="CV701" s="113"/>
      <c r="CW701" s="113"/>
      <c r="CX701" s="113"/>
      <c r="CY701" s="113"/>
    </row>
    <row r="702" spans="24:103" s="64" customFormat="1" ht="14" x14ac:dyDescent="0.15">
      <c r="X702" s="63"/>
      <c r="Y702" s="112"/>
      <c r="Z702" s="112"/>
      <c r="AA702" s="112"/>
      <c r="AB702" s="112"/>
      <c r="AC702" s="112"/>
      <c r="AD702" s="112"/>
      <c r="AE702" s="112"/>
      <c r="AF702" s="112"/>
      <c r="AG702" s="112"/>
      <c r="AH702" s="112"/>
      <c r="AI702" s="112"/>
      <c r="AJ702" s="112"/>
      <c r="AK702" s="112"/>
      <c r="AL702" s="113"/>
      <c r="AM702" s="113"/>
      <c r="AN702" s="113"/>
      <c r="AO702" s="113"/>
      <c r="AP702" s="113"/>
      <c r="AQ702" s="113"/>
      <c r="AR702" s="113"/>
      <c r="AS702" s="113"/>
      <c r="AT702" s="113"/>
      <c r="AU702" s="113"/>
      <c r="AV702" s="113"/>
      <c r="AW702" s="113"/>
      <c r="AX702" s="113"/>
      <c r="AY702" s="113"/>
      <c r="AZ702" s="113"/>
      <c r="BA702" s="113"/>
      <c r="BB702" s="113"/>
      <c r="BC702" s="113"/>
      <c r="BD702" s="113"/>
      <c r="BE702" s="113"/>
      <c r="BF702" s="113"/>
      <c r="BG702" s="113"/>
      <c r="BH702" s="113"/>
      <c r="BI702" s="113"/>
      <c r="BJ702" s="113"/>
      <c r="BK702" s="113"/>
      <c r="BL702" s="113"/>
      <c r="BM702" s="113"/>
      <c r="BN702" s="113"/>
      <c r="BO702" s="113"/>
      <c r="BP702" s="113"/>
      <c r="BQ702" s="113"/>
      <c r="BR702" s="113"/>
      <c r="BS702" s="113"/>
      <c r="BT702" s="113"/>
      <c r="BU702" s="113"/>
      <c r="BV702" s="113"/>
      <c r="BW702" s="113"/>
      <c r="BX702" s="113"/>
      <c r="BY702" s="113"/>
      <c r="BZ702" s="113"/>
      <c r="CA702" s="113"/>
      <c r="CB702" s="113"/>
      <c r="CC702" s="113"/>
      <c r="CD702" s="113"/>
      <c r="CE702" s="113"/>
      <c r="CF702" s="113"/>
      <c r="CG702" s="113"/>
      <c r="CH702" s="113"/>
      <c r="CI702" s="113"/>
      <c r="CJ702" s="113"/>
      <c r="CK702" s="113"/>
      <c r="CL702" s="113"/>
      <c r="CM702" s="113"/>
      <c r="CN702" s="113"/>
      <c r="CO702" s="113"/>
      <c r="CP702" s="113"/>
      <c r="CQ702" s="113"/>
      <c r="CR702" s="113"/>
      <c r="CS702" s="113"/>
      <c r="CT702" s="113"/>
      <c r="CU702" s="113"/>
      <c r="CV702" s="113"/>
      <c r="CW702" s="113"/>
      <c r="CX702" s="113"/>
      <c r="CY702" s="113"/>
    </row>
    <row r="703" spans="24:103" s="64" customFormat="1" ht="14" x14ac:dyDescent="0.15">
      <c r="X703" s="63"/>
      <c r="Y703" s="112"/>
      <c r="Z703" s="112"/>
      <c r="AA703" s="112"/>
      <c r="AB703" s="112"/>
      <c r="AC703" s="112"/>
      <c r="AD703" s="112"/>
      <c r="AE703" s="112"/>
      <c r="AF703" s="112"/>
      <c r="AG703" s="112"/>
      <c r="AH703" s="112"/>
      <c r="AI703" s="112"/>
      <c r="AJ703" s="112"/>
      <c r="AK703" s="112"/>
      <c r="AL703" s="113"/>
      <c r="AM703" s="113"/>
      <c r="AN703" s="113"/>
      <c r="AO703" s="113"/>
      <c r="AP703" s="113"/>
      <c r="AQ703" s="113"/>
      <c r="AR703" s="113"/>
      <c r="AS703" s="113"/>
      <c r="AT703" s="113"/>
      <c r="AU703" s="113"/>
      <c r="AV703" s="113"/>
      <c r="AW703" s="113"/>
      <c r="AX703" s="113"/>
      <c r="AY703" s="113"/>
      <c r="AZ703" s="113"/>
      <c r="BA703" s="113"/>
      <c r="BB703" s="113"/>
      <c r="BC703" s="113"/>
      <c r="BD703" s="113"/>
      <c r="BE703" s="113"/>
      <c r="BF703" s="113"/>
      <c r="BG703" s="113"/>
      <c r="BH703" s="113"/>
      <c r="BI703" s="113"/>
      <c r="BJ703" s="113"/>
      <c r="BK703" s="113"/>
      <c r="BL703" s="113"/>
      <c r="BM703" s="113"/>
      <c r="BN703" s="113"/>
      <c r="BO703" s="113"/>
      <c r="BP703" s="113"/>
      <c r="BQ703" s="113"/>
      <c r="BR703" s="113"/>
      <c r="BS703" s="113"/>
      <c r="BT703" s="113"/>
      <c r="BU703" s="113"/>
      <c r="BV703" s="113"/>
      <c r="BW703" s="113"/>
      <c r="BX703" s="113"/>
      <c r="BY703" s="113"/>
      <c r="BZ703" s="113"/>
      <c r="CA703" s="113"/>
      <c r="CB703" s="113"/>
      <c r="CC703" s="113"/>
      <c r="CD703" s="113"/>
      <c r="CE703" s="113"/>
      <c r="CF703" s="113"/>
      <c r="CG703" s="113"/>
      <c r="CH703" s="113"/>
      <c r="CI703" s="113"/>
      <c r="CJ703" s="113"/>
      <c r="CK703" s="113"/>
      <c r="CL703" s="113"/>
      <c r="CM703" s="113"/>
      <c r="CN703" s="113"/>
      <c r="CO703" s="113"/>
      <c r="CP703" s="113"/>
      <c r="CQ703" s="113"/>
      <c r="CR703" s="113"/>
      <c r="CS703" s="113"/>
      <c r="CT703" s="113"/>
      <c r="CU703" s="113"/>
      <c r="CV703" s="113"/>
      <c r="CW703" s="113"/>
      <c r="CX703" s="113"/>
      <c r="CY703" s="113"/>
    </row>
    <row r="704" spans="24:103" s="64" customFormat="1" ht="14" x14ac:dyDescent="0.15">
      <c r="X704" s="63"/>
      <c r="Y704" s="112"/>
      <c r="Z704" s="112"/>
      <c r="AA704" s="112"/>
      <c r="AB704" s="112"/>
      <c r="AC704" s="112"/>
      <c r="AD704" s="112"/>
      <c r="AE704" s="112"/>
      <c r="AF704" s="112"/>
      <c r="AG704" s="112"/>
      <c r="AH704" s="112"/>
      <c r="AI704" s="112"/>
      <c r="AJ704" s="112"/>
      <c r="AK704" s="112"/>
      <c r="AL704" s="113"/>
      <c r="AM704" s="113"/>
      <c r="AN704" s="113"/>
      <c r="AO704" s="113"/>
      <c r="AP704" s="113"/>
      <c r="AQ704" s="113"/>
      <c r="AR704" s="113"/>
      <c r="AS704" s="113"/>
      <c r="AT704" s="113"/>
      <c r="AU704" s="113"/>
      <c r="AV704" s="113"/>
      <c r="AW704" s="113"/>
      <c r="AX704" s="113"/>
      <c r="AY704" s="113"/>
      <c r="AZ704" s="113"/>
      <c r="BA704" s="113"/>
      <c r="BB704" s="113"/>
      <c r="BC704" s="113"/>
      <c r="BD704" s="113"/>
      <c r="BE704" s="113"/>
      <c r="BF704" s="113"/>
      <c r="BG704" s="113"/>
      <c r="BH704" s="113"/>
      <c r="BI704" s="113"/>
      <c r="BJ704" s="113"/>
      <c r="BK704" s="113"/>
      <c r="BL704" s="113"/>
      <c r="BM704" s="113"/>
      <c r="BN704" s="113"/>
      <c r="BO704" s="113"/>
      <c r="BP704" s="113"/>
      <c r="BQ704" s="113"/>
      <c r="BR704" s="113"/>
      <c r="BS704" s="113"/>
      <c r="BT704" s="113"/>
      <c r="BU704" s="113"/>
      <c r="BV704" s="113"/>
      <c r="BW704" s="113"/>
      <c r="BX704" s="113"/>
      <c r="BY704" s="113"/>
      <c r="BZ704" s="113"/>
      <c r="CA704" s="113"/>
      <c r="CB704" s="113"/>
      <c r="CC704" s="113"/>
      <c r="CD704" s="113"/>
      <c r="CE704" s="113"/>
      <c r="CF704" s="113"/>
      <c r="CG704" s="113"/>
      <c r="CH704" s="113"/>
      <c r="CI704" s="113"/>
      <c r="CJ704" s="113"/>
      <c r="CK704" s="113"/>
      <c r="CL704" s="113"/>
      <c r="CM704" s="113"/>
      <c r="CN704" s="113"/>
      <c r="CO704" s="113"/>
      <c r="CP704" s="113"/>
      <c r="CQ704" s="113"/>
      <c r="CR704" s="113"/>
      <c r="CS704" s="113"/>
      <c r="CT704" s="113"/>
      <c r="CU704" s="113"/>
      <c r="CV704" s="113"/>
      <c r="CW704" s="113"/>
      <c r="CX704" s="113"/>
      <c r="CY704" s="113"/>
    </row>
    <row r="705" spans="24:103" s="64" customFormat="1" ht="14" x14ac:dyDescent="0.15">
      <c r="X705" s="63"/>
      <c r="Y705" s="112"/>
      <c r="Z705" s="112"/>
      <c r="AA705" s="112"/>
      <c r="AB705" s="112"/>
      <c r="AC705" s="112"/>
      <c r="AD705" s="112"/>
      <c r="AE705" s="112"/>
      <c r="AF705" s="112"/>
      <c r="AG705" s="112"/>
      <c r="AH705" s="112"/>
      <c r="AI705" s="112"/>
      <c r="AJ705" s="112"/>
      <c r="AK705" s="112"/>
      <c r="AL705" s="113"/>
      <c r="AM705" s="113"/>
      <c r="AN705" s="113"/>
      <c r="AO705" s="113"/>
      <c r="AP705" s="113"/>
      <c r="AQ705" s="113"/>
      <c r="AR705" s="113"/>
      <c r="AS705" s="113"/>
      <c r="AT705" s="113"/>
      <c r="AU705" s="113"/>
      <c r="AV705" s="113"/>
      <c r="AW705" s="113"/>
      <c r="AX705" s="113"/>
      <c r="AY705" s="113"/>
      <c r="AZ705" s="113"/>
      <c r="BA705" s="113"/>
      <c r="BB705" s="113"/>
      <c r="BC705" s="113"/>
      <c r="BD705" s="113"/>
      <c r="BE705" s="113"/>
      <c r="BF705" s="113"/>
      <c r="BG705" s="113"/>
      <c r="BH705" s="113"/>
      <c r="BI705" s="113"/>
      <c r="BJ705" s="113"/>
      <c r="BK705" s="113"/>
      <c r="BL705" s="113"/>
      <c r="BM705" s="113"/>
      <c r="BN705" s="113"/>
      <c r="BO705" s="113"/>
      <c r="BP705" s="113"/>
      <c r="BQ705" s="113"/>
      <c r="BR705" s="113"/>
      <c r="BS705" s="113"/>
      <c r="BT705" s="113"/>
      <c r="BU705" s="113"/>
      <c r="BV705" s="113"/>
      <c r="BW705" s="113"/>
      <c r="BX705" s="113"/>
      <c r="BY705" s="113"/>
      <c r="BZ705" s="113"/>
      <c r="CA705" s="113"/>
      <c r="CB705" s="113"/>
      <c r="CC705" s="113"/>
      <c r="CD705" s="113"/>
      <c r="CE705" s="113"/>
      <c r="CF705" s="113"/>
      <c r="CG705" s="113"/>
      <c r="CH705" s="113"/>
      <c r="CI705" s="113"/>
      <c r="CJ705" s="113"/>
      <c r="CK705" s="113"/>
      <c r="CL705" s="113"/>
      <c r="CM705" s="113"/>
      <c r="CN705" s="113"/>
      <c r="CO705" s="113"/>
      <c r="CP705" s="113"/>
      <c r="CQ705" s="113"/>
      <c r="CR705" s="113"/>
      <c r="CS705" s="113"/>
      <c r="CT705" s="113"/>
      <c r="CU705" s="113"/>
      <c r="CV705" s="113"/>
      <c r="CW705" s="113"/>
      <c r="CX705" s="113"/>
      <c r="CY705" s="113"/>
    </row>
    <row r="706" spans="24:103" s="64" customFormat="1" ht="14" x14ac:dyDescent="0.15">
      <c r="X706" s="63"/>
      <c r="Y706" s="112"/>
      <c r="Z706" s="112"/>
      <c r="AA706" s="112"/>
      <c r="AB706" s="112"/>
      <c r="AC706" s="112"/>
      <c r="AD706" s="112"/>
      <c r="AE706" s="112"/>
      <c r="AF706" s="112"/>
      <c r="AG706" s="112"/>
      <c r="AH706" s="112"/>
      <c r="AI706" s="112"/>
      <c r="AJ706" s="112"/>
      <c r="AK706" s="112"/>
      <c r="AL706" s="113"/>
      <c r="AM706" s="113"/>
      <c r="AN706" s="113"/>
      <c r="AO706" s="113"/>
      <c r="AP706" s="113"/>
      <c r="AQ706" s="113"/>
      <c r="AR706" s="113"/>
      <c r="AS706" s="113"/>
      <c r="AT706" s="113"/>
      <c r="AU706" s="113"/>
      <c r="AV706" s="113"/>
      <c r="AW706" s="113"/>
      <c r="AX706" s="113"/>
      <c r="AY706" s="113"/>
      <c r="AZ706" s="113"/>
      <c r="BA706" s="113"/>
      <c r="BB706" s="113"/>
      <c r="BC706" s="113"/>
      <c r="BD706" s="113"/>
      <c r="BE706" s="113"/>
      <c r="BF706" s="113"/>
      <c r="BG706" s="113"/>
      <c r="BH706" s="113"/>
      <c r="BI706" s="113"/>
      <c r="BJ706" s="113"/>
      <c r="BK706" s="113"/>
      <c r="BL706" s="113"/>
      <c r="BM706" s="113"/>
      <c r="BN706" s="113"/>
      <c r="BO706" s="113"/>
      <c r="BP706" s="113"/>
      <c r="BQ706" s="113"/>
      <c r="BR706" s="113"/>
      <c r="BS706" s="113"/>
      <c r="BT706" s="113"/>
      <c r="BU706" s="113"/>
      <c r="BV706" s="113"/>
      <c r="BW706" s="113"/>
      <c r="BX706" s="113"/>
      <c r="BY706" s="113"/>
      <c r="BZ706" s="113"/>
      <c r="CA706" s="113"/>
      <c r="CB706" s="113"/>
      <c r="CC706" s="113"/>
      <c r="CD706" s="113"/>
      <c r="CE706" s="113"/>
      <c r="CF706" s="113"/>
      <c r="CG706" s="113"/>
      <c r="CH706" s="113"/>
      <c r="CI706" s="113"/>
      <c r="CJ706" s="113"/>
      <c r="CK706" s="113"/>
      <c r="CL706" s="113"/>
      <c r="CM706" s="113"/>
      <c r="CN706" s="113"/>
      <c r="CO706" s="113"/>
      <c r="CP706" s="113"/>
      <c r="CQ706" s="113"/>
      <c r="CR706" s="113"/>
      <c r="CS706" s="113"/>
      <c r="CT706" s="113"/>
      <c r="CU706" s="113"/>
      <c r="CV706" s="113"/>
      <c r="CW706" s="113"/>
      <c r="CX706" s="113"/>
      <c r="CY706" s="113"/>
    </row>
    <row r="707" spans="24:103" s="64" customFormat="1" ht="14" x14ac:dyDescent="0.15">
      <c r="X707" s="63"/>
      <c r="Y707" s="112"/>
      <c r="Z707" s="112"/>
      <c r="AA707" s="112"/>
      <c r="AB707" s="112"/>
      <c r="AC707" s="112"/>
      <c r="AD707" s="112"/>
      <c r="AE707" s="112"/>
      <c r="AF707" s="112"/>
      <c r="AG707" s="112"/>
      <c r="AH707" s="112"/>
      <c r="AI707" s="112"/>
      <c r="AJ707" s="112"/>
      <c r="AK707" s="112"/>
      <c r="AL707" s="113"/>
      <c r="AM707" s="113"/>
      <c r="AN707" s="113"/>
      <c r="AO707" s="113"/>
      <c r="AP707" s="113"/>
      <c r="AQ707" s="113"/>
      <c r="AR707" s="113"/>
      <c r="AS707" s="113"/>
      <c r="AT707" s="113"/>
      <c r="AU707" s="113"/>
      <c r="AV707" s="113"/>
      <c r="AW707" s="113"/>
      <c r="AX707" s="113"/>
      <c r="AY707" s="113"/>
      <c r="AZ707" s="113"/>
      <c r="BA707" s="113"/>
      <c r="BB707" s="113"/>
      <c r="BC707" s="113"/>
      <c r="BD707" s="113"/>
      <c r="BE707" s="113"/>
      <c r="BF707" s="113"/>
      <c r="BG707" s="113"/>
      <c r="BH707" s="113"/>
      <c r="BI707" s="113"/>
      <c r="BJ707" s="113"/>
      <c r="BK707" s="113"/>
      <c r="BL707" s="113"/>
      <c r="BM707" s="113"/>
      <c r="BN707" s="113"/>
      <c r="BO707" s="113"/>
      <c r="BP707" s="113"/>
      <c r="BQ707" s="113"/>
      <c r="BR707" s="113"/>
      <c r="BS707" s="113"/>
      <c r="BT707" s="113"/>
      <c r="BU707" s="113"/>
      <c r="BV707" s="113"/>
      <c r="BW707" s="113"/>
      <c r="BX707" s="113"/>
      <c r="BY707" s="113"/>
      <c r="BZ707" s="113"/>
      <c r="CA707" s="113"/>
      <c r="CB707" s="113"/>
      <c r="CC707" s="113"/>
      <c r="CD707" s="113"/>
      <c r="CE707" s="113"/>
      <c r="CF707" s="113"/>
      <c r="CG707" s="113"/>
      <c r="CH707" s="113"/>
      <c r="CI707" s="113"/>
      <c r="CJ707" s="113"/>
      <c r="CK707" s="113"/>
      <c r="CL707" s="113"/>
      <c r="CM707" s="113"/>
      <c r="CN707" s="113"/>
      <c r="CO707" s="113"/>
      <c r="CP707" s="113"/>
      <c r="CQ707" s="113"/>
      <c r="CR707" s="113"/>
      <c r="CS707" s="113"/>
      <c r="CT707" s="113"/>
      <c r="CU707" s="113"/>
      <c r="CV707" s="113"/>
      <c r="CW707" s="113"/>
      <c r="CX707" s="113"/>
      <c r="CY707" s="113"/>
    </row>
    <row r="708" spans="24:103" s="64" customFormat="1" ht="14" x14ac:dyDescent="0.15">
      <c r="X708" s="63"/>
      <c r="Y708" s="112"/>
      <c r="Z708" s="112"/>
      <c r="AA708" s="112"/>
      <c r="AB708" s="112"/>
      <c r="AC708" s="112"/>
      <c r="AD708" s="112"/>
      <c r="AE708" s="112"/>
      <c r="AF708" s="112"/>
      <c r="AG708" s="112"/>
      <c r="AH708" s="112"/>
      <c r="AI708" s="112"/>
      <c r="AJ708" s="112"/>
      <c r="AK708" s="112"/>
      <c r="AL708" s="113"/>
      <c r="AM708" s="113"/>
      <c r="AN708" s="113"/>
      <c r="AO708" s="113"/>
      <c r="AP708" s="113"/>
      <c r="AQ708" s="113"/>
      <c r="AR708" s="113"/>
      <c r="AS708" s="113"/>
      <c r="AT708" s="113"/>
      <c r="AU708" s="113"/>
      <c r="AV708" s="113"/>
      <c r="AW708" s="113"/>
      <c r="AX708" s="113"/>
      <c r="AY708" s="113"/>
      <c r="AZ708" s="113"/>
      <c r="BA708" s="113"/>
      <c r="BB708" s="113"/>
      <c r="BC708" s="113"/>
      <c r="BD708" s="113"/>
      <c r="BE708" s="113"/>
      <c r="BF708" s="113"/>
      <c r="BG708" s="113"/>
      <c r="BH708" s="113"/>
      <c r="BI708" s="113"/>
      <c r="BJ708" s="113"/>
      <c r="BK708" s="113"/>
      <c r="BL708" s="113"/>
      <c r="BM708" s="113"/>
      <c r="BN708" s="113"/>
      <c r="BO708" s="113"/>
      <c r="BP708" s="113"/>
      <c r="BQ708" s="113"/>
      <c r="BR708" s="113"/>
      <c r="BS708" s="113"/>
      <c r="BT708" s="113"/>
      <c r="BU708" s="113"/>
      <c r="BV708" s="113"/>
      <c r="BW708" s="113"/>
      <c r="BX708" s="113"/>
      <c r="BY708" s="113"/>
      <c r="BZ708" s="113"/>
      <c r="CA708" s="113"/>
      <c r="CB708" s="113"/>
      <c r="CC708" s="113"/>
      <c r="CD708" s="113"/>
      <c r="CE708" s="113"/>
      <c r="CF708" s="113"/>
      <c r="CG708" s="113"/>
      <c r="CH708" s="113"/>
      <c r="CI708" s="113"/>
      <c r="CJ708" s="113"/>
      <c r="CK708" s="113"/>
      <c r="CL708" s="113"/>
      <c r="CM708" s="113"/>
      <c r="CN708" s="113"/>
      <c r="CO708" s="113"/>
      <c r="CP708" s="113"/>
      <c r="CQ708" s="113"/>
      <c r="CR708" s="113"/>
      <c r="CS708" s="113"/>
      <c r="CT708" s="113"/>
      <c r="CU708" s="113"/>
      <c r="CV708" s="113"/>
      <c r="CW708" s="113"/>
      <c r="CX708" s="113"/>
      <c r="CY708" s="113"/>
    </row>
    <row r="709" spans="24:103" s="64" customFormat="1" ht="14" x14ac:dyDescent="0.15">
      <c r="X709" s="63"/>
      <c r="Y709" s="112"/>
      <c r="Z709" s="112"/>
      <c r="AA709" s="112"/>
      <c r="AB709" s="112"/>
      <c r="AC709" s="112"/>
      <c r="AD709" s="112"/>
      <c r="AE709" s="112"/>
      <c r="AF709" s="112"/>
      <c r="AG709" s="112"/>
      <c r="AH709" s="112"/>
      <c r="AI709" s="112"/>
      <c r="AJ709" s="112"/>
      <c r="AK709" s="112"/>
      <c r="AL709" s="113"/>
      <c r="AM709" s="113"/>
      <c r="AN709" s="113"/>
      <c r="AO709" s="113"/>
      <c r="AP709" s="113"/>
      <c r="AQ709" s="113"/>
      <c r="AR709" s="113"/>
      <c r="AS709" s="113"/>
      <c r="AT709" s="113"/>
      <c r="AU709" s="113"/>
      <c r="AV709" s="113"/>
      <c r="AW709" s="113"/>
      <c r="AX709" s="113"/>
      <c r="AY709" s="113"/>
      <c r="AZ709" s="113"/>
      <c r="BA709" s="113"/>
      <c r="BB709" s="113"/>
      <c r="BC709" s="113"/>
      <c r="BD709" s="113"/>
      <c r="BE709" s="113"/>
      <c r="BF709" s="113"/>
      <c r="BG709" s="113"/>
      <c r="BH709" s="113"/>
      <c r="BI709" s="113"/>
      <c r="BJ709" s="113"/>
      <c r="BK709" s="113"/>
      <c r="BL709" s="113"/>
      <c r="BM709" s="113"/>
      <c r="BN709" s="113"/>
      <c r="BO709" s="113"/>
      <c r="BP709" s="113"/>
      <c r="BQ709" s="113"/>
      <c r="BR709" s="113"/>
      <c r="BS709" s="113"/>
      <c r="BT709" s="113"/>
      <c r="BU709" s="113"/>
      <c r="BV709" s="113"/>
      <c r="BW709" s="113"/>
      <c r="BX709" s="113"/>
      <c r="BY709" s="113"/>
      <c r="BZ709" s="113"/>
      <c r="CA709" s="113"/>
      <c r="CB709" s="113"/>
      <c r="CC709" s="113"/>
      <c r="CD709" s="113"/>
      <c r="CE709" s="113"/>
      <c r="CF709" s="113"/>
      <c r="CG709" s="113"/>
      <c r="CH709" s="113"/>
      <c r="CI709" s="113"/>
      <c r="CJ709" s="113"/>
      <c r="CK709" s="113"/>
      <c r="CL709" s="113"/>
      <c r="CM709" s="113"/>
      <c r="CN709" s="113"/>
      <c r="CO709" s="113"/>
      <c r="CP709" s="113"/>
      <c r="CQ709" s="113"/>
      <c r="CR709" s="113"/>
      <c r="CS709" s="113"/>
      <c r="CT709" s="113"/>
      <c r="CU709" s="113"/>
      <c r="CV709" s="113"/>
      <c r="CW709" s="113"/>
      <c r="CX709" s="113"/>
      <c r="CY709" s="113"/>
    </row>
    <row r="710" spans="24:103" s="64" customFormat="1" ht="14" x14ac:dyDescent="0.15">
      <c r="X710" s="63"/>
      <c r="Y710" s="112"/>
      <c r="Z710" s="112"/>
      <c r="AA710" s="112"/>
      <c r="AB710" s="112"/>
      <c r="AC710" s="112"/>
      <c r="AD710" s="112"/>
      <c r="AE710" s="112"/>
      <c r="AF710" s="112"/>
      <c r="AG710" s="112"/>
      <c r="AH710" s="112"/>
      <c r="AI710" s="112"/>
      <c r="AJ710" s="112"/>
      <c r="AK710" s="112"/>
      <c r="AL710" s="113"/>
      <c r="AM710" s="113"/>
      <c r="AN710" s="113"/>
      <c r="AO710" s="113"/>
      <c r="AP710" s="113"/>
      <c r="AQ710" s="113"/>
      <c r="AR710" s="113"/>
      <c r="AS710" s="113"/>
      <c r="AT710" s="113"/>
      <c r="AU710" s="113"/>
      <c r="AV710" s="113"/>
      <c r="AW710" s="113"/>
      <c r="AX710" s="113"/>
      <c r="AY710" s="113"/>
      <c r="AZ710" s="113"/>
      <c r="BA710" s="113"/>
      <c r="BB710" s="113"/>
      <c r="BC710" s="113"/>
      <c r="BD710" s="113"/>
      <c r="BE710" s="113"/>
      <c r="BF710" s="113"/>
      <c r="BG710" s="113"/>
      <c r="BH710" s="113"/>
      <c r="BI710" s="113"/>
      <c r="BJ710" s="113"/>
      <c r="BK710" s="113"/>
      <c r="BL710" s="113"/>
      <c r="BM710" s="113"/>
      <c r="BN710" s="113"/>
      <c r="BO710" s="113"/>
      <c r="BP710" s="113"/>
      <c r="BQ710" s="113"/>
      <c r="BR710" s="113"/>
      <c r="BS710" s="113"/>
      <c r="BT710" s="113"/>
      <c r="BU710" s="113"/>
      <c r="BV710" s="113"/>
      <c r="BW710" s="113"/>
      <c r="BX710" s="113"/>
      <c r="BY710" s="113"/>
      <c r="BZ710" s="113"/>
      <c r="CA710" s="113"/>
      <c r="CB710" s="113"/>
      <c r="CC710" s="113"/>
      <c r="CD710" s="113"/>
      <c r="CE710" s="113"/>
      <c r="CF710" s="113"/>
      <c r="CG710" s="113"/>
      <c r="CH710" s="113"/>
      <c r="CI710" s="113"/>
      <c r="CJ710" s="113"/>
      <c r="CK710" s="113"/>
      <c r="CL710" s="113"/>
      <c r="CM710" s="113"/>
      <c r="CN710" s="113"/>
      <c r="CO710" s="113"/>
      <c r="CP710" s="113"/>
      <c r="CQ710" s="113"/>
      <c r="CR710" s="113"/>
      <c r="CS710" s="113"/>
      <c r="CT710" s="113"/>
      <c r="CU710" s="113"/>
      <c r="CV710" s="113"/>
      <c r="CW710" s="113"/>
      <c r="CX710" s="113"/>
      <c r="CY710" s="113"/>
    </row>
    <row r="711" spans="24:103" s="64" customFormat="1" ht="14" x14ac:dyDescent="0.15">
      <c r="X711" s="63"/>
      <c r="Y711" s="112"/>
      <c r="Z711" s="112"/>
      <c r="AA711" s="112"/>
      <c r="AB711" s="112"/>
      <c r="AC711" s="112"/>
      <c r="AD711" s="112"/>
      <c r="AE711" s="112"/>
      <c r="AF711" s="112"/>
      <c r="AG711" s="112"/>
      <c r="AH711" s="112"/>
      <c r="AI711" s="112"/>
      <c r="AJ711" s="112"/>
      <c r="AK711" s="112"/>
      <c r="AL711" s="113"/>
      <c r="AM711" s="113"/>
      <c r="AN711" s="113"/>
      <c r="AO711" s="113"/>
      <c r="AP711" s="113"/>
      <c r="AQ711" s="113"/>
      <c r="AR711" s="113"/>
      <c r="AS711" s="113"/>
      <c r="AT711" s="113"/>
      <c r="AU711" s="113"/>
      <c r="AV711" s="113"/>
      <c r="AW711" s="113"/>
      <c r="AX711" s="113"/>
      <c r="AY711" s="113"/>
      <c r="AZ711" s="113"/>
      <c r="BA711" s="113"/>
      <c r="BB711" s="113"/>
      <c r="BC711" s="113"/>
      <c r="BD711" s="113"/>
      <c r="BE711" s="113"/>
      <c r="BF711" s="113"/>
      <c r="BG711" s="113"/>
      <c r="BH711" s="113"/>
      <c r="BI711" s="113"/>
      <c r="BJ711" s="113"/>
      <c r="BK711" s="113"/>
      <c r="BL711" s="113"/>
      <c r="BM711" s="113"/>
      <c r="BN711" s="113"/>
      <c r="BO711" s="113"/>
      <c r="BP711" s="113"/>
      <c r="BQ711" s="113"/>
      <c r="BR711" s="113"/>
      <c r="BS711" s="113"/>
      <c r="BT711" s="113"/>
      <c r="BU711" s="113"/>
      <c r="BV711" s="113"/>
      <c r="BW711" s="113"/>
      <c r="BX711" s="113"/>
      <c r="BY711" s="113"/>
      <c r="BZ711" s="113"/>
      <c r="CA711" s="113"/>
      <c r="CB711" s="113"/>
      <c r="CC711" s="113"/>
      <c r="CD711" s="113"/>
      <c r="CE711" s="113"/>
      <c r="CF711" s="113"/>
      <c r="CG711" s="113"/>
      <c r="CH711" s="113"/>
      <c r="CI711" s="113"/>
      <c r="CJ711" s="113"/>
      <c r="CK711" s="113"/>
      <c r="CL711" s="113"/>
      <c r="CM711" s="113"/>
      <c r="CN711" s="113"/>
      <c r="CO711" s="113"/>
      <c r="CP711" s="113"/>
      <c r="CQ711" s="113"/>
      <c r="CR711" s="113"/>
      <c r="CS711" s="113"/>
      <c r="CT711" s="113"/>
      <c r="CU711" s="113"/>
      <c r="CV711" s="113"/>
      <c r="CW711" s="113"/>
      <c r="CX711" s="113"/>
      <c r="CY711" s="113"/>
    </row>
    <row r="712" spans="24:103" s="64" customFormat="1" ht="14" x14ac:dyDescent="0.15">
      <c r="X712" s="63"/>
      <c r="Y712" s="112"/>
      <c r="Z712" s="112"/>
      <c r="AA712" s="112"/>
      <c r="AB712" s="112"/>
      <c r="AC712" s="112"/>
      <c r="AD712" s="112"/>
      <c r="AE712" s="112"/>
      <c r="AF712" s="112"/>
      <c r="AG712" s="112"/>
      <c r="AH712" s="112"/>
      <c r="AI712" s="112"/>
      <c r="AJ712" s="112"/>
      <c r="AK712" s="112"/>
      <c r="AL712" s="113"/>
      <c r="AM712" s="113"/>
      <c r="AN712" s="113"/>
      <c r="AO712" s="113"/>
      <c r="AP712" s="113"/>
      <c r="AQ712" s="113"/>
      <c r="AR712" s="113"/>
      <c r="AS712" s="113"/>
      <c r="AT712" s="113"/>
      <c r="AU712" s="113"/>
      <c r="AV712" s="113"/>
      <c r="AW712" s="113"/>
      <c r="AX712" s="113"/>
      <c r="AY712" s="113"/>
      <c r="AZ712" s="113"/>
      <c r="BA712" s="113"/>
      <c r="BB712" s="113"/>
      <c r="BC712" s="113"/>
      <c r="BD712" s="113"/>
      <c r="BE712" s="113"/>
      <c r="BF712" s="113"/>
      <c r="BG712" s="113"/>
      <c r="BH712" s="113"/>
      <c r="BI712" s="113"/>
      <c r="BJ712" s="113"/>
      <c r="BK712" s="113"/>
      <c r="BL712" s="113"/>
      <c r="BM712" s="113"/>
      <c r="BN712" s="113"/>
      <c r="BO712" s="113"/>
      <c r="BP712" s="113"/>
      <c r="BQ712" s="113"/>
      <c r="BR712" s="113"/>
      <c r="BS712" s="113"/>
      <c r="BT712" s="113"/>
      <c r="BU712" s="113"/>
      <c r="BV712" s="113"/>
      <c r="BW712" s="113"/>
      <c r="BX712" s="113"/>
      <c r="BY712" s="113"/>
      <c r="BZ712" s="113"/>
      <c r="CA712" s="113"/>
      <c r="CB712" s="113"/>
      <c r="CC712" s="113"/>
      <c r="CD712" s="113"/>
      <c r="CE712" s="113"/>
      <c r="CF712" s="113"/>
      <c r="CG712" s="113"/>
      <c r="CH712" s="113"/>
      <c r="CI712" s="113"/>
      <c r="CJ712" s="113"/>
      <c r="CK712" s="113"/>
      <c r="CL712" s="113"/>
      <c r="CM712" s="113"/>
      <c r="CN712" s="113"/>
      <c r="CO712" s="113"/>
      <c r="CP712" s="113"/>
      <c r="CQ712" s="113"/>
      <c r="CR712" s="113"/>
      <c r="CS712" s="113"/>
      <c r="CT712" s="113"/>
      <c r="CU712" s="113"/>
      <c r="CV712" s="113"/>
      <c r="CW712" s="113"/>
      <c r="CX712" s="113"/>
      <c r="CY712" s="113"/>
    </row>
    <row r="713" spans="24:103" s="64" customFormat="1" ht="14" x14ac:dyDescent="0.15">
      <c r="X713" s="63"/>
      <c r="Y713" s="112"/>
      <c r="Z713" s="112"/>
      <c r="AA713" s="112"/>
      <c r="AB713" s="112"/>
      <c r="AC713" s="112"/>
      <c r="AD713" s="112"/>
      <c r="AE713" s="112"/>
      <c r="AF713" s="112"/>
      <c r="AG713" s="112"/>
      <c r="AH713" s="112"/>
      <c r="AI713" s="112"/>
      <c r="AJ713" s="112"/>
      <c r="AK713" s="112"/>
      <c r="AL713" s="113"/>
      <c r="AM713" s="113"/>
      <c r="AN713" s="113"/>
      <c r="AO713" s="113"/>
      <c r="AP713" s="113"/>
      <c r="AQ713" s="113"/>
      <c r="AR713" s="113"/>
      <c r="AS713" s="113"/>
      <c r="AT713" s="113"/>
      <c r="AU713" s="113"/>
      <c r="AV713" s="113"/>
      <c r="AW713" s="113"/>
      <c r="AX713" s="113"/>
      <c r="AY713" s="113"/>
      <c r="AZ713" s="113"/>
      <c r="BA713" s="113"/>
      <c r="BB713" s="113"/>
      <c r="BC713" s="113"/>
      <c r="BD713" s="113"/>
      <c r="BE713" s="113"/>
      <c r="BF713" s="113"/>
      <c r="BG713" s="113"/>
      <c r="BH713" s="113"/>
      <c r="BI713" s="113"/>
      <c r="BJ713" s="113"/>
      <c r="BK713" s="113"/>
      <c r="BL713" s="113"/>
      <c r="BM713" s="113"/>
      <c r="BN713" s="113"/>
      <c r="BO713" s="113"/>
      <c r="BP713" s="113"/>
      <c r="BQ713" s="113"/>
      <c r="BR713" s="113"/>
      <c r="BS713" s="113"/>
      <c r="BT713" s="113"/>
      <c r="BU713" s="113"/>
      <c r="BV713" s="113"/>
      <c r="BW713" s="113"/>
      <c r="BX713" s="113"/>
      <c r="BY713" s="113"/>
      <c r="BZ713" s="113"/>
      <c r="CA713" s="113"/>
      <c r="CB713" s="113"/>
      <c r="CC713" s="113"/>
      <c r="CD713" s="113"/>
      <c r="CE713" s="113"/>
      <c r="CF713" s="113"/>
      <c r="CG713" s="113"/>
      <c r="CH713" s="113"/>
      <c r="CI713" s="113"/>
      <c r="CJ713" s="113"/>
      <c r="CK713" s="113"/>
      <c r="CL713" s="113"/>
      <c r="CM713" s="113"/>
      <c r="CN713" s="113"/>
      <c r="CO713" s="113"/>
      <c r="CP713" s="113"/>
      <c r="CQ713" s="113"/>
      <c r="CR713" s="113"/>
      <c r="CS713" s="113"/>
      <c r="CT713" s="113"/>
      <c r="CU713" s="113"/>
      <c r="CV713" s="113"/>
      <c r="CW713" s="113"/>
      <c r="CX713" s="113"/>
      <c r="CY713" s="113"/>
    </row>
    <row r="714" spans="24:103" s="64" customFormat="1" ht="14" x14ac:dyDescent="0.15">
      <c r="X714" s="63"/>
      <c r="Y714" s="112"/>
      <c r="Z714" s="112"/>
      <c r="AA714" s="112"/>
      <c r="AB714" s="112"/>
      <c r="AC714" s="112"/>
      <c r="AD714" s="112"/>
      <c r="AE714" s="112"/>
      <c r="AF714" s="112"/>
      <c r="AG714" s="112"/>
      <c r="AH714" s="112"/>
      <c r="AI714" s="112"/>
      <c r="AJ714" s="112"/>
      <c r="AK714" s="112"/>
      <c r="AL714" s="113"/>
      <c r="AM714" s="113"/>
      <c r="AN714" s="113"/>
      <c r="AO714" s="113"/>
      <c r="AP714" s="113"/>
      <c r="AQ714" s="113"/>
      <c r="AR714" s="113"/>
      <c r="AS714" s="113"/>
      <c r="AT714" s="113"/>
      <c r="AU714" s="113"/>
      <c r="AV714" s="113"/>
      <c r="AW714" s="113"/>
      <c r="AX714" s="113"/>
      <c r="AY714" s="113"/>
      <c r="AZ714" s="113"/>
      <c r="BA714" s="113"/>
      <c r="BB714" s="113"/>
      <c r="BC714" s="113"/>
      <c r="BD714" s="113"/>
      <c r="BE714" s="113"/>
      <c r="BF714" s="113"/>
      <c r="BG714" s="113"/>
      <c r="BH714" s="113"/>
      <c r="BI714" s="113"/>
      <c r="BJ714" s="113"/>
      <c r="BK714" s="113"/>
      <c r="BL714" s="113"/>
      <c r="BM714" s="113"/>
      <c r="BN714" s="113"/>
      <c r="BO714" s="113"/>
      <c r="BP714" s="113"/>
      <c r="BQ714" s="113"/>
      <c r="BR714" s="113"/>
      <c r="BS714" s="113"/>
      <c r="BT714" s="113"/>
      <c r="BU714" s="113"/>
      <c r="BV714" s="113"/>
      <c r="BW714" s="113"/>
      <c r="BX714" s="113"/>
      <c r="BY714" s="113"/>
      <c r="BZ714" s="113"/>
      <c r="CA714" s="113"/>
      <c r="CB714" s="113"/>
      <c r="CC714" s="113"/>
      <c r="CD714" s="113"/>
      <c r="CE714" s="113"/>
      <c r="CF714" s="113"/>
      <c r="CG714" s="113"/>
      <c r="CH714" s="113"/>
      <c r="CI714" s="113"/>
      <c r="CJ714" s="113"/>
      <c r="CK714" s="113"/>
      <c r="CL714" s="113"/>
      <c r="CM714" s="113"/>
      <c r="CN714" s="113"/>
      <c r="CO714" s="113"/>
      <c r="CP714" s="113"/>
      <c r="CQ714" s="113"/>
      <c r="CR714" s="113"/>
      <c r="CS714" s="113"/>
      <c r="CT714" s="113"/>
      <c r="CU714" s="113"/>
      <c r="CV714" s="113"/>
      <c r="CW714" s="113"/>
      <c r="CX714" s="113"/>
      <c r="CY714" s="113"/>
    </row>
    <row r="715" spans="24:103" s="64" customFormat="1" ht="14" x14ac:dyDescent="0.15">
      <c r="X715" s="63"/>
      <c r="Y715" s="112"/>
      <c r="Z715" s="112"/>
      <c r="AA715" s="112"/>
      <c r="AB715" s="112"/>
      <c r="AC715" s="112"/>
      <c r="AD715" s="112"/>
      <c r="AE715" s="112"/>
      <c r="AF715" s="112"/>
      <c r="AG715" s="112"/>
      <c r="AH715" s="112"/>
      <c r="AI715" s="112"/>
      <c r="AJ715" s="112"/>
      <c r="AK715" s="112"/>
      <c r="AL715" s="113"/>
      <c r="AM715" s="113"/>
      <c r="AN715" s="113"/>
      <c r="AO715" s="113"/>
      <c r="AP715" s="113"/>
      <c r="AQ715" s="113"/>
      <c r="AR715" s="113"/>
      <c r="AS715" s="113"/>
      <c r="AT715" s="113"/>
      <c r="AU715" s="113"/>
      <c r="AV715" s="113"/>
      <c r="AW715" s="113"/>
      <c r="AX715" s="113"/>
      <c r="AY715" s="113"/>
      <c r="AZ715" s="113"/>
      <c r="BA715" s="113"/>
      <c r="BB715" s="113"/>
      <c r="BC715" s="113"/>
      <c r="BD715" s="113"/>
      <c r="BE715" s="113"/>
      <c r="BF715" s="113"/>
      <c r="BG715" s="113"/>
      <c r="BH715" s="113"/>
      <c r="BI715" s="113"/>
      <c r="BJ715" s="113"/>
      <c r="BK715" s="113"/>
      <c r="BL715" s="113"/>
      <c r="BM715" s="113"/>
      <c r="BN715" s="113"/>
      <c r="BO715" s="113"/>
      <c r="BP715" s="113"/>
      <c r="BQ715" s="113"/>
      <c r="BR715" s="113"/>
      <c r="BS715" s="113"/>
      <c r="BT715" s="113"/>
      <c r="BU715" s="113"/>
      <c r="BV715" s="113"/>
      <c r="BW715" s="113"/>
      <c r="BX715" s="113"/>
      <c r="BY715" s="113"/>
      <c r="BZ715" s="113"/>
      <c r="CA715" s="113"/>
      <c r="CB715" s="113"/>
      <c r="CC715" s="113"/>
      <c r="CD715" s="113"/>
      <c r="CE715" s="113"/>
      <c r="CF715" s="113"/>
      <c r="CG715" s="113"/>
      <c r="CH715" s="113"/>
      <c r="CI715" s="113"/>
      <c r="CJ715" s="113"/>
      <c r="CK715" s="113"/>
      <c r="CL715" s="113"/>
      <c r="CM715" s="113"/>
      <c r="CN715" s="113"/>
      <c r="CO715" s="113"/>
      <c r="CP715" s="113"/>
      <c r="CQ715" s="113"/>
      <c r="CR715" s="113"/>
      <c r="CS715" s="113"/>
      <c r="CT715" s="113"/>
      <c r="CU715" s="113"/>
      <c r="CV715" s="113"/>
      <c r="CW715" s="113"/>
      <c r="CX715" s="113"/>
      <c r="CY715" s="113"/>
    </row>
    <row r="716" spans="24:103" s="64" customFormat="1" ht="14" x14ac:dyDescent="0.15">
      <c r="X716" s="63"/>
      <c r="Y716" s="112"/>
      <c r="Z716" s="112"/>
      <c r="AA716" s="112"/>
      <c r="AB716" s="112"/>
      <c r="AC716" s="112"/>
      <c r="AD716" s="112"/>
      <c r="AE716" s="112"/>
      <c r="AF716" s="112"/>
      <c r="AG716" s="112"/>
      <c r="AH716" s="112"/>
      <c r="AI716" s="112"/>
      <c r="AJ716" s="112"/>
      <c r="AK716" s="112"/>
      <c r="AL716" s="113"/>
      <c r="AM716" s="113"/>
      <c r="AN716" s="113"/>
      <c r="AO716" s="113"/>
      <c r="AP716" s="113"/>
      <c r="AQ716" s="113"/>
      <c r="AR716" s="113"/>
      <c r="AS716" s="113"/>
      <c r="AT716" s="113"/>
      <c r="AU716" s="113"/>
      <c r="AV716" s="113"/>
      <c r="AW716" s="113"/>
      <c r="AX716" s="113"/>
      <c r="AY716" s="113"/>
      <c r="AZ716" s="113"/>
      <c r="BA716" s="113"/>
      <c r="BB716" s="113"/>
      <c r="BC716" s="113"/>
      <c r="BD716" s="113"/>
      <c r="BE716" s="113"/>
      <c r="BF716" s="113"/>
      <c r="BG716" s="113"/>
      <c r="BH716" s="113"/>
      <c r="BI716" s="113"/>
      <c r="BJ716" s="113"/>
      <c r="BK716" s="113"/>
      <c r="BL716" s="113"/>
      <c r="BM716" s="113"/>
      <c r="BN716" s="113"/>
      <c r="BO716" s="113"/>
      <c r="BP716" s="113"/>
      <c r="BQ716" s="113"/>
      <c r="BR716" s="113"/>
      <c r="BS716" s="113"/>
      <c r="BT716" s="113"/>
      <c r="BU716" s="113"/>
      <c r="BV716" s="113"/>
      <c r="BW716" s="113"/>
      <c r="BX716" s="113"/>
      <c r="BY716" s="113"/>
      <c r="BZ716" s="113"/>
      <c r="CA716" s="113"/>
      <c r="CB716" s="113"/>
      <c r="CC716" s="113"/>
      <c r="CD716" s="113"/>
      <c r="CE716" s="113"/>
      <c r="CF716" s="113"/>
      <c r="CG716" s="113"/>
      <c r="CH716" s="113"/>
      <c r="CI716" s="113"/>
      <c r="CJ716" s="113"/>
      <c r="CK716" s="113"/>
      <c r="CL716" s="113"/>
      <c r="CM716" s="113"/>
      <c r="CN716" s="113"/>
      <c r="CO716" s="113"/>
      <c r="CP716" s="113"/>
      <c r="CQ716" s="113"/>
      <c r="CR716" s="113"/>
      <c r="CS716" s="113"/>
      <c r="CT716" s="113"/>
      <c r="CU716" s="113"/>
      <c r="CV716" s="113"/>
      <c r="CW716" s="113"/>
      <c r="CX716" s="113"/>
      <c r="CY716" s="113"/>
    </row>
    <row r="717" spans="24:103" s="64" customFormat="1" ht="14" x14ac:dyDescent="0.15">
      <c r="X717" s="63"/>
      <c r="Y717" s="112"/>
      <c r="Z717" s="112"/>
      <c r="AA717" s="112"/>
      <c r="AB717" s="112"/>
      <c r="AC717" s="112"/>
      <c r="AD717" s="112"/>
      <c r="AE717" s="112"/>
      <c r="AF717" s="112"/>
      <c r="AG717" s="112"/>
      <c r="AH717" s="112"/>
      <c r="AI717" s="112"/>
      <c r="AJ717" s="112"/>
      <c r="AK717" s="112"/>
      <c r="AL717" s="113"/>
      <c r="AM717" s="113"/>
      <c r="AN717" s="113"/>
      <c r="AO717" s="113"/>
      <c r="AP717" s="113"/>
      <c r="AQ717" s="113"/>
      <c r="AR717" s="113"/>
      <c r="AS717" s="113"/>
      <c r="AT717" s="113"/>
      <c r="AU717" s="113"/>
      <c r="AV717" s="113"/>
      <c r="AW717" s="113"/>
      <c r="AX717" s="113"/>
      <c r="AY717" s="113"/>
      <c r="AZ717" s="113"/>
      <c r="BA717" s="113"/>
      <c r="BB717" s="113"/>
      <c r="BC717" s="113"/>
      <c r="BD717" s="113"/>
      <c r="BE717" s="113"/>
      <c r="BF717" s="113"/>
      <c r="BG717" s="113"/>
      <c r="BH717" s="113"/>
      <c r="BI717" s="113"/>
      <c r="BJ717" s="113"/>
      <c r="BK717" s="113"/>
      <c r="BL717" s="113"/>
      <c r="BM717" s="113"/>
      <c r="BN717" s="113"/>
      <c r="BO717" s="113"/>
      <c r="BP717" s="113"/>
      <c r="BQ717" s="113"/>
      <c r="BR717" s="113"/>
      <c r="BS717" s="113"/>
      <c r="BT717" s="113"/>
      <c r="BU717" s="113"/>
      <c r="BV717" s="113"/>
      <c r="BW717" s="113"/>
      <c r="BX717" s="113"/>
      <c r="BY717" s="113"/>
      <c r="BZ717" s="113"/>
      <c r="CA717" s="113"/>
      <c r="CB717" s="113"/>
      <c r="CC717" s="113"/>
      <c r="CD717" s="113"/>
      <c r="CE717" s="113"/>
      <c r="CF717" s="113"/>
      <c r="CG717" s="113"/>
      <c r="CH717" s="113"/>
      <c r="CI717" s="113"/>
      <c r="CJ717" s="113"/>
      <c r="CK717" s="113"/>
      <c r="CL717" s="113"/>
      <c r="CM717" s="113"/>
      <c r="CN717" s="113"/>
      <c r="CO717" s="113"/>
      <c r="CP717" s="113"/>
      <c r="CQ717" s="113"/>
      <c r="CR717" s="113"/>
      <c r="CS717" s="113"/>
      <c r="CT717" s="113"/>
      <c r="CU717" s="113"/>
      <c r="CV717" s="113"/>
      <c r="CW717" s="113"/>
      <c r="CX717" s="113"/>
      <c r="CY717" s="113"/>
    </row>
    <row r="718" spans="24:103" s="64" customFormat="1" ht="14" x14ac:dyDescent="0.15">
      <c r="X718" s="63"/>
      <c r="Y718" s="112"/>
      <c r="Z718" s="112"/>
      <c r="AA718" s="112"/>
      <c r="AB718" s="112"/>
      <c r="AC718" s="112"/>
      <c r="AD718" s="112"/>
      <c r="AE718" s="112"/>
      <c r="AF718" s="112"/>
      <c r="AG718" s="112"/>
      <c r="AH718" s="112"/>
      <c r="AI718" s="112"/>
      <c r="AJ718" s="112"/>
      <c r="AK718" s="112"/>
      <c r="AL718" s="113"/>
      <c r="AM718" s="113"/>
      <c r="AN718" s="113"/>
      <c r="AO718" s="113"/>
      <c r="AP718" s="113"/>
      <c r="AQ718" s="113"/>
      <c r="AR718" s="113"/>
      <c r="AS718" s="113"/>
      <c r="AT718" s="113"/>
      <c r="AU718" s="113"/>
      <c r="AV718" s="113"/>
      <c r="AW718" s="113"/>
      <c r="AX718" s="113"/>
      <c r="AY718" s="113"/>
      <c r="AZ718" s="113"/>
      <c r="BA718" s="113"/>
      <c r="BB718" s="113"/>
      <c r="BC718" s="113"/>
      <c r="BD718" s="113"/>
      <c r="BE718" s="113"/>
      <c r="BF718" s="113"/>
      <c r="BG718" s="113"/>
      <c r="BH718" s="113"/>
      <c r="BI718" s="113"/>
      <c r="BJ718" s="113"/>
      <c r="BK718" s="113"/>
      <c r="BL718" s="113"/>
      <c r="BM718" s="113"/>
      <c r="BN718" s="113"/>
      <c r="BO718" s="113"/>
      <c r="BP718" s="113"/>
      <c r="BQ718" s="113"/>
      <c r="BR718" s="113"/>
      <c r="BS718" s="113"/>
      <c r="BT718" s="113"/>
      <c r="BU718" s="113"/>
      <c r="BV718" s="113"/>
      <c r="BW718" s="113"/>
      <c r="BX718" s="113"/>
      <c r="BY718" s="113"/>
      <c r="BZ718" s="113"/>
      <c r="CA718" s="113"/>
      <c r="CB718" s="113"/>
      <c r="CC718" s="113"/>
      <c r="CD718" s="113"/>
      <c r="CE718" s="113"/>
      <c r="CF718" s="113"/>
      <c r="CG718" s="113"/>
      <c r="CH718" s="113"/>
      <c r="CI718" s="113"/>
      <c r="CJ718" s="113"/>
      <c r="CK718" s="113"/>
      <c r="CL718" s="113"/>
      <c r="CM718" s="113"/>
      <c r="CN718" s="113"/>
      <c r="CO718" s="113"/>
      <c r="CP718" s="113"/>
      <c r="CQ718" s="113"/>
      <c r="CR718" s="113"/>
      <c r="CS718" s="113"/>
      <c r="CT718" s="113"/>
      <c r="CU718" s="113"/>
      <c r="CV718" s="113"/>
      <c r="CW718" s="113"/>
      <c r="CX718" s="113"/>
      <c r="CY718" s="113"/>
    </row>
    <row r="719" spans="24:103" s="64" customFormat="1" ht="14" x14ac:dyDescent="0.15">
      <c r="X719" s="63"/>
      <c r="Y719" s="112"/>
      <c r="Z719" s="112"/>
      <c r="AA719" s="112"/>
      <c r="AB719" s="112"/>
      <c r="AC719" s="112"/>
      <c r="AD719" s="112"/>
      <c r="AE719" s="112"/>
      <c r="AF719" s="112"/>
      <c r="AG719" s="112"/>
      <c r="AH719" s="112"/>
      <c r="AI719" s="112"/>
      <c r="AJ719" s="112"/>
      <c r="AK719" s="112"/>
      <c r="AL719" s="113"/>
      <c r="AM719" s="113"/>
      <c r="AN719" s="113"/>
      <c r="AO719" s="113"/>
      <c r="AP719" s="113"/>
      <c r="AQ719" s="113"/>
      <c r="AR719" s="113"/>
      <c r="AS719" s="113"/>
      <c r="AT719" s="113"/>
      <c r="AU719" s="113"/>
      <c r="AV719" s="113"/>
      <c r="AW719" s="113"/>
      <c r="AX719" s="113"/>
      <c r="AY719" s="113"/>
      <c r="AZ719" s="113"/>
      <c r="BA719" s="113"/>
      <c r="BB719" s="113"/>
      <c r="BC719" s="113"/>
      <c r="BD719" s="113"/>
      <c r="BE719" s="113"/>
      <c r="BF719" s="113"/>
      <c r="BG719" s="113"/>
      <c r="BH719" s="113"/>
      <c r="BI719" s="113"/>
      <c r="BJ719" s="113"/>
      <c r="BK719" s="113"/>
      <c r="BL719" s="113"/>
      <c r="BM719" s="113"/>
      <c r="BN719" s="113"/>
      <c r="BO719" s="113"/>
      <c r="BP719" s="113"/>
      <c r="BQ719" s="113"/>
      <c r="BR719" s="113"/>
      <c r="BS719" s="113"/>
      <c r="BT719" s="113"/>
      <c r="BU719" s="113"/>
      <c r="BV719" s="113"/>
      <c r="BW719" s="113"/>
      <c r="BX719" s="113"/>
      <c r="BY719" s="113"/>
      <c r="BZ719" s="113"/>
      <c r="CA719" s="113"/>
      <c r="CB719" s="113"/>
      <c r="CC719" s="113"/>
      <c r="CD719" s="113"/>
      <c r="CE719" s="113"/>
      <c r="CF719" s="113"/>
      <c r="CG719" s="113"/>
      <c r="CH719" s="113"/>
      <c r="CI719" s="113"/>
      <c r="CJ719" s="113"/>
      <c r="CK719" s="113"/>
      <c r="CL719" s="113"/>
      <c r="CM719" s="113"/>
      <c r="CN719" s="113"/>
      <c r="CO719" s="113"/>
      <c r="CP719" s="113"/>
      <c r="CQ719" s="113"/>
      <c r="CR719" s="113"/>
      <c r="CS719" s="113"/>
      <c r="CT719" s="113"/>
      <c r="CU719" s="113"/>
      <c r="CV719" s="113"/>
      <c r="CW719" s="113"/>
      <c r="CX719" s="113"/>
      <c r="CY719" s="113"/>
    </row>
    <row r="720" spans="24:103" s="64" customFormat="1" ht="14" x14ac:dyDescent="0.15">
      <c r="X720" s="63"/>
      <c r="Y720" s="112"/>
      <c r="Z720" s="112"/>
      <c r="AA720" s="112"/>
      <c r="AB720" s="112"/>
      <c r="AC720" s="112"/>
      <c r="AD720" s="112"/>
      <c r="AE720" s="112"/>
      <c r="AF720" s="112"/>
      <c r="AG720" s="112"/>
      <c r="AH720" s="112"/>
      <c r="AI720" s="112"/>
      <c r="AJ720" s="112"/>
      <c r="AK720" s="112"/>
      <c r="AL720" s="113"/>
      <c r="AM720" s="113"/>
      <c r="AN720" s="113"/>
      <c r="AO720" s="113"/>
      <c r="AP720" s="113"/>
      <c r="AQ720" s="113"/>
      <c r="AR720" s="113"/>
      <c r="AS720" s="113"/>
      <c r="AT720" s="113"/>
      <c r="AU720" s="113"/>
      <c r="AV720" s="113"/>
      <c r="AW720" s="113"/>
      <c r="AX720" s="113"/>
      <c r="AY720" s="113"/>
      <c r="AZ720" s="113"/>
      <c r="BA720" s="113"/>
      <c r="BB720" s="113"/>
      <c r="BC720" s="113"/>
      <c r="BD720" s="113"/>
      <c r="BE720" s="113"/>
      <c r="BF720" s="113"/>
      <c r="BG720" s="113"/>
      <c r="BH720" s="113"/>
      <c r="BI720" s="113"/>
      <c r="BJ720" s="113"/>
      <c r="BK720" s="113"/>
      <c r="BL720" s="113"/>
      <c r="BM720" s="113"/>
      <c r="BN720" s="113"/>
      <c r="BO720" s="113"/>
      <c r="BP720" s="113"/>
      <c r="BQ720" s="113"/>
      <c r="BR720" s="113"/>
      <c r="BS720" s="113"/>
      <c r="BT720" s="113"/>
      <c r="BU720" s="113"/>
      <c r="BV720" s="113"/>
      <c r="BW720" s="113"/>
      <c r="BX720" s="113"/>
      <c r="BY720" s="113"/>
      <c r="BZ720" s="113"/>
      <c r="CA720" s="113"/>
      <c r="CB720" s="113"/>
      <c r="CC720" s="113"/>
      <c r="CD720" s="113"/>
      <c r="CE720" s="113"/>
      <c r="CF720" s="113"/>
      <c r="CG720" s="113"/>
      <c r="CH720" s="113"/>
      <c r="CI720" s="113"/>
      <c r="CJ720" s="113"/>
      <c r="CK720" s="113"/>
      <c r="CL720" s="113"/>
      <c r="CM720" s="113"/>
      <c r="CN720" s="113"/>
      <c r="CO720" s="113"/>
      <c r="CP720" s="113"/>
      <c r="CQ720" s="113"/>
      <c r="CR720" s="113"/>
      <c r="CS720" s="113"/>
      <c r="CT720" s="113"/>
      <c r="CU720" s="113"/>
      <c r="CV720" s="113"/>
      <c r="CW720" s="113"/>
      <c r="CX720" s="113"/>
      <c r="CY720" s="113"/>
    </row>
    <row r="721" spans="24:103" s="64" customFormat="1" ht="14" x14ac:dyDescent="0.15">
      <c r="X721" s="63"/>
      <c r="Y721" s="112"/>
      <c r="Z721" s="112"/>
      <c r="AA721" s="112"/>
      <c r="AB721" s="112"/>
      <c r="AC721" s="112"/>
      <c r="AD721" s="112"/>
      <c r="AE721" s="112"/>
      <c r="AF721" s="112"/>
      <c r="AG721" s="112"/>
      <c r="AH721" s="112"/>
      <c r="AI721" s="112"/>
      <c r="AJ721" s="112"/>
      <c r="AK721" s="112"/>
      <c r="AL721" s="113"/>
      <c r="AM721" s="113"/>
      <c r="AN721" s="113"/>
      <c r="AO721" s="113"/>
      <c r="AP721" s="113"/>
      <c r="AQ721" s="113"/>
      <c r="AR721" s="113"/>
      <c r="AS721" s="113"/>
      <c r="AT721" s="113"/>
      <c r="AU721" s="113"/>
      <c r="AV721" s="113"/>
      <c r="AW721" s="113"/>
      <c r="AX721" s="113"/>
      <c r="AY721" s="113"/>
      <c r="AZ721" s="113"/>
      <c r="BA721" s="113"/>
      <c r="BB721" s="113"/>
      <c r="BC721" s="113"/>
      <c r="BD721" s="113"/>
      <c r="BE721" s="113"/>
      <c r="BF721" s="113"/>
      <c r="BG721" s="113"/>
      <c r="BH721" s="113"/>
      <c r="BI721" s="113"/>
      <c r="BJ721" s="113"/>
      <c r="BK721" s="113"/>
      <c r="BL721" s="113"/>
      <c r="BM721" s="113"/>
      <c r="BN721" s="113"/>
      <c r="BO721" s="113"/>
      <c r="BP721" s="113"/>
      <c r="BQ721" s="113"/>
      <c r="BR721" s="113"/>
      <c r="BS721" s="113"/>
      <c r="BT721" s="113"/>
      <c r="BU721" s="113"/>
      <c r="BV721" s="113"/>
      <c r="BW721" s="113"/>
      <c r="BX721" s="113"/>
      <c r="BY721" s="113"/>
      <c r="BZ721" s="113"/>
      <c r="CA721" s="113"/>
      <c r="CB721" s="113"/>
      <c r="CC721" s="113"/>
      <c r="CD721" s="113"/>
      <c r="CE721" s="113"/>
      <c r="CF721" s="113"/>
      <c r="CG721" s="113"/>
      <c r="CH721" s="113"/>
      <c r="CI721" s="113"/>
      <c r="CJ721" s="113"/>
      <c r="CK721" s="113"/>
      <c r="CL721" s="113"/>
      <c r="CM721" s="113"/>
      <c r="CN721" s="113"/>
      <c r="CO721" s="113"/>
      <c r="CP721" s="113"/>
      <c r="CQ721" s="113"/>
      <c r="CR721" s="113"/>
      <c r="CS721" s="113"/>
      <c r="CT721" s="113"/>
      <c r="CU721" s="113"/>
      <c r="CV721" s="113"/>
      <c r="CW721" s="113"/>
      <c r="CX721" s="113"/>
      <c r="CY721" s="113"/>
    </row>
    <row r="722" spans="24:103" s="64" customFormat="1" ht="14" x14ac:dyDescent="0.15">
      <c r="X722" s="63"/>
      <c r="Y722" s="112"/>
      <c r="Z722" s="112"/>
      <c r="AA722" s="112"/>
      <c r="AB722" s="112"/>
      <c r="AC722" s="112"/>
      <c r="AD722" s="112"/>
      <c r="AE722" s="112"/>
      <c r="AF722" s="112"/>
      <c r="AG722" s="112"/>
      <c r="AH722" s="112"/>
      <c r="AI722" s="112"/>
      <c r="AJ722" s="112"/>
      <c r="AK722" s="112"/>
      <c r="AL722" s="113"/>
      <c r="AM722" s="113"/>
      <c r="AN722" s="113"/>
      <c r="AO722" s="113"/>
      <c r="AP722" s="113"/>
      <c r="AQ722" s="113"/>
      <c r="AR722" s="113"/>
      <c r="AS722" s="113"/>
      <c r="AT722" s="113"/>
      <c r="AU722" s="113"/>
      <c r="AV722" s="113"/>
      <c r="AW722" s="113"/>
      <c r="AX722" s="113"/>
      <c r="AY722" s="113"/>
      <c r="AZ722" s="113"/>
      <c r="BA722" s="113"/>
      <c r="BB722" s="113"/>
      <c r="BC722" s="113"/>
      <c r="BD722" s="113"/>
      <c r="BE722" s="113"/>
      <c r="BF722" s="113"/>
      <c r="BG722" s="113"/>
      <c r="BH722" s="113"/>
      <c r="BI722" s="113"/>
      <c r="BJ722" s="113"/>
      <c r="BK722" s="113"/>
      <c r="BL722" s="113"/>
      <c r="BM722" s="113"/>
      <c r="BN722" s="113"/>
      <c r="BO722" s="113"/>
      <c r="BP722" s="113"/>
      <c r="BQ722" s="113"/>
      <c r="BR722" s="113"/>
      <c r="BS722" s="113"/>
      <c r="BT722" s="113"/>
      <c r="BU722" s="113"/>
      <c r="BV722" s="113"/>
      <c r="BW722" s="113"/>
      <c r="BX722" s="113"/>
      <c r="BY722" s="113"/>
      <c r="BZ722" s="113"/>
      <c r="CA722" s="113"/>
      <c r="CB722" s="113"/>
      <c r="CC722" s="113"/>
      <c r="CD722" s="113"/>
      <c r="CE722" s="113"/>
      <c r="CF722" s="113"/>
      <c r="CG722" s="113"/>
      <c r="CH722" s="113"/>
      <c r="CI722" s="113"/>
      <c r="CJ722" s="113"/>
      <c r="CK722" s="113"/>
      <c r="CL722" s="113"/>
      <c r="CM722" s="113"/>
      <c r="CN722" s="113"/>
      <c r="CO722" s="113"/>
      <c r="CP722" s="113"/>
      <c r="CQ722" s="113"/>
      <c r="CR722" s="113"/>
      <c r="CS722" s="113"/>
      <c r="CT722" s="113"/>
      <c r="CU722" s="113"/>
      <c r="CV722" s="113"/>
      <c r="CW722" s="113"/>
      <c r="CX722" s="113"/>
      <c r="CY722" s="113"/>
    </row>
    <row r="723" spans="24:103" s="64" customFormat="1" ht="14" x14ac:dyDescent="0.15">
      <c r="X723" s="63"/>
      <c r="Y723" s="112"/>
      <c r="Z723" s="112"/>
      <c r="AA723" s="112"/>
      <c r="AB723" s="112"/>
      <c r="AC723" s="112"/>
      <c r="AD723" s="112"/>
      <c r="AE723" s="112"/>
      <c r="AF723" s="112"/>
      <c r="AG723" s="112"/>
      <c r="AH723" s="112"/>
      <c r="AI723" s="112"/>
      <c r="AJ723" s="112"/>
      <c r="AK723" s="112"/>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c r="BQ723" s="113"/>
      <c r="BR723" s="113"/>
      <c r="BS723" s="113"/>
      <c r="BT723" s="113"/>
      <c r="BU723" s="113"/>
      <c r="BV723" s="113"/>
      <c r="BW723" s="113"/>
      <c r="BX723" s="113"/>
      <c r="BY723" s="113"/>
      <c r="BZ723" s="113"/>
      <c r="CA723" s="113"/>
      <c r="CB723" s="113"/>
      <c r="CC723" s="113"/>
      <c r="CD723" s="113"/>
      <c r="CE723" s="113"/>
      <c r="CF723" s="113"/>
      <c r="CG723" s="113"/>
      <c r="CH723" s="113"/>
      <c r="CI723" s="113"/>
      <c r="CJ723" s="113"/>
      <c r="CK723" s="113"/>
      <c r="CL723" s="113"/>
      <c r="CM723" s="113"/>
      <c r="CN723" s="113"/>
      <c r="CO723" s="113"/>
      <c r="CP723" s="113"/>
      <c r="CQ723" s="113"/>
      <c r="CR723" s="113"/>
      <c r="CS723" s="113"/>
      <c r="CT723" s="113"/>
      <c r="CU723" s="113"/>
      <c r="CV723" s="113"/>
      <c r="CW723" s="113"/>
      <c r="CX723" s="113"/>
      <c r="CY723" s="113"/>
    </row>
    <row r="724" spans="24:103" s="64" customFormat="1" ht="14" x14ac:dyDescent="0.15">
      <c r="X724" s="63"/>
      <c r="Y724" s="112"/>
      <c r="Z724" s="112"/>
      <c r="AA724" s="112"/>
      <c r="AB724" s="112"/>
      <c r="AC724" s="112"/>
      <c r="AD724" s="112"/>
      <c r="AE724" s="112"/>
      <c r="AF724" s="112"/>
      <c r="AG724" s="112"/>
      <c r="AH724" s="112"/>
      <c r="AI724" s="112"/>
      <c r="AJ724" s="112"/>
      <c r="AK724" s="112"/>
      <c r="AL724" s="113"/>
      <c r="AM724" s="113"/>
      <c r="AN724" s="113"/>
      <c r="AO724" s="113"/>
      <c r="AP724" s="113"/>
      <c r="AQ724" s="113"/>
      <c r="AR724" s="113"/>
      <c r="AS724" s="113"/>
      <c r="AT724" s="113"/>
      <c r="AU724" s="113"/>
      <c r="AV724" s="113"/>
      <c r="AW724" s="113"/>
      <c r="AX724" s="113"/>
      <c r="AY724" s="113"/>
      <c r="AZ724" s="113"/>
      <c r="BA724" s="113"/>
      <c r="BB724" s="113"/>
      <c r="BC724" s="113"/>
      <c r="BD724" s="113"/>
      <c r="BE724" s="113"/>
      <c r="BF724" s="113"/>
      <c r="BG724" s="113"/>
      <c r="BH724" s="113"/>
      <c r="BI724" s="113"/>
      <c r="BJ724" s="113"/>
      <c r="BK724" s="113"/>
      <c r="BL724" s="113"/>
      <c r="BM724" s="113"/>
      <c r="BN724" s="113"/>
      <c r="BO724" s="113"/>
      <c r="BP724" s="113"/>
      <c r="BQ724" s="113"/>
      <c r="BR724" s="113"/>
      <c r="BS724" s="113"/>
      <c r="BT724" s="113"/>
      <c r="BU724" s="113"/>
      <c r="BV724" s="113"/>
      <c r="BW724" s="113"/>
      <c r="BX724" s="113"/>
      <c r="BY724" s="113"/>
      <c r="BZ724" s="113"/>
      <c r="CA724" s="113"/>
      <c r="CB724" s="113"/>
      <c r="CC724" s="113"/>
      <c r="CD724" s="113"/>
      <c r="CE724" s="113"/>
      <c r="CF724" s="113"/>
      <c r="CG724" s="113"/>
      <c r="CH724" s="113"/>
      <c r="CI724" s="113"/>
      <c r="CJ724" s="113"/>
      <c r="CK724" s="113"/>
      <c r="CL724" s="113"/>
      <c r="CM724" s="113"/>
      <c r="CN724" s="113"/>
      <c r="CO724" s="113"/>
      <c r="CP724" s="113"/>
      <c r="CQ724" s="113"/>
      <c r="CR724" s="113"/>
      <c r="CS724" s="113"/>
      <c r="CT724" s="113"/>
      <c r="CU724" s="113"/>
      <c r="CV724" s="113"/>
      <c r="CW724" s="113"/>
      <c r="CX724" s="113"/>
      <c r="CY724" s="113"/>
    </row>
    <row r="725" spans="24:103" s="64" customFormat="1" ht="14" x14ac:dyDescent="0.15">
      <c r="X725" s="63"/>
      <c r="Y725" s="112"/>
      <c r="Z725" s="112"/>
      <c r="AA725" s="112"/>
      <c r="AB725" s="112"/>
      <c r="AC725" s="112"/>
      <c r="AD725" s="112"/>
      <c r="AE725" s="112"/>
      <c r="AF725" s="112"/>
      <c r="AG725" s="112"/>
      <c r="AH725" s="112"/>
      <c r="AI725" s="112"/>
      <c r="AJ725" s="112"/>
      <c r="AK725" s="112"/>
      <c r="AL725" s="113"/>
      <c r="AM725" s="113"/>
      <c r="AN725" s="113"/>
      <c r="AO725" s="113"/>
      <c r="AP725" s="113"/>
      <c r="AQ725" s="113"/>
      <c r="AR725" s="113"/>
      <c r="AS725" s="113"/>
      <c r="AT725" s="113"/>
      <c r="AU725" s="113"/>
      <c r="AV725" s="113"/>
      <c r="AW725" s="113"/>
      <c r="AX725" s="113"/>
      <c r="AY725" s="113"/>
      <c r="AZ725" s="113"/>
      <c r="BA725" s="113"/>
      <c r="BB725" s="113"/>
      <c r="BC725" s="113"/>
      <c r="BD725" s="113"/>
      <c r="BE725" s="113"/>
      <c r="BF725" s="113"/>
      <c r="BG725" s="113"/>
      <c r="BH725" s="113"/>
      <c r="BI725" s="113"/>
      <c r="BJ725" s="113"/>
      <c r="BK725" s="113"/>
      <c r="BL725" s="113"/>
      <c r="BM725" s="113"/>
      <c r="BN725" s="113"/>
      <c r="BO725" s="113"/>
      <c r="BP725" s="113"/>
      <c r="BQ725" s="113"/>
      <c r="BR725" s="113"/>
      <c r="BS725" s="113"/>
      <c r="BT725" s="113"/>
      <c r="BU725" s="113"/>
      <c r="BV725" s="113"/>
      <c r="BW725" s="113"/>
      <c r="BX725" s="113"/>
      <c r="BY725" s="113"/>
      <c r="BZ725" s="113"/>
      <c r="CA725" s="113"/>
      <c r="CB725" s="113"/>
      <c r="CC725" s="113"/>
      <c r="CD725" s="113"/>
      <c r="CE725" s="113"/>
      <c r="CF725" s="113"/>
      <c r="CG725" s="113"/>
      <c r="CH725" s="113"/>
      <c r="CI725" s="113"/>
      <c r="CJ725" s="113"/>
      <c r="CK725" s="113"/>
      <c r="CL725" s="113"/>
      <c r="CM725" s="113"/>
      <c r="CN725" s="113"/>
      <c r="CO725" s="113"/>
      <c r="CP725" s="113"/>
      <c r="CQ725" s="113"/>
      <c r="CR725" s="113"/>
      <c r="CS725" s="113"/>
      <c r="CT725" s="113"/>
      <c r="CU725" s="113"/>
      <c r="CV725" s="113"/>
      <c r="CW725" s="113"/>
      <c r="CX725" s="113"/>
      <c r="CY725" s="113"/>
    </row>
    <row r="726" spans="24:103" s="64" customFormat="1" ht="14" x14ac:dyDescent="0.15">
      <c r="X726" s="63"/>
      <c r="Y726" s="112"/>
      <c r="Z726" s="112"/>
      <c r="AA726" s="112"/>
      <c r="AB726" s="112"/>
      <c r="AC726" s="112"/>
      <c r="AD726" s="112"/>
      <c r="AE726" s="112"/>
      <c r="AF726" s="112"/>
      <c r="AG726" s="112"/>
      <c r="AH726" s="112"/>
      <c r="AI726" s="112"/>
      <c r="AJ726" s="112"/>
      <c r="AK726" s="112"/>
      <c r="AL726" s="113"/>
      <c r="AM726" s="113"/>
      <c r="AN726" s="113"/>
      <c r="AO726" s="113"/>
      <c r="AP726" s="113"/>
      <c r="AQ726" s="113"/>
      <c r="AR726" s="113"/>
      <c r="AS726" s="113"/>
      <c r="AT726" s="113"/>
      <c r="AU726" s="113"/>
      <c r="AV726" s="113"/>
      <c r="AW726" s="113"/>
      <c r="AX726" s="113"/>
      <c r="AY726" s="113"/>
      <c r="AZ726" s="113"/>
      <c r="BA726" s="113"/>
      <c r="BB726" s="113"/>
      <c r="BC726" s="113"/>
      <c r="BD726" s="113"/>
      <c r="BE726" s="113"/>
      <c r="BF726" s="113"/>
      <c r="BG726" s="113"/>
      <c r="BH726" s="113"/>
      <c r="BI726" s="113"/>
      <c r="BJ726" s="113"/>
      <c r="BK726" s="113"/>
      <c r="BL726" s="113"/>
      <c r="BM726" s="113"/>
      <c r="BN726" s="113"/>
      <c r="BO726" s="113"/>
      <c r="BP726" s="113"/>
      <c r="BQ726" s="113"/>
      <c r="BR726" s="113"/>
      <c r="BS726" s="113"/>
      <c r="BT726" s="113"/>
      <c r="BU726" s="113"/>
      <c r="BV726" s="113"/>
      <c r="BW726" s="113"/>
      <c r="BX726" s="113"/>
      <c r="BY726" s="113"/>
      <c r="BZ726" s="113"/>
      <c r="CA726" s="113"/>
      <c r="CB726" s="113"/>
      <c r="CC726" s="113"/>
      <c r="CD726" s="113"/>
      <c r="CE726" s="113"/>
      <c r="CF726" s="113"/>
      <c r="CG726" s="113"/>
      <c r="CH726" s="113"/>
      <c r="CI726" s="113"/>
      <c r="CJ726" s="113"/>
      <c r="CK726" s="113"/>
      <c r="CL726" s="113"/>
      <c r="CM726" s="113"/>
      <c r="CN726" s="113"/>
      <c r="CO726" s="113"/>
      <c r="CP726" s="113"/>
      <c r="CQ726" s="113"/>
      <c r="CR726" s="113"/>
      <c r="CS726" s="113"/>
      <c r="CT726" s="113"/>
      <c r="CU726" s="113"/>
      <c r="CV726" s="113"/>
      <c r="CW726" s="113"/>
      <c r="CX726" s="113"/>
      <c r="CY726" s="113"/>
    </row>
    <row r="727" spans="24:103" s="64" customFormat="1" ht="14" x14ac:dyDescent="0.15">
      <c r="X727" s="63"/>
      <c r="Y727" s="112"/>
      <c r="Z727" s="112"/>
      <c r="AA727" s="112"/>
      <c r="AB727" s="112"/>
      <c r="AC727" s="112"/>
      <c r="AD727" s="112"/>
      <c r="AE727" s="112"/>
      <c r="AF727" s="112"/>
      <c r="AG727" s="112"/>
      <c r="AH727" s="112"/>
      <c r="AI727" s="112"/>
      <c r="AJ727" s="112"/>
      <c r="AK727" s="112"/>
      <c r="AL727" s="113"/>
      <c r="AM727" s="113"/>
      <c r="AN727" s="113"/>
      <c r="AO727" s="113"/>
      <c r="AP727" s="113"/>
      <c r="AQ727" s="113"/>
      <c r="AR727" s="113"/>
      <c r="AS727" s="113"/>
      <c r="AT727" s="113"/>
      <c r="AU727" s="113"/>
      <c r="AV727" s="113"/>
      <c r="AW727" s="113"/>
      <c r="AX727" s="113"/>
      <c r="AY727" s="113"/>
      <c r="AZ727" s="113"/>
      <c r="BA727" s="113"/>
      <c r="BB727" s="113"/>
      <c r="BC727" s="113"/>
      <c r="BD727" s="113"/>
      <c r="BE727" s="113"/>
      <c r="BF727" s="113"/>
      <c r="BG727" s="113"/>
      <c r="BH727" s="113"/>
      <c r="BI727" s="113"/>
      <c r="BJ727" s="113"/>
      <c r="BK727" s="113"/>
      <c r="BL727" s="113"/>
      <c r="BM727" s="113"/>
      <c r="BN727" s="113"/>
      <c r="BO727" s="113"/>
      <c r="BP727" s="113"/>
      <c r="BQ727" s="113"/>
      <c r="BR727" s="113"/>
      <c r="BS727" s="113"/>
      <c r="BT727" s="113"/>
      <c r="BU727" s="113"/>
      <c r="BV727" s="113"/>
      <c r="BW727" s="113"/>
      <c r="BX727" s="113"/>
      <c r="BY727" s="113"/>
      <c r="BZ727" s="113"/>
      <c r="CA727" s="113"/>
      <c r="CB727" s="113"/>
      <c r="CC727" s="113"/>
      <c r="CD727" s="113"/>
      <c r="CE727" s="113"/>
      <c r="CF727" s="113"/>
      <c r="CG727" s="113"/>
      <c r="CH727" s="113"/>
      <c r="CI727" s="113"/>
      <c r="CJ727" s="113"/>
      <c r="CK727" s="113"/>
      <c r="CL727" s="113"/>
      <c r="CM727" s="113"/>
      <c r="CN727" s="113"/>
      <c r="CO727" s="113"/>
      <c r="CP727" s="113"/>
      <c r="CQ727" s="113"/>
      <c r="CR727" s="113"/>
      <c r="CS727" s="113"/>
      <c r="CT727" s="113"/>
      <c r="CU727" s="113"/>
      <c r="CV727" s="113"/>
      <c r="CW727" s="113"/>
      <c r="CX727" s="113"/>
      <c r="CY727" s="113"/>
    </row>
    <row r="728" spans="24:103" s="64" customFormat="1" ht="14" x14ac:dyDescent="0.15">
      <c r="X728" s="63"/>
      <c r="Y728" s="112"/>
      <c r="Z728" s="112"/>
      <c r="AA728" s="112"/>
      <c r="AB728" s="112"/>
      <c r="AC728" s="112"/>
      <c r="AD728" s="112"/>
      <c r="AE728" s="112"/>
      <c r="AF728" s="112"/>
      <c r="AG728" s="112"/>
      <c r="AH728" s="112"/>
      <c r="AI728" s="112"/>
      <c r="AJ728" s="112"/>
      <c r="AK728" s="112"/>
      <c r="AL728" s="113"/>
      <c r="AM728" s="113"/>
      <c r="AN728" s="113"/>
      <c r="AO728" s="113"/>
      <c r="AP728" s="113"/>
      <c r="AQ728" s="113"/>
      <c r="AR728" s="113"/>
      <c r="AS728" s="113"/>
      <c r="AT728" s="113"/>
      <c r="AU728" s="113"/>
      <c r="AV728" s="113"/>
      <c r="AW728" s="113"/>
      <c r="AX728" s="113"/>
      <c r="AY728" s="113"/>
      <c r="AZ728" s="113"/>
      <c r="BA728" s="113"/>
      <c r="BB728" s="113"/>
      <c r="BC728" s="113"/>
      <c r="BD728" s="113"/>
      <c r="BE728" s="113"/>
      <c r="BF728" s="113"/>
      <c r="BG728" s="113"/>
      <c r="BH728" s="113"/>
      <c r="BI728" s="113"/>
      <c r="BJ728" s="113"/>
      <c r="BK728" s="113"/>
      <c r="BL728" s="113"/>
      <c r="BM728" s="113"/>
      <c r="BN728" s="113"/>
      <c r="BO728" s="113"/>
      <c r="BP728" s="113"/>
      <c r="BQ728" s="113"/>
      <c r="BR728" s="113"/>
      <c r="BS728" s="113"/>
      <c r="BT728" s="113"/>
      <c r="BU728" s="113"/>
      <c r="BV728" s="113"/>
      <c r="BW728" s="113"/>
      <c r="BX728" s="113"/>
      <c r="BY728" s="113"/>
      <c r="BZ728" s="113"/>
      <c r="CA728" s="113"/>
      <c r="CB728" s="113"/>
      <c r="CC728" s="113"/>
      <c r="CD728" s="113"/>
      <c r="CE728" s="113"/>
      <c r="CF728" s="113"/>
      <c r="CG728" s="113"/>
      <c r="CH728" s="113"/>
      <c r="CI728" s="113"/>
      <c r="CJ728" s="113"/>
      <c r="CK728" s="113"/>
      <c r="CL728" s="113"/>
      <c r="CM728" s="113"/>
      <c r="CN728" s="113"/>
      <c r="CO728" s="113"/>
      <c r="CP728" s="113"/>
      <c r="CQ728" s="113"/>
      <c r="CR728" s="113"/>
      <c r="CS728" s="113"/>
      <c r="CT728" s="113"/>
      <c r="CU728" s="113"/>
      <c r="CV728" s="113"/>
      <c r="CW728" s="113"/>
      <c r="CX728" s="113"/>
      <c r="CY728" s="113"/>
    </row>
    <row r="729" spans="24:103" s="64" customFormat="1" ht="14" x14ac:dyDescent="0.15">
      <c r="X729" s="63"/>
      <c r="Y729" s="112"/>
      <c r="Z729" s="112"/>
      <c r="AA729" s="112"/>
      <c r="AB729" s="112"/>
      <c r="AC729" s="112"/>
      <c r="AD729" s="112"/>
      <c r="AE729" s="112"/>
      <c r="AF729" s="112"/>
      <c r="AG729" s="112"/>
      <c r="AH729" s="112"/>
      <c r="AI729" s="112"/>
      <c r="AJ729" s="112"/>
      <c r="AK729" s="112"/>
      <c r="AL729" s="113"/>
      <c r="AM729" s="113"/>
      <c r="AN729" s="113"/>
      <c r="AO729" s="113"/>
      <c r="AP729" s="113"/>
      <c r="AQ729" s="113"/>
      <c r="AR729" s="113"/>
      <c r="AS729" s="113"/>
      <c r="AT729" s="113"/>
      <c r="AU729" s="113"/>
      <c r="AV729" s="113"/>
      <c r="AW729" s="113"/>
      <c r="AX729" s="113"/>
      <c r="AY729" s="113"/>
      <c r="AZ729" s="113"/>
      <c r="BA729" s="113"/>
      <c r="BB729" s="113"/>
      <c r="BC729" s="113"/>
      <c r="BD729" s="113"/>
      <c r="BE729" s="113"/>
      <c r="BF729" s="113"/>
      <c r="BG729" s="113"/>
      <c r="BH729" s="113"/>
      <c r="BI729" s="113"/>
      <c r="BJ729" s="113"/>
      <c r="BK729" s="113"/>
      <c r="BL729" s="113"/>
      <c r="BM729" s="113"/>
      <c r="BN729" s="113"/>
      <c r="BO729" s="113"/>
      <c r="BP729" s="113"/>
      <c r="BQ729" s="113"/>
      <c r="BR729" s="113"/>
      <c r="BS729" s="113"/>
      <c r="BT729" s="113"/>
      <c r="BU729" s="113"/>
      <c r="BV729" s="113"/>
      <c r="BW729" s="113"/>
      <c r="BX729" s="113"/>
      <c r="BY729" s="113"/>
      <c r="BZ729" s="113"/>
      <c r="CA729" s="113"/>
      <c r="CB729" s="113"/>
      <c r="CC729" s="113"/>
      <c r="CD729" s="113"/>
      <c r="CE729" s="113"/>
      <c r="CF729" s="113"/>
      <c r="CG729" s="113"/>
      <c r="CH729" s="113"/>
      <c r="CI729" s="113"/>
      <c r="CJ729" s="113"/>
      <c r="CK729" s="113"/>
      <c r="CL729" s="113"/>
      <c r="CM729" s="113"/>
      <c r="CN729" s="113"/>
      <c r="CO729" s="113"/>
      <c r="CP729" s="113"/>
      <c r="CQ729" s="113"/>
      <c r="CR729" s="113"/>
      <c r="CS729" s="113"/>
      <c r="CT729" s="113"/>
      <c r="CU729" s="113"/>
      <c r="CV729" s="113"/>
      <c r="CW729" s="113"/>
      <c r="CX729" s="113"/>
      <c r="CY729" s="113"/>
    </row>
    <row r="730" spans="24:103" s="64" customFormat="1" ht="14" x14ac:dyDescent="0.15">
      <c r="X730" s="63"/>
      <c r="Y730" s="112"/>
      <c r="Z730" s="112"/>
      <c r="AA730" s="112"/>
      <c r="AB730" s="112"/>
      <c r="AC730" s="112"/>
      <c r="AD730" s="112"/>
      <c r="AE730" s="112"/>
      <c r="AF730" s="112"/>
      <c r="AG730" s="112"/>
      <c r="AH730" s="112"/>
      <c r="AI730" s="112"/>
      <c r="AJ730" s="112"/>
      <c r="AK730" s="112"/>
      <c r="AL730" s="113"/>
      <c r="AM730" s="113"/>
      <c r="AN730" s="113"/>
      <c r="AO730" s="113"/>
      <c r="AP730" s="113"/>
      <c r="AQ730" s="113"/>
      <c r="AR730" s="113"/>
      <c r="AS730" s="113"/>
      <c r="AT730" s="113"/>
      <c r="AU730" s="113"/>
      <c r="AV730" s="113"/>
      <c r="AW730" s="113"/>
      <c r="AX730" s="113"/>
      <c r="AY730" s="113"/>
      <c r="AZ730" s="113"/>
      <c r="BA730" s="113"/>
      <c r="BB730" s="113"/>
      <c r="BC730" s="113"/>
      <c r="BD730" s="113"/>
      <c r="BE730" s="113"/>
      <c r="BF730" s="113"/>
      <c r="BG730" s="113"/>
      <c r="BH730" s="113"/>
      <c r="BI730" s="113"/>
      <c r="BJ730" s="113"/>
      <c r="BK730" s="113"/>
      <c r="BL730" s="113"/>
      <c r="BM730" s="113"/>
      <c r="BN730" s="113"/>
      <c r="BO730" s="113"/>
      <c r="BP730" s="113"/>
      <c r="BQ730" s="113"/>
      <c r="BR730" s="113"/>
      <c r="BS730" s="113"/>
      <c r="BT730" s="113"/>
      <c r="BU730" s="113"/>
      <c r="BV730" s="113"/>
      <c r="BW730" s="113"/>
      <c r="BX730" s="113"/>
      <c r="BY730" s="113"/>
      <c r="BZ730" s="113"/>
      <c r="CA730" s="113"/>
      <c r="CB730" s="113"/>
      <c r="CC730" s="113"/>
      <c r="CD730" s="113"/>
      <c r="CE730" s="113"/>
      <c r="CF730" s="113"/>
      <c r="CG730" s="113"/>
      <c r="CH730" s="113"/>
      <c r="CI730" s="113"/>
      <c r="CJ730" s="113"/>
      <c r="CK730" s="113"/>
      <c r="CL730" s="113"/>
      <c r="CM730" s="113"/>
      <c r="CN730" s="113"/>
      <c r="CO730" s="113"/>
      <c r="CP730" s="113"/>
      <c r="CQ730" s="113"/>
      <c r="CR730" s="113"/>
      <c r="CS730" s="113"/>
      <c r="CT730" s="113"/>
      <c r="CU730" s="113"/>
      <c r="CV730" s="113"/>
      <c r="CW730" s="113"/>
      <c r="CX730" s="113"/>
      <c r="CY730" s="113"/>
    </row>
    <row r="731" spans="24:103" s="64" customFormat="1" ht="14" x14ac:dyDescent="0.15">
      <c r="X731" s="63"/>
      <c r="Y731" s="112"/>
      <c r="Z731" s="112"/>
      <c r="AA731" s="112"/>
      <c r="AB731" s="112"/>
      <c r="AC731" s="112"/>
      <c r="AD731" s="112"/>
      <c r="AE731" s="112"/>
      <c r="AF731" s="112"/>
      <c r="AG731" s="112"/>
      <c r="AH731" s="112"/>
      <c r="AI731" s="112"/>
      <c r="AJ731" s="112"/>
      <c r="AK731" s="112"/>
      <c r="AL731" s="113"/>
      <c r="AM731" s="113"/>
      <c r="AN731" s="113"/>
      <c r="AO731" s="113"/>
      <c r="AP731" s="113"/>
      <c r="AQ731" s="113"/>
      <c r="AR731" s="113"/>
      <c r="AS731" s="113"/>
      <c r="AT731" s="113"/>
      <c r="AU731" s="113"/>
      <c r="AV731" s="113"/>
      <c r="AW731" s="113"/>
      <c r="AX731" s="113"/>
      <c r="AY731" s="113"/>
      <c r="AZ731" s="113"/>
      <c r="BA731" s="113"/>
      <c r="BB731" s="113"/>
      <c r="BC731" s="113"/>
      <c r="BD731" s="113"/>
      <c r="BE731" s="113"/>
      <c r="BF731" s="113"/>
      <c r="BG731" s="113"/>
      <c r="BH731" s="113"/>
      <c r="BI731" s="113"/>
      <c r="BJ731" s="113"/>
      <c r="BK731" s="113"/>
      <c r="BL731" s="113"/>
      <c r="BM731" s="113"/>
      <c r="BN731" s="113"/>
      <c r="BO731" s="113"/>
      <c r="BP731" s="113"/>
      <c r="BQ731" s="113"/>
      <c r="BR731" s="113"/>
      <c r="BS731" s="113"/>
      <c r="BT731" s="113"/>
      <c r="BU731" s="113"/>
      <c r="BV731" s="113"/>
      <c r="BW731" s="113"/>
      <c r="BX731" s="113"/>
      <c r="BY731" s="113"/>
      <c r="BZ731" s="113"/>
      <c r="CA731" s="113"/>
      <c r="CB731" s="113"/>
      <c r="CC731" s="113"/>
      <c r="CD731" s="113"/>
      <c r="CE731" s="113"/>
      <c r="CF731" s="113"/>
      <c r="CG731" s="113"/>
      <c r="CH731" s="113"/>
      <c r="CI731" s="113"/>
      <c r="CJ731" s="113"/>
      <c r="CK731" s="113"/>
      <c r="CL731" s="113"/>
      <c r="CM731" s="113"/>
      <c r="CN731" s="113"/>
      <c r="CO731" s="113"/>
      <c r="CP731" s="113"/>
      <c r="CQ731" s="113"/>
      <c r="CR731" s="113"/>
      <c r="CS731" s="113"/>
      <c r="CT731" s="113"/>
      <c r="CU731" s="113"/>
      <c r="CV731" s="113"/>
      <c r="CW731" s="113"/>
      <c r="CX731" s="113"/>
      <c r="CY731" s="113"/>
    </row>
    <row r="732" spans="24:103" s="64" customFormat="1" ht="14" x14ac:dyDescent="0.15">
      <c r="X732" s="63"/>
      <c r="Y732" s="112"/>
      <c r="Z732" s="112"/>
      <c r="AA732" s="112"/>
      <c r="AB732" s="112"/>
      <c r="AC732" s="112"/>
      <c r="AD732" s="112"/>
      <c r="AE732" s="112"/>
      <c r="AF732" s="112"/>
      <c r="AG732" s="112"/>
      <c r="AH732" s="112"/>
      <c r="AI732" s="112"/>
      <c r="AJ732" s="112"/>
      <c r="AK732" s="112"/>
      <c r="AL732" s="113"/>
      <c r="AM732" s="113"/>
      <c r="AN732" s="113"/>
      <c r="AO732" s="113"/>
      <c r="AP732" s="113"/>
      <c r="AQ732" s="113"/>
      <c r="AR732" s="113"/>
      <c r="AS732" s="113"/>
      <c r="AT732" s="113"/>
      <c r="AU732" s="113"/>
      <c r="AV732" s="113"/>
      <c r="AW732" s="113"/>
      <c r="AX732" s="113"/>
      <c r="AY732" s="113"/>
      <c r="AZ732" s="113"/>
      <c r="BA732" s="113"/>
      <c r="BB732" s="113"/>
      <c r="BC732" s="113"/>
      <c r="BD732" s="113"/>
      <c r="BE732" s="113"/>
      <c r="BF732" s="113"/>
      <c r="BG732" s="113"/>
      <c r="BH732" s="113"/>
      <c r="BI732" s="113"/>
      <c r="BJ732" s="113"/>
      <c r="BK732" s="113"/>
      <c r="BL732" s="113"/>
      <c r="BM732" s="113"/>
      <c r="BN732" s="113"/>
      <c r="BO732" s="113"/>
      <c r="BP732" s="113"/>
      <c r="BQ732" s="113"/>
      <c r="BR732" s="113"/>
      <c r="BS732" s="113"/>
      <c r="BT732" s="113"/>
      <c r="BU732" s="113"/>
      <c r="BV732" s="113"/>
      <c r="BW732" s="113"/>
      <c r="BX732" s="113"/>
      <c r="BY732" s="113"/>
      <c r="BZ732" s="113"/>
      <c r="CA732" s="113"/>
      <c r="CB732" s="113"/>
      <c r="CC732" s="113"/>
      <c r="CD732" s="113"/>
      <c r="CE732" s="113"/>
      <c r="CF732" s="113"/>
      <c r="CG732" s="113"/>
      <c r="CH732" s="113"/>
      <c r="CI732" s="113"/>
      <c r="CJ732" s="113"/>
      <c r="CK732" s="113"/>
      <c r="CL732" s="113"/>
      <c r="CM732" s="113"/>
      <c r="CN732" s="113"/>
      <c r="CO732" s="113"/>
      <c r="CP732" s="113"/>
      <c r="CQ732" s="113"/>
      <c r="CR732" s="113"/>
      <c r="CS732" s="113"/>
      <c r="CT732" s="113"/>
      <c r="CU732" s="113"/>
      <c r="CV732" s="113"/>
      <c r="CW732" s="113"/>
      <c r="CX732" s="113"/>
      <c r="CY732" s="113"/>
    </row>
    <row r="733" spans="24:103" s="64" customFormat="1" ht="14" x14ac:dyDescent="0.15">
      <c r="X733" s="63"/>
      <c r="Y733" s="112"/>
      <c r="Z733" s="112"/>
      <c r="AA733" s="112"/>
      <c r="AB733" s="112"/>
      <c r="AC733" s="112"/>
      <c r="AD733" s="112"/>
      <c r="AE733" s="112"/>
      <c r="AF733" s="112"/>
      <c r="AG733" s="112"/>
      <c r="AH733" s="112"/>
      <c r="AI733" s="112"/>
      <c r="AJ733" s="112"/>
      <c r="AK733" s="112"/>
      <c r="AL733" s="113"/>
      <c r="AM733" s="113"/>
      <c r="AN733" s="113"/>
      <c r="AO733" s="113"/>
      <c r="AP733" s="113"/>
      <c r="AQ733" s="113"/>
      <c r="AR733" s="113"/>
      <c r="AS733" s="113"/>
      <c r="AT733" s="113"/>
      <c r="AU733" s="113"/>
      <c r="AV733" s="113"/>
      <c r="AW733" s="113"/>
      <c r="AX733" s="113"/>
      <c r="AY733" s="113"/>
      <c r="AZ733" s="113"/>
      <c r="BA733" s="113"/>
      <c r="BB733" s="113"/>
      <c r="BC733" s="113"/>
      <c r="BD733" s="113"/>
      <c r="BE733" s="113"/>
      <c r="BF733" s="113"/>
      <c r="BG733" s="113"/>
      <c r="BH733" s="113"/>
      <c r="BI733" s="113"/>
      <c r="BJ733" s="113"/>
      <c r="BK733" s="113"/>
      <c r="BL733" s="113"/>
      <c r="BM733" s="113"/>
      <c r="BN733" s="113"/>
      <c r="BO733" s="113"/>
      <c r="BP733" s="113"/>
      <c r="BQ733" s="113"/>
      <c r="BR733" s="113"/>
      <c r="BS733" s="113"/>
      <c r="BT733" s="113"/>
      <c r="BU733" s="113"/>
      <c r="BV733" s="113"/>
      <c r="BW733" s="113"/>
      <c r="BX733" s="113"/>
      <c r="BY733" s="113"/>
      <c r="BZ733" s="113"/>
      <c r="CA733" s="113"/>
      <c r="CB733" s="113"/>
      <c r="CC733" s="113"/>
      <c r="CD733" s="113"/>
      <c r="CE733" s="113"/>
      <c r="CF733" s="113"/>
      <c r="CG733" s="113"/>
      <c r="CH733" s="113"/>
      <c r="CI733" s="113"/>
      <c r="CJ733" s="113"/>
      <c r="CK733" s="113"/>
      <c r="CL733" s="113"/>
      <c r="CM733" s="113"/>
      <c r="CN733" s="113"/>
      <c r="CO733" s="113"/>
      <c r="CP733" s="113"/>
      <c r="CQ733" s="113"/>
      <c r="CR733" s="113"/>
      <c r="CS733" s="113"/>
      <c r="CT733" s="113"/>
      <c r="CU733" s="113"/>
      <c r="CV733" s="113"/>
      <c r="CW733" s="113"/>
      <c r="CX733" s="113"/>
      <c r="CY733" s="113"/>
    </row>
    <row r="734" spans="24:103" s="64" customFormat="1" ht="14" x14ac:dyDescent="0.15">
      <c r="X734" s="63"/>
      <c r="Y734" s="112"/>
      <c r="Z734" s="112"/>
      <c r="AA734" s="112"/>
      <c r="AB734" s="112"/>
      <c r="AC734" s="112"/>
      <c r="AD734" s="112"/>
      <c r="AE734" s="112"/>
      <c r="AF734" s="112"/>
      <c r="AG734" s="112"/>
      <c r="AH734" s="112"/>
      <c r="AI734" s="112"/>
      <c r="AJ734" s="112"/>
      <c r="AK734" s="112"/>
      <c r="AL734" s="113"/>
      <c r="AM734" s="113"/>
      <c r="AN734" s="113"/>
      <c r="AO734" s="113"/>
      <c r="AP734" s="113"/>
      <c r="AQ734" s="113"/>
      <c r="AR734" s="113"/>
      <c r="AS734" s="113"/>
      <c r="AT734" s="113"/>
      <c r="AU734" s="113"/>
      <c r="AV734" s="113"/>
      <c r="AW734" s="113"/>
      <c r="AX734" s="113"/>
      <c r="AY734" s="113"/>
      <c r="AZ734" s="113"/>
      <c r="BA734" s="113"/>
      <c r="BB734" s="113"/>
      <c r="BC734" s="113"/>
      <c r="BD734" s="113"/>
      <c r="BE734" s="113"/>
      <c r="BF734" s="113"/>
      <c r="BG734" s="113"/>
      <c r="BH734" s="113"/>
      <c r="BI734" s="113"/>
      <c r="BJ734" s="113"/>
      <c r="BK734" s="113"/>
      <c r="BL734" s="113"/>
      <c r="BM734" s="113"/>
      <c r="BN734" s="113"/>
      <c r="BO734" s="113"/>
      <c r="BP734" s="113"/>
      <c r="BQ734" s="113"/>
      <c r="BR734" s="113"/>
      <c r="BS734" s="113"/>
      <c r="BT734" s="113"/>
      <c r="BU734" s="113"/>
      <c r="BV734" s="113"/>
      <c r="BW734" s="113"/>
      <c r="BX734" s="113"/>
      <c r="BY734" s="113"/>
      <c r="BZ734" s="113"/>
      <c r="CA734" s="113"/>
      <c r="CB734" s="113"/>
      <c r="CC734" s="113"/>
      <c r="CD734" s="113"/>
      <c r="CE734" s="113"/>
      <c r="CF734" s="113"/>
      <c r="CG734" s="113"/>
      <c r="CH734" s="113"/>
      <c r="CI734" s="113"/>
      <c r="CJ734" s="113"/>
      <c r="CK734" s="113"/>
      <c r="CL734" s="113"/>
      <c r="CM734" s="113"/>
      <c r="CN734" s="113"/>
      <c r="CO734" s="113"/>
      <c r="CP734" s="113"/>
      <c r="CQ734" s="113"/>
      <c r="CR734" s="113"/>
      <c r="CS734" s="113"/>
      <c r="CT734" s="113"/>
      <c r="CU734" s="113"/>
      <c r="CV734" s="113"/>
      <c r="CW734" s="113"/>
      <c r="CX734" s="113"/>
      <c r="CY734" s="113"/>
    </row>
    <row r="735" spans="24:103" s="64" customFormat="1" ht="14" x14ac:dyDescent="0.15">
      <c r="X735" s="63"/>
      <c r="Y735" s="112"/>
      <c r="Z735" s="112"/>
      <c r="AA735" s="112"/>
      <c r="AB735" s="112"/>
      <c r="AC735" s="112"/>
      <c r="AD735" s="112"/>
      <c r="AE735" s="112"/>
      <c r="AF735" s="112"/>
      <c r="AG735" s="112"/>
      <c r="AH735" s="112"/>
      <c r="AI735" s="112"/>
      <c r="AJ735" s="112"/>
      <c r="AK735" s="112"/>
      <c r="AL735" s="113"/>
      <c r="AM735" s="113"/>
      <c r="AN735" s="113"/>
      <c r="AO735" s="113"/>
      <c r="AP735" s="113"/>
      <c r="AQ735" s="113"/>
      <c r="AR735" s="113"/>
      <c r="AS735" s="113"/>
      <c r="AT735" s="113"/>
      <c r="AU735" s="113"/>
      <c r="AV735" s="113"/>
      <c r="AW735" s="113"/>
      <c r="AX735" s="113"/>
      <c r="AY735" s="113"/>
      <c r="AZ735" s="113"/>
      <c r="BA735" s="113"/>
      <c r="BB735" s="113"/>
      <c r="BC735" s="113"/>
      <c r="BD735" s="113"/>
      <c r="BE735" s="113"/>
      <c r="BF735" s="113"/>
      <c r="BG735" s="113"/>
      <c r="BH735" s="113"/>
      <c r="BI735" s="113"/>
      <c r="BJ735" s="113"/>
      <c r="BK735" s="113"/>
      <c r="BL735" s="113"/>
      <c r="BM735" s="113"/>
      <c r="BN735" s="113"/>
      <c r="BO735" s="113"/>
      <c r="BP735" s="113"/>
      <c r="BQ735" s="113"/>
      <c r="BR735" s="113"/>
      <c r="BS735" s="113"/>
      <c r="BT735" s="113"/>
      <c r="BU735" s="113"/>
      <c r="BV735" s="113"/>
      <c r="BW735" s="113"/>
      <c r="BX735" s="113"/>
      <c r="BY735" s="113"/>
      <c r="BZ735" s="113"/>
      <c r="CA735" s="113"/>
      <c r="CB735" s="113"/>
      <c r="CC735" s="113"/>
      <c r="CD735" s="113"/>
      <c r="CE735" s="113"/>
      <c r="CF735" s="113"/>
      <c r="CG735" s="113"/>
      <c r="CH735" s="113"/>
      <c r="CI735" s="113"/>
      <c r="CJ735" s="113"/>
      <c r="CK735" s="113"/>
      <c r="CL735" s="113"/>
      <c r="CM735" s="113"/>
      <c r="CN735" s="113"/>
      <c r="CO735" s="113"/>
      <c r="CP735" s="113"/>
      <c r="CQ735" s="113"/>
      <c r="CR735" s="113"/>
      <c r="CS735" s="113"/>
      <c r="CT735" s="113"/>
      <c r="CU735" s="113"/>
      <c r="CV735" s="113"/>
      <c r="CW735" s="113"/>
      <c r="CX735" s="113"/>
      <c r="CY735" s="113"/>
    </row>
    <row r="736" spans="24:103" s="64" customFormat="1" ht="14" x14ac:dyDescent="0.15">
      <c r="X736" s="63"/>
      <c r="Y736" s="112"/>
      <c r="Z736" s="112"/>
      <c r="AA736" s="112"/>
      <c r="AB736" s="112"/>
      <c r="AC736" s="112"/>
      <c r="AD736" s="112"/>
      <c r="AE736" s="112"/>
      <c r="AF736" s="112"/>
      <c r="AG736" s="112"/>
      <c r="AH736" s="112"/>
      <c r="AI736" s="112"/>
      <c r="AJ736" s="112"/>
      <c r="AK736" s="112"/>
      <c r="AL736" s="113"/>
      <c r="AM736" s="113"/>
      <c r="AN736" s="113"/>
      <c r="AO736" s="113"/>
      <c r="AP736" s="113"/>
      <c r="AQ736" s="113"/>
      <c r="AR736" s="113"/>
      <c r="AS736" s="113"/>
      <c r="AT736" s="113"/>
      <c r="AU736" s="113"/>
      <c r="AV736" s="113"/>
      <c r="AW736" s="113"/>
      <c r="AX736" s="113"/>
      <c r="AY736" s="113"/>
      <c r="AZ736" s="113"/>
      <c r="BA736" s="113"/>
      <c r="BB736" s="113"/>
      <c r="BC736" s="113"/>
      <c r="BD736" s="113"/>
      <c r="BE736" s="113"/>
      <c r="BF736" s="113"/>
      <c r="BG736" s="113"/>
      <c r="BH736" s="113"/>
      <c r="BI736" s="113"/>
      <c r="BJ736" s="113"/>
      <c r="BK736" s="113"/>
      <c r="BL736" s="113"/>
      <c r="BM736" s="113"/>
      <c r="BN736" s="113"/>
      <c r="BO736" s="113"/>
      <c r="BP736" s="113"/>
      <c r="BQ736" s="113"/>
      <c r="BR736" s="113"/>
      <c r="BS736" s="113"/>
      <c r="BT736" s="113"/>
      <c r="BU736" s="113"/>
      <c r="BV736" s="113"/>
      <c r="BW736" s="113"/>
      <c r="BX736" s="113"/>
      <c r="BY736" s="113"/>
      <c r="BZ736" s="113"/>
      <c r="CA736" s="113"/>
      <c r="CB736" s="113"/>
      <c r="CC736" s="113"/>
      <c r="CD736" s="113"/>
      <c r="CE736" s="113"/>
      <c r="CF736" s="113"/>
      <c r="CG736" s="113"/>
      <c r="CH736" s="113"/>
      <c r="CI736" s="113"/>
      <c r="CJ736" s="113"/>
      <c r="CK736" s="113"/>
      <c r="CL736" s="113"/>
      <c r="CM736" s="113"/>
      <c r="CN736" s="113"/>
      <c r="CO736" s="113"/>
      <c r="CP736" s="113"/>
      <c r="CQ736" s="113"/>
      <c r="CR736" s="113"/>
      <c r="CS736" s="113"/>
      <c r="CT736" s="113"/>
      <c r="CU736" s="113"/>
      <c r="CV736" s="113"/>
      <c r="CW736" s="113"/>
      <c r="CX736" s="113"/>
      <c r="CY736" s="113"/>
    </row>
    <row r="737" spans="24:103" s="64" customFormat="1" ht="14" x14ac:dyDescent="0.15">
      <c r="X737" s="63"/>
      <c r="Y737" s="112"/>
      <c r="Z737" s="112"/>
      <c r="AA737" s="112"/>
      <c r="AB737" s="112"/>
      <c r="AC737" s="112"/>
      <c r="AD737" s="112"/>
      <c r="AE737" s="112"/>
      <c r="AF737" s="112"/>
      <c r="AG737" s="112"/>
      <c r="AH737" s="112"/>
      <c r="AI737" s="112"/>
      <c r="AJ737" s="112"/>
      <c r="AK737" s="112"/>
      <c r="AL737" s="113"/>
      <c r="AM737" s="113"/>
      <c r="AN737" s="113"/>
      <c r="AO737" s="113"/>
      <c r="AP737" s="113"/>
      <c r="AQ737" s="113"/>
      <c r="AR737" s="113"/>
      <c r="AS737" s="113"/>
      <c r="AT737" s="113"/>
      <c r="AU737" s="113"/>
      <c r="AV737" s="113"/>
      <c r="AW737" s="113"/>
      <c r="AX737" s="113"/>
      <c r="AY737" s="113"/>
      <c r="AZ737" s="113"/>
      <c r="BA737" s="113"/>
      <c r="BB737" s="113"/>
      <c r="BC737" s="113"/>
      <c r="BD737" s="113"/>
      <c r="BE737" s="113"/>
      <c r="BF737" s="113"/>
      <c r="BG737" s="113"/>
      <c r="BH737" s="113"/>
      <c r="BI737" s="113"/>
      <c r="BJ737" s="113"/>
      <c r="BK737" s="113"/>
      <c r="BL737" s="113"/>
      <c r="BM737" s="113"/>
      <c r="BN737" s="113"/>
      <c r="BO737" s="113"/>
      <c r="BP737" s="113"/>
      <c r="BQ737" s="113"/>
      <c r="BR737" s="113"/>
      <c r="BS737" s="113"/>
      <c r="BT737" s="113"/>
      <c r="BU737" s="113"/>
      <c r="BV737" s="113"/>
      <c r="BW737" s="113"/>
      <c r="BX737" s="113"/>
      <c r="BY737" s="113"/>
      <c r="BZ737" s="113"/>
      <c r="CA737" s="113"/>
      <c r="CB737" s="113"/>
      <c r="CC737" s="113"/>
      <c r="CD737" s="113"/>
      <c r="CE737" s="113"/>
      <c r="CF737" s="113"/>
      <c r="CG737" s="113"/>
      <c r="CH737" s="113"/>
      <c r="CI737" s="113"/>
      <c r="CJ737" s="113"/>
      <c r="CK737" s="113"/>
      <c r="CL737" s="113"/>
      <c r="CM737" s="113"/>
      <c r="CN737" s="113"/>
      <c r="CO737" s="113"/>
      <c r="CP737" s="113"/>
      <c r="CQ737" s="113"/>
      <c r="CR737" s="113"/>
      <c r="CS737" s="113"/>
      <c r="CT737" s="113"/>
      <c r="CU737" s="113"/>
      <c r="CV737" s="113"/>
      <c r="CW737" s="113"/>
      <c r="CX737" s="113"/>
      <c r="CY737" s="113"/>
    </row>
    <row r="738" spans="24:103" s="64" customFormat="1" ht="14" x14ac:dyDescent="0.15">
      <c r="X738" s="63"/>
      <c r="Y738" s="112"/>
      <c r="Z738" s="112"/>
      <c r="AA738" s="112"/>
      <c r="AB738" s="112"/>
      <c r="AC738" s="112"/>
      <c r="AD738" s="112"/>
      <c r="AE738" s="112"/>
      <c r="AF738" s="112"/>
      <c r="AG738" s="112"/>
      <c r="AH738" s="112"/>
      <c r="AI738" s="112"/>
      <c r="AJ738" s="112"/>
      <c r="AK738" s="112"/>
      <c r="AL738" s="113"/>
      <c r="AM738" s="113"/>
      <c r="AN738" s="113"/>
      <c r="AO738" s="113"/>
      <c r="AP738" s="113"/>
      <c r="AQ738" s="113"/>
      <c r="AR738" s="113"/>
      <c r="AS738" s="113"/>
      <c r="AT738" s="113"/>
      <c r="AU738" s="113"/>
      <c r="AV738" s="113"/>
      <c r="AW738" s="113"/>
      <c r="AX738" s="113"/>
      <c r="AY738" s="113"/>
      <c r="AZ738" s="113"/>
      <c r="BA738" s="113"/>
      <c r="BB738" s="113"/>
      <c r="BC738" s="113"/>
      <c r="BD738" s="113"/>
      <c r="BE738" s="113"/>
      <c r="BF738" s="113"/>
      <c r="BG738" s="113"/>
      <c r="BH738" s="113"/>
      <c r="BI738" s="113"/>
      <c r="BJ738" s="113"/>
      <c r="BK738" s="113"/>
      <c r="BL738" s="113"/>
      <c r="BM738" s="113"/>
      <c r="BN738" s="113"/>
      <c r="BO738" s="113"/>
      <c r="BP738" s="113"/>
      <c r="BQ738" s="113"/>
      <c r="BR738" s="113"/>
      <c r="BS738" s="113"/>
      <c r="BT738" s="113"/>
      <c r="BU738" s="113"/>
      <c r="BV738" s="113"/>
      <c r="BW738" s="113"/>
      <c r="BX738" s="113"/>
      <c r="BY738" s="113"/>
      <c r="BZ738" s="113"/>
      <c r="CA738" s="113"/>
      <c r="CB738" s="113"/>
      <c r="CC738" s="113"/>
      <c r="CD738" s="113"/>
      <c r="CE738" s="113"/>
      <c r="CF738" s="113"/>
      <c r="CG738" s="113"/>
      <c r="CH738" s="113"/>
      <c r="CI738" s="113"/>
      <c r="CJ738" s="113"/>
      <c r="CK738" s="113"/>
      <c r="CL738" s="113"/>
      <c r="CM738" s="113"/>
      <c r="CN738" s="113"/>
      <c r="CO738" s="113"/>
      <c r="CP738" s="113"/>
      <c r="CQ738" s="113"/>
      <c r="CR738" s="113"/>
      <c r="CS738" s="113"/>
      <c r="CT738" s="113"/>
      <c r="CU738" s="113"/>
      <c r="CV738" s="113"/>
      <c r="CW738" s="113"/>
      <c r="CX738" s="113"/>
      <c r="CY738" s="113"/>
    </row>
    <row r="739" spans="24:103" s="64" customFormat="1" ht="14" x14ac:dyDescent="0.15">
      <c r="X739" s="63"/>
      <c r="Y739" s="112"/>
      <c r="Z739" s="112"/>
      <c r="AA739" s="112"/>
      <c r="AB739" s="112"/>
      <c r="AC739" s="112"/>
      <c r="AD739" s="112"/>
      <c r="AE739" s="112"/>
      <c r="AF739" s="112"/>
      <c r="AG739" s="112"/>
      <c r="AH739" s="112"/>
      <c r="AI739" s="112"/>
      <c r="AJ739" s="112"/>
      <c r="AK739" s="112"/>
      <c r="AL739" s="113"/>
      <c r="AM739" s="113"/>
      <c r="AN739" s="113"/>
      <c r="AO739" s="113"/>
      <c r="AP739" s="113"/>
      <c r="AQ739" s="113"/>
      <c r="AR739" s="113"/>
      <c r="AS739" s="113"/>
      <c r="AT739" s="113"/>
      <c r="AU739" s="113"/>
      <c r="AV739" s="113"/>
      <c r="AW739" s="113"/>
      <c r="AX739" s="113"/>
      <c r="AY739" s="113"/>
      <c r="AZ739" s="113"/>
      <c r="BA739" s="113"/>
      <c r="BB739" s="113"/>
      <c r="BC739" s="113"/>
      <c r="BD739" s="113"/>
      <c r="BE739" s="113"/>
      <c r="BF739" s="113"/>
      <c r="BG739" s="113"/>
      <c r="BH739" s="113"/>
      <c r="BI739" s="113"/>
      <c r="BJ739" s="113"/>
      <c r="BK739" s="113"/>
      <c r="BL739" s="113"/>
      <c r="BM739" s="113"/>
      <c r="BN739" s="113"/>
      <c r="BO739" s="113"/>
      <c r="BP739" s="113"/>
      <c r="BQ739" s="113"/>
      <c r="BR739" s="113"/>
      <c r="BS739" s="113"/>
      <c r="BT739" s="113"/>
      <c r="BU739" s="113"/>
      <c r="BV739" s="113"/>
      <c r="BW739" s="113"/>
      <c r="BX739" s="113"/>
      <c r="BY739" s="113"/>
      <c r="BZ739" s="113"/>
      <c r="CA739" s="113"/>
      <c r="CB739" s="113"/>
      <c r="CC739" s="113"/>
      <c r="CD739" s="113"/>
      <c r="CE739" s="113"/>
      <c r="CF739" s="113"/>
      <c r="CG739" s="113"/>
      <c r="CH739" s="113"/>
      <c r="CI739" s="113"/>
      <c r="CJ739" s="113"/>
      <c r="CK739" s="113"/>
      <c r="CL739" s="113"/>
      <c r="CM739" s="113"/>
      <c r="CN739" s="113"/>
      <c r="CO739" s="113"/>
      <c r="CP739" s="113"/>
      <c r="CQ739" s="113"/>
      <c r="CR739" s="113"/>
      <c r="CS739" s="113"/>
      <c r="CT739" s="113"/>
      <c r="CU739" s="113"/>
      <c r="CV739" s="113"/>
      <c r="CW739" s="113"/>
      <c r="CX739" s="113"/>
      <c r="CY739" s="113"/>
    </row>
    <row r="740" spans="24:103" s="64" customFormat="1" ht="14" x14ac:dyDescent="0.15">
      <c r="X740" s="63"/>
      <c r="Y740" s="112"/>
      <c r="Z740" s="112"/>
      <c r="AA740" s="112"/>
      <c r="AB740" s="112"/>
      <c r="AC740" s="112"/>
      <c r="AD740" s="112"/>
      <c r="AE740" s="112"/>
      <c r="AF740" s="112"/>
      <c r="AG740" s="112"/>
      <c r="AH740" s="112"/>
      <c r="AI740" s="112"/>
      <c r="AJ740" s="112"/>
      <c r="AK740" s="112"/>
      <c r="AL740" s="113"/>
      <c r="AM740" s="113"/>
      <c r="AN740" s="113"/>
      <c r="AO740" s="113"/>
      <c r="AP740" s="113"/>
      <c r="AQ740" s="113"/>
      <c r="AR740" s="113"/>
      <c r="AS740" s="113"/>
      <c r="AT740" s="113"/>
      <c r="AU740" s="113"/>
      <c r="AV740" s="113"/>
      <c r="AW740" s="113"/>
      <c r="AX740" s="113"/>
      <c r="AY740" s="113"/>
      <c r="AZ740" s="113"/>
      <c r="BA740" s="113"/>
      <c r="BB740" s="113"/>
      <c r="BC740" s="113"/>
      <c r="BD740" s="113"/>
      <c r="BE740" s="113"/>
      <c r="BF740" s="113"/>
      <c r="BG740" s="113"/>
      <c r="BH740" s="113"/>
      <c r="BI740" s="113"/>
      <c r="BJ740" s="113"/>
      <c r="BK740" s="113"/>
      <c r="BL740" s="113"/>
      <c r="BM740" s="113"/>
      <c r="BN740" s="113"/>
      <c r="BO740" s="113"/>
      <c r="BP740" s="113"/>
      <c r="BQ740" s="113"/>
      <c r="BR740" s="113"/>
      <c r="BS740" s="113"/>
      <c r="BT740" s="113"/>
      <c r="BU740" s="113"/>
      <c r="BV740" s="113"/>
      <c r="BW740" s="113"/>
      <c r="BX740" s="113"/>
      <c r="BY740" s="113"/>
      <c r="BZ740" s="113"/>
      <c r="CA740" s="113"/>
      <c r="CB740" s="113"/>
      <c r="CC740" s="113"/>
      <c r="CD740" s="113"/>
      <c r="CE740" s="113"/>
      <c r="CF740" s="113"/>
      <c r="CG740" s="113"/>
      <c r="CH740" s="113"/>
      <c r="CI740" s="113"/>
      <c r="CJ740" s="113"/>
      <c r="CK740" s="113"/>
      <c r="CL740" s="113"/>
      <c r="CM740" s="113"/>
      <c r="CN740" s="113"/>
      <c r="CO740" s="113"/>
      <c r="CP740" s="113"/>
      <c r="CQ740" s="113"/>
      <c r="CR740" s="113"/>
      <c r="CS740" s="113"/>
      <c r="CT740" s="113"/>
      <c r="CU740" s="113"/>
      <c r="CV740" s="113"/>
      <c r="CW740" s="113"/>
      <c r="CX740" s="113"/>
      <c r="CY740" s="113"/>
    </row>
    <row r="741" spans="24:103" s="64" customFormat="1" ht="14" x14ac:dyDescent="0.15">
      <c r="X741" s="63"/>
      <c r="Y741" s="112"/>
      <c r="Z741" s="112"/>
      <c r="AA741" s="112"/>
      <c r="AB741" s="112"/>
      <c r="AC741" s="112"/>
      <c r="AD741" s="112"/>
      <c r="AE741" s="112"/>
      <c r="AF741" s="112"/>
      <c r="AG741" s="112"/>
      <c r="AH741" s="112"/>
      <c r="AI741" s="112"/>
      <c r="AJ741" s="112"/>
      <c r="AK741" s="112"/>
      <c r="AL741" s="113"/>
      <c r="AM741" s="113"/>
      <c r="AN741" s="113"/>
      <c r="AO741" s="113"/>
      <c r="AP741" s="113"/>
      <c r="AQ741" s="113"/>
      <c r="AR741" s="113"/>
      <c r="AS741" s="113"/>
      <c r="AT741" s="113"/>
      <c r="AU741" s="113"/>
      <c r="AV741" s="113"/>
      <c r="AW741" s="113"/>
      <c r="AX741" s="113"/>
      <c r="AY741" s="113"/>
      <c r="AZ741" s="113"/>
      <c r="BA741" s="113"/>
      <c r="BB741" s="113"/>
      <c r="BC741" s="113"/>
      <c r="BD741" s="113"/>
      <c r="BE741" s="113"/>
      <c r="BF741" s="113"/>
      <c r="BG741" s="113"/>
      <c r="BH741" s="113"/>
      <c r="BI741" s="113"/>
      <c r="BJ741" s="113"/>
      <c r="BK741" s="113"/>
      <c r="BL741" s="113"/>
      <c r="BM741" s="113"/>
      <c r="BN741" s="113"/>
      <c r="BO741" s="113"/>
      <c r="BP741" s="113"/>
      <c r="BQ741" s="113"/>
      <c r="BR741" s="113"/>
      <c r="BS741" s="113"/>
      <c r="BT741" s="113"/>
      <c r="BU741" s="113"/>
      <c r="BV741" s="113"/>
      <c r="BW741" s="113"/>
      <c r="BX741" s="113"/>
      <c r="BY741" s="113"/>
      <c r="BZ741" s="113"/>
      <c r="CA741" s="113"/>
      <c r="CB741" s="113"/>
      <c r="CC741" s="113"/>
      <c r="CD741" s="113"/>
      <c r="CE741" s="113"/>
      <c r="CF741" s="113"/>
      <c r="CG741" s="113"/>
      <c r="CH741" s="113"/>
      <c r="CI741" s="113"/>
      <c r="CJ741" s="113"/>
      <c r="CK741" s="113"/>
      <c r="CL741" s="113"/>
      <c r="CM741" s="113"/>
      <c r="CN741" s="113"/>
      <c r="CO741" s="113"/>
      <c r="CP741" s="113"/>
      <c r="CQ741" s="113"/>
      <c r="CR741" s="113"/>
      <c r="CS741" s="113"/>
      <c r="CT741" s="113"/>
      <c r="CU741" s="113"/>
      <c r="CV741" s="113"/>
      <c r="CW741" s="113"/>
      <c r="CX741" s="113"/>
      <c r="CY741" s="113"/>
    </row>
    <row r="742" spans="24:103" s="64" customFormat="1" ht="14" x14ac:dyDescent="0.15">
      <c r="X742" s="63"/>
      <c r="Y742" s="112"/>
      <c r="Z742" s="112"/>
      <c r="AA742" s="112"/>
      <c r="AB742" s="112"/>
      <c r="AC742" s="112"/>
      <c r="AD742" s="112"/>
      <c r="AE742" s="112"/>
      <c r="AF742" s="112"/>
      <c r="AG742" s="112"/>
      <c r="AH742" s="112"/>
      <c r="AI742" s="112"/>
      <c r="AJ742" s="112"/>
      <c r="AK742" s="112"/>
      <c r="AL742" s="113"/>
      <c r="AM742" s="113"/>
      <c r="AN742" s="113"/>
      <c r="AO742" s="113"/>
      <c r="AP742" s="113"/>
      <c r="AQ742" s="113"/>
      <c r="AR742" s="113"/>
      <c r="AS742" s="113"/>
      <c r="AT742" s="113"/>
      <c r="AU742" s="113"/>
      <c r="AV742" s="113"/>
      <c r="AW742" s="113"/>
      <c r="AX742" s="113"/>
      <c r="AY742" s="113"/>
      <c r="AZ742" s="113"/>
      <c r="BA742" s="113"/>
      <c r="BB742" s="113"/>
      <c r="BC742" s="113"/>
      <c r="BD742" s="113"/>
      <c r="BE742" s="113"/>
      <c r="BF742" s="113"/>
      <c r="BG742" s="113"/>
      <c r="BH742" s="113"/>
      <c r="BI742" s="113"/>
      <c r="BJ742" s="113"/>
      <c r="BK742" s="113"/>
      <c r="BL742" s="113"/>
      <c r="BM742" s="113"/>
      <c r="BN742" s="113"/>
      <c r="BO742" s="113"/>
      <c r="BP742" s="113"/>
      <c r="BQ742" s="113"/>
      <c r="BR742" s="113"/>
      <c r="BS742" s="113"/>
      <c r="BT742" s="113"/>
      <c r="BU742" s="113"/>
      <c r="BV742" s="113"/>
      <c r="BW742" s="113"/>
      <c r="BX742" s="113"/>
      <c r="BY742" s="113"/>
      <c r="BZ742" s="113"/>
      <c r="CA742" s="113"/>
      <c r="CB742" s="113"/>
      <c r="CC742" s="113"/>
      <c r="CD742" s="113"/>
      <c r="CE742" s="113"/>
      <c r="CF742" s="113"/>
      <c r="CG742" s="113"/>
      <c r="CH742" s="113"/>
      <c r="CI742" s="113"/>
      <c r="CJ742" s="113"/>
      <c r="CK742" s="113"/>
      <c r="CL742" s="113"/>
      <c r="CM742" s="113"/>
      <c r="CN742" s="113"/>
      <c r="CO742" s="113"/>
      <c r="CP742" s="113"/>
      <c r="CQ742" s="113"/>
      <c r="CR742" s="113"/>
      <c r="CS742" s="113"/>
      <c r="CT742" s="113"/>
      <c r="CU742" s="113"/>
      <c r="CV742" s="113"/>
      <c r="CW742" s="113"/>
      <c r="CX742" s="113"/>
      <c r="CY742" s="113"/>
    </row>
    <row r="743" spans="24:103" s="64" customFormat="1" ht="14" x14ac:dyDescent="0.15">
      <c r="X743" s="63"/>
      <c r="Y743" s="112"/>
      <c r="Z743" s="112"/>
      <c r="AA743" s="112"/>
      <c r="AB743" s="112"/>
      <c r="AC743" s="112"/>
      <c r="AD743" s="112"/>
      <c r="AE743" s="112"/>
      <c r="AF743" s="112"/>
      <c r="AG743" s="112"/>
      <c r="AH743" s="112"/>
      <c r="AI743" s="112"/>
      <c r="AJ743" s="112"/>
      <c r="AK743" s="112"/>
      <c r="AL743" s="113"/>
      <c r="AM743" s="113"/>
      <c r="AN743" s="113"/>
      <c r="AO743" s="113"/>
      <c r="AP743" s="113"/>
      <c r="AQ743" s="113"/>
      <c r="AR743" s="113"/>
      <c r="AS743" s="113"/>
      <c r="AT743" s="113"/>
      <c r="AU743" s="113"/>
      <c r="AV743" s="113"/>
      <c r="AW743" s="113"/>
      <c r="AX743" s="113"/>
      <c r="AY743" s="113"/>
      <c r="AZ743" s="113"/>
      <c r="BA743" s="113"/>
      <c r="BB743" s="113"/>
      <c r="BC743" s="113"/>
      <c r="BD743" s="113"/>
      <c r="BE743" s="113"/>
      <c r="BF743" s="113"/>
      <c r="BG743" s="113"/>
      <c r="BH743" s="113"/>
      <c r="BI743" s="113"/>
      <c r="BJ743" s="113"/>
      <c r="BK743" s="113"/>
      <c r="BL743" s="113"/>
      <c r="BM743" s="113"/>
      <c r="BN743" s="113"/>
      <c r="BO743" s="113"/>
      <c r="BP743" s="113"/>
      <c r="BQ743" s="113"/>
      <c r="BR743" s="113"/>
      <c r="BS743" s="113"/>
      <c r="BT743" s="113"/>
      <c r="BU743" s="113"/>
      <c r="BV743" s="113"/>
      <c r="BW743" s="113"/>
      <c r="BX743" s="113"/>
      <c r="BY743" s="113"/>
      <c r="BZ743" s="113"/>
      <c r="CA743" s="113"/>
      <c r="CB743" s="113"/>
      <c r="CC743" s="113"/>
      <c r="CD743" s="113"/>
      <c r="CE743" s="113"/>
      <c r="CF743" s="113"/>
      <c r="CG743" s="113"/>
      <c r="CH743" s="113"/>
      <c r="CI743" s="113"/>
      <c r="CJ743" s="113"/>
      <c r="CK743" s="113"/>
      <c r="CL743" s="113"/>
      <c r="CM743" s="113"/>
      <c r="CN743" s="113"/>
      <c r="CO743" s="113"/>
      <c r="CP743" s="113"/>
      <c r="CQ743" s="113"/>
      <c r="CR743" s="113"/>
      <c r="CS743" s="113"/>
      <c r="CT743" s="113"/>
      <c r="CU743" s="113"/>
      <c r="CV743" s="113"/>
      <c r="CW743" s="113"/>
      <c r="CX743" s="113"/>
      <c r="CY743" s="113"/>
    </row>
    <row r="744" spans="24:103" s="64" customFormat="1" ht="14" x14ac:dyDescent="0.15">
      <c r="X744" s="63"/>
      <c r="Y744" s="112"/>
      <c r="Z744" s="112"/>
      <c r="AA744" s="112"/>
      <c r="AB744" s="112"/>
      <c r="AC744" s="112"/>
      <c r="AD744" s="112"/>
      <c r="AE744" s="112"/>
      <c r="AF744" s="112"/>
      <c r="AG744" s="112"/>
      <c r="AH744" s="112"/>
      <c r="AI744" s="112"/>
      <c r="AJ744" s="112"/>
      <c r="AK744" s="112"/>
      <c r="AL744" s="113"/>
      <c r="AM744" s="113"/>
      <c r="AN744" s="113"/>
      <c r="AO744" s="113"/>
      <c r="AP744" s="113"/>
      <c r="AQ744" s="113"/>
      <c r="AR744" s="113"/>
      <c r="AS744" s="113"/>
      <c r="AT744" s="113"/>
      <c r="AU744" s="113"/>
      <c r="AV744" s="113"/>
      <c r="AW744" s="113"/>
      <c r="AX744" s="113"/>
      <c r="AY744" s="113"/>
      <c r="AZ744" s="113"/>
      <c r="BA744" s="113"/>
      <c r="BB744" s="113"/>
      <c r="BC744" s="113"/>
      <c r="BD744" s="113"/>
      <c r="BE744" s="113"/>
      <c r="BF744" s="113"/>
      <c r="BG744" s="113"/>
      <c r="BH744" s="113"/>
      <c r="BI744" s="113"/>
      <c r="BJ744" s="113"/>
      <c r="BK744" s="113"/>
      <c r="BL744" s="113"/>
      <c r="BM744" s="113"/>
      <c r="BN744" s="113"/>
      <c r="BO744" s="113"/>
      <c r="BP744" s="113"/>
      <c r="BQ744" s="113"/>
      <c r="BR744" s="113"/>
      <c r="BS744" s="113"/>
      <c r="BT744" s="113"/>
      <c r="BU744" s="113"/>
      <c r="BV744" s="113"/>
      <c r="BW744" s="113"/>
      <c r="BX744" s="113"/>
      <c r="BY744" s="113"/>
      <c r="BZ744" s="113"/>
      <c r="CA744" s="113"/>
      <c r="CB744" s="113"/>
      <c r="CC744" s="113"/>
      <c r="CD744" s="113"/>
      <c r="CE744" s="113"/>
      <c r="CF744" s="113"/>
      <c r="CG744" s="113"/>
      <c r="CH744" s="113"/>
      <c r="CI744" s="113"/>
      <c r="CJ744" s="113"/>
      <c r="CK744" s="113"/>
      <c r="CL744" s="113"/>
      <c r="CM744" s="113"/>
      <c r="CN744" s="113"/>
      <c r="CO744" s="113"/>
      <c r="CP744" s="113"/>
      <c r="CQ744" s="113"/>
      <c r="CR744" s="113"/>
      <c r="CS744" s="113"/>
      <c r="CT744" s="113"/>
      <c r="CU744" s="113"/>
      <c r="CV744" s="113"/>
      <c r="CW744" s="113"/>
      <c r="CX744" s="113"/>
      <c r="CY744" s="113"/>
    </row>
    <row r="745" spans="24:103" s="64" customFormat="1" ht="14" x14ac:dyDescent="0.15">
      <c r="X745" s="63"/>
      <c r="Y745" s="112"/>
      <c r="Z745" s="112"/>
      <c r="AA745" s="112"/>
      <c r="AB745" s="112"/>
      <c r="AC745" s="112"/>
      <c r="AD745" s="112"/>
      <c r="AE745" s="112"/>
      <c r="AF745" s="112"/>
      <c r="AG745" s="112"/>
      <c r="AH745" s="112"/>
      <c r="AI745" s="112"/>
      <c r="AJ745" s="112"/>
      <c r="AK745" s="112"/>
      <c r="AL745" s="113"/>
      <c r="AM745" s="113"/>
      <c r="AN745" s="113"/>
      <c r="AO745" s="113"/>
      <c r="AP745" s="113"/>
      <c r="AQ745" s="113"/>
      <c r="AR745" s="113"/>
      <c r="AS745" s="113"/>
      <c r="AT745" s="113"/>
      <c r="AU745" s="113"/>
      <c r="AV745" s="113"/>
      <c r="AW745" s="113"/>
      <c r="AX745" s="113"/>
      <c r="AY745" s="113"/>
      <c r="AZ745" s="113"/>
      <c r="BA745" s="113"/>
      <c r="BB745" s="113"/>
      <c r="BC745" s="113"/>
      <c r="BD745" s="113"/>
      <c r="BE745" s="113"/>
      <c r="BF745" s="113"/>
      <c r="BG745" s="113"/>
      <c r="BH745" s="113"/>
      <c r="BI745" s="113"/>
      <c r="BJ745" s="113"/>
      <c r="BK745" s="113"/>
      <c r="BL745" s="113"/>
      <c r="BM745" s="113"/>
      <c r="BN745" s="113"/>
      <c r="BO745" s="113"/>
      <c r="BP745" s="113"/>
      <c r="BQ745" s="113"/>
      <c r="BR745" s="113"/>
      <c r="BS745" s="113"/>
      <c r="BT745" s="113"/>
      <c r="BU745" s="113"/>
      <c r="BV745" s="113"/>
      <c r="BW745" s="113"/>
      <c r="BX745" s="113"/>
      <c r="BY745" s="113"/>
      <c r="BZ745" s="113"/>
      <c r="CA745" s="113"/>
      <c r="CB745" s="113"/>
      <c r="CC745" s="113"/>
      <c r="CD745" s="113"/>
      <c r="CE745" s="113"/>
      <c r="CF745" s="113"/>
      <c r="CG745" s="113"/>
      <c r="CH745" s="113"/>
      <c r="CI745" s="113"/>
      <c r="CJ745" s="113"/>
      <c r="CK745" s="113"/>
      <c r="CL745" s="113"/>
      <c r="CM745" s="113"/>
      <c r="CN745" s="113"/>
      <c r="CO745" s="113"/>
      <c r="CP745" s="113"/>
      <c r="CQ745" s="113"/>
      <c r="CR745" s="113"/>
      <c r="CS745" s="113"/>
      <c r="CT745" s="113"/>
      <c r="CU745" s="113"/>
      <c r="CV745" s="113"/>
      <c r="CW745" s="113"/>
      <c r="CX745" s="113"/>
      <c r="CY745" s="113"/>
    </row>
    <row r="746" spans="24:103" s="64" customFormat="1" ht="14" x14ac:dyDescent="0.15">
      <c r="X746" s="63"/>
      <c r="Y746" s="112"/>
      <c r="Z746" s="112"/>
      <c r="AA746" s="112"/>
      <c r="AB746" s="112"/>
      <c r="AC746" s="112"/>
      <c r="AD746" s="112"/>
      <c r="AE746" s="112"/>
      <c r="AF746" s="112"/>
      <c r="AG746" s="112"/>
      <c r="AH746" s="112"/>
      <c r="AI746" s="112"/>
      <c r="AJ746" s="112"/>
      <c r="AK746" s="112"/>
      <c r="AL746" s="113"/>
      <c r="AM746" s="113"/>
      <c r="AN746" s="113"/>
      <c r="AO746" s="113"/>
      <c r="AP746" s="113"/>
      <c r="AQ746" s="113"/>
      <c r="AR746" s="113"/>
      <c r="AS746" s="113"/>
      <c r="AT746" s="113"/>
      <c r="AU746" s="113"/>
      <c r="AV746" s="113"/>
      <c r="AW746" s="113"/>
      <c r="AX746" s="113"/>
      <c r="AY746" s="113"/>
      <c r="AZ746" s="113"/>
      <c r="BA746" s="113"/>
      <c r="BB746" s="113"/>
      <c r="BC746" s="113"/>
      <c r="BD746" s="113"/>
      <c r="BE746" s="113"/>
      <c r="BF746" s="113"/>
      <c r="BG746" s="113"/>
      <c r="BH746" s="113"/>
      <c r="BI746" s="113"/>
      <c r="BJ746" s="113"/>
      <c r="BK746" s="113"/>
      <c r="BL746" s="113"/>
      <c r="BM746" s="113"/>
      <c r="BN746" s="113"/>
      <c r="BO746" s="113"/>
      <c r="BP746" s="113"/>
      <c r="BQ746" s="113"/>
      <c r="BR746" s="113"/>
      <c r="BS746" s="113"/>
      <c r="BT746" s="113"/>
      <c r="BU746" s="113"/>
      <c r="BV746" s="113"/>
      <c r="BW746" s="113"/>
      <c r="BX746" s="113"/>
      <c r="BY746" s="113"/>
      <c r="BZ746" s="113"/>
      <c r="CA746" s="113"/>
      <c r="CB746" s="113"/>
      <c r="CC746" s="113"/>
      <c r="CD746" s="113"/>
      <c r="CE746" s="113"/>
      <c r="CF746" s="113"/>
      <c r="CG746" s="113"/>
      <c r="CH746" s="113"/>
      <c r="CI746" s="113"/>
      <c r="CJ746" s="113"/>
      <c r="CK746" s="113"/>
      <c r="CL746" s="113"/>
      <c r="CM746" s="113"/>
      <c r="CN746" s="113"/>
      <c r="CO746" s="113"/>
      <c r="CP746" s="113"/>
      <c r="CQ746" s="113"/>
      <c r="CR746" s="113"/>
      <c r="CS746" s="113"/>
      <c r="CT746" s="113"/>
      <c r="CU746" s="113"/>
      <c r="CV746" s="113"/>
      <c r="CW746" s="113"/>
      <c r="CX746" s="113"/>
      <c r="CY746" s="113"/>
    </row>
    <row r="747" spans="24:103" s="64" customFormat="1" x14ac:dyDescent="0.15">
      <c r="Y747" s="113"/>
      <c r="Z747" s="113"/>
      <c r="AA747" s="113"/>
      <c r="AB747" s="113"/>
      <c r="AC747" s="113"/>
      <c r="AD747" s="113"/>
      <c r="AE747" s="113"/>
      <c r="AF747" s="113"/>
      <c r="AG747" s="113"/>
      <c r="AH747" s="113"/>
      <c r="AI747" s="113"/>
      <c r="AJ747" s="113"/>
      <c r="AK747" s="113"/>
      <c r="AL747" s="113"/>
      <c r="AM747" s="113"/>
      <c r="AN747" s="113"/>
      <c r="AO747" s="113"/>
      <c r="AP747" s="113"/>
      <c r="AQ747" s="113"/>
      <c r="AR747" s="113"/>
      <c r="AS747" s="113"/>
      <c r="AT747" s="113"/>
      <c r="AU747" s="113"/>
      <c r="AV747" s="113"/>
      <c r="AW747" s="113"/>
      <c r="AX747" s="113"/>
      <c r="AY747" s="113"/>
      <c r="AZ747" s="113"/>
      <c r="BA747" s="113"/>
      <c r="BB747" s="113"/>
      <c r="BC747" s="113"/>
      <c r="BD747" s="113"/>
      <c r="BE747" s="113"/>
      <c r="BF747" s="113"/>
      <c r="BG747" s="113"/>
      <c r="BH747" s="113"/>
      <c r="BI747" s="113"/>
      <c r="BJ747" s="113"/>
      <c r="BK747" s="113"/>
      <c r="BL747" s="113"/>
      <c r="BM747" s="113"/>
      <c r="BN747" s="113"/>
      <c r="BO747" s="113"/>
      <c r="BP747" s="113"/>
      <c r="BQ747" s="113"/>
      <c r="BR747" s="113"/>
      <c r="BS747" s="113"/>
      <c r="BT747" s="113"/>
      <c r="BU747" s="113"/>
      <c r="BV747" s="113"/>
      <c r="BW747" s="113"/>
      <c r="BX747" s="113"/>
      <c r="BY747" s="113"/>
      <c r="BZ747" s="113"/>
      <c r="CA747" s="113"/>
      <c r="CB747" s="113"/>
      <c r="CC747" s="113"/>
      <c r="CD747" s="113"/>
      <c r="CE747" s="113"/>
      <c r="CF747" s="113"/>
      <c r="CG747" s="113"/>
      <c r="CH747" s="113"/>
      <c r="CI747" s="113"/>
      <c r="CJ747" s="113"/>
      <c r="CK747" s="113"/>
      <c r="CL747" s="113"/>
      <c r="CM747" s="113"/>
      <c r="CN747" s="113"/>
      <c r="CO747" s="113"/>
      <c r="CP747" s="113"/>
      <c r="CQ747" s="113"/>
      <c r="CR747" s="113"/>
      <c r="CS747" s="113"/>
      <c r="CT747" s="113"/>
      <c r="CU747" s="113"/>
      <c r="CV747" s="113"/>
      <c r="CW747" s="113"/>
      <c r="CX747" s="113"/>
      <c r="CY747" s="113"/>
    </row>
    <row r="748" spans="24:103" s="64" customFormat="1" x14ac:dyDescent="0.15">
      <c r="Y748" s="113"/>
      <c r="Z748" s="113"/>
      <c r="AA748" s="113"/>
      <c r="AB748" s="113"/>
      <c r="AC748" s="113"/>
      <c r="AD748" s="113"/>
      <c r="AE748" s="113"/>
      <c r="AF748" s="113"/>
      <c r="AG748" s="113"/>
      <c r="AH748" s="113"/>
      <c r="AI748" s="113"/>
      <c r="AJ748" s="113"/>
      <c r="AK748" s="113"/>
      <c r="AL748" s="113"/>
      <c r="AM748" s="113"/>
      <c r="AN748" s="113"/>
      <c r="AO748" s="113"/>
      <c r="AP748" s="113"/>
      <c r="AQ748" s="113"/>
      <c r="AR748" s="113"/>
      <c r="AS748" s="113"/>
      <c r="AT748" s="113"/>
      <c r="AU748" s="113"/>
      <c r="AV748" s="113"/>
      <c r="AW748" s="113"/>
      <c r="AX748" s="113"/>
      <c r="AY748" s="113"/>
      <c r="AZ748" s="113"/>
      <c r="BA748" s="113"/>
      <c r="BB748" s="113"/>
      <c r="BC748" s="113"/>
      <c r="BD748" s="113"/>
      <c r="BE748" s="113"/>
      <c r="BF748" s="113"/>
      <c r="BG748" s="113"/>
      <c r="BH748" s="113"/>
      <c r="BI748" s="113"/>
      <c r="BJ748" s="113"/>
      <c r="BK748" s="113"/>
      <c r="BL748" s="113"/>
      <c r="BM748" s="113"/>
      <c r="BN748" s="113"/>
      <c r="BO748" s="113"/>
      <c r="BP748" s="113"/>
      <c r="BQ748" s="113"/>
      <c r="BR748" s="113"/>
      <c r="BS748" s="113"/>
      <c r="BT748" s="113"/>
      <c r="BU748" s="113"/>
      <c r="BV748" s="113"/>
      <c r="BW748" s="113"/>
      <c r="BX748" s="113"/>
      <c r="BY748" s="113"/>
      <c r="BZ748" s="113"/>
      <c r="CA748" s="113"/>
      <c r="CB748" s="113"/>
      <c r="CC748" s="113"/>
      <c r="CD748" s="113"/>
      <c r="CE748" s="113"/>
      <c r="CF748" s="113"/>
      <c r="CG748" s="113"/>
      <c r="CH748" s="113"/>
      <c r="CI748" s="113"/>
      <c r="CJ748" s="113"/>
      <c r="CK748" s="113"/>
      <c r="CL748" s="113"/>
      <c r="CM748" s="113"/>
      <c r="CN748" s="113"/>
      <c r="CO748" s="113"/>
      <c r="CP748" s="113"/>
      <c r="CQ748" s="113"/>
      <c r="CR748" s="113"/>
      <c r="CS748" s="113"/>
      <c r="CT748" s="113"/>
      <c r="CU748" s="113"/>
      <c r="CV748" s="113"/>
      <c r="CW748" s="113"/>
      <c r="CX748" s="113"/>
      <c r="CY748" s="113"/>
    </row>
    <row r="749" spans="24:103" s="64" customFormat="1" x14ac:dyDescent="0.15">
      <c r="Y749" s="113"/>
      <c r="Z749" s="113"/>
      <c r="AA749" s="113"/>
      <c r="AB749" s="113"/>
      <c r="AC749" s="113"/>
      <c r="AD749" s="113"/>
      <c r="AE749" s="113"/>
      <c r="AF749" s="113"/>
      <c r="AG749" s="113"/>
      <c r="AH749" s="113"/>
      <c r="AI749" s="113"/>
      <c r="AJ749" s="113"/>
      <c r="AK749" s="113"/>
      <c r="AL749" s="113"/>
      <c r="AM749" s="113"/>
      <c r="AN749" s="113"/>
      <c r="AO749" s="113"/>
      <c r="AP749" s="113"/>
      <c r="AQ749" s="113"/>
      <c r="AR749" s="113"/>
      <c r="AS749" s="113"/>
      <c r="AT749" s="113"/>
      <c r="AU749" s="113"/>
      <c r="AV749" s="113"/>
      <c r="AW749" s="113"/>
      <c r="AX749" s="113"/>
      <c r="AY749" s="113"/>
      <c r="AZ749" s="113"/>
      <c r="BA749" s="113"/>
      <c r="BB749" s="113"/>
      <c r="BC749" s="113"/>
      <c r="BD749" s="113"/>
      <c r="BE749" s="113"/>
      <c r="BF749" s="113"/>
      <c r="BG749" s="113"/>
      <c r="BH749" s="113"/>
      <c r="BI749" s="113"/>
      <c r="BJ749" s="113"/>
      <c r="BK749" s="113"/>
      <c r="BL749" s="113"/>
      <c r="BM749" s="113"/>
      <c r="BN749" s="113"/>
      <c r="BO749" s="113"/>
      <c r="BP749" s="113"/>
      <c r="BQ749" s="113"/>
      <c r="BR749" s="113"/>
      <c r="BS749" s="113"/>
      <c r="BT749" s="113"/>
      <c r="BU749" s="113"/>
      <c r="BV749" s="113"/>
      <c r="BW749" s="113"/>
      <c r="BX749" s="113"/>
      <c r="BY749" s="113"/>
      <c r="BZ749" s="113"/>
      <c r="CA749" s="113"/>
      <c r="CB749" s="113"/>
      <c r="CC749" s="113"/>
      <c r="CD749" s="113"/>
      <c r="CE749" s="113"/>
      <c r="CF749" s="113"/>
      <c r="CG749" s="113"/>
      <c r="CH749" s="113"/>
      <c r="CI749" s="113"/>
      <c r="CJ749" s="113"/>
      <c r="CK749" s="113"/>
      <c r="CL749" s="113"/>
      <c r="CM749" s="113"/>
      <c r="CN749" s="113"/>
      <c r="CO749" s="113"/>
      <c r="CP749" s="113"/>
      <c r="CQ749" s="113"/>
      <c r="CR749" s="113"/>
      <c r="CS749" s="113"/>
      <c r="CT749" s="113"/>
      <c r="CU749" s="113"/>
      <c r="CV749" s="113"/>
      <c r="CW749" s="113"/>
      <c r="CX749" s="113"/>
      <c r="CY749" s="113"/>
    </row>
    <row r="750" spans="24:103" s="64" customFormat="1" x14ac:dyDescent="0.15">
      <c r="Y750" s="113"/>
      <c r="Z750" s="113"/>
      <c r="AA750" s="113"/>
      <c r="AB750" s="113"/>
      <c r="AC750" s="113"/>
      <c r="AD750" s="113"/>
      <c r="AE750" s="113"/>
      <c r="AF750" s="113"/>
      <c r="AG750" s="113"/>
      <c r="AH750" s="113"/>
      <c r="AI750" s="113"/>
      <c r="AJ750" s="113"/>
      <c r="AK750" s="113"/>
      <c r="AL750" s="113"/>
      <c r="AM750" s="113"/>
      <c r="AN750" s="113"/>
      <c r="AO750" s="113"/>
      <c r="AP750" s="113"/>
      <c r="AQ750" s="113"/>
      <c r="AR750" s="113"/>
      <c r="AS750" s="113"/>
      <c r="AT750" s="113"/>
      <c r="AU750" s="113"/>
      <c r="AV750" s="113"/>
      <c r="AW750" s="113"/>
      <c r="AX750" s="113"/>
      <c r="AY750" s="113"/>
      <c r="AZ750" s="113"/>
      <c r="BA750" s="113"/>
      <c r="BB750" s="113"/>
      <c r="BC750" s="113"/>
      <c r="BD750" s="113"/>
      <c r="BE750" s="113"/>
      <c r="BF750" s="113"/>
      <c r="BG750" s="113"/>
      <c r="BH750" s="113"/>
      <c r="BI750" s="113"/>
      <c r="BJ750" s="113"/>
      <c r="BK750" s="113"/>
      <c r="BL750" s="113"/>
      <c r="BM750" s="113"/>
      <c r="BN750" s="113"/>
      <c r="BO750" s="113"/>
      <c r="BP750" s="113"/>
      <c r="BQ750" s="113"/>
      <c r="BR750" s="113"/>
      <c r="BS750" s="113"/>
      <c r="BT750" s="113"/>
      <c r="BU750" s="113"/>
      <c r="BV750" s="113"/>
      <c r="BW750" s="113"/>
      <c r="BX750" s="113"/>
      <c r="BY750" s="113"/>
      <c r="BZ750" s="113"/>
      <c r="CA750" s="113"/>
      <c r="CB750" s="113"/>
      <c r="CC750" s="113"/>
      <c r="CD750" s="113"/>
      <c r="CE750" s="113"/>
      <c r="CF750" s="113"/>
      <c r="CG750" s="113"/>
      <c r="CH750" s="113"/>
      <c r="CI750" s="113"/>
      <c r="CJ750" s="113"/>
      <c r="CK750" s="113"/>
      <c r="CL750" s="113"/>
      <c r="CM750" s="113"/>
      <c r="CN750" s="113"/>
      <c r="CO750" s="113"/>
      <c r="CP750" s="113"/>
      <c r="CQ750" s="113"/>
      <c r="CR750" s="113"/>
      <c r="CS750" s="113"/>
      <c r="CT750" s="113"/>
      <c r="CU750" s="113"/>
      <c r="CV750" s="113"/>
      <c r="CW750" s="113"/>
      <c r="CX750" s="113"/>
      <c r="CY750" s="113"/>
    </row>
    <row r="751" spans="24:103" s="64" customFormat="1" x14ac:dyDescent="0.15">
      <c r="Y751" s="113"/>
      <c r="Z751" s="113"/>
      <c r="AA751" s="113"/>
      <c r="AB751" s="113"/>
      <c r="AC751" s="113"/>
      <c r="AD751" s="113"/>
      <c r="AE751" s="113"/>
      <c r="AF751" s="113"/>
      <c r="AG751" s="113"/>
      <c r="AH751" s="113"/>
      <c r="AI751" s="113"/>
      <c r="AJ751" s="113"/>
      <c r="AK751" s="113"/>
      <c r="AL751" s="113"/>
      <c r="AM751" s="113"/>
      <c r="AN751" s="113"/>
      <c r="AO751" s="113"/>
      <c r="AP751" s="113"/>
      <c r="AQ751" s="113"/>
      <c r="AR751" s="113"/>
      <c r="AS751" s="113"/>
      <c r="AT751" s="113"/>
      <c r="AU751" s="113"/>
      <c r="AV751" s="113"/>
      <c r="AW751" s="113"/>
      <c r="AX751" s="113"/>
      <c r="AY751" s="113"/>
      <c r="AZ751" s="113"/>
      <c r="BA751" s="113"/>
      <c r="BB751" s="113"/>
      <c r="BC751" s="113"/>
      <c r="BD751" s="113"/>
      <c r="BE751" s="113"/>
      <c r="BF751" s="113"/>
      <c r="BG751" s="113"/>
      <c r="BH751" s="113"/>
      <c r="BI751" s="113"/>
      <c r="BJ751" s="113"/>
      <c r="BK751" s="113"/>
      <c r="BL751" s="113"/>
      <c r="BM751" s="113"/>
      <c r="BN751" s="113"/>
      <c r="BO751" s="113"/>
      <c r="BP751" s="113"/>
      <c r="BQ751" s="113"/>
      <c r="BR751" s="113"/>
      <c r="BS751" s="113"/>
      <c r="BT751" s="113"/>
      <c r="BU751" s="113"/>
      <c r="BV751" s="113"/>
      <c r="BW751" s="113"/>
      <c r="BX751" s="113"/>
      <c r="BY751" s="113"/>
      <c r="BZ751" s="113"/>
      <c r="CA751" s="113"/>
      <c r="CB751" s="113"/>
      <c r="CC751" s="113"/>
      <c r="CD751" s="113"/>
      <c r="CE751" s="113"/>
      <c r="CF751" s="113"/>
      <c r="CG751" s="113"/>
      <c r="CH751" s="113"/>
      <c r="CI751" s="113"/>
      <c r="CJ751" s="113"/>
      <c r="CK751" s="113"/>
      <c r="CL751" s="113"/>
      <c r="CM751" s="113"/>
      <c r="CN751" s="113"/>
      <c r="CO751" s="113"/>
      <c r="CP751" s="113"/>
      <c r="CQ751" s="113"/>
      <c r="CR751" s="113"/>
      <c r="CS751" s="113"/>
      <c r="CT751" s="113"/>
      <c r="CU751" s="113"/>
      <c r="CV751" s="113"/>
      <c r="CW751" s="113"/>
      <c r="CX751" s="113"/>
      <c r="CY751" s="113"/>
    </row>
    <row r="752" spans="24:103" s="64" customFormat="1" x14ac:dyDescent="0.15">
      <c r="Y752" s="113"/>
      <c r="Z752" s="113"/>
      <c r="AA752" s="113"/>
      <c r="AB752" s="113"/>
      <c r="AC752" s="113"/>
      <c r="AD752" s="113"/>
      <c r="AE752" s="113"/>
      <c r="AF752" s="113"/>
      <c r="AG752" s="113"/>
      <c r="AH752" s="113"/>
      <c r="AI752" s="113"/>
      <c r="AJ752" s="113"/>
      <c r="AK752" s="113"/>
      <c r="AL752" s="113"/>
      <c r="AM752" s="113"/>
      <c r="AN752" s="113"/>
      <c r="AO752" s="113"/>
      <c r="AP752" s="113"/>
      <c r="AQ752" s="113"/>
      <c r="AR752" s="113"/>
      <c r="AS752" s="113"/>
      <c r="AT752" s="113"/>
      <c r="AU752" s="113"/>
      <c r="AV752" s="113"/>
      <c r="AW752" s="113"/>
      <c r="AX752" s="113"/>
      <c r="AY752" s="113"/>
      <c r="AZ752" s="113"/>
      <c r="BA752" s="113"/>
      <c r="BB752" s="113"/>
      <c r="BC752" s="113"/>
      <c r="BD752" s="113"/>
      <c r="BE752" s="113"/>
      <c r="BF752" s="113"/>
      <c r="BG752" s="113"/>
      <c r="BH752" s="113"/>
      <c r="BI752" s="113"/>
      <c r="BJ752" s="113"/>
      <c r="BK752" s="113"/>
      <c r="BL752" s="113"/>
      <c r="BM752" s="113"/>
      <c r="BN752" s="113"/>
      <c r="BO752" s="113"/>
      <c r="BP752" s="113"/>
      <c r="BQ752" s="113"/>
      <c r="BR752" s="113"/>
      <c r="BS752" s="113"/>
      <c r="BT752" s="113"/>
      <c r="BU752" s="113"/>
      <c r="BV752" s="113"/>
      <c r="BW752" s="113"/>
      <c r="BX752" s="113"/>
      <c r="BY752" s="113"/>
      <c r="BZ752" s="113"/>
      <c r="CA752" s="113"/>
      <c r="CB752" s="113"/>
      <c r="CC752" s="113"/>
      <c r="CD752" s="113"/>
      <c r="CE752" s="113"/>
      <c r="CF752" s="113"/>
      <c r="CG752" s="113"/>
      <c r="CH752" s="113"/>
      <c r="CI752" s="113"/>
      <c r="CJ752" s="113"/>
      <c r="CK752" s="113"/>
      <c r="CL752" s="113"/>
      <c r="CM752" s="113"/>
      <c r="CN752" s="113"/>
      <c r="CO752" s="113"/>
      <c r="CP752" s="113"/>
      <c r="CQ752" s="113"/>
      <c r="CR752" s="113"/>
      <c r="CS752" s="113"/>
      <c r="CT752" s="113"/>
      <c r="CU752" s="113"/>
      <c r="CV752" s="113"/>
      <c r="CW752" s="113"/>
      <c r="CX752" s="113"/>
      <c r="CY752" s="113"/>
    </row>
    <row r="753" spans="25:103" s="64" customFormat="1" x14ac:dyDescent="0.15">
      <c r="Y753" s="113"/>
      <c r="Z753" s="113"/>
      <c r="AA753" s="113"/>
      <c r="AB753" s="113"/>
      <c r="AC753" s="113"/>
      <c r="AD753" s="113"/>
      <c r="AE753" s="113"/>
      <c r="AF753" s="113"/>
      <c r="AG753" s="113"/>
      <c r="AH753" s="113"/>
      <c r="AI753" s="113"/>
      <c r="AJ753" s="113"/>
      <c r="AK753" s="113"/>
      <c r="AL753" s="113"/>
      <c r="AM753" s="113"/>
      <c r="AN753" s="113"/>
      <c r="AO753" s="113"/>
      <c r="AP753" s="113"/>
      <c r="AQ753" s="113"/>
      <c r="AR753" s="113"/>
      <c r="AS753" s="113"/>
      <c r="AT753" s="113"/>
      <c r="AU753" s="113"/>
      <c r="AV753" s="113"/>
      <c r="AW753" s="113"/>
      <c r="AX753" s="113"/>
      <c r="AY753" s="113"/>
      <c r="AZ753" s="113"/>
      <c r="BA753" s="113"/>
      <c r="BB753" s="113"/>
      <c r="BC753" s="113"/>
      <c r="BD753" s="113"/>
      <c r="BE753" s="113"/>
      <c r="BF753" s="113"/>
      <c r="BG753" s="113"/>
      <c r="BH753" s="113"/>
      <c r="BI753" s="113"/>
      <c r="BJ753" s="113"/>
      <c r="BK753" s="113"/>
      <c r="BL753" s="113"/>
      <c r="BM753" s="113"/>
      <c r="BN753" s="113"/>
      <c r="BO753" s="113"/>
      <c r="BP753" s="113"/>
      <c r="BQ753" s="113"/>
      <c r="BR753" s="113"/>
      <c r="BS753" s="113"/>
      <c r="BT753" s="113"/>
      <c r="BU753" s="113"/>
      <c r="BV753" s="113"/>
      <c r="BW753" s="113"/>
      <c r="BX753" s="113"/>
      <c r="BY753" s="113"/>
      <c r="BZ753" s="113"/>
      <c r="CA753" s="113"/>
      <c r="CB753" s="113"/>
      <c r="CC753" s="113"/>
      <c r="CD753" s="113"/>
      <c r="CE753" s="113"/>
      <c r="CF753" s="113"/>
      <c r="CG753" s="113"/>
      <c r="CH753" s="113"/>
      <c r="CI753" s="113"/>
      <c r="CJ753" s="113"/>
      <c r="CK753" s="113"/>
      <c r="CL753" s="113"/>
      <c r="CM753" s="113"/>
      <c r="CN753" s="113"/>
      <c r="CO753" s="113"/>
      <c r="CP753" s="113"/>
      <c r="CQ753" s="113"/>
      <c r="CR753" s="113"/>
      <c r="CS753" s="113"/>
      <c r="CT753" s="113"/>
      <c r="CU753" s="113"/>
      <c r="CV753" s="113"/>
      <c r="CW753" s="113"/>
      <c r="CX753" s="113"/>
      <c r="CY753" s="113"/>
    </row>
    <row r="754" spans="25:103" s="64" customFormat="1" x14ac:dyDescent="0.15">
      <c r="Y754" s="113"/>
      <c r="Z754" s="113"/>
      <c r="AA754" s="113"/>
      <c r="AB754" s="113"/>
      <c r="AC754" s="113"/>
      <c r="AD754" s="113"/>
      <c r="AE754" s="113"/>
      <c r="AF754" s="113"/>
      <c r="AG754" s="113"/>
      <c r="AH754" s="113"/>
      <c r="AI754" s="113"/>
      <c r="AJ754" s="113"/>
      <c r="AK754" s="113"/>
      <c r="AL754" s="113"/>
      <c r="AM754" s="113"/>
      <c r="AN754" s="113"/>
      <c r="AO754" s="113"/>
      <c r="AP754" s="113"/>
      <c r="AQ754" s="113"/>
      <c r="AR754" s="113"/>
      <c r="AS754" s="113"/>
      <c r="AT754" s="113"/>
      <c r="AU754" s="113"/>
      <c r="AV754" s="113"/>
      <c r="AW754" s="113"/>
      <c r="AX754" s="113"/>
      <c r="AY754" s="113"/>
      <c r="AZ754" s="113"/>
      <c r="BA754" s="113"/>
      <c r="BB754" s="113"/>
      <c r="BC754" s="113"/>
      <c r="BD754" s="113"/>
      <c r="BE754" s="113"/>
      <c r="BF754" s="113"/>
      <c r="BG754" s="113"/>
      <c r="BH754" s="113"/>
      <c r="BI754" s="113"/>
      <c r="BJ754" s="113"/>
      <c r="BK754" s="113"/>
      <c r="BL754" s="113"/>
      <c r="BM754" s="113"/>
      <c r="BN754" s="113"/>
      <c r="BO754" s="113"/>
      <c r="BP754" s="113"/>
      <c r="BQ754" s="113"/>
      <c r="BR754" s="113"/>
      <c r="BS754" s="113"/>
      <c r="BT754" s="113"/>
      <c r="BU754" s="113"/>
      <c r="BV754" s="113"/>
      <c r="BW754" s="113"/>
      <c r="BX754" s="113"/>
      <c r="BY754" s="113"/>
      <c r="BZ754" s="113"/>
      <c r="CA754" s="113"/>
      <c r="CB754" s="113"/>
      <c r="CC754" s="113"/>
      <c r="CD754" s="113"/>
      <c r="CE754" s="113"/>
      <c r="CF754" s="113"/>
      <c r="CG754" s="113"/>
      <c r="CH754" s="113"/>
      <c r="CI754" s="113"/>
      <c r="CJ754" s="113"/>
      <c r="CK754" s="113"/>
      <c r="CL754" s="113"/>
      <c r="CM754" s="113"/>
      <c r="CN754" s="113"/>
      <c r="CO754" s="113"/>
      <c r="CP754" s="113"/>
      <c r="CQ754" s="113"/>
      <c r="CR754" s="113"/>
      <c r="CS754" s="113"/>
      <c r="CT754" s="113"/>
      <c r="CU754" s="113"/>
      <c r="CV754" s="113"/>
      <c r="CW754" s="113"/>
      <c r="CX754" s="113"/>
      <c r="CY754" s="113"/>
    </row>
    <row r="755" spans="25:103" s="64" customFormat="1" x14ac:dyDescent="0.15">
      <c r="Y755" s="113"/>
      <c r="Z755" s="113"/>
      <c r="AA755" s="113"/>
      <c r="AB755" s="113"/>
      <c r="AC755" s="113"/>
      <c r="AD755" s="113"/>
      <c r="AE755" s="113"/>
      <c r="AF755" s="113"/>
      <c r="AG755" s="113"/>
      <c r="AH755" s="113"/>
      <c r="AI755" s="113"/>
      <c r="AJ755" s="113"/>
      <c r="AK755" s="113"/>
      <c r="AL755" s="113"/>
      <c r="AM755" s="113"/>
      <c r="AN755" s="113"/>
      <c r="AO755" s="113"/>
      <c r="AP755" s="113"/>
      <c r="AQ755" s="113"/>
      <c r="AR755" s="113"/>
      <c r="AS755" s="113"/>
      <c r="AT755" s="113"/>
      <c r="AU755" s="113"/>
      <c r="AV755" s="113"/>
      <c r="AW755" s="113"/>
      <c r="AX755" s="113"/>
      <c r="AY755" s="113"/>
      <c r="AZ755" s="113"/>
      <c r="BA755" s="113"/>
      <c r="BB755" s="113"/>
      <c r="BC755" s="113"/>
      <c r="BD755" s="113"/>
      <c r="BE755" s="113"/>
      <c r="BF755" s="113"/>
      <c r="BG755" s="113"/>
      <c r="BH755" s="113"/>
      <c r="BI755" s="113"/>
      <c r="BJ755" s="113"/>
      <c r="BK755" s="113"/>
      <c r="BL755" s="113"/>
      <c r="BM755" s="113"/>
      <c r="BN755" s="113"/>
      <c r="BO755" s="113"/>
      <c r="BP755" s="113"/>
      <c r="BQ755" s="113"/>
      <c r="BR755" s="113"/>
      <c r="BS755" s="113"/>
      <c r="BT755" s="113"/>
      <c r="BU755" s="113"/>
      <c r="BV755" s="113"/>
      <c r="BW755" s="113"/>
      <c r="BX755" s="113"/>
      <c r="BY755" s="113"/>
      <c r="BZ755" s="113"/>
      <c r="CA755" s="113"/>
      <c r="CB755" s="113"/>
      <c r="CC755" s="113"/>
      <c r="CD755" s="113"/>
      <c r="CE755" s="113"/>
      <c r="CF755" s="113"/>
      <c r="CG755" s="113"/>
      <c r="CH755" s="113"/>
      <c r="CI755" s="113"/>
      <c r="CJ755" s="113"/>
      <c r="CK755" s="113"/>
      <c r="CL755" s="113"/>
      <c r="CM755" s="113"/>
      <c r="CN755" s="113"/>
      <c r="CO755" s="113"/>
      <c r="CP755" s="113"/>
      <c r="CQ755" s="113"/>
      <c r="CR755" s="113"/>
      <c r="CS755" s="113"/>
      <c r="CT755" s="113"/>
      <c r="CU755" s="113"/>
      <c r="CV755" s="113"/>
      <c r="CW755" s="113"/>
      <c r="CX755" s="113"/>
      <c r="CY755" s="113"/>
    </row>
    <row r="756" spans="25:103" s="64" customFormat="1" x14ac:dyDescent="0.15">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c r="BQ756" s="113"/>
      <c r="BR756" s="113"/>
      <c r="BS756" s="113"/>
      <c r="BT756" s="113"/>
      <c r="BU756" s="113"/>
      <c r="BV756" s="113"/>
      <c r="BW756" s="113"/>
      <c r="BX756" s="113"/>
      <c r="BY756" s="113"/>
      <c r="BZ756" s="113"/>
      <c r="CA756" s="113"/>
      <c r="CB756" s="113"/>
      <c r="CC756" s="113"/>
      <c r="CD756" s="113"/>
      <c r="CE756" s="113"/>
      <c r="CF756" s="113"/>
      <c r="CG756" s="113"/>
      <c r="CH756" s="113"/>
      <c r="CI756" s="113"/>
      <c r="CJ756" s="113"/>
      <c r="CK756" s="113"/>
      <c r="CL756" s="113"/>
      <c r="CM756" s="113"/>
      <c r="CN756" s="113"/>
      <c r="CO756" s="113"/>
      <c r="CP756" s="113"/>
      <c r="CQ756" s="113"/>
      <c r="CR756" s="113"/>
      <c r="CS756" s="113"/>
      <c r="CT756" s="113"/>
      <c r="CU756" s="113"/>
      <c r="CV756" s="113"/>
      <c r="CW756" s="113"/>
      <c r="CX756" s="113"/>
      <c r="CY756" s="113"/>
    </row>
    <row r="757" spans="25:103" s="64" customFormat="1" x14ac:dyDescent="0.15">
      <c r="Y757" s="113"/>
      <c r="Z757" s="113"/>
      <c r="AA757" s="113"/>
      <c r="AB757" s="113"/>
      <c r="AC757" s="113"/>
      <c r="AD757" s="113"/>
      <c r="AE757" s="113"/>
      <c r="AF757" s="113"/>
      <c r="AG757" s="113"/>
      <c r="AH757" s="113"/>
      <c r="AI757" s="113"/>
      <c r="AJ757" s="113"/>
      <c r="AK757" s="113"/>
      <c r="AL757" s="113"/>
      <c r="AM757" s="113"/>
      <c r="AN757" s="113"/>
      <c r="AO757" s="113"/>
      <c r="AP757" s="113"/>
      <c r="AQ757" s="113"/>
      <c r="AR757" s="113"/>
      <c r="AS757" s="113"/>
      <c r="AT757" s="113"/>
      <c r="AU757" s="113"/>
      <c r="AV757" s="113"/>
      <c r="AW757" s="113"/>
      <c r="AX757" s="113"/>
      <c r="AY757" s="113"/>
      <c r="AZ757" s="113"/>
      <c r="BA757" s="113"/>
      <c r="BB757" s="113"/>
      <c r="BC757" s="113"/>
      <c r="BD757" s="113"/>
      <c r="BE757" s="113"/>
      <c r="BF757" s="113"/>
      <c r="BG757" s="113"/>
      <c r="BH757" s="113"/>
      <c r="BI757" s="113"/>
      <c r="BJ757" s="113"/>
      <c r="BK757" s="113"/>
      <c r="BL757" s="113"/>
      <c r="BM757" s="113"/>
      <c r="BN757" s="113"/>
      <c r="BO757" s="113"/>
      <c r="BP757" s="113"/>
      <c r="BQ757" s="113"/>
      <c r="BR757" s="113"/>
      <c r="BS757" s="113"/>
      <c r="BT757" s="113"/>
      <c r="BU757" s="113"/>
      <c r="BV757" s="113"/>
      <c r="BW757" s="113"/>
      <c r="BX757" s="113"/>
      <c r="BY757" s="113"/>
      <c r="BZ757" s="113"/>
      <c r="CA757" s="113"/>
      <c r="CB757" s="113"/>
      <c r="CC757" s="113"/>
      <c r="CD757" s="113"/>
      <c r="CE757" s="113"/>
      <c r="CF757" s="113"/>
      <c r="CG757" s="113"/>
      <c r="CH757" s="113"/>
      <c r="CI757" s="113"/>
      <c r="CJ757" s="113"/>
      <c r="CK757" s="113"/>
      <c r="CL757" s="113"/>
      <c r="CM757" s="113"/>
      <c r="CN757" s="113"/>
      <c r="CO757" s="113"/>
      <c r="CP757" s="113"/>
      <c r="CQ757" s="113"/>
      <c r="CR757" s="113"/>
      <c r="CS757" s="113"/>
      <c r="CT757" s="113"/>
      <c r="CU757" s="113"/>
      <c r="CV757" s="113"/>
      <c r="CW757" s="113"/>
      <c r="CX757" s="113"/>
      <c r="CY757" s="113"/>
    </row>
    <row r="758" spans="25:103" s="64" customFormat="1" x14ac:dyDescent="0.15">
      <c r="Y758" s="113"/>
      <c r="Z758" s="113"/>
      <c r="AA758" s="113"/>
      <c r="AB758" s="113"/>
      <c r="AC758" s="113"/>
      <c r="AD758" s="113"/>
      <c r="AE758" s="113"/>
      <c r="AF758" s="113"/>
      <c r="AG758" s="113"/>
      <c r="AH758" s="113"/>
      <c r="AI758" s="113"/>
      <c r="AJ758" s="113"/>
      <c r="AK758" s="113"/>
      <c r="AL758" s="113"/>
      <c r="AM758" s="113"/>
      <c r="AN758" s="113"/>
      <c r="AO758" s="113"/>
      <c r="AP758" s="113"/>
      <c r="AQ758" s="113"/>
      <c r="AR758" s="113"/>
      <c r="AS758" s="113"/>
      <c r="AT758" s="113"/>
      <c r="AU758" s="113"/>
      <c r="AV758" s="113"/>
      <c r="AW758" s="113"/>
      <c r="AX758" s="113"/>
      <c r="AY758" s="113"/>
      <c r="AZ758" s="113"/>
      <c r="BA758" s="113"/>
      <c r="BB758" s="113"/>
      <c r="BC758" s="113"/>
      <c r="BD758" s="113"/>
      <c r="BE758" s="113"/>
      <c r="BF758" s="113"/>
      <c r="BG758" s="113"/>
      <c r="BH758" s="113"/>
      <c r="BI758" s="113"/>
      <c r="BJ758" s="113"/>
      <c r="BK758" s="113"/>
      <c r="BL758" s="113"/>
      <c r="BM758" s="113"/>
      <c r="BN758" s="113"/>
      <c r="BO758" s="113"/>
      <c r="BP758" s="113"/>
      <c r="BQ758" s="113"/>
      <c r="BR758" s="113"/>
      <c r="BS758" s="113"/>
      <c r="BT758" s="113"/>
      <c r="BU758" s="113"/>
      <c r="BV758" s="113"/>
      <c r="BW758" s="113"/>
      <c r="BX758" s="113"/>
      <c r="BY758" s="113"/>
      <c r="BZ758" s="113"/>
      <c r="CA758" s="113"/>
      <c r="CB758" s="113"/>
      <c r="CC758" s="113"/>
      <c r="CD758" s="113"/>
      <c r="CE758" s="113"/>
      <c r="CF758" s="113"/>
      <c r="CG758" s="113"/>
      <c r="CH758" s="113"/>
      <c r="CI758" s="113"/>
      <c r="CJ758" s="113"/>
      <c r="CK758" s="113"/>
      <c r="CL758" s="113"/>
      <c r="CM758" s="113"/>
      <c r="CN758" s="113"/>
      <c r="CO758" s="113"/>
      <c r="CP758" s="113"/>
      <c r="CQ758" s="113"/>
      <c r="CR758" s="113"/>
      <c r="CS758" s="113"/>
      <c r="CT758" s="113"/>
      <c r="CU758" s="113"/>
      <c r="CV758" s="113"/>
      <c r="CW758" s="113"/>
      <c r="CX758" s="113"/>
      <c r="CY758" s="113"/>
    </row>
    <row r="759" spans="25:103" s="64" customFormat="1" x14ac:dyDescent="0.15">
      <c r="Y759" s="113"/>
      <c r="Z759" s="113"/>
      <c r="AA759" s="113"/>
      <c r="AB759" s="113"/>
      <c r="AC759" s="113"/>
      <c r="AD759" s="113"/>
      <c r="AE759" s="113"/>
      <c r="AF759" s="113"/>
      <c r="AG759" s="113"/>
      <c r="AH759" s="113"/>
      <c r="AI759" s="113"/>
      <c r="AJ759" s="113"/>
      <c r="AK759" s="113"/>
      <c r="AL759" s="113"/>
      <c r="AM759" s="113"/>
      <c r="AN759" s="113"/>
      <c r="AO759" s="113"/>
      <c r="AP759" s="113"/>
      <c r="AQ759" s="113"/>
      <c r="AR759" s="113"/>
      <c r="AS759" s="113"/>
      <c r="AT759" s="113"/>
      <c r="AU759" s="113"/>
      <c r="AV759" s="113"/>
      <c r="AW759" s="113"/>
      <c r="AX759" s="113"/>
      <c r="AY759" s="113"/>
      <c r="AZ759" s="113"/>
      <c r="BA759" s="113"/>
      <c r="BB759" s="113"/>
      <c r="BC759" s="113"/>
      <c r="BD759" s="113"/>
      <c r="BE759" s="113"/>
      <c r="BF759" s="113"/>
      <c r="BG759" s="113"/>
      <c r="BH759" s="113"/>
      <c r="BI759" s="113"/>
      <c r="BJ759" s="113"/>
      <c r="BK759" s="113"/>
      <c r="BL759" s="113"/>
      <c r="BM759" s="113"/>
      <c r="BN759" s="113"/>
      <c r="BO759" s="113"/>
      <c r="BP759" s="113"/>
      <c r="BQ759" s="113"/>
      <c r="BR759" s="113"/>
      <c r="BS759" s="113"/>
      <c r="BT759" s="113"/>
      <c r="BU759" s="113"/>
      <c r="BV759" s="113"/>
      <c r="BW759" s="113"/>
      <c r="BX759" s="113"/>
      <c r="BY759" s="113"/>
      <c r="BZ759" s="113"/>
      <c r="CA759" s="113"/>
      <c r="CB759" s="113"/>
      <c r="CC759" s="113"/>
      <c r="CD759" s="113"/>
      <c r="CE759" s="113"/>
      <c r="CF759" s="113"/>
      <c r="CG759" s="113"/>
      <c r="CH759" s="113"/>
      <c r="CI759" s="113"/>
      <c r="CJ759" s="113"/>
      <c r="CK759" s="113"/>
      <c r="CL759" s="113"/>
      <c r="CM759" s="113"/>
      <c r="CN759" s="113"/>
      <c r="CO759" s="113"/>
      <c r="CP759" s="113"/>
      <c r="CQ759" s="113"/>
      <c r="CR759" s="113"/>
      <c r="CS759" s="113"/>
      <c r="CT759" s="113"/>
      <c r="CU759" s="113"/>
      <c r="CV759" s="113"/>
      <c r="CW759" s="113"/>
      <c r="CX759" s="113"/>
      <c r="CY759" s="113"/>
    </row>
    <row r="760" spans="25:103" s="64" customFormat="1" x14ac:dyDescent="0.15">
      <c r="Y760" s="113"/>
      <c r="Z760" s="113"/>
      <c r="AA760" s="113"/>
      <c r="AB760" s="113"/>
      <c r="AC760" s="113"/>
      <c r="AD760" s="113"/>
      <c r="AE760" s="113"/>
      <c r="AF760" s="113"/>
      <c r="AG760" s="113"/>
      <c r="AH760" s="113"/>
      <c r="AI760" s="113"/>
      <c r="AJ760" s="113"/>
      <c r="AK760" s="113"/>
      <c r="AL760" s="113"/>
      <c r="AM760" s="113"/>
      <c r="AN760" s="113"/>
      <c r="AO760" s="113"/>
      <c r="AP760" s="113"/>
      <c r="AQ760" s="113"/>
      <c r="AR760" s="113"/>
      <c r="AS760" s="113"/>
      <c r="AT760" s="113"/>
      <c r="AU760" s="113"/>
      <c r="AV760" s="113"/>
      <c r="AW760" s="113"/>
      <c r="AX760" s="113"/>
      <c r="AY760" s="113"/>
      <c r="AZ760" s="113"/>
      <c r="BA760" s="113"/>
      <c r="BB760" s="113"/>
      <c r="BC760" s="113"/>
      <c r="BD760" s="113"/>
      <c r="BE760" s="113"/>
      <c r="BF760" s="113"/>
      <c r="BG760" s="113"/>
      <c r="BH760" s="113"/>
      <c r="BI760" s="113"/>
      <c r="BJ760" s="113"/>
      <c r="BK760" s="113"/>
      <c r="BL760" s="113"/>
      <c r="BM760" s="113"/>
      <c r="BN760" s="113"/>
      <c r="BO760" s="113"/>
      <c r="BP760" s="113"/>
      <c r="BQ760" s="113"/>
      <c r="BR760" s="113"/>
      <c r="BS760" s="113"/>
      <c r="BT760" s="113"/>
      <c r="BU760" s="113"/>
      <c r="BV760" s="113"/>
      <c r="BW760" s="113"/>
      <c r="BX760" s="113"/>
      <c r="BY760" s="113"/>
      <c r="BZ760" s="113"/>
      <c r="CA760" s="113"/>
      <c r="CB760" s="113"/>
      <c r="CC760" s="113"/>
      <c r="CD760" s="113"/>
      <c r="CE760" s="113"/>
      <c r="CF760" s="113"/>
      <c r="CG760" s="113"/>
      <c r="CH760" s="113"/>
      <c r="CI760" s="113"/>
      <c r="CJ760" s="113"/>
      <c r="CK760" s="113"/>
      <c r="CL760" s="113"/>
      <c r="CM760" s="113"/>
      <c r="CN760" s="113"/>
      <c r="CO760" s="113"/>
      <c r="CP760" s="113"/>
      <c r="CQ760" s="113"/>
      <c r="CR760" s="113"/>
      <c r="CS760" s="113"/>
      <c r="CT760" s="113"/>
      <c r="CU760" s="113"/>
      <c r="CV760" s="113"/>
      <c r="CW760" s="113"/>
      <c r="CX760" s="113"/>
      <c r="CY760" s="113"/>
    </row>
    <row r="761" spans="25:103" s="64" customFormat="1" x14ac:dyDescent="0.15">
      <c r="Y761" s="113"/>
      <c r="Z761" s="113"/>
      <c r="AA761" s="113"/>
      <c r="AB761" s="113"/>
      <c r="AC761" s="113"/>
      <c r="AD761" s="113"/>
      <c r="AE761" s="113"/>
      <c r="AF761" s="113"/>
      <c r="AG761" s="113"/>
      <c r="AH761" s="113"/>
      <c r="AI761" s="113"/>
      <c r="AJ761" s="113"/>
      <c r="AK761" s="113"/>
      <c r="AL761" s="113"/>
      <c r="AM761" s="113"/>
      <c r="AN761" s="113"/>
      <c r="AO761" s="113"/>
      <c r="AP761" s="113"/>
      <c r="AQ761" s="113"/>
      <c r="AR761" s="113"/>
      <c r="AS761" s="113"/>
      <c r="AT761" s="113"/>
      <c r="AU761" s="113"/>
      <c r="AV761" s="113"/>
      <c r="AW761" s="113"/>
      <c r="AX761" s="113"/>
      <c r="AY761" s="113"/>
      <c r="AZ761" s="113"/>
      <c r="BA761" s="113"/>
      <c r="BB761" s="113"/>
      <c r="BC761" s="113"/>
      <c r="BD761" s="113"/>
      <c r="BE761" s="113"/>
      <c r="BF761" s="113"/>
      <c r="BG761" s="113"/>
      <c r="BH761" s="113"/>
      <c r="BI761" s="113"/>
      <c r="BJ761" s="113"/>
      <c r="BK761" s="113"/>
      <c r="BL761" s="113"/>
      <c r="BM761" s="113"/>
      <c r="BN761" s="113"/>
      <c r="BO761" s="113"/>
      <c r="BP761" s="113"/>
      <c r="BQ761" s="113"/>
      <c r="BR761" s="113"/>
      <c r="BS761" s="113"/>
      <c r="BT761" s="113"/>
      <c r="BU761" s="113"/>
      <c r="BV761" s="113"/>
      <c r="BW761" s="113"/>
      <c r="BX761" s="113"/>
      <c r="BY761" s="113"/>
      <c r="BZ761" s="113"/>
      <c r="CA761" s="113"/>
      <c r="CB761" s="113"/>
      <c r="CC761" s="113"/>
      <c r="CD761" s="113"/>
      <c r="CE761" s="113"/>
      <c r="CF761" s="113"/>
      <c r="CG761" s="113"/>
      <c r="CH761" s="113"/>
      <c r="CI761" s="113"/>
      <c r="CJ761" s="113"/>
      <c r="CK761" s="113"/>
      <c r="CL761" s="113"/>
      <c r="CM761" s="113"/>
      <c r="CN761" s="113"/>
      <c r="CO761" s="113"/>
      <c r="CP761" s="113"/>
      <c r="CQ761" s="113"/>
      <c r="CR761" s="113"/>
      <c r="CS761" s="113"/>
      <c r="CT761" s="113"/>
      <c r="CU761" s="113"/>
      <c r="CV761" s="113"/>
      <c r="CW761" s="113"/>
      <c r="CX761" s="113"/>
      <c r="CY761" s="113"/>
    </row>
    <row r="762" spans="25:103" s="64" customFormat="1" x14ac:dyDescent="0.15">
      <c r="Y762" s="113"/>
      <c r="Z762" s="113"/>
      <c r="AA762" s="113"/>
      <c r="AB762" s="113"/>
      <c r="AC762" s="113"/>
      <c r="AD762" s="113"/>
      <c r="AE762" s="113"/>
      <c r="AF762" s="113"/>
      <c r="AG762" s="113"/>
      <c r="AH762" s="113"/>
      <c r="AI762" s="113"/>
      <c r="AJ762" s="113"/>
      <c r="AK762" s="113"/>
      <c r="AL762" s="113"/>
      <c r="AM762" s="113"/>
      <c r="AN762" s="113"/>
      <c r="AO762" s="113"/>
      <c r="AP762" s="113"/>
      <c r="AQ762" s="113"/>
      <c r="AR762" s="113"/>
      <c r="AS762" s="113"/>
      <c r="AT762" s="113"/>
      <c r="AU762" s="113"/>
      <c r="AV762" s="113"/>
      <c r="AW762" s="113"/>
      <c r="AX762" s="113"/>
      <c r="AY762" s="113"/>
      <c r="AZ762" s="113"/>
      <c r="BA762" s="113"/>
      <c r="BB762" s="113"/>
      <c r="BC762" s="113"/>
      <c r="BD762" s="113"/>
      <c r="BE762" s="113"/>
      <c r="BF762" s="113"/>
      <c r="BG762" s="113"/>
      <c r="BH762" s="113"/>
      <c r="BI762" s="113"/>
      <c r="BJ762" s="113"/>
      <c r="BK762" s="113"/>
      <c r="BL762" s="113"/>
      <c r="BM762" s="113"/>
      <c r="BN762" s="113"/>
      <c r="BO762" s="113"/>
      <c r="BP762" s="113"/>
      <c r="BQ762" s="113"/>
      <c r="BR762" s="113"/>
      <c r="BS762" s="113"/>
      <c r="BT762" s="113"/>
      <c r="BU762" s="113"/>
      <c r="BV762" s="113"/>
      <c r="BW762" s="113"/>
      <c r="BX762" s="113"/>
      <c r="BY762" s="113"/>
      <c r="BZ762" s="113"/>
      <c r="CA762" s="113"/>
      <c r="CB762" s="113"/>
      <c r="CC762" s="113"/>
      <c r="CD762" s="113"/>
      <c r="CE762" s="113"/>
      <c r="CF762" s="113"/>
      <c r="CG762" s="113"/>
      <c r="CH762" s="113"/>
      <c r="CI762" s="113"/>
      <c r="CJ762" s="113"/>
      <c r="CK762" s="113"/>
      <c r="CL762" s="113"/>
      <c r="CM762" s="113"/>
      <c r="CN762" s="113"/>
      <c r="CO762" s="113"/>
      <c r="CP762" s="113"/>
      <c r="CQ762" s="113"/>
      <c r="CR762" s="113"/>
      <c r="CS762" s="113"/>
      <c r="CT762" s="113"/>
      <c r="CU762" s="113"/>
      <c r="CV762" s="113"/>
      <c r="CW762" s="113"/>
      <c r="CX762" s="113"/>
      <c r="CY762" s="113"/>
    </row>
    <row r="763" spans="25:103" s="64" customFormat="1" x14ac:dyDescent="0.15">
      <c r="Y763" s="113"/>
      <c r="Z763" s="113"/>
      <c r="AA763" s="113"/>
      <c r="AB763" s="113"/>
      <c r="AC763" s="113"/>
      <c r="AD763" s="113"/>
      <c r="AE763" s="113"/>
      <c r="AF763" s="113"/>
      <c r="AG763" s="113"/>
      <c r="AH763" s="113"/>
      <c r="AI763" s="113"/>
      <c r="AJ763" s="113"/>
      <c r="AK763" s="113"/>
      <c r="AL763" s="113"/>
      <c r="AM763" s="113"/>
      <c r="AN763" s="113"/>
      <c r="AO763" s="113"/>
      <c r="AP763" s="113"/>
      <c r="AQ763" s="113"/>
      <c r="AR763" s="113"/>
      <c r="AS763" s="113"/>
      <c r="AT763" s="113"/>
      <c r="AU763" s="113"/>
      <c r="AV763" s="113"/>
      <c r="AW763" s="113"/>
      <c r="AX763" s="113"/>
      <c r="AY763" s="113"/>
      <c r="AZ763" s="113"/>
      <c r="BA763" s="113"/>
      <c r="BB763" s="113"/>
      <c r="BC763" s="113"/>
      <c r="BD763" s="113"/>
      <c r="BE763" s="113"/>
      <c r="BF763" s="113"/>
      <c r="BG763" s="113"/>
      <c r="BH763" s="113"/>
      <c r="BI763" s="113"/>
      <c r="BJ763" s="113"/>
      <c r="BK763" s="113"/>
      <c r="BL763" s="113"/>
      <c r="BM763" s="113"/>
      <c r="BN763" s="113"/>
      <c r="BO763" s="113"/>
      <c r="BP763" s="113"/>
      <c r="BQ763" s="113"/>
      <c r="BR763" s="113"/>
      <c r="BS763" s="113"/>
      <c r="BT763" s="113"/>
      <c r="BU763" s="113"/>
      <c r="BV763" s="113"/>
      <c r="BW763" s="113"/>
      <c r="BX763" s="113"/>
      <c r="BY763" s="113"/>
      <c r="BZ763" s="113"/>
      <c r="CA763" s="113"/>
      <c r="CB763" s="113"/>
      <c r="CC763" s="113"/>
      <c r="CD763" s="113"/>
      <c r="CE763" s="113"/>
      <c r="CF763" s="113"/>
      <c r="CG763" s="113"/>
      <c r="CH763" s="113"/>
      <c r="CI763" s="113"/>
      <c r="CJ763" s="113"/>
      <c r="CK763" s="113"/>
      <c r="CL763" s="113"/>
      <c r="CM763" s="113"/>
      <c r="CN763" s="113"/>
      <c r="CO763" s="113"/>
      <c r="CP763" s="113"/>
      <c r="CQ763" s="113"/>
      <c r="CR763" s="113"/>
      <c r="CS763" s="113"/>
      <c r="CT763" s="113"/>
      <c r="CU763" s="113"/>
      <c r="CV763" s="113"/>
      <c r="CW763" s="113"/>
      <c r="CX763" s="113"/>
      <c r="CY763" s="113"/>
    </row>
    <row r="764" spans="25:103" s="64" customFormat="1" x14ac:dyDescent="0.15">
      <c r="Y764" s="113"/>
      <c r="Z764" s="113"/>
      <c r="AA764" s="113"/>
      <c r="AB764" s="113"/>
      <c r="AC764" s="113"/>
      <c r="AD764" s="113"/>
      <c r="AE764" s="113"/>
      <c r="AF764" s="113"/>
      <c r="AG764" s="113"/>
      <c r="AH764" s="113"/>
      <c r="AI764" s="113"/>
      <c r="AJ764" s="113"/>
      <c r="AK764" s="113"/>
      <c r="AL764" s="113"/>
      <c r="AM764" s="113"/>
      <c r="AN764" s="113"/>
      <c r="AO764" s="113"/>
      <c r="AP764" s="113"/>
      <c r="AQ764" s="113"/>
      <c r="AR764" s="113"/>
      <c r="AS764" s="113"/>
      <c r="AT764" s="113"/>
      <c r="AU764" s="113"/>
      <c r="AV764" s="113"/>
      <c r="AW764" s="113"/>
      <c r="AX764" s="113"/>
      <c r="AY764" s="113"/>
      <c r="AZ764" s="113"/>
      <c r="BA764" s="113"/>
      <c r="BB764" s="113"/>
      <c r="BC764" s="113"/>
      <c r="BD764" s="113"/>
      <c r="BE764" s="113"/>
      <c r="BF764" s="113"/>
      <c r="BG764" s="113"/>
      <c r="BH764" s="113"/>
      <c r="BI764" s="113"/>
      <c r="BJ764" s="113"/>
      <c r="BK764" s="113"/>
      <c r="BL764" s="113"/>
      <c r="BM764" s="113"/>
      <c r="BN764" s="113"/>
      <c r="BO764" s="113"/>
      <c r="BP764" s="113"/>
      <c r="BQ764" s="113"/>
      <c r="BR764" s="113"/>
      <c r="BS764" s="113"/>
      <c r="BT764" s="113"/>
      <c r="BU764" s="113"/>
      <c r="BV764" s="113"/>
      <c r="BW764" s="113"/>
      <c r="BX764" s="113"/>
      <c r="BY764" s="113"/>
      <c r="BZ764" s="113"/>
      <c r="CA764" s="113"/>
      <c r="CB764" s="113"/>
      <c r="CC764" s="113"/>
      <c r="CD764" s="113"/>
      <c r="CE764" s="113"/>
      <c r="CF764" s="113"/>
      <c r="CG764" s="113"/>
      <c r="CH764" s="113"/>
      <c r="CI764" s="113"/>
      <c r="CJ764" s="113"/>
      <c r="CK764" s="113"/>
      <c r="CL764" s="113"/>
      <c r="CM764" s="113"/>
      <c r="CN764" s="113"/>
      <c r="CO764" s="113"/>
      <c r="CP764" s="113"/>
      <c r="CQ764" s="113"/>
      <c r="CR764" s="113"/>
      <c r="CS764" s="113"/>
      <c r="CT764" s="113"/>
      <c r="CU764" s="113"/>
      <c r="CV764" s="113"/>
      <c r="CW764" s="113"/>
      <c r="CX764" s="113"/>
      <c r="CY764" s="113"/>
    </row>
    <row r="765" spans="25:103" s="64" customFormat="1" x14ac:dyDescent="0.15">
      <c r="Y765" s="113"/>
      <c r="Z765" s="113"/>
      <c r="AA765" s="113"/>
      <c r="AB765" s="113"/>
      <c r="AC765" s="113"/>
      <c r="AD765" s="113"/>
      <c r="AE765" s="113"/>
      <c r="AF765" s="113"/>
      <c r="AG765" s="113"/>
      <c r="AH765" s="113"/>
      <c r="AI765" s="113"/>
      <c r="AJ765" s="113"/>
      <c r="AK765" s="113"/>
      <c r="AL765" s="113"/>
      <c r="AM765" s="113"/>
      <c r="AN765" s="113"/>
      <c r="AO765" s="113"/>
      <c r="AP765" s="113"/>
      <c r="AQ765" s="113"/>
      <c r="AR765" s="113"/>
      <c r="AS765" s="113"/>
      <c r="AT765" s="113"/>
      <c r="AU765" s="113"/>
      <c r="AV765" s="113"/>
      <c r="AW765" s="113"/>
      <c r="AX765" s="113"/>
      <c r="AY765" s="113"/>
      <c r="AZ765" s="113"/>
      <c r="BA765" s="113"/>
      <c r="BB765" s="113"/>
      <c r="BC765" s="113"/>
      <c r="BD765" s="113"/>
      <c r="BE765" s="113"/>
      <c r="BF765" s="113"/>
      <c r="BG765" s="113"/>
      <c r="BH765" s="113"/>
      <c r="BI765" s="113"/>
      <c r="BJ765" s="113"/>
      <c r="BK765" s="113"/>
      <c r="BL765" s="113"/>
      <c r="BM765" s="113"/>
      <c r="BN765" s="113"/>
      <c r="BO765" s="113"/>
      <c r="BP765" s="113"/>
      <c r="BQ765" s="113"/>
      <c r="BR765" s="113"/>
      <c r="BS765" s="113"/>
      <c r="BT765" s="113"/>
      <c r="BU765" s="113"/>
      <c r="BV765" s="113"/>
      <c r="BW765" s="113"/>
      <c r="BX765" s="113"/>
      <c r="BY765" s="113"/>
      <c r="BZ765" s="113"/>
      <c r="CA765" s="113"/>
      <c r="CB765" s="113"/>
      <c r="CC765" s="113"/>
      <c r="CD765" s="113"/>
      <c r="CE765" s="113"/>
      <c r="CF765" s="113"/>
      <c r="CG765" s="113"/>
      <c r="CH765" s="113"/>
      <c r="CI765" s="113"/>
      <c r="CJ765" s="113"/>
      <c r="CK765" s="113"/>
      <c r="CL765" s="113"/>
      <c r="CM765" s="113"/>
      <c r="CN765" s="113"/>
      <c r="CO765" s="113"/>
      <c r="CP765" s="113"/>
      <c r="CQ765" s="113"/>
      <c r="CR765" s="113"/>
      <c r="CS765" s="113"/>
      <c r="CT765" s="113"/>
      <c r="CU765" s="113"/>
      <c r="CV765" s="113"/>
      <c r="CW765" s="113"/>
      <c r="CX765" s="113"/>
      <c r="CY765" s="113"/>
    </row>
    <row r="766" spans="25:103" s="64" customFormat="1" x14ac:dyDescent="0.15">
      <c r="Y766" s="113"/>
      <c r="Z766" s="113"/>
      <c r="AA766" s="113"/>
      <c r="AB766" s="113"/>
      <c r="AC766" s="113"/>
      <c r="AD766" s="113"/>
      <c r="AE766" s="113"/>
      <c r="AF766" s="113"/>
      <c r="AG766" s="113"/>
      <c r="AH766" s="113"/>
      <c r="AI766" s="113"/>
      <c r="AJ766" s="113"/>
      <c r="AK766" s="113"/>
      <c r="AL766" s="113"/>
      <c r="AM766" s="113"/>
      <c r="AN766" s="113"/>
      <c r="AO766" s="113"/>
      <c r="AP766" s="113"/>
      <c r="AQ766" s="113"/>
      <c r="AR766" s="113"/>
      <c r="AS766" s="113"/>
      <c r="AT766" s="113"/>
      <c r="AU766" s="113"/>
      <c r="AV766" s="113"/>
      <c r="AW766" s="113"/>
      <c r="AX766" s="113"/>
      <c r="AY766" s="113"/>
      <c r="AZ766" s="113"/>
      <c r="BA766" s="113"/>
      <c r="BB766" s="113"/>
      <c r="BC766" s="113"/>
      <c r="BD766" s="113"/>
      <c r="BE766" s="113"/>
      <c r="BF766" s="113"/>
      <c r="BG766" s="113"/>
      <c r="BH766" s="113"/>
      <c r="BI766" s="113"/>
      <c r="BJ766" s="113"/>
      <c r="BK766" s="113"/>
      <c r="BL766" s="113"/>
      <c r="BM766" s="113"/>
      <c r="BN766" s="113"/>
      <c r="BO766" s="113"/>
      <c r="BP766" s="113"/>
      <c r="BQ766" s="113"/>
      <c r="BR766" s="113"/>
      <c r="BS766" s="113"/>
      <c r="BT766" s="113"/>
      <c r="BU766" s="113"/>
      <c r="BV766" s="113"/>
      <c r="BW766" s="113"/>
      <c r="BX766" s="113"/>
      <c r="BY766" s="113"/>
      <c r="BZ766" s="113"/>
      <c r="CA766" s="113"/>
      <c r="CB766" s="113"/>
      <c r="CC766" s="113"/>
      <c r="CD766" s="113"/>
      <c r="CE766" s="113"/>
      <c r="CF766" s="113"/>
      <c r="CG766" s="113"/>
      <c r="CH766" s="113"/>
      <c r="CI766" s="113"/>
      <c r="CJ766" s="113"/>
      <c r="CK766" s="113"/>
      <c r="CL766" s="113"/>
      <c r="CM766" s="113"/>
      <c r="CN766" s="113"/>
      <c r="CO766" s="113"/>
      <c r="CP766" s="113"/>
      <c r="CQ766" s="113"/>
      <c r="CR766" s="113"/>
      <c r="CS766" s="113"/>
      <c r="CT766" s="113"/>
      <c r="CU766" s="113"/>
      <c r="CV766" s="113"/>
      <c r="CW766" s="113"/>
      <c r="CX766" s="113"/>
      <c r="CY766" s="113"/>
    </row>
    <row r="767" spans="25:103" s="64" customFormat="1" x14ac:dyDescent="0.15">
      <c r="Y767" s="113"/>
      <c r="Z767" s="113"/>
      <c r="AA767" s="113"/>
      <c r="AB767" s="113"/>
      <c r="AC767" s="113"/>
      <c r="AD767" s="113"/>
      <c r="AE767" s="113"/>
      <c r="AF767" s="113"/>
      <c r="AG767" s="113"/>
      <c r="AH767" s="113"/>
      <c r="AI767" s="113"/>
      <c r="AJ767" s="113"/>
      <c r="AK767" s="113"/>
      <c r="AL767" s="113"/>
      <c r="AM767" s="113"/>
      <c r="AN767" s="113"/>
      <c r="AO767" s="113"/>
      <c r="AP767" s="113"/>
      <c r="AQ767" s="113"/>
      <c r="AR767" s="113"/>
      <c r="AS767" s="113"/>
      <c r="AT767" s="113"/>
      <c r="AU767" s="113"/>
      <c r="AV767" s="113"/>
      <c r="AW767" s="113"/>
      <c r="AX767" s="113"/>
      <c r="AY767" s="113"/>
      <c r="AZ767" s="113"/>
      <c r="BA767" s="113"/>
      <c r="BB767" s="113"/>
      <c r="BC767" s="113"/>
      <c r="BD767" s="113"/>
      <c r="BE767" s="113"/>
      <c r="BF767" s="113"/>
      <c r="BG767" s="113"/>
      <c r="BH767" s="113"/>
      <c r="BI767" s="113"/>
      <c r="BJ767" s="113"/>
      <c r="BK767" s="113"/>
      <c r="BL767" s="113"/>
      <c r="BM767" s="113"/>
      <c r="BN767" s="113"/>
      <c r="BO767" s="113"/>
      <c r="BP767" s="113"/>
      <c r="BQ767" s="113"/>
      <c r="BR767" s="113"/>
      <c r="BS767" s="113"/>
      <c r="BT767" s="113"/>
      <c r="BU767" s="113"/>
      <c r="BV767" s="113"/>
      <c r="BW767" s="113"/>
      <c r="BX767" s="113"/>
      <c r="BY767" s="113"/>
      <c r="BZ767" s="113"/>
      <c r="CA767" s="113"/>
      <c r="CB767" s="113"/>
      <c r="CC767" s="113"/>
      <c r="CD767" s="113"/>
      <c r="CE767" s="113"/>
      <c r="CF767" s="113"/>
      <c r="CG767" s="113"/>
      <c r="CH767" s="113"/>
      <c r="CI767" s="113"/>
      <c r="CJ767" s="113"/>
      <c r="CK767" s="113"/>
      <c r="CL767" s="113"/>
      <c r="CM767" s="113"/>
      <c r="CN767" s="113"/>
      <c r="CO767" s="113"/>
      <c r="CP767" s="113"/>
      <c r="CQ767" s="113"/>
      <c r="CR767" s="113"/>
      <c r="CS767" s="113"/>
      <c r="CT767" s="113"/>
      <c r="CU767" s="113"/>
      <c r="CV767" s="113"/>
      <c r="CW767" s="113"/>
      <c r="CX767" s="113"/>
      <c r="CY767" s="113"/>
    </row>
    <row r="768" spans="25:103" s="64" customFormat="1" x14ac:dyDescent="0.15">
      <c r="Y768" s="113"/>
      <c r="Z768" s="113"/>
      <c r="AA768" s="113"/>
      <c r="AB768" s="113"/>
      <c r="AC768" s="113"/>
      <c r="AD768" s="113"/>
      <c r="AE768" s="113"/>
      <c r="AF768" s="113"/>
      <c r="AG768" s="113"/>
      <c r="AH768" s="113"/>
      <c r="AI768" s="113"/>
      <c r="AJ768" s="113"/>
      <c r="AK768" s="113"/>
      <c r="AL768" s="113"/>
      <c r="AM768" s="113"/>
      <c r="AN768" s="113"/>
      <c r="AO768" s="113"/>
      <c r="AP768" s="113"/>
      <c r="AQ768" s="113"/>
      <c r="AR768" s="113"/>
      <c r="AS768" s="113"/>
      <c r="AT768" s="113"/>
      <c r="AU768" s="113"/>
      <c r="AV768" s="113"/>
      <c r="AW768" s="113"/>
      <c r="AX768" s="113"/>
      <c r="AY768" s="113"/>
      <c r="AZ768" s="113"/>
      <c r="BA768" s="113"/>
      <c r="BB768" s="113"/>
      <c r="BC768" s="113"/>
      <c r="BD768" s="113"/>
      <c r="BE768" s="113"/>
      <c r="BF768" s="113"/>
      <c r="BG768" s="113"/>
      <c r="BH768" s="113"/>
      <c r="BI768" s="113"/>
      <c r="BJ768" s="113"/>
      <c r="BK768" s="113"/>
      <c r="BL768" s="113"/>
      <c r="BM768" s="113"/>
      <c r="BN768" s="113"/>
      <c r="BO768" s="113"/>
      <c r="BP768" s="113"/>
      <c r="BQ768" s="113"/>
      <c r="BR768" s="113"/>
      <c r="BS768" s="113"/>
      <c r="BT768" s="113"/>
      <c r="BU768" s="113"/>
      <c r="BV768" s="113"/>
      <c r="BW768" s="113"/>
      <c r="BX768" s="113"/>
      <c r="BY768" s="113"/>
      <c r="BZ768" s="113"/>
      <c r="CA768" s="113"/>
      <c r="CB768" s="113"/>
      <c r="CC768" s="113"/>
      <c r="CD768" s="113"/>
      <c r="CE768" s="113"/>
      <c r="CF768" s="113"/>
      <c r="CG768" s="113"/>
      <c r="CH768" s="113"/>
      <c r="CI768" s="113"/>
      <c r="CJ768" s="113"/>
      <c r="CK768" s="113"/>
      <c r="CL768" s="113"/>
      <c r="CM768" s="113"/>
      <c r="CN768" s="113"/>
      <c r="CO768" s="113"/>
      <c r="CP768" s="113"/>
      <c r="CQ768" s="113"/>
      <c r="CR768" s="113"/>
      <c r="CS768" s="113"/>
      <c r="CT768" s="113"/>
      <c r="CU768" s="113"/>
      <c r="CV768" s="113"/>
      <c r="CW768" s="113"/>
      <c r="CX768" s="113"/>
      <c r="CY768" s="113"/>
    </row>
    <row r="769" spans="25:103" s="64" customFormat="1" x14ac:dyDescent="0.15">
      <c r="Y769" s="113"/>
      <c r="Z769" s="113"/>
      <c r="AA769" s="113"/>
      <c r="AB769" s="113"/>
      <c r="AC769" s="113"/>
      <c r="AD769" s="113"/>
      <c r="AE769" s="113"/>
      <c r="AF769" s="113"/>
      <c r="AG769" s="113"/>
      <c r="AH769" s="113"/>
      <c r="AI769" s="113"/>
      <c r="AJ769" s="113"/>
      <c r="AK769" s="113"/>
      <c r="AL769" s="113"/>
      <c r="AM769" s="113"/>
      <c r="AN769" s="113"/>
      <c r="AO769" s="113"/>
      <c r="AP769" s="113"/>
      <c r="AQ769" s="113"/>
      <c r="AR769" s="113"/>
      <c r="AS769" s="113"/>
      <c r="AT769" s="113"/>
      <c r="AU769" s="113"/>
      <c r="AV769" s="113"/>
      <c r="AW769" s="113"/>
      <c r="AX769" s="113"/>
      <c r="AY769" s="113"/>
      <c r="AZ769" s="113"/>
      <c r="BA769" s="113"/>
      <c r="BB769" s="113"/>
      <c r="BC769" s="113"/>
      <c r="BD769" s="113"/>
      <c r="BE769" s="113"/>
      <c r="BF769" s="113"/>
      <c r="BG769" s="113"/>
      <c r="BH769" s="113"/>
      <c r="BI769" s="113"/>
      <c r="BJ769" s="113"/>
      <c r="BK769" s="113"/>
      <c r="BL769" s="113"/>
      <c r="BM769" s="113"/>
      <c r="BN769" s="113"/>
      <c r="BO769" s="113"/>
      <c r="BP769" s="113"/>
      <c r="BQ769" s="113"/>
      <c r="BR769" s="113"/>
      <c r="BS769" s="113"/>
      <c r="BT769" s="113"/>
      <c r="BU769" s="113"/>
      <c r="BV769" s="113"/>
      <c r="BW769" s="113"/>
      <c r="BX769" s="113"/>
      <c r="BY769" s="113"/>
      <c r="BZ769" s="113"/>
      <c r="CA769" s="113"/>
      <c r="CB769" s="113"/>
      <c r="CC769" s="113"/>
      <c r="CD769" s="113"/>
      <c r="CE769" s="113"/>
      <c r="CF769" s="113"/>
      <c r="CG769" s="113"/>
      <c r="CH769" s="113"/>
      <c r="CI769" s="113"/>
      <c r="CJ769" s="113"/>
      <c r="CK769" s="113"/>
      <c r="CL769" s="113"/>
      <c r="CM769" s="113"/>
      <c r="CN769" s="113"/>
      <c r="CO769" s="113"/>
      <c r="CP769" s="113"/>
      <c r="CQ769" s="113"/>
      <c r="CR769" s="113"/>
      <c r="CS769" s="113"/>
      <c r="CT769" s="113"/>
      <c r="CU769" s="113"/>
      <c r="CV769" s="113"/>
      <c r="CW769" s="113"/>
      <c r="CX769" s="113"/>
      <c r="CY769" s="113"/>
    </row>
    <row r="770" spans="25:103" s="64" customFormat="1" x14ac:dyDescent="0.15">
      <c r="Y770" s="113"/>
      <c r="Z770" s="113"/>
      <c r="AA770" s="113"/>
      <c r="AB770" s="113"/>
      <c r="AC770" s="113"/>
      <c r="AD770" s="113"/>
      <c r="AE770" s="113"/>
      <c r="AF770" s="113"/>
      <c r="AG770" s="113"/>
      <c r="AH770" s="113"/>
      <c r="AI770" s="113"/>
      <c r="AJ770" s="113"/>
      <c r="AK770" s="113"/>
      <c r="AL770" s="113"/>
      <c r="AM770" s="113"/>
      <c r="AN770" s="113"/>
      <c r="AO770" s="113"/>
      <c r="AP770" s="113"/>
      <c r="AQ770" s="113"/>
      <c r="AR770" s="113"/>
      <c r="AS770" s="113"/>
      <c r="AT770" s="113"/>
      <c r="AU770" s="113"/>
      <c r="AV770" s="113"/>
      <c r="AW770" s="113"/>
      <c r="AX770" s="113"/>
      <c r="AY770" s="113"/>
      <c r="AZ770" s="113"/>
      <c r="BA770" s="113"/>
      <c r="BB770" s="113"/>
      <c r="BC770" s="113"/>
      <c r="BD770" s="113"/>
      <c r="BE770" s="113"/>
      <c r="BF770" s="113"/>
      <c r="BG770" s="113"/>
      <c r="BH770" s="113"/>
      <c r="BI770" s="113"/>
      <c r="BJ770" s="113"/>
      <c r="BK770" s="113"/>
      <c r="BL770" s="113"/>
      <c r="BM770" s="113"/>
      <c r="BN770" s="113"/>
      <c r="BO770" s="113"/>
      <c r="BP770" s="113"/>
      <c r="BQ770" s="113"/>
      <c r="BR770" s="113"/>
      <c r="BS770" s="113"/>
      <c r="BT770" s="113"/>
      <c r="BU770" s="113"/>
      <c r="BV770" s="113"/>
      <c r="BW770" s="113"/>
      <c r="BX770" s="113"/>
      <c r="BY770" s="113"/>
      <c r="BZ770" s="113"/>
      <c r="CA770" s="113"/>
      <c r="CB770" s="113"/>
      <c r="CC770" s="113"/>
      <c r="CD770" s="113"/>
      <c r="CE770" s="113"/>
      <c r="CF770" s="113"/>
      <c r="CG770" s="113"/>
      <c r="CH770" s="113"/>
      <c r="CI770" s="113"/>
      <c r="CJ770" s="113"/>
      <c r="CK770" s="113"/>
      <c r="CL770" s="113"/>
      <c r="CM770" s="113"/>
      <c r="CN770" s="113"/>
      <c r="CO770" s="113"/>
      <c r="CP770" s="113"/>
      <c r="CQ770" s="113"/>
      <c r="CR770" s="113"/>
      <c r="CS770" s="113"/>
      <c r="CT770" s="113"/>
      <c r="CU770" s="113"/>
      <c r="CV770" s="113"/>
      <c r="CW770" s="113"/>
      <c r="CX770" s="113"/>
      <c r="CY770" s="113"/>
    </row>
    <row r="771" spans="25:103" s="64" customFormat="1" x14ac:dyDescent="0.15">
      <c r="Y771" s="113"/>
      <c r="Z771" s="113"/>
      <c r="AA771" s="113"/>
      <c r="AB771" s="113"/>
      <c r="AC771" s="113"/>
      <c r="AD771" s="113"/>
      <c r="AE771" s="113"/>
      <c r="AF771" s="113"/>
      <c r="AG771" s="113"/>
      <c r="AH771" s="113"/>
      <c r="AI771" s="113"/>
      <c r="AJ771" s="113"/>
      <c r="AK771" s="113"/>
      <c r="AL771" s="113"/>
      <c r="AM771" s="113"/>
      <c r="AN771" s="113"/>
      <c r="AO771" s="113"/>
      <c r="AP771" s="113"/>
      <c r="AQ771" s="113"/>
      <c r="AR771" s="113"/>
      <c r="AS771" s="113"/>
      <c r="AT771" s="113"/>
      <c r="AU771" s="113"/>
      <c r="AV771" s="113"/>
      <c r="AW771" s="113"/>
      <c r="AX771" s="113"/>
      <c r="AY771" s="113"/>
      <c r="AZ771" s="113"/>
      <c r="BA771" s="113"/>
      <c r="BB771" s="113"/>
      <c r="BC771" s="113"/>
      <c r="BD771" s="113"/>
      <c r="BE771" s="113"/>
      <c r="BF771" s="113"/>
      <c r="BG771" s="113"/>
      <c r="BH771" s="113"/>
      <c r="BI771" s="113"/>
      <c r="BJ771" s="113"/>
      <c r="BK771" s="113"/>
      <c r="BL771" s="113"/>
      <c r="BM771" s="113"/>
      <c r="BN771" s="113"/>
      <c r="BO771" s="113"/>
      <c r="BP771" s="113"/>
      <c r="BQ771" s="113"/>
      <c r="BR771" s="113"/>
      <c r="BS771" s="113"/>
      <c r="BT771" s="113"/>
      <c r="BU771" s="113"/>
      <c r="BV771" s="113"/>
      <c r="BW771" s="113"/>
      <c r="BX771" s="113"/>
      <c r="BY771" s="113"/>
      <c r="BZ771" s="113"/>
      <c r="CA771" s="113"/>
      <c r="CB771" s="113"/>
      <c r="CC771" s="113"/>
      <c r="CD771" s="113"/>
      <c r="CE771" s="113"/>
      <c r="CF771" s="113"/>
      <c r="CG771" s="113"/>
      <c r="CH771" s="113"/>
      <c r="CI771" s="113"/>
      <c r="CJ771" s="113"/>
      <c r="CK771" s="113"/>
      <c r="CL771" s="113"/>
      <c r="CM771" s="113"/>
      <c r="CN771" s="113"/>
      <c r="CO771" s="113"/>
      <c r="CP771" s="113"/>
      <c r="CQ771" s="113"/>
      <c r="CR771" s="113"/>
      <c r="CS771" s="113"/>
      <c r="CT771" s="113"/>
      <c r="CU771" s="113"/>
      <c r="CV771" s="113"/>
      <c r="CW771" s="113"/>
      <c r="CX771" s="113"/>
      <c r="CY771" s="113"/>
    </row>
    <row r="772" spans="25:103" s="64" customFormat="1" x14ac:dyDescent="0.15">
      <c r="Y772" s="113"/>
      <c r="Z772" s="113"/>
      <c r="AA772" s="113"/>
      <c r="AB772" s="113"/>
      <c r="AC772" s="113"/>
      <c r="AD772" s="113"/>
      <c r="AE772" s="113"/>
      <c r="AF772" s="113"/>
      <c r="AG772" s="113"/>
      <c r="AH772" s="113"/>
      <c r="AI772" s="113"/>
      <c r="AJ772" s="113"/>
      <c r="AK772" s="113"/>
      <c r="AL772" s="113"/>
      <c r="AM772" s="113"/>
      <c r="AN772" s="113"/>
      <c r="AO772" s="113"/>
      <c r="AP772" s="113"/>
      <c r="AQ772" s="113"/>
      <c r="AR772" s="113"/>
      <c r="AS772" s="113"/>
      <c r="AT772" s="113"/>
      <c r="AU772" s="113"/>
      <c r="AV772" s="113"/>
      <c r="AW772" s="113"/>
      <c r="AX772" s="113"/>
      <c r="AY772" s="113"/>
      <c r="AZ772" s="113"/>
      <c r="BA772" s="113"/>
      <c r="BB772" s="113"/>
      <c r="BC772" s="113"/>
      <c r="BD772" s="113"/>
      <c r="BE772" s="113"/>
      <c r="BF772" s="113"/>
      <c r="BG772" s="113"/>
      <c r="BH772" s="113"/>
      <c r="BI772" s="113"/>
      <c r="BJ772" s="113"/>
      <c r="BK772" s="113"/>
      <c r="BL772" s="113"/>
      <c r="BM772" s="113"/>
      <c r="BN772" s="113"/>
      <c r="BO772" s="113"/>
      <c r="BP772" s="113"/>
      <c r="BQ772" s="113"/>
      <c r="BR772" s="113"/>
      <c r="BS772" s="113"/>
      <c r="BT772" s="113"/>
      <c r="BU772" s="113"/>
      <c r="BV772" s="113"/>
      <c r="BW772" s="113"/>
      <c r="BX772" s="113"/>
      <c r="BY772" s="113"/>
      <c r="BZ772" s="113"/>
      <c r="CA772" s="113"/>
      <c r="CB772" s="113"/>
      <c r="CC772" s="113"/>
      <c r="CD772" s="113"/>
      <c r="CE772" s="113"/>
      <c r="CF772" s="113"/>
      <c r="CG772" s="113"/>
      <c r="CH772" s="113"/>
      <c r="CI772" s="113"/>
      <c r="CJ772" s="113"/>
      <c r="CK772" s="113"/>
      <c r="CL772" s="113"/>
      <c r="CM772" s="113"/>
      <c r="CN772" s="113"/>
      <c r="CO772" s="113"/>
      <c r="CP772" s="113"/>
      <c r="CQ772" s="113"/>
      <c r="CR772" s="113"/>
      <c r="CS772" s="113"/>
      <c r="CT772" s="113"/>
      <c r="CU772" s="113"/>
      <c r="CV772" s="113"/>
      <c r="CW772" s="113"/>
      <c r="CX772" s="113"/>
      <c r="CY772" s="113"/>
    </row>
    <row r="773" spans="25:103" s="64" customFormat="1" x14ac:dyDescent="0.15">
      <c r="Y773" s="113"/>
      <c r="Z773" s="113"/>
      <c r="AA773" s="113"/>
      <c r="AB773" s="113"/>
      <c r="AC773" s="113"/>
      <c r="AD773" s="113"/>
      <c r="AE773" s="113"/>
      <c r="AF773" s="113"/>
      <c r="AG773" s="113"/>
      <c r="AH773" s="113"/>
      <c r="AI773" s="113"/>
      <c r="AJ773" s="113"/>
      <c r="AK773" s="113"/>
      <c r="AL773" s="113"/>
      <c r="AM773" s="113"/>
      <c r="AN773" s="113"/>
      <c r="AO773" s="113"/>
      <c r="AP773" s="113"/>
      <c r="AQ773" s="113"/>
      <c r="AR773" s="113"/>
      <c r="AS773" s="113"/>
      <c r="AT773" s="113"/>
      <c r="AU773" s="113"/>
      <c r="AV773" s="113"/>
      <c r="AW773" s="113"/>
      <c r="AX773" s="113"/>
      <c r="AY773" s="113"/>
      <c r="AZ773" s="113"/>
      <c r="BA773" s="113"/>
      <c r="BB773" s="113"/>
      <c r="BC773" s="113"/>
      <c r="BD773" s="113"/>
      <c r="BE773" s="113"/>
      <c r="BF773" s="113"/>
      <c r="BG773" s="113"/>
      <c r="BH773" s="113"/>
      <c r="BI773" s="113"/>
      <c r="BJ773" s="113"/>
      <c r="BK773" s="113"/>
      <c r="BL773" s="113"/>
      <c r="BM773" s="113"/>
      <c r="BN773" s="113"/>
      <c r="BO773" s="113"/>
      <c r="BP773" s="113"/>
      <c r="BQ773" s="113"/>
      <c r="BR773" s="113"/>
      <c r="BS773" s="113"/>
      <c r="BT773" s="113"/>
      <c r="BU773" s="113"/>
      <c r="BV773" s="113"/>
      <c r="BW773" s="113"/>
      <c r="BX773" s="113"/>
      <c r="BY773" s="113"/>
      <c r="BZ773" s="113"/>
      <c r="CA773" s="113"/>
      <c r="CB773" s="113"/>
      <c r="CC773" s="113"/>
      <c r="CD773" s="113"/>
      <c r="CE773" s="113"/>
      <c r="CF773" s="113"/>
      <c r="CG773" s="113"/>
      <c r="CH773" s="113"/>
      <c r="CI773" s="113"/>
      <c r="CJ773" s="113"/>
      <c r="CK773" s="113"/>
      <c r="CL773" s="113"/>
      <c r="CM773" s="113"/>
      <c r="CN773" s="113"/>
      <c r="CO773" s="113"/>
      <c r="CP773" s="113"/>
      <c r="CQ773" s="113"/>
      <c r="CR773" s="113"/>
      <c r="CS773" s="113"/>
      <c r="CT773" s="113"/>
      <c r="CU773" s="113"/>
      <c r="CV773" s="113"/>
      <c r="CW773" s="113"/>
      <c r="CX773" s="113"/>
      <c r="CY773" s="113"/>
    </row>
    <row r="774" spans="25:103" s="64" customFormat="1" x14ac:dyDescent="0.15">
      <c r="Y774" s="113"/>
      <c r="Z774" s="113"/>
      <c r="AA774" s="113"/>
      <c r="AB774" s="113"/>
      <c r="AC774" s="113"/>
      <c r="AD774" s="113"/>
      <c r="AE774" s="113"/>
      <c r="AF774" s="113"/>
      <c r="AG774" s="113"/>
      <c r="AH774" s="113"/>
      <c r="AI774" s="113"/>
      <c r="AJ774" s="113"/>
      <c r="AK774" s="113"/>
      <c r="AL774" s="113"/>
      <c r="AM774" s="113"/>
      <c r="AN774" s="113"/>
      <c r="AO774" s="113"/>
      <c r="AP774" s="113"/>
      <c r="AQ774" s="113"/>
      <c r="AR774" s="113"/>
      <c r="AS774" s="113"/>
      <c r="AT774" s="113"/>
      <c r="AU774" s="113"/>
      <c r="AV774" s="113"/>
      <c r="AW774" s="113"/>
      <c r="AX774" s="113"/>
      <c r="AY774" s="113"/>
      <c r="AZ774" s="113"/>
      <c r="BA774" s="113"/>
      <c r="BB774" s="113"/>
      <c r="BC774" s="113"/>
      <c r="BD774" s="113"/>
      <c r="BE774" s="113"/>
      <c r="BF774" s="113"/>
      <c r="BG774" s="113"/>
      <c r="BH774" s="113"/>
      <c r="BI774" s="113"/>
      <c r="BJ774" s="113"/>
      <c r="BK774" s="113"/>
      <c r="BL774" s="113"/>
      <c r="BM774" s="113"/>
      <c r="BN774" s="113"/>
      <c r="BO774" s="113"/>
      <c r="BP774" s="113"/>
      <c r="BQ774" s="113"/>
      <c r="BR774" s="113"/>
      <c r="BS774" s="113"/>
      <c r="BT774" s="113"/>
      <c r="BU774" s="113"/>
      <c r="BV774" s="113"/>
      <c r="BW774" s="113"/>
      <c r="BX774" s="113"/>
      <c r="BY774" s="113"/>
      <c r="BZ774" s="113"/>
      <c r="CA774" s="113"/>
      <c r="CB774" s="113"/>
      <c r="CC774" s="113"/>
      <c r="CD774" s="113"/>
      <c r="CE774" s="113"/>
      <c r="CF774" s="113"/>
      <c r="CG774" s="113"/>
      <c r="CH774" s="113"/>
      <c r="CI774" s="113"/>
      <c r="CJ774" s="113"/>
      <c r="CK774" s="113"/>
      <c r="CL774" s="113"/>
      <c r="CM774" s="113"/>
      <c r="CN774" s="113"/>
      <c r="CO774" s="113"/>
      <c r="CP774" s="113"/>
      <c r="CQ774" s="113"/>
      <c r="CR774" s="113"/>
      <c r="CS774" s="113"/>
      <c r="CT774" s="113"/>
      <c r="CU774" s="113"/>
      <c r="CV774" s="113"/>
      <c r="CW774" s="113"/>
      <c r="CX774" s="113"/>
      <c r="CY774" s="113"/>
    </row>
    <row r="775" spans="25:103" s="64" customFormat="1" x14ac:dyDescent="0.15">
      <c r="Y775" s="113"/>
      <c r="Z775" s="113"/>
      <c r="AA775" s="113"/>
      <c r="AB775" s="113"/>
      <c r="AC775" s="113"/>
      <c r="AD775" s="113"/>
      <c r="AE775" s="113"/>
      <c r="AF775" s="113"/>
      <c r="AG775" s="113"/>
      <c r="AH775" s="113"/>
      <c r="AI775" s="113"/>
      <c r="AJ775" s="113"/>
      <c r="AK775" s="113"/>
      <c r="AL775" s="113"/>
      <c r="AM775" s="113"/>
      <c r="AN775" s="113"/>
      <c r="AO775" s="113"/>
      <c r="AP775" s="113"/>
      <c r="AQ775" s="113"/>
      <c r="AR775" s="113"/>
      <c r="AS775" s="113"/>
      <c r="AT775" s="113"/>
      <c r="AU775" s="113"/>
      <c r="AV775" s="113"/>
      <c r="AW775" s="113"/>
      <c r="AX775" s="113"/>
      <c r="AY775" s="113"/>
      <c r="AZ775" s="113"/>
      <c r="BA775" s="113"/>
      <c r="BB775" s="113"/>
      <c r="BC775" s="113"/>
      <c r="BD775" s="113"/>
      <c r="BE775" s="113"/>
      <c r="BF775" s="113"/>
      <c r="BG775" s="113"/>
      <c r="BH775" s="113"/>
      <c r="BI775" s="113"/>
      <c r="BJ775" s="113"/>
      <c r="BK775" s="113"/>
      <c r="BL775" s="113"/>
      <c r="BM775" s="113"/>
      <c r="BN775" s="113"/>
      <c r="BO775" s="113"/>
      <c r="BP775" s="113"/>
      <c r="BQ775" s="113"/>
      <c r="BR775" s="113"/>
      <c r="BS775" s="113"/>
      <c r="BT775" s="113"/>
      <c r="BU775" s="113"/>
      <c r="BV775" s="113"/>
      <c r="BW775" s="113"/>
      <c r="BX775" s="113"/>
      <c r="BY775" s="113"/>
      <c r="BZ775" s="113"/>
      <c r="CA775" s="113"/>
      <c r="CB775" s="113"/>
      <c r="CC775" s="113"/>
      <c r="CD775" s="113"/>
      <c r="CE775" s="113"/>
      <c r="CF775" s="113"/>
      <c r="CG775" s="113"/>
      <c r="CH775" s="113"/>
      <c r="CI775" s="113"/>
      <c r="CJ775" s="113"/>
      <c r="CK775" s="113"/>
      <c r="CL775" s="113"/>
      <c r="CM775" s="113"/>
      <c r="CN775" s="113"/>
      <c r="CO775" s="113"/>
      <c r="CP775" s="113"/>
      <c r="CQ775" s="113"/>
      <c r="CR775" s="113"/>
      <c r="CS775" s="113"/>
      <c r="CT775" s="113"/>
      <c r="CU775" s="113"/>
      <c r="CV775" s="113"/>
      <c r="CW775" s="113"/>
      <c r="CX775" s="113"/>
      <c r="CY775" s="113"/>
    </row>
    <row r="776" spans="25:103" s="64" customFormat="1" x14ac:dyDescent="0.15">
      <c r="Y776" s="113"/>
      <c r="Z776" s="113"/>
      <c r="AA776" s="113"/>
      <c r="AB776" s="113"/>
      <c r="AC776" s="113"/>
      <c r="AD776" s="113"/>
      <c r="AE776" s="113"/>
      <c r="AF776" s="113"/>
      <c r="AG776" s="113"/>
      <c r="AH776" s="113"/>
      <c r="AI776" s="113"/>
      <c r="AJ776" s="113"/>
      <c r="AK776" s="113"/>
      <c r="AL776" s="113"/>
      <c r="AM776" s="113"/>
      <c r="AN776" s="113"/>
      <c r="AO776" s="113"/>
      <c r="AP776" s="113"/>
      <c r="AQ776" s="113"/>
      <c r="AR776" s="113"/>
      <c r="AS776" s="113"/>
      <c r="AT776" s="113"/>
      <c r="AU776" s="113"/>
      <c r="AV776" s="113"/>
      <c r="AW776" s="113"/>
      <c r="AX776" s="113"/>
      <c r="AY776" s="113"/>
      <c r="AZ776" s="113"/>
      <c r="BA776" s="113"/>
      <c r="BB776" s="113"/>
      <c r="BC776" s="113"/>
      <c r="BD776" s="113"/>
      <c r="BE776" s="113"/>
      <c r="BF776" s="113"/>
      <c r="BG776" s="113"/>
      <c r="BH776" s="113"/>
      <c r="BI776" s="113"/>
      <c r="BJ776" s="113"/>
      <c r="BK776" s="113"/>
      <c r="BL776" s="113"/>
      <c r="BM776" s="113"/>
      <c r="BN776" s="113"/>
      <c r="BO776" s="113"/>
      <c r="BP776" s="113"/>
      <c r="BQ776" s="113"/>
      <c r="BR776" s="113"/>
      <c r="BS776" s="113"/>
      <c r="BT776" s="113"/>
      <c r="BU776" s="113"/>
      <c r="BV776" s="113"/>
      <c r="BW776" s="113"/>
      <c r="BX776" s="113"/>
      <c r="BY776" s="113"/>
      <c r="BZ776" s="113"/>
      <c r="CA776" s="113"/>
      <c r="CB776" s="113"/>
      <c r="CC776" s="113"/>
      <c r="CD776" s="113"/>
      <c r="CE776" s="113"/>
      <c r="CF776" s="113"/>
      <c r="CG776" s="113"/>
      <c r="CH776" s="113"/>
      <c r="CI776" s="113"/>
      <c r="CJ776" s="113"/>
      <c r="CK776" s="113"/>
      <c r="CL776" s="113"/>
      <c r="CM776" s="113"/>
      <c r="CN776" s="113"/>
      <c r="CO776" s="113"/>
      <c r="CP776" s="113"/>
      <c r="CQ776" s="113"/>
      <c r="CR776" s="113"/>
      <c r="CS776" s="113"/>
      <c r="CT776" s="113"/>
      <c r="CU776" s="113"/>
      <c r="CV776" s="113"/>
      <c r="CW776" s="113"/>
      <c r="CX776" s="113"/>
      <c r="CY776" s="113"/>
    </row>
    <row r="777" spans="25:103" s="64" customFormat="1" x14ac:dyDescent="0.15">
      <c r="Y777" s="113"/>
      <c r="Z777" s="113"/>
      <c r="AA777" s="113"/>
      <c r="AB777" s="113"/>
      <c r="AC777" s="113"/>
      <c r="AD777" s="113"/>
      <c r="AE777" s="113"/>
      <c r="AF777" s="113"/>
      <c r="AG777" s="113"/>
      <c r="AH777" s="113"/>
      <c r="AI777" s="113"/>
      <c r="AJ777" s="113"/>
      <c r="AK777" s="113"/>
      <c r="AL777" s="113"/>
      <c r="AM777" s="113"/>
      <c r="AN777" s="113"/>
      <c r="AO777" s="113"/>
      <c r="AP777" s="113"/>
      <c r="AQ777" s="113"/>
      <c r="AR777" s="113"/>
      <c r="AS777" s="113"/>
      <c r="AT777" s="113"/>
      <c r="AU777" s="113"/>
      <c r="AV777" s="113"/>
      <c r="AW777" s="113"/>
      <c r="AX777" s="113"/>
      <c r="AY777" s="113"/>
      <c r="AZ777" s="113"/>
      <c r="BA777" s="113"/>
      <c r="BB777" s="113"/>
      <c r="BC777" s="113"/>
      <c r="BD777" s="113"/>
      <c r="BE777" s="113"/>
      <c r="BF777" s="113"/>
      <c r="BG777" s="113"/>
      <c r="BH777" s="113"/>
      <c r="BI777" s="113"/>
      <c r="BJ777" s="113"/>
      <c r="BK777" s="113"/>
      <c r="BL777" s="113"/>
      <c r="BM777" s="113"/>
      <c r="BN777" s="113"/>
      <c r="BO777" s="113"/>
      <c r="BP777" s="113"/>
      <c r="BQ777" s="113"/>
      <c r="BR777" s="113"/>
      <c r="BS777" s="113"/>
      <c r="BT777" s="113"/>
      <c r="BU777" s="113"/>
      <c r="BV777" s="113"/>
      <c r="BW777" s="113"/>
      <c r="BX777" s="113"/>
      <c r="BY777" s="113"/>
      <c r="BZ777" s="113"/>
      <c r="CA777" s="113"/>
      <c r="CB777" s="113"/>
      <c r="CC777" s="113"/>
      <c r="CD777" s="113"/>
      <c r="CE777" s="113"/>
      <c r="CF777" s="113"/>
      <c r="CG777" s="113"/>
      <c r="CH777" s="113"/>
      <c r="CI777" s="113"/>
      <c r="CJ777" s="113"/>
      <c r="CK777" s="113"/>
      <c r="CL777" s="113"/>
      <c r="CM777" s="113"/>
      <c r="CN777" s="113"/>
      <c r="CO777" s="113"/>
      <c r="CP777" s="113"/>
      <c r="CQ777" s="113"/>
      <c r="CR777" s="113"/>
      <c r="CS777" s="113"/>
      <c r="CT777" s="113"/>
      <c r="CU777" s="113"/>
      <c r="CV777" s="113"/>
      <c r="CW777" s="113"/>
      <c r="CX777" s="113"/>
      <c r="CY777" s="113"/>
    </row>
    <row r="778" spans="25:103" s="64" customFormat="1" x14ac:dyDescent="0.15">
      <c r="Y778" s="113"/>
      <c r="Z778" s="113"/>
      <c r="AA778" s="113"/>
      <c r="AB778" s="113"/>
      <c r="AC778" s="113"/>
      <c r="AD778" s="113"/>
      <c r="AE778" s="113"/>
      <c r="AF778" s="113"/>
      <c r="AG778" s="113"/>
      <c r="AH778" s="113"/>
      <c r="AI778" s="113"/>
      <c r="AJ778" s="113"/>
      <c r="AK778" s="113"/>
      <c r="AL778" s="113"/>
      <c r="AM778" s="113"/>
      <c r="AN778" s="113"/>
      <c r="AO778" s="113"/>
      <c r="AP778" s="113"/>
      <c r="AQ778" s="113"/>
      <c r="AR778" s="113"/>
      <c r="AS778" s="113"/>
      <c r="AT778" s="113"/>
      <c r="AU778" s="113"/>
      <c r="AV778" s="113"/>
      <c r="AW778" s="113"/>
      <c r="AX778" s="113"/>
      <c r="AY778" s="113"/>
      <c r="AZ778" s="113"/>
      <c r="BA778" s="113"/>
      <c r="BB778" s="113"/>
      <c r="BC778" s="113"/>
      <c r="BD778" s="113"/>
      <c r="BE778" s="113"/>
      <c r="BF778" s="113"/>
      <c r="BG778" s="113"/>
      <c r="BH778" s="113"/>
      <c r="BI778" s="113"/>
      <c r="BJ778" s="113"/>
      <c r="BK778" s="113"/>
      <c r="BL778" s="113"/>
      <c r="BM778" s="113"/>
      <c r="BN778" s="113"/>
      <c r="BO778" s="113"/>
      <c r="BP778" s="113"/>
      <c r="BQ778" s="113"/>
      <c r="BR778" s="113"/>
      <c r="BS778" s="113"/>
      <c r="BT778" s="113"/>
      <c r="BU778" s="113"/>
      <c r="BV778" s="113"/>
      <c r="BW778" s="113"/>
      <c r="BX778" s="113"/>
      <c r="BY778" s="113"/>
      <c r="BZ778" s="113"/>
      <c r="CA778" s="113"/>
      <c r="CB778" s="113"/>
      <c r="CC778" s="113"/>
      <c r="CD778" s="113"/>
      <c r="CE778" s="113"/>
      <c r="CF778" s="113"/>
      <c r="CG778" s="113"/>
      <c r="CH778" s="113"/>
      <c r="CI778" s="113"/>
      <c r="CJ778" s="113"/>
      <c r="CK778" s="113"/>
      <c r="CL778" s="113"/>
      <c r="CM778" s="113"/>
      <c r="CN778" s="113"/>
      <c r="CO778" s="113"/>
      <c r="CP778" s="113"/>
      <c r="CQ778" s="113"/>
      <c r="CR778" s="113"/>
      <c r="CS778" s="113"/>
      <c r="CT778" s="113"/>
      <c r="CU778" s="113"/>
      <c r="CV778" s="113"/>
      <c r="CW778" s="113"/>
      <c r="CX778" s="113"/>
      <c r="CY778" s="113"/>
    </row>
    <row r="779" spans="25:103" s="64" customFormat="1" x14ac:dyDescent="0.15">
      <c r="Y779" s="113"/>
      <c r="Z779" s="113"/>
      <c r="AA779" s="113"/>
      <c r="AB779" s="113"/>
      <c r="AC779" s="113"/>
      <c r="AD779" s="113"/>
      <c r="AE779" s="113"/>
      <c r="AF779" s="113"/>
      <c r="AG779" s="113"/>
      <c r="AH779" s="113"/>
      <c r="AI779" s="113"/>
      <c r="AJ779" s="113"/>
      <c r="AK779" s="113"/>
      <c r="AL779" s="113"/>
      <c r="AM779" s="113"/>
      <c r="AN779" s="113"/>
      <c r="AO779" s="113"/>
      <c r="AP779" s="113"/>
      <c r="AQ779" s="113"/>
      <c r="AR779" s="113"/>
      <c r="AS779" s="113"/>
      <c r="AT779" s="113"/>
      <c r="AU779" s="113"/>
      <c r="AV779" s="113"/>
      <c r="AW779" s="113"/>
      <c r="AX779" s="113"/>
      <c r="AY779" s="113"/>
      <c r="AZ779" s="113"/>
      <c r="BA779" s="113"/>
      <c r="BB779" s="113"/>
      <c r="BC779" s="113"/>
      <c r="BD779" s="113"/>
      <c r="BE779" s="113"/>
      <c r="BF779" s="113"/>
      <c r="BG779" s="113"/>
      <c r="BH779" s="113"/>
      <c r="BI779" s="113"/>
      <c r="BJ779" s="113"/>
      <c r="BK779" s="113"/>
      <c r="BL779" s="113"/>
      <c r="BM779" s="113"/>
      <c r="BN779" s="113"/>
      <c r="BO779" s="113"/>
      <c r="BP779" s="113"/>
      <c r="BQ779" s="113"/>
      <c r="BR779" s="113"/>
      <c r="BS779" s="113"/>
      <c r="BT779" s="113"/>
      <c r="BU779" s="113"/>
      <c r="BV779" s="113"/>
      <c r="BW779" s="113"/>
      <c r="BX779" s="113"/>
      <c r="BY779" s="113"/>
      <c r="BZ779" s="113"/>
      <c r="CA779" s="113"/>
      <c r="CB779" s="113"/>
      <c r="CC779" s="113"/>
      <c r="CD779" s="113"/>
      <c r="CE779" s="113"/>
      <c r="CF779" s="113"/>
      <c r="CG779" s="113"/>
      <c r="CH779" s="113"/>
      <c r="CI779" s="113"/>
      <c r="CJ779" s="113"/>
      <c r="CK779" s="113"/>
      <c r="CL779" s="113"/>
      <c r="CM779" s="113"/>
      <c r="CN779" s="113"/>
      <c r="CO779" s="113"/>
      <c r="CP779" s="113"/>
      <c r="CQ779" s="113"/>
      <c r="CR779" s="113"/>
      <c r="CS779" s="113"/>
      <c r="CT779" s="113"/>
      <c r="CU779" s="113"/>
      <c r="CV779" s="113"/>
      <c r="CW779" s="113"/>
      <c r="CX779" s="113"/>
      <c r="CY779" s="113"/>
    </row>
    <row r="780" spans="25:103" s="64" customFormat="1" x14ac:dyDescent="0.15">
      <c r="Y780" s="113"/>
      <c r="Z780" s="113"/>
      <c r="AA780" s="113"/>
      <c r="AB780" s="113"/>
      <c r="AC780" s="113"/>
      <c r="AD780" s="113"/>
      <c r="AE780" s="113"/>
      <c r="AF780" s="113"/>
      <c r="AG780" s="113"/>
      <c r="AH780" s="113"/>
      <c r="AI780" s="113"/>
      <c r="AJ780" s="113"/>
      <c r="AK780" s="113"/>
      <c r="AL780" s="113"/>
      <c r="AM780" s="113"/>
      <c r="AN780" s="113"/>
      <c r="AO780" s="113"/>
      <c r="AP780" s="113"/>
      <c r="AQ780" s="113"/>
      <c r="AR780" s="113"/>
      <c r="AS780" s="113"/>
      <c r="AT780" s="113"/>
      <c r="AU780" s="113"/>
      <c r="AV780" s="113"/>
      <c r="AW780" s="113"/>
      <c r="AX780" s="113"/>
      <c r="AY780" s="113"/>
      <c r="AZ780" s="113"/>
      <c r="BA780" s="113"/>
      <c r="BB780" s="113"/>
      <c r="BC780" s="113"/>
      <c r="BD780" s="113"/>
      <c r="BE780" s="113"/>
      <c r="BF780" s="113"/>
      <c r="BG780" s="113"/>
      <c r="BH780" s="113"/>
      <c r="BI780" s="113"/>
      <c r="BJ780" s="113"/>
      <c r="BK780" s="113"/>
      <c r="BL780" s="113"/>
      <c r="BM780" s="113"/>
      <c r="BN780" s="113"/>
      <c r="BO780" s="113"/>
      <c r="BP780" s="113"/>
      <c r="BQ780" s="113"/>
      <c r="BR780" s="113"/>
      <c r="BS780" s="113"/>
      <c r="BT780" s="113"/>
      <c r="BU780" s="113"/>
      <c r="BV780" s="113"/>
      <c r="BW780" s="113"/>
      <c r="BX780" s="113"/>
      <c r="BY780" s="113"/>
      <c r="BZ780" s="113"/>
      <c r="CA780" s="113"/>
      <c r="CB780" s="113"/>
      <c r="CC780" s="113"/>
      <c r="CD780" s="113"/>
      <c r="CE780" s="113"/>
      <c r="CF780" s="113"/>
      <c r="CG780" s="113"/>
      <c r="CH780" s="113"/>
      <c r="CI780" s="113"/>
      <c r="CJ780" s="113"/>
      <c r="CK780" s="113"/>
      <c r="CL780" s="113"/>
      <c r="CM780" s="113"/>
      <c r="CN780" s="113"/>
      <c r="CO780" s="113"/>
      <c r="CP780" s="113"/>
      <c r="CQ780" s="113"/>
      <c r="CR780" s="113"/>
      <c r="CS780" s="113"/>
      <c r="CT780" s="113"/>
      <c r="CU780" s="113"/>
      <c r="CV780" s="113"/>
      <c r="CW780" s="113"/>
      <c r="CX780" s="113"/>
      <c r="CY780" s="113"/>
    </row>
    <row r="781" spans="25:103" s="64" customFormat="1" x14ac:dyDescent="0.15">
      <c r="Y781" s="113"/>
      <c r="Z781" s="113"/>
      <c r="AA781" s="113"/>
      <c r="AB781" s="113"/>
      <c r="AC781" s="113"/>
      <c r="AD781" s="113"/>
      <c r="AE781" s="113"/>
      <c r="AF781" s="113"/>
      <c r="AG781" s="113"/>
      <c r="AH781" s="113"/>
      <c r="AI781" s="113"/>
      <c r="AJ781" s="113"/>
      <c r="AK781" s="113"/>
      <c r="AL781" s="113"/>
      <c r="AM781" s="113"/>
      <c r="AN781" s="113"/>
      <c r="AO781" s="113"/>
      <c r="AP781" s="113"/>
      <c r="AQ781" s="113"/>
      <c r="AR781" s="113"/>
      <c r="AS781" s="113"/>
      <c r="AT781" s="113"/>
      <c r="AU781" s="113"/>
      <c r="AV781" s="113"/>
      <c r="AW781" s="113"/>
      <c r="AX781" s="113"/>
      <c r="AY781" s="113"/>
      <c r="AZ781" s="113"/>
      <c r="BA781" s="113"/>
      <c r="BB781" s="113"/>
      <c r="BC781" s="113"/>
      <c r="BD781" s="113"/>
      <c r="BE781" s="113"/>
      <c r="BF781" s="113"/>
      <c r="BG781" s="113"/>
      <c r="BH781" s="113"/>
      <c r="BI781" s="113"/>
      <c r="BJ781" s="113"/>
      <c r="BK781" s="113"/>
      <c r="BL781" s="113"/>
      <c r="BM781" s="113"/>
      <c r="BN781" s="113"/>
      <c r="BO781" s="113"/>
      <c r="BP781" s="113"/>
      <c r="BQ781" s="113"/>
      <c r="BR781" s="113"/>
      <c r="BS781" s="113"/>
      <c r="BT781" s="113"/>
      <c r="BU781" s="113"/>
      <c r="BV781" s="113"/>
      <c r="BW781" s="113"/>
      <c r="BX781" s="113"/>
      <c r="BY781" s="113"/>
      <c r="BZ781" s="113"/>
      <c r="CA781" s="113"/>
      <c r="CB781" s="113"/>
      <c r="CC781" s="113"/>
      <c r="CD781" s="113"/>
      <c r="CE781" s="113"/>
      <c r="CF781" s="113"/>
      <c r="CG781" s="113"/>
      <c r="CH781" s="113"/>
      <c r="CI781" s="113"/>
      <c r="CJ781" s="113"/>
      <c r="CK781" s="113"/>
      <c r="CL781" s="113"/>
      <c r="CM781" s="113"/>
      <c r="CN781" s="113"/>
      <c r="CO781" s="113"/>
      <c r="CP781" s="113"/>
      <c r="CQ781" s="113"/>
      <c r="CR781" s="113"/>
      <c r="CS781" s="113"/>
      <c r="CT781" s="113"/>
      <c r="CU781" s="113"/>
      <c r="CV781" s="113"/>
      <c r="CW781" s="113"/>
      <c r="CX781" s="113"/>
      <c r="CY781" s="113"/>
    </row>
    <row r="782" spans="25:103" s="64" customFormat="1" x14ac:dyDescent="0.15">
      <c r="Y782" s="113"/>
      <c r="Z782" s="113"/>
      <c r="AA782" s="113"/>
      <c r="AB782" s="113"/>
      <c r="AC782" s="113"/>
      <c r="AD782" s="113"/>
      <c r="AE782" s="113"/>
      <c r="AF782" s="113"/>
      <c r="AG782" s="113"/>
      <c r="AH782" s="113"/>
      <c r="AI782" s="113"/>
      <c r="AJ782" s="113"/>
      <c r="AK782" s="113"/>
      <c r="AL782" s="113"/>
      <c r="AM782" s="113"/>
      <c r="AN782" s="113"/>
      <c r="AO782" s="113"/>
      <c r="AP782" s="113"/>
      <c r="AQ782" s="113"/>
      <c r="AR782" s="113"/>
      <c r="AS782" s="113"/>
      <c r="AT782" s="113"/>
      <c r="AU782" s="113"/>
      <c r="AV782" s="113"/>
      <c r="AW782" s="113"/>
      <c r="AX782" s="113"/>
      <c r="AY782" s="113"/>
      <c r="AZ782" s="113"/>
      <c r="BA782" s="113"/>
      <c r="BB782" s="113"/>
      <c r="BC782" s="113"/>
      <c r="BD782" s="113"/>
      <c r="BE782" s="113"/>
      <c r="BF782" s="113"/>
      <c r="BG782" s="113"/>
      <c r="BH782" s="113"/>
      <c r="BI782" s="113"/>
      <c r="BJ782" s="113"/>
      <c r="BK782" s="113"/>
      <c r="BL782" s="113"/>
      <c r="BM782" s="113"/>
      <c r="BN782" s="113"/>
      <c r="BO782" s="113"/>
      <c r="BP782" s="113"/>
      <c r="BQ782" s="113"/>
      <c r="BR782" s="113"/>
      <c r="BS782" s="113"/>
      <c r="BT782" s="113"/>
      <c r="BU782" s="113"/>
      <c r="BV782" s="113"/>
      <c r="BW782" s="113"/>
      <c r="BX782" s="113"/>
      <c r="BY782" s="113"/>
      <c r="BZ782" s="113"/>
      <c r="CA782" s="113"/>
      <c r="CB782" s="113"/>
      <c r="CC782" s="113"/>
      <c r="CD782" s="113"/>
      <c r="CE782" s="113"/>
      <c r="CF782" s="113"/>
      <c r="CG782" s="113"/>
      <c r="CH782" s="113"/>
      <c r="CI782" s="113"/>
      <c r="CJ782" s="113"/>
      <c r="CK782" s="113"/>
      <c r="CL782" s="113"/>
      <c r="CM782" s="113"/>
      <c r="CN782" s="113"/>
      <c r="CO782" s="113"/>
      <c r="CP782" s="113"/>
      <c r="CQ782" s="113"/>
      <c r="CR782" s="113"/>
      <c r="CS782" s="113"/>
      <c r="CT782" s="113"/>
      <c r="CU782" s="113"/>
      <c r="CV782" s="113"/>
      <c r="CW782" s="113"/>
      <c r="CX782" s="113"/>
      <c r="CY782" s="113"/>
    </row>
    <row r="783" spans="25:103" s="64" customFormat="1" x14ac:dyDescent="0.15">
      <c r="Y783" s="113"/>
      <c r="Z783" s="113"/>
      <c r="AA783" s="113"/>
      <c r="AB783" s="113"/>
      <c r="AC783" s="113"/>
      <c r="AD783" s="113"/>
      <c r="AE783" s="113"/>
      <c r="AF783" s="113"/>
      <c r="AG783" s="113"/>
      <c r="AH783" s="113"/>
      <c r="AI783" s="113"/>
      <c r="AJ783" s="113"/>
      <c r="AK783" s="113"/>
      <c r="AL783" s="113"/>
      <c r="AM783" s="113"/>
      <c r="AN783" s="113"/>
      <c r="AO783" s="113"/>
      <c r="AP783" s="113"/>
      <c r="AQ783" s="113"/>
      <c r="AR783" s="113"/>
      <c r="AS783" s="113"/>
      <c r="AT783" s="113"/>
      <c r="AU783" s="113"/>
      <c r="AV783" s="113"/>
      <c r="AW783" s="113"/>
      <c r="AX783" s="113"/>
      <c r="AY783" s="113"/>
      <c r="AZ783" s="113"/>
      <c r="BA783" s="113"/>
      <c r="BB783" s="113"/>
      <c r="BC783" s="113"/>
      <c r="BD783" s="113"/>
      <c r="BE783" s="113"/>
      <c r="BF783" s="113"/>
      <c r="BG783" s="113"/>
      <c r="BH783" s="113"/>
      <c r="BI783" s="113"/>
      <c r="BJ783" s="113"/>
      <c r="BK783" s="113"/>
      <c r="BL783" s="113"/>
      <c r="BM783" s="113"/>
      <c r="BN783" s="113"/>
      <c r="BO783" s="113"/>
      <c r="BP783" s="113"/>
      <c r="BQ783" s="113"/>
      <c r="BR783" s="113"/>
      <c r="BS783" s="113"/>
      <c r="BT783" s="113"/>
      <c r="BU783" s="113"/>
      <c r="BV783" s="113"/>
      <c r="BW783" s="113"/>
      <c r="BX783" s="113"/>
      <c r="BY783" s="113"/>
      <c r="BZ783" s="113"/>
      <c r="CA783" s="113"/>
      <c r="CB783" s="113"/>
      <c r="CC783" s="113"/>
      <c r="CD783" s="113"/>
      <c r="CE783" s="113"/>
      <c r="CF783" s="113"/>
      <c r="CG783" s="113"/>
      <c r="CH783" s="113"/>
      <c r="CI783" s="113"/>
      <c r="CJ783" s="113"/>
      <c r="CK783" s="113"/>
      <c r="CL783" s="113"/>
      <c r="CM783" s="113"/>
      <c r="CN783" s="113"/>
      <c r="CO783" s="113"/>
      <c r="CP783" s="113"/>
      <c r="CQ783" s="113"/>
      <c r="CR783" s="113"/>
      <c r="CS783" s="113"/>
      <c r="CT783" s="113"/>
      <c r="CU783" s="113"/>
      <c r="CV783" s="113"/>
      <c r="CW783" s="113"/>
      <c r="CX783" s="113"/>
      <c r="CY783" s="113"/>
    </row>
    <row r="784" spans="25:103" s="64" customFormat="1" x14ac:dyDescent="0.15">
      <c r="Y784" s="113"/>
      <c r="Z784" s="113"/>
      <c r="AA784" s="113"/>
      <c r="AB784" s="113"/>
      <c r="AC784" s="113"/>
      <c r="AD784" s="113"/>
      <c r="AE784" s="113"/>
      <c r="AF784" s="113"/>
      <c r="AG784" s="113"/>
      <c r="AH784" s="113"/>
      <c r="AI784" s="113"/>
      <c r="AJ784" s="113"/>
      <c r="AK784" s="113"/>
      <c r="AL784" s="113"/>
      <c r="AM784" s="113"/>
      <c r="AN784" s="113"/>
      <c r="AO784" s="113"/>
      <c r="AP784" s="113"/>
      <c r="AQ784" s="113"/>
      <c r="AR784" s="113"/>
      <c r="AS784" s="113"/>
      <c r="AT784" s="113"/>
      <c r="AU784" s="113"/>
      <c r="AV784" s="113"/>
      <c r="AW784" s="113"/>
      <c r="AX784" s="113"/>
      <c r="AY784" s="113"/>
      <c r="AZ784" s="113"/>
      <c r="BA784" s="113"/>
      <c r="BB784" s="113"/>
      <c r="BC784" s="113"/>
      <c r="BD784" s="113"/>
      <c r="BE784" s="113"/>
      <c r="BF784" s="113"/>
      <c r="BG784" s="113"/>
      <c r="BH784" s="113"/>
      <c r="BI784" s="113"/>
      <c r="BJ784" s="113"/>
      <c r="BK784" s="113"/>
      <c r="BL784" s="113"/>
      <c r="BM784" s="113"/>
      <c r="BN784" s="113"/>
      <c r="BO784" s="113"/>
      <c r="BP784" s="113"/>
      <c r="BQ784" s="113"/>
      <c r="BR784" s="113"/>
      <c r="BS784" s="113"/>
      <c r="BT784" s="113"/>
      <c r="BU784" s="113"/>
      <c r="BV784" s="113"/>
      <c r="BW784" s="113"/>
      <c r="BX784" s="113"/>
      <c r="BY784" s="113"/>
      <c r="BZ784" s="113"/>
      <c r="CA784" s="113"/>
      <c r="CB784" s="113"/>
      <c r="CC784" s="113"/>
      <c r="CD784" s="113"/>
      <c r="CE784" s="113"/>
      <c r="CF784" s="113"/>
      <c r="CG784" s="113"/>
      <c r="CH784" s="113"/>
      <c r="CI784" s="113"/>
      <c r="CJ784" s="113"/>
      <c r="CK784" s="113"/>
      <c r="CL784" s="113"/>
      <c r="CM784" s="113"/>
      <c r="CN784" s="113"/>
      <c r="CO784" s="113"/>
      <c r="CP784" s="113"/>
      <c r="CQ784" s="113"/>
      <c r="CR784" s="113"/>
      <c r="CS784" s="113"/>
      <c r="CT784" s="113"/>
      <c r="CU784" s="113"/>
      <c r="CV784" s="113"/>
      <c r="CW784" s="113"/>
      <c r="CX784" s="113"/>
      <c r="CY784" s="113"/>
    </row>
    <row r="785" spans="25:103" s="64" customFormat="1" x14ac:dyDescent="0.15">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c r="BQ785" s="113"/>
      <c r="BR785" s="113"/>
      <c r="BS785" s="113"/>
      <c r="BT785" s="113"/>
      <c r="BU785" s="113"/>
      <c r="BV785" s="113"/>
      <c r="BW785" s="113"/>
      <c r="BX785" s="113"/>
      <c r="BY785" s="113"/>
      <c r="BZ785" s="113"/>
      <c r="CA785" s="113"/>
      <c r="CB785" s="113"/>
      <c r="CC785" s="113"/>
      <c r="CD785" s="113"/>
      <c r="CE785" s="113"/>
      <c r="CF785" s="113"/>
      <c r="CG785" s="113"/>
      <c r="CH785" s="113"/>
      <c r="CI785" s="113"/>
      <c r="CJ785" s="113"/>
      <c r="CK785" s="113"/>
      <c r="CL785" s="113"/>
      <c r="CM785" s="113"/>
      <c r="CN785" s="113"/>
      <c r="CO785" s="113"/>
      <c r="CP785" s="113"/>
      <c r="CQ785" s="113"/>
      <c r="CR785" s="113"/>
      <c r="CS785" s="113"/>
      <c r="CT785" s="113"/>
      <c r="CU785" s="113"/>
      <c r="CV785" s="113"/>
      <c r="CW785" s="113"/>
      <c r="CX785" s="113"/>
      <c r="CY785" s="113"/>
    </row>
    <row r="786" spans="25:103" s="64" customFormat="1" x14ac:dyDescent="0.15">
      <c r="Y786" s="113"/>
      <c r="Z786" s="113"/>
      <c r="AA786" s="113"/>
      <c r="AB786" s="113"/>
      <c r="AC786" s="113"/>
      <c r="AD786" s="113"/>
      <c r="AE786" s="113"/>
      <c r="AF786" s="113"/>
      <c r="AG786" s="113"/>
      <c r="AH786" s="113"/>
      <c r="AI786" s="113"/>
      <c r="AJ786" s="113"/>
      <c r="AK786" s="113"/>
      <c r="AL786" s="113"/>
      <c r="AM786" s="113"/>
      <c r="AN786" s="113"/>
      <c r="AO786" s="113"/>
      <c r="AP786" s="113"/>
      <c r="AQ786" s="113"/>
      <c r="AR786" s="113"/>
      <c r="AS786" s="113"/>
      <c r="AT786" s="113"/>
      <c r="AU786" s="113"/>
      <c r="AV786" s="113"/>
      <c r="AW786" s="113"/>
      <c r="AX786" s="113"/>
      <c r="AY786" s="113"/>
      <c r="AZ786" s="113"/>
      <c r="BA786" s="113"/>
      <c r="BB786" s="113"/>
      <c r="BC786" s="113"/>
      <c r="BD786" s="113"/>
      <c r="BE786" s="113"/>
      <c r="BF786" s="113"/>
      <c r="BG786" s="113"/>
      <c r="BH786" s="113"/>
      <c r="BI786" s="113"/>
      <c r="BJ786" s="113"/>
      <c r="BK786" s="113"/>
      <c r="BL786" s="113"/>
      <c r="BM786" s="113"/>
      <c r="BN786" s="113"/>
      <c r="BO786" s="113"/>
      <c r="BP786" s="113"/>
      <c r="BQ786" s="113"/>
      <c r="BR786" s="113"/>
      <c r="BS786" s="113"/>
      <c r="BT786" s="113"/>
      <c r="BU786" s="113"/>
      <c r="BV786" s="113"/>
      <c r="BW786" s="113"/>
      <c r="BX786" s="113"/>
      <c r="BY786" s="113"/>
      <c r="BZ786" s="113"/>
      <c r="CA786" s="113"/>
      <c r="CB786" s="113"/>
      <c r="CC786" s="113"/>
      <c r="CD786" s="113"/>
      <c r="CE786" s="113"/>
      <c r="CF786" s="113"/>
      <c r="CG786" s="113"/>
      <c r="CH786" s="113"/>
      <c r="CI786" s="113"/>
      <c r="CJ786" s="113"/>
      <c r="CK786" s="113"/>
      <c r="CL786" s="113"/>
      <c r="CM786" s="113"/>
      <c r="CN786" s="113"/>
      <c r="CO786" s="113"/>
      <c r="CP786" s="113"/>
      <c r="CQ786" s="113"/>
      <c r="CR786" s="113"/>
      <c r="CS786" s="113"/>
      <c r="CT786" s="113"/>
      <c r="CU786" s="113"/>
      <c r="CV786" s="113"/>
      <c r="CW786" s="113"/>
      <c r="CX786" s="113"/>
      <c r="CY786" s="113"/>
    </row>
    <row r="787" spans="25:103" s="64" customFormat="1" x14ac:dyDescent="0.15">
      <c r="Y787" s="113"/>
      <c r="Z787" s="113"/>
      <c r="AA787" s="113"/>
      <c r="AB787" s="113"/>
      <c r="AC787" s="113"/>
      <c r="AD787" s="113"/>
      <c r="AE787" s="113"/>
      <c r="AF787" s="113"/>
      <c r="AG787" s="113"/>
      <c r="AH787" s="113"/>
      <c r="AI787" s="113"/>
      <c r="AJ787" s="113"/>
      <c r="AK787" s="113"/>
      <c r="AL787" s="113"/>
      <c r="AM787" s="113"/>
      <c r="AN787" s="113"/>
      <c r="AO787" s="113"/>
      <c r="AP787" s="113"/>
      <c r="AQ787" s="113"/>
      <c r="AR787" s="113"/>
      <c r="AS787" s="113"/>
      <c r="AT787" s="113"/>
      <c r="AU787" s="113"/>
      <c r="AV787" s="113"/>
      <c r="AW787" s="113"/>
      <c r="AX787" s="113"/>
      <c r="AY787" s="113"/>
      <c r="AZ787" s="113"/>
      <c r="BA787" s="113"/>
      <c r="BB787" s="113"/>
      <c r="BC787" s="113"/>
      <c r="BD787" s="113"/>
      <c r="BE787" s="113"/>
      <c r="BF787" s="113"/>
      <c r="BG787" s="113"/>
      <c r="BH787" s="113"/>
      <c r="BI787" s="113"/>
      <c r="BJ787" s="113"/>
      <c r="BK787" s="113"/>
      <c r="BL787" s="113"/>
      <c r="BM787" s="113"/>
      <c r="BN787" s="113"/>
      <c r="BO787" s="113"/>
      <c r="BP787" s="113"/>
      <c r="BQ787" s="113"/>
      <c r="BR787" s="113"/>
      <c r="BS787" s="113"/>
      <c r="BT787" s="113"/>
      <c r="BU787" s="113"/>
      <c r="BV787" s="113"/>
      <c r="BW787" s="113"/>
      <c r="BX787" s="113"/>
      <c r="BY787" s="113"/>
      <c r="BZ787" s="113"/>
      <c r="CA787" s="113"/>
      <c r="CB787" s="113"/>
      <c r="CC787" s="113"/>
      <c r="CD787" s="113"/>
      <c r="CE787" s="113"/>
      <c r="CF787" s="113"/>
      <c r="CG787" s="113"/>
      <c r="CH787" s="113"/>
      <c r="CI787" s="113"/>
      <c r="CJ787" s="113"/>
      <c r="CK787" s="113"/>
      <c r="CL787" s="113"/>
      <c r="CM787" s="113"/>
      <c r="CN787" s="113"/>
      <c r="CO787" s="113"/>
      <c r="CP787" s="113"/>
      <c r="CQ787" s="113"/>
      <c r="CR787" s="113"/>
      <c r="CS787" s="113"/>
      <c r="CT787" s="113"/>
      <c r="CU787" s="113"/>
      <c r="CV787" s="113"/>
      <c r="CW787" s="113"/>
      <c r="CX787" s="113"/>
      <c r="CY787" s="113"/>
    </row>
    <row r="788" spans="25:103" s="64" customFormat="1" x14ac:dyDescent="0.15">
      <c r="Y788" s="113"/>
      <c r="Z788" s="113"/>
      <c r="AA788" s="113"/>
      <c r="AB788" s="113"/>
      <c r="AC788" s="113"/>
      <c r="AD788" s="113"/>
      <c r="AE788" s="113"/>
      <c r="AF788" s="113"/>
      <c r="AG788" s="113"/>
      <c r="AH788" s="113"/>
      <c r="AI788" s="113"/>
      <c r="AJ788" s="113"/>
      <c r="AK788" s="113"/>
      <c r="AL788" s="113"/>
      <c r="AM788" s="113"/>
      <c r="AN788" s="113"/>
      <c r="AO788" s="113"/>
      <c r="AP788" s="113"/>
      <c r="AQ788" s="113"/>
      <c r="AR788" s="113"/>
      <c r="AS788" s="113"/>
      <c r="AT788" s="113"/>
      <c r="AU788" s="113"/>
      <c r="AV788" s="113"/>
      <c r="AW788" s="113"/>
      <c r="AX788" s="113"/>
      <c r="AY788" s="113"/>
      <c r="AZ788" s="113"/>
      <c r="BA788" s="113"/>
      <c r="BB788" s="113"/>
      <c r="BC788" s="113"/>
      <c r="BD788" s="113"/>
      <c r="BE788" s="113"/>
      <c r="BF788" s="113"/>
      <c r="BG788" s="113"/>
      <c r="BH788" s="113"/>
      <c r="BI788" s="113"/>
      <c r="BJ788" s="113"/>
      <c r="BK788" s="113"/>
      <c r="BL788" s="113"/>
      <c r="BM788" s="113"/>
      <c r="BN788" s="113"/>
      <c r="BO788" s="113"/>
      <c r="BP788" s="113"/>
      <c r="BQ788" s="113"/>
      <c r="BR788" s="113"/>
      <c r="BS788" s="113"/>
      <c r="BT788" s="113"/>
      <c r="BU788" s="113"/>
      <c r="BV788" s="113"/>
      <c r="BW788" s="113"/>
      <c r="BX788" s="113"/>
      <c r="BY788" s="113"/>
      <c r="BZ788" s="113"/>
      <c r="CA788" s="113"/>
      <c r="CB788" s="113"/>
      <c r="CC788" s="113"/>
      <c r="CD788" s="113"/>
      <c r="CE788" s="113"/>
      <c r="CF788" s="113"/>
      <c r="CG788" s="113"/>
      <c r="CH788" s="113"/>
      <c r="CI788" s="113"/>
      <c r="CJ788" s="113"/>
      <c r="CK788" s="113"/>
      <c r="CL788" s="113"/>
      <c r="CM788" s="113"/>
      <c r="CN788" s="113"/>
      <c r="CO788" s="113"/>
      <c r="CP788" s="113"/>
      <c r="CQ788" s="113"/>
      <c r="CR788" s="113"/>
      <c r="CS788" s="113"/>
      <c r="CT788" s="113"/>
      <c r="CU788" s="113"/>
      <c r="CV788" s="113"/>
      <c r="CW788" s="113"/>
      <c r="CX788" s="113"/>
      <c r="CY788" s="113"/>
    </row>
    <row r="789" spans="25:103" s="64" customFormat="1" x14ac:dyDescent="0.15">
      <c r="Y789" s="113"/>
      <c r="Z789" s="113"/>
      <c r="AA789" s="113"/>
      <c r="AB789" s="113"/>
      <c r="AC789" s="113"/>
      <c r="AD789" s="113"/>
      <c r="AE789" s="113"/>
      <c r="AF789" s="113"/>
      <c r="AG789" s="113"/>
      <c r="AH789" s="113"/>
      <c r="AI789" s="113"/>
      <c r="AJ789" s="113"/>
      <c r="AK789" s="113"/>
      <c r="AL789" s="113"/>
      <c r="AM789" s="113"/>
      <c r="AN789" s="113"/>
      <c r="AO789" s="113"/>
      <c r="AP789" s="113"/>
      <c r="AQ789" s="113"/>
      <c r="AR789" s="113"/>
      <c r="AS789" s="113"/>
      <c r="AT789" s="113"/>
      <c r="AU789" s="113"/>
      <c r="AV789" s="113"/>
      <c r="AW789" s="113"/>
      <c r="AX789" s="113"/>
      <c r="AY789" s="113"/>
      <c r="AZ789" s="113"/>
      <c r="BA789" s="113"/>
      <c r="BB789" s="113"/>
      <c r="BC789" s="113"/>
      <c r="BD789" s="113"/>
      <c r="BE789" s="113"/>
      <c r="BF789" s="113"/>
      <c r="BG789" s="113"/>
      <c r="BH789" s="113"/>
      <c r="BI789" s="113"/>
      <c r="BJ789" s="113"/>
      <c r="BK789" s="113"/>
      <c r="BL789" s="113"/>
      <c r="BM789" s="113"/>
      <c r="BN789" s="113"/>
      <c r="BO789" s="113"/>
      <c r="BP789" s="113"/>
      <c r="BQ789" s="113"/>
      <c r="BR789" s="113"/>
      <c r="BS789" s="113"/>
      <c r="BT789" s="113"/>
      <c r="BU789" s="113"/>
      <c r="BV789" s="113"/>
      <c r="BW789" s="113"/>
      <c r="BX789" s="113"/>
      <c r="BY789" s="113"/>
      <c r="BZ789" s="113"/>
      <c r="CA789" s="113"/>
      <c r="CB789" s="113"/>
      <c r="CC789" s="113"/>
      <c r="CD789" s="113"/>
      <c r="CE789" s="113"/>
      <c r="CF789" s="113"/>
      <c r="CG789" s="113"/>
      <c r="CH789" s="113"/>
      <c r="CI789" s="113"/>
      <c r="CJ789" s="113"/>
      <c r="CK789" s="113"/>
      <c r="CL789" s="113"/>
      <c r="CM789" s="113"/>
      <c r="CN789" s="113"/>
      <c r="CO789" s="113"/>
      <c r="CP789" s="113"/>
      <c r="CQ789" s="113"/>
      <c r="CR789" s="113"/>
      <c r="CS789" s="113"/>
      <c r="CT789" s="113"/>
      <c r="CU789" s="113"/>
      <c r="CV789" s="113"/>
      <c r="CW789" s="113"/>
      <c r="CX789" s="113"/>
      <c r="CY789" s="113"/>
    </row>
    <row r="790" spans="25:103" s="64" customFormat="1" x14ac:dyDescent="0.15">
      <c r="Y790" s="113"/>
      <c r="Z790" s="113"/>
      <c r="AA790" s="113"/>
      <c r="AB790" s="113"/>
      <c r="AC790" s="113"/>
      <c r="AD790" s="113"/>
      <c r="AE790" s="113"/>
      <c r="AF790" s="113"/>
      <c r="AG790" s="113"/>
      <c r="AH790" s="113"/>
      <c r="AI790" s="113"/>
      <c r="AJ790" s="113"/>
      <c r="AK790" s="113"/>
      <c r="AL790" s="113"/>
      <c r="AM790" s="113"/>
      <c r="AN790" s="113"/>
      <c r="AO790" s="113"/>
      <c r="AP790" s="113"/>
      <c r="AQ790" s="113"/>
      <c r="AR790" s="113"/>
      <c r="AS790" s="113"/>
      <c r="AT790" s="113"/>
      <c r="AU790" s="113"/>
      <c r="AV790" s="113"/>
      <c r="AW790" s="113"/>
      <c r="AX790" s="113"/>
      <c r="AY790" s="113"/>
      <c r="AZ790" s="113"/>
      <c r="BA790" s="113"/>
      <c r="BB790" s="113"/>
      <c r="BC790" s="113"/>
      <c r="BD790" s="113"/>
      <c r="BE790" s="113"/>
      <c r="BF790" s="113"/>
      <c r="BG790" s="113"/>
      <c r="BH790" s="113"/>
      <c r="BI790" s="113"/>
      <c r="BJ790" s="113"/>
      <c r="BK790" s="113"/>
      <c r="BL790" s="113"/>
      <c r="BM790" s="113"/>
      <c r="BN790" s="113"/>
      <c r="BO790" s="113"/>
      <c r="BP790" s="113"/>
      <c r="BQ790" s="113"/>
      <c r="BR790" s="113"/>
      <c r="BS790" s="113"/>
      <c r="BT790" s="113"/>
      <c r="BU790" s="113"/>
      <c r="BV790" s="113"/>
      <c r="BW790" s="113"/>
      <c r="BX790" s="113"/>
      <c r="BY790" s="113"/>
      <c r="BZ790" s="113"/>
      <c r="CA790" s="113"/>
      <c r="CB790" s="113"/>
      <c r="CC790" s="113"/>
      <c r="CD790" s="113"/>
      <c r="CE790" s="113"/>
      <c r="CF790" s="113"/>
      <c r="CG790" s="113"/>
      <c r="CH790" s="113"/>
      <c r="CI790" s="113"/>
      <c r="CJ790" s="113"/>
      <c r="CK790" s="113"/>
      <c r="CL790" s="113"/>
      <c r="CM790" s="113"/>
      <c r="CN790" s="113"/>
      <c r="CO790" s="113"/>
      <c r="CP790" s="113"/>
      <c r="CQ790" s="113"/>
      <c r="CR790" s="113"/>
      <c r="CS790" s="113"/>
      <c r="CT790" s="113"/>
      <c r="CU790" s="113"/>
      <c r="CV790" s="113"/>
      <c r="CW790" s="113"/>
      <c r="CX790" s="113"/>
      <c r="CY790" s="113"/>
    </row>
    <row r="791" spans="25:103" s="64" customFormat="1" x14ac:dyDescent="0.15">
      <c r="Y791" s="113"/>
      <c r="Z791" s="113"/>
      <c r="AA791" s="113"/>
      <c r="AB791" s="113"/>
      <c r="AC791" s="113"/>
      <c r="AD791" s="113"/>
      <c r="AE791" s="113"/>
      <c r="AF791" s="113"/>
      <c r="AG791" s="113"/>
      <c r="AH791" s="113"/>
      <c r="AI791" s="113"/>
      <c r="AJ791" s="113"/>
      <c r="AK791" s="113"/>
      <c r="AL791" s="113"/>
      <c r="AM791" s="113"/>
      <c r="AN791" s="113"/>
      <c r="AO791" s="113"/>
      <c r="AP791" s="113"/>
      <c r="AQ791" s="113"/>
      <c r="AR791" s="113"/>
      <c r="AS791" s="113"/>
      <c r="AT791" s="113"/>
      <c r="AU791" s="113"/>
      <c r="AV791" s="113"/>
      <c r="AW791" s="113"/>
      <c r="AX791" s="113"/>
      <c r="AY791" s="113"/>
      <c r="AZ791" s="113"/>
      <c r="BA791" s="113"/>
      <c r="BB791" s="113"/>
      <c r="BC791" s="113"/>
      <c r="BD791" s="113"/>
      <c r="BE791" s="113"/>
      <c r="BF791" s="113"/>
      <c r="BG791" s="113"/>
      <c r="BH791" s="113"/>
      <c r="BI791" s="113"/>
      <c r="BJ791" s="113"/>
      <c r="BK791" s="113"/>
      <c r="BL791" s="113"/>
      <c r="BM791" s="113"/>
      <c r="BN791" s="113"/>
      <c r="BO791" s="113"/>
      <c r="BP791" s="113"/>
      <c r="BQ791" s="113"/>
      <c r="BR791" s="113"/>
      <c r="BS791" s="113"/>
      <c r="BT791" s="113"/>
      <c r="BU791" s="113"/>
      <c r="BV791" s="113"/>
      <c r="BW791" s="113"/>
      <c r="BX791" s="113"/>
      <c r="BY791" s="113"/>
      <c r="BZ791" s="113"/>
      <c r="CA791" s="113"/>
      <c r="CB791" s="113"/>
      <c r="CC791" s="113"/>
      <c r="CD791" s="113"/>
      <c r="CE791" s="113"/>
      <c r="CF791" s="113"/>
      <c r="CG791" s="113"/>
      <c r="CH791" s="113"/>
      <c r="CI791" s="113"/>
      <c r="CJ791" s="113"/>
      <c r="CK791" s="113"/>
      <c r="CL791" s="113"/>
      <c r="CM791" s="113"/>
      <c r="CN791" s="113"/>
      <c r="CO791" s="113"/>
      <c r="CP791" s="113"/>
      <c r="CQ791" s="113"/>
      <c r="CR791" s="113"/>
      <c r="CS791" s="113"/>
      <c r="CT791" s="113"/>
      <c r="CU791" s="113"/>
      <c r="CV791" s="113"/>
      <c r="CW791" s="113"/>
      <c r="CX791" s="113"/>
      <c r="CY791" s="113"/>
    </row>
    <row r="792" spans="25:103" s="64" customFormat="1" x14ac:dyDescent="0.15">
      <c r="Y792" s="113"/>
      <c r="Z792" s="113"/>
      <c r="AA792" s="113"/>
      <c r="AB792" s="113"/>
      <c r="AC792" s="113"/>
      <c r="AD792" s="113"/>
      <c r="AE792" s="113"/>
      <c r="AF792" s="113"/>
      <c r="AG792" s="113"/>
      <c r="AH792" s="113"/>
      <c r="AI792" s="113"/>
      <c r="AJ792" s="113"/>
      <c r="AK792" s="113"/>
      <c r="AL792" s="113"/>
      <c r="AM792" s="113"/>
      <c r="AN792" s="113"/>
      <c r="AO792" s="113"/>
      <c r="AP792" s="113"/>
      <c r="AQ792" s="113"/>
      <c r="AR792" s="113"/>
      <c r="AS792" s="113"/>
      <c r="AT792" s="113"/>
      <c r="AU792" s="113"/>
      <c r="AV792" s="113"/>
      <c r="AW792" s="113"/>
      <c r="AX792" s="113"/>
      <c r="AY792" s="113"/>
      <c r="AZ792" s="113"/>
      <c r="BA792" s="113"/>
      <c r="BB792" s="113"/>
      <c r="BC792" s="113"/>
      <c r="BD792" s="113"/>
      <c r="BE792" s="113"/>
      <c r="BF792" s="113"/>
      <c r="BG792" s="113"/>
      <c r="BH792" s="113"/>
      <c r="BI792" s="113"/>
      <c r="BJ792" s="113"/>
      <c r="BK792" s="113"/>
      <c r="BL792" s="113"/>
      <c r="BM792" s="113"/>
      <c r="BN792" s="113"/>
      <c r="BO792" s="113"/>
      <c r="BP792" s="113"/>
      <c r="BQ792" s="113"/>
      <c r="BR792" s="113"/>
      <c r="BS792" s="113"/>
      <c r="BT792" s="113"/>
      <c r="BU792" s="113"/>
      <c r="BV792" s="113"/>
      <c r="BW792" s="113"/>
      <c r="BX792" s="113"/>
      <c r="BY792" s="113"/>
      <c r="BZ792" s="113"/>
      <c r="CA792" s="113"/>
      <c r="CB792" s="113"/>
      <c r="CC792" s="113"/>
      <c r="CD792" s="113"/>
      <c r="CE792" s="113"/>
      <c r="CF792" s="113"/>
      <c r="CG792" s="113"/>
      <c r="CH792" s="113"/>
      <c r="CI792" s="113"/>
      <c r="CJ792" s="113"/>
      <c r="CK792" s="113"/>
      <c r="CL792" s="113"/>
      <c r="CM792" s="113"/>
      <c r="CN792" s="113"/>
      <c r="CO792" s="113"/>
      <c r="CP792" s="113"/>
      <c r="CQ792" s="113"/>
      <c r="CR792" s="113"/>
      <c r="CS792" s="113"/>
      <c r="CT792" s="113"/>
      <c r="CU792" s="113"/>
      <c r="CV792" s="113"/>
      <c r="CW792" s="113"/>
      <c r="CX792" s="113"/>
      <c r="CY792" s="113"/>
    </row>
    <row r="793" spans="25:103" s="64" customFormat="1" x14ac:dyDescent="0.15">
      <c r="Y793" s="113"/>
      <c r="Z793" s="113"/>
      <c r="AA793" s="113"/>
      <c r="AB793" s="113"/>
      <c r="AC793" s="113"/>
      <c r="AD793" s="113"/>
      <c r="AE793" s="113"/>
      <c r="AF793" s="113"/>
      <c r="AG793" s="113"/>
      <c r="AH793" s="113"/>
      <c r="AI793" s="113"/>
      <c r="AJ793" s="113"/>
      <c r="AK793" s="113"/>
      <c r="AL793" s="113"/>
      <c r="AM793" s="113"/>
      <c r="AN793" s="113"/>
      <c r="AO793" s="113"/>
      <c r="AP793" s="113"/>
      <c r="AQ793" s="113"/>
      <c r="AR793" s="113"/>
      <c r="AS793" s="113"/>
      <c r="AT793" s="113"/>
      <c r="AU793" s="113"/>
      <c r="AV793" s="113"/>
      <c r="AW793" s="113"/>
      <c r="AX793" s="113"/>
      <c r="AY793" s="113"/>
      <c r="AZ793" s="113"/>
      <c r="BA793" s="113"/>
      <c r="BB793" s="113"/>
      <c r="BC793" s="113"/>
      <c r="BD793" s="113"/>
      <c r="BE793" s="113"/>
      <c r="BF793" s="113"/>
      <c r="BG793" s="113"/>
      <c r="BH793" s="113"/>
      <c r="BI793" s="113"/>
      <c r="BJ793" s="113"/>
      <c r="BK793" s="113"/>
      <c r="BL793" s="113"/>
      <c r="BM793" s="113"/>
      <c r="BN793" s="113"/>
      <c r="BO793" s="113"/>
      <c r="BP793" s="113"/>
      <c r="BQ793" s="113"/>
      <c r="BR793" s="113"/>
      <c r="BS793" s="113"/>
      <c r="BT793" s="113"/>
      <c r="BU793" s="113"/>
      <c r="BV793" s="113"/>
      <c r="BW793" s="113"/>
      <c r="BX793" s="113"/>
      <c r="BY793" s="113"/>
      <c r="BZ793" s="113"/>
      <c r="CA793" s="113"/>
      <c r="CB793" s="113"/>
      <c r="CC793" s="113"/>
      <c r="CD793" s="113"/>
      <c r="CE793" s="113"/>
      <c r="CF793" s="113"/>
      <c r="CG793" s="113"/>
      <c r="CH793" s="113"/>
      <c r="CI793" s="113"/>
      <c r="CJ793" s="113"/>
      <c r="CK793" s="113"/>
      <c r="CL793" s="113"/>
      <c r="CM793" s="113"/>
      <c r="CN793" s="113"/>
      <c r="CO793" s="113"/>
      <c r="CP793" s="113"/>
      <c r="CQ793" s="113"/>
      <c r="CR793" s="113"/>
      <c r="CS793" s="113"/>
      <c r="CT793" s="113"/>
      <c r="CU793" s="113"/>
      <c r="CV793" s="113"/>
      <c r="CW793" s="113"/>
      <c r="CX793" s="113"/>
      <c r="CY793" s="113"/>
    </row>
    <row r="794" spans="25:103" s="64" customFormat="1" x14ac:dyDescent="0.15">
      <c r="Y794" s="113"/>
      <c r="Z794" s="113"/>
      <c r="AA794" s="113"/>
      <c r="AB794" s="113"/>
      <c r="AC794" s="113"/>
      <c r="AD794" s="113"/>
      <c r="AE794" s="113"/>
      <c r="AF794" s="113"/>
      <c r="AG794" s="113"/>
      <c r="AH794" s="113"/>
      <c r="AI794" s="113"/>
      <c r="AJ794" s="113"/>
      <c r="AK794" s="113"/>
      <c r="AL794" s="113"/>
      <c r="AM794" s="113"/>
      <c r="AN794" s="113"/>
      <c r="AO794" s="113"/>
      <c r="AP794" s="113"/>
      <c r="AQ794" s="113"/>
      <c r="AR794" s="113"/>
      <c r="AS794" s="113"/>
      <c r="AT794" s="113"/>
      <c r="AU794" s="113"/>
      <c r="AV794" s="113"/>
      <c r="AW794" s="113"/>
      <c r="AX794" s="113"/>
      <c r="AY794" s="113"/>
      <c r="AZ794" s="113"/>
      <c r="BA794" s="113"/>
      <c r="BB794" s="113"/>
      <c r="BC794" s="113"/>
      <c r="BD794" s="113"/>
      <c r="BE794" s="113"/>
      <c r="BF794" s="113"/>
      <c r="BG794" s="113"/>
      <c r="BH794" s="113"/>
      <c r="BI794" s="113"/>
      <c r="BJ794" s="113"/>
      <c r="BK794" s="113"/>
      <c r="BL794" s="113"/>
      <c r="BM794" s="113"/>
      <c r="BN794" s="113"/>
      <c r="BO794" s="113"/>
      <c r="BP794" s="113"/>
      <c r="BQ794" s="113"/>
      <c r="BR794" s="113"/>
      <c r="BS794" s="113"/>
      <c r="BT794" s="113"/>
      <c r="BU794" s="113"/>
      <c r="BV794" s="113"/>
      <c r="BW794" s="113"/>
      <c r="BX794" s="113"/>
      <c r="BY794" s="113"/>
      <c r="BZ794" s="113"/>
      <c r="CA794" s="113"/>
      <c r="CB794" s="113"/>
      <c r="CC794" s="113"/>
      <c r="CD794" s="113"/>
      <c r="CE794" s="113"/>
      <c r="CF794" s="113"/>
      <c r="CG794" s="113"/>
      <c r="CH794" s="113"/>
      <c r="CI794" s="113"/>
      <c r="CJ794" s="113"/>
      <c r="CK794" s="113"/>
      <c r="CL794" s="113"/>
      <c r="CM794" s="113"/>
      <c r="CN794" s="113"/>
      <c r="CO794" s="113"/>
      <c r="CP794" s="113"/>
      <c r="CQ794" s="113"/>
      <c r="CR794" s="113"/>
      <c r="CS794" s="113"/>
      <c r="CT794" s="113"/>
      <c r="CU794" s="113"/>
      <c r="CV794" s="113"/>
      <c r="CW794" s="113"/>
      <c r="CX794" s="113"/>
      <c r="CY794" s="113"/>
    </row>
    <row r="795" spans="25:103" s="64" customFormat="1" x14ac:dyDescent="0.15">
      <c r="Y795" s="113"/>
      <c r="Z795" s="113"/>
      <c r="AA795" s="113"/>
      <c r="AB795" s="113"/>
      <c r="AC795" s="113"/>
      <c r="AD795" s="113"/>
      <c r="AE795" s="113"/>
      <c r="AF795" s="113"/>
      <c r="AG795" s="113"/>
      <c r="AH795" s="113"/>
      <c r="AI795" s="113"/>
      <c r="AJ795" s="113"/>
      <c r="AK795" s="113"/>
      <c r="AL795" s="113"/>
      <c r="AM795" s="113"/>
      <c r="AN795" s="113"/>
      <c r="AO795" s="113"/>
      <c r="AP795" s="113"/>
      <c r="AQ795" s="113"/>
      <c r="AR795" s="113"/>
      <c r="AS795" s="113"/>
      <c r="AT795" s="113"/>
      <c r="AU795" s="113"/>
      <c r="AV795" s="113"/>
      <c r="AW795" s="113"/>
      <c r="AX795" s="113"/>
      <c r="AY795" s="113"/>
      <c r="AZ795" s="113"/>
      <c r="BA795" s="113"/>
      <c r="BB795" s="113"/>
      <c r="BC795" s="113"/>
      <c r="BD795" s="113"/>
      <c r="BE795" s="113"/>
      <c r="BF795" s="113"/>
      <c r="BG795" s="113"/>
      <c r="BH795" s="113"/>
      <c r="BI795" s="113"/>
      <c r="BJ795" s="113"/>
      <c r="BK795" s="113"/>
      <c r="BL795" s="113"/>
      <c r="BM795" s="113"/>
      <c r="BN795" s="113"/>
      <c r="BO795" s="113"/>
      <c r="BP795" s="113"/>
      <c r="BQ795" s="113"/>
      <c r="BR795" s="113"/>
      <c r="BS795" s="113"/>
      <c r="BT795" s="113"/>
      <c r="BU795" s="113"/>
      <c r="BV795" s="113"/>
      <c r="BW795" s="113"/>
      <c r="BX795" s="113"/>
      <c r="BY795" s="113"/>
      <c r="BZ795" s="113"/>
      <c r="CA795" s="113"/>
      <c r="CB795" s="113"/>
      <c r="CC795" s="113"/>
      <c r="CD795" s="113"/>
      <c r="CE795" s="113"/>
      <c r="CF795" s="113"/>
      <c r="CG795" s="113"/>
      <c r="CH795" s="113"/>
      <c r="CI795" s="113"/>
      <c r="CJ795" s="113"/>
      <c r="CK795" s="113"/>
      <c r="CL795" s="113"/>
      <c r="CM795" s="113"/>
      <c r="CN795" s="113"/>
      <c r="CO795" s="113"/>
      <c r="CP795" s="113"/>
      <c r="CQ795" s="113"/>
      <c r="CR795" s="113"/>
      <c r="CS795" s="113"/>
      <c r="CT795" s="113"/>
      <c r="CU795" s="113"/>
      <c r="CV795" s="113"/>
      <c r="CW795" s="113"/>
      <c r="CX795" s="113"/>
      <c r="CY795" s="113"/>
    </row>
    <row r="796" spans="25:103" s="64" customFormat="1" x14ac:dyDescent="0.15">
      <c r="Y796" s="113"/>
      <c r="Z796" s="113"/>
      <c r="AA796" s="113"/>
      <c r="AB796" s="113"/>
      <c r="AC796" s="113"/>
      <c r="AD796" s="113"/>
      <c r="AE796" s="113"/>
      <c r="AF796" s="113"/>
      <c r="AG796" s="113"/>
      <c r="AH796" s="113"/>
      <c r="AI796" s="113"/>
      <c r="AJ796" s="113"/>
      <c r="AK796" s="113"/>
      <c r="AL796" s="113"/>
      <c r="AM796" s="113"/>
      <c r="AN796" s="113"/>
      <c r="AO796" s="113"/>
      <c r="AP796" s="113"/>
      <c r="AQ796" s="113"/>
      <c r="AR796" s="113"/>
      <c r="AS796" s="113"/>
      <c r="AT796" s="113"/>
      <c r="AU796" s="113"/>
      <c r="AV796" s="113"/>
      <c r="AW796" s="113"/>
      <c r="AX796" s="113"/>
      <c r="AY796" s="113"/>
      <c r="AZ796" s="113"/>
      <c r="BA796" s="113"/>
      <c r="BB796" s="113"/>
      <c r="BC796" s="113"/>
      <c r="BD796" s="113"/>
      <c r="BE796" s="113"/>
      <c r="BF796" s="113"/>
      <c r="BG796" s="113"/>
      <c r="BH796" s="113"/>
      <c r="BI796" s="113"/>
      <c r="BJ796" s="113"/>
      <c r="BK796" s="113"/>
      <c r="BL796" s="113"/>
      <c r="BM796" s="113"/>
      <c r="BN796" s="113"/>
      <c r="BO796" s="113"/>
      <c r="BP796" s="113"/>
      <c r="BQ796" s="113"/>
      <c r="BR796" s="113"/>
      <c r="BS796" s="113"/>
      <c r="BT796" s="113"/>
      <c r="BU796" s="113"/>
      <c r="BV796" s="113"/>
      <c r="BW796" s="113"/>
      <c r="BX796" s="113"/>
      <c r="BY796" s="113"/>
      <c r="BZ796" s="113"/>
      <c r="CA796" s="113"/>
      <c r="CB796" s="113"/>
      <c r="CC796" s="113"/>
      <c r="CD796" s="113"/>
      <c r="CE796" s="113"/>
      <c r="CF796" s="113"/>
      <c r="CG796" s="113"/>
      <c r="CH796" s="113"/>
      <c r="CI796" s="113"/>
      <c r="CJ796" s="113"/>
      <c r="CK796" s="113"/>
      <c r="CL796" s="113"/>
      <c r="CM796" s="113"/>
      <c r="CN796" s="113"/>
      <c r="CO796" s="113"/>
      <c r="CP796" s="113"/>
      <c r="CQ796" s="113"/>
      <c r="CR796" s="113"/>
      <c r="CS796" s="113"/>
      <c r="CT796" s="113"/>
      <c r="CU796" s="113"/>
      <c r="CV796" s="113"/>
      <c r="CW796" s="113"/>
      <c r="CX796" s="113"/>
      <c r="CY796" s="113"/>
    </row>
    <row r="797" spans="25:103" s="64" customFormat="1" x14ac:dyDescent="0.15">
      <c r="Y797" s="113"/>
      <c r="Z797" s="113"/>
      <c r="AA797" s="113"/>
      <c r="AB797" s="113"/>
      <c r="AC797" s="113"/>
      <c r="AD797" s="113"/>
      <c r="AE797" s="113"/>
      <c r="AF797" s="113"/>
      <c r="AG797" s="113"/>
      <c r="AH797" s="113"/>
      <c r="AI797" s="113"/>
      <c r="AJ797" s="113"/>
      <c r="AK797" s="113"/>
      <c r="AL797" s="113"/>
      <c r="AM797" s="113"/>
      <c r="AN797" s="113"/>
      <c r="AO797" s="113"/>
      <c r="AP797" s="113"/>
      <c r="AQ797" s="113"/>
      <c r="AR797" s="113"/>
      <c r="AS797" s="113"/>
      <c r="AT797" s="113"/>
      <c r="AU797" s="113"/>
      <c r="AV797" s="113"/>
      <c r="AW797" s="113"/>
      <c r="AX797" s="113"/>
      <c r="AY797" s="113"/>
      <c r="AZ797" s="113"/>
      <c r="BA797" s="113"/>
      <c r="BB797" s="113"/>
      <c r="BC797" s="113"/>
      <c r="BD797" s="113"/>
      <c r="BE797" s="113"/>
      <c r="BF797" s="113"/>
      <c r="BG797" s="113"/>
      <c r="BH797" s="113"/>
      <c r="BI797" s="113"/>
      <c r="BJ797" s="113"/>
      <c r="BK797" s="113"/>
      <c r="BL797" s="113"/>
      <c r="BM797" s="113"/>
      <c r="BN797" s="113"/>
      <c r="BO797" s="113"/>
      <c r="BP797" s="113"/>
      <c r="BQ797" s="113"/>
      <c r="BR797" s="113"/>
      <c r="BS797" s="113"/>
      <c r="BT797" s="113"/>
      <c r="BU797" s="113"/>
      <c r="BV797" s="113"/>
      <c r="BW797" s="113"/>
      <c r="BX797" s="113"/>
      <c r="BY797" s="113"/>
      <c r="BZ797" s="113"/>
      <c r="CA797" s="113"/>
      <c r="CB797" s="113"/>
      <c r="CC797" s="113"/>
      <c r="CD797" s="113"/>
      <c r="CE797" s="113"/>
      <c r="CF797" s="113"/>
      <c r="CG797" s="113"/>
      <c r="CH797" s="113"/>
      <c r="CI797" s="113"/>
      <c r="CJ797" s="113"/>
      <c r="CK797" s="113"/>
      <c r="CL797" s="113"/>
      <c r="CM797" s="113"/>
      <c r="CN797" s="113"/>
      <c r="CO797" s="113"/>
      <c r="CP797" s="113"/>
      <c r="CQ797" s="113"/>
      <c r="CR797" s="113"/>
      <c r="CS797" s="113"/>
      <c r="CT797" s="113"/>
      <c r="CU797" s="113"/>
      <c r="CV797" s="113"/>
      <c r="CW797" s="113"/>
      <c r="CX797" s="113"/>
      <c r="CY797" s="113"/>
    </row>
    <row r="798" spans="25:103" s="64" customFormat="1" x14ac:dyDescent="0.15">
      <c r="Y798" s="113"/>
      <c r="Z798" s="113"/>
      <c r="AA798" s="113"/>
      <c r="AB798" s="113"/>
      <c r="AC798" s="113"/>
      <c r="AD798" s="113"/>
      <c r="AE798" s="113"/>
      <c r="AF798" s="113"/>
      <c r="AG798" s="113"/>
      <c r="AH798" s="113"/>
      <c r="AI798" s="113"/>
      <c r="AJ798" s="113"/>
      <c r="AK798" s="113"/>
      <c r="AL798" s="113"/>
      <c r="AM798" s="113"/>
      <c r="AN798" s="113"/>
      <c r="AO798" s="113"/>
      <c r="AP798" s="113"/>
      <c r="AQ798" s="113"/>
      <c r="AR798" s="113"/>
      <c r="AS798" s="113"/>
      <c r="AT798" s="113"/>
      <c r="AU798" s="113"/>
      <c r="AV798" s="113"/>
      <c r="AW798" s="113"/>
      <c r="AX798" s="113"/>
      <c r="AY798" s="113"/>
      <c r="AZ798" s="113"/>
      <c r="BA798" s="113"/>
      <c r="BB798" s="113"/>
      <c r="BC798" s="113"/>
      <c r="BD798" s="113"/>
      <c r="BE798" s="113"/>
      <c r="BF798" s="113"/>
      <c r="BG798" s="113"/>
      <c r="BH798" s="113"/>
      <c r="BI798" s="113"/>
      <c r="BJ798" s="113"/>
      <c r="BK798" s="113"/>
      <c r="BL798" s="113"/>
      <c r="BM798" s="113"/>
      <c r="BN798" s="113"/>
      <c r="BO798" s="113"/>
      <c r="BP798" s="113"/>
      <c r="BQ798" s="113"/>
      <c r="BR798" s="113"/>
      <c r="BS798" s="113"/>
      <c r="BT798" s="113"/>
      <c r="BU798" s="113"/>
      <c r="BV798" s="113"/>
      <c r="BW798" s="113"/>
      <c r="BX798" s="113"/>
      <c r="BY798" s="113"/>
      <c r="BZ798" s="113"/>
      <c r="CA798" s="113"/>
      <c r="CB798" s="113"/>
      <c r="CC798" s="113"/>
      <c r="CD798" s="113"/>
      <c r="CE798" s="113"/>
      <c r="CF798" s="113"/>
      <c r="CG798" s="113"/>
      <c r="CH798" s="113"/>
      <c r="CI798" s="113"/>
      <c r="CJ798" s="113"/>
      <c r="CK798" s="113"/>
      <c r="CL798" s="113"/>
      <c r="CM798" s="113"/>
      <c r="CN798" s="113"/>
      <c r="CO798" s="113"/>
      <c r="CP798" s="113"/>
      <c r="CQ798" s="113"/>
      <c r="CR798" s="113"/>
      <c r="CS798" s="113"/>
      <c r="CT798" s="113"/>
      <c r="CU798" s="113"/>
      <c r="CV798" s="113"/>
      <c r="CW798" s="113"/>
      <c r="CX798" s="113"/>
      <c r="CY798" s="113"/>
    </row>
    <row r="799" spans="25:103" s="64" customFormat="1" x14ac:dyDescent="0.15">
      <c r="Y799" s="113"/>
      <c r="Z799" s="113"/>
      <c r="AA799" s="113"/>
      <c r="AB799" s="113"/>
      <c r="AC799" s="113"/>
      <c r="AD799" s="113"/>
      <c r="AE799" s="113"/>
      <c r="AF799" s="113"/>
      <c r="AG799" s="113"/>
      <c r="AH799" s="113"/>
      <c r="AI799" s="113"/>
      <c r="AJ799" s="113"/>
      <c r="AK799" s="113"/>
      <c r="AL799" s="113"/>
      <c r="AM799" s="113"/>
      <c r="AN799" s="113"/>
      <c r="AO799" s="113"/>
      <c r="AP799" s="113"/>
      <c r="AQ799" s="113"/>
      <c r="AR799" s="113"/>
      <c r="AS799" s="113"/>
      <c r="AT799" s="113"/>
      <c r="AU799" s="113"/>
      <c r="AV799" s="113"/>
      <c r="AW799" s="113"/>
      <c r="AX799" s="113"/>
      <c r="AY799" s="113"/>
      <c r="AZ799" s="113"/>
      <c r="BA799" s="113"/>
      <c r="BB799" s="113"/>
      <c r="BC799" s="113"/>
      <c r="BD799" s="113"/>
      <c r="BE799" s="113"/>
      <c r="BF799" s="113"/>
      <c r="BG799" s="113"/>
      <c r="BH799" s="113"/>
      <c r="BI799" s="113"/>
      <c r="BJ799" s="113"/>
      <c r="BK799" s="113"/>
      <c r="BL799" s="113"/>
      <c r="BM799" s="113"/>
      <c r="BN799" s="113"/>
      <c r="BO799" s="113"/>
      <c r="BP799" s="113"/>
      <c r="BQ799" s="113"/>
      <c r="BR799" s="113"/>
      <c r="BS799" s="113"/>
      <c r="BT799" s="113"/>
      <c r="BU799" s="113"/>
      <c r="BV799" s="113"/>
      <c r="BW799" s="113"/>
      <c r="BX799" s="113"/>
      <c r="BY799" s="113"/>
      <c r="BZ799" s="113"/>
      <c r="CA799" s="113"/>
      <c r="CB799" s="113"/>
      <c r="CC799" s="113"/>
      <c r="CD799" s="113"/>
      <c r="CE799" s="113"/>
      <c r="CF799" s="113"/>
      <c r="CG799" s="113"/>
      <c r="CH799" s="113"/>
      <c r="CI799" s="113"/>
      <c r="CJ799" s="113"/>
      <c r="CK799" s="113"/>
      <c r="CL799" s="113"/>
      <c r="CM799" s="113"/>
      <c r="CN799" s="113"/>
      <c r="CO799" s="113"/>
      <c r="CP799" s="113"/>
      <c r="CQ799" s="113"/>
      <c r="CR799" s="113"/>
      <c r="CS799" s="113"/>
      <c r="CT799" s="113"/>
      <c r="CU799" s="113"/>
      <c r="CV799" s="113"/>
      <c r="CW799" s="113"/>
      <c r="CX799" s="113"/>
      <c r="CY799" s="113"/>
    </row>
    <row r="800" spans="25:103" s="64" customFormat="1" x14ac:dyDescent="0.15">
      <c r="Y800" s="113"/>
      <c r="Z800" s="113"/>
      <c r="AA800" s="113"/>
      <c r="AB800" s="113"/>
      <c r="AC800" s="113"/>
      <c r="AD800" s="113"/>
      <c r="AE800" s="113"/>
      <c r="AF800" s="113"/>
      <c r="AG800" s="113"/>
      <c r="AH800" s="113"/>
      <c r="AI800" s="113"/>
      <c r="AJ800" s="113"/>
      <c r="AK800" s="113"/>
      <c r="AL800" s="113"/>
      <c r="AM800" s="113"/>
      <c r="AN800" s="113"/>
      <c r="AO800" s="113"/>
      <c r="AP800" s="113"/>
      <c r="AQ800" s="113"/>
      <c r="AR800" s="113"/>
      <c r="AS800" s="113"/>
      <c r="AT800" s="113"/>
      <c r="AU800" s="113"/>
      <c r="AV800" s="113"/>
      <c r="AW800" s="113"/>
      <c r="AX800" s="113"/>
      <c r="AY800" s="113"/>
      <c r="AZ800" s="113"/>
      <c r="BA800" s="113"/>
      <c r="BB800" s="113"/>
      <c r="BC800" s="113"/>
      <c r="BD800" s="113"/>
      <c r="BE800" s="113"/>
      <c r="BF800" s="113"/>
      <c r="BG800" s="113"/>
      <c r="BH800" s="113"/>
      <c r="BI800" s="113"/>
      <c r="BJ800" s="113"/>
      <c r="BK800" s="113"/>
      <c r="BL800" s="113"/>
      <c r="BM800" s="113"/>
      <c r="BN800" s="113"/>
      <c r="BO800" s="113"/>
      <c r="BP800" s="113"/>
      <c r="BQ800" s="113"/>
      <c r="BR800" s="113"/>
      <c r="BS800" s="113"/>
      <c r="BT800" s="113"/>
      <c r="BU800" s="113"/>
      <c r="BV800" s="113"/>
      <c r="BW800" s="113"/>
      <c r="BX800" s="113"/>
      <c r="BY800" s="113"/>
      <c r="BZ800" s="113"/>
      <c r="CA800" s="113"/>
      <c r="CB800" s="113"/>
      <c r="CC800" s="113"/>
      <c r="CD800" s="113"/>
      <c r="CE800" s="113"/>
      <c r="CF800" s="113"/>
      <c r="CG800" s="113"/>
      <c r="CH800" s="113"/>
      <c r="CI800" s="113"/>
      <c r="CJ800" s="113"/>
      <c r="CK800" s="113"/>
      <c r="CL800" s="113"/>
      <c r="CM800" s="113"/>
      <c r="CN800" s="113"/>
      <c r="CO800" s="113"/>
      <c r="CP800" s="113"/>
      <c r="CQ800" s="113"/>
      <c r="CR800" s="113"/>
      <c r="CS800" s="113"/>
      <c r="CT800" s="113"/>
      <c r="CU800" s="113"/>
      <c r="CV800" s="113"/>
      <c r="CW800" s="113"/>
      <c r="CX800" s="113"/>
      <c r="CY800" s="113"/>
    </row>
    <row r="801" spans="25:103" s="64" customFormat="1" x14ac:dyDescent="0.15">
      <c r="Y801" s="113"/>
      <c r="Z801" s="113"/>
      <c r="AA801" s="113"/>
      <c r="AB801" s="113"/>
      <c r="AC801" s="113"/>
      <c r="AD801" s="113"/>
      <c r="AE801" s="113"/>
      <c r="AF801" s="113"/>
      <c r="AG801" s="113"/>
      <c r="AH801" s="113"/>
      <c r="AI801" s="113"/>
      <c r="AJ801" s="113"/>
      <c r="AK801" s="113"/>
      <c r="AL801" s="113"/>
      <c r="AM801" s="113"/>
      <c r="AN801" s="113"/>
      <c r="AO801" s="113"/>
      <c r="AP801" s="113"/>
      <c r="AQ801" s="113"/>
      <c r="AR801" s="113"/>
      <c r="AS801" s="113"/>
      <c r="AT801" s="113"/>
      <c r="AU801" s="113"/>
      <c r="AV801" s="113"/>
      <c r="AW801" s="113"/>
      <c r="AX801" s="113"/>
      <c r="AY801" s="113"/>
      <c r="AZ801" s="113"/>
      <c r="BA801" s="113"/>
      <c r="BB801" s="113"/>
      <c r="BC801" s="113"/>
      <c r="BD801" s="113"/>
      <c r="BE801" s="113"/>
      <c r="BF801" s="113"/>
      <c r="BG801" s="113"/>
      <c r="BH801" s="113"/>
      <c r="BI801" s="113"/>
      <c r="BJ801" s="113"/>
      <c r="BK801" s="113"/>
      <c r="BL801" s="113"/>
      <c r="BM801" s="113"/>
      <c r="BN801" s="113"/>
      <c r="BO801" s="113"/>
      <c r="BP801" s="113"/>
      <c r="BQ801" s="113"/>
      <c r="BR801" s="113"/>
      <c r="BS801" s="113"/>
      <c r="BT801" s="113"/>
      <c r="BU801" s="113"/>
      <c r="BV801" s="113"/>
      <c r="BW801" s="113"/>
      <c r="BX801" s="113"/>
      <c r="BY801" s="113"/>
      <c r="BZ801" s="113"/>
      <c r="CA801" s="113"/>
      <c r="CB801" s="113"/>
      <c r="CC801" s="113"/>
      <c r="CD801" s="113"/>
      <c r="CE801" s="113"/>
      <c r="CF801" s="113"/>
      <c r="CG801" s="113"/>
      <c r="CH801" s="113"/>
      <c r="CI801" s="113"/>
      <c r="CJ801" s="113"/>
      <c r="CK801" s="113"/>
      <c r="CL801" s="113"/>
      <c r="CM801" s="113"/>
      <c r="CN801" s="113"/>
      <c r="CO801" s="113"/>
      <c r="CP801" s="113"/>
      <c r="CQ801" s="113"/>
      <c r="CR801" s="113"/>
      <c r="CS801" s="113"/>
      <c r="CT801" s="113"/>
      <c r="CU801" s="113"/>
      <c r="CV801" s="113"/>
      <c r="CW801" s="113"/>
      <c r="CX801" s="113"/>
      <c r="CY801" s="113"/>
    </row>
    <row r="802" spans="25:103" s="64" customFormat="1" x14ac:dyDescent="0.15">
      <c r="Y802" s="113"/>
      <c r="Z802" s="113"/>
      <c r="AA802" s="113"/>
      <c r="AB802" s="113"/>
      <c r="AC802" s="113"/>
      <c r="AD802" s="113"/>
      <c r="AE802" s="113"/>
      <c r="AF802" s="113"/>
      <c r="AG802" s="113"/>
      <c r="AH802" s="113"/>
      <c r="AI802" s="113"/>
      <c r="AJ802" s="113"/>
      <c r="AK802" s="113"/>
      <c r="AL802" s="113"/>
      <c r="AM802" s="113"/>
      <c r="AN802" s="113"/>
      <c r="AO802" s="113"/>
      <c r="AP802" s="113"/>
      <c r="AQ802" s="113"/>
      <c r="AR802" s="113"/>
      <c r="AS802" s="113"/>
      <c r="AT802" s="113"/>
      <c r="AU802" s="113"/>
      <c r="AV802" s="113"/>
      <c r="AW802" s="113"/>
      <c r="AX802" s="113"/>
      <c r="AY802" s="113"/>
      <c r="AZ802" s="113"/>
      <c r="BA802" s="113"/>
      <c r="BB802" s="113"/>
      <c r="BC802" s="113"/>
      <c r="BD802" s="113"/>
      <c r="BE802" s="113"/>
      <c r="BF802" s="113"/>
      <c r="BG802" s="113"/>
      <c r="BH802" s="113"/>
      <c r="BI802" s="113"/>
      <c r="BJ802" s="113"/>
      <c r="BK802" s="113"/>
      <c r="BL802" s="113"/>
      <c r="BM802" s="113"/>
      <c r="BN802" s="113"/>
      <c r="BO802" s="113"/>
      <c r="BP802" s="113"/>
      <c r="BQ802" s="113"/>
      <c r="BR802" s="113"/>
      <c r="BS802" s="113"/>
      <c r="BT802" s="113"/>
      <c r="BU802" s="113"/>
      <c r="BV802" s="113"/>
      <c r="BW802" s="113"/>
      <c r="BX802" s="113"/>
      <c r="BY802" s="113"/>
      <c r="BZ802" s="113"/>
      <c r="CA802" s="113"/>
      <c r="CB802" s="113"/>
      <c r="CC802" s="113"/>
      <c r="CD802" s="113"/>
      <c r="CE802" s="113"/>
      <c r="CF802" s="113"/>
      <c r="CG802" s="113"/>
      <c r="CH802" s="113"/>
      <c r="CI802" s="113"/>
      <c r="CJ802" s="113"/>
      <c r="CK802" s="113"/>
      <c r="CL802" s="113"/>
      <c r="CM802" s="113"/>
      <c r="CN802" s="113"/>
      <c r="CO802" s="113"/>
      <c r="CP802" s="113"/>
      <c r="CQ802" s="113"/>
      <c r="CR802" s="113"/>
      <c r="CS802" s="113"/>
      <c r="CT802" s="113"/>
      <c r="CU802" s="113"/>
      <c r="CV802" s="113"/>
      <c r="CW802" s="113"/>
      <c r="CX802" s="113"/>
      <c r="CY802" s="113"/>
    </row>
    <row r="803" spans="25:103" s="64" customFormat="1" x14ac:dyDescent="0.15">
      <c r="Y803" s="113"/>
      <c r="Z803" s="113"/>
      <c r="AA803" s="113"/>
      <c r="AB803" s="113"/>
      <c r="AC803" s="113"/>
      <c r="AD803" s="113"/>
      <c r="AE803" s="113"/>
      <c r="AF803" s="113"/>
      <c r="AG803" s="113"/>
      <c r="AH803" s="113"/>
      <c r="AI803" s="113"/>
      <c r="AJ803" s="113"/>
      <c r="AK803" s="113"/>
      <c r="AL803" s="113"/>
      <c r="AM803" s="113"/>
      <c r="AN803" s="113"/>
      <c r="AO803" s="113"/>
      <c r="AP803" s="113"/>
      <c r="AQ803" s="113"/>
      <c r="AR803" s="113"/>
      <c r="AS803" s="113"/>
      <c r="AT803" s="113"/>
      <c r="AU803" s="113"/>
      <c r="AV803" s="113"/>
      <c r="AW803" s="113"/>
      <c r="AX803" s="113"/>
      <c r="AY803" s="113"/>
      <c r="AZ803" s="113"/>
      <c r="BA803" s="113"/>
      <c r="BB803" s="113"/>
      <c r="BC803" s="113"/>
      <c r="BD803" s="113"/>
      <c r="BE803" s="113"/>
      <c r="BF803" s="113"/>
      <c r="BG803" s="113"/>
      <c r="BH803" s="113"/>
      <c r="BI803" s="113"/>
      <c r="BJ803" s="113"/>
      <c r="BK803" s="113"/>
      <c r="BL803" s="113"/>
      <c r="BM803" s="113"/>
      <c r="BN803" s="113"/>
      <c r="BO803" s="113"/>
      <c r="BP803" s="113"/>
      <c r="BQ803" s="113"/>
      <c r="BR803" s="113"/>
      <c r="BS803" s="113"/>
      <c r="BT803" s="113"/>
      <c r="BU803" s="113"/>
      <c r="BV803" s="113"/>
      <c r="BW803" s="113"/>
      <c r="BX803" s="113"/>
      <c r="BY803" s="113"/>
      <c r="BZ803" s="113"/>
      <c r="CA803" s="113"/>
      <c r="CB803" s="113"/>
      <c r="CC803" s="113"/>
      <c r="CD803" s="113"/>
      <c r="CE803" s="113"/>
      <c r="CF803" s="113"/>
      <c r="CG803" s="113"/>
      <c r="CH803" s="113"/>
      <c r="CI803" s="113"/>
      <c r="CJ803" s="113"/>
      <c r="CK803" s="113"/>
      <c r="CL803" s="113"/>
      <c r="CM803" s="113"/>
      <c r="CN803" s="113"/>
      <c r="CO803" s="113"/>
      <c r="CP803" s="113"/>
      <c r="CQ803" s="113"/>
      <c r="CR803" s="113"/>
      <c r="CS803" s="113"/>
      <c r="CT803" s="113"/>
      <c r="CU803" s="113"/>
      <c r="CV803" s="113"/>
      <c r="CW803" s="113"/>
      <c r="CX803" s="113"/>
      <c r="CY803" s="113"/>
    </row>
    <row r="804" spans="25:103" s="64" customFormat="1" x14ac:dyDescent="0.15">
      <c r="Y804" s="113"/>
      <c r="Z804" s="113"/>
      <c r="AA804" s="113"/>
      <c r="AB804" s="113"/>
      <c r="AC804" s="113"/>
      <c r="AD804" s="113"/>
      <c r="AE804" s="113"/>
      <c r="AF804" s="113"/>
      <c r="AG804" s="113"/>
      <c r="AH804" s="113"/>
      <c r="AI804" s="113"/>
      <c r="AJ804" s="113"/>
      <c r="AK804" s="113"/>
      <c r="AL804" s="113"/>
      <c r="AM804" s="113"/>
      <c r="AN804" s="113"/>
      <c r="AO804" s="113"/>
      <c r="AP804" s="113"/>
      <c r="AQ804" s="113"/>
      <c r="AR804" s="113"/>
      <c r="AS804" s="113"/>
      <c r="AT804" s="113"/>
      <c r="AU804" s="113"/>
      <c r="AV804" s="113"/>
      <c r="AW804" s="113"/>
      <c r="AX804" s="113"/>
      <c r="AY804" s="113"/>
      <c r="AZ804" s="113"/>
      <c r="BA804" s="113"/>
      <c r="BB804" s="113"/>
      <c r="BC804" s="113"/>
      <c r="BD804" s="113"/>
      <c r="BE804" s="113"/>
      <c r="BF804" s="113"/>
      <c r="BG804" s="113"/>
      <c r="BH804" s="113"/>
      <c r="BI804" s="113"/>
      <c r="BJ804" s="113"/>
      <c r="BK804" s="113"/>
      <c r="BL804" s="113"/>
      <c r="BM804" s="113"/>
      <c r="BN804" s="113"/>
      <c r="BO804" s="113"/>
      <c r="BP804" s="113"/>
      <c r="BQ804" s="113"/>
      <c r="BR804" s="113"/>
      <c r="BS804" s="113"/>
      <c r="BT804" s="113"/>
      <c r="BU804" s="113"/>
      <c r="BV804" s="113"/>
      <c r="BW804" s="113"/>
      <c r="BX804" s="113"/>
      <c r="BY804" s="113"/>
      <c r="BZ804" s="113"/>
      <c r="CA804" s="113"/>
      <c r="CB804" s="113"/>
      <c r="CC804" s="113"/>
      <c r="CD804" s="113"/>
      <c r="CE804" s="113"/>
      <c r="CF804" s="113"/>
      <c r="CG804" s="113"/>
      <c r="CH804" s="113"/>
      <c r="CI804" s="113"/>
      <c r="CJ804" s="113"/>
      <c r="CK804" s="113"/>
      <c r="CL804" s="113"/>
      <c r="CM804" s="113"/>
      <c r="CN804" s="113"/>
      <c r="CO804" s="113"/>
      <c r="CP804" s="113"/>
      <c r="CQ804" s="113"/>
      <c r="CR804" s="113"/>
      <c r="CS804" s="113"/>
      <c r="CT804" s="113"/>
      <c r="CU804" s="113"/>
      <c r="CV804" s="113"/>
      <c r="CW804" s="113"/>
      <c r="CX804" s="113"/>
      <c r="CY804" s="113"/>
    </row>
    <row r="805" spans="25:103" s="64" customFormat="1" x14ac:dyDescent="0.15">
      <c r="Y805" s="113"/>
      <c r="Z805" s="113"/>
      <c r="AA805" s="113"/>
      <c r="AB805" s="113"/>
      <c r="AC805" s="113"/>
      <c r="AD805" s="113"/>
      <c r="AE805" s="113"/>
      <c r="AF805" s="113"/>
      <c r="AG805" s="113"/>
      <c r="AH805" s="113"/>
      <c r="AI805" s="113"/>
      <c r="AJ805" s="113"/>
      <c r="AK805" s="113"/>
      <c r="AL805" s="113"/>
      <c r="AM805" s="113"/>
      <c r="AN805" s="113"/>
      <c r="AO805" s="113"/>
      <c r="AP805" s="113"/>
      <c r="AQ805" s="113"/>
      <c r="AR805" s="113"/>
      <c r="AS805" s="113"/>
      <c r="AT805" s="113"/>
      <c r="AU805" s="113"/>
      <c r="AV805" s="113"/>
      <c r="AW805" s="113"/>
      <c r="AX805" s="113"/>
      <c r="AY805" s="113"/>
      <c r="AZ805" s="113"/>
      <c r="BA805" s="113"/>
      <c r="BB805" s="113"/>
      <c r="BC805" s="113"/>
      <c r="BD805" s="113"/>
      <c r="BE805" s="113"/>
      <c r="BF805" s="113"/>
      <c r="BG805" s="113"/>
      <c r="BH805" s="113"/>
      <c r="BI805" s="113"/>
      <c r="BJ805" s="113"/>
      <c r="BK805" s="113"/>
      <c r="BL805" s="113"/>
      <c r="BM805" s="113"/>
      <c r="BN805" s="113"/>
      <c r="BO805" s="113"/>
      <c r="BP805" s="113"/>
      <c r="BQ805" s="113"/>
      <c r="BR805" s="113"/>
      <c r="BS805" s="113"/>
      <c r="BT805" s="113"/>
      <c r="BU805" s="113"/>
      <c r="BV805" s="113"/>
      <c r="BW805" s="113"/>
      <c r="BX805" s="113"/>
      <c r="BY805" s="113"/>
      <c r="BZ805" s="113"/>
      <c r="CA805" s="113"/>
      <c r="CB805" s="113"/>
      <c r="CC805" s="113"/>
      <c r="CD805" s="113"/>
      <c r="CE805" s="113"/>
      <c r="CF805" s="113"/>
      <c r="CG805" s="113"/>
      <c r="CH805" s="113"/>
      <c r="CI805" s="113"/>
      <c r="CJ805" s="113"/>
      <c r="CK805" s="113"/>
      <c r="CL805" s="113"/>
      <c r="CM805" s="113"/>
      <c r="CN805" s="113"/>
      <c r="CO805" s="113"/>
      <c r="CP805" s="113"/>
      <c r="CQ805" s="113"/>
      <c r="CR805" s="113"/>
      <c r="CS805" s="113"/>
      <c r="CT805" s="113"/>
      <c r="CU805" s="113"/>
      <c r="CV805" s="113"/>
      <c r="CW805" s="113"/>
      <c r="CX805" s="113"/>
      <c r="CY805" s="113"/>
    </row>
    <row r="806" spans="25:103" s="64" customFormat="1" x14ac:dyDescent="0.15">
      <c r="Y806" s="113"/>
      <c r="Z806" s="113"/>
      <c r="AA806" s="113"/>
      <c r="AB806" s="113"/>
      <c r="AC806" s="113"/>
      <c r="AD806" s="113"/>
      <c r="AE806" s="113"/>
      <c r="AF806" s="113"/>
      <c r="AG806" s="113"/>
      <c r="AH806" s="113"/>
      <c r="AI806" s="113"/>
      <c r="AJ806" s="113"/>
      <c r="AK806" s="113"/>
      <c r="AL806" s="113"/>
      <c r="AM806" s="113"/>
      <c r="AN806" s="113"/>
      <c r="AO806" s="113"/>
      <c r="AP806" s="113"/>
      <c r="AQ806" s="113"/>
      <c r="AR806" s="113"/>
      <c r="AS806" s="113"/>
      <c r="AT806" s="113"/>
      <c r="AU806" s="113"/>
      <c r="AV806" s="113"/>
      <c r="AW806" s="113"/>
      <c r="AX806" s="113"/>
      <c r="AY806" s="113"/>
      <c r="AZ806" s="113"/>
      <c r="BA806" s="113"/>
      <c r="BB806" s="113"/>
      <c r="BC806" s="113"/>
      <c r="BD806" s="113"/>
      <c r="BE806" s="113"/>
      <c r="BF806" s="113"/>
      <c r="BG806" s="113"/>
      <c r="BH806" s="113"/>
      <c r="BI806" s="113"/>
      <c r="BJ806" s="113"/>
      <c r="BK806" s="113"/>
      <c r="BL806" s="113"/>
      <c r="BM806" s="113"/>
      <c r="BN806" s="113"/>
      <c r="BO806" s="113"/>
      <c r="BP806" s="113"/>
      <c r="BQ806" s="113"/>
      <c r="BR806" s="113"/>
      <c r="BS806" s="113"/>
      <c r="BT806" s="113"/>
      <c r="BU806" s="113"/>
      <c r="BV806" s="113"/>
      <c r="BW806" s="113"/>
      <c r="BX806" s="113"/>
      <c r="BY806" s="113"/>
      <c r="BZ806" s="113"/>
      <c r="CA806" s="113"/>
      <c r="CB806" s="113"/>
      <c r="CC806" s="113"/>
      <c r="CD806" s="113"/>
      <c r="CE806" s="113"/>
      <c r="CF806" s="113"/>
      <c r="CG806" s="113"/>
      <c r="CH806" s="113"/>
      <c r="CI806" s="113"/>
      <c r="CJ806" s="113"/>
      <c r="CK806" s="113"/>
      <c r="CL806" s="113"/>
      <c r="CM806" s="113"/>
      <c r="CN806" s="113"/>
      <c r="CO806" s="113"/>
      <c r="CP806" s="113"/>
      <c r="CQ806" s="113"/>
      <c r="CR806" s="113"/>
      <c r="CS806" s="113"/>
      <c r="CT806" s="113"/>
      <c r="CU806" s="113"/>
      <c r="CV806" s="113"/>
      <c r="CW806" s="113"/>
      <c r="CX806" s="113"/>
      <c r="CY806" s="113"/>
    </row>
    <row r="807" spans="25:103" s="64" customFormat="1" x14ac:dyDescent="0.15">
      <c r="Y807" s="113"/>
      <c r="Z807" s="113"/>
      <c r="AA807" s="113"/>
      <c r="AB807" s="113"/>
      <c r="AC807" s="113"/>
      <c r="AD807" s="113"/>
      <c r="AE807" s="113"/>
      <c r="AF807" s="113"/>
      <c r="AG807" s="113"/>
      <c r="AH807" s="113"/>
      <c r="AI807" s="113"/>
      <c r="AJ807" s="113"/>
      <c r="AK807" s="113"/>
      <c r="AL807" s="113"/>
      <c r="AM807" s="113"/>
      <c r="AN807" s="113"/>
      <c r="AO807" s="113"/>
      <c r="AP807" s="113"/>
      <c r="AQ807" s="113"/>
      <c r="AR807" s="113"/>
      <c r="AS807" s="113"/>
      <c r="AT807" s="113"/>
      <c r="AU807" s="113"/>
      <c r="AV807" s="113"/>
      <c r="AW807" s="113"/>
      <c r="AX807" s="113"/>
      <c r="AY807" s="113"/>
      <c r="AZ807" s="113"/>
      <c r="BA807" s="113"/>
      <c r="BB807" s="113"/>
      <c r="BC807" s="113"/>
      <c r="BD807" s="113"/>
      <c r="BE807" s="113"/>
      <c r="BF807" s="113"/>
      <c r="BG807" s="113"/>
      <c r="BH807" s="113"/>
      <c r="BI807" s="113"/>
      <c r="BJ807" s="113"/>
      <c r="BK807" s="113"/>
      <c r="BL807" s="113"/>
      <c r="BM807" s="113"/>
      <c r="BN807" s="113"/>
      <c r="BO807" s="113"/>
      <c r="BP807" s="113"/>
      <c r="BQ807" s="113"/>
      <c r="BR807" s="113"/>
      <c r="BS807" s="113"/>
      <c r="BT807" s="113"/>
      <c r="BU807" s="113"/>
      <c r="BV807" s="113"/>
      <c r="BW807" s="113"/>
      <c r="BX807" s="113"/>
      <c r="BY807" s="113"/>
      <c r="BZ807" s="113"/>
      <c r="CA807" s="113"/>
      <c r="CB807" s="113"/>
      <c r="CC807" s="113"/>
      <c r="CD807" s="113"/>
      <c r="CE807" s="113"/>
      <c r="CF807" s="113"/>
      <c r="CG807" s="113"/>
      <c r="CH807" s="113"/>
      <c r="CI807" s="113"/>
      <c r="CJ807" s="113"/>
      <c r="CK807" s="113"/>
      <c r="CL807" s="113"/>
      <c r="CM807" s="113"/>
      <c r="CN807" s="113"/>
      <c r="CO807" s="113"/>
      <c r="CP807" s="113"/>
      <c r="CQ807" s="113"/>
      <c r="CR807" s="113"/>
      <c r="CS807" s="113"/>
      <c r="CT807" s="113"/>
      <c r="CU807" s="113"/>
      <c r="CV807" s="113"/>
      <c r="CW807" s="113"/>
      <c r="CX807" s="113"/>
      <c r="CY807" s="113"/>
    </row>
    <row r="808" spans="25:103" s="64" customFormat="1" x14ac:dyDescent="0.15">
      <c r="Y808" s="113"/>
      <c r="Z808" s="113"/>
      <c r="AA808" s="113"/>
      <c r="AB808" s="113"/>
      <c r="AC808" s="113"/>
      <c r="AD808" s="113"/>
      <c r="AE808" s="113"/>
      <c r="AF808" s="113"/>
      <c r="AG808" s="113"/>
      <c r="AH808" s="113"/>
      <c r="AI808" s="113"/>
      <c r="AJ808" s="113"/>
      <c r="AK808" s="113"/>
      <c r="AL808" s="113"/>
      <c r="AM808" s="113"/>
      <c r="AN808" s="113"/>
      <c r="AO808" s="113"/>
      <c r="AP808" s="113"/>
      <c r="AQ808" s="113"/>
      <c r="AR808" s="113"/>
      <c r="AS808" s="113"/>
      <c r="AT808" s="113"/>
      <c r="AU808" s="113"/>
      <c r="AV808" s="113"/>
      <c r="AW808" s="113"/>
      <c r="AX808" s="113"/>
      <c r="AY808" s="113"/>
      <c r="AZ808" s="113"/>
      <c r="BA808" s="113"/>
      <c r="BB808" s="113"/>
      <c r="BC808" s="113"/>
      <c r="BD808" s="113"/>
      <c r="BE808" s="113"/>
      <c r="BF808" s="113"/>
      <c r="BG808" s="113"/>
      <c r="BH808" s="113"/>
      <c r="BI808" s="113"/>
      <c r="BJ808" s="113"/>
      <c r="BK808" s="113"/>
      <c r="BL808" s="113"/>
      <c r="BM808" s="113"/>
      <c r="BN808" s="113"/>
      <c r="BO808" s="113"/>
      <c r="BP808" s="113"/>
      <c r="BQ808" s="113"/>
      <c r="BR808" s="113"/>
      <c r="BS808" s="113"/>
      <c r="BT808" s="113"/>
      <c r="BU808" s="113"/>
      <c r="BV808" s="113"/>
      <c r="BW808" s="113"/>
      <c r="BX808" s="113"/>
      <c r="BY808" s="113"/>
      <c r="BZ808" s="113"/>
      <c r="CA808" s="113"/>
      <c r="CB808" s="113"/>
      <c r="CC808" s="113"/>
      <c r="CD808" s="113"/>
      <c r="CE808" s="113"/>
      <c r="CF808" s="113"/>
      <c r="CG808" s="113"/>
      <c r="CH808" s="113"/>
      <c r="CI808" s="113"/>
      <c r="CJ808" s="113"/>
      <c r="CK808" s="113"/>
      <c r="CL808" s="113"/>
      <c r="CM808" s="113"/>
      <c r="CN808" s="113"/>
      <c r="CO808" s="113"/>
      <c r="CP808" s="113"/>
      <c r="CQ808" s="113"/>
      <c r="CR808" s="113"/>
      <c r="CS808" s="113"/>
      <c r="CT808" s="113"/>
      <c r="CU808" s="113"/>
      <c r="CV808" s="113"/>
      <c r="CW808" s="113"/>
      <c r="CX808" s="113"/>
      <c r="CY808" s="113"/>
    </row>
    <row r="809" spans="25:103" s="64" customFormat="1" x14ac:dyDescent="0.15">
      <c r="Y809" s="113"/>
      <c r="Z809" s="113"/>
      <c r="AA809" s="113"/>
      <c r="AB809" s="113"/>
      <c r="AC809" s="113"/>
      <c r="AD809" s="113"/>
      <c r="AE809" s="113"/>
      <c r="AF809" s="113"/>
      <c r="AG809" s="113"/>
      <c r="AH809" s="113"/>
      <c r="AI809" s="113"/>
      <c r="AJ809" s="113"/>
      <c r="AK809" s="113"/>
      <c r="AL809" s="113"/>
      <c r="AM809" s="113"/>
      <c r="AN809" s="113"/>
      <c r="AO809" s="113"/>
      <c r="AP809" s="113"/>
      <c r="AQ809" s="113"/>
      <c r="AR809" s="113"/>
      <c r="AS809" s="113"/>
      <c r="AT809" s="113"/>
      <c r="AU809" s="113"/>
      <c r="AV809" s="113"/>
      <c r="AW809" s="113"/>
      <c r="AX809" s="113"/>
      <c r="AY809" s="113"/>
      <c r="AZ809" s="113"/>
      <c r="BA809" s="113"/>
      <c r="BB809" s="113"/>
      <c r="BC809" s="113"/>
      <c r="BD809" s="113"/>
      <c r="BE809" s="113"/>
      <c r="BF809" s="113"/>
      <c r="BG809" s="113"/>
      <c r="BH809" s="113"/>
      <c r="BI809" s="113"/>
      <c r="BJ809" s="113"/>
      <c r="BK809" s="113"/>
      <c r="BL809" s="113"/>
      <c r="BM809" s="113"/>
      <c r="BN809" s="113"/>
      <c r="BO809" s="113"/>
      <c r="BP809" s="113"/>
      <c r="BQ809" s="113"/>
      <c r="BR809" s="113"/>
      <c r="BS809" s="113"/>
      <c r="BT809" s="113"/>
      <c r="BU809" s="113"/>
      <c r="BV809" s="113"/>
      <c r="BW809" s="113"/>
      <c r="BX809" s="113"/>
      <c r="BY809" s="113"/>
      <c r="BZ809" s="113"/>
      <c r="CA809" s="113"/>
      <c r="CB809" s="113"/>
      <c r="CC809" s="113"/>
      <c r="CD809" s="113"/>
      <c r="CE809" s="113"/>
      <c r="CF809" s="113"/>
      <c r="CG809" s="113"/>
      <c r="CH809" s="113"/>
      <c r="CI809" s="113"/>
      <c r="CJ809" s="113"/>
      <c r="CK809" s="113"/>
      <c r="CL809" s="113"/>
      <c r="CM809" s="113"/>
      <c r="CN809" s="113"/>
      <c r="CO809" s="113"/>
      <c r="CP809" s="113"/>
      <c r="CQ809" s="113"/>
      <c r="CR809" s="113"/>
      <c r="CS809" s="113"/>
      <c r="CT809" s="113"/>
      <c r="CU809" s="113"/>
      <c r="CV809" s="113"/>
      <c r="CW809" s="113"/>
      <c r="CX809" s="113"/>
      <c r="CY809" s="113"/>
    </row>
    <row r="810" spans="25:103" s="64" customFormat="1" x14ac:dyDescent="0.15">
      <c r="Y810" s="113"/>
      <c r="Z810" s="113"/>
      <c r="AA810" s="113"/>
      <c r="AB810" s="113"/>
      <c r="AC810" s="113"/>
      <c r="AD810" s="113"/>
      <c r="AE810" s="113"/>
      <c r="AF810" s="113"/>
      <c r="AG810" s="113"/>
      <c r="AH810" s="113"/>
      <c r="AI810" s="113"/>
      <c r="AJ810" s="113"/>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c r="BQ810" s="113"/>
      <c r="BR810" s="113"/>
      <c r="BS810" s="113"/>
      <c r="BT810" s="113"/>
      <c r="BU810" s="113"/>
      <c r="BV810" s="113"/>
      <c r="BW810" s="113"/>
      <c r="BX810" s="113"/>
      <c r="BY810" s="113"/>
      <c r="BZ810" s="113"/>
      <c r="CA810" s="113"/>
      <c r="CB810" s="113"/>
      <c r="CC810" s="113"/>
      <c r="CD810" s="113"/>
      <c r="CE810" s="113"/>
      <c r="CF810" s="113"/>
      <c r="CG810" s="113"/>
      <c r="CH810" s="113"/>
      <c r="CI810" s="113"/>
      <c r="CJ810" s="113"/>
      <c r="CK810" s="113"/>
      <c r="CL810" s="113"/>
      <c r="CM810" s="113"/>
      <c r="CN810" s="113"/>
      <c r="CO810" s="113"/>
      <c r="CP810" s="113"/>
      <c r="CQ810" s="113"/>
      <c r="CR810" s="113"/>
      <c r="CS810" s="113"/>
      <c r="CT810" s="113"/>
      <c r="CU810" s="113"/>
      <c r="CV810" s="113"/>
      <c r="CW810" s="113"/>
      <c r="CX810" s="113"/>
      <c r="CY810" s="113"/>
    </row>
    <row r="811" spans="25:103" s="64" customFormat="1" x14ac:dyDescent="0.15">
      <c r="Y811" s="113"/>
      <c r="Z811" s="113"/>
      <c r="AA811" s="113"/>
      <c r="AB811" s="113"/>
      <c r="AC811" s="113"/>
      <c r="AD811" s="113"/>
      <c r="AE811" s="113"/>
      <c r="AF811" s="113"/>
      <c r="AG811" s="113"/>
      <c r="AH811" s="113"/>
      <c r="AI811" s="113"/>
      <c r="AJ811" s="113"/>
      <c r="AK811" s="113"/>
      <c r="AL811" s="113"/>
      <c r="AM811" s="113"/>
      <c r="AN811" s="113"/>
      <c r="AO811" s="113"/>
      <c r="AP811" s="113"/>
      <c r="AQ811" s="113"/>
      <c r="AR811" s="113"/>
      <c r="AS811" s="113"/>
      <c r="AT811" s="113"/>
      <c r="AU811" s="113"/>
      <c r="AV811" s="113"/>
      <c r="AW811" s="113"/>
      <c r="AX811" s="113"/>
      <c r="AY811" s="113"/>
      <c r="AZ811" s="113"/>
      <c r="BA811" s="113"/>
      <c r="BB811" s="113"/>
      <c r="BC811" s="113"/>
      <c r="BD811" s="113"/>
      <c r="BE811" s="113"/>
      <c r="BF811" s="113"/>
      <c r="BG811" s="113"/>
      <c r="BH811" s="113"/>
      <c r="BI811" s="113"/>
      <c r="BJ811" s="113"/>
      <c r="BK811" s="113"/>
      <c r="BL811" s="113"/>
      <c r="BM811" s="113"/>
      <c r="BN811" s="113"/>
      <c r="BO811" s="113"/>
      <c r="BP811" s="113"/>
      <c r="BQ811" s="113"/>
      <c r="BR811" s="113"/>
      <c r="BS811" s="113"/>
      <c r="BT811" s="113"/>
      <c r="BU811" s="113"/>
      <c r="BV811" s="113"/>
      <c r="BW811" s="113"/>
      <c r="BX811" s="113"/>
      <c r="BY811" s="113"/>
      <c r="BZ811" s="113"/>
      <c r="CA811" s="113"/>
      <c r="CB811" s="113"/>
      <c r="CC811" s="113"/>
      <c r="CD811" s="113"/>
      <c r="CE811" s="113"/>
      <c r="CF811" s="113"/>
      <c r="CG811" s="113"/>
      <c r="CH811" s="113"/>
      <c r="CI811" s="113"/>
      <c r="CJ811" s="113"/>
      <c r="CK811" s="113"/>
      <c r="CL811" s="113"/>
      <c r="CM811" s="113"/>
      <c r="CN811" s="113"/>
      <c r="CO811" s="113"/>
      <c r="CP811" s="113"/>
      <c r="CQ811" s="113"/>
      <c r="CR811" s="113"/>
      <c r="CS811" s="113"/>
      <c r="CT811" s="113"/>
      <c r="CU811" s="113"/>
      <c r="CV811" s="113"/>
      <c r="CW811" s="113"/>
      <c r="CX811" s="113"/>
      <c r="CY811" s="113"/>
    </row>
    <row r="812" spans="25:103" s="64" customFormat="1" x14ac:dyDescent="0.15">
      <c r="Y812" s="113"/>
      <c r="Z812" s="113"/>
      <c r="AA812" s="113"/>
      <c r="AB812" s="113"/>
      <c r="AC812" s="113"/>
      <c r="AD812" s="113"/>
      <c r="AE812" s="113"/>
      <c r="AF812" s="113"/>
      <c r="AG812" s="113"/>
      <c r="AH812" s="113"/>
      <c r="AI812" s="113"/>
      <c r="AJ812" s="113"/>
      <c r="AK812" s="113"/>
      <c r="AL812" s="113"/>
      <c r="AM812" s="113"/>
      <c r="AN812" s="113"/>
      <c r="AO812" s="113"/>
      <c r="AP812" s="113"/>
      <c r="AQ812" s="113"/>
      <c r="AR812" s="113"/>
      <c r="AS812" s="113"/>
      <c r="AT812" s="113"/>
      <c r="AU812" s="113"/>
      <c r="AV812" s="113"/>
      <c r="AW812" s="113"/>
      <c r="AX812" s="113"/>
      <c r="AY812" s="113"/>
      <c r="AZ812" s="113"/>
      <c r="BA812" s="113"/>
      <c r="BB812" s="113"/>
      <c r="BC812" s="113"/>
      <c r="BD812" s="113"/>
      <c r="BE812" s="113"/>
      <c r="BF812" s="113"/>
      <c r="BG812" s="113"/>
      <c r="BH812" s="113"/>
      <c r="BI812" s="113"/>
      <c r="BJ812" s="113"/>
      <c r="BK812" s="113"/>
      <c r="BL812" s="113"/>
      <c r="BM812" s="113"/>
      <c r="BN812" s="113"/>
      <c r="BO812" s="113"/>
      <c r="BP812" s="113"/>
      <c r="BQ812" s="113"/>
      <c r="BR812" s="113"/>
      <c r="BS812" s="113"/>
      <c r="BT812" s="113"/>
      <c r="BU812" s="113"/>
      <c r="BV812" s="113"/>
      <c r="BW812" s="113"/>
      <c r="BX812" s="113"/>
      <c r="BY812" s="113"/>
      <c r="BZ812" s="113"/>
      <c r="CA812" s="113"/>
      <c r="CB812" s="113"/>
      <c r="CC812" s="113"/>
      <c r="CD812" s="113"/>
      <c r="CE812" s="113"/>
      <c r="CF812" s="113"/>
      <c r="CG812" s="113"/>
      <c r="CH812" s="113"/>
      <c r="CI812" s="113"/>
      <c r="CJ812" s="113"/>
      <c r="CK812" s="113"/>
      <c r="CL812" s="113"/>
      <c r="CM812" s="113"/>
      <c r="CN812" s="113"/>
      <c r="CO812" s="113"/>
      <c r="CP812" s="113"/>
      <c r="CQ812" s="113"/>
      <c r="CR812" s="113"/>
      <c r="CS812" s="113"/>
      <c r="CT812" s="113"/>
      <c r="CU812" s="113"/>
      <c r="CV812" s="113"/>
      <c r="CW812" s="113"/>
      <c r="CX812" s="113"/>
      <c r="CY812" s="113"/>
    </row>
    <row r="813" spans="25:103" s="64" customFormat="1" x14ac:dyDescent="0.15">
      <c r="Y813" s="113"/>
      <c r="Z813" s="113"/>
      <c r="AA813" s="113"/>
      <c r="AB813" s="113"/>
      <c r="AC813" s="113"/>
      <c r="AD813" s="113"/>
      <c r="AE813" s="113"/>
      <c r="AF813" s="113"/>
      <c r="AG813" s="113"/>
      <c r="AH813" s="113"/>
      <c r="AI813" s="113"/>
      <c r="AJ813" s="113"/>
      <c r="AK813" s="113"/>
      <c r="AL813" s="113"/>
      <c r="AM813" s="113"/>
      <c r="AN813" s="113"/>
      <c r="AO813" s="113"/>
      <c r="AP813" s="113"/>
      <c r="AQ813" s="113"/>
      <c r="AR813" s="113"/>
      <c r="AS813" s="113"/>
      <c r="AT813" s="113"/>
      <c r="AU813" s="113"/>
      <c r="AV813" s="113"/>
      <c r="AW813" s="113"/>
      <c r="AX813" s="113"/>
      <c r="AY813" s="113"/>
      <c r="AZ813" s="113"/>
      <c r="BA813" s="113"/>
      <c r="BB813" s="113"/>
      <c r="BC813" s="113"/>
      <c r="BD813" s="113"/>
      <c r="BE813" s="113"/>
      <c r="BF813" s="113"/>
      <c r="BG813" s="113"/>
      <c r="BH813" s="113"/>
      <c r="BI813" s="113"/>
      <c r="BJ813" s="113"/>
      <c r="BK813" s="113"/>
      <c r="BL813" s="113"/>
      <c r="BM813" s="113"/>
      <c r="BN813" s="113"/>
      <c r="BO813" s="113"/>
      <c r="BP813" s="113"/>
      <c r="BQ813" s="113"/>
      <c r="BR813" s="113"/>
      <c r="BS813" s="113"/>
      <c r="BT813" s="113"/>
      <c r="BU813" s="113"/>
      <c r="BV813" s="113"/>
      <c r="BW813" s="113"/>
      <c r="BX813" s="113"/>
      <c r="BY813" s="113"/>
      <c r="BZ813" s="113"/>
      <c r="CA813" s="113"/>
      <c r="CB813" s="113"/>
      <c r="CC813" s="113"/>
      <c r="CD813" s="113"/>
      <c r="CE813" s="113"/>
      <c r="CF813" s="113"/>
      <c r="CG813" s="113"/>
      <c r="CH813" s="113"/>
      <c r="CI813" s="113"/>
      <c r="CJ813" s="113"/>
      <c r="CK813" s="113"/>
      <c r="CL813" s="113"/>
      <c r="CM813" s="113"/>
      <c r="CN813" s="113"/>
      <c r="CO813" s="113"/>
      <c r="CP813" s="113"/>
      <c r="CQ813" s="113"/>
      <c r="CR813" s="113"/>
      <c r="CS813" s="113"/>
      <c r="CT813" s="113"/>
      <c r="CU813" s="113"/>
      <c r="CV813" s="113"/>
      <c r="CW813" s="113"/>
      <c r="CX813" s="113"/>
      <c r="CY813" s="113"/>
    </row>
    <row r="814" spans="25:103" s="64" customFormat="1" x14ac:dyDescent="0.15">
      <c r="Y814" s="113"/>
      <c r="Z814" s="113"/>
      <c r="AA814" s="113"/>
      <c r="AB814" s="113"/>
      <c r="AC814" s="113"/>
      <c r="AD814" s="113"/>
      <c r="AE814" s="113"/>
      <c r="AF814" s="113"/>
      <c r="AG814" s="113"/>
      <c r="AH814" s="113"/>
      <c r="AI814" s="113"/>
      <c r="AJ814" s="113"/>
      <c r="AK814" s="113"/>
      <c r="AL814" s="113"/>
      <c r="AM814" s="113"/>
      <c r="AN814" s="113"/>
      <c r="AO814" s="113"/>
      <c r="AP814" s="113"/>
      <c r="AQ814" s="113"/>
      <c r="AR814" s="113"/>
      <c r="AS814" s="113"/>
      <c r="AT814" s="113"/>
      <c r="AU814" s="113"/>
      <c r="AV814" s="113"/>
      <c r="AW814" s="113"/>
      <c r="AX814" s="113"/>
      <c r="AY814" s="113"/>
      <c r="AZ814" s="113"/>
      <c r="BA814" s="113"/>
      <c r="BB814" s="113"/>
      <c r="BC814" s="113"/>
      <c r="BD814" s="113"/>
      <c r="BE814" s="113"/>
      <c r="BF814" s="113"/>
      <c r="BG814" s="113"/>
      <c r="BH814" s="113"/>
      <c r="BI814" s="113"/>
      <c r="BJ814" s="113"/>
      <c r="BK814" s="113"/>
      <c r="BL814" s="113"/>
      <c r="BM814" s="113"/>
      <c r="BN814" s="113"/>
      <c r="BO814" s="113"/>
      <c r="BP814" s="113"/>
      <c r="BQ814" s="113"/>
      <c r="BR814" s="113"/>
      <c r="BS814" s="113"/>
      <c r="BT814" s="113"/>
      <c r="BU814" s="113"/>
      <c r="BV814" s="113"/>
      <c r="BW814" s="113"/>
      <c r="BX814" s="113"/>
      <c r="BY814" s="113"/>
      <c r="BZ814" s="113"/>
      <c r="CA814" s="113"/>
      <c r="CB814" s="113"/>
      <c r="CC814" s="113"/>
      <c r="CD814" s="113"/>
      <c r="CE814" s="113"/>
      <c r="CF814" s="113"/>
      <c r="CG814" s="113"/>
      <c r="CH814" s="113"/>
      <c r="CI814" s="113"/>
      <c r="CJ814" s="113"/>
      <c r="CK814" s="113"/>
      <c r="CL814" s="113"/>
      <c r="CM814" s="113"/>
      <c r="CN814" s="113"/>
      <c r="CO814" s="113"/>
      <c r="CP814" s="113"/>
      <c r="CQ814" s="113"/>
      <c r="CR814" s="113"/>
      <c r="CS814" s="113"/>
      <c r="CT814" s="113"/>
      <c r="CU814" s="113"/>
      <c r="CV814" s="113"/>
      <c r="CW814" s="113"/>
      <c r="CX814" s="113"/>
      <c r="CY814" s="113"/>
    </row>
    <row r="815" spans="25:103" s="64" customFormat="1" x14ac:dyDescent="0.15">
      <c r="Y815" s="113"/>
      <c r="Z815" s="113"/>
      <c r="AA815" s="113"/>
      <c r="AB815" s="113"/>
      <c r="AC815" s="113"/>
      <c r="AD815" s="113"/>
      <c r="AE815" s="113"/>
      <c r="AF815" s="113"/>
      <c r="AG815" s="113"/>
      <c r="AH815" s="113"/>
      <c r="AI815" s="113"/>
      <c r="AJ815" s="113"/>
      <c r="AK815" s="113"/>
      <c r="AL815" s="113"/>
      <c r="AM815" s="113"/>
      <c r="AN815" s="113"/>
      <c r="AO815" s="113"/>
      <c r="AP815" s="113"/>
      <c r="AQ815" s="113"/>
      <c r="AR815" s="113"/>
      <c r="AS815" s="113"/>
      <c r="AT815" s="113"/>
      <c r="AU815" s="113"/>
      <c r="AV815" s="113"/>
      <c r="AW815" s="113"/>
      <c r="AX815" s="113"/>
      <c r="AY815" s="113"/>
      <c r="AZ815" s="113"/>
      <c r="BA815" s="113"/>
      <c r="BB815" s="113"/>
      <c r="BC815" s="113"/>
      <c r="BD815" s="113"/>
      <c r="BE815" s="113"/>
      <c r="BF815" s="113"/>
      <c r="BG815" s="113"/>
      <c r="BH815" s="113"/>
      <c r="BI815" s="113"/>
      <c r="BJ815" s="113"/>
      <c r="BK815" s="113"/>
      <c r="BL815" s="113"/>
      <c r="BM815" s="113"/>
      <c r="BN815" s="113"/>
      <c r="BO815" s="113"/>
      <c r="BP815" s="113"/>
      <c r="BQ815" s="113"/>
      <c r="BR815" s="113"/>
      <c r="BS815" s="113"/>
      <c r="BT815" s="113"/>
      <c r="BU815" s="113"/>
      <c r="BV815" s="113"/>
      <c r="BW815" s="113"/>
      <c r="BX815" s="113"/>
      <c r="BY815" s="113"/>
      <c r="BZ815" s="113"/>
      <c r="CA815" s="113"/>
      <c r="CB815" s="113"/>
      <c r="CC815" s="113"/>
      <c r="CD815" s="113"/>
      <c r="CE815" s="113"/>
      <c r="CF815" s="113"/>
      <c r="CG815" s="113"/>
      <c r="CH815" s="113"/>
      <c r="CI815" s="113"/>
      <c r="CJ815" s="113"/>
      <c r="CK815" s="113"/>
      <c r="CL815" s="113"/>
      <c r="CM815" s="113"/>
      <c r="CN815" s="113"/>
      <c r="CO815" s="113"/>
      <c r="CP815" s="113"/>
      <c r="CQ815" s="113"/>
      <c r="CR815" s="113"/>
      <c r="CS815" s="113"/>
      <c r="CT815" s="113"/>
      <c r="CU815" s="113"/>
      <c r="CV815" s="113"/>
      <c r="CW815" s="113"/>
      <c r="CX815" s="113"/>
      <c r="CY815" s="113"/>
    </row>
    <row r="816" spans="25:103" s="64" customFormat="1" x14ac:dyDescent="0.15">
      <c r="Y816" s="113"/>
      <c r="Z816" s="113"/>
      <c r="AA816" s="113"/>
      <c r="AB816" s="113"/>
      <c r="AC816" s="113"/>
      <c r="AD816" s="113"/>
      <c r="AE816" s="113"/>
      <c r="AF816" s="113"/>
      <c r="AG816" s="113"/>
      <c r="AH816" s="113"/>
      <c r="AI816" s="113"/>
      <c r="AJ816" s="113"/>
      <c r="AK816" s="113"/>
      <c r="AL816" s="113"/>
      <c r="AM816" s="113"/>
      <c r="AN816" s="113"/>
      <c r="AO816" s="113"/>
      <c r="AP816" s="113"/>
      <c r="AQ816" s="113"/>
      <c r="AR816" s="113"/>
      <c r="AS816" s="113"/>
      <c r="AT816" s="113"/>
      <c r="AU816" s="113"/>
      <c r="AV816" s="113"/>
      <c r="AW816" s="113"/>
      <c r="AX816" s="113"/>
      <c r="AY816" s="113"/>
      <c r="AZ816" s="113"/>
      <c r="BA816" s="113"/>
      <c r="BB816" s="113"/>
      <c r="BC816" s="113"/>
      <c r="BD816" s="113"/>
      <c r="BE816" s="113"/>
      <c r="BF816" s="113"/>
      <c r="BG816" s="113"/>
      <c r="BH816" s="113"/>
      <c r="BI816" s="113"/>
      <c r="BJ816" s="113"/>
      <c r="BK816" s="113"/>
      <c r="BL816" s="113"/>
      <c r="BM816" s="113"/>
      <c r="BN816" s="113"/>
      <c r="BO816" s="113"/>
      <c r="BP816" s="113"/>
      <c r="BQ816" s="113"/>
      <c r="BR816" s="113"/>
      <c r="BS816" s="113"/>
      <c r="BT816" s="113"/>
      <c r="BU816" s="113"/>
      <c r="BV816" s="113"/>
      <c r="BW816" s="113"/>
      <c r="BX816" s="113"/>
      <c r="BY816" s="113"/>
      <c r="BZ816" s="113"/>
      <c r="CA816" s="113"/>
      <c r="CB816" s="113"/>
      <c r="CC816" s="113"/>
      <c r="CD816" s="113"/>
      <c r="CE816" s="113"/>
      <c r="CF816" s="113"/>
      <c r="CG816" s="113"/>
      <c r="CH816" s="113"/>
      <c r="CI816" s="113"/>
      <c r="CJ816" s="113"/>
      <c r="CK816" s="113"/>
      <c r="CL816" s="113"/>
      <c r="CM816" s="113"/>
      <c r="CN816" s="113"/>
      <c r="CO816" s="113"/>
      <c r="CP816" s="113"/>
      <c r="CQ816" s="113"/>
      <c r="CR816" s="113"/>
      <c r="CS816" s="113"/>
      <c r="CT816" s="113"/>
      <c r="CU816" s="113"/>
      <c r="CV816" s="113"/>
      <c r="CW816" s="113"/>
      <c r="CX816" s="113"/>
      <c r="CY816" s="113"/>
    </row>
    <row r="817" spans="25:103" s="64" customFormat="1" x14ac:dyDescent="0.15">
      <c r="Y817" s="113"/>
      <c r="Z817" s="113"/>
      <c r="AA817" s="113"/>
      <c r="AB817" s="113"/>
      <c r="AC817" s="113"/>
      <c r="AD817" s="113"/>
      <c r="AE817" s="113"/>
      <c r="AF817" s="113"/>
      <c r="AG817" s="113"/>
      <c r="AH817" s="113"/>
      <c r="AI817" s="113"/>
      <c r="AJ817" s="113"/>
      <c r="AK817" s="113"/>
      <c r="AL817" s="113"/>
      <c r="AM817" s="113"/>
      <c r="AN817" s="113"/>
      <c r="AO817" s="113"/>
      <c r="AP817" s="113"/>
      <c r="AQ817" s="113"/>
      <c r="AR817" s="113"/>
      <c r="AS817" s="113"/>
      <c r="AT817" s="113"/>
      <c r="AU817" s="113"/>
      <c r="AV817" s="113"/>
      <c r="AW817" s="113"/>
      <c r="AX817" s="113"/>
      <c r="AY817" s="113"/>
      <c r="AZ817" s="113"/>
      <c r="BA817" s="113"/>
      <c r="BB817" s="113"/>
      <c r="BC817" s="113"/>
      <c r="BD817" s="113"/>
      <c r="BE817" s="113"/>
      <c r="BF817" s="113"/>
      <c r="BG817" s="113"/>
      <c r="BH817" s="113"/>
      <c r="BI817" s="113"/>
      <c r="BJ817" s="113"/>
      <c r="BK817" s="113"/>
      <c r="BL817" s="113"/>
      <c r="BM817" s="113"/>
      <c r="BN817" s="113"/>
      <c r="BO817" s="113"/>
      <c r="BP817" s="113"/>
      <c r="BQ817" s="113"/>
      <c r="BR817" s="113"/>
      <c r="BS817" s="113"/>
      <c r="BT817" s="113"/>
      <c r="BU817" s="113"/>
      <c r="BV817" s="113"/>
      <c r="BW817" s="113"/>
      <c r="BX817" s="113"/>
      <c r="BY817" s="113"/>
      <c r="BZ817" s="113"/>
      <c r="CA817" s="113"/>
      <c r="CB817" s="113"/>
      <c r="CC817" s="113"/>
      <c r="CD817" s="113"/>
      <c r="CE817" s="113"/>
      <c r="CF817" s="113"/>
      <c r="CG817" s="113"/>
      <c r="CH817" s="113"/>
      <c r="CI817" s="113"/>
      <c r="CJ817" s="113"/>
      <c r="CK817" s="113"/>
      <c r="CL817" s="113"/>
      <c r="CM817" s="113"/>
      <c r="CN817" s="113"/>
      <c r="CO817" s="113"/>
      <c r="CP817" s="113"/>
      <c r="CQ817" s="113"/>
      <c r="CR817" s="113"/>
      <c r="CS817" s="113"/>
      <c r="CT817" s="113"/>
      <c r="CU817" s="113"/>
      <c r="CV817" s="113"/>
      <c r="CW817" s="113"/>
      <c r="CX817" s="113"/>
      <c r="CY817" s="113"/>
    </row>
    <row r="818" spans="25:103" s="64" customFormat="1" x14ac:dyDescent="0.15">
      <c r="Y818" s="113"/>
      <c r="Z818" s="113"/>
      <c r="AA818" s="113"/>
      <c r="AB818" s="113"/>
      <c r="AC818" s="113"/>
      <c r="AD818" s="113"/>
      <c r="AE818" s="113"/>
      <c r="AF818" s="113"/>
      <c r="AG818" s="113"/>
      <c r="AH818" s="113"/>
      <c r="AI818" s="113"/>
      <c r="AJ818" s="113"/>
      <c r="AK818" s="113"/>
      <c r="AL818" s="113"/>
      <c r="AM818" s="113"/>
      <c r="AN818" s="113"/>
      <c r="AO818" s="113"/>
      <c r="AP818" s="113"/>
      <c r="AQ818" s="113"/>
      <c r="AR818" s="113"/>
      <c r="AS818" s="113"/>
      <c r="AT818" s="113"/>
      <c r="AU818" s="113"/>
      <c r="AV818" s="113"/>
      <c r="AW818" s="113"/>
      <c r="AX818" s="113"/>
      <c r="AY818" s="113"/>
      <c r="AZ818" s="113"/>
      <c r="BA818" s="113"/>
      <c r="BB818" s="113"/>
      <c r="BC818" s="113"/>
      <c r="BD818" s="113"/>
      <c r="BE818" s="113"/>
      <c r="BF818" s="113"/>
      <c r="BG818" s="113"/>
      <c r="BH818" s="113"/>
      <c r="BI818" s="113"/>
      <c r="BJ818" s="113"/>
      <c r="BK818" s="113"/>
      <c r="BL818" s="113"/>
      <c r="BM818" s="113"/>
      <c r="BN818" s="113"/>
      <c r="BO818" s="113"/>
      <c r="BP818" s="113"/>
      <c r="BQ818" s="113"/>
      <c r="BR818" s="113"/>
      <c r="BS818" s="113"/>
      <c r="BT818" s="113"/>
      <c r="BU818" s="113"/>
      <c r="BV818" s="113"/>
      <c r="BW818" s="113"/>
      <c r="BX818" s="113"/>
      <c r="BY818" s="113"/>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row>
    <row r="819" spans="25:103" s="64" customFormat="1" x14ac:dyDescent="0.15">
      <c r="Y819" s="113"/>
      <c r="Z819" s="113"/>
      <c r="AA819" s="113"/>
      <c r="AB819" s="113"/>
      <c r="AC819" s="113"/>
      <c r="AD819" s="113"/>
      <c r="AE819" s="113"/>
      <c r="AF819" s="113"/>
      <c r="AG819" s="113"/>
      <c r="AH819" s="113"/>
      <c r="AI819" s="113"/>
      <c r="AJ819" s="113"/>
      <c r="AK819" s="113"/>
      <c r="AL819" s="113"/>
      <c r="AM819" s="113"/>
      <c r="AN819" s="113"/>
      <c r="AO819" s="113"/>
      <c r="AP819" s="113"/>
      <c r="AQ819" s="113"/>
      <c r="AR819" s="113"/>
      <c r="AS819" s="113"/>
      <c r="AT819" s="113"/>
      <c r="AU819" s="113"/>
      <c r="AV819" s="113"/>
      <c r="AW819" s="113"/>
      <c r="AX819" s="113"/>
      <c r="AY819" s="113"/>
      <c r="AZ819" s="113"/>
      <c r="BA819" s="113"/>
      <c r="BB819" s="113"/>
      <c r="BC819" s="113"/>
      <c r="BD819" s="113"/>
      <c r="BE819" s="113"/>
      <c r="BF819" s="113"/>
      <c r="BG819" s="113"/>
      <c r="BH819" s="113"/>
      <c r="BI819" s="113"/>
      <c r="BJ819" s="113"/>
      <c r="BK819" s="113"/>
      <c r="BL819" s="113"/>
      <c r="BM819" s="113"/>
      <c r="BN819" s="113"/>
      <c r="BO819" s="113"/>
      <c r="BP819" s="113"/>
      <c r="BQ819" s="113"/>
      <c r="BR819" s="113"/>
      <c r="BS819" s="113"/>
      <c r="BT819" s="113"/>
      <c r="BU819" s="113"/>
      <c r="BV819" s="113"/>
      <c r="BW819" s="113"/>
      <c r="BX819" s="113"/>
      <c r="BY819" s="113"/>
      <c r="BZ819" s="113"/>
      <c r="CA819" s="113"/>
      <c r="CB819" s="113"/>
      <c r="CC819" s="113"/>
      <c r="CD819" s="113"/>
      <c r="CE819" s="113"/>
      <c r="CF819" s="113"/>
      <c r="CG819" s="113"/>
      <c r="CH819" s="113"/>
      <c r="CI819" s="113"/>
      <c r="CJ819" s="113"/>
      <c r="CK819" s="113"/>
      <c r="CL819" s="113"/>
      <c r="CM819" s="113"/>
      <c r="CN819" s="113"/>
      <c r="CO819" s="113"/>
      <c r="CP819" s="113"/>
      <c r="CQ819" s="113"/>
      <c r="CR819" s="113"/>
      <c r="CS819" s="113"/>
      <c r="CT819" s="113"/>
      <c r="CU819" s="113"/>
      <c r="CV819" s="113"/>
      <c r="CW819" s="113"/>
      <c r="CX819" s="113"/>
      <c r="CY819" s="113"/>
    </row>
    <row r="820" spans="25:103" s="64" customFormat="1" x14ac:dyDescent="0.15">
      <c r="Y820" s="113"/>
      <c r="Z820" s="113"/>
      <c r="AA820" s="113"/>
      <c r="AB820" s="113"/>
      <c r="AC820" s="113"/>
      <c r="AD820" s="113"/>
      <c r="AE820" s="113"/>
      <c r="AF820" s="113"/>
      <c r="AG820" s="113"/>
      <c r="AH820" s="113"/>
      <c r="AI820" s="113"/>
      <c r="AJ820" s="113"/>
      <c r="AK820" s="113"/>
      <c r="AL820" s="113"/>
      <c r="AM820" s="113"/>
      <c r="AN820" s="113"/>
      <c r="AO820" s="113"/>
      <c r="AP820" s="113"/>
      <c r="AQ820" s="113"/>
      <c r="AR820" s="113"/>
      <c r="AS820" s="113"/>
      <c r="AT820" s="113"/>
      <c r="AU820" s="113"/>
      <c r="AV820" s="113"/>
      <c r="AW820" s="113"/>
      <c r="AX820" s="113"/>
      <c r="AY820" s="113"/>
      <c r="AZ820" s="113"/>
      <c r="BA820" s="113"/>
      <c r="BB820" s="113"/>
      <c r="BC820" s="113"/>
      <c r="BD820" s="113"/>
      <c r="BE820" s="113"/>
      <c r="BF820" s="113"/>
      <c r="BG820" s="113"/>
      <c r="BH820" s="113"/>
      <c r="BI820" s="113"/>
      <c r="BJ820" s="113"/>
      <c r="BK820" s="113"/>
      <c r="BL820" s="113"/>
      <c r="BM820" s="113"/>
      <c r="BN820" s="113"/>
      <c r="BO820" s="113"/>
      <c r="BP820" s="113"/>
      <c r="BQ820" s="113"/>
      <c r="BR820" s="113"/>
      <c r="BS820" s="113"/>
      <c r="BT820" s="113"/>
      <c r="BU820" s="113"/>
      <c r="BV820" s="113"/>
      <c r="BW820" s="113"/>
      <c r="BX820" s="113"/>
      <c r="BY820" s="113"/>
      <c r="BZ820" s="113"/>
      <c r="CA820" s="113"/>
      <c r="CB820" s="113"/>
      <c r="CC820" s="113"/>
      <c r="CD820" s="113"/>
      <c r="CE820" s="113"/>
      <c r="CF820" s="113"/>
      <c r="CG820" s="113"/>
      <c r="CH820" s="113"/>
      <c r="CI820" s="113"/>
      <c r="CJ820" s="113"/>
      <c r="CK820" s="113"/>
      <c r="CL820" s="113"/>
      <c r="CM820" s="113"/>
      <c r="CN820" s="113"/>
      <c r="CO820" s="113"/>
      <c r="CP820" s="113"/>
      <c r="CQ820" s="113"/>
      <c r="CR820" s="113"/>
      <c r="CS820" s="113"/>
      <c r="CT820" s="113"/>
      <c r="CU820" s="113"/>
      <c r="CV820" s="113"/>
      <c r="CW820" s="113"/>
      <c r="CX820" s="113"/>
      <c r="CY820" s="113"/>
    </row>
    <row r="821" spans="25:103" s="64" customFormat="1" x14ac:dyDescent="0.15">
      <c r="Y821" s="113"/>
      <c r="Z821" s="113"/>
      <c r="AA821" s="113"/>
      <c r="AB821" s="113"/>
      <c r="AC821" s="113"/>
      <c r="AD821" s="113"/>
      <c r="AE821" s="113"/>
      <c r="AF821" s="113"/>
      <c r="AG821" s="113"/>
      <c r="AH821" s="113"/>
      <c r="AI821" s="113"/>
      <c r="AJ821" s="113"/>
      <c r="AK821" s="113"/>
      <c r="AL821" s="113"/>
      <c r="AM821" s="113"/>
      <c r="AN821" s="113"/>
      <c r="AO821" s="113"/>
      <c r="AP821" s="113"/>
      <c r="AQ821" s="113"/>
      <c r="AR821" s="113"/>
      <c r="AS821" s="113"/>
      <c r="AT821" s="113"/>
      <c r="AU821" s="113"/>
      <c r="AV821" s="113"/>
      <c r="AW821" s="113"/>
      <c r="AX821" s="113"/>
      <c r="AY821" s="113"/>
      <c r="AZ821" s="113"/>
      <c r="BA821" s="113"/>
      <c r="BB821" s="113"/>
      <c r="BC821" s="113"/>
      <c r="BD821" s="113"/>
      <c r="BE821" s="113"/>
      <c r="BF821" s="113"/>
      <c r="BG821" s="113"/>
      <c r="BH821" s="113"/>
      <c r="BI821" s="113"/>
      <c r="BJ821" s="113"/>
      <c r="BK821" s="113"/>
      <c r="BL821" s="113"/>
      <c r="BM821" s="113"/>
      <c r="BN821" s="113"/>
      <c r="BO821" s="113"/>
      <c r="BP821" s="113"/>
      <c r="BQ821" s="113"/>
      <c r="BR821" s="113"/>
      <c r="BS821" s="113"/>
      <c r="BT821" s="113"/>
      <c r="BU821" s="113"/>
      <c r="BV821" s="113"/>
      <c r="BW821" s="113"/>
      <c r="BX821" s="113"/>
      <c r="BY821" s="113"/>
      <c r="BZ821" s="113"/>
      <c r="CA821" s="113"/>
      <c r="CB821" s="113"/>
      <c r="CC821" s="113"/>
      <c r="CD821" s="113"/>
      <c r="CE821" s="113"/>
      <c r="CF821" s="113"/>
      <c r="CG821" s="113"/>
      <c r="CH821" s="113"/>
      <c r="CI821" s="113"/>
      <c r="CJ821" s="113"/>
      <c r="CK821" s="113"/>
      <c r="CL821" s="113"/>
      <c r="CM821" s="113"/>
      <c r="CN821" s="113"/>
      <c r="CO821" s="113"/>
      <c r="CP821" s="113"/>
      <c r="CQ821" s="113"/>
      <c r="CR821" s="113"/>
      <c r="CS821" s="113"/>
      <c r="CT821" s="113"/>
      <c r="CU821" s="113"/>
      <c r="CV821" s="113"/>
      <c r="CW821" s="113"/>
      <c r="CX821" s="113"/>
      <c r="CY821" s="113"/>
    </row>
    <row r="822" spans="25:103" s="64" customFormat="1" x14ac:dyDescent="0.15">
      <c r="Y822" s="113"/>
      <c r="Z822" s="113"/>
      <c r="AA822" s="113"/>
      <c r="AB822" s="113"/>
      <c r="AC822" s="113"/>
      <c r="AD822" s="113"/>
      <c r="AE822" s="113"/>
      <c r="AF822" s="113"/>
      <c r="AG822" s="113"/>
      <c r="AH822" s="113"/>
      <c r="AI822" s="113"/>
      <c r="AJ822" s="113"/>
      <c r="AK822" s="113"/>
      <c r="AL822" s="113"/>
      <c r="AM822" s="113"/>
      <c r="AN822" s="113"/>
      <c r="AO822" s="113"/>
      <c r="AP822" s="113"/>
      <c r="AQ822" s="113"/>
      <c r="AR822" s="113"/>
      <c r="AS822" s="113"/>
      <c r="AT822" s="113"/>
      <c r="AU822" s="113"/>
      <c r="AV822" s="113"/>
      <c r="AW822" s="113"/>
      <c r="AX822" s="113"/>
      <c r="AY822" s="113"/>
      <c r="AZ822" s="113"/>
      <c r="BA822" s="113"/>
      <c r="BB822" s="113"/>
      <c r="BC822" s="113"/>
      <c r="BD822" s="113"/>
      <c r="BE822" s="113"/>
      <c r="BF822" s="113"/>
      <c r="BG822" s="113"/>
      <c r="BH822" s="113"/>
      <c r="BI822" s="113"/>
      <c r="BJ822" s="113"/>
      <c r="BK822" s="113"/>
      <c r="BL822" s="113"/>
      <c r="BM822" s="113"/>
      <c r="BN822" s="113"/>
      <c r="BO822" s="113"/>
      <c r="BP822" s="113"/>
      <c r="BQ822" s="113"/>
      <c r="BR822" s="113"/>
      <c r="BS822" s="113"/>
      <c r="BT822" s="113"/>
      <c r="BU822" s="113"/>
      <c r="BV822" s="113"/>
      <c r="BW822" s="113"/>
      <c r="BX822" s="113"/>
      <c r="BY822" s="113"/>
      <c r="BZ822" s="113"/>
      <c r="CA822" s="113"/>
      <c r="CB822" s="113"/>
      <c r="CC822" s="113"/>
      <c r="CD822" s="113"/>
      <c r="CE822" s="113"/>
      <c r="CF822" s="113"/>
      <c r="CG822" s="113"/>
      <c r="CH822" s="113"/>
      <c r="CI822" s="113"/>
      <c r="CJ822" s="113"/>
      <c r="CK822" s="113"/>
      <c r="CL822" s="113"/>
      <c r="CM822" s="113"/>
      <c r="CN822" s="113"/>
      <c r="CO822" s="113"/>
      <c r="CP822" s="113"/>
      <c r="CQ822" s="113"/>
      <c r="CR822" s="113"/>
      <c r="CS822" s="113"/>
      <c r="CT822" s="113"/>
      <c r="CU822" s="113"/>
      <c r="CV822" s="113"/>
      <c r="CW822" s="113"/>
      <c r="CX822" s="113"/>
      <c r="CY822" s="113"/>
    </row>
    <row r="823" spans="25:103" s="64" customFormat="1" x14ac:dyDescent="0.15">
      <c r="Y823" s="113"/>
      <c r="Z823" s="113"/>
      <c r="AA823" s="113"/>
      <c r="AB823" s="113"/>
      <c r="AC823" s="113"/>
      <c r="AD823" s="113"/>
      <c r="AE823" s="113"/>
      <c r="AF823" s="113"/>
      <c r="AG823" s="113"/>
      <c r="AH823" s="113"/>
      <c r="AI823" s="113"/>
      <c r="AJ823" s="113"/>
      <c r="AK823" s="113"/>
      <c r="AL823" s="113"/>
      <c r="AM823" s="113"/>
      <c r="AN823" s="113"/>
      <c r="AO823" s="113"/>
      <c r="AP823" s="113"/>
      <c r="AQ823" s="113"/>
      <c r="AR823" s="113"/>
      <c r="AS823" s="113"/>
      <c r="AT823" s="113"/>
      <c r="AU823" s="113"/>
      <c r="AV823" s="113"/>
      <c r="AW823" s="113"/>
      <c r="AX823" s="113"/>
      <c r="AY823" s="113"/>
      <c r="AZ823" s="113"/>
      <c r="BA823" s="113"/>
      <c r="BB823" s="113"/>
      <c r="BC823" s="113"/>
      <c r="BD823" s="113"/>
      <c r="BE823" s="113"/>
      <c r="BF823" s="113"/>
      <c r="BG823" s="113"/>
      <c r="BH823" s="113"/>
      <c r="BI823" s="113"/>
      <c r="BJ823" s="113"/>
      <c r="BK823" s="113"/>
      <c r="BL823" s="113"/>
      <c r="BM823" s="113"/>
      <c r="BN823" s="113"/>
      <c r="BO823" s="113"/>
      <c r="BP823" s="113"/>
      <c r="BQ823" s="113"/>
      <c r="BR823" s="113"/>
      <c r="BS823" s="113"/>
      <c r="BT823" s="113"/>
      <c r="BU823" s="113"/>
      <c r="BV823" s="113"/>
      <c r="BW823" s="113"/>
      <c r="BX823" s="113"/>
      <c r="BY823" s="113"/>
      <c r="BZ823" s="113"/>
      <c r="CA823" s="113"/>
      <c r="CB823" s="113"/>
      <c r="CC823" s="113"/>
      <c r="CD823" s="113"/>
      <c r="CE823" s="113"/>
      <c r="CF823" s="113"/>
      <c r="CG823" s="113"/>
      <c r="CH823" s="113"/>
      <c r="CI823" s="113"/>
      <c r="CJ823" s="113"/>
      <c r="CK823" s="113"/>
      <c r="CL823" s="113"/>
      <c r="CM823" s="113"/>
      <c r="CN823" s="113"/>
      <c r="CO823" s="113"/>
      <c r="CP823" s="113"/>
      <c r="CQ823" s="113"/>
      <c r="CR823" s="113"/>
      <c r="CS823" s="113"/>
      <c r="CT823" s="113"/>
      <c r="CU823" s="113"/>
      <c r="CV823" s="113"/>
      <c r="CW823" s="113"/>
      <c r="CX823" s="113"/>
      <c r="CY823" s="113"/>
    </row>
    <row r="824" spans="25:103" s="64" customFormat="1" x14ac:dyDescent="0.15">
      <c r="Y824" s="113"/>
      <c r="Z824" s="113"/>
      <c r="AA824" s="113"/>
      <c r="AB824" s="113"/>
      <c r="AC824" s="113"/>
      <c r="AD824" s="113"/>
      <c r="AE824" s="113"/>
      <c r="AF824" s="113"/>
      <c r="AG824" s="113"/>
      <c r="AH824" s="113"/>
      <c r="AI824" s="113"/>
      <c r="AJ824" s="113"/>
      <c r="AK824" s="113"/>
      <c r="AL824" s="113"/>
      <c r="AM824" s="113"/>
      <c r="AN824" s="113"/>
      <c r="AO824" s="113"/>
      <c r="AP824" s="113"/>
      <c r="AQ824" s="113"/>
      <c r="AR824" s="113"/>
      <c r="AS824" s="113"/>
      <c r="AT824" s="113"/>
      <c r="AU824" s="113"/>
      <c r="AV824" s="113"/>
      <c r="AW824" s="113"/>
      <c r="AX824" s="113"/>
      <c r="AY824" s="113"/>
      <c r="AZ824" s="113"/>
      <c r="BA824" s="113"/>
      <c r="BB824" s="113"/>
      <c r="BC824" s="113"/>
      <c r="BD824" s="113"/>
      <c r="BE824" s="113"/>
      <c r="BF824" s="113"/>
      <c r="BG824" s="113"/>
      <c r="BH824" s="113"/>
      <c r="BI824" s="113"/>
      <c r="BJ824" s="113"/>
      <c r="BK824" s="113"/>
      <c r="BL824" s="113"/>
      <c r="BM824" s="113"/>
      <c r="BN824" s="113"/>
      <c r="BO824" s="113"/>
      <c r="BP824" s="113"/>
      <c r="BQ824" s="113"/>
      <c r="BR824" s="113"/>
      <c r="BS824" s="113"/>
      <c r="BT824" s="113"/>
      <c r="BU824" s="113"/>
      <c r="BV824" s="113"/>
      <c r="BW824" s="113"/>
      <c r="BX824" s="113"/>
      <c r="BY824" s="113"/>
      <c r="BZ824" s="113"/>
      <c r="CA824" s="113"/>
      <c r="CB824" s="113"/>
      <c r="CC824" s="113"/>
      <c r="CD824" s="113"/>
      <c r="CE824" s="113"/>
      <c r="CF824" s="113"/>
      <c r="CG824" s="113"/>
      <c r="CH824" s="113"/>
      <c r="CI824" s="113"/>
      <c r="CJ824" s="113"/>
      <c r="CK824" s="113"/>
      <c r="CL824" s="113"/>
      <c r="CM824" s="113"/>
      <c r="CN824" s="113"/>
      <c r="CO824" s="113"/>
      <c r="CP824" s="113"/>
      <c r="CQ824" s="113"/>
      <c r="CR824" s="113"/>
      <c r="CS824" s="113"/>
      <c r="CT824" s="113"/>
      <c r="CU824" s="113"/>
      <c r="CV824" s="113"/>
      <c r="CW824" s="113"/>
      <c r="CX824" s="113"/>
      <c r="CY824" s="113"/>
    </row>
    <row r="825" spans="25:103" s="64" customFormat="1" x14ac:dyDescent="0.15">
      <c r="Y825" s="113"/>
      <c r="Z825" s="113"/>
      <c r="AA825" s="113"/>
      <c r="AB825" s="113"/>
      <c r="AC825" s="113"/>
      <c r="AD825" s="113"/>
      <c r="AE825" s="113"/>
      <c r="AF825" s="113"/>
      <c r="AG825" s="113"/>
      <c r="AH825" s="113"/>
      <c r="AI825" s="113"/>
      <c r="AJ825" s="113"/>
      <c r="AK825" s="113"/>
      <c r="AL825" s="113"/>
      <c r="AM825" s="113"/>
      <c r="AN825" s="113"/>
      <c r="AO825" s="113"/>
      <c r="AP825" s="113"/>
      <c r="AQ825" s="113"/>
      <c r="AR825" s="113"/>
      <c r="AS825" s="113"/>
      <c r="AT825" s="113"/>
      <c r="AU825" s="113"/>
      <c r="AV825" s="113"/>
      <c r="AW825" s="113"/>
      <c r="AX825" s="113"/>
      <c r="AY825" s="113"/>
      <c r="AZ825" s="113"/>
      <c r="BA825" s="113"/>
      <c r="BB825" s="113"/>
      <c r="BC825" s="113"/>
      <c r="BD825" s="113"/>
      <c r="BE825" s="113"/>
      <c r="BF825" s="113"/>
      <c r="BG825" s="113"/>
      <c r="BH825" s="113"/>
      <c r="BI825" s="113"/>
      <c r="BJ825" s="113"/>
      <c r="BK825" s="113"/>
      <c r="BL825" s="113"/>
      <c r="BM825" s="113"/>
      <c r="BN825" s="113"/>
      <c r="BO825" s="113"/>
      <c r="BP825" s="113"/>
      <c r="BQ825" s="113"/>
      <c r="BR825" s="113"/>
      <c r="BS825" s="113"/>
      <c r="BT825" s="113"/>
      <c r="BU825" s="113"/>
      <c r="BV825" s="113"/>
      <c r="BW825" s="113"/>
      <c r="BX825" s="113"/>
      <c r="BY825" s="113"/>
      <c r="BZ825" s="113"/>
      <c r="CA825" s="113"/>
      <c r="CB825" s="113"/>
      <c r="CC825" s="113"/>
      <c r="CD825" s="113"/>
      <c r="CE825" s="113"/>
      <c r="CF825" s="113"/>
      <c r="CG825" s="113"/>
      <c r="CH825" s="113"/>
      <c r="CI825" s="113"/>
      <c r="CJ825" s="113"/>
      <c r="CK825" s="113"/>
      <c r="CL825" s="113"/>
      <c r="CM825" s="113"/>
      <c r="CN825" s="113"/>
      <c r="CO825" s="113"/>
      <c r="CP825" s="113"/>
      <c r="CQ825" s="113"/>
      <c r="CR825" s="113"/>
      <c r="CS825" s="113"/>
      <c r="CT825" s="113"/>
      <c r="CU825" s="113"/>
      <c r="CV825" s="113"/>
      <c r="CW825" s="113"/>
      <c r="CX825" s="113"/>
      <c r="CY825" s="113"/>
    </row>
    <row r="826" spans="25:103" s="64" customFormat="1" x14ac:dyDescent="0.15">
      <c r="Y826" s="113"/>
      <c r="Z826" s="113"/>
      <c r="AA826" s="113"/>
      <c r="AB826" s="113"/>
      <c r="AC826" s="113"/>
      <c r="AD826" s="113"/>
      <c r="AE826" s="113"/>
      <c r="AF826" s="113"/>
      <c r="AG826" s="113"/>
      <c r="AH826" s="113"/>
      <c r="AI826" s="113"/>
      <c r="AJ826" s="113"/>
      <c r="AK826" s="113"/>
      <c r="AL826" s="113"/>
      <c r="AM826" s="113"/>
      <c r="AN826" s="113"/>
      <c r="AO826" s="113"/>
      <c r="AP826" s="113"/>
      <c r="AQ826" s="113"/>
      <c r="AR826" s="113"/>
      <c r="AS826" s="113"/>
      <c r="AT826" s="113"/>
      <c r="AU826" s="113"/>
      <c r="AV826" s="113"/>
      <c r="AW826" s="113"/>
      <c r="AX826" s="113"/>
      <c r="AY826" s="113"/>
      <c r="AZ826" s="113"/>
      <c r="BA826" s="113"/>
      <c r="BB826" s="113"/>
      <c r="BC826" s="113"/>
      <c r="BD826" s="113"/>
      <c r="BE826" s="113"/>
      <c r="BF826" s="113"/>
      <c r="BG826" s="113"/>
      <c r="BH826" s="113"/>
      <c r="BI826" s="113"/>
      <c r="BJ826" s="113"/>
      <c r="BK826" s="113"/>
      <c r="BL826" s="113"/>
      <c r="BM826" s="113"/>
      <c r="BN826" s="113"/>
      <c r="BO826" s="113"/>
      <c r="BP826" s="113"/>
      <c r="BQ826" s="113"/>
      <c r="BR826" s="113"/>
      <c r="BS826" s="113"/>
      <c r="BT826" s="113"/>
      <c r="BU826" s="113"/>
      <c r="BV826" s="113"/>
      <c r="BW826" s="113"/>
      <c r="BX826" s="113"/>
      <c r="BY826" s="113"/>
      <c r="BZ826" s="113"/>
      <c r="CA826" s="113"/>
      <c r="CB826" s="113"/>
      <c r="CC826" s="113"/>
      <c r="CD826" s="113"/>
      <c r="CE826" s="113"/>
      <c r="CF826" s="113"/>
      <c r="CG826" s="113"/>
      <c r="CH826" s="113"/>
      <c r="CI826" s="113"/>
      <c r="CJ826" s="113"/>
      <c r="CK826" s="113"/>
      <c r="CL826" s="113"/>
      <c r="CM826" s="113"/>
      <c r="CN826" s="113"/>
      <c r="CO826" s="113"/>
      <c r="CP826" s="113"/>
      <c r="CQ826" s="113"/>
      <c r="CR826" s="113"/>
      <c r="CS826" s="113"/>
      <c r="CT826" s="113"/>
      <c r="CU826" s="113"/>
      <c r="CV826" s="113"/>
      <c r="CW826" s="113"/>
      <c r="CX826" s="113"/>
      <c r="CY826" s="113"/>
    </row>
    <row r="827" spans="25:103" s="64" customFormat="1" x14ac:dyDescent="0.15">
      <c r="Y827" s="113"/>
      <c r="Z827" s="113"/>
      <c r="AA827" s="113"/>
      <c r="AB827" s="113"/>
      <c r="AC827" s="113"/>
      <c r="AD827" s="113"/>
      <c r="AE827" s="113"/>
      <c r="AF827" s="113"/>
      <c r="AG827" s="113"/>
      <c r="AH827" s="113"/>
      <c r="AI827" s="113"/>
      <c r="AJ827" s="113"/>
      <c r="AK827" s="113"/>
      <c r="AL827" s="113"/>
      <c r="AM827" s="113"/>
      <c r="AN827" s="113"/>
      <c r="AO827" s="113"/>
      <c r="AP827" s="113"/>
      <c r="AQ827" s="113"/>
      <c r="AR827" s="113"/>
      <c r="AS827" s="113"/>
      <c r="AT827" s="113"/>
      <c r="AU827" s="113"/>
      <c r="AV827" s="113"/>
      <c r="AW827" s="113"/>
      <c r="AX827" s="113"/>
      <c r="AY827" s="113"/>
      <c r="AZ827" s="113"/>
      <c r="BA827" s="113"/>
      <c r="BB827" s="113"/>
      <c r="BC827" s="113"/>
      <c r="BD827" s="113"/>
      <c r="BE827" s="113"/>
      <c r="BF827" s="113"/>
      <c r="BG827" s="113"/>
      <c r="BH827" s="113"/>
      <c r="BI827" s="113"/>
      <c r="BJ827" s="113"/>
      <c r="BK827" s="113"/>
      <c r="BL827" s="113"/>
      <c r="BM827" s="113"/>
      <c r="BN827" s="113"/>
      <c r="BO827" s="113"/>
      <c r="BP827" s="113"/>
      <c r="BQ827" s="113"/>
      <c r="BR827" s="113"/>
      <c r="BS827" s="113"/>
      <c r="BT827" s="113"/>
      <c r="BU827" s="113"/>
      <c r="BV827" s="113"/>
      <c r="BW827" s="113"/>
      <c r="BX827" s="113"/>
      <c r="BY827" s="113"/>
      <c r="BZ827" s="113"/>
      <c r="CA827" s="113"/>
      <c r="CB827" s="113"/>
      <c r="CC827" s="113"/>
      <c r="CD827" s="113"/>
      <c r="CE827" s="113"/>
      <c r="CF827" s="113"/>
      <c r="CG827" s="113"/>
      <c r="CH827" s="113"/>
      <c r="CI827" s="113"/>
      <c r="CJ827" s="113"/>
      <c r="CK827" s="113"/>
      <c r="CL827" s="113"/>
      <c r="CM827" s="113"/>
      <c r="CN827" s="113"/>
      <c r="CO827" s="113"/>
      <c r="CP827" s="113"/>
      <c r="CQ827" s="113"/>
      <c r="CR827" s="113"/>
      <c r="CS827" s="113"/>
      <c r="CT827" s="113"/>
      <c r="CU827" s="113"/>
      <c r="CV827" s="113"/>
      <c r="CW827" s="113"/>
      <c r="CX827" s="113"/>
      <c r="CY827" s="113"/>
    </row>
    <row r="828" spans="25:103" s="64" customFormat="1" x14ac:dyDescent="0.15">
      <c r="Y828" s="113"/>
      <c r="Z828" s="113"/>
      <c r="AA828" s="113"/>
      <c r="AB828" s="113"/>
      <c r="AC828" s="113"/>
      <c r="AD828" s="113"/>
      <c r="AE828" s="113"/>
      <c r="AF828" s="113"/>
      <c r="AG828" s="113"/>
      <c r="AH828" s="113"/>
      <c r="AI828" s="113"/>
      <c r="AJ828" s="113"/>
      <c r="AK828" s="113"/>
      <c r="AL828" s="113"/>
      <c r="AM828" s="113"/>
      <c r="AN828" s="113"/>
      <c r="AO828" s="113"/>
      <c r="AP828" s="113"/>
      <c r="AQ828" s="113"/>
      <c r="AR828" s="113"/>
      <c r="AS828" s="113"/>
      <c r="AT828" s="113"/>
      <c r="AU828" s="113"/>
      <c r="AV828" s="113"/>
      <c r="AW828" s="113"/>
      <c r="AX828" s="113"/>
      <c r="AY828" s="113"/>
      <c r="AZ828" s="113"/>
      <c r="BA828" s="113"/>
      <c r="BB828" s="113"/>
      <c r="BC828" s="113"/>
      <c r="BD828" s="113"/>
      <c r="BE828" s="113"/>
      <c r="BF828" s="113"/>
      <c r="BG828" s="113"/>
      <c r="BH828" s="113"/>
      <c r="BI828" s="113"/>
      <c r="BJ828" s="113"/>
      <c r="BK828" s="113"/>
      <c r="BL828" s="113"/>
      <c r="BM828" s="113"/>
      <c r="BN828" s="113"/>
      <c r="BO828" s="113"/>
      <c r="BP828" s="113"/>
      <c r="BQ828" s="113"/>
      <c r="BR828" s="113"/>
      <c r="BS828" s="113"/>
      <c r="BT828" s="113"/>
      <c r="BU828" s="113"/>
      <c r="BV828" s="113"/>
      <c r="BW828" s="113"/>
      <c r="BX828" s="113"/>
      <c r="BY828" s="113"/>
      <c r="BZ828" s="113"/>
      <c r="CA828" s="113"/>
      <c r="CB828" s="113"/>
      <c r="CC828" s="113"/>
      <c r="CD828" s="113"/>
      <c r="CE828" s="113"/>
      <c r="CF828" s="113"/>
      <c r="CG828" s="113"/>
      <c r="CH828" s="113"/>
      <c r="CI828" s="113"/>
      <c r="CJ828" s="113"/>
      <c r="CK828" s="113"/>
      <c r="CL828" s="113"/>
      <c r="CM828" s="113"/>
      <c r="CN828" s="113"/>
      <c r="CO828" s="113"/>
      <c r="CP828" s="113"/>
      <c r="CQ828" s="113"/>
      <c r="CR828" s="113"/>
      <c r="CS828" s="113"/>
      <c r="CT828" s="113"/>
      <c r="CU828" s="113"/>
      <c r="CV828" s="113"/>
      <c r="CW828" s="113"/>
      <c r="CX828" s="113"/>
      <c r="CY828" s="113"/>
    </row>
    <row r="829" spans="25:103" s="64" customFormat="1" x14ac:dyDescent="0.15">
      <c r="Y829" s="113"/>
      <c r="Z829" s="113"/>
      <c r="AA829" s="113"/>
      <c r="AB829" s="113"/>
      <c r="AC829" s="113"/>
      <c r="AD829" s="113"/>
      <c r="AE829" s="113"/>
      <c r="AF829" s="113"/>
      <c r="AG829" s="113"/>
      <c r="AH829" s="113"/>
      <c r="AI829" s="113"/>
      <c r="AJ829" s="113"/>
      <c r="AK829" s="113"/>
      <c r="AL829" s="113"/>
      <c r="AM829" s="113"/>
      <c r="AN829" s="113"/>
      <c r="AO829" s="113"/>
      <c r="AP829" s="113"/>
      <c r="AQ829" s="113"/>
      <c r="AR829" s="113"/>
      <c r="AS829" s="113"/>
      <c r="AT829" s="113"/>
      <c r="AU829" s="113"/>
      <c r="AV829" s="113"/>
      <c r="AW829" s="113"/>
      <c r="AX829" s="113"/>
      <c r="AY829" s="113"/>
      <c r="AZ829" s="113"/>
      <c r="BA829" s="113"/>
      <c r="BB829" s="113"/>
      <c r="BC829" s="113"/>
      <c r="BD829" s="113"/>
      <c r="BE829" s="113"/>
      <c r="BF829" s="113"/>
      <c r="BG829" s="113"/>
      <c r="BH829" s="113"/>
      <c r="BI829" s="113"/>
      <c r="BJ829" s="113"/>
      <c r="BK829" s="113"/>
      <c r="BL829" s="113"/>
      <c r="BM829" s="113"/>
      <c r="BN829" s="113"/>
      <c r="BO829" s="113"/>
      <c r="BP829" s="113"/>
      <c r="BQ829" s="113"/>
      <c r="BR829" s="113"/>
      <c r="BS829" s="113"/>
      <c r="BT829" s="113"/>
      <c r="BU829" s="113"/>
      <c r="BV829" s="113"/>
      <c r="BW829" s="113"/>
      <c r="BX829" s="113"/>
      <c r="BY829" s="113"/>
      <c r="BZ829" s="113"/>
      <c r="CA829" s="113"/>
      <c r="CB829" s="113"/>
      <c r="CC829" s="113"/>
      <c r="CD829" s="113"/>
      <c r="CE829" s="113"/>
      <c r="CF829" s="113"/>
      <c r="CG829" s="113"/>
      <c r="CH829" s="113"/>
      <c r="CI829" s="113"/>
      <c r="CJ829" s="113"/>
      <c r="CK829" s="113"/>
      <c r="CL829" s="113"/>
      <c r="CM829" s="113"/>
      <c r="CN829" s="113"/>
      <c r="CO829" s="113"/>
      <c r="CP829" s="113"/>
      <c r="CQ829" s="113"/>
      <c r="CR829" s="113"/>
      <c r="CS829" s="113"/>
      <c r="CT829" s="113"/>
      <c r="CU829" s="113"/>
      <c r="CV829" s="113"/>
      <c r="CW829" s="113"/>
      <c r="CX829" s="113"/>
      <c r="CY829" s="113"/>
    </row>
    <row r="830" spans="25:103" s="64" customFormat="1" x14ac:dyDescent="0.15">
      <c r="Y830" s="113"/>
      <c r="Z830" s="113"/>
      <c r="AA830" s="113"/>
      <c r="AB830" s="113"/>
      <c r="AC830" s="113"/>
      <c r="AD830" s="113"/>
      <c r="AE830" s="113"/>
      <c r="AF830" s="113"/>
      <c r="AG830" s="113"/>
      <c r="AH830" s="113"/>
      <c r="AI830" s="113"/>
      <c r="AJ830" s="113"/>
      <c r="AK830" s="113"/>
      <c r="AL830" s="113"/>
      <c r="AM830" s="113"/>
      <c r="AN830" s="113"/>
      <c r="AO830" s="113"/>
      <c r="AP830" s="113"/>
      <c r="AQ830" s="113"/>
      <c r="AR830" s="113"/>
      <c r="AS830" s="113"/>
      <c r="AT830" s="113"/>
      <c r="AU830" s="113"/>
      <c r="AV830" s="113"/>
      <c r="AW830" s="113"/>
      <c r="AX830" s="113"/>
      <c r="AY830" s="113"/>
      <c r="AZ830" s="113"/>
      <c r="BA830" s="113"/>
      <c r="BB830" s="113"/>
      <c r="BC830" s="113"/>
      <c r="BD830" s="113"/>
      <c r="BE830" s="113"/>
      <c r="BF830" s="113"/>
      <c r="BG830" s="113"/>
      <c r="BH830" s="113"/>
      <c r="BI830" s="113"/>
      <c r="BJ830" s="113"/>
      <c r="BK830" s="113"/>
      <c r="BL830" s="113"/>
      <c r="BM830" s="113"/>
      <c r="BN830" s="113"/>
      <c r="BO830" s="113"/>
      <c r="BP830" s="113"/>
      <c r="BQ830" s="113"/>
      <c r="BR830" s="113"/>
      <c r="BS830" s="113"/>
      <c r="BT830" s="113"/>
      <c r="BU830" s="113"/>
      <c r="BV830" s="113"/>
      <c r="BW830" s="113"/>
      <c r="BX830" s="113"/>
      <c r="BY830" s="113"/>
      <c r="BZ830" s="113"/>
      <c r="CA830" s="113"/>
      <c r="CB830" s="113"/>
      <c r="CC830" s="113"/>
      <c r="CD830" s="113"/>
      <c r="CE830" s="113"/>
      <c r="CF830" s="113"/>
      <c r="CG830" s="113"/>
      <c r="CH830" s="113"/>
      <c r="CI830" s="113"/>
      <c r="CJ830" s="113"/>
      <c r="CK830" s="113"/>
      <c r="CL830" s="113"/>
      <c r="CM830" s="113"/>
      <c r="CN830" s="113"/>
      <c r="CO830" s="113"/>
      <c r="CP830" s="113"/>
      <c r="CQ830" s="113"/>
      <c r="CR830" s="113"/>
      <c r="CS830" s="113"/>
      <c r="CT830" s="113"/>
      <c r="CU830" s="113"/>
      <c r="CV830" s="113"/>
      <c r="CW830" s="113"/>
      <c r="CX830" s="113"/>
      <c r="CY830" s="113"/>
    </row>
    <row r="831" spans="25:103" s="64" customFormat="1" x14ac:dyDescent="0.15">
      <c r="Y831" s="113"/>
      <c r="Z831" s="113"/>
      <c r="AA831" s="113"/>
      <c r="AB831" s="113"/>
      <c r="AC831" s="113"/>
      <c r="AD831" s="113"/>
      <c r="AE831" s="113"/>
      <c r="AF831" s="113"/>
      <c r="AG831" s="113"/>
      <c r="AH831" s="113"/>
      <c r="AI831" s="113"/>
      <c r="AJ831" s="113"/>
      <c r="AK831" s="113"/>
      <c r="AL831" s="113"/>
      <c r="AM831" s="113"/>
      <c r="AN831" s="113"/>
      <c r="AO831" s="113"/>
      <c r="AP831" s="113"/>
      <c r="AQ831" s="113"/>
      <c r="AR831" s="113"/>
      <c r="AS831" s="113"/>
      <c r="AT831" s="113"/>
      <c r="AU831" s="113"/>
      <c r="AV831" s="113"/>
      <c r="AW831" s="113"/>
      <c r="AX831" s="113"/>
      <c r="AY831" s="113"/>
      <c r="AZ831" s="113"/>
      <c r="BA831" s="113"/>
      <c r="BB831" s="113"/>
      <c r="BC831" s="113"/>
      <c r="BD831" s="113"/>
      <c r="BE831" s="113"/>
      <c r="BF831" s="113"/>
      <c r="BG831" s="113"/>
      <c r="BH831" s="113"/>
      <c r="BI831" s="113"/>
      <c r="BJ831" s="113"/>
      <c r="BK831" s="113"/>
      <c r="BL831" s="113"/>
      <c r="BM831" s="113"/>
      <c r="BN831" s="113"/>
      <c r="BO831" s="113"/>
      <c r="BP831" s="113"/>
      <c r="BQ831" s="113"/>
      <c r="BR831" s="113"/>
      <c r="BS831" s="113"/>
      <c r="BT831" s="113"/>
      <c r="BU831" s="113"/>
      <c r="BV831" s="113"/>
      <c r="BW831" s="113"/>
      <c r="BX831" s="113"/>
      <c r="BY831" s="113"/>
      <c r="BZ831" s="113"/>
      <c r="CA831" s="113"/>
      <c r="CB831" s="113"/>
      <c r="CC831" s="113"/>
      <c r="CD831" s="113"/>
      <c r="CE831" s="113"/>
      <c r="CF831" s="113"/>
      <c r="CG831" s="113"/>
      <c r="CH831" s="113"/>
      <c r="CI831" s="113"/>
      <c r="CJ831" s="113"/>
      <c r="CK831" s="113"/>
      <c r="CL831" s="113"/>
      <c r="CM831" s="113"/>
      <c r="CN831" s="113"/>
      <c r="CO831" s="113"/>
      <c r="CP831" s="113"/>
      <c r="CQ831" s="113"/>
      <c r="CR831" s="113"/>
      <c r="CS831" s="113"/>
      <c r="CT831" s="113"/>
      <c r="CU831" s="113"/>
      <c r="CV831" s="113"/>
      <c r="CW831" s="113"/>
      <c r="CX831" s="113"/>
      <c r="CY831" s="113"/>
    </row>
    <row r="832" spans="25:103" s="64" customFormat="1" x14ac:dyDescent="0.15">
      <c r="Y832" s="113"/>
      <c r="Z832" s="113"/>
      <c r="AA832" s="113"/>
      <c r="AB832" s="113"/>
      <c r="AC832" s="113"/>
      <c r="AD832" s="113"/>
      <c r="AE832" s="113"/>
      <c r="AF832" s="113"/>
      <c r="AG832" s="113"/>
      <c r="AH832" s="113"/>
      <c r="AI832" s="113"/>
      <c r="AJ832" s="113"/>
      <c r="AK832" s="113"/>
      <c r="AL832" s="113"/>
      <c r="AM832" s="113"/>
      <c r="AN832" s="113"/>
      <c r="AO832" s="113"/>
      <c r="AP832" s="113"/>
      <c r="AQ832" s="113"/>
      <c r="AR832" s="113"/>
      <c r="AS832" s="113"/>
      <c r="AT832" s="113"/>
      <c r="AU832" s="113"/>
      <c r="AV832" s="113"/>
      <c r="AW832" s="113"/>
      <c r="AX832" s="113"/>
      <c r="AY832" s="113"/>
      <c r="AZ832" s="113"/>
      <c r="BA832" s="113"/>
      <c r="BB832" s="113"/>
      <c r="BC832" s="113"/>
      <c r="BD832" s="113"/>
      <c r="BE832" s="113"/>
      <c r="BF832" s="113"/>
      <c r="BG832" s="113"/>
      <c r="BH832" s="113"/>
      <c r="BI832" s="113"/>
      <c r="BJ832" s="113"/>
      <c r="BK832" s="113"/>
      <c r="BL832" s="113"/>
      <c r="BM832" s="113"/>
      <c r="BN832" s="113"/>
      <c r="BO832" s="113"/>
      <c r="BP832" s="113"/>
      <c r="BQ832" s="113"/>
      <c r="BR832" s="113"/>
      <c r="BS832" s="113"/>
      <c r="BT832" s="113"/>
      <c r="BU832" s="113"/>
      <c r="BV832" s="113"/>
      <c r="BW832" s="113"/>
      <c r="BX832" s="113"/>
      <c r="BY832" s="113"/>
      <c r="BZ832" s="113"/>
      <c r="CA832" s="113"/>
      <c r="CB832" s="113"/>
      <c r="CC832" s="113"/>
      <c r="CD832" s="113"/>
      <c r="CE832" s="113"/>
      <c r="CF832" s="113"/>
      <c r="CG832" s="113"/>
      <c r="CH832" s="113"/>
      <c r="CI832" s="113"/>
      <c r="CJ832" s="113"/>
      <c r="CK832" s="113"/>
      <c r="CL832" s="113"/>
      <c r="CM832" s="113"/>
      <c r="CN832" s="113"/>
      <c r="CO832" s="113"/>
      <c r="CP832" s="113"/>
      <c r="CQ832" s="113"/>
      <c r="CR832" s="113"/>
      <c r="CS832" s="113"/>
      <c r="CT832" s="113"/>
      <c r="CU832" s="113"/>
      <c r="CV832" s="113"/>
      <c r="CW832" s="113"/>
      <c r="CX832" s="113"/>
      <c r="CY832" s="113"/>
    </row>
    <row r="833" spans="25:103" s="64" customFormat="1" x14ac:dyDescent="0.15">
      <c r="Y833" s="113"/>
      <c r="Z833" s="113"/>
      <c r="AA833" s="113"/>
      <c r="AB833" s="113"/>
      <c r="AC833" s="113"/>
      <c r="AD833" s="113"/>
      <c r="AE833" s="113"/>
      <c r="AF833" s="113"/>
      <c r="AG833" s="113"/>
      <c r="AH833" s="113"/>
      <c r="AI833" s="113"/>
      <c r="AJ833" s="113"/>
      <c r="AK833" s="113"/>
      <c r="AL833" s="113"/>
      <c r="AM833" s="113"/>
      <c r="AN833" s="113"/>
      <c r="AO833" s="113"/>
      <c r="AP833" s="113"/>
      <c r="AQ833" s="113"/>
      <c r="AR833" s="113"/>
      <c r="AS833" s="113"/>
      <c r="AT833" s="113"/>
      <c r="AU833" s="113"/>
      <c r="AV833" s="113"/>
      <c r="AW833" s="113"/>
      <c r="AX833" s="113"/>
      <c r="AY833" s="113"/>
      <c r="AZ833" s="113"/>
      <c r="BA833" s="113"/>
      <c r="BB833" s="113"/>
      <c r="BC833" s="113"/>
      <c r="BD833" s="113"/>
      <c r="BE833" s="113"/>
      <c r="BF833" s="113"/>
      <c r="BG833" s="113"/>
      <c r="BH833" s="113"/>
      <c r="BI833" s="113"/>
      <c r="BJ833" s="113"/>
      <c r="BK833" s="113"/>
      <c r="BL833" s="113"/>
      <c r="BM833" s="113"/>
      <c r="BN833" s="113"/>
      <c r="BO833" s="113"/>
      <c r="BP833" s="113"/>
      <c r="BQ833" s="113"/>
      <c r="BR833" s="113"/>
      <c r="BS833" s="113"/>
      <c r="BT833" s="113"/>
      <c r="BU833" s="113"/>
      <c r="BV833" s="113"/>
      <c r="BW833" s="113"/>
      <c r="BX833" s="113"/>
      <c r="BY833" s="113"/>
      <c r="BZ833" s="113"/>
      <c r="CA833" s="113"/>
      <c r="CB833" s="113"/>
      <c r="CC833" s="113"/>
      <c r="CD833" s="113"/>
      <c r="CE833" s="113"/>
      <c r="CF833" s="113"/>
      <c r="CG833" s="113"/>
      <c r="CH833" s="113"/>
      <c r="CI833" s="113"/>
      <c r="CJ833" s="113"/>
      <c r="CK833" s="113"/>
      <c r="CL833" s="113"/>
      <c r="CM833" s="113"/>
      <c r="CN833" s="113"/>
      <c r="CO833" s="113"/>
      <c r="CP833" s="113"/>
      <c r="CQ833" s="113"/>
      <c r="CR833" s="113"/>
      <c r="CS833" s="113"/>
      <c r="CT833" s="113"/>
      <c r="CU833" s="113"/>
      <c r="CV833" s="113"/>
      <c r="CW833" s="113"/>
      <c r="CX833" s="113"/>
      <c r="CY833" s="113"/>
    </row>
    <row r="834" spans="25:103" s="64" customFormat="1" x14ac:dyDescent="0.15">
      <c r="Y834" s="113"/>
      <c r="Z834" s="113"/>
      <c r="AA834" s="113"/>
      <c r="AB834" s="113"/>
      <c r="AC834" s="113"/>
      <c r="AD834" s="113"/>
      <c r="AE834" s="113"/>
      <c r="AF834" s="113"/>
      <c r="AG834" s="113"/>
      <c r="AH834" s="113"/>
      <c r="AI834" s="113"/>
      <c r="AJ834" s="113"/>
      <c r="AK834" s="113"/>
      <c r="AL834" s="113"/>
      <c r="AM834" s="113"/>
      <c r="AN834" s="113"/>
      <c r="AO834" s="113"/>
      <c r="AP834" s="113"/>
      <c r="AQ834" s="113"/>
      <c r="AR834" s="113"/>
      <c r="AS834" s="113"/>
      <c r="AT834" s="113"/>
      <c r="AU834" s="113"/>
      <c r="AV834" s="113"/>
      <c r="AW834" s="113"/>
      <c r="AX834" s="113"/>
      <c r="AY834" s="113"/>
      <c r="AZ834" s="113"/>
      <c r="BA834" s="113"/>
      <c r="BB834" s="113"/>
      <c r="BC834" s="113"/>
      <c r="BD834" s="113"/>
      <c r="BE834" s="113"/>
      <c r="BF834" s="113"/>
      <c r="BG834" s="113"/>
      <c r="BH834" s="113"/>
      <c r="BI834" s="113"/>
      <c r="BJ834" s="113"/>
      <c r="BK834" s="113"/>
      <c r="BL834" s="113"/>
      <c r="BM834" s="113"/>
      <c r="BN834" s="113"/>
      <c r="BO834" s="113"/>
      <c r="BP834" s="113"/>
      <c r="BQ834" s="113"/>
      <c r="BR834" s="113"/>
      <c r="BS834" s="113"/>
      <c r="BT834" s="113"/>
      <c r="BU834" s="113"/>
      <c r="BV834" s="113"/>
      <c r="BW834" s="113"/>
      <c r="BX834" s="113"/>
      <c r="BY834" s="113"/>
      <c r="BZ834" s="113"/>
      <c r="CA834" s="113"/>
      <c r="CB834" s="113"/>
      <c r="CC834" s="113"/>
      <c r="CD834" s="113"/>
      <c r="CE834" s="113"/>
      <c r="CF834" s="113"/>
      <c r="CG834" s="113"/>
      <c r="CH834" s="113"/>
      <c r="CI834" s="113"/>
      <c r="CJ834" s="113"/>
      <c r="CK834" s="113"/>
      <c r="CL834" s="113"/>
      <c r="CM834" s="113"/>
      <c r="CN834" s="113"/>
      <c r="CO834" s="113"/>
      <c r="CP834" s="113"/>
      <c r="CQ834" s="113"/>
      <c r="CR834" s="113"/>
      <c r="CS834" s="113"/>
      <c r="CT834" s="113"/>
      <c r="CU834" s="113"/>
      <c r="CV834" s="113"/>
      <c r="CW834" s="113"/>
      <c r="CX834" s="113"/>
      <c r="CY834" s="113"/>
    </row>
    <row r="835" spans="25:103" s="64" customFormat="1" x14ac:dyDescent="0.15">
      <c r="Y835" s="113"/>
      <c r="Z835" s="113"/>
      <c r="AA835" s="113"/>
      <c r="AB835" s="113"/>
      <c r="AC835" s="113"/>
      <c r="AD835" s="113"/>
      <c r="AE835" s="113"/>
      <c r="AF835" s="113"/>
      <c r="AG835" s="113"/>
      <c r="AH835" s="113"/>
      <c r="AI835" s="113"/>
      <c r="AJ835" s="113"/>
      <c r="AK835" s="113"/>
      <c r="AL835" s="113"/>
      <c r="AM835" s="113"/>
      <c r="AN835" s="113"/>
      <c r="AO835" s="113"/>
      <c r="AP835" s="113"/>
      <c r="AQ835" s="113"/>
      <c r="AR835" s="113"/>
      <c r="AS835" s="113"/>
      <c r="AT835" s="113"/>
      <c r="AU835" s="113"/>
      <c r="AV835" s="113"/>
      <c r="AW835" s="113"/>
      <c r="AX835" s="113"/>
      <c r="AY835" s="113"/>
      <c r="AZ835" s="113"/>
      <c r="BA835" s="113"/>
      <c r="BB835" s="113"/>
      <c r="BC835" s="113"/>
      <c r="BD835" s="113"/>
      <c r="BE835" s="113"/>
      <c r="BF835" s="113"/>
      <c r="BG835" s="113"/>
      <c r="BH835" s="113"/>
      <c r="BI835" s="113"/>
      <c r="BJ835" s="113"/>
      <c r="BK835" s="113"/>
      <c r="BL835" s="113"/>
      <c r="BM835" s="113"/>
      <c r="BN835" s="113"/>
      <c r="BO835" s="113"/>
      <c r="BP835" s="113"/>
      <c r="BQ835" s="113"/>
      <c r="BR835" s="113"/>
      <c r="BS835" s="113"/>
      <c r="BT835" s="113"/>
      <c r="BU835" s="113"/>
      <c r="BV835" s="113"/>
      <c r="BW835" s="113"/>
      <c r="BX835" s="113"/>
      <c r="BY835" s="113"/>
      <c r="BZ835" s="113"/>
      <c r="CA835" s="113"/>
      <c r="CB835" s="113"/>
      <c r="CC835" s="113"/>
      <c r="CD835" s="113"/>
      <c r="CE835" s="113"/>
      <c r="CF835" s="113"/>
      <c r="CG835" s="113"/>
      <c r="CH835" s="113"/>
      <c r="CI835" s="113"/>
      <c r="CJ835" s="113"/>
      <c r="CK835" s="113"/>
      <c r="CL835" s="113"/>
      <c r="CM835" s="113"/>
      <c r="CN835" s="113"/>
      <c r="CO835" s="113"/>
      <c r="CP835" s="113"/>
      <c r="CQ835" s="113"/>
      <c r="CR835" s="113"/>
      <c r="CS835" s="113"/>
      <c r="CT835" s="113"/>
      <c r="CU835" s="113"/>
      <c r="CV835" s="113"/>
      <c r="CW835" s="113"/>
      <c r="CX835" s="113"/>
      <c r="CY835" s="113"/>
    </row>
    <row r="836" spans="25:103" s="64" customFormat="1" x14ac:dyDescent="0.15">
      <c r="Y836" s="113"/>
      <c r="Z836" s="113"/>
      <c r="AA836" s="113"/>
      <c r="AB836" s="113"/>
      <c r="AC836" s="113"/>
      <c r="AD836" s="113"/>
      <c r="AE836" s="113"/>
      <c r="AF836" s="113"/>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c r="BQ836" s="113"/>
      <c r="BR836" s="113"/>
      <c r="BS836" s="113"/>
      <c r="BT836" s="113"/>
      <c r="BU836" s="113"/>
      <c r="BV836" s="113"/>
      <c r="BW836" s="113"/>
      <c r="BX836" s="113"/>
      <c r="BY836" s="113"/>
      <c r="BZ836" s="113"/>
      <c r="CA836" s="113"/>
      <c r="CB836" s="113"/>
      <c r="CC836" s="113"/>
      <c r="CD836" s="113"/>
      <c r="CE836" s="113"/>
      <c r="CF836" s="113"/>
      <c r="CG836" s="113"/>
      <c r="CH836" s="113"/>
      <c r="CI836" s="113"/>
      <c r="CJ836" s="113"/>
      <c r="CK836" s="113"/>
      <c r="CL836" s="113"/>
      <c r="CM836" s="113"/>
      <c r="CN836" s="113"/>
      <c r="CO836" s="113"/>
      <c r="CP836" s="113"/>
      <c r="CQ836" s="113"/>
      <c r="CR836" s="113"/>
      <c r="CS836" s="113"/>
      <c r="CT836" s="113"/>
      <c r="CU836" s="113"/>
      <c r="CV836" s="113"/>
      <c r="CW836" s="113"/>
      <c r="CX836" s="113"/>
      <c r="CY836" s="113"/>
    </row>
    <row r="837" spans="25:103" s="64" customFormat="1" x14ac:dyDescent="0.15">
      <c r="Y837" s="113"/>
      <c r="Z837" s="113"/>
      <c r="AA837" s="113"/>
      <c r="AB837" s="113"/>
      <c r="AC837" s="113"/>
      <c r="AD837" s="113"/>
      <c r="AE837" s="113"/>
      <c r="AF837" s="113"/>
      <c r="AG837" s="113"/>
      <c r="AH837" s="113"/>
      <c r="AI837" s="113"/>
      <c r="AJ837" s="113"/>
      <c r="AK837" s="113"/>
      <c r="AL837" s="113"/>
      <c r="AM837" s="113"/>
      <c r="AN837" s="113"/>
      <c r="AO837" s="113"/>
      <c r="AP837" s="113"/>
      <c r="AQ837" s="113"/>
      <c r="AR837" s="113"/>
      <c r="AS837" s="113"/>
      <c r="AT837" s="113"/>
      <c r="AU837" s="113"/>
      <c r="AV837" s="113"/>
      <c r="AW837" s="113"/>
      <c r="AX837" s="113"/>
      <c r="AY837" s="113"/>
      <c r="AZ837" s="113"/>
      <c r="BA837" s="113"/>
      <c r="BB837" s="113"/>
      <c r="BC837" s="113"/>
      <c r="BD837" s="113"/>
      <c r="BE837" s="113"/>
      <c r="BF837" s="113"/>
      <c r="BG837" s="113"/>
      <c r="BH837" s="113"/>
      <c r="BI837" s="113"/>
      <c r="BJ837" s="113"/>
      <c r="BK837" s="113"/>
      <c r="BL837" s="113"/>
      <c r="BM837" s="113"/>
      <c r="BN837" s="113"/>
      <c r="BO837" s="113"/>
      <c r="BP837" s="113"/>
      <c r="BQ837" s="113"/>
      <c r="BR837" s="113"/>
      <c r="BS837" s="113"/>
      <c r="BT837" s="113"/>
      <c r="BU837" s="113"/>
      <c r="BV837" s="113"/>
      <c r="BW837" s="113"/>
      <c r="BX837" s="113"/>
      <c r="BY837" s="113"/>
      <c r="BZ837" s="113"/>
      <c r="CA837" s="113"/>
      <c r="CB837" s="113"/>
      <c r="CC837" s="113"/>
      <c r="CD837" s="113"/>
      <c r="CE837" s="113"/>
      <c r="CF837" s="113"/>
      <c r="CG837" s="113"/>
      <c r="CH837" s="113"/>
      <c r="CI837" s="113"/>
      <c r="CJ837" s="113"/>
      <c r="CK837" s="113"/>
      <c r="CL837" s="113"/>
      <c r="CM837" s="113"/>
      <c r="CN837" s="113"/>
      <c r="CO837" s="113"/>
      <c r="CP837" s="113"/>
      <c r="CQ837" s="113"/>
      <c r="CR837" s="113"/>
      <c r="CS837" s="113"/>
      <c r="CT837" s="113"/>
      <c r="CU837" s="113"/>
      <c r="CV837" s="113"/>
      <c r="CW837" s="113"/>
      <c r="CX837" s="113"/>
      <c r="CY837" s="113"/>
    </row>
    <row r="838" spans="25:103" s="64" customFormat="1" x14ac:dyDescent="0.15">
      <c r="Y838" s="113"/>
      <c r="Z838" s="113"/>
      <c r="AA838" s="113"/>
      <c r="AB838" s="113"/>
      <c r="AC838" s="113"/>
      <c r="AD838" s="113"/>
      <c r="AE838" s="113"/>
      <c r="AF838" s="113"/>
      <c r="AG838" s="113"/>
      <c r="AH838" s="113"/>
      <c r="AI838" s="113"/>
      <c r="AJ838" s="113"/>
      <c r="AK838" s="113"/>
      <c r="AL838" s="113"/>
      <c r="AM838" s="113"/>
      <c r="AN838" s="113"/>
      <c r="AO838" s="113"/>
      <c r="AP838" s="113"/>
      <c r="AQ838" s="113"/>
      <c r="AR838" s="113"/>
      <c r="AS838" s="113"/>
      <c r="AT838" s="113"/>
      <c r="AU838" s="113"/>
      <c r="AV838" s="113"/>
      <c r="AW838" s="113"/>
      <c r="AX838" s="113"/>
      <c r="AY838" s="113"/>
      <c r="AZ838" s="113"/>
      <c r="BA838" s="113"/>
      <c r="BB838" s="113"/>
      <c r="BC838" s="113"/>
      <c r="BD838" s="113"/>
      <c r="BE838" s="113"/>
      <c r="BF838" s="113"/>
      <c r="BG838" s="113"/>
      <c r="BH838" s="113"/>
      <c r="BI838" s="113"/>
      <c r="BJ838" s="113"/>
      <c r="BK838" s="113"/>
      <c r="BL838" s="113"/>
      <c r="BM838" s="113"/>
      <c r="BN838" s="113"/>
      <c r="BO838" s="113"/>
      <c r="BP838" s="113"/>
      <c r="BQ838" s="113"/>
      <c r="BR838" s="113"/>
      <c r="BS838" s="113"/>
      <c r="BT838" s="113"/>
      <c r="BU838" s="113"/>
      <c r="BV838" s="113"/>
      <c r="BW838" s="113"/>
      <c r="BX838" s="113"/>
      <c r="BY838" s="113"/>
      <c r="BZ838" s="113"/>
      <c r="CA838" s="113"/>
      <c r="CB838" s="113"/>
      <c r="CC838" s="113"/>
      <c r="CD838" s="113"/>
      <c r="CE838" s="113"/>
      <c r="CF838" s="113"/>
      <c r="CG838" s="113"/>
      <c r="CH838" s="113"/>
      <c r="CI838" s="113"/>
      <c r="CJ838" s="113"/>
      <c r="CK838" s="113"/>
      <c r="CL838" s="113"/>
      <c r="CM838" s="113"/>
      <c r="CN838" s="113"/>
      <c r="CO838" s="113"/>
      <c r="CP838" s="113"/>
      <c r="CQ838" s="113"/>
      <c r="CR838" s="113"/>
      <c r="CS838" s="113"/>
      <c r="CT838" s="113"/>
      <c r="CU838" s="113"/>
      <c r="CV838" s="113"/>
      <c r="CW838" s="113"/>
      <c r="CX838" s="113"/>
      <c r="CY838" s="113"/>
    </row>
    <row r="839" spans="25:103" s="64" customFormat="1" x14ac:dyDescent="0.15">
      <c r="Y839" s="113"/>
      <c r="Z839" s="113"/>
      <c r="AA839" s="113"/>
      <c r="AB839" s="113"/>
      <c r="AC839" s="113"/>
      <c r="AD839" s="113"/>
      <c r="AE839" s="113"/>
      <c r="AF839" s="113"/>
      <c r="AG839" s="113"/>
      <c r="AH839" s="113"/>
      <c r="AI839" s="113"/>
      <c r="AJ839" s="113"/>
      <c r="AK839" s="113"/>
      <c r="AL839" s="113"/>
      <c r="AM839" s="113"/>
      <c r="AN839" s="113"/>
      <c r="AO839" s="113"/>
      <c r="AP839" s="113"/>
      <c r="AQ839" s="113"/>
      <c r="AR839" s="113"/>
      <c r="AS839" s="113"/>
      <c r="AT839" s="113"/>
      <c r="AU839" s="113"/>
      <c r="AV839" s="113"/>
      <c r="AW839" s="113"/>
      <c r="AX839" s="113"/>
      <c r="AY839" s="113"/>
      <c r="AZ839" s="113"/>
      <c r="BA839" s="113"/>
      <c r="BB839" s="113"/>
      <c r="BC839" s="113"/>
      <c r="BD839" s="113"/>
      <c r="BE839" s="113"/>
      <c r="BF839" s="113"/>
      <c r="BG839" s="113"/>
      <c r="BH839" s="113"/>
      <c r="BI839" s="113"/>
      <c r="BJ839" s="113"/>
      <c r="BK839" s="113"/>
      <c r="BL839" s="113"/>
      <c r="BM839" s="113"/>
      <c r="BN839" s="113"/>
      <c r="BO839" s="113"/>
      <c r="BP839" s="113"/>
      <c r="BQ839" s="113"/>
      <c r="BR839" s="113"/>
      <c r="BS839" s="113"/>
      <c r="BT839" s="113"/>
      <c r="BU839" s="113"/>
      <c r="BV839" s="113"/>
      <c r="BW839" s="113"/>
      <c r="BX839" s="113"/>
      <c r="BY839" s="113"/>
      <c r="BZ839" s="113"/>
      <c r="CA839" s="113"/>
      <c r="CB839" s="113"/>
      <c r="CC839" s="113"/>
      <c r="CD839" s="113"/>
      <c r="CE839" s="113"/>
      <c r="CF839" s="113"/>
      <c r="CG839" s="113"/>
      <c r="CH839" s="113"/>
      <c r="CI839" s="113"/>
      <c r="CJ839" s="113"/>
      <c r="CK839" s="113"/>
      <c r="CL839" s="113"/>
      <c r="CM839" s="113"/>
      <c r="CN839" s="113"/>
      <c r="CO839" s="113"/>
      <c r="CP839" s="113"/>
      <c r="CQ839" s="113"/>
      <c r="CR839" s="113"/>
      <c r="CS839" s="113"/>
      <c r="CT839" s="113"/>
      <c r="CU839" s="113"/>
      <c r="CV839" s="113"/>
      <c r="CW839" s="113"/>
      <c r="CX839" s="113"/>
      <c r="CY839" s="113"/>
    </row>
    <row r="840" spans="25:103" s="64" customFormat="1" x14ac:dyDescent="0.15">
      <c r="Y840" s="113"/>
      <c r="Z840" s="113"/>
      <c r="AA840" s="113"/>
      <c r="AB840" s="113"/>
      <c r="AC840" s="113"/>
      <c r="AD840" s="113"/>
      <c r="AE840" s="113"/>
      <c r="AF840" s="113"/>
      <c r="AG840" s="113"/>
      <c r="AH840" s="113"/>
      <c r="AI840" s="113"/>
      <c r="AJ840" s="113"/>
      <c r="AK840" s="113"/>
      <c r="AL840" s="113"/>
      <c r="AM840" s="113"/>
      <c r="AN840" s="113"/>
      <c r="AO840" s="113"/>
      <c r="AP840" s="113"/>
      <c r="AQ840" s="113"/>
      <c r="AR840" s="113"/>
      <c r="AS840" s="113"/>
      <c r="AT840" s="113"/>
      <c r="AU840" s="113"/>
      <c r="AV840" s="113"/>
      <c r="AW840" s="113"/>
      <c r="AX840" s="113"/>
      <c r="AY840" s="113"/>
      <c r="AZ840" s="113"/>
      <c r="BA840" s="113"/>
      <c r="BB840" s="113"/>
      <c r="BC840" s="113"/>
      <c r="BD840" s="113"/>
      <c r="BE840" s="113"/>
      <c r="BF840" s="113"/>
      <c r="BG840" s="113"/>
      <c r="BH840" s="113"/>
      <c r="BI840" s="113"/>
      <c r="BJ840" s="113"/>
      <c r="BK840" s="113"/>
      <c r="BL840" s="113"/>
      <c r="BM840" s="113"/>
      <c r="BN840" s="113"/>
      <c r="BO840" s="113"/>
      <c r="BP840" s="113"/>
      <c r="BQ840" s="113"/>
      <c r="BR840" s="113"/>
      <c r="BS840" s="113"/>
      <c r="BT840" s="113"/>
      <c r="BU840" s="113"/>
      <c r="BV840" s="113"/>
      <c r="BW840" s="113"/>
      <c r="BX840" s="113"/>
      <c r="BY840" s="113"/>
      <c r="BZ840" s="113"/>
      <c r="CA840" s="113"/>
      <c r="CB840" s="113"/>
      <c r="CC840" s="113"/>
      <c r="CD840" s="113"/>
      <c r="CE840" s="113"/>
      <c r="CF840" s="113"/>
      <c r="CG840" s="113"/>
      <c r="CH840" s="113"/>
      <c r="CI840" s="113"/>
      <c r="CJ840" s="113"/>
      <c r="CK840" s="113"/>
      <c r="CL840" s="113"/>
      <c r="CM840" s="113"/>
      <c r="CN840" s="113"/>
      <c r="CO840" s="113"/>
      <c r="CP840" s="113"/>
      <c r="CQ840" s="113"/>
      <c r="CR840" s="113"/>
      <c r="CS840" s="113"/>
      <c r="CT840" s="113"/>
      <c r="CU840" s="113"/>
      <c r="CV840" s="113"/>
      <c r="CW840" s="113"/>
      <c r="CX840" s="113"/>
      <c r="CY840" s="113"/>
    </row>
    <row r="841" spans="25:103" s="64" customFormat="1" x14ac:dyDescent="0.15">
      <c r="Y841" s="113"/>
      <c r="Z841" s="113"/>
      <c r="AA841" s="113"/>
      <c r="AB841" s="113"/>
      <c r="AC841" s="113"/>
      <c r="AD841" s="113"/>
      <c r="AE841" s="113"/>
      <c r="AF841" s="113"/>
      <c r="AG841" s="113"/>
      <c r="AH841" s="113"/>
      <c r="AI841" s="113"/>
      <c r="AJ841" s="113"/>
      <c r="AK841" s="113"/>
      <c r="AL841" s="113"/>
      <c r="AM841" s="113"/>
      <c r="AN841" s="113"/>
      <c r="AO841" s="113"/>
      <c r="AP841" s="113"/>
      <c r="AQ841" s="113"/>
      <c r="AR841" s="113"/>
      <c r="AS841" s="113"/>
      <c r="AT841" s="113"/>
      <c r="AU841" s="113"/>
      <c r="AV841" s="113"/>
      <c r="AW841" s="113"/>
      <c r="AX841" s="113"/>
      <c r="AY841" s="113"/>
      <c r="AZ841" s="113"/>
      <c r="BA841" s="113"/>
      <c r="BB841" s="113"/>
      <c r="BC841" s="113"/>
      <c r="BD841" s="113"/>
      <c r="BE841" s="113"/>
      <c r="BF841" s="113"/>
      <c r="BG841" s="113"/>
      <c r="BH841" s="113"/>
      <c r="BI841" s="113"/>
      <c r="BJ841" s="113"/>
      <c r="BK841" s="113"/>
      <c r="BL841" s="113"/>
      <c r="BM841" s="113"/>
      <c r="BN841" s="113"/>
      <c r="BO841" s="113"/>
      <c r="BP841" s="113"/>
      <c r="BQ841" s="113"/>
      <c r="BR841" s="113"/>
      <c r="BS841" s="113"/>
      <c r="BT841" s="113"/>
      <c r="BU841" s="113"/>
      <c r="BV841" s="113"/>
      <c r="BW841" s="113"/>
      <c r="BX841" s="113"/>
      <c r="BY841" s="113"/>
      <c r="BZ841" s="113"/>
      <c r="CA841" s="113"/>
      <c r="CB841" s="113"/>
      <c r="CC841" s="113"/>
      <c r="CD841" s="113"/>
      <c r="CE841" s="113"/>
      <c r="CF841" s="113"/>
      <c r="CG841" s="113"/>
      <c r="CH841" s="113"/>
      <c r="CI841" s="113"/>
      <c r="CJ841" s="113"/>
      <c r="CK841" s="113"/>
      <c r="CL841" s="113"/>
      <c r="CM841" s="113"/>
      <c r="CN841" s="113"/>
      <c r="CO841" s="113"/>
      <c r="CP841" s="113"/>
      <c r="CQ841" s="113"/>
      <c r="CR841" s="113"/>
      <c r="CS841" s="113"/>
      <c r="CT841" s="113"/>
      <c r="CU841" s="113"/>
      <c r="CV841" s="113"/>
      <c r="CW841" s="113"/>
      <c r="CX841" s="113"/>
      <c r="CY841" s="113"/>
    </row>
    <row r="842" spans="25:103" s="64" customFormat="1" x14ac:dyDescent="0.15">
      <c r="Y842" s="113"/>
      <c r="Z842" s="113"/>
      <c r="AA842" s="113"/>
      <c r="AB842" s="113"/>
      <c r="AC842" s="113"/>
      <c r="AD842" s="113"/>
      <c r="AE842" s="113"/>
      <c r="AF842" s="113"/>
      <c r="AG842" s="113"/>
      <c r="AH842" s="113"/>
      <c r="AI842" s="113"/>
      <c r="AJ842" s="113"/>
      <c r="AK842" s="113"/>
      <c r="AL842" s="113"/>
      <c r="AM842" s="113"/>
      <c r="AN842" s="113"/>
      <c r="AO842" s="113"/>
      <c r="AP842" s="113"/>
      <c r="AQ842" s="113"/>
      <c r="AR842" s="113"/>
      <c r="AS842" s="113"/>
      <c r="AT842" s="113"/>
      <c r="AU842" s="113"/>
      <c r="AV842" s="113"/>
      <c r="AW842" s="113"/>
      <c r="AX842" s="113"/>
      <c r="AY842" s="113"/>
      <c r="AZ842" s="113"/>
      <c r="BA842" s="113"/>
      <c r="BB842" s="113"/>
      <c r="BC842" s="113"/>
      <c r="BD842" s="113"/>
      <c r="BE842" s="113"/>
      <c r="BF842" s="113"/>
      <c r="BG842" s="113"/>
      <c r="BH842" s="113"/>
      <c r="BI842" s="113"/>
      <c r="BJ842" s="113"/>
      <c r="BK842" s="113"/>
      <c r="BL842" s="113"/>
      <c r="BM842" s="113"/>
      <c r="BN842" s="113"/>
      <c r="BO842" s="113"/>
      <c r="BP842" s="113"/>
      <c r="BQ842" s="113"/>
      <c r="BR842" s="113"/>
      <c r="BS842" s="113"/>
      <c r="BT842" s="113"/>
      <c r="BU842" s="113"/>
      <c r="BV842" s="113"/>
      <c r="BW842" s="113"/>
      <c r="BX842" s="113"/>
      <c r="BY842" s="113"/>
      <c r="BZ842" s="113"/>
      <c r="CA842" s="113"/>
      <c r="CB842" s="113"/>
      <c r="CC842" s="113"/>
      <c r="CD842" s="113"/>
      <c r="CE842" s="113"/>
      <c r="CF842" s="113"/>
      <c r="CG842" s="113"/>
      <c r="CH842" s="113"/>
      <c r="CI842" s="113"/>
      <c r="CJ842" s="113"/>
      <c r="CK842" s="113"/>
      <c r="CL842" s="113"/>
      <c r="CM842" s="113"/>
      <c r="CN842" s="113"/>
      <c r="CO842" s="113"/>
      <c r="CP842" s="113"/>
      <c r="CQ842" s="113"/>
      <c r="CR842" s="113"/>
      <c r="CS842" s="113"/>
      <c r="CT842" s="113"/>
      <c r="CU842" s="113"/>
      <c r="CV842" s="113"/>
      <c r="CW842" s="113"/>
      <c r="CX842" s="113"/>
      <c r="CY842" s="113"/>
    </row>
    <row r="843" spans="25:103" s="64" customFormat="1" x14ac:dyDescent="0.15">
      <c r="Y843" s="113"/>
      <c r="Z843" s="113"/>
      <c r="AA843" s="113"/>
      <c r="AB843" s="113"/>
      <c r="AC843" s="113"/>
      <c r="AD843" s="113"/>
      <c r="AE843" s="113"/>
      <c r="AF843" s="113"/>
      <c r="AG843" s="113"/>
      <c r="AH843" s="113"/>
      <c r="AI843" s="113"/>
      <c r="AJ843" s="113"/>
      <c r="AK843" s="113"/>
      <c r="AL843" s="113"/>
      <c r="AM843" s="113"/>
      <c r="AN843" s="113"/>
      <c r="AO843" s="113"/>
      <c r="AP843" s="113"/>
      <c r="AQ843" s="113"/>
      <c r="AR843" s="113"/>
      <c r="AS843" s="113"/>
      <c r="AT843" s="113"/>
      <c r="AU843" s="113"/>
      <c r="AV843" s="113"/>
      <c r="AW843" s="113"/>
      <c r="AX843" s="113"/>
      <c r="AY843" s="113"/>
      <c r="AZ843" s="113"/>
      <c r="BA843" s="113"/>
      <c r="BB843" s="113"/>
      <c r="BC843" s="113"/>
      <c r="BD843" s="113"/>
      <c r="BE843" s="113"/>
      <c r="BF843" s="113"/>
      <c r="BG843" s="113"/>
      <c r="BH843" s="113"/>
      <c r="BI843" s="113"/>
      <c r="BJ843" s="113"/>
      <c r="BK843" s="113"/>
      <c r="BL843" s="113"/>
      <c r="BM843" s="113"/>
      <c r="BN843" s="113"/>
      <c r="BO843" s="113"/>
      <c r="BP843" s="113"/>
      <c r="BQ843" s="113"/>
      <c r="BR843" s="113"/>
      <c r="BS843" s="113"/>
      <c r="BT843" s="113"/>
      <c r="BU843" s="113"/>
      <c r="BV843" s="113"/>
      <c r="BW843" s="113"/>
      <c r="BX843" s="113"/>
      <c r="BY843" s="113"/>
      <c r="BZ843" s="113"/>
      <c r="CA843" s="113"/>
      <c r="CB843" s="113"/>
      <c r="CC843" s="113"/>
      <c r="CD843" s="113"/>
      <c r="CE843" s="113"/>
      <c r="CF843" s="113"/>
      <c r="CG843" s="113"/>
      <c r="CH843" s="113"/>
      <c r="CI843" s="113"/>
      <c r="CJ843" s="113"/>
      <c r="CK843" s="113"/>
      <c r="CL843" s="113"/>
      <c r="CM843" s="113"/>
      <c r="CN843" s="113"/>
      <c r="CO843" s="113"/>
      <c r="CP843" s="113"/>
      <c r="CQ843" s="113"/>
      <c r="CR843" s="113"/>
      <c r="CS843" s="113"/>
      <c r="CT843" s="113"/>
      <c r="CU843" s="113"/>
      <c r="CV843" s="113"/>
      <c r="CW843" s="113"/>
      <c r="CX843" s="113"/>
      <c r="CY843" s="113"/>
    </row>
    <row r="844" spans="25:103" s="64" customFormat="1" x14ac:dyDescent="0.15">
      <c r="Y844" s="113"/>
      <c r="Z844" s="113"/>
      <c r="AA844" s="113"/>
      <c r="AB844" s="113"/>
      <c r="AC844" s="113"/>
      <c r="AD844" s="113"/>
      <c r="AE844" s="113"/>
      <c r="AF844" s="113"/>
      <c r="AG844" s="113"/>
      <c r="AH844" s="113"/>
      <c r="AI844" s="113"/>
      <c r="AJ844" s="113"/>
      <c r="AK844" s="113"/>
      <c r="AL844" s="113"/>
      <c r="AM844" s="113"/>
      <c r="AN844" s="113"/>
      <c r="AO844" s="113"/>
      <c r="AP844" s="113"/>
      <c r="AQ844" s="113"/>
      <c r="AR844" s="113"/>
      <c r="AS844" s="113"/>
      <c r="AT844" s="113"/>
      <c r="AU844" s="113"/>
      <c r="AV844" s="113"/>
      <c r="AW844" s="113"/>
      <c r="AX844" s="113"/>
      <c r="AY844" s="113"/>
      <c r="AZ844" s="113"/>
      <c r="BA844" s="113"/>
      <c r="BB844" s="113"/>
      <c r="BC844" s="113"/>
      <c r="BD844" s="113"/>
      <c r="BE844" s="113"/>
      <c r="BF844" s="113"/>
      <c r="BG844" s="113"/>
      <c r="BH844" s="113"/>
      <c r="BI844" s="113"/>
      <c r="BJ844" s="113"/>
      <c r="BK844" s="113"/>
      <c r="BL844" s="113"/>
      <c r="BM844" s="113"/>
      <c r="BN844" s="113"/>
      <c r="BO844" s="113"/>
      <c r="BP844" s="113"/>
      <c r="BQ844" s="113"/>
      <c r="BR844" s="113"/>
      <c r="BS844" s="113"/>
      <c r="BT844" s="113"/>
      <c r="BU844" s="113"/>
      <c r="BV844" s="113"/>
      <c r="BW844" s="113"/>
      <c r="BX844" s="113"/>
      <c r="BY844" s="113"/>
      <c r="BZ844" s="113"/>
      <c r="CA844" s="113"/>
      <c r="CB844" s="113"/>
      <c r="CC844" s="113"/>
      <c r="CD844" s="113"/>
      <c r="CE844" s="113"/>
      <c r="CF844" s="113"/>
      <c r="CG844" s="113"/>
      <c r="CH844" s="113"/>
      <c r="CI844" s="113"/>
      <c r="CJ844" s="113"/>
      <c r="CK844" s="113"/>
      <c r="CL844" s="113"/>
      <c r="CM844" s="113"/>
      <c r="CN844" s="113"/>
      <c r="CO844" s="113"/>
      <c r="CP844" s="113"/>
      <c r="CQ844" s="113"/>
      <c r="CR844" s="113"/>
      <c r="CS844" s="113"/>
      <c r="CT844" s="113"/>
      <c r="CU844" s="113"/>
      <c r="CV844" s="113"/>
      <c r="CW844" s="113"/>
      <c r="CX844" s="113"/>
      <c r="CY844" s="113"/>
    </row>
    <row r="845" spans="25:103" s="64" customFormat="1" x14ac:dyDescent="0.15">
      <c r="Y845" s="113"/>
      <c r="Z845" s="113"/>
      <c r="AA845" s="113"/>
      <c r="AB845" s="113"/>
      <c r="AC845" s="113"/>
      <c r="AD845" s="113"/>
      <c r="AE845" s="113"/>
      <c r="AF845" s="113"/>
      <c r="AG845" s="113"/>
      <c r="AH845" s="113"/>
      <c r="AI845" s="113"/>
      <c r="AJ845" s="113"/>
      <c r="AK845" s="113"/>
      <c r="AL845" s="113"/>
      <c r="AM845" s="113"/>
      <c r="AN845" s="113"/>
      <c r="AO845" s="113"/>
      <c r="AP845" s="113"/>
      <c r="AQ845" s="113"/>
      <c r="AR845" s="113"/>
      <c r="AS845" s="113"/>
      <c r="AT845" s="113"/>
      <c r="AU845" s="113"/>
      <c r="AV845" s="113"/>
      <c r="AW845" s="113"/>
      <c r="AX845" s="113"/>
      <c r="AY845" s="113"/>
      <c r="AZ845" s="113"/>
      <c r="BA845" s="113"/>
      <c r="BB845" s="113"/>
      <c r="BC845" s="113"/>
      <c r="BD845" s="113"/>
      <c r="BE845" s="113"/>
      <c r="BF845" s="113"/>
      <c r="BG845" s="113"/>
      <c r="BH845" s="113"/>
      <c r="BI845" s="113"/>
      <c r="BJ845" s="113"/>
      <c r="BK845" s="113"/>
      <c r="BL845" s="113"/>
      <c r="BM845" s="113"/>
      <c r="BN845" s="113"/>
      <c r="BO845" s="113"/>
      <c r="BP845" s="113"/>
      <c r="BQ845" s="113"/>
      <c r="BR845" s="113"/>
      <c r="BS845" s="113"/>
      <c r="BT845" s="113"/>
      <c r="BU845" s="113"/>
      <c r="BV845" s="113"/>
      <c r="BW845" s="113"/>
      <c r="BX845" s="113"/>
      <c r="BY845" s="113"/>
      <c r="BZ845" s="113"/>
      <c r="CA845" s="113"/>
      <c r="CB845" s="113"/>
      <c r="CC845" s="113"/>
      <c r="CD845" s="113"/>
      <c r="CE845" s="113"/>
      <c r="CF845" s="113"/>
      <c r="CG845" s="113"/>
      <c r="CH845" s="113"/>
      <c r="CI845" s="113"/>
      <c r="CJ845" s="113"/>
      <c r="CK845" s="113"/>
      <c r="CL845" s="113"/>
      <c r="CM845" s="113"/>
      <c r="CN845" s="113"/>
      <c r="CO845" s="113"/>
      <c r="CP845" s="113"/>
      <c r="CQ845" s="113"/>
      <c r="CR845" s="113"/>
      <c r="CS845" s="113"/>
      <c r="CT845" s="113"/>
      <c r="CU845" s="113"/>
      <c r="CV845" s="113"/>
      <c r="CW845" s="113"/>
      <c r="CX845" s="113"/>
      <c r="CY845" s="113"/>
    </row>
    <row r="846" spans="25:103" s="64" customFormat="1" x14ac:dyDescent="0.15">
      <c r="Y846" s="113"/>
      <c r="Z846" s="113"/>
      <c r="AA846" s="113"/>
      <c r="AB846" s="113"/>
      <c r="AC846" s="113"/>
      <c r="AD846" s="113"/>
      <c r="AE846" s="113"/>
      <c r="AF846" s="113"/>
      <c r="AG846" s="113"/>
      <c r="AH846" s="113"/>
      <c r="AI846" s="113"/>
      <c r="AJ846" s="113"/>
      <c r="AK846" s="113"/>
      <c r="AL846" s="113"/>
      <c r="AM846" s="113"/>
      <c r="AN846" s="113"/>
      <c r="AO846" s="113"/>
      <c r="AP846" s="113"/>
      <c r="AQ846" s="113"/>
      <c r="AR846" s="113"/>
      <c r="AS846" s="113"/>
      <c r="AT846" s="113"/>
      <c r="AU846" s="113"/>
      <c r="AV846" s="113"/>
      <c r="AW846" s="113"/>
      <c r="AX846" s="113"/>
      <c r="AY846" s="113"/>
      <c r="AZ846" s="113"/>
      <c r="BA846" s="113"/>
      <c r="BB846" s="113"/>
      <c r="BC846" s="113"/>
      <c r="BD846" s="113"/>
      <c r="BE846" s="113"/>
      <c r="BF846" s="113"/>
      <c r="BG846" s="113"/>
      <c r="BH846" s="113"/>
      <c r="BI846" s="113"/>
      <c r="BJ846" s="113"/>
      <c r="BK846" s="113"/>
      <c r="BL846" s="113"/>
      <c r="BM846" s="113"/>
      <c r="BN846" s="113"/>
      <c r="BO846" s="113"/>
      <c r="BP846" s="113"/>
      <c r="BQ846" s="113"/>
      <c r="BR846" s="113"/>
      <c r="BS846" s="113"/>
      <c r="BT846" s="113"/>
      <c r="BU846" s="113"/>
      <c r="BV846" s="113"/>
      <c r="BW846" s="113"/>
      <c r="BX846" s="113"/>
      <c r="BY846" s="113"/>
      <c r="BZ846" s="113"/>
      <c r="CA846" s="113"/>
      <c r="CB846" s="113"/>
      <c r="CC846" s="113"/>
      <c r="CD846" s="113"/>
      <c r="CE846" s="113"/>
      <c r="CF846" s="113"/>
      <c r="CG846" s="113"/>
      <c r="CH846" s="113"/>
      <c r="CI846" s="113"/>
      <c r="CJ846" s="113"/>
      <c r="CK846" s="113"/>
      <c r="CL846" s="113"/>
      <c r="CM846" s="113"/>
      <c r="CN846" s="113"/>
      <c r="CO846" s="113"/>
      <c r="CP846" s="113"/>
      <c r="CQ846" s="113"/>
      <c r="CR846" s="113"/>
      <c r="CS846" s="113"/>
      <c r="CT846" s="113"/>
      <c r="CU846" s="113"/>
      <c r="CV846" s="113"/>
      <c r="CW846" s="113"/>
      <c r="CX846" s="113"/>
      <c r="CY846" s="113"/>
    </row>
    <row r="847" spans="25:103" s="64" customFormat="1" x14ac:dyDescent="0.15">
      <c r="Y847" s="113"/>
      <c r="Z847" s="113"/>
      <c r="AA847" s="113"/>
      <c r="AB847" s="113"/>
      <c r="AC847" s="113"/>
      <c r="AD847" s="113"/>
      <c r="AE847" s="113"/>
      <c r="AF847" s="113"/>
      <c r="AG847" s="113"/>
      <c r="AH847" s="113"/>
      <c r="AI847" s="113"/>
      <c r="AJ847" s="113"/>
      <c r="AK847" s="113"/>
      <c r="AL847" s="113"/>
      <c r="AM847" s="113"/>
      <c r="AN847" s="113"/>
      <c r="AO847" s="113"/>
      <c r="AP847" s="113"/>
      <c r="AQ847" s="113"/>
      <c r="AR847" s="113"/>
      <c r="AS847" s="113"/>
      <c r="AT847" s="113"/>
      <c r="AU847" s="113"/>
      <c r="AV847" s="113"/>
      <c r="AW847" s="113"/>
      <c r="AX847" s="113"/>
      <c r="AY847" s="113"/>
      <c r="AZ847" s="113"/>
      <c r="BA847" s="113"/>
      <c r="BB847" s="113"/>
      <c r="BC847" s="113"/>
      <c r="BD847" s="113"/>
      <c r="BE847" s="113"/>
      <c r="BF847" s="113"/>
      <c r="BG847" s="113"/>
      <c r="BH847" s="113"/>
      <c r="BI847" s="113"/>
      <c r="BJ847" s="113"/>
      <c r="BK847" s="113"/>
      <c r="BL847" s="113"/>
      <c r="BM847" s="113"/>
      <c r="BN847" s="113"/>
      <c r="BO847" s="113"/>
      <c r="BP847" s="113"/>
      <c r="BQ847" s="113"/>
      <c r="BR847" s="113"/>
      <c r="BS847" s="113"/>
      <c r="BT847" s="113"/>
      <c r="BU847" s="113"/>
      <c r="BV847" s="113"/>
      <c r="BW847" s="113"/>
      <c r="BX847" s="113"/>
      <c r="BY847" s="113"/>
      <c r="BZ847" s="113"/>
      <c r="CA847" s="113"/>
      <c r="CB847" s="113"/>
      <c r="CC847" s="113"/>
      <c r="CD847" s="113"/>
      <c r="CE847" s="113"/>
      <c r="CF847" s="113"/>
      <c r="CG847" s="113"/>
      <c r="CH847" s="113"/>
      <c r="CI847" s="113"/>
      <c r="CJ847" s="113"/>
      <c r="CK847" s="113"/>
      <c r="CL847" s="113"/>
      <c r="CM847" s="113"/>
      <c r="CN847" s="113"/>
      <c r="CO847" s="113"/>
      <c r="CP847" s="113"/>
      <c r="CQ847" s="113"/>
      <c r="CR847" s="113"/>
      <c r="CS847" s="113"/>
      <c r="CT847" s="113"/>
      <c r="CU847" s="113"/>
      <c r="CV847" s="113"/>
      <c r="CW847" s="113"/>
      <c r="CX847" s="113"/>
      <c r="CY847" s="113"/>
    </row>
    <row r="848" spans="25:103" s="64" customFormat="1" x14ac:dyDescent="0.15">
      <c r="Y848" s="113"/>
      <c r="Z848" s="113"/>
      <c r="AA848" s="113"/>
      <c r="AB848" s="113"/>
      <c r="AC848" s="113"/>
      <c r="AD848" s="113"/>
      <c r="AE848" s="113"/>
      <c r="AF848" s="113"/>
      <c r="AG848" s="113"/>
      <c r="AH848" s="113"/>
      <c r="AI848" s="113"/>
      <c r="AJ848" s="113"/>
      <c r="AK848" s="113"/>
      <c r="AL848" s="113"/>
      <c r="AM848" s="113"/>
      <c r="AN848" s="113"/>
      <c r="AO848" s="113"/>
      <c r="AP848" s="113"/>
      <c r="AQ848" s="113"/>
      <c r="AR848" s="113"/>
      <c r="AS848" s="113"/>
      <c r="AT848" s="113"/>
      <c r="AU848" s="113"/>
      <c r="AV848" s="113"/>
      <c r="AW848" s="113"/>
      <c r="AX848" s="113"/>
      <c r="AY848" s="113"/>
      <c r="AZ848" s="113"/>
      <c r="BA848" s="113"/>
      <c r="BB848" s="113"/>
      <c r="BC848" s="113"/>
      <c r="BD848" s="113"/>
      <c r="BE848" s="113"/>
      <c r="BF848" s="113"/>
      <c r="BG848" s="113"/>
      <c r="BH848" s="113"/>
      <c r="BI848" s="113"/>
      <c r="BJ848" s="113"/>
      <c r="BK848" s="113"/>
      <c r="BL848" s="113"/>
      <c r="BM848" s="113"/>
      <c r="BN848" s="113"/>
      <c r="BO848" s="113"/>
      <c r="BP848" s="113"/>
      <c r="BQ848" s="113"/>
      <c r="BR848" s="113"/>
      <c r="BS848" s="113"/>
      <c r="BT848" s="113"/>
      <c r="BU848" s="113"/>
      <c r="BV848" s="113"/>
      <c r="BW848" s="113"/>
      <c r="BX848" s="113"/>
      <c r="BY848" s="113"/>
      <c r="BZ848" s="113"/>
      <c r="CA848" s="113"/>
      <c r="CB848" s="113"/>
      <c r="CC848" s="113"/>
      <c r="CD848" s="113"/>
      <c r="CE848" s="113"/>
      <c r="CF848" s="113"/>
      <c r="CG848" s="113"/>
      <c r="CH848" s="113"/>
      <c r="CI848" s="113"/>
      <c r="CJ848" s="113"/>
      <c r="CK848" s="113"/>
      <c r="CL848" s="113"/>
      <c r="CM848" s="113"/>
      <c r="CN848" s="113"/>
      <c r="CO848" s="113"/>
      <c r="CP848" s="113"/>
      <c r="CQ848" s="113"/>
      <c r="CR848" s="113"/>
      <c r="CS848" s="113"/>
      <c r="CT848" s="113"/>
      <c r="CU848" s="113"/>
      <c r="CV848" s="113"/>
      <c r="CW848" s="113"/>
      <c r="CX848" s="113"/>
      <c r="CY848" s="113"/>
    </row>
    <row r="849" spans="25:103" s="64" customFormat="1" x14ac:dyDescent="0.15">
      <c r="Y849" s="113"/>
      <c r="Z849" s="113"/>
      <c r="AA849" s="113"/>
      <c r="AB849" s="113"/>
      <c r="AC849" s="113"/>
      <c r="AD849" s="113"/>
      <c r="AE849" s="113"/>
      <c r="AF849" s="113"/>
      <c r="AG849" s="113"/>
      <c r="AH849" s="113"/>
      <c r="AI849" s="113"/>
      <c r="AJ849" s="113"/>
      <c r="AK849" s="113"/>
      <c r="AL849" s="113"/>
      <c r="AM849" s="113"/>
      <c r="AN849" s="113"/>
      <c r="AO849" s="113"/>
      <c r="AP849" s="113"/>
      <c r="AQ849" s="113"/>
      <c r="AR849" s="113"/>
      <c r="AS849" s="113"/>
      <c r="AT849" s="113"/>
      <c r="AU849" s="113"/>
      <c r="AV849" s="113"/>
      <c r="AW849" s="113"/>
      <c r="AX849" s="113"/>
      <c r="AY849" s="113"/>
      <c r="AZ849" s="113"/>
      <c r="BA849" s="113"/>
      <c r="BB849" s="113"/>
      <c r="BC849" s="113"/>
      <c r="BD849" s="113"/>
      <c r="BE849" s="113"/>
      <c r="BF849" s="113"/>
      <c r="BG849" s="113"/>
      <c r="BH849" s="113"/>
      <c r="BI849" s="113"/>
      <c r="BJ849" s="113"/>
      <c r="BK849" s="113"/>
      <c r="BL849" s="113"/>
      <c r="BM849" s="113"/>
      <c r="BN849" s="113"/>
      <c r="BO849" s="113"/>
      <c r="BP849" s="113"/>
      <c r="BQ849" s="113"/>
      <c r="BR849" s="113"/>
      <c r="BS849" s="113"/>
      <c r="BT849" s="113"/>
      <c r="BU849" s="113"/>
      <c r="BV849" s="113"/>
      <c r="BW849" s="113"/>
      <c r="BX849" s="113"/>
      <c r="BY849" s="113"/>
      <c r="BZ849" s="113"/>
      <c r="CA849" s="113"/>
      <c r="CB849" s="113"/>
      <c r="CC849" s="113"/>
      <c r="CD849" s="113"/>
      <c r="CE849" s="113"/>
      <c r="CF849" s="113"/>
      <c r="CG849" s="113"/>
      <c r="CH849" s="113"/>
      <c r="CI849" s="113"/>
      <c r="CJ849" s="113"/>
      <c r="CK849" s="113"/>
      <c r="CL849" s="113"/>
      <c r="CM849" s="113"/>
      <c r="CN849" s="113"/>
      <c r="CO849" s="113"/>
      <c r="CP849" s="113"/>
      <c r="CQ849" s="113"/>
      <c r="CR849" s="113"/>
      <c r="CS849" s="113"/>
      <c r="CT849" s="113"/>
      <c r="CU849" s="113"/>
      <c r="CV849" s="113"/>
      <c r="CW849" s="113"/>
      <c r="CX849" s="113"/>
      <c r="CY849" s="113"/>
    </row>
    <row r="850" spans="25:103" s="64" customFormat="1" x14ac:dyDescent="0.15">
      <c r="Y850" s="113"/>
      <c r="Z850" s="113"/>
      <c r="AA850" s="113"/>
      <c r="AB850" s="113"/>
      <c r="AC850" s="113"/>
      <c r="AD850" s="113"/>
      <c r="AE850" s="113"/>
      <c r="AF850" s="113"/>
      <c r="AG850" s="113"/>
      <c r="AH850" s="113"/>
      <c r="AI850" s="113"/>
      <c r="AJ850" s="113"/>
      <c r="AK850" s="113"/>
      <c r="AL850" s="113"/>
      <c r="AM850" s="113"/>
      <c r="AN850" s="113"/>
      <c r="AO850" s="113"/>
      <c r="AP850" s="113"/>
      <c r="AQ850" s="113"/>
      <c r="AR850" s="113"/>
      <c r="AS850" s="113"/>
      <c r="AT850" s="113"/>
      <c r="AU850" s="113"/>
      <c r="AV850" s="113"/>
      <c r="AW850" s="113"/>
      <c r="AX850" s="113"/>
      <c r="AY850" s="113"/>
      <c r="AZ850" s="113"/>
      <c r="BA850" s="113"/>
      <c r="BB850" s="113"/>
      <c r="BC850" s="113"/>
      <c r="BD850" s="113"/>
      <c r="BE850" s="113"/>
      <c r="BF850" s="113"/>
      <c r="BG850" s="113"/>
      <c r="BH850" s="113"/>
      <c r="BI850" s="113"/>
      <c r="BJ850" s="113"/>
      <c r="BK850" s="113"/>
      <c r="BL850" s="113"/>
      <c r="BM850" s="113"/>
      <c r="BN850" s="113"/>
      <c r="BO850" s="113"/>
      <c r="BP850" s="113"/>
      <c r="BQ850" s="113"/>
      <c r="BR850" s="113"/>
      <c r="BS850" s="113"/>
      <c r="BT850" s="113"/>
      <c r="BU850" s="113"/>
      <c r="BV850" s="113"/>
      <c r="BW850" s="113"/>
      <c r="BX850" s="113"/>
      <c r="BY850" s="113"/>
      <c r="BZ850" s="113"/>
      <c r="CA850" s="113"/>
      <c r="CB850" s="113"/>
      <c r="CC850" s="113"/>
      <c r="CD850" s="113"/>
      <c r="CE850" s="113"/>
      <c r="CF850" s="113"/>
      <c r="CG850" s="113"/>
      <c r="CH850" s="113"/>
      <c r="CI850" s="113"/>
      <c r="CJ850" s="113"/>
      <c r="CK850" s="113"/>
      <c r="CL850" s="113"/>
      <c r="CM850" s="113"/>
      <c r="CN850" s="113"/>
      <c r="CO850" s="113"/>
      <c r="CP850" s="113"/>
      <c r="CQ850" s="113"/>
      <c r="CR850" s="113"/>
      <c r="CS850" s="113"/>
      <c r="CT850" s="113"/>
      <c r="CU850" s="113"/>
      <c r="CV850" s="113"/>
      <c r="CW850" s="113"/>
      <c r="CX850" s="113"/>
      <c r="CY850" s="113"/>
    </row>
    <row r="851" spans="25:103" s="64" customFormat="1" x14ac:dyDescent="0.15">
      <c r="Y851" s="113"/>
      <c r="Z851" s="113"/>
      <c r="AA851" s="113"/>
      <c r="AB851" s="113"/>
      <c r="AC851" s="113"/>
      <c r="AD851" s="113"/>
      <c r="AE851" s="113"/>
      <c r="AF851" s="113"/>
      <c r="AG851" s="113"/>
      <c r="AH851" s="113"/>
      <c r="AI851" s="113"/>
      <c r="AJ851" s="113"/>
      <c r="AK851" s="113"/>
      <c r="AL851" s="113"/>
      <c r="AM851" s="113"/>
      <c r="AN851" s="113"/>
      <c r="AO851" s="113"/>
      <c r="AP851" s="113"/>
      <c r="AQ851" s="113"/>
      <c r="AR851" s="113"/>
      <c r="AS851" s="113"/>
      <c r="AT851" s="113"/>
      <c r="AU851" s="113"/>
      <c r="AV851" s="113"/>
      <c r="AW851" s="113"/>
      <c r="AX851" s="113"/>
      <c r="AY851" s="113"/>
      <c r="AZ851" s="113"/>
      <c r="BA851" s="113"/>
      <c r="BB851" s="113"/>
      <c r="BC851" s="113"/>
      <c r="BD851" s="113"/>
      <c r="BE851" s="113"/>
      <c r="BF851" s="113"/>
      <c r="BG851" s="113"/>
      <c r="BH851" s="113"/>
      <c r="BI851" s="113"/>
      <c r="BJ851" s="113"/>
      <c r="BK851" s="113"/>
      <c r="BL851" s="113"/>
      <c r="BM851" s="113"/>
      <c r="BN851" s="113"/>
      <c r="BO851" s="113"/>
      <c r="BP851" s="113"/>
      <c r="BQ851" s="113"/>
      <c r="BR851" s="113"/>
      <c r="BS851" s="113"/>
      <c r="BT851" s="113"/>
      <c r="BU851" s="113"/>
      <c r="BV851" s="113"/>
      <c r="BW851" s="113"/>
      <c r="BX851" s="113"/>
      <c r="BY851" s="113"/>
      <c r="BZ851" s="113"/>
      <c r="CA851" s="113"/>
      <c r="CB851" s="113"/>
      <c r="CC851" s="113"/>
      <c r="CD851" s="113"/>
      <c r="CE851" s="113"/>
      <c r="CF851" s="113"/>
      <c r="CG851" s="113"/>
      <c r="CH851" s="113"/>
      <c r="CI851" s="113"/>
      <c r="CJ851" s="113"/>
      <c r="CK851" s="113"/>
      <c r="CL851" s="113"/>
      <c r="CM851" s="113"/>
      <c r="CN851" s="113"/>
      <c r="CO851" s="113"/>
      <c r="CP851" s="113"/>
      <c r="CQ851" s="113"/>
      <c r="CR851" s="113"/>
      <c r="CS851" s="113"/>
      <c r="CT851" s="113"/>
      <c r="CU851" s="113"/>
      <c r="CV851" s="113"/>
      <c r="CW851" s="113"/>
      <c r="CX851" s="113"/>
      <c r="CY851" s="113"/>
    </row>
    <row r="852" spans="25:103" s="64" customFormat="1" x14ac:dyDescent="0.15">
      <c r="Y852" s="113"/>
      <c r="Z852" s="113"/>
      <c r="AA852" s="113"/>
      <c r="AB852" s="113"/>
      <c r="AC852" s="113"/>
      <c r="AD852" s="113"/>
      <c r="AE852" s="113"/>
      <c r="AF852" s="113"/>
      <c r="AG852" s="113"/>
      <c r="AH852" s="113"/>
      <c r="AI852" s="113"/>
      <c r="AJ852" s="113"/>
      <c r="AK852" s="113"/>
      <c r="AL852" s="113"/>
      <c r="AM852" s="113"/>
      <c r="AN852" s="113"/>
      <c r="AO852" s="113"/>
      <c r="AP852" s="113"/>
      <c r="AQ852" s="113"/>
      <c r="AR852" s="113"/>
      <c r="AS852" s="113"/>
      <c r="AT852" s="113"/>
      <c r="AU852" s="113"/>
      <c r="AV852" s="113"/>
      <c r="AW852" s="113"/>
      <c r="AX852" s="113"/>
      <c r="AY852" s="113"/>
      <c r="AZ852" s="113"/>
      <c r="BA852" s="113"/>
      <c r="BB852" s="113"/>
      <c r="BC852" s="113"/>
      <c r="BD852" s="113"/>
      <c r="BE852" s="113"/>
      <c r="BF852" s="113"/>
      <c r="BG852" s="113"/>
      <c r="BH852" s="113"/>
      <c r="BI852" s="113"/>
      <c r="BJ852" s="113"/>
      <c r="BK852" s="113"/>
      <c r="BL852" s="113"/>
      <c r="BM852" s="113"/>
      <c r="BN852" s="113"/>
      <c r="BO852" s="113"/>
      <c r="BP852" s="113"/>
      <c r="BQ852" s="113"/>
      <c r="BR852" s="113"/>
      <c r="BS852" s="113"/>
      <c r="BT852" s="113"/>
      <c r="BU852" s="113"/>
      <c r="BV852" s="113"/>
      <c r="BW852" s="113"/>
      <c r="BX852" s="113"/>
      <c r="BY852" s="113"/>
      <c r="BZ852" s="113"/>
      <c r="CA852" s="113"/>
      <c r="CB852" s="113"/>
      <c r="CC852" s="113"/>
      <c r="CD852" s="113"/>
      <c r="CE852" s="113"/>
      <c r="CF852" s="113"/>
      <c r="CG852" s="113"/>
      <c r="CH852" s="113"/>
      <c r="CI852" s="113"/>
      <c r="CJ852" s="113"/>
      <c r="CK852" s="113"/>
      <c r="CL852" s="113"/>
      <c r="CM852" s="113"/>
      <c r="CN852" s="113"/>
      <c r="CO852" s="113"/>
      <c r="CP852" s="113"/>
      <c r="CQ852" s="113"/>
      <c r="CR852" s="113"/>
      <c r="CS852" s="113"/>
      <c r="CT852" s="113"/>
      <c r="CU852" s="113"/>
      <c r="CV852" s="113"/>
      <c r="CW852" s="113"/>
      <c r="CX852" s="113"/>
      <c r="CY852" s="113"/>
    </row>
    <row r="853" spans="25:103" s="64" customFormat="1" x14ac:dyDescent="0.15">
      <c r="Y853" s="113"/>
      <c r="Z853" s="113"/>
      <c r="AA853" s="113"/>
      <c r="AB853" s="113"/>
      <c r="AC853" s="113"/>
      <c r="AD853" s="113"/>
      <c r="AE853" s="113"/>
      <c r="AF853" s="113"/>
      <c r="AG853" s="113"/>
      <c r="AH853" s="113"/>
      <c r="AI853" s="113"/>
      <c r="AJ853" s="113"/>
      <c r="AK853" s="113"/>
      <c r="AL853" s="113"/>
      <c r="AM853" s="113"/>
      <c r="AN853" s="113"/>
      <c r="AO853" s="113"/>
      <c r="AP853" s="113"/>
      <c r="AQ853" s="113"/>
      <c r="AR853" s="113"/>
      <c r="AS853" s="113"/>
      <c r="AT853" s="113"/>
      <c r="AU853" s="113"/>
      <c r="AV853" s="113"/>
      <c r="AW853" s="113"/>
      <c r="AX853" s="113"/>
      <c r="AY853" s="113"/>
      <c r="AZ853" s="113"/>
      <c r="BA853" s="113"/>
      <c r="BB853" s="113"/>
      <c r="BC853" s="113"/>
      <c r="BD853" s="113"/>
      <c r="BE853" s="113"/>
      <c r="BF853" s="113"/>
      <c r="BG853" s="113"/>
      <c r="BH853" s="113"/>
      <c r="BI853" s="113"/>
      <c r="BJ853" s="113"/>
      <c r="BK853" s="113"/>
      <c r="BL853" s="113"/>
      <c r="BM853" s="113"/>
      <c r="BN853" s="113"/>
      <c r="BO853" s="113"/>
      <c r="BP853" s="113"/>
      <c r="BQ853" s="113"/>
      <c r="BR853" s="113"/>
      <c r="BS853" s="113"/>
      <c r="BT853" s="113"/>
      <c r="BU853" s="113"/>
      <c r="BV853" s="113"/>
      <c r="BW853" s="113"/>
      <c r="BX853" s="113"/>
      <c r="BY853" s="113"/>
      <c r="BZ853" s="113"/>
      <c r="CA853" s="113"/>
      <c r="CB853" s="113"/>
      <c r="CC853" s="113"/>
      <c r="CD853" s="113"/>
      <c r="CE853" s="113"/>
      <c r="CF853" s="113"/>
      <c r="CG853" s="113"/>
      <c r="CH853" s="113"/>
      <c r="CI853" s="113"/>
      <c r="CJ853" s="113"/>
      <c r="CK853" s="113"/>
      <c r="CL853" s="113"/>
      <c r="CM853" s="113"/>
      <c r="CN853" s="113"/>
      <c r="CO853" s="113"/>
      <c r="CP853" s="113"/>
      <c r="CQ853" s="113"/>
      <c r="CR853" s="113"/>
      <c r="CS853" s="113"/>
      <c r="CT853" s="113"/>
      <c r="CU853" s="113"/>
      <c r="CV853" s="113"/>
      <c r="CW853" s="113"/>
      <c r="CX853" s="113"/>
      <c r="CY853" s="113"/>
    </row>
    <row r="854" spans="25:103" s="64" customFormat="1" x14ac:dyDescent="0.15">
      <c r="Y854" s="113"/>
      <c r="Z854" s="113"/>
      <c r="AA854" s="113"/>
      <c r="AB854" s="113"/>
      <c r="AC854" s="113"/>
      <c r="AD854" s="113"/>
      <c r="AE854" s="113"/>
      <c r="AF854" s="113"/>
      <c r="AG854" s="113"/>
      <c r="AH854" s="113"/>
      <c r="AI854" s="113"/>
      <c r="AJ854" s="113"/>
      <c r="AK854" s="113"/>
      <c r="AL854" s="113"/>
      <c r="AM854" s="113"/>
      <c r="AN854" s="113"/>
      <c r="AO854" s="113"/>
      <c r="AP854" s="113"/>
      <c r="AQ854" s="113"/>
      <c r="AR854" s="113"/>
      <c r="AS854" s="113"/>
      <c r="AT854" s="113"/>
      <c r="AU854" s="113"/>
      <c r="AV854" s="113"/>
      <c r="AW854" s="113"/>
      <c r="AX854" s="113"/>
      <c r="AY854" s="113"/>
      <c r="AZ854" s="113"/>
      <c r="BA854" s="113"/>
      <c r="BB854" s="113"/>
      <c r="BC854" s="113"/>
      <c r="BD854" s="113"/>
      <c r="BE854" s="113"/>
      <c r="BF854" s="113"/>
      <c r="BG854" s="113"/>
      <c r="BH854" s="113"/>
      <c r="BI854" s="113"/>
      <c r="BJ854" s="113"/>
      <c r="BK854" s="113"/>
      <c r="BL854" s="113"/>
      <c r="BM854" s="113"/>
      <c r="BN854" s="113"/>
      <c r="BO854" s="113"/>
      <c r="BP854" s="113"/>
      <c r="BQ854" s="113"/>
      <c r="BR854" s="113"/>
      <c r="BS854" s="113"/>
      <c r="BT854" s="113"/>
      <c r="BU854" s="113"/>
      <c r="BV854" s="113"/>
      <c r="BW854" s="113"/>
      <c r="BX854" s="113"/>
      <c r="BY854" s="113"/>
      <c r="BZ854" s="113"/>
      <c r="CA854" s="113"/>
      <c r="CB854" s="113"/>
      <c r="CC854" s="113"/>
      <c r="CD854" s="113"/>
      <c r="CE854" s="113"/>
      <c r="CF854" s="113"/>
      <c r="CG854" s="113"/>
      <c r="CH854" s="113"/>
      <c r="CI854" s="113"/>
      <c r="CJ854" s="113"/>
      <c r="CK854" s="113"/>
      <c r="CL854" s="113"/>
      <c r="CM854" s="113"/>
      <c r="CN854" s="113"/>
      <c r="CO854" s="113"/>
      <c r="CP854" s="113"/>
      <c r="CQ854" s="113"/>
      <c r="CR854" s="113"/>
      <c r="CS854" s="113"/>
      <c r="CT854" s="113"/>
      <c r="CU854" s="113"/>
      <c r="CV854" s="113"/>
      <c r="CW854" s="113"/>
      <c r="CX854" s="113"/>
      <c r="CY854" s="113"/>
    </row>
    <row r="855" spans="25:103" s="64" customFormat="1" x14ac:dyDescent="0.15">
      <c r="Y855" s="113"/>
      <c r="Z855" s="113"/>
      <c r="AA855" s="113"/>
      <c r="AB855" s="113"/>
      <c r="AC855" s="113"/>
      <c r="AD855" s="113"/>
      <c r="AE855" s="113"/>
      <c r="AF855" s="113"/>
      <c r="AG855" s="113"/>
      <c r="AH855" s="113"/>
      <c r="AI855" s="113"/>
      <c r="AJ855" s="113"/>
      <c r="AK855" s="113"/>
      <c r="AL855" s="113"/>
      <c r="AM855" s="113"/>
      <c r="AN855" s="113"/>
      <c r="AO855" s="113"/>
      <c r="AP855" s="113"/>
      <c r="AQ855" s="113"/>
      <c r="AR855" s="113"/>
      <c r="AS855" s="113"/>
      <c r="AT855" s="113"/>
      <c r="AU855" s="113"/>
      <c r="AV855" s="113"/>
      <c r="AW855" s="113"/>
      <c r="AX855" s="113"/>
      <c r="AY855" s="113"/>
      <c r="AZ855" s="113"/>
      <c r="BA855" s="113"/>
      <c r="BB855" s="113"/>
      <c r="BC855" s="113"/>
      <c r="BD855" s="113"/>
      <c r="BE855" s="113"/>
      <c r="BF855" s="113"/>
      <c r="BG855" s="113"/>
      <c r="BH855" s="113"/>
      <c r="BI855" s="113"/>
      <c r="BJ855" s="113"/>
      <c r="BK855" s="113"/>
      <c r="BL855" s="113"/>
      <c r="BM855" s="113"/>
      <c r="BN855" s="113"/>
      <c r="BO855" s="113"/>
      <c r="BP855" s="113"/>
      <c r="BQ855" s="113"/>
      <c r="BR855" s="113"/>
      <c r="BS855" s="113"/>
      <c r="BT855" s="113"/>
      <c r="BU855" s="113"/>
      <c r="BV855" s="113"/>
      <c r="BW855" s="113"/>
      <c r="BX855" s="113"/>
      <c r="BY855" s="113"/>
      <c r="BZ855" s="113"/>
      <c r="CA855" s="113"/>
      <c r="CB855" s="113"/>
      <c r="CC855" s="113"/>
      <c r="CD855" s="113"/>
      <c r="CE855" s="113"/>
      <c r="CF855" s="113"/>
      <c r="CG855" s="113"/>
      <c r="CH855" s="113"/>
      <c r="CI855" s="113"/>
      <c r="CJ855" s="113"/>
      <c r="CK855" s="113"/>
      <c r="CL855" s="113"/>
      <c r="CM855" s="113"/>
      <c r="CN855" s="113"/>
      <c r="CO855" s="113"/>
      <c r="CP855" s="113"/>
      <c r="CQ855" s="113"/>
      <c r="CR855" s="113"/>
      <c r="CS855" s="113"/>
      <c r="CT855" s="113"/>
      <c r="CU855" s="113"/>
      <c r="CV855" s="113"/>
      <c r="CW855" s="113"/>
      <c r="CX855" s="113"/>
      <c r="CY855" s="113"/>
    </row>
    <row r="856" spans="25:103" s="64" customFormat="1" x14ac:dyDescent="0.15">
      <c r="Y856" s="113"/>
      <c r="Z856" s="113"/>
      <c r="AA856" s="113"/>
      <c r="AB856" s="113"/>
      <c r="AC856" s="113"/>
      <c r="AD856" s="113"/>
      <c r="AE856" s="113"/>
      <c r="AF856" s="113"/>
      <c r="AG856" s="113"/>
      <c r="AH856" s="113"/>
      <c r="AI856" s="113"/>
      <c r="AJ856" s="113"/>
      <c r="AK856" s="113"/>
      <c r="AL856" s="113"/>
      <c r="AM856" s="113"/>
      <c r="AN856" s="113"/>
      <c r="AO856" s="113"/>
      <c r="AP856" s="113"/>
      <c r="AQ856" s="113"/>
      <c r="AR856" s="113"/>
      <c r="AS856" s="113"/>
      <c r="AT856" s="113"/>
      <c r="AU856" s="113"/>
      <c r="AV856" s="113"/>
      <c r="AW856" s="113"/>
      <c r="AX856" s="113"/>
      <c r="AY856" s="113"/>
      <c r="AZ856" s="113"/>
      <c r="BA856" s="113"/>
      <c r="BB856" s="113"/>
      <c r="BC856" s="113"/>
      <c r="BD856" s="113"/>
      <c r="BE856" s="113"/>
      <c r="BF856" s="113"/>
      <c r="BG856" s="113"/>
      <c r="BH856" s="113"/>
      <c r="BI856" s="113"/>
      <c r="BJ856" s="113"/>
      <c r="BK856" s="113"/>
      <c r="BL856" s="113"/>
      <c r="BM856" s="113"/>
      <c r="BN856" s="113"/>
      <c r="BO856" s="113"/>
      <c r="BP856" s="113"/>
      <c r="BQ856" s="113"/>
      <c r="BR856" s="113"/>
      <c r="BS856" s="113"/>
      <c r="BT856" s="113"/>
      <c r="BU856" s="113"/>
      <c r="BV856" s="113"/>
      <c r="BW856" s="113"/>
      <c r="BX856" s="113"/>
      <c r="BY856" s="113"/>
      <c r="BZ856" s="113"/>
      <c r="CA856" s="113"/>
      <c r="CB856" s="113"/>
      <c r="CC856" s="113"/>
      <c r="CD856" s="113"/>
      <c r="CE856" s="113"/>
      <c r="CF856" s="113"/>
      <c r="CG856" s="113"/>
      <c r="CH856" s="113"/>
      <c r="CI856" s="113"/>
      <c r="CJ856" s="113"/>
      <c r="CK856" s="113"/>
      <c r="CL856" s="113"/>
      <c r="CM856" s="113"/>
      <c r="CN856" s="113"/>
      <c r="CO856" s="113"/>
      <c r="CP856" s="113"/>
      <c r="CQ856" s="113"/>
      <c r="CR856" s="113"/>
      <c r="CS856" s="113"/>
      <c r="CT856" s="113"/>
      <c r="CU856" s="113"/>
      <c r="CV856" s="113"/>
      <c r="CW856" s="113"/>
      <c r="CX856" s="113"/>
      <c r="CY856" s="113"/>
    </row>
    <row r="857" spans="25:103" s="64" customFormat="1" x14ac:dyDescent="0.15">
      <c r="Y857" s="113"/>
      <c r="Z857" s="113"/>
      <c r="AA857" s="113"/>
      <c r="AB857" s="113"/>
      <c r="AC857" s="113"/>
      <c r="AD857" s="113"/>
      <c r="AE857" s="113"/>
      <c r="AF857" s="113"/>
      <c r="AG857" s="113"/>
      <c r="AH857" s="113"/>
      <c r="AI857" s="113"/>
      <c r="AJ857" s="113"/>
      <c r="AK857" s="113"/>
      <c r="AL857" s="113"/>
      <c r="AM857" s="113"/>
      <c r="AN857" s="113"/>
      <c r="AO857" s="113"/>
      <c r="AP857" s="113"/>
      <c r="AQ857" s="113"/>
      <c r="AR857" s="113"/>
      <c r="AS857" s="113"/>
      <c r="AT857" s="113"/>
      <c r="AU857" s="113"/>
      <c r="AV857" s="113"/>
      <c r="AW857" s="113"/>
      <c r="AX857" s="113"/>
      <c r="AY857" s="113"/>
      <c r="AZ857" s="113"/>
      <c r="BA857" s="113"/>
      <c r="BB857" s="113"/>
      <c r="BC857" s="113"/>
      <c r="BD857" s="113"/>
      <c r="BE857" s="113"/>
      <c r="BF857" s="113"/>
      <c r="BG857" s="113"/>
      <c r="BH857" s="113"/>
      <c r="BI857" s="113"/>
      <c r="BJ857" s="113"/>
      <c r="BK857" s="113"/>
      <c r="BL857" s="113"/>
      <c r="BM857" s="113"/>
      <c r="BN857" s="113"/>
      <c r="BO857" s="113"/>
      <c r="BP857" s="113"/>
      <c r="BQ857" s="113"/>
      <c r="BR857" s="113"/>
      <c r="BS857" s="113"/>
      <c r="BT857" s="113"/>
      <c r="BU857" s="113"/>
      <c r="BV857" s="113"/>
      <c r="BW857" s="113"/>
      <c r="BX857" s="113"/>
      <c r="BY857" s="113"/>
      <c r="BZ857" s="113"/>
      <c r="CA857" s="113"/>
      <c r="CB857" s="113"/>
      <c r="CC857" s="113"/>
      <c r="CD857" s="113"/>
      <c r="CE857" s="113"/>
      <c r="CF857" s="113"/>
      <c r="CG857" s="113"/>
      <c r="CH857" s="113"/>
      <c r="CI857" s="113"/>
      <c r="CJ857" s="113"/>
      <c r="CK857" s="113"/>
      <c r="CL857" s="113"/>
      <c r="CM857" s="113"/>
      <c r="CN857" s="113"/>
      <c r="CO857" s="113"/>
      <c r="CP857" s="113"/>
      <c r="CQ857" s="113"/>
      <c r="CR857" s="113"/>
      <c r="CS857" s="113"/>
      <c r="CT857" s="113"/>
      <c r="CU857" s="113"/>
      <c r="CV857" s="113"/>
      <c r="CW857" s="113"/>
      <c r="CX857" s="113"/>
      <c r="CY857" s="113"/>
    </row>
    <row r="858" spans="25:103" s="64" customFormat="1" x14ac:dyDescent="0.15">
      <c r="Y858" s="113"/>
      <c r="Z858" s="113"/>
      <c r="AA858" s="113"/>
      <c r="AB858" s="113"/>
      <c r="AC858" s="113"/>
      <c r="AD858" s="113"/>
      <c r="AE858" s="113"/>
      <c r="AF858" s="113"/>
      <c r="AG858" s="113"/>
      <c r="AH858" s="113"/>
      <c r="AI858" s="113"/>
      <c r="AJ858" s="113"/>
      <c r="AK858" s="113"/>
      <c r="AL858" s="113"/>
      <c r="AM858" s="113"/>
      <c r="AN858" s="113"/>
      <c r="AO858" s="113"/>
      <c r="AP858" s="113"/>
      <c r="AQ858" s="113"/>
      <c r="AR858" s="113"/>
      <c r="AS858" s="113"/>
      <c r="AT858" s="113"/>
      <c r="AU858" s="113"/>
      <c r="AV858" s="113"/>
      <c r="AW858" s="113"/>
      <c r="AX858" s="113"/>
      <c r="AY858" s="113"/>
      <c r="AZ858" s="113"/>
      <c r="BA858" s="113"/>
      <c r="BB858" s="113"/>
      <c r="BC858" s="113"/>
      <c r="BD858" s="113"/>
      <c r="BE858" s="113"/>
      <c r="BF858" s="113"/>
      <c r="BG858" s="113"/>
      <c r="BH858" s="113"/>
      <c r="BI858" s="113"/>
      <c r="BJ858" s="113"/>
      <c r="BK858" s="113"/>
      <c r="BL858" s="113"/>
      <c r="BM858" s="113"/>
      <c r="BN858" s="113"/>
      <c r="BO858" s="113"/>
      <c r="BP858" s="113"/>
      <c r="BQ858" s="113"/>
      <c r="BR858" s="113"/>
      <c r="BS858" s="113"/>
      <c r="BT858" s="113"/>
      <c r="BU858" s="113"/>
      <c r="BV858" s="113"/>
      <c r="BW858" s="113"/>
      <c r="BX858" s="113"/>
      <c r="BY858" s="113"/>
      <c r="BZ858" s="113"/>
      <c r="CA858" s="113"/>
      <c r="CB858" s="113"/>
      <c r="CC858" s="113"/>
      <c r="CD858" s="113"/>
      <c r="CE858" s="113"/>
      <c r="CF858" s="113"/>
      <c r="CG858" s="113"/>
      <c r="CH858" s="113"/>
      <c r="CI858" s="113"/>
      <c r="CJ858" s="113"/>
      <c r="CK858" s="113"/>
      <c r="CL858" s="113"/>
      <c r="CM858" s="113"/>
      <c r="CN858" s="113"/>
      <c r="CO858" s="113"/>
      <c r="CP858" s="113"/>
      <c r="CQ858" s="113"/>
      <c r="CR858" s="113"/>
      <c r="CS858" s="113"/>
      <c r="CT858" s="113"/>
      <c r="CU858" s="113"/>
      <c r="CV858" s="113"/>
      <c r="CW858" s="113"/>
      <c r="CX858" s="113"/>
      <c r="CY858" s="113"/>
    </row>
    <row r="859" spans="25:103" s="64" customFormat="1" x14ac:dyDescent="0.15">
      <c r="Y859" s="113"/>
      <c r="Z859" s="113"/>
      <c r="AA859" s="113"/>
      <c r="AB859" s="113"/>
      <c r="AC859" s="113"/>
      <c r="AD859" s="113"/>
      <c r="AE859" s="113"/>
      <c r="AF859" s="113"/>
      <c r="AG859" s="113"/>
      <c r="AH859" s="113"/>
      <c r="AI859" s="113"/>
      <c r="AJ859" s="113"/>
      <c r="AK859" s="113"/>
      <c r="AL859" s="113"/>
      <c r="AM859" s="113"/>
      <c r="AN859" s="113"/>
      <c r="AO859" s="113"/>
      <c r="AP859" s="113"/>
      <c r="AQ859" s="113"/>
      <c r="AR859" s="113"/>
      <c r="AS859" s="113"/>
      <c r="AT859" s="113"/>
      <c r="AU859" s="113"/>
      <c r="AV859" s="113"/>
      <c r="AW859" s="113"/>
      <c r="AX859" s="113"/>
      <c r="AY859" s="113"/>
      <c r="AZ859" s="113"/>
      <c r="BA859" s="113"/>
      <c r="BB859" s="113"/>
      <c r="BC859" s="113"/>
      <c r="BD859" s="113"/>
      <c r="BE859" s="113"/>
      <c r="BF859" s="113"/>
      <c r="BG859" s="113"/>
      <c r="BH859" s="113"/>
      <c r="BI859" s="113"/>
      <c r="BJ859" s="113"/>
      <c r="BK859" s="113"/>
      <c r="BL859" s="113"/>
      <c r="BM859" s="113"/>
      <c r="BN859" s="113"/>
      <c r="BO859" s="113"/>
      <c r="BP859" s="113"/>
      <c r="BQ859" s="113"/>
      <c r="BR859" s="113"/>
      <c r="BS859" s="113"/>
      <c r="BT859" s="113"/>
      <c r="BU859" s="113"/>
      <c r="BV859" s="113"/>
      <c r="BW859" s="113"/>
      <c r="BX859" s="113"/>
      <c r="BY859" s="113"/>
      <c r="BZ859" s="113"/>
      <c r="CA859" s="113"/>
      <c r="CB859" s="113"/>
      <c r="CC859" s="113"/>
      <c r="CD859" s="113"/>
      <c r="CE859" s="113"/>
      <c r="CF859" s="113"/>
      <c r="CG859" s="113"/>
      <c r="CH859" s="113"/>
      <c r="CI859" s="113"/>
      <c r="CJ859" s="113"/>
      <c r="CK859" s="113"/>
      <c r="CL859" s="113"/>
      <c r="CM859" s="113"/>
      <c r="CN859" s="113"/>
      <c r="CO859" s="113"/>
      <c r="CP859" s="113"/>
      <c r="CQ859" s="113"/>
      <c r="CR859" s="113"/>
      <c r="CS859" s="113"/>
      <c r="CT859" s="113"/>
      <c r="CU859" s="113"/>
      <c r="CV859" s="113"/>
      <c r="CW859" s="113"/>
      <c r="CX859" s="113"/>
      <c r="CY859" s="113"/>
    </row>
    <row r="860" spans="25:103" s="64" customFormat="1" x14ac:dyDescent="0.15">
      <c r="Y860" s="113"/>
      <c r="Z860" s="113"/>
      <c r="AA860" s="113"/>
      <c r="AB860" s="113"/>
      <c r="AC860" s="113"/>
      <c r="AD860" s="113"/>
      <c r="AE860" s="113"/>
      <c r="AF860" s="113"/>
      <c r="AG860" s="113"/>
      <c r="AH860" s="113"/>
      <c r="AI860" s="113"/>
      <c r="AJ860" s="113"/>
      <c r="AK860" s="113"/>
      <c r="AL860" s="113"/>
      <c r="AM860" s="113"/>
      <c r="AN860" s="113"/>
      <c r="AO860" s="113"/>
      <c r="AP860" s="113"/>
      <c r="AQ860" s="113"/>
      <c r="AR860" s="113"/>
      <c r="AS860" s="113"/>
      <c r="AT860" s="113"/>
      <c r="AU860" s="113"/>
      <c r="AV860" s="113"/>
      <c r="AW860" s="113"/>
      <c r="AX860" s="113"/>
      <c r="AY860" s="113"/>
      <c r="AZ860" s="113"/>
      <c r="BA860" s="113"/>
      <c r="BB860" s="113"/>
      <c r="BC860" s="113"/>
      <c r="BD860" s="113"/>
      <c r="BE860" s="113"/>
      <c r="BF860" s="113"/>
      <c r="BG860" s="113"/>
      <c r="BH860" s="113"/>
      <c r="BI860" s="113"/>
      <c r="BJ860" s="113"/>
      <c r="BK860" s="113"/>
      <c r="BL860" s="113"/>
      <c r="BM860" s="113"/>
      <c r="BN860" s="113"/>
      <c r="BO860" s="113"/>
      <c r="BP860" s="113"/>
      <c r="BQ860" s="113"/>
      <c r="BR860" s="113"/>
      <c r="BS860" s="113"/>
      <c r="BT860" s="113"/>
      <c r="BU860" s="113"/>
      <c r="BV860" s="113"/>
      <c r="BW860" s="113"/>
      <c r="BX860" s="113"/>
      <c r="BY860" s="113"/>
      <c r="BZ860" s="113"/>
      <c r="CA860" s="113"/>
      <c r="CB860" s="113"/>
      <c r="CC860" s="113"/>
      <c r="CD860" s="113"/>
      <c r="CE860" s="113"/>
      <c r="CF860" s="113"/>
      <c r="CG860" s="113"/>
      <c r="CH860" s="113"/>
      <c r="CI860" s="113"/>
      <c r="CJ860" s="113"/>
      <c r="CK860" s="113"/>
      <c r="CL860" s="113"/>
      <c r="CM860" s="113"/>
      <c r="CN860" s="113"/>
      <c r="CO860" s="113"/>
      <c r="CP860" s="113"/>
      <c r="CQ860" s="113"/>
      <c r="CR860" s="113"/>
      <c r="CS860" s="113"/>
      <c r="CT860" s="113"/>
      <c r="CU860" s="113"/>
      <c r="CV860" s="113"/>
      <c r="CW860" s="113"/>
      <c r="CX860" s="113"/>
      <c r="CY860" s="113"/>
    </row>
    <row r="861" spans="25:103" s="64" customFormat="1" x14ac:dyDescent="0.15">
      <c r="Y861" s="113"/>
      <c r="Z861" s="113"/>
      <c r="AA861" s="113"/>
      <c r="AB861" s="113"/>
      <c r="AC861" s="113"/>
      <c r="AD861" s="113"/>
      <c r="AE861" s="113"/>
      <c r="AF861" s="113"/>
      <c r="AG861" s="113"/>
      <c r="AH861" s="113"/>
      <c r="AI861" s="113"/>
      <c r="AJ861" s="113"/>
      <c r="AK861" s="113"/>
      <c r="AL861" s="113"/>
      <c r="AM861" s="113"/>
      <c r="AN861" s="113"/>
      <c r="AO861" s="113"/>
      <c r="AP861" s="113"/>
      <c r="AQ861" s="113"/>
      <c r="AR861" s="113"/>
      <c r="AS861" s="113"/>
      <c r="AT861" s="113"/>
      <c r="AU861" s="113"/>
      <c r="AV861" s="113"/>
      <c r="AW861" s="113"/>
      <c r="AX861" s="113"/>
      <c r="AY861" s="113"/>
      <c r="AZ861" s="113"/>
      <c r="BA861" s="113"/>
      <c r="BB861" s="113"/>
      <c r="BC861" s="113"/>
      <c r="BD861" s="113"/>
      <c r="BE861" s="113"/>
      <c r="BF861" s="113"/>
      <c r="BG861" s="113"/>
      <c r="BH861" s="113"/>
      <c r="BI861" s="113"/>
      <c r="BJ861" s="113"/>
      <c r="BK861" s="113"/>
      <c r="BL861" s="113"/>
      <c r="BM861" s="113"/>
      <c r="BN861" s="113"/>
      <c r="BO861" s="113"/>
      <c r="BP861" s="113"/>
      <c r="BQ861" s="113"/>
      <c r="BR861" s="113"/>
      <c r="BS861" s="113"/>
      <c r="BT861" s="113"/>
      <c r="BU861" s="113"/>
      <c r="BV861" s="113"/>
      <c r="BW861" s="113"/>
      <c r="BX861" s="113"/>
      <c r="BY861" s="113"/>
      <c r="BZ861" s="113"/>
      <c r="CA861" s="113"/>
      <c r="CB861" s="113"/>
      <c r="CC861" s="113"/>
      <c r="CD861" s="113"/>
      <c r="CE861" s="113"/>
      <c r="CF861" s="113"/>
      <c r="CG861" s="113"/>
      <c r="CH861" s="113"/>
      <c r="CI861" s="113"/>
      <c r="CJ861" s="113"/>
      <c r="CK861" s="113"/>
      <c r="CL861" s="113"/>
      <c r="CM861" s="113"/>
      <c r="CN861" s="113"/>
      <c r="CO861" s="113"/>
      <c r="CP861" s="113"/>
      <c r="CQ861" s="113"/>
      <c r="CR861" s="113"/>
      <c r="CS861" s="113"/>
      <c r="CT861" s="113"/>
      <c r="CU861" s="113"/>
      <c r="CV861" s="113"/>
      <c r="CW861" s="113"/>
      <c r="CX861" s="113"/>
      <c r="CY861" s="113"/>
    </row>
    <row r="862" spans="25:103" s="64" customFormat="1" x14ac:dyDescent="0.15">
      <c r="Y862" s="113"/>
      <c r="Z862" s="113"/>
      <c r="AA862" s="113"/>
      <c r="AB862" s="113"/>
      <c r="AC862" s="113"/>
      <c r="AD862" s="113"/>
      <c r="AE862" s="113"/>
      <c r="AF862" s="113"/>
      <c r="AG862" s="113"/>
      <c r="AH862" s="113"/>
      <c r="AI862" s="113"/>
      <c r="AJ862" s="113"/>
      <c r="AK862" s="113"/>
      <c r="AL862" s="113"/>
      <c r="AM862" s="113"/>
      <c r="AN862" s="113"/>
      <c r="AO862" s="113"/>
      <c r="AP862" s="113"/>
      <c r="AQ862" s="113"/>
      <c r="AR862" s="113"/>
      <c r="AS862" s="113"/>
      <c r="AT862" s="113"/>
      <c r="AU862" s="113"/>
      <c r="AV862" s="113"/>
      <c r="AW862" s="113"/>
      <c r="AX862" s="113"/>
      <c r="AY862" s="113"/>
      <c r="AZ862" s="113"/>
      <c r="BA862" s="113"/>
      <c r="BB862" s="113"/>
      <c r="BC862" s="113"/>
      <c r="BD862" s="113"/>
      <c r="BE862" s="113"/>
      <c r="BF862" s="113"/>
      <c r="BG862" s="113"/>
      <c r="BH862" s="113"/>
      <c r="BI862" s="113"/>
      <c r="BJ862" s="113"/>
      <c r="BK862" s="113"/>
      <c r="BL862" s="113"/>
      <c r="BM862" s="113"/>
      <c r="BN862" s="113"/>
      <c r="BO862" s="113"/>
      <c r="BP862" s="113"/>
      <c r="BQ862" s="113"/>
      <c r="BR862" s="113"/>
      <c r="BS862" s="113"/>
      <c r="BT862" s="113"/>
      <c r="BU862" s="113"/>
      <c r="BV862" s="113"/>
      <c r="BW862" s="113"/>
      <c r="BX862" s="113"/>
      <c r="BY862" s="113"/>
      <c r="BZ862" s="113"/>
      <c r="CA862" s="113"/>
      <c r="CB862" s="113"/>
      <c r="CC862" s="113"/>
      <c r="CD862" s="113"/>
      <c r="CE862" s="113"/>
      <c r="CF862" s="113"/>
      <c r="CG862" s="113"/>
      <c r="CH862" s="113"/>
      <c r="CI862" s="113"/>
      <c r="CJ862" s="113"/>
      <c r="CK862" s="113"/>
      <c r="CL862" s="113"/>
      <c r="CM862" s="113"/>
      <c r="CN862" s="113"/>
      <c r="CO862" s="113"/>
      <c r="CP862" s="113"/>
      <c r="CQ862" s="113"/>
      <c r="CR862" s="113"/>
      <c r="CS862" s="113"/>
      <c r="CT862" s="113"/>
      <c r="CU862" s="113"/>
      <c r="CV862" s="113"/>
      <c r="CW862" s="113"/>
      <c r="CX862" s="113"/>
      <c r="CY862" s="113"/>
    </row>
    <row r="863" spans="25:103" s="64" customFormat="1" x14ac:dyDescent="0.15">
      <c r="Y863" s="113"/>
      <c r="Z863" s="113"/>
      <c r="AA863" s="113"/>
      <c r="AB863" s="113"/>
      <c r="AC863" s="113"/>
      <c r="AD863" s="113"/>
      <c r="AE863" s="113"/>
      <c r="AF863" s="113"/>
      <c r="AG863" s="113"/>
      <c r="AH863" s="113"/>
      <c r="AI863" s="113"/>
      <c r="AJ863" s="113"/>
      <c r="AK863" s="113"/>
      <c r="AL863" s="113"/>
      <c r="AM863" s="113"/>
      <c r="AN863" s="113"/>
      <c r="AO863" s="113"/>
      <c r="AP863" s="113"/>
      <c r="AQ863" s="113"/>
      <c r="AR863" s="113"/>
      <c r="AS863" s="113"/>
      <c r="AT863" s="113"/>
      <c r="AU863" s="113"/>
      <c r="AV863" s="113"/>
      <c r="AW863" s="113"/>
      <c r="AX863" s="113"/>
      <c r="AY863" s="113"/>
      <c r="AZ863" s="113"/>
      <c r="BA863" s="113"/>
      <c r="BB863" s="113"/>
      <c r="BC863" s="113"/>
      <c r="BD863" s="113"/>
      <c r="BE863" s="113"/>
      <c r="BF863" s="113"/>
      <c r="BG863" s="113"/>
      <c r="BH863" s="113"/>
      <c r="BI863" s="113"/>
      <c r="BJ863" s="113"/>
      <c r="BK863" s="113"/>
      <c r="BL863" s="113"/>
      <c r="BM863" s="113"/>
      <c r="BN863" s="113"/>
      <c r="BO863" s="113"/>
      <c r="BP863" s="113"/>
      <c r="BQ863" s="113"/>
      <c r="BR863" s="113"/>
      <c r="BS863" s="113"/>
      <c r="BT863" s="113"/>
      <c r="BU863" s="113"/>
      <c r="BV863" s="113"/>
      <c r="BW863" s="113"/>
      <c r="BX863" s="113"/>
      <c r="BY863" s="113"/>
      <c r="BZ863" s="113"/>
      <c r="CA863" s="113"/>
      <c r="CB863" s="113"/>
      <c r="CC863" s="113"/>
      <c r="CD863" s="113"/>
      <c r="CE863" s="113"/>
      <c r="CF863" s="113"/>
      <c r="CG863" s="113"/>
      <c r="CH863" s="113"/>
      <c r="CI863" s="113"/>
      <c r="CJ863" s="113"/>
      <c r="CK863" s="113"/>
      <c r="CL863" s="113"/>
      <c r="CM863" s="113"/>
      <c r="CN863" s="113"/>
      <c r="CO863" s="113"/>
      <c r="CP863" s="113"/>
      <c r="CQ863" s="113"/>
      <c r="CR863" s="113"/>
      <c r="CS863" s="113"/>
      <c r="CT863" s="113"/>
      <c r="CU863" s="113"/>
      <c r="CV863" s="113"/>
      <c r="CW863" s="113"/>
      <c r="CX863" s="113"/>
      <c r="CY863" s="113"/>
    </row>
    <row r="864" spans="25:103" s="64" customFormat="1" x14ac:dyDescent="0.15">
      <c r="Y864" s="113"/>
      <c r="Z864" s="113"/>
      <c r="AA864" s="113"/>
      <c r="AB864" s="113"/>
      <c r="AC864" s="113"/>
      <c r="AD864" s="113"/>
      <c r="AE864" s="113"/>
      <c r="AF864" s="113"/>
      <c r="AG864" s="113"/>
      <c r="AH864" s="113"/>
      <c r="AI864" s="113"/>
      <c r="AJ864" s="113"/>
      <c r="AK864" s="113"/>
      <c r="AL864" s="113"/>
      <c r="AM864" s="113"/>
      <c r="AN864" s="113"/>
      <c r="AO864" s="113"/>
      <c r="AP864" s="113"/>
      <c r="AQ864" s="113"/>
      <c r="AR864" s="113"/>
      <c r="AS864" s="113"/>
      <c r="AT864" s="113"/>
      <c r="AU864" s="113"/>
      <c r="AV864" s="113"/>
      <c r="AW864" s="113"/>
      <c r="AX864" s="113"/>
      <c r="AY864" s="113"/>
      <c r="AZ864" s="113"/>
      <c r="BA864" s="113"/>
      <c r="BB864" s="113"/>
      <c r="BC864" s="113"/>
      <c r="BD864" s="113"/>
      <c r="BE864" s="113"/>
      <c r="BF864" s="113"/>
      <c r="BG864" s="113"/>
      <c r="BH864" s="113"/>
      <c r="BI864" s="113"/>
      <c r="BJ864" s="113"/>
      <c r="BK864" s="113"/>
      <c r="BL864" s="113"/>
      <c r="BM864" s="113"/>
      <c r="BN864" s="113"/>
      <c r="BO864" s="113"/>
      <c r="BP864" s="113"/>
      <c r="BQ864" s="113"/>
      <c r="BR864" s="113"/>
      <c r="BS864" s="113"/>
      <c r="BT864" s="113"/>
      <c r="BU864" s="113"/>
      <c r="BV864" s="113"/>
      <c r="BW864" s="113"/>
      <c r="BX864" s="113"/>
      <c r="BY864" s="113"/>
      <c r="BZ864" s="113"/>
      <c r="CA864" s="113"/>
      <c r="CB864" s="113"/>
      <c r="CC864" s="113"/>
      <c r="CD864" s="113"/>
      <c r="CE864" s="113"/>
      <c r="CF864" s="113"/>
      <c r="CG864" s="113"/>
      <c r="CH864" s="113"/>
      <c r="CI864" s="113"/>
      <c r="CJ864" s="113"/>
      <c r="CK864" s="113"/>
      <c r="CL864" s="113"/>
      <c r="CM864" s="113"/>
      <c r="CN864" s="113"/>
      <c r="CO864" s="113"/>
      <c r="CP864" s="113"/>
      <c r="CQ864" s="113"/>
      <c r="CR864" s="113"/>
      <c r="CS864" s="113"/>
      <c r="CT864" s="113"/>
      <c r="CU864" s="113"/>
      <c r="CV864" s="113"/>
      <c r="CW864" s="113"/>
      <c r="CX864" s="113"/>
      <c r="CY864" s="113"/>
    </row>
    <row r="865" spans="25:103" s="64" customFormat="1" x14ac:dyDescent="0.15">
      <c r="Y865" s="113"/>
      <c r="Z865" s="113"/>
      <c r="AA865" s="113"/>
      <c r="AB865" s="113"/>
      <c r="AC865" s="113"/>
      <c r="AD865" s="113"/>
      <c r="AE865" s="113"/>
      <c r="AF865" s="113"/>
      <c r="AG865" s="113"/>
      <c r="AH865" s="113"/>
      <c r="AI865" s="113"/>
      <c r="AJ865" s="113"/>
      <c r="AK865" s="113"/>
      <c r="AL865" s="113"/>
      <c r="AM865" s="113"/>
      <c r="AN865" s="113"/>
      <c r="AO865" s="113"/>
      <c r="AP865" s="113"/>
      <c r="AQ865" s="113"/>
      <c r="AR865" s="113"/>
      <c r="AS865" s="113"/>
      <c r="AT865" s="113"/>
      <c r="AU865" s="113"/>
      <c r="AV865" s="113"/>
      <c r="AW865" s="113"/>
      <c r="AX865" s="113"/>
      <c r="AY865" s="113"/>
      <c r="AZ865" s="113"/>
      <c r="BA865" s="113"/>
      <c r="BB865" s="113"/>
      <c r="BC865" s="113"/>
      <c r="BD865" s="113"/>
      <c r="BE865" s="113"/>
      <c r="BF865" s="113"/>
      <c r="BG865" s="113"/>
      <c r="BH865" s="113"/>
      <c r="BI865" s="113"/>
      <c r="BJ865" s="113"/>
      <c r="BK865" s="113"/>
      <c r="BL865" s="113"/>
      <c r="BM865" s="113"/>
      <c r="BN865" s="113"/>
      <c r="BO865" s="113"/>
      <c r="BP865" s="113"/>
      <c r="BQ865" s="113"/>
      <c r="BR865" s="113"/>
      <c r="BS865" s="113"/>
      <c r="BT865" s="113"/>
      <c r="BU865" s="113"/>
      <c r="BV865" s="113"/>
      <c r="BW865" s="113"/>
      <c r="BX865" s="113"/>
      <c r="BY865" s="113"/>
      <c r="BZ865" s="113"/>
      <c r="CA865" s="113"/>
      <c r="CB865" s="113"/>
      <c r="CC865" s="113"/>
      <c r="CD865" s="113"/>
      <c r="CE865" s="113"/>
      <c r="CF865" s="113"/>
      <c r="CG865" s="113"/>
      <c r="CH865" s="113"/>
      <c r="CI865" s="113"/>
      <c r="CJ865" s="113"/>
      <c r="CK865" s="113"/>
      <c r="CL865" s="113"/>
      <c r="CM865" s="113"/>
      <c r="CN865" s="113"/>
      <c r="CO865" s="113"/>
      <c r="CP865" s="113"/>
      <c r="CQ865" s="113"/>
      <c r="CR865" s="113"/>
      <c r="CS865" s="113"/>
      <c r="CT865" s="113"/>
      <c r="CU865" s="113"/>
      <c r="CV865" s="113"/>
      <c r="CW865" s="113"/>
      <c r="CX865" s="113"/>
      <c r="CY865" s="113"/>
    </row>
    <row r="866" spans="25:103" s="64" customFormat="1" x14ac:dyDescent="0.15">
      <c r="Y866" s="113"/>
      <c r="Z866" s="113"/>
      <c r="AA866" s="113"/>
      <c r="AB866" s="113"/>
      <c r="AC866" s="113"/>
      <c r="AD866" s="113"/>
      <c r="AE866" s="113"/>
      <c r="AF866" s="113"/>
      <c r="AG866" s="113"/>
      <c r="AH866" s="113"/>
      <c r="AI866" s="113"/>
      <c r="AJ866" s="113"/>
      <c r="AK866" s="113"/>
      <c r="AL866" s="113"/>
      <c r="AM866" s="113"/>
      <c r="AN866" s="113"/>
      <c r="AO866" s="113"/>
      <c r="AP866" s="113"/>
      <c r="AQ866" s="113"/>
      <c r="AR866" s="113"/>
      <c r="AS866" s="113"/>
      <c r="AT866" s="113"/>
      <c r="AU866" s="113"/>
      <c r="AV866" s="113"/>
      <c r="AW866" s="113"/>
      <c r="AX866" s="113"/>
      <c r="AY866" s="113"/>
      <c r="AZ866" s="113"/>
      <c r="BA866" s="113"/>
      <c r="BB866" s="113"/>
      <c r="BC866" s="113"/>
      <c r="BD866" s="113"/>
      <c r="BE866" s="113"/>
      <c r="BF866" s="113"/>
      <c r="BG866" s="113"/>
      <c r="BH866" s="113"/>
      <c r="BI866" s="113"/>
      <c r="BJ866" s="113"/>
      <c r="BK866" s="113"/>
      <c r="BL866" s="113"/>
      <c r="BM866" s="113"/>
      <c r="BN866" s="113"/>
      <c r="BO866" s="113"/>
      <c r="BP866" s="113"/>
      <c r="BQ866" s="113"/>
      <c r="BR866" s="113"/>
      <c r="BS866" s="113"/>
      <c r="BT866" s="113"/>
      <c r="BU866" s="113"/>
      <c r="BV866" s="113"/>
      <c r="BW866" s="113"/>
      <c r="BX866" s="113"/>
      <c r="BY866" s="113"/>
      <c r="BZ866" s="113"/>
      <c r="CA866" s="113"/>
      <c r="CB866" s="113"/>
      <c r="CC866" s="113"/>
      <c r="CD866" s="113"/>
      <c r="CE866" s="113"/>
      <c r="CF866" s="113"/>
      <c r="CG866" s="113"/>
      <c r="CH866" s="113"/>
      <c r="CI866" s="113"/>
      <c r="CJ866" s="113"/>
      <c r="CK866" s="113"/>
      <c r="CL866" s="113"/>
      <c r="CM866" s="113"/>
      <c r="CN866" s="113"/>
      <c r="CO866" s="113"/>
      <c r="CP866" s="113"/>
      <c r="CQ866" s="113"/>
      <c r="CR866" s="113"/>
      <c r="CS866" s="113"/>
      <c r="CT866" s="113"/>
      <c r="CU866" s="113"/>
      <c r="CV866" s="113"/>
      <c r="CW866" s="113"/>
      <c r="CX866" s="113"/>
      <c r="CY866" s="113"/>
    </row>
    <row r="867" spans="25:103" s="64" customFormat="1" x14ac:dyDescent="0.15">
      <c r="Y867" s="113"/>
      <c r="Z867" s="113"/>
      <c r="AA867" s="113"/>
      <c r="AB867" s="113"/>
      <c r="AC867" s="113"/>
      <c r="AD867" s="113"/>
      <c r="AE867" s="113"/>
      <c r="AF867" s="113"/>
      <c r="AG867" s="113"/>
      <c r="AH867" s="113"/>
      <c r="AI867" s="113"/>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c r="BQ867" s="113"/>
      <c r="BR867" s="113"/>
      <c r="BS867" s="113"/>
      <c r="BT867" s="113"/>
      <c r="BU867" s="113"/>
      <c r="BV867" s="113"/>
      <c r="BW867" s="113"/>
      <c r="BX867" s="113"/>
      <c r="BY867" s="113"/>
      <c r="BZ867" s="113"/>
      <c r="CA867" s="113"/>
      <c r="CB867" s="113"/>
      <c r="CC867" s="113"/>
      <c r="CD867" s="113"/>
      <c r="CE867" s="113"/>
      <c r="CF867" s="113"/>
      <c r="CG867" s="113"/>
      <c r="CH867" s="113"/>
      <c r="CI867" s="113"/>
      <c r="CJ867" s="113"/>
      <c r="CK867" s="113"/>
      <c r="CL867" s="113"/>
      <c r="CM867" s="113"/>
      <c r="CN867" s="113"/>
      <c r="CO867" s="113"/>
      <c r="CP867" s="113"/>
      <c r="CQ867" s="113"/>
      <c r="CR867" s="113"/>
      <c r="CS867" s="113"/>
      <c r="CT867" s="113"/>
      <c r="CU867" s="113"/>
      <c r="CV867" s="113"/>
      <c r="CW867" s="113"/>
      <c r="CX867" s="113"/>
      <c r="CY867" s="113"/>
    </row>
    <row r="868" spans="25:103" s="64" customFormat="1" x14ac:dyDescent="0.15">
      <c r="Y868" s="113"/>
      <c r="Z868" s="113"/>
      <c r="AA868" s="113"/>
      <c r="AB868" s="113"/>
      <c r="AC868" s="113"/>
      <c r="AD868" s="113"/>
      <c r="AE868" s="113"/>
      <c r="AF868" s="113"/>
      <c r="AG868" s="113"/>
      <c r="AH868" s="113"/>
      <c r="AI868" s="113"/>
      <c r="AJ868" s="113"/>
      <c r="AK868" s="113"/>
      <c r="AL868" s="113"/>
      <c r="AM868" s="113"/>
      <c r="AN868" s="113"/>
      <c r="AO868" s="113"/>
      <c r="AP868" s="113"/>
      <c r="AQ868" s="113"/>
      <c r="AR868" s="113"/>
      <c r="AS868" s="113"/>
      <c r="AT868" s="113"/>
      <c r="AU868" s="113"/>
      <c r="AV868" s="113"/>
      <c r="AW868" s="113"/>
      <c r="AX868" s="113"/>
      <c r="AY868" s="113"/>
      <c r="AZ868" s="113"/>
      <c r="BA868" s="113"/>
      <c r="BB868" s="113"/>
      <c r="BC868" s="113"/>
      <c r="BD868" s="113"/>
      <c r="BE868" s="113"/>
      <c r="BF868" s="113"/>
      <c r="BG868" s="113"/>
      <c r="BH868" s="113"/>
      <c r="BI868" s="113"/>
      <c r="BJ868" s="113"/>
      <c r="BK868" s="113"/>
      <c r="BL868" s="113"/>
      <c r="BM868" s="113"/>
      <c r="BN868" s="113"/>
      <c r="BO868" s="113"/>
      <c r="BP868" s="113"/>
      <c r="BQ868" s="113"/>
      <c r="BR868" s="113"/>
      <c r="BS868" s="113"/>
      <c r="BT868" s="113"/>
      <c r="BU868" s="113"/>
      <c r="BV868" s="113"/>
      <c r="BW868" s="113"/>
      <c r="BX868" s="113"/>
      <c r="BY868" s="113"/>
      <c r="BZ868" s="113"/>
      <c r="CA868" s="113"/>
      <c r="CB868" s="113"/>
      <c r="CC868" s="113"/>
      <c r="CD868" s="113"/>
      <c r="CE868" s="113"/>
      <c r="CF868" s="113"/>
      <c r="CG868" s="113"/>
      <c r="CH868" s="113"/>
      <c r="CI868" s="113"/>
      <c r="CJ868" s="113"/>
      <c r="CK868" s="113"/>
      <c r="CL868" s="113"/>
      <c r="CM868" s="113"/>
      <c r="CN868" s="113"/>
      <c r="CO868" s="113"/>
      <c r="CP868" s="113"/>
      <c r="CQ868" s="113"/>
      <c r="CR868" s="113"/>
      <c r="CS868" s="113"/>
      <c r="CT868" s="113"/>
      <c r="CU868" s="113"/>
      <c r="CV868" s="113"/>
      <c r="CW868" s="113"/>
      <c r="CX868" s="113"/>
      <c r="CY868" s="113"/>
    </row>
    <row r="869" spans="25:103" s="64" customFormat="1" x14ac:dyDescent="0.15">
      <c r="Y869" s="113"/>
      <c r="Z869" s="113"/>
      <c r="AA869" s="113"/>
      <c r="AB869" s="113"/>
      <c r="AC869" s="113"/>
      <c r="AD869" s="113"/>
      <c r="AE869" s="113"/>
      <c r="AF869" s="113"/>
      <c r="AG869" s="113"/>
      <c r="AH869" s="113"/>
      <c r="AI869" s="113"/>
      <c r="AJ869" s="113"/>
      <c r="AK869" s="113"/>
      <c r="AL869" s="113"/>
      <c r="AM869" s="113"/>
      <c r="AN869" s="113"/>
      <c r="AO869" s="113"/>
      <c r="AP869" s="113"/>
      <c r="AQ869" s="113"/>
      <c r="AR869" s="113"/>
      <c r="AS869" s="113"/>
      <c r="AT869" s="113"/>
      <c r="AU869" s="113"/>
      <c r="AV869" s="113"/>
      <c r="AW869" s="113"/>
      <c r="AX869" s="113"/>
      <c r="AY869" s="113"/>
      <c r="AZ869" s="113"/>
      <c r="BA869" s="113"/>
      <c r="BB869" s="113"/>
      <c r="BC869" s="113"/>
      <c r="BD869" s="113"/>
      <c r="BE869" s="113"/>
      <c r="BF869" s="113"/>
      <c r="BG869" s="113"/>
      <c r="BH869" s="113"/>
      <c r="BI869" s="113"/>
      <c r="BJ869" s="113"/>
      <c r="BK869" s="113"/>
      <c r="BL869" s="113"/>
      <c r="BM869" s="113"/>
      <c r="BN869" s="113"/>
      <c r="BO869" s="113"/>
      <c r="BP869" s="113"/>
      <c r="BQ869" s="113"/>
      <c r="BR869" s="113"/>
      <c r="BS869" s="113"/>
      <c r="BT869" s="113"/>
      <c r="BU869" s="113"/>
      <c r="BV869" s="113"/>
      <c r="BW869" s="113"/>
      <c r="BX869" s="113"/>
      <c r="BY869" s="113"/>
      <c r="BZ869" s="113"/>
      <c r="CA869" s="113"/>
      <c r="CB869" s="113"/>
      <c r="CC869" s="113"/>
      <c r="CD869" s="113"/>
      <c r="CE869" s="113"/>
      <c r="CF869" s="113"/>
      <c r="CG869" s="113"/>
      <c r="CH869" s="113"/>
      <c r="CI869" s="113"/>
      <c r="CJ869" s="113"/>
      <c r="CK869" s="113"/>
      <c r="CL869" s="113"/>
      <c r="CM869" s="113"/>
      <c r="CN869" s="113"/>
      <c r="CO869" s="113"/>
      <c r="CP869" s="113"/>
      <c r="CQ869" s="113"/>
      <c r="CR869" s="113"/>
      <c r="CS869" s="113"/>
      <c r="CT869" s="113"/>
      <c r="CU869" s="113"/>
      <c r="CV869" s="113"/>
      <c r="CW869" s="113"/>
      <c r="CX869" s="113"/>
      <c r="CY869" s="113"/>
    </row>
    <row r="870" spans="25:103" s="64" customFormat="1" x14ac:dyDescent="0.15">
      <c r="Y870" s="113"/>
      <c r="Z870" s="113"/>
      <c r="AA870" s="113"/>
      <c r="AB870" s="113"/>
      <c r="AC870" s="113"/>
      <c r="AD870" s="113"/>
      <c r="AE870" s="113"/>
      <c r="AF870" s="113"/>
      <c r="AG870" s="113"/>
      <c r="AH870" s="113"/>
      <c r="AI870" s="113"/>
      <c r="AJ870" s="113"/>
      <c r="AK870" s="113"/>
      <c r="AL870" s="113"/>
      <c r="AM870" s="113"/>
      <c r="AN870" s="113"/>
      <c r="AO870" s="113"/>
      <c r="AP870" s="113"/>
      <c r="AQ870" s="113"/>
      <c r="AR870" s="113"/>
      <c r="AS870" s="113"/>
      <c r="AT870" s="113"/>
      <c r="AU870" s="113"/>
      <c r="AV870" s="113"/>
      <c r="AW870" s="113"/>
      <c r="AX870" s="113"/>
      <c r="AY870" s="113"/>
      <c r="AZ870" s="113"/>
      <c r="BA870" s="113"/>
      <c r="BB870" s="113"/>
      <c r="BC870" s="113"/>
      <c r="BD870" s="113"/>
      <c r="BE870" s="113"/>
      <c r="BF870" s="113"/>
      <c r="BG870" s="113"/>
      <c r="BH870" s="113"/>
      <c r="BI870" s="113"/>
      <c r="BJ870" s="113"/>
      <c r="BK870" s="113"/>
      <c r="BL870" s="113"/>
      <c r="BM870" s="113"/>
      <c r="BN870" s="113"/>
      <c r="BO870" s="113"/>
      <c r="BP870" s="113"/>
      <c r="BQ870" s="113"/>
      <c r="BR870" s="113"/>
      <c r="BS870" s="113"/>
      <c r="BT870" s="113"/>
      <c r="BU870" s="113"/>
      <c r="BV870" s="113"/>
      <c r="BW870" s="113"/>
      <c r="BX870" s="113"/>
      <c r="BY870" s="113"/>
      <c r="BZ870" s="113"/>
      <c r="CA870" s="113"/>
      <c r="CB870" s="113"/>
      <c r="CC870" s="113"/>
      <c r="CD870" s="113"/>
      <c r="CE870" s="113"/>
      <c r="CF870" s="113"/>
      <c r="CG870" s="113"/>
      <c r="CH870" s="113"/>
      <c r="CI870" s="113"/>
      <c r="CJ870" s="113"/>
      <c r="CK870" s="113"/>
      <c r="CL870" s="113"/>
      <c r="CM870" s="113"/>
      <c r="CN870" s="113"/>
      <c r="CO870" s="113"/>
      <c r="CP870" s="113"/>
      <c r="CQ870" s="113"/>
      <c r="CR870" s="113"/>
      <c r="CS870" s="113"/>
      <c r="CT870" s="113"/>
      <c r="CU870" s="113"/>
      <c r="CV870" s="113"/>
      <c r="CW870" s="113"/>
      <c r="CX870" s="113"/>
      <c r="CY870" s="113"/>
    </row>
    <row r="871" spans="25:103" s="64" customFormat="1" x14ac:dyDescent="0.15">
      <c r="Y871" s="113"/>
      <c r="Z871" s="113"/>
      <c r="AA871" s="113"/>
      <c r="AB871" s="113"/>
      <c r="AC871" s="113"/>
      <c r="AD871" s="113"/>
      <c r="AE871" s="113"/>
      <c r="AF871" s="113"/>
      <c r="AG871" s="113"/>
      <c r="AH871" s="113"/>
      <c r="AI871" s="113"/>
      <c r="AJ871" s="113"/>
      <c r="AK871" s="113"/>
      <c r="AL871" s="113"/>
      <c r="AM871" s="113"/>
      <c r="AN871" s="113"/>
      <c r="AO871" s="113"/>
      <c r="AP871" s="113"/>
      <c r="AQ871" s="113"/>
      <c r="AR871" s="113"/>
      <c r="AS871" s="113"/>
      <c r="AT871" s="113"/>
      <c r="AU871" s="113"/>
      <c r="AV871" s="113"/>
      <c r="AW871" s="113"/>
      <c r="AX871" s="113"/>
      <c r="AY871" s="113"/>
      <c r="AZ871" s="113"/>
      <c r="BA871" s="113"/>
      <c r="BB871" s="113"/>
      <c r="BC871" s="113"/>
      <c r="BD871" s="113"/>
      <c r="BE871" s="113"/>
      <c r="BF871" s="113"/>
      <c r="BG871" s="113"/>
      <c r="BH871" s="113"/>
      <c r="BI871" s="113"/>
      <c r="BJ871" s="113"/>
      <c r="BK871" s="113"/>
      <c r="BL871" s="113"/>
      <c r="BM871" s="113"/>
      <c r="BN871" s="113"/>
      <c r="BO871" s="113"/>
      <c r="BP871" s="113"/>
      <c r="BQ871" s="113"/>
      <c r="BR871" s="113"/>
      <c r="BS871" s="113"/>
      <c r="BT871" s="113"/>
      <c r="BU871" s="113"/>
      <c r="BV871" s="113"/>
      <c r="BW871" s="113"/>
      <c r="BX871" s="113"/>
      <c r="BY871" s="113"/>
      <c r="BZ871" s="113"/>
      <c r="CA871" s="113"/>
      <c r="CB871" s="113"/>
      <c r="CC871" s="113"/>
      <c r="CD871" s="113"/>
      <c r="CE871" s="113"/>
      <c r="CF871" s="113"/>
      <c r="CG871" s="113"/>
      <c r="CH871" s="113"/>
      <c r="CI871" s="113"/>
      <c r="CJ871" s="113"/>
      <c r="CK871" s="113"/>
      <c r="CL871" s="113"/>
      <c r="CM871" s="113"/>
      <c r="CN871" s="113"/>
      <c r="CO871" s="113"/>
      <c r="CP871" s="113"/>
      <c r="CQ871" s="113"/>
      <c r="CR871" s="113"/>
      <c r="CS871" s="113"/>
      <c r="CT871" s="113"/>
      <c r="CU871" s="113"/>
      <c r="CV871" s="113"/>
      <c r="CW871" s="113"/>
      <c r="CX871" s="113"/>
      <c r="CY871" s="113"/>
    </row>
    <row r="872" spans="25:103" s="64" customFormat="1" x14ac:dyDescent="0.15">
      <c r="Y872" s="113"/>
      <c r="Z872" s="113"/>
      <c r="AA872" s="113"/>
      <c r="AB872" s="113"/>
      <c r="AC872" s="113"/>
      <c r="AD872" s="113"/>
      <c r="AE872" s="113"/>
      <c r="AF872" s="113"/>
      <c r="AG872" s="113"/>
      <c r="AH872" s="113"/>
      <c r="AI872" s="113"/>
      <c r="AJ872" s="113"/>
      <c r="AK872" s="113"/>
      <c r="AL872" s="113"/>
      <c r="AM872" s="113"/>
      <c r="AN872" s="113"/>
      <c r="AO872" s="113"/>
      <c r="AP872" s="113"/>
      <c r="AQ872" s="113"/>
      <c r="AR872" s="113"/>
      <c r="AS872" s="113"/>
      <c r="AT872" s="113"/>
      <c r="AU872" s="113"/>
      <c r="AV872" s="113"/>
      <c r="AW872" s="113"/>
      <c r="AX872" s="113"/>
      <c r="AY872" s="113"/>
      <c r="AZ872" s="113"/>
      <c r="BA872" s="113"/>
      <c r="BB872" s="113"/>
      <c r="BC872" s="113"/>
      <c r="BD872" s="113"/>
      <c r="BE872" s="113"/>
      <c r="BF872" s="113"/>
      <c r="BG872" s="113"/>
      <c r="BH872" s="113"/>
      <c r="BI872" s="113"/>
      <c r="BJ872" s="113"/>
      <c r="BK872" s="113"/>
      <c r="BL872" s="113"/>
      <c r="BM872" s="113"/>
      <c r="BN872" s="113"/>
      <c r="BO872" s="113"/>
      <c r="BP872" s="113"/>
      <c r="BQ872" s="113"/>
      <c r="BR872" s="113"/>
      <c r="BS872" s="113"/>
      <c r="BT872" s="113"/>
      <c r="BU872" s="113"/>
      <c r="BV872" s="113"/>
      <c r="BW872" s="113"/>
      <c r="BX872" s="113"/>
      <c r="BY872" s="113"/>
      <c r="BZ872" s="113"/>
      <c r="CA872" s="113"/>
      <c r="CB872" s="113"/>
      <c r="CC872" s="113"/>
      <c r="CD872" s="113"/>
      <c r="CE872" s="113"/>
      <c r="CF872" s="113"/>
      <c r="CG872" s="113"/>
      <c r="CH872" s="113"/>
      <c r="CI872" s="113"/>
      <c r="CJ872" s="113"/>
      <c r="CK872" s="113"/>
      <c r="CL872" s="113"/>
      <c r="CM872" s="113"/>
      <c r="CN872" s="113"/>
      <c r="CO872" s="113"/>
      <c r="CP872" s="113"/>
      <c r="CQ872" s="113"/>
      <c r="CR872" s="113"/>
      <c r="CS872" s="113"/>
      <c r="CT872" s="113"/>
      <c r="CU872" s="113"/>
      <c r="CV872" s="113"/>
      <c r="CW872" s="113"/>
      <c r="CX872" s="113"/>
      <c r="CY872" s="113"/>
    </row>
    <row r="873" spans="25:103" s="64" customFormat="1" x14ac:dyDescent="0.15">
      <c r="Y873" s="113"/>
      <c r="Z873" s="113"/>
      <c r="AA873" s="113"/>
      <c r="AB873" s="113"/>
      <c r="AC873" s="113"/>
      <c r="AD873" s="113"/>
      <c r="AE873" s="113"/>
      <c r="AF873" s="113"/>
      <c r="AG873" s="113"/>
      <c r="AH873" s="113"/>
      <c r="AI873" s="113"/>
      <c r="AJ873" s="113"/>
      <c r="AK873" s="113"/>
      <c r="AL873" s="113"/>
      <c r="AM873" s="113"/>
      <c r="AN873" s="113"/>
      <c r="AO873" s="113"/>
      <c r="AP873" s="113"/>
      <c r="AQ873" s="113"/>
      <c r="AR873" s="113"/>
      <c r="AS873" s="113"/>
      <c r="AT873" s="113"/>
      <c r="AU873" s="113"/>
      <c r="AV873" s="113"/>
      <c r="AW873" s="113"/>
      <c r="AX873" s="113"/>
      <c r="AY873" s="113"/>
      <c r="AZ873" s="113"/>
      <c r="BA873" s="113"/>
      <c r="BB873" s="113"/>
      <c r="BC873" s="113"/>
      <c r="BD873" s="113"/>
      <c r="BE873" s="113"/>
      <c r="BF873" s="113"/>
      <c r="BG873" s="113"/>
      <c r="BH873" s="113"/>
      <c r="BI873" s="113"/>
      <c r="BJ873" s="113"/>
      <c r="BK873" s="113"/>
      <c r="BL873" s="113"/>
      <c r="BM873" s="113"/>
      <c r="BN873" s="113"/>
      <c r="BO873" s="113"/>
      <c r="BP873" s="113"/>
      <c r="BQ873" s="113"/>
      <c r="BR873" s="113"/>
      <c r="BS873" s="113"/>
      <c r="BT873" s="113"/>
      <c r="BU873" s="113"/>
      <c r="BV873" s="113"/>
      <c r="BW873" s="113"/>
      <c r="BX873" s="113"/>
      <c r="BY873" s="113"/>
      <c r="BZ873" s="113"/>
      <c r="CA873" s="113"/>
      <c r="CB873" s="113"/>
      <c r="CC873" s="113"/>
      <c r="CD873" s="113"/>
      <c r="CE873" s="113"/>
      <c r="CF873" s="113"/>
      <c r="CG873" s="113"/>
      <c r="CH873" s="113"/>
      <c r="CI873" s="113"/>
      <c r="CJ873" s="113"/>
      <c r="CK873" s="113"/>
      <c r="CL873" s="113"/>
      <c r="CM873" s="113"/>
      <c r="CN873" s="113"/>
      <c r="CO873" s="113"/>
      <c r="CP873" s="113"/>
      <c r="CQ873" s="113"/>
      <c r="CR873" s="113"/>
      <c r="CS873" s="113"/>
      <c r="CT873" s="113"/>
      <c r="CU873" s="113"/>
      <c r="CV873" s="113"/>
      <c r="CW873" s="113"/>
      <c r="CX873" s="113"/>
      <c r="CY873" s="113"/>
    </row>
    <row r="874" spans="25:103" s="64" customFormat="1" x14ac:dyDescent="0.15">
      <c r="Y874" s="113"/>
      <c r="Z874" s="113"/>
      <c r="AA874" s="113"/>
      <c r="AB874" s="113"/>
      <c r="AC874" s="113"/>
      <c r="AD874" s="113"/>
      <c r="AE874" s="113"/>
      <c r="AF874" s="113"/>
      <c r="AG874" s="113"/>
      <c r="AH874" s="113"/>
      <c r="AI874" s="113"/>
      <c r="AJ874" s="113"/>
      <c r="AK874" s="113"/>
      <c r="AL874" s="113"/>
      <c r="AM874" s="113"/>
      <c r="AN874" s="113"/>
      <c r="AO874" s="113"/>
      <c r="AP874" s="113"/>
      <c r="AQ874" s="113"/>
      <c r="AR874" s="113"/>
      <c r="AS874" s="113"/>
      <c r="AT874" s="113"/>
      <c r="AU874" s="113"/>
      <c r="AV874" s="113"/>
      <c r="AW874" s="113"/>
      <c r="AX874" s="113"/>
      <c r="AY874" s="113"/>
      <c r="AZ874" s="113"/>
      <c r="BA874" s="113"/>
      <c r="BB874" s="113"/>
      <c r="BC874" s="113"/>
      <c r="BD874" s="113"/>
      <c r="BE874" s="113"/>
      <c r="BF874" s="113"/>
      <c r="BG874" s="113"/>
      <c r="BH874" s="113"/>
      <c r="BI874" s="113"/>
      <c r="BJ874" s="113"/>
      <c r="BK874" s="113"/>
      <c r="BL874" s="113"/>
      <c r="BM874" s="113"/>
      <c r="BN874" s="113"/>
      <c r="BO874" s="113"/>
      <c r="BP874" s="113"/>
      <c r="BQ874" s="113"/>
      <c r="BR874" s="113"/>
      <c r="BS874" s="113"/>
      <c r="BT874" s="113"/>
      <c r="BU874" s="113"/>
      <c r="BV874" s="113"/>
      <c r="BW874" s="113"/>
      <c r="BX874" s="113"/>
      <c r="BY874" s="113"/>
      <c r="BZ874" s="113"/>
      <c r="CA874" s="113"/>
      <c r="CB874" s="113"/>
      <c r="CC874" s="113"/>
      <c r="CD874" s="113"/>
      <c r="CE874" s="113"/>
      <c r="CF874" s="113"/>
      <c r="CG874" s="113"/>
      <c r="CH874" s="113"/>
      <c r="CI874" s="113"/>
      <c r="CJ874" s="113"/>
      <c r="CK874" s="113"/>
      <c r="CL874" s="113"/>
      <c r="CM874" s="113"/>
      <c r="CN874" s="113"/>
      <c r="CO874" s="113"/>
      <c r="CP874" s="113"/>
      <c r="CQ874" s="113"/>
      <c r="CR874" s="113"/>
      <c r="CS874" s="113"/>
      <c r="CT874" s="113"/>
      <c r="CU874" s="113"/>
      <c r="CV874" s="113"/>
      <c r="CW874" s="113"/>
      <c r="CX874" s="113"/>
      <c r="CY874" s="113"/>
    </row>
    <row r="875" spans="25:103" s="64" customFormat="1" x14ac:dyDescent="0.15">
      <c r="Y875" s="113"/>
      <c r="Z875" s="113"/>
      <c r="AA875" s="113"/>
      <c r="AB875" s="113"/>
      <c r="AC875" s="113"/>
      <c r="AD875" s="113"/>
      <c r="AE875" s="113"/>
      <c r="AF875" s="113"/>
      <c r="AG875" s="113"/>
      <c r="AH875" s="113"/>
      <c r="AI875" s="113"/>
      <c r="AJ875" s="113"/>
      <c r="AK875" s="113"/>
      <c r="AL875" s="113"/>
      <c r="AM875" s="113"/>
      <c r="AN875" s="113"/>
      <c r="AO875" s="113"/>
      <c r="AP875" s="113"/>
      <c r="AQ875" s="113"/>
      <c r="AR875" s="113"/>
      <c r="AS875" s="113"/>
      <c r="AT875" s="113"/>
      <c r="AU875" s="113"/>
      <c r="AV875" s="113"/>
      <c r="AW875" s="113"/>
      <c r="AX875" s="113"/>
      <c r="AY875" s="113"/>
      <c r="AZ875" s="113"/>
      <c r="BA875" s="113"/>
      <c r="BB875" s="113"/>
      <c r="BC875" s="113"/>
      <c r="BD875" s="113"/>
      <c r="BE875" s="113"/>
      <c r="BF875" s="113"/>
      <c r="BG875" s="113"/>
      <c r="BH875" s="113"/>
      <c r="BI875" s="113"/>
      <c r="BJ875" s="113"/>
      <c r="BK875" s="113"/>
      <c r="BL875" s="113"/>
      <c r="BM875" s="113"/>
      <c r="BN875" s="113"/>
      <c r="BO875" s="113"/>
      <c r="BP875" s="113"/>
      <c r="BQ875" s="113"/>
      <c r="BR875" s="113"/>
      <c r="BS875" s="113"/>
      <c r="BT875" s="113"/>
      <c r="BU875" s="113"/>
      <c r="BV875" s="113"/>
      <c r="BW875" s="113"/>
      <c r="BX875" s="113"/>
      <c r="BY875" s="113"/>
      <c r="BZ875" s="113"/>
      <c r="CA875" s="113"/>
      <c r="CB875" s="113"/>
      <c r="CC875" s="113"/>
      <c r="CD875" s="113"/>
      <c r="CE875" s="113"/>
      <c r="CF875" s="113"/>
      <c r="CG875" s="113"/>
      <c r="CH875" s="113"/>
      <c r="CI875" s="113"/>
      <c r="CJ875" s="113"/>
      <c r="CK875" s="113"/>
      <c r="CL875" s="113"/>
      <c r="CM875" s="113"/>
      <c r="CN875" s="113"/>
      <c r="CO875" s="113"/>
      <c r="CP875" s="113"/>
      <c r="CQ875" s="113"/>
      <c r="CR875" s="113"/>
      <c r="CS875" s="113"/>
      <c r="CT875" s="113"/>
      <c r="CU875" s="113"/>
      <c r="CV875" s="113"/>
      <c r="CW875" s="113"/>
      <c r="CX875" s="113"/>
      <c r="CY875" s="113"/>
    </row>
    <row r="876" spans="25:103" s="64" customFormat="1" x14ac:dyDescent="0.15">
      <c r="Y876" s="113"/>
      <c r="Z876" s="113"/>
      <c r="AA876" s="113"/>
      <c r="AB876" s="113"/>
      <c r="AC876" s="113"/>
      <c r="AD876" s="113"/>
      <c r="AE876" s="113"/>
      <c r="AF876" s="113"/>
      <c r="AG876" s="113"/>
      <c r="AH876" s="113"/>
      <c r="AI876" s="113"/>
      <c r="AJ876" s="113"/>
      <c r="AK876" s="113"/>
      <c r="AL876" s="113"/>
      <c r="AM876" s="113"/>
      <c r="AN876" s="113"/>
      <c r="AO876" s="113"/>
      <c r="AP876" s="113"/>
      <c r="AQ876" s="113"/>
      <c r="AR876" s="113"/>
      <c r="AS876" s="113"/>
      <c r="AT876" s="113"/>
      <c r="AU876" s="113"/>
      <c r="AV876" s="113"/>
      <c r="AW876" s="113"/>
      <c r="AX876" s="113"/>
      <c r="AY876" s="113"/>
      <c r="AZ876" s="113"/>
      <c r="BA876" s="113"/>
      <c r="BB876" s="113"/>
      <c r="BC876" s="113"/>
      <c r="BD876" s="113"/>
      <c r="BE876" s="113"/>
      <c r="BF876" s="113"/>
      <c r="BG876" s="113"/>
      <c r="BH876" s="113"/>
      <c r="BI876" s="113"/>
      <c r="BJ876" s="113"/>
      <c r="BK876" s="113"/>
      <c r="BL876" s="113"/>
      <c r="BM876" s="113"/>
      <c r="BN876" s="113"/>
      <c r="BO876" s="113"/>
      <c r="BP876" s="113"/>
      <c r="BQ876" s="113"/>
      <c r="BR876" s="113"/>
      <c r="BS876" s="113"/>
      <c r="BT876" s="113"/>
      <c r="BU876" s="113"/>
      <c r="BV876" s="113"/>
      <c r="BW876" s="113"/>
      <c r="BX876" s="113"/>
      <c r="BY876" s="113"/>
      <c r="BZ876" s="113"/>
      <c r="CA876" s="113"/>
      <c r="CB876" s="113"/>
      <c r="CC876" s="113"/>
      <c r="CD876" s="113"/>
      <c r="CE876" s="113"/>
      <c r="CF876" s="113"/>
      <c r="CG876" s="113"/>
      <c r="CH876" s="113"/>
      <c r="CI876" s="113"/>
      <c r="CJ876" s="113"/>
      <c r="CK876" s="113"/>
      <c r="CL876" s="113"/>
      <c r="CM876" s="113"/>
      <c r="CN876" s="113"/>
      <c r="CO876" s="113"/>
      <c r="CP876" s="113"/>
      <c r="CQ876" s="113"/>
      <c r="CR876" s="113"/>
      <c r="CS876" s="113"/>
      <c r="CT876" s="113"/>
      <c r="CU876" s="113"/>
      <c r="CV876" s="113"/>
      <c r="CW876" s="113"/>
      <c r="CX876" s="113"/>
      <c r="CY876" s="113"/>
    </row>
    <row r="877" spans="25:103" s="64" customFormat="1" x14ac:dyDescent="0.15">
      <c r="Y877" s="113"/>
      <c r="Z877" s="113"/>
      <c r="AA877" s="113"/>
      <c r="AB877" s="113"/>
      <c r="AC877" s="113"/>
      <c r="AD877" s="113"/>
      <c r="AE877" s="113"/>
      <c r="AF877" s="113"/>
      <c r="AG877" s="113"/>
      <c r="AH877" s="113"/>
      <c r="AI877" s="113"/>
      <c r="AJ877" s="113"/>
      <c r="AK877" s="113"/>
      <c r="AL877" s="113"/>
      <c r="AM877" s="113"/>
      <c r="AN877" s="113"/>
      <c r="AO877" s="113"/>
      <c r="AP877" s="113"/>
      <c r="AQ877" s="113"/>
      <c r="AR877" s="113"/>
      <c r="AS877" s="113"/>
      <c r="AT877" s="113"/>
      <c r="AU877" s="113"/>
      <c r="AV877" s="113"/>
      <c r="AW877" s="113"/>
      <c r="AX877" s="113"/>
      <c r="AY877" s="113"/>
      <c r="AZ877" s="113"/>
      <c r="BA877" s="113"/>
      <c r="BB877" s="113"/>
      <c r="BC877" s="113"/>
      <c r="BD877" s="113"/>
      <c r="BE877" s="113"/>
      <c r="BF877" s="113"/>
      <c r="BG877" s="113"/>
      <c r="BH877" s="113"/>
      <c r="BI877" s="113"/>
      <c r="BJ877" s="113"/>
      <c r="BK877" s="113"/>
      <c r="BL877" s="113"/>
      <c r="BM877" s="113"/>
      <c r="BN877" s="113"/>
      <c r="BO877" s="113"/>
      <c r="BP877" s="113"/>
      <c r="BQ877" s="113"/>
      <c r="BR877" s="113"/>
      <c r="BS877" s="113"/>
      <c r="BT877" s="113"/>
      <c r="BU877" s="113"/>
      <c r="BV877" s="113"/>
      <c r="BW877" s="113"/>
      <c r="BX877" s="113"/>
      <c r="BY877" s="113"/>
      <c r="BZ877" s="113"/>
      <c r="CA877" s="113"/>
      <c r="CB877" s="113"/>
      <c r="CC877" s="113"/>
      <c r="CD877" s="113"/>
      <c r="CE877" s="113"/>
      <c r="CF877" s="113"/>
      <c r="CG877" s="113"/>
      <c r="CH877" s="113"/>
      <c r="CI877" s="113"/>
      <c r="CJ877" s="113"/>
      <c r="CK877" s="113"/>
      <c r="CL877" s="113"/>
      <c r="CM877" s="113"/>
      <c r="CN877" s="113"/>
      <c r="CO877" s="113"/>
      <c r="CP877" s="113"/>
      <c r="CQ877" s="113"/>
      <c r="CR877" s="113"/>
      <c r="CS877" s="113"/>
      <c r="CT877" s="113"/>
      <c r="CU877" s="113"/>
      <c r="CV877" s="113"/>
      <c r="CW877" s="113"/>
      <c r="CX877" s="113"/>
      <c r="CY877" s="113"/>
    </row>
    <row r="878" spans="25:103" s="64" customFormat="1" x14ac:dyDescent="0.15">
      <c r="Y878" s="113"/>
      <c r="Z878" s="113"/>
      <c r="AA878" s="113"/>
      <c r="AB878" s="113"/>
      <c r="AC878" s="113"/>
      <c r="AD878" s="113"/>
      <c r="AE878" s="113"/>
      <c r="AF878" s="113"/>
      <c r="AG878" s="113"/>
      <c r="AH878" s="113"/>
      <c r="AI878" s="113"/>
      <c r="AJ878" s="113"/>
      <c r="AK878" s="113"/>
      <c r="AL878" s="113"/>
      <c r="AM878" s="113"/>
      <c r="AN878" s="113"/>
      <c r="AO878" s="113"/>
      <c r="AP878" s="113"/>
      <c r="AQ878" s="113"/>
      <c r="AR878" s="113"/>
      <c r="AS878" s="113"/>
      <c r="AT878" s="113"/>
      <c r="AU878" s="113"/>
      <c r="AV878" s="113"/>
      <c r="AW878" s="113"/>
      <c r="AX878" s="113"/>
      <c r="AY878" s="113"/>
      <c r="AZ878" s="113"/>
      <c r="BA878" s="113"/>
      <c r="BB878" s="113"/>
      <c r="BC878" s="113"/>
      <c r="BD878" s="113"/>
      <c r="BE878" s="113"/>
      <c r="BF878" s="113"/>
      <c r="BG878" s="113"/>
      <c r="BH878" s="113"/>
      <c r="BI878" s="113"/>
      <c r="BJ878" s="113"/>
      <c r="BK878" s="113"/>
      <c r="BL878" s="113"/>
      <c r="BM878" s="113"/>
      <c r="BN878" s="113"/>
      <c r="BO878" s="113"/>
      <c r="BP878" s="113"/>
      <c r="BQ878" s="113"/>
      <c r="BR878" s="113"/>
      <c r="BS878" s="113"/>
      <c r="BT878" s="113"/>
      <c r="BU878" s="113"/>
      <c r="BV878" s="113"/>
      <c r="BW878" s="113"/>
      <c r="BX878" s="113"/>
      <c r="BY878" s="113"/>
      <c r="BZ878" s="113"/>
      <c r="CA878" s="113"/>
      <c r="CB878" s="113"/>
      <c r="CC878" s="113"/>
      <c r="CD878" s="113"/>
      <c r="CE878" s="113"/>
      <c r="CF878" s="113"/>
      <c r="CG878" s="113"/>
      <c r="CH878" s="113"/>
      <c r="CI878" s="113"/>
      <c r="CJ878" s="113"/>
      <c r="CK878" s="113"/>
      <c r="CL878" s="113"/>
      <c r="CM878" s="113"/>
      <c r="CN878" s="113"/>
      <c r="CO878" s="113"/>
      <c r="CP878" s="113"/>
      <c r="CQ878" s="113"/>
      <c r="CR878" s="113"/>
      <c r="CS878" s="113"/>
      <c r="CT878" s="113"/>
      <c r="CU878" s="113"/>
      <c r="CV878" s="113"/>
      <c r="CW878" s="113"/>
      <c r="CX878" s="113"/>
      <c r="CY878" s="113"/>
    </row>
    <row r="879" spans="25:103" s="64" customFormat="1" x14ac:dyDescent="0.15">
      <c r="Y879" s="113"/>
      <c r="Z879" s="113"/>
      <c r="AA879" s="113"/>
      <c r="AB879" s="113"/>
      <c r="AC879" s="113"/>
      <c r="AD879" s="113"/>
      <c r="AE879" s="113"/>
      <c r="AF879" s="113"/>
      <c r="AG879" s="113"/>
      <c r="AH879" s="113"/>
      <c r="AI879" s="113"/>
      <c r="AJ879" s="113"/>
      <c r="AK879" s="113"/>
      <c r="AL879" s="113"/>
      <c r="AM879" s="113"/>
      <c r="AN879" s="113"/>
      <c r="AO879" s="113"/>
      <c r="AP879" s="113"/>
      <c r="AQ879" s="113"/>
      <c r="AR879" s="113"/>
      <c r="AS879" s="113"/>
      <c r="AT879" s="113"/>
      <c r="AU879" s="113"/>
      <c r="AV879" s="113"/>
      <c r="AW879" s="113"/>
      <c r="AX879" s="113"/>
      <c r="AY879" s="113"/>
      <c r="AZ879" s="113"/>
      <c r="BA879" s="113"/>
      <c r="BB879" s="113"/>
      <c r="BC879" s="113"/>
      <c r="BD879" s="113"/>
      <c r="BE879" s="113"/>
      <c r="BF879" s="113"/>
      <c r="BG879" s="113"/>
      <c r="BH879" s="113"/>
      <c r="BI879" s="113"/>
      <c r="BJ879" s="113"/>
      <c r="BK879" s="113"/>
      <c r="BL879" s="113"/>
      <c r="BM879" s="113"/>
      <c r="BN879" s="113"/>
      <c r="BO879" s="113"/>
      <c r="BP879" s="113"/>
      <c r="BQ879" s="113"/>
      <c r="BR879" s="113"/>
      <c r="BS879" s="113"/>
      <c r="BT879" s="113"/>
      <c r="BU879" s="113"/>
      <c r="BV879" s="113"/>
      <c r="BW879" s="113"/>
      <c r="BX879" s="113"/>
      <c r="BY879" s="113"/>
      <c r="BZ879" s="113"/>
      <c r="CA879" s="113"/>
      <c r="CB879" s="113"/>
      <c r="CC879" s="113"/>
      <c r="CD879" s="113"/>
      <c r="CE879" s="113"/>
      <c r="CF879" s="113"/>
      <c r="CG879" s="113"/>
      <c r="CH879" s="113"/>
      <c r="CI879" s="113"/>
      <c r="CJ879" s="113"/>
      <c r="CK879" s="113"/>
      <c r="CL879" s="113"/>
      <c r="CM879" s="113"/>
      <c r="CN879" s="113"/>
      <c r="CO879" s="113"/>
      <c r="CP879" s="113"/>
      <c r="CQ879" s="113"/>
      <c r="CR879" s="113"/>
      <c r="CS879" s="113"/>
      <c r="CT879" s="113"/>
      <c r="CU879" s="113"/>
      <c r="CV879" s="113"/>
      <c r="CW879" s="113"/>
      <c r="CX879" s="113"/>
      <c r="CY879" s="113"/>
    </row>
    <row r="880" spans="25:103" s="64" customFormat="1" x14ac:dyDescent="0.15">
      <c r="Y880" s="113"/>
      <c r="Z880" s="113"/>
      <c r="AA880" s="113"/>
      <c r="AB880" s="113"/>
      <c r="AC880" s="113"/>
      <c r="AD880" s="113"/>
      <c r="AE880" s="113"/>
      <c r="AF880" s="113"/>
      <c r="AG880" s="113"/>
      <c r="AH880" s="113"/>
      <c r="AI880" s="113"/>
      <c r="AJ880" s="113"/>
      <c r="AK880" s="113"/>
      <c r="AL880" s="113"/>
      <c r="AM880" s="113"/>
      <c r="AN880" s="113"/>
      <c r="AO880" s="113"/>
      <c r="AP880" s="113"/>
      <c r="AQ880" s="113"/>
      <c r="AR880" s="113"/>
      <c r="AS880" s="113"/>
      <c r="AT880" s="113"/>
      <c r="AU880" s="113"/>
      <c r="AV880" s="113"/>
      <c r="AW880" s="113"/>
      <c r="AX880" s="113"/>
      <c r="AY880" s="113"/>
      <c r="AZ880" s="113"/>
      <c r="BA880" s="113"/>
      <c r="BB880" s="113"/>
      <c r="BC880" s="113"/>
      <c r="BD880" s="113"/>
      <c r="BE880" s="113"/>
      <c r="BF880" s="113"/>
      <c r="BG880" s="113"/>
      <c r="BH880" s="113"/>
      <c r="BI880" s="113"/>
      <c r="BJ880" s="113"/>
      <c r="BK880" s="113"/>
      <c r="BL880" s="113"/>
      <c r="BM880" s="113"/>
      <c r="BN880" s="113"/>
      <c r="BO880" s="113"/>
      <c r="BP880" s="113"/>
      <c r="BQ880" s="113"/>
      <c r="BR880" s="113"/>
      <c r="BS880" s="113"/>
      <c r="BT880" s="113"/>
      <c r="BU880" s="113"/>
      <c r="BV880" s="113"/>
      <c r="BW880" s="113"/>
      <c r="BX880" s="113"/>
      <c r="BY880" s="113"/>
      <c r="BZ880" s="113"/>
      <c r="CA880" s="113"/>
      <c r="CB880" s="113"/>
      <c r="CC880" s="113"/>
      <c r="CD880" s="113"/>
      <c r="CE880" s="113"/>
      <c r="CF880" s="113"/>
      <c r="CG880" s="113"/>
      <c r="CH880" s="113"/>
      <c r="CI880" s="113"/>
      <c r="CJ880" s="113"/>
      <c r="CK880" s="113"/>
      <c r="CL880" s="113"/>
      <c r="CM880" s="113"/>
      <c r="CN880" s="113"/>
      <c r="CO880" s="113"/>
      <c r="CP880" s="113"/>
      <c r="CQ880" s="113"/>
      <c r="CR880" s="113"/>
      <c r="CS880" s="113"/>
      <c r="CT880" s="113"/>
      <c r="CU880" s="113"/>
      <c r="CV880" s="113"/>
      <c r="CW880" s="113"/>
      <c r="CX880" s="113"/>
      <c r="CY880" s="113"/>
    </row>
    <row r="881" spans="25:103" s="64" customFormat="1" x14ac:dyDescent="0.15">
      <c r="Y881" s="113"/>
      <c r="Z881" s="113"/>
      <c r="AA881" s="113"/>
      <c r="AB881" s="113"/>
      <c r="AC881" s="113"/>
      <c r="AD881" s="113"/>
      <c r="AE881" s="113"/>
      <c r="AF881" s="113"/>
      <c r="AG881" s="113"/>
      <c r="AH881" s="113"/>
      <c r="AI881" s="113"/>
      <c r="AJ881" s="113"/>
      <c r="AK881" s="113"/>
      <c r="AL881" s="113"/>
      <c r="AM881" s="113"/>
      <c r="AN881" s="113"/>
      <c r="AO881" s="113"/>
      <c r="AP881" s="113"/>
      <c r="AQ881" s="113"/>
      <c r="AR881" s="113"/>
      <c r="AS881" s="113"/>
      <c r="AT881" s="113"/>
      <c r="AU881" s="113"/>
      <c r="AV881" s="113"/>
      <c r="AW881" s="113"/>
      <c r="AX881" s="113"/>
      <c r="AY881" s="113"/>
      <c r="AZ881" s="113"/>
      <c r="BA881" s="113"/>
      <c r="BB881" s="113"/>
      <c r="BC881" s="113"/>
      <c r="BD881" s="113"/>
      <c r="BE881" s="113"/>
      <c r="BF881" s="113"/>
      <c r="BG881" s="113"/>
      <c r="BH881" s="113"/>
      <c r="BI881" s="113"/>
      <c r="BJ881" s="113"/>
      <c r="BK881" s="113"/>
      <c r="BL881" s="113"/>
      <c r="BM881" s="113"/>
      <c r="BN881" s="113"/>
      <c r="BO881" s="113"/>
      <c r="BP881" s="113"/>
      <c r="BQ881" s="113"/>
      <c r="BR881" s="113"/>
      <c r="BS881" s="113"/>
      <c r="BT881" s="113"/>
      <c r="BU881" s="113"/>
      <c r="BV881" s="113"/>
      <c r="BW881" s="113"/>
      <c r="BX881" s="113"/>
      <c r="BY881" s="113"/>
      <c r="BZ881" s="113"/>
      <c r="CA881" s="113"/>
      <c r="CB881" s="113"/>
      <c r="CC881" s="113"/>
      <c r="CD881" s="113"/>
      <c r="CE881" s="113"/>
      <c r="CF881" s="113"/>
      <c r="CG881" s="113"/>
      <c r="CH881" s="113"/>
      <c r="CI881" s="113"/>
      <c r="CJ881" s="113"/>
      <c r="CK881" s="113"/>
      <c r="CL881" s="113"/>
      <c r="CM881" s="113"/>
      <c r="CN881" s="113"/>
      <c r="CO881" s="113"/>
      <c r="CP881" s="113"/>
      <c r="CQ881" s="113"/>
      <c r="CR881" s="113"/>
      <c r="CS881" s="113"/>
      <c r="CT881" s="113"/>
      <c r="CU881" s="113"/>
      <c r="CV881" s="113"/>
      <c r="CW881" s="113"/>
      <c r="CX881" s="113"/>
      <c r="CY881" s="113"/>
    </row>
    <row r="882" spans="25:103" s="64" customFormat="1" x14ac:dyDescent="0.15">
      <c r="Y882" s="113"/>
      <c r="Z882" s="113"/>
      <c r="AA882" s="113"/>
      <c r="AB882" s="113"/>
      <c r="AC882" s="113"/>
      <c r="AD882" s="113"/>
      <c r="AE882" s="113"/>
      <c r="AF882" s="113"/>
      <c r="AG882" s="113"/>
      <c r="AH882" s="113"/>
      <c r="AI882" s="113"/>
      <c r="AJ882" s="113"/>
      <c r="AK882" s="113"/>
      <c r="AL882" s="113"/>
      <c r="AM882" s="113"/>
      <c r="AN882" s="113"/>
      <c r="AO882" s="113"/>
      <c r="AP882" s="113"/>
      <c r="AQ882" s="113"/>
      <c r="AR882" s="113"/>
      <c r="AS882" s="113"/>
      <c r="AT882" s="113"/>
      <c r="AU882" s="113"/>
      <c r="AV882" s="113"/>
      <c r="AW882" s="113"/>
      <c r="AX882" s="113"/>
      <c r="AY882" s="113"/>
      <c r="AZ882" s="113"/>
      <c r="BA882" s="113"/>
      <c r="BB882" s="113"/>
      <c r="BC882" s="113"/>
      <c r="BD882" s="113"/>
      <c r="BE882" s="113"/>
      <c r="BF882" s="113"/>
      <c r="BG882" s="113"/>
      <c r="BH882" s="113"/>
      <c r="BI882" s="113"/>
      <c r="BJ882" s="113"/>
      <c r="BK882" s="113"/>
      <c r="BL882" s="113"/>
      <c r="BM882" s="113"/>
      <c r="BN882" s="113"/>
      <c r="BO882" s="113"/>
      <c r="BP882" s="113"/>
      <c r="BQ882" s="113"/>
      <c r="BR882" s="113"/>
      <c r="BS882" s="113"/>
      <c r="BT882" s="113"/>
      <c r="BU882" s="113"/>
      <c r="BV882" s="113"/>
      <c r="BW882" s="113"/>
      <c r="BX882" s="113"/>
      <c r="BY882" s="113"/>
      <c r="BZ882" s="113"/>
      <c r="CA882" s="113"/>
      <c r="CB882" s="113"/>
      <c r="CC882" s="113"/>
      <c r="CD882" s="113"/>
      <c r="CE882" s="113"/>
      <c r="CF882" s="113"/>
      <c r="CG882" s="113"/>
      <c r="CH882" s="113"/>
      <c r="CI882" s="113"/>
      <c r="CJ882" s="113"/>
      <c r="CK882" s="113"/>
      <c r="CL882" s="113"/>
      <c r="CM882" s="113"/>
      <c r="CN882" s="113"/>
      <c r="CO882" s="113"/>
      <c r="CP882" s="113"/>
      <c r="CQ882" s="113"/>
      <c r="CR882" s="113"/>
      <c r="CS882" s="113"/>
      <c r="CT882" s="113"/>
      <c r="CU882" s="113"/>
      <c r="CV882" s="113"/>
      <c r="CW882" s="113"/>
      <c r="CX882" s="113"/>
      <c r="CY882" s="113"/>
    </row>
    <row r="883" spans="25:103" s="64" customFormat="1" x14ac:dyDescent="0.15">
      <c r="Y883" s="113"/>
      <c r="Z883" s="113"/>
      <c r="AA883" s="113"/>
      <c r="AB883" s="113"/>
      <c r="AC883" s="113"/>
      <c r="AD883" s="113"/>
      <c r="AE883" s="113"/>
      <c r="AF883" s="113"/>
      <c r="AG883" s="113"/>
      <c r="AH883" s="113"/>
      <c r="AI883" s="113"/>
      <c r="AJ883" s="113"/>
      <c r="AK883" s="113"/>
      <c r="AL883" s="113"/>
      <c r="AM883" s="113"/>
      <c r="AN883" s="113"/>
      <c r="AO883" s="113"/>
      <c r="AP883" s="113"/>
      <c r="AQ883" s="113"/>
      <c r="AR883" s="113"/>
      <c r="AS883" s="113"/>
      <c r="AT883" s="113"/>
      <c r="AU883" s="113"/>
      <c r="AV883" s="113"/>
      <c r="AW883" s="113"/>
      <c r="AX883" s="113"/>
      <c r="AY883" s="113"/>
      <c r="AZ883" s="113"/>
      <c r="BA883" s="113"/>
      <c r="BB883" s="113"/>
      <c r="BC883" s="113"/>
      <c r="BD883" s="113"/>
      <c r="BE883" s="113"/>
      <c r="BF883" s="113"/>
      <c r="BG883" s="113"/>
      <c r="BH883" s="113"/>
      <c r="BI883" s="113"/>
      <c r="BJ883" s="113"/>
      <c r="BK883" s="113"/>
      <c r="BL883" s="113"/>
      <c r="BM883" s="113"/>
      <c r="BN883" s="113"/>
      <c r="BO883" s="113"/>
      <c r="BP883" s="113"/>
      <c r="BQ883" s="113"/>
      <c r="BR883" s="113"/>
      <c r="BS883" s="113"/>
      <c r="BT883" s="113"/>
      <c r="BU883" s="113"/>
      <c r="BV883" s="113"/>
      <c r="BW883" s="113"/>
      <c r="BX883" s="113"/>
      <c r="BY883" s="113"/>
      <c r="BZ883" s="113"/>
      <c r="CA883" s="113"/>
      <c r="CB883" s="113"/>
      <c r="CC883" s="113"/>
      <c r="CD883" s="113"/>
      <c r="CE883" s="113"/>
      <c r="CF883" s="113"/>
      <c r="CG883" s="113"/>
      <c r="CH883" s="113"/>
      <c r="CI883" s="113"/>
      <c r="CJ883" s="113"/>
      <c r="CK883" s="113"/>
      <c r="CL883" s="113"/>
      <c r="CM883" s="113"/>
      <c r="CN883" s="113"/>
      <c r="CO883" s="113"/>
      <c r="CP883" s="113"/>
      <c r="CQ883" s="113"/>
      <c r="CR883" s="113"/>
      <c r="CS883" s="113"/>
      <c r="CT883" s="113"/>
      <c r="CU883" s="113"/>
      <c r="CV883" s="113"/>
      <c r="CW883" s="113"/>
      <c r="CX883" s="113"/>
      <c r="CY883" s="113"/>
    </row>
    <row r="884" spans="25:103" s="64" customFormat="1" x14ac:dyDescent="0.15">
      <c r="Y884" s="113"/>
      <c r="Z884" s="113"/>
      <c r="AA884" s="113"/>
      <c r="AB884" s="113"/>
      <c r="AC884" s="113"/>
      <c r="AD884" s="113"/>
      <c r="AE884" s="113"/>
      <c r="AF884" s="113"/>
      <c r="AG884" s="113"/>
      <c r="AH884" s="113"/>
      <c r="AI884" s="113"/>
      <c r="AJ884" s="113"/>
      <c r="AK884" s="113"/>
      <c r="AL884" s="113"/>
      <c r="AM884" s="113"/>
      <c r="AN884" s="113"/>
      <c r="AO884" s="113"/>
      <c r="AP884" s="113"/>
      <c r="AQ884" s="113"/>
      <c r="AR884" s="113"/>
      <c r="AS884" s="113"/>
      <c r="AT884" s="113"/>
      <c r="AU884" s="113"/>
      <c r="AV884" s="113"/>
      <c r="AW884" s="113"/>
      <c r="AX884" s="113"/>
      <c r="AY884" s="113"/>
      <c r="AZ884" s="113"/>
      <c r="BA884" s="113"/>
      <c r="BB884" s="113"/>
      <c r="BC884" s="113"/>
      <c r="BD884" s="113"/>
      <c r="BE884" s="113"/>
      <c r="BF884" s="113"/>
      <c r="BG884" s="113"/>
      <c r="BH884" s="113"/>
      <c r="BI884" s="113"/>
      <c r="BJ884" s="113"/>
      <c r="BK884" s="113"/>
      <c r="BL884" s="113"/>
      <c r="BM884" s="113"/>
      <c r="BN884" s="113"/>
      <c r="BO884" s="113"/>
      <c r="BP884" s="113"/>
      <c r="BQ884" s="113"/>
      <c r="BR884" s="113"/>
      <c r="BS884" s="113"/>
      <c r="BT884" s="113"/>
      <c r="BU884" s="113"/>
      <c r="BV884" s="113"/>
      <c r="BW884" s="113"/>
      <c r="BX884" s="113"/>
      <c r="BY884" s="113"/>
      <c r="BZ884" s="113"/>
      <c r="CA884" s="113"/>
      <c r="CB884" s="113"/>
      <c r="CC884" s="113"/>
      <c r="CD884" s="113"/>
      <c r="CE884" s="113"/>
      <c r="CF884" s="113"/>
      <c r="CG884" s="113"/>
      <c r="CH884" s="113"/>
      <c r="CI884" s="113"/>
      <c r="CJ884" s="113"/>
      <c r="CK884" s="113"/>
      <c r="CL884" s="113"/>
      <c r="CM884" s="113"/>
      <c r="CN884" s="113"/>
      <c r="CO884" s="113"/>
      <c r="CP884" s="113"/>
      <c r="CQ884" s="113"/>
      <c r="CR884" s="113"/>
      <c r="CS884" s="113"/>
      <c r="CT884" s="113"/>
      <c r="CU884" s="113"/>
      <c r="CV884" s="113"/>
      <c r="CW884" s="113"/>
      <c r="CX884" s="113"/>
      <c r="CY884" s="113"/>
    </row>
    <row r="885" spans="25:103" s="64" customFormat="1" x14ac:dyDescent="0.15">
      <c r="Y885" s="113"/>
      <c r="Z885" s="113"/>
      <c r="AA885" s="113"/>
      <c r="AB885" s="113"/>
      <c r="AC885" s="113"/>
      <c r="AD885" s="113"/>
      <c r="AE885" s="113"/>
      <c r="AF885" s="113"/>
      <c r="AG885" s="113"/>
      <c r="AH885" s="113"/>
      <c r="AI885" s="113"/>
      <c r="AJ885" s="113"/>
      <c r="AK885" s="113"/>
      <c r="AL885" s="113"/>
      <c r="AM885" s="113"/>
      <c r="AN885" s="113"/>
      <c r="AO885" s="113"/>
      <c r="AP885" s="113"/>
      <c r="AQ885" s="113"/>
      <c r="AR885" s="113"/>
      <c r="AS885" s="113"/>
      <c r="AT885" s="113"/>
      <c r="AU885" s="113"/>
      <c r="AV885" s="113"/>
      <c r="AW885" s="113"/>
      <c r="AX885" s="113"/>
      <c r="AY885" s="113"/>
      <c r="AZ885" s="113"/>
      <c r="BA885" s="113"/>
      <c r="BB885" s="113"/>
      <c r="BC885" s="113"/>
      <c r="BD885" s="113"/>
      <c r="BE885" s="113"/>
      <c r="BF885" s="113"/>
      <c r="BG885" s="113"/>
      <c r="BH885" s="113"/>
      <c r="BI885" s="113"/>
      <c r="BJ885" s="113"/>
      <c r="BK885" s="113"/>
      <c r="BL885" s="113"/>
      <c r="BM885" s="113"/>
      <c r="BN885" s="113"/>
      <c r="BO885" s="113"/>
      <c r="BP885" s="113"/>
      <c r="BQ885" s="113"/>
      <c r="BR885" s="113"/>
      <c r="BS885" s="113"/>
      <c r="BT885" s="113"/>
      <c r="BU885" s="113"/>
      <c r="BV885" s="113"/>
      <c r="BW885" s="113"/>
      <c r="BX885" s="113"/>
      <c r="BY885" s="113"/>
      <c r="BZ885" s="113"/>
      <c r="CA885" s="113"/>
      <c r="CB885" s="113"/>
      <c r="CC885" s="113"/>
      <c r="CD885" s="113"/>
      <c r="CE885" s="113"/>
      <c r="CF885" s="113"/>
      <c r="CG885" s="113"/>
      <c r="CH885" s="113"/>
      <c r="CI885" s="113"/>
      <c r="CJ885" s="113"/>
      <c r="CK885" s="113"/>
      <c r="CL885" s="113"/>
      <c r="CM885" s="113"/>
      <c r="CN885" s="113"/>
      <c r="CO885" s="113"/>
      <c r="CP885" s="113"/>
      <c r="CQ885" s="113"/>
      <c r="CR885" s="113"/>
      <c r="CS885" s="113"/>
      <c r="CT885" s="113"/>
      <c r="CU885" s="113"/>
      <c r="CV885" s="113"/>
      <c r="CW885" s="113"/>
      <c r="CX885" s="113"/>
      <c r="CY885" s="113"/>
    </row>
    <row r="886" spans="25:103" s="64" customFormat="1" x14ac:dyDescent="0.15">
      <c r="Y886" s="113"/>
      <c r="Z886" s="113"/>
      <c r="AA886" s="113"/>
      <c r="AB886" s="113"/>
      <c r="AC886" s="113"/>
      <c r="AD886" s="113"/>
      <c r="AE886" s="113"/>
      <c r="AF886" s="113"/>
      <c r="AG886" s="113"/>
      <c r="AH886" s="113"/>
      <c r="AI886" s="113"/>
      <c r="AJ886" s="113"/>
      <c r="AK886" s="113"/>
      <c r="AL886" s="113"/>
      <c r="AM886" s="113"/>
      <c r="AN886" s="113"/>
      <c r="AO886" s="113"/>
      <c r="AP886" s="113"/>
      <c r="AQ886" s="113"/>
      <c r="AR886" s="113"/>
      <c r="AS886" s="113"/>
      <c r="AT886" s="113"/>
      <c r="AU886" s="113"/>
      <c r="AV886" s="113"/>
      <c r="AW886" s="113"/>
      <c r="AX886" s="113"/>
      <c r="AY886" s="113"/>
      <c r="AZ886" s="113"/>
      <c r="BA886" s="113"/>
      <c r="BB886" s="113"/>
      <c r="BC886" s="113"/>
      <c r="BD886" s="113"/>
      <c r="BE886" s="113"/>
      <c r="BF886" s="113"/>
      <c r="BG886" s="113"/>
      <c r="BH886" s="113"/>
      <c r="BI886" s="113"/>
      <c r="BJ886" s="113"/>
      <c r="BK886" s="113"/>
      <c r="BL886" s="113"/>
      <c r="BM886" s="113"/>
      <c r="BN886" s="113"/>
      <c r="BO886" s="113"/>
      <c r="BP886" s="113"/>
      <c r="BQ886" s="113"/>
      <c r="BR886" s="113"/>
      <c r="BS886" s="113"/>
      <c r="BT886" s="113"/>
      <c r="BU886" s="113"/>
      <c r="BV886" s="113"/>
      <c r="BW886" s="113"/>
      <c r="BX886" s="113"/>
      <c r="BY886" s="113"/>
      <c r="BZ886" s="113"/>
      <c r="CA886" s="113"/>
      <c r="CB886" s="113"/>
      <c r="CC886" s="113"/>
      <c r="CD886" s="113"/>
      <c r="CE886" s="113"/>
      <c r="CF886" s="113"/>
      <c r="CG886" s="113"/>
      <c r="CH886" s="113"/>
      <c r="CI886" s="113"/>
      <c r="CJ886" s="113"/>
      <c r="CK886" s="113"/>
      <c r="CL886" s="113"/>
      <c r="CM886" s="113"/>
      <c r="CN886" s="113"/>
      <c r="CO886" s="113"/>
      <c r="CP886" s="113"/>
      <c r="CQ886" s="113"/>
      <c r="CR886" s="113"/>
      <c r="CS886" s="113"/>
      <c r="CT886" s="113"/>
      <c r="CU886" s="113"/>
      <c r="CV886" s="113"/>
      <c r="CW886" s="113"/>
      <c r="CX886" s="113"/>
      <c r="CY886" s="113"/>
    </row>
    <row r="887" spans="25:103" s="64" customFormat="1" x14ac:dyDescent="0.15">
      <c r="Y887" s="113"/>
      <c r="Z887" s="113"/>
      <c r="AA887" s="113"/>
      <c r="AB887" s="113"/>
      <c r="AC887" s="113"/>
      <c r="AD887" s="113"/>
      <c r="AE887" s="113"/>
      <c r="AF887" s="113"/>
      <c r="AG887" s="113"/>
      <c r="AH887" s="113"/>
      <c r="AI887" s="113"/>
      <c r="AJ887" s="113"/>
      <c r="AK887" s="113"/>
      <c r="AL887" s="113"/>
      <c r="AM887" s="113"/>
      <c r="AN887" s="113"/>
      <c r="AO887" s="113"/>
      <c r="AP887" s="113"/>
      <c r="AQ887" s="113"/>
      <c r="AR887" s="113"/>
      <c r="AS887" s="113"/>
      <c r="AT887" s="113"/>
      <c r="AU887" s="113"/>
      <c r="AV887" s="113"/>
      <c r="AW887" s="113"/>
      <c r="AX887" s="113"/>
      <c r="AY887" s="113"/>
      <c r="AZ887" s="113"/>
      <c r="BA887" s="113"/>
      <c r="BB887" s="113"/>
      <c r="BC887" s="113"/>
      <c r="BD887" s="113"/>
      <c r="BE887" s="113"/>
      <c r="BF887" s="113"/>
      <c r="BG887" s="113"/>
      <c r="BH887" s="113"/>
      <c r="BI887" s="113"/>
      <c r="BJ887" s="113"/>
      <c r="BK887" s="113"/>
      <c r="BL887" s="113"/>
      <c r="BM887" s="113"/>
      <c r="BN887" s="113"/>
      <c r="BO887" s="113"/>
      <c r="BP887" s="113"/>
      <c r="BQ887" s="113"/>
      <c r="BR887" s="113"/>
      <c r="BS887" s="113"/>
      <c r="BT887" s="113"/>
      <c r="BU887" s="113"/>
      <c r="BV887" s="113"/>
      <c r="BW887" s="113"/>
      <c r="BX887" s="113"/>
      <c r="BY887" s="113"/>
      <c r="BZ887" s="113"/>
      <c r="CA887" s="113"/>
      <c r="CB887" s="113"/>
      <c r="CC887" s="113"/>
      <c r="CD887" s="113"/>
      <c r="CE887" s="113"/>
      <c r="CF887" s="113"/>
      <c r="CG887" s="113"/>
      <c r="CH887" s="113"/>
      <c r="CI887" s="113"/>
      <c r="CJ887" s="113"/>
      <c r="CK887" s="113"/>
      <c r="CL887" s="113"/>
      <c r="CM887" s="113"/>
      <c r="CN887" s="113"/>
      <c r="CO887" s="113"/>
      <c r="CP887" s="113"/>
      <c r="CQ887" s="113"/>
      <c r="CR887" s="113"/>
      <c r="CS887" s="113"/>
      <c r="CT887" s="113"/>
      <c r="CU887" s="113"/>
      <c r="CV887" s="113"/>
      <c r="CW887" s="113"/>
      <c r="CX887" s="113"/>
      <c r="CY887" s="113"/>
    </row>
    <row r="888" spans="25:103" s="64" customFormat="1" x14ac:dyDescent="0.15">
      <c r="Y888" s="113"/>
      <c r="Z888" s="113"/>
      <c r="AA888" s="113"/>
      <c r="AB888" s="113"/>
      <c r="AC888" s="113"/>
      <c r="AD888" s="113"/>
      <c r="AE888" s="113"/>
      <c r="AF888" s="113"/>
      <c r="AG888" s="113"/>
      <c r="AH888" s="113"/>
      <c r="AI888" s="113"/>
      <c r="AJ888" s="113"/>
      <c r="AK888" s="113"/>
      <c r="AL888" s="113"/>
      <c r="AM888" s="113"/>
      <c r="AN888" s="113"/>
      <c r="AO888" s="113"/>
      <c r="AP888" s="113"/>
      <c r="AQ888" s="113"/>
      <c r="AR888" s="113"/>
      <c r="AS888" s="113"/>
      <c r="AT888" s="113"/>
      <c r="AU888" s="113"/>
      <c r="AV888" s="113"/>
      <c r="AW888" s="113"/>
      <c r="AX888" s="113"/>
      <c r="AY888" s="113"/>
      <c r="AZ888" s="113"/>
      <c r="BA888" s="113"/>
      <c r="BB888" s="113"/>
      <c r="BC888" s="113"/>
      <c r="BD888" s="113"/>
      <c r="BE888" s="113"/>
      <c r="BF888" s="113"/>
      <c r="BG888" s="113"/>
      <c r="BH888" s="113"/>
      <c r="BI888" s="113"/>
      <c r="BJ888" s="113"/>
      <c r="BK888" s="113"/>
      <c r="BL888" s="113"/>
      <c r="BM888" s="113"/>
      <c r="BN888" s="113"/>
      <c r="BO888" s="113"/>
      <c r="BP888" s="113"/>
      <c r="BQ888" s="113"/>
      <c r="BR888" s="113"/>
      <c r="BS888" s="113"/>
      <c r="BT888" s="113"/>
      <c r="BU888" s="113"/>
      <c r="BV888" s="113"/>
      <c r="BW888" s="113"/>
      <c r="BX888" s="113"/>
      <c r="BY888" s="113"/>
      <c r="BZ888" s="113"/>
      <c r="CA888" s="113"/>
      <c r="CB888" s="113"/>
      <c r="CC888" s="113"/>
      <c r="CD888" s="113"/>
      <c r="CE888" s="113"/>
      <c r="CF888" s="113"/>
      <c r="CG888" s="113"/>
      <c r="CH888" s="113"/>
      <c r="CI888" s="113"/>
      <c r="CJ888" s="113"/>
      <c r="CK888" s="113"/>
      <c r="CL888" s="113"/>
      <c r="CM888" s="113"/>
      <c r="CN888" s="113"/>
      <c r="CO888" s="113"/>
      <c r="CP888" s="113"/>
      <c r="CQ888" s="113"/>
      <c r="CR888" s="113"/>
      <c r="CS888" s="113"/>
      <c r="CT888" s="113"/>
      <c r="CU888" s="113"/>
      <c r="CV888" s="113"/>
      <c r="CW888" s="113"/>
      <c r="CX888" s="113"/>
      <c r="CY888" s="113"/>
    </row>
    <row r="889" spans="25:103" s="64" customFormat="1" x14ac:dyDescent="0.15">
      <c r="Y889" s="113"/>
      <c r="Z889" s="113"/>
      <c r="AA889" s="113"/>
      <c r="AB889" s="113"/>
      <c r="AC889" s="113"/>
      <c r="AD889" s="113"/>
      <c r="AE889" s="113"/>
      <c r="AF889" s="113"/>
      <c r="AG889" s="113"/>
      <c r="AH889" s="113"/>
      <c r="AI889" s="113"/>
      <c r="AJ889" s="113"/>
      <c r="AK889" s="113"/>
      <c r="AL889" s="113"/>
      <c r="AM889" s="113"/>
      <c r="AN889" s="113"/>
      <c r="AO889" s="113"/>
      <c r="AP889" s="113"/>
      <c r="AQ889" s="113"/>
      <c r="AR889" s="113"/>
      <c r="AS889" s="113"/>
      <c r="AT889" s="113"/>
      <c r="AU889" s="113"/>
      <c r="AV889" s="113"/>
      <c r="AW889" s="113"/>
      <c r="AX889" s="113"/>
      <c r="AY889" s="113"/>
      <c r="AZ889" s="113"/>
      <c r="BA889" s="113"/>
      <c r="BB889" s="113"/>
      <c r="BC889" s="113"/>
      <c r="BD889" s="113"/>
      <c r="BE889" s="113"/>
      <c r="BF889" s="113"/>
      <c r="BG889" s="113"/>
      <c r="BH889" s="113"/>
      <c r="BI889" s="113"/>
      <c r="BJ889" s="113"/>
      <c r="BK889" s="113"/>
      <c r="BL889" s="113"/>
      <c r="BM889" s="113"/>
      <c r="BN889" s="113"/>
      <c r="BO889" s="113"/>
      <c r="BP889" s="113"/>
      <c r="BQ889" s="113"/>
      <c r="BR889" s="113"/>
      <c r="BS889" s="113"/>
      <c r="BT889" s="113"/>
      <c r="BU889" s="113"/>
      <c r="BV889" s="113"/>
      <c r="BW889" s="113"/>
      <c r="BX889" s="113"/>
      <c r="BY889" s="113"/>
      <c r="BZ889" s="113"/>
      <c r="CA889" s="113"/>
      <c r="CB889" s="113"/>
      <c r="CC889" s="113"/>
      <c r="CD889" s="113"/>
      <c r="CE889" s="113"/>
      <c r="CF889" s="113"/>
      <c r="CG889" s="113"/>
      <c r="CH889" s="113"/>
      <c r="CI889" s="113"/>
      <c r="CJ889" s="113"/>
      <c r="CK889" s="113"/>
      <c r="CL889" s="113"/>
      <c r="CM889" s="113"/>
      <c r="CN889" s="113"/>
      <c r="CO889" s="113"/>
      <c r="CP889" s="113"/>
      <c r="CQ889" s="113"/>
      <c r="CR889" s="113"/>
      <c r="CS889" s="113"/>
      <c r="CT889" s="113"/>
      <c r="CU889" s="113"/>
      <c r="CV889" s="113"/>
      <c r="CW889" s="113"/>
      <c r="CX889" s="113"/>
      <c r="CY889" s="113"/>
    </row>
    <row r="890" spans="25:103" s="64" customFormat="1" x14ac:dyDescent="0.15">
      <c r="Y890" s="113"/>
      <c r="Z890" s="113"/>
      <c r="AA890" s="113"/>
      <c r="AB890" s="113"/>
      <c r="AC890" s="113"/>
      <c r="AD890" s="113"/>
      <c r="AE890" s="113"/>
      <c r="AF890" s="113"/>
      <c r="AG890" s="113"/>
      <c r="AH890" s="113"/>
      <c r="AI890" s="113"/>
      <c r="AJ890" s="113"/>
      <c r="AK890" s="113"/>
      <c r="AL890" s="113"/>
      <c r="AM890" s="113"/>
      <c r="AN890" s="113"/>
      <c r="AO890" s="113"/>
      <c r="AP890" s="113"/>
      <c r="AQ890" s="113"/>
      <c r="AR890" s="113"/>
      <c r="AS890" s="113"/>
      <c r="AT890" s="113"/>
      <c r="AU890" s="113"/>
      <c r="AV890" s="113"/>
      <c r="AW890" s="113"/>
      <c r="AX890" s="113"/>
      <c r="AY890" s="113"/>
      <c r="AZ890" s="113"/>
      <c r="BA890" s="113"/>
      <c r="BB890" s="113"/>
      <c r="BC890" s="113"/>
      <c r="BD890" s="113"/>
      <c r="BE890" s="113"/>
      <c r="BF890" s="113"/>
      <c r="BG890" s="113"/>
      <c r="BH890" s="113"/>
      <c r="BI890" s="113"/>
      <c r="BJ890" s="113"/>
      <c r="BK890" s="113"/>
      <c r="BL890" s="113"/>
      <c r="BM890" s="113"/>
      <c r="BN890" s="113"/>
      <c r="BO890" s="113"/>
      <c r="BP890" s="113"/>
      <c r="BQ890" s="113"/>
      <c r="BR890" s="113"/>
      <c r="BS890" s="113"/>
      <c r="BT890" s="113"/>
      <c r="BU890" s="113"/>
      <c r="BV890" s="113"/>
      <c r="BW890" s="113"/>
      <c r="BX890" s="113"/>
      <c r="BY890" s="113"/>
      <c r="BZ890" s="113"/>
      <c r="CA890" s="113"/>
      <c r="CB890" s="113"/>
      <c r="CC890" s="113"/>
      <c r="CD890" s="113"/>
      <c r="CE890" s="113"/>
      <c r="CF890" s="113"/>
      <c r="CG890" s="113"/>
      <c r="CH890" s="113"/>
      <c r="CI890" s="113"/>
      <c r="CJ890" s="113"/>
      <c r="CK890" s="113"/>
      <c r="CL890" s="113"/>
      <c r="CM890" s="113"/>
      <c r="CN890" s="113"/>
      <c r="CO890" s="113"/>
      <c r="CP890" s="113"/>
      <c r="CQ890" s="113"/>
      <c r="CR890" s="113"/>
      <c r="CS890" s="113"/>
      <c r="CT890" s="113"/>
      <c r="CU890" s="113"/>
      <c r="CV890" s="113"/>
      <c r="CW890" s="113"/>
      <c r="CX890" s="113"/>
      <c r="CY890" s="113"/>
    </row>
    <row r="891" spans="25:103" s="64" customFormat="1" x14ac:dyDescent="0.15">
      <c r="Y891" s="113"/>
      <c r="Z891" s="113"/>
      <c r="AA891" s="113"/>
      <c r="AB891" s="113"/>
      <c r="AC891" s="113"/>
      <c r="AD891" s="113"/>
      <c r="AE891" s="113"/>
      <c r="AF891" s="113"/>
      <c r="AG891" s="113"/>
      <c r="AH891" s="113"/>
      <c r="AI891" s="113"/>
      <c r="AJ891" s="113"/>
      <c r="AK891" s="113"/>
      <c r="AL891" s="113"/>
      <c r="AM891" s="113"/>
      <c r="AN891" s="113"/>
      <c r="AO891" s="113"/>
      <c r="AP891" s="113"/>
      <c r="AQ891" s="113"/>
      <c r="AR891" s="113"/>
      <c r="AS891" s="113"/>
      <c r="AT891" s="113"/>
      <c r="AU891" s="113"/>
      <c r="AV891" s="113"/>
      <c r="AW891" s="113"/>
      <c r="AX891" s="113"/>
      <c r="AY891" s="113"/>
      <c r="AZ891" s="113"/>
      <c r="BA891" s="113"/>
      <c r="BB891" s="113"/>
      <c r="BC891" s="113"/>
      <c r="BD891" s="113"/>
      <c r="BE891" s="113"/>
      <c r="BF891" s="113"/>
      <c r="BG891" s="113"/>
      <c r="BH891" s="113"/>
      <c r="BI891" s="113"/>
      <c r="BJ891" s="113"/>
      <c r="BK891" s="113"/>
      <c r="BL891" s="113"/>
      <c r="BM891" s="113"/>
      <c r="BN891" s="113"/>
      <c r="BO891" s="113"/>
      <c r="BP891" s="113"/>
      <c r="BQ891" s="113"/>
      <c r="BR891" s="113"/>
      <c r="BS891" s="113"/>
      <c r="BT891" s="113"/>
      <c r="BU891" s="113"/>
      <c r="BV891" s="113"/>
      <c r="BW891" s="113"/>
      <c r="BX891" s="113"/>
      <c r="BY891" s="113"/>
      <c r="BZ891" s="113"/>
      <c r="CA891" s="113"/>
      <c r="CB891" s="113"/>
      <c r="CC891" s="113"/>
      <c r="CD891" s="113"/>
      <c r="CE891" s="113"/>
      <c r="CF891" s="113"/>
      <c r="CG891" s="113"/>
      <c r="CH891" s="113"/>
      <c r="CI891" s="113"/>
      <c r="CJ891" s="113"/>
      <c r="CK891" s="113"/>
      <c r="CL891" s="113"/>
      <c r="CM891" s="113"/>
      <c r="CN891" s="113"/>
      <c r="CO891" s="113"/>
      <c r="CP891" s="113"/>
      <c r="CQ891" s="113"/>
      <c r="CR891" s="113"/>
      <c r="CS891" s="113"/>
      <c r="CT891" s="113"/>
      <c r="CU891" s="113"/>
      <c r="CV891" s="113"/>
      <c r="CW891" s="113"/>
      <c r="CX891" s="113"/>
      <c r="CY891" s="113"/>
    </row>
    <row r="892" spans="25:103" s="64" customFormat="1" x14ac:dyDescent="0.15">
      <c r="Y892" s="113"/>
      <c r="Z892" s="113"/>
      <c r="AA892" s="113"/>
      <c r="AB892" s="113"/>
      <c r="AC892" s="113"/>
      <c r="AD892" s="113"/>
      <c r="AE892" s="113"/>
      <c r="AF892" s="113"/>
      <c r="AG892" s="113"/>
      <c r="AH892" s="113"/>
      <c r="AI892" s="113"/>
      <c r="AJ892" s="113"/>
      <c r="AK892" s="113"/>
      <c r="AL892" s="113"/>
      <c r="AM892" s="113"/>
      <c r="AN892" s="113"/>
      <c r="AO892" s="113"/>
      <c r="AP892" s="113"/>
      <c r="AQ892" s="113"/>
      <c r="AR892" s="113"/>
      <c r="AS892" s="113"/>
      <c r="AT892" s="113"/>
      <c r="AU892" s="113"/>
      <c r="AV892" s="113"/>
      <c r="AW892" s="113"/>
      <c r="AX892" s="113"/>
      <c r="AY892" s="113"/>
      <c r="AZ892" s="113"/>
      <c r="BA892" s="113"/>
      <c r="BB892" s="113"/>
      <c r="BC892" s="113"/>
      <c r="BD892" s="113"/>
      <c r="BE892" s="113"/>
      <c r="BF892" s="113"/>
      <c r="BG892" s="113"/>
      <c r="BH892" s="113"/>
      <c r="BI892" s="113"/>
      <c r="BJ892" s="113"/>
      <c r="BK892" s="113"/>
      <c r="BL892" s="113"/>
      <c r="BM892" s="113"/>
      <c r="BN892" s="113"/>
      <c r="BO892" s="113"/>
      <c r="BP892" s="113"/>
      <c r="BQ892" s="113"/>
      <c r="BR892" s="113"/>
      <c r="BS892" s="113"/>
      <c r="BT892" s="113"/>
      <c r="BU892" s="113"/>
      <c r="BV892" s="113"/>
      <c r="BW892" s="113"/>
      <c r="BX892" s="113"/>
      <c r="BY892" s="113"/>
      <c r="BZ892" s="113"/>
      <c r="CA892" s="113"/>
      <c r="CB892" s="113"/>
      <c r="CC892" s="113"/>
      <c r="CD892" s="113"/>
      <c r="CE892" s="113"/>
      <c r="CF892" s="113"/>
      <c r="CG892" s="113"/>
      <c r="CH892" s="113"/>
      <c r="CI892" s="113"/>
      <c r="CJ892" s="113"/>
      <c r="CK892" s="113"/>
      <c r="CL892" s="113"/>
      <c r="CM892" s="113"/>
      <c r="CN892" s="113"/>
      <c r="CO892" s="113"/>
      <c r="CP892" s="113"/>
      <c r="CQ892" s="113"/>
      <c r="CR892" s="113"/>
      <c r="CS892" s="113"/>
      <c r="CT892" s="113"/>
      <c r="CU892" s="113"/>
      <c r="CV892" s="113"/>
      <c r="CW892" s="113"/>
      <c r="CX892" s="113"/>
      <c r="CY892" s="113"/>
    </row>
    <row r="893" spans="25:103" s="64" customFormat="1" x14ac:dyDescent="0.15">
      <c r="Y893" s="113"/>
      <c r="Z893" s="113"/>
      <c r="AA893" s="113"/>
      <c r="AB893" s="113"/>
      <c r="AC893" s="113"/>
      <c r="AD893" s="113"/>
      <c r="AE893" s="113"/>
      <c r="AF893" s="113"/>
      <c r="AG893" s="113"/>
      <c r="AH893" s="113"/>
      <c r="AI893" s="113"/>
      <c r="AJ893" s="113"/>
      <c r="AK893" s="113"/>
      <c r="AL893" s="113"/>
      <c r="AM893" s="113"/>
      <c r="AN893" s="113"/>
      <c r="AO893" s="113"/>
      <c r="AP893" s="113"/>
      <c r="AQ893" s="113"/>
      <c r="AR893" s="113"/>
      <c r="AS893" s="113"/>
      <c r="AT893" s="113"/>
      <c r="AU893" s="113"/>
      <c r="AV893" s="113"/>
      <c r="AW893" s="113"/>
      <c r="AX893" s="113"/>
      <c r="AY893" s="113"/>
      <c r="AZ893" s="113"/>
      <c r="BA893" s="113"/>
      <c r="BB893" s="113"/>
      <c r="BC893" s="113"/>
      <c r="BD893" s="113"/>
      <c r="BE893" s="113"/>
      <c r="BF893" s="113"/>
      <c r="BG893" s="113"/>
      <c r="BH893" s="113"/>
      <c r="BI893" s="113"/>
      <c r="BJ893" s="113"/>
      <c r="BK893" s="113"/>
      <c r="BL893" s="113"/>
      <c r="BM893" s="113"/>
      <c r="BN893" s="113"/>
      <c r="BO893" s="113"/>
      <c r="BP893" s="113"/>
      <c r="BQ893" s="113"/>
      <c r="BR893" s="113"/>
      <c r="BS893" s="113"/>
      <c r="BT893" s="113"/>
      <c r="BU893" s="113"/>
      <c r="BV893" s="113"/>
      <c r="BW893" s="113"/>
      <c r="BX893" s="113"/>
      <c r="BY893" s="113"/>
      <c r="BZ893" s="113"/>
      <c r="CA893" s="113"/>
      <c r="CB893" s="113"/>
      <c r="CC893" s="113"/>
      <c r="CD893" s="113"/>
      <c r="CE893" s="113"/>
      <c r="CF893" s="113"/>
      <c r="CG893" s="113"/>
      <c r="CH893" s="113"/>
      <c r="CI893" s="113"/>
      <c r="CJ893" s="113"/>
      <c r="CK893" s="113"/>
      <c r="CL893" s="113"/>
      <c r="CM893" s="113"/>
      <c r="CN893" s="113"/>
      <c r="CO893" s="113"/>
      <c r="CP893" s="113"/>
      <c r="CQ893" s="113"/>
      <c r="CR893" s="113"/>
      <c r="CS893" s="113"/>
      <c r="CT893" s="113"/>
      <c r="CU893" s="113"/>
      <c r="CV893" s="113"/>
      <c r="CW893" s="113"/>
      <c r="CX893" s="113"/>
      <c r="CY893" s="113"/>
    </row>
    <row r="894" spans="25:103" s="64" customFormat="1" x14ac:dyDescent="0.15">
      <c r="Y894" s="113"/>
      <c r="Z894" s="113"/>
      <c r="AA894" s="113"/>
      <c r="AB894" s="113"/>
      <c r="AC894" s="113"/>
      <c r="AD894" s="113"/>
      <c r="AE894" s="113"/>
      <c r="AF894" s="113"/>
      <c r="AG894" s="113"/>
      <c r="AH894" s="113"/>
      <c r="AI894" s="113"/>
      <c r="AJ894" s="113"/>
      <c r="AK894" s="113"/>
      <c r="AL894" s="113"/>
      <c r="AM894" s="113"/>
      <c r="AN894" s="113"/>
      <c r="AO894" s="113"/>
      <c r="AP894" s="113"/>
      <c r="AQ894" s="113"/>
      <c r="AR894" s="113"/>
      <c r="AS894" s="113"/>
      <c r="AT894" s="113"/>
      <c r="AU894" s="113"/>
      <c r="AV894" s="113"/>
      <c r="AW894" s="113"/>
      <c r="AX894" s="113"/>
      <c r="AY894" s="113"/>
      <c r="AZ894" s="113"/>
      <c r="BA894" s="113"/>
      <c r="BB894" s="113"/>
      <c r="BC894" s="113"/>
      <c r="BD894" s="113"/>
      <c r="BE894" s="113"/>
      <c r="BF894" s="113"/>
      <c r="BG894" s="113"/>
      <c r="BH894" s="113"/>
      <c r="BI894" s="113"/>
      <c r="BJ894" s="113"/>
      <c r="BK894" s="113"/>
      <c r="BL894" s="113"/>
      <c r="BM894" s="113"/>
      <c r="BN894" s="113"/>
      <c r="BO894" s="113"/>
      <c r="BP894" s="113"/>
      <c r="BQ894" s="113"/>
      <c r="BR894" s="113"/>
      <c r="BS894" s="113"/>
      <c r="BT894" s="113"/>
      <c r="BU894" s="113"/>
      <c r="BV894" s="113"/>
      <c r="BW894" s="113"/>
      <c r="BX894" s="113"/>
      <c r="BY894" s="113"/>
      <c r="BZ894" s="113"/>
      <c r="CA894" s="113"/>
      <c r="CB894" s="113"/>
      <c r="CC894" s="113"/>
      <c r="CD894" s="113"/>
      <c r="CE894" s="113"/>
      <c r="CF894" s="113"/>
      <c r="CG894" s="113"/>
      <c r="CH894" s="113"/>
      <c r="CI894" s="113"/>
      <c r="CJ894" s="113"/>
      <c r="CK894" s="113"/>
      <c r="CL894" s="113"/>
      <c r="CM894" s="113"/>
      <c r="CN894" s="113"/>
      <c r="CO894" s="113"/>
      <c r="CP894" s="113"/>
      <c r="CQ894" s="113"/>
      <c r="CR894" s="113"/>
      <c r="CS894" s="113"/>
      <c r="CT894" s="113"/>
      <c r="CU894" s="113"/>
      <c r="CV894" s="113"/>
      <c r="CW894" s="113"/>
      <c r="CX894" s="113"/>
      <c r="CY894" s="113"/>
    </row>
    <row r="895" spans="25:103" s="64" customFormat="1" x14ac:dyDescent="0.15">
      <c r="Y895" s="113"/>
      <c r="Z895" s="113"/>
      <c r="AA895" s="113"/>
      <c r="AB895" s="113"/>
      <c r="AC895" s="113"/>
      <c r="AD895" s="113"/>
      <c r="AE895" s="113"/>
      <c r="AF895" s="113"/>
      <c r="AG895" s="113"/>
      <c r="AH895" s="113"/>
      <c r="AI895" s="113"/>
      <c r="AJ895" s="113"/>
      <c r="AK895" s="113"/>
      <c r="AL895" s="113"/>
      <c r="AM895" s="113"/>
      <c r="AN895" s="113"/>
      <c r="AO895" s="113"/>
      <c r="AP895" s="113"/>
      <c r="AQ895" s="113"/>
      <c r="AR895" s="113"/>
      <c r="AS895" s="113"/>
      <c r="AT895" s="113"/>
      <c r="AU895" s="113"/>
      <c r="AV895" s="113"/>
      <c r="AW895" s="113"/>
      <c r="AX895" s="113"/>
      <c r="AY895" s="113"/>
      <c r="AZ895" s="113"/>
      <c r="BA895" s="113"/>
      <c r="BB895" s="113"/>
      <c r="BC895" s="113"/>
      <c r="BD895" s="113"/>
      <c r="BE895" s="113"/>
      <c r="BF895" s="113"/>
      <c r="BG895" s="113"/>
      <c r="BH895" s="113"/>
      <c r="BI895" s="113"/>
      <c r="BJ895" s="113"/>
      <c r="BK895" s="113"/>
      <c r="BL895" s="113"/>
      <c r="BM895" s="113"/>
      <c r="BN895" s="113"/>
      <c r="BO895" s="113"/>
      <c r="BP895" s="113"/>
      <c r="BQ895" s="113"/>
      <c r="BR895" s="113"/>
      <c r="BS895" s="113"/>
      <c r="BT895" s="113"/>
      <c r="BU895" s="113"/>
      <c r="BV895" s="113"/>
      <c r="BW895" s="113"/>
      <c r="BX895" s="113"/>
      <c r="BY895" s="113"/>
      <c r="BZ895" s="113"/>
      <c r="CA895" s="113"/>
      <c r="CB895" s="113"/>
      <c r="CC895" s="113"/>
      <c r="CD895" s="113"/>
      <c r="CE895" s="113"/>
      <c r="CF895" s="113"/>
      <c r="CG895" s="113"/>
      <c r="CH895" s="113"/>
      <c r="CI895" s="113"/>
      <c r="CJ895" s="113"/>
      <c r="CK895" s="113"/>
      <c r="CL895" s="113"/>
      <c r="CM895" s="113"/>
      <c r="CN895" s="113"/>
      <c r="CO895" s="113"/>
      <c r="CP895" s="113"/>
      <c r="CQ895" s="113"/>
      <c r="CR895" s="113"/>
      <c r="CS895" s="113"/>
      <c r="CT895" s="113"/>
      <c r="CU895" s="113"/>
      <c r="CV895" s="113"/>
      <c r="CW895" s="113"/>
      <c r="CX895" s="113"/>
      <c r="CY895" s="113"/>
    </row>
    <row r="896" spans="25:103" s="64" customFormat="1" x14ac:dyDescent="0.15">
      <c r="Y896" s="113"/>
      <c r="Z896" s="113"/>
      <c r="AA896" s="113"/>
      <c r="AB896" s="113"/>
      <c r="AC896" s="113"/>
      <c r="AD896" s="113"/>
      <c r="AE896" s="113"/>
      <c r="AF896" s="113"/>
      <c r="AG896" s="113"/>
      <c r="AH896" s="113"/>
      <c r="AI896" s="113"/>
      <c r="AJ896" s="113"/>
      <c r="AK896" s="113"/>
      <c r="AL896" s="113"/>
      <c r="AM896" s="113"/>
      <c r="AN896" s="113"/>
      <c r="AO896" s="113"/>
      <c r="AP896" s="113"/>
      <c r="AQ896" s="113"/>
      <c r="AR896" s="113"/>
      <c r="AS896" s="113"/>
      <c r="AT896" s="113"/>
      <c r="AU896" s="113"/>
      <c r="AV896" s="113"/>
      <c r="AW896" s="113"/>
      <c r="AX896" s="113"/>
      <c r="AY896" s="113"/>
      <c r="AZ896" s="113"/>
      <c r="BA896" s="113"/>
      <c r="BB896" s="113"/>
      <c r="BC896" s="113"/>
      <c r="BD896" s="113"/>
      <c r="BE896" s="113"/>
      <c r="BF896" s="113"/>
      <c r="BG896" s="113"/>
      <c r="BH896" s="113"/>
      <c r="BI896" s="113"/>
      <c r="BJ896" s="113"/>
      <c r="BK896" s="113"/>
      <c r="BL896" s="113"/>
      <c r="BM896" s="113"/>
      <c r="BN896" s="113"/>
      <c r="BO896" s="113"/>
      <c r="BP896" s="113"/>
      <c r="BQ896" s="113"/>
      <c r="BR896" s="113"/>
      <c r="BS896" s="113"/>
      <c r="BT896" s="113"/>
      <c r="BU896" s="113"/>
      <c r="BV896" s="113"/>
      <c r="BW896" s="113"/>
      <c r="BX896" s="113"/>
      <c r="BY896" s="113"/>
      <c r="BZ896" s="113"/>
      <c r="CA896" s="113"/>
      <c r="CB896" s="113"/>
      <c r="CC896" s="113"/>
      <c r="CD896" s="113"/>
      <c r="CE896" s="113"/>
      <c r="CF896" s="113"/>
      <c r="CG896" s="113"/>
      <c r="CH896" s="113"/>
      <c r="CI896" s="113"/>
      <c r="CJ896" s="113"/>
      <c r="CK896" s="113"/>
      <c r="CL896" s="113"/>
      <c r="CM896" s="113"/>
      <c r="CN896" s="113"/>
      <c r="CO896" s="113"/>
      <c r="CP896" s="113"/>
      <c r="CQ896" s="113"/>
      <c r="CR896" s="113"/>
      <c r="CS896" s="113"/>
      <c r="CT896" s="113"/>
      <c r="CU896" s="113"/>
      <c r="CV896" s="113"/>
      <c r="CW896" s="113"/>
      <c r="CX896" s="113"/>
      <c r="CY896" s="113"/>
    </row>
    <row r="897" spans="25:103" s="64" customFormat="1" x14ac:dyDescent="0.15">
      <c r="Y897" s="113"/>
      <c r="Z897" s="113"/>
      <c r="AA897" s="113"/>
      <c r="AB897" s="113"/>
      <c r="AC897" s="113"/>
      <c r="AD897" s="113"/>
      <c r="AE897" s="113"/>
      <c r="AF897" s="113"/>
      <c r="AG897" s="113"/>
      <c r="AH897" s="113"/>
      <c r="AI897" s="113"/>
      <c r="AJ897" s="113"/>
      <c r="AK897" s="113"/>
      <c r="AL897" s="113"/>
      <c r="AM897" s="113"/>
      <c r="AN897" s="113"/>
      <c r="AO897" s="113"/>
      <c r="AP897" s="113"/>
      <c r="AQ897" s="113"/>
      <c r="AR897" s="113"/>
      <c r="AS897" s="113"/>
      <c r="AT897" s="113"/>
      <c r="AU897" s="113"/>
      <c r="AV897" s="113"/>
      <c r="AW897" s="113"/>
      <c r="AX897" s="113"/>
      <c r="AY897" s="113"/>
      <c r="AZ897" s="113"/>
      <c r="BA897" s="113"/>
      <c r="BB897" s="113"/>
      <c r="BC897" s="113"/>
      <c r="BD897" s="113"/>
      <c r="BE897" s="113"/>
      <c r="BF897" s="113"/>
      <c r="BG897" s="113"/>
      <c r="BH897" s="113"/>
      <c r="BI897" s="113"/>
      <c r="BJ897" s="113"/>
      <c r="BK897" s="113"/>
      <c r="BL897" s="113"/>
      <c r="BM897" s="113"/>
      <c r="BN897" s="113"/>
      <c r="BO897" s="113"/>
      <c r="BP897" s="113"/>
      <c r="BQ897" s="113"/>
      <c r="BR897" s="113"/>
      <c r="BS897" s="113"/>
      <c r="BT897" s="113"/>
      <c r="BU897" s="113"/>
      <c r="BV897" s="113"/>
      <c r="BW897" s="113"/>
      <c r="BX897" s="113"/>
      <c r="BY897" s="113"/>
      <c r="BZ897" s="113"/>
      <c r="CA897" s="113"/>
      <c r="CB897" s="113"/>
      <c r="CC897" s="113"/>
      <c r="CD897" s="113"/>
      <c r="CE897" s="113"/>
      <c r="CF897" s="113"/>
      <c r="CG897" s="113"/>
      <c r="CH897" s="113"/>
      <c r="CI897" s="113"/>
      <c r="CJ897" s="113"/>
      <c r="CK897" s="113"/>
      <c r="CL897" s="113"/>
      <c r="CM897" s="113"/>
      <c r="CN897" s="113"/>
      <c r="CO897" s="113"/>
      <c r="CP897" s="113"/>
      <c r="CQ897" s="113"/>
      <c r="CR897" s="113"/>
      <c r="CS897" s="113"/>
      <c r="CT897" s="113"/>
      <c r="CU897" s="113"/>
      <c r="CV897" s="113"/>
      <c r="CW897" s="113"/>
      <c r="CX897" s="113"/>
      <c r="CY897" s="113"/>
    </row>
    <row r="898" spans="25:103" s="64" customFormat="1" x14ac:dyDescent="0.15">
      <c r="Y898" s="113"/>
      <c r="Z898" s="113"/>
      <c r="AA898" s="113"/>
      <c r="AB898" s="113"/>
      <c r="AC898" s="113"/>
      <c r="AD898" s="113"/>
      <c r="AE898" s="113"/>
      <c r="AF898" s="113"/>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c r="BQ898" s="113"/>
      <c r="BR898" s="113"/>
      <c r="BS898" s="113"/>
      <c r="BT898" s="113"/>
      <c r="BU898" s="113"/>
      <c r="BV898" s="113"/>
      <c r="BW898" s="113"/>
      <c r="BX898" s="113"/>
      <c r="BY898" s="113"/>
      <c r="BZ898" s="113"/>
      <c r="CA898" s="113"/>
      <c r="CB898" s="113"/>
      <c r="CC898" s="113"/>
      <c r="CD898" s="113"/>
      <c r="CE898" s="113"/>
      <c r="CF898" s="113"/>
      <c r="CG898" s="113"/>
      <c r="CH898" s="113"/>
      <c r="CI898" s="113"/>
      <c r="CJ898" s="113"/>
      <c r="CK898" s="113"/>
      <c r="CL898" s="113"/>
      <c r="CM898" s="113"/>
      <c r="CN898" s="113"/>
      <c r="CO898" s="113"/>
      <c r="CP898" s="113"/>
      <c r="CQ898" s="113"/>
      <c r="CR898" s="113"/>
      <c r="CS898" s="113"/>
      <c r="CT898" s="113"/>
      <c r="CU898" s="113"/>
      <c r="CV898" s="113"/>
      <c r="CW898" s="113"/>
      <c r="CX898" s="113"/>
      <c r="CY898" s="113"/>
    </row>
    <row r="899" spans="25:103" s="64" customFormat="1" x14ac:dyDescent="0.15">
      <c r="Y899" s="113"/>
      <c r="Z899" s="113"/>
      <c r="AA899" s="113"/>
      <c r="AB899" s="113"/>
      <c r="AC899" s="113"/>
      <c r="AD899" s="113"/>
      <c r="AE899" s="113"/>
      <c r="AF899" s="113"/>
      <c r="AG899" s="113"/>
      <c r="AH899" s="113"/>
      <c r="AI899" s="113"/>
      <c r="AJ899" s="113"/>
      <c r="AK899" s="113"/>
      <c r="AL899" s="113"/>
      <c r="AM899" s="113"/>
      <c r="AN899" s="113"/>
      <c r="AO899" s="113"/>
      <c r="AP899" s="113"/>
      <c r="AQ899" s="113"/>
      <c r="AR899" s="113"/>
      <c r="AS899" s="113"/>
      <c r="AT899" s="113"/>
      <c r="AU899" s="113"/>
      <c r="AV899" s="113"/>
      <c r="AW899" s="113"/>
      <c r="AX899" s="113"/>
      <c r="AY899" s="113"/>
      <c r="AZ899" s="113"/>
      <c r="BA899" s="113"/>
      <c r="BB899" s="113"/>
      <c r="BC899" s="113"/>
      <c r="BD899" s="113"/>
      <c r="BE899" s="113"/>
      <c r="BF899" s="113"/>
      <c r="BG899" s="113"/>
      <c r="BH899" s="113"/>
      <c r="BI899" s="113"/>
      <c r="BJ899" s="113"/>
      <c r="BK899" s="113"/>
      <c r="BL899" s="113"/>
      <c r="BM899" s="113"/>
      <c r="BN899" s="113"/>
      <c r="BO899" s="113"/>
      <c r="BP899" s="113"/>
      <c r="BQ899" s="113"/>
      <c r="BR899" s="113"/>
      <c r="BS899" s="113"/>
      <c r="BT899" s="113"/>
      <c r="BU899" s="113"/>
      <c r="BV899" s="113"/>
      <c r="BW899" s="113"/>
      <c r="BX899" s="113"/>
      <c r="BY899" s="113"/>
      <c r="BZ899" s="113"/>
      <c r="CA899" s="113"/>
      <c r="CB899" s="113"/>
      <c r="CC899" s="113"/>
      <c r="CD899" s="113"/>
      <c r="CE899" s="113"/>
      <c r="CF899" s="113"/>
      <c r="CG899" s="113"/>
      <c r="CH899" s="113"/>
      <c r="CI899" s="113"/>
      <c r="CJ899" s="113"/>
      <c r="CK899" s="113"/>
      <c r="CL899" s="113"/>
      <c r="CM899" s="113"/>
      <c r="CN899" s="113"/>
      <c r="CO899" s="113"/>
      <c r="CP899" s="113"/>
      <c r="CQ899" s="113"/>
      <c r="CR899" s="113"/>
      <c r="CS899" s="113"/>
      <c r="CT899" s="113"/>
      <c r="CU899" s="113"/>
      <c r="CV899" s="113"/>
      <c r="CW899" s="113"/>
      <c r="CX899" s="113"/>
      <c r="CY899" s="113"/>
    </row>
    <row r="900" spans="25:103" s="64" customFormat="1" x14ac:dyDescent="0.15">
      <c r="Y900" s="113"/>
      <c r="Z900" s="113"/>
      <c r="AA900" s="113"/>
      <c r="AB900" s="113"/>
      <c r="AC900" s="113"/>
      <c r="AD900" s="113"/>
      <c r="AE900" s="113"/>
      <c r="AF900" s="113"/>
      <c r="AG900" s="113"/>
      <c r="AH900" s="113"/>
      <c r="AI900" s="113"/>
      <c r="AJ900" s="113"/>
      <c r="AK900" s="113"/>
      <c r="AL900" s="113"/>
      <c r="AM900" s="113"/>
      <c r="AN900" s="113"/>
      <c r="AO900" s="113"/>
      <c r="AP900" s="113"/>
      <c r="AQ900" s="113"/>
      <c r="AR900" s="113"/>
      <c r="AS900" s="113"/>
      <c r="AT900" s="113"/>
      <c r="AU900" s="113"/>
      <c r="AV900" s="113"/>
      <c r="AW900" s="113"/>
      <c r="AX900" s="113"/>
      <c r="AY900" s="113"/>
      <c r="AZ900" s="113"/>
      <c r="BA900" s="113"/>
      <c r="BB900" s="113"/>
      <c r="BC900" s="113"/>
      <c r="BD900" s="113"/>
      <c r="BE900" s="113"/>
      <c r="BF900" s="113"/>
      <c r="BG900" s="113"/>
      <c r="BH900" s="113"/>
      <c r="BI900" s="113"/>
      <c r="BJ900" s="113"/>
      <c r="BK900" s="113"/>
      <c r="BL900" s="113"/>
      <c r="BM900" s="113"/>
      <c r="BN900" s="113"/>
      <c r="BO900" s="113"/>
      <c r="BP900" s="113"/>
      <c r="BQ900" s="113"/>
      <c r="BR900" s="113"/>
      <c r="BS900" s="113"/>
      <c r="BT900" s="113"/>
      <c r="BU900" s="113"/>
      <c r="BV900" s="113"/>
      <c r="BW900" s="113"/>
      <c r="BX900" s="113"/>
      <c r="BY900" s="113"/>
      <c r="BZ900" s="113"/>
      <c r="CA900" s="113"/>
      <c r="CB900" s="113"/>
      <c r="CC900" s="113"/>
      <c r="CD900" s="113"/>
      <c r="CE900" s="113"/>
      <c r="CF900" s="113"/>
      <c r="CG900" s="113"/>
      <c r="CH900" s="113"/>
      <c r="CI900" s="113"/>
      <c r="CJ900" s="113"/>
      <c r="CK900" s="113"/>
      <c r="CL900" s="113"/>
      <c r="CM900" s="113"/>
      <c r="CN900" s="113"/>
      <c r="CO900" s="113"/>
      <c r="CP900" s="113"/>
      <c r="CQ900" s="113"/>
      <c r="CR900" s="113"/>
      <c r="CS900" s="113"/>
      <c r="CT900" s="113"/>
      <c r="CU900" s="113"/>
      <c r="CV900" s="113"/>
      <c r="CW900" s="113"/>
      <c r="CX900" s="113"/>
      <c r="CY900" s="113"/>
    </row>
    <row r="901" spans="25:103" s="64" customFormat="1" x14ac:dyDescent="0.15">
      <c r="Y901" s="113"/>
      <c r="Z901" s="113"/>
      <c r="AA901" s="113"/>
      <c r="AB901" s="113"/>
      <c r="AC901" s="113"/>
      <c r="AD901" s="113"/>
      <c r="AE901" s="113"/>
      <c r="AF901" s="113"/>
      <c r="AG901" s="113"/>
      <c r="AH901" s="113"/>
      <c r="AI901" s="113"/>
      <c r="AJ901" s="113"/>
      <c r="AK901" s="113"/>
      <c r="AL901" s="113"/>
      <c r="AM901" s="113"/>
      <c r="AN901" s="113"/>
      <c r="AO901" s="113"/>
      <c r="AP901" s="113"/>
      <c r="AQ901" s="113"/>
      <c r="AR901" s="113"/>
      <c r="AS901" s="113"/>
      <c r="AT901" s="113"/>
      <c r="AU901" s="113"/>
      <c r="AV901" s="113"/>
      <c r="AW901" s="113"/>
      <c r="AX901" s="113"/>
      <c r="AY901" s="113"/>
      <c r="AZ901" s="113"/>
      <c r="BA901" s="113"/>
      <c r="BB901" s="113"/>
      <c r="BC901" s="113"/>
      <c r="BD901" s="113"/>
      <c r="BE901" s="113"/>
      <c r="BF901" s="113"/>
      <c r="BG901" s="113"/>
      <c r="BH901" s="113"/>
      <c r="BI901" s="113"/>
      <c r="BJ901" s="113"/>
      <c r="BK901" s="113"/>
      <c r="BL901" s="113"/>
      <c r="BM901" s="113"/>
      <c r="BN901" s="113"/>
      <c r="BO901" s="113"/>
      <c r="BP901" s="113"/>
      <c r="BQ901" s="113"/>
      <c r="BR901" s="113"/>
      <c r="BS901" s="113"/>
      <c r="BT901" s="113"/>
      <c r="BU901" s="113"/>
      <c r="BV901" s="113"/>
      <c r="BW901" s="113"/>
      <c r="BX901" s="113"/>
      <c r="BY901" s="113"/>
      <c r="BZ901" s="113"/>
      <c r="CA901" s="113"/>
      <c r="CB901" s="113"/>
      <c r="CC901" s="113"/>
      <c r="CD901" s="113"/>
      <c r="CE901" s="113"/>
      <c r="CF901" s="113"/>
      <c r="CG901" s="113"/>
      <c r="CH901" s="113"/>
      <c r="CI901" s="113"/>
      <c r="CJ901" s="113"/>
      <c r="CK901" s="113"/>
      <c r="CL901" s="113"/>
      <c r="CM901" s="113"/>
      <c r="CN901" s="113"/>
      <c r="CO901" s="113"/>
      <c r="CP901" s="113"/>
      <c r="CQ901" s="113"/>
      <c r="CR901" s="113"/>
      <c r="CS901" s="113"/>
      <c r="CT901" s="113"/>
      <c r="CU901" s="113"/>
      <c r="CV901" s="113"/>
      <c r="CW901" s="113"/>
      <c r="CX901" s="113"/>
      <c r="CY901" s="113"/>
    </row>
    <row r="902" spans="25:103" s="64" customFormat="1" x14ac:dyDescent="0.15">
      <c r="Y902" s="113"/>
      <c r="Z902" s="113"/>
      <c r="AA902" s="113"/>
      <c r="AB902" s="113"/>
      <c r="AC902" s="113"/>
      <c r="AD902" s="113"/>
      <c r="AE902" s="113"/>
      <c r="AF902" s="113"/>
      <c r="AG902" s="113"/>
      <c r="AH902" s="113"/>
      <c r="AI902" s="113"/>
      <c r="AJ902" s="113"/>
      <c r="AK902" s="113"/>
      <c r="AL902" s="113"/>
      <c r="AM902" s="113"/>
      <c r="AN902" s="113"/>
      <c r="AO902" s="113"/>
      <c r="AP902" s="113"/>
      <c r="AQ902" s="113"/>
      <c r="AR902" s="113"/>
      <c r="AS902" s="113"/>
      <c r="AT902" s="113"/>
      <c r="AU902" s="113"/>
      <c r="AV902" s="113"/>
      <c r="AW902" s="113"/>
      <c r="AX902" s="113"/>
      <c r="AY902" s="113"/>
      <c r="AZ902" s="113"/>
      <c r="BA902" s="113"/>
      <c r="BB902" s="113"/>
      <c r="BC902" s="113"/>
      <c r="BD902" s="113"/>
      <c r="BE902" s="113"/>
      <c r="BF902" s="113"/>
      <c r="BG902" s="113"/>
      <c r="BH902" s="113"/>
      <c r="BI902" s="113"/>
      <c r="BJ902" s="113"/>
      <c r="BK902" s="113"/>
      <c r="BL902" s="113"/>
      <c r="BM902" s="113"/>
      <c r="BN902" s="113"/>
      <c r="BO902" s="113"/>
      <c r="BP902" s="113"/>
      <c r="BQ902" s="113"/>
      <c r="BR902" s="113"/>
      <c r="BS902" s="113"/>
      <c r="BT902" s="113"/>
      <c r="BU902" s="113"/>
      <c r="BV902" s="113"/>
      <c r="BW902" s="113"/>
      <c r="BX902" s="113"/>
      <c r="BY902" s="113"/>
      <c r="BZ902" s="113"/>
      <c r="CA902" s="113"/>
      <c r="CB902" s="113"/>
      <c r="CC902" s="113"/>
      <c r="CD902" s="113"/>
      <c r="CE902" s="113"/>
      <c r="CF902" s="113"/>
      <c r="CG902" s="113"/>
      <c r="CH902" s="113"/>
      <c r="CI902" s="113"/>
      <c r="CJ902" s="113"/>
      <c r="CK902" s="113"/>
      <c r="CL902" s="113"/>
      <c r="CM902" s="113"/>
      <c r="CN902" s="113"/>
      <c r="CO902" s="113"/>
      <c r="CP902" s="113"/>
      <c r="CQ902" s="113"/>
      <c r="CR902" s="113"/>
      <c r="CS902" s="113"/>
      <c r="CT902" s="113"/>
      <c r="CU902" s="113"/>
      <c r="CV902" s="113"/>
      <c r="CW902" s="113"/>
      <c r="CX902" s="113"/>
      <c r="CY902" s="113"/>
    </row>
    <row r="903" spans="25:103" s="64" customFormat="1" x14ac:dyDescent="0.15">
      <c r="Y903" s="113"/>
      <c r="Z903" s="113"/>
      <c r="AA903" s="113"/>
      <c r="AB903" s="113"/>
      <c r="AC903" s="113"/>
      <c r="AD903" s="113"/>
      <c r="AE903" s="113"/>
      <c r="AF903" s="113"/>
      <c r="AG903" s="113"/>
      <c r="AH903" s="113"/>
      <c r="AI903" s="113"/>
      <c r="AJ903" s="113"/>
      <c r="AK903" s="113"/>
      <c r="AL903" s="113"/>
      <c r="AM903" s="113"/>
      <c r="AN903" s="113"/>
      <c r="AO903" s="113"/>
      <c r="AP903" s="113"/>
      <c r="AQ903" s="113"/>
      <c r="AR903" s="113"/>
      <c r="AS903" s="113"/>
      <c r="AT903" s="113"/>
      <c r="AU903" s="113"/>
      <c r="AV903" s="113"/>
      <c r="AW903" s="113"/>
      <c r="AX903" s="113"/>
      <c r="AY903" s="113"/>
      <c r="AZ903" s="113"/>
      <c r="BA903" s="113"/>
      <c r="BB903" s="113"/>
      <c r="BC903" s="113"/>
      <c r="BD903" s="113"/>
      <c r="BE903" s="113"/>
      <c r="BF903" s="113"/>
      <c r="BG903" s="113"/>
      <c r="BH903" s="113"/>
      <c r="BI903" s="113"/>
      <c r="BJ903" s="113"/>
      <c r="BK903" s="113"/>
      <c r="BL903" s="113"/>
      <c r="BM903" s="113"/>
      <c r="BN903" s="113"/>
      <c r="BO903" s="113"/>
      <c r="BP903" s="113"/>
      <c r="BQ903" s="113"/>
      <c r="BR903" s="113"/>
      <c r="BS903" s="113"/>
      <c r="BT903" s="113"/>
      <c r="BU903" s="113"/>
      <c r="BV903" s="113"/>
      <c r="BW903" s="113"/>
      <c r="BX903" s="113"/>
      <c r="BY903" s="113"/>
      <c r="BZ903" s="113"/>
      <c r="CA903" s="113"/>
      <c r="CB903" s="113"/>
      <c r="CC903" s="113"/>
      <c r="CD903" s="113"/>
      <c r="CE903" s="113"/>
      <c r="CF903" s="113"/>
      <c r="CG903" s="113"/>
      <c r="CH903" s="113"/>
      <c r="CI903" s="113"/>
      <c r="CJ903" s="113"/>
      <c r="CK903" s="113"/>
      <c r="CL903" s="113"/>
      <c r="CM903" s="113"/>
      <c r="CN903" s="113"/>
      <c r="CO903" s="113"/>
      <c r="CP903" s="113"/>
      <c r="CQ903" s="113"/>
      <c r="CR903" s="113"/>
      <c r="CS903" s="113"/>
      <c r="CT903" s="113"/>
      <c r="CU903" s="113"/>
      <c r="CV903" s="113"/>
      <c r="CW903" s="113"/>
      <c r="CX903" s="113"/>
      <c r="CY903" s="113"/>
    </row>
    <row r="904" spans="25:103" s="64" customFormat="1" x14ac:dyDescent="0.15">
      <c r="Y904" s="113"/>
      <c r="Z904" s="113"/>
      <c r="AA904" s="113"/>
      <c r="AB904" s="113"/>
      <c r="AC904" s="113"/>
      <c r="AD904" s="113"/>
      <c r="AE904" s="113"/>
      <c r="AF904" s="113"/>
      <c r="AG904" s="113"/>
      <c r="AH904" s="113"/>
      <c r="AI904" s="113"/>
      <c r="AJ904" s="113"/>
      <c r="AK904" s="113"/>
      <c r="AL904" s="113"/>
      <c r="AM904" s="113"/>
      <c r="AN904" s="113"/>
      <c r="AO904" s="113"/>
      <c r="AP904" s="113"/>
      <c r="AQ904" s="113"/>
      <c r="AR904" s="113"/>
      <c r="AS904" s="113"/>
      <c r="AT904" s="113"/>
      <c r="AU904" s="113"/>
      <c r="AV904" s="113"/>
      <c r="AW904" s="113"/>
      <c r="AX904" s="113"/>
      <c r="AY904" s="113"/>
      <c r="AZ904" s="113"/>
      <c r="BA904" s="113"/>
      <c r="BB904" s="113"/>
      <c r="BC904" s="113"/>
      <c r="BD904" s="113"/>
      <c r="BE904" s="113"/>
      <c r="BF904" s="113"/>
      <c r="BG904" s="113"/>
      <c r="BH904" s="113"/>
      <c r="BI904" s="113"/>
      <c r="BJ904" s="113"/>
      <c r="BK904" s="113"/>
      <c r="BL904" s="113"/>
      <c r="BM904" s="113"/>
      <c r="BN904" s="113"/>
      <c r="BO904" s="113"/>
      <c r="BP904" s="113"/>
      <c r="BQ904" s="113"/>
      <c r="BR904" s="113"/>
      <c r="BS904" s="113"/>
      <c r="BT904" s="113"/>
      <c r="BU904" s="113"/>
      <c r="BV904" s="113"/>
      <c r="BW904" s="113"/>
      <c r="BX904" s="113"/>
      <c r="BY904" s="113"/>
      <c r="BZ904" s="113"/>
      <c r="CA904" s="113"/>
      <c r="CB904" s="113"/>
      <c r="CC904" s="113"/>
      <c r="CD904" s="113"/>
      <c r="CE904" s="113"/>
      <c r="CF904" s="113"/>
      <c r="CG904" s="113"/>
      <c r="CH904" s="113"/>
      <c r="CI904" s="113"/>
      <c r="CJ904" s="113"/>
      <c r="CK904" s="113"/>
      <c r="CL904" s="113"/>
      <c r="CM904" s="113"/>
      <c r="CN904" s="113"/>
      <c r="CO904" s="113"/>
      <c r="CP904" s="113"/>
      <c r="CQ904" s="113"/>
      <c r="CR904" s="113"/>
      <c r="CS904" s="113"/>
      <c r="CT904" s="113"/>
      <c r="CU904" s="113"/>
      <c r="CV904" s="113"/>
      <c r="CW904" s="113"/>
      <c r="CX904" s="113"/>
      <c r="CY904" s="113"/>
    </row>
    <row r="905" spans="25:103" s="64" customFormat="1" x14ac:dyDescent="0.15">
      <c r="Y905" s="113"/>
      <c r="Z905" s="113"/>
      <c r="AA905" s="113"/>
      <c r="AB905" s="113"/>
      <c r="AC905" s="113"/>
      <c r="AD905" s="113"/>
      <c r="AE905" s="113"/>
      <c r="AF905" s="113"/>
      <c r="AG905" s="113"/>
      <c r="AH905" s="113"/>
      <c r="AI905" s="113"/>
      <c r="AJ905" s="113"/>
      <c r="AK905" s="113"/>
      <c r="AL905" s="113"/>
      <c r="AM905" s="113"/>
      <c r="AN905" s="113"/>
      <c r="AO905" s="113"/>
      <c r="AP905" s="113"/>
      <c r="AQ905" s="113"/>
      <c r="AR905" s="113"/>
      <c r="AS905" s="113"/>
      <c r="AT905" s="113"/>
      <c r="AU905" s="113"/>
      <c r="AV905" s="113"/>
      <c r="AW905" s="113"/>
      <c r="AX905" s="113"/>
      <c r="AY905" s="113"/>
      <c r="AZ905" s="113"/>
      <c r="BA905" s="113"/>
      <c r="BB905" s="113"/>
      <c r="BC905" s="113"/>
      <c r="BD905" s="113"/>
      <c r="BE905" s="113"/>
      <c r="BF905" s="113"/>
      <c r="BG905" s="113"/>
      <c r="BH905" s="113"/>
      <c r="BI905" s="113"/>
      <c r="BJ905" s="113"/>
      <c r="BK905" s="113"/>
      <c r="BL905" s="113"/>
      <c r="BM905" s="113"/>
      <c r="BN905" s="113"/>
      <c r="BO905" s="113"/>
      <c r="BP905" s="113"/>
      <c r="BQ905" s="113"/>
      <c r="BR905" s="113"/>
      <c r="BS905" s="113"/>
      <c r="BT905" s="113"/>
      <c r="BU905" s="113"/>
      <c r="BV905" s="113"/>
      <c r="BW905" s="113"/>
      <c r="BX905" s="113"/>
      <c r="BY905" s="113"/>
      <c r="BZ905" s="113"/>
      <c r="CA905" s="113"/>
      <c r="CB905" s="113"/>
      <c r="CC905" s="113"/>
      <c r="CD905" s="113"/>
      <c r="CE905" s="113"/>
      <c r="CF905" s="113"/>
      <c r="CG905" s="113"/>
      <c r="CH905" s="113"/>
      <c r="CI905" s="113"/>
      <c r="CJ905" s="113"/>
      <c r="CK905" s="113"/>
      <c r="CL905" s="113"/>
      <c r="CM905" s="113"/>
      <c r="CN905" s="113"/>
      <c r="CO905" s="113"/>
      <c r="CP905" s="113"/>
      <c r="CQ905" s="113"/>
      <c r="CR905" s="113"/>
      <c r="CS905" s="113"/>
      <c r="CT905" s="113"/>
      <c r="CU905" s="113"/>
      <c r="CV905" s="113"/>
      <c r="CW905" s="113"/>
      <c r="CX905" s="113"/>
      <c r="CY905" s="113"/>
    </row>
    <row r="906" spans="25:103" s="64" customFormat="1" x14ac:dyDescent="0.15">
      <c r="Y906" s="113"/>
      <c r="Z906" s="113"/>
      <c r="AA906" s="113"/>
      <c r="AB906" s="113"/>
      <c r="AC906" s="113"/>
      <c r="AD906" s="113"/>
      <c r="AE906" s="113"/>
      <c r="AF906" s="113"/>
      <c r="AG906" s="113"/>
      <c r="AH906" s="113"/>
      <c r="AI906" s="113"/>
      <c r="AJ906" s="113"/>
      <c r="AK906" s="113"/>
      <c r="AL906" s="113"/>
      <c r="AM906" s="113"/>
      <c r="AN906" s="113"/>
      <c r="AO906" s="113"/>
      <c r="AP906" s="113"/>
      <c r="AQ906" s="113"/>
      <c r="AR906" s="113"/>
      <c r="AS906" s="113"/>
      <c r="AT906" s="113"/>
      <c r="AU906" s="113"/>
      <c r="AV906" s="113"/>
      <c r="AW906" s="113"/>
      <c r="AX906" s="113"/>
      <c r="AY906" s="113"/>
      <c r="AZ906" s="113"/>
      <c r="BA906" s="113"/>
      <c r="BB906" s="113"/>
      <c r="BC906" s="113"/>
      <c r="BD906" s="113"/>
      <c r="BE906" s="113"/>
      <c r="BF906" s="113"/>
      <c r="BG906" s="113"/>
      <c r="BH906" s="113"/>
      <c r="BI906" s="113"/>
      <c r="BJ906" s="113"/>
      <c r="BK906" s="113"/>
      <c r="BL906" s="113"/>
      <c r="BM906" s="113"/>
      <c r="BN906" s="113"/>
      <c r="BO906" s="113"/>
      <c r="BP906" s="113"/>
      <c r="BQ906" s="113"/>
      <c r="BR906" s="113"/>
      <c r="BS906" s="113"/>
      <c r="BT906" s="113"/>
      <c r="BU906" s="113"/>
      <c r="BV906" s="113"/>
      <c r="BW906" s="113"/>
      <c r="BX906" s="113"/>
      <c r="BY906" s="113"/>
      <c r="BZ906" s="113"/>
      <c r="CA906" s="113"/>
      <c r="CB906" s="113"/>
      <c r="CC906" s="113"/>
      <c r="CD906" s="113"/>
      <c r="CE906" s="113"/>
      <c r="CF906" s="113"/>
      <c r="CG906" s="113"/>
      <c r="CH906" s="113"/>
      <c r="CI906" s="113"/>
      <c r="CJ906" s="113"/>
      <c r="CK906" s="113"/>
      <c r="CL906" s="113"/>
      <c r="CM906" s="113"/>
      <c r="CN906" s="113"/>
      <c r="CO906" s="113"/>
      <c r="CP906" s="113"/>
      <c r="CQ906" s="113"/>
      <c r="CR906" s="113"/>
      <c r="CS906" s="113"/>
      <c r="CT906" s="113"/>
      <c r="CU906" s="113"/>
      <c r="CV906" s="113"/>
      <c r="CW906" s="113"/>
      <c r="CX906" s="113"/>
      <c r="CY906" s="113"/>
    </row>
    <row r="907" spans="25:103" s="64" customFormat="1" x14ac:dyDescent="0.15">
      <c r="Y907" s="113"/>
      <c r="Z907" s="113"/>
      <c r="AA907" s="113"/>
      <c r="AB907" s="113"/>
      <c r="AC907" s="113"/>
      <c r="AD907" s="113"/>
      <c r="AE907" s="113"/>
      <c r="AF907" s="113"/>
      <c r="AG907" s="113"/>
      <c r="AH907" s="113"/>
      <c r="AI907" s="113"/>
      <c r="AJ907" s="113"/>
      <c r="AK907" s="113"/>
      <c r="AL907" s="113"/>
      <c r="AM907" s="113"/>
      <c r="AN907" s="113"/>
      <c r="AO907" s="113"/>
      <c r="AP907" s="113"/>
      <c r="AQ907" s="113"/>
      <c r="AR907" s="113"/>
      <c r="AS907" s="113"/>
      <c r="AT907" s="113"/>
      <c r="AU907" s="113"/>
      <c r="AV907" s="113"/>
      <c r="AW907" s="113"/>
      <c r="AX907" s="113"/>
      <c r="AY907" s="113"/>
      <c r="AZ907" s="113"/>
      <c r="BA907" s="113"/>
      <c r="BB907" s="113"/>
      <c r="BC907" s="113"/>
      <c r="BD907" s="113"/>
      <c r="BE907" s="113"/>
      <c r="BF907" s="113"/>
      <c r="BG907" s="113"/>
      <c r="BH907" s="113"/>
      <c r="BI907" s="113"/>
      <c r="BJ907" s="113"/>
      <c r="BK907" s="113"/>
      <c r="BL907" s="113"/>
      <c r="BM907" s="113"/>
      <c r="BN907" s="113"/>
      <c r="BO907" s="113"/>
      <c r="BP907" s="113"/>
      <c r="BQ907" s="113"/>
      <c r="BR907" s="113"/>
      <c r="BS907" s="113"/>
      <c r="BT907" s="113"/>
      <c r="BU907" s="113"/>
      <c r="BV907" s="113"/>
      <c r="BW907" s="113"/>
      <c r="BX907" s="113"/>
      <c r="BY907" s="113"/>
      <c r="BZ907" s="113"/>
      <c r="CA907" s="113"/>
      <c r="CB907" s="113"/>
      <c r="CC907" s="113"/>
      <c r="CD907" s="113"/>
      <c r="CE907" s="113"/>
      <c r="CF907" s="113"/>
      <c r="CG907" s="113"/>
      <c r="CH907" s="113"/>
      <c r="CI907" s="113"/>
      <c r="CJ907" s="113"/>
      <c r="CK907" s="113"/>
      <c r="CL907" s="113"/>
      <c r="CM907" s="113"/>
      <c r="CN907" s="113"/>
      <c r="CO907" s="113"/>
      <c r="CP907" s="113"/>
      <c r="CQ907" s="113"/>
      <c r="CR907" s="113"/>
      <c r="CS907" s="113"/>
      <c r="CT907" s="113"/>
      <c r="CU907" s="113"/>
      <c r="CV907" s="113"/>
      <c r="CW907" s="113"/>
      <c r="CX907" s="113"/>
      <c r="CY907" s="113"/>
    </row>
    <row r="908" spans="25:103" s="64" customFormat="1" x14ac:dyDescent="0.15">
      <c r="Y908" s="113"/>
      <c r="Z908" s="113"/>
      <c r="AA908" s="113"/>
      <c r="AB908" s="113"/>
      <c r="AC908" s="113"/>
      <c r="AD908" s="113"/>
      <c r="AE908" s="113"/>
      <c r="AF908" s="113"/>
      <c r="AG908" s="113"/>
      <c r="AH908" s="113"/>
      <c r="AI908" s="113"/>
      <c r="AJ908" s="113"/>
      <c r="AK908" s="113"/>
      <c r="AL908" s="113"/>
      <c r="AM908" s="113"/>
      <c r="AN908" s="113"/>
      <c r="AO908" s="113"/>
      <c r="AP908" s="113"/>
      <c r="AQ908" s="113"/>
      <c r="AR908" s="113"/>
      <c r="AS908" s="113"/>
      <c r="AT908" s="113"/>
      <c r="AU908" s="113"/>
      <c r="AV908" s="113"/>
      <c r="AW908" s="113"/>
      <c r="AX908" s="113"/>
      <c r="AY908" s="113"/>
      <c r="AZ908" s="113"/>
      <c r="BA908" s="113"/>
      <c r="BB908" s="113"/>
      <c r="BC908" s="113"/>
      <c r="BD908" s="113"/>
      <c r="BE908" s="113"/>
      <c r="BF908" s="113"/>
      <c r="BG908" s="113"/>
      <c r="BH908" s="113"/>
      <c r="BI908" s="113"/>
      <c r="BJ908" s="113"/>
      <c r="BK908" s="113"/>
      <c r="BL908" s="113"/>
      <c r="BM908" s="113"/>
      <c r="BN908" s="113"/>
      <c r="BO908" s="113"/>
      <c r="BP908" s="113"/>
      <c r="BQ908" s="113"/>
      <c r="BR908" s="113"/>
      <c r="BS908" s="113"/>
      <c r="BT908" s="113"/>
      <c r="BU908" s="113"/>
      <c r="BV908" s="113"/>
      <c r="BW908" s="113"/>
      <c r="BX908" s="113"/>
      <c r="BY908" s="113"/>
      <c r="BZ908" s="113"/>
      <c r="CA908" s="113"/>
      <c r="CB908" s="113"/>
      <c r="CC908" s="113"/>
      <c r="CD908" s="113"/>
      <c r="CE908" s="113"/>
      <c r="CF908" s="113"/>
      <c r="CG908" s="113"/>
      <c r="CH908" s="113"/>
      <c r="CI908" s="113"/>
      <c r="CJ908" s="113"/>
      <c r="CK908" s="113"/>
      <c r="CL908" s="113"/>
      <c r="CM908" s="113"/>
      <c r="CN908" s="113"/>
      <c r="CO908" s="113"/>
      <c r="CP908" s="113"/>
      <c r="CQ908" s="113"/>
      <c r="CR908" s="113"/>
      <c r="CS908" s="113"/>
      <c r="CT908" s="113"/>
      <c r="CU908" s="113"/>
      <c r="CV908" s="113"/>
      <c r="CW908" s="113"/>
      <c r="CX908" s="113"/>
      <c r="CY908" s="113"/>
    </row>
    <row r="909" spans="25:103" s="64" customFormat="1" x14ac:dyDescent="0.15">
      <c r="Y909" s="113"/>
      <c r="Z909" s="113"/>
      <c r="AA909" s="113"/>
      <c r="AB909" s="113"/>
      <c r="AC909" s="113"/>
      <c r="AD909" s="113"/>
      <c r="AE909" s="113"/>
      <c r="AF909" s="113"/>
      <c r="AG909" s="113"/>
      <c r="AH909" s="113"/>
      <c r="AI909" s="113"/>
      <c r="AJ909" s="113"/>
      <c r="AK909" s="113"/>
      <c r="AL909" s="113"/>
      <c r="AM909" s="113"/>
      <c r="AN909" s="113"/>
      <c r="AO909" s="113"/>
      <c r="AP909" s="113"/>
      <c r="AQ909" s="113"/>
      <c r="AR909" s="113"/>
      <c r="AS909" s="113"/>
      <c r="AT909" s="113"/>
      <c r="AU909" s="113"/>
      <c r="AV909" s="113"/>
      <c r="AW909" s="113"/>
      <c r="AX909" s="113"/>
      <c r="AY909" s="113"/>
      <c r="AZ909" s="113"/>
      <c r="BA909" s="113"/>
      <c r="BB909" s="113"/>
      <c r="BC909" s="113"/>
      <c r="BD909" s="113"/>
      <c r="BE909" s="113"/>
      <c r="BF909" s="113"/>
      <c r="BG909" s="113"/>
      <c r="BH909" s="113"/>
      <c r="BI909" s="113"/>
      <c r="BJ909" s="113"/>
      <c r="BK909" s="113"/>
      <c r="BL909" s="113"/>
      <c r="BM909" s="113"/>
      <c r="BN909" s="113"/>
      <c r="BO909" s="113"/>
      <c r="BP909" s="113"/>
      <c r="BQ909" s="113"/>
      <c r="BR909" s="113"/>
      <c r="BS909" s="113"/>
      <c r="BT909" s="113"/>
      <c r="BU909" s="113"/>
      <c r="BV909" s="113"/>
      <c r="BW909" s="113"/>
      <c r="BX909" s="113"/>
      <c r="BY909" s="113"/>
      <c r="BZ909" s="113"/>
      <c r="CA909" s="113"/>
      <c r="CB909" s="113"/>
      <c r="CC909" s="113"/>
      <c r="CD909" s="113"/>
      <c r="CE909" s="113"/>
      <c r="CF909" s="113"/>
      <c r="CG909" s="113"/>
      <c r="CH909" s="113"/>
      <c r="CI909" s="113"/>
      <c r="CJ909" s="113"/>
      <c r="CK909" s="113"/>
      <c r="CL909" s="113"/>
      <c r="CM909" s="113"/>
      <c r="CN909" s="113"/>
      <c r="CO909" s="113"/>
      <c r="CP909" s="113"/>
      <c r="CQ909" s="113"/>
      <c r="CR909" s="113"/>
      <c r="CS909" s="113"/>
      <c r="CT909" s="113"/>
      <c r="CU909" s="113"/>
      <c r="CV909" s="113"/>
      <c r="CW909" s="113"/>
      <c r="CX909" s="113"/>
      <c r="CY909" s="113"/>
    </row>
    <row r="910" spans="25:103" s="64" customFormat="1" x14ac:dyDescent="0.15">
      <c r="Y910" s="113"/>
      <c r="Z910" s="113"/>
      <c r="AA910" s="113"/>
      <c r="AB910" s="113"/>
      <c r="AC910" s="113"/>
      <c r="AD910" s="113"/>
      <c r="AE910" s="113"/>
      <c r="AF910" s="113"/>
      <c r="AG910" s="113"/>
      <c r="AH910" s="113"/>
      <c r="AI910" s="113"/>
      <c r="AJ910" s="113"/>
      <c r="AK910" s="113"/>
      <c r="AL910" s="113"/>
      <c r="AM910" s="113"/>
      <c r="AN910" s="113"/>
      <c r="AO910" s="113"/>
      <c r="AP910" s="113"/>
      <c r="AQ910" s="113"/>
      <c r="AR910" s="113"/>
      <c r="AS910" s="113"/>
      <c r="AT910" s="113"/>
      <c r="AU910" s="113"/>
      <c r="AV910" s="113"/>
      <c r="AW910" s="113"/>
      <c r="AX910" s="113"/>
      <c r="AY910" s="113"/>
      <c r="AZ910" s="113"/>
      <c r="BA910" s="113"/>
      <c r="BB910" s="113"/>
      <c r="BC910" s="113"/>
      <c r="BD910" s="113"/>
      <c r="BE910" s="113"/>
      <c r="BF910" s="113"/>
      <c r="BG910" s="113"/>
      <c r="BH910" s="113"/>
      <c r="BI910" s="113"/>
      <c r="BJ910" s="113"/>
      <c r="BK910" s="113"/>
      <c r="BL910" s="113"/>
      <c r="BM910" s="113"/>
      <c r="BN910" s="113"/>
      <c r="BO910" s="113"/>
      <c r="BP910" s="113"/>
      <c r="BQ910" s="113"/>
      <c r="BR910" s="113"/>
      <c r="BS910" s="113"/>
      <c r="BT910" s="113"/>
      <c r="BU910" s="113"/>
      <c r="BV910" s="113"/>
      <c r="BW910" s="113"/>
      <c r="BX910" s="113"/>
      <c r="BY910" s="113"/>
      <c r="BZ910" s="113"/>
      <c r="CA910" s="113"/>
      <c r="CB910" s="113"/>
      <c r="CC910" s="113"/>
      <c r="CD910" s="113"/>
      <c r="CE910" s="113"/>
      <c r="CF910" s="113"/>
      <c r="CG910" s="113"/>
      <c r="CH910" s="113"/>
      <c r="CI910" s="113"/>
      <c r="CJ910" s="113"/>
      <c r="CK910" s="113"/>
      <c r="CL910" s="113"/>
      <c r="CM910" s="113"/>
      <c r="CN910" s="113"/>
      <c r="CO910" s="113"/>
      <c r="CP910" s="113"/>
      <c r="CQ910" s="113"/>
      <c r="CR910" s="113"/>
      <c r="CS910" s="113"/>
      <c r="CT910" s="113"/>
      <c r="CU910" s="113"/>
      <c r="CV910" s="113"/>
      <c r="CW910" s="113"/>
      <c r="CX910" s="113"/>
      <c r="CY910" s="113"/>
    </row>
    <row r="911" spans="25:103" s="64" customFormat="1" x14ac:dyDescent="0.15">
      <c r="Y911" s="113"/>
      <c r="Z911" s="113"/>
      <c r="AA911" s="113"/>
      <c r="AB911" s="113"/>
      <c r="AC911" s="113"/>
      <c r="AD911" s="113"/>
      <c r="AE911" s="113"/>
      <c r="AF911" s="113"/>
      <c r="AG911" s="113"/>
      <c r="AH911" s="113"/>
      <c r="AI911" s="113"/>
      <c r="AJ911" s="113"/>
      <c r="AK911" s="113"/>
      <c r="AL911" s="113"/>
      <c r="AM911" s="113"/>
      <c r="AN911" s="113"/>
      <c r="AO911" s="113"/>
      <c r="AP911" s="113"/>
      <c r="AQ911" s="113"/>
      <c r="AR911" s="113"/>
      <c r="AS911" s="113"/>
      <c r="AT911" s="113"/>
      <c r="AU911" s="113"/>
      <c r="AV911" s="113"/>
      <c r="AW911" s="113"/>
      <c r="AX911" s="113"/>
      <c r="AY911" s="113"/>
      <c r="AZ911" s="113"/>
      <c r="BA911" s="113"/>
      <c r="BB911" s="113"/>
      <c r="BC911" s="113"/>
      <c r="BD911" s="113"/>
      <c r="BE911" s="113"/>
      <c r="BF911" s="113"/>
      <c r="BG911" s="113"/>
      <c r="BH911" s="113"/>
      <c r="BI911" s="113"/>
      <c r="BJ911" s="113"/>
      <c r="BK911" s="113"/>
      <c r="BL911" s="113"/>
      <c r="BM911" s="113"/>
      <c r="BN911" s="113"/>
      <c r="BO911" s="113"/>
      <c r="BP911" s="113"/>
      <c r="BQ911" s="113"/>
      <c r="BR911" s="113"/>
      <c r="BS911" s="113"/>
      <c r="BT911" s="113"/>
      <c r="BU911" s="113"/>
      <c r="BV911" s="113"/>
      <c r="BW911" s="113"/>
      <c r="BX911" s="113"/>
      <c r="BY911" s="113"/>
      <c r="BZ911" s="113"/>
      <c r="CA911" s="113"/>
      <c r="CB911" s="113"/>
      <c r="CC911" s="113"/>
      <c r="CD911" s="113"/>
      <c r="CE911" s="113"/>
      <c r="CF911" s="113"/>
      <c r="CG911" s="113"/>
      <c r="CH911" s="113"/>
      <c r="CI911" s="113"/>
      <c r="CJ911" s="113"/>
      <c r="CK911" s="113"/>
      <c r="CL911" s="113"/>
      <c r="CM911" s="113"/>
      <c r="CN911" s="113"/>
      <c r="CO911" s="113"/>
      <c r="CP911" s="113"/>
      <c r="CQ911" s="113"/>
      <c r="CR911" s="113"/>
      <c r="CS911" s="113"/>
      <c r="CT911" s="113"/>
      <c r="CU911" s="113"/>
      <c r="CV911" s="113"/>
      <c r="CW911" s="113"/>
      <c r="CX911" s="113"/>
      <c r="CY911" s="113"/>
    </row>
    <row r="912" spans="25:103" s="64" customFormat="1" x14ac:dyDescent="0.15">
      <c r="Y912" s="113"/>
      <c r="Z912" s="113"/>
      <c r="AA912" s="113"/>
      <c r="AB912" s="113"/>
      <c r="AC912" s="113"/>
      <c r="AD912" s="113"/>
      <c r="AE912" s="113"/>
      <c r="AF912" s="113"/>
      <c r="AG912" s="113"/>
      <c r="AH912" s="113"/>
      <c r="AI912" s="113"/>
      <c r="AJ912" s="113"/>
      <c r="AK912" s="113"/>
      <c r="AL912" s="113"/>
      <c r="AM912" s="113"/>
      <c r="AN912" s="113"/>
      <c r="AO912" s="113"/>
      <c r="AP912" s="113"/>
      <c r="AQ912" s="113"/>
      <c r="AR912" s="113"/>
      <c r="AS912" s="113"/>
      <c r="AT912" s="113"/>
      <c r="AU912" s="113"/>
      <c r="AV912" s="113"/>
      <c r="AW912" s="113"/>
      <c r="AX912" s="113"/>
      <c r="AY912" s="113"/>
      <c r="AZ912" s="113"/>
      <c r="BA912" s="113"/>
      <c r="BB912" s="113"/>
      <c r="BC912" s="113"/>
      <c r="BD912" s="113"/>
      <c r="BE912" s="113"/>
      <c r="BF912" s="113"/>
      <c r="BG912" s="113"/>
      <c r="BH912" s="113"/>
      <c r="BI912" s="113"/>
      <c r="BJ912" s="113"/>
      <c r="BK912" s="113"/>
      <c r="BL912" s="113"/>
      <c r="BM912" s="113"/>
      <c r="BN912" s="113"/>
      <c r="BO912" s="113"/>
      <c r="BP912" s="113"/>
      <c r="BQ912" s="113"/>
      <c r="BR912" s="113"/>
      <c r="BS912" s="113"/>
      <c r="BT912" s="113"/>
      <c r="BU912" s="113"/>
      <c r="BV912" s="113"/>
      <c r="BW912" s="113"/>
      <c r="BX912" s="113"/>
      <c r="BY912" s="113"/>
      <c r="BZ912" s="113"/>
      <c r="CA912" s="113"/>
      <c r="CB912" s="113"/>
      <c r="CC912" s="113"/>
      <c r="CD912" s="113"/>
      <c r="CE912" s="113"/>
      <c r="CF912" s="113"/>
      <c r="CG912" s="113"/>
      <c r="CH912" s="113"/>
      <c r="CI912" s="113"/>
      <c r="CJ912" s="113"/>
      <c r="CK912" s="113"/>
      <c r="CL912" s="113"/>
      <c r="CM912" s="113"/>
      <c r="CN912" s="113"/>
      <c r="CO912" s="113"/>
      <c r="CP912" s="113"/>
      <c r="CQ912" s="113"/>
      <c r="CR912" s="113"/>
      <c r="CS912" s="113"/>
      <c r="CT912" s="113"/>
      <c r="CU912" s="113"/>
      <c r="CV912" s="113"/>
      <c r="CW912" s="113"/>
      <c r="CX912" s="113"/>
      <c r="CY912" s="113"/>
    </row>
    <row r="913" spans="25:103" s="64" customFormat="1" x14ac:dyDescent="0.15">
      <c r="Y913" s="113"/>
      <c r="Z913" s="113"/>
      <c r="AA913" s="113"/>
      <c r="AB913" s="113"/>
      <c r="AC913" s="113"/>
      <c r="AD913" s="113"/>
      <c r="AE913" s="113"/>
      <c r="AF913" s="113"/>
      <c r="AG913" s="113"/>
      <c r="AH913" s="113"/>
      <c r="AI913" s="113"/>
      <c r="AJ913" s="113"/>
      <c r="AK913" s="113"/>
      <c r="AL913" s="113"/>
      <c r="AM913" s="113"/>
      <c r="AN913" s="113"/>
      <c r="AO913" s="113"/>
      <c r="AP913" s="113"/>
      <c r="AQ913" s="113"/>
      <c r="AR913" s="113"/>
      <c r="AS913" s="113"/>
      <c r="AT913" s="113"/>
      <c r="AU913" s="113"/>
      <c r="AV913" s="113"/>
      <c r="AW913" s="113"/>
      <c r="AX913" s="113"/>
      <c r="AY913" s="113"/>
      <c r="AZ913" s="113"/>
      <c r="BA913" s="113"/>
      <c r="BB913" s="113"/>
      <c r="BC913" s="113"/>
      <c r="BD913" s="113"/>
      <c r="BE913" s="113"/>
      <c r="BF913" s="113"/>
      <c r="BG913" s="113"/>
      <c r="BH913" s="113"/>
      <c r="BI913" s="113"/>
      <c r="BJ913" s="113"/>
      <c r="BK913" s="113"/>
      <c r="BL913" s="113"/>
      <c r="BM913" s="113"/>
      <c r="BN913" s="113"/>
      <c r="BO913" s="113"/>
      <c r="BP913" s="113"/>
      <c r="BQ913" s="113"/>
      <c r="BR913" s="113"/>
      <c r="BS913" s="113"/>
      <c r="BT913" s="113"/>
      <c r="BU913" s="113"/>
      <c r="BV913" s="113"/>
      <c r="BW913" s="113"/>
      <c r="BX913" s="113"/>
      <c r="BY913" s="113"/>
      <c r="BZ913" s="113"/>
      <c r="CA913" s="113"/>
      <c r="CB913" s="113"/>
      <c r="CC913" s="113"/>
      <c r="CD913" s="113"/>
      <c r="CE913" s="113"/>
      <c r="CF913" s="113"/>
      <c r="CG913" s="113"/>
      <c r="CH913" s="113"/>
      <c r="CI913" s="113"/>
      <c r="CJ913" s="113"/>
      <c r="CK913" s="113"/>
      <c r="CL913" s="113"/>
      <c r="CM913" s="113"/>
      <c r="CN913" s="113"/>
      <c r="CO913" s="113"/>
      <c r="CP913" s="113"/>
      <c r="CQ913" s="113"/>
      <c r="CR913" s="113"/>
      <c r="CS913" s="113"/>
      <c r="CT913" s="113"/>
      <c r="CU913" s="113"/>
      <c r="CV913" s="113"/>
      <c r="CW913" s="113"/>
      <c r="CX913" s="113"/>
      <c r="CY913" s="113"/>
    </row>
    <row r="914" spans="25:103" s="64" customFormat="1" x14ac:dyDescent="0.15">
      <c r="Y914" s="113"/>
      <c r="Z914" s="113"/>
      <c r="AA914" s="113"/>
      <c r="AB914" s="113"/>
      <c r="AC914" s="113"/>
      <c r="AD914" s="113"/>
      <c r="AE914" s="113"/>
      <c r="AF914" s="113"/>
      <c r="AG914" s="113"/>
      <c r="AH914" s="113"/>
      <c r="AI914" s="113"/>
      <c r="AJ914" s="113"/>
      <c r="AK914" s="113"/>
      <c r="AL914" s="113"/>
      <c r="AM914" s="113"/>
      <c r="AN914" s="113"/>
      <c r="AO914" s="113"/>
      <c r="AP914" s="113"/>
      <c r="AQ914" s="113"/>
      <c r="AR914" s="113"/>
      <c r="AS914" s="113"/>
      <c r="AT914" s="113"/>
      <c r="AU914" s="113"/>
      <c r="AV914" s="113"/>
      <c r="AW914" s="113"/>
      <c r="AX914" s="113"/>
      <c r="AY914" s="113"/>
      <c r="AZ914" s="113"/>
      <c r="BA914" s="113"/>
      <c r="BB914" s="113"/>
      <c r="BC914" s="113"/>
      <c r="BD914" s="113"/>
      <c r="BE914" s="113"/>
      <c r="BF914" s="113"/>
      <c r="BG914" s="113"/>
      <c r="BH914" s="113"/>
      <c r="BI914" s="113"/>
      <c r="BJ914" s="113"/>
      <c r="BK914" s="113"/>
      <c r="BL914" s="113"/>
      <c r="BM914" s="113"/>
      <c r="BN914" s="113"/>
      <c r="BO914" s="113"/>
      <c r="BP914" s="113"/>
      <c r="BQ914" s="113"/>
      <c r="BR914" s="113"/>
      <c r="BS914" s="113"/>
      <c r="BT914" s="113"/>
      <c r="BU914" s="113"/>
      <c r="BV914" s="113"/>
      <c r="BW914" s="113"/>
      <c r="BX914" s="113"/>
      <c r="BY914" s="113"/>
      <c r="BZ914" s="113"/>
      <c r="CA914" s="113"/>
      <c r="CB914" s="113"/>
      <c r="CC914" s="113"/>
      <c r="CD914" s="113"/>
      <c r="CE914" s="113"/>
      <c r="CF914" s="113"/>
      <c r="CG914" s="113"/>
      <c r="CH914" s="113"/>
      <c r="CI914" s="113"/>
      <c r="CJ914" s="113"/>
      <c r="CK914" s="113"/>
      <c r="CL914" s="113"/>
      <c r="CM914" s="113"/>
      <c r="CN914" s="113"/>
      <c r="CO914" s="113"/>
      <c r="CP914" s="113"/>
      <c r="CQ914" s="113"/>
      <c r="CR914" s="113"/>
      <c r="CS914" s="113"/>
      <c r="CT914" s="113"/>
      <c r="CU914" s="113"/>
      <c r="CV914" s="113"/>
      <c r="CW914" s="113"/>
      <c r="CX914" s="113"/>
      <c r="CY914" s="113"/>
    </row>
    <row r="915" spans="25:103" s="64" customFormat="1" x14ac:dyDescent="0.15">
      <c r="Y915" s="113"/>
      <c r="Z915" s="113"/>
      <c r="AA915" s="113"/>
      <c r="AB915" s="113"/>
      <c r="AC915" s="113"/>
      <c r="AD915" s="113"/>
      <c r="AE915" s="113"/>
      <c r="AF915" s="113"/>
      <c r="AG915" s="113"/>
      <c r="AH915" s="113"/>
      <c r="AI915" s="113"/>
      <c r="AJ915" s="113"/>
      <c r="AK915" s="113"/>
      <c r="AL915" s="113"/>
      <c r="AM915" s="113"/>
      <c r="AN915" s="113"/>
      <c r="AO915" s="113"/>
      <c r="AP915" s="113"/>
      <c r="AQ915" s="113"/>
      <c r="AR915" s="113"/>
      <c r="AS915" s="113"/>
      <c r="AT915" s="113"/>
      <c r="AU915" s="113"/>
      <c r="AV915" s="113"/>
      <c r="AW915" s="113"/>
      <c r="AX915" s="113"/>
      <c r="AY915" s="113"/>
      <c r="AZ915" s="113"/>
      <c r="BA915" s="113"/>
      <c r="BB915" s="113"/>
      <c r="BC915" s="113"/>
      <c r="BD915" s="113"/>
      <c r="BE915" s="113"/>
      <c r="BF915" s="113"/>
      <c r="BG915" s="113"/>
      <c r="BH915" s="113"/>
      <c r="BI915" s="113"/>
      <c r="BJ915" s="113"/>
      <c r="BK915" s="113"/>
      <c r="BL915" s="113"/>
      <c r="BM915" s="113"/>
      <c r="BN915" s="113"/>
      <c r="BO915" s="113"/>
      <c r="BP915" s="113"/>
      <c r="BQ915" s="113"/>
      <c r="BR915" s="113"/>
      <c r="BS915" s="113"/>
      <c r="BT915" s="113"/>
      <c r="BU915" s="113"/>
      <c r="BV915" s="113"/>
      <c r="BW915" s="113"/>
      <c r="BX915" s="113"/>
      <c r="BY915" s="113"/>
      <c r="BZ915" s="113"/>
      <c r="CA915" s="113"/>
      <c r="CB915" s="113"/>
      <c r="CC915" s="113"/>
      <c r="CD915" s="113"/>
      <c r="CE915" s="113"/>
      <c r="CF915" s="113"/>
      <c r="CG915" s="113"/>
      <c r="CH915" s="113"/>
      <c r="CI915" s="113"/>
      <c r="CJ915" s="113"/>
      <c r="CK915" s="113"/>
      <c r="CL915" s="113"/>
      <c r="CM915" s="113"/>
      <c r="CN915" s="113"/>
      <c r="CO915" s="113"/>
      <c r="CP915" s="113"/>
      <c r="CQ915" s="113"/>
      <c r="CR915" s="113"/>
      <c r="CS915" s="113"/>
      <c r="CT915" s="113"/>
      <c r="CU915" s="113"/>
      <c r="CV915" s="113"/>
      <c r="CW915" s="113"/>
      <c r="CX915" s="113"/>
      <c r="CY915" s="113"/>
    </row>
    <row r="916" spans="25:103" s="64" customFormat="1" x14ac:dyDescent="0.15">
      <c r="Y916" s="113"/>
      <c r="Z916" s="113"/>
      <c r="AA916" s="113"/>
      <c r="AB916" s="113"/>
      <c r="AC916" s="113"/>
      <c r="AD916" s="113"/>
      <c r="AE916" s="113"/>
      <c r="AF916" s="113"/>
      <c r="AG916" s="113"/>
      <c r="AH916" s="113"/>
      <c r="AI916" s="113"/>
      <c r="AJ916" s="113"/>
      <c r="AK916" s="113"/>
      <c r="AL916" s="113"/>
      <c r="AM916" s="113"/>
      <c r="AN916" s="113"/>
      <c r="AO916" s="113"/>
      <c r="AP916" s="113"/>
      <c r="AQ916" s="113"/>
      <c r="AR916" s="113"/>
      <c r="AS916" s="113"/>
      <c r="AT916" s="113"/>
      <c r="AU916" s="113"/>
      <c r="AV916" s="113"/>
      <c r="AW916" s="113"/>
      <c r="AX916" s="113"/>
      <c r="AY916" s="113"/>
      <c r="AZ916" s="113"/>
      <c r="BA916" s="113"/>
      <c r="BB916" s="113"/>
      <c r="BC916" s="113"/>
      <c r="BD916" s="113"/>
      <c r="BE916" s="113"/>
      <c r="BF916" s="113"/>
      <c r="BG916" s="113"/>
      <c r="BH916" s="113"/>
      <c r="BI916" s="113"/>
      <c r="BJ916" s="113"/>
      <c r="BK916" s="113"/>
      <c r="BL916" s="113"/>
      <c r="BM916" s="113"/>
      <c r="BN916" s="113"/>
      <c r="BO916" s="113"/>
      <c r="BP916" s="113"/>
      <c r="BQ916" s="113"/>
      <c r="BR916" s="113"/>
      <c r="BS916" s="113"/>
      <c r="BT916" s="113"/>
      <c r="BU916" s="113"/>
      <c r="BV916" s="113"/>
      <c r="BW916" s="113"/>
      <c r="BX916" s="113"/>
      <c r="BY916" s="113"/>
      <c r="BZ916" s="113"/>
      <c r="CA916" s="113"/>
      <c r="CB916" s="113"/>
      <c r="CC916" s="113"/>
      <c r="CD916" s="113"/>
      <c r="CE916" s="113"/>
      <c r="CF916" s="113"/>
      <c r="CG916" s="113"/>
      <c r="CH916" s="113"/>
      <c r="CI916" s="113"/>
      <c r="CJ916" s="113"/>
      <c r="CK916" s="113"/>
      <c r="CL916" s="113"/>
      <c r="CM916" s="113"/>
      <c r="CN916" s="113"/>
      <c r="CO916" s="113"/>
      <c r="CP916" s="113"/>
      <c r="CQ916" s="113"/>
      <c r="CR916" s="113"/>
      <c r="CS916" s="113"/>
      <c r="CT916" s="113"/>
      <c r="CU916" s="113"/>
      <c r="CV916" s="113"/>
      <c r="CW916" s="113"/>
      <c r="CX916" s="113"/>
      <c r="CY916" s="113"/>
    </row>
    <row r="917" spans="25:103" s="64" customFormat="1" x14ac:dyDescent="0.15">
      <c r="Y917" s="113"/>
      <c r="Z917" s="113"/>
      <c r="AA917" s="113"/>
      <c r="AB917" s="113"/>
      <c r="AC917" s="113"/>
      <c r="AD917" s="113"/>
      <c r="AE917" s="113"/>
      <c r="AF917" s="113"/>
      <c r="AG917" s="113"/>
      <c r="AH917" s="113"/>
      <c r="AI917" s="113"/>
      <c r="AJ917" s="113"/>
      <c r="AK917" s="113"/>
      <c r="AL917" s="113"/>
      <c r="AM917" s="113"/>
      <c r="AN917" s="113"/>
      <c r="AO917" s="113"/>
      <c r="AP917" s="113"/>
      <c r="AQ917" s="113"/>
      <c r="AR917" s="113"/>
      <c r="AS917" s="113"/>
      <c r="AT917" s="113"/>
      <c r="AU917" s="113"/>
      <c r="AV917" s="113"/>
      <c r="AW917" s="113"/>
      <c r="AX917" s="113"/>
      <c r="AY917" s="113"/>
      <c r="AZ917" s="113"/>
      <c r="BA917" s="113"/>
      <c r="BB917" s="113"/>
      <c r="BC917" s="113"/>
      <c r="BD917" s="113"/>
      <c r="BE917" s="113"/>
      <c r="BF917" s="113"/>
      <c r="BG917" s="113"/>
      <c r="BH917" s="113"/>
      <c r="BI917" s="113"/>
      <c r="BJ917" s="113"/>
      <c r="BK917" s="113"/>
      <c r="BL917" s="113"/>
      <c r="BM917" s="113"/>
      <c r="BN917" s="113"/>
      <c r="BO917" s="113"/>
      <c r="BP917" s="113"/>
      <c r="BQ917" s="113"/>
      <c r="BR917" s="113"/>
      <c r="BS917" s="113"/>
      <c r="BT917" s="113"/>
      <c r="BU917" s="113"/>
      <c r="BV917" s="113"/>
      <c r="BW917" s="113"/>
      <c r="BX917" s="113"/>
      <c r="BY917" s="113"/>
      <c r="BZ917" s="113"/>
      <c r="CA917" s="113"/>
      <c r="CB917" s="113"/>
      <c r="CC917" s="113"/>
      <c r="CD917" s="113"/>
      <c r="CE917" s="113"/>
      <c r="CF917" s="113"/>
      <c r="CG917" s="113"/>
      <c r="CH917" s="113"/>
      <c r="CI917" s="113"/>
      <c r="CJ917" s="113"/>
      <c r="CK917" s="113"/>
      <c r="CL917" s="113"/>
      <c r="CM917" s="113"/>
      <c r="CN917" s="113"/>
      <c r="CO917" s="113"/>
      <c r="CP917" s="113"/>
      <c r="CQ917" s="113"/>
      <c r="CR917" s="113"/>
      <c r="CS917" s="113"/>
      <c r="CT917" s="113"/>
      <c r="CU917" s="113"/>
      <c r="CV917" s="113"/>
      <c r="CW917" s="113"/>
      <c r="CX917" s="113"/>
      <c r="CY917" s="113"/>
    </row>
    <row r="918" spans="25:103" s="64" customFormat="1" x14ac:dyDescent="0.15">
      <c r="Y918" s="113"/>
      <c r="Z918" s="113"/>
      <c r="AA918" s="113"/>
      <c r="AB918" s="113"/>
      <c r="AC918" s="113"/>
      <c r="AD918" s="113"/>
      <c r="AE918" s="113"/>
      <c r="AF918" s="113"/>
      <c r="AG918" s="113"/>
      <c r="AH918" s="113"/>
      <c r="AI918" s="113"/>
      <c r="AJ918" s="113"/>
      <c r="AK918" s="113"/>
      <c r="AL918" s="113"/>
      <c r="AM918" s="113"/>
      <c r="AN918" s="113"/>
      <c r="AO918" s="113"/>
      <c r="AP918" s="113"/>
      <c r="AQ918" s="113"/>
      <c r="AR918" s="113"/>
      <c r="AS918" s="113"/>
      <c r="AT918" s="113"/>
      <c r="AU918" s="113"/>
      <c r="AV918" s="113"/>
      <c r="AW918" s="113"/>
      <c r="AX918" s="113"/>
      <c r="AY918" s="113"/>
      <c r="AZ918" s="113"/>
      <c r="BA918" s="113"/>
      <c r="BB918" s="113"/>
      <c r="BC918" s="113"/>
      <c r="BD918" s="113"/>
      <c r="BE918" s="113"/>
      <c r="BF918" s="113"/>
      <c r="BG918" s="113"/>
      <c r="BH918" s="113"/>
      <c r="BI918" s="113"/>
      <c r="BJ918" s="113"/>
      <c r="BK918" s="113"/>
      <c r="BL918" s="113"/>
      <c r="BM918" s="113"/>
      <c r="BN918" s="113"/>
      <c r="BO918" s="113"/>
      <c r="BP918" s="113"/>
      <c r="BQ918" s="113"/>
      <c r="BR918" s="113"/>
      <c r="BS918" s="113"/>
      <c r="BT918" s="113"/>
      <c r="BU918" s="113"/>
      <c r="BV918" s="113"/>
      <c r="BW918" s="113"/>
      <c r="BX918" s="113"/>
      <c r="BY918" s="113"/>
      <c r="BZ918" s="113"/>
      <c r="CA918" s="113"/>
      <c r="CB918" s="113"/>
      <c r="CC918" s="113"/>
      <c r="CD918" s="113"/>
      <c r="CE918" s="113"/>
      <c r="CF918" s="113"/>
      <c r="CG918" s="113"/>
      <c r="CH918" s="113"/>
      <c r="CI918" s="113"/>
      <c r="CJ918" s="113"/>
      <c r="CK918" s="113"/>
      <c r="CL918" s="113"/>
      <c r="CM918" s="113"/>
      <c r="CN918" s="113"/>
      <c r="CO918" s="113"/>
      <c r="CP918" s="113"/>
      <c r="CQ918" s="113"/>
      <c r="CR918" s="113"/>
      <c r="CS918" s="113"/>
      <c r="CT918" s="113"/>
      <c r="CU918" s="113"/>
      <c r="CV918" s="113"/>
      <c r="CW918" s="113"/>
      <c r="CX918" s="113"/>
      <c r="CY918" s="113"/>
    </row>
    <row r="919" spans="25:103" s="64" customFormat="1" x14ac:dyDescent="0.15">
      <c r="Y919" s="113"/>
      <c r="Z919" s="113"/>
      <c r="AA919" s="113"/>
      <c r="AB919" s="113"/>
      <c r="AC919" s="113"/>
      <c r="AD919" s="113"/>
      <c r="AE919" s="113"/>
      <c r="AF919" s="113"/>
      <c r="AG919" s="113"/>
      <c r="AH919" s="113"/>
      <c r="AI919" s="113"/>
      <c r="AJ919" s="113"/>
      <c r="AK919" s="113"/>
      <c r="AL919" s="113"/>
      <c r="AM919" s="113"/>
      <c r="AN919" s="113"/>
      <c r="AO919" s="113"/>
      <c r="AP919" s="113"/>
      <c r="AQ919" s="113"/>
      <c r="AR919" s="113"/>
      <c r="AS919" s="113"/>
      <c r="AT919" s="113"/>
      <c r="AU919" s="113"/>
      <c r="AV919" s="113"/>
      <c r="AW919" s="113"/>
      <c r="AX919" s="113"/>
      <c r="AY919" s="113"/>
      <c r="AZ919" s="113"/>
      <c r="BA919" s="113"/>
      <c r="BB919" s="113"/>
      <c r="BC919" s="113"/>
      <c r="BD919" s="113"/>
      <c r="BE919" s="113"/>
      <c r="BF919" s="113"/>
      <c r="BG919" s="113"/>
      <c r="BH919" s="113"/>
      <c r="BI919" s="113"/>
      <c r="BJ919" s="113"/>
      <c r="BK919" s="113"/>
      <c r="BL919" s="113"/>
      <c r="BM919" s="113"/>
      <c r="BN919" s="113"/>
      <c r="BO919" s="113"/>
      <c r="BP919" s="113"/>
      <c r="BQ919" s="113"/>
      <c r="BR919" s="113"/>
      <c r="BS919" s="113"/>
      <c r="BT919" s="113"/>
      <c r="BU919" s="113"/>
      <c r="BV919" s="113"/>
      <c r="BW919" s="113"/>
      <c r="BX919" s="113"/>
      <c r="BY919" s="113"/>
      <c r="BZ919" s="113"/>
      <c r="CA919" s="113"/>
      <c r="CB919" s="113"/>
      <c r="CC919" s="113"/>
      <c r="CD919" s="113"/>
      <c r="CE919" s="113"/>
      <c r="CF919" s="113"/>
      <c r="CG919" s="113"/>
      <c r="CH919" s="113"/>
      <c r="CI919" s="113"/>
      <c r="CJ919" s="113"/>
      <c r="CK919" s="113"/>
      <c r="CL919" s="113"/>
      <c r="CM919" s="113"/>
      <c r="CN919" s="113"/>
      <c r="CO919" s="113"/>
      <c r="CP919" s="113"/>
      <c r="CQ919" s="113"/>
      <c r="CR919" s="113"/>
      <c r="CS919" s="113"/>
      <c r="CT919" s="113"/>
      <c r="CU919" s="113"/>
      <c r="CV919" s="113"/>
      <c r="CW919" s="113"/>
      <c r="CX919" s="113"/>
      <c r="CY919" s="113"/>
    </row>
    <row r="920" spans="25:103" s="64" customFormat="1" x14ac:dyDescent="0.15">
      <c r="Y920" s="113"/>
      <c r="Z920" s="113"/>
      <c r="AA920" s="113"/>
      <c r="AB920" s="113"/>
      <c r="AC920" s="113"/>
      <c r="AD920" s="113"/>
      <c r="AE920" s="113"/>
      <c r="AF920" s="113"/>
      <c r="AG920" s="113"/>
      <c r="AH920" s="113"/>
      <c r="AI920" s="113"/>
      <c r="AJ920" s="113"/>
      <c r="AK920" s="113"/>
      <c r="AL920" s="113"/>
      <c r="AM920" s="113"/>
      <c r="AN920" s="113"/>
      <c r="AO920" s="113"/>
      <c r="AP920" s="113"/>
      <c r="AQ920" s="113"/>
      <c r="AR920" s="113"/>
      <c r="AS920" s="113"/>
      <c r="AT920" s="113"/>
      <c r="AU920" s="113"/>
      <c r="AV920" s="113"/>
      <c r="AW920" s="113"/>
      <c r="AX920" s="113"/>
      <c r="AY920" s="113"/>
      <c r="AZ920" s="113"/>
      <c r="BA920" s="113"/>
      <c r="BB920" s="113"/>
      <c r="BC920" s="113"/>
      <c r="BD920" s="113"/>
      <c r="BE920" s="113"/>
      <c r="BF920" s="113"/>
      <c r="BG920" s="113"/>
      <c r="BH920" s="113"/>
      <c r="BI920" s="113"/>
      <c r="BJ920" s="113"/>
      <c r="BK920" s="113"/>
      <c r="BL920" s="113"/>
      <c r="BM920" s="113"/>
      <c r="BN920" s="113"/>
      <c r="BO920" s="113"/>
      <c r="BP920" s="113"/>
      <c r="BQ920" s="113"/>
      <c r="BR920" s="113"/>
      <c r="BS920" s="113"/>
      <c r="BT920" s="113"/>
      <c r="BU920" s="113"/>
      <c r="BV920" s="113"/>
      <c r="BW920" s="113"/>
      <c r="BX920" s="113"/>
      <c r="BY920" s="113"/>
      <c r="BZ920" s="113"/>
      <c r="CA920" s="113"/>
      <c r="CB920" s="113"/>
      <c r="CC920" s="113"/>
      <c r="CD920" s="113"/>
      <c r="CE920" s="113"/>
      <c r="CF920" s="113"/>
      <c r="CG920" s="113"/>
      <c r="CH920" s="113"/>
      <c r="CI920" s="113"/>
      <c r="CJ920" s="113"/>
      <c r="CK920" s="113"/>
      <c r="CL920" s="113"/>
      <c r="CM920" s="113"/>
      <c r="CN920" s="113"/>
      <c r="CO920" s="113"/>
      <c r="CP920" s="113"/>
      <c r="CQ920" s="113"/>
      <c r="CR920" s="113"/>
      <c r="CS920" s="113"/>
      <c r="CT920" s="113"/>
      <c r="CU920" s="113"/>
      <c r="CV920" s="113"/>
      <c r="CW920" s="113"/>
      <c r="CX920" s="113"/>
      <c r="CY920" s="113"/>
    </row>
    <row r="921" spans="25:103" s="64" customFormat="1" x14ac:dyDescent="0.15">
      <c r="Y921" s="113"/>
      <c r="Z921" s="113"/>
      <c r="AA921" s="113"/>
      <c r="AB921" s="113"/>
      <c r="AC921" s="113"/>
      <c r="AD921" s="113"/>
      <c r="AE921" s="113"/>
      <c r="AF921" s="113"/>
      <c r="AG921" s="113"/>
      <c r="AH921" s="113"/>
      <c r="AI921" s="113"/>
      <c r="AJ921" s="113"/>
      <c r="AK921" s="113"/>
      <c r="AL921" s="113"/>
      <c r="AM921" s="113"/>
      <c r="AN921" s="113"/>
      <c r="AO921" s="113"/>
      <c r="AP921" s="113"/>
      <c r="AQ921" s="113"/>
      <c r="AR921" s="113"/>
      <c r="AS921" s="113"/>
      <c r="AT921" s="113"/>
      <c r="AU921" s="113"/>
      <c r="AV921" s="113"/>
      <c r="AW921" s="113"/>
      <c r="AX921" s="113"/>
      <c r="AY921" s="113"/>
      <c r="AZ921" s="113"/>
      <c r="BA921" s="113"/>
      <c r="BB921" s="113"/>
      <c r="BC921" s="113"/>
      <c r="BD921" s="113"/>
      <c r="BE921" s="113"/>
      <c r="BF921" s="113"/>
      <c r="BG921" s="113"/>
      <c r="BH921" s="113"/>
      <c r="BI921" s="113"/>
      <c r="BJ921" s="113"/>
      <c r="BK921" s="113"/>
      <c r="BL921" s="113"/>
      <c r="BM921" s="113"/>
      <c r="BN921" s="113"/>
      <c r="BO921" s="113"/>
      <c r="BP921" s="113"/>
      <c r="BQ921" s="113"/>
      <c r="BR921" s="113"/>
      <c r="BS921" s="113"/>
      <c r="BT921" s="113"/>
      <c r="BU921" s="113"/>
      <c r="BV921" s="113"/>
      <c r="BW921" s="113"/>
      <c r="BX921" s="113"/>
      <c r="BY921" s="113"/>
      <c r="BZ921" s="113"/>
      <c r="CA921" s="113"/>
      <c r="CB921" s="113"/>
      <c r="CC921" s="113"/>
      <c r="CD921" s="113"/>
      <c r="CE921" s="113"/>
      <c r="CF921" s="113"/>
      <c r="CG921" s="113"/>
      <c r="CH921" s="113"/>
      <c r="CI921" s="113"/>
      <c r="CJ921" s="113"/>
      <c r="CK921" s="113"/>
      <c r="CL921" s="113"/>
      <c r="CM921" s="113"/>
      <c r="CN921" s="113"/>
      <c r="CO921" s="113"/>
      <c r="CP921" s="113"/>
      <c r="CQ921" s="113"/>
      <c r="CR921" s="113"/>
      <c r="CS921" s="113"/>
      <c r="CT921" s="113"/>
      <c r="CU921" s="113"/>
      <c r="CV921" s="113"/>
      <c r="CW921" s="113"/>
      <c r="CX921" s="113"/>
      <c r="CY921" s="113"/>
    </row>
    <row r="922" spans="25:103" s="64" customFormat="1" x14ac:dyDescent="0.15">
      <c r="Y922" s="113"/>
      <c r="Z922" s="113"/>
      <c r="AA922" s="113"/>
      <c r="AB922" s="113"/>
      <c r="AC922" s="113"/>
      <c r="AD922" s="113"/>
      <c r="AE922" s="113"/>
      <c r="AF922" s="113"/>
      <c r="AG922" s="113"/>
      <c r="AH922" s="113"/>
      <c r="AI922" s="113"/>
      <c r="AJ922" s="113"/>
      <c r="AK922" s="113"/>
      <c r="AL922" s="113"/>
      <c r="AM922" s="113"/>
      <c r="AN922" s="113"/>
      <c r="AO922" s="113"/>
      <c r="AP922" s="113"/>
      <c r="AQ922" s="113"/>
      <c r="AR922" s="113"/>
      <c r="AS922" s="113"/>
      <c r="AT922" s="113"/>
      <c r="AU922" s="113"/>
      <c r="AV922" s="113"/>
      <c r="AW922" s="113"/>
      <c r="AX922" s="113"/>
      <c r="AY922" s="113"/>
      <c r="AZ922" s="113"/>
      <c r="BA922" s="113"/>
      <c r="BB922" s="113"/>
      <c r="BC922" s="113"/>
      <c r="BD922" s="113"/>
      <c r="BE922" s="113"/>
      <c r="BF922" s="113"/>
      <c r="BG922" s="113"/>
      <c r="BH922" s="113"/>
      <c r="BI922" s="113"/>
      <c r="BJ922" s="113"/>
      <c r="BK922" s="113"/>
      <c r="BL922" s="113"/>
      <c r="BM922" s="113"/>
      <c r="BN922" s="113"/>
      <c r="BO922" s="113"/>
      <c r="BP922" s="113"/>
      <c r="BQ922" s="113"/>
      <c r="BR922" s="113"/>
      <c r="BS922" s="113"/>
      <c r="BT922" s="113"/>
      <c r="BU922" s="113"/>
      <c r="BV922" s="113"/>
      <c r="BW922" s="113"/>
      <c r="BX922" s="113"/>
      <c r="BY922" s="113"/>
      <c r="BZ922" s="113"/>
      <c r="CA922" s="113"/>
      <c r="CB922" s="113"/>
      <c r="CC922" s="113"/>
      <c r="CD922" s="113"/>
      <c r="CE922" s="113"/>
      <c r="CF922" s="113"/>
      <c r="CG922" s="113"/>
      <c r="CH922" s="113"/>
      <c r="CI922" s="113"/>
      <c r="CJ922" s="113"/>
      <c r="CK922" s="113"/>
      <c r="CL922" s="113"/>
      <c r="CM922" s="113"/>
      <c r="CN922" s="113"/>
      <c r="CO922" s="113"/>
      <c r="CP922" s="113"/>
      <c r="CQ922" s="113"/>
      <c r="CR922" s="113"/>
      <c r="CS922" s="113"/>
      <c r="CT922" s="113"/>
      <c r="CU922" s="113"/>
      <c r="CV922" s="113"/>
      <c r="CW922" s="113"/>
      <c r="CX922" s="113"/>
      <c r="CY922" s="113"/>
    </row>
    <row r="923" spans="25:103" s="64" customFormat="1" x14ac:dyDescent="0.15">
      <c r="Y923" s="113"/>
      <c r="Z923" s="113"/>
      <c r="AA923" s="113"/>
      <c r="AB923" s="113"/>
      <c r="AC923" s="113"/>
      <c r="AD923" s="113"/>
      <c r="AE923" s="113"/>
      <c r="AF923" s="113"/>
      <c r="AG923" s="113"/>
      <c r="AH923" s="113"/>
      <c r="AI923" s="113"/>
      <c r="AJ923" s="113"/>
      <c r="AK923" s="113"/>
      <c r="AL923" s="113"/>
      <c r="AM923" s="113"/>
      <c r="AN923" s="113"/>
      <c r="AO923" s="113"/>
      <c r="AP923" s="113"/>
      <c r="AQ923" s="113"/>
      <c r="AR923" s="113"/>
      <c r="AS923" s="113"/>
      <c r="AT923" s="113"/>
      <c r="AU923" s="113"/>
      <c r="AV923" s="113"/>
      <c r="AW923" s="113"/>
      <c r="AX923" s="113"/>
      <c r="AY923" s="113"/>
      <c r="AZ923" s="113"/>
      <c r="BA923" s="113"/>
      <c r="BB923" s="113"/>
      <c r="BC923" s="113"/>
      <c r="BD923" s="113"/>
      <c r="BE923" s="113"/>
      <c r="BF923" s="113"/>
      <c r="BG923" s="113"/>
      <c r="BH923" s="113"/>
      <c r="BI923" s="113"/>
      <c r="BJ923" s="113"/>
      <c r="BK923" s="113"/>
      <c r="BL923" s="113"/>
      <c r="BM923" s="113"/>
      <c r="BN923" s="113"/>
      <c r="BO923" s="113"/>
      <c r="BP923" s="113"/>
      <c r="BQ923" s="113"/>
      <c r="BR923" s="113"/>
      <c r="BS923" s="113"/>
      <c r="BT923" s="113"/>
      <c r="BU923" s="113"/>
      <c r="BV923" s="113"/>
      <c r="BW923" s="113"/>
      <c r="BX923" s="113"/>
      <c r="BY923" s="113"/>
      <c r="BZ923" s="113"/>
      <c r="CA923" s="113"/>
      <c r="CB923" s="113"/>
      <c r="CC923" s="113"/>
      <c r="CD923" s="113"/>
      <c r="CE923" s="113"/>
      <c r="CF923" s="113"/>
      <c r="CG923" s="113"/>
      <c r="CH923" s="113"/>
      <c r="CI923" s="113"/>
      <c r="CJ923" s="113"/>
      <c r="CK923" s="113"/>
      <c r="CL923" s="113"/>
      <c r="CM923" s="113"/>
      <c r="CN923" s="113"/>
      <c r="CO923" s="113"/>
      <c r="CP923" s="113"/>
      <c r="CQ923" s="113"/>
      <c r="CR923" s="113"/>
      <c r="CS923" s="113"/>
      <c r="CT923" s="113"/>
      <c r="CU923" s="113"/>
      <c r="CV923" s="113"/>
      <c r="CW923" s="113"/>
      <c r="CX923" s="113"/>
      <c r="CY923" s="113"/>
    </row>
    <row r="924" spans="25:103" s="64" customFormat="1" x14ac:dyDescent="0.15">
      <c r="Y924" s="113"/>
      <c r="Z924" s="113"/>
      <c r="AA924" s="113"/>
      <c r="AB924" s="113"/>
      <c r="AC924" s="113"/>
      <c r="AD924" s="113"/>
      <c r="AE924" s="113"/>
      <c r="AF924" s="113"/>
      <c r="AG924" s="113"/>
      <c r="AH924" s="113"/>
      <c r="AI924" s="113"/>
      <c r="AJ924" s="113"/>
      <c r="AK924" s="113"/>
      <c r="AL924" s="113"/>
      <c r="AM924" s="113"/>
      <c r="AN924" s="113"/>
      <c r="AO924" s="113"/>
      <c r="AP924" s="113"/>
      <c r="AQ924" s="113"/>
      <c r="AR924" s="113"/>
      <c r="AS924" s="113"/>
      <c r="AT924" s="113"/>
      <c r="AU924" s="113"/>
      <c r="AV924" s="113"/>
      <c r="AW924" s="113"/>
      <c r="AX924" s="113"/>
      <c r="AY924" s="113"/>
      <c r="AZ924" s="113"/>
      <c r="BA924" s="113"/>
      <c r="BB924" s="113"/>
      <c r="BC924" s="113"/>
      <c r="BD924" s="113"/>
      <c r="BE924" s="113"/>
      <c r="BF924" s="113"/>
      <c r="BG924" s="113"/>
      <c r="BH924" s="113"/>
      <c r="BI924" s="113"/>
      <c r="BJ924" s="113"/>
      <c r="BK924" s="113"/>
      <c r="BL924" s="113"/>
      <c r="BM924" s="113"/>
      <c r="BN924" s="113"/>
      <c r="BO924" s="113"/>
      <c r="BP924" s="113"/>
      <c r="BQ924" s="113"/>
      <c r="BR924" s="113"/>
      <c r="BS924" s="113"/>
      <c r="BT924" s="113"/>
      <c r="BU924" s="113"/>
      <c r="BV924" s="113"/>
      <c r="BW924" s="113"/>
      <c r="BX924" s="113"/>
      <c r="BY924" s="113"/>
      <c r="BZ924" s="113"/>
      <c r="CA924" s="113"/>
      <c r="CB924" s="113"/>
      <c r="CC924" s="113"/>
      <c r="CD924" s="113"/>
      <c r="CE924" s="113"/>
      <c r="CF924" s="113"/>
      <c r="CG924" s="113"/>
      <c r="CH924" s="113"/>
      <c r="CI924" s="113"/>
      <c r="CJ924" s="113"/>
      <c r="CK924" s="113"/>
      <c r="CL924" s="113"/>
      <c r="CM924" s="113"/>
      <c r="CN924" s="113"/>
      <c r="CO924" s="113"/>
      <c r="CP924" s="113"/>
      <c r="CQ924" s="113"/>
      <c r="CR924" s="113"/>
      <c r="CS924" s="113"/>
      <c r="CT924" s="113"/>
      <c r="CU924" s="113"/>
      <c r="CV924" s="113"/>
      <c r="CW924" s="113"/>
      <c r="CX924" s="113"/>
      <c r="CY924" s="113"/>
    </row>
    <row r="925" spans="25:103" s="64" customFormat="1" x14ac:dyDescent="0.15">
      <c r="Y925" s="113"/>
      <c r="Z925" s="113"/>
      <c r="AA925" s="113"/>
      <c r="AB925" s="113"/>
      <c r="AC925" s="113"/>
      <c r="AD925" s="113"/>
      <c r="AE925" s="113"/>
      <c r="AF925" s="113"/>
      <c r="AG925" s="113"/>
      <c r="AH925" s="113"/>
      <c r="AI925" s="113"/>
      <c r="AJ925" s="113"/>
      <c r="AK925" s="113"/>
      <c r="AL925" s="113"/>
      <c r="AM925" s="113"/>
      <c r="AN925" s="113"/>
      <c r="AO925" s="113"/>
      <c r="AP925" s="113"/>
      <c r="AQ925" s="113"/>
      <c r="AR925" s="113"/>
      <c r="AS925" s="113"/>
      <c r="AT925" s="113"/>
      <c r="AU925" s="113"/>
      <c r="AV925" s="113"/>
      <c r="AW925" s="113"/>
      <c r="AX925" s="113"/>
      <c r="AY925" s="113"/>
      <c r="AZ925" s="113"/>
      <c r="BA925" s="113"/>
      <c r="BB925" s="113"/>
      <c r="BC925" s="113"/>
      <c r="BD925" s="113"/>
      <c r="BE925" s="113"/>
      <c r="BF925" s="113"/>
      <c r="BG925" s="113"/>
      <c r="BH925" s="113"/>
      <c r="BI925" s="113"/>
      <c r="BJ925" s="113"/>
      <c r="BK925" s="113"/>
      <c r="BL925" s="113"/>
      <c r="BM925" s="113"/>
      <c r="BN925" s="113"/>
      <c r="BO925" s="113"/>
      <c r="BP925" s="113"/>
      <c r="BQ925" s="113"/>
      <c r="BR925" s="113"/>
      <c r="BS925" s="113"/>
      <c r="BT925" s="113"/>
      <c r="BU925" s="113"/>
      <c r="BV925" s="113"/>
      <c r="BW925" s="113"/>
      <c r="BX925" s="113"/>
      <c r="BY925" s="113"/>
      <c r="BZ925" s="113"/>
      <c r="CA925" s="113"/>
      <c r="CB925" s="113"/>
      <c r="CC925" s="113"/>
      <c r="CD925" s="113"/>
      <c r="CE925" s="113"/>
      <c r="CF925" s="113"/>
      <c r="CG925" s="113"/>
      <c r="CH925" s="113"/>
      <c r="CI925" s="113"/>
      <c r="CJ925" s="113"/>
      <c r="CK925" s="113"/>
      <c r="CL925" s="113"/>
      <c r="CM925" s="113"/>
      <c r="CN925" s="113"/>
      <c r="CO925" s="113"/>
      <c r="CP925" s="113"/>
      <c r="CQ925" s="113"/>
      <c r="CR925" s="113"/>
      <c r="CS925" s="113"/>
      <c r="CT925" s="113"/>
      <c r="CU925" s="113"/>
      <c r="CV925" s="113"/>
      <c r="CW925" s="113"/>
      <c r="CX925" s="113"/>
      <c r="CY925" s="113"/>
    </row>
    <row r="926" spans="25:103" s="64" customFormat="1" x14ac:dyDescent="0.15">
      <c r="Y926" s="113"/>
      <c r="Z926" s="113"/>
      <c r="AA926" s="113"/>
      <c r="AB926" s="113"/>
      <c r="AC926" s="113"/>
      <c r="AD926" s="113"/>
      <c r="AE926" s="113"/>
      <c r="AF926" s="113"/>
      <c r="AG926" s="113"/>
      <c r="AH926" s="113"/>
      <c r="AI926" s="113"/>
      <c r="AJ926" s="113"/>
      <c r="AK926" s="113"/>
      <c r="AL926" s="113"/>
      <c r="AM926" s="113"/>
      <c r="AN926" s="113"/>
      <c r="AO926" s="113"/>
      <c r="AP926" s="113"/>
      <c r="AQ926" s="113"/>
      <c r="AR926" s="113"/>
      <c r="AS926" s="113"/>
      <c r="AT926" s="113"/>
      <c r="AU926" s="113"/>
      <c r="AV926" s="113"/>
      <c r="AW926" s="113"/>
      <c r="AX926" s="113"/>
      <c r="AY926" s="113"/>
      <c r="AZ926" s="113"/>
      <c r="BA926" s="113"/>
      <c r="BB926" s="113"/>
      <c r="BC926" s="113"/>
      <c r="BD926" s="113"/>
      <c r="BE926" s="113"/>
      <c r="BF926" s="113"/>
      <c r="BG926" s="113"/>
      <c r="BH926" s="113"/>
      <c r="BI926" s="113"/>
      <c r="BJ926" s="113"/>
      <c r="BK926" s="113"/>
      <c r="BL926" s="113"/>
      <c r="BM926" s="113"/>
      <c r="BN926" s="113"/>
      <c r="BO926" s="113"/>
      <c r="BP926" s="113"/>
      <c r="BQ926" s="113"/>
      <c r="BR926" s="113"/>
      <c r="BS926" s="113"/>
      <c r="BT926" s="113"/>
      <c r="BU926" s="113"/>
      <c r="BV926" s="113"/>
      <c r="BW926" s="113"/>
      <c r="BX926" s="113"/>
      <c r="BY926" s="113"/>
      <c r="BZ926" s="113"/>
      <c r="CA926" s="113"/>
      <c r="CB926" s="113"/>
      <c r="CC926" s="113"/>
      <c r="CD926" s="113"/>
      <c r="CE926" s="113"/>
      <c r="CF926" s="113"/>
      <c r="CG926" s="113"/>
      <c r="CH926" s="113"/>
      <c r="CI926" s="113"/>
      <c r="CJ926" s="113"/>
      <c r="CK926" s="113"/>
      <c r="CL926" s="113"/>
      <c r="CM926" s="113"/>
      <c r="CN926" s="113"/>
      <c r="CO926" s="113"/>
      <c r="CP926" s="113"/>
      <c r="CQ926" s="113"/>
      <c r="CR926" s="113"/>
      <c r="CS926" s="113"/>
      <c r="CT926" s="113"/>
      <c r="CU926" s="113"/>
      <c r="CV926" s="113"/>
      <c r="CW926" s="113"/>
      <c r="CX926" s="113"/>
      <c r="CY926" s="113"/>
    </row>
    <row r="927" spans="25:103" s="64" customFormat="1" x14ac:dyDescent="0.15">
      <c r="Y927" s="113"/>
      <c r="Z927" s="113"/>
      <c r="AA927" s="113"/>
      <c r="AB927" s="113"/>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Q927" s="113"/>
      <c r="BR927" s="113"/>
      <c r="BS927" s="113"/>
      <c r="BT927" s="113"/>
      <c r="BU927" s="113"/>
      <c r="BV927" s="113"/>
      <c r="BW927" s="113"/>
      <c r="BX927" s="113"/>
      <c r="BY927" s="113"/>
      <c r="BZ927" s="113"/>
      <c r="CA927" s="113"/>
      <c r="CB927" s="113"/>
      <c r="CC927" s="113"/>
      <c r="CD927" s="113"/>
      <c r="CE927" s="113"/>
      <c r="CF927" s="113"/>
      <c r="CG927" s="113"/>
      <c r="CH927" s="113"/>
      <c r="CI927" s="113"/>
      <c r="CJ927" s="113"/>
      <c r="CK927" s="113"/>
      <c r="CL927" s="113"/>
      <c r="CM927" s="113"/>
      <c r="CN927" s="113"/>
      <c r="CO927" s="113"/>
      <c r="CP927" s="113"/>
      <c r="CQ927" s="113"/>
      <c r="CR927" s="113"/>
      <c r="CS927" s="113"/>
      <c r="CT927" s="113"/>
      <c r="CU927" s="113"/>
      <c r="CV927" s="113"/>
      <c r="CW927" s="113"/>
      <c r="CX927" s="113"/>
      <c r="CY927" s="113"/>
    </row>
    <row r="928" spans="25:103" s="64" customFormat="1" x14ac:dyDescent="0.15">
      <c r="Y928" s="113"/>
      <c r="Z928" s="113"/>
      <c r="AA928" s="113"/>
      <c r="AB928" s="113"/>
      <c r="AC928" s="113"/>
      <c r="AD928" s="113"/>
      <c r="AE928" s="113"/>
      <c r="AF928" s="113"/>
      <c r="AG928" s="113"/>
      <c r="AH928" s="113"/>
      <c r="AI928" s="113"/>
      <c r="AJ928" s="113"/>
      <c r="AK928" s="113"/>
      <c r="AL928" s="113"/>
      <c r="AM928" s="113"/>
      <c r="AN928" s="113"/>
      <c r="AO928" s="113"/>
      <c r="AP928" s="113"/>
      <c r="AQ928" s="113"/>
      <c r="AR928" s="113"/>
      <c r="AS928" s="113"/>
      <c r="AT928" s="113"/>
      <c r="AU928" s="113"/>
      <c r="AV928" s="113"/>
      <c r="AW928" s="113"/>
      <c r="AX928" s="113"/>
      <c r="AY928" s="113"/>
      <c r="AZ928" s="113"/>
      <c r="BA928" s="113"/>
      <c r="BB928" s="113"/>
      <c r="BC928" s="113"/>
      <c r="BD928" s="113"/>
      <c r="BE928" s="113"/>
      <c r="BF928" s="113"/>
      <c r="BG928" s="113"/>
      <c r="BH928" s="113"/>
      <c r="BI928" s="113"/>
      <c r="BJ928" s="113"/>
      <c r="BK928" s="113"/>
      <c r="BL928" s="113"/>
      <c r="BM928" s="113"/>
      <c r="BN928" s="113"/>
      <c r="BO928" s="113"/>
      <c r="BP928" s="113"/>
      <c r="BQ928" s="113"/>
      <c r="BR928" s="113"/>
      <c r="BS928" s="113"/>
      <c r="BT928" s="113"/>
      <c r="BU928" s="113"/>
      <c r="BV928" s="113"/>
      <c r="BW928" s="113"/>
      <c r="BX928" s="113"/>
      <c r="BY928" s="113"/>
      <c r="BZ928" s="113"/>
      <c r="CA928" s="113"/>
      <c r="CB928" s="113"/>
      <c r="CC928" s="113"/>
      <c r="CD928" s="113"/>
      <c r="CE928" s="113"/>
      <c r="CF928" s="113"/>
      <c r="CG928" s="113"/>
      <c r="CH928" s="113"/>
      <c r="CI928" s="113"/>
      <c r="CJ928" s="113"/>
      <c r="CK928" s="113"/>
      <c r="CL928" s="113"/>
      <c r="CM928" s="113"/>
      <c r="CN928" s="113"/>
      <c r="CO928" s="113"/>
      <c r="CP928" s="113"/>
      <c r="CQ928" s="113"/>
      <c r="CR928" s="113"/>
      <c r="CS928" s="113"/>
      <c r="CT928" s="113"/>
      <c r="CU928" s="113"/>
      <c r="CV928" s="113"/>
      <c r="CW928" s="113"/>
      <c r="CX928" s="113"/>
      <c r="CY928" s="113"/>
    </row>
    <row r="929" spans="25:103" s="64" customFormat="1" x14ac:dyDescent="0.15">
      <c r="Y929" s="113"/>
      <c r="Z929" s="113"/>
      <c r="AA929" s="113"/>
      <c r="AB929" s="113"/>
      <c r="AC929" s="113"/>
      <c r="AD929" s="113"/>
      <c r="AE929" s="113"/>
      <c r="AF929" s="113"/>
      <c r="AG929" s="113"/>
      <c r="AH929" s="113"/>
      <c r="AI929" s="113"/>
      <c r="AJ929" s="113"/>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c r="BQ929" s="113"/>
      <c r="BR929" s="113"/>
      <c r="BS929" s="113"/>
      <c r="BT929" s="113"/>
      <c r="BU929" s="113"/>
      <c r="BV929" s="113"/>
      <c r="BW929" s="113"/>
      <c r="BX929" s="113"/>
      <c r="BY929" s="113"/>
      <c r="BZ929" s="113"/>
      <c r="CA929" s="113"/>
      <c r="CB929" s="113"/>
      <c r="CC929" s="113"/>
      <c r="CD929" s="113"/>
      <c r="CE929" s="113"/>
      <c r="CF929" s="113"/>
      <c r="CG929" s="113"/>
      <c r="CH929" s="113"/>
      <c r="CI929" s="113"/>
      <c r="CJ929" s="113"/>
      <c r="CK929" s="113"/>
      <c r="CL929" s="113"/>
      <c r="CM929" s="113"/>
      <c r="CN929" s="113"/>
      <c r="CO929" s="113"/>
      <c r="CP929" s="113"/>
      <c r="CQ929" s="113"/>
      <c r="CR929" s="113"/>
      <c r="CS929" s="113"/>
      <c r="CT929" s="113"/>
      <c r="CU929" s="113"/>
      <c r="CV929" s="113"/>
      <c r="CW929" s="113"/>
      <c r="CX929" s="113"/>
      <c r="CY929" s="113"/>
    </row>
    <row r="930" spans="25:103" s="64" customFormat="1" x14ac:dyDescent="0.15">
      <c r="Y930" s="113"/>
      <c r="Z930" s="113"/>
      <c r="AA930" s="113"/>
      <c r="AB930" s="113"/>
      <c r="AC930" s="113"/>
      <c r="AD930" s="113"/>
      <c r="AE930" s="113"/>
      <c r="AF930" s="113"/>
      <c r="AG930" s="113"/>
      <c r="AH930" s="113"/>
      <c r="AI930" s="113"/>
      <c r="AJ930" s="113"/>
      <c r="AK930" s="113"/>
      <c r="AL930" s="113"/>
      <c r="AM930" s="113"/>
      <c r="AN930" s="113"/>
      <c r="AO930" s="113"/>
      <c r="AP930" s="113"/>
      <c r="AQ930" s="113"/>
      <c r="AR930" s="113"/>
      <c r="AS930" s="113"/>
      <c r="AT930" s="113"/>
      <c r="AU930" s="113"/>
      <c r="AV930" s="113"/>
      <c r="AW930" s="113"/>
      <c r="AX930" s="113"/>
      <c r="AY930" s="113"/>
      <c r="AZ930" s="113"/>
      <c r="BA930" s="113"/>
      <c r="BB930" s="113"/>
      <c r="BC930" s="113"/>
      <c r="BD930" s="113"/>
      <c r="BE930" s="113"/>
      <c r="BF930" s="113"/>
      <c r="BG930" s="113"/>
      <c r="BH930" s="113"/>
      <c r="BI930" s="113"/>
      <c r="BJ930" s="113"/>
      <c r="BK930" s="113"/>
      <c r="BL930" s="113"/>
      <c r="BM930" s="113"/>
      <c r="BN930" s="113"/>
      <c r="BO930" s="113"/>
      <c r="BP930" s="113"/>
      <c r="BQ930" s="113"/>
      <c r="BR930" s="113"/>
      <c r="BS930" s="113"/>
      <c r="BT930" s="113"/>
      <c r="BU930" s="113"/>
      <c r="BV930" s="113"/>
      <c r="BW930" s="113"/>
      <c r="BX930" s="113"/>
      <c r="BY930" s="113"/>
      <c r="BZ930" s="113"/>
      <c r="CA930" s="113"/>
      <c r="CB930" s="113"/>
      <c r="CC930" s="113"/>
      <c r="CD930" s="113"/>
      <c r="CE930" s="113"/>
      <c r="CF930" s="113"/>
      <c r="CG930" s="113"/>
      <c r="CH930" s="113"/>
      <c r="CI930" s="113"/>
      <c r="CJ930" s="113"/>
      <c r="CK930" s="113"/>
      <c r="CL930" s="113"/>
      <c r="CM930" s="113"/>
      <c r="CN930" s="113"/>
      <c r="CO930" s="113"/>
      <c r="CP930" s="113"/>
      <c r="CQ930" s="113"/>
      <c r="CR930" s="113"/>
      <c r="CS930" s="113"/>
      <c r="CT930" s="113"/>
      <c r="CU930" s="113"/>
      <c r="CV930" s="113"/>
      <c r="CW930" s="113"/>
      <c r="CX930" s="113"/>
      <c r="CY930" s="113"/>
    </row>
    <row r="931" spans="25:103" s="64" customFormat="1" x14ac:dyDescent="0.15">
      <c r="Y931" s="113"/>
      <c r="Z931" s="113"/>
      <c r="AA931" s="113"/>
      <c r="AB931" s="113"/>
      <c r="AC931" s="113"/>
      <c r="AD931" s="113"/>
      <c r="AE931" s="113"/>
      <c r="AF931" s="113"/>
      <c r="AG931" s="113"/>
      <c r="AH931" s="113"/>
      <c r="AI931" s="113"/>
      <c r="AJ931" s="113"/>
      <c r="AK931" s="113"/>
      <c r="AL931" s="113"/>
      <c r="AM931" s="113"/>
      <c r="AN931" s="113"/>
      <c r="AO931" s="113"/>
      <c r="AP931" s="113"/>
      <c r="AQ931" s="113"/>
      <c r="AR931" s="113"/>
      <c r="AS931" s="113"/>
      <c r="AT931" s="113"/>
      <c r="AU931" s="113"/>
      <c r="AV931" s="113"/>
      <c r="AW931" s="113"/>
      <c r="AX931" s="113"/>
      <c r="AY931" s="113"/>
      <c r="AZ931" s="113"/>
      <c r="BA931" s="113"/>
      <c r="BB931" s="113"/>
      <c r="BC931" s="113"/>
      <c r="BD931" s="113"/>
      <c r="BE931" s="113"/>
      <c r="BF931" s="113"/>
      <c r="BG931" s="113"/>
      <c r="BH931" s="113"/>
      <c r="BI931" s="113"/>
      <c r="BJ931" s="113"/>
      <c r="BK931" s="113"/>
      <c r="BL931" s="113"/>
      <c r="BM931" s="113"/>
      <c r="BN931" s="113"/>
      <c r="BO931" s="113"/>
      <c r="BP931" s="113"/>
      <c r="BQ931" s="113"/>
      <c r="BR931" s="113"/>
      <c r="BS931" s="113"/>
      <c r="BT931" s="113"/>
      <c r="BU931" s="113"/>
      <c r="BV931" s="113"/>
      <c r="BW931" s="113"/>
      <c r="BX931" s="113"/>
      <c r="BY931" s="113"/>
      <c r="BZ931" s="113"/>
      <c r="CA931" s="113"/>
      <c r="CB931" s="113"/>
      <c r="CC931" s="113"/>
      <c r="CD931" s="113"/>
      <c r="CE931" s="113"/>
      <c r="CF931" s="113"/>
      <c r="CG931" s="113"/>
      <c r="CH931" s="113"/>
      <c r="CI931" s="113"/>
      <c r="CJ931" s="113"/>
      <c r="CK931" s="113"/>
      <c r="CL931" s="113"/>
      <c r="CM931" s="113"/>
      <c r="CN931" s="113"/>
      <c r="CO931" s="113"/>
      <c r="CP931" s="113"/>
      <c r="CQ931" s="113"/>
      <c r="CR931" s="113"/>
      <c r="CS931" s="113"/>
      <c r="CT931" s="113"/>
      <c r="CU931" s="113"/>
      <c r="CV931" s="113"/>
      <c r="CW931" s="113"/>
      <c r="CX931" s="113"/>
      <c r="CY931" s="113"/>
    </row>
    <row r="932" spans="25:103" s="64" customFormat="1" x14ac:dyDescent="0.15">
      <c r="Y932" s="113"/>
      <c r="Z932" s="113"/>
      <c r="AA932" s="113"/>
      <c r="AB932" s="113"/>
      <c r="AC932" s="113"/>
      <c r="AD932" s="113"/>
      <c r="AE932" s="113"/>
      <c r="AF932" s="113"/>
      <c r="AG932" s="113"/>
      <c r="AH932" s="113"/>
      <c r="AI932" s="113"/>
      <c r="AJ932" s="113"/>
      <c r="AK932" s="113"/>
      <c r="AL932" s="113"/>
      <c r="AM932" s="113"/>
      <c r="AN932" s="113"/>
      <c r="AO932" s="113"/>
      <c r="AP932" s="113"/>
      <c r="AQ932" s="113"/>
      <c r="AR932" s="113"/>
      <c r="AS932" s="113"/>
      <c r="AT932" s="113"/>
      <c r="AU932" s="113"/>
      <c r="AV932" s="113"/>
      <c r="AW932" s="113"/>
      <c r="AX932" s="113"/>
      <c r="AY932" s="113"/>
      <c r="AZ932" s="113"/>
      <c r="BA932" s="113"/>
      <c r="BB932" s="113"/>
      <c r="BC932" s="113"/>
      <c r="BD932" s="113"/>
      <c r="BE932" s="113"/>
      <c r="BF932" s="113"/>
      <c r="BG932" s="113"/>
      <c r="BH932" s="113"/>
      <c r="BI932" s="113"/>
      <c r="BJ932" s="113"/>
      <c r="BK932" s="113"/>
      <c r="BL932" s="113"/>
      <c r="BM932" s="113"/>
      <c r="BN932" s="113"/>
      <c r="BO932" s="113"/>
      <c r="BP932" s="113"/>
      <c r="BQ932" s="113"/>
      <c r="BR932" s="113"/>
      <c r="BS932" s="113"/>
      <c r="BT932" s="113"/>
      <c r="BU932" s="113"/>
      <c r="BV932" s="113"/>
      <c r="BW932" s="113"/>
      <c r="BX932" s="113"/>
      <c r="BY932" s="113"/>
      <c r="BZ932" s="113"/>
      <c r="CA932" s="113"/>
      <c r="CB932" s="113"/>
      <c r="CC932" s="113"/>
      <c r="CD932" s="113"/>
      <c r="CE932" s="113"/>
      <c r="CF932" s="113"/>
      <c r="CG932" s="113"/>
      <c r="CH932" s="113"/>
      <c r="CI932" s="113"/>
      <c r="CJ932" s="113"/>
      <c r="CK932" s="113"/>
      <c r="CL932" s="113"/>
      <c r="CM932" s="113"/>
      <c r="CN932" s="113"/>
      <c r="CO932" s="113"/>
      <c r="CP932" s="113"/>
      <c r="CQ932" s="113"/>
      <c r="CR932" s="113"/>
      <c r="CS932" s="113"/>
      <c r="CT932" s="113"/>
      <c r="CU932" s="113"/>
      <c r="CV932" s="113"/>
      <c r="CW932" s="113"/>
      <c r="CX932" s="113"/>
      <c r="CY932" s="113"/>
    </row>
    <row r="933" spans="25:103" s="64" customFormat="1" x14ac:dyDescent="0.15">
      <c r="Y933" s="113"/>
      <c r="Z933" s="113"/>
      <c r="AA933" s="113"/>
      <c r="AB933" s="113"/>
      <c r="AC933" s="113"/>
      <c r="AD933" s="113"/>
      <c r="AE933" s="113"/>
      <c r="AF933" s="113"/>
      <c r="AG933" s="113"/>
      <c r="AH933" s="113"/>
      <c r="AI933" s="113"/>
      <c r="AJ933" s="113"/>
      <c r="AK933" s="113"/>
      <c r="AL933" s="113"/>
      <c r="AM933" s="113"/>
      <c r="AN933" s="113"/>
      <c r="AO933" s="113"/>
      <c r="AP933" s="113"/>
      <c r="AQ933" s="113"/>
      <c r="AR933" s="113"/>
      <c r="AS933" s="113"/>
      <c r="AT933" s="113"/>
      <c r="AU933" s="113"/>
      <c r="AV933" s="113"/>
      <c r="AW933" s="113"/>
      <c r="AX933" s="113"/>
      <c r="AY933" s="113"/>
      <c r="AZ933" s="113"/>
      <c r="BA933" s="113"/>
      <c r="BB933" s="113"/>
      <c r="BC933" s="113"/>
      <c r="BD933" s="113"/>
      <c r="BE933" s="113"/>
      <c r="BF933" s="113"/>
      <c r="BG933" s="113"/>
      <c r="BH933" s="113"/>
      <c r="BI933" s="113"/>
      <c r="BJ933" s="113"/>
      <c r="BK933" s="113"/>
      <c r="BL933" s="113"/>
      <c r="BM933" s="113"/>
      <c r="BN933" s="113"/>
      <c r="BO933" s="113"/>
      <c r="BP933" s="113"/>
      <c r="BQ933" s="113"/>
      <c r="BR933" s="113"/>
      <c r="BS933" s="113"/>
      <c r="BT933" s="113"/>
      <c r="BU933" s="113"/>
      <c r="BV933" s="113"/>
      <c r="BW933" s="113"/>
      <c r="BX933" s="113"/>
      <c r="BY933" s="113"/>
      <c r="BZ933" s="113"/>
      <c r="CA933" s="113"/>
      <c r="CB933" s="113"/>
      <c r="CC933" s="113"/>
      <c r="CD933" s="113"/>
      <c r="CE933" s="113"/>
      <c r="CF933" s="113"/>
      <c r="CG933" s="113"/>
      <c r="CH933" s="113"/>
      <c r="CI933" s="113"/>
      <c r="CJ933" s="113"/>
      <c r="CK933" s="113"/>
      <c r="CL933" s="113"/>
      <c r="CM933" s="113"/>
      <c r="CN933" s="113"/>
      <c r="CO933" s="113"/>
      <c r="CP933" s="113"/>
      <c r="CQ933" s="113"/>
      <c r="CR933" s="113"/>
      <c r="CS933" s="113"/>
      <c r="CT933" s="113"/>
      <c r="CU933" s="113"/>
      <c r="CV933" s="113"/>
      <c r="CW933" s="113"/>
      <c r="CX933" s="113"/>
      <c r="CY933" s="113"/>
    </row>
    <row r="934" spans="25:103" s="64" customFormat="1" x14ac:dyDescent="0.15">
      <c r="Y934" s="113"/>
      <c r="Z934" s="113"/>
      <c r="AA934" s="113"/>
      <c r="AB934" s="113"/>
      <c r="AC934" s="113"/>
      <c r="AD934" s="113"/>
      <c r="AE934" s="113"/>
      <c r="AF934" s="113"/>
      <c r="AG934" s="113"/>
      <c r="AH934" s="113"/>
      <c r="AI934" s="113"/>
      <c r="AJ934" s="113"/>
      <c r="AK934" s="113"/>
      <c r="AL934" s="113"/>
      <c r="AM934" s="113"/>
      <c r="AN934" s="113"/>
      <c r="AO934" s="113"/>
      <c r="AP934" s="113"/>
      <c r="AQ934" s="113"/>
      <c r="AR934" s="113"/>
      <c r="AS934" s="113"/>
      <c r="AT934" s="113"/>
      <c r="AU934" s="113"/>
      <c r="AV934" s="113"/>
      <c r="AW934" s="113"/>
      <c r="AX934" s="113"/>
      <c r="AY934" s="113"/>
      <c r="AZ934" s="113"/>
      <c r="BA934" s="113"/>
      <c r="BB934" s="113"/>
      <c r="BC934" s="113"/>
      <c r="BD934" s="113"/>
      <c r="BE934" s="113"/>
      <c r="BF934" s="113"/>
      <c r="BG934" s="113"/>
      <c r="BH934" s="113"/>
      <c r="BI934" s="113"/>
      <c r="BJ934" s="113"/>
      <c r="BK934" s="113"/>
      <c r="BL934" s="113"/>
      <c r="BM934" s="113"/>
      <c r="BN934" s="113"/>
      <c r="BO934" s="113"/>
      <c r="BP934" s="113"/>
      <c r="BQ934" s="113"/>
      <c r="BR934" s="113"/>
      <c r="BS934" s="113"/>
      <c r="BT934" s="113"/>
      <c r="BU934" s="113"/>
      <c r="BV934" s="113"/>
      <c r="BW934" s="113"/>
      <c r="BX934" s="113"/>
      <c r="BY934" s="113"/>
      <c r="BZ934" s="113"/>
      <c r="CA934" s="113"/>
      <c r="CB934" s="113"/>
      <c r="CC934" s="113"/>
      <c r="CD934" s="113"/>
      <c r="CE934" s="113"/>
      <c r="CF934" s="113"/>
      <c r="CG934" s="113"/>
      <c r="CH934" s="113"/>
      <c r="CI934" s="113"/>
      <c r="CJ934" s="113"/>
      <c r="CK934" s="113"/>
      <c r="CL934" s="113"/>
      <c r="CM934" s="113"/>
      <c r="CN934" s="113"/>
      <c r="CO934" s="113"/>
      <c r="CP934" s="113"/>
      <c r="CQ934" s="113"/>
      <c r="CR934" s="113"/>
      <c r="CS934" s="113"/>
      <c r="CT934" s="113"/>
      <c r="CU934" s="113"/>
      <c r="CV934" s="113"/>
      <c r="CW934" s="113"/>
      <c r="CX934" s="113"/>
      <c r="CY934" s="113"/>
    </row>
    <row r="935" spans="25:103" s="64" customFormat="1" x14ac:dyDescent="0.15">
      <c r="Y935" s="113"/>
      <c r="Z935" s="113"/>
      <c r="AA935" s="113"/>
      <c r="AB935" s="113"/>
      <c r="AC935" s="113"/>
      <c r="AD935" s="113"/>
      <c r="AE935" s="113"/>
      <c r="AF935" s="113"/>
      <c r="AG935" s="113"/>
      <c r="AH935" s="113"/>
      <c r="AI935" s="113"/>
      <c r="AJ935" s="113"/>
      <c r="AK935" s="113"/>
      <c r="AL935" s="113"/>
      <c r="AM935" s="113"/>
      <c r="AN935" s="113"/>
      <c r="AO935" s="113"/>
      <c r="AP935" s="113"/>
      <c r="AQ935" s="113"/>
      <c r="AR935" s="113"/>
      <c r="AS935" s="113"/>
      <c r="AT935" s="113"/>
      <c r="AU935" s="113"/>
      <c r="AV935" s="113"/>
      <c r="AW935" s="113"/>
      <c r="AX935" s="113"/>
      <c r="AY935" s="113"/>
      <c r="AZ935" s="113"/>
      <c r="BA935" s="113"/>
      <c r="BB935" s="113"/>
      <c r="BC935" s="113"/>
      <c r="BD935" s="113"/>
      <c r="BE935" s="113"/>
      <c r="BF935" s="113"/>
      <c r="BG935" s="113"/>
      <c r="BH935" s="113"/>
      <c r="BI935" s="113"/>
      <c r="BJ935" s="113"/>
      <c r="BK935" s="113"/>
      <c r="BL935" s="113"/>
      <c r="BM935" s="113"/>
      <c r="BN935" s="113"/>
      <c r="BO935" s="113"/>
      <c r="BP935" s="113"/>
      <c r="BQ935" s="113"/>
      <c r="BR935" s="113"/>
      <c r="BS935" s="113"/>
      <c r="BT935" s="113"/>
      <c r="BU935" s="113"/>
      <c r="BV935" s="113"/>
      <c r="BW935" s="113"/>
      <c r="BX935" s="113"/>
      <c r="BY935" s="113"/>
      <c r="BZ935" s="113"/>
      <c r="CA935" s="113"/>
      <c r="CB935" s="113"/>
      <c r="CC935" s="113"/>
      <c r="CD935" s="113"/>
      <c r="CE935" s="113"/>
      <c r="CF935" s="113"/>
      <c r="CG935" s="113"/>
      <c r="CH935" s="113"/>
      <c r="CI935" s="113"/>
      <c r="CJ935" s="113"/>
      <c r="CK935" s="113"/>
      <c r="CL935" s="113"/>
      <c r="CM935" s="113"/>
      <c r="CN935" s="113"/>
      <c r="CO935" s="113"/>
      <c r="CP935" s="113"/>
      <c r="CQ935" s="113"/>
      <c r="CR935" s="113"/>
      <c r="CS935" s="113"/>
      <c r="CT935" s="113"/>
      <c r="CU935" s="113"/>
      <c r="CV935" s="113"/>
      <c r="CW935" s="113"/>
      <c r="CX935" s="113"/>
      <c r="CY935" s="113"/>
    </row>
    <row r="936" spans="25:103" s="64" customFormat="1" x14ac:dyDescent="0.15">
      <c r="Y936" s="113"/>
      <c r="Z936" s="113"/>
      <c r="AA936" s="113"/>
      <c r="AB936" s="113"/>
      <c r="AC936" s="113"/>
      <c r="AD936" s="113"/>
      <c r="AE936" s="113"/>
      <c r="AF936" s="113"/>
      <c r="AG936" s="113"/>
      <c r="AH936" s="113"/>
      <c r="AI936" s="113"/>
      <c r="AJ936" s="113"/>
      <c r="AK936" s="113"/>
      <c r="AL936" s="113"/>
      <c r="AM936" s="113"/>
      <c r="AN936" s="113"/>
      <c r="AO936" s="113"/>
      <c r="AP936" s="113"/>
      <c r="AQ936" s="113"/>
      <c r="AR936" s="113"/>
      <c r="AS936" s="113"/>
      <c r="AT936" s="113"/>
      <c r="AU936" s="113"/>
      <c r="AV936" s="113"/>
      <c r="AW936" s="113"/>
      <c r="AX936" s="113"/>
      <c r="AY936" s="113"/>
      <c r="AZ936" s="113"/>
      <c r="BA936" s="113"/>
      <c r="BB936" s="113"/>
      <c r="BC936" s="113"/>
      <c r="BD936" s="113"/>
      <c r="BE936" s="113"/>
      <c r="BF936" s="113"/>
      <c r="BG936" s="113"/>
      <c r="BH936" s="113"/>
      <c r="BI936" s="113"/>
      <c r="BJ936" s="113"/>
      <c r="BK936" s="113"/>
      <c r="BL936" s="113"/>
      <c r="BM936" s="113"/>
      <c r="BN936" s="113"/>
      <c r="BO936" s="113"/>
      <c r="BP936" s="113"/>
      <c r="BQ936" s="113"/>
      <c r="BR936" s="113"/>
      <c r="BS936" s="113"/>
      <c r="BT936" s="113"/>
      <c r="BU936" s="113"/>
      <c r="BV936" s="113"/>
      <c r="BW936" s="113"/>
      <c r="BX936" s="113"/>
      <c r="BY936" s="113"/>
      <c r="BZ936" s="113"/>
      <c r="CA936" s="113"/>
      <c r="CB936" s="113"/>
      <c r="CC936" s="113"/>
      <c r="CD936" s="113"/>
      <c r="CE936" s="113"/>
      <c r="CF936" s="113"/>
      <c r="CG936" s="113"/>
      <c r="CH936" s="113"/>
      <c r="CI936" s="113"/>
      <c r="CJ936" s="113"/>
      <c r="CK936" s="113"/>
      <c r="CL936" s="113"/>
      <c r="CM936" s="113"/>
      <c r="CN936" s="113"/>
      <c r="CO936" s="113"/>
      <c r="CP936" s="113"/>
      <c r="CQ936" s="113"/>
      <c r="CR936" s="113"/>
      <c r="CS936" s="113"/>
      <c r="CT936" s="113"/>
      <c r="CU936" s="113"/>
      <c r="CV936" s="113"/>
      <c r="CW936" s="113"/>
      <c r="CX936" s="113"/>
      <c r="CY936" s="113"/>
    </row>
    <row r="937" spans="25:103" s="64" customFormat="1" x14ac:dyDescent="0.15">
      <c r="Y937" s="113"/>
      <c r="Z937" s="113"/>
      <c r="AA937" s="113"/>
      <c r="AB937" s="113"/>
      <c r="AC937" s="113"/>
      <c r="AD937" s="113"/>
      <c r="AE937" s="113"/>
      <c r="AF937" s="113"/>
      <c r="AG937" s="113"/>
      <c r="AH937" s="113"/>
      <c r="AI937" s="113"/>
      <c r="AJ937" s="113"/>
      <c r="AK937" s="113"/>
      <c r="AL937" s="113"/>
      <c r="AM937" s="113"/>
      <c r="AN937" s="113"/>
      <c r="AO937" s="113"/>
      <c r="AP937" s="113"/>
      <c r="AQ937" s="113"/>
      <c r="AR937" s="113"/>
      <c r="AS937" s="113"/>
      <c r="AT937" s="113"/>
      <c r="AU937" s="113"/>
      <c r="AV937" s="113"/>
      <c r="AW937" s="113"/>
      <c r="AX937" s="113"/>
      <c r="AY937" s="113"/>
      <c r="AZ937" s="113"/>
      <c r="BA937" s="113"/>
      <c r="BB937" s="113"/>
      <c r="BC937" s="113"/>
      <c r="BD937" s="113"/>
      <c r="BE937" s="113"/>
      <c r="BF937" s="113"/>
      <c r="BG937" s="113"/>
      <c r="BH937" s="113"/>
      <c r="BI937" s="113"/>
      <c r="BJ937" s="113"/>
      <c r="BK937" s="113"/>
      <c r="BL937" s="113"/>
      <c r="BM937" s="113"/>
      <c r="BN937" s="113"/>
      <c r="BO937" s="113"/>
      <c r="BP937" s="113"/>
      <c r="BQ937" s="113"/>
      <c r="BR937" s="113"/>
      <c r="BS937" s="113"/>
      <c r="BT937" s="113"/>
      <c r="BU937" s="113"/>
      <c r="BV937" s="113"/>
      <c r="BW937" s="113"/>
      <c r="BX937" s="113"/>
      <c r="BY937" s="113"/>
      <c r="BZ937" s="113"/>
      <c r="CA937" s="113"/>
      <c r="CB937" s="113"/>
      <c r="CC937" s="113"/>
      <c r="CD937" s="113"/>
      <c r="CE937" s="113"/>
      <c r="CF937" s="113"/>
      <c r="CG937" s="113"/>
      <c r="CH937" s="113"/>
      <c r="CI937" s="113"/>
      <c r="CJ937" s="113"/>
      <c r="CK937" s="113"/>
      <c r="CL937" s="113"/>
      <c r="CM937" s="113"/>
      <c r="CN937" s="113"/>
      <c r="CO937" s="113"/>
      <c r="CP937" s="113"/>
      <c r="CQ937" s="113"/>
      <c r="CR937" s="113"/>
      <c r="CS937" s="113"/>
      <c r="CT937" s="113"/>
      <c r="CU937" s="113"/>
      <c r="CV937" s="113"/>
      <c r="CW937" s="113"/>
      <c r="CX937" s="113"/>
      <c r="CY937" s="113"/>
    </row>
    <row r="938" spans="25:103" s="64" customFormat="1" x14ac:dyDescent="0.15">
      <c r="Y938" s="113"/>
      <c r="Z938" s="113"/>
      <c r="AA938" s="113"/>
      <c r="AB938" s="113"/>
      <c r="AC938" s="113"/>
      <c r="AD938" s="113"/>
      <c r="AE938" s="113"/>
      <c r="AF938" s="113"/>
      <c r="AG938" s="113"/>
      <c r="AH938" s="113"/>
      <c r="AI938" s="113"/>
      <c r="AJ938" s="113"/>
      <c r="AK938" s="113"/>
      <c r="AL938" s="113"/>
      <c r="AM938" s="113"/>
      <c r="AN938" s="113"/>
      <c r="AO938" s="113"/>
      <c r="AP938" s="113"/>
      <c r="AQ938" s="113"/>
      <c r="AR938" s="113"/>
      <c r="AS938" s="113"/>
      <c r="AT938" s="113"/>
      <c r="AU938" s="113"/>
      <c r="AV938" s="113"/>
      <c r="AW938" s="113"/>
      <c r="AX938" s="113"/>
      <c r="AY938" s="113"/>
      <c r="AZ938" s="113"/>
      <c r="BA938" s="113"/>
      <c r="BB938" s="113"/>
      <c r="BC938" s="113"/>
      <c r="BD938" s="113"/>
      <c r="BE938" s="113"/>
      <c r="BF938" s="113"/>
      <c r="BG938" s="113"/>
      <c r="BH938" s="113"/>
      <c r="BI938" s="113"/>
      <c r="BJ938" s="113"/>
      <c r="BK938" s="113"/>
      <c r="BL938" s="113"/>
      <c r="BM938" s="113"/>
      <c r="BN938" s="113"/>
      <c r="BO938" s="113"/>
      <c r="BP938" s="113"/>
      <c r="BQ938" s="113"/>
      <c r="BR938" s="113"/>
      <c r="BS938" s="113"/>
      <c r="BT938" s="113"/>
      <c r="BU938" s="113"/>
      <c r="BV938" s="113"/>
      <c r="BW938" s="113"/>
      <c r="BX938" s="113"/>
      <c r="BY938" s="113"/>
      <c r="BZ938" s="113"/>
      <c r="CA938" s="113"/>
      <c r="CB938" s="113"/>
      <c r="CC938" s="113"/>
      <c r="CD938" s="113"/>
      <c r="CE938" s="113"/>
      <c r="CF938" s="113"/>
      <c r="CG938" s="113"/>
      <c r="CH938" s="113"/>
      <c r="CI938" s="113"/>
      <c r="CJ938" s="113"/>
      <c r="CK938" s="113"/>
      <c r="CL938" s="113"/>
      <c r="CM938" s="113"/>
      <c r="CN938" s="113"/>
      <c r="CO938" s="113"/>
      <c r="CP938" s="113"/>
      <c r="CQ938" s="113"/>
      <c r="CR938" s="113"/>
      <c r="CS938" s="113"/>
      <c r="CT938" s="113"/>
      <c r="CU938" s="113"/>
      <c r="CV938" s="113"/>
      <c r="CW938" s="113"/>
      <c r="CX938" s="113"/>
      <c r="CY938" s="113"/>
    </row>
    <row r="939" spans="25:103" s="64" customFormat="1" x14ac:dyDescent="0.15">
      <c r="Y939" s="113"/>
      <c r="Z939" s="113"/>
      <c r="AA939" s="113"/>
      <c r="AB939" s="113"/>
      <c r="AC939" s="113"/>
      <c r="AD939" s="113"/>
      <c r="AE939" s="113"/>
      <c r="AF939" s="113"/>
      <c r="AG939" s="113"/>
      <c r="AH939" s="113"/>
      <c r="AI939" s="113"/>
      <c r="AJ939" s="113"/>
      <c r="AK939" s="113"/>
      <c r="AL939" s="113"/>
      <c r="AM939" s="113"/>
      <c r="AN939" s="113"/>
      <c r="AO939" s="113"/>
      <c r="AP939" s="113"/>
      <c r="AQ939" s="113"/>
      <c r="AR939" s="113"/>
      <c r="AS939" s="113"/>
      <c r="AT939" s="113"/>
      <c r="AU939" s="113"/>
      <c r="AV939" s="113"/>
      <c r="AW939" s="113"/>
      <c r="AX939" s="113"/>
      <c r="AY939" s="113"/>
      <c r="AZ939" s="113"/>
      <c r="BA939" s="113"/>
      <c r="BB939" s="113"/>
      <c r="BC939" s="113"/>
      <c r="BD939" s="113"/>
      <c r="BE939" s="113"/>
      <c r="BF939" s="113"/>
      <c r="BG939" s="113"/>
      <c r="BH939" s="113"/>
      <c r="BI939" s="113"/>
      <c r="BJ939" s="113"/>
      <c r="BK939" s="113"/>
      <c r="BL939" s="113"/>
      <c r="BM939" s="113"/>
      <c r="BN939" s="113"/>
      <c r="BO939" s="113"/>
      <c r="BP939" s="113"/>
      <c r="BQ939" s="113"/>
      <c r="BR939" s="113"/>
      <c r="BS939" s="113"/>
      <c r="BT939" s="113"/>
      <c r="BU939" s="113"/>
      <c r="BV939" s="113"/>
      <c r="BW939" s="113"/>
      <c r="BX939" s="113"/>
      <c r="BY939" s="113"/>
      <c r="BZ939" s="113"/>
      <c r="CA939" s="113"/>
      <c r="CB939" s="113"/>
      <c r="CC939" s="113"/>
      <c r="CD939" s="113"/>
      <c r="CE939" s="113"/>
      <c r="CF939" s="113"/>
      <c r="CG939" s="113"/>
      <c r="CH939" s="113"/>
      <c r="CI939" s="113"/>
      <c r="CJ939" s="113"/>
      <c r="CK939" s="113"/>
      <c r="CL939" s="113"/>
      <c r="CM939" s="113"/>
      <c r="CN939" s="113"/>
      <c r="CO939" s="113"/>
      <c r="CP939" s="113"/>
      <c r="CQ939" s="113"/>
      <c r="CR939" s="113"/>
      <c r="CS939" s="113"/>
      <c r="CT939" s="113"/>
      <c r="CU939" s="113"/>
      <c r="CV939" s="113"/>
      <c r="CW939" s="113"/>
      <c r="CX939" s="113"/>
      <c r="CY939" s="113"/>
    </row>
    <row r="940" spans="25:103" s="64" customFormat="1" x14ac:dyDescent="0.15">
      <c r="Y940" s="113"/>
      <c r="Z940" s="113"/>
      <c r="AA940" s="113"/>
      <c r="AB940" s="113"/>
      <c r="AC940" s="113"/>
      <c r="AD940" s="113"/>
      <c r="AE940" s="113"/>
      <c r="AF940" s="113"/>
      <c r="AG940" s="113"/>
      <c r="AH940" s="113"/>
      <c r="AI940" s="113"/>
      <c r="AJ940" s="113"/>
      <c r="AK940" s="113"/>
      <c r="AL940" s="113"/>
      <c r="AM940" s="113"/>
      <c r="AN940" s="113"/>
      <c r="AO940" s="113"/>
      <c r="AP940" s="113"/>
      <c r="AQ940" s="113"/>
      <c r="AR940" s="113"/>
      <c r="AS940" s="113"/>
      <c r="AT940" s="113"/>
      <c r="AU940" s="113"/>
      <c r="AV940" s="113"/>
      <c r="AW940" s="113"/>
      <c r="AX940" s="113"/>
      <c r="AY940" s="113"/>
      <c r="AZ940" s="113"/>
      <c r="BA940" s="113"/>
      <c r="BB940" s="113"/>
      <c r="BC940" s="113"/>
      <c r="BD940" s="113"/>
      <c r="BE940" s="113"/>
      <c r="BF940" s="113"/>
      <c r="BG940" s="113"/>
      <c r="BH940" s="113"/>
      <c r="BI940" s="113"/>
      <c r="BJ940" s="113"/>
      <c r="BK940" s="113"/>
      <c r="BL940" s="113"/>
      <c r="BM940" s="113"/>
      <c r="BN940" s="113"/>
      <c r="BO940" s="113"/>
      <c r="BP940" s="113"/>
      <c r="BQ940" s="113"/>
      <c r="BR940" s="113"/>
      <c r="BS940" s="113"/>
      <c r="BT940" s="113"/>
      <c r="BU940" s="113"/>
      <c r="BV940" s="113"/>
      <c r="BW940" s="113"/>
      <c r="BX940" s="113"/>
      <c r="BY940" s="113"/>
      <c r="BZ940" s="113"/>
      <c r="CA940" s="113"/>
      <c r="CB940" s="113"/>
      <c r="CC940" s="113"/>
      <c r="CD940" s="113"/>
      <c r="CE940" s="113"/>
      <c r="CF940" s="113"/>
      <c r="CG940" s="113"/>
      <c r="CH940" s="113"/>
      <c r="CI940" s="113"/>
      <c r="CJ940" s="113"/>
      <c r="CK940" s="113"/>
      <c r="CL940" s="113"/>
      <c r="CM940" s="113"/>
      <c r="CN940" s="113"/>
      <c r="CO940" s="113"/>
      <c r="CP940" s="113"/>
      <c r="CQ940" s="113"/>
      <c r="CR940" s="113"/>
      <c r="CS940" s="113"/>
      <c r="CT940" s="113"/>
      <c r="CU940" s="113"/>
      <c r="CV940" s="113"/>
      <c r="CW940" s="113"/>
      <c r="CX940" s="113"/>
      <c r="CY940" s="113"/>
    </row>
    <row r="941" spans="25:103" s="64" customFormat="1" x14ac:dyDescent="0.15">
      <c r="Y941" s="113"/>
      <c r="Z941" s="113"/>
      <c r="AA941" s="113"/>
      <c r="AB941" s="113"/>
      <c r="AC941" s="113"/>
      <c r="AD941" s="113"/>
      <c r="AE941" s="113"/>
      <c r="AF941" s="113"/>
      <c r="AG941" s="113"/>
      <c r="AH941" s="113"/>
      <c r="AI941" s="113"/>
      <c r="AJ941" s="113"/>
      <c r="AK941" s="113"/>
      <c r="AL941" s="113"/>
      <c r="AM941" s="113"/>
      <c r="AN941" s="113"/>
      <c r="AO941" s="113"/>
      <c r="AP941" s="113"/>
      <c r="AQ941" s="113"/>
      <c r="AR941" s="113"/>
      <c r="AS941" s="113"/>
      <c r="AT941" s="113"/>
      <c r="AU941" s="113"/>
      <c r="AV941" s="113"/>
      <c r="AW941" s="113"/>
      <c r="AX941" s="113"/>
      <c r="AY941" s="113"/>
      <c r="AZ941" s="113"/>
      <c r="BA941" s="113"/>
      <c r="BB941" s="113"/>
      <c r="BC941" s="113"/>
      <c r="BD941" s="113"/>
      <c r="BE941" s="113"/>
      <c r="BF941" s="113"/>
      <c r="BG941" s="113"/>
      <c r="BH941" s="113"/>
      <c r="BI941" s="113"/>
      <c r="BJ941" s="113"/>
      <c r="BK941" s="113"/>
      <c r="BL941" s="113"/>
      <c r="BM941" s="113"/>
      <c r="BN941" s="113"/>
      <c r="BO941" s="113"/>
      <c r="BP941" s="113"/>
      <c r="BQ941" s="113"/>
      <c r="BR941" s="113"/>
      <c r="BS941" s="113"/>
      <c r="BT941" s="113"/>
      <c r="BU941" s="113"/>
      <c r="BV941" s="113"/>
      <c r="BW941" s="113"/>
      <c r="BX941" s="113"/>
      <c r="BY941" s="113"/>
      <c r="BZ941" s="113"/>
      <c r="CA941" s="113"/>
      <c r="CB941" s="113"/>
      <c r="CC941" s="113"/>
      <c r="CD941" s="113"/>
      <c r="CE941" s="113"/>
      <c r="CF941" s="113"/>
      <c r="CG941" s="113"/>
      <c r="CH941" s="113"/>
      <c r="CI941" s="113"/>
      <c r="CJ941" s="113"/>
      <c r="CK941" s="113"/>
      <c r="CL941" s="113"/>
      <c r="CM941" s="113"/>
      <c r="CN941" s="113"/>
      <c r="CO941" s="113"/>
      <c r="CP941" s="113"/>
      <c r="CQ941" s="113"/>
      <c r="CR941" s="113"/>
      <c r="CS941" s="113"/>
      <c r="CT941" s="113"/>
      <c r="CU941" s="113"/>
      <c r="CV941" s="113"/>
      <c r="CW941" s="113"/>
      <c r="CX941" s="113"/>
      <c r="CY941" s="113"/>
    </row>
    <row r="942" spans="25:103" s="64" customFormat="1" x14ac:dyDescent="0.15">
      <c r="Y942" s="113"/>
      <c r="Z942" s="113"/>
      <c r="AA942" s="113"/>
      <c r="AB942" s="113"/>
      <c r="AC942" s="113"/>
      <c r="AD942" s="113"/>
      <c r="AE942" s="113"/>
      <c r="AF942" s="113"/>
      <c r="AG942" s="113"/>
      <c r="AH942" s="113"/>
      <c r="AI942" s="113"/>
      <c r="AJ942" s="113"/>
      <c r="AK942" s="113"/>
      <c r="AL942" s="113"/>
      <c r="AM942" s="113"/>
      <c r="AN942" s="113"/>
      <c r="AO942" s="113"/>
      <c r="AP942" s="113"/>
      <c r="AQ942" s="113"/>
      <c r="AR942" s="113"/>
      <c r="AS942" s="113"/>
      <c r="AT942" s="113"/>
      <c r="AU942" s="113"/>
      <c r="AV942" s="113"/>
      <c r="AW942" s="113"/>
      <c r="AX942" s="113"/>
      <c r="AY942" s="113"/>
      <c r="AZ942" s="113"/>
      <c r="BA942" s="113"/>
      <c r="BB942" s="113"/>
      <c r="BC942" s="113"/>
      <c r="BD942" s="113"/>
      <c r="BE942" s="113"/>
      <c r="BF942" s="113"/>
      <c r="BG942" s="113"/>
      <c r="BH942" s="113"/>
      <c r="BI942" s="113"/>
      <c r="BJ942" s="113"/>
      <c r="BK942" s="113"/>
      <c r="BL942" s="113"/>
      <c r="BM942" s="113"/>
      <c r="BN942" s="113"/>
      <c r="BO942" s="113"/>
      <c r="BP942" s="113"/>
      <c r="BQ942" s="113"/>
      <c r="BR942" s="113"/>
      <c r="BS942" s="113"/>
      <c r="BT942" s="113"/>
      <c r="BU942" s="113"/>
      <c r="BV942" s="113"/>
      <c r="BW942" s="113"/>
      <c r="BX942" s="113"/>
      <c r="BY942" s="113"/>
      <c r="BZ942" s="113"/>
      <c r="CA942" s="113"/>
      <c r="CB942" s="113"/>
      <c r="CC942" s="113"/>
      <c r="CD942" s="113"/>
      <c r="CE942" s="113"/>
      <c r="CF942" s="113"/>
      <c r="CG942" s="113"/>
      <c r="CH942" s="113"/>
      <c r="CI942" s="113"/>
      <c r="CJ942" s="113"/>
      <c r="CK942" s="113"/>
      <c r="CL942" s="113"/>
      <c r="CM942" s="113"/>
      <c r="CN942" s="113"/>
      <c r="CO942" s="113"/>
      <c r="CP942" s="113"/>
      <c r="CQ942" s="113"/>
      <c r="CR942" s="113"/>
      <c r="CS942" s="113"/>
      <c r="CT942" s="113"/>
      <c r="CU942" s="113"/>
      <c r="CV942" s="113"/>
      <c r="CW942" s="113"/>
      <c r="CX942" s="113"/>
      <c r="CY942" s="113"/>
    </row>
    <row r="943" spans="25:103" s="64" customFormat="1" x14ac:dyDescent="0.15">
      <c r="Y943" s="113"/>
      <c r="Z943" s="113"/>
      <c r="AA943" s="113"/>
      <c r="AB943" s="113"/>
      <c r="AC943" s="113"/>
      <c r="AD943" s="113"/>
      <c r="AE943" s="113"/>
      <c r="AF943" s="113"/>
      <c r="AG943" s="113"/>
      <c r="AH943" s="113"/>
      <c r="AI943" s="113"/>
      <c r="AJ943" s="113"/>
      <c r="AK943" s="113"/>
      <c r="AL943" s="113"/>
      <c r="AM943" s="113"/>
      <c r="AN943" s="113"/>
      <c r="AO943" s="113"/>
      <c r="AP943" s="113"/>
      <c r="AQ943" s="113"/>
      <c r="AR943" s="113"/>
      <c r="AS943" s="113"/>
      <c r="AT943" s="113"/>
      <c r="AU943" s="113"/>
      <c r="AV943" s="113"/>
      <c r="AW943" s="113"/>
      <c r="AX943" s="113"/>
      <c r="AY943" s="113"/>
      <c r="AZ943" s="113"/>
      <c r="BA943" s="113"/>
      <c r="BB943" s="113"/>
      <c r="BC943" s="113"/>
      <c r="BD943" s="113"/>
      <c r="BE943" s="113"/>
      <c r="BF943" s="113"/>
      <c r="BG943" s="113"/>
      <c r="BH943" s="113"/>
      <c r="BI943" s="113"/>
      <c r="BJ943" s="113"/>
      <c r="BK943" s="113"/>
      <c r="BL943" s="113"/>
      <c r="BM943" s="113"/>
      <c r="BN943" s="113"/>
      <c r="BO943" s="113"/>
      <c r="BP943" s="113"/>
      <c r="BQ943" s="113"/>
      <c r="BR943" s="113"/>
      <c r="BS943" s="113"/>
      <c r="BT943" s="113"/>
      <c r="BU943" s="113"/>
      <c r="BV943" s="113"/>
      <c r="BW943" s="113"/>
      <c r="BX943" s="113"/>
      <c r="BY943" s="113"/>
      <c r="BZ943" s="113"/>
      <c r="CA943" s="113"/>
      <c r="CB943" s="113"/>
      <c r="CC943" s="113"/>
      <c r="CD943" s="113"/>
      <c r="CE943" s="113"/>
      <c r="CF943" s="113"/>
      <c r="CG943" s="113"/>
      <c r="CH943" s="113"/>
      <c r="CI943" s="113"/>
      <c r="CJ943" s="113"/>
      <c r="CK943" s="113"/>
      <c r="CL943" s="113"/>
      <c r="CM943" s="113"/>
      <c r="CN943" s="113"/>
      <c r="CO943" s="113"/>
      <c r="CP943" s="113"/>
      <c r="CQ943" s="113"/>
      <c r="CR943" s="113"/>
      <c r="CS943" s="113"/>
      <c r="CT943" s="113"/>
      <c r="CU943" s="113"/>
      <c r="CV943" s="113"/>
      <c r="CW943" s="113"/>
      <c r="CX943" s="113"/>
      <c r="CY943" s="113"/>
    </row>
    <row r="944" spans="25:103" s="64" customFormat="1" x14ac:dyDescent="0.15">
      <c r="Y944" s="113"/>
      <c r="Z944" s="113"/>
      <c r="AA944" s="113"/>
      <c r="AB944" s="113"/>
      <c r="AC944" s="113"/>
      <c r="AD944" s="113"/>
      <c r="AE944" s="113"/>
      <c r="AF944" s="113"/>
      <c r="AG944" s="113"/>
      <c r="AH944" s="113"/>
      <c r="AI944" s="113"/>
      <c r="AJ944" s="113"/>
      <c r="AK944" s="113"/>
      <c r="AL944" s="113"/>
      <c r="AM944" s="113"/>
      <c r="AN944" s="113"/>
      <c r="AO944" s="113"/>
      <c r="AP944" s="113"/>
      <c r="AQ944" s="113"/>
      <c r="AR944" s="113"/>
      <c r="AS944" s="113"/>
      <c r="AT944" s="113"/>
      <c r="AU944" s="113"/>
      <c r="AV944" s="113"/>
      <c r="AW944" s="113"/>
      <c r="AX944" s="113"/>
      <c r="AY944" s="113"/>
      <c r="AZ944" s="113"/>
      <c r="BA944" s="113"/>
      <c r="BB944" s="113"/>
      <c r="BC944" s="113"/>
      <c r="BD944" s="113"/>
      <c r="BE944" s="113"/>
      <c r="BF944" s="113"/>
      <c r="BG944" s="113"/>
      <c r="BH944" s="113"/>
      <c r="BI944" s="113"/>
      <c r="BJ944" s="113"/>
      <c r="BK944" s="113"/>
      <c r="BL944" s="113"/>
      <c r="BM944" s="113"/>
      <c r="BN944" s="113"/>
      <c r="BO944" s="113"/>
      <c r="BP944" s="113"/>
      <c r="BQ944" s="113"/>
      <c r="BR944" s="113"/>
      <c r="BS944" s="113"/>
      <c r="BT944" s="113"/>
      <c r="BU944" s="113"/>
      <c r="BV944" s="113"/>
      <c r="BW944" s="113"/>
      <c r="BX944" s="113"/>
      <c r="BY944" s="113"/>
      <c r="BZ944" s="113"/>
      <c r="CA944" s="113"/>
      <c r="CB944" s="113"/>
      <c r="CC944" s="113"/>
      <c r="CD944" s="113"/>
      <c r="CE944" s="113"/>
      <c r="CF944" s="113"/>
      <c r="CG944" s="113"/>
      <c r="CH944" s="113"/>
      <c r="CI944" s="113"/>
      <c r="CJ944" s="113"/>
      <c r="CK944" s="113"/>
      <c r="CL944" s="113"/>
      <c r="CM944" s="113"/>
      <c r="CN944" s="113"/>
      <c r="CO944" s="113"/>
      <c r="CP944" s="113"/>
      <c r="CQ944" s="113"/>
      <c r="CR944" s="113"/>
      <c r="CS944" s="113"/>
      <c r="CT944" s="113"/>
      <c r="CU944" s="113"/>
      <c r="CV944" s="113"/>
      <c r="CW944" s="113"/>
      <c r="CX944" s="113"/>
      <c r="CY944" s="113"/>
    </row>
    <row r="945" spans="25:103" s="64" customFormat="1" x14ac:dyDescent="0.15">
      <c r="Y945" s="113"/>
      <c r="Z945" s="113"/>
      <c r="AA945" s="113"/>
      <c r="AB945" s="113"/>
      <c r="AC945" s="113"/>
      <c r="AD945" s="113"/>
      <c r="AE945" s="113"/>
      <c r="AF945" s="113"/>
      <c r="AG945" s="113"/>
      <c r="AH945" s="113"/>
      <c r="AI945" s="113"/>
      <c r="AJ945" s="113"/>
      <c r="AK945" s="113"/>
      <c r="AL945" s="113"/>
      <c r="AM945" s="113"/>
      <c r="AN945" s="113"/>
      <c r="AO945" s="113"/>
      <c r="AP945" s="113"/>
      <c r="AQ945" s="113"/>
      <c r="AR945" s="113"/>
      <c r="AS945" s="113"/>
      <c r="AT945" s="113"/>
      <c r="AU945" s="113"/>
      <c r="AV945" s="113"/>
      <c r="AW945" s="113"/>
      <c r="AX945" s="113"/>
      <c r="AY945" s="113"/>
      <c r="AZ945" s="113"/>
      <c r="BA945" s="113"/>
      <c r="BB945" s="113"/>
      <c r="BC945" s="113"/>
      <c r="BD945" s="113"/>
      <c r="BE945" s="113"/>
      <c r="BF945" s="113"/>
      <c r="BG945" s="113"/>
      <c r="BH945" s="113"/>
      <c r="BI945" s="113"/>
      <c r="BJ945" s="113"/>
      <c r="BK945" s="113"/>
      <c r="BL945" s="113"/>
      <c r="BM945" s="113"/>
      <c r="BN945" s="113"/>
      <c r="BO945" s="113"/>
      <c r="BP945" s="113"/>
      <c r="BQ945" s="113"/>
      <c r="BR945" s="113"/>
      <c r="BS945" s="113"/>
      <c r="BT945" s="113"/>
      <c r="BU945" s="113"/>
      <c r="BV945" s="113"/>
      <c r="BW945" s="113"/>
      <c r="BX945" s="113"/>
      <c r="BY945" s="113"/>
      <c r="BZ945" s="113"/>
      <c r="CA945" s="113"/>
      <c r="CB945" s="113"/>
      <c r="CC945" s="113"/>
      <c r="CD945" s="113"/>
      <c r="CE945" s="113"/>
      <c r="CF945" s="113"/>
      <c r="CG945" s="113"/>
      <c r="CH945" s="113"/>
      <c r="CI945" s="113"/>
      <c r="CJ945" s="113"/>
      <c r="CK945" s="113"/>
      <c r="CL945" s="113"/>
      <c r="CM945" s="113"/>
      <c r="CN945" s="113"/>
      <c r="CO945" s="113"/>
      <c r="CP945" s="113"/>
      <c r="CQ945" s="113"/>
      <c r="CR945" s="113"/>
      <c r="CS945" s="113"/>
      <c r="CT945" s="113"/>
      <c r="CU945" s="113"/>
      <c r="CV945" s="113"/>
      <c r="CW945" s="113"/>
      <c r="CX945" s="113"/>
      <c r="CY945" s="113"/>
    </row>
    <row r="946" spans="25:103" s="64" customFormat="1" x14ac:dyDescent="0.15">
      <c r="Y946" s="113"/>
      <c r="Z946" s="113"/>
      <c r="AA946" s="113"/>
      <c r="AB946" s="113"/>
      <c r="AC946" s="113"/>
      <c r="AD946" s="113"/>
      <c r="AE946" s="113"/>
      <c r="AF946" s="113"/>
      <c r="AG946" s="113"/>
      <c r="AH946" s="113"/>
      <c r="AI946" s="113"/>
      <c r="AJ946" s="113"/>
      <c r="AK946" s="113"/>
      <c r="AL946" s="113"/>
      <c r="AM946" s="113"/>
      <c r="AN946" s="113"/>
      <c r="AO946" s="113"/>
      <c r="AP946" s="113"/>
      <c r="AQ946" s="113"/>
      <c r="AR946" s="113"/>
      <c r="AS946" s="113"/>
      <c r="AT946" s="113"/>
      <c r="AU946" s="113"/>
      <c r="AV946" s="113"/>
      <c r="AW946" s="113"/>
      <c r="AX946" s="113"/>
      <c r="AY946" s="113"/>
      <c r="AZ946" s="113"/>
      <c r="BA946" s="113"/>
      <c r="BB946" s="113"/>
      <c r="BC946" s="113"/>
      <c r="BD946" s="113"/>
      <c r="BE946" s="113"/>
      <c r="BF946" s="113"/>
      <c r="BG946" s="113"/>
      <c r="BH946" s="113"/>
      <c r="BI946" s="113"/>
      <c r="BJ946" s="113"/>
      <c r="BK946" s="113"/>
      <c r="BL946" s="113"/>
      <c r="BM946" s="113"/>
      <c r="BN946" s="113"/>
      <c r="BO946" s="113"/>
      <c r="BP946" s="113"/>
      <c r="BQ946" s="113"/>
      <c r="BR946" s="113"/>
      <c r="BS946" s="113"/>
      <c r="BT946" s="113"/>
      <c r="BU946" s="113"/>
      <c r="BV946" s="113"/>
      <c r="BW946" s="113"/>
      <c r="BX946" s="113"/>
      <c r="BY946" s="113"/>
      <c r="BZ946" s="113"/>
      <c r="CA946" s="113"/>
      <c r="CB946" s="113"/>
      <c r="CC946" s="113"/>
      <c r="CD946" s="113"/>
      <c r="CE946" s="113"/>
      <c r="CF946" s="113"/>
      <c r="CG946" s="113"/>
      <c r="CH946" s="113"/>
      <c r="CI946" s="113"/>
      <c r="CJ946" s="113"/>
      <c r="CK946" s="113"/>
      <c r="CL946" s="113"/>
      <c r="CM946" s="113"/>
      <c r="CN946" s="113"/>
      <c r="CO946" s="113"/>
      <c r="CP946" s="113"/>
      <c r="CQ946" s="113"/>
      <c r="CR946" s="113"/>
      <c r="CS946" s="113"/>
      <c r="CT946" s="113"/>
      <c r="CU946" s="113"/>
      <c r="CV946" s="113"/>
      <c r="CW946" s="113"/>
      <c r="CX946" s="113"/>
      <c r="CY946" s="113"/>
    </row>
    <row r="947" spans="25:103" s="64" customFormat="1" x14ac:dyDescent="0.15">
      <c r="Y947" s="113"/>
      <c r="Z947" s="113"/>
      <c r="AA947" s="113"/>
      <c r="AB947" s="113"/>
      <c r="AC947" s="113"/>
      <c r="AD947" s="113"/>
      <c r="AE947" s="113"/>
      <c r="AF947" s="113"/>
      <c r="AG947" s="113"/>
      <c r="AH947" s="113"/>
      <c r="AI947" s="113"/>
      <c r="AJ947" s="113"/>
      <c r="AK947" s="113"/>
      <c r="AL947" s="113"/>
      <c r="AM947" s="113"/>
      <c r="AN947" s="113"/>
      <c r="AO947" s="113"/>
      <c r="AP947" s="113"/>
      <c r="AQ947" s="113"/>
      <c r="AR947" s="113"/>
      <c r="AS947" s="113"/>
      <c r="AT947" s="113"/>
      <c r="AU947" s="113"/>
      <c r="AV947" s="113"/>
      <c r="AW947" s="113"/>
      <c r="AX947" s="113"/>
      <c r="AY947" s="113"/>
      <c r="AZ947" s="113"/>
      <c r="BA947" s="113"/>
      <c r="BB947" s="113"/>
      <c r="BC947" s="113"/>
      <c r="BD947" s="113"/>
      <c r="BE947" s="113"/>
      <c r="BF947" s="113"/>
      <c r="BG947" s="113"/>
      <c r="BH947" s="113"/>
      <c r="BI947" s="113"/>
      <c r="BJ947" s="113"/>
      <c r="BK947" s="113"/>
      <c r="BL947" s="113"/>
      <c r="BM947" s="113"/>
      <c r="BN947" s="113"/>
      <c r="BO947" s="113"/>
      <c r="BP947" s="113"/>
      <c r="BQ947" s="113"/>
      <c r="BR947" s="113"/>
      <c r="BS947" s="113"/>
      <c r="BT947" s="113"/>
      <c r="BU947" s="113"/>
      <c r="BV947" s="113"/>
      <c r="BW947" s="113"/>
      <c r="BX947" s="113"/>
      <c r="BY947" s="113"/>
      <c r="BZ947" s="113"/>
      <c r="CA947" s="113"/>
      <c r="CB947" s="113"/>
      <c r="CC947" s="113"/>
      <c r="CD947" s="113"/>
      <c r="CE947" s="113"/>
      <c r="CF947" s="113"/>
      <c r="CG947" s="113"/>
      <c r="CH947" s="113"/>
      <c r="CI947" s="113"/>
      <c r="CJ947" s="113"/>
      <c r="CK947" s="113"/>
      <c r="CL947" s="113"/>
      <c r="CM947" s="113"/>
      <c r="CN947" s="113"/>
      <c r="CO947" s="113"/>
      <c r="CP947" s="113"/>
      <c r="CQ947" s="113"/>
      <c r="CR947" s="113"/>
      <c r="CS947" s="113"/>
      <c r="CT947" s="113"/>
      <c r="CU947" s="113"/>
      <c r="CV947" s="113"/>
      <c r="CW947" s="113"/>
      <c r="CX947" s="113"/>
      <c r="CY947" s="113"/>
    </row>
    <row r="948" spans="25:103" s="64" customFormat="1" x14ac:dyDescent="0.15">
      <c r="Y948" s="113"/>
      <c r="Z948" s="113"/>
      <c r="AA948" s="113"/>
      <c r="AB948" s="113"/>
      <c r="AC948" s="113"/>
      <c r="AD948" s="113"/>
      <c r="AE948" s="113"/>
      <c r="AF948" s="113"/>
      <c r="AG948" s="113"/>
      <c r="AH948" s="113"/>
      <c r="AI948" s="113"/>
      <c r="AJ948" s="113"/>
      <c r="AK948" s="113"/>
      <c r="AL948" s="113"/>
      <c r="AM948" s="113"/>
      <c r="AN948" s="113"/>
      <c r="AO948" s="113"/>
      <c r="AP948" s="113"/>
      <c r="AQ948" s="113"/>
      <c r="AR948" s="113"/>
      <c r="AS948" s="113"/>
      <c r="AT948" s="113"/>
      <c r="AU948" s="113"/>
      <c r="AV948" s="113"/>
      <c r="AW948" s="113"/>
      <c r="AX948" s="113"/>
      <c r="AY948" s="113"/>
      <c r="AZ948" s="113"/>
      <c r="BA948" s="113"/>
      <c r="BB948" s="113"/>
      <c r="BC948" s="113"/>
      <c r="BD948" s="113"/>
      <c r="BE948" s="113"/>
      <c r="BF948" s="113"/>
      <c r="BG948" s="113"/>
      <c r="BH948" s="113"/>
      <c r="BI948" s="113"/>
      <c r="BJ948" s="113"/>
      <c r="BK948" s="113"/>
      <c r="BL948" s="113"/>
      <c r="BM948" s="113"/>
      <c r="BN948" s="113"/>
      <c r="BO948" s="113"/>
      <c r="BP948" s="113"/>
      <c r="BQ948" s="113"/>
      <c r="BR948" s="113"/>
      <c r="BS948" s="113"/>
      <c r="BT948" s="113"/>
      <c r="BU948" s="113"/>
      <c r="BV948" s="113"/>
      <c r="BW948" s="113"/>
      <c r="BX948" s="113"/>
      <c r="BY948" s="113"/>
      <c r="BZ948" s="113"/>
      <c r="CA948" s="113"/>
      <c r="CB948" s="113"/>
      <c r="CC948" s="113"/>
      <c r="CD948" s="113"/>
      <c r="CE948" s="113"/>
      <c r="CF948" s="113"/>
      <c r="CG948" s="113"/>
      <c r="CH948" s="113"/>
      <c r="CI948" s="113"/>
      <c r="CJ948" s="113"/>
      <c r="CK948" s="113"/>
      <c r="CL948" s="113"/>
      <c r="CM948" s="113"/>
      <c r="CN948" s="113"/>
      <c r="CO948" s="113"/>
      <c r="CP948" s="113"/>
      <c r="CQ948" s="113"/>
      <c r="CR948" s="113"/>
      <c r="CS948" s="113"/>
      <c r="CT948" s="113"/>
      <c r="CU948" s="113"/>
      <c r="CV948" s="113"/>
      <c r="CW948" s="113"/>
      <c r="CX948" s="113"/>
      <c r="CY948" s="113"/>
    </row>
    <row r="949" spans="25:103" s="64" customFormat="1" x14ac:dyDescent="0.15">
      <c r="Y949" s="113"/>
      <c r="Z949" s="113"/>
      <c r="AA949" s="113"/>
      <c r="AB949" s="113"/>
      <c r="AC949" s="113"/>
      <c r="AD949" s="113"/>
      <c r="AE949" s="113"/>
      <c r="AF949" s="113"/>
      <c r="AG949" s="113"/>
      <c r="AH949" s="113"/>
      <c r="AI949" s="113"/>
      <c r="AJ949" s="113"/>
      <c r="AK949" s="113"/>
      <c r="AL949" s="113"/>
      <c r="AM949" s="113"/>
      <c r="AN949" s="113"/>
      <c r="AO949" s="113"/>
      <c r="AP949" s="113"/>
      <c r="AQ949" s="113"/>
      <c r="AR949" s="113"/>
      <c r="AS949" s="113"/>
      <c r="AT949" s="113"/>
      <c r="AU949" s="113"/>
      <c r="AV949" s="113"/>
      <c r="AW949" s="113"/>
      <c r="AX949" s="113"/>
      <c r="AY949" s="113"/>
      <c r="AZ949" s="113"/>
      <c r="BA949" s="113"/>
      <c r="BB949" s="113"/>
      <c r="BC949" s="113"/>
      <c r="BD949" s="113"/>
      <c r="BE949" s="113"/>
      <c r="BF949" s="113"/>
      <c r="BG949" s="113"/>
      <c r="BH949" s="113"/>
      <c r="BI949" s="113"/>
      <c r="BJ949" s="113"/>
      <c r="BK949" s="113"/>
      <c r="BL949" s="113"/>
      <c r="BM949" s="113"/>
      <c r="BN949" s="113"/>
      <c r="BO949" s="113"/>
      <c r="BP949" s="113"/>
      <c r="BQ949" s="113"/>
      <c r="BR949" s="113"/>
      <c r="BS949" s="113"/>
      <c r="BT949" s="113"/>
      <c r="BU949" s="113"/>
      <c r="BV949" s="113"/>
      <c r="BW949" s="113"/>
      <c r="BX949" s="113"/>
      <c r="BY949" s="113"/>
      <c r="BZ949" s="113"/>
      <c r="CA949" s="113"/>
      <c r="CB949" s="113"/>
      <c r="CC949" s="113"/>
      <c r="CD949" s="113"/>
      <c r="CE949" s="113"/>
      <c r="CF949" s="113"/>
      <c r="CG949" s="113"/>
      <c r="CH949" s="113"/>
      <c r="CI949" s="113"/>
      <c r="CJ949" s="113"/>
      <c r="CK949" s="113"/>
      <c r="CL949" s="113"/>
      <c r="CM949" s="113"/>
      <c r="CN949" s="113"/>
      <c r="CO949" s="113"/>
      <c r="CP949" s="113"/>
      <c r="CQ949" s="113"/>
      <c r="CR949" s="113"/>
      <c r="CS949" s="113"/>
      <c r="CT949" s="113"/>
      <c r="CU949" s="113"/>
      <c r="CV949" s="113"/>
      <c r="CW949" s="113"/>
      <c r="CX949" s="113"/>
      <c r="CY949" s="113"/>
    </row>
    <row r="950" spans="25:103" s="64" customFormat="1" x14ac:dyDescent="0.15">
      <c r="Y950" s="113"/>
      <c r="Z950" s="113"/>
      <c r="AA950" s="113"/>
      <c r="AB950" s="113"/>
      <c r="AC950" s="113"/>
      <c r="AD950" s="113"/>
      <c r="AE950" s="113"/>
      <c r="AF950" s="113"/>
      <c r="AG950" s="113"/>
      <c r="AH950" s="113"/>
      <c r="AI950" s="113"/>
      <c r="AJ950" s="113"/>
      <c r="AK950" s="113"/>
      <c r="AL950" s="113"/>
      <c r="AM950" s="113"/>
      <c r="AN950" s="113"/>
      <c r="AO950" s="113"/>
      <c r="AP950" s="113"/>
      <c r="AQ950" s="113"/>
      <c r="AR950" s="113"/>
      <c r="AS950" s="113"/>
      <c r="AT950" s="113"/>
      <c r="AU950" s="113"/>
      <c r="AV950" s="113"/>
      <c r="AW950" s="113"/>
      <c r="AX950" s="113"/>
      <c r="AY950" s="113"/>
      <c r="AZ950" s="113"/>
      <c r="BA950" s="113"/>
      <c r="BB950" s="113"/>
      <c r="BC950" s="113"/>
      <c r="BD950" s="113"/>
      <c r="BE950" s="113"/>
      <c r="BF950" s="113"/>
      <c r="BG950" s="113"/>
      <c r="BH950" s="113"/>
      <c r="BI950" s="113"/>
      <c r="BJ950" s="113"/>
      <c r="BK950" s="113"/>
      <c r="BL950" s="113"/>
      <c r="BM950" s="113"/>
      <c r="BN950" s="113"/>
      <c r="BO950" s="113"/>
      <c r="BP950" s="113"/>
      <c r="BQ950" s="113"/>
      <c r="BR950" s="113"/>
      <c r="BS950" s="113"/>
      <c r="BT950" s="113"/>
      <c r="BU950" s="113"/>
      <c r="BV950" s="113"/>
      <c r="BW950" s="113"/>
      <c r="BX950" s="113"/>
      <c r="BY950" s="113"/>
      <c r="BZ950" s="113"/>
      <c r="CA950" s="113"/>
      <c r="CB950" s="113"/>
      <c r="CC950" s="113"/>
      <c r="CD950" s="113"/>
      <c r="CE950" s="113"/>
      <c r="CF950" s="113"/>
      <c r="CG950" s="113"/>
      <c r="CH950" s="113"/>
      <c r="CI950" s="113"/>
      <c r="CJ950" s="113"/>
      <c r="CK950" s="113"/>
      <c r="CL950" s="113"/>
      <c r="CM950" s="113"/>
      <c r="CN950" s="113"/>
      <c r="CO950" s="113"/>
      <c r="CP950" s="113"/>
      <c r="CQ950" s="113"/>
      <c r="CR950" s="113"/>
      <c r="CS950" s="113"/>
      <c r="CT950" s="113"/>
      <c r="CU950" s="113"/>
      <c r="CV950" s="113"/>
      <c r="CW950" s="113"/>
      <c r="CX950" s="113"/>
      <c r="CY950" s="113"/>
    </row>
    <row r="951" spans="25:103" s="64" customFormat="1" x14ac:dyDescent="0.15">
      <c r="Y951" s="113"/>
      <c r="Z951" s="113"/>
      <c r="AA951" s="113"/>
      <c r="AB951" s="113"/>
      <c r="AC951" s="113"/>
      <c r="AD951" s="113"/>
      <c r="AE951" s="113"/>
      <c r="AF951" s="113"/>
      <c r="AG951" s="113"/>
      <c r="AH951" s="113"/>
      <c r="AI951" s="113"/>
      <c r="AJ951" s="113"/>
      <c r="AK951" s="113"/>
      <c r="AL951" s="113"/>
      <c r="AM951" s="113"/>
      <c r="AN951" s="113"/>
      <c r="AO951" s="113"/>
      <c r="AP951" s="113"/>
      <c r="AQ951" s="113"/>
      <c r="AR951" s="113"/>
      <c r="AS951" s="113"/>
      <c r="AT951" s="113"/>
      <c r="AU951" s="113"/>
      <c r="AV951" s="113"/>
      <c r="AW951" s="113"/>
      <c r="AX951" s="113"/>
      <c r="AY951" s="113"/>
      <c r="AZ951" s="113"/>
      <c r="BA951" s="113"/>
      <c r="BB951" s="113"/>
      <c r="BC951" s="113"/>
      <c r="BD951" s="113"/>
      <c r="BE951" s="113"/>
      <c r="BF951" s="113"/>
      <c r="BG951" s="113"/>
      <c r="BH951" s="113"/>
      <c r="BI951" s="113"/>
      <c r="BJ951" s="113"/>
      <c r="BK951" s="113"/>
      <c r="BL951" s="113"/>
      <c r="BM951" s="113"/>
      <c r="BN951" s="113"/>
      <c r="BO951" s="113"/>
      <c r="BP951" s="113"/>
      <c r="BQ951" s="113"/>
      <c r="BR951" s="113"/>
      <c r="BS951" s="113"/>
      <c r="BT951" s="113"/>
      <c r="BU951" s="113"/>
      <c r="BV951" s="113"/>
      <c r="BW951" s="113"/>
      <c r="BX951" s="113"/>
      <c r="BY951" s="113"/>
      <c r="BZ951" s="113"/>
      <c r="CA951" s="113"/>
      <c r="CB951" s="113"/>
      <c r="CC951" s="113"/>
      <c r="CD951" s="113"/>
      <c r="CE951" s="113"/>
      <c r="CF951" s="113"/>
      <c r="CG951" s="113"/>
      <c r="CH951" s="113"/>
      <c r="CI951" s="113"/>
      <c r="CJ951" s="113"/>
      <c r="CK951" s="113"/>
      <c r="CL951" s="113"/>
      <c r="CM951" s="113"/>
      <c r="CN951" s="113"/>
      <c r="CO951" s="113"/>
      <c r="CP951" s="113"/>
      <c r="CQ951" s="113"/>
      <c r="CR951" s="113"/>
      <c r="CS951" s="113"/>
      <c r="CT951" s="113"/>
      <c r="CU951" s="113"/>
      <c r="CV951" s="113"/>
      <c r="CW951" s="113"/>
      <c r="CX951" s="113"/>
      <c r="CY951" s="113"/>
    </row>
    <row r="952" spans="25:103" s="64" customFormat="1" x14ac:dyDescent="0.15">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G952" s="113"/>
      <c r="BH952" s="113"/>
      <c r="BI952" s="113"/>
      <c r="BJ952" s="113"/>
      <c r="BK952" s="113"/>
      <c r="BL952" s="113"/>
      <c r="BM952" s="113"/>
      <c r="BN952" s="113"/>
      <c r="BO952" s="113"/>
      <c r="BP952" s="113"/>
      <c r="BQ952" s="113"/>
      <c r="BR952" s="113"/>
      <c r="BS952" s="113"/>
      <c r="BT952" s="113"/>
      <c r="BU952" s="113"/>
      <c r="BV952" s="113"/>
      <c r="BW952" s="113"/>
      <c r="BX952" s="113"/>
      <c r="BY952" s="113"/>
      <c r="BZ952" s="113"/>
      <c r="CA952" s="113"/>
      <c r="CB952" s="113"/>
      <c r="CC952" s="113"/>
      <c r="CD952" s="113"/>
      <c r="CE952" s="113"/>
      <c r="CF952" s="113"/>
      <c r="CG952" s="113"/>
      <c r="CH952" s="113"/>
      <c r="CI952" s="113"/>
      <c r="CJ952" s="113"/>
      <c r="CK952" s="113"/>
      <c r="CL952" s="113"/>
      <c r="CM952" s="113"/>
      <c r="CN952" s="113"/>
      <c r="CO952" s="113"/>
      <c r="CP952" s="113"/>
      <c r="CQ952" s="113"/>
      <c r="CR952" s="113"/>
      <c r="CS952" s="113"/>
      <c r="CT952" s="113"/>
      <c r="CU952" s="113"/>
      <c r="CV952" s="113"/>
      <c r="CW952" s="113"/>
      <c r="CX952" s="113"/>
      <c r="CY952" s="113"/>
    </row>
    <row r="953" spans="25:103" s="64" customFormat="1" x14ac:dyDescent="0.15">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G953" s="113"/>
      <c r="BH953" s="113"/>
      <c r="BI953" s="113"/>
      <c r="BJ953" s="113"/>
      <c r="BK953" s="113"/>
      <c r="BL953" s="113"/>
      <c r="BM953" s="113"/>
      <c r="BN953" s="113"/>
      <c r="BO953" s="113"/>
      <c r="BP953" s="113"/>
      <c r="BQ953" s="113"/>
      <c r="BR953" s="113"/>
      <c r="BS953" s="113"/>
      <c r="BT953" s="113"/>
      <c r="BU953" s="113"/>
      <c r="BV953" s="113"/>
      <c r="BW953" s="113"/>
      <c r="BX953" s="113"/>
      <c r="BY953" s="113"/>
      <c r="BZ953" s="113"/>
      <c r="CA953" s="113"/>
      <c r="CB953" s="113"/>
      <c r="CC953" s="113"/>
      <c r="CD953" s="113"/>
      <c r="CE953" s="113"/>
      <c r="CF953" s="113"/>
      <c r="CG953" s="113"/>
      <c r="CH953" s="113"/>
      <c r="CI953" s="113"/>
      <c r="CJ953" s="113"/>
      <c r="CK953" s="113"/>
      <c r="CL953" s="113"/>
      <c r="CM953" s="113"/>
      <c r="CN953" s="113"/>
      <c r="CO953" s="113"/>
      <c r="CP953" s="113"/>
      <c r="CQ953" s="113"/>
      <c r="CR953" s="113"/>
      <c r="CS953" s="113"/>
      <c r="CT953" s="113"/>
      <c r="CU953" s="113"/>
      <c r="CV953" s="113"/>
      <c r="CW953" s="113"/>
      <c r="CX953" s="113"/>
      <c r="CY953" s="113"/>
    </row>
    <row r="954" spans="25:103" s="64" customFormat="1" x14ac:dyDescent="0.15">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Q954" s="113"/>
      <c r="BR954" s="113"/>
      <c r="BS954" s="113"/>
      <c r="BT954" s="113"/>
      <c r="BU954" s="113"/>
      <c r="BV954" s="113"/>
      <c r="BW954" s="113"/>
      <c r="BX954" s="113"/>
      <c r="BY954" s="113"/>
      <c r="BZ954" s="113"/>
      <c r="CA954" s="113"/>
      <c r="CB954" s="113"/>
      <c r="CC954" s="113"/>
      <c r="CD954" s="113"/>
      <c r="CE954" s="113"/>
      <c r="CF954" s="113"/>
      <c r="CG954" s="113"/>
      <c r="CH954" s="113"/>
      <c r="CI954" s="113"/>
      <c r="CJ954" s="113"/>
      <c r="CK954" s="113"/>
      <c r="CL954" s="113"/>
      <c r="CM954" s="113"/>
      <c r="CN954" s="113"/>
      <c r="CO954" s="113"/>
      <c r="CP954" s="113"/>
      <c r="CQ954" s="113"/>
      <c r="CR954" s="113"/>
      <c r="CS954" s="113"/>
      <c r="CT954" s="113"/>
      <c r="CU954" s="113"/>
      <c r="CV954" s="113"/>
      <c r="CW954" s="113"/>
      <c r="CX954" s="113"/>
      <c r="CY954" s="113"/>
    </row>
    <row r="955" spans="25:103" s="64" customFormat="1" x14ac:dyDescent="0.15">
      <c r="Y955" s="113"/>
      <c r="Z955" s="113"/>
      <c r="AA955" s="113"/>
      <c r="AB955" s="113"/>
      <c r="AC955" s="113"/>
      <c r="AD955" s="113"/>
      <c r="AE955" s="113"/>
      <c r="AF955" s="113"/>
      <c r="AG955" s="113"/>
      <c r="AH955" s="113"/>
      <c r="AI955" s="113"/>
      <c r="AJ955" s="113"/>
      <c r="AK955" s="113"/>
      <c r="AL955" s="113"/>
      <c r="AM955" s="113"/>
      <c r="AN955" s="113"/>
      <c r="AO955" s="113"/>
      <c r="AP955" s="113"/>
      <c r="AQ955" s="113"/>
      <c r="AR955" s="113"/>
      <c r="AS955" s="113"/>
      <c r="AT955" s="113"/>
      <c r="AU955" s="113"/>
      <c r="AV955" s="113"/>
      <c r="AW955" s="113"/>
      <c r="AX955" s="113"/>
      <c r="AY955" s="113"/>
      <c r="AZ955" s="113"/>
      <c r="BA955" s="113"/>
      <c r="BB955" s="113"/>
      <c r="BC955" s="113"/>
      <c r="BD955" s="113"/>
      <c r="BE955" s="113"/>
      <c r="BF955" s="113"/>
      <c r="BG955" s="113"/>
      <c r="BH955" s="113"/>
      <c r="BI955" s="113"/>
      <c r="BJ955" s="113"/>
      <c r="BK955" s="113"/>
      <c r="BL955" s="113"/>
      <c r="BM955" s="113"/>
      <c r="BN955" s="113"/>
      <c r="BO955" s="113"/>
      <c r="BP955" s="113"/>
      <c r="BQ955" s="113"/>
      <c r="BR955" s="113"/>
      <c r="BS955" s="113"/>
      <c r="BT955" s="113"/>
      <c r="BU955" s="113"/>
      <c r="BV955" s="113"/>
      <c r="BW955" s="113"/>
      <c r="BX955" s="113"/>
      <c r="BY955" s="113"/>
      <c r="BZ955" s="113"/>
      <c r="CA955" s="113"/>
      <c r="CB955" s="113"/>
      <c r="CC955" s="113"/>
      <c r="CD955" s="113"/>
      <c r="CE955" s="113"/>
      <c r="CF955" s="113"/>
      <c r="CG955" s="113"/>
      <c r="CH955" s="113"/>
      <c r="CI955" s="113"/>
      <c r="CJ955" s="113"/>
      <c r="CK955" s="113"/>
      <c r="CL955" s="113"/>
      <c r="CM955" s="113"/>
      <c r="CN955" s="113"/>
      <c r="CO955" s="113"/>
      <c r="CP955" s="113"/>
      <c r="CQ955" s="113"/>
      <c r="CR955" s="113"/>
      <c r="CS955" s="113"/>
      <c r="CT955" s="113"/>
      <c r="CU955" s="113"/>
      <c r="CV955" s="113"/>
      <c r="CW955" s="113"/>
      <c r="CX955" s="113"/>
      <c r="CY955" s="113"/>
    </row>
    <row r="956" spans="25:103" s="64" customFormat="1" x14ac:dyDescent="0.15">
      <c r="Y956" s="113"/>
      <c r="Z956" s="113"/>
      <c r="AA956" s="113"/>
      <c r="AB956" s="113"/>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Q956" s="113"/>
      <c r="BR956" s="113"/>
      <c r="BS956" s="113"/>
      <c r="BT956" s="113"/>
      <c r="BU956" s="113"/>
      <c r="BV956" s="113"/>
      <c r="BW956" s="113"/>
      <c r="BX956" s="113"/>
      <c r="BY956" s="113"/>
      <c r="BZ956" s="113"/>
      <c r="CA956" s="113"/>
      <c r="CB956" s="113"/>
      <c r="CC956" s="113"/>
      <c r="CD956" s="113"/>
      <c r="CE956" s="113"/>
      <c r="CF956" s="113"/>
      <c r="CG956" s="113"/>
      <c r="CH956" s="113"/>
      <c r="CI956" s="113"/>
      <c r="CJ956" s="113"/>
      <c r="CK956" s="113"/>
      <c r="CL956" s="113"/>
      <c r="CM956" s="113"/>
      <c r="CN956" s="113"/>
      <c r="CO956" s="113"/>
      <c r="CP956" s="113"/>
      <c r="CQ956" s="113"/>
      <c r="CR956" s="113"/>
      <c r="CS956" s="113"/>
      <c r="CT956" s="113"/>
      <c r="CU956" s="113"/>
      <c r="CV956" s="113"/>
      <c r="CW956" s="113"/>
      <c r="CX956" s="113"/>
      <c r="CY956" s="113"/>
    </row>
    <row r="957" spans="25:103" s="64" customFormat="1" x14ac:dyDescent="0.15">
      <c r="Y957" s="113"/>
      <c r="Z957" s="113"/>
      <c r="AA957" s="113"/>
      <c r="AB957" s="113"/>
      <c r="AC957" s="113"/>
      <c r="AD957" s="113"/>
      <c r="AE957" s="113"/>
      <c r="AF957" s="113"/>
      <c r="AG957" s="113"/>
      <c r="AH957" s="113"/>
      <c r="AI957" s="113"/>
      <c r="AJ957" s="113"/>
      <c r="AK957" s="113"/>
      <c r="AL957" s="113"/>
      <c r="AM957" s="113"/>
      <c r="AN957" s="113"/>
      <c r="AO957" s="113"/>
      <c r="AP957" s="113"/>
      <c r="AQ957" s="113"/>
      <c r="AR957" s="113"/>
      <c r="AS957" s="113"/>
      <c r="AT957" s="113"/>
      <c r="AU957" s="113"/>
      <c r="AV957" s="113"/>
      <c r="AW957" s="113"/>
      <c r="AX957" s="113"/>
      <c r="AY957" s="113"/>
      <c r="AZ957" s="113"/>
      <c r="BA957" s="113"/>
      <c r="BB957" s="113"/>
      <c r="BC957" s="113"/>
      <c r="BD957" s="113"/>
      <c r="BE957" s="113"/>
      <c r="BF957" s="113"/>
      <c r="BG957" s="113"/>
      <c r="BH957" s="113"/>
      <c r="BI957" s="113"/>
      <c r="BJ957" s="113"/>
      <c r="BK957" s="113"/>
      <c r="BL957" s="113"/>
      <c r="BM957" s="113"/>
      <c r="BN957" s="113"/>
      <c r="BO957" s="113"/>
      <c r="BP957" s="113"/>
      <c r="BQ957" s="113"/>
      <c r="BR957" s="113"/>
      <c r="BS957" s="113"/>
      <c r="BT957" s="113"/>
      <c r="BU957" s="113"/>
      <c r="BV957" s="113"/>
      <c r="BW957" s="113"/>
      <c r="BX957" s="113"/>
      <c r="BY957" s="113"/>
      <c r="BZ957" s="113"/>
      <c r="CA957" s="113"/>
      <c r="CB957" s="113"/>
      <c r="CC957" s="113"/>
      <c r="CD957" s="113"/>
      <c r="CE957" s="113"/>
      <c r="CF957" s="113"/>
      <c r="CG957" s="113"/>
      <c r="CH957" s="113"/>
      <c r="CI957" s="113"/>
      <c r="CJ957" s="113"/>
      <c r="CK957" s="113"/>
      <c r="CL957" s="113"/>
      <c r="CM957" s="113"/>
      <c r="CN957" s="113"/>
      <c r="CO957" s="113"/>
      <c r="CP957" s="113"/>
      <c r="CQ957" s="113"/>
      <c r="CR957" s="113"/>
      <c r="CS957" s="113"/>
      <c r="CT957" s="113"/>
      <c r="CU957" s="113"/>
      <c r="CV957" s="113"/>
      <c r="CW957" s="113"/>
      <c r="CX957" s="113"/>
      <c r="CY957" s="113"/>
    </row>
    <row r="958" spans="25:103" s="64" customFormat="1" x14ac:dyDescent="0.15">
      <c r="Y958" s="113"/>
      <c r="Z958" s="113"/>
      <c r="AA958" s="113"/>
      <c r="AB958" s="113"/>
      <c r="AC958" s="113"/>
      <c r="AD958" s="113"/>
      <c r="AE958" s="113"/>
      <c r="AF958" s="113"/>
      <c r="AG958" s="113"/>
      <c r="AH958" s="113"/>
      <c r="AI958" s="113"/>
      <c r="AJ958" s="113"/>
      <c r="AK958" s="113"/>
      <c r="AL958" s="113"/>
      <c r="AM958" s="113"/>
      <c r="AN958" s="113"/>
      <c r="AO958" s="113"/>
      <c r="AP958" s="113"/>
      <c r="AQ958" s="113"/>
      <c r="AR958" s="113"/>
      <c r="AS958" s="113"/>
      <c r="AT958" s="113"/>
      <c r="AU958" s="113"/>
      <c r="AV958" s="113"/>
      <c r="AW958" s="113"/>
      <c r="AX958" s="113"/>
      <c r="AY958" s="113"/>
      <c r="AZ958" s="113"/>
      <c r="BA958" s="113"/>
      <c r="BB958" s="113"/>
      <c r="BC958" s="113"/>
      <c r="BD958" s="113"/>
      <c r="BE958" s="113"/>
      <c r="BF958" s="113"/>
      <c r="BG958" s="113"/>
      <c r="BH958" s="113"/>
      <c r="BI958" s="113"/>
      <c r="BJ958" s="113"/>
      <c r="BK958" s="113"/>
      <c r="BL958" s="113"/>
      <c r="BM958" s="113"/>
      <c r="BN958" s="113"/>
      <c r="BO958" s="113"/>
      <c r="BP958" s="113"/>
      <c r="BQ958" s="113"/>
      <c r="BR958" s="113"/>
      <c r="BS958" s="113"/>
      <c r="BT958" s="113"/>
      <c r="BU958" s="113"/>
      <c r="BV958" s="113"/>
      <c r="BW958" s="113"/>
      <c r="BX958" s="113"/>
      <c r="BY958" s="113"/>
      <c r="BZ958" s="113"/>
      <c r="CA958" s="113"/>
      <c r="CB958" s="113"/>
      <c r="CC958" s="113"/>
      <c r="CD958" s="113"/>
      <c r="CE958" s="113"/>
      <c r="CF958" s="113"/>
      <c r="CG958" s="113"/>
      <c r="CH958" s="113"/>
      <c r="CI958" s="113"/>
      <c r="CJ958" s="113"/>
      <c r="CK958" s="113"/>
      <c r="CL958" s="113"/>
      <c r="CM958" s="113"/>
      <c r="CN958" s="113"/>
      <c r="CO958" s="113"/>
      <c r="CP958" s="113"/>
      <c r="CQ958" s="113"/>
      <c r="CR958" s="113"/>
      <c r="CS958" s="113"/>
      <c r="CT958" s="113"/>
      <c r="CU958" s="113"/>
      <c r="CV958" s="113"/>
      <c r="CW958" s="113"/>
      <c r="CX958" s="113"/>
      <c r="CY958" s="113"/>
    </row>
    <row r="959" spans="25:103" s="64" customFormat="1" x14ac:dyDescent="0.15">
      <c r="Y959" s="113"/>
      <c r="Z959" s="113"/>
      <c r="AA959" s="113"/>
      <c r="AB959" s="113"/>
      <c r="AC959" s="113"/>
      <c r="AD959" s="113"/>
      <c r="AE959" s="113"/>
      <c r="AF959" s="113"/>
      <c r="AG959" s="113"/>
      <c r="AH959" s="113"/>
      <c r="AI959" s="113"/>
      <c r="AJ959" s="113"/>
      <c r="AK959" s="113"/>
      <c r="AL959" s="113"/>
      <c r="AM959" s="113"/>
      <c r="AN959" s="113"/>
      <c r="AO959" s="113"/>
      <c r="AP959" s="113"/>
      <c r="AQ959" s="113"/>
      <c r="AR959" s="113"/>
      <c r="AS959" s="113"/>
      <c r="AT959" s="113"/>
      <c r="AU959" s="113"/>
      <c r="AV959" s="113"/>
      <c r="AW959" s="113"/>
      <c r="AX959" s="113"/>
      <c r="AY959" s="113"/>
      <c r="AZ959" s="113"/>
      <c r="BA959" s="113"/>
      <c r="BB959" s="113"/>
      <c r="BC959" s="113"/>
      <c r="BD959" s="113"/>
      <c r="BE959" s="113"/>
      <c r="BF959" s="113"/>
      <c r="BG959" s="113"/>
      <c r="BH959" s="113"/>
      <c r="BI959" s="113"/>
      <c r="BJ959" s="113"/>
      <c r="BK959" s="113"/>
      <c r="BL959" s="113"/>
      <c r="BM959" s="113"/>
      <c r="BN959" s="113"/>
      <c r="BO959" s="113"/>
      <c r="BP959" s="113"/>
      <c r="BQ959" s="113"/>
      <c r="BR959" s="113"/>
      <c r="BS959" s="113"/>
      <c r="BT959" s="113"/>
      <c r="BU959" s="113"/>
      <c r="BV959" s="113"/>
      <c r="BW959" s="113"/>
      <c r="BX959" s="113"/>
      <c r="BY959" s="113"/>
      <c r="BZ959" s="113"/>
      <c r="CA959" s="113"/>
      <c r="CB959" s="113"/>
      <c r="CC959" s="113"/>
      <c r="CD959" s="113"/>
      <c r="CE959" s="113"/>
      <c r="CF959" s="113"/>
      <c r="CG959" s="113"/>
      <c r="CH959" s="113"/>
      <c r="CI959" s="113"/>
      <c r="CJ959" s="113"/>
      <c r="CK959" s="113"/>
      <c r="CL959" s="113"/>
      <c r="CM959" s="113"/>
      <c r="CN959" s="113"/>
      <c r="CO959" s="113"/>
      <c r="CP959" s="113"/>
      <c r="CQ959" s="113"/>
      <c r="CR959" s="113"/>
      <c r="CS959" s="113"/>
      <c r="CT959" s="113"/>
      <c r="CU959" s="113"/>
      <c r="CV959" s="113"/>
      <c r="CW959" s="113"/>
      <c r="CX959" s="113"/>
      <c r="CY959" s="113"/>
    </row>
  </sheetData>
  <sheetProtection algorithmName="SHA-512" hashValue="2vAOL9clCuKRU60sdrQE/A+o9UYnFAPY2lTuf454DI8zkg8wwMNRWxYeEAhYfpnfOJFoO1rXXy6Gw4ogUxKTpA==" saltValue="lgYQl3JHPM0ntE+wRJjzNw==" spinCount="100000" sheet="1" objects="1" scenarios="1"/>
  <dataValidations count="2">
    <dataValidation type="whole" showInputMessage="1" showErrorMessage="1" errorTitle="Incorrect number" error="Please enter quarterly consumption between 700-4000kWh" sqref="C5" xr:uid="{2D62B632-2F11-0A47-A73C-604BF789AB9D}">
      <formula1>700</formula1>
      <formula2>4000</formula2>
    </dataValidation>
    <dataValidation type="decimal" showInputMessage="1" showErrorMessage="1" errorTitle="Incorrect entry" error="Enter 1.5 or 3.0 only" sqref="C4" xr:uid="{446A1A4C-D3E5-4847-A1AF-72EF706E4D1D}">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CA846"/>
  <sheetViews>
    <sheetView workbookViewId="0">
      <selection activeCell="Y42" sqref="Y42"/>
    </sheetView>
  </sheetViews>
  <sheetFormatPr baseColWidth="10" defaultRowHeight="13" x14ac:dyDescent="0.15"/>
  <cols>
    <col min="1" max="1" width="22" style="36" customWidth="1"/>
    <col min="2" max="2" width="26.83203125"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64" customWidth="1"/>
    <col min="27" max="37" width="7.5" style="64" customWidth="1"/>
    <col min="38" max="74" width="11.1640625" style="64" customWidth="1"/>
    <col min="75" max="79" width="10.83203125" style="64"/>
    <col min="80" max="16384" width="10.83203125" style="36"/>
  </cols>
  <sheetData>
    <row r="1" spans="1:37" s="64" customFormat="1" ht="14" x14ac:dyDescent="0.15">
      <c r="A1" s="63" t="s">
        <v>221</v>
      </c>
      <c r="B1" s="63"/>
      <c r="C1" s="63"/>
      <c r="D1" s="63"/>
      <c r="E1" s="63"/>
      <c r="F1" s="63"/>
      <c r="G1" s="63"/>
      <c r="H1" s="63">
        <v>3</v>
      </c>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row>
    <row r="2" spans="1:37" s="64" customFormat="1" ht="14" x14ac:dyDescent="0.15">
      <c r="A2" s="65" t="s">
        <v>171</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row>
    <row r="3" spans="1:37" s="64" customFormat="1" ht="14" x14ac:dyDescent="0.15">
      <c r="A3" s="65"/>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row>
    <row r="4" spans="1:37" ht="14" x14ac:dyDescent="0.15">
      <c r="A4" s="66" t="s">
        <v>243</v>
      </c>
      <c r="B4" s="67"/>
      <c r="C4" s="107">
        <v>3</v>
      </c>
      <c r="D4" s="63"/>
      <c r="E4" s="68" t="s">
        <v>244</v>
      </c>
      <c r="F4" s="69">
        <f>IF(C4&lt;H1,(651),(1302))</f>
        <v>1302</v>
      </c>
      <c r="G4" s="63"/>
      <c r="H4" s="63"/>
      <c r="I4" s="63"/>
      <c r="J4" s="71"/>
      <c r="K4" s="72" t="s">
        <v>156</v>
      </c>
      <c r="L4" s="73" t="s">
        <v>157</v>
      </c>
      <c r="M4" s="74" t="s">
        <v>158</v>
      </c>
      <c r="N4" s="63"/>
      <c r="O4" s="63"/>
      <c r="P4" s="63"/>
      <c r="Q4" s="63"/>
      <c r="R4" s="63"/>
      <c r="S4" s="63"/>
      <c r="T4" s="63"/>
      <c r="U4" s="63"/>
      <c r="V4" s="63"/>
      <c r="W4" s="63"/>
      <c r="X4" s="63"/>
      <c r="Y4" s="63"/>
      <c r="Z4" s="63"/>
      <c r="AA4" s="63"/>
      <c r="AB4" s="63"/>
      <c r="AC4" s="63"/>
      <c r="AD4" s="63"/>
      <c r="AE4" s="63"/>
      <c r="AF4" s="63"/>
      <c r="AG4" s="63"/>
      <c r="AH4" s="63"/>
      <c r="AI4" s="63"/>
      <c r="AJ4" s="63"/>
      <c r="AK4" s="63"/>
    </row>
    <row r="5" spans="1:37" ht="14" x14ac:dyDescent="0.15">
      <c r="A5" s="75" t="s">
        <v>0</v>
      </c>
      <c r="B5" s="76"/>
      <c r="C5" s="108">
        <v>1500</v>
      </c>
      <c r="D5" s="63"/>
      <c r="E5" s="77" t="s">
        <v>159</v>
      </c>
      <c r="F5" s="78">
        <f>C5-(F4-F6)</f>
        <v>893.26800000000003</v>
      </c>
      <c r="G5" s="63"/>
      <c r="H5" s="63"/>
      <c r="I5" s="63"/>
      <c r="J5" s="79" t="s">
        <v>160</v>
      </c>
      <c r="K5" s="80">
        <f>F5*85/100</f>
        <v>759.27779999999996</v>
      </c>
      <c r="L5" s="81">
        <f>F5*15/100</f>
        <v>133.99020000000002</v>
      </c>
      <c r="M5" s="82" t="s">
        <v>79</v>
      </c>
      <c r="N5" s="63"/>
      <c r="O5" s="63"/>
      <c r="P5" s="63"/>
      <c r="Q5" s="63"/>
      <c r="R5" s="63"/>
      <c r="S5" s="63"/>
      <c r="T5" s="63"/>
      <c r="U5" s="63"/>
      <c r="V5" s="63"/>
      <c r="W5" s="63"/>
      <c r="X5" s="63"/>
      <c r="Y5" s="63"/>
      <c r="Z5" s="63"/>
      <c r="AA5" s="63"/>
      <c r="AB5" s="63"/>
      <c r="AC5" s="63"/>
      <c r="AD5" s="63"/>
      <c r="AE5" s="63"/>
      <c r="AF5" s="63"/>
      <c r="AG5" s="63"/>
      <c r="AH5" s="63"/>
      <c r="AI5" s="63"/>
      <c r="AJ5" s="63"/>
      <c r="AK5" s="63"/>
    </row>
    <row r="6" spans="1:37" ht="14" x14ac:dyDescent="0.15">
      <c r="A6" s="64"/>
      <c r="B6" s="64"/>
      <c r="C6" s="64"/>
      <c r="D6" s="63"/>
      <c r="E6" s="77" t="s">
        <v>80</v>
      </c>
      <c r="F6" s="78">
        <f>IF(C4&lt;H1,(F4*24.6/100),(F4*53.4/100))</f>
        <v>695.26800000000003</v>
      </c>
      <c r="G6" s="63"/>
      <c r="H6" s="63"/>
      <c r="I6" s="63"/>
      <c r="J6" s="79" t="s">
        <v>81</v>
      </c>
      <c r="K6" s="80">
        <f>F5*20/100</f>
        <v>178.65360000000001</v>
      </c>
      <c r="L6" s="81">
        <f>F5*25/100</f>
        <v>223.31700000000001</v>
      </c>
      <c r="M6" s="83">
        <f>F5*55/100</f>
        <v>491.29740000000004</v>
      </c>
      <c r="N6" s="63"/>
      <c r="O6" s="63"/>
      <c r="P6" s="63"/>
      <c r="Q6" s="63"/>
      <c r="R6" s="63"/>
      <c r="S6" s="63"/>
      <c r="T6" s="63"/>
      <c r="U6" s="63"/>
      <c r="V6" s="63"/>
      <c r="W6" s="63"/>
      <c r="X6" s="63"/>
      <c r="Y6" s="63"/>
      <c r="Z6" s="63"/>
      <c r="AA6" s="63"/>
      <c r="AB6" s="63"/>
      <c r="AC6" s="63"/>
      <c r="AD6" s="63"/>
      <c r="AE6" s="63"/>
      <c r="AF6" s="63"/>
      <c r="AG6" s="63"/>
      <c r="AH6" s="63"/>
      <c r="AI6" s="63"/>
      <c r="AJ6" s="63"/>
      <c r="AK6" s="63"/>
    </row>
    <row r="7" spans="1:37" s="64" customFormat="1" ht="15" thickBot="1" x14ac:dyDescent="0.2">
      <c r="D7" s="63"/>
      <c r="E7" s="63"/>
      <c r="F7" s="84"/>
      <c r="G7" s="63"/>
      <c r="H7" s="63"/>
      <c r="J7" s="85"/>
      <c r="K7" s="85"/>
      <c r="L7" s="85"/>
      <c r="M7" s="63"/>
      <c r="N7" s="63"/>
      <c r="O7" s="63"/>
      <c r="P7" s="63"/>
      <c r="Q7" s="63"/>
      <c r="R7" s="63"/>
      <c r="S7" s="63"/>
      <c r="T7" s="63"/>
      <c r="U7" s="63"/>
      <c r="V7" s="63"/>
      <c r="W7" s="63"/>
      <c r="X7" s="63"/>
      <c r="Y7" s="63"/>
      <c r="Z7" s="63"/>
      <c r="AA7" s="63"/>
      <c r="AB7" s="63"/>
      <c r="AC7" s="63"/>
      <c r="AD7" s="63"/>
      <c r="AE7" s="63"/>
      <c r="AF7" s="63"/>
      <c r="AG7" s="63"/>
      <c r="AH7" s="63"/>
      <c r="AI7" s="63"/>
      <c r="AJ7" s="63"/>
      <c r="AK7" s="63"/>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63"/>
      <c r="Z8" s="63"/>
      <c r="AA8" s="63"/>
      <c r="AB8" s="63"/>
      <c r="AC8" s="63"/>
      <c r="AD8" s="63"/>
      <c r="AE8" s="63"/>
      <c r="AF8" s="63"/>
      <c r="AG8" s="63"/>
      <c r="AH8" s="63"/>
      <c r="AI8" s="63"/>
      <c r="AJ8" s="63"/>
      <c r="AK8" s="63"/>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151</v>
      </c>
      <c r="S9" s="285" t="s">
        <v>161</v>
      </c>
      <c r="T9" s="284" t="s">
        <v>199</v>
      </c>
      <c r="U9" s="284" t="s">
        <v>210</v>
      </c>
      <c r="V9" s="286" t="s">
        <v>149</v>
      </c>
      <c r="W9" s="283" t="s">
        <v>150</v>
      </c>
      <c r="X9" s="287" t="s">
        <v>126</v>
      </c>
      <c r="Y9" s="63"/>
      <c r="Z9" s="63"/>
      <c r="AA9" s="63"/>
      <c r="AB9" s="63"/>
      <c r="AC9" s="63"/>
      <c r="AD9" s="63"/>
      <c r="AE9" s="63"/>
      <c r="AF9" s="63"/>
      <c r="AG9" s="63"/>
      <c r="AH9" s="63"/>
      <c r="AI9" s="63"/>
      <c r="AJ9" s="63"/>
      <c r="AK9" s="63"/>
    </row>
    <row r="10" spans="1:37" ht="14" x14ac:dyDescent="0.15">
      <c r="A10" s="89" t="str">
        <f>'Tariffs July 2017'!K2</f>
        <v>AGL</v>
      </c>
      <c r="B10" s="36" t="str">
        <f>'Tariffs July 2017'!L2</f>
        <v>Everyday Solar</v>
      </c>
      <c r="C10" s="90">
        <f>91*'Tariffs July 2017'!M2/100</f>
        <v>91</v>
      </c>
      <c r="D10" s="90">
        <f>$F$5*'Tariffs July 2017'!N2/100</f>
        <v>232.24968000000001</v>
      </c>
      <c r="E10" s="90">
        <v>0</v>
      </c>
      <c r="F10" s="90">
        <v>0</v>
      </c>
      <c r="G10" s="90">
        <f>SUM(C10:F10)</f>
        <v>323.24968000000001</v>
      </c>
      <c r="H10" s="90">
        <f>(G10-C10)*4</f>
        <v>928.99872000000005</v>
      </c>
      <c r="I10" s="91">
        <f>G10*4</f>
        <v>1292.99872</v>
      </c>
      <c r="J10" s="91">
        <f>I10*1.1</f>
        <v>1422.2985920000001</v>
      </c>
      <c r="K10" s="36">
        <f>'Tariffs July 2017'!AT2</f>
        <v>8</v>
      </c>
      <c r="L10" s="36">
        <f>'Tariffs July 2017'!AU2</f>
        <v>0</v>
      </c>
      <c r="M10" s="36">
        <f>'Tariffs July 2017'!AV2</f>
        <v>0</v>
      </c>
      <c r="N10" s="36">
        <f>'Tariffs July 2017'!AW2</f>
        <v>0</v>
      </c>
      <c r="O10" s="92">
        <f>($F$6*'Tariffs July 2017'!AQ2/100)*4</f>
        <v>294.793632</v>
      </c>
      <c r="P10" s="275">
        <f>I10-(I10*K10/100)</f>
        <v>1189.5588224000001</v>
      </c>
      <c r="Q10" s="275">
        <f>P10-(H10*N10/100)</f>
        <v>1189.5588224000001</v>
      </c>
      <c r="R10" s="275">
        <f>P10-O10</f>
        <v>894.76519040000005</v>
      </c>
      <c r="S10" s="275">
        <f>Q10-O10</f>
        <v>894.76519040000005</v>
      </c>
      <c r="T10" s="93">
        <f>R10*1.1</f>
        <v>984.24170944000014</v>
      </c>
      <c r="U10" s="93">
        <f>S10*1.1</f>
        <v>984.24170944000014</v>
      </c>
      <c r="V10" s="94">
        <f>'Tariffs July 2017'!BD2</f>
        <v>0</v>
      </c>
      <c r="W10" s="94" t="str">
        <f>'Tariffs July 2017'!BE2</f>
        <v>n</v>
      </c>
      <c r="X10" s="95">
        <f>'Tariffs July 2017'!G2</f>
        <v>41457</v>
      </c>
      <c r="Y10" s="63"/>
      <c r="Z10" s="63"/>
      <c r="AA10" s="63"/>
      <c r="AB10" s="63"/>
      <c r="AC10" s="63"/>
      <c r="AD10" s="63"/>
      <c r="AE10" s="63"/>
      <c r="AF10" s="63"/>
      <c r="AG10" s="63"/>
      <c r="AH10" s="63"/>
      <c r="AI10" s="63"/>
      <c r="AJ10" s="63"/>
      <c r="AK10" s="63"/>
    </row>
    <row r="11" spans="1:37" ht="14" x14ac:dyDescent="0.15">
      <c r="A11" s="89" t="str">
        <f>'Tariffs July 2017'!K3</f>
        <v>Click Energy</v>
      </c>
      <c r="B11" s="36" t="str">
        <f>'Tariffs July 2017'!L3</f>
        <v>Shine Extra</v>
      </c>
      <c r="C11" s="90">
        <f>91*'Tariffs July 2017'!M3/100</f>
        <v>114.5326</v>
      </c>
      <c r="D11" s="90">
        <f>$F$5*'Tariffs July 2017'!N3/100</f>
        <v>268.47169740000004</v>
      </c>
      <c r="E11" s="90">
        <v>0</v>
      </c>
      <c r="F11" s="90">
        <v>0</v>
      </c>
      <c r="G11" s="90">
        <f t="shared" ref="G11:G20" si="0">SUM(C11:F11)</f>
        <v>383.00429740000004</v>
      </c>
      <c r="H11" s="90">
        <f t="shared" ref="H11:H20" si="1">(G11-C11)*4</f>
        <v>1073.8867896000002</v>
      </c>
      <c r="I11" s="91">
        <f t="shared" ref="I11:I20" si="2">G11*4</f>
        <v>1532.0171896000002</v>
      </c>
      <c r="J11" s="91">
        <f t="shared" ref="J11:J20" si="3">I11*1.1</f>
        <v>1685.2189085600003</v>
      </c>
      <c r="K11" s="36">
        <f>'Tariffs July 2017'!AT3</f>
        <v>0</v>
      </c>
      <c r="L11" s="36">
        <f>'Tariffs July 2017'!AU3</f>
        <v>0</v>
      </c>
      <c r="M11" s="36">
        <f>'Tariffs July 2017'!AV3</f>
        <v>7</v>
      </c>
      <c r="N11" s="36">
        <f>'Tariffs July 2017'!AW3</f>
        <v>0</v>
      </c>
      <c r="O11" s="92">
        <f>($F$6*'Tariffs July 2017'!AQ3/100)*4</f>
        <v>444.97152</v>
      </c>
      <c r="P11" s="275">
        <f t="shared" ref="P11" si="4">I11</f>
        <v>1532.0171896000002</v>
      </c>
      <c r="Q11" s="275">
        <f>P11-(P11*M11/100)</f>
        <v>1424.775986328</v>
      </c>
      <c r="R11" s="275">
        <f t="shared" ref="R11:R20" si="5">P11-O11</f>
        <v>1087.0456696000001</v>
      </c>
      <c r="S11" s="275">
        <f t="shared" ref="S11:S20" si="6">Q11-O11</f>
        <v>979.80446632799999</v>
      </c>
      <c r="T11" s="93">
        <f t="shared" ref="T11:U20" si="7">R11*1.1</f>
        <v>1195.7502365600003</v>
      </c>
      <c r="U11" s="93">
        <f t="shared" si="7"/>
        <v>1077.7849129608001</v>
      </c>
      <c r="V11" s="94">
        <f>'Tariffs July 2017'!BD3</f>
        <v>0</v>
      </c>
      <c r="W11" s="94" t="str">
        <f>'Tariffs July 2017'!BE3</f>
        <v>n</v>
      </c>
      <c r="X11" s="95">
        <f>'Tariffs July 2017'!G3</f>
        <v>41455</v>
      </c>
      <c r="Y11" s="63"/>
      <c r="Z11" s="63"/>
      <c r="AA11" s="63"/>
      <c r="AB11" s="63"/>
      <c r="AC11" s="63"/>
      <c r="AD11" s="63"/>
      <c r="AE11" s="63"/>
      <c r="AF11" s="63"/>
      <c r="AG11" s="63"/>
      <c r="AH11" s="63"/>
      <c r="AI11" s="63"/>
      <c r="AJ11" s="63"/>
      <c r="AK11" s="63"/>
    </row>
    <row r="12" spans="1:37" ht="14" x14ac:dyDescent="0.15">
      <c r="A12" s="89" t="str">
        <f>'Tariffs July 2017'!K4</f>
        <v>Diamond Energy</v>
      </c>
      <c r="B12" s="36" t="str">
        <f>'Tariffs July 2017'!L4</f>
        <v>Pay on time discount</v>
      </c>
      <c r="C12" s="90">
        <f>91*'Tariffs July 2017'!M4/100</f>
        <v>113.295</v>
      </c>
      <c r="D12" s="90">
        <f>$F$5*'Tariffs July 2017'!N4/100</f>
        <v>236.26938600000003</v>
      </c>
      <c r="E12" s="90">
        <v>0</v>
      </c>
      <c r="F12" s="90">
        <v>0</v>
      </c>
      <c r="G12" s="90">
        <f t="shared" si="0"/>
        <v>349.56438600000001</v>
      </c>
      <c r="H12" s="90">
        <f t="shared" si="1"/>
        <v>945.07754399999999</v>
      </c>
      <c r="I12" s="91">
        <f t="shared" si="2"/>
        <v>1398.2575440000001</v>
      </c>
      <c r="J12" s="91">
        <f t="shared" si="3"/>
        <v>1538.0832984000001</v>
      </c>
      <c r="K12" s="36">
        <f>'Tariffs July 2017'!AT4</f>
        <v>0</v>
      </c>
      <c r="L12" s="36">
        <f>'Tariffs July 2017'!AU4</f>
        <v>0</v>
      </c>
      <c r="M12" s="36">
        <f>'Tariffs July 2017'!AV4</f>
        <v>7</v>
      </c>
      <c r="N12" s="36">
        <f>'Tariffs July 2017'!AW4</f>
        <v>0</v>
      </c>
      <c r="O12" s="92">
        <f>($F$6*'Tariffs July 2017'!AQ4/100)*4</f>
        <v>333.72864000000004</v>
      </c>
      <c r="P12" s="275">
        <f>I12</f>
        <v>1398.2575440000001</v>
      </c>
      <c r="Q12" s="275">
        <f>P12-(P12*M12/100)</f>
        <v>1300.3795159200001</v>
      </c>
      <c r="R12" s="275">
        <f t="shared" si="5"/>
        <v>1064.528904</v>
      </c>
      <c r="S12" s="275">
        <f t="shared" si="6"/>
        <v>966.65087592000009</v>
      </c>
      <c r="T12" s="93">
        <f t="shared" si="7"/>
        <v>1170.9817944000001</v>
      </c>
      <c r="U12" s="93">
        <f t="shared" si="7"/>
        <v>1063.3159635120003</v>
      </c>
      <c r="V12" s="94">
        <f>'Tariffs July 2017'!BD4</f>
        <v>0</v>
      </c>
      <c r="W12" s="94" t="str">
        <f>'Tariffs July 2017'!BE4</f>
        <v>n</v>
      </c>
      <c r="X12" s="95">
        <f>'Tariffs July 2017'!G4</f>
        <v>41455</v>
      </c>
      <c r="Y12" s="63"/>
      <c r="Z12" s="63"/>
      <c r="AA12" s="63"/>
      <c r="AB12" s="63"/>
      <c r="AC12" s="63"/>
      <c r="AD12" s="63"/>
      <c r="AE12" s="63"/>
      <c r="AF12" s="63"/>
      <c r="AG12" s="63"/>
      <c r="AH12" s="63"/>
      <c r="AI12" s="63"/>
      <c r="AJ12" s="63"/>
      <c r="AK12" s="63"/>
    </row>
    <row r="13" spans="1:37" ht="14" x14ac:dyDescent="0.15">
      <c r="A13" s="89" t="str">
        <f>'Tariffs July 2017'!K5</f>
        <v>Dodo Power &amp; Gas</v>
      </c>
      <c r="B13" s="36" t="str">
        <f>'Tariffs July 2017'!L5</f>
        <v>Market offer</v>
      </c>
      <c r="C13" s="90">
        <f>91*'Tariffs July 2017'!M5/100</f>
        <v>105.65100000000001</v>
      </c>
      <c r="D13" s="90">
        <f>$F$5*'Tariffs July 2017'!N5/100</f>
        <v>234.48284999999998</v>
      </c>
      <c r="E13" s="90">
        <v>0</v>
      </c>
      <c r="F13" s="90">
        <v>0</v>
      </c>
      <c r="G13" s="90">
        <f t="shared" si="0"/>
        <v>340.13385</v>
      </c>
      <c r="H13" s="90">
        <f t="shared" si="1"/>
        <v>937.93139999999994</v>
      </c>
      <c r="I13" s="91">
        <f t="shared" si="2"/>
        <v>1360.5354</v>
      </c>
      <c r="J13" s="91">
        <f t="shared" si="3"/>
        <v>1496.5889400000001</v>
      </c>
      <c r="K13" s="36">
        <f>'Tariffs July 2017'!AT5</f>
        <v>0</v>
      </c>
      <c r="L13" s="36">
        <f>'Tariffs July 2017'!AU5</f>
        <v>0</v>
      </c>
      <c r="M13" s="36">
        <f>'Tariffs July 2017'!AV5</f>
        <v>0</v>
      </c>
      <c r="N13" s="36">
        <f>'Tariffs July 2017'!AW5</f>
        <v>0</v>
      </c>
      <c r="O13" s="92">
        <f>($F$6*'Tariffs July 2017'!AQ5/100)*4</f>
        <v>236.39112</v>
      </c>
      <c r="P13" s="275">
        <f>I13</f>
        <v>1360.5354</v>
      </c>
      <c r="Q13" s="275">
        <f>P13-(H13*N13/100)</f>
        <v>1360.5354</v>
      </c>
      <c r="R13" s="275">
        <f t="shared" si="5"/>
        <v>1124.14428</v>
      </c>
      <c r="S13" s="275">
        <f t="shared" si="6"/>
        <v>1124.14428</v>
      </c>
      <c r="T13" s="93">
        <f t="shared" si="7"/>
        <v>1236.558708</v>
      </c>
      <c r="U13" s="93">
        <f t="shared" si="7"/>
        <v>1236.558708</v>
      </c>
      <c r="V13" s="94">
        <f>'Tariffs July 2017'!BD5</f>
        <v>0</v>
      </c>
      <c r="W13" s="94" t="str">
        <f>'Tariffs July 2017'!BE5</f>
        <v>n</v>
      </c>
      <c r="X13" s="95">
        <f>'Tariffs July 2017'!G5</f>
        <v>41495</v>
      </c>
      <c r="Y13" s="63"/>
      <c r="Z13" s="63"/>
      <c r="AA13" s="63"/>
      <c r="AB13" s="63"/>
      <c r="AC13" s="63"/>
      <c r="AD13" s="63"/>
      <c r="AE13" s="63"/>
      <c r="AF13" s="63"/>
      <c r="AG13" s="63"/>
      <c r="AH13" s="63"/>
      <c r="AI13" s="63"/>
      <c r="AJ13" s="63"/>
      <c r="AK13" s="63"/>
    </row>
    <row r="14" spans="1:37" ht="14" x14ac:dyDescent="0.15">
      <c r="A14" s="89" t="str">
        <f>'Tariffs July 2017'!K6</f>
        <v>EnergyAustralia</v>
      </c>
      <c r="B14" s="36" t="str">
        <f>'Tariffs July 2017'!L6</f>
        <v xml:space="preserve">Flexi Saver </v>
      </c>
      <c r="C14" s="90">
        <f>91*'Tariffs July 2017'!M6/100</f>
        <v>106.10600000000001</v>
      </c>
      <c r="D14" s="90">
        <f>$F$5*'Tariffs July 2017'!N6/100</f>
        <v>237.43063439999997</v>
      </c>
      <c r="E14" s="90">
        <v>0</v>
      </c>
      <c r="F14" s="90">
        <v>0</v>
      </c>
      <c r="G14" s="90">
        <f t="shared" si="0"/>
        <v>343.53663439999997</v>
      </c>
      <c r="H14" s="90">
        <f t="shared" si="1"/>
        <v>949.7225375999999</v>
      </c>
      <c r="I14" s="91">
        <f t="shared" si="2"/>
        <v>1374.1465375999999</v>
      </c>
      <c r="J14" s="91">
        <f t="shared" si="3"/>
        <v>1511.5611913600001</v>
      </c>
      <c r="K14" s="36">
        <f>'Tariffs July 2017'!AT6</f>
        <v>0</v>
      </c>
      <c r="L14" s="36">
        <f>'Tariffs July 2017'!AU6</f>
        <v>0</v>
      </c>
      <c r="M14" s="36">
        <f>'Tariffs July 2017'!AV6</f>
        <v>0</v>
      </c>
      <c r="N14" s="36">
        <f>'Tariffs July 2017'!AW6</f>
        <v>18</v>
      </c>
      <c r="O14" s="92">
        <f>($F$6*'Tariffs July 2017'!AQ6/100)*4</f>
        <v>305.91792000000004</v>
      </c>
      <c r="P14" s="275">
        <f>I14</f>
        <v>1374.1465375999999</v>
      </c>
      <c r="Q14" s="275">
        <f>P14-(H14*N14/100)</f>
        <v>1203.1964808319999</v>
      </c>
      <c r="R14" s="275">
        <f t="shared" si="5"/>
        <v>1068.2286175999998</v>
      </c>
      <c r="S14" s="275">
        <f t="shared" si="6"/>
        <v>897.27856083199981</v>
      </c>
      <c r="T14" s="93">
        <f t="shared" si="7"/>
        <v>1175.0514793599998</v>
      </c>
      <c r="U14" s="93">
        <f t="shared" si="7"/>
        <v>987.00641691519991</v>
      </c>
      <c r="V14" s="94">
        <f>'Tariffs July 2017'!BD6</f>
        <v>0</v>
      </c>
      <c r="W14" s="94" t="str">
        <f>'Tariffs July 2017'!BE6</f>
        <v>n</v>
      </c>
      <c r="X14" s="95">
        <f>'Tariffs July 2017'!G6</f>
        <v>41467</v>
      </c>
      <c r="Y14" s="63"/>
      <c r="Z14" s="63"/>
      <c r="AA14" s="63"/>
      <c r="AB14" s="63"/>
      <c r="AC14" s="63"/>
      <c r="AD14" s="63"/>
      <c r="AE14" s="63"/>
      <c r="AF14" s="63"/>
      <c r="AG14" s="63"/>
      <c r="AH14" s="63"/>
      <c r="AI14" s="63"/>
      <c r="AJ14" s="63"/>
      <c r="AK14" s="63"/>
    </row>
    <row r="15" spans="1:37" ht="14" x14ac:dyDescent="0.15">
      <c r="A15" s="89" t="str">
        <f>'Tariffs July 2017'!K7</f>
        <v>Energy Locals</v>
      </c>
      <c r="B15" s="36" t="str">
        <f>'Tariffs July 2017'!L7</f>
        <v>Market offer</v>
      </c>
      <c r="C15" s="90">
        <f>91*'Tariffs July 2017'!M7/100</f>
        <v>90.09</v>
      </c>
      <c r="D15" s="90">
        <f>$F$5*'Tariffs July 2017'!N7/100</f>
        <v>205.45164</v>
      </c>
      <c r="E15" s="90">
        <v>0</v>
      </c>
      <c r="F15" s="90">
        <v>0</v>
      </c>
      <c r="G15" s="90">
        <f t="shared" si="0"/>
        <v>295.54164000000003</v>
      </c>
      <c r="H15" s="90">
        <f t="shared" si="1"/>
        <v>821.8065600000001</v>
      </c>
      <c r="I15" s="91">
        <f t="shared" si="2"/>
        <v>1182.1665600000001</v>
      </c>
      <c r="J15" s="91">
        <f t="shared" si="3"/>
        <v>1300.3832160000002</v>
      </c>
      <c r="K15" s="36">
        <f>'Tariffs July 2017'!AT7</f>
        <v>0</v>
      </c>
      <c r="L15" s="36">
        <f>'Tariffs July 2017'!AU7</f>
        <v>0</v>
      </c>
      <c r="M15" s="36">
        <f>'Tariffs July 2017'!AV7</f>
        <v>0</v>
      </c>
      <c r="N15" s="36">
        <f>'Tariffs July 2017'!AW7</f>
        <v>0</v>
      </c>
      <c r="O15" s="92">
        <f>($F$6*'Tariffs July 2017'!AQ7/100)*4</f>
        <v>305.91792000000004</v>
      </c>
      <c r="P15" s="275">
        <f t="shared" ref="P15:P20" si="8">I15</f>
        <v>1182.1665600000001</v>
      </c>
      <c r="Q15" s="275">
        <f>P15-(H15*N15/100)</f>
        <v>1182.1665600000001</v>
      </c>
      <c r="R15" s="275">
        <f>P15-O15</f>
        <v>876.24864000000002</v>
      </c>
      <c r="S15" s="275">
        <f t="shared" si="6"/>
        <v>876.24864000000002</v>
      </c>
      <c r="T15" s="93">
        <f t="shared" si="7"/>
        <v>963.87350400000014</v>
      </c>
      <c r="U15" s="93">
        <f t="shared" si="7"/>
        <v>963.87350400000014</v>
      </c>
      <c r="V15" s="94">
        <f>'Tariffs July 2017'!BD7</f>
        <v>0</v>
      </c>
      <c r="W15" s="94" t="str">
        <f>'Tariffs July 2017'!BE7</f>
        <v>n</v>
      </c>
      <c r="X15" s="95">
        <f>'Tariffs July 2017'!G7</f>
        <v>41475</v>
      </c>
      <c r="Y15" s="63"/>
      <c r="Z15" s="63"/>
      <c r="AA15" s="63"/>
      <c r="AB15" s="63"/>
      <c r="AC15" s="63"/>
      <c r="AD15" s="63"/>
      <c r="AE15" s="63"/>
      <c r="AF15" s="63"/>
      <c r="AG15" s="63"/>
      <c r="AH15" s="63"/>
      <c r="AI15" s="63"/>
      <c r="AJ15" s="63"/>
      <c r="AK15" s="63"/>
    </row>
    <row r="16" spans="1:37" ht="14" x14ac:dyDescent="0.15">
      <c r="A16" s="89" t="str">
        <f>'Tariffs July 2017'!K8</f>
        <v>Origin Energy</v>
      </c>
      <c r="B16" s="36" t="str">
        <f>'Tariffs July 2017'!L8</f>
        <v>Solar Boost Plus</v>
      </c>
      <c r="C16" s="90">
        <f>91*'Tariffs July 2017'!M8/100</f>
        <v>109.7642</v>
      </c>
      <c r="D16" s="90">
        <f>$F$5*'Tariffs July 2017'!N8/100</f>
        <v>218.93998680000001</v>
      </c>
      <c r="E16" s="90">
        <v>0</v>
      </c>
      <c r="F16" s="90">
        <v>0</v>
      </c>
      <c r="G16" s="90">
        <f t="shared" si="0"/>
        <v>328.7041868</v>
      </c>
      <c r="H16" s="90">
        <f t="shared" si="1"/>
        <v>875.75994719999994</v>
      </c>
      <c r="I16" s="91">
        <f t="shared" si="2"/>
        <v>1314.8167472</v>
      </c>
      <c r="J16" s="91">
        <f t="shared" si="3"/>
        <v>1446.2984219200002</v>
      </c>
      <c r="K16" s="36">
        <f>'Tariffs July 2017'!AT8</f>
        <v>0</v>
      </c>
      <c r="L16" s="36">
        <f>'Tariffs July 2017'!AU8</f>
        <v>7</v>
      </c>
      <c r="M16" s="36">
        <f>'Tariffs July 2017'!AV8</f>
        <v>0</v>
      </c>
      <c r="N16" s="36">
        <f>'Tariffs July 2017'!AW8</f>
        <v>0</v>
      </c>
      <c r="O16" s="92">
        <f>($F$6*'Tariffs July 2017'!AQ8/100)*4</f>
        <v>444.97152</v>
      </c>
      <c r="P16" s="275">
        <f>I16-(H16*L16/100)</f>
        <v>1253.513550896</v>
      </c>
      <c r="Q16" s="275">
        <f>P16-(H16*N16/100)</f>
        <v>1253.513550896</v>
      </c>
      <c r="R16" s="275">
        <f t="shared" si="5"/>
        <v>808.54203089599991</v>
      </c>
      <c r="S16" s="275">
        <f t="shared" si="6"/>
        <v>808.54203089599991</v>
      </c>
      <c r="T16" s="93">
        <f t="shared" si="7"/>
        <v>889.39623398560002</v>
      </c>
      <c r="U16" s="93">
        <f t="shared" si="7"/>
        <v>889.39623398560002</v>
      </c>
      <c r="V16" s="94">
        <f>'Tariffs July 2017'!BD8</f>
        <v>0</v>
      </c>
      <c r="W16" s="94" t="str">
        <f>'Tariffs July 2017'!BE8</f>
        <v>n</v>
      </c>
      <c r="X16" s="95">
        <f>'Tariffs July 2017'!G8</f>
        <v>41455</v>
      </c>
      <c r="Y16" s="63"/>
      <c r="Z16" s="63"/>
      <c r="AA16" s="63"/>
      <c r="AB16" s="63"/>
      <c r="AC16" s="63"/>
      <c r="AD16" s="63"/>
      <c r="AE16" s="63"/>
      <c r="AF16" s="63"/>
      <c r="AG16" s="63"/>
      <c r="AH16" s="63"/>
      <c r="AI16" s="63"/>
      <c r="AJ16" s="63"/>
      <c r="AK16" s="63"/>
    </row>
    <row r="17" spans="1:37" ht="14" x14ac:dyDescent="0.15">
      <c r="A17" s="89" t="str">
        <f>'Tariffs July 2017'!K9</f>
        <v>Powerdirect</v>
      </c>
      <c r="B17" s="36" t="str">
        <f>'Tariffs July 2017'!L9</f>
        <v>Market offer</v>
      </c>
      <c r="C17" s="90">
        <f>91*'Tariffs July 2017'!M9/100</f>
        <v>91</v>
      </c>
      <c r="D17" s="90">
        <f>$F$5*'Tariffs July 2017'!N9/100</f>
        <v>232.24968000000001</v>
      </c>
      <c r="E17" s="90">
        <v>0</v>
      </c>
      <c r="F17" s="90">
        <v>0</v>
      </c>
      <c r="G17" s="90">
        <f t="shared" si="0"/>
        <v>323.24968000000001</v>
      </c>
      <c r="H17" s="90">
        <f t="shared" si="1"/>
        <v>928.99872000000005</v>
      </c>
      <c r="I17" s="91">
        <f t="shared" si="2"/>
        <v>1292.99872</v>
      </c>
      <c r="J17" s="91">
        <f t="shared" si="3"/>
        <v>1422.2985920000001</v>
      </c>
      <c r="K17" s="36">
        <f>'Tariffs July 2017'!AT9</f>
        <v>0</v>
      </c>
      <c r="L17" s="36">
        <f>'Tariffs July 2017'!AU9</f>
        <v>0</v>
      </c>
      <c r="M17" s="36">
        <f>'Tariffs July 2017'!AV9</f>
        <v>0</v>
      </c>
      <c r="N17" s="36">
        <f>'Tariffs July 2017'!AW9</f>
        <v>12</v>
      </c>
      <c r="O17" s="92">
        <f>($F$6*'Tariffs July 2017'!AQ9/100)*4</f>
        <v>294.793632</v>
      </c>
      <c r="P17" s="275">
        <f t="shared" si="8"/>
        <v>1292.99872</v>
      </c>
      <c r="Q17" s="275">
        <f>P17-(H17*N17/100)</f>
        <v>1181.5188736</v>
      </c>
      <c r="R17" s="275">
        <f t="shared" si="5"/>
        <v>998.20508800000005</v>
      </c>
      <c r="S17" s="275">
        <f t="shared" si="6"/>
        <v>886.7252416</v>
      </c>
      <c r="T17" s="93">
        <f t="shared" si="7"/>
        <v>1098.0255968000001</v>
      </c>
      <c r="U17" s="93">
        <f t="shared" si="7"/>
        <v>975.39776576000008</v>
      </c>
      <c r="V17" s="94">
        <f>'Tariffs July 2017'!BD9</f>
        <v>0</v>
      </c>
      <c r="W17" s="94" t="str">
        <f>'Tariffs July 2017'!BE9</f>
        <v>n</v>
      </c>
      <c r="X17" s="95">
        <f>'Tariffs July 2017'!G9</f>
        <v>41455</v>
      </c>
      <c r="Y17" s="63"/>
      <c r="Z17" s="63"/>
      <c r="AA17" s="63"/>
      <c r="AB17" s="63"/>
      <c r="AC17" s="63"/>
      <c r="AD17" s="63"/>
      <c r="AE17" s="63"/>
      <c r="AF17" s="63"/>
      <c r="AG17" s="63"/>
      <c r="AH17" s="63"/>
      <c r="AI17" s="63"/>
      <c r="AJ17" s="63"/>
      <c r="AK17" s="63"/>
    </row>
    <row r="18" spans="1:37" ht="14" x14ac:dyDescent="0.15">
      <c r="A18" s="89" t="str">
        <f>'Tariffs July 2017'!K10</f>
        <v>Sanctuary Energy</v>
      </c>
      <c r="B18" s="36" t="str">
        <f>'Tariffs July 2017'!L10</f>
        <v>Supplementary FIT</v>
      </c>
      <c r="C18" s="90">
        <f>91*'Tariffs July 2017'!M10/100</f>
        <v>116.51639999999999</v>
      </c>
      <c r="D18" s="90">
        <f>$F$5*'Tariffs July 2017'!N10/100</f>
        <v>218.50943162400003</v>
      </c>
      <c r="E18" s="90">
        <v>0</v>
      </c>
      <c r="F18" s="90">
        <v>0</v>
      </c>
      <c r="G18" s="90">
        <f t="shared" si="0"/>
        <v>335.02583162400003</v>
      </c>
      <c r="H18" s="90">
        <f t="shared" si="1"/>
        <v>874.03772649600023</v>
      </c>
      <c r="I18" s="91">
        <f t="shared" si="2"/>
        <v>1340.1033264960001</v>
      </c>
      <c r="J18" s="91">
        <f t="shared" si="3"/>
        <v>1474.1136591456002</v>
      </c>
      <c r="K18" s="36">
        <f>'Tariffs July 2017'!AT10</f>
        <v>0</v>
      </c>
      <c r="L18" s="36">
        <f>'Tariffs July 2017'!AU10</f>
        <v>0</v>
      </c>
      <c r="M18" s="36">
        <f>'Tariffs July 2017'!AV10</f>
        <v>0</v>
      </c>
      <c r="N18" s="36">
        <f>'Tariffs July 2017'!AW10</f>
        <v>0</v>
      </c>
      <c r="O18" s="92">
        <f>($F$6*'Tariffs July 2017'!AQ10/100)*4</f>
        <v>278.10720000000003</v>
      </c>
      <c r="P18" s="275">
        <f t="shared" si="8"/>
        <v>1340.1033264960001</v>
      </c>
      <c r="Q18" s="275">
        <f t="shared" ref="Q18" si="9">P18-(H18*N18/100)</f>
        <v>1340.1033264960001</v>
      </c>
      <c r="R18" s="275">
        <f t="shared" si="5"/>
        <v>1061.9961264960002</v>
      </c>
      <c r="S18" s="275">
        <f t="shared" si="6"/>
        <v>1061.9961264960002</v>
      </c>
      <c r="T18" s="93">
        <f t="shared" si="7"/>
        <v>1168.1957391456003</v>
      </c>
      <c r="U18" s="93">
        <f t="shared" si="7"/>
        <v>1168.1957391456003</v>
      </c>
      <c r="V18" s="94">
        <f>'Tariffs July 2017'!BD10</f>
        <v>0</v>
      </c>
      <c r="W18" s="94" t="str">
        <f>'Tariffs July 2017'!BE10</f>
        <v>n</v>
      </c>
      <c r="X18" s="95">
        <f>'Tariffs July 2017'!G10</f>
        <v>41455</v>
      </c>
      <c r="Y18" s="63"/>
      <c r="Z18" s="63"/>
      <c r="AA18" s="63"/>
      <c r="AB18" s="63"/>
      <c r="AC18" s="63"/>
      <c r="AD18" s="63"/>
      <c r="AE18" s="63"/>
      <c r="AF18" s="63"/>
      <c r="AG18" s="63"/>
      <c r="AH18" s="63"/>
      <c r="AI18" s="63"/>
      <c r="AJ18" s="63"/>
      <c r="AK18" s="63"/>
    </row>
    <row r="19" spans="1:37" ht="14" x14ac:dyDescent="0.15">
      <c r="A19" s="89" t="str">
        <f>'Tariffs July 2017'!K11</f>
        <v>Simply Energy</v>
      </c>
      <c r="B19" s="36" t="str">
        <f>'Tariffs July 2017'!L11</f>
        <v>Plus</v>
      </c>
      <c r="C19" s="90">
        <f>91*'Tariffs July 2017'!M11/100</f>
        <v>78.1417</v>
      </c>
      <c r="D19" s="90">
        <f>$F$5*'Tariffs July 2017'!N11/100</f>
        <v>232.33900680000002</v>
      </c>
      <c r="E19" s="90">
        <v>0</v>
      </c>
      <c r="F19" s="90">
        <v>0</v>
      </c>
      <c r="G19" s="90">
        <f t="shared" si="0"/>
        <v>310.48070680000001</v>
      </c>
      <c r="H19" s="90">
        <f t="shared" si="1"/>
        <v>929.35602719999997</v>
      </c>
      <c r="I19" s="91">
        <f t="shared" si="2"/>
        <v>1241.9228272</v>
      </c>
      <c r="J19" s="91">
        <f t="shared" si="3"/>
        <v>1366.1151099200001</v>
      </c>
      <c r="K19" s="36">
        <f>'Tariffs July 2017'!AT11</f>
        <v>0</v>
      </c>
      <c r="L19" s="36">
        <f>'Tariffs July 2017'!AU11</f>
        <v>0</v>
      </c>
      <c r="M19" s="36">
        <f>'Tariffs July 2017'!AV11</f>
        <v>0</v>
      </c>
      <c r="N19" s="36">
        <f>'Tariffs July 2017'!AW11</f>
        <v>15</v>
      </c>
      <c r="O19" s="92">
        <f>($F$6*'Tariffs July 2017'!AQ11/100)*4</f>
        <v>172.42646400000001</v>
      </c>
      <c r="P19" s="275">
        <f t="shared" si="8"/>
        <v>1241.9228272</v>
      </c>
      <c r="Q19" s="275">
        <f>P19-(H19*N19/100)</f>
        <v>1102.5194231200001</v>
      </c>
      <c r="R19" s="275">
        <f t="shared" si="5"/>
        <v>1069.4963631999999</v>
      </c>
      <c r="S19" s="275">
        <f t="shared" si="6"/>
        <v>930.09295912000005</v>
      </c>
      <c r="T19" s="93">
        <f t="shared" si="7"/>
        <v>1176.44599952</v>
      </c>
      <c r="U19" s="93">
        <f t="shared" si="7"/>
        <v>1023.1022550320001</v>
      </c>
      <c r="V19" s="94">
        <f>'Tariffs July 2017'!BD11</f>
        <v>0</v>
      </c>
      <c r="W19" s="94" t="str">
        <f>'Tariffs July 2017'!BE11</f>
        <v>n</v>
      </c>
      <c r="X19" s="95">
        <f>'Tariffs July 2017'!G11</f>
        <v>41459</v>
      </c>
      <c r="Y19" s="63"/>
      <c r="Z19" s="63"/>
      <c r="AA19" s="63"/>
      <c r="AB19" s="63"/>
      <c r="AC19" s="63"/>
      <c r="AD19" s="63"/>
      <c r="AE19" s="63"/>
      <c r="AF19" s="63"/>
      <c r="AG19" s="63"/>
      <c r="AH19" s="63"/>
      <c r="AI19" s="63"/>
      <c r="AJ19" s="63"/>
      <c r="AK19" s="63"/>
    </row>
    <row r="20" spans="1:37" ht="14" x14ac:dyDescent="0.15">
      <c r="A20" s="89" t="str">
        <f>'Tariffs July 2017'!K12</f>
        <v>Mojo Power</v>
      </c>
      <c r="B20" s="36" t="str">
        <f>'Tariffs July 2017'!L12</f>
        <v>Standard Energy Pass (solar)</v>
      </c>
      <c r="C20" s="90">
        <f>(91*'Tariffs July 2017'!M12/100)+(3*'Tariffs July 2017'!BH12)</f>
        <v>164.51400000000001</v>
      </c>
      <c r="D20" s="90">
        <f>$F$5*'Tariffs July 2017'!N12/100</f>
        <v>199.82405160000002</v>
      </c>
      <c r="E20" s="90">
        <v>0</v>
      </c>
      <c r="F20" s="90">
        <v>0</v>
      </c>
      <c r="G20" s="90">
        <f t="shared" si="0"/>
        <v>364.33805160000003</v>
      </c>
      <c r="H20" s="90">
        <f t="shared" si="1"/>
        <v>799.29620640000007</v>
      </c>
      <c r="I20" s="91">
        <f t="shared" si="2"/>
        <v>1457.3522064000001</v>
      </c>
      <c r="J20" s="91">
        <f t="shared" si="3"/>
        <v>1603.0874270400002</v>
      </c>
      <c r="K20" s="36">
        <f>'Tariffs July 2017'!AT12</f>
        <v>0</v>
      </c>
      <c r="L20" s="36">
        <f>'Tariffs July 2017'!AU12</f>
        <v>0</v>
      </c>
      <c r="M20" s="36">
        <f>'Tariffs July 2017'!AV12</f>
        <v>0</v>
      </c>
      <c r="N20" s="36">
        <f>'Tariffs July 2017'!AW12</f>
        <v>0</v>
      </c>
      <c r="O20" s="92">
        <f>($F$6*'Tariffs July 2017'!AQ12/100)*4</f>
        <v>250.29648</v>
      </c>
      <c r="P20" s="275">
        <f t="shared" si="8"/>
        <v>1457.3522064000001</v>
      </c>
      <c r="Q20" s="275">
        <f>P20-(H20*N20/100)</f>
        <v>1457.3522064000001</v>
      </c>
      <c r="R20" s="275">
        <f t="shared" si="5"/>
        <v>1207.0557264000001</v>
      </c>
      <c r="S20" s="275">
        <f t="shared" si="6"/>
        <v>1207.0557264000001</v>
      </c>
      <c r="T20" s="93">
        <f t="shared" si="7"/>
        <v>1327.7612990400003</v>
      </c>
      <c r="U20" s="93">
        <f t="shared" si="7"/>
        <v>1327.7612990400003</v>
      </c>
      <c r="V20" s="94">
        <f>'Tariffs July 2017'!BD12</f>
        <v>0</v>
      </c>
      <c r="W20" s="94" t="str">
        <f>'Tariffs July 2017'!BE12</f>
        <v>n</v>
      </c>
      <c r="X20" s="95">
        <f>'Tariffs July 2017'!G12</f>
        <v>41468</v>
      </c>
      <c r="Y20" s="63"/>
      <c r="Z20" s="63"/>
      <c r="AA20" s="63"/>
      <c r="AB20" s="63"/>
      <c r="AC20" s="63"/>
      <c r="AD20" s="63"/>
      <c r="AE20" s="63"/>
      <c r="AF20" s="63"/>
      <c r="AG20" s="63"/>
      <c r="AH20" s="63"/>
      <c r="AI20" s="63"/>
      <c r="AJ20" s="63"/>
      <c r="AK20" s="63"/>
    </row>
    <row r="21" spans="1:37" ht="14" x14ac:dyDescent="0.15">
      <c r="A21" s="89" t="str">
        <f>'Tariffs July 2017'!K13</f>
        <v>Powershop</v>
      </c>
      <c r="B21" s="36" t="str">
        <f>'Tariffs July 2017'!L13</f>
        <v>Standard Saver</v>
      </c>
      <c r="C21" s="90">
        <f>91*'Tariffs July 2017'!M13/100</f>
        <v>92.046499999999995</v>
      </c>
      <c r="D21" s="90">
        <f>$F$5*'Tariffs July 2017'!N13/100</f>
        <v>244.30879800000002</v>
      </c>
      <c r="E21" s="90">
        <v>0</v>
      </c>
      <c r="F21" s="90">
        <v>0</v>
      </c>
      <c r="G21" s="90">
        <f t="shared" ref="G21:G22" si="10">SUM(C21:F21)</f>
        <v>336.355298</v>
      </c>
      <c r="H21" s="90">
        <f t="shared" ref="H21:H22" si="11">(G21-C21)*4</f>
        <v>977.2351920000001</v>
      </c>
      <c r="I21" s="91">
        <f t="shared" ref="I21:I22" si="12">G21*4</f>
        <v>1345.421192</v>
      </c>
      <c r="J21" s="91">
        <f t="shared" ref="J21:J22" si="13">I21*1.1</f>
        <v>1479.9633112000001</v>
      </c>
      <c r="K21" s="36">
        <f>'Tariffs July 2017'!AT13</f>
        <v>2</v>
      </c>
      <c r="L21" s="36">
        <f>'Tariffs July 2017'!AU13</f>
        <v>0</v>
      </c>
      <c r="M21" s="36">
        <f>'Tariffs July 2017'!AV13</f>
        <v>8</v>
      </c>
      <c r="N21" s="36">
        <f>'Tariffs July 2017'!AW13</f>
        <v>0</v>
      </c>
      <c r="O21" s="92">
        <f>($F$6*'Tariffs July 2017'!AQ13/100)*4</f>
        <v>300.35577600000005</v>
      </c>
      <c r="P21" s="275">
        <f>I21-(I21*K21/100)</f>
        <v>1318.51276816</v>
      </c>
      <c r="Q21" s="275">
        <f>P21-(P21*M21/100)</f>
        <v>1213.0317467072</v>
      </c>
      <c r="R21" s="275">
        <f t="shared" ref="R21:R22" si="14">P21-O21</f>
        <v>1018.1569921599998</v>
      </c>
      <c r="S21" s="275">
        <f t="shared" ref="S21:S22" si="15">Q21-O21</f>
        <v>912.67597070719989</v>
      </c>
      <c r="T21" s="93">
        <f t="shared" ref="T21:T22" si="16">R21*1.1</f>
        <v>1119.9726913759998</v>
      </c>
      <c r="U21" s="93">
        <f t="shared" ref="U21:U22" si="17">S21*1.1</f>
        <v>1003.94356777792</v>
      </c>
      <c r="V21" s="94">
        <f>'Tariffs July 2017'!BD13</f>
        <v>0</v>
      </c>
      <c r="W21" s="94" t="str">
        <f>'Tariffs July 2017'!BE13</f>
        <v>n</v>
      </c>
      <c r="X21" s="95">
        <f>'Tariffs July 2017'!G13</f>
        <v>41455</v>
      </c>
      <c r="Y21" s="63"/>
      <c r="Z21" s="63"/>
      <c r="AA21" s="63"/>
      <c r="AB21" s="63"/>
      <c r="AC21" s="63"/>
      <c r="AD21" s="63"/>
      <c r="AE21" s="63"/>
      <c r="AF21" s="63"/>
      <c r="AG21" s="63"/>
      <c r="AH21" s="63"/>
      <c r="AI21" s="63"/>
      <c r="AJ21" s="63"/>
      <c r="AK21" s="63"/>
    </row>
    <row r="22" spans="1:37" ht="15" thickBot="1" x14ac:dyDescent="0.2">
      <c r="A22" s="96" t="str">
        <f>'Tariffs July 2017'!K14</f>
        <v>Red Energy</v>
      </c>
      <c r="B22" s="97" t="str">
        <f>'Tariffs July 2017'!L14</f>
        <v>Easy Saver</v>
      </c>
      <c r="C22" s="98">
        <f>91*'Tariffs July 2017'!M14/100</f>
        <v>89.170900000000003</v>
      </c>
      <c r="D22" s="98">
        <f>$F$5*'Tariffs July 2017'!N14/100</f>
        <v>223.31700000000001</v>
      </c>
      <c r="E22" s="98">
        <v>0</v>
      </c>
      <c r="F22" s="98">
        <v>0</v>
      </c>
      <c r="G22" s="98">
        <f t="shared" si="10"/>
        <v>312.48790000000002</v>
      </c>
      <c r="H22" s="98">
        <f t="shared" si="11"/>
        <v>893.26800000000003</v>
      </c>
      <c r="I22" s="99">
        <f t="shared" si="12"/>
        <v>1249.9516000000001</v>
      </c>
      <c r="J22" s="99">
        <f t="shared" si="13"/>
        <v>1374.9467600000003</v>
      </c>
      <c r="K22" s="97">
        <f>'Tariffs July 2017'!AT14</f>
        <v>0</v>
      </c>
      <c r="L22" s="97">
        <f>'Tariffs July 2017'!AU14</f>
        <v>0</v>
      </c>
      <c r="M22" s="97">
        <f>'Tariffs July 2017'!AV14</f>
        <v>10</v>
      </c>
      <c r="N22" s="97">
        <f>'Tariffs July 2017'!AW14</f>
        <v>0</v>
      </c>
      <c r="O22" s="100">
        <f>($F$6*'Tariffs July 2017'!AQ14/100)*4</f>
        <v>166.86432000000002</v>
      </c>
      <c r="P22" s="276">
        <f t="shared" ref="P22" si="18">I22</f>
        <v>1249.9516000000001</v>
      </c>
      <c r="Q22" s="276">
        <f>P22-(P22*M22/100)</f>
        <v>1124.9564400000002</v>
      </c>
      <c r="R22" s="276">
        <f t="shared" si="14"/>
        <v>1083.0872800000002</v>
      </c>
      <c r="S22" s="276">
        <f t="shared" si="15"/>
        <v>958.09212000000014</v>
      </c>
      <c r="T22" s="101">
        <f t="shared" si="16"/>
        <v>1191.3960080000004</v>
      </c>
      <c r="U22" s="101">
        <f t="shared" si="17"/>
        <v>1053.9013320000001</v>
      </c>
      <c r="V22" s="102">
        <f>'Tariffs July 2017'!BD14</f>
        <v>0</v>
      </c>
      <c r="W22" s="102" t="str">
        <f>'Tariffs July 2017'!BE14</f>
        <v>n</v>
      </c>
      <c r="X22" s="103">
        <f>'Tariffs July 2017'!G14</f>
        <v>41455</v>
      </c>
      <c r="Y22" s="63"/>
      <c r="Z22" s="63"/>
      <c r="AA22" s="63"/>
      <c r="AB22" s="63"/>
      <c r="AC22" s="63"/>
      <c r="AD22" s="63"/>
      <c r="AE22" s="63"/>
      <c r="AF22" s="63"/>
      <c r="AG22" s="63"/>
      <c r="AH22" s="63"/>
      <c r="AI22" s="63"/>
      <c r="AJ22" s="63"/>
      <c r="AK22" s="63"/>
    </row>
    <row r="23" spans="1:37" s="64" customFormat="1" ht="14" x14ac:dyDescent="0.15">
      <c r="X23" s="63"/>
      <c r="Y23" s="63"/>
      <c r="Z23" s="63"/>
      <c r="AA23" s="63"/>
      <c r="AB23" s="63"/>
      <c r="AC23" s="63"/>
      <c r="AD23" s="63"/>
      <c r="AE23" s="63"/>
      <c r="AF23" s="63"/>
      <c r="AG23" s="63"/>
      <c r="AH23" s="63"/>
      <c r="AI23" s="63"/>
      <c r="AJ23" s="63"/>
      <c r="AK23" s="63"/>
    </row>
    <row r="24" spans="1:37" s="64" customFormat="1" ht="15" thickBot="1" x14ac:dyDescent="0.2">
      <c r="X24" s="63"/>
      <c r="Y24" s="63"/>
      <c r="Z24" s="63"/>
      <c r="AA24" s="63"/>
      <c r="AB24" s="63"/>
      <c r="AC24" s="63"/>
      <c r="AD24" s="63"/>
      <c r="AE24" s="63"/>
      <c r="AF24" s="63"/>
      <c r="AG24" s="63"/>
      <c r="AH24" s="63"/>
      <c r="AI24" s="63"/>
      <c r="AJ24" s="63"/>
      <c r="AK24" s="63"/>
    </row>
    <row r="25" spans="1:37" ht="14" x14ac:dyDescent="0.15">
      <c r="A25" s="86" t="s">
        <v>200</v>
      </c>
      <c r="B25" s="87"/>
      <c r="C25" s="87"/>
      <c r="D25" s="104"/>
      <c r="E25" s="104"/>
      <c r="F25" s="104"/>
      <c r="G25" s="105"/>
      <c r="H25" s="105"/>
      <c r="I25" s="87"/>
      <c r="J25" s="87"/>
      <c r="K25" s="87"/>
      <c r="L25" s="87"/>
      <c r="M25" s="87"/>
      <c r="N25" s="87"/>
      <c r="O25" s="87"/>
      <c r="P25" s="87"/>
      <c r="Q25" s="87"/>
      <c r="R25" s="87"/>
      <c r="S25" s="87"/>
      <c r="T25" s="87"/>
      <c r="U25" s="87"/>
      <c r="V25" s="87"/>
      <c r="W25" s="87"/>
      <c r="X25" s="88"/>
      <c r="Y25" s="63"/>
      <c r="Z25" s="63"/>
      <c r="AA25" s="63"/>
      <c r="AB25" s="63"/>
      <c r="AC25" s="63"/>
      <c r="AD25" s="63"/>
      <c r="AE25" s="63"/>
      <c r="AF25" s="63"/>
      <c r="AG25" s="63"/>
      <c r="AH25" s="63"/>
      <c r="AI25" s="63"/>
      <c r="AJ25" s="63"/>
      <c r="AK25" s="63"/>
    </row>
    <row r="26" spans="1:37" ht="75" x14ac:dyDescent="0.15">
      <c r="A26" s="277" t="s">
        <v>184</v>
      </c>
      <c r="B26" s="278" t="s">
        <v>222</v>
      </c>
      <c r="C26" s="279" t="s">
        <v>211</v>
      </c>
      <c r="D26" s="279" t="s">
        <v>113</v>
      </c>
      <c r="E26" s="280" t="s">
        <v>232</v>
      </c>
      <c r="F26" s="279" t="s">
        <v>235</v>
      </c>
      <c r="G26" s="279" t="s">
        <v>234</v>
      </c>
      <c r="H26" s="281" t="s">
        <v>206</v>
      </c>
      <c r="I26" s="281" t="s">
        <v>224</v>
      </c>
      <c r="J26" s="282" t="s">
        <v>214</v>
      </c>
      <c r="K26" s="283" t="s">
        <v>215</v>
      </c>
      <c r="L26" s="283" t="s">
        <v>189</v>
      </c>
      <c r="M26" s="283" t="s">
        <v>127</v>
      </c>
      <c r="N26" s="283" t="s">
        <v>209</v>
      </c>
      <c r="O26" s="284" t="s">
        <v>233</v>
      </c>
      <c r="P26" s="285" t="s">
        <v>207</v>
      </c>
      <c r="Q26" s="285" t="s">
        <v>208</v>
      </c>
      <c r="R26" s="285" t="s">
        <v>118</v>
      </c>
      <c r="S26" s="285" t="s">
        <v>161</v>
      </c>
      <c r="T26" s="284" t="s">
        <v>199</v>
      </c>
      <c r="U26" s="284" t="s">
        <v>210</v>
      </c>
      <c r="V26" s="288" t="s">
        <v>149</v>
      </c>
      <c r="W26" s="283" t="s">
        <v>150</v>
      </c>
      <c r="X26" s="287" t="s">
        <v>126</v>
      </c>
      <c r="Y26" s="63"/>
      <c r="Z26" s="63"/>
      <c r="AA26" s="63"/>
      <c r="AB26" s="63"/>
      <c r="AC26" s="63"/>
      <c r="AD26" s="63"/>
      <c r="AE26" s="63"/>
      <c r="AF26" s="63"/>
      <c r="AG26" s="63"/>
      <c r="AH26" s="63"/>
      <c r="AI26" s="63"/>
      <c r="AJ26" s="63"/>
      <c r="AK26" s="63"/>
    </row>
    <row r="27" spans="1:37" ht="14" x14ac:dyDescent="0.15">
      <c r="A27" s="89" t="str">
        <f>'Tariffs July 2017'!K15</f>
        <v>AGL</v>
      </c>
      <c r="B27" s="36" t="str">
        <f>'Tariffs July 2017'!L15</f>
        <v>Everyday Solar</v>
      </c>
      <c r="C27" s="90">
        <f>91*'Tariffs July 2017'!M15/100</f>
        <v>93.73</v>
      </c>
      <c r="D27" s="90">
        <f>($K$5)*'Tariffs July 2017'!N15/100</f>
        <v>197.412228</v>
      </c>
      <c r="E27" s="90">
        <v>0</v>
      </c>
      <c r="F27" s="90">
        <f>($L$5)*'Tariffs July 2017'!AE15/100</f>
        <v>22.778334000000005</v>
      </c>
      <c r="G27" s="90">
        <f>SUM(C27:F27)</f>
        <v>313.92056200000002</v>
      </c>
      <c r="H27" s="90">
        <f>(G27-C27)*4</f>
        <v>880.762248</v>
      </c>
      <c r="I27" s="91">
        <f>G27*4</f>
        <v>1255.6822480000001</v>
      </c>
      <c r="J27" s="91">
        <f>I27*1.1</f>
        <v>1381.2504728000001</v>
      </c>
      <c r="K27" s="36">
        <f>'Tariffs July 2017'!AT15</f>
        <v>8</v>
      </c>
      <c r="L27" s="36">
        <f>'Tariffs July 2017'!AU15</f>
        <v>0</v>
      </c>
      <c r="M27" s="36">
        <f>'Tariffs July 2017'!AV15</f>
        <v>0</v>
      </c>
      <c r="N27" s="36">
        <f>'Tariffs July 2017'!AW15</f>
        <v>0</v>
      </c>
      <c r="O27" s="92">
        <f>($F$6*'Tariffs July 2017'!AQ15/100)*4</f>
        <v>294.793632</v>
      </c>
      <c r="P27" s="275">
        <f>I27-(I27*K27/100)</f>
        <v>1155.2276681600001</v>
      </c>
      <c r="Q27" s="275">
        <f>P27-(H27*N27/100)</f>
        <v>1155.2276681600001</v>
      </c>
      <c r="R27" s="275">
        <f>P27-O27</f>
        <v>860.43403616000012</v>
      </c>
      <c r="S27" s="275">
        <f>Q27-O27</f>
        <v>860.43403616000012</v>
      </c>
      <c r="T27" s="93">
        <f>R27*1.1</f>
        <v>946.47743977600021</v>
      </c>
      <c r="U27" s="93">
        <f>S27*1.1</f>
        <v>946.47743977600021</v>
      </c>
      <c r="V27" s="94">
        <f>'Tariffs July 2017'!BD15</f>
        <v>0</v>
      </c>
      <c r="W27" s="94" t="str">
        <f>'Tariffs July 2017'!BE15</f>
        <v>n</v>
      </c>
      <c r="X27" s="95">
        <f>'Tariffs July 2017'!G15</f>
        <v>41457</v>
      </c>
      <c r="Y27" s="63"/>
      <c r="Z27" s="63"/>
      <c r="AA27" s="63"/>
      <c r="AB27" s="63"/>
      <c r="AC27" s="63"/>
      <c r="AD27" s="63"/>
      <c r="AE27" s="63"/>
      <c r="AF27" s="63"/>
      <c r="AG27" s="63"/>
      <c r="AH27" s="63"/>
      <c r="AI27" s="63"/>
      <c r="AJ27" s="63"/>
      <c r="AK27" s="63"/>
    </row>
    <row r="28" spans="1:37" ht="14" x14ac:dyDescent="0.15">
      <c r="A28" s="89" t="str">
        <f>'Tariffs July 2017'!K16</f>
        <v>Click Energy</v>
      </c>
      <c r="B28" s="36" t="str">
        <f>'Tariffs July 2017'!L16</f>
        <v>Shine Extra</v>
      </c>
      <c r="C28" s="90">
        <f>91*'Tariffs July 2017'!M16/100</f>
        <v>118.4911</v>
      </c>
      <c r="D28" s="90">
        <f>($K$5)*'Tariffs July 2017'!N16/100</f>
        <v>228.20094278999997</v>
      </c>
      <c r="E28" s="90">
        <v>0</v>
      </c>
      <c r="F28" s="90">
        <f>($L$5)*'Tariffs July 2017'!AE16/100</f>
        <v>33.583303728000004</v>
      </c>
      <c r="G28" s="90">
        <f t="shared" ref="G28:G37" si="19">SUM(C28:F28)</f>
        <v>380.27534651799999</v>
      </c>
      <c r="H28" s="90">
        <f t="shared" ref="H28:H37" si="20">(G28-C28)*4</f>
        <v>1047.1369860719999</v>
      </c>
      <c r="I28" s="91">
        <f t="shared" ref="I28:I37" si="21">G28*4</f>
        <v>1521.101386072</v>
      </c>
      <c r="J28" s="91">
        <f t="shared" ref="J28:J37" si="22">I28*1.1</f>
        <v>1673.2115246792</v>
      </c>
      <c r="K28" s="36">
        <f>'Tariffs July 2017'!AT16</f>
        <v>0</v>
      </c>
      <c r="L28" s="36">
        <f>'Tariffs July 2017'!AU16</f>
        <v>0</v>
      </c>
      <c r="M28" s="36">
        <f>'Tariffs July 2017'!AV16</f>
        <v>7</v>
      </c>
      <c r="N28" s="36">
        <f>'Tariffs July 2017'!AW16</f>
        <v>0</v>
      </c>
      <c r="O28" s="92">
        <f>($F$6*'Tariffs July 2017'!AQ16/100)*4</f>
        <v>444.97152</v>
      </c>
      <c r="P28" s="275">
        <f t="shared" ref="P28" si="23">I28</f>
        <v>1521.101386072</v>
      </c>
      <c r="Q28" s="275">
        <f>P28-(P28*M28/100)</f>
        <v>1414.62428904696</v>
      </c>
      <c r="R28" s="275">
        <f t="shared" ref="R28:R37" si="24">P28-O28</f>
        <v>1076.1298660719999</v>
      </c>
      <c r="S28" s="275">
        <f t="shared" ref="S28:S37" si="25">Q28-O28</f>
        <v>969.65276904695997</v>
      </c>
      <c r="T28" s="93">
        <f t="shared" ref="T28:U37" si="26">R28*1.1</f>
        <v>1183.7428526792</v>
      </c>
      <c r="U28" s="93">
        <f t="shared" si="26"/>
        <v>1066.6180459516561</v>
      </c>
      <c r="V28" s="94">
        <f>'Tariffs July 2017'!BD16</f>
        <v>0</v>
      </c>
      <c r="W28" s="94" t="str">
        <f>'Tariffs July 2017'!BE16</f>
        <v>n</v>
      </c>
      <c r="X28" s="95">
        <f>'Tariffs July 2017'!G16</f>
        <v>41455</v>
      </c>
      <c r="Y28" s="63"/>
      <c r="Z28" s="63"/>
      <c r="AA28" s="63"/>
      <c r="AB28" s="63"/>
      <c r="AC28" s="63"/>
      <c r="AD28" s="63"/>
      <c r="AE28" s="63"/>
      <c r="AF28" s="63"/>
      <c r="AG28" s="63"/>
      <c r="AH28" s="63"/>
      <c r="AI28" s="63"/>
      <c r="AJ28" s="63"/>
      <c r="AK28" s="63"/>
    </row>
    <row r="29" spans="1:37" ht="14" x14ac:dyDescent="0.15">
      <c r="A29" s="89" t="str">
        <f>'Tariffs July 2017'!K17</f>
        <v>Diamond Energy</v>
      </c>
      <c r="B29" s="36" t="str">
        <f>'Tariffs July 2017'!L17</f>
        <v>Pay on time discount</v>
      </c>
      <c r="C29" s="90">
        <f>91*'Tariffs July 2017'!M17/100</f>
        <v>116.75300000000001</v>
      </c>
      <c r="D29" s="90">
        <f>($K$5)*'Tariffs July 2017'!N17/100</f>
        <v>200.82897809999997</v>
      </c>
      <c r="E29" s="90">
        <v>0</v>
      </c>
      <c r="F29" s="90">
        <f>($L$5)*'Tariffs July 2017'!AE17/100</f>
        <v>23.448285000000002</v>
      </c>
      <c r="G29" s="90">
        <f t="shared" si="19"/>
        <v>341.03026310000001</v>
      </c>
      <c r="H29" s="90">
        <f t="shared" si="20"/>
        <v>897.1090524</v>
      </c>
      <c r="I29" s="91">
        <f t="shared" si="21"/>
        <v>1364.1210524000001</v>
      </c>
      <c r="J29" s="91">
        <f t="shared" si="22"/>
        <v>1500.5331576400001</v>
      </c>
      <c r="K29" s="36">
        <f>'Tariffs July 2017'!AT17</f>
        <v>0</v>
      </c>
      <c r="L29" s="36">
        <f>'Tariffs July 2017'!AU17</f>
        <v>0</v>
      </c>
      <c r="M29" s="36">
        <f>'Tariffs July 2017'!AV17</f>
        <v>7</v>
      </c>
      <c r="N29" s="36">
        <f>'Tariffs July 2017'!AW17</f>
        <v>0</v>
      </c>
      <c r="O29" s="92">
        <f>($F$6*'Tariffs July 2017'!AQ17/100)*4</f>
        <v>333.72864000000004</v>
      </c>
      <c r="P29" s="275">
        <f>I29</f>
        <v>1364.1210524000001</v>
      </c>
      <c r="Q29" s="275">
        <f>P29-(P29*M29/100)</f>
        <v>1268.632578732</v>
      </c>
      <c r="R29" s="275">
        <f t="shared" si="24"/>
        <v>1030.3924124</v>
      </c>
      <c r="S29" s="275">
        <f t="shared" si="25"/>
        <v>934.90393873199992</v>
      </c>
      <c r="T29" s="93">
        <f t="shared" si="26"/>
        <v>1133.4316536400001</v>
      </c>
      <c r="U29" s="93">
        <f t="shared" si="26"/>
        <v>1028.3943326051999</v>
      </c>
      <c r="V29" s="94">
        <f>'Tariffs July 2017'!BD17</f>
        <v>0</v>
      </c>
      <c r="W29" s="94" t="str">
        <f>'Tariffs July 2017'!BE17</f>
        <v>n</v>
      </c>
      <c r="X29" s="95">
        <f>'Tariffs July 2017'!G17</f>
        <v>41455</v>
      </c>
      <c r="Y29" s="63"/>
      <c r="Z29" s="63"/>
      <c r="AA29" s="63"/>
      <c r="AB29" s="63"/>
      <c r="AC29" s="63"/>
      <c r="AD29" s="63"/>
      <c r="AE29" s="63"/>
      <c r="AF29" s="63"/>
      <c r="AG29" s="63"/>
      <c r="AH29" s="63"/>
      <c r="AI29" s="63"/>
      <c r="AJ29" s="63"/>
      <c r="AK29" s="63"/>
    </row>
    <row r="30" spans="1:37" ht="14" x14ac:dyDescent="0.15">
      <c r="A30" s="89" t="str">
        <f>'Tariffs July 2017'!K18</f>
        <v>Dodo Power &amp; Gas</v>
      </c>
      <c r="B30" s="36" t="str">
        <f>'Tariffs July 2017'!L18</f>
        <v>Market offer</v>
      </c>
      <c r="C30" s="90">
        <f>91*'Tariffs July 2017'!M18/100</f>
        <v>108.381</v>
      </c>
      <c r="D30" s="90">
        <f>($K$5)*'Tariffs July 2017'!N18/100</f>
        <v>199.31042249999999</v>
      </c>
      <c r="E30" s="90">
        <v>0</v>
      </c>
      <c r="F30" s="90">
        <f>($L$5)*'Tariffs July 2017'!AE18/100</f>
        <v>23.582275200000005</v>
      </c>
      <c r="G30" s="90">
        <f t="shared" si="19"/>
        <v>331.27369770000001</v>
      </c>
      <c r="H30" s="90">
        <f t="shared" si="20"/>
        <v>891.57079080000005</v>
      </c>
      <c r="I30" s="91">
        <f t="shared" si="21"/>
        <v>1325.0947908000001</v>
      </c>
      <c r="J30" s="91">
        <f t="shared" si="22"/>
        <v>1457.6042698800002</v>
      </c>
      <c r="K30" s="36">
        <f>'Tariffs July 2017'!AT18</f>
        <v>0</v>
      </c>
      <c r="L30" s="36">
        <f>'Tariffs July 2017'!AU18</f>
        <v>0</v>
      </c>
      <c r="M30" s="36">
        <f>'Tariffs July 2017'!AV18</f>
        <v>0</v>
      </c>
      <c r="N30" s="36">
        <f>'Tariffs July 2017'!AW18</f>
        <v>0</v>
      </c>
      <c r="O30" s="92">
        <f>($F$6*'Tariffs July 2017'!AQ18/100)*4</f>
        <v>236.39112</v>
      </c>
      <c r="P30" s="275">
        <f>I30</f>
        <v>1325.0947908000001</v>
      </c>
      <c r="Q30" s="275">
        <f>P30-(H30*N30/100)</f>
        <v>1325.0947908000001</v>
      </c>
      <c r="R30" s="275">
        <f t="shared" si="24"/>
        <v>1088.7036708000001</v>
      </c>
      <c r="S30" s="275">
        <f t="shared" si="25"/>
        <v>1088.7036708000001</v>
      </c>
      <c r="T30" s="93">
        <f t="shared" si="26"/>
        <v>1197.5740378800001</v>
      </c>
      <c r="U30" s="93">
        <f t="shared" si="26"/>
        <v>1197.5740378800001</v>
      </c>
      <c r="V30" s="94">
        <f>'Tariffs July 2017'!BD18</f>
        <v>0</v>
      </c>
      <c r="W30" s="94" t="str">
        <f>'Tariffs July 2017'!BE18</f>
        <v>n</v>
      </c>
      <c r="X30" s="95">
        <f>'Tariffs July 2017'!G18</f>
        <v>41495</v>
      </c>
      <c r="Y30" s="63"/>
      <c r="Z30" s="63"/>
      <c r="AA30" s="63"/>
      <c r="AB30" s="63"/>
      <c r="AC30" s="63"/>
      <c r="AD30" s="63"/>
      <c r="AE30" s="63"/>
      <c r="AF30" s="63"/>
      <c r="AG30" s="63"/>
      <c r="AH30" s="63"/>
      <c r="AI30" s="63"/>
      <c r="AJ30" s="63"/>
      <c r="AK30" s="63"/>
    </row>
    <row r="31" spans="1:37" ht="14" x14ac:dyDescent="0.15">
      <c r="A31" s="89" t="str">
        <f>'Tariffs July 2017'!K19</f>
        <v>EnergyAustralia</v>
      </c>
      <c r="B31" s="36" t="str">
        <f>'Tariffs July 2017'!L19</f>
        <v xml:space="preserve">Flexi Saver </v>
      </c>
      <c r="C31" s="90">
        <f>91*'Tariffs July 2017'!M19/100</f>
        <v>108.836</v>
      </c>
      <c r="D31" s="90">
        <f>($K$5)*'Tariffs July 2017'!N19/100</f>
        <v>201.81603923999998</v>
      </c>
      <c r="E31" s="90">
        <v>0</v>
      </c>
      <c r="F31" s="90">
        <f>($L$5)*'Tariffs July 2017'!AE19/100</f>
        <v>21.666215340000004</v>
      </c>
      <c r="G31" s="90">
        <f t="shared" si="19"/>
        <v>332.31825457999997</v>
      </c>
      <c r="H31" s="90">
        <f t="shared" si="20"/>
        <v>893.92901831999984</v>
      </c>
      <c r="I31" s="91">
        <f t="shared" si="21"/>
        <v>1329.2730183199999</v>
      </c>
      <c r="J31" s="91">
        <f t="shared" si="22"/>
        <v>1462.2003201519999</v>
      </c>
      <c r="K31" s="36">
        <f>'Tariffs July 2017'!AT19</f>
        <v>0</v>
      </c>
      <c r="L31" s="36">
        <f>'Tariffs July 2017'!AU19</f>
        <v>0</v>
      </c>
      <c r="M31" s="36">
        <f>'Tariffs July 2017'!AV19</f>
        <v>0</v>
      </c>
      <c r="N31" s="36">
        <f>'Tariffs July 2017'!AW19</f>
        <v>18</v>
      </c>
      <c r="O31" s="92">
        <f>($F$6*'Tariffs July 2017'!AQ19/100)*4</f>
        <v>305.91792000000004</v>
      </c>
      <c r="P31" s="275">
        <f>I31</f>
        <v>1329.2730183199999</v>
      </c>
      <c r="Q31" s="275">
        <f>P31-(H31*N31/100)</f>
        <v>1168.3657950223999</v>
      </c>
      <c r="R31" s="275">
        <f t="shared" si="24"/>
        <v>1023.3550983199998</v>
      </c>
      <c r="S31" s="275">
        <f t="shared" si="25"/>
        <v>862.44787502239978</v>
      </c>
      <c r="T31" s="93">
        <f t="shared" si="26"/>
        <v>1125.6906081519999</v>
      </c>
      <c r="U31" s="93">
        <f t="shared" si="26"/>
        <v>948.69266252463979</v>
      </c>
      <c r="V31" s="94">
        <f>'Tariffs July 2017'!BD19</f>
        <v>0</v>
      </c>
      <c r="W31" s="94" t="str">
        <f>'Tariffs July 2017'!BE19</f>
        <v>n</v>
      </c>
      <c r="X31" s="95">
        <f>'Tariffs July 2017'!G19</f>
        <v>41467</v>
      </c>
      <c r="Y31" s="63"/>
      <c r="Z31" s="63"/>
      <c r="AA31" s="63"/>
      <c r="AB31" s="63"/>
      <c r="AC31" s="63"/>
      <c r="AD31" s="63"/>
      <c r="AE31" s="63"/>
      <c r="AF31" s="63"/>
      <c r="AG31" s="63"/>
      <c r="AH31" s="63"/>
      <c r="AI31" s="63"/>
      <c r="AJ31" s="63"/>
      <c r="AK31" s="63"/>
    </row>
    <row r="32" spans="1:37" ht="14" x14ac:dyDescent="0.15">
      <c r="A32" s="89" t="str">
        <f>'Tariffs July 2017'!K20</f>
        <v>Energy Locals</v>
      </c>
      <c r="B32" s="36" t="str">
        <f>'Tariffs July 2017'!L20</f>
        <v>Market offer</v>
      </c>
      <c r="C32" s="90">
        <f>91*'Tariffs July 2017'!M20/100</f>
        <v>93.73</v>
      </c>
      <c r="D32" s="90">
        <f>($K$5)*'Tariffs July 2017'!N20/100</f>
        <v>174.633894</v>
      </c>
      <c r="E32" s="90">
        <v>0</v>
      </c>
      <c r="F32" s="90">
        <f>($L$5)*'Tariffs July 2017'!AE20/100</f>
        <v>25.458138000000005</v>
      </c>
      <c r="G32" s="90">
        <f t="shared" si="19"/>
        <v>293.82203200000004</v>
      </c>
      <c r="H32" s="90">
        <f t="shared" si="20"/>
        <v>800.36812800000007</v>
      </c>
      <c r="I32" s="91">
        <f t="shared" si="21"/>
        <v>1175.2881280000001</v>
      </c>
      <c r="J32" s="91">
        <f t="shared" si="22"/>
        <v>1292.8169408000003</v>
      </c>
      <c r="K32" s="36">
        <f>'Tariffs July 2017'!AT20</f>
        <v>0</v>
      </c>
      <c r="L32" s="36">
        <f>'Tariffs July 2017'!AU20</f>
        <v>0</v>
      </c>
      <c r="M32" s="36">
        <f>'Tariffs July 2017'!AV20</f>
        <v>0</v>
      </c>
      <c r="N32" s="36">
        <f>'Tariffs July 2017'!AW20</f>
        <v>0</v>
      </c>
      <c r="O32" s="92">
        <f>($F$6*'Tariffs July 2017'!AQ20/100)*4</f>
        <v>305.91792000000004</v>
      </c>
      <c r="P32" s="275">
        <f t="shared" ref="P32" si="27">I32</f>
        <v>1175.2881280000001</v>
      </c>
      <c r="Q32" s="275">
        <f>P32-(H32*N32/100)</f>
        <v>1175.2881280000001</v>
      </c>
      <c r="R32" s="275">
        <f t="shared" si="24"/>
        <v>869.37020800000005</v>
      </c>
      <c r="S32" s="275">
        <f t="shared" si="25"/>
        <v>869.37020800000005</v>
      </c>
      <c r="T32" s="93">
        <f t="shared" si="26"/>
        <v>956.30722880000008</v>
      </c>
      <c r="U32" s="93">
        <f t="shared" si="26"/>
        <v>956.30722880000008</v>
      </c>
      <c r="V32" s="94">
        <f>'Tariffs July 2017'!BD20</f>
        <v>0</v>
      </c>
      <c r="W32" s="94" t="str">
        <f>'Tariffs July 2017'!BE20</f>
        <v>n</v>
      </c>
      <c r="X32" s="95">
        <f>'Tariffs July 2017'!G20</f>
        <v>41475</v>
      </c>
      <c r="Y32" s="63"/>
      <c r="Z32" s="63"/>
      <c r="AA32" s="63"/>
      <c r="AB32" s="63"/>
      <c r="AC32" s="63"/>
      <c r="AD32" s="63"/>
      <c r="AE32" s="63"/>
      <c r="AF32" s="63"/>
      <c r="AG32" s="63"/>
      <c r="AH32" s="63"/>
      <c r="AI32" s="63"/>
      <c r="AJ32" s="63"/>
      <c r="AK32" s="63"/>
    </row>
    <row r="33" spans="1:37" ht="14" x14ac:dyDescent="0.15">
      <c r="A33" s="89" t="str">
        <f>'Tariffs July 2017'!K21</f>
        <v>Origin Energy</v>
      </c>
      <c r="B33" s="36" t="str">
        <f>'Tariffs July 2017'!L21</f>
        <v>Solar Boost Plus</v>
      </c>
      <c r="C33" s="90">
        <f>91*'Tariffs July 2017'!M21/100</f>
        <v>112.2758</v>
      </c>
      <c r="D33" s="90">
        <f>($K$5)*'Tariffs July 2017'!N21/100</f>
        <v>186.09898878000001</v>
      </c>
      <c r="E33" s="90">
        <v>0</v>
      </c>
      <c r="F33" s="90">
        <f>($L$5)*'Tariffs July 2017'!AE21/100</f>
        <v>21.143653560000004</v>
      </c>
      <c r="G33" s="90">
        <f t="shared" si="19"/>
        <v>319.51844234000004</v>
      </c>
      <c r="H33" s="90">
        <f t="shared" si="20"/>
        <v>828.97056936000013</v>
      </c>
      <c r="I33" s="91">
        <f t="shared" si="21"/>
        <v>1278.0737693600001</v>
      </c>
      <c r="J33" s="91">
        <f t="shared" si="22"/>
        <v>1405.8811462960002</v>
      </c>
      <c r="K33" s="36">
        <f>'Tariffs July 2017'!AT21</f>
        <v>0</v>
      </c>
      <c r="L33" s="36">
        <f>'Tariffs July 2017'!AU21</f>
        <v>7</v>
      </c>
      <c r="M33" s="36">
        <f>'Tariffs July 2017'!AV21</f>
        <v>0</v>
      </c>
      <c r="N33" s="36">
        <f>'Tariffs July 2017'!AW21</f>
        <v>0</v>
      </c>
      <c r="O33" s="92">
        <f>($F$6*'Tariffs July 2017'!AQ21/100)*4</f>
        <v>444.97152</v>
      </c>
      <c r="P33" s="275">
        <f>I33-(H33*L33/100)</f>
        <v>1220.0458295048002</v>
      </c>
      <c r="Q33" s="275">
        <f>P33-(H33*N33/100)</f>
        <v>1220.0458295048002</v>
      </c>
      <c r="R33" s="275">
        <f t="shared" si="24"/>
        <v>775.07430950480011</v>
      </c>
      <c r="S33" s="275">
        <f t="shared" si="25"/>
        <v>775.07430950480011</v>
      </c>
      <c r="T33" s="93">
        <f t="shared" si="26"/>
        <v>852.58174045528017</v>
      </c>
      <c r="U33" s="93">
        <f t="shared" si="26"/>
        <v>852.58174045528017</v>
      </c>
      <c r="V33" s="94">
        <f>'Tariffs July 2017'!BD21</f>
        <v>0</v>
      </c>
      <c r="W33" s="94" t="str">
        <f>'Tariffs July 2017'!BE21</f>
        <v>n</v>
      </c>
      <c r="X33" s="95">
        <f>'Tariffs July 2017'!G21</f>
        <v>41455</v>
      </c>
      <c r="Y33" s="63"/>
      <c r="Z33" s="63"/>
      <c r="AA33" s="63"/>
      <c r="AB33" s="63"/>
      <c r="AC33" s="63"/>
      <c r="AD33" s="63"/>
      <c r="AE33" s="63"/>
      <c r="AF33" s="63"/>
      <c r="AG33" s="63"/>
      <c r="AH33" s="63"/>
      <c r="AI33" s="63"/>
      <c r="AJ33" s="63"/>
      <c r="AK33" s="63"/>
    </row>
    <row r="34" spans="1:37" ht="14" x14ac:dyDescent="0.15">
      <c r="A34" s="89" t="str">
        <f>'Tariffs July 2017'!K22</f>
        <v>Powerdirect</v>
      </c>
      <c r="B34" s="36" t="str">
        <f>'Tariffs July 2017'!L22</f>
        <v>Market offer</v>
      </c>
      <c r="C34" s="90">
        <f>91*'Tariffs July 2017'!M22/100</f>
        <v>93.73</v>
      </c>
      <c r="D34" s="90">
        <f>($K$5)*'Tariffs July 2017'!N22/100</f>
        <v>197.412228</v>
      </c>
      <c r="E34" s="90">
        <v>0</v>
      </c>
      <c r="F34" s="90">
        <f>($L$5)*'Tariffs July 2017'!AE22/100</f>
        <v>22.778334000000005</v>
      </c>
      <c r="G34" s="90">
        <f t="shared" si="19"/>
        <v>313.92056200000002</v>
      </c>
      <c r="H34" s="90">
        <f t="shared" si="20"/>
        <v>880.762248</v>
      </c>
      <c r="I34" s="91">
        <f t="shared" si="21"/>
        <v>1255.6822480000001</v>
      </c>
      <c r="J34" s="91">
        <f t="shared" si="22"/>
        <v>1381.2504728000001</v>
      </c>
      <c r="K34" s="36">
        <f>'Tariffs July 2017'!AT22</f>
        <v>0</v>
      </c>
      <c r="L34" s="36">
        <f>'Tariffs July 2017'!AU22</f>
        <v>0</v>
      </c>
      <c r="M34" s="36">
        <f>'Tariffs July 2017'!AV22</f>
        <v>0</v>
      </c>
      <c r="N34" s="36">
        <f>'Tariffs July 2017'!AW22</f>
        <v>12</v>
      </c>
      <c r="O34" s="92">
        <f>($F$6*'Tariffs July 2017'!AQ22/100)*4</f>
        <v>294.793632</v>
      </c>
      <c r="P34" s="275">
        <f t="shared" ref="P34:P37" si="28">I34</f>
        <v>1255.6822480000001</v>
      </c>
      <c r="Q34" s="275">
        <f>P34-(H34*N34/100)</f>
        <v>1149.9907782400001</v>
      </c>
      <c r="R34" s="275">
        <f t="shared" si="24"/>
        <v>960.88861600000007</v>
      </c>
      <c r="S34" s="275">
        <f t="shared" si="25"/>
        <v>855.19714624000005</v>
      </c>
      <c r="T34" s="93">
        <f t="shared" si="26"/>
        <v>1056.9774776000002</v>
      </c>
      <c r="U34" s="93">
        <f t="shared" si="26"/>
        <v>940.71686086400018</v>
      </c>
      <c r="V34" s="94">
        <f>'Tariffs July 2017'!BD22</f>
        <v>0</v>
      </c>
      <c r="W34" s="94" t="str">
        <f>'Tariffs July 2017'!BE22</f>
        <v>n</v>
      </c>
      <c r="X34" s="95">
        <f>'Tariffs July 2017'!G22</f>
        <v>41455</v>
      </c>
      <c r="Y34" s="63"/>
      <c r="Z34" s="63"/>
      <c r="AA34" s="63"/>
      <c r="AB34" s="63"/>
      <c r="AC34" s="63"/>
      <c r="AD34" s="63"/>
      <c r="AE34" s="63"/>
      <c r="AF34" s="63"/>
      <c r="AG34" s="63"/>
      <c r="AH34" s="63"/>
      <c r="AI34" s="63"/>
      <c r="AJ34" s="63"/>
      <c r="AK34" s="63"/>
    </row>
    <row r="35" spans="1:37" ht="14" x14ac:dyDescent="0.15">
      <c r="A35" s="89" t="str">
        <f>'Tariffs July 2017'!K23</f>
        <v>Sanctuary Energy</v>
      </c>
      <c r="B35" s="36" t="str">
        <f>'Tariffs July 2017'!L23</f>
        <v>Supplementary FIT</v>
      </c>
      <c r="C35" s="90">
        <f>91*'Tariffs July 2017'!M23/100</f>
        <v>119.27369999999999</v>
      </c>
      <c r="D35" s="90">
        <f>($K$5)*'Tariffs July 2017'!N23/100</f>
        <v>185.73301688039999</v>
      </c>
      <c r="E35" s="90">
        <v>0</v>
      </c>
      <c r="F35" s="90">
        <f>($L$5)*'Tariffs July 2017'!AE23/100</f>
        <v>18.347010105600003</v>
      </c>
      <c r="G35" s="90">
        <f t="shared" si="19"/>
        <v>323.35372698599997</v>
      </c>
      <c r="H35" s="90">
        <f t="shared" si="20"/>
        <v>816.32010794399991</v>
      </c>
      <c r="I35" s="91">
        <f t="shared" si="21"/>
        <v>1293.4149079439999</v>
      </c>
      <c r="J35" s="91">
        <f t="shared" si="22"/>
        <v>1422.7563987384001</v>
      </c>
      <c r="K35" s="36">
        <f>'Tariffs July 2017'!AT23</f>
        <v>0</v>
      </c>
      <c r="L35" s="36">
        <f>'Tariffs July 2017'!AU23</f>
        <v>0</v>
      </c>
      <c r="M35" s="36">
        <f>'Tariffs July 2017'!AV23</f>
        <v>0</v>
      </c>
      <c r="N35" s="36">
        <f>'Tariffs July 2017'!AW23</f>
        <v>0</v>
      </c>
      <c r="O35" s="92">
        <f>($F$6*'Tariffs July 2017'!AQ23/100)*4</f>
        <v>278.10720000000003</v>
      </c>
      <c r="P35" s="275">
        <f t="shared" si="28"/>
        <v>1293.4149079439999</v>
      </c>
      <c r="Q35" s="275">
        <f t="shared" ref="Q35" si="29">P35-(H35*N35/100)</f>
        <v>1293.4149079439999</v>
      </c>
      <c r="R35" s="275">
        <f t="shared" si="24"/>
        <v>1015.3077079439998</v>
      </c>
      <c r="S35" s="275">
        <f t="shared" si="25"/>
        <v>1015.3077079439998</v>
      </c>
      <c r="T35" s="93">
        <f t="shared" si="26"/>
        <v>1116.8384787384</v>
      </c>
      <c r="U35" s="93">
        <f t="shared" si="26"/>
        <v>1116.8384787384</v>
      </c>
      <c r="V35" s="94">
        <f>'Tariffs July 2017'!BD23</f>
        <v>0</v>
      </c>
      <c r="W35" s="94" t="str">
        <f>'Tariffs July 2017'!BE23</f>
        <v>n</v>
      </c>
      <c r="X35" s="95">
        <f>'Tariffs July 2017'!G23</f>
        <v>41455</v>
      </c>
      <c r="Y35" s="63"/>
      <c r="Z35" s="63"/>
      <c r="AA35" s="63"/>
      <c r="AB35" s="63"/>
      <c r="AC35" s="63"/>
      <c r="AD35" s="63"/>
      <c r="AE35" s="63"/>
      <c r="AF35" s="63"/>
      <c r="AG35" s="63"/>
      <c r="AH35" s="63"/>
      <c r="AI35" s="63"/>
      <c r="AJ35" s="63"/>
      <c r="AK35" s="63"/>
    </row>
    <row r="36" spans="1:37" ht="14" x14ac:dyDescent="0.15">
      <c r="A36" s="89" t="str">
        <f>'Tariffs July 2017'!K24</f>
        <v>Simply Energy</v>
      </c>
      <c r="B36" s="36" t="str">
        <f>'Tariffs July 2017'!L24</f>
        <v>Plus</v>
      </c>
      <c r="C36" s="90">
        <f>91*'Tariffs July 2017'!M24/100</f>
        <v>80.817099999999996</v>
      </c>
      <c r="D36" s="90">
        <f>($K$5)*'Tariffs July 2017'!N24/100</f>
        <v>197.48815578000003</v>
      </c>
      <c r="E36" s="90">
        <v>0</v>
      </c>
      <c r="F36" s="90">
        <f>($L$5)*'Tariffs July 2017'!AE24/100</f>
        <v>23.917250700000004</v>
      </c>
      <c r="G36" s="90">
        <f t="shared" si="19"/>
        <v>302.22250648000005</v>
      </c>
      <c r="H36" s="90">
        <f t="shared" si="20"/>
        <v>885.62162592000027</v>
      </c>
      <c r="I36" s="91">
        <f t="shared" si="21"/>
        <v>1208.8900259200002</v>
      </c>
      <c r="J36" s="91">
        <f t="shared" si="22"/>
        <v>1329.7790285120004</v>
      </c>
      <c r="K36" s="36">
        <f>'Tariffs July 2017'!AT24</f>
        <v>0</v>
      </c>
      <c r="L36" s="36">
        <f>'Tariffs July 2017'!AU24</f>
        <v>0</v>
      </c>
      <c r="M36" s="36">
        <f>'Tariffs July 2017'!AV24</f>
        <v>0</v>
      </c>
      <c r="N36" s="36">
        <f>'Tariffs July 2017'!AW24</f>
        <v>15</v>
      </c>
      <c r="O36" s="92">
        <f>($F$6*'Tariffs July 2017'!AQ24/100)*4</f>
        <v>172.42646400000001</v>
      </c>
      <c r="P36" s="275">
        <f t="shared" si="28"/>
        <v>1208.8900259200002</v>
      </c>
      <c r="Q36" s="275">
        <f>P36-(H36*N36/100)</f>
        <v>1076.0467820320002</v>
      </c>
      <c r="R36" s="275">
        <f t="shared" si="24"/>
        <v>1036.4635619200003</v>
      </c>
      <c r="S36" s="275">
        <f t="shared" si="25"/>
        <v>903.62031803200023</v>
      </c>
      <c r="T36" s="93">
        <f t="shared" si="26"/>
        <v>1140.1099181120005</v>
      </c>
      <c r="U36" s="93">
        <f t="shared" si="26"/>
        <v>993.98234983520035</v>
      </c>
      <c r="V36" s="94">
        <f>'Tariffs July 2017'!BD24</f>
        <v>0</v>
      </c>
      <c r="W36" s="94" t="str">
        <f>'Tariffs July 2017'!BE24</f>
        <v>n</v>
      </c>
      <c r="X36" s="95">
        <f>'Tariffs July 2017'!G24</f>
        <v>41459</v>
      </c>
      <c r="Y36" s="63"/>
      <c r="Z36" s="63"/>
      <c r="AA36" s="63"/>
      <c r="AB36" s="63"/>
      <c r="AC36" s="63"/>
      <c r="AD36" s="63"/>
      <c r="AE36" s="63"/>
      <c r="AF36" s="63"/>
      <c r="AG36" s="63"/>
      <c r="AH36" s="63"/>
      <c r="AI36" s="63"/>
      <c r="AJ36" s="63"/>
      <c r="AK36" s="63"/>
    </row>
    <row r="37" spans="1:37" ht="14" x14ac:dyDescent="0.15">
      <c r="A37" s="89" t="str">
        <f>'Tariffs July 2017'!K25</f>
        <v>Mojo Power</v>
      </c>
      <c r="B37" s="36" t="str">
        <f>'Tariffs July 2017'!L25</f>
        <v>Standard Energy Pass (solar)</v>
      </c>
      <c r="C37" s="90">
        <f>(91*'Tariffs July 2017'!M25/100)+(3*'Tariffs July 2017'!BH25)</f>
        <v>166.9528</v>
      </c>
      <c r="D37" s="90">
        <f>($K$5)*'Tariffs July 2017'!N25/100</f>
        <v>169.85044386000001</v>
      </c>
      <c r="E37" s="90">
        <v>0</v>
      </c>
      <c r="F37" s="90">
        <f>($L$5)*'Tariffs July 2017'!AE25/100</f>
        <v>18.329859360000004</v>
      </c>
      <c r="G37" s="90">
        <f t="shared" si="19"/>
        <v>355.13310322000001</v>
      </c>
      <c r="H37" s="90">
        <f t="shared" si="20"/>
        <v>752.72121288000005</v>
      </c>
      <c r="I37" s="91">
        <f t="shared" si="21"/>
        <v>1420.53241288</v>
      </c>
      <c r="J37" s="91">
        <f t="shared" si="22"/>
        <v>1562.5856541680002</v>
      </c>
      <c r="K37" s="36">
        <f>'Tariffs July 2017'!AT25</f>
        <v>0</v>
      </c>
      <c r="L37" s="36">
        <f>'Tariffs July 2017'!AU25</f>
        <v>0</v>
      </c>
      <c r="M37" s="36">
        <f>'Tariffs July 2017'!AV25</f>
        <v>0</v>
      </c>
      <c r="N37" s="36">
        <f>'Tariffs July 2017'!AW25</f>
        <v>0</v>
      </c>
      <c r="O37" s="92">
        <f>($F$6*'Tariffs July 2017'!AQ25/100)*4</f>
        <v>250.29648</v>
      </c>
      <c r="P37" s="275">
        <f t="shared" si="28"/>
        <v>1420.53241288</v>
      </c>
      <c r="Q37" s="275">
        <f>P37-(H37*N37/100)</f>
        <v>1420.53241288</v>
      </c>
      <c r="R37" s="275">
        <f t="shared" si="24"/>
        <v>1170.2359328800001</v>
      </c>
      <c r="S37" s="275">
        <f t="shared" si="25"/>
        <v>1170.2359328800001</v>
      </c>
      <c r="T37" s="93">
        <f t="shared" si="26"/>
        <v>1287.2595261680001</v>
      </c>
      <c r="U37" s="93">
        <f t="shared" si="26"/>
        <v>1287.2595261680001</v>
      </c>
      <c r="V37" s="94">
        <f>'Tariffs July 2017'!BD25</f>
        <v>0</v>
      </c>
      <c r="W37" s="94" t="str">
        <f>'Tariffs July 2017'!BE25</f>
        <v>n</v>
      </c>
      <c r="X37" s="95">
        <f>'Tariffs July 2017'!G25</f>
        <v>41468</v>
      </c>
      <c r="Y37" s="63"/>
      <c r="Z37" s="63"/>
      <c r="AA37" s="63"/>
      <c r="AB37" s="63"/>
      <c r="AC37" s="63"/>
      <c r="AD37" s="63"/>
      <c r="AE37" s="63"/>
      <c r="AF37" s="63"/>
      <c r="AG37" s="63"/>
      <c r="AH37" s="63"/>
      <c r="AI37" s="63"/>
      <c r="AJ37" s="63"/>
      <c r="AK37" s="63"/>
    </row>
    <row r="38" spans="1:37" ht="14" x14ac:dyDescent="0.15">
      <c r="A38" s="89" t="str">
        <f>'Tariffs July 2017'!K26</f>
        <v>Powershop</v>
      </c>
      <c r="B38" s="36" t="str">
        <f>'Tariffs July 2017'!L26</f>
        <v>Standard Saver</v>
      </c>
      <c r="C38" s="90">
        <f>91*'Tariffs July 2017'!M26/100</f>
        <v>94.776499999999999</v>
      </c>
      <c r="D38" s="90">
        <f>($K$5)*'Tariffs July 2017'!N26/100</f>
        <v>207.6624783</v>
      </c>
      <c r="E38" s="90">
        <v>0</v>
      </c>
      <c r="F38" s="90">
        <f>($L$5)*'Tariffs July 2017'!AE26/100</f>
        <v>30.603361680000003</v>
      </c>
      <c r="G38" s="90">
        <f t="shared" ref="G38:G39" si="30">SUM(C38:F38)</f>
        <v>333.04233998000001</v>
      </c>
      <c r="H38" s="90">
        <f t="shared" ref="H38:H39" si="31">(G38-C38)*4</f>
        <v>953.06335992000004</v>
      </c>
      <c r="I38" s="91">
        <f t="shared" ref="I38:I39" si="32">G38*4</f>
        <v>1332.16935992</v>
      </c>
      <c r="J38" s="91">
        <f t="shared" ref="J38:J39" si="33">I38*1.1</f>
        <v>1465.3862959120002</v>
      </c>
      <c r="K38" s="36">
        <f>'Tariffs July 2017'!AT26</f>
        <v>2</v>
      </c>
      <c r="L38" s="36">
        <f>'Tariffs July 2017'!AU26</f>
        <v>0</v>
      </c>
      <c r="M38" s="36">
        <f>'Tariffs July 2017'!AV26</f>
        <v>8</v>
      </c>
      <c r="N38" s="36">
        <f>'Tariffs July 2017'!AW26</f>
        <v>0</v>
      </c>
      <c r="O38" s="92">
        <f>($F$6*'Tariffs July 2017'!AQ26/100)*4</f>
        <v>300.35577600000005</v>
      </c>
      <c r="P38" s="275">
        <f>I38-(I38*K38/100)</f>
        <v>1305.5259727216001</v>
      </c>
      <c r="Q38" s="275">
        <f>P38-(P38*M38/100)</f>
        <v>1201.0838949038721</v>
      </c>
      <c r="R38" s="275">
        <f t="shared" ref="R38:R39" si="34">P38-O38</f>
        <v>1005.1701967216</v>
      </c>
      <c r="S38" s="275">
        <f t="shared" ref="S38:S39" si="35">Q38-O38</f>
        <v>900.72811890387197</v>
      </c>
      <c r="T38" s="93">
        <f t="shared" ref="T38:T39" si="36">R38*1.1</f>
        <v>1105.6872163937601</v>
      </c>
      <c r="U38" s="93">
        <f t="shared" ref="U38:U39" si="37">S38*1.1</f>
        <v>990.80093079425922</v>
      </c>
      <c r="V38" s="94">
        <f>'Tariffs July 2017'!BD26</f>
        <v>0</v>
      </c>
      <c r="W38" s="94" t="str">
        <f>'Tariffs July 2017'!BE26</f>
        <v>n</v>
      </c>
      <c r="X38" s="95">
        <f>'Tariffs July 2017'!G26</f>
        <v>41455</v>
      </c>
      <c r="Y38" s="63"/>
      <c r="Z38" s="63"/>
      <c r="AA38" s="63"/>
      <c r="AB38" s="63"/>
      <c r="AC38" s="63"/>
      <c r="AD38" s="63"/>
      <c r="AE38" s="63"/>
      <c r="AF38" s="63"/>
      <c r="AG38" s="63"/>
      <c r="AH38" s="63"/>
      <c r="AI38" s="63"/>
      <c r="AJ38" s="63"/>
      <c r="AK38" s="63"/>
    </row>
    <row r="39" spans="1:37" ht="15" thickBot="1" x14ac:dyDescent="0.2">
      <c r="A39" s="96" t="str">
        <f>'Tariffs July 2017'!K27</f>
        <v>Red Energy</v>
      </c>
      <c r="B39" s="97" t="str">
        <f>'Tariffs July 2017'!L27</f>
        <v>Easy Saver</v>
      </c>
      <c r="C39" s="98">
        <f>91*'Tariffs July 2017'!M27/100</f>
        <v>91.609699999999989</v>
      </c>
      <c r="D39" s="98">
        <f>($K$5)*'Tariffs July 2017'!N27/100</f>
        <v>189.81944999999999</v>
      </c>
      <c r="E39" s="98">
        <v>0</v>
      </c>
      <c r="F39" s="98">
        <f>($L$5)*'Tariffs July 2017'!AE27/100</f>
        <v>21.572422200000005</v>
      </c>
      <c r="G39" s="98">
        <f t="shared" si="30"/>
        <v>303.0015722</v>
      </c>
      <c r="H39" s="98">
        <f t="shared" si="31"/>
        <v>845.56748880000009</v>
      </c>
      <c r="I39" s="99">
        <f t="shared" si="32"/>
        <v>1212.0062888</v>
      </c>
      <c r="J39" s="99">
        <f t="shared" si="33"/>
        <v>1333.2069176800001</v>
      </c>
      <c r="K39" s="97">
        <f>'Tariffs July 2017'!AT27</f>
        <v>0</v>
      </c>
      <c r="L39" s="97">
        <f>'Tariffs July 2017'!AU27</f>
        <v>0</v>
      </c>
      <c r="M39" s="97">
        <f>'Tariffs July 2017'!AV27</f>
        <v>10</v>
      </c>
      <c r="N39" s="97">
        <f>'Tariffs July 2017'!AW27</f>
        <v>0</v>
      </c>
      <c r="O39" s="100">
        <f>($F$6*'Tariffs July 2017'!AQ27/100)*4</f>
        <v>166.86432000000002</v>
      </c>
      <c r="P39" s="276">
        <f t="shared" ref="P39" si="38">I39</f>
        <v>1212.0062888</v>
      </c>
      <c r="Q39" s="276">
        <f>P39-(P39*M39/100)</f>
        <v>1090.8056599199999</v>
      </c>
      <c r="R39" s="276">
        <f t="shared" si="34"/>
        <v>1045.1419688000001</v>
      </c>
      <c r="S39" s="276">
        <f t="shared" si="35"/>
        <v>923.9413399199999</v>
      </c>
      <c r="T39" s="101">
        <f t="shared" si="36"/>
        <v>1149.6561656800002</v>
      </c>
      <c r="U39" s="101">
        <f t="shared" si="37"/>
        <v>1016.335473912</v>
      </c>
      <c r="V39" s="102">
        <f>'Tariffs July 2017'!BD27</f>
        <v>0</v>
      </c>
      <c r="W39" s="102" t="str">
        <f>'Tariffs July 2017'!BE27</f>
        <v>n</v>
      </c>
      <c r="X39" s="103">
        <f>'Tariffs July 2017'!G27</f>
        <v>41455</v>
      </c>
      <c r="Y39" s="63"/>
      <c r="Z39" s="63"/>
      <c r="AA39" s="63"/>
      <c r="AB39" s="63"/>
      <c r="AC39" s="63"/>
      <c r="AD39" s="63"/>
      <c r="AE39" s="63"/>
      <c r="AF39" s="63"/>
      <c r="AG39" s="63"/>
      <c r="AH39" s="63"/>
      <c r="AI39" s="63"/>
      <c r="AJ39" s="63"/>
      <c r="AK39" s="63"/>
    </row>
    <row r="40" spans="1:37" s="64" customFormat="1" ht="14" x14ac:dyDescent="0.15">
      <c r="X40" s="63"/>
      <c r="Y40" s="63"/>
      <c r="Z40" s="63"/>
      <c r="AA40" s="63"/>
      <c r="AB40" s="63"/>
      <c r="AC40" s="63"/>
      <c r="AD40" s="63"/>
      <c r="AE40" s="63"/>
      <c r="AF40" s="63"/>
      <c r="AG40" s="63"/>
      <c r="AH40" s="63"/>
      <c r="AI40" s="63"/>
      <c r="AJ40" s="63"/>
      <c r="AK40" s="63"/>
    </row>
    <row r="41" spans="1:37" s="64" customFormat="1" ht="15" thickBot="1" x14ac:dyDescent="0.2">
      <c r="X41" s="63"/>
      <c r="Y41" s="63"/>
      <c r="Z41" s="63"/>
      <c r="AA41" s="63"/>
      <c r="AB41" s="63"/>
      <c r="AC41" s="63"/>
      <c r="AD41" s="63"/>
      <c r="AE41" s="63"/>
      <c r="AF41" s="63"/>
      <c r="AG41" s="63"/>
      <c r="AH41" s="63"/>
      <c r="AI41" s="63"/>
      <c r="AJ41" s="63"/>
      <c r="AK41" s="63"/>
    </row>
    <row r="42" spans="1:37" ht="14" x14ac:dyDescent="0.15">
      <c r="A42" s="86" t="s">
        <v>201</v>
      </c>
      <c r="B42" s="87"/>
      <c r="C42" s="87"/>
      <c r="D42" s="104"/>
      <c r="E42" s="104"/>
      <c r="F42" s="104"/>
      <c r="G42" s="105"/>
      <c r="H42" s="105"/>
      <c r="I42" s="87"/>
      <c r="J42" s="87"/>
      <c r="K42" s="87"/>
      <c r="L42" s="87"/>
      <c r="M42" s="87"/>
      <c r="N42" s="87"/>
      <c r="O42" s="87"/>
      <c r="P42" s="87"/>
      <c r="Q42" s="87"/>
      <c r="R42" s="87"/>
      <c r="S42" s="87"/>
      <c r="T42" s="87"/>
      <c r="U42" s="87"/>
      <c r="V42" s="87"/>
      <c r="W42" s="87"/>
      <c r="X42" s="88"/>
      <c r="Y42" s="63"/>
      <c r="Z42" s="63"/>
      <c r="AA42" s="63"/>
      <c r="AB42" s="63"/>
      <c r="AC42" s="63"/>
      <c r="AD42" s="63"/>
      <c r="AE42" s="63"/>
      <c r="AF42" s="63"/>
      <c r="AG42" s="63"/>
      <c r="AH42" s="63"/>
      <c r="AI42" s="63"/>
      <c r="AJ42" s="63"/>
      <c r="AK42" s="63"/>
    </row>
    <row r="43" spans="1:37" ht="75" x14ac:dyDescent="0.15">
      <c r="A43" s="277" t="s">
        <v>184</v>
      </c>
      <c r="B43" s="278" t="s">
        <v>222</v>
      </c>
      <c r="C43" s="279" t="s">
        <v>211</v>
      </c>
      <c r="D43" s="279" t="s">
        <v>113</v>
      </c>
      <c r="E43" s="280" t="s">
        <v>232</v>
      </c>
      <c r="F43" s="279" t="s">
        <v>235</v>
      </c>
      <c r="G43" s="279" t="s">
        <v>234</v>
      </c>
      <c r="H43" s="281" t="s">
        <v>206</v>
      </c>
      <c r="I43" s="281" t="s">
        <v>224</v>
      </c>
      <c r="J43" s="282" t="s">
        <v>214</v>
      </c>
      <c r="K43" s="283" t="s">
        <v>215</v>
      </c>
      <c r="L43" s="283" t="s">
        <v>189</v>
      </c>
      <c r="M43" s="283" t="s">
        <v>127</v>
      </c>
      <c r="N43" s="283" t="s">
        <v>209</v>
      </c>
      <c r="O43" s="284" t="s">
        <v>233</v>
      </c>
      <c r="P43" s="285" t="s">
        <v>207</v>
      </c>
      <c r="Q43" s="285" t="s">
        <v>208</v>
      </c>
      <c r="R43" s="285" t="s">
        <v>118</v>
      </c>
      <c r="S43" s="285" t="s">
        <v>161</v>
      </c>
      <c r="T43" s="284" t="s">
        <v>199</v>
      </c>
      <c r="U43" s="284" t="s">
        <v>210</v>
      </c>
      <c r="V43" s="288" t="s">
        <v>149</v>
      </c>
      <c r="W43" s="283" t="s">
        <v>150</v>
      </c>
      <c r="X43" s="287" t="s">
        <v>126</v>
      </c>
      <c r="Y43" s="63"/>
      <c r="Z43" s="63"/>
      <c r="AA43" s="63"/>
      <c r="AB43" s="63"/>
      <c r="AC43" s="63"/>
      <c r="AD43" s="63"/>
      <c r="AE43" s="63"/>
      <c r="AF43" s="63"/>
      <c r="AG43" s="63"/>
      <c r="AH43" s="63"/>
      <c r="AI43" s="63"/>
      <c r="AJ43" s="63"/>
      <c r="AK43" s="63"/>
    </row>
    <row r="44" spans="1:37" ht="14" x14ac:dyDescent="0.15">
      <c r="A44" s="89" t="str">
        <f>'Tariffs July 2017'!K28</f>
        <v>AGL</v>
      </c>
      <c r="B44" s="36" t="str">
        <f>'Tariffs July 2017'!L28</f>
        <v>Everyday Solar</v>
      </c>
      <c r="C44" s="90">
        <f>91*'Tariffs July 2017'!M28/100</f>
        <v>93.73</v>
      </c>
      <c r="D44" s="90">
        <f>($K$5)*'Tariffs July 2017'!N28/100</f>
        <v>197.412228</v>
      </c>
      <c r="E44" s="90">
        <v>0</v>
      </c>
      <c r="F44" s="90">
        <f>($L$5)*'Tariffs July 2017'!AE28/100</f>
        <v>29.477844000000005</v>
      </c>
      <c r="G44" s="90">
        <f>SUM(C44:F44)</f>
        <v>320.62007199999999</v>
      </c>
      <c r="H44" s="90">
        <f>(G44-C44)*4</f>
        <v>907.5602879999999</v>
      </c>
      <c r="I44" s="91">
        <f>G44*4</f>
        <v>1282.480288</v>
      </c>
      <c r="J44" s="91">
        <f>I44*1.1</f>
        <v>1410.7283168000001</v>
      </c>
      <c r="K44" s="36">
        <f>'Tariffs July 2017'!AT28</f>
        <v>8</v>
      </c>
      <c r="L44" s="36">
        <f>'Tariffs July 2017'!AU28</f>
        <v>0</v>
      </c>
      <c r="M44" s="36">
        <f>'Tariffs July 2017'!AV28</f>
        <v>0</v>
      </c>
      <c r="N44" s="36">
        <f>'Tariffs July 2017'!AW28</f>
        <v>0</v>
      </c>
      <c r="O44" s="92">
        <f>($F$6*'Tariffs July 2017'!AQ28/100)*4</f>
        <v>294.793632</v>
      </c>
      <c r="P44" s="275">
        <f>I44-(I44*K44/100)</f>
        <v>1179.88186496</v>
      </c>
      <c r="Q44" s="275">
        <f>P44-(H44*N44/100)</f>
        <v>1179.88186496</v>
      </c>
      <c r="R44" s="275">
        <f>P44-O44</f>
        <v>885.08823296000003</v>
      </c>
      <c r="S44" s="275">
        <f>Q44-O44</f>
        <v>885.08823296000003</v>
      </c>
      <c r="T44" s="93">
        <f>R44*1.1</f>
        <v>973.59705625600009</v>
      </c>
      <c r="U44" s="93">
        <f>S44*1.1</f>
        <v>973.59705625600009</v>
      </c>
      <c r="V44" s="94">
        <f>'Tariffs July 2017'!BD28</f>
        <v>0</v>
      </c>
      <c r="W44" s="94" t="str">
        <f>'Tariffs July 2017'!BE28</f>
        <v>n</v>
      </c>
      <c r="X44" s="95">
        <f>'Tariffs July 2017'!G28</f>
        <v>41457</v>
      </c>
      <c r="Y44" s="63"/>
      <c r="Z44" s="63"/>
      <c r="AA44" s="63"/>
      <c r="AB44" s="63"/>
      <c r="AC44" s="63"/>
      <c r="AD44" s="63"/>
      <c r="AE44" s="63"/>
      <c r="AF44" s="63"/>
      <c r="AG44" s="63"/>
      <c r="AH44" s="63"/>
      <c r="AI44" s="63"/>
      <c r="AJ44" s="63"/>
      <c r="AK44" s="63"/>
    </row>
    <row r="45" spans="1:37" ht="14" x14ac:dyDescent="0.15">
      <c r="A45" s="89" t="str">
        <f>'Tariffs July 2017'!K29</f>
        <v>Click Energy</v>
      </c>
      <c r="B45" s="36" t="str">
        <f>'Tariffs July 2017'!L29</f>
        <v>Shine Extra</v>
      </c>
      <c r="C45" s="90">
        <f>91*'Tariffs July 2017'!M29/100</f>
        <v>118.4911</v>
      </c>
      <c r="D45" s="90">
        <f>($K$5)*'Tariffs July 2017'!N29/100</f>
        <v>228.20094278999997</v>
      </c>
      <c r="E45" s="90">
        <v>0</v>
      </c>
      <c r="F45" s="90">
        <f>($L$5)*'Tariffs July 2017'!AE29/100</f>
        <v>37.507876686000003</v>
      </c>
      <c r="G45" s="90">
        <f t="shared" ref="G45:G54" si="39">SUM(C45:F45)</f>
        <v>384.19991947599999</v>
      </c>
      <c r="H45" s="90">
        <f t="shared" ref="H45:H54" si="40">(G45-C45)*4</f>
        <v>1062.8352779039999</v>
      </c>
      <c r="I45" s="91">
        <f t="shared" ref="I45:I54" si="41">G45*4</f>
        <v>1536.799677904</v>
      </c>
      <c r="J45" s="91">
        <f t="shared" ref="J45:J54" si="42">I45*1.1</f>
        <v>1690.4796456944</v>
      </c>
      <c r="K45" s="36">
        <f>'Tariffs July 2017'!AT29</f>
        <v>0</v>
      </c>
      <c r="L45" s="36">
        <f>'Tariffs July 2017'!AU29</f>
        <v>0</v>
      </c>
      <c r="M45" s="36">
        <f>'Tariffs July 2017'!AV29</f>
        <v>7</v>
      </c>
      <c r="N45" s="36">
        <f>'Tariffs July 2017'!AW29</f>
        <v>0</v>
      </c>
      <c r="O45" s="92">
        <f>($F$6*'Tariffs July 2017'!AQ29/100)*4</f>
        <v>444.97152</v>
      </c>
      <c r="P45" s="275">
        <f t="shared" ref="P45" si="43">I45</f>
        <v>1536.799677904</v>
      </c>
      <c r="Q45" s="275">
        <f>P45-(P45*M45/100)</f>
        <v>1429.2237004507199</v>
      </c>
      <c r="R45" s="275">
        <f t="shared" ref="R45:R54" si="44">P45-O45</f>
        <v>1091.8281579039999</v>
      </c>
      <c r="S45" s="275">
        <f t="shared" ref="S45:S54" si="45">Q45-O45</f>
        <v>984.25218045071983</v>
      </c>
      <c r="T45" s="93">
        <f t="shared" ref="T45:U54" si="46">R45*1.1</f>
        <v>1201.0109736944</v>
      </c>
      <c r="U45" s="93">
        <f t="shared" si="46"/>
        <v>1082.677398495792</v>
      </c>
      <c r="V45" s="94">
        <f>'Tariffs July 2017'!BD29</f>
        <v>0</v>
      </c>
      <c r="W45" s="94" t="str">
        <f>'Tariffs July 2017'!BE29</f>
        <v>n</v>
      </c>
      <c r="X45" s="95">
        <f>'Tariffs July 2017'!G29</f>
        <v>41455</v>
      </c>
      <c r="Y45" s="63"/>
      <c r="Z45" s="63"/>
      <c r="AA45" s="63"/>
      <c r="AB45" s="63"/>
      <c r="AC45" s="63"/>
      <c r="AD45" s="63"/>
      <c r="AE45" s="63"/>
      <c r="AF45" s="63"/>
      <c r="AG45" s="63"/>
      <c r="AH45" s="63"/>
      <c r="AI45" s="63"/>
      <c r="AJ45" s="63"/>
      <c r="AK45" s="63"/>
    </row>
    <row r="46" spans="1:37" ht="14" x14ac:dyDescent="0.15">
      <c r="A46" s="89" t="str">
        <f>'Tariffs July 2017'!K30</f>
        <v>Diamond Energy</v>
      </c>
      <c r="B46" s="36" t="str">
        <f>'Tariffs July 2017'!L30</f>
        <v>Pay on time discount</v>
      </c>
      <c r="C46" s="90">
        <f>91*'Tariffs July 2017'!M30/100</f>
        <v>116.75300000000001</v>
      </c>
      <c r="D46" s="90">
        <f>($K$5)*'Tariffs July 2017'!N30/100</f>
        <v>200.82897809999997</v>
      </c>
      <c r="E46" s="90">
        <v>0</v>
      </c>
      <c r="F46" s="90">
        <f>($L$5)*'Tariffs July 2017'!AE30/100</f>
        <v>30.147795000000006</v>
      </c>
      <c r="G46" s="90">
        <f t="shared" si="39"/>
        <v>347.72977310000005</v>
      </c>
      <c r="H46" s="90">
        <f t="shared" si="40"/>
        <v>923.90709240000012</v>
      </c>
      <c r="I46" s="91">
        <f t="shared" si="41"/>
        <v>1390.9190924000002</v>
      </c>
      <c r="J46" s="91">
        <f t="shared" si="42"/>
        <v>1530.0110016400004</v>
      </c>
      <c r="K46" s="36">
        <f>'Tariffs July 2017'!AT30</f>
        <v>0</v>
      </c>
      <c r="L46" s="36">
        <f>'Tariffs July 2017'!AU30</f>
        <v>0</v>
      </c>
      <c r="M46" s="36">
        <f>'Tariffs July 2017'!AV30</f>
        <v>7</v>
      </c>
      <c r="N46" s="36">
        <f>'Tariffs July 2017'!AW30</f>
        <v>0</v>
      </c>
      <c r="O46" s="92">
        <f>($F$6*'Tariffs July 2017'!AQ30/100)*4</f>
        <v>333.72864000000004</v>
      </c>
      <c r="P46" s="275">
        <f>I46</f>
        <v>1390.9190924000002</v>
      </c>
      <c r="Q46" s="275">
        <f>P46-(P46*M46/100)</f>
        <v>1293.5547559320003</v>
      </c>
      <c r="R46" s="275">
        <f t="shared" si="44"/>
        <v>1057.1904524000001</v>
      </c>
      <c r="S46" s="275">
        <f t="shared" si="45"/>
        <v>959.82611593200022</v>
      </c>
      <c r="T46" s="93">
        <f t="shared" si="46"/>
        <v>1162.9094976400002</v>
      </c>
      <c r="U46" s="93">
        <f t="shared" si="46"/>
        <v>1055.8087275252003</v>
      </c>
      <c r="V46" s="94">
        <f>'Tariffs July 2017'!BD30</f>
        <v>0</v>
      </c>
      <c r="W46" s="94" t="str">
        <f>'Tariffs July 2017'!BE30</f>
        <v>n</v>
      </c>
      <c r="X46" s="95">
        <f>'Tariffs July 2017'!G30</f>
        <v>41455</v>
      </c>
      <c r="Y46" s="63"/>
      <c r="Z46" s="63"/>
      <c r="AA46" s="63"/>
      <c r="AB46" s="63"/>
      <c r="AC46" s="63"/>
      <c r="AD46" s="63"/>
      <c r="AE46" s="63"/>
      <c r="AF46" s="63"/>
      <c r="AG46" s="63"/>
      <c r="AH46" s="63"/>
      <c r="AI46" s="63"/>
      <c r="AJ46" s="63"/>
      <c r="AK46" s="63"/>
    </row>
    <row r="47" spans="1:37" ht="14" x14ac:dyDescent="0.15">
      <c r="A47" s="89" t="str">
        <f>'Tariffs July 2017'!K31</f>
        <v>Dodo Power &amp; Gas</v>
      </c>
      <c r="B47" s="36" t="str">
        <f>'Tariffs July 2017'!L31</f>
        <v>Market offer</v>
      </c>
      <c r="C47" s="90">
        <f>91*'Tariffs July 2017'!M31/100</f>
        <v>108.381</v>
      </c>
      <c r="D47" s="90">
        <f>($K$5)*'Tariffs July 2017'!N31/100</f>
        <v>199.31042249999999</v>
      </c>
      <c r="E47" s="90">
        <v>0</v>
      </c>
      <c r="F47" s="90">
        <f>($L$5)*'Tariffs July 2017'!AE31/100</f>
        <v>29.812819500000003</v>
      </c>
      <c r="G47" s="90">
        <f t="shared" si="39"/>
        <v>337.50424199999998</v>
      </c>
      <c r="H47" s="90">
        <f t="shared" si="40"/>
        <v>916.49296799999991</v>
      </c>
      <c r="I47" s="91">
        <f t="shared" si="41"/>
        <v>1350.0169679999999</v>
      </c>
      <c r="J47" s="91">
        <f t="shared" si="42"/>
        <v>1485.0186648000001</v>
      </c>
      <c r="K47" s="36">
        <f>'Tariffs July 2017'!AT31</f>
        <v>0</v>
      </c>
      <c r="L47" s="36">
        <f>'Tariffs July 2017'!AU31</f>
        <v>0</v>
      </c>
      <c r="M47" s="36">
        <f>'Tariffs July 2017'!AV31</f>
        <v>0</v>
      </c>
      <c r="N47" s="36">
        <f>'Tariffs July 2017'!AW31</f>
        <v>0</v>
      </c>
      <c r="O47" s="92">
        <f>($F$6*'Tariffs July 2017'!AQ31/100)*4</f>
        <v>236.39112</v>
      </c>
      <c r="P47" s="275">
        <f>I47</f>
        <v>1350.0169679999999</v>
      </c>
      <c r="Q47" s="275">
        <f>P47-(H47*N47/100)</f>
        <v>1350.0169679999999</v>
      </c>
      <c r="R47" s="275">
        <f t="shared" si="44"/>
        <v>1113.6258479999999</v>
      </c>
      <c r="S47" s="275">
        <f t="shared" si="45"/>
        <v>1113.6258479999999</v>
      </c>
      <c r="T47" s="93">
        <f t="shared" si="46"/>
        <v>1224.9884328000001</v>
      </c>
      <c r="U47" s="93">
        <f t="shared" si="46"/>
        <v>1224.9884328000001</v>
      </c>
      <c r="V47" s="94">
        <f>'Tariffs July 2017'!BD31</f>
        <v>0</v>
      </c>
      <c r="W47" s="94" t="str">
        <f>'Tariffs July 2017'!BE31</f>
        <v>n</v>
      </c>
      <c r="X47" s="95">
        <f>'Tariffs July 2017'!G31</f>
        <v>41495</v>
      </c>
      <c r="Y47" s="63"/>
      <c r="Z47" s="63"/>
      <c r="AA47" s="63"/>
      <c r="AB47" s="63"/>
      <c r="AC47" s="63"/>
      <c r="AD47" s="63"/>
      <c r="AE47" s="63"/>
      <c r="AF47" s="63"/>
      <c r="AG47" s="63"/>
      <c r="AH47" s="63"/>
      <c r="AI47" s="63"/>
      <c r="AJ47" s="63"/>
      <c r="AK47" s="63"/>
    </row>
    <row r="48" spans="1:37" ht="14" x14ac:dyDescent="0.15">
      <c r="A48" s="89" t="str">
        <f>'Tariffs July 2017'!K32</f>
        <v>EnergyAustralia</v>
      </c>
      <c r="B48" s="36" t="str">
        <f>'Tariffs July 2017'!L32</f>
        <v xml:space="preserve">Flexi Saver </v>
      </c>
      <c r="C48" s="90">
        <f>91*'Tariffs July 2017'!M32/100</f>
        <v>108.836</v>
      </c>
      <c r="D48" s="90">
        <f>($K$5)*'Tariffs July 2017'!N32/100</f>
        <v>201.81603923999998</v>
      </c>
      <c r="E48" s="90">
        <v>0</v>
      </c>
      <c r="F48" s="90">
        <f>($L$5)*'Tariffs July 2017'!AE32/100</f>
        <v>28.204937100000006</v>
      </c>
      <c r="G48" s="90">
        <f t="shared" si="39"/>
        <v>338.85697633999996</v>
      </c>
      <c r="H48" s="90">
        <f t="shared" si="40"/>
        <v>920.08390535999979</v>
      </c>
      <c r="I48" s="91">
        <f t="shared" si="41"/>
        <v>1355.4279053599998</v>
      </c>
      <c r="J48" s="91">
        <f t="shared" si="42"/>
        <v>1490.9706958960001</v>
      </c>
      <c r="K48" s="36">
        <f>'Tariffs July 2017'!AT32</f>
        <v>0</v>
      </c>
      <c r="L48" s="36">
        <f>'Tariffs July 2017'!AU32</f>
        <v>0</v>
      </c>
      <c r="M48" s="36">
        <f>'Tariffs July 2017'!AV32</f>
        <v>0</v>
      </c>
      <c r="N48" s="36">
        <f>'Tariffs July 2017'!AW32</f>
        <v>18</v>
      </c>
      <c r="O48" s="92">
        <f>($F$6*'Tariffs July 2017'!AQ32/100)*4</f>
        <v>305.91792000000004</v>
      </c>
      <c r="P48" s="275">
        <f>I48</f>
        <v>1355.4279053599998</v>
      </c>
      <c r="Q48" s="275">
        <f>P48-(H48*N48/100)</f>
        <v>1189.8128023951999</v>
      </c>
      <c r="R48" s="275">
        <f t="shared" si="44"/>
        <v>1049.5099853599997</v>
      </c>
      <c r="S48" s="275">
        <f t="shared" si="45"/>
        <v>883.89488239519983</v>
      </c>
      <c r="T48" s="93">
        <f t="shared" si="46"/>
        <v>1154.4609838959998</v>
      </c>
      <c r="U48" s="93">
        <f t="shared" si="46"/>
        <v>972.28437063471983</v>
      </c>
      <c r="V48" s="94">
        <f>'Tariffs July 2017'!BD32</f>
        <v>0</v>
      </c>
      <c r="W48" s="94" t="str">
        <f>'Tariffs July 2017'!BE32</f>
        <v>n</v>
      </c>
      <c r="X48" s="95">
        <f>'Tariffs July 2017'!G32</f>
        <v>41467</v>
      </c>
      <c r="Y48" s="63"/>
      <c r="Z48" s="63"/>
      <c r="AA48" s="63"/>
      <c r="AB48" s="63"/>
      <c r="AC48" s="63"/>
      <c r="AD48" s="63"/>
      <c r="AE48" s="63"/>
      <c r="AF48" s="63"/>
      <c r="AG48" s="63"/>
      <c r="AH48" s="63"/>
      <c r="AI48" s="63"/>
      <c r="AJ48" s="63"/>
      <c r="AK48" s="63"/>
    </row>
    <row r="49" spans="1:37" ht="14" x14ac:dyDescent="0.15">
      <c r="A49" s="89" t="str">
        <f>'Tariffs July 2017'!K33</f>
        <v>Energy Locals</v>
      </c>
      <c r="B49" s="36" t="str">
        <f>'Tariffs July 2017'!L33</f>
        <v>Market offer</v>
      </c>
      <c r="C49" s="90">
        <f>91*'Tariffs July 2017'!M33/100</f>
        <v>93.73</v>
      </c>
      <c r="D49" s="90">
        <f>($K$5)*'Tariffs July 2017'!N33/100</f>
        <v>174.633894</v>
      </c>
      <c r="E49" s="90">
        <v>0</v>
      </c>
      <c r="F49" s="90">
        <f>($L$5)*'Tariffs July 2017'!AE33/100</f>
        <v>28.137942000000002</v>
      </c>
      <c r="G49" s="90">
        <f t="shared" si="39"/>
        <v>296.50183600000003</v>
      </c>
      <c r="H49" s="90">
        <f t="shared" si="40"/>
        <v>811.08734400000003</v>
      </c>
      <c r="I49" s="91">
        <f t="shared" si="41"/>
        <v>1186.0073440000001</v>
      </c>
      <c r="J49" s="91">
        <f t="shared" si="42"/>
        <v>1304.6080784000003</v>
      </c>
      <c r="K49" s="36">
        <f>'Tariffs July 2017'!AT33</f>
        <v>0</v>
      </c>
      <c r="L49" s="36">
        <f>'Tariffs July 2017'!AU33</f>
        <v>0</v>
      </c>
      <c r="M49" s="36">
        <f>'Tariffs July 2017'!AV33</f>
        <v>0</v>
      </c>
      <c r="N49" s="36">
        <f>'Tariffs July 2017'!AW33</f>
        <v>0</v>
      </c>
      <c r="O49" s="92">
        <f>($F$6*'Tariffs July 2017'!AQ33/100)*4</f>
        <v>305.91792000000004</v>
      </c>
      <c r="P49" s="275">
        <f t="shared" ref="P49" si="47">I49</f>
        <v>1186.0073440000001</v>
      </c>
      <c r="Q49" s="275">
        <f>P49-(H49*N49/100)</f>
        <v>1186.0073440000001</v>
      </c>
      <c r="R49" s="275">
        <f t="shared" si="44"/>
        <v>880.08942400000001</v>
      </c>
      <c r="S49" s="275">
        <f t="shared" si="45"/>
        <v>880.08942400000001</v>
      </c>
      <c r="T49" s="93">
        <f t="shared" si="46"/>
        <v>968.09836640000003</v>
      </c>
      <c r="U49" s="93">
        <f t="shared" si="46"/>
        <v>968.09836640000003</v>
      </c>
      <c r="V49" s="94">
        <f>'Tariffs July 2017'!BD33</f>
        <v>0</v>
      </c>
      <c r="W49" s="94" t="str">
        <f>'Tariffs July 2017'!BE33</f>
        <v>n</v>
      </c>
      <c r="X49" s="95">
        <f>'Tariffs July 2017'!G33</f>
        <v>41475</v>
      </c>
      <c r="Y49" s="63"/>
      <c r="Z49" s="63"/>
      <c r="AA49" s="63"/>
      <c r="AB49" s="63"/>
      <c r="AC49" s="63"/>
      <c r="AD49" s="63"/>
      <c r="AE49" s="63"/>
      <c r="AF49" s="63"/>
      <c r="AG49" s="63"/>
      <c r="AH49" s="63"/>
      <c r="AI49" s="63"/>
      <c r="AJ49" s="63"/>
      <c r="AK49" s="63"/>
    </row>
    <row r="50" spans="1:37" ht="14" x14ac:dyDescent="0.15">
      <c r="A50" s="89" t="str">
        <f>'Tariffs July 2017'!K34</f>
        <v>Origin Energy</v>
      </c>
      <c r="B50" s="36" t="str">
        <f>'Tariffs July 2017'!L34</f>
        <v>Solar Boost Plus</v>
      </c>
      <c r="C50" s="90">
        <f>91*'Tariffs July 2017'!M34/100</f>
        <v>112.2758</v>
      </c>
      <c r="D50" s="90">
        <f>($K$5)*'Tariffs July 2017'!N34/100</f>
        <v>186.09898878000001</v>
      </c>
      <c r="E50" s="90">
        <v>0</v>
      </c>
      <c r="F50" s="90">
        <f>($L$5)*'Tariffs July 2017'!AE34/100</f>
        <v>27.441192960000002</v>
      </c>
      <c r="G50" s="90">
        <f t="shared" si="39"/>
        <v>325.81598174000004</v>
      </c>
      <c r="H50" s="90">
        <f t="shared" si="40"/>
        <v>854.16072696000015</v>
      </c>
      <c r="I50" s="91">
        <f t="shared" si="41"/>
        <v>1303.2639269600002</v>
      </c>
      <c r="J50" s="91">
        <f t="shared" si="42"/>
        <v>1433.5903196560002</v>
      </c>
      <c r="K50" s="36">
        <f>'Tariffs July 2017'!AT34</f>
        <v>0</v>
      </c>
      <c r="L50" s="36">
        <f>'Tariffs July 2017'!AU34</f>
        <v>7</v>
      </c>
      <c r="M50" s="36">
        <f>'Tariffs July 2017'!AV34</f>
        <v>0</v>
      </c>
      <c r="N50" s="36">
        <f>'Tariffs July 2017'!AW34</f>
        <v>0</v>
      </c>
      <c r="O50" s="92">
        <f>($F$6*'Tariffs July 2017'!AQ34/100)*4</f>
        <v>444.97152</v>
      </c>
      <c r="P50" s="275">
        <f>I50-(H50*L50/100)</f>
        <v>1243.4726760728001</v>
      </c>
      <c r="Q50" s="275">
        <f>P50-(H50*N50/100)</f>
        <v>1243.4726760728001</v>
      </c>
      <c r="R50" s="275">
        <f t="shared" si="44"/>
        <v>798.50115607280009</v>
      </c>
      <c r="S50" s="275">
        <f t="shared" si="45"/>
        <v>798.50115607280009</v>
      </c>
      <c r="T50" s="93">
        <f t="shared" si="46"/>
        <v>878.35127168008012</v>
      </c>
      <c r="U50" s="93">
        <f t="shared" si="46"/>
        <v>878.35127168008012</v>
      </c>
      <c r="V50" s="94">
        <f>'Tariffs July 2017'!BD34</f>
        <v>0</v>
      </c>
      <c r="W50" s="94" t="str">
        <f>'Tariffs July 2017'!BE34</f>
        <v>n</v>
      </c>
      <c r="X50" s="95">
        <f>'Tariffs July 2017'!G34</f>
        <v>41455</v>
      </c>
      <c r="Y50" s="63"/>
      <c r="Z50" s="63"/>
      <c r="AA50" s="63"/>
      <c r="AB50" s="63"/>
      <c r="AC50" s="63"/>
      <c r="AD50" s="63"/>
      <c r="AE50" s="63"/>
      <c r="AF50" s="63"/>
      <c r="AG50" s="63"/>
      <c r="AH50" s="63"/>
      <c r="AI50" s="63"/>
      <c r="AJ50" s="63"/>
      <c r="AK50" s="63"/>
    </row>
    <row r="51" spans="1:37" ht="14" x14ac:dyDescent="0.15">
      <c r="A51" s="89" t="str">
        <f>'Tariffs July 2017'!K35</f>
        <v>Powerdirect</v>
      </c>
      <c r="B51" s="36" t="str">
        <f>'Tariffs July 2017'!L35</f>
        <v>Market offer</v>
      </c>
      <c r="C51" s="90">
        <f>91*'Tariffs July 2017'!M35/100</f>
        <v>93.73</v>
      </c>
      <c r="D51" s="90">
        <f>($K$5)*'Tariffs July 2017'!N35/100</f>
        <v>197.412228</v>
      </c>
      <c r="E51" s="90">
        <v>0</v>
      </c>
      <c r="F51" s="90">
        <f>($L$5)*'Tariffs July 2017'!AE35/100</f>
        <v>29.477844000000005</v>
      </c>
      <c r="G51" s="90">
        <f t="shared" si="39"/>
        <v>320.62007199999999</v>
      </c>
      <c r="H51" s="90">
        <f t="shared" si="40"/>
        <v>907.5602879999999</v>
      </c>
      <c r="I51" s="91">
        <f t="shared" si="41"/>
        <v>1282.480288</v>
      </c>
      <c r="J51" s="91">
        <f t="shared" si="42"/>
        <v>1410.7283168000001</v>
      </c>
      <c r="K51" s="36">
        <f>'Tariffs July 2017'!AT35</f>
        <v>0</v>
      </c>
      <c r="L51" s="36">
        <f>'Tariffs July 2017'!AU35</f>
        <v>0</v>
      </c>
      <c r="M51" s="36">
        <f>'Tariffs July 2017'!AV35</f>
        <v>0</v>
      </c>
      <c r="N51" s="36">
        <f>'Tariffs July 2017'!AW35</f>
        <v>12</v>
      </c>
      <c r="O51" s="92">
        <f>($F$6*'Tariffs July 2017'!AQ35/100)*4</f>
        <v>294.793632</v>
      </c>
      <c r="P51" s="275">
        <f t="shared" ref="P51:P54" si="48">I51</f>
        <v>1282.480288</v>
      </c>
      <c r="Q51" s="275">
        <f>P51-(H51*N51/100)</f>
        <v>1173.57305344</v>
      </c>
      <c r="R51" s="275">
        <f t="shared" si="44"/>
        <v>987.68665599999997</v>
      </c>
      <c r="S51" s="275">
        <f t="shared" si="45"/>
        <v>878.77942143999996</v>
      </c>
      <c r="T51" s="93">
        <f t="shared" si="46"/>
        <v>1086.4553216000002</v>
      </c>
      <c r="U51" s="93">
        <f t="shared" si="46"/>
        <v>966.657363584</v>
      </c>
      <c r="V51" s="94">
        <f>'Tariffs July 2017'!BD35</f>
        <v>0</v>
      </c>
      <c r="W51" s="94" t="str">
        <f>'Tariffs July 2017'!BE35</f>
        <v>n</v>
      </c>
      <c r="X51" s="95">
        <f>'Tariffs July 2017'!G35</f>
        <v>41455</v>
      </c>
      <c r="Y51" s="63"/>
      <c r="Z51" s="63"/>
      <c r="AA51" s="63"/>
      <c r="AB51" s="63"/>
      <c r="AC51" s="63"/>
      <c r="AD51" s="63"/>
      <c r="AE51" s="63"/>
      <c r="AF51" s="63"/>
      <c r="AG51" s="63"/>
      <c r="AH51" s="63"/>
      <c r="AI51" s="63"/>
      <c r="AJ51" s="63"/>
      <c r="AK51" s="63"/>
    </row>
    <row r="52" spans="1:37" ht="14" x14ac:dyDescent="0.15">
      <c r="A52" s="89" t="str">
        <f>'Tariffs July 2017'!K36</f>
        <v>Sanctuary Energy</v>
      </c>
      <c r="B52" s="36" t="str">
        <f>'Tariffs July 2017'!L36</f>
        <v>Supplementary FIT</v>
      </c>
      <c r="C52" s="90">
        <f>91*'Tariffs July 2017'!M36/100</f>
        <v>119.27369999999999</v>
      </c>
      <c r="D52" s="90">
        <f>($K$5)*'Tariffs July 2017'!N36/100</f>
        <v>185.73301688039999</v>
      </c>
      <c r="E52" s="90">
        <v>0</v>
      </c>
      <c r="F52" s="90">
        <f>($L$5)*'Tariffs July 2017'!AE36/100</f>
        <v>27.815293598400004</v>
      </c>
      <c r="G52" s="90">
        <f t="shared" si="39"/>
        <v>332.82201047879994</v>
      </c>
      <c r="H52" s="90">
        <f t="shared" si="40"/>
        <v>854.19324191519979</v>
      </c>
      <c r="I52" s="91">
        <f t="shared" si="41"/>
        <v>1331.2880419151998</v>
      </c>
      <c r="J52" s="91">
        <f t="shared" si="42"/>
        <v>1464.41684610672</v>
      </c>
      <c r="K52" s="36">
        <f>'Tariffs July 2017'!AT36</f>
        <v>0</v>
      </c>
      <c r="L52" s="36">
        <f>'Tariffs July 2017'!AU36</f>
        <v>0</v>
      </c>
      <c r="M52" s="36">
        <f>'Tariffs July 2017'!AV36</f>
        <v>0</v>
      </c>
      <c r="N52" s="36">
        <f>'Tariffs July 2017'!AW36</f>
        <v>0</v>
      </c>
      <c r="O52" s="92">
        <f>($F$6*'Tariffs July 2017'!AQ36/100)*4</f>
        <v>278.10720000000003</v>
      </c>
      <c r="P52" s="275">
        <f t="shared" si="48"/>
        <v>1331.2880419151998</v>
      </c>
      <c r="Q52" s="275">
        <f t="shared" ref="Q52" si="49">P52-(H52*N52/100)</f>
        <v>1331.2880419151998</v>
      </c>
      <c r="R52" s="275">
        <f t="shared" si="44"/>
        <v>1053.1808419151998</v>
      </c>
      <c r="S52" s="275">
        <f t="shared" si="45"/>
        <v>1053.1808419151998</v>
      </c>
      <c r="T52" s="93">
        <f t="shared" si="46"/>
        <v>1158.4989261067199</v>
      </c>
      <c r="U52" s="93">
        <f t="shared" si="46"/>
        <v>1158.4989261067199</v>
      </c>
      <c r="V52" s="94">
        <f>'Tariffs July 2017'!BD36</f>
        <v>0</v>
      </c>
      <c r="W52" s="94" t="str">
        <f>'Tariffs July 2017'!BE36</f>
        <v>n</v>
      </c>
      <c r="X52" s="95">
        <f>'Tariffs July 2017'!G36</f>
        <v>41455</v>
      </c>
      <c r="Y52" s="63"/>
      <c r="Z52" s="63"/>
      <c r="AA52" s="63"/>
      <c r="AB52" s="63"/>
      <c r="AC52" s="63"/>
      <c r="AD52" s="63"/>
      <c r="AE52" s="63"/>
      <c r="AF52" s="63"/>
      <c r="AG52" s="63"/>
      <c r="AH52" s="63"/>
      <c r="AI52" s="63"/>
      <c r="AJ52" s="63"/>
      <c r="AK52" s="63"/>
    </row>
    <row r="53" spans="1:37" ht="14" x14ac:dyDescent="0.15">
      <c r="A53" s="89" t="str">
        <f>'Tariffs July 2017'!K37</f>
        <v>Simply Energy</v>
      </c>
      <c r="B53" s="36" t="str">
        <f>'Tariffs July 2017'!L37</f>
        <v>Plus</v>
      </c>
      <c r="C53" s="90">
        <f>91*'Tariffs July 2017'!M37/100</f>
        <v>80.817099999999996</v>
      </c>
      <c r="D53" s="90">
        <f>($K$5)*'Tariffs July 2017'!N37/100</f>
        <v>197.48815578000003</v>
      </c>
      <c r="E53" s="90">
        <v>0</v>
      </c>
      <c r="F53" s="90">
        <f>($L$5)*'Tariffs July 2017'!AE37/100</f>
        <v>30.965135220000001</v>
      </c>
      <c r="G53" s="90">
        <f t="shared" si="39"/>
        <v>309.27039100000002</v>
      </c>
      <c r="H53" s="90">
        <f t="shared" si="40"/>
        <v>913.81316400000014</v>
      </c>
      <c r="I53" s="91">
        <f t="shared" si="41"/>
        <v>1237.0815640000001</v>
      </c>
      <c r="J53" s="91">
        <f t="shared" si="42"/>
        <v>1360.7897204000001</v>
      </c>
      <c r="K53" s="36">
        <f>'Tariffs July 2017'!AT37</f>
        <v>0</v>
      </c>
      <c r="L53" s="36">
        <f>'Tariffs July 2017'!AU37</f>
        <v>0</v>
      </c>
      <c r="M53" s="36">
        <f>'Tariffs July 2017'!AV37</f>
        <v>0</v>
      </c>
      <c r="N53" s="36">
        <f>'Tariffs July 2017'!AW37</f>
        <v>15</v>
      </c>
      <c r="O53" s="92">
        <f>($F$6*'Tariffs July 2017'!AQ37/100)*4</f>
        <v>172.42646400000001</v>
      </c>
      <c r="P53" s="275">
        <f t="shared" si="48"/>
        <v>1237.0815640000001</v>
      </c>
      <c r="Q53" s="275">
        <f>P53-(H53*N53/100)</f>
        <v>1100.0095894000001</v>
      </c>
      <c r="R53" s="275">
        <f t="shared" si="44"/>
        <v>1064.6550999999999</v>
      </c>
      <c r="S53" s="275">
        <f t="shared" si="45"/>
        <v>927.58312540000009</v>
      </c>
      <c r="T53" s="93">
        <f t="shared" si="46"/>
        <v>1171.1206099999999</v>
      </c>
      <c r="U53" s="93">
        <f t="shared" si="46"/>
        <v>1020.3414379400002</v>
      </c>
      <c r="V53" s="94">
        <f>'Tariffs July 2017'!BD37</f>
        <v>0</v>
      </c>
      <c r="W53" s="94" t="str">
        <f>'Tariffs July 2017'!BE37</f>
        <v>n</v>
      </c>
      <c r="X53" s="95">
        <f>'Tariffs July 2017'!G37</f>
        <v>41459</v>
      </c>
      <c r="Y53" s="63"/>
      <c r="Z53" s="63"/>
      <c r="AA53" s="63"/>
      <c r="AB53" s="63"/>
      <c r="AC53" s="63"/>
      <c r="AD53" s="63"/>
      <c r="AE53" s="63"/>
      <c r="AF53" s="63"/>
      <c r="AG53" s="63"/>
      <c r="AH53" s="63"/>
      <c r="AI53" s="63"/>
      <c r="AJ53" s="63"/>
      <c r="AK53" s="63"/>
    </row>
    <row r="54" spans="1:37" ht="14" x14ac:dyDescent="0.15">
      <c r="A54" s="89" t="str">
        <f>'Tariffs July 2017'!K38</f>
        <v>Mojo Power</v>
      </c>
      <c r="B54" s="36" t="str">
        <f>'Tariffs July 2017'!L38</f>
        <v>Standard Energy Pass (solar)</v>
      </c>
      <c r="C54" s="90">
        <f>(91*'Tariffs July 2017'!M38/100)+(3*'Tariffs July 2017'!BH38)</f>
        <v>166.9528</v>
      </c>
      <c r="D54" s="90">
        <f>($K$5)*'Tariffs July 2017'!N38/100</f>
        <v>169.85044386000001</v>
      </c>
      <c r="E54" s="90">
        <v>0</v>
      </c>
      <c r="F54" s="90">
        <f>($L$5)*'Tariffs July 2017'!AE38/100</f>
        <v>22.697939880000003</v>
      </c>
      <c r="G54" s="90">
        <f t="shared" si="39"/>
        <v>359.50118373999999</v>
      </c>
      <c r="H54" s="90">
        <f t="shared" si="40"/>
        <v>770.19353495999997</v>
      </c>
      <c r="I54" s="91">
        <f t="shared" si="41"/>
        <v>1438.00473496</v>
      </c>
      <c r="J54" s="91">
        <f t="shared" si="42"/>
        <v>1581.8052084560002</v>
      </c>
      <c r="K54" s="36">
        <f>'Tariffs July 2017'!AT38</f>
        <v>0</v>
      </c>
      <c r="L54" s="36">
        <f>'Tariffs July 2017'!AU38</f>
        <v>0</v>
      </c>
      <c r="M54" s="36">
        <f>'Tariffs July 2017'!AV38</f>
        <v>0</v>
      </c>
      <c r="N54" s="36">
        <f>'Tariffs July 2017'!AW38</f>
        <v>0</v>
      </c>
      <c r="O54" s="92">
        <f>($F$6*'Tariffs July 2017'!AQ38/100)*4</f>
        <v>250.29648</v>
      </c>
      <c r="P54" s="275">
        <f t="shared" si="48"/>
        <v>1438.00473496</v>
      </c>
      <c r="Q54" s="275">
        <f>P54-(H54*N54/100)</f>
        <v>1438.00473496</v>
      </c>
      <c r="R54" s="275">
        <f t="shared" si="44"/>
        <v>1187.70825496</v>
      </c>
      <c r="S54" s="275">
        <f t="shared" si="45"/>
        <v>1187.70825496</v>
      </c>
      <c r="T54" s="93">
        <f t="shared" si="46"/>
        <v>1306.479080456</v>
      </c>
      <c r="U54" s="93">
        <f t="shared" si="46"/>
        <v>1306.479080456</v>
      </c>
      <c r="V54" s="94">
        <f>'Tariffs July 2017'!BD38</f>
        <v>0</v>
      </c>
      <c r="W54" s="94" t="str">
        <f>'Tariffs July 2017'!BE38</f>
        <v>n</v>
      </c>
      <c r="X54" s="95">
        <f>'Tariffs July 2017'!G38</f>
        <v>41468</v>
      </c>
      <c r="Y54" s="63"/>
      <c r="Z54" s="63"/>
      <c r="AA54" s="63"/>
      <c r="AB54" s="63"/>
      <c r="AC54" s="63"/>
      <c r="AD54" s="63"/>
      <c r="AE54" s="63"/>
      <c r="AF54" s="63"/>
      <c r="AG54" s="63"/>
      <c r="AH54" s="63"/>
      <c r="AI54" s="63"/>
      <c r="AJ54" s="63"/>
      <c r="AK54" s="63"/>
    </row>
    <row r="55" spans="1:37" ht="14" x14ac:dyDescent="0.15">
      <c r="A55" s="89" t="str">
        <f>'Tariffs July 2017'!K39</f>
        <v>Powershop</v>
      </c>
      <c r="B55" s="36" t="str">
        <f>'Tariffs July 2017'!L39</f>
        <v>Standard Saver</v>
      </c>
      <c r="C55" s="90">
        <f>91*'Tariffs July 2017'!M39/100</f>
        <v>94.776499999999999</v>
      </c>
      <c r="D55" s="90">
        <f>($K$5)*'Tariffs July 2017'!N39/100</f>
        <v>207.6624783</v>
      </c>
      <c r="E55" s="90">
        <v>0</v>
      </c>
      <c r="F55" s="90">
        <f>($L$5)*'Tariffs July 2017'!AE39/100</f>
        <v>33.658338240000006</v>
      </c>
      <c r="G55" s="90">
        <f t="shared" ref="G55:G56" si="50">SUM(C55:F55)</f>
        <v>336.09731654000007</v>
      </c>
      <c r="H55" s="90">
        <f t="shared" ref="H55:H56" si="51">(G55-C55)*4</f>
        <v>965.28326616000027</v>
      </c>
      <c r="I55" s="91">
        <f t="shared" ref="I55:I56" si="52">G55*4</f>
        <v>1344.3892661600003</v>
      </c>
      <c r="J55" s="91">
        <f t="shared" ref="J55:J56" si="53">I55*1.1</f>
        <v>1478.8281927760004</v>
      </c>
      <c r="K55" s="36">
        <f>'Tariffs July 2017'!AT39</f>
        <v>2</v>
      </c>
      <c r="L55" s="36">
        <f>'Tariffs July 2017'!AU39</f>
        <v>0</v>
      </c>
      <c r="M55" s="36">
        <f>'Tariffs July 2017'!AV39</f>
        <v>8</v>
      </c>
      <c r="N55" s="36">
        <f>'Tariffs July 2017'!AW39</f>
        <v>0</v>
      </c>
      <c r="O55" s="92">
        <f>($F$6*'Tariffs July 2017'!AQ39/100)*4</f>
        <v>300.35577600000005</v>
      </c>
      <c r="P55" s="275">
        <f>I55-(I55*K55/100)</f>
        <v>1317.5014808368003</v>
      </c>
      <c r="Q55" s="275">
        <f>P55-(P55*M55/100)</f>
        <v>1212.1013623698564</v>
      </c>
      <c r="R55" s="275">
        <f t="shared" ref="R55:R56" si="54">P55-O55</f>
        <v>1017.1457048368002</v>
      </c>
      <c r="S55" s="275">
        <f t="shared" ref="S55:S56" si="55">Q55-O55</f>
        <v>911.74558636985626</v>
      </c>
      <c r="T55" s="93">
        <f t="shared" ref="T55:T56" si="56">R55*1.1</f>
        <v>1118.8602753204802</v>
      </c>
      <c r="U55" s="93">
        <f t="shared" ref="U55:U56" si="57">S55*1.1</f>
        <v>1002.9201450068419</v>
      </c>
      <c r="V55" s="94">
        <f>'Tariffs July 2017'!BD39</f>
        <v>0</v>
      </c>
      <c r="W55" s="94" t="str">
        <f>'Tariffs July 2017'!BE39</f>
        <v>n</v>
      </c>
      <c r="X55" s="95">
        <f>'Tariffs July 2017'!G39</f>
        <v>41455</v>
      </c>
      <c r="Y55" s="63"/>
      <c r="Z55" s="63"/>
      <c r="AA55" s="63"/>
      <c r="AB55" s="63"/>
      <c r="AC55" s="63"/>
      <c r="AD55" s="63"/>
      <c r="AE55" s="63"/>
      <c r="AF55" s="63"/>
      <c r="AG55" s="63"/>
      <c r="AH55" s="63"/>
      <c r="AI55" s="63"/>
      <c r="AJ55" s="63"/>
      <c r="AK55" s="63"/>
    </row>
    <row r="56" spans="1:37" ht="15" thickBot="1" x14ac:dyDescent="0.2">
      <c r="A56" s="96" t="str">
        <f>'Tariffs July 2017'!K40</f>
        <v>Red Energy</v>
      </c>
      <c r="B56" s="97" t="str">
        <f>'Tariffs July 2017'!L40</f>
        <v>Easy Saver</v>
      </c>
      <c r="C56" s="98">
        <f>91*'Tariffs July 2017'!M40/100</f>
        <v>91.609699999999989</v>
      </c>
      <c r="D56" s="98">
        <f>($K$5)*'Tariffs July 2017'!N40/100</f>
        <v>189.81944999999999</v>
      </c>
      <c r="E56" s="98">
        <v>0</v>
      </c>
      <c r="F56" s="98">
        <f>($L$5)*'Tariffs July 2017'!AE40/100</f>
        <v>27.869961600000007</v>
      </c>
      <c r="G56" s="98">
        <f t="shared" si="50"/>
        <v>309.2991116</v>
      </c>
      <c r="H56" s="98">
        <f t="shared" si="51"/>
        <v>870.75764640000011</v>
      </c>
      <c r="I56" s="99">
        <f t="shared" si="52"/>
        <v>1237.1964464</v>
      </c>
      <c r="J56" s="99">
        <f t="shared" si="53"/>
        <v>1360.9160910400001</v>
      </c>
      <c r="K56" s="97">
        <f>'Tariffs July 2017'!AT40</f>
        <v>0</v>
      </c>
      <c r="L56" s="97">
        <f>'Tariffs July 2017'!AU40</f>
        <v>0</v>
      </c>
      <c r="M56" s="97">
        <f>'Tariffs July 2017'!AV40</f>
        <v>10</v>
      </c>
      <c r="N56" s="97">
        <f>'Tariffs July 2017'!AW40</f>
        <v>0</v>
      </c>
      <c r="O56" s="100">
        <f>($F$6*'Tariffs July 2017'!AQ40/100)*4</f>
        <v>166.86432000000002</v>
      </c>
      <c r="P56" s="276">
        <f t="shared" ref="P56" si="58">I56</f>
        <v>1237.1964464</v>
      </c>
      <c r="Q56" s="276">
        <f>P56-(P56*M56/100)</f>
        <v>1113.4768017599999</v>
      </c>
      <c r="R56" s="276">
        <f t="shared" si="54"/>
        <v>1070.3321264000001</v>
      </c>
      <c r="S56" s="276">
        <f t="shared" si="55"/>
        <v>946.61248175999992</v>
      </c>
      <c r="T56" s="101">
        <f t="shared" si="56"/>
        <v>1177.3653390400002</v>
      </c>
      <c r="U56" s="101">
        <f t="shared" si="57"/>
        <v>1041.2737299360001</v>
      </c>
      <c r="V56" s="102">
        <f>'Tariffs July 2017'!BD40</f>
        <v>0</v>
      </c>
      <c r="W56" s="102" t="str">
        <f>'Tariffs July 2017'!BE40</f>
        <v>n</v>
      </c>
      <c r="X56" s="103">
        <f>'Tariffs July 2017'!G40</f>
        <v>41455</v>
      </c>
      <c r="Y56" s="63"/>
      <c r="Z56" s="63"/>
      <c r="AA56" s="63"/>
      <c r="AB56" s="63"/>
      <c r="AC56" s="63"/>
      <c r="AD56" s="63"/>
      <c r="AE56" s="63"/>
      <c r="AF56" s="63"/>
      <c r="AG56" s="63"/>
      <c r="AH56" s="63"/>
      <c r="AI56" s="63"/>
      <c r="AJ56" s="63"/>
      <c r="AK56" s="63"/>
    </row>
    <row r="57" spans="1:37" s="64" customFormat="1" ht="14" x14ac:dyDescent="0.15">
      <c r="U57" s="63"/>
      <c r="V57" s="63"/>
      <c r="W57" s="63"/>
      <c r="X57" s="63"/>
      <c r="Y57" s="63"/>
      <c r="Z57" s="63"/>
      <c r="AA57" s="63"/>
      <c r="AB57" s="63"/>
      <c r="AC57" s="63"/>
      <c r="AD57" s="63"/>
      <c r="AE57" s="63"/>
      <c r="AF57" s="63"/>
      <c r="AG57" s="63"/>
      <c r="AH57" s="63"/>
      <c r="AI57" s="63"/>
      <c r="AJ57" s="63"/>
      <c r="AK57" s="63"/>
    </row>
    <row r="58" spans="1:37" s="64" customFormat="1" ht="15" thickBot="1" x14ac:dyDescent="0.2">
      <c r="U58" s="63"/>
      <c r="V58" s="63"/>
      <c r="W58" s="63"/>
      <c r="X58" s="63"/>
      <c r="Y58" s="63"/>
      <c r="Z58" s="63"/>
      <c r="AA58" s="63"/>
      <c r="AB58" s="63"/>
      <c r="AC58" s="63"/>
      <c r="AD58" s="63"/>
      <c r="AE58" s="63"/>
      <c r="AF58" s="63"/>
      <c r="AG58" s="63"/>
      <c r="AH58" s="63"/>
      <c r="AI58" s="63"/>
      <c r="AJ58" s="63"/>
      <c r="AK58" s="63"/>
    </row>
    <row r="59" spans="1:37" ht="14" x14ac:dyDescent="0.15">
      <c r="A59" s="86" t="s">
        <v>203</v>
      </c>
      <c r="B59" s="87"/>
      <c r="C59" s="87"/>
      <c r="D59" s="87"/>
      <c r="E59" s="87"/>
      <c r="F59" s="87"/>
      <c r="G59" s="87"/>
      <c r="H59" s="87"/>
      <c r="I59" s="87"/>
      <c r="J59" s="87"/>
      <c r="K59" s="87"/>
      <c r="L59" s="87"/>
      <c r="M59" s="87"/>
      <c r="N59" s="87"/>
      <c r="O59" s="87"/>
      <c r="P59" s="87"/>
      <c r="Q59" s="87"/>
      <c r="R59" s="87"/>
      <c r="S59" s="87"/>
      <c r="T59" s="87"/>
      <c r="U59" s="87"/>
      <c r="V59" s="87"/>
      <c r="W59" s="87"/>
      <c r="X59" s="88"/>
      <c r="Y59" s="63"/>
      <c r="Z59" s="63"/>
      <c r="AA59" s="63"/>
      <c r="AB59" s="63"/>
      <c r="AC59" s="63"/>
      <c r="AD59" s="63"/>
      <c r="AE59" s="63"/>
      <c r="AF59" s="63"/>
      <c r="AG59" s="63"/>
      <c r="AH59" s="63"/>
      <c r="AI59" s="63"/>
      <c r="AJ59" s="63"/>
      <c r="AK59" s="63"/>
    </row>
    <row r="60" spans="1:37" ht="75" x14ac:dyDescent="0.15">
      <c r="A60" s="277" t="s">
        <v>184</v>
      </c>
      <c r="B60" s="278" t="s">
        <v>222</v>
      </c>
      <c r="C60" s="279" t="s">
        <v>211</v>
      </c>
      <c r="D60" s="279" t="s">
        <v>113</v>
      </c>
      <c r="E60" s="279" t="s">
        <v>204</v>
      </c>
      <c r="F60" s="279" t="s">
        <v>205</v>
      </c>
      <c r="G60" s="279" t="s">
        <v>698</v>
      </c>
      <c r="H60" s="281" t="s">
        <v>206</v>
      </c>
      <c r="I60" s="281" t="s">
        <v>224</v>
      </c>
      <c r="J60" s="282" t="s">
        <v>214</v>
      </c>
      <c r="K60" s="283" t="s">
        <v>215</v>
      </c>
      <c r="L60" s="283" t="s">
        <v>189</v>
      </c>
      <c r="M60" s="283" t="s">
        <v>127</v>
      </c>
      <c r="N60" s="283" t="s">
        <v>209</v>
      </c>
      <c r="O60" s="284" t="s">
        <v>233</v>
      </c>
      <c r="P60" s="285" t="s">
        <v>207</v>
      </c>
      <c r="Q60" s="285" t="s">
        <v>208</v>
      </c>
      <c r="R60" s="285" t="s">
        <v>118</v>
      </c>
      <c r="S60" s="285" t="s">
        <v>161</v>
      </c>
      <c r="T60" s="284" t="s">
        <v>199</v>
      </c>
      <c r="U60" s="284" t="s">
        <v>210</v>
      </c>
      <c r="V60" s="288" t="s">
        <v>149</v>
      </c>
      <c r="W60" s="283" t="s">
        <v>150</v>
      </c>
      <c r="X60" s="287" t="s">
        <v>126</v>
      </c>
      <c r="Y60" s="63"/>
      <c r="Z60" s="63"/>
      <c r="AA60" s="63"/>
      <c r="AB60" s="63"/>
      <c r="AC60" s="63"/>
      <c r="AD60" s="63"/>
      <c r="AE60" s="63"/>
      <c r="AF60" s="63"/>
      <c r="AG60" s="63"/>
      <c r="AH60" s="63"/>
      <c r="AI60" s="63"/>
      <c r="AJ60" s="63"/>
      <c r="AK60" s="63"/>
    </row>
    <row r="61" spans="1:37" ht="14" x14ac:dyDescent="0.15">
      <c r="A61" s="89" t="str">
        <f>'Tariffs July 2017'!K41</f>
        <v>AGL</v>
      </c>
      <c r="B61" s="36" t="str">
        <f>'Tariffs July 2017'!L41</f>
        <v>Everyday Solar</v>
      </c>
      <c r="C61" s="90">
        <f>91*'Tariffs July 2017'!M41/100</f>
        <v>91.91</v>
      </c>
      <c r="D61" s="90">
        <f>$K$6*'Tariffs July 2017'!N41/100</f>
        <v>62.528760000000005</v>
      </c>
      <c r="E61" s="90">
        <f>$M$6*'Tariffs July 2017'!AH41/100</f>
        <v>127.737324</v>
      </c>
      <c r="F61" s="90">
        <f>$L$6*'Tariffs July 2017'!W41/100</f>
        <v>49.129739999999998</v>
      </c>
      <c r="G61" s="90">
        <f>SUM(C61:F61)</f>
        <v>331.30582400000003</v>
      </c>
      <c r="H61" s="90">
        <f>(G61-C61)*4</f>
        <v>957.58329600000013</v>
      </c>
      <c r="I61" s="91">
        <f>G61*4</f>
        <v>1325.2232960000001</v>
      </c>
      <c r="J61" s="91">
        <f>I61*1.1</f>
        <v>1457.7456256000003</v>
      </c>
      <c r="K61" s="36">
        <f>'Tariffs July 2017'!AT41</f>
        <v>8</v>
      </c>
      <c r="L61" s="36">
        <f>'Tariffs July 2017'!AU41</f>
        <v>0</v>
      </c>
      <c r="M61" s="36">
        <f>'Tariffs July 2017'!AV41</f>
        <v>0</v>
      </c>
      <c r="N61" s="36">
        <f>'Tariffs July 2017'!AW41</f>
        <v>0</v>
      </c>
      <c r="O61" s="92">
        <f>($F$6*'Tariffs July 2017'!AQ41/100)*4</f>
        <v>294.793632</v>
      </c>
      <c r="P61" s="275">
        <f>I61-(I61*K61/100)</f>
        <v>1219.20543232</v>
      </c>
      <c r="Q61" s="275">
        <f>P61-(H61*N61/100)</f>
        <v>1219.20543232</v>
      </c>
      <c r="R61" s="275">
        <f>P61-O61</f>
        <v>924.41180032</v>
      </c>
      <c r="S61" s="275">
        <f>Q61-O61</f>
        <v>924.41180032</v>
      </c>
      <c r="T61" s="93">
        <f>R61*1.1</f>
        <v>1016.852980352</v>
      </c>
      <c r="U61" s="93">
        <f>S61*1.1</f>
        <v>1016.852980352</v>
      </c>
      <c r="V61" s="94">
        <f>'Tariffs July 2017'!BD41</f>
        <v>0</v>
      </c>
      <c r="W61" s="94" t="str">
        <f>'Tariffs July 2017'!BE41</f>
        <v>n</v>
      </c>
      <c r="X61" s="95">
        <f>'Tariffs July 2017'!G41</f>
        <v>41457</v>
      </c>
      <c r="Y61" s="63"/>
      <c r="Z61" s="63"/>
      <c r="AA61" s="63"/>
      <c r="AB61" s="63"/>
      <c r="AC61" s="63"/>
      <c r="AD61" s="63"/>
      <c r="AE61" s="63"/>
      <c r="AF61" s="63"/>
      <c r="AG61" s="63"/>
      <c r="AH61" s="63"/>
      <c r="AI61" s="63"/>
      <c r="AJ61" s="63"/>
      <c r="AK61" s="63"/>
    </row>
    <row r="62" spans="1:37" ht="14" x14ac:dyDescent="0.15">
      <c r="A62" s="89" t="str">
        <f>'Tariffs July 2017'!K42</f>
        <v>Click Energy</v>
      </c>
      <c r="B62" s="36" t="str">
        <f>'Tariffs July 2017'!L42</f>
        <v>Shine Extra</v>
      </c>
      <c r="C62" s="90">
        <f>91*'Tariffs July 2017'!M42/100</f>
        <v>114.5326</v>
      </c>
      <c r="D62" s="90">
        <f>$K$6*'Tariffs July 2017'!N42/100</f>
        <v>69.201471959999992</v>
      </c>
      <c r="E62" s="90">
        <f>$M$6*'Tariffs July 2017'!AH42/100</f>
        <v>146.59331821200001</v>
      </c>
      <c r="F62" s="90">
        <f>$L$6*'Tariffs July 2017'!W42/100</f>
        <v>59.364358110000005</v>
      </c>
      <c r="G62" s="90">
        <f t="shared" ref="G62:G70" si="59">SUM(C62:F62)</f>
        <v>389.69174828200005</v>
      </c>
      <c r="H62" s="90">
        <f t="shared" ref="H62:H70" si="60">(G62-C62)*4</f>
        <v>1100.6365931280002</v>
      </c>
      <c r="I62" s="91">
        <f t="shared" ref="I62:I70" si="61">G62*4</f>
        <v>1558.7669931280002</v>
      </c>
      <c r="J62" s="91">
        <f t="shared" ref="J62:J70" si="62">I62*1.1</f>
        <v>1714.6436924408004</v>
      </c>
      <c r="K62" s="36">
        <f>'Tariffs July 2017'!AT42</f>
        <v>0</v>
      </c>
      <c r="L62" s="36">
        <f>'Tariffs July 2017'!AU42</f>
        <v>0</v>
      </c>
      <c r="M62" s="36">
        <f>'Tariffs July 2017'!AV42</f>
        <v>7</v>
      </c>
      <c r="N62" s="36">
        <f>'Tariffs July 2017'!AW42</f>
        <v>0</v>
      </c>
      <c r="O62" s="92">
        <f>($F$6*'Tariffs July 2017'!AQ42/100)*4</f>
        <v>444.97152</v>
      </c>
      <c r="P62" s="275">
        <f t="shared" ref="P62" si="63">I62</f>
        <v>1558.7669931280002</v>
      </c>
      <c r="Q62" s="275">
        <f>P62-(P62*M62/100)</f>
        <v>1449.6533036090402</v>
      </c>
      <c r="R62" s="275">
        <f t="shared" ref="R62:R70" si="64">P62-O62</f>
        <v>1113.7954731280001</v>
      </c>
      <c r="S62" s="275">
        <f t="shared" ref="S62:S70" si="65">Q62-O62</f>
        <v>1004.6817836090402</v>
      </c>
      <c r="T62" s="93">
        <f t="shared" ref="T62:U70" si="66">R62*1.1</f>
        <v>1225.1750204408002</v>
      </c>
      <c r="U62" s="93">
        <f t="shared" si="66"/>
        <v>1105.1499619699443</v>
      </c>
      <c r="V62" s="94">
        <f>'Tariffs July 2017'!BD42</f>
        <v>0</v>
      </c>
      <c r="W62" s="94" t="str">
        <f>'Tariffs July 2017'!BE42</f>
        <v>n</v>
      </c>
      <c r="X62" s="95">
        <f>'Tariffs July 2017'!G42</f>
        <v>41455</v>
      </c>
      <c r="Y62" s="63"/>
      <c r="Z62" s="63"/>
      <c r="AA62" s="63"/>
      <c r="AB62" s="63"/>
      <c r="AC62" s="63"/>
      <c r="AD62" s="63"/>
      <c r="AE62" s="63"/>
      <c r="AF62" s="63"/>
      <c r="AG62" s="63"/>
      <c r="AH62" s="63"/>
      <c r="AI62" s="63"/>
      <c r="AJ62" s="63"/>
      <c r="AK62" s="63"/>
    </row>
    <row r="63" spans="1:37" ht="14" x14ac:dyDescent="0.15">
      <c r="A63" s="89" t="str">
        <f>'Tariffs July 2017'!K43</f>
        <v>Diamond Energy</v>
      </c>
      <c r="B63" s="36" t="str">
        <f>'Tariffs July 2017'!L43</f>
        <v>Pay on time discount</v>
      </c>
      <c r="C63" s="90">
        <f>91*'Tariffs July 2017'!M43/100</f>
        <v>122.759</v>
      </c>
      <c r="D63" s="90">
        <f>$K$6*'Tariffs July 2017'!N43/100</f>
        <v>60.742224000000007</v>
      </c>
      <c r="E63" s="90">
        <f>$M$6*'Tariffs July 2017'!AH43/100</f>
        <v>125.28083700000001</v>
      </c>
      <c r="F63" s="90">
        <f>$L$6*'Tariffs July 2017'!W43/100</f>
        <v>44.328424500000004</v>
      </c>
      <c r="G63" s="90">
        <f t="shared" si="59"/>
        <v>353.11048549999998</v>
      </c>
      <c r="H63" s="90">
        <f t="shared" si="60"/>
        <v>921.40594199999987</v>
      </c>
      <c r="I63" s="91">
        <f t="shared" si="61"/>
        <v>1412.4419419999999</v>
      </c>
      <c r="J63" s="91">
        <f t="shared" si="62"/>
        <v>1553.6861362</v>
      </c>
      <c r="K63" s="36">
        <f>'Tariffs July 2017'!AT43</f>
        <v>0</v>
      </c>
      <c r="L63" s="36">
        <f>'Tariffs July 2017'!AU43</f>
        <v>0</v>
      </c>
      <c r="M63" s="36">
        <f>'Tariffs July 2017'!AV43</f>
        <v>7</v>
      </c>
      <c r="N63" s="36">
        <f>'Tariffs July 2017'!AW43</f>
        <v>0</v>
      </c>
      <c r="O63" s="92">
        <f>($F$6*'Tariffs July 2017'!AQ43/100)*4</f>
        <v>333.72864000000004</v>
      </c>
      <c r="P63" s="275">
        <f>I63</f>
        <v>1412.4419419999999</v>
      </c>
      <c r="Q63" s="275">
        <f>P63-(P63*M63/100)</f>
        <v>1313.5710060599999</v>
      </c>
      <c r="R63" s="275">
        <f t="shared" si="64"/>
        <v>1078.7133019999999</v>
      </c>
      <c r="S63" s="275">
        <f t="shared" si="65"/>
        <v>979.8423660599999</v>
      </c>
      <c r="T63" s="93">
        <f t="shared" si="66"/>
        <v>1186.5846322</v>
      </c>
      <c r="U63" s="93">
        <f t="shared" si="66"/>
        <v>1077.8266026659999</v>
      </c>
      <c r="V63" s="94">
        <f>'Tariffs July 2017'!BD43</f>
        <v>0</v>
      </c>
      <c r="W63" s="94" t="str">
        <f>'Tariffs July 2017'!BE43</f>
        <v>n</v>
      </c>
      <c r="X63" s="95">
        <f>'Tariffs July 2017'!G43</f>
        <v>41455</v>
      </c>
      <c r="Y63" s="63"/>
      <c r="Z63" s="63"/>
      <c r="AA63" s="63"/>
      <c r="AB63" s="63"/>
      <c r="AC63" s="63"/>
      <c r="AD63" s="63"/>
      <c r="AE63" s="63"/>
      <c r="AF63" s="63"/>
      <c r="AG63" s="63"/>
      <c r="AH63" s="63"/>
      <c r="AI63" s="63"/>
      <c r="AJ63" s="63"/>
      <c r="AK63" s="63"/>
    </row>
    <row r="64" spans="1:37" ht="14" x14ac:dyDescent="0.15">
      <c r="A64" s="89" t="str">
        <f>'Tariffs July 2017'!K44</f>
        <v>Dodo Power &amp; Gas</v>
      </c>
      <c r="B64" s="36" t="str">
        <f>'Tariffs July 2017'!L44</f>
        <v>Market offer</v>
      </c>
      <c r="C64" s="90">
        <f>91*'Tariffs July 2017'!M44/100</f>
        <v>105.65100000000001</v>
      </c>
      <c r="D64" s="90">
        <f>$K$6*'Tariffs July 2017'!N44/100</f>
        <v>63.511354799999999</v>
      </c>
      <c r="E64" s="90">
        <f>$M$6*'Tariffs July 2017'!AH44/100</f>
        <v>122.57870130000001</v>
      </c>
      <c r="F64" s="90">
        <f>$L$6*'Tariffs July 2017'!W44/100</f>
        <v>45.556668000000002</v>
      </c>
      <c r="G64" s="90">
        <f t="shared" si="59"/>
        <v>337.29772410000004</v>
      </c>
      <c r="H64" s="90">
        <f t="shared" si="60"/>
        <v>926.58689640000011</v>
      </c>
      <c r="I64" s="91">
        <f t="shared" si="61"/>
        <v>1349.1908964000002</v>
      </c>
      <c r="J64" s="91">
        <f t="shared" si="62"/>
        <v>1484.1099860400002</v>
      </c>
      <c r="K64" s="36">
        <f>'Tariffs July 2017'!AT44</f>
        <v>0</v>
      </c>
      <c r="L64" s="36">
        <f>'Tariffs July 2017'!AU44</f>
        <v>0</v>
      </c>
      <c r="M64" s="36">
        <f>'Tariffs July 2017'!AV44</f>
        <v>0</v>
      </c>
      <c r="N64" s="36">
        <f>'Tariffs July 2017'!AW44</f>
        <v>0</v>
      </c>
      <c r="O64" s="92">
        <f>($F$6*'Tariffs July 2017'!AQ44/100)*4</f>
        <v>236.39112</v>
      </c>
      <c r="P64" s="275">
        <f>I64</f>
        <v>1349.1908964000002</v>
      </c>
      <c r="Q64" s="275">
        <f>P64-(H64*N64/100)</f>
        <v>1349.1908964000002</v>
      </c>
      <c r="R64" s="275">
        <f t="shared" si="64"/>
        <v>1112.7997764000002</v>
      </c>
      <c r="S64" s="275">
        <f t="shared" si="65"/>
        <v>1112.7997764000002</v>
      </c>
      <c r="T64" s="93">
        <f t="shared" si="66"/>
        <v>1224.0797540400004</v>
      </c>
      <c r="U64" s="93">
        <f t="shared" si="66"/>
        <v>1224.0797540400004</v>
      </c>
      <c r="V64" s="94">
        <f>'Tariffs July 2017'!BD44</f>
        <v>0</v>
      </c>
      <c r="W64" s="94" t="str">
        <f>'Tariffs July 2017'!BE44</f>
        <v>n</v>
      </c>
      <c r="X64" s="95">
        <f>'Tariffs July 2017'!G44</f>
        <v>41495</v>
      </c>
      <c r="Y64" s="63"/>
      <c r="Z64" s="63"/>
      <c r="AA64" s="63"/>
      <c r="AB64" s="63"/>
      <c r="AC64" s="63"/>
      <c r="AD64" s="63"/>
      <c r="AE64" s="63"/>
      <c r="AF64" s="63"/>
      <c r="AG64" s="63"/>
      <c r="AH64" s="63"/>
      <c r="AI64" s="63"/>
      <c r="AJ64" s="63"/>
      <c r="AK64" s="63"/>
    </row>
    <row r="65" spans="1:79" ht="14" x14ac:dyDescent="0.15">
      <c r="A65" s="89" t="str">
        <f>'Tariffs July 2017'!K45</f>
        <v>EnergyAustralia</v>
      </c>
      <c r="B65" s="36" t="str">
        <f>'Tariffs July 2017'!L45</f>
        <v xml:space="preserve">Flexi Saver </v>
      </c>
      <c r="C65" s="90">
        <f>91*'Tariffs July 2017'!M45/100</f>
        <v>106.10600000000001</v>
      </c>
      <c r="D65" s="90">
        <f>$K$6*'Tariffs July 2017'!N45/100</f>
        <v>64.297430640000016</v>
      </c>
      <c r="E65" s="90">
        <f>$M$6*'Tariffs July 2017'!AH45/100</f>
        <v>125.72300466</v>
      </c>
      <c r="F65" s="90">
        <f>$L$6*'Tariffs July 2017'!W45/100</f>
        <v>45.266355900000001</v>
      </c>
      <c r="G65" s="90">
        <f t="shared" si="59"/>
        <v>341.39279120000003</v>
      </c>
      <c r="H65" s="90">
        <f t="shared" si="60"/>
        <v>941.14716480000016</v>
      </c>
      <c r="I65" s="91">
        <f t="shared" si="61"/>
        <v>1365.5711648000001</v>
      </c>
      <c r="J65" s="91">
        <f t="shared" si="62"/>
        <v>1502.1282812800002</v>
      </c>
      <c r="K65" s="36">
        <f>'Tariffs July 2017'!AT45</f>
        <v>0</v>
      </c>
      <c r="L65" s="36">
        <f>'Tariffs July 2017'!AU45</f>
        <v>0</v>
      </c>
      <c r="M65" s="36">
        <f>'Tariffs July 2017'!AV45</f>
        <v>0</v>
      </c>
      <c r="N65" s="36">
        <f>'Tariffs July 2017'!AW45</f>
        <v>18</v>
      </c>
      <c r="O65" s="92">
        <f>($F$6*'Tariffs July 2017'!AQ45/100)*4</f>
        <v>305.91792000000004</v>
      </c>
      <c r="P65" s="275">
        <f>I65</f>
        <v>1365.5711648000001</v>
      </c>
      <c r="Q65" s="275">
        <f>P65-(H65*N65/100)</f>
        <v>1196.1646751360001</v>
      </c>
      <c r="R65" s="275">
        <f t="shared" si="64"/>
        <v>1059.6532448</v>
      </c>
      <c r="S65" s="275">
        <f t="shared" si="65"/>
        <v>890.24675513600005</v>
      </c>
      <c r="T65" s="93">
        <f t="shared" si="66"/>
        <v>1165.6185692800002</v>
      </c>
      <c r="U65" s="93">
        <f t="shared" si="66"/>
        <v>979.27143064960012</v>
      </c>
      <c r="V65" s="94">
        <f>'Tariffs July 2017'!BD45</f>
        <v>0</v>
      </c>
      <c r="W65" s="94" t="str">
        <f>'Tariffs July 2017'!BE45</f>
        <v>n</v>
      </c>
      <c r="X65" s="95">
        <f>'Tariffs July 2017'!G45</f>
        <v>41467</v>
      </c>
      <c r="Y65" s="63"/>
      <c r="Z65" s="63"/>
      <c r="AA65" s="63"/>
      <c r="AB65" s="63"/>
      <c r="AC65" s="63"/>
      <c r="AD65" s="63"/>
      <c r="AE65" s="63"/>
      <c r="AF65" s="63"/>
      <c r="AG65" s="63"/>
      <c r="AH65" s="63"/>
      <c r="AI65" s="63"/>
      <c r="AJ65" s="63"/>
      <c r="AK65" s="63"/>
    </row>
    <row r="66" spans="1:79" ht="14" x14ac:dyDescent="0.15">
      <c r="A66" s="89" t="str">
        <f>'Tariffs July 2017'!K46</f>
        <v>Energy Locals</v>
      </c>
      <c r="B66" s="36" t="str">
        <f>'Tariffs July 2017'!L46</f>
        <v>Market offer</v>
      </c>
      <c r="C66" s="90">
        <f>91*'Tariffs July 2017'!M46/100</f>
        <v>85.54</v>
      </c>
      <c r="D66" s="90">
        <f>$K$6*'Tariffs July 2017'!N46/100</f>
        <v>53.596080000000001</v>
      </c>
      <c r="E66" s="90">
        <f>$M$6*'Tariffs July 2017'!AH46/100</f>
        <v>112.998402</v>
      </c>
      <c r="F66" s="90">
        <f>$L$6*'Tariffs July 2017'!W46/100</f>
        <v>44.663400000000003</v>
      </c>
      <c r="G66" s="90">
        <f t="shared" si="59"/>
        <v>296.79788200000002</v>
      </c>
      <c r="H66" s="90">
        <f t="shared" si="60"/>
        <v>845.03152799999998</v>
      </c>
      <c r="I66" s="91">
        <f t="shared" si="61"/>
        <v>1187.1915280000001</v>
      </c>
      <c r="J66" s="91">
        <f t="shared" si="62"/>
        <v>1305.9106808000001</v>
      </c>
      <c r="K66" s="36">
        <f>'Tariffs July 2017'!AT46</f>
        <v>0</v>
      </c>
      <c r="L66" s="36">
        <f>'Tariffs July 2017'!AU46</f>
        <v>0</v>
      </c>
      <c r="M66" s="36">
        <f>'Tariffs July 2017'!AV46</f>
        <v>0</v>
      </c>
      <c r="N66" s="36">
        <f>'Tariffs July 2017'!AW46</f>
        <v>0</v>
      </c>
      <c r="O66" s="92">
        <f>($F$6*'Tariffs July 2017'!AQ46/100)*4</f>
        <v>305.91792000000004</v>
      </c>
      <c r="P66" s="275">
        <f t="shared" ref="P66" si="67">I66</f>
        <v>1187.1915280000001</v>
      </c>
      <c r="Q66" s="275">
        <f>P66-(H66*N66/100)</f>
        <v>1187.1915280000001</v>
      </c>
      <c r="R66" s="275">
        <f t="shared" si="64"/>
        <v>881.27360799999997</v>
      </c>
      <c r="S66" s="275">
        <f t="shared" si="65"/>
        <v>881.27360799999997</v>
      </c>
      <c r="T66" s="93">
        <f t="shared" si="66"/>
        <v>969.40096879999999</v>
      </c>
      <c r="U66" s="93">
        <f t="shared" si="66"/>
        <v>969.40096879999999</v>
      </c>
      <c r="V66" s="94">
        <f>'Tariffs July 2017'!BD46</f>
        <v>0</v>
      </c>
      <c r="W66" s="94" t="str">
        <f>'Tariffs July 2017'!BE46</f>
        <v>n</v>
      </c>
      <c r="X66" s="95">
        <f>'Tariffs July 2017'!G46</f>
        <v>41475</v>
      </c>
      <c r="Y66" s="63"/>
      <c r="Z66" s="63"/>
      <c r="AA66" s="63"/>
      <c r="AB66" s="63"/>
      <c r="AC66" s="63"/>
      <c r="AD66" s="63"/>
      <c r="AE66" s="63"/>
      <c r="AF66" s="63"/>
      <c r="AG66" s="63"/>
      <c r="AH66" s="63"/>
      <c r="AI66" s="63"/>
      <c r="AJ66" s="63"/>
      <c r="AK66" s="63"/>
    </row>
    <row r="67" spans="1:79" ht="14" x14ac:dyDescent="0.15">
      <c r="A67" s="89" t="str">
        <f>'Tariffs July 2017'!K47</f>
        <v>Origin Energy</v>
      </c>
      <c r="B67" s="36" t="str">
        <f>'Tariffs July 2017'!L47</f>
        <v>Solar Boost Plus</v>
      </c>
      <c r="C67" s="90">
        <f>91*'Tariffs July 2017'!M47/100</f>
        <v>109.7642</v>
      </c>
      <c r="D67" s="90">
        <f>$K$6*'Tariffs July 2017'!N47/100</f>
        <v>57.84803568000001</v>
      </c>
      <c r="E67" s="90">
        <f>$M$6*'Tariffs July 2017'!AH47/100</f>
        <v>114.66881316000001</v>
      </c>
      <c r="F67" s="90">
        <f>$L$6*'Tariffs July 2017'!W47/100</f>
        <v>42.296239800000002</v>
      </c>
      <c r="G67" s="90">
        <f t="shared" si="59"/>
        <v>324.57728864000006</v>
      </c>
      <c r="H67" s="90">
        <f t="shared" si="60"/>
        <v>859.25235456000019</v>
      </c>
      <c r="I67" s="91">
        <f t="shared" si="61"/>
        <v>1298.3091545600003</v>
      </c>
      <c r="J67" s="91">
        <f t="shared" si="62"/>
        <v>1428.1400700160004</v>
      </c>
      <c r="K67" s="36">
        <f>'Tariffs July 2017'!AT47</f>
        <v>0</v>
      </c>
      <c r="L67" s="36">
        <f>'Tariffs July 2017'!AU47</f>
        <v>7</v>
      </c>
      <c r="M67" s="36">
        <f>'Tariffs July 2017'!AV47</f>
        <v>0</v>
      </c>
      <c r="N67" s="36">
        <f>'Tariffs July 2017'!AW47</f>
        <v>0</v>
      </c>
      <c r="O67" s="92">
        <f>($F$6*'Tariffs July 2017'!AQ47/100)*4</f>
        <v>444.97152</v>
      </c>
      <c r="P67" s="275">
        <f>I67-(H67*L67/100)</f>
        <v>1238.1614897408003</v>
      </c>
      <c r="Q67" s="275">
        <f>P67-(H67*N67/100)</f>
        <v>1238.1614897408003</v>
      </c>
      <c r="R67" s="275">
        <f t="shared" si="64"/>
        <v>793.18996974080028</v>
      </c>
      <c r="S67" s="275">
        <f t="shared" si="65"/>
        <v>793.18996974080028</v>
      </c>
      <c r="T67" s="93">
        <f t="shared" si="66"/>
        <v>872.50896671488033</v>
      </c>
      <c r="U67" s="93">
        <f t="shared" si="66"/>
        <v>872.50896671488033</v>
      </c>
      <c r="V67" s="94">
        <f>'Tariffs July 2017'!BD47</f>
        <v>0</v>
      </c>
      <c r="W67" s="94" t="str">
        <f>'Tariffs July 2017'!BE47</f>
        <v>n</v>
      </c>
      <c r="X67" s="95">
        <f>'Tariffs July 2017'!G47</f>
        <v>41455</v>
      </c>
      <c r="Y67" s="63"/>
      <c r="Z67" s="63"/>
      <c r="AA67" s="63"/>
      <c r="AB67" s="63"/>
      <c r="AC67" s="63"/>
      <c r="AD67" s="63"/>
      <c r="AE67" s="63"/>
      <c r="AF67" s="63"/>
      <c r="AG67" s="63"/>
      <c r="AH67" s="63"/>
      <c r="AI67" s="63"/>
      <c r="AJ67" s="63"/>
      <c r="AK67" s="63"/>
    </row>
    <row r="68" spans="1:79" ht="14" x14ac:dyDescent="0.15">
      <c r="A68" s="89" t="str">
        <f>'Tariffs July 2017'!K48</f>
        <v>Sanctuary Energy</v>
      </c>
      <c r="B68" s="36" t="str">
        <f>'Tariffs July 2017'!L48</f>
        <v>Supplementary FIT</v>
      </c>
      <c r="C68" s="90">
        <f>91*'Tariffs July 2017'!M48/100</f>
        <v>116.51639999999999</v>
      </c>
      <c r="D68" s="90">
        <f>$K$6*'Tariffs July 2017'!N48/100</f>
        <v>58.651083612000008</v>
      </c>
      <c r="E68" s="90">
        <f>$M$6*'Tariffs July 2017'!AH48/100</f>
        <v>114.165233325</v>
      </c>
      <c r="F68" s="90">
        <f>$L$6*'Tariffs July 2017'!W48/100</f>
        <v>39.947391594000003</v>
      </c>
      <c r="G68" s="90">
        <f t="shared" si="59"/>
        <v>329.280108531</v>
      </c>
      <c r="H68" s="90">
        <f t="shared" si="60"/>
        <v>851.05483412400008</v>
      </c>
      <c r="I68" s="91">
        <f t="shared" si="61"/>
        <v>1317.120434124</v>
      </c>
      <c r="J68" s="91">
        <f t="shared" si="62"/>
        <v>1448.8324775364001</v>
      </c>
      <c r="K68" s="36">
        <f>'Tariffs July 2017'!AT48</f>
        <v>0</v>
      </c>
      <c r="L68" s="36">
        <f>'Tariffs July 2017'!AU48</f>
        <v>0</v>
      </c>
      <c r="M68" s="36">
        <f>'Tariffs July 2017'!AV48</f>
        <v>0</v>
      </c>
      <c r="N68" s="36">
        <f>'Tariffs July 2017'!AW48</f>
        <v>0</v>
      </c>
      <c r="O68" s="92">
        <f>($F$6*'Tariffs July 2017'!AQ48/100)*4</f>
        <v>278.10720000000003</v>
      </c>
      <c r="P68" s="275">
        <f t="shared" ref="P68:P70" si="68">I68</f>
        <v>1317.120434124</v>
      </c>
      <c r="Q68" s="275">
        <f t="shared" ref="Q68" si="69">P68-(H68*N68/100)</f>
        <v>1317.120434124</v>
      </c>
      <c r="R68" s="275">
        <f t="shared" si="64"/>
        <v>1039.0132341240001</v>
      </c>
      <c r="S68" s="275">
        <f t="shared" si="65"/>
        <v>1039.0132341240001</v>
      </c>
      <c r="T68" s="93">
        <f t="shared" si="66"/>
        <v>1142.9145575364003</v>
      </c>
      <c r="U68" s="93">
        <f t="shared" si="66"/>
        <v>1142.9145575364003</v>
      </c>
      <c r="V68" s="94">
        <f>'Tariffs July 2017'!BD48</f>
        <v>0</v>
      </c>
      <c r="W68" s="94" t="str">
        <f>'Tariffs July 2017'!BE48</f>
        <v>n</v>
      </c>
      <c r="X68" s="95">
        <f>'Tariffs July 2017'!G48</f>
        <v>41455</v>
      </c>
      <c r="Y68" s="63"/>
      <c r="Z68" s="63"/>
      <c r="AA68" s="63"/>
      <c r="AB68" s="63"/>
      <c r="AC68" s="63"/>
      <c r="AD68" s="63"/>
      <c r="AE68" s="63"/>
      <c r="AF68" s="63"/>
      <c r="AG68" s="63"/>
      <c r="AH68" s="63"/>
      <c r="AI68" s="63"/>
      <c r="AJ68" s="63"/>
      <c r="AK68" s="63"/>
    </row>
    <row r="69" spans="1:79" ht="14" x14ac:dyDescent="0.15">
      <c r="A69" s="89" t="str">
        <f>'Tariffs July 2017'!K49</f>
        <v>Simply Energy</v>
      </c>
      <c r="B69" s="36" t="str">
        <f>'Tariffs July 2017'!L49</f>
        <v>Plus</v>
      </c>
      <c r="C69" s="90">
        <f>91*'Tariffs July 2017'!M49/100</f>
        <v>78.1417</v>
      </c>
      <c r="D69" s="90">
        <f>$K$6*'Tariffs July 2017'!N49/100</f>
        <v>67.030830720000012</v>
      </c>
      <c r="E69" s="90">
        <f>$M$6*'Tariffs July 2017'!AH49/100</f>
        <v>117.17442990000001</v>
      </c>
      <c r="F69" s="90">
        <f>$L$6*'Tariffs July 2017'!W49/100</f>
        <v>43.837127099999996</v>
      </c>
      <c r="G69" s="90">
        <f t="shared" si="59"/>
        <v>306.18408771999998</v>
      </c>
      <c r="H69" s="90">
        <f>(G69-C69)*4</f>
        <v>912.16955087999986</v>
      </c>
      <c r="I69" s="91">
        <f t="shared" si="61"/>
        <v>1224.7363508799999</v>
      </c>
      <c r="J69" s="91">
        <f t="shared" si="62"/>
        <v>1347.209985968</v>
      </c>
      <c r="K69" s="36">
        <f>'Tariffs July 2017'!AT49</f>
        <v>0</v>
      </c>
      <c r="L69" s="36">
        <f>'Tariffs July 2017'!AU49</f>
        <v>0</v>
      </c>
      <c r="M69" s="36">
        <f>'Tariffs July 2017'!AV49</f>
        <v>0</v>
      </c>
      <c r="N69" s="36">
        <f>'Tariffs July 2017'!AW49</f>
        <v>15</v>
      </c>
      <c r="O69" s="92">
        <f>($F$6*'Tariffs July 2017'!AQ49/100)*4</f>
        <v>172.42646400000001</v>
      </c>
      <c r="P69" s="275">
        <f t="shared" si="68"/>
        <v>1224.7363508799999</v>
      </c>
      <c r="Q69" s="275">
        <f>P69-(H69*N69/100)</f>
        <v>1087.9109182479999</v>
      </c>
      <c r="R69" s="275">
        <f t="shared" si="64"/>
        <v>1052.3098868799998</v>
      </c>
      <c r="S69" s="275">
        <f t="shared" si="65"/>
        <v>915.48445424799991</v>
      </c>
      <c r="T69" s="93">
        <f t="shared" si="66"/>
        <v>1157.5408755679998</v>
      </c>
      <c r="U69" s="93">
        <f t="shared" si="66"/>
        <v>1007.0328996728</v>
      </c>
      <c r="V69" s="94">
        <f>'Tariffs July 2017'!BD49</f>
        <v>0</v>
      </c>
      <c r="W69" s="94" t="str">
        <f>'Tariffs July 2017'!BE49</f>
        <v>n</v>
      </c>
      <c r="X69" s="95">
        <f>'Tariffs July 2017'!G49</f>
        <v>41459</v>
      </c>
      <c r="Y69" s="63"/>
      <c r="Z69" s="63"/>
      <c r="AA69" s="63"/>
      <c r="AB69" s="63"/>
      <c r="AC69" s="63"/>
      <c r="AD69" s="63"/>
      <c r="AE69" s="63"/>
      <c r="AF69" s="63"/>
      <c r="AG69" s="63"/>
      <c r="AH69" s="63"/>
      <c r="AI69" s="63"/>
      <c r="AJ69" s="63"/>
      <c r="AK69" s="63"/>
    </row>
    <row r="70" spans="1:79" ht="14" x14ac:dyDescent="0.15">
      <c r="A70" s="89" t="str">
        <f>'Tariffs July 2017'!K50</f>
        <v>Mojo Power</v>
      </c>
      <c r="B70" s="36" t="str">
        <f>'Tariffs July 2017'!L50</f>
        <v>Standard Energy Pass (solar)</v>
      </c>
      <c r="C70" s="90">
        <f>(91*'Tariffs July 2017'!M50/100)+(3*'Tariffs July 2017'!BH50)</f>
        <v>164.51400000000001</v>
      </c>
      <c r="D70" s="90">
        <f>$K$6*'Tariffs July 2017'!N50/100</f>
        <v>59.080745520000001</v>
      </c>
      <c r="E70" s="90">
        <f>$M$6*'Tariffs July 2017'!AH50/100</f>
        <v>110.73843396000001</v>
      </c>
      <c r="F70" s="90">
        <f>$L$6*'Tariffs July 2017'!W50/100</f>
        <v>33.162574499999998</v>
      </c>
      <c r="G70" s="90">
        <f t="shared" si="59"/>
        <v>367.49575398000002</v>
      </c>
      <c r="H70" s="90">
        <f t="shared" si="60"/>
        <v>811.92701592000003</v>
      </c>
      <c r="I70" s="91">
        <f t="shared" si="61"/>
        <v>1469.9830159200001</v>
      </c>
      <c r="J70" s="91">
        <f t="shared" si="62"/>
        <v>1616.9813175120003</v>
      </c>
      <c r="K70" s="36">
        <f>'Tariffs July 2017'!AT50</f>
        <v>0</v>
      </c>
      <c r="L70" s="36">
        <f>'Tariffs July 2017'!AU50</f>
        <v>0</v>
      </c>
      <c r="M70" s="36">
        <f>'Tariffs July 2017'!AV50</f>
        <v>0</v>
      </c>
      <c r="N70" s="36">
        <f>'Tariffs July 2017'!AW50</f>
        <v>0</v>
      </c>
      <c r="O70" s="92">
        <f>($F$6*'Tariffs July 2017'!AQ50/100)*4</f>
        <v>250.29648</v>
      </c>
      <c r="P70" s="275">
        <f t="shared" si="68"/>
        <v>1469.9830159200001</v>
      </c>
      <c r="Q70" s="275">
        <f>P70-(H70*N70/100)</f>
        <v>1469.9830159200001</v>
      </c>
      <c r="R70" s="275">
        <f t="shared" si="64"/>
        <v>1219.6865359200001</v>
      </c>
      <c r="S70" s="275">
        <f t="shared" si="65"/>
        <v>1219.6865359200001</v>
      </c>
      <c r="T70" s="93">
        <f t="shared" si="66"/>
        <v>1341.6551895120001</v>
      </c>
      <c r="U70" s="93">
        <f t="shared" si="66"/>
        <v>1341.6551895120001</v>
      </c>
      <c r="V70" s="94">
        <f>'Tariffs July 2017'!BD50</f>
        <v>0</v>
      </c>
      <c r="W70" s="94" t="str">
        <f>'Tariffs July 2017'!BE50</f>
        <v>n</v>
      </c>
      <c r="X70" s="95">
        <f>'Tariffs July 2017'!G50</f>
        <v>41468</v>
      </c>
      <c r="Y70" s="63"/>
      <c r="Z70" s="63"/>
      <c r="AA70" s="63"/>
      <c r="AB70" s="63"/>
      <c r="AC70" s="63"/>
      <c r="AD70" s="63"/>
      <c r="AE70" s="63"/>
      <c r="AF70" s="63"/>
      <c r="AG70" s="63"/>
      <c r="AH70" s="63"/>
      <c r="AI70" s="63"/>
      <c r="AJ70" s="63"/>
      <c r="AK70" s="63"/>
    </row>
    <row r="71" spans="1:79" s="106" customFormat="1" ht="14" x14ac:dyDescent="0.15">
      <c r="A71" s="89" t="str">
        <f>'Tariffs July 2017'!K51</f>
        <v>Powershop</v>
      </c>
      <c r="B71" s="36" t="str">
        <f>'Tariffs July 2017'!L51</f>
        <v>Standard Saver</v>
      </c>
      <c r="C71" s="90">
        <f>91*'Tariffs July 2017'!M51/100</f>
        <v>92.046499999999995</v>
      </c>
      <c r="D71" s="90">
        <f>$K$6*'Tariffs July 2017'!N51/100</f>
        <v>63.2433744</v>
      </c>
      <c r="E71" s="90">
        <f>$M$6*'Tariffs July 2017'!AH51/100</f>
        <v>131.91335190000001</v>
      </c>
      <c r="F71" s="90">
        <f>$L$6*'Tariffs July 2017'!W51/100</f>
        <v>52.591153499999997</v>
      </c>
      <c r="G71" s="90">
        <f t="shared" ref="G71:G72" si="70">SUM(C71:F71)</f>
        <v>339.7943798</v>
      </c>
      <c r="H71" s="90">
        <f t="shared" ref="H71:H72" si="71">(G71-C71)*4</f>
        <v>990.99151920000008</v>
      </c>
      <c r="I71" s="91">
        <f t="shared" ref="I71:I72" si="72">G71*4</f>
        <v>1359.1775192</v>
      </c>
      <c r="J71" s="91">
        <f t="shared" ref="J71:J72" si="73">I71*1.1</f>
        <v>1495.0952711200002</v>
      </c>
      <c r="K71" s="36">
        <f>'Tariffs July 2017'!AT51</f>
        <v>2</v>
      </c>
      <c r="L71" s="36">
        <f>'Tariffs July 2017'!AU51</f>
        <v>0</v>
      </c>
      <c r="M71" s="36">
        <f>'Tariffs July 2017'!AV51</f>
        <v>8</v>
      </c>
      <c r="N71" s="36">
        <f>'Tariffs July 2017'!AW51</f>
        <v>0</v>
      </c>
      <c r="O71" s="92">
        <f>($F$6*'Tariffs July 2017'!AQ51/100)*4</f>
        <v>300.35577600000005</v>
      </c>
      <c r="P71" s="275">
        <f>I71-(I71*K71/100)</f>
        <v>1331.993968816</v>
      </c>
      <c r="Q71" s="275">
        <f>P71-(P71*M71/100)</f>
        <v>1225.4344513107201</v>
      </c>
      <c r="R71" s="275">
        <f t="shared" ref="R71:R72" si="74">P71-O71</f>
        <v>1031.6381928159999</v>
      </c>
      <c r="S71" s="275">
        <f t="shared" ref="S71:S72" si="75">Q71-O71</f>
        <v>925.07867531071997</v>
      </c>
      <c r="T71" s="93">
        <f t="shared" ref="T71:T72" si="76">R71*1.1</f>
        <v>1134.8020120976</v>
      </c>
      <c r="U71" s="93">
        <f t="shared" ref="U71:U72" si="77">S71*1.1</f>
        <v>1017.586542841792</v>
      </c>
      <c r="V71" s="94">
        <f>'Tariffs July 2017'!BD51</f>
        <v>0</v>
      </c>
      <c r="W71" s="94" t="str">
        <f>'Tariffs July 2017'!BE51</f>
        <v>n</v>
      </c>
      <c r="X71" s="95">
        <f>'Tariffs July 2017'!G51</f>
        <v>41455</v>
      </c>
      <c r="Y71" s="63"/>
      <c r="Z71" s="63"/>
      <c r="AA71" s="63"/>
      <c r="AB71" s="63"/>
      <c r="AC71" s="63"/>
      <c r="AD71" s="63"/>
      <c r="AE71" s="63"/>
      <c r="AF71" s="63"/>
      <c r="AG71" s="63"/>
      <c r="AH71" s="63"/>
      <c r="AI71" s="63"/>
      <c r="AJ71" s="63"/>
      <c r="AK71" s="63"/>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row>
    <row r="72" spans="1:79" s="106" customFormat="1" ht="15" thickBot="1" x14ac:dyDescent="0.2">
      <c r="A72" s="96" t="str">
        <f>'Tariffs July 2017'!K52</f>
        <v>Red Energy</v>
      </c>
      <c r="B72" s="97" t="str">
        <f>'Tariffs July 2017'!L52</f>
        <v>Easy Saver</v>
      </c>
      <c r="C72" s="98">
        <f>91*'Tariffs July 2017'!M52/100</f>
        <v>118.48199999999999</v>
      </c>
      <c r="D72" s="98">
        <f>$K$6*'Tariffs July 2017'!N52/100</f>
        <v>56.633191199999999</v>
      </c>
      <c r="E72" s="98">
        <f>$M$6*'Tariffs July 2017'!AH52/100</f>
        <v>104.1550488</v>
      </c>
      <c r="F72" s="98">
        <f>$L$6*'Tariffs July 2017'!W52/100</f>
        <v>41.760278999999997</v>
      </c>
      <c r="G72" s="98">
        <f t="shared" si="70"/>
        <v>321.03051899999991</v>
      </c>
      <c r="H72" s="98">
        <f t="shared" si="71"/>
        <v>810.19407599999977</v>
      </c>
      <c r="I72" s="99">
        <f t="shared" si="72"/>
        <v>1284.1220759999997</v>
      </c>
      <c r="J72" s="99">
        <f t="shared" si="73"/>
        <v>1412.5342835999998</v>
      </c>
      <c r="K72" s="97">
        <f>'Tariffs July 2017'!AT52</f>
        <v>0</v>
      </c>
      <c r="L72" s="97">
        <f>'Tariffs July 2017'!AU52</f>
        <v>0</v>
      </c>
      <c r="M72" s="97">
        <f>'Tariffs July 2017'!AV52</f>
        <v>10</v>
      </c>
      <c r="N72" s="97">
        <f>'Tariffs July 2017'!AW52</f>
        <v>0</v>
      </c>
      <c r="O72" s="100">
        <f>($F$6*'Tariffs July 2017'!AQ52/100)*4</f>
        <v>166.86432000000002</v>
      </c>
      <c r="P72" s="276">
        <f t="shared" ref="P72" si="78">I72</f>
        <v>1284.1220759999997</v>
      </c>
      <c r="Q72" s="276">
        <f>P72-(P72*M72/100)</f>
        <v>1155.7098683999998</v>
      </c>
      <c r="R72" s="276">
        <f t="shared" si="74"/>
        <v>1117.2577559999995</v>
      </c>
      <c r="S72" s="276">
        <f t="shared" si="75"/>
        <v>988.84554839999976</v>
      </c>
      <c r="T72" s="101">
        <f t="shared" si="76"/>
        <v>1228.9835315999997</v>
      </c>
      <c r="U72" s="101">
        <f t="shared" si="77"/>
        <v>1087.7301032399998</v>
      </c>
      <c r="V72" s="102">
        <f>'Tariffs July 2017'!BD52</f>
        <v>0</v>
      </c>
      <c r="W72" s="102" t="str">
        <f>'Tariffs July 2017'!BE52</f>
        <v>n</v>
      </c>
      <c r="X72" s="103">
        <f>'Tariffs July 2017'!G52</f>
        <v>41455</v>
      </c>
      <c r="Y72" s="63"/>
      <c r="Z72" s="63"/>
      <c r="AA72" s="63"/>
      <c r="AB72" s="63"/>
      <c r="AC72" s="63"/>
      <c r="AD72" s="63"/>
      <c r="AE72" s="63"/>
      <c r="AF72" s="63"/>
      <c r="AG72" s="63"/>
      <c r="AH72" s="63"/>
      <c r="AI72" s="63"/>
      <c r="AJ72" s="63"/>
      <c r="AK72" s="63"/>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row>
    <row r="73" spans="1:79" s="64" customFormat="1" ht="14" x14ac:dyDescent="0.15">
      <c r="X73" s="63"/>
      <c r="Y73" s="63"/>
      <c r="Z73" s="63"/>
      <c r="AA73" s="63"/>
      <c r="AB73" s="63"/>
      <c r="AC73" s="63"/>
      <c r="AD73" s="63"/>
      <c r="AE73" s="63"/>
      <c r="AF73" s="63"/>
      <c r="AG73" s="63"/>
      <c r="AH73" s="63"/>
      <c r="AI73" s="63"/>
      <c r="AJ73" s="63"/>
      <c r="AK73" s="63"/>
    </row>
    <row r="74" spans="1:79" s="64" customFormat="1" ht="14" x14ac:dyDescent="0.15">
      <c r="X74" s="63"/>
      <c r="Y74" s="63"/>
      <c r="Z74" s="63"/>
      <c r="AA74" s="63"/>
      <c r="AB74" s="63"/>
      <c r="AC74" s="63"/>
      <c r="AD74" s="63"/>
      <c r="AE74" s="63"/>
      <c r="AF74" s="63"/>
      <c r="AG74" s="63"/>
      <c r="AH74" s="63"/>
      <c r="AI74" s="63"/>
      <c r="AJ74" s="63"/>
      <c r="AK74" s="63"/>
    </row>
    <row r="75" spans="1:79" s="64" customFormat="1" ht="14" x14ac:dyDescent="0.15">
      <c r="X75" s="63"/>
      <c r="Y75" s="63"/>
      <c r="Z75" s="63"/>
      <c r="AA75" s="63"/>
      <c r="AB75" s="63"/>
      <c r="AC75" s="63"/>
      <c r="AD75" s="63"/>
      <c r="AE75" s="63"/>
      <c r="AF75" s="63"/>
      <c r="AG75" s="63"/>
      <c r="AH75" s="63"/>
      <c r="AI75" s="63"/>
      <c r="AJ75" s="63"/>
      <c r="AK75" s="63"/>
    </row>
    <row r="76" spans="1:79" s="64" customFormat="1" ht="14" x14ac:dyDescent="0.15">
      <c r="X76" s="63"/>
      <c r="Y76" s="63"/>
      <c r="Z76" s="63"/>
      <c r="AA76" s="63"/>
      <c r="AB76" s="63"/>
      <c r="AC76" s="63"/>
      <c r="AD76" s="63"/>
      <c r="AE76" s="63"/>
      <c r="AF76" s="63"/>
      <c r="AG76" s="63"/>
      <c r="AH76" s="63"/>
      <c r="AI76" s="63"/>
      <c r="AJ76" s="63"/>
      <c r="AK76" s="63"/>
    </row>
    <row r="77" spans="1:79" s="64" customFormat="1" ht="14" x14ac:dyDescent="0.15">
      <c r="X77" s="63"/>
      <c r="Y77" s="63"/>
      <c r="Z77" s="63"/>
      <c r="AA77" s="63"/>
      <c r="AB77" s="63"/>
      <c r="AC77" s="63"/>
      <c r="AD77" s="63"/>
      <c r="AE77" s="63"/>
      <c r="AF77" s="63"/>
      <c r="AG77" s="63"/>
      <c r="AH77" s="63"/>
      <c r="AI77" s="63"/>
      <c r="AJ77" s="63"/>
      <c r="AK77" s="63"/>
    </row>
    <row r="78" spans="1:79" s="64" customFormat="1" ht="14" x14ac:dyDescent="0.15">
      <c r="X78" s="63"/>
      <c r="Y78" s="63"/>
      <c r="Z78" s="63"/>
      <c r="AA78" s="63"/>
      <c r="AB78" s="63"/>
      <c r="AC78" s="63"/>
      <c r="AD78" s="63"/>
      <c r="AE78" s="63"/>
      <c r="AF78" s="63"/>
      <c r="AG78" s="63"/>
      <c r="AH78" s="63"/>
      <c r="AI78" s="63"/>
      <c r="AJ78" s="63"/>
      <c r="AK78" s="63"/>
    </row>
    <row r="79" spans="1:79" s="64" customFormat="1" ht="14" x14ac:dyDescent="0.15">
      <c r="X79" s="63"/>
      <c r="Y79" s="63"/>
      <c r="Z79" s="63"/>
      <c r="AA79" s="63"/>
      <c r="AB79" s="63"/>
      <c r="AC79" s="63"/>
      <c r="AD79" s="63"/>
      <c r="AE79" s="63"/>
      <c r="AF79" s="63"/>
      <c r="AG79" s="63"/>
      <c r="AH79" s="63"/>
      <c r="AI79" s="63"/>
      <c r="AJ79" s="63"/>
      <c r="AK79" s="63"/>
    </row>
    <row r="80" spans="1:79" s="64" customFormat="1" ht="14" x14ac:dyDescent="0.15">
      <c r="X80" s="63"/>
      <c r="Y80" s="63"/>
      <c r="Z80" s="63"/>
      <c r="AA80" s="63"/>
      <c r="AB80" s="63"/>
      <c r="AC80" s="63"/>
      <c r="AD80" s="63"/>
      <c r="AE80" s="63"/>
      <c r="AF80" s="63"/>
      <c r="AG80" s="63"/>
      <c r="AH80" s="63"/>
      <c r="AI80" s="63"/>
      <c r="AJ80" s="63"/>
      <c r="AK80" s="63"/>
    </row>
    <row r="81" spans="24:37" s="64" customFormat="1" ht="14" x14ac:dyDescent="0.15">
      <c r="X81" s="63"/>
      <c r="Y81" s="63"/>
      <c r="Z81" s="63"/>
      <c r="AA81" s="63"/>
      <c r="AB81" s="63"/>
      <c r="AC81" s="63"/>
      <c r="AD81" s="63"/>
      <c r="AE81" s="63"/>
      <c r="AF81" s="63"/>
      <c r="AG81" s="63"/>
      <c r="AH81" s="63"/>
      <c r="AI81" s="63"/>
      <c r="AJ81" s="63"/>
      <c r="AK81" s="63"/>
    </row>
    <row r="82" spans="24:37" s="64" customFormat="1" ht="14" x14ac:dyDescent="0.15">
      <c r="X82" s="63"/>
      <c r="Y82" s="63"/>
      <c r="Z82" s="63"/>
      <c r="AA82" s="63"/>
      <c r="AB82" s="63"/>
      <c r="AC82" s="63"/>
      <c r="AD82" s="63"/>
      <c r="AE82" s="63"/>
      <c r="AF82" s="63"/>
      <c r="AG82" s="63"/>
      <c r="AH82" s="63"/>
      <c r="AI82" s="63"/>
      <c r="AJ82" s="63"/>
      <c r="AK82" s="63"/>
    </row>
    <row r="83" spans="24:37" s="64" customFormat="1" ht="14" x14ac:dyDescent="0.15">
      <c r="X83" s="63"/>
      <c r="Y83" s="63"/>
      <c r="Z83" s="63"/>
      <c r="AA83" s="63"/>
      <c r="AB83" s="63"/>
      <c r="AC83" s="63"/>
      <c r="AD83" s="63"/>
      <c r="AE83" s="63"/>
      <c r="AF83" s="63"/>
      <c r="AG83" s="63"/>
      <c r="AH83" s="63"/>
      <c r="AI83" s="63"/>
      <c r="AJ83" s="63"/>
      <c r="AK83" s="63"/>
    </row>
    <row r="84" spans="24:37" s="64" customFormat="1" ht="14" x14ac:dyDescent="0.15">
      <c r="X84" s="63"/>
      <c r="Y84" s="63"/>
      <c r="Z84" s="63"/>
      <c r="AA84" s="63"/>
      <c r="AB84" s="63"/>
      <c r="AC84" s="63"/>
      <c r="AD84" s="63"/>
      <c r="AE84" s="63"/>
      <c r="AF84" s="63"/>
      <c r="AG84" s="63"/>
      <c r="AH84" s="63"/>
      <c r="AI84" s="63"/>
      <c r="AJ84" s="63"/>
      <c r="AK84" s="63"/>
    </row>
    <row r="85" spans="24:37" s="64" customFormat="1" ht="14" x14ac:dyDescent="0.15">
      <c r="X85" s="63"/>
      <c r="Y85" s="63"/>
      <c r="Z85" s="63"/>
      <c r="AA85" s="63"/>
      <c r="AB85" s="63"/>
      <c r="AC85" s="63"/>
      <c r="AD85" s="63"/>
      <c r="AE85" s="63"/>
      <c r="AF85" s="63"/>
      <c r="AG85" s="63"/>
      <c r="AH85" s="63"/>
      <c r="AI85" s="63"/>
      <c r="AJ85" s="63"/>
      <c r="AK85" s="63"/>
    </row>
    <row r="86" spans="24:37" s="64" customFormat="1" ht="14" x14ac:dyDescent="0.15">
      <c r="X86" s="63"/>
      <c r="Y86" s="63"/>
      <c r="Z86" s="63"/>
      <c r="AA86" s="63"/>
      <c r="AB86" s="63"/>
      <c r="AC86" s="63"/>
      <c r="AD86" s="63"/>
      <c r="AE86" s="63"/>
      <c r="AF86" s="63"/>
      <c r="AG86" s="63"/>
      <c r="AH86" s="63"/>
      <c r="AI86" s="63"/>
      <c r="AJ86" s="63"/>
      <c r="AK86" s="63"/>
    </row>
    <row r="87" spans="24:37" s="64" customFormat="1" ht="14" x14ac:dyDescent="0.15">
      <c r="X87" s="63"/>
      <c r="Y87" s="63"/>
      <c r="Z87" s="63"/>
      <c r="AA87" s="63"/>
      <c r="AB87" s="63"/>
      <c r="AC87" s="63"/>
      <c r="AD87" s="63"/>
      <c r="AE87" s="63"/>
      <c r="AF87" s="63"/>
      <c r="AG87" s="63"/>
      <c r="AH87" s="63"/>
      <c r="AI87" s="63"/>
      <c r="AJ87" s="63"/>
      <c r="AK87" s="63"/>
    </row>
    <row r="88" spans="24:37" s="64" customFormat="1" ht="14" x14ac:dyDescent="0.15">
      <c r="X88" s="63"/>
      <c r="Y88" s="63"/>
      <c r="Z88" s="63"/>
      <c r="AA88" s="63"/>
      <c r="AB88" s="63"/>
      <c r="AC88" s="63"/>
      <c r="AD88" s="63"/>
      <c r="AE88" s="63"/>
      <c r="AF88" s="63"/>
      <c r="AG88" s="63"/>
      <c r="AH88" s="63"/>
      <c r="AI88" s="63"/>
      <c r="AJ88" s="63"/>
      <c r="AK88" s="63"/>
    </row>
    <row r="89" spans="24:37" s="64" customFormat="1" ht="14" x14ac:dyDescent="0.15">
      <c r="X89" s="63"/>
      <c r="Y89" s="63"/>
      <c r="Z89" s="63"/>
      <c r="AA89" s="63"/>
      <c r="AB89" s="63"/>
      <c r="AC89" s="63"/>
      <c r="AD89" s="63"/>
      <c r="AE89" s="63"/>
      <c r="AF89" s="63"/>
      <c r="AG89" s="63"/>
      <c r="AH89" s="63"/>
      <c r="AI89" s="63"/>
      <c r="AJ89" s="63"/>
      <c r="AK89" s="63"/>
    </row>
    <row r="90" spans="24:37" s="64" customFormat="1" ht="14" x14ac:dyDescent="0.15">
      <c r="X90" s="63"/>
      <c r="Y90" s="63"/>
      <c r="Z90" s="63"/>
      <c r="AA90" s="63"/>
      <c r="AB90" s="63"/>
      <c r="AC90" s="63"/>
      <c r="AD90" s="63"/>
      <c r="AE90" s="63"/>
      <c r="AF90" s="63"/>
      <c r="AG90" s="63"/>
      <c r="AH90" s="63"/>
      <c r="AI90" s="63"/>
      <c r="AJ90" s="63"/>
      <c r="AK90" s="63"/>
    </row>
    <row r="91" spans="24:37" s="64" customFormat="1" ht="14" x14ac:dyDescent="0.15">
      <c r="X91" s="63"/>
      <c r="Y91" s="63"/>
      <c r="Z91" s="63"/>
      <c r="AA91" s="63"/>
      <c r="AB91" s="63"/>
      <c r="AC91" s="63"/>
      <c r="AD91" s="63"/>
      <c r="AE91" s="63"/>
      <c r="AF91" s="63"/>
      <c r="AG91" s="63"/>
      <c r="AH91" s="63"/>
      <c r="AI91" s="63"/>
      <c r="AJ91" s="63"/>
      <c r="AK91" s="63"/>
    </row>
    <row r="92" spans="24:37" s="64" customFormat="1" ht="14" x14ac:dyDescent="0.15">
      <c r="X92" s="63"/>
      <c r="Y92" s="63"/>
      <c r="Z92" s="63"/>
      <c r="AA92" s="63"/>
      <c r="AB92" s="63"/>
      <c r="AC92" s="63"/>
      <c r="AD92" s="63"/>
      <c r="AE92" s="63"/>
      <c r="AF92" s="63"/>
      <c r="AG92" s="63"/>
      <c r="AH92" s="63"/>
      <c r="AI92" s="63"/>
      <c r="AJ92" s="63"/>
      <c r="AK92" s="63"/>
    </row>
    <row r="93" spans="24:37" s="64" customFormat="1" ht="14" x14ac:dyDescent="0.15">
      <c r="X93" s="63"/>
      <c r="Y93" s="63"/>
      <c r="Z93" s="63"/>
      <c r="AA93" s="63"/>
      <c r="AB93" s="63"/>
      <c r="AC93" s="63"/>
      <c r="AD93" s="63"/>
      <c r="AE93" s="63"/>
      <c r="AF93" s="63"/>
      <c r="AG93" s="63"/>
      <c r="AH93" s="63"/>
      <c r="AI93" s="63"/>
      <c r="AJ93" s="63"/>
      <c r="AK93" s="63"/>
    </row>
    <row r="94" spans="24:37" s="64" customFormat="1" ht="14" x14ac:dyDescent="0.15">
      <c r="X94" s="63"/>
      <c r="Y94" s="63"/>
      <c r="Z94" s="63"/>
      <c r="AA94" s="63"/>
      <c r="AB94" s="63"/>
      <c r="AC94" s="63"/>
      <c r="AD94" s="63"/>
      <c r="AE94" s="63"/>
      <c r="AF94" s="63"/>
      <c r="AG94" s="63"/>
      <c r="AH94" s="63"/>
      <c r="AI94" s="63"/>
      <c r="AJ94" s="63"/>
      <c r="AK94" s="63"/>
    </row>
    <row r="95" spans="24:37" s="64" customFormat="1" ht="14" x14ac:dyDescent="0.15">
      <c r="X95" s="63"/>
      <c r="Y95" s="63"/>
      <c r="Z95" s="63"/>
      <c r="AA95" s="63"/>
      <c r="AB95" s="63"/>
      <c r="AC95" s="63"/>
      <c r="AD95" s="63"/>
      <c r="AE95" s="63"/>
      <c r="AF95" s="63"/>
      <c r="AG95" s="63"/>
      <c r="AH95" s="63"/>
      <c r="AI95" s="63"/>
      <c r="AJ95" s="63"/>
      <c r="AK95" s="63"/>
    </row>
    <row r="96" spans="24:37" s="64" customFormat="1" ht="14" x14ac:dyDescent="0.15">
      <c r="X96" s="63"/>
      <c r="Y96" s="63"/>
      <c r="Z96" s="63"/>
      <c r="AA96" s="63"/>
      <c r="AB96" s="63"/>
      <c r="AC96" s="63"/>
      <c r="AD96" s="63"/>
      <c r="AE96" s="63"/>
      <c r="AF96" s="63"/>
      <c r="AG96" s="63"/>
      <c r="AH96" s="63"/>
      <c r="AI96" s="63"/>
      <c r="AJ96" s="63"/>
      <c r="AK96" s="63"/>
    </row>
    <row r="97" spans="24:37" s="64" customFormat="1" ht="14" x14ac:dyDescent="0.15">
      <c r="X97" s="63"/>
      <c r="Y97" s="63"/>
      <c r="Z97" s="63"/>
      <c r="AA97" s="63"/>
      <c r="AB97" s="63"/>
      <c r="AC97" s="63"/>
      <c r="AD97" s="63"/>
      <c r="AE97" s="63"/>
      <c r="AF97" s="63"/>
      <c r="AG97" s="63"/>
      <c r="AH97" s="63"/>
      <c r="AI97" s="63"/>
      <c r="AJ97" s="63"/>
      <c r="AK97" s="63"/>
    </row>
    <row r="98" spans="24:37" s="64" customFormat="1" ht="14" x14ac:dyDescent="0.15">
      <c r="X98" s="63"/>
      <c r="Y98" s="63"/>
      <c r="Z98" s="63"/>
      <c r="AA98" s="63"/>
      <c r="AB98" s="63"/>
      <c r="AC98" s="63"/>
      <c r="AD98" s="63"/>
      <c r="AE98" s="63"/>
      <c r="AF98" s="63"/>
      <c r="AG98" s="63"/>
      <c r="AH98" s="63"/>
      <c r="AI98" s="63"/>
      <c r="AJ98" s="63"/>
      <c r="AK98" s="63"/>
    </row>
    <row r="99" spans="24:37" s="64" customFormat="1" ht="14" x14ac:dyDescent="0.15">
      <c r="X99" s="63"/>
      <c r="Y99" s="63"/>
      <c r="Z99" s="63"/>
      <c r="AA99" s="63"/>
      <c r="AB99" s="63"/>
      <c r="AC99" s="63"/>
      <c r="AD99" s="63"/>
      <c r="AE99" s="63"/>
      <c r="AF99" s="63"/>
      <c r="AG99" s="63"/>
      <c r="AH99" s="63"/>
      <c r="AI99" s="63"/>
      <c r="AJ99" s="63"/>
      <c r="AK99" s="63"/>
    </row>
    <row r="100" spans="24:37" s="64" customFormat="1" ht="14" x14ac:dyDescent="0.15">
      <c r="X100" s="63"/>
      <c r="Y100" s="63"/>
      <c r="Z100" s="63"/>
      <c r="AA100" s="63"/>
      <c r="AB100" s="63"/>
      <c r="AC100" s="63"/>
      <c r="AD100" s="63"/>
      <c r="AE100" s="63"/>
      <c r="AF100" s="63"/>
      <c r="AG100" s="63"/>
      <c r="AH100" s="63"/>
      <c r="AI100" s="63"/>
      <c r="AJ100" s="63"/>
      <c r="AK100" s="63"/>
    </row>
    <row r="101" spans="24:37" s="64" customFormat="1" ht="14" x14ac:dyDescent="0.15">
      <c r="X101" s="63"/>
      <c r="Y101" s="63"/>
      <c r="Z101" s="63"/>
      <c r="AA101" s="63"/>
      <c r="AB101" s="63"/>
      <c r="AC101" s="63"/>
      <c r="AD101" s="63"/>
      <c r="AE101" s="63"/>
      <c r="AF101" s="63"/>
      <c r="AG101" s="63"/>
      <c r="AH101" s="63"/>
      <c r="AI101" s="63"/>
      <c r="AJ101" s="63"/>
      <c r="AK101" s="63"/>
    </row>
    <row r="102" spans="24:37" s="64" customFormat="1" ht="14" x14ac:dyDescent="0.15">
      <c r="X102" s="63"/>
      <c r="Y102" s="63"/>
      <c r="Z102" s="63"/>
      <c r="AA102" s="63"/>
      <c r="AB102" s="63"/>
      <c r="AC102" s="63"/>
      <c r="AD102" s="63"/>
      <c r="AE102" s="63"/>
      <c r="AF102" s="63"/>
      <c r="AG102" s="63"/>
      <c r="AH102" s="63"/>
      <c r="AI102" s="63"/>
      <c r="AJ102" s="63"/>
      <c r="AK102" s="63"/>
    </row>
    <row r="103" spans="24:37" s="64" customFormat="1" ht="14" x14ac:dyDescent="0.15">
      <c r="X103" s="63"/>
      <c r="Y103" s="63"/>
      <c r="Z103" s="63"/>
      <c r="AA103" s="63"/>
      <c r="AB103" s="63"/>
      <c r="AC103" s="63"/>
      <c r="AD103" s="63"/>
      <c r="AE103" s="63"/>
      <c r="AF103" s="63"/>
      <c r="AG103" s="63"/>
      <c r="AH103" s="63"/>
      <c r="AI103" s="63"/>
      <c r="AJ103" s="63"/>
      <c r="AK103" s="63"/>
    </row>
    <row r="104" spans="24:37" s="64" customFormat="1" ht="14" x14ac:dyDescent="0.15">
      <c r="X104" s="63"/>
      <c r="Y104" s="63"/>
      <c r="Z104" s="63"/>
      <c r="AA104" s="63"/>
      <c r="AB104" s="63"/>
      <c r="AC104" s="63"/>
      <c r="AD104" s="63"/>
      <c r="AE104" s="63"/>
      <c r="AF104" s="63"/>
      <c r="AG104" s="63"/>
      <c r="AH104" s="63"/>
      <c r="AI104" s="63"/>
      <c r="AJ104" s="63"/>
      <c r="AK104" s="63"/>
    </row>
    <row r="105" spans="24:37" s="64" customFormat="1" ht="14" x14ac:dyDescent="0.15">
      <c r="X105" s="63"/>
      <c r="Y105" s="63"/>
      <c r="Z105" s="63"/>
      <c r="AA105" s="63"/>
      <c r="AB105" s="63"/>
      <c r="AC105" s="63"/>
      <c r="AD105" s="63"/>
      <c r="AE105" s="63"/>
      <c r="AF105" s="63"/>
      <c r="AG105" s="63"/>
      <c r="AH105" s="63"/>
      <c r="AI105" s="63"/>
      <c r="AJ105" s="63"/>
      <c r="AK105" s="63"/>
    </row>
    <row r="106" spans="24:37" s="64" customFormat="1" ht="14" x14ac:dyDescent="0.15">
      <c r="X106" s="63"/>
      <c r="Y106" s="63"/>
      <c r="Z106" s="63"/>
      <c r="AA106" s="63"/>
      <c r="AB106" s="63"/>
      <c r="AC106" s="63"/>
      <c r="AD106" s="63"/>
      <c r="AE106" s="63"/>
      <c r="AF106" s="63"/>
      <c r="AG106" s="63"/>
      <c r="AH106" s="63"/>
      <c r="AI106" s="63"/>
      <c r="AJ106" s="63"/>
      <c r="AK106" s="63"/>
    </row>
    <row r="107" spans="24:37" s="64" customFormat="1" ht="14" x14ac:dyDescent="0.15">
      <c r="X107" s="63"/>
      <c r="Y107" s="63"/>
      <c r="Z107" s="63"/>
      <c r="AA107" s="63"/>
      <c r="AB107" s="63"/>
      <c r="AC107" s="63"/>
      <c r="AD107" s="63"/>
      <c r="AE107" s="63"/>
      <c r="AF107" s="63"/>
      <c r="AG107" s="63"/>
      <c r="AH107" s="63"/>
      <c r="AI107" s="63"/>
      <c r="AJ107" s="63"/>
      <c r="AK107" s="63"/>
    </row>
    <row r="108" spans="24:37" s="64" customFormat="1" ht="14" x14ac:dyDescent="0.15">
      <c r="X108" s="63"/>
      <c r="Y108" s="63"/>
      <c r="Z108" s="63"/>
      <c r="AA108" s="63"/>
      <c r="AB108" s="63"/>
      <c r="AC108" s="63"/>
      <c r="AD108" s="63"/>
      <c r="AE108" s="63"/>
      <c r="AF108" s="63"/>
      <c r="AG108" s="63"/>
      <c r="AH108" s="63"/>
      <c r="AI108" s="63"/>
      <c r="AJ108" s="63"/>
      <c r="AK108" s="63"/>
    </row>
    <row r="109" spans="24:37" s="64" customFormat="1" ht="14" x14ac:dyDescent="0.15">
      <c r="X109" s="63"/>
      <c r="Y109" s="63"/>
      <c r="Z109" s="63"/>
      <c r="AA109" s="63"/>
      <c r="AB109" s="63"/>
      <c r="AC109" s="63"/>
      <c r="AD109" s="63"/>
      <c r="AE109" s="63"/>
      <c r="AF109" s="63"/>
      <c r="AG109" s="63"/>
      <c r="AH109" s="63"/>
      <c r="AI109" s="63"/>
      <c r="AJ109" s="63"/>
      <c r="AK109" s="63"/>
    </row>
    <row r="110" spans="24:37" s="64" customFormat="1" ht="14" x14ac:dyDescent="0.15">
      <c r="X110" s="63"/>
      <c r="Y110" s="63"/>
      <c r="Z110" s="63"/>
      <c r="AA110" s="63"/>
      <c r="AB110" s="63"/>
      <c r="AC110" s="63"/>
      <c r="AD110" s="63"/>
      <c r="AE110" s="63"/>
      <c r="AF110" s="63"/>
      <c r="AG110" s="63"/>
      <c r="AH110" s="63"/>
      <c r="AI110" s="63"/>
      <c r="AJ110" s="63"/>
      <c r="AK110" s="63"/>
    </row>
    <row r="111" spans="24:37" s="64" customFormat="1" ht="14" x14ac:dyDescent="0.15">
      <c r="X111" s="63"/>
      <c r="Y111" s="63"/>
      <c r="Z111" s="63"/>
      <c r="AA111" s="63"/>
      <c r="AB111" s="63"/>
      <c r="AC111" s="63"/>
      <c r="AD111" s="63"/>
      <c r="AE111" s="63"/>
      <c r="AF111" s="63"/>
      <c r="AG111" s="63"/>
      <c r="AH111" s="63"/>
      <c r="AI111" s="63"/>
      <c r="AJ111" s="63"/>
      <c r="AK111" s="63"/>
    </row>
    <row r="112" spans="24:37" s="64" customFormat="1" ht="14" x14ac:dyDescent="0.15">
      <c r="X112" s="63"/>
      <c r="Y112" s="63"/>
      <c r="Z112" s="63"/>
      <c r="AA112" s="63"/>
      <c r="AB112" s="63"/>
      <c r="AC112" s="63"/>
      <c r="AD112" s="63"/>
      <c r="AE112" s="63"/>
      <c r="AF112" s="63"/>
      <c r="AG112" s="63"/>
      <c r="AH112" s="63"/>
      <c r="AI112" s="63"/>
      <c r="AJ112" s="63"/>
      <c r="AK112" s="63"/>
    </row>
    <row r="113" spans="24:37" s="64" customFormat="1" ht="14" x14ac:dyDescent="0.15">
      <c r="X113" s="63"/>
      <c r="Y113" s="63"/>
      <c r="Z113" s="63"/>
      <c r="AA113" s="63"/>
      <c r="AB113" s="63"/>
      <c r="AC113" s="63"/>
      <c r="AD113" s="63"/>
      <c r="AE113" s="63"/>
      <c r="AF113" s="63"/>
      <c r="AG113" s="63"/>
      <c r="AH113" s="63"/>
      <c r="AI113" s="63"/>
      <c r="AJ113" s="63"/>
      <c r="AK113" s="63"/>
    </row>
    <row r="114" spans="24:37" s="64" customFormat="1" ht="14" x14ac:dyDescent="0.15">
      <c r="X114" s="63"/>
      <c r="Y114" s="63"/>
      <c r="Z114" s="63"/>
      <c r="AA114" s="63"/>
      <c r="AB114" s="63"/>
      <c r="AC114" s="63"/>
      <c r="AD114" s="63"/>
      <c r="AE114" s="63"/>
      <c r="AF114" s="63"/>
      <c r="AG114" s="63"/>
      <c r="AH114" s="63"/>
      <c r="AI114" s="63"/>
      <c r="AJ114" s="63"/>
      <c r="AK114" s="63"/>
    </row>
    <row r="115" spans="24:37" s="64" customFormat="1" ht="14" x14ac:dyDescent="0.15">
      <c r="X115" s="63"/>
      <c r="Y115" s="63"/>
      <c r="Z115" s="63"/>
      <c r="AA115" s="63"/>
      <c r="AB115" s="63"/>
      <c r="AC115" s="63"/>
      <c r="AD115" s="63"/>
      <c r="AE115" s="63"/>
      <c r="AF115" s="63"/>
      <c r="AG115" s="63"/>
      <c r="AH115" s="63"/>
      <c r="AI115" s="63"/>
      <c r="AJ115" s="63"/>
      <c r="AK115" s="63"/>
    </row>
    <row r="116" spans="24:37" s="64" customFormat="1" ht="14" x14ac:dyDescent="0.15">
      <c r="X116" s="63"/>
      <c r="Y116" s="63"/>
      <c r="Z116" s="63"/>
      <c r="AA116" s="63"/>
      <c r="AB116" s="63"/>
      <c r="AC116" s="63"/>
      <c r="AD116" s="63"/>
      <c r="AE116" s="63"/>
      <c r="AF116" s="63"/>
      <c r="AG116" s="63"/>
      <c r="AH116" s="63"/>
      <c r="AI116" s="63"/>
      <c r="AJ116" s="63"/>
      <c r="AK116" s="63"/>
    </row>
    <row r="117" spans="24:37" s="64" customFormat="1" ht="14" x14ac:dyDescent="0.15">
      <c r="X117" s="63"/>
      <c r="Y117" s="63"/>
      <c r="Z117" s="63"/>
      <c r="AA117" s="63"/>
      <c r="AB117" s="63"/>
      <c r="AC117" s="63"/>
      <c r="AD117" s="63"/>
      <c r="AE117" s="63"/>
      <c r="AF117" s="63"/>
      <c r="AG117" s="63"/>
      <c r="AH117" s="63"/>
      <c r="AI117" s="63"/>
      <c r="AJ117" s="63"/>
      <c r="AK117" s="63"/>
    </row>
    <row r="118" spans="24:37" s="64" customFormat="1" ht="14" x14ac:dyDescent="0.15">
      <c r="X118" s="63"/>
      <c r="Y118" s="63"/>
      <c r="Z118" s="63"/>
      <c r="AA118" s="63"/>
      <c r="AB118" s="63"/>
      <c r="AC118" s="63"/>
      <c r="AD118" s="63"/>
      <c r="AE118" s="63"/>
      <c r="AF118" s="63"/>
      <c r="AG118" s="63"/>
      <c r="AH118" s="63"/>
      <c r="AI118" s="63"/>
      <c r="AJ118" s="63"/>
      <c r="AK118" s="63"/>
    </row>
    <row r="119" spans="24:37" s="64" customFormat="1" ht="14" x14ac:dyDescent="0.15">
      <c r="X119" s="63"/>
      <c r="Y119" s="63"/>
      <c r="Z119" s="63"/>
      <c r="AA119" s="63"/>
      <c r="AB119" s="63"/>
      <c r="AC119" s="63"/>
      <c r="AD119" s="63"/>
      <c r="AE119" s="63"/>
      <c r="AF119" s="63"/>
      <c r="AG119" s="63"/>
      <c r="AH119" s="63"/>
      <c r="AI119" s="63"/>
      <c r="AJ119" s="63"/>
      <c r="AK119" s="63"/>
    </row>
    <row r="120" spans="24:37" s="64" customFormat="1" ht="14" x14ac:dyDescent="0.15">
      <c r="X120" s="63"/>
      <c r="Y120" s="63"/>
      <c r="Z120" s="63"/>
      <c r="AA120" s="63"/>
      <c r="AB120" s="63"/>
      <c r="AC120" s="63"/>
      <c r="AD120" s="63"/>
      <c r="AE120" s="63"/>
      <c r="AF120" s="63"/>
      <c r="AG120" s="63"/>
      <c r="AH120" s="63"/>
      <c r="AI120" s="63"/>
      <c r="AJ120" s="63"/>
      <c r="AK120" s="63"/>
    </row>
    <row r="121" spans="24:37" s="64" customFormat="1" ht="14" x14ac:dyDescent="0.15">
      <c r="X121" s="63"/>
      <c r="Y121" s="63"/>
      <c r="Z121" s="63"/>
      <c r="AA121" s="63"/>
      <c r="AB121" s="63"/>
      <c r="AC121" s="63"/>
      <c r="AD121" s="63"/>
      <c r="AE121" s="63"/>
      <c r="AF121" s="63"/>
      <c r="AG121" s="63"/>
      <c r="AH121" s="63"/>
      <c r="AI121" s="63"/>
      <c r="AJ121" s="63"/>
      <c r="AK121" s="63"/>
    </row>
    <row r="122" spans="24:37" s="64" customFormat="1" ht="14" x14ac:dyDescent="0.15">
      <c r="X122" s="63"/>
      <c r="Y122" s="63"/>
      <c r="Z122" s="63"/>
      <c r="AA122" s="63"/>
      <c r="AB122" s="63"/>
      <c r="AC122" s="63"/>
      <c r="AD122" s="63"/>
      <c r="AE122" s="63"/>
      <c r="AF122" s="63"/>
      <c r="AG122" s="63"/>
      <c r="AH122" s="63"/>
      <c r="AI122" s="63"/>
      <c r="AJ122" s="63"/>
      <c r="AK122" s="63"/>
    </row>
    <row r="123" spans="24:37" s="64" customFormat="1" ht="14" x14ac:dyDescent="0.15">
      <c r="X123" s="63"/>
      <c r="Y123" s="63"/>
      <c r="Z123" s="63"/>
      <c r="AA123" s="63"/>
      <c r="AB123" s="63"/>
      <c r="AC123" s="63"/>
      <c r="AD123" s="63"/>
      <c r="AE123" s="63"/>
      <c r="AF123" s="63"/>
      <c r="AG123" s="63"/>
      <c r="AH123" s="63"/>
      <c r="AI123" s="63"/>
      <c r="AJ123" s="63"/>
      <c r="AK123" s="63"/>
    </row>
    <row r="124" spans="24:37" s="64" customFormat="1" ht="14" x14ac:dyDescent="0.15">
      <c r="X124" s="63"/>
      <c r="Y124" s="63"/>
      <c r="Z124" s="63"/>
      <c r="AA124" s="63"/>
      <c r="AB124" s="63"/>
      <c r="AC124" s="63"/>
      <c r="AD124" s="63"/>
      <c r="AE124" s="63"/>
      <c r="AF124" s="63"/>
      <c r="AG124" s="63"/>
      <c r="AH124" s="63"/>
      <c r="AI124" s="63"/>
      <c r="AJ124" s="63"/>
      <c r="AK124" s="63"/>
    </row>
    <row r="125" spans="24:37" s="64" customFormat="1" ht="14" x14ac:dyDescent="0.15">
      <c r="X125" s="63"/>
      <c r="Y125" s="63"/>
      <c r="Z125" s="63"/>
      <c r="AA125" s="63"/>
      <c r="AB125" s="63"/>
      <c r="AC125" s="63"/>
      <c r="AD125" s="63"/>
      <c r="AE125" s="63"/>
      <c r="AF125" s="63"/>
      <c r="AG125" s="63"/>
      <c r="AH125" s="63"/>
      <c r="AI125" s="63"/>
      <c r="AJ125" s="63"/>
      <c r="AK125" s="63"/>
    </row>
    <row r="126" spans="24:37" s="64" customFormat="1" ht="14" x14ac:dyDescent="0.15">
      <c r="X126" s="63"/>
      <c r="Y126" s="63"/>
      <c r="Z126" s="63"/>
      <c r="AA126" s="63"/>
      <c r="AB126" s="63"/>
      <c r="AC126" s="63"/>
      <c r="AD126" s="63"/>
      <c r="AE126" s="63"/>
      <c r="AF126" s="63"/>
      <c r="AG126" s="63"/>
      <c r="AH126" s="63"/>
      <c r="AI126" s="63"/>
      <c r="AJ126" s="63"/>
      <c r="AK126" s="63"/>
    </row>
    <row r="127" spans="24:37" s="64" customFormat="1" ht="14" x14ac:dyDescent="0.15">
      <c r="X127" s="63"/>
      <c r="Y127" s="63"/>
      <c r="Z127" s="63"/>
      <c r="AA127" s="63"/>
      <c r="AB127" s="63"/>
      <c r="AC127" s="63"/>
      <c r="AD127" s="63"/>
      <c r="AE127" s="63"/>
      <c r="AF127" s="63"/>
      <c r="AG127" s="63"/>
      <c r="AH127" s="63"/>
      <c r="AI127" s="63"/>
      <c r="AJ127" s="63"/>
      <c r="AK127" s="63"/>
    </row>
    <row r="128" spans="24:37" s="64" customFormat="1" ht="14" x14ac:dyDescent="0.15">
      <c r="X128" s="63"/>
      <c r="Y128" s="63"/>
      <c r="Z128" s="63"/>
      <c r="AA128" s="63"/>
      <c r="AB128" s="63"/>
      <c r="AC128" s="63"/>
      <c r="AD128" s="63"/>
      <c r="AE128" s="63"/>
      <c r="AF128" s="63"/>
      <c r="AG128" s="63"/>
      <c r="AH128" s="63"/>
      <c r="AI128" s="63"/>
      <c r="AJ128" s="63"/>
      <c r="AK128" s="63"/>
    </row>
    <row r="129" spans="24:37" s="64" customFormat="1" ht="14" x14ac:dyDescent="0.15">
      <c r="X129" s="63"/>
      <c r="Y129" s="63"/>
      <c r="Z129" s="63"/>
      <c r="AA129" s="63"/>
      <c r="AB129" s="63"/>
      <c r="AC129" s="63"/>
      <c r="AD129" s="63"/>
      <c r="AE129" s="63"/>
      <c r="AF129" s="63"/>
      <c r="AG129" s="63"/>
      <c r="AH129" s="63"/>
      <c r="AI129" s="63"/>
      <c r="AJ129" s="63"/>
      <c r="AK129" s="63"/>
    </row>
    <row r="130" spans="24:37" s="64" customFormat="1" ht="14" x14ac:dyDescent="0.15">
      <c r="X130" s="63"/>
      <c r="Y130" s="63"/>
      <c r="Z130" s="63"/>
      <c r="AA130" s="63"/>
      <c r="AB130" s="63"/>
      <c r="AC130" s="63"/>
      <c r="AD130" s="63"/>
      <c r="AE130" s="63"/>
      <c r="AF130" s="63"/>
      <c r="AG130" s="63"/>
      <c r="AH130" s="63"/>
      <c r="AI130" s="63"/>
      <c r="AJ130" s="63"/>
      <c r="AK130" s="63"/>
    </row>
    <row r="131" spans="24:37" s="64" customFormat="1" ht="14" x14ac:dyDescent="0.15">
      <c r="X131" s="63"/>
      <c r="Y131" s="63"/>
      <c r="Z131" s="63"/>
      <c r="AA131" s="63"/>
      <c r="AB131" s="63"/>
      <c r="AC131" s="63"/>
      <c r="AD131" s="63"/>
      <c r="AE131" s="63"/>
      <c r="AF131" s="63"/>
      <c r="AG131" s="63"/>
      <c r="AH131" s="63"/>
      <c r="AI131" s="63"/>
      <c r="AJ131" s="63"/>
      <c r="AK131" s="63"/>
    </row>
    <row r="132" spans="24:37" s="64" customFormat="1" ht="14" x14ac:dyDescent="0.15">
      <c r="X132" s="63"/>
      <c r="Y132" s="63"/>
      <c r="Z132" s="63"/>
      <c r="AA132" s="63"/>
      <c r="AB132" s="63"/>
      <c r="AC132" s="63"/>
      <c r="AD132" s="63"/>
      <c r="AE132" s="63"/>
      <c r="AF132" s="63"/>
      <c r="AG132" s="63"/>
      <c r="AH132" s="63"/>
      <c r="AI132" s="63"/>
      <c r="AJ132" s="63"/>
      <c r="AK132" s="63"/>
    </row>
    <row r="133" spans="24:37" s="64" customFormat="1" ht="14" x14ac:dyDescent="0.15">
      <c r="X133" s="63"/>
      <c r="Y133" s="63"/>
      <c r="Z133" s="63"/>
      <c r="AA133" s="63"/>
      <c r="AB133" s="63"/>
      <c r="AC133" s="63"/>
      <c r="AD133" s="63"/>
      <c r="AE133" s="63"/>
      <c r="AF133" s="63"/>
      <c r="AG133" s="63"/>
      <c r="AH133" s="63"/>
      <c r="AI133" s="63"/>
      <c r="AJ133" s="63"/>
      <c r="AK133" s="63"/>
    </row>
    <row r="134" spans="24:37" s="64" customFormat="1" ht="14" x14ac:dyDescent="0.15">
      <c r="X134" s="63"/>
      <c r="Y134" s="63"/>
      <c r="Z134" s="63"/>
      <c r="AA134" s="63"/>
      <c r="AB134" s="63"/>
      <c r="AC134" s="63"/>
      <c r="AD134" s="63"/>
      <c r="AE134" s="63"/>
      <c r="AF134" s="63"/>
      <c r="AG134" s="63"/>
      <c r="AH134" s="63"/>
      <c r="AI134" s="63"/>
      <c r="AJ134" s="63"/>
      <c r="AK134" s="63"/>
    </row>
    <row r="135" spans="24:37" s="64" customFormat="1" ht="14" x14ac:dyDescent="0.15">
      <c r="X135" s="63"/>
      <c r="Y135" s="63"/>
      <c r="Z135" s="63"/>
      <c r="AA135" s="63"/>
      <c r="AB135" s="63"/>
      <c r="AC135" s="63"/>
      <c r="AD135" s="63"/>
      <c r="AE135" s="63"/>
      <c r="AF135" s="63"/>
      <c r="AG135" s="63"/>
      <c r="AH135" s="63"/>
      <c r="AI135" s="63"/>
      <c r="AJ135" s="63"/>
      <c r="AK135" s="63"/>
    </row>
    <row r="136" spans="24:37" s="64" customFormat="1" ht="14" x14ac:dyDescent="0.15">
      <c r="X136" s="63"/>
      <c r="Y136" s="63"/>
      <c r="Z136" s="63"/>
      <c r="AA136" s="63"/>
      <c r="AB136" s="63"/>
      <c r="AC136" s="63"/>
      <c r="AD136" s="63"/>
      <c r="AE136" s="63"/>
      <c r="AF136" s="63"/>
      <c r="AG136" s="63"/>
      <c r="AH136" s="63"/>
      <c r="AI136" s="63"/>
      <c r="AJ136" s="63"/>
      <c r="AK136" s="63"/>
    </row>
    <row r="137" spans="24:37" s="64" customFormat="1" ht="14" x14ac:dyDescent="0.15">
      <c r="X137" s="63"/>
      <c r="Y137" s="63"/>
      <c r="Z137" s="63"/>
      <c r="AA137" s="63"/>
      <c r="AB137" s="63"/>
      <c r="AC137" s="63"/>
      <c r="AD137" s="63"/>
      <c r="AE137" s="63"/>
      <c r="AF137" s="63"/>
      <c r="AG137" s="63"/>
      <c r="AH137" s="63"/>
      <c r="AI137" s="63"/>
      <c r="AJ137" s="63"/>
      <c r="AK137" s="63"/>
    </row>
    <row r="138" spans="24:37" s="64" customFormat="1" ht="14" x14ac:dyDescent="0.15">
      <c r="X138" s="63"/>
      <c r="Y138" s="63"/>
      <c r="Z138" s="63"/>
      <c r="AA138" s="63"/>
      <c r="AB138" s="63"/>
      <c r="AC138" s="63"/>
      <c r="AD138" s="63"/>
      <c r="AE138" s="63"/>
      <c r="AF138" s="63"/>
      <c r="AG138" s="63"/>
      <c r="AH138" s="63"/>
      <c r="AI138" s="63"/>
      <c r="AJ138" s="63"/>
      <c r="AK138" s="63"/>
    </row>
    <row r="139" spans="24:37" s="64" customFormat="1" ht="14" x14ac:dyDescent="0.15">
      <c r="X139" s="63"/>
      <c r="Y139" s="63"/>
      <c r="Z139" s="63"/>
      <c r="AA139" s="63"/>
      <c r="AB139" s="63"/>
      <c r="AC139" s="63"/>
      <c r="AD139" s="63"/>
      <c r="AE139" s="63"/>
      <c r="AF139" s="63"/>
      <c r="AG139" s="63"/>
      <c r="AH139" s="63"/>
      <c r="AI139" s="63"/>
      <c r="AJ139" s="63"/>
      <c r="AK139" s="63"/>
    </row>
    <row r="140" spans="24:37" s="64" customFormat="1" ht="14" x14ac:dyDescent="0.15">
      <c r="X140" s="63"/>
      <c r="Y140" s="63"/>
      <c r="Z140" s="63"/>
      <c r="AA140" s="63"/>
      <c r="AB140" s="63"/>
      <c r="AC140" s="63"/>
      <c r="AD140" s="63"/>
      <c r="AE140" s="63"/>
      <c r="AF140" s="63"/>
      <c r="AG140" s="63"/>
      <c r="AH140" s="63"/>
      <c r="AI140" s="63"/>
      <c r="AJ140" s="63"/>
      <c r="AK140" s="63"/>
    </row>
    <row r="141" spans="24:37" s="64" customFormat="1" ht="14" x14ac:dyDescent="0.15">
      <c r="X141" s="63"/>
      <c r="Y141" s="63"/>
      <c r="Z141" s="63"/>
      <c r="AA141" s="63"/>
      <c r="AB141" s="63"/>
      <c r="AC141" s="63"/>
      <c r="AD141" s="63"/>
      <c r="AE141" s="63"/>
      <c r="AF141" s="63"/>
      <c r="AG141" s="63"/>
      <c r="AH141" s="63"/>
      <c r="AI141" s="63"/>
      <c r="AJ141" s="63"/>
      <c r="AK141" s="63"/>
    </row>
    <row r="142" spans="24:37" s="64" customFormat="1" ht="14" x14ac:dyDescent="0.15">
      <c r="X142" s="63"/>
      <c r="Y142" s="63"/>
      <c r="Z142" s="63"/>
      <c r="AA142" s="63"/>
      <c r="AB142" s="63"/>
      <c r="AC142" s="63"/>
      <c r="AD142" s="63"/>
      <c r="AE142" s="63"/>
      <c r="AF142" s="63"/>
      <c r="AG142" s="63"/>
      <c r="AH142" s="63"/>
      <c r="AI142" s="63"/>
      <c r="AJ142" s="63"/>
      <c r="AK142" s="63"/>
    </row>
    <row r="143" spans="24:37" s="64" customFormat="1" ht="14" x14ac:dyDescent="0.15">
      <c r="X143" s="63"/>
      <c r="Y143" s="63"/>
      <c r="Z143" s="63"/>
      <c r="AA143" s="63"/>
      <c r="AB143" s="63"/>
      <c r="AC143" s="63"/>
      <c r="AD143" s="63"/>
      <c r="AE143" s="63"/>
      <c r="AF143" s="63"/>
      <c r="AG143" s="63"/>
      <c r="AH143" s="63"/>
      <c r="AI143" s="63"/>
      <c r="AJ143" s="63"/>
      <c r="AK143" s="63"/>
    </row>
    <row r="144" spans="24:37" s="64" customFormat="1" ht="14" x14ac:dyDescent="0.15">
      <c r="X144" s="63"/>
      <c r="Y144" s="63"/>
      <c r="Z144" s="63"/>
      <c r="AA144" s="63"/>
      <c r="AB144" s="63"/>
      <c r="AC144" s="63"/>
      <c r="AD144" s="63"/>
      <c r="AE144" s="63"/>
      <c r="AF144" s="63"/>
      <c r="AG144" s="63"/>
      <c r="AH144" s="63"/>
      <c r="AI144" s="63"/>
      <c r="AJ144" s="63"/>
      <c r="AK144" s="63"/>
    </row>
    <row r="145" spans="24:37" s="64" customFormat="1" ht="14" x14ac:dyDescent="0.15">
      <c r="X145" s="63"/>
      <c r="Y145" s="63"/>
      <c r="Z145" s="63"/>
      <c r="AA145" s="63"/>
      <c r="AB145" s="63"/>
      <c r="AC145" s="63"/>
      <c r="AD145" s="63"/>
      <c r="AE145" s="63"/>
      <c r="AF145" s="63"/>
      <c r="AG145" s="63"/>
      <c r="AH145" s="63"/>
      <c r="AI145" s="63"/>
      <c r="AJ145" s="63"/>
      <c r="AK145" s="63"/>
    </row>
    <row r="146" spans="24:37" s="64" customFormat="1" ht="14" x14ac:dyDescent="0.15">
      <c r="X146" s="63"/>
      <c r="Y146" s="63"/>
      <c r="Z146" s="63"/>
      <c r="AA146" s="63"/>
      <c r="AB146" s="63"/>
      <c r="AC146" s="63"/>
      <c r="AD146" s="63"/>
      <c r="AE146" s="63"/>
      <c r="AF146" s="63"/>
      <c r="AG146" s="63"/>
      <c r="AH146" s="63"/>
      <c r="AI146" s="63"/>
      <c r="AJ146" s="63"/>
      <c r="AK146" s="63"/>
    </row>
    <row r="147" spans="24:37" s="64" customFormat="1" ht="14" x14ac:dyDescent="0.15">
      <c r="X147" s="63"/>
      <c r="Y147" s="63"/>
      <c r="Z147" s="63"/>
      <c r="AA147" s="63"/>
      <c r="AB147" s="63"/>
      <c r="AC147" s="63"/>
      <c r="AD147" s="63"/>
      <c r="AE147" s="63"/>
      <c r="AF147" s="63"/>
      <c r="AG147" s="63"/>
      <c r="AH147" s="63"/>
      <c r="AI147" s="63"/>
      <c r="AJ147" s="63"/>
      <c r="AK147" s="63"/>
    </row>
    <row r="148" spans="24:37" s="64" customFormat="1" ht="14" x14ac:dyDescent="0.15">
      <c r="X148" s="63"/>
      <c r="Y148" s="63"/>
      <c r="Z148" s="63"/>
      <c r="AA148" s="63"/>
      <c r="AB148" s="63"/>
      <c r="AC148" s="63"/>
      <c r="AD148" s="63"/>
      <c r="AE148" s="63"/>
      <c r="AF148" s="63"/>
      <c r="AG148" s="63"/>
      <c r="AH148" s="63"/>
      <c r="AI148" s="63"/>
      <c r="AJ148" s="63"/>
      <c r="AK148" s="63"/>
    </row>
    <row r="149" spans="24:37" s="64" customFormat="1" ht="14" x14ac:dyDescent="0.15">
      <c r="X149" s="63"/>
      <c r="Y149" s="63"/>
      <c r="Z149" s="63"/>
      <c r="AA149" s="63"/>
      <c r="AB149" s="63"/>
      <c r="AC149" s="63"/>
      <c r="AD149" s="63"/>
      <c r="AE149" s="63"/>
      <c r="AF149" s="63"/>
      <c r="AG149" s="63"/>
      <c r="AH149" s="63"/>
      <c r="AI149" s="63"/>
      <c r="AJ149" s="63"/>
      <c r="AK149" s="63"/>
    </row>
    <row r="150" spans="24:37" s="64" customFormat="1" ht="14" x14ac:dyDescent="0.15">
      <c r="X150" s="63"/>
      <c r="Y150" s="63"/>
      <c r="Z150" s="63"/>
      <c r="AA150" s="63"/>
      <c r="AB150" s="63"/>
      <c r="AC150" s="63"/>
      <c r="AD150" s="63"/>
      <c r="AE150" s="63"/>
      <c r="AF150" s="63"/>
      <c r="AG150" s="63"/>
      <c r="AH150" s="63"/>
      <c r="AI150" s="63"/>
      <c r="AJ150" s="63"/>
      <c r="AK150" s="63"/>
    </row>
    <row r="151" spans="24:37" s="64" customFormat="1" ht="14" x14ac:dyDescent="0.15">
      <c r="X151" s="63"/>
      <c r="Y151" s="63"/>
      <c r="Z151" s="63"/>
      <c r="AA151" s="63"/>
      <c r="AB151" s="63"/>
      <c r="AC151" s="63"/>
      <c r="AD151" s="63"/>
      <c r="AE151" s="63"/>
      <c r="AF151" s="63"/>
      <c r="AG151" s="63"/>
      <c r="AH151" s="63"/>
      <c r="AI151" s="63"/>
      <c r="AJ151" s="63"/>
      <c r="AK151" s="63"/>
    </row>
    <row r="152" spans="24:37" s="64" customFormat="1" ht="14" x14ac:dyDescent="0.15">
      <c r="X152" s="63"/>
      <c r="Y152" s="63"/>
      <c r="Z152" s="63"/>
      <c r="AA152" s="63"/>
      <c r="AB152" s="63"/>
      <c r="AC152" s="63"/>
      <c r="AD152" s="63"/>
      <c r="AE152" s="63"/>
      <c r="AF152" s="63"/>
      <c r="AG152" s="63"/>
      <c r="AH152" s="63"/>
      <c r="AI152" s="63"/>
      <c r="AJ152" s="63"/>
      <c r="AK152" s="63"/>
    </row>
    <row r="153" spans="24:37" s="64" customFormat="1" ht="14" x14ac:dyDescent="0.15">
      <c r="X153" s="63"/>
      <c r="Y153" s="63"/>
      <c r="Z153" s="63"/>
      <c r="AA153" s="63"/>
      <c r="AB153" s="63"/>
      <c r="AC153" s="63"/>
      <c r="AD153" s="63"/>
      <c r="AE153" s="63"/>
      <c r="AF153" s="63"/>
      <c r="AG153" s="63"/>
      <c r="AH153" s="63"/>
      <c r="AI153" s="63"/>
      <c r="AJ153" s="63"/>
      <c r="AK153" s="63"/>
    </row>
    <row r="154" spans="24:37" s="64" customFormat="1" ht="14" x14ac:dyDescent="0.15">
      <c r="X154" s="63"/>
      <c r="Y154" s="63"/>
      <c r="Z154" s="63"/>
      <c r="AA154" s="63"/>
      <c r="AB154" s="63"/>
      <c r="AC154" s="63"/>
      <c r="AD154" s="63"/>
      <c r="AE154" s="63"/>
      <c r="AF154" s="63"/>
      <c r="AG154" s="63"/>
      <c r="AH154" s="63"/>
      <c r="AI154" s="63"/>
      <c r="AJ154" s="63"/>
      <c r="AK154" s="63"/>
    </row>
    <row r="155" spans="24:37" s="64" customFormat="1" ht="14" x14ac:dyDescent="0.15">
      <c r="X155" s="63"/>
      <c r="Y155" s="63"/>
      <c r="Z155" s="63"/>
      <c r="AA155" s="63"/>
      <c r="AB155" s="63"/>
      <c r="AC155" s="63"/>
      <c r="AD155" s="63"/>
      <c r="AE155" s="63"/>
      <c r="AF155" s="63"/>
      <c r="AG155" s="63"/>
      <c r="AH155" s="63"/>
      <c r="AI155" s="63"/>
      <c r="AJ155" s="63"/>
      <c r="AK155" s="63"/>
    </row>
    <row r="156" spans="24:37" s="64" customFormat="1" ht="14" x14ac:dyDescent="0.15">
      <c r="X156" s="63"/>
      <c r="Y156" s="63"/>
      <c r="Z156" s="63"/>
      <c r="AA156" s="63"/>
      <c r="AB156" s="63"/>
      <c r="AC156" s="63"/>
      <c r="AD156" s="63"/>
      <c r="AE156" s="63"/>
      <c r="AF156" s="63"/>
      <c r="AG156" s="63"/>
      <c r="AH156" s="63"/>
      <c r="AI156" s="63"/>
      <c r="AJ156" s="63"/>
      <c r="AK156" s="63"/>
    </row>
    <row r="157" spans="24:37" s="64" customFormat="1" ht="14" x14ac:dyDescent="0.15">
      <c r="X157" s="63"/>
      <c r="Y157" s="63"/>
      <c r="Z157" s="63"/>
      <c r="AA157" s="63"/>
      <c r="AB157" s="63"/>
      <c r="AC157" s="63"/>
      <c r="AD157" s="63"/>
      <c r="AE157" s="63"/>
      <c r="AF157" s="63"/>
      <c r="AG157" s="63"/>
      <c r="AH157" s="63"/>
      <c r="AI157" s="63"/>
      <c r="AJ157" s="63"/>
      <c r="AK157" s="63"/>
    </row>
    <row r="158" spans="24:37" s="64" customFormat="1" ht="14" x14ac:dyDescent="0.15">
      <c r="X158" s="63"/>
      <c r="Y158" s="63"/>
      <c r="Z158" s="63"/>
      <c r="AA158" s="63"/>
      <c r="AB158" s="63"/>
      <c r="AC158" s="63"/>
      <c r="AD158" s="63"/>
      <c r="AE158" s="63"/>
      <c r="AF158" s="63"/>
      <c r="AG158" s="63"/>
      <c r="AH158" s="63"/>
      <c r="AI158" s="63"/>
      <c r="AJ158" s="63"/>
      <c r="AK158" s="63"/>
    </row>
    <row r="159" spans="24:37" s="64" customFormat="1" ht="14" x14ac:dyDescent="0.15">
      <c r="X159" s="63"/>
      <c r="Y159" s="63"/>
      <c r="Z159" s="63"/>
      <c r="AA159" s="63"/>
      <c r="AB159" s="63"/>
      <c r="AC159" s="63"/>
      <c r="AD159" s="63"/>
      <c r="AE159" s="63"/>
      <c r="AF159" s="63"/>
      <c r="AG159" s="63"/>
      <c r="AH159" s="63"/>
      <c r="AI159" s="63"/>
      <c r="AJ159" s="63"/>
      <c r="AK159" s="63"/>
    </row>
    <row r="160" spans="24:37" s="64" customFormat="1" ht="14" x14ac:dyDescent="0.15">
      <c r="X160" s="63"/>
      <c r="Y160" s="63"/>
      <c r="Z160" s="63"/>
      <c r="AA160" s="63"/>
      <c r="AB160" s="63"/>
      <c r="AC160" s="63"/>
      <c r="AD160" s="63"/>
      <c r="AE160" s="63"/>
      <c r="AF160" s="63"/>
      <c r="AG160" s="63"/>
      <c r="AH160" s="63"/>
      <c r="AI160" s="63"/>
      <c r="AJ160" s="63"/>
      <c r="AK160" s="63"/>
    </row>
    <row r="161" spans="24:37" s="64" customFormat="1" ht="14" x14ac:dyDescent="0.15">
      <c r="X161" s="63"/>
      <c r="Y161" s="63"/>
      <c r="Z161" s="63"/>
      <c r="AA161" s="63"/>
      <c r="AB161" s="63"/>
      <c r="AC161" s="63"/>
      <c r="AD161" s="63"/>
      <c r="AE161" s="63"/>
      <c r="AF161" s="63"/>
      <c r="AG161" s="63"/>
      <c r="AH161" s="63"/>
      <c r="AI161" s="63"/>
      <c r="AJ161" s="63"/>
      <c r="AK161" s="63"/>
    </row>
    <row r="162" spans="24:37" s="64" customFormat="1" ht="14" x14ac:dyDescent="0.15">
      <c r="X162" s="63"/>
      <c r="Y162" s="63"/>
      <c r="Z162" s="63"/>
      <c r="AA162" s="63"/>
      <c r="AB162" s="63"/>
      <c r="AC162" s="63"/>
      <c r="AD162" s="63"/>
      <c r="AE162" s="63"/>
      <c r="AF162" s="63"/>
      <c r="AG162" s="63"/>
      <c r="AH162" s="63"/>
      <c r="AI162" s="63"/>
      <c r="AJ162" s="63"/>
      <c r="AK162" s="63"/>
    </row>
    <row r="163" spans="24:37" s="64" customFormat="1" ht="14" x14ac:dyDescent="0.15">
      <c r="X163" s="63"/>
      <c r="Y163" s="63"/>
      <c r="Z163" s="63"/>
      <c r="AA163" s="63"/>
      <c r="AB163" s="63"/>
      <c r="AC163" s="63"/>
      <c r="AD163" s="63"/>
      <c r="AE163" s="63"/>
      <c r="AF163" s="63"/>
      <c r="AG163" s="63"/>
      <c r="AH163" s="63"/>
      <c r="AI163" s="63"/>
      <c r="AJ163" s="63"/>
      <c r="AK163" s="63"/>
    </row>
    <row r="164" spans="24:37" s="64" customFormat="1" ht="14" x14ac:dyDescent="0.15">
      <c r="X164" s="63"/>
      <c r="Y164" s="63"/>
      <c r="Z164" s="63"/>
      <c r="AA164" s="63"/>
      <c r="AB164" s="63"/>
      <c r="AC164" s="63"/>
      <c r="AD164" s="63"/>
      <c r="AE164" s="63"/>
      <c r="AF164" s="63"/>
      <c r="AG164" s="63"/>
      <c r="AH164" s="63"/>
      <c r="AI164" s="63"/>
      <c r="AJ164" s="63"/>
      <c r="AK164" s="63"/>
    </row>
    <row r="165" spans="24:37" s="64" customFormat="1" ht="14" x14ac:dyDescent="0.15">
      <c r="X165" s="63"/>
      <c r="Y165" s="63"/>
      <c r="Z165" s="63"/>
      <c r="AA165" s="63"/>
      <c r="AB165" s="63"/>
      <c r="AC165" s="63"/>
      <c r="AD165" s="63"/>
      <c r="AE165" s="63"/>
      <c r="AF165" s="63"/>
      <c r="AG165" s="63"/>
      <c r="AH165" s="63"/>
      <c r="AI165" s="63"/>
      <c r="AJ165" s="63"/>
      <c r="AK165" s="63"/>
    </row>
    <row r="166" spans="24:37" s="64" customFormat="1" ht="14" x14ac:dyDescent="0.15">
      <c r="X166" s="63"/>
      <c r="Y166" s="63"/>
      <c r="Z166" s="63"/>
      <c r="AA166" s="63"/>
      <c r="AB166" s="63"/>
      <c r="AC166" s="63"/>
      <c r="AD166" s="63"/>
      <c r="AE166" s="63"/>
      <c r="AF166" s="63"/>
      <c r="AG166" s="63"/>
      <c r="AH166" s="63"/>
      <c r="AI166" s="63"/>
      <c r="AJ166" s="63"/>
      <c r="AK166" s="63"/>
    </row>
    <row r="167" spans="24:37" s="64" customFormat="1" ht="14" x14ac:dyDescent="0.15">
      <c r="X167" s="63"/>
      <c r="Y167" s="63"/>
      <c r="Z167" s="63"/>
      <c r="AA167" s="63"/>
      <c r="AB167" s="63"/>
      <c r="AC167" s="63"/>
      <c r="AD167" s="63"/>
      <c r="AE167" s="63"/>
      <c r="AF167" s="63"/>
      <c r="AG167" s="63"/>
      <c r="AH167" s="63"/>
      <c r="AI167" s="63"/>
      <c r="AJ167" s="63"/>
      <c r="AK167" s="63"/>
    </row>
    <row r="168" spans="24:37" s="64" customFormat="1" ht="14" x14ac:dyDescent="0.15">
      <c r="X168" s="63"/>
      <c r="Y168" s="63"/>
      <c r="Z168" s="63"/>
      <c r="AA168" s="63"/>
      <c r="AB168" s="63"/>
      <c r="AC168" s="63"/>
      <c r="AD168" s="63"/>
      <c r="AE168" s="63"/>
      <c r="AF168" s="63"/>
      <c r="AG168" s="63"/>
      <c r="AH168" s="63"/>
      <c r="AI168" s="63"/>
      <c r="AJ168" s="63"/>
      <c r="AK168" s="63"/>
    </row>
    <row r="169" spans="24:37" s="64" customFormat="1" ht="14" x14ac:dyDescent="0.15">
      <c r="X169" s="63"/>
      <c r="Y169" s="63"/>
      <c r="Z169" s="63"/>
      <c r="AA169" s="63"/>
      <c r="AB169" s="63"/>
      <c r="AC169" s="63"/>
      <c r="AD169" s="63"/>
      <c r="AE169" s="63"/>
      <c r="AF169" s="63"/>
      <c r="AG169" s="63"/>
      <c r="AH169" s="63"/>
      <c r="AI169" s="63"/>
      <c r="AJ169" s="63"/>
      <c r="AK169" s="63"/>
    </row>
    <row r="170" spans="24:37" s="64" customFormat="1" ht="14" x14ac:dyDescent="0.15">
      <c r="X170" s="63"/>
      <c r="Y170" s="63"/>
      <c r="Z170" s="63"/>
      <c r="AA170" s="63"/>
      <c r="AB170" s="63"/>
      <c r="AC170" s="63"/>
      <c r="AD170" s="63"/>
      <c r="AE170" s="63"/>
      <c r="AF170" s="63"/>
      <c r="AG170" s="63"/>
      <c r="AH170" s="63"/>
      <c r="AI170" s="63"/>
      <c r="AJ170" s="63"/>
      <c r="AK170" s="63"/>
    </row>
    <row r="171" spans="24:37" s="64" customFormat="1" ht="14" x14ac:dyDescent="0.15">
      <c r="X171" s="63"/>
      <c r="Y171" s="63"/>
      <c r="Z171" s="63"/>
      <c r="AA171" s="63"/>
      <c r="AB171" s="63"/>
      <c r="AC171" s="63"/>
      <c r="AD171" s="63"/>
      <c r="AE171" s="63"/>
      <c r="AF171" s="63"/>
      <c r="AG171" s="63"/>
      <c r="AH171" s="63"/>
      <c r="AI171" s="63"/>
      <c r="AJ171" s="63"/>
      <c r="AK171" s="63"/>
    </row>
    <row r="172" spans="24:37" s="64" customFormat="1" ht="14" x14ac:dyDescent="0.15">
      <c r="X172" s="63"/>
      <c r="Y172" s="63"/>
      <c r="Z172" s="63"/>
      <c r="AA172" s="63"/>
      <c r="AB172" s="63"/>
      <c r="AC172" s="63"/>
      <c r="AD172" s="63"/>
      <c r="AE172" s="63"/>
      <c r="AF172" s="63"/>
      <c r="AG172" s="63"/>
      <c r="AH172" s="63"/>
      <c r="AI172" s="63"/>
      <c r="AJ172" s="63"/>
      <c r="AK172" s="63"/>
    </row>
    <row r="173" spans="24:37" s="64" customFormat="1" ht="14" x14ac:dyDescent="0.15">
      <c r="X173" s="63"/>
      <c r="Y173" s="63"/>
      <c r="Z173" s="63"/>
      <c r="AA173" s="63"/>
      <c r="AB173" s="63"/>
      <c r="AC173" s="63"/>
      <c r="AD173" s="63"/>
      <c r="AE173" s="63"/>
      <c r="AF173" s="63"/>
      <c r="AG173" s="63"/>
      <c r="AH173" s="63"/>
      <c r="AI173" s="63"/>
      <c r="AJ173" s="63"/>
      <c r="AK173" s="63"/>
    </row>
    <row r="174" spans="24:37" s="64" customFormat="1" ht="14" x14ac:dyDescent="0.15">
      <c r="X174" s="63"/>
      <c r="Y174" s="63"/>
      <c r="Z174" s="63"/>
      <c r="AA174" s="63"/>
      <c r="AB174" s="63"/>
      <c r="AC174" s="63"/>
      <c r="AD174" s="63"/>
      <c r="AE174" s="63"/>
      <c r="AF174" s="63"/>
      <c r="AG174" s="63"/>
      <c r="AH174" s="63"/>
      <c r="AI174" s="63"/>
      <c r="AJ174" s="63"/>
      <c r="AK174" s="63"/>
    </row>
    <row r="175" spans="24:37" s="64" customFormat="1" ht="14" x14ac:dyDescent="0.15">
      <c r="X175" s="63"/>
      <c r="Y175" s="63"/>
      <c r="Z175" s="63"/>
      <c r="AA175" s="63"/>
      <c r="AB175" s="63"/>
      <c r="AC175" s="63"/>
      <c r="AD175" s="63"/>
      <c r="AE175" s="63"/>
      <c r="AF175" s="63"/>
      <c r="AG175" s="63"/>
      <c r="AH175" s="63"/>
      <c r="AI175" s="63"/>
      <c r="AJ175" s="63"/>
      <c r="AK175" s="63"/>
    </row>
    <row r="176" spans="24:37" s="64" customFormat="1" ht="14" x14ac:dyDescent="0.15">
      <c r="X176" s="63"/>
      <c r="Y176" s="63"/>
      <c r="Z176" s="63"/>
      <c r="AA176" s="63"/>
      <c r="AB176" s="63"/>
      <c r="AC176" s="63"/>
      <c r="AD176" s="63"/>
      <c r="AE176" s="63"/>
      <c r="AF176" s="63"/>
      <c r="AG176" s="63"/>
      <c r="AH176" s="63"/>
      <c r="AI176" s="63"/>
      <c r="AJ176" s="63"/>
      <c r="AK176" s="63"/>
    </row>
    <row r="177" spans="24:37" s="64" customFormat="1" ht="14" x14ac:dyDescent="0.15">
      <c r="X177" s="63"/>
      <c r="Y177" s="63"/>
      <c r="Z177" s="63"/>
      <c r="AA177" s="63"/>
      <c r="AB177" s="63"/>
      <c r="AC177" s="63"/>
      <c r="AD177" s="63"/>
      <c r="AE177" s="63"/>
      <c r="AF177" s="63"/>
      <c r="AG177" s="63"/>
      <c r="AH177" s="63"/>
      <c r="AI177" s="63"/>
      <c r="AJ177" s="63"/>
      <c r="AK177" s="63"/>
    </row>
    <row r="178" spans="24:37" s="64" customFormat="1" ht="14" x14ac:dyDescent="0.15">
      <c r="X178" s="63"/>
      <c r="Y178" s="63"/>
      <c r="Z178" s="63"/>
      <c r="AA178" s="63"/>
      <c r="AB178" s="63"/>
      <c r="AC178" s="63"/>
      <c r="AD178" s="63"/>
      <c r="AE178" s="63"/>
      <c r="AF178" s="63"/>
      <c r="AG178" s="63"/>
      <c r="AH178" s="63"/>
      <c r="AI178" s="63"/>
      <c r="AJ178" s="63"/>
      <c r="AK178" s="63"/>
    </row>
    <row r="179" spans="24:37" s="64" customFormat="1" ht="14" x14ac:dyDescent="0.15">
      <c r="X179" s="63"/>
      <c r="Y179" s="63"/>
      <c r="Z179" s="63"/>
      <c r="AA179" s="63"/>
      <c r="AB179" s="63"/>
      <c r="AC179" s="63"/>
      <c r="AD179" s="63"/>
      <c r="AE179" s="63"/>
      <c r="AF179" s="63"/>
      <c r="AG179" s="63"/>
      <c r="AH179" s="63"/>
      <c r="AI179" s="63"/>
      <c r="AJ179" s="63"/>
      <c r="AK179" s="63"/>
    </row>
    <row r="180" spans="24:37" s="64" customFormat="1" ht="14" x14ac:dyDescent="0.15">
      <c r="X180" s="63"/>
      <c r="Y180" s="63"/>
      <c r="Z180" s="63"/>
      <c r="AA180" s="63"/>
      <c r="AB180" s="63"/>
      <c r="AC180" s="63"/>
      <c r="AD180" s="63"/>
      <c r="AE180" s="63"/>
      <c r="AF180" s="63"/>
      <c r="AG180" s="63"/>
      <c r="AH180" s="63"/>
      <c r="AI180" s="63"/>
      <c r="AJ180" s="63"/>
      <c r="AK180" s="63"/>
    </row>
    <row r="181" spans="24:37" s="64" customFormat="1" ht="14" x14ac:dyDescent="0.15">
      <c r="X181" s="63"/>
      <c r="Y181" s="63"/>
      <c r="Z181" s="63"/>
      <c r="AA181" s="63"/>
      <c r="AB181" s="63"/>
      <c r="AC181" s="63"/>
      <c r="AD181" s="63"/>
      <c r="AE181" s="63"/>
      <c r="AF181" s="63"/>
      <c r="AG181" s="63"/>
      <c r="AH181" s="63"/>
      <c r="AI181" s="63"/>
      <c r="AJ181" s="63"/>
      <c r="AK181" s="63"/>
    </row>
    <row r="182" spans="24:37" s="64" customFormat="1" ht="14" x14ac:dyDescent="0.15">
      <c r="X182" s="63"/>
      <c r="Y182" s="63"/>
      <c r="Z182" s="63"/>
      <c r="AA182" s="63"/>
      <c r="AB182" s="63"/>
      <c r="AC182" s="63"/>
      <c r="AD182" s="63"/>
      <c r="AE182" s="63"/>
      <c r="AF182" s="63"/>
      <c r="AG182" s="63"/>
      <c r="AH182" s="63"/>
      <c r="AI182" s="63"/>
      <c r="AJ182" s="63"/>
      <c r="AK182" s="63"/>
    </row>
    <row r="183" spans="24:37" s="64" customFormat="1" ht="14" x14ac:dyDescent="0.15">
      <c r="X183" s="63"/>
      <c r="Y183" s="63"/>
      <c r="Z183" s="63"/>
      <c r="AA183" s="63"/>
      <c r="AB183" s="63"/>
      <c r="AC183" s="63"/>
      <c r="AD183" s="63"/>
      <c r="AE183" s="63"/>
      <c r="AF183" s="63"/>
      <c r="AG183" s="63"/>
      <c r="AH183" s="63"/>
      <c r="AI183" s="63"/>
      <c r="AJ183" s="63"/>
      <c r="AK183" s="63"/>
    </row>
    <row r="184" spans="24:37" s="64" customFormat="1" ht="14" x14ac:dyDescent="0.15">
      <c r="X184" s="63"/>
      <c r="Y184" s="63"/>
      <c r="Z184" s="63"/>
      <c r="AA184" s="63"/>
      <c r="AB184" s="63"/>
      <c r="AC184" s="63"/>
      <c r="AD184" s="63"/>
      <c r="AE184" s="63"/>
      <c r="AF184" s="63"/>
      <c r="AG184" s="63"/>
      <c r="AH184" s="63"/>
      <c r="AI184" s="63"/>
      <c r="AJ184" s="63"/>
      <c r="AK184" s="63"/>
    </row>
    <row r="185" spans="24:37" s="64" customFormat="1" ht="14" x14ac:dyDescent="0.15">
      <c r="X185" s="63"/>
      <c r="Y185" s="63"/>
      <c r="Z185" s="63"/>
      <c r="AA185" s="63"/>
      <c r="AB185" s="63"/>
      <c r="AC185" s="63"/>
      <c r="AD185" s="63"/>
      <c r="AE185" s="63"/>
      <c r="AF185" s="63"/>
      <c r="AG185" s="63"/>
      <c r="AH185" s="63"/>
      <c r="AI185" s="63"/>
      <c r="AJ185" s="63"/>
      <c r="AK185" s="63"/>
    </row>
    <row r="186" spans="24:37" s="64" customFormat="1" ht="14" x14ac:dyDescent="0.15">
      <c r="X186" s="63"/>
      <c r="Y186" s="63"/>
      <c r="Z186" s="63"/>
      <c r="AA186" s="63"/>
      <c r="AB186" s="63"/>
      <c r="AC186" s="63"/>
      <c r="AD186" s="63"/>
      <c r="AE186" s="63"/>
      <c r="AF186" s="63"/>
      <c r="AG186" s="63"/>
      <c r="AH186" s="63"/>
      <c r="AI186" s="63"/>
      <c r="AJ186" s="63"/>
      <c r="AK186" s="63"/>
    </row>
    <row r="187" spans="24:37" s="64" customFormat="1" ht="14" x14ac:dyDescent="0.15">
      <c r="X187" s="63"/>
      <c r="Y187" s="63"/>
      <c r="Z187" s="63"/>
      <c r="AA187" s="63"/>
      <c r="AB187" s="63"/>
      <c r="AC187" s="63"/>
      <c r="AD187" s="63"/>
      <c r="AE187" s="63"/>
      <c r="AF187" s="63"/>
      <c r="AG187" s="63"/>
      <c r="AH187" s="63"/>
      <c r="AI187" s="63"/>
      <c r="AJ187" s="63"/>
      <c r="AK187" s="63"/>
    </row>
    <row r="188" spans="24:37" s="64" customFormat="1" ht="14" x14ac:dyDescent="0.15">
      <c r="X188" s="63"/>
      <c r="Y188" s="63"/>
      <c r="Z188" s="63"/>
      <c r="AA188" s="63"/>
      <c r="AB188" s="63"/>
      <c r="AC188" s="63"/>
      <c r="AD188" s="63"/>
      <c r="AE188" s="63"/>
      <c r="AF188" s="63"/>
      <c r="AG188" s="63"/>
      <c r="AH188" s="63"/>
      <c r="AI188" s="63"/>
      <c r="AJ188" s="63"/>
      <c r="AK188" s="63"/>
    </row>
    <row r="189" spans="24:37" s="64" customFormat="1" ht="14" x14ac:dyDescent="0.15">
      <c r="X189" s="63"/>
      <c r="Y189" s="63"/>
      <c r="Z189" s="63"/>
      <c r="AA189" s="63"/>
      <c r="AB189" s="63"/>
      <c r="AC189" s="63"/>
      <c r="AD189" s="63"/>
      <c r="AE189" s="63"/>
      <c r="AF189" s="63"/>
      <c r="AG189" s="63"/>
      <c r="AH189" s="63"/>
      <c r="AI189" s="63"/>
      <c r="AJ189" s="63"/>
      <c r="AK189" s="63"/>
    </row>
    <row r="190" spans="24:37" s="64" customFormat="1" ht="14" x14ac:dyDescent="0.15">
      <c r="X190" s="63"/>
      <c r="Y190" s="63"/>
      <c r="Z190" s="63"/>
      <c r="AA190" s="63"/>
      <c r="AB190" s="63"/>
      <c r="AC190" s="63"/>
      <c r="AD190" s="63"/>
      <c r="AE190" s="63"/>
      <c r="AF190" s="63"/>
      <c r="AG190" s="63"/>
      <c r="AH190" s="63"/>
      <c r="AI190" s="63"/>
      <c r="AJ190" s="63"/>
      <c r="AK190" s="63"/>
    </row>
    <row r="191" spans="24:37" s="64" customFormat="1" ht="14" x14ac:dyDescent="0.15">
      <c r="X191" s="63"/>
      <c r="Y191" s="63"/>
      <c r="Z191" s="63"/>
      <c r="AA191" s="63"/>
      <c r="AB191" s="63"/>
      <c r="AC191" s="63"/>
      <c r="AD191" s="63"/>
      <c r="AE191" s="63"/>
      <c r="AF191" s="63"/>
      <c r="AG191" s="63"/>
      <c r="AH191" s="63"/>
      <c r="AI191" s="63"/>
      <c r="AJ191" s="63"/>
      <c r="AK191" s="63"/>
    </row>
    <row r="192" spans="24:37" s="64" customFormat="1" ht="14" x14ac:dyDescent="0.15">
      <c r="X192" s="63"/>
      <c r="Y192" s="63"/>
      <c r="Z192" s="63"/>
      <c r="AA192" s="63"/>
      <c r="AB192" s="63"/>
      <c r="AC192" s="63"/>
      <c r="AD192" s="63"/>
      <c r="AE192" s="63"/>
      <c r="AF192" s="63"/>
      <c r="AG192" s="63"/>
      <c r="AH192" s="63"/>
      <c r="AI192" s="63"/>
      <c r="AJ192" s="63"/>
      <c r="AK192" s="63"/>
    </row>
    <row r="193" spans="24:37" s="64" customFormat="1" ht="14" x14ac:dyDescent="0.15">
      <c r="X193" s="63"/>
      <c r="Y193" s="63"/>
      <c r="Z193" s="63"/>
      <c r="AA193" s="63"/>
      <c r="AB193" s="63"/>
      <c r="AC193" s="63"/>
      <c r="AD193" s="63"/>
      <c r="AE193" s="63"/>
      <c r="AF193" s="63"/>
      <c r="AG193" s="63"/>
      <c r="AH193" s="63"/>
      <c r="AI193" s="63"/>
      <c r="AJ193" s="63"/>
      <c r="AK193" s="63"/>
    </row>
    <row r="194" spans="24:37" s="64" customFormat="1" ht="14" x14ac:dyDescent="0.15">
      <c r="X194" s="63"/>
      <c r="Y194" s="63"/>
      <c r="Z194" s="63"/>
      <c r="AA194" s="63"/>
      <c r="AB194" s="63"/>
      <c r="AC194" s="63"/>
      <c r="AD194" s="63"/>
      <c r="AE194" s="63"/>
      <c r="AF194" s="63"/>
      <c r="AG194" s="63"/>
      <c r="AH194" s="63"/>
      <c r="AI194" s="63"/>
      <c r="AJ194" s="63"/>
      <c r="AK194" s="63"/>
    </row>
    <row r="195" spans="24:37" s="64" customFormat="1" ht="14" x14ac:dyDescent="0.15">
      <c r="X195" s="63"/>
      <c r="Y195" s="63"/>
      <c r="Z195" s="63"/>
      <c r="AA195" s="63"/>
      <c r="AB195" s="63"/>
      <c r="AC195" s="63"/>
      <c r="AD195" s="63"/>
      <c r="AE195" s="63"/>
      <c r="AF195" s="63"/>
      <c r="AG195" s="63"/>
      <c r="AH195" s="63"/>
      <c r="AI195" s="63"/>
      <c r="AJ195" s="63"/>
      <c r="AK195" s="63"/>
    </row>
    <row r="196" spans="24:37" s="64" customFormat="1" ht="14" x14ac:dyDescent="0.15">
      <c r="X196" s="63"/>
      <c r="Y196" s="63"/>
      <c r="Z196" s="63"/>
      <c r="AA196" s="63"/>
      <c r="AB196" s="63"/>
      <c r="AC196" s="63"/>
      <c r="AD196" s="63"/>
      <c r="AE196" s="63"/>
      <c r="AF196" s="63"/>
      <c r="AG196" s="63"/>
      <c r="AH196" s="63"/>
      <c r="AI196" s="63"/>
      <c r="AJ196" s="63"/>
      <c r="AK196" s="63"/>
    </row>
    <row r="197" spans="24:37" s="64" customFormat="1" ht="14" x14ac:dyDescent="0.15">
      <c r="X197" s="63"/>
      <c r="Y197" s="63"/>
      <c r="Z197" s="63"/>
      <c r="AA197" s="63"/>
      <c r="AB197" s="63"/>
      <c r="AC197" s="63"/>
      <c r="AD197" s="63"/>
      <c r="AE197" s="63"/>
      <c r="AF197" s="63"/>
      <c r="AG197" s="63"/>
      <c r="AH197" s="63"/>
      <c r="AI197" s="63"/>
      <c r="AJ197" s="63"/>
      <c r="AK197" s="63"/>
    </row>
    <row r="198" spans="24:37" s="64" customFormat="1" ht="14" x14ac:dyDescent="0.15">
      <c r="X198" s="63"/>
      <c r="Y198" s="63"/>
      <c r="Z198" s="63"/>
      <c r="AA198" s="63"/>
      <c r="AB198" s="63"/>
      <c r="AC198" s="63"/>
      <c r="AD198" s="63"/>
      <c r="AE198" s="63"/>
      <c r="AF198" s="63"/>
      <c r="AG198" s="63"/>
      <c r="AH198" s="63"/>
      <c r="AI198" s="63"/>
      <c r="AJ198" s="63"/>
      <c r="AK198" s="63"/>
    </row>
    <row r="199" spans="24:37" s="64" customFormat="1" ht="14" x14ac:dyDescent="0.15">
      <c r="X199" s="63"/>
      <c r="Y199" s="63"/>
      <c r="Z199" s="63"/>
      <c r="AA199" s="63"/>
      <c r="AB199" s="63"/>
      <c r="AC199" s="63"/>
      <c r="AD199" s="63"/>
      <c r="AE199" s="63"/>
      <c r="AF199" s="63"/>
      <c r="AG199" s="63"/>
      <c r="AH199" s="63"/>
      <c r="AI199" s="63"/>
      <c r="AJ199" s="63"/>
      <c r="AK199" s="63"/>
    </row>
    <row r="200" spans="24:37" s="64" customFormat="1" ht="14" x14ac:dyDescent="0.15">
      <c r="X200" s="63"/>
      <c r="Y200" s="63"/>
      <c r="Z200" s="63"/>
      <c r="AA200" s="63"/>
      <c r="AB200" s="63"/>
      <c r="AC200" s="63"/>
      <c r="AD200" s="63"/>
      <c r="AE200" s="63"/>
      <c r="AF200" s="63"/>
      <c r="AG200" s="63"/>
      <c r="AH200" s="63"/>
      <c r="AI200" s="63"/>
      <c r="AJ200" s="63"/>
      <c r="AK200" s="63"/>
    </row>
    <row r="201" spans="24:37" s="64" customFormat="1" ht="14" x14ac:dyDescent="0.15">
      <c r="X201" s="63"/>
      <c r="Y201" s="63"/>
      <c r="Z201" s="63"/>
      <c r="AA201" s="63"/>
      <c r="AB201" s="63"/>
      <c r="AC201" s="63"/>
      <c r="AD201" s="63"/>
      <c r="AE201" s="63"/>
      <c r="AF201" s="63"/>
      <c r="AG201" s="63"/>
      <c r="AH201" s="63"/>
      <c r="AI201" s="63"/>
      <c r="AJ201" s="63"/>
      <c r="AK201" s="63"/>
    </row>
    <row r="202" spans="24:37" s="64" customFormat="1" ht="14" x14ac:dyDescent="0.15">
      <c r="X202" s="63"/>
      <c r="Y202" s="63"/>
      <c r="Z202" s="63"/>
      <c r="AA202" s="63"/>
      <c r="AB202" s="63"/>
      <c r="AC202" s="63"/>
      <c r="AD202" s="63"/>
      <c r="AE202" s="63"/>
      <c r="AF202" s="63"/>
      <c r="AG202" s="63"/>
      <c r="AH202" s="63"/>
      <c r="AI202" s="63"/>
      <c r="AJ202" s="63"/>
      <c r="AK202" s="63"/>
    </row>
    <row r="203" spans="24:37" s="64" customFormat="1" ht="14" x14ac:dyDescent="0.15">
      <c r="X203" s="63"/>
      <c r="Y203" s="63"/>
      <c r="Z203" s="63"/>
      <c r="AA203" s="63"/>
      <c r="AB203" s="63"/>
      <c r="AC203" s="63"/>
      <c r="AD203" s="63"/>
      <c r="AE203" s="63"/>
      <c r="AF203" s="63"/>
      <c r="AG203" s="63"/>
      <c r="AH203" s="63"/>
      <c r="AI203" s="63"/>
      <c r="AJ203" s="63"/>
      <c r="AK203" s="63"/>
    </row>
    <row r="204" spans="24:37" s="64" customFormat="1" ht="14" x14ac:dyDescent="0.15">
      <c r="X204" s="63"/>
      <c r="Y204" s="63"/>
      <c r="Z204" s="63"/>
      <c r="AA204" s="63"/>
      <c r="AB204" s="63"/>
      <c r="AC204" s="63"/>
      <c r="AD204" s="63"/>
      <c r="AE204" s="63"/>
      <c r="AF204" s="63"/>
      <c r="AG204" s="63"/>
      <c r="AH204" s="63"/>
      <c r="AI204" s="63"/>
      <c r="AJ204" s="63"/>
      <c r="AK204" s="63"/>
    </row>
    <row r="205" spans="24:37" s="64" customFormat="1" ht="14" x14ac:dyDescent="0.15">
      <c r="X205" s="63"/>
      <c r="Y205" s="63"/>
      <c r="Z205" s="63"/>
      <c r="AA205" s="63"/>
      <c r="AB205" s="63"/>
      <c r="AC205" s="63"/>
      <c r="AD205" s="63"/>
      <c r="AE205" s="63"/>
      <c r="AF205" s="63"/>
      <c r="AG205" s="63"/>
      <c r="AH205" s="63"/>
      <c r="AI205" s="63"/>
      <c r="AJ205" s="63"/>
      <c r="AK205" s="63"/>
    </row>
    <row r="206" spans="24:37" s="64" customFormat="1" ht="14" x14ac:dyDescent="0.15">
      <c r="X206" s="63"/>
      <c r="Y206" s="63"/>
      <c r="Z206" s="63"/>
      <c r="AA206" s="63"/>
      <c r="AB206" s="63"/>
      <c r="AC206" s="63"/>
      <c r="AD206" s="63"/>
      <c r="AE206" s="63"/>
      <c r="AF206" s="63"/>
      <c r="AG206" s="63"/>
      <c r="AH206" s="63"/>
      <c r="AI206" s="63"/>
      <c r="AJ206" s="63"/>
      <c r="AK206" s="63"/>
    </row>
    <row r="207" spans="24:37" s="64" customFormat="1" ht="14" x14ac:dyDescent="0.15">
      <c r="X207" s="63"/>
      <c r="Y207" s="63"/>
      <c r="Z207" s="63"/>
      <c r="AA207" s="63"/>
      <c r="AB207" s="63"/>
      <c r="AC207" s="63"/>
      <c r="AD207" s="63"/>
      <c r="AE207" s="63"/>
      <c r="AF207" s="63"/>
      <c r="AG207" s="63"/>
      <c r="AH207" s="63"/>
      <c r="AI207" s="63"/>
      <c r="AJ207" s="63"/>
      <c r="AK207" s="63"/>
    </row>
    <row r="208" spans="24:37" s="64" customFormat="1" ht="14" x14ac:dyDescent="0.15">
      <c r="X208" s="63"/>
      <c r="Y208" s="63"/>
      <c r="Z208" s="63"/>
      <c r="AA208" s="63"/>
      <c r="AB208" s="63"/>
      <c r="AC208" s="63"/>
      <c r="AD208" s="63"/>
      <c r="AE208" s="63"/>
      <c r="AF208" s="63"/>
      <c r="AG208" s="63"/>
      <c r="AH208" s="63"/>
      <c r="AI208" s="63"/>
      <c r="AJ208" s="63"/>
      <c r="AK208" s="63"/>
    </row>
    <row r="209" spans="24:37" s="64" customFormat="1" ht="14" x14ac:dyDescent="0.15">
      <c r="X209" s="63"/>
      <c r="Y209" s="63"/>
      <c r="Z209" s="63"/>
      <c r="AA209" s="63"/>
      <c r="AB209" s="63"/>
      <c r="AC209" s="63"/>
      <c r="AD209" s="63"/>
      <c r="AE209" s="63"/>
      <c r="AF209" s="63"/>
      <c r="AG209" s="63"/>
      <c r="AH209" s="63"/>
      <c r="AI209" s="63"/>
      <c r="AJ209" s="63"/>
      <c r="AK209" s="63"/>
    </row>
    <row r="210" spans="24:37" s="64" customFormat="1" ht="14" x14ac:dyDescent="0.15">
      <c r="X210" s="63"/>
      <c r="Y210" s="63"/>
      <c r="Z210" s="63"/>
      <c r="AA210" s="63"/>
      <c r="AB210" s="63"/>
      <c r="AC210" s="63"/>
      <c r="AD210" s="63"/>
      <c r="AE210" s="63"/>
      <c r="AF210" s="63"/>
      <c r="AG210" s="63"/>
      <c r="AH210" s="63"/>
      <c r="AI210" s="63"/>
      <c r="AJ210" s="63"/>
      <c r="AK210" s="63"/>
    </row>
    <row r="211" spans="24:37" s="64" customFormat="1" ht="14" x14ac:dyDescent="0.15">
      <c r="X211" s="63"/>
      <c r="Y211" s="63"/>
      <c r="Z211" s="63"/>
      <c r="AA211" s="63"/>
      <c r="AB211" s="63"/>
      <c r="AC211" s="63"/>
      <c r="AD211" s="63"/>
      <c r="AE211" s="63"/>
      <c r="AF211" s="63"/>
      <c r="AG211" s="63"/>
      <c r="AH211" s="63"/>
      <c r="AI211" s="63"/>
      <c r="AJ211" s="63"/>
      <c r="AK211" s="63"/>
    </row>
    <row r="212" spans="24:37" s="64" customFormat="1" ht="14" x14ac:dyDescent="0.15">
      <c r="X212" s="63"/>
      <c r="Y212" s="63"/>
      <c r="Z212" s="63"/>
      <c r="AA212" s="63"/>
      <c r="AB212" s="63"/>
      <c r="AC212" s="63"/>
      <c r="AD212" s="63"/>
      <c r="AE212" s="63"/>
      <c r="AF212" s="63"/>
      <c r="AG212" s="63"/>
      <c r="AH212" s="63"/>
      <c r="AI212" s="63"/>
      <c r="AJ212" s="63"/>
      <c r="AK212" s="63"/>
    </row>
    <row r="213" spans="24:37" s="64" customFormat="1" ht="14" x14ac:dyDescent="0.15">
      <c r="X213" s="63"/>
      <c r="Y213" s="63"/>
      <c r="Z213" s="63"/>
      <c r="AA213" s="63"/>
      <c r="AB213" s="63"/>
      <c r="AC213" s="63"/>
      <c r="AD213" s="63"/>
      <c r="AE213" s="63"/>
      <c r="AF213" s="63"/>
      <c r="AG213" s="63"/>
      <c r="AH213" s="63"/>
      <c r="AI213" s="63"/>
      <c r="AJ213" s="63"/>
      <c r="AK213" s="63"/>
    </row>
    <row r="214" spans="24:37" s="64" customFormat="1" ht="14" x14ac:dyDescent="0.15">
      <c r="X214" s="63"/>
      <c r="Y214" s="63"/>
      <c r="Z214" s="63"/>
      <c r="AA214" s="63"/>
      <c r="AB214" s="63"/>
      <c r="AC214" s="63"/>
      <c r="AD214" s="63"/>
      <c r="AE214" s="63"/>
      <c r="AF214" s="63"/>
      <c r="AG214" s="63"/>
      <c r="AH214" s="63"/>
      <c r="AI214" s="63"/>
      <c r="AJ214" s="63"/>
      <c r="AK214" s="63"/>
    </row>
    <row r="215" spans="24:37" s="64" customFormat="1" ht="14" x14ac:dyDescent="0.15">
      <c r="X215" s="63"/>
      <c r="Y215" s="63"/>
      <c r="Z215" s="63"/>
      <c r="AA215" s="63"/>
      <c r="AB215" s="63"/>
      <c r="AC215" s="63"/>
      <c r="AD215" s="63"/>
      <c r="AE215" s="63"/>
      <c r="AF215" s="63"/>
      <c r="AG215" s="63"/>
      <c r="AH215" s="63"/>
      <c r="AI215" s="63"/>
      <c r="AJ215" s="63"/>
      <c r="AK215" s="63"/>
    </row>
    <row r="216" spans="24:37" s="64" customFormat="1" ht="14" x14ac:dyDescent="0.15">
      <c r="X216" s="63"/>
      <c r="Y216" s="63"/>
      <c r="Z216" s="63"/>
      <c r="AA216" s="63"/>
      <c r="AB216" s="63"/>
      <c r="AC216" s="63"/>
      <c r="AD216" s="63"/>
      <c r="AE216" s="63"/>
      <c r="AF216" s="63"/>
      <c r="AG216" s="63"/>
      <c r="AH216" s="63"/>
      <c r="AI216" s="63"/>
      <c r="AJ216" s="63"/>
      <c r="AK216" s="63"/>
    </row>
    <row r="217" spans="24:37" s="64" customFormat="1" ht="14" x14ac:dyDescent="0.15">
      <c r="X217" s="63"/>
      <c r="Y217" s="63"/>
      <c r="Z217" s="63"/>
      <c r="AA217" s="63"/>
      <c r="AB217" s="63"/>
      <c r="AC217" s="63"/>
      <c r="AD217" s="63"/>
      <c r="AE217" s="63"/>
      <c r="AF217" s="63"/>
      <c r="AG217" s="63"/>
      <c r="AH217" s="63"/>
      <c r="AI217" s="63"/>
      <c r="AJ217" s="63"/>
      <c r="AK217" s="63"/>
    </row>
    <row r="218" spans="24:37" s="64" customFormat="1" ht="14" x14ac:dyDescent="0.15">
      <c r="X218" s="63"/>
      <c r="Y218" s="63"/>
      <c r="Z218" s="63"/>
      <c r="AA218" s="63"/>
      <c r="AB218" s="63"/>
      <c r="AC218" s="63"/>
      <c r="AD218" s="63"/>
      <c r="AE218" s="63"/>
      <c r="AF218" s="63"/>
      <c r="AG218" s="63"/>
      <c r="AH218" s="63"/>
      <c r="AI218" s="63"/>
      <c r="AJ218" s="63"/>
      <c r="AK218" s="63"/>
    </row>
    <row r="219" spans="24:37" s="64" customFormat="1" ht="14" x14ac:dyDescent="0.15">
      <c r="X219" s="63"/>
      <c r="Y219" s="63"/>
      <c r="Z219" s="63"/>
      <c r="AA219" s="63"/>
      <c r="AB219" s="63"/>
      <c r="AC219" s="63"/>
      <c r="AD219" s="63"/>
      <c r="AE219" s="63"/>
      <c r="AF219" s="63"/>
      <c r="AG219" s="63"/>
      <c r="AH219" s="63"/>
      <c r="AI219" s="63"/>
      <c r="AJ219" s="63"/>
      <c r="AK219" s="63"/>
    </row>
    <row r="220" spans="24:37" s="64" customFormat="1" ht="14" x14ac:dyDescent="0.15">
      <c r="X220" s="63"/>
      <c r="Y220" s="63"/>
      <c r="Z220" s="63"/>
      <c r="AA220" s="63"/>
      <c r="AB220" s="63"/>
      <c r="AC220" s="63"/>
      <c r="AD220" s="63"/>
      <c r="AE220" s="63"/>
      <c r="AF220" s="63"/>
      <c r="AG220" s="63"/>
      <c r="AH220" s="63"/>
      <c r="AI220" s="63"/>
      <c r="AJ220" s="63"/>
      <c r="AK220" s="63"/>
    </row>
    <row r="221" spans="24:37" s="64" customFormat="1" ht="14" x14ac:dyDescent="0.15">
      <c r="X221" s="63"/>
      <c r="Y221" s="63"/>
      <c r="Z221" s="63"/>
      <c r="AA221" s="63"/>
      <c r="AB221" s="63"/>
      <c r="AC221" s="63"/>
      <c r="AD221" s="63"/>
      <c r="AE221" s="63"/>
      <c r="AF221" s="63"/>
      <c r="AG221" s="63"/>
      <c r="AH221" s="63"/>
      <c r="AI221" s="63"/>
      <c r="AJ221" s="63"/>
      <c r="AK221" s="63"/>
    </row>
    <row r="222" spans="24:37" s="64" customFormat="1" ht="14" x14ac:dyDescent="0.15">
      <c r="X222" s="63"/>
      <c r="Y222" s="63"/>
      <c r="Z222" s="63"/>
      <c r="AA222" s="63"/>
      <c r="AB222" s="63"/>
      <c r="AC222" s="63"/>
      <c r="AD222" s="63"/>
      <c r="AE222" s="63"/>
      <c r="AF222" s="63"/>
      <c r="AG222" s="63"/>
      <c r="AH222" s="63"/>
      <c r="AI222" s="63"/>
      <c r="AJ222" s="63"/>
      <c r="AK222" s="63"/>
    </row>
    <row r="223" spans="24:37" s="64" customFormat="1" ht="14" x14ac:dyDescent="0.15">
      <c r="X223" s="63"/>
      <c r="Y223" s="63"/>
      <c r="Z223" s="63"/>
      <c r="AA223" s="63"/>
      <c r="AB223" s="63"/>
      <c r="AC223" s="63"/>
      <c r="AD223" s="63"/>
      <c r="AE223" s="63"/>
      <c r="AF223" s="63"/>
      <c r="AG223" s="63"/>
      <c r="AH223" s="63"/>
      <c r="AI223" s="63"/>
      <c r="AJ223" s="63"/>
      <c r="AK223" s="63"/>
    </row>
    <row r="224" spans="24:37" s="64" customFormat="1" ht="14" x14ac:dyDescent="0.15">
      <c r="X224" s="63"/>
      <c r="Y224" s="63"/>
      <c r="Z224" s="63"/>
      <c r="AA224" s="63"/>
      <c r="AB224" s="63"/>
      <c r="AC224" s="63"/>
      <c r="AD224" s="63"/>
      <c r="AE224" s="63"/>
      <c r="AF224" s="63"/>
      <c r="AG224" s="63"/>
      <c r="AH224" s="63"/>
      <c r="AI224" s="63"/>
      <c r="AJ224" s="63"/>
      <c r="AK224" s="63"/>
    </row>
    <row r="225" spans="24:37" s="64" customFormat="1" ht="14" x14ac:dyDescent="0.15">
      <c r="X225" s="63"/>
      <c r="Y225" s="63"/>
      <c r="Z225" s="63"/>
      <c r="AA225" s="63"/>
      <c r="AB225" s="63"/>
      <c r="AC225" s="63"/>
      <c r="AD225" s="63"/>
      <c r="AE225" s="63"/>
      <c r="AF225" s="63"/>
      <c r="AG225" s="63"/>
      <c r="AH225" s="63"/>
      <c r="AI225" s="63"/>
      <c r="AJ225" s="63"/>
      <c r="AK225" s="63"/>
    </row>
    <row r="226" spans="24:37" s="64" customFormat="1" ht="14" x14ac:dyDescent="0.15">
      <c r="X226" s="63"/>
      <c r="Y226" s="63"/>
      <c r="Z226" s="63"/>
      <c r="AA226" s="63"/>
      <c r="AB226" s="63"/>
      <c r="AC226" s="63"/>
      <c r="AD226" s="63"/>
      <c r="AE226" s="63"/>
      <c r="AF226" s="63"/>
      <c r="AG226" s="63"/>
      <c r="AH226" s="63"/>
      <c r="AI226" s="63"/>
      <c r="AJ226" s="63"/>
      <c r="AK226" s="63"/>
    </row>
    <row r="227" spans="24:37" s="64" customFormat="1" ht="14" x14ac:dyDescent="0.15">
      <c r="X227" s="63"/>
      <c r="Y227" s="63"/>
      <c r="Z227" s="63"/>
      <c r="AA227" s="63"/>
      <c r="AB227" s="63"/>
      <c r="AC227" s="63"/>
      <c r="AD227" s="63"/>
      <c r="AE227" s="63"/>
      <c r="AF227" s="63"/>
      <c r="AG227" s="63"/>
      <c r="AH227" s="63"/>
      <c r="AI227" s="63"/>
      <c r="AJ227" s="63"/>
      <c r="AK227" s="63"/>
    </row>
    <row r="228" spans="24:37" s="64" customFormat="1" ht="14" x14ac:dyDescent="0.15">
      <c r="X228" s="63"/>
      <c r="Y228" s="63"/>
      <c r="Z228" s="63"/>
      <c r="AA228" s="63"/>
      <c r="AB228" s="63"/>
      <c r="AC228" s="63"/>
      <c r="AD228" s="63"/>
      <c r="AE228" s="63"/>
      <c r="AF228" s="63"/>
      <c r="AG228" s="63"/>
      <c r="AH228" s="63"/>
      <c r="AI228" s="63"/>
      <c r="AJ228" s="63"/>
      <c r="AK228" s="63"/>
    </row>
    <row r="229" spans="24:37" s="64" customFormat="1" ht="14" x14ac:dyDescent="0.15">
      <c r="X229" s="63"/>
      <c r="Y229" s="63"/>
      <c r="Z229" s="63"/>
      <c r="AA229" s="63"/>
      <c r="AB229" s="63"/>
      <c r="AC229" s="63"/>
      <c r="AD229" s="63"/>
      <c r="AE229" s="63"/>
      <c r="AF229" s="63"/>
      <c r="AG229" s="63"/>
      <c r="AH229" s="63"/>
      <c r="AI229" s="63"/>
      <c r="AJ229" s="63"/>
      <c r="AK229" s="63"/>
    </row>
    <row r="230" spans="24:37" s="64" customFormat="1" ht="14" x14ac:dyDescent="0.15">
      <c r="X230" s="63"/>
      <c r="Y230" s="63"/>
      <c r="Z230" s="63"/>
      <c r="AA230" s="63"/>
      <c r="AB230" s="63"/>
      <c r="AC230" s="63"/>
      <c r="AD230" s="63"/>
      <c r="AE230" s="63"/>
      <c r="AF230" s="63"/>
      <c r="AG230" s="63"/>
      <c r="AH230" s="63"/>
      <c r="AI230" s="63"/>
      <c r="AJ230" s="63"/>
      <c r="AK230" s="63"/>
    </row>
    <row r="231" spans="24:37" s="64" customFormat="1" ht="14" x14ac:dyDescent="0.15">
      <c r="X231" s="63"/>
      <c r="Y231" s="63"/>
      <c r="Z231" s="63"/>
      <c r="AA231" s="63"/>
      <c r="AB231" s="63"/>
      <c r="AC231" s="63"/>
      <c r="AD231" s="63"/>
      <c r="AE231" s="63"/>
      <c r="AF231" s="63"/>
      <c r="AG231" s="63"/>
      <c r="AH231" s="63"/>
      <c r="AI231" s="63"/>
      <c r="AJ231" s="63"/>
      <c r="AK231" s="63"/>
    </row>
    <row r="232" spans="24:37" s="64" customFormat="1" ht="14" x14ac:dyDescent="0.15">
      <c r="X232" s="63"/>
      <c r="Y232" s="63"/>
      <c r="Z232" s="63"/>
      <c r="AA232" s="63"/>
      <c r="AB232" s="63"/>
      <c r="AC232" s="63"/>
      <c r="AD232" s="63"/>
      <c r="AE232" s="63"/>
      <c r="AF232" s="63"/>
      <c r="AG232" s="63"/>
      <c r="AH232" s="63"/>
      <c r="AI232" s="63"/>
      <c r="AJ232" s="63"/>
      <c r="AK232" s="63"/>
    </row>
    <row r="233" spans="24:37" s="64" customFormat="1" ht="14" x14ac:dyDescent="0.15">
      <c r="X233" s="63"/>
      <c r="Y233" s="63"/>
      <c r="Z233" s="63"/>
      <c r="AA233" s="63"/>
      <c r="AB233" s="63"/>
      <c r="AC233" s="63"/>
      <c r="AD233" s="63"/>
      <c r="AE233" s="63"/>
      <c r="AF233" s="63"/>
      <c r="AG233" s="63"/>
      <c r="AH233" s="63"/>
      <c r="AI233" s="63"/>
      <c r="AJ233" s="63"/>
      <c r="AK233" s="63"/>
    </row>
    <row r="234" spans="24:37" s="64" customFormat="1" ht="14" x14ac:dyDescent="0.15">
      <c r="X234" s="63"/>
      <c r="Y234" s="63"/>
      <c r="Z234" s="63"/>
      <c r="AA234" s="63"/>
      <c r="AB234" s="63"/>
      <c r="AC234" s="63"/>
      <c r="AD234" s="63"/>
      <c r="AE234" s="63"/>
      <c r="AF234" s="63"/>
      <c r="AG234" s="63"/>
      <c r="AH234" s="63"/>
      <c r="AI234" s="63"/>
      <c r="AJ234" s="63"/>
      <c r="AK234" s="63"/>
    </row>
    <row r="235" spans="24:37" s="64" customFormat="1" ht="14" x14ac:dyDescent="0.15">
      <c r="X235" s="63"/>
      <c r="Y235" s="63"/>
      <c r="Z235" s="63"/>
      <c r="AA235" s="63"/>
      <c r="AB235" s="63"/>
      <c r="AC235" s="63"/>
      <c r="AD235" s="63"/>
      <c r="AE235" s="63"/>
      <c r="AF235" s="63"/>
      <c r="AG235" s="63"/>
      <c r="AH235" s="63"/>
      <c r="AI235" s="63"/>
      <c r="AJ235" s="63"/>
      <c r="AK235" s="63"/>
    </row>
    <row r="236" spans="24:37" s="64" customFormat="1" ht="14" x14ac:dyDescent="0.15">
      <c r="X236" s="63"/>
      <c r="Y236" s="63"/>
      <c r="Z236" s="63"/>
      <c r="AA236" s="63"/>
      <c r="AB236" s="63"/>
      <c r="AC236" s="63"/>
      <c r="AD236" s="63"/>
      <c r="AE236" s="63"/>
      <c r="AF236" s="63"/>
      <c r="AG236" s="63"/>
      <c r="AH236" s="63"/>
      <c r="AI236" s="63"/>
      <c r="AJ236" s="63"/>
      <c r="AK236" s="63"/>
    </row>
    <row r="237" spans="24:37" s="64" customFormat="1" ht="14" x14ac:dyDescent="0.15">
      <c r="X237" s="63"/>
      <c r="Y237" s="63"/>
      <c r="Z237" s="63"/>
      <c r="AA237" s="63"/>
      <c r="AB237" s="63"/>
      <c r="AC237" s="63"/>
      <c r="AD237" s="63"/>
      <c r="AE237" s="63"/>
      <c r="AF237" s="63"/>
      <c r="AG237" s="63"/>
      <c r="AH237" s="63"/>
      <c r="AI237" s="63"/>
      <c r="AJ237" s="63"/>
      <c r="AK237" s="63"/>
    </row>
    <row r="238" spans="24:37" s="64" customFormat="1" ht="14" x14ac:dyDescent="0.15">
      <c r="X238" s="63"/>
      <c r="Y238" s="63"/>
      <c r="Z238" s="63"/>
      <c r="AA238" s="63"/>
      <c r="AB238" s="63"/>
      <c r="AC238" s="63"/>
      <c r="AD238" s="63"/>
      <c r="AE238" s="63"/>
      <c r="AF238" s="63"/>
      <c r="AG238" s="63"/>
      <c r="AH238" s="63"/>
      <c r="AI238" s="63"/>
      <c r="AJ238" s="63"/>
      <c r="AK238" s="63"/>
    </row>
    <row r="239" spans="24:37" s="64" customFormat="1" ht="14" x14ac:dyDescent="0.15">
      <c r="X239" s="63"/>
      <c r="Y239" s="63"/>
      <c r="Z239" s="63"/>
      <c r="AA239" s="63"/>
      <c r="AB239" s="63"/>
      <c r="AC239" s="63"/>
      <c r="AD239" s="63"/>
      <c r="AE239" s="63"/>
      <c r="AF239" s="63"/>
      <c r="AG239" s="63"/>
      <c r="AH239" s="63"/>
      <c r="AI239" s="63"/>
      <c r="AJ239" s="63"/>
      <c r="AK239" s="63"/>
    </row>
    <row r="240" spans="24:37" s="64" customFormat="1" ht="14" x14ac:dyDescent="0.15">
      <c r="X240" s="63"/>
      <c r="Y240" s="63"/>
      <c r="Z240" s="63"/>
      <c r="AA240" s="63"/>
      <c r="AB240" s="63"/>
      <c r="AC240" s="63"/>
      <c r="AD240" s="63"/>
      <c r="AE240" s="63"/>
      <c r="AF240" s="63"/>
      <c r="AG240" s="63"/>
      <c r="AH240" s="63"/>
      <c r="AI240" s="63"/>
      <c r="AJ240" s="63"/>
      <c r="AK240" s="63"/>
    </row>
    <row r="241" spans="24:37" s="64" customFormat="1" ht="14" x14ac:dyDescent="0.15">
      <c r="X241" s="63"/>
      <c r="Y241" s="63"/>
      <c r="Z241" s="63"/>
      <c r="AA241" s="63"/>
      <c r="AB241" s="63"/>
      <c r="AC241" s="63"/>
      <c r="AD241" s="63"/>
      <c r="AE241" s="63"/>
      <c r="AF241" s="63"/>
      <c r="AG241" s="63"/>
      <c r="AH241" s="63"/>
      <c r="AI241" s="63"/>
      <c r="AJ241" s="63"/>
      <c r="AK241" s="63"/>
    </row>
    <row r="242" spans="24:37" s="64" customFormat="1" ht="14" x14ac:dyDescent="0.15">
      <c r="X242" s="63"/>
      <c r="Y242" s="63"/>
      <c r="Z242" s="63"/>
      <c r="AA242" s="63"/>
      <c r="AB242" s="63"/>
      <c r="AC242" s="63"/>
      <c r="AD242" s="63"/>
      <c r="AE242" s="63"/>
      <c r="AF242" s="63"/>
      <c r="AG242" s="63"/>
      <c r="AH242" s="63"/>
      <c r="AI242" s="63"/>
      <c r="AJ242" s="63"/>
      <c r="AK242" s="63"/>
    </row>
    <row r="243" spans="24:37" s="64" customFormat="1" ht="14" x14ac:dyDescent="0.15">
      <c r="X243" s="63"/>
      <c r="Y243" s="63"/>
      <c r="Z243" s="63"/>
      <c r="AA243" s="63"/>
      <c r="AB243" s="63"/>
      <c r="AC243" s="63"/>
      <c r="AD243" s="63"/>
      <c r="AE243" s="63"/>
      <c r="AF243" s="63"/>
      <c r="AG243" s="63"/>
      <c r="AH243" s="63"/>
      <c r="AI243" s="63"/>
      <c r="AJ243" s="63"/>
      <c r="AK243" s="63"/>
    </row>
    <row r="244" spans="24:37" s="64" customFormat="1" ht="14" x14ac:dyDescent="0.15">
      <c r="X244" s="63"/>
      <c r="Y244" s="63"/>
      <c r="Z244" s="63"/>
      <c r="AA244" s="63"/>
      <c r="AB244" s="63"/>
      <c r="AC244" s="63"/>
      <c r="AD244" s="63"/>
      <c r="AE244" s="63"/>
      <c r="AF244" s="63"/>
      <c r="AG244" s="63"/>
      <c r="AH244" s="63"/>
      <c r="AI244" s="63"/>
      <c r="AJ244" s="63"/>
      <c r="AK244" s="63"/>
    </row>
    <row r="245" spans="24:37" s="64" customFormat="1" ht="14" x14ac:dyDescent="0.15">
      <c r="X245" s="63"/>
      <c r="Y245" s="63"/>
      <c r="Z245" s="63"/>
      <c r="AA245" s="63"/>
      <c r="AB245" s="63"/>
      <c r="AC245" s="63"/>
      <c r="AD245" s="63"/>
      <c r="AE245" s="63"/>
      <c r="AF245" s="63"/>
      <c r="AG245" s="63"/>
      <c r="AH245" s="63"/>
      <c r="AI245" s="63"/>
      <c r="AJ245" s="63"/>
      <c r="AK245" s="63"/>
    </row>
    <row r="246" spans="24:37" s="64" customFormat="1" ht="14" x14ac:dyDescent="0.15">
      <c r="X246" s="63"/>
      <c r="Y246" s="63"/>
      <c r="Z246" s="63"/>
      <c r="AA246" s="63"/>
      <c r="AB246" s="63"/>
      <c r="AC246" s="63"/>
      <c r="AD246" s="63"/>
      <c r="AE246" s="63"/>
      <c r="AF246" s="63"/>
      <c r="AG246" s="63"/>
      <c r="AH246" s="63"/>
      <c r="AI246" s="63"/>
      <c r="AJ246" s="63"/>
      <c r="AK246" s="63"/>
    </row>
    <row r="247" spans="24:37" s="64" customFormat="1" ht="14" x14ac:dyDescent="0.15">
      <c r="X247" s="63"/>
      <c r="Y247" s="63"/>
      <c r="Z247" s="63"/>
      <c r="AA247" s="63"/>
      <c r="AB247" s="63"/>
      <c r="AC247" s="63"/>
      <c r="AD247" s="63"/>
      <c r="AE247" s="63"/>
      <c r="AF247" s="63"/>
      <c r="AG247" s="63"/>
      <c r="AH247" s="63"/>
      <c r="AI247" s="63"/>
      <c r="AJ247" s="63"/>
      <c r="AK247" s="63"/>
    </row>
    <row r="248" spans="24:37" s="64" customFormat="1" ht="14" x14ac:dyDescent="0.15">
      <c r="X248" s="63"/>
      <c r="Y248" s="63"/>
      <c r="Z248" s="63"/>
      <c r="AA248" s="63"/>
      <c r="AB248" s="63"/>
      <c r="AC248" s="63"/>
      <c r="AD248" s="63"/>
      <c r="AE248" s="63"/>
      <c r="AF248" s="63"/>
      <c r="AG248" s="63"/>
      <c r="AH248" s="63"/>
      <c r="AI248" s="63"/>
      <c r="AJ248" s="63"/>
      <c r="AK248" s="63"/>
    </row>
    <row r="249" spans="24:37" s="64" customFormat="1" ht="14" x14ac:dyDescent="0.15">
      <c r="X249" s="63"/>
      <c r="Y249" s="63"/>
      <c r="Z249" s="63"/>
      <c r="AA249" s="63"/>
      <c r="AB249" s="63"/>
      <c r="AC249" s="63"/>
      <c r="AD249" s="63"/>
      <c r="AE249" s="63"/>
      <c r="AF249" s="63"/>
      <c r="AG249" s="63"/>
      <c r="AH249" s="63"/>
      <c r="AI249" s="63"/>
      <c r="AJ249" s="63"/>
      <c r="AK249" s="63"/>
    </row>
    <row r="250" spans="24:37" s="64" customFormat="1" ht="14" x14ac:dyDescent="0.15">
      <c r="X250" s="63"/>
      <c r="Y250" s="63"/>
      <c r="Z250" s="63"/>
      <c r="AA250" s="63"/>
      <c r="AB250" s="63"/>
      <c r="AC250" s="63"/>
      <c r="AD250" s="63"/>
      <c r="AE250" s="63"/>
      <c r="AF250" s="63"/>
      <c r="AG250" s="63"/>
      <c r="AH250" s="63"/>
      <c r="AI250" s="63"/>
      <c r="AJ250" s="63"/>
      <c r="AK250" s="63"/>
    </row>
    <row r="251" spans="24:37" s="64" customFormat="1" ht="14" x14ac:dyDescent="0.15">
      <c r="X251" s="63"/>
      <c r="Y251" s="63"/>
      <c r="Z251" s="63"/>
      <c r="AA251" s="63"/>
      <c r="AB251" s="63"/>
      <c r="AC251" s="63"/>
      <c r="AD251" s="63"/>
      <c r="AE251" s="63"/>
      <c r="AF251" s="63"/>
      <c r="AG251" s="63"/>
      <c r="AH251" s="63"/>
      <c r="AI251" s="63"/>
      <c r="AJ251" s="63"/>
      <c r="AK251" s="63"/>
    </row>
    <row r="252" spans="24:37" s="64" customFormat="1" ht="14" x14ac:dyDescent="0.15">
      <c r="X252" s="63"/>
      <c r="Y252" s="63"/>
      <c r="Z252" s="63"/>
      <c r="AA252" s="63"/>
      <c r="AB252" s="63"/>
      <c r="AC252" s="63"/>
      <c r="AD252" s="63"/>
      <c r="AE252" s="63"/>
      <c r="AF252" s="63"/>
      <c r="AG252" s="63"/>
      <c r="AH252" s="63"/>
      <c r="AI252" s="63"/>
      <c r="AJ252" s="63"/>
      <c r="AK252" s="63"/>
    </row>
    <row r="253" spans="24:37" s="64" customFormat="1" ht="14" x14ac:dyDescent="0.15">
      <c r="X253" s="63"/>
      <c r="Y253" s="63"/>
      <c r="Z253" s="63"/>
      <c r="AA253" s="63"/>
      <c r="AB253" s="63"/>
      <c r="AC253" s="63"/>
      <c r="AD253" s="63"/>
      <c r="AE253" s="63"/>
      <c r="AF253" s="63"/>
      <c r="AG253" s="63"/>
      <c r="AH253" s="63"/>
      <c r="AI253" s="63"/>
      <c r="AJ253" s="63"/>
      <c r="AK253" s="63"/>
    </row>
    <row r="254" spans="24:37" s="64" customFormat="1" ht="14" x14ac:dyDescent="0.15">
      <c r="X254" s="63"/>
      <c r="Y254" s="63"/>
      <c r="Z254" s="63"/>
      <c r="AA254" s="63"/>
      <c r="AB254" s="63"/>
      <c r="AC254" s="63"/>
      <c r="AD254" s="63"/>
      <c r="AE254" s="63"/>
      <c r="AF254" s="63"/>
      <c r="AG254" s="63"/>
      <c r="AH254" s="63"/>
      <c r="AI254" s="63"/>
      <c r="AJ254" s="63"/>
      <c r="AK254" s="63"/>
    </row>
    <row r="255" spans="24:37" s="64" customFormat="1" ht="14" x14ac:dyDescent="0.15">
      <c r="X255" s="63"/>
      <c r="Y255" s="63"/>
      <c r="Z255" s="63"/>
      <c r="AA255" s="63"/>
      <c r="AB255" s="63"/>
      <c r="AC255" s="63"/>
      <c r="AD255" s="63"/>
      <c r="AE255" s="63"/>
      <c r="AF255" s="63"/>
      <c r="AG255" s="63"/>
      <c r="AH255" s="63"/>
      <c r="AI255" s="63"/>
      <c r="AJ255" s="63"/>
      <c r="AK255" s="63"/>
    </row>
    <row r="256" spans="24:37" s="64" customFormat="1" ht="14" x14ac:dyDescent="0.15">
      <c r="X256" s="63"/>
      <c r="Y256" s="63"/>
      <c r="Z256" s="63"/>
      <c r="AA256" s="63"/>
      <c r="AB256" s="63"/>
      <c r="AC256" s="63"/>
      <c r="AD256" s="63"/>
      <c r="AE256" s="63"/>
      <c r="AF256" s="63"/>
      <c r="AG256" s="63"/>
      <c r="AH256" s="63"/>
      <c r="AI256" s="63"/>
      <c r="AJ256" s="63"/>
      <c r="AK256" s="63"/>
    </row>
    <row r="257" spans="24:37" s="64" customFormat="1" ht="14" x14ac:dyDescent="0.15">
      <c r="X257" s="63"/>
      <c r="Y257" s="63"/>
      <c r="Z257" s="63"/>
      <c r="AA257" s="63"/>
      <c r="AB257" s="63"/>
      <c r="AC257" s="63"/>
      <c r="AD257" s="63"/>
      <c r="AE257" s="63"/>
      <c r="AF257" s="63"/>
      <c r="AG257" s="63"/>
      <c r="AH257" s="63"/>
      <c r="AI257" s="63"/>
      <c r="AJ257" s="63"/>
      <c r="AK257" s="63"/>
    </row>
    <row r="258" spans="24:37" s="64" customFormat="1" ht="14" x14ac:dyDescent="0.15">
      <c r="X258" s="63"/>
      <c r="Y258" s="63"/>
      <c r="Z258" s="63"/>
      <c r="AA258" s="63"/>
      <c r="AB258" s="63"/>
      <c r="AC258" s="63"/>
      <c r="AD258" s="63"/>
      <c r="AE258" s="63"/>
      <c r="AF258" s="63"/>
      <c r="AG258" s="63"/>
      <c r="AH258" s="63"/>
      <c r="AI258" s="63"/>
      <c r="AJ258" s="63"/>
      <c r="AK258" s="63"/>
    </row>
    <row r="259" spans="24:37" s="64" customFormat="1" ht="14" x14ac:dyDescent="0.15">
      <c r="X259" s="63"/>
      <c r="Y259" s="63"/>
      <c r="Z259" s="63"/>
      <c r="AA259" s="63"/>
      <c r="AB259" s="63"/>
      <c r="AC259" s="63"/>
      <c r="AD259" s="63"/>
      <c r="AE259" s="63"/>
      <c r="AF259" s="63"/>
      <c r="AG259" s="63"/>
      <c r="AH259" s="63"/>
      <c r="AI259" s="63"/>
      <c r="AJ259" s="63"/>
      <c r="AK259" s="63"/>
    </row>
    <row r="260" spans="24:37" s="64" customFormat="1" ht="14" x14ac:dyDescent="0.15">
      <c r="X260" s="63"/>
      <c r="Y260" s="63"/>
      <c r="Z260" s="63"/>
      <c r="AA260" s="63"/>
      <c r="AB260" s="63"/>
      <c r="AC260" s="63"/>
      <c r="AD260" s="63"/>
      <c r="AE260" s="63"/>
      <c r="AF260" s="63"/>
      <c r="AG260" s="63"/>
      <c r="AH260" s="63"/>
      <c r="AI260" s="63"/>
      <c r="AJ260" s="63"/>
      <c r="AK260" s="63"/>
    </row>
    <row r="261" spans="24:37" s="64" customFormat="1" ht="14" x14ac:dyDescent="0.15">
      <c r="X261" s="63"/>
      <c r="Y261" s="63"/>
      <c r="Z261" s="63"/>
      <c r="AA261" s="63"/>
      <c r="AB261" s="63"/>
      <c r="AC261" s="63"/>
      <c r="AD261" s="63"/>
      <c r="AE261" s="63"/>
      <c r="AF261" s="63"/>
      <c r="AG261" s="63"/>
      <c r="AH261" s="63"/>
      <c r="AI261" s="63"/>
      <c r="AJ261" s="63"/>
      <c r="AK261" s="63"/>
    </row>
    <row r="262" spans="24:37" s="64" customFormat="1" ht="14" x14ac:dyDescent="0.15">
      <c r="X262" s="63"/>
      <c r="Y262" s="63"/>
      <c r="Z262" s="63"/>
      <c r="AA262" s="63"/>
      <c r="AB262" s="63"/>
      <c r="AC262" s="63"/>
      <c r="AD262" s="63"/>
      <c r="AE262" s="63"/>
      <c r="AF262" s="63"/>
      <c r="AG262" s="63"/>
      <c r="AH262" s="63"/>
      <c r="AI262" s="63"/>
      <c r="AJ262" s="63"/>
      <c r="AK262" s="63"/>
    </row>
    <row r="263" spans="24:37" s="64" customFormat="1" ht="14" x14ac:dyDescent="0.15">
      <c r="X263" s="63"/>
      <c r="Y263" s="63"/>
      <c r="Z263" s="63"/>
      <c r="AA263" s="63"/>
      <c r="AB263" s="63"/>
      <c r="AC263" s="63"/>
      <c r="AD263" s="63"/>
      <c r="AE263" s="63"/>
      <c r="AF263" s="63"/>
      <c r="AG263" s="63"/>
      <c r="AH263" s="63"/>
      <c r="AI263" s="63"/>
      <c r="AJ263" s="63"/>
      <c r="AK263" s="63"/>
    </row>
    <row r="264" spans="24:37" s="64" customFormat="1" ht="14" x14ac:dyDescent="0.15">
      <c r="X264" s="63"/>
      <c r="Y264" s="63"/>
      <c r="Z264" s="63"/>
      <c r="AA264" s="63"/>
      <c r="AB264" s="63"/>
      <c r="AC264" s="63"/>
      <c r="AD264" s="63"/>
      <c r="AE264" s="63"/>
      <c r="AF264" s="63"/>
      <c r="AG264" s="63"/>
      <c r="AH264" s="63"/>
      <c r="AI264" s="63"/>
      <c r="AJ264" s="63"/>
      <c r="AK264" s="63"/>
    </row>
    <row r="265" spans="24:37" s="64" customFormat="1" ht="14" x14ac:dyDescent="0.15">
      <c r="X265" s="63"/>
      <c r="Y265" s="63"/>
      <c r="Z265" s="63"/>
      <c r="AA265" s="63"/>
      <c r="AB265" s="63"/>
      <c r="AC265" s="63"/>
      <c r="AD265" s="63"/>
      <c r="AE265" s="63"/>
      <c r="AF265" s="63"/>
      <c r="AG265" s="63"/>
      <c r="AH265" s="63"/>
      <c r="AI265" s="63"/>
      <c r="AJ265" s="63"/>
      <c r="AK265" s="63"/>
    </row>
    <row r="266" spans="24:37" s="64" customFormat="1" ht="14" x14ac:dyDescent="0.15">
      <c r="X266" s="63"/>
      <c r="Y266" s="63"/>
      <c r="Z266" s="63"/>
      <c r="AA266" s="63"/>
      <c r="AB266" s="63"/>
      <c r="AC266" s="63"/>
      <c r="AD266" s="63"/>
      <c r="AE266" s="63"/>
      <c r="AF266" s="63"/>
      <c r="AG266" s="63"/>
      <c r="AH266" s="63"/>
      <c r="AI266" s="63"/>
      <c r="AJ266" s="63"/>
      <c r="AK266" s="63"/>
    </row>
    <row r="267" spans="24:37" s="64" customFormat="1" ht="14" x14ac:dyDescent="0.15">
      <c r="X267" s="63"/>
      <c r="Y267" s="63"/>
      <c r="Z267" s="63"/>
      <c r="AA267" s="63"/>
      <c r="AB267" s="63"/>
      <c r="AC267" s="63"/>
      <c r="AD267" s="63"/>
      <c r="AE267" s="63"/>
      <c r="AF267" s="63"/>
      <c r="AG267" s="63"/>
      <c r="AH267" s="63"/>
      <c r="AI267" s="63"/>
      <c r="AJ267" s="63"/>
      <c r="AK267" s="63"/>
    </row>
    <row r="268" spans="24:37" s="64" customFormat="1" ht="14" x14ac:dyDescent="0.15">
      <c r="X268" s="63"/>
      <c r="Y268" s="63"/>
      <c r="Z268" s="63"/>
      <c r="AA268" s="63"/>
      <c r="AB268" s="63"/>
      <c r="AC268" s="63"/>
      <c r="AD268" s="63"/>
      <c r="AE268" s="63"/>
      <c r="AF268" s="63"/>
      <c r="AG268" s="63"/>
      <c r="AH268" s="63"/>
      <c r="AI268" s="63"/>
      <c r="AJ268" s="63"/>
      <c r="AK268" s="63"/>
    </row>
    <row r="269" spans="24:37" s="64" customFormat="1" ht="14" x14ac:dyDescent="0.15">
      <c r="X269" s="63"/>
      <c r="Y269" s="63"/>
      <c r="Z269" s="63"/>
      <c r="AA269" s="63"/>
      <c r="AB269" s="63"/>
      <c r="AC269" s="63"/>
      <c r="AD269" s="63"/>
      <c r="AE269" s="63"/>
      <c r="AF269" s="63"/>
      <c r="AG269" s="63"/>
      <c r="AH269" s="63"/>
      <c r="AI269" s="63"/>
      <c r="AJ269" s="63"/>
      <c r="AK269" s="63"/>
    </row>
    <row r="270" spans="24:37" s="64" customFormat="1" ht="14" x14ac:dyDescent="0.15">
      <c r="X270" s="63"/>
      <c r="Y270" s="63"/>
      <c r="Z270" s="63"/>
      <c r="AA270" s="63"/>
      <c r="AB270" s="63"/>
      <c r="AC270" s="63"/>
      <c r="AD270" s="63"/>
      <c r="AE270" s="63"/>
      <c r="AF270" s="63"/>
      <c r="AG270" s="63"/>
      <c r="AH270" s="63"/>
      <c r="AI270" s="63"/>
      <c r="AJ270" s="63"/>
      <c r="AK270" s="63"/>
    </row>
    <row r="271" spans="24:37" s="64" customFormat="1" ht="14" x14ac:dyDescent="0.15">
      <c r="X271" s="63"/>
      <c r="Y271" s="63"/>
      <c r="Z271" s="63"/>
      <c r="AA271" s="63"/>
      <c r="AB271" s="63"/>
      <c r="AC271" s="63"/>
      <c r="AD271" s="63"/>
      <c r="AE271" s="63"/>
      <c r="AF271" s="63"/>
      <c r="AG271" s="63"/>
      <c r="AH271" s="63"/>
      <c r="AI271" s="63"/>
      <c r="AJ271" s="63"/>
      <c r="AK271" s="63"/>
    </row>
    <row r="272" spans="24:37" s="64" customFormat="1" ht="14" x14ac:dyDescent="0.15">
      <c r="X272" s="63"/>
      <c r="Y272" s="63"/>
      <c r="Z272" s="63"/>
      <c r="AA272" s="63"/>
      <c r="AB272" s="63"/>
      <c r="AC272" s="63"/>
      <c r="AD272" s="63"/>
      <c r="AE272" s="63"/>
      <c r="AF272" s="63"/>
      <c r="AG272" s="63"/>
      <c r="AH272" s="63"/>
      <c r="AI272" s="63"/>
      <c r="AJ272" s="63"/>
      <c r="AK272" s="63"/>
    </row>
    <row r="273" spans="24:37" s="64" customFormat="1" ht="14" x14ac:dyDescent="0.15">
      <c r="X273" s="63"/>
      <c r="Y273" s="63"/>
      <c r="Z273" s="63"/>
      <c r="AA273" s="63"/>
      <c r="AB273" s="63"/>
      <c r="AC273" s="63"/>
      <c r="AD273" s="63"/>
      <c r="AE273" s="63"/>
      <c r="AF273" s="63"/>
      <c r="AG273" s="63"/>
      <c r="AH273" s="63"/>
      <c r="AI273" s="63"/>
      <c r="AJ273" s="63"/>
      <c r="AK273" s="63"/>
    </row>
    <row r="274" spans="24:37" s="64" customFormat="1" ht="14" x14ac:dyDescent="0.15">
      <c r="X274" s="63"/>
      <c r="Y274" s="63"/>
      <c r="Z274" s="63"/>
      <c r="AA274" s="63"/>
      <c r="AB274" s="63"/>
      <c r="AC274" s="63"/>
      <c r="AD274" s="63"/>
      <c r="AE274" s="63"/>
      <c r="AF274" s="63"/>
      <c r="AG274" s="63"/>
      <c r="AH274" s="63"/>
      <c r="AI274" s="63"/>
      <c r="AJ274" s="63"/>
      <c r="AK274" s="63"/>
    </row>
    <row r="275" spans="24:37" s="64" customFormat="1" ht="14" x14ac:dyDescent="0.15">
      <c r="X275" s="63"/>
      <c r="Y275" s="63"/>
      <c r="Z275" s="63"/>
      <c r="AA275" s="63"/>
      <c r="AB275" s="63"/>
      <c r="AC275" s="63"/>
      <c r="AD275" s="63"/>
      <c r="AE275" s="63"/>
      <c r="AF275" s="63"/>
      <c r="AG275" s="63"/>
      <c r="AH275" s="63"/>
      <c r="AI275" s="63"/>
      <c r="AJ275" s="63"/>
      <c r="AK275" s="63"/>
    </row>
    <row r="276" spans="24:37" s="64" customFormat="1" ht="14" x14ac:dyDescent="0.15">
      <c r="X276" s="63"/>
      <c r="Y276" s="63"/>
      <c r="Z276" s="63"/>
      <c r="AA276" s="63"/>
      <c r="AB276" s="63"/>
      <c r="AC276" s="63"/>
      <c r="AD276" s="63"/>
      <c r="AE276" s="63"/>
      <c r="AF276" s="63"/>
      <c r="AG276" s="63"/>
      <c r="AH276" s="63"/>
      <c r="AI276" s="63"/>
      <c r="AJ276" s="63"/>
      <c r="AK276" s="63"/>
    </row>
    <row r="277" spans="24:37" s="64" customFormat="1" ht="14" x14ac:dyDescent="0.15">
      <c r="X277" s="63"/>
      <c r="Y277" s="63"/>
      <c r="Z277" s="63"/>
      <c r="AA277" s="63"/>
      <c r="AB277" s="63"/>
      <c r="AC277" s="63"/>
      <c r="AD277" s="63"/>
      <c r="AE277" s="63"/>
      <c r="AF277" s="63"/>
      <c r="AG277" s="63"/>
      <c r="AH277" s="63"/>
      <c r="AI277" s="63"/>
      <c r="AJ277" s="63"/>
      <c r="AK277" s="63"/>
    </row>
    <row r="278" spans="24:37" s="64" customFormat="1" ht="14" x14ac:dyDescent="0.15">
      <c r="X278" s="63"/>
      <c r="Y278" s="63"/>
      <c r="Z278" s="63"/>
      <c r="AA278" s="63"/>
      <c r="AB278" s="63"/>
      <c r="AC278" s="63"/>
      <c r="AD278" s="63"/>
      <c r="AE278" s="63"/>
      <c r="AF278" s="63"/>
      <c r="AG278" s="63"/>
      <c r="AH278" s="63"/>
      <c r="AI278" s="63"/>
      <c r="AJ278" s="63"/>
      <c r="AK278" s="63"/>
    </row>
    <row r="279" spans="24:37" s="64" customFormat="1" ht="14" x14ac:dyDescent="0.15">
      <c r="X279" s="63"/>
      <c r="Y279" s="63"/>
      <c r="Z279" s="63"/>
      <c r="AA279" s="63"/>
      <c r="AB279" s="63"/>
      <c r="AC279" s="63"/>
      <c r="AD279" s="63"/>
      <c r="AE279" s="63"/>
      <c r="AF279" s="63"/>
      <c r="AG279" s="63"/>
      <c r="AH279" s="63"/>
      <c r="AI279" s="63"/>
      <c r="AJ279" s="63"/>
      <c r="AK279" s="63"/>
    </row>
    <row r="280" spans="24:37" s="64" customFormat="1" ht="14" x14ac:dyDescent="0.15">
      <c r="X280" s="63"/>
      <c r="Y280" s="63"/>
      <c r="Z280" s="63"/>
      <c r="AA280" s="63"/>
      <c r="AB280" s="63"/>
      <c r="AC280" s="63"/>
      <c r="AD280" s="63"/>
      <c r="AE280" s="63"/>
      <c r="AF280" s="63"/>
      <c r="AG280" s="63"/>
      <c r="AH280" s="63"/>
      <c r="AI280" s="63"/>
      <c r="AJ280" s="63"/>
      <c r="AK280" s="63"/>
    </row>
    <row r="281" spans="24:37" s="64" customFormat="1" ht="14" x14ac:dyDescent="0.15">
      <c r="X281" s="63"/>
      <c r="Y281" s="63"/>
      <c r="Z281" s="63"/>
      <c r="AA281" s="63"/>
      <c r="AB281" s="63"/>
      <c r="AC281" s="63"/>
      <c r="AD281" s="63"/>
      <c r="AE281" s="63"/>
      <c r="AF281" s="63"/>
      <c r="AG281" s="63"/>
      <c r="AH281" s="63"/>
      <c r="AI281" s="63"/>
      <c r="AJ281" s="63"/>
      <c r="AK281" s="63"/>
    </row>
    <row r="282" spans="24:37" s="64" customFormat="1" ht="14" x14ac:dyDescent="0.15">
      <c r="X282" s="63"/>
      <c r="Y282" s="63"/>
      <c r="Z282" s="63"/>
      <c r="AA282" s="63"/>
      <c r="AB282" s="63"/>
      <c r="AC282" s="63"/>
      <c r="AD282" s="63"/>
      <c r="AE282" s="63"/>
      <c r="AF282" s="63"/>
      <c r="AG282" s="63"/>
      <c r="AH282" s="63"/>
      <c r="AI282" s="63"/>
      <c r="AJ282" s="63"/>
      <c r="AK282" s="63"/>
    </row>
    <row r="283" spans="24:37" s="64" customFormat="1" ht="14" x14ac:dyDescent="0.15">
      <c r="X283" s="63"/>
      <c r="Y283" s="63"/>
      <c r="Z283" s="63"/>
      <c r="AA283" s="63"/>
      <c r="AB283" s="63"/>
      <c r="AC283" s="63"/>
      <c r="AD283" s="63"/>
      <c r="AE283" s="63"/>
      <c r="AF283" s="63"/>
      <c r="AG283" s="63"/>
      <c r="AH283" s="63"/>
      <c r="AI283" s="63"/>
      <c r="AJ283" s="63"/>
      <c r="AK283" s="63"/>
    </row>
    <row r="284" spans="24:37" s="64" customFormat="1" ht="14" x14ac:dyDescent="0.15">
      <c r="X284" s="63"/>
      <c r="Y284" s="63"/>
      <c r="Z284" s="63"/>
      <c r="AA284" s="63"/>
      <c r="AB284" s="63"/>
      <c r="AC284" s="63"/>
      <c r="AD284" s="63"/>
      <c r="AE284" s="63"/>
      <c r="AF284" s="63"/>
      <c r="AG284" s="63"/>
      <c r="AH284" s="63"/>
      <c r="AI284" s="63"/>
      <c r="AJ284" s="63"/>
      <c r="AK284" s="63"/>
    </row>
    <row r="285" spans="24:37" s="64" customFormat="1" ht="14" x14ac:dyDescent="0.15">
      <c r="X285" s="63"/>
      <c r="Y285" s="63"/>
      <c r="Z285" s="63"/>
      <c r="AA285" s="63"/>
      <c r="AB285" s="63"/>
      <c r="AC285" s="63"/>
      <c r="AD285" s="63"/>
      <c r="AE285" s="63"/>
      <c r="AF285" s="63"/>
      <c r="AG285" s="63"/>
      <c r="AH285" s="63"/>
      <c r="AI285" s="63"/>
      <c r="AJ285" s="63"/>
      <c r="AK285" s="63"/>
    </row>
    <row r="286" spans="24:37" s="64" customFormat="1" ht="14" x14ac:dyDescent="0.15">
      <c r="X286" s="63"/>
      <c r="Y286" s="63"/>
      <c r="Z286" s="63"/>
      <c r="AA286" s="63"/>
      <c r="AB286" s="63"/>
      <c r="AC286" s="63"/>
      <c r="AD286" s="63"/>
      <c r="AE286" s="63"/>
      <c r="AF286" s="63"/>
      <c r="AG286" s="63"/>
      <c r="AH286" s="63"/>
      <c r="AI286" s="63"/>
      <c r="AJ286" s="63"/>
      <c r="AK286" s="63"/>
    </row>
    <row r="287" spans="24:37" s="64" customFormat="1" ht="14" x14ac:dyDescent="0.15">
      <c r="X287" s="63"/>
      <c r="Y287" s="63"/>
      <c r="Z287" s="63"/>
      <c r="AA287" s="63"/>
      <c r="AB287" s="63"/>
      <c r="AC287" s="63"/>
      <c r="AD287" s="63"/>
      <c r="AE287" s="63"/>
      <c r="AF287" s="63"/>
      <c r="AG287" s="63"/>
      <c r="AH287" s="63"/>
      <c r="AI287" s="63"/>
      <c r="AJ287" s="63"/>
      <c r="AK287" s="63"/>
    </row>
    <row r="288" spans="24:37" s="64" customFormat="1" ht="14" x14ac:dyDescent="0.15">
      <c r="X288" s="63"/>
      <c r="Y288" s="63"/>
      <c r="Z288" s="63"/>
      <c r="AA288" s="63"/>
      <c r="AB288" s="63"/>
      <c r="AC288" s="63"/>
      <c r="AD288" s="63"/>
      <c r="AE288" s="63"/>
      <c r="AF288" s="63"/>
      <c r="AG288" s="63"/>
      <c r="AH288" s="63"/>
      <c r="AI288" s="63"/>
      <c r="AJ288" s="63"/>
      <c r="AK288" s="63"/>
    </row>
    <row r="289" spans="24:37" s="64" customFormat="1" ht="14" x14ac:dyDescent="0.15">
      <c r="X289" s="63"/>
      <c r="Y289" s="63"/>
      <c r="Z289" s="63"/>
      <c r="AA289" s="63"/>
      <c r="AB289" s="63"/>
      <c r="AC289" s="63"/>
      <c r="AD289" s="63"/>
      <c r="AE289" s="63"/>
      <c r="AF289" s="63"/>
      <c r="AG289" s="63"/>
      <c r="AH289" s="63"/>
      <c r="AI289" s="63"/>
      <c r="AJ289" s="63"/>
      <c r="AK289" s="63"/>
    </row>
    <row r="290" spans="24:37" s="64" customFormat="1" ht="14" x14ac:dyDescent="0.15">
      <c r="X290" s="63"/>
      <c r="Y290" s="63"/>
      <c r="Z290" s="63"/>
      <c r="AA290" s="63"/>
      <c r="AB290" s="63"/>
      <c r="AC290" s="63"/>
      <c r="AD290" s="63"/>
      <c r="AE290" s="63"/>
      <c r="AF290" s="63"/>
      <c r="AG290" s="63"/>
      <c r="AH290" s="63"/>
      <c r="AI290" s="63"/>
      <c r="AJ290" s="63"/>
      <c r="AK290" s="63"/>
    </row>
    <row r="291" spans="24:37" s="64" customFormat="1" ht="14" x14ac:dyDescent="0.15">
      <c r="X291" s="63"/>
      <c r="Y291" s="63"/>
      <c r="Z291" s="63"/>
      <c r="AA291" s="63"/>
      <c r="AB291" s="63"/>
      <c r="AC291" s="63"/>
      <c r="AD291" s="63"/>
      <c r="AE291" s="63"/>
      <c r="AF291" s="63"/>
      <c r="AG291" s="63"/>
      <c r="AH291" s="63"/>
      <c r="AI291" s="63"/>
      <c r="AJ291" s="63"/>
      <c r="AK291" s="63"/>
    </row>
    <row r="292" spans="24:37" s="64" customFormat="1" ht="14" x14ac:dyDescent="0.15">
      <c r="X292" s="63"/>
      <c r="Y292" s="63"/>
      <c r="Z292" s="63"/>
      <c r="AA292" s="63"/>
      <c r="AB292" s="63"/>
      <c r="AC292" s="63"/>
      <c r="AD292" s="63"/>
      <c r="AE292" s="63"/>
      <c r="AF292" s="63"/>
      <c r="AG292" s="63"/>
      <c r="AH292" s="63"/>
      <c r="AI292" s="63"/>
      <c r="AJ292" s="63"/>
      <c r="AK292" s="63"/>
    </row>
    <row r="293" spans="24:37" s="64" customFormat="1" ht="14" x14ac:dyDescent="0.15">
      <c r="X293" s="63"/>
      <c r="Y293" s="63"/>
      <c r="Z293" s="63"/>
      <c r="AA293" s="63"/>
      <c r="AB293" s="63"/>
      <c r="AC293" s="63"/>
      <c r="AD293" s="63"/>
      <c r="AE293" s="63"/>
      <c r="AF293" s="63"/>
      <c r="AG293" s="63"/>
      <c r="AH293" s="63"/>
      <c r="AI293" s="63"/>
      <c r="AJ293" s="63"/>
      <c r="AK293" s="63"/>
    </row>
    <row r="294" spans="24:37" s="64" customFormat="1" ht="14" x14ac:dyDescent="0.15">
      <c r="X294" s="63"/>
      <c r="Y294" s="63"/>
      <c r="Z294" s="63"/>
      <c r="AA294" s="63"/>
      <c r="AB294" s="63"/>
      <c r="AC294" s="63"/>
      <c r="AD294" s="63"/>
      <c r="AE294" s="63"/>
      <c r="AF294" s="63"/>
      <c r="AG294" s="63"/>
      <c r="AH294" s="63"/>
      <c r="AI294" s="63"/>
      <c r="AJ294" s="63"/>
      <c r="AK294" s="63"/>
    </row>
    <row r="295" spans="24:37" s="64" customFormat="1" ht="14" x14ac:dyDescent="0.15">
      <c r="X295" s="63"/>
      <c r="Y295" s="63"/>
      <c r="Z295" s="63"/>
      <c r="AA295" s="63"/>
      <c r="AB295" s="63"/>
      <c r="AC295" s="63"/>
      <c r="AD295" s="63"/>
      <c r="AE295" s="63"/>
      <c r="AF295" s="63"/>
      <c r="AG295" s="63"/>
      <c r="AH295" s="63"/>
      <c r="AI295" s="63"/>
      <c r="AJ295" s="63"/>
      <c r="AK295" s="63"/>
    </row>
    <row r="296" spans="24:37" s="64" customFormat="1" ht="14" x14ac:dyDescent="0.15">
      <c r="X296" s="63"/>
      <c r="Y296" s="63"/>
      <c r="Z296" s="63"/>
      <c r="AA296" s="63"/>
      <c r="AB296" s="63"/>
      <c r="AC296" s="63"/>
      <c r="AD296" s="63"/>
      <c r="AE296" s="63"/>
      <c r="AF296" s="63"/>
      <c r="AG296" s="63"/>
      <c r="AH296" s="63"/>
      <c r="AI296" s="63"/>
      <c r="AJ296" s="63"/>
      <c r="AK296" s="63"/>
    </row>
    <row r="297" spans="24:37" s="64" customFormat="1" ht="14" x14ac:dyDescent="0.15">
      <c r="X297" s="63"/>
      <c r="Y297" s="63"/>
      <c r="Z297" s="63"/>
      <c r="AA297" s="63"/>
      <c r="AB297" s="63"/>
      <c r="AC297" s="63"/>
      <c r="AD297" s="63"/>
      <c r="AE297" s="63"/>
      <c r="AF297" s="63"/>
      <c r="AG297" s="63"/>
      <c r="AH297" s="63"/>
      <c r="AI297" s="63"/>
      <c r="AJ297" s="63"/>
      <c r="AK297" s="63"/>
    </row>
    <row r="298" spans="24:37" s="64" customFormat="1" ht="14" x14ac:dyDescent="0.15">
      <c r="X298" s="63"/>
      <c r="Y298" s="63"/>
      <c r="Z298" s="63"/>
      <c r="AA298" s="63"/>
      <c r="AB298" s="63"/>
      <c r="AC298" s="63"/>
      <c r="AD298" s="63"/>
      <c r="AE298" s="63"/>
      <c r="AF298" s="63"/>
      <c r="AG298" s="63"/>
      <c r="AH298" s="63"/>
      <c r="AI298" s="63"/>
      <c r="AJ298" s="63"/>
      <c r="AK298" s="63"/>
    </row>
    <row r="299" spans="24:37" s="64" customFormat="1" ht="14" x14ac:dyDescent="0.15">
      <c r="X299" s="63"/>
      <c r="Y299" s="63"/>
      <c r="Z299" s="63"/>
      <c r="AA299" s="63"/>
      <c r="AB299" s="63"/>
      <c r="AC299" s="63"/>
      <c r="AD299" s="63"/>
      <c r="AE299" s="63"/>
      <c r="AF299" s="63"/>
      <c r="AG299" s="63"/>
      <c r="AH299" s="63"/>
      <c r="AI299" s="63"/>
      <c r="AJ299" s="63"/>
      <c r="AK299" s="63"/>
    </row>
    <row r="300" spans="24:37" s="64" customFormat="1" ht="14" x14ac:dyDescent="0.15">
      <c r="X300" s="63"/>
      <c r="Y300" s="63"/>
      <c r="Z300" s="63"/>
      <c r="AA300" s="63"/>
      <c r="AB300" s="63"/>
      <c r="AC300" s="63"/>
      <c r="AD300" s="63"/>
      <c r="AE300" s="63"/>
      <c r="AF300" s="63"/>
      <c r="AG300" s="63"/>
      <c r="AH300" s="63"/>
      <c r="AI300" s="63"/>
      <c r="AJ300" s="63"/>
      <c r="AK300" s="63"/>
    </row>
    <row r="301" spans="24:37" s="64" customFormat="1" ht="14" x14ac:dyDescent="0.15">
      <c r="X301" s="63"/>
      <c r="Y301" s="63"/>
      <c r="Z301" s="63"/>
      <c r="AA301" s="63"/>
      <c r="AB301" s="63"/>
      <c r="AC301" s="63"/>
      <c r="AD301" s="63"/>
      <c r="AE301" s="63"/>
      <c r="AF301" s="63"/>
      <c r="AG301" s="63"/>
      <c r="AH301" s="63"/>
      <c r="AI301" s="63"/>
      <c r="AJ301" s="63"/>
      <c r="AK301" s="63"/>
    </row>
    <row r="302" spans="24:37" s="64" customFormat="1" ht="14" x14ac:dyDescent="0.15">
      <c r="X302" s="63"/>
      <c r="Y302" s="63"/>
      <c r="Z302" s="63"/>
      <c r="AA302" s="63"/>
      <c r="AB302" s="63"/>
      <c r="AC302" s="63"/>
      <c r="AD302" s="63"/>
      <c r="AE302" s="63"/>
      <c r="AF302" s="63"/>
      <c r="AG302" s="63"/>
      <c r="AH302" s="63"/>
      <c r="AI302" s="63"/>
      <c r="AJ302" s="63"/>
      <c r="AK302" s="63"/>
    </row>
    <row r="303" spans="24:37" s="64" customFormat="1" ht="14" x14ac:dyDescent="0.15">
      <c r="X303" s="63"/>
      <c r="Y303" s="63"/>
      <c r="Z303" s="63"/>
      <c r="AA303" s="63"/>
      <c r="AB303" s="63"/>
      <c r="AC303" s="63"/>
      <c r="AD303" s="63"/>
      <c r="AE303" s="63"/>
      <c r="AF303" s="63"/>
      <c r="AG303" s="63"/>
      <c r="AH303" s="63"/>
      <c r="AI303" s="63"/>
      <c r="AJ303" s="63"/>
      <c r="AK303" s="63"/>
    </row>
    <row r="304" spans="24:37" s="64" customFormat="1" ht="14" x14ac:dyDescent="0.15">
      <c r="X304" s="63"/>
      <c r="Y304" s="63"/>
      <c r="Z304" s="63"/>
      <c r="AA304" s="63"/>
      <c r="AB304" s="63"/>
      <c r="AC304" s="63"/>
      <c r="AD304" s="63"/>
      <c r="AE304" s="63"/>
      <c r="AF304" s="63"/>
      <c r="AG304" s="63"/>
      <c r="AH304" s="63"/>
      <c r="AI304" s="63"/>
      <c r="AJ304" s="63"/>
      <c r="AK304" s="63"/>
    </row>
    <row r="305" spans="24:37" s="64" customFormat="1" ht="14" x14ac:dyDescent="0.15">
      <c r="X305" s="63"/>
      <c r="Y305" s="63"/>
      <c r="Z305" s="63"/>
      <c r="AA305" s="63"/>
      <c r="AB305" s="63"/>
      <c r="AC305" s="63"/>
      <c r="AD305" s="63"/>
      <c r="AE305" s="63"/>
      <c r="AF305" s="63"/>
      <c r="AG305" s="63"/>
      <c r="AH305" s="63"/>
      <c r="AI305" s="63"/>
      <c r="AJ305" s="63"/>
      <c r="AK305" s="63"/>
    </row>
    <row r="306" spans="24:37" s="64" customFormat="1" ht="14" x14ac:dyDescent="0.15">
      <c r="X306" s="63"/>
      <c r="Y306" s="63"/>
      <c r="Z306" s="63"/>
      <c r="AA306" s="63"/>
      <c r="AB306" s="63"/>
      <c r="AC306" s="63"/>
      <c r="AD306" s="63"/>
      <c r="AE306" s="63"/>
      <c r="AF306" s="63"/>
      <c r="AG306" s="63"/>
      <c r="AH306" s="63"/>
      <c r="AI306" s="63"/>
      <c r="AJ306" s="63"/>
      <c r="AK306" s="63"/>
    </row>
    <row r="307" spans="24:37" s="64" customFormat="1" ht="14" x14ac:dyDescent="0.15">
      <c r="X307" s="63"/>
      <c r="Y307" s="63"/>
      <c r="Z307" s="63"/>
      <c r="AA307" s="63"/>
      <c r="AB307" s="63"/>
      <c r="AC307" s="63"/>
      <c r="AD307" s="63"/>
      <c r="AE307" s="63"/>
      <c r="AF307" s="63"/>
      <c r="AG307" s="63"/>
      <c r="AH307" s="63"/>
      <c r="AI307" s="63"/>
      <c r="AJ307" s="63"/>
      <c r="AK307" s="63"/>
    </row>
    <row r="308" spans="24:37" s="64" customFormat="1" ht="14" x14ac:dyDescent="0.15">
      <c r="X308" s="63"/>
      <c r="Y308" s="63"/>
      <c r="Z308" s="63"/>
      <c r="AA308" s="63"/>
      <c r="AB308" s="63"/>
      <c r="AC308" s="63"/>
      <c r="AD308" s="63"/>
      <c r="AE308" s="63"/>
      <c r="AF308" s="63"/>
      <c r="AG308" s="63"/>
      <c r="AH308" s="63"/>
      <c r="AI308" s="63"/>
      <c r="AJ308" s="63"/>
      <c r="AK308" s="63"/>
    </row>
    <row r="309" spans="24:37" s="64" customFormat="1" ht="14" x14ac:dyDescent="0.15">
      <c r="X309" s="63"/>
      <c r="Y309" s="63"/>
      <c r="Z309" s="63"/>
      <c r="AA309" s="63"/>
      <c r="AB309" s="63"/>
      <c r="AC309" s="63"/>
      <c r="AD309" s="63"/>
      <c r="AE309" s="63"/>
      <c r="AF309" s="63"/>
      <c r="AG309" s="63"/>
      <c r="AH309" s="63"/>
      <c r="AI309" s="63"/>
      <c r="AJ309" s="63"/>
      <c r="AK309" s="63"/>
    </row>
    <row r="310" spans="24:37" s="64" customFormat="1" ht="14" x14ac:dyDescent="0.15">
      <c r="X310" s="63"/>
      <c r="Y310" s="63"/>
      <c r="Z310" s="63"/>
      <c r="AA310" s="63"/>
      <c r="AB310" s="63"/>
      <c r="AC310" s="63"/>
      <c r="AD310" s="63"/>
      <c r="AE310" s="63"/>
      <c r="AF310" s="63"/>
      <c r="AG310" s="63"/>
      <c r="AH310" s="63"/>
      <c r="AI310" s="63"/>
      <c r="AJ310" s="63"/>
      <c r="AK310" s="63"/>
    </row>
    <row r="311" spans="24:37" s="64" customFormat="1" ht="14" x14ac:dyDescent="0.15">
      <c r="X311" s="63"/>
      <c r="Y311" s="63"/>
      <c r="Z311" s="63"/>
      <c r="AA311" s="63"/>
      <c r="AB311" s="63"/>
      <c r="AC311" s="63"/>
      <c r="AD311" s="63"/>
      <c r="AE311" s="63"/>
      <c r="AF311" s="63"/>
      <c r="AG311" s="63"/>
      <c r="AH311" s="63"/>
      <c r="AI311" s="63"/>
      <c r="AJ311" s="63"/>
      <c r="AK311" s="63"/>
    </row>
    <row r="312" spans="24:37" s="64" customFormat="1" ht="14" x14ac:dyDescent="0.15">
      <c r="X312" s="63"/>
      <c r="Y312" s="63"/>
      <c r="Z312" s="63"/>
      <c r="AA312" s="63"/>
      <c r="AB312" s="63"/>
      <c r="AC312" s="63"/>
      <c r="AD312" s="63"/>
      <c r="AE312" s="63"/>
      <c r="AF312" s="63"/>
      <c r="AG312" s="63"/>
      <c r="AH312" s="63"/>
      <c r="AI312" s="63"/>
      <c r="AJ312" s="63"/>
      <c r="AK312" s="63"/>
    </row>
    <row r="313" spans="24:37" s="64" customFormat="1" ht="14" x14ac:dyDescent="0.15">
      <c r="X313" s="63"/>
      <c r="Y313" s="63"/>
      <c r="Z313" s="63"/>
      <c r="AA313" s="63"/>
      <c r="AB313" s="63"/>
      <c r="AC313" s="63"/>
      <c r="AD313" s="63"/>
      <c r="AE313" s="63"/>
      <c r="AF313" s="63"/>
      <c r="AG313" s="63"/>
      <c r="AH313" s="63"/>
      <c r="AI313" s="63"/>
      <c r="AJ313" s="63"/>
      <c r="AK313" s="63"/>
    </row>
    <row r="314" spans="24:37" s="64" customFormat="1" ht="14" x14ac:dyDescent="0.15">
      <c r="X314" s="63"/>
      <c r="Y314" s="63"/>
      <c r="Z314" s="63"/>
      <c r="AA314" s="63"/>
      <c r="AB314" s="63"/>
      <c r="AC314" s="63"/>
      <c r="AD314" s="63"/>
      <c r="AE314" s="63"/>
      <c r="AF314" s="63"/>
      <c r="AG314" s="63"/>
      <c r="AH314" s="63"/>
      <c r="AI314" s="63"/>
      <c r="AJ314" s="63"/>
      <c r="AK314" s="63"/>
    </row>
    <row r="315" spans="24:37" s="64" customFormat="1" ht="14" x14ac:dyDescent="0.15">
      <c r="X315" s="63"/>
      <c r="Y315" s="63"/>
      <c r="Z315" s="63"/>
      <c r="AA315" s="63"/>
      <c r="AB315" s="63"/>
      <c r="AC315" s="63"/>
      <c r="AD315" s="63"/>
      <c r="AE315" s="63"/>
      <c r="AF315" s="63"/>
      <c r="AG315" s="63"/>
      <c r="AH315" s="63"/>
      <c r="AI315" s="63"/>
      <c r="AJ315" s="63"/>
      <c r="AK315" s="63"/>
    </row>
    <row r="316" spans="24:37" s="64" customFormat="1" ht="14" x14ac:dyDescent="0.15">
      <c r="X316" s="63"/>
      <c r="Y316" s="63"/>
      <c r="Z316" s="63"/>
      <c r="AA316" s="63"/>
      <c r="AB316" s="63"/>
      <c r="AC316" s="63"/>
      <c r="AD316" s="63"/>
      <c r="AE316" s="63"/>
      <c r="AF316" s="63"/>
      <c r="AG316" s="63"/>
      <c r="AH316" s="63"/>
      <c r="AI316" s="63"/>
      <c r="AJ316" s="63"/>
      <c r="AK316" s="63"/>
    </row>
    <row r="317" spans="24:37" s="64" customFormat="1" ht="14" x14ac:dyDescent="0.15">
      <c r="X317" s="63"/>
      <c r="Y317" s="63"/>
      <c r="Z317" s="63"/>
      <c r="AA317" s="63"/>
      <c r="AB317" s="63"/>
      <c r="AC317" s="63"/>
      <c r="AD317" s="63"/>
      <c r="AE317" s="63"/>
      <c r="AF317" s="63"/>
      <c r="AG317" s="63"/>
      <c r="AH317" s="63"/>
      <c r="AI317" s="63"/>
      <c r="AJ317" s="63"/>
      <c r="AK317" s="63"/>
    </row>
    <row r="318" spans="24:37" s="64" customFormat="1" ht="14" x14ac:dyDescent="0.15">
      <c r="X318" s="63"/>
      <c r="Y318" s="63"/>
      <c r="Z318" s="63"/>
      <c r="AA318" s="63"/>
      <c r="AB318" s="63"/>
      <c r="AC318" s="63"/>
      <c r="AD318" s="63"/>
      <c r="AE318" s="63"/>
      <c r="AF318" s="63"/>
      <c r="AG318" s="63"/>
      <c r="AH318" s="63"/>
      <c r="AI318" s="63"/>
      <c r="AJ318" s="63"/>
      <c r="AK318" s="63"/>
    </row>
    <row r="319" spans="24:37" s="64" customFormat="1" ht="14" x14ac:dyDescent="0.15">
      <c r="X319" s="63"/>
      <c r="Y319" s="63"/>
      <c r="Z319" s="63"/>
      <c r="AA319" s="63"/>
      <c r="AB319" s="63"/>
      <c r="AC319" s="63"/>
      <c r="AD319" s="63"/>
      <c r="AE319" s="63"/>
      <c r="AF319" s="63"/>
      <c r="AG319" s="63"/>
      <c r="AH319" s="63"/>
      <c r="AI319" s="63"/>
      <c r="AJ319" s="63"/>
      <c r="AK319" s="63"/>
    </row>
    <row r="320" spans="24:37" s="64" customFormat="1" ht="14" x14ac:dyDescent="0.15">
      <c r="X320" s="63"/>
      <c r="Y320" s="63"/>
      <c r="Z320" s="63"/>
      <c r="AA320" s="63"/>
      <c r="AB320" s="63"/>
      <c r="AC320" s="63"/>
      <c r="AD320" s="63"/>
      <c r="AE320" s="63"/>
      <c r="AF320" s="63"/>
      <c r="AG320" s="63"/>
      <c r="AH320" s="63"/>
      <c r="AI320" s="63"/>
      <c r="AJ320" s="63"/>
      <c r="AK320" s="63"/>
    </row>
    <row r="321" spans="24:37" s="64" customFormat="1" ht="14" x14ac:dyDescent="0.15">
      <c r="X321" s="63"/>
      <c r="Y321" s="63"/>
      <c r="Z321" s="63"/>
      <c r="AA321" s="63"/>
      <c r="AB321" s="63"/>
      <c r="AC321" s="63"/>
      <c r="AD321" s="63"/>
      <c r="AE321" s="63"/>
      <c r="AF321" s="63"/>
      <c r="AG321" s="63"/>
      <c r="AH321" s="63"/>
      <c r="AI321" s="63"/>
      <c r="AJ321" s="63"/>
      <c r="AK321" s="63"/>
    </row>
    <row r="322" spans="24:37" s="64" customFormat="1" ht="14" x14ac:dyDescent="0.15">
      <c r="X322" s="63"/>
      <c r="Y322" s="63"/>
      <c r="Z322" s="63"/>
      <c r="AA322" s="63"/>
      <c r="AB322" s="63"/>
      <c r="AC322" s="63"/>
      <c r="AD322" s="63"/>
      <c r="AE322" s="63"/>
      <c r="AF322" s="63"/>
      <c r="AG322" s="63"/>
      <c r="AH322" s="63"/>
      <c r="AI322" s="63"/>
      <c r="AJ322" s="63"/>
      <c r="AK322" s="63"/>
    </row>
    <row r="323" spans="24:37" s="64" customFormat="1" ht="14" x14ac:dyDescent="0.15">
      <c r="X323" s="63"/>
      <c r="Y323" s="63"/>
      <c r="Z323" s="63"/>
      <c r="AA323" s="63"/>
      <c r="AB323" s="63"/>
      <c r="AC323" s="63"/>
      <c r="AD323" s="63"/>
      <c r="AE323" s="63"/>
      <c r="AF323" s="63"/>
      <c r="AG323" s="63"/>
      <c r="AH323" s="63"/>
      <c r="AI323" s="63"/>
      <c r="AJ323" s="63"/>
      <c r="AK323" s="63"/>
    </row>
    <row r="324" spans="24:37" s="64" customFormat="1" ht="14" x14ac:dyDescent="0.15">
      <c r="X324" s="63"/>
      <c r="Y324" s="63"/>
      <c r="Z324" s="63"/>
      <c r="AA324" s="63"/>
      <c r="AB324" s="63"/>
      <c r="AC324" s="63"/>
      <c r="AD324" s="63"/>
      <c r="AE324" s="63"/>
      <c r="AF324" s="63"/>
      <c r="AG324" s="63"/>
      <c r="AH324" s="63"/>
      <c r="AI324" s="63"/>
      <c r="AJ324" s="63"/>
      <c r="AK324" s="63"/>
    </row>
    <row r="325" spans="24:37" s="64" customFormat="1" ht="14" x14ac:dyDescent="0.15">
      <c r="X325" s="63"/>
      <c r="Y325" s="63"/>
      <c r="Z325" s="63"/>
      <c r="AA325" s="63"/>
      <c r="AB325" s="63"/>
      <c r="AC325" s="63"/>
      <c r="AD325" s="63"/>
      <c r="AE325" s="63"/>
      <c r="AF325" s="63"/>
      <c r="AG325" s="63"/>
      <c r="AH325" s="63"/>
      <c r="AI325" s="63"/>
      <c r="AJ325" s="63"/>
      <c r="AK325" s="63"/>
    </row>
    <row r="326" spans="24:37" s="64" customFormat="1" ht="14" x14ac:dyDescent="0.15">
      <c r="X326" s="63"/>
      <c r="Y326" s="63"/>
      <c r="Z326" s="63"/>
      <c r="AA326" s="63"/>
      <c r="AB326" s="63"/>
      <c r="AC326" s="63"/>
      <c r="AD326" s="63"/>
      <c r="AE326" s="63"/>
      <c r="AF326" s="63"/>
      <c r="AG326" s="63"/>
      <c r="AH326" s="63"/>
      <c r="AI326" s="63"/>
      <c r="AJ326" s="63"/>
      <c r="AK326" s="63"/>
    </row>
    <row r="327" spans="24:37" s="64" customFormat="1" ht="14" x14ac:dyDescent="0.15">
      <c r="X327" s="63"/>
      <c r="Y327" s="63"/>
      <c r="Z327" s="63"/>
      <c r="AA327" s="63"/>
      <c r="AB327" s="63"/>
      <c r="AC327" s="63"/>
      <c r="AD327" s="63"/>
      <c r="AE327" s="63"/>
      <c r="AF327" s="63"/>
      <c r="AG327" s="63"/>
      <c r="AH327" s="63"/>
      <c r="AI327" s="63"/>
      <c r="AJ327" s="63"/>
      <c r="AK327" s="63"/>
    </row>
    <row r="328" spans="24:37" s="64" customFormat="1" ht="14" x14ac:dyDescent="0.15">
      <c r="X328" s="63"/>
      <c r="Y328" s="63"/>
      <c r="Z328" s="63"/>
      <c r="AA328" s="63"/>
      <c r="AB328" s="63"/>
      <c r="AC328" s="63"/>
      <c r="AD328" s="63"/>
      <c r="AE328" s="63"/>
      <c r="AF328" s="63"/>
      <c r="AG328" s="63"/>
      <c r="AH328" s="63"/>
      <c r="AI328" s="63"/>
      <c r="AJ328" s="63"/>
      <c r="AK328" s="63"/>
    </row>
    <row r="329" spans="24:37" s="64" customFormat="1" ht="14" x14ac:dyDescent="0.15">
      <c r="X329" s="63"/>
      <c r="Y329" s="63"/>
      <c r="Z329" s="63"/>
      <c r="AA329" s="63"/>
      <c r="AB329" s="63"/>
      <c r="AC329" s="63"/>
      <c r="AD329" s="63"/>
      <c r="AE329" s="63"/>
      <c r="AF329" s="63"/>
      <c r="AG329" s="63"/>
      <c r="AH329" s="63"/>
      <c r="AI329" s="63"/>
      <c r="AJ329" s="63"/>
      <c r="AK329" s="63"/>
    </row>
    <row r="330" spans="24:37" s="64" customFormat="1" ht="14" x14ac:dyDescent="0.15">
      <c r="X330" s="63"/>
      <c r="Y330" s="63"/>
      <c r="Z330" s="63"/>
      <c r="AA330" s="63"/>
      <c r="AB330" s="63"/>
      <c r="AC330" s="63"/>
      <c r="AD330" s="63"/>
      <c r="AE330" s="63"/>
      <c r="AF330" s="63"/>
      <c r="AG330" s="63"/>
      <c r="AH330" s="63"/>
      <c r="AI330" s="63"/>
      <c r="AJ330" s="63"/>
      <c r="AK330" s="63"/>
    </row>
    <row r="331" spans="24:37" s="64" customFormat="1" ht="14" x14ac:dyDescent="0.15">
      <c r="X331" s="63"/>
      <c r="Y331" s="63"/>
      <c r="Z331" s="63"/>
      <c r="AA331" s="63"/>
      <c r="AB331" s="63"/>
      <c r="AC331" s="63"/>
      <c r="AD331" s="63"/>
      <c r="AE331" s="63"/>
      <c r="AF331" s="63"/>
      <c r="AG331" s="63"/>
      <c r="AH331" s="63"/>
      <c r="AI331" s="63"/>
      <c r="AJ331" s="63"/>
      <c r="AK331" s="63"/>
    </row>
    <row r="332" spans="24:37" s="64" customFormat="1" ht="14" x14ac:dyDescent="0.15">
      <c r="X332" s="63"/>
      <c r="Y332" s="63"/>
      <c r="Z332" s="63"/>
      <c r="AA332" s="63"/>
      <c r="AB332" s="63"/>
      <c r="AC332" s="63"/>
      <c r="AD332" s="63"/>
      <c r="AE332" s="63"/>
      <c r="AF332" s="63"/>
      <c r="AG332" s="63"/>
      <c r="AH332" s="63"/>
      <c r="AI332" s="63"/>
      <c r="AJ332" s="63"/>
      <c r="AK332" s="63"/>
    </row>
    <row r="333" spans="24:37" s="64" customFormat="1" ht="14" x14ac:dyDescent="0.15">
      <c r="X333" s="63"/>
      <c r="Y333" s="63"/>
      <c r="Z333" s="63"/>
      <c r="AA333" s="63"/>
      <c r="AB333" s="63"/>
      <c r="AC333" s="63"/>
      <c r="AD333" s="63"/>
      <c r="AE333" s="63"/>
      <c r="AF333" s="63"/>
      <c r="AG333" s="63"/>
      <c r="AH333" s="63"/>
      <c r="AI333" s="63"/>
      <c r="AJ333" s="63"/>
      <c r="AK333" s="63"/>
    </row>
    <row r="334" spans="24:37" s="64" customFormat="1" ht="14" x14ac:dyDescent="0.15">
      <c r="X334" s="63"/>
      <c r="Y334" s="63"/>
      <c r="Z334" s="63"/>
      <c r="AA334" s="63"/>
      <c r="AB334" s="63"/>
      <c r="AC334" s="63"/>
      <c r="AD334" s="63"/>
      <c r="AE334" s="63"/>
      <c r="AF334" s="63"/>
      <c r="AG334" s="63"/>
      <c r="AH334" s="63"/>
      <c r="AI334" s="63"/>
      <c r="AJ334" s="63"/>
      <c r="AK334" s="63"/>
    </row>
    <row r="335" spans="24:37" s="64" customFormat="1" ht="14" x14ac:dyDescent="0.15">
      <c r="X335" s="63"/>
      <c r="Y335" s="63"/>
      <c r="Z335" s="63"/>
      <c r="AA335" s="63"/>
      <c r="AB335" s="63"/>
      <c r="AC335" s="63"/>
      <c r="AD335" s="63"/>
      <c r="AE335" s="63"/>
      <c r="AF335" s="63"/>
      <c r="AG335" s="63"/>
      <c r="AH335" s="63"/>
      <c r="AI335" s="63"/>
      <c r="AJ335" s="63"/>
      <c r="AK335" s="63"/>
    </row>
    <row r="336" spans="24:37" s="64" customFormat="1" ht="14" x14ac:dyDescent="0.15">
      <c r="X336" s="63"/>
      <c r="Y336" s="63"/>
      <c r="Z336" s="63"/>
      <c r="AA336" s="63"/>
      <c r="AB336" s="63"/>
      <c r="AC336" s="63"/>
      <c r="AD336" s="63"/>
      <c r="AE336" s="63"/>
      <c r="AF336" s="63"/>
      <c r="AG336" s="63"/>
      <c r="AH336" s="63"/>
      <c r="AI336" s="63"/>
      <c r="AJ336" s="63"/>
      <c r="AK336" s="63"/>
    </row>
    <row r="337" spans="24:37" s="64" customFormat="1" ht="14" x14ac:dyDescent="0.15">
      <c r="X337" s="63"/>
      <c r="Y337" s="63"/>
      <c r="Z337" s="63"/>
      <c r="AA337" s="63"/>
      <c r="AB337" s="63"/>
      <c r="AC337" s="63"/>
      <c r="AD337" s="63"/>
      <c r="AE337" s="63"/>
      <c r="AF337" s="63"/>
      <c r="AG337" s="63"/>
      <c r="AH337" s="63"/>
      <c r="AI337" s="63"/>
      <c r="AJ337" s="63"/>
      <c r="AK337" s="63"/>
    </row>
    <row r="338" spans="24:37" s="64" customFormat="1" ht="14" x14ac:dyDescent="0.15">
      <c r="X338" s="63"/>
      <c r="Y338" s="63"/>
      <c r="Z338" s="63"/>
      <c r="AA338" s="63"/>
      <c r="AB338" s="63"/>
      <c r="AC338" s="63"/>
      <c r="AD338" s="63"/>
      <c r="AE338" s="63"/>
      <c r="AF338" s="63"/>
      <c r="AG338" s="63"/>
      <c r="AH338" s="63"/>
      <c r="AI338" s="63"/>
      <c r="AJ338" s="63"/>
      <c r="AK338" s="63"/>
    </row>
    <row r="339" spans="24:37" s="64" customFormat="1" ht="14" x14ac:dyDescent="0.15">
      <c r="X339" s="63"/>
      <c r="Y339" s="63"/>
      <c r="Z339" s="63"/>
      <c r="AA339" s="63"/>
      <c r="AB339" s="63"/>
      <c r="AC339" s="63"/>
      <c r="AD339" s="63"/>
      <c r="AE339" s="63"/>
      <c r="AF339" s="63"/>
      <c r="AG339" s="63"/>
      <c r="AH339" s="63"/>
      <c r="AI339" s="63"/>
      <c r="AJ339" s="63"/>
      <c r="AK339" s="63"/>
    </row>
    <row r="340" spans="24:37" s="64" customFormat="1" ht="14" x14ac:dyDescent="0.15">
      <c r="X340" s="63"/>
      <c r="Y340" s="63"/>
      <c r="Z340" s="63"/>
      <c r="AA340" s="63"/>
      <c r="AB340" s="63"/>
      <c r="AC340" s="63"/>
      <c r="AD340" s="63"/>
      <c r="AE340" s="63"/>
      <c r="AF340" s="63"/>
      <c r="AG340" s="63"/>
      <c r="AH340" s="63"/>
      <c r="AI340" s="63"/>
      <c r="AJ340" s="63"/>
      <c r="AK340" s="63"/>
    </row>
    <row r="341" spans="24:37" s="64" customFormat="1" ht="14" x14ac:dyDescent="0.15">
      <c r="X341" s="63"/>
      <c r="Y341" s="63"/>
      <c r="Z341" s="63"/>
      <c r="AA341" s="63"/>
      <c r="AB341" s="63"/>
      <c r="AC341" s="63"/>
      <c r="AD341" s="63"/>
      <c r="AE341" s="63"/>
      <c r="AF341" s="63"/>
      <c r="AG341" s="63"/>
      <c r="AH341" s="63"/>
      <c r="AI341" s="63"/>
      <c r="AJ341" s="63"/>
      <c r="AK341" s="63"/>
    </row>
    <row r="342" spans="24:37" s="64" customFormat="1" ht="14" x14ac:dyDescent="0.15">
      <c r="X342" s="63"/>
      <c r="Y342" s="63"/>
      <c r="Z342" s="63"/>
      <c r="AA342" s="63"/>
      <c r="AB342" s="63"/>
      <c r="AC342" s="63"/>
      <c r="AD342" s="63"/>
      <c r="AE342" s="63"/>
      <c r="AF342" s="63"/>
      <c r="AG342" s="63"/>
      <c r="AH342" s="63"/>
      <c r="AI342" s="63"/>
      <c r="AJ342" s="63"/>
      <c r="AK342" s="63"/>
    </row>
    <row r="343" spans="24:37" s="64" customFormat="1" ht="14" x14ac:dyDescent="0.15">
      <c r="X343" s="63"/>
      <c r="Y343" s="63"/>
      <c r="Z343" s="63"/>
      <c r="AA343" s="63"/>
      <c r="AB343" s="63"/>
      <c r="AC343" s="63"/>
      <c r="AD343" s="63"/>
      <c r="AE343" s="63"/>
      <c r="AF343" s="63"/>
      <c r="AG343" s="63"/>
      <c r="AH343" s="63"/>
      <c r="AI343" s="63"/>
      <c r="AJ343" s="63"/>
      <c r="AK343" s="63"/>
    </row>
    <row r="344" spans="24:37" s="64" customFormat="1" ht="14" x14ac:dyDescent="0.15">
      <c r="X344" s="63"/>
      <c r="Y344" s="63"/>
      <c r="Z344" s="63"/>
      <c r="AA344" s="63"/>
      <c r="AB344" s="63"/>
      <c r="AC344" s="63"/>
      <c r="AD344" s="63"/>
      <c r="AE344" s="63"/>
      <c r="AF344" s="63"/>
      <c r="AG344" s="63"/>
      <c r="AH344" s="63"/>
      <c r="AI344" s="63"/>
      <c r="AJ344" s="63"/>
      <c r="AK344" s="63"/>
    </row>
    <row r="345" spans="24:37" s="64" customFormat="1" ht="14" x14ac:dyDescent="0.15">
      <c r="X345" s="63"/>
      <c r="Y345" s="63"/>
      <c r="Z345" s="63"/>
      <c r="AA345" s="63"/>
      <c r="AB345" s="63"/>
      <c r="AC345" s="63"/>
      <c r="AD345" s="63"/>
      <c r="AE345" s="63"/>
      <c r="AF345" s="63"/>
      <c r="AG345" s="63"/>
      <c r="AH345" s="63"/>
      <c r="AI345" s="63"/>
      <c r="AJ345" s="63"/>
      <c r="AK345" s="63"/>
    </row>
    <row r="346" spans="24:37" s="64" customFormat="1" ht="14" x14ac:dyDescent="0.15">
      <c r="X346" s="63"/>
      <c r="Y346" s="63"/>
      <c r="Z346" s="63"/>
      <c r="AA346" s="63"/>
      <c r="AB346" s="63"/>
      <c r="AC346" s="63"/>
      <c r="AD346" s="63"/>
      <c r="AE346" s="63"/>
      <c r="AF346" s="63"/>
      <c r="AG346" s="63"/>
      <c r="AH346" s="63"/>
      <c r="AI346" s="63"/>
      <c r="AJ346" s="63"/>
      <c r="AK346" s="63"/>
    </row>
    <row r="347" spans="24:37" s="64" customFormat="1" ht="14" x14ac:dyDescent="0.15">
      <c r="X347" s="63"/>
      <c r="Y347" s="63"/>
      <c r="Z347" s="63"/>
      <c r="AA347" s="63"/>
      <c r="AB347" s="63"/>
      <c r="AC347" s="63"/>
      <c r="AD347" s="63"/>
      <c r="AE347" s="63"/>
      <c r="AF347" s="63"/>
      <c r="AG347" s="63"/>
      <c r="AH347" s="63"/>
      <c r="AI347" s="63"/>
      <c r="AJ347" s="63"/>
      <c r="AK347" s="63"/>
    </row>
    <row r="348" spans="24:37" s="64" customFormat="1" ht="14" x14ac:dyDescent="0.15">
      <c r="X348" s="63"/>
      <c r="Y348" s="63"/>
      <c r="Z348" s="63"/>
      <c r="AA348" s="63"/>
      <c r="AB348" s="63"/>
      <c r="AC348" s="63"/>
      <c r="AD348" s="63"/>
      <c r="AE348" s="63"/>
      <c r="AF348" s="63"/>
      <c r="AG348" s="63"/>
      <c r="AH348" s="63"/>
      <c r="AI348" s="63"/>
      <c r="AJ348" s="63"/>
      <c r="AK348" s="63"/>
    </row>
    <row r="349" spans="24:37" s="64" customFormat="1" ht="14" x14ac:dyDescent="0.15">
      <c r="X349" s="63"/>
      <c r="Y349" s="63"/>
      <c r="Z349" s="63"/>
      <c r="AA349" s="63"/>
      <c r="AB349" s="63"/>
      <c r="AC349" s="63"/>
      <c r="AD349" s="63"/>
      <c r="AE349" s="63"/>
      <c r="AF349" s="63"/>
      <c r="AG349" s="63"/>
      <c r="AH349" s="63"/>
      <c r="AI349" s="63"/>
      <c r="AJ349" s="63"/>
      <c r="AK349" s="63"/>
    </row>
    <row r="350" spans="24:37" s="64" customFormat="1" ht="14" x14ac:dyDescent="0.15">
      <c r="X350" s="63"/>
      <c r="Y350" s="63"/>
      <c r="Z350" s="63"/>
      <c r="AA350" s="63"/>
      <c r="AB350" s="63"/>
      <c r="AC350" s="63"/>
      <c r="AD350" s="63"/>
      <c r="AE350" s="63"/>
      <c r="AF350" s="63"/>
      <c r="AG350" s="63"/>
      <c r="AH350" s="63"/>
      <c r="AI350" s="63"/>
      <c r="AJ350" s="63"/>
      <c r="AK350" s="63"/>
    </row>
    <row r="351" spans="24:37" s="64" customFormat="1" ht="14" x14ac:dyDescent="0.15">
      <c r="X351" s="63"/>
      <c r="Y351" s="63"/>
      <c r="Z351" s="63"/>
      <c r="AA351" s="63"/>
      <c r="AB351" s="63"/>
      <c r="AC351" s="63"/>
      <c r="AD351" s="63"/>
      <c r="AE351" s="63"/>
      <c r="AF351" s="63"/>
      <c r="AG351" s="63"/>
      <c r="AH351" s="63"/>
      <c r="AI351" s="63"/>
      <c r="AJ351" s="63"/>
      <c r="AK351" s="63"/>
    </row>
    <row r="352" spans="24:37" s="64" customFormat="1" ht="14" x14ac:dyDescent="0.15">
      <c r="X352" s="63"/>
      <c r="Y352" s="63"/>
      <c r="Z352" s="63"/>
      <c r="AA352" s="63"/>
      <c r="AB352" s="63"/>
      <c r="AC352" s="63"/>
      <c r="AD352" s="63"/>
      <c r="AE352" s="63"/>
      <c r="AF352" s="63"/>
      <c r="AG352" s="63"/>
      <c r="AH352" s="63"/>
      <c r="AI352" s="63"/>
      <c r="AJ352" s="63"/>
      <c r="AK352" s="63"/>
    </row>
    <row r="353" spans="24:37" s="64" customFormat="1" ht="14" x14ac:dyDescent="0.15">
      <c r="X353" s="63"/>
      <c r="Y353" s="63"/>
      <c r="Z353" s="63"/>
      <c r="AA353" s="63"/>
      <c r="AB353" s="63"/>
      <c r="AC353" s="63"/>
      <c r="AD353" s="63"/>
      <c r="AE353" s="63"/>
      <c r="AF353" s="63"/>
      <c r="AG353" s="63"/>
      <c r="AH353" s="63"/>
      <c r="AI353" s="63"/>
      <c r="AJ353" s="63"/>
      <c r="AK353" s="63"/>
    </row>
    <row r="354" spans="24:37" s="64" customFormat="1" ht="14" x14ac:dyDescent="0.15">
      <c r="X354" s="63"/>
      <c r="Y354" s="63"/>
      <c r="Z354" s="63"/>
      <c r="AA354" s="63"/>
      <c r="AB354" s="63"/>
      <c r="AC354" s="63"/>
      <c r="AD354" s="63"/>
      <c r="AE354" s="63"/>
      <c r="AF354" s="63"/>
      <c r="AG354" s="63"/>
      <c r="AH354" s="63"/>
      <c r="AI354" s="63"/>
      <c r="AJ354" s="63"/>
      <c r="AK354" s="63"/>
    </row>
    <row r="355" spans="24:37" s="64" customFormat="1" ht="14" x14ac:dyDescent="0.15">
      <c r="X355" s="63"/>
      <c r="Y355" s="63"/>
      <c r="Z355" s="63"/>
      <c r="AA355" s="63"/>
      <c r="AB355" s="63"/>
      <c r="AC355" s="63"/>
      <c r="AD355" s="63"/>
      <c r="AE355" s="63"/>
      <c r="AF355" s="63"/>
      <c r="AG355" s="63"/>
      <c r="AH355" s="63"/>
      <c r="AI355" s="63"/>
      <c r="AJ355" s="63"/>
      <c r="AK355" s="63"/>
    </row>
    <row r="356" spans="24:37" s="64" customFormat="1" ht="14" x14ac:dyDescent="0.15">
      <c r="X356" s="63"/>
      <c r="Y356" s="63"/>
      <c r="Z356" s="63"/>
      <c r="AA356" s="63"/>
      <c r="AB356" s="63"/>
      <c r="AC356" s="63"/>
      <c r="AD356" s="63"/>
      <c r="AE356" s="63"/>
      <c r="AF356" s="63"/>
      <c r="AG356" s="63"/>
      <c r="AH356" s="63"/>
      <c r="AI356" s="63"/>
      <c r="AJ356" s="63"/>
      <c r="AK356" s="63"/>
    </row>
    <row r="357" spans="24:37" s="64" customFormat="1" ht="14" x14ac:dyDescent="0.15">
      <c r="X357" s="63"/>
      <c r="Y357" s="63"/>
      <c r="Z357" s="63"/>
      <c r="AA357" s="63"/>
      <c r="AB357" s="63"/>
      <c r="AC357" s="63"/>
      <c r="AD357" s="63"/>
      <c r="AE357" s="63"/>
      <c r="AF357" s="63"/>
      <c r="AG357" s="63"/>
      <c r="AH357" s="63"/>
      <c r="AI357" s="63"/>
      <c r="AJ357" s="63"/>
      <c r="AK357" s="63"/>
    </row>
    <row r="358" spans="24:37" s="64" customFormat="1" ht="14" x14ac:dyDescent="0.15">
      <c r="X358" s="63"/>
      <c r="Y358" s="63"/>
      <c r="Z358" s="63"/>
      <c r="AA358" s="63"/>
      <c r="AB358" s="63"/>
      <c r="AC358" s="63"/>
      <c r="AD358" s="63"/>
      <c r="AE358" s="63"/>
      <c r="AF358" s="63"/>
      <c r="AG358" s="63"/>
      <c r="AH358" s="63"/>
      <c r="AI358" s="63"/>
      <c r="AJ358" s="63"/>
      <c r="AK358" s="63"/>
    </row>
    <row r="359" spans="24:37" s="64" customFormat="1" ht="14" x14ac:dyDescent="0.15">
      <c r="X359" s="63"/>
      <c r="Y359" s="63"/>
      <c r="Z359" s="63"/>
      <c r="AA359" s="63"/>
      <c r="AB359" s="63"/>
      <c r="AC359" s="63"/>
      <c r="AD359" s="63"/>
      <c r="AE359" s="63"/>
      <c r="AF359" s="63"/>
      <c r="AG359" s="63"/>
      <c r="AH359" s="63"/>
      <c r="AI359" s="63"/>
      <c r="AJ359" s="63"/>
      <c r="AK359" s="63"/>
    </row>
    <row r="360" spans="24:37" s="64" customFormat="1" ht="14" x14ac:dyDescent="0.15">
      <c r="X360" s="63"/>
      <c r="Y360" s="63"/>
      <c r="Z360" s="63"/>
      <c r="AA360" s="63"/>
      <c r="AB360" s="63"/>
      <c r="AC360" s="63"/>
      <c r="AD360" s="63"/>
      <c r="AE360" s="63"/>
      <c r="AF360" s="63"/>
      <c r="AG360" s="63"/>
      <c r="AH360" s="63"/>
      <c r="AI360" s="63"/>
      <c r="AJ360" s="63"/>
      <c r="AK360" s="63"/>
    </row>
    <row r="361" spans="24:37" s="64" customFormat="1" ht="14" x14ac:dyDescent="0.15">
      <c r="X361" s="63"/>
      <c r="Y361" s="63"/>
      <c r="Z361" s="63"/>
      <c r="AA361" s="63"/>
      <c r="AB361" s="63"/>
      <c r="AC361" s="63"/>
      <c r="AD361" s="63"/>
      <c r="AE361" s="63"/>
      <c r="AF361" s="63"/>
      <c r="AG361" s="63"/>
      <c r="AH361" s="63"/>
      <c r="AI361" s="63"/>
      <c r="AJ361" s="63"/>
      <c r="AK361" s="63"/>
    </row>
    <row r="362" spans="24:37" s="64" customFormat="1" ht="14" x14ac:dyDescent="0.15">
      <c r="X362" s="63"/>
      <c r="Y362" s="63"/>
      <c r="Z362" s="63"/>
      <c r="AA362" s="63"/>
      <c r="AB362" s="63"/>
      <c r="AC362" s="63"/>
      <c r="AD362" s="63"/>
      <c r="AE362" s="63"/>
      <c r="AF362" s="63"/>
      <c r="AG362" s="63"/>
      <c r="AH362" s="63"/>
      <c r="AI362" s="63"/>
      <c r="AJ362" s="63"/>
      <c r="AK362" s="63"/>
    </row>
    <row r="363" spans="24:37" s="64" customFormat="1" ht="14" x14ac:dyDescent="0.15">
      <c r="X363" s="63"/>
      <c r="Y363" s="63"/>
      <c r="Z363" s="63"/>
      <c r="AA363" s="63"/>
      <c r="AB363" s="63"/>
      <c r="AC363" s="63"/>
      <c r="AD363" s="63"/>
      <c r="AE363" s="63"/>
      <c r="AF363" s="63"/>
      <c r="AG363" s="63"/>
      <c r="AH363" s="63"/>
      <c r="AI363" s="63"/>
      <c r="AJ363" s="63"/>
      <c r="AK363" s="63"/>
    </row>
    <row r="364" spans="24:37" s="64" customFormat="1" ht="14" x14ac:dyDescent="0.15">
      <c r="X364" s="63"/>
      <c r="Y364" s="63"/>
      <c r="Z364" s="63"/>
      <c r="AA364" s="63"/>
      <c r="AB364" s="63"/>
      <c r="AC364" s="63"/>
      <c r="AD364" s="63"/>
      <c r="AE364" s="63"/>
      <c r="AF364" s="63"/>
      <c r="AG364" s="63"/>
      <c r="AH364" s="63"/>
      <c r="AI364" s="63"/>
      <c r="AJ364" s="63"/>
      <c r="AK364" s="63"/>
    </row>
    <row r="365" spans="24:37" s="64" customFormat="1" ht="14" x14ac:dyDescent="0.15">
      <c r="X365" s="63"/>
      <c r="Y365" s="63"/>
      <c r="Z365" s="63"/>
      <c r="AA365" s="63"/>
      <c r="AB365" s="63"/>
      <c r="AC365" s="63"/>
      <c r="AD365" s="63"/>
      <c r="AE365" s="63"/>
      <c r="AF365" s="63"/>
      <c r="AG365" s="63"/>
      <c r="AH365" s="63"/>
      <c r="AI365" s="63"/>
      <c r="AJ365" s="63"/>
      <c r="AK365" s="63"/>
    </row>
    <row r="366" spans="24:37" s="64" customFormat="1" ht="14" x14ac:dyDescent="0.15">
      <c r="X366" s="63"/>
      <c r="Y366" s="63"/>
      <c r="Z366" s="63"/>
      <c r="AA366" s="63"/>
      <c r="AB366" s="63"/>
      <c r="AC366" s="63"/>
      <c r="AD366" s="63"/>
      <c r="AE366" s="63"/>
      <c r="AF366" s="63"/>
      <c r="AG366" s="63"/>
      <c r="AH366" s="63"/>
      <c r="AI366" s="63"/>
      <c r="AJ366" s="63"/>
      <c r="AK366" s="63"/>
    </row>
    <row r="367" spans="24:37" s="64" customFormat="1" ht="14" x14ac:dyDescent="0.15">
      <c r="X367" s="63"/>
      <c r="Y367" s="63"/>
      <c r="Z367" s="63"/>
      <c r="AA367" s="63"/>
      <c r="AB367" s="63"/>
      <c r="AC367" s="63"/>
      <c r="AD367" s="63"/>
      <c r="AE367" s="63"/>
      <c r="AF367" s="63"/>
      <c r="AG367" s="63"/>
      <c r="AH367" s="63"/>
      <c r="AI367" s="63"/>
      <c r="AJ367" s="63"/>
      <c r="AK367" s="63"/>
    </row>
    <row r="368" spans="24:37" s="64" customFormat="1" ht="14" x14ac:dyDescent="0.15">
      <c r="X368" s="63"/>
      <c r="Y368" s="63"/>
      <c r="Z368" s="63"/>
      <c r="AA368" s="63"/>
      <c r="AB368" s="63"/>
      <c r="AC368" s="63"/>
      <c r="AD368" s="63"/>
      <c r="AE368" s="63"/>
      <c r="AF368" s="63"/>
      <c r="AG368" s="63"/>
      <c r="AH368" s="63"/>
      <c r="AI368" s="63"/>
      <c r="AJ368" s="63"/>
      <c r="AK368" s="63"/>
    </row>
    <row r="369" spans="24:37" s="64" customFormat="1" ht="14" x14ac:dyDescent="0.15">
      <c r="X369" s="63"/>
      <c r="Y369" s="63"/>
      <c r="Z369" s="63"/>
      <c r="AA369" s="63"/>
      <c r="AB369" s="63"/>
      <c r="AC369" s="63"/>
      <c r="AD369" s="63"/>
      <c r="AE369" s="63"/>
      <c r="AF369" s="63"/>
      <c r="AG369" s="63"/>
      <c r="AH369" s="63"/>
      <c r="AI369" s="63"/>
      <c r="AJ369" s="63"/>
      <c r="AK369" s="63"/>
    </row>
    <row r="370" spans="24:37" s="64" customFormat="1" ht="14" x14ac:dyDescent="0.15">
      <c r="X370" s="63"/>
      <c r="Y370" s="63"/>
      <c r="Z370" s="63"/>
      <c r="AA370" s="63"/>
      <c r="AB370" s="63"/>
      <c r="AC370" s="63"/>
      <c r="AD370" s="63"/>
      <c r="AE370" s="63"/>
      <c r="AF370" s="63"/>
      <c r="AG370" s="63"/>
      <c r="AH370" s="63"/>
      <c r="AI370" s="63"/>
      <c r="AJ370" s="63"/>
      <c r="AK370" s="63"/>
    </row>
    <row r="371" spans="24:37" s="64" customFormat="1" ht="14" x14ac:dyDescent="0.15">
      <c r="X371" s="63"/>
      <c r="Y371" s="63"/>
      <c r="Z371" s="63"/>
      <c r="AA371" s="63"/>
      <c r="AB371" s="63"/>
      <c r="AC371" s="63"/>
      <c r="AD371" s="63"/>
      <c r="AE371" s="63"/>
      <c r="AF371" s="63"/>
      <c r="AG371" s="63"/>
      <c r="AH371" s="63"/>
      <c r="AI371" s="63"/>
      <c r="AJ371" s="63"/>
      <c r="AK371" s="63"/>
    </row>
    <row r="372" spans="24:37" s="64" customFormat="1" ht="14" x14ac:dyDescent="0.15">
      <c r="X372" s="63"/>
      <c r="Y372" s="63"/>
      <c r="Z372" s="63"/>
      <c r="AA372" s="63"/>
      <c r="AB372" s="63"/>
      <c r="AC372" s="63"/>
      <c r="AD372" s="63"/>
      <c r="AE372" s="63"/>
      <c r="AF372" s="63"/>
      <c r="AG372" s="63"/>
      <c r="AH372" s="63"/>
      <c r="AI372" s="63"/>
      <c r="AJ372" s="63"/>
      <c r="AK372" s="63"/>
    </row>
    <row r="373" spans="24:37" s="64" customFormat="1" ht="14" x14ac:dyDescent="0.15">
      <c r="X373" s="63"/>
      <c r="Y373" s="63"/>
      <c r="Z373" s="63"/>
      <c r="AA373" s="63"/>
      <c r="AB373" s="63"/>
      <c r="AC373" s="63"/>
      <c r="AD373" s="63"/>
      <c r="AE373" s="63"/>
      <c r="AF373" s="63"/>
      <c r="AG373" s="63"/>
      <c r="AH373" s="63"/>
      <c r="AI373" s="63"/>
      <c r="AJ373" s="63"/>
      <c r="AK373" s="63"/>
    </row>
    <row r="374" spans="24:37" s="64" customFormat="1" ht="14" x14ac:dyDescent="0.15">
      <c r="X374" s="63"/>
      <c r="Y374" s="63"/>
      <c r="Z374" s="63"/>
      <c r="AA374" s="63"/>
      <c r="AB374" s="63"/>
      <c r="AC374" s="63"/>
      <c r="AD374" s="63"/>
      <c r="AE374" s="63"/>
      <c r="AF374" s="63"/>
      <c r="AG374" s="63"/>
      <c r="AH374" s="63"/>
      <c r="AI374" s="63"/>
      <c r="AJ374" s="63"/>
      <c r="AK374" s="63"/>
    </row>
    <row r="375" spans="24:37" s="64" customFormat="1" ht="14" x14ac:dyDescent="0.15">
      <c r="X375" s="63"/>
      <c r="Y375" s="63"/>
      <c r="Z375" s="63"/>
      <c r="AA375" s="63"/>
      <c r="AB375" s="63"/>
      <c r="AC375" s="63"/>
      <c r="AD375" s="63"/>
      <c r="AE375" s="63"/>
      <c r="AF375" s="63"/>
      <c r="AG375" s="63"/>
      <c r="AH375" s="63"/>
      <c r="AI375" s="63"/>
      <c r="AJ375" s="63"/>
      <c r="AK375" s="63"/>
    </row>
    <row r="376" spans="24:37" s="64" customFormat="1" ht="14" x14ac:dyDescent="0.15">
      <c r="X376" s="63"/>
      <c r="Y376" s="63"/>
      <c r="Z376" s="63"/>
      <c r="AA376" s="63"/>
      <c r="AB376" s="63"/>
      <c r="AC376" s="63"/>
      <c r="AD376" s="63"/>
      <c r="AE376" s="63"/>
      <c r="AF376" s="63"/>
      <c r="AG376" s="63"/>
      <c r="AH376" s="63"/>
      <c r="AI376" s="63"/>
      <c r="AJ376" s="63"/>
      <c r="AK376" s="63"/>
    </row>
    <row r="377" spans="24:37" s="64" customFormat="1" ht="14" x14ac:dyDescent="0.15">
      <c r="X377" s="63"/>
      <c r="Y377" s="63"/>
      <c r="Z377" s="63"/>
      <c r="AA377" s="63"/>
      <c r="AB377" s="63"/>
      <c r="AC377" s="63"/>
      <c r="AD377" s="63"/>
      <c r="AE377" s="63"/>
      <c r="AF377" s="63"/>
      <c r="AG377" s="63"/>
      <c r="AH377" s="63"/>
      <c r="AI377" s="63"/>
      <c r="AJ377" s="63"/>
      <c r="AK377" s="63"/>
    </row>
    <row r="378" spans="24:37" s="64" customFormat="1" ht="14" x14ac:dyDescent="0.15">
      <c r="X378" s="63"/>
      <c r="Y378" s="63"/>
      <c r="Z378" s="63"/>
      <c r="AA378" s="63"/>
      <c r="AB378" s="63"/>
      <c r="AC378" s="63"/>
      <c r="AD378" s="63"/>
      <c r="AE378" s="63"/>
      <c r="AF378" s="63"/>
      <c r="AG378" s="63"/>
      <c r="AH378" s="63"/>
      <c r="AI378" s="63"/>
      <c r="AJ378" s="63"/>
      <c r="AK378" s="63"/>
    </row>
    <row r="379" spans="24:37" s="64" customFormat="1" ht="14" x14ac:dyDescent="0.15">
      <c r="X379" s="63"/>
      <c r="Y379" s="63"/>
      <c r="Z379" s="63"/>
      <c r="AA379" s="63"/>
      <c r="AB379" s="63"/>
      <c r="AC379" s="63"/>
      <c r="AD379" s="63"/>
      <c r="AE379" s="63"/>
      <c r="AF379" s="63"/>
      <c r="AG379" s="63"/>
      <c r="AH379" s="63"/>
      <c r="AI379" s="63"/>
      <c r="AJ379" s="63"/>
      <c r="AK379" s="63"/>
    </row>
    <row r="380" spans="24:37" s="64" customFormat="1" ht="14" x14ac:dyDescent="0.15">
      <c r="X380" s="63"/>
      <c r="Y380" s="63"/>
      <c r="Z380" s="63"/>
      <c r="AA380" s="63"/>
      <c r="AB380" s="63"/>
      <c r="AC380" s="63"/>
      <c r="AD380" s="63"/>
      <c r="AE380" s="63"/>
      <c r="AF380" s="63"/>
      <c r="AG380" s="63"/>
      <c r="AH380" s="63"/>
      <c r="AI380" s="63"/>
      <c r="AJ380" s="63"/>
      <c r="AK380" s="63"/>
    </row>
    <row r="381" spans="24:37" s="64" customFormat="1" ht="14" x14ac:dyDescent="0.15">
      <c r="X381" s="63"/>
      <c r="Y381" s="63"/>
      <c r="Z381" s="63"/>
      <c r="AA381" s="63"/>
      <c r="AB381" s="63"/>
      <c r="AC381" s="63"/>
      <c r="AD381" s="63"/>
      <c r="AE381" s="63"/>
      <c r="AF381" s="63"/>
      <c r="AG381" s="63"/>
      <c r="AH381" s="63"/>
      <c r="AI381" s="63"/>
      <c r="AJ381" s="63"/>
      <c r="AK381" s="63"/>
    </row>
    <row r="382" spans="24:37" s="64" customFormat="1" ht="14" x14ac:dyDescent="0.15">
      <c r="X382" s="63"/>
      <c r="Y382" s="63"/>
      <c r="Z382" s="63"/>
      <c r="AA382" s="63"/>
      <c r="AB382" s="63"/>
      <c r="AC382" s="63"/>
      <c r="AD382" s="63"/>
      <c r="AE382" s="63"/>
      <c r="AF382" s="63"/>
      <c r="AG382" s="63"/>
      <c r="AH382" s="63"/>
      <c r="AI382" s="63"/>
      <c r="AJ382" s="63"/>
      <c r="AK382" s="63"/>
    </row>
    <row r="383" spans="24:37" s="64" customFormat="1" ht="14" x14ac:dyDescent="0.15">
      <c r="X383" s="63"/>
      <c r="Y383" s="63"/>
      <c r="Z383" s="63"/>
      <c r="AA383" s="63"/>
      <c r="AB383" s="63"/>
      <c r="AC383" s="63"/>
      <c r="AD383" s="63"/>
      <c r="AE383" s="63"/>
      <c r="AF383" s="63"/>
      <c r="AG383" s="63"/>
      <c r="AH383" s="63"/>
      <c r="AI383" s="63"/>
      <c r="AJ383" s="63"/>
      <c r="AK383" s="63"/>
    </row>
    <row r="384" spans="24:37" s="64" customFormat="1" ht="14" x14ac:dyDescent="0.15">
      <c r="X384" s="63"/>
      <c r="Y384" s="63"/>
      <c r="Z384" s="63"/>
      <c r="AA384" s="63"/>
      <c r="AB384" s="63"/>
      <c r="AC384" s="63"/>
      <c r="AD384" s="63"/>
      <c r="AE384" s="63"/>
      <c r="AF384" s="63"/>
      <c r="AG384" s="63"/>
      <c r="AH384" s="63"/>
      <c r="AI384" s="63"/>
      <c r="AJ384" s="63"/>
      <c r="AK384" s="63"/>
    </row>
    <row r="385" spans="24:37" s="64" customFormat="1" ht="14" x14ac:dyDescent="0.15">
      <c r="X385" s="63"/>
      <c r="Y385" s="63"/>
      <c r="Z385" s="63"/>
      <c r="AA385" s="63"/>
      <c r="AB385" s="63"/>
      <c r="AC385" s="63"/>
      <c r="AD385" s="63"/>
      <c r="AE385" s="63"/>
      <c r="AF385" s="63"/>
      <c r="AG385" s="63"/>
      <c r="AH385" s="63"/>
      <c r="AI385" s="63"/>
      <c r="AJ385" s="63"/>
      <c r="AK385" s="63"/>
    </row>
    <row r="386" spans="24:37" s="64" customFormat="1" ht="14" x14ac:dyDescent="0.15">
      <c r="X386" s="63"/>
      <c r="Y386" s="63"/>
      <c r="Z386" s="63"/>
      <c r="AA386" s="63"/>
      <c r="AB386" s="63"/>
      <c r="AC386" s="63"/>
      <c r="AD386" s="63"/>
      <c r="AE386" s="63"/>
      <c r="AF386" s="63"/>
      <c r="AG386" s="63"/>
      <c r="AH386" s="63"/>
      <c r="AI386" s="63"/>
      <c r="AJ386" s="63"/>
      <c r="AK386" s="63"/>
    </row>
    <row r="387" spans="24:37" s="64" customFormat="1" ht="14" x14ac:dyDescent="0.15">
      <c r="X387" s="63"/>
      <c r="Y387" s="63"/>
      <c r="Z387" s="63"/>
      <c r="AA387" s="63"/>
      <c r="AB387" s="63"/>
      <c r="AC387" s="63"/>
      <c r="AD387" s="63"/>
      <c r="AE387" s="63"/>
      <c r="AF387" s="63"/>
      <c r="AG387" s="63"/>
      <c r="AH387" s="63"/>
      <c r="AI387" s="63"/>
      <c r="AJ387" s="63"/>
      <c r="AK387" s="63"/>
    </row>
    <row r="388" spans="24:37" s="64" customFormat="1" ht="14" x14ac:dyDescent="0.15">
      <c r="X388" s="63"/>
      <c r="Y388" s="63"/>
      <c r="Z388" s="63"/>
      <c r="AA388" s="63"/>
      <c r="AB388" s="63"/>
      <c r="AC388" s="63"/>
      <c r="AD388" s="63"/>
      <c r="AE388" s="63"/>
      <c r="AF388" s="63"/>
      <c r="AG388" s="63"/>
      <c r="AH388" s="63"/>
      <c r="AI388" s="63"/>
      <c r="AJ388" s="63"/>
      <c r="AK388" s="63"/>
    </row>
    <row r="389" spans="24:37" s="64" customFormat="1" ht="14" x14ac:dyDescent="0.15">
      <c r="X389" s="63"/>
      <c r="Y389" s="63"/>
      <c r="Z389" s="63"/>
      <c r="AA389" s="63"/>
      <c r="AB389" s="63"/>
      <c r="AC389" s="63"/>
      <c r="AD389" s="63"/>
      <c r="AE389" s="63"/>
      <c r="AF389" s="63"/>
      <c r="AG389" s="63"/>
      <c r="AH389" s="63"/>
      <c r="AI389" s="63"/>
      <c r="AJ389" s="63"/>
      <c r="AK389" s="63"/>
    </row>
    <row r="390" spans="24:37" s="64" customFormat="1" ht="14" x14ac:dyDescent="0.15">
      <c r="X390" s="63"/>
      <c r="Y390" s="63"/>
      <c r="Z390" s="63"/>
      <c r="AA390" s="63"/>
      <c r="AB390" s="63"/>
      <c r="AC390" s="63"/>
      <c r="AD390" s="63"/>
      <c r="AE390" s="63"/>
      <c r="AF390" s="63"/>
      <c r="AG390" s="63"/>
      <c r="AH390" s="63"/>
      <c r="AI390" s="63"/>
      <c r="AJ390" s="63"/>
      <c r="AK390" s="63"/>
    </row>
    <row r="391" spans="24:37" s="64" customFormat="1" ht="14" x14ac:dyDescent="0.15">
      <c r="X391" s="63"/>
      <c r="Y391" s="63"/>
      <c r="Z391" s="63"/>
      <c r="AA391" s="63"/>
      <c r="AB391" s="63"/>
      <c r="AC391" s="63"/>
      <c r="AD391" s="63"/>
      <c r="AE391" s="63"/>
      <c r="AF391" s="63"/>
      <c r="AG391" s="63"/>
      <c r="AH391" s="63"/>
      <c r="AI391" s="63"/>
      <c r="AJ391" s="63"/>
      <c r="AK391" s="63"/>
    </row>
    <row r="392" spans="24:37" s="64" customFormat="1" ht="14" x14ac:dyDescent="0.15">
      <c r="X392" s="63"/>
      <c r="Y392" s="63"/>
      <c r="Z392" s="63"/>
      <c r="AA392" s="63"/>
      <c r="AB392" s="63"/>
      <c r="AC392" s="63"/>
      <c r="AD392" s="63"/>
      <c r="AE392" s="63"/>
      <c r="AF392" s="63"/>
      <c r="AG392" s="63"/>
      <c r="AH392" s="63"/>
      <c r="AI392" s="63"/>
      <c r="AJ392" s="63"/>
      <c r="AK392" s="63"/>
    </row>
    <row r="393" spans="24:37" s="64" customFormat="1" ht="14" x14ac:dyDescent="0.15">
      <c r="X393" s="63"/>
      <c r="Y393" s="63"/>
      <c r="Z393" s="63"/>
      <c r="AA393" s="63"/>
      <c r="AB393" s="63"/>
      <c r="AC393" s="63"/>
      <c r="AD393" s="63"/>
      <c r="AE393" s="63"/>
      <c r="AF393" s="63"/>
      <c r="AG393" s="63"/>
      <c r="AH393" s="63"/>
      <c r="AI393" s="63"/>
      <c r="AJ393" s="63"/>
      <c r="AK393" s="63"/>
    </row>
    <row r="394" spans="24:37" s="64" customFormat="1" ht="14" x14ac:dyDescent="0.15">
      <c r="X394" s="63"/>
      <c r="Y394" s="63"/>
      <c r="Z394" s="63"/>
      <c r="AA394" s="63"/>
      <c r="AB394" s="63"/>
      <c r="AC394" s="63"/>
      <c r="AD394" s="63"/>
      <c r="AE394" s="63"/>
      <c r="AF394" s="63"/>
      <c r="AG394" s="63"/>
      <c r="AH394" s="63"/>
      <c r="AI394" s="63"/>
      <c r="AJ394" s="63"/>
      <c r="AK394" s="63"/>
    </row>
    <row r="395" spans="24:37" s="64" customFormat="1" ht="14" x14ac:dyDescent="0.15">
      <c r="X395" s="63"/>
      <c r="Y395" s="63"/>
      <c r="Z395" s="63"/>
      <c r="AA395" s="63"/>
      <c r="AB395" s="63"/>
      <c r="AC395" s="63"/>
      <c r="AD395" s="63"/>
      <c r="AE395" s="63"/>
      <c r="AF395" s="63"/>
      <c r="AG395" s="63"/>
      <c r="AH395" s="63"/>
      <c r="AI395" s="63"/>
      <c r="AJ395" s="63"/>
      <c r="AK395" s="63"/>
    </row>
    <row r="396" spans="24:37" s="64" customFormat="1" ht="14" x14ac:dyDescent="0.15">
      <c r="X396" s="63"/>
      <c r="Y396" s="63"/>
      <c r="Z396" s="63"/>
      <c r="AA396" s="63"/>
      <c r="AB396" s="63"/>
      <c r="AC396" s="63"/>
      <c r="AD396" s="63"/>
      <c r="AE396" s="63"/>
      <c r="AF396" s="63"/>
      <c r="AG396" s="63"/>
      <c r="AH396" s="63"/>
      <c r="AI396" s="63"/>
      <c r="AJ396" s="63"/>
      <c r="AK396" s="63"/>
    </row>
    <row r="397" spans="24:37" s="64" customFormat="1" ht="14" x14ac:dyDescent="0.15">
      <c r="X397" s="63"/>
      <c r="Y397" s="63"/>
      <c r="Z397" s="63"/>
      <c r="AA397" s="63"/>
      <c r="AB397" s="63"/>
      <c r="AC397" s="63"/>
      <c r="AD397" s="63"/>
      <c r="AE397" s="63"/>
      <c r="AF397" s="63"/>
      <c r="AG397" s="63"/>
      <c r="AH397" s="63"/>
      <c r="AI397" s="63"/>
      <c r="AJ397" s="63"/>
      <c r="AK397" s="63"/>
    </row>
    <row r="398" spans="24:37" s="64" customFormat="1" ht="14" x14ac:dyDescent="0.15">
      <c r="X398" s="63"/>
      <c r="Y398" s="63"/>
      <c r="Z398" s="63"/>
      <c r="AA398" s="63"/>
      <c r="AB398" s="63"/>
      <c r="AC398" s="63"/>
      <c r="AD398" s="63"/>
      <c r="AE398" s="63"/>
      <c r="AF398" s="63"/>
      <c r="AG398" s="63"/>
      <c r="AH398" s="63"/>
      <c r="AI398" s="63"/>
      <c r="AJ398" s="63"/>
      <c r="AK398" s="63"/>
    </row>
    <row r="399" spans="24:37" s="64" customFormat="1" ht="14" x14ac:dyDescent="0.15">
      <c r="X399" s="63"/>
      <c r="Y399" s="63"/>
      <c r="Z399" s="63"/>
      <c r="AA399" s="63"/>
      <c r="AB399" s="63"/>
      <c r="AC399" s="63"/>
      <c r="AD399" s="63"/>
      <c r="AE399" s="63"/>
      <c r="AF399" s="63"/>
      <c r="AG399" s="63"/>
      <c r="AH399" s="63"/>
      <c r="AI399" s="63"/>
      <c r="AJ399" s="63"/>
      <c r="AK399" s="63"/>
    </row>
    <row r="400" spans="24:37" s="64" customFormat="1" ht="14" x14ac:dyDescent="0.15">
      <c r="X400" s="63"/>
      <c r="Y400" s="63"/>
      <c r="Z400" s="63"/>
      <c r="AA400" s="63"/>
      <c r="AB400" s="63"/>
      <c r="AC400" s="63"/>
      <c r="AD400" s="63"/>
      <c r="AE400" s="63"/>
      <c r="AF400" s="63"/>
      <c r="AG400" s="63"/>
      <c r="AH400" s="63"/>
      <c r="AI400" s="63"/>
      <c r="AJ400" s="63"/>
      <c r="AK400" s="63"/>
    </row>
    <row r="401" spans="24:37" s="64" customFormat="1" ht="14" x14ac:dyDescent="0.15">
      <c r="X401" s="63"/>
      <c r="Y401" s="63"/>
      <c r="Z401" s="63"/>
      <c r="AA401" s="63"/>
      <c r="AB401" s="63"/>
      <c r="AC401" s="63"/>
      <c r="AD401" s="63"/>
      <c r="AE401" s="63"/>
      <c r="AF401" s="63"/>
      <c r="AG401" s="63"/>
      <c r="AH401" s="63"/>
      <c r="AI401" s="63"/>
      <c r="AJ401" s="63"/>
      <c r="AK401" s="63"/>
    </row>
    <row r="402" spans="24:37" s="64" customFormat="1" ht="14" x14ac:dyDescent="0.15">
      <c r="X402" s="63"/>
      <c r="Y402" s="63"/>
      <c r="Z402" s="63"/>
      <c r="AA402" s="63"/>
      <c r="AB402" s="63"/>
      <c r="AC402" s="63"/>
      <c r="AD402" s="63"/>
      <c r="AE402" s="63"/>
      <c r="AF402" s="63"/>
      <c r="AG402" s="63"/>
      <c r="AH402" s="63"/>
      <c r="AI402" s="63"/>
      <c r="AJ402" s="63"/>
      <c r="AK402" s="63"/>
    </row>
    <row r="403" spans="24:37" s="64" customFormat="1" ht="14" x14ac:dyDescent="0.15">
      <c r="X403" s="63"/>
      <c r="Y403" s="63"/>
      <c r="Z403" s="63"/>
      <c r="AA403" s="63"/>
      <c r="AB403" s="63"/>
      <c r="AC403" s="63"/>
      <c r="AD403" s="63"/>
      <c r="AE403" s="63"/>
      <c r="AF403" s="63"/>
      <c r="AG403" s="63"/>
      <c r="AH403" s="63"/>
      <c r="AI403" s="63"/>
      <c r="AJ403" s="63"/>
      <c r="AK403" s="63"/>
    </row>
    <row r="404" spans="24:37" s="64" customFormat="1" ht="14" x14ac:dyDescent="0.15">
      <c r="X404" s="63"/>
      <c r="Y404" s="63"/>
      <c r="Z404" s="63"/>
      <c r="AA404" s="63"/>
      <c r="AB404" s="63"/>
      <c r="AC404" s="63"/>
      <c r="AD404" s="63"/>
      <c r="AE404" s="63"/>
      <c r="AF404" s="63"/>
      <c r="AG404" s="63"/>
      <c r="AH404" s="63"/>
      <c r="AI404" s="63"/>
      <c r="AJ404" s="63"/>
      <c r="AK404" s="63"/>
    </row>
    <row r="405" spans="24:37" s="64" customFormat="1" ht="14" x14ac:dyDescent="0.15">
      <c r="X405" s="63"/>
      <c r="Y405" s="63"/>
      <c r="Z405" s="63"/>
      <c r="AA405" s="63"/>
      <c r="AB405" s="63"/>
      <c r="AC405" s="63"/>
      <c r="AD405" s="63"/>
      <c r="AE405" s="63"/>
      <c r="AF405" s="63"/>
      <c r="AG405" s="63"/>
      <c r="AH405" s="63"/>
      <c r="AI405" s="63"/>
      <c r="AJ405" s="63"/>
      <c r="AK405" s="63"/>
    </row>
    <row r="406" spans="24:37" s="64" customFormat="1" ht="14" x14ac:dyDescent="0.15">
      <c r="X406" s="63"/>
      <c r="Y406" s="63"/>
      <c r="Z406" s="63"/>
      <c r="AA406" s="63"/>
      <c r="AB406" s="63"/>
      <c r="AC406" s="63"/>
      <c r="AD406" s="63"/>
      <c r="AE406" s="63"/>
      <c r="AF406" s="63"/>
      <c r="AG406" s="63"/>
      <c r="AH406" s="63"/>
      <c r="AI406" s="63"/>
      <c r="AJ406" s="63"/>
      <c r="AK406" s="63"/>
    </row>
    <row r="407" spans="24:37" s="64" customFormat="1" ht="14" x14ac:dyDescent="0.15">
      <c r="X407" s="63"/>
      <c r="Y407" s="63"/>
      <c r="Z407" s="63"/>
      <c r="AA407" s="63"/>
      <c r="AB407" s="63"/>
      <c r="AC407" s="63"/>
      <c r="AD407" s="63"/>
      <c r="AE407" s="63"/>
      <c r="AF407" s="63"/>
      <c r="AG407" s="63"/>
      <c r="AH407" s="63"/>
      <c r="AI407" s="63"/>
      <c r="AJ407" s="63"/>
      <c r="AK407" s="63"/>
    </row>
    <row r="408" spans="24:37" s="64" customFormat="1" ht="14" x14ac:dyDescent="0.15">
      <c r="X408" s="63"/>
      <c r="Y408" s="63"/>
      <c r="Z408" s="63"/>
      <c r="AA408" s="63"/>
      <c r="AB408" s="63"/>
      <c r="AC408" s="63"/>
      <c r="AD408" s="63"/>
      <c r="AE408" s="63"/>
      <c r="AF408" s="63"/>
      <c r="AG408" s="63"/>
      <c r="AH408" s="63"/>
      <c r="AI408" s="63"/>
      <c r="AJ408" s="63"/>
      <c r="AK408" s="63"/>
    </row>
    <row r="409" spans="24:37" s="64" customFormat="1" ht="14" x14ac:dyDescent="0.15">
      <c r="X409" s="63"/>
      <c r="Y409" s="63"/>
      <c r="Z409" s="63"/>
      <c r="AA409" s="63"/>
      <c r="AB409" s="63"/>
      <c r="AC409" s="63"/>
      <c r="AD409" s="63"/>
      <c r="AE409" s="63"/>
      <c r="AF409" s="63"/>
      <c r="AG409" s="63"/>
      <c r="AH409" s="63"/>
      <c r="AI409" s="63"/>
      <c r="AJ409" s="63"/>
      <c r="AK409" s="63"/>
    </row>
    <row r="410" spans="24:37" s="64" customFormat="1" ht="14" x14ac:dyDescent="0.15">
      <c r="X410" s="63"/>
      <c r="Y410" s="63"/>
      <c r="Z410" s="63"/>
      <c r="AA410" s="63"/>
      <c r="AB410" s="63"/>
      <c r="AC410" s="63"/>
      <c r="AD410" s="63"/>
      <c r="AE410" s="63"/>
      <c r="AF410" s="63"/>
      <c r="AG410" s="63"/>
      <c r="AH410" s="63"/>
      <c r="AI410" s="63"/>
      <c r="AJ410" s="63"/>
      <c r="AK410" s="63"/>
    </row>
    <row r="411" spans="24:37" s="64" customFormat="1" ht="14" x14ac:dyDescent="0.15">
      <c r="X411" s="63"/>
      <c r="Y411" s="63"/>
      <c r="Z411" s="63"/>
      <c r="AA411" s="63"/>
      <c r="AB411" s="63"/>
      <c r="AC411" s="63"/>
      <c r="AD411" s="63"/>
      <c r="AE411" s="63"/>
      <c r="AF411" s="63"/>
      <c r="AG411" s="63"/>
      <c r="AH411" s="63"/>
      <c r="AI411" s="63"/>
      <c r="AJ411" s="63"/>
      <c r="AK411" s="63"/>
    </row>
    <row r="412" spans="24:37" s="64" customFormat="1" ht="14" x14ac:dyDescent="0.15">
      <c r="X412" s="63"/>
      <c r="Y412" s="63"/>
      <c r="Z412" s="63"/>
      <c r="AA412" s="63"/>
      <c r="AB412" s="63"/>
      <c r="AC412" s="63"/>
      <c r="AD412" s="63"/>
      <c r="AE412" s="63"/>
      <c r="AF412" s="63"/>
      <c r="AG412" s="63"/>
      <c r="AH412" s="63"/>
      <c r="AI412" s="63"/>
      <c r="AJ412" s="63"/>
      <c r="AK412" s="63"/>
    </row>
    <row r="413" spans="24:37" s="64" customFormat="1" ht="14" x14ac:dyDescent="0.15">
      <c r="X413" s="63"/>
      <c r="Y413" s="63"/>
      <c r="Z413" s="63"/>
      <c r="AA413" s="63"/>
      <c r="AB413" s="63"/>
      <c r="AC413" s="63"/>
      <c r="AD413" s="63"/>
      <c r="AE413" s="63"/>
      <c r="AF413" s="63"/>
      <c r="AG413" s="63"/>
      <c r="AH413" s="63"/>
      <c r="AI413" s="63"/>
      <c r="AJ413" s="63"/>
      <c r="AK413" s="63"/>
    </row>
    <row r="414" spans="24:37" s="64" customFormat="1" ht="14" x14ac:dyDescent="0.15">
      <c r="X414" s="63"/>
      <c r="Y414" s="63"/>
      <c r="Z414" s="63"/>
      <c r="AA414" s="63"/>
      <c r="AB414" s="63"/>
      <c r="AC414" s="63"/>
      <c r="AD414" s="63"/>
      <c r="AE414" s="63"/>
      <c r="AF414" s="63"/>
      <c r="AG414" s="63"/>
      <c r="AH414" s="63"/>
      <c r="AI414" s="63"/>
      <c r="AJ414" s="63"/>
      <c r="AK414" s="63"/>
    </row>
    <row r="415" spans="24:37" s="64" customFormat="1" ht="14" x14ac:dyDescent="0.15">
      <c r="X415" s="63"/>
      <c r="Y415" s="63"/>
      <c r="Z415" s="63"/>
      <c r="AA415" s="63"/>
      <c r="AB415" s="63"/>
      <c r="AC415" s="63"/>
      <c r="AD415" s="63"/>
      <c r="AE415" s="63"/>
      <c r="AF415" s="63"/>
      <c r="AG415" s="63"/>
      <c r="AH415" s="63"/>
      <c r="AI415" s="63"/>
      <c r="AJ415" s="63"/>
      <c r="AK415" s="63"/>
    </row>
    <row r="416" spans="24:37" s="64" customFormat="1" ht="14" x14ac:dyDescent="0.15">
      <c r="X416" s="63"/>
      <c r="Y416" s="63"/>
      <c r="Z416" s="63"/>
      <c r="AA416" s="63"/>
      <c r="AB416" s="63"/>
      <c r="AC416" s="63"/>
      <c r="AD416" s="63"/>
      <c r="AE416" s="63"/>
      <c r="AF416" s="63"/>
      <c r="AG416" s="63"/>
      <c r="AH416" s="63"/>
      <c r="AI416" s="63"/>
      <c r="AJ416" s="63"/>
      <c r="AK416" s="63"/>
    </row>
    <row r="417" spans="24:37" s="64" customFormat="1" ht="14" x14ac:dyDescent="0.15">
      <c r="X417" s="63"/>
      <c r="Y417" s="63"/>
      <c r="Z417" s="63"/>
      <c r="AA417" s="63"/>
      <c r="AB417" s="63"/>
      <c r="AC417" s="63"/>
      <c r="AD417" s="63"/>
      <c r="AE417" s="63"/>
      <c r="AF417" s="63"/>
      <c r="AG417" s="63"/>
      <c r="AH417" s="63"/>
      <c r="AI417" s="63"/>
      <c r="AJ417" s="63"/>
      <c r="AK417" s="63"/>
    </row>
    <row r="418" spans="24:37" s="64" customFormat="1" ht="14" x14ac:dyDescent="0.15">
      <c r="X418" s="63"/>
      <c r="Y418" s="63"/>
      <c r="Z418" s="63"/>
      <c r="AA418" s="63"/>
      <c r="AB418" s="63"/>
      <c r="AC418" s="63"/>
      <c r="AD418" s="63"/>
      <c r="AE418" s="63"/>
      <c r="AF418" s="63"/>
      <c r="AG418" s="63"/>
      <c r="AH418" s="63"/>
      <c r="AI418" s="63"/>
      <c r="AJ418" s="63"/>
      <c r="AK418" s="63"/>
    </row>
    <row r="419" spans="24:37" s="64" customFormat="1" ht="14" x14ac:dyDescent="0.15">
      <c r="X419" s="63"/>
      <c r="Y419" s="63"/>
      <c r="Z419" s="63"/>
      <c r="AA419" s="63"/>
      <c r="AB419" s="63"/>
      <c r="AC419" s="63"/>
      <c r="AD419" s="63"/>
      <c r="AE419" s="63"/>
      <c r="AF419" s="63"/>
      <c r="AG419" s="63"/>
      <c r="AH419" s="63"/>
      <c r="AI419" s="63"/>
      <c r="AJ419" s="63"/>
      <c r="AK419" s="63"/>
    </row>
    <row r="420" spans="24:37" s="64" customFormat="1" ht="14" x14ac:dyDescent="0.15">
      <c r="X420" s="63"/>
      <c r="Y420" s="63"/>
      <c r="Z420" s="63"/>
      <c r="AA420" s="63"/>
      <c r="AB420" s="63"/>
      <c r="AC420" s="63"/>
      <c r="AD420" s="63"/>
      <c r="AE420" s="63"/>
      <c r="AF420" s="63"/>
      <c r="AG420" s="63"/>
      <c r="AH420" s="63"/>
      <c r="AI420" s="63"/>
      <c r="AJ420" s="63"/>
      <c r="AK420" s="63"/>
    </row>
    <row r="421" spans="24:37" s="64" customFormat="1" ht="14" x14ac:dyDescent="0.15">
      <c r="X421" s="63"/>
      <c r="Y421" s="63"/>
      <c r="Z421" s="63"/>
      <c r="AA421" s="63"/>
      <c r="AB421" s="63"/>
      <c r="AC421" s="63"/>
      <c r="AD421" s="63"/>
      <c r="AE421" s="63"/>
      <c r="AF421" s="63"/>
      <c r="AG421" s="63"/>
      <c r="AH421" s="63"/>
      <c r="AI421" s="63"/>
      <c r="AJ421" s="63"/>
      <c r="AK421" s="63"/>
    </row>
    <row r="422" spans="24:37" s="64" customFormat="1" ht="14" x14ac:dyDescent="0.15">
      <c r="X422" s="63"/>
      <c r="Y422" s="63"/>
      <c r="Z422" s="63"/>
      <c r="AA422" s="63"/>
      <c r="AB422" s="63"/>
      <c r="AC422" s="63"/>
      <c r="AD422" s="63"/>
      <c r="AE422" s="63"/>
      <c r="AF422" s="63"/>
      <c r="AG422" s="63"/>
      <c r="AH422" s="63"/>
      <c r="AI422" s="63"/>
      <c r="AJ422" s="63"/>
      <c r="AK422" s="63"/>
    </row>
    <row r="423" spans="24:37" s="64" customFormat="1" ht="14" x14ac:dyDescent="0.15">
      <c r="X423" s="63"/>
      <c r="Y423" s="63"/>
      <c r="Z423" s="63"/>
      <c r="AA423" s="63"/>
      <c r="AB423" s="63"/>
      <c r="AC423" s="63"/>
      <c r="AD423" s="63"/>
      <c r="AE423" s="63"/>
      <c r="AF423" s="63"/>
      <c r="AG423" s="63"/>
      <c r="AH423" s="63"/>
      <c r="AI423" s="63"/>
      <c r="AJ423" s="63"/>
      <c r="AK423" s="63"/>
    </row>
    <row r="424" spans="24:37" s="64" customFormat="1" ht="14" x14ac:dyDescent="0.15">
      <c r="X424" s="63"/>
      <c r="Y424" s="63"/>
      <c r="Z424" s="63"/>
      <c r="AA424" s="63"/>
      <c r="AB424" s="63"/>
      <c r="AC424" s="63"/>
      <c r="AD424" s="63"/>
      <c r="AE424" s="63"/>
      <c r="AF424" s="63"/>
      <c r="AG424" s="63"/>
      <c r="AH424" s="63"/>
      <c r="AI424" s="63"/>
      <c r="AJ424" s="63"/>
      <c r="AK424" s="63"/>
    </row>
    <row r="425" spans="24:37" s="64" customFormat="1" ht="14" x14ac:dyDescent="0.15">
      <c r="X425" s="63"/>
      <c r="Y425" s="63"/>
      <c r="Z425" s="63"/>
      <c r="AA425" s="63"/>
      <c r="AB425" s="63"/>
      <c r="AC425" s="63"/>
      <c r="AD425" s="63"/>
      <c r="AE425" s="63"/>
      <c r="AF425" s="63"/>
      <c r="AG425" s="63"/>
      <c r="AH425" s="63"/>
      <c r="AI425" s="63"/>
      <c r="AJ425" s="63"/>
      <c r="AK425" s="63"/>
    </row>
    <row r="426" spans="24:37" s="64" customFormat="1" ht="14" x14ac:dyDescent="0.15">
      <c r="X426" s="63"/>
      <c r="Y426" s="63"/>
      <c r="Z426" s="63"/>
      <c r="AA426" s="63"/>
      <c r="AB426" s="63"/>
      <c r="AC426" s="63"/>
      <c r="AD426" s="63"/>
      <c r="AE426" s="63"/>
      <c r="AF426" s="63"/>
      <c r="AG426" s="63"/>
      <c r="AH426" s="63"/>
      <c r="AI426" s="63"/>
      <c r="AJ426" s="63"/>
      <c r="AK426" s="63"/>
    </row>
    <row r="427" spans="24:37" s="64" customFormat="1" ht="14" x14ac:dyDescent="0.15">
      <c r="X427" s="63"/>
      <c r="Y427" s="63"/>
      <c r="Z427" s="63"/>
      <c r="AA427" s="63"/>
      <c r="AB427" s="63"/>
      <c r="AC427" s="63"/>
      <c r="AD427" s="63"/>
      <c r="AE427" s="63"/>
      <c r="AF427" s="63"/>
      <c r="AG427" s="63"/>
      <c r="AH427" s="63"/>
      <c r="AI427" s="63"/>
      <c r="AJ427" s="63"/>
      <c r="AK427" s="63"/>
    </row>
    <row r="428" spans="24:37" s="64" customFormat="1" ht="14" x14ac:dyDescent="0.15">
      <c r="X428" s="63"/>
      <c r="Y428" s="63"/>
      <c r="Z428" s="63"/>
      <c r="AA428" s="63"/>
      <c r="AB428" s="63"/>
      <c r="AC428" s="63"/>
      <c r="AD428" s="63"/>
      <c r="AE428" s="63"/>
      <c r="AF428" s="63"/>
      <c r="AG428" s="63"/>
      <c r="AH428" s="63"/>
      <c r="AI428" s="63"/>
      <c r="AJ428" s="63"/>
      <c r="AK428" s="63"/>
    </row>
    <row r="429" spans="24:37" s="64" customFormat="1" ht="14" x14ac:dyDescent="0.15">
      <c r="X429" s="63"/>
      <c r="Y429" s="63"/>
      <c r="Z429" s="63"/>
      <c r="AA429" s="63"/>
      <c r="AB429" s="63"/>
      <c r="AC429" s="63"/>
      <c r="AD429" s="63"/>
      <c r="AE429" s="63"/>
      <c r="AF429" s="63"/>
      <c r="AG429" s="63"/>
      <c r="AH429" s="63"/>
      <c r="AI429" s="63"/>
      <c r="AJ429" s="63"/>
      <c r="AK429" s="63"/>
    </row>
    <row r="430" spans="24:37" s="64" customFormat="1" ht="14" x14ac:dyDescent="0.15">
      <c r="X430" s="63"/>
      <c r="Y430" s="63"/>
      <c r="Z430" s="63"/>
      <c r="AA430" s="63"/>
      <c r="AB430" s="63"/>
      <c r="AC430" s="63"/>
      <c r="AD430" s="63"/>
      <c r="AE430" s="63"/>
      <c r="AF430" s="63"/>
      <c r="AG430" s="63"/>
      <c r="AH430" s="63"/>
      <c r="AI430" s="63"/>
      <c r="AJ430" s="63"/>
      <c r="AK430" s="63"/>
    </row>
    <row r="431" spans="24:37" s="64" customFormat="1" ht="14" x14ac:dyDescent="0.15">
      <c r="X431" s="63"/>
      <c r="Y431" s="63"/>
      <c r="Z431" s="63"/>
      <c r="AA431" s="63"/>
      <c r="AB431" s="63"/>
      <c r="AC431" s="63"/>
      <c r="AD431" s="63"/>
      <c r="AE431" s="63"/>
      <c r="AF431" s="63"/>
      <c r="AG431" s="63"/>
      <c r="AH431" s="63"/>
      <c r="AI431" s="63"/>
      <c r="AJ431" s="63"/>
      <c r="AK431" s="63"/>
    </row>
    <row r="432" spans="24:37" s="64" customFormat="1" ht="14" x14ac:dyDescent="0.15">
      <c r="X432" s="63"/>
      <c r="Y432" s="63"/>
      <c r="Z432" s="63"/>
      <c r="AA432" s="63"/>
      <c r="AB432" s="63"/>
      <c r="AC432" s="63"/>
      <c r="AD432" s="63"/>
      <c r="AE432" s="63"/>
      <c r="AF432" s="63"/>
      <c r="AG432" s="63"/>
      <c r="AH432" s="63"/>
      <c r="AI432" s="63"/>
      <c r="AJ432" s="63"/>
      <c r="AK432" s="63"/>
    </row>
    <row r="433" spans="24:37" s="64" customFormat="1" ht="14" x14ac:dyDescent="0.15">
      <c r="X433" s="63"/>
      <c r="Y433" s="63"/>
      <c r="Z433" s="63"/>
      <c r="AA433" s="63"/>
      <c r="AB433" s="63"/>
      <c r="AC433" s="63"/>
      <c r="AD433" s="63"/>
      <c r="AE433" s="63"/>
      <c r="AF433" s="63"/>
      <c r="AG433" s="63"/>
      <c r="AH433" s="63"/>
      <c r="AI433" s="63"/>
      <c r="AJ433" s="63"/>
      <c r="AK433" s="63"/>
    </row>
    <row r="434" spans="24:37" s="64" customFormat="1" ht="14" x14ac:dyDescent="0.15">
      <c r="X434" s="63"/>
      <c r="Y434" s="63"/>
      <c r="Z434" s="63"/>
      <c r="AA434" s="63"/>
      <c r="AB434" s="63"/>
      <c r="AC434" s="63"/>
      <c r="AD434" s="63"/>
      <c r="AE434" s="63"/>
      <c r="AF434" s="63"/>
      <c r="AG434" s="63"/>
      <c r="AH434" s="63"/>
      <c r="AI434" s="63"/>
      <c r="AJ434" s="63"/>
      <c r="AK434" s="63"/>
    </row>
    <row r="435" spans="24:37" s="64" customFormat="1" ht="14" x14ac:dyDescent="0.15">
      <c r="X435" s="63"/>
      <c r="Y435" s="63"/>
      <c r="Z435" s="63"/>
      <c r="AA435" s="63"/>
      <c r="AB435" s="63"/>
      <c r="AC435" s="63"/>
      <c r="AD435" s="63"/>
      <c r="AE435" s="63"/>
      <c r="AF435" s="63"/>
      <c r="AG435" s="63"/>
      <c r="AH435" s="63"/>
      <c r="AI435" s="63"/>
      <c r="AJ435" s="63"/>
      <c r="AK435" s="63"/>
    </row>
    <row r="436" spans="24:37" s="64" customFormat="1" ht="14" x14ac:dyDescent="0.15">
      <c r="X436" s="63"/>
      <c r="Y436" s="63"/>
      <c r="Z436" s="63"/>
      <c r="AA436" s="63"/>
      <c r="AB436" s="63"/>
      <c r="AC436" s="63"/>
      <c r="AD436" s="63"/>
      <c r="AE436" s="63"/>
      <c r="AF436" s="63"/>
      <c r="AG436" s="63"/>
      <c r="AH436" s="63"/>
      <c r="AI436" s="63"/>
      <c r="AJ436" s="63"/>
      <c r="AK436" s="63"/>
    </row>
    <row r="437" spans="24:37" s="64" customFormat="1" ht="14" x14ac:dyDescent="0.15">
      <c r="X437" s="63"/>
      <c r="Y437" s="63"/>
      <c r="Z437" s="63"/>
      <c r="AA437" s="63"/>
      <c r="AB437" s="63"/>
      <c r="AC437" s="63"/>
      <c r="AD437" s="63"/>
      <c r="AE437" s="63"/>
      <c r="AF437" s="63"/>
      <c r="AG437" s="63"/>
      <c r="AH437" s="63"/>
      <c r="AI437" s="63"/>
      <c r="AJ437" s="63"/>
      <c r="AK437" s="63"/>
    </row>
    <row r="438" spans="24:37" s="64" customFormat="1" ht="14" x14ac:dyDescent="0.15">
      <c r="X438" s="63"/>
      <c r="Y438" s="63"/>
      <c r="Z438" s="63"/>
      <c r="AA438" s="63"/>
      <c r="AB438" s="63"/>
      <c r="AC438" s="63"/>
      <c r="AD438" s="63"/>
      <c r="AE438" s="63"/>
      <c r="AF438" s="63"/>
      <c r="AG438" s="63"/>
      <c r="AH438" s="63"/>
      <c r="AI438" s="63"/>
      <c r="AJ438" s="63"/>
      <c r="AK438" s="63"/>
    </row>
    <row r="439" spans="24:37" s="64" customFormat="1" ht="14" x14ac:dyDescent="0.15">
      <c r="X439" s="63"/>
      <c r="Y439" s="63"/>
      <c r="Z439" s="63"/>
      <c r="AA439" s="63"/>
      <c r="AB439" s="63"/>
      <c r="AC439" s="63"/>
      <c r="AD439" s="63"/>
      <c r="AE439" s="63"/>
      <c r="AF439" s="63"/>
      <c r="AG439" s="63"/>
      <c r="AH439" s="63"/>
      <c r="AI439" s="63"/>
      <c r="AJ439" s="63"/>
      <c r="AK439" s="63"/>
    </row>
    <row r="440" spans="24:37" s="64" customFormat="1" ht="14" x14ac:dyDescent="0.15">
      <c r="X440" s="63"/>
      <c r="Y440" s="63"/>
      <c r="Z440" s="63"/>
      <c r="AA440" s="63"/>
      <c r="AB440" s="63"/>
      <c r="AC440" s="63"/>
      <c r="AD440" s="63"/>
      <c r="AE440" s="63"/>
      <c r="AF440" s="63"/>
      <c r="AG440" s="63"/>
      <c r="AH440" s="63"/>
      <c r="AI440" s="63"/>
      <c r="AJ440" s="63"/>
      <c r="AK440" s="63"/>
    </row>
    <row r="441" spans="24:37" s="64" customFormat="1" ht="14" x14ac:dyDescent="0.15">
      <c r="X441" s="63"/>
      <c r="Y441" s="63"/>
      <c r="Z441" s="63"/>
      <c r="AA441" s="63"/>
      <c r="AB441" s="63"/>
      <c r="AC441" s="63"/>
      <c r="AD441" s="63"/>
      <c r="AE441" s="63"/>
      <c r="AF441" s="63"/>
      <c r="AG441" s="63"/>
      <c r="AH441" s="63"/>
      <c r="AI441" s="63"/>
      <c r="AJ441" s="63"/>
      <c r="AK441" s="63"/>
    </row>
    <row r="442" spans="24:37" s="64" customFormat="1" ht="14" x14ac:dyDescent="0.15">
      <c r="X442" s="63"/>
      <c r="Y442" s="63"/>
      <c r="Z442" s="63"/>
      <c r="AA442" s="63"/>
      <c r="AB442" s="63"/>
      <c r="AC442" s="63"/>
      <c r="AD442" s="63"/>
      <c r="AE442" s="63"/>
      <c r="AF442" s="63"/>
      <c r="AG442" s="63"/>
      <c r="AH442" s="63"/>
      <c r="AI442" s="63"/>
      <c r="AJ442" s="63"/>
      <c r="AK442" s="63"/>
    </row>
    <row r="443" spans="24:37" s="64" customFormat="1" ht="14" x14ac:dyDescent="0.15">
      <c r="X443" s="63"/>
      <c r="Y443" s="63"/>
      <c r="Z443" s="63"/>
      <c r="AA443" s="63"/>
      <c r="AB443" s="63"/>
      <c r="AC443" s="63"/>
      <c r="AD443" s="63"/>
      <c r="AE443" s="63"/>
      <c r="AF443" s="63"/>
      <c r="AG443" s="63"/>
      <c r="AH443" s="63"/>
      <c r="AI443" s="63"/>
      <c r="AJ443" s="63"/>
      <c r="AK443" s="63"/>
    </row>
    <row r="444" spans="24:37" s="64" customFormat="1" ht="14" x14ac:dyDescent="0.15">
      <c r="X444" s="63"/>
      <c r="Y444" s="63"/>
      <c r="Z444" s="63"/>
      <c r="AA444" s="63"/>
      <c r="AB444" s="63"/>
      <c r="AC444" s="63"/>
      <c r="AD444" s="63"/>
      <c r="AE444" s="63"/>
      <c r="AF444" s="63"/>
      <c r="AG444" s="63"/>
      <c r="AH444" s="63"/>
      <c r="AI444" s="63"/>
      <c r="AJ444" s="63"/>
      <c r="AK444" s="63"/>
    </row>
    <row r="445" spans="24:37" s="64" customFormat="1" ht="14" x14ac:dyDescent="0.15">
      <c r="X445" s="63"/>
      <c r="Y445" s="63"/>
      <c r="Z445" s="63"/>
      <c r="AA445" s="63"/>
      <c r="AB445" s="63"/>
      <c r="AC445" s="63"/>
      <c r="AD445" s="63"/>
      <c r="AE445" s="63"/>
      <c r="AF445" s="63"/>
      <c r="AG445" s="63"/>
      <c r="AH445" s="63"/>
      <c r="AI445" s="63"/>
      <c r="AJ445" s="63"/>
      <c r="AK445" s="63"/>
    </row>
    <row r="446" spans="24:37" s="64" customFormat="1" ht="14" x14ac:dyDescent="0.15">
      <c r="X446" s="63"/>
      <c r="Y446" s="63"/>
      <c r="Z446" s="63"/>
      <c r="AA446" s="63"/>
      <c r="AB446" s="63"/>
      <c r="AC446" s="63"/>
      <c r="AD446" s="63"/>
      <c r="AE446" s="63"/>
      <c r="AF446" s="63"/>
      <c r="AG446" s="63"/>
      <c r="AH446" s="63"/>
      <c r="AI446" s="63"/>
      <c r="AJ446" s="63"/>
      <c r="AK446" s="63"/>
    </row>
    <row r="447" spans="24:37" s="64" customFormat="1" ht="14" x14ac:dyDescent="0.15">
      <c r="X447" s="63"/>
      <c r="Y447" s="63"/>
      <c r="Z447" s="63"/>
      <c r="AA447" s="63"/>
      <c r="AB447" s="63"/>
      <c r="AC447" s="63"/>
      <c r="AD447" s="63"/>
      <c r="AE447" s="63"/>
      <c r="AF447" s="63"/>
      <c r="AG447" s="63"/>
      <c r="AH447" s="63"/>
      <c r="AI447" s="63"/>
      <c r="AJ447" s="63"/>
      <c r="AK447" s="63"/>
    </row>
    <row r="448" spans="24:37" s="64" customFormat="1" ht="14" x14ac:dyDescent="0.15">
      <c r="X448" s="63"/>
      <c r="Y448" s="63"/>
      <c r="Z448" s="63"/>
      <c r="AA448" s="63"/>
      <c r="AB448" s="63"/>
      <c r="AC448" s="63"/>
      <c r="AD448" s="63"/>
      <c r="AE448" s="63"/>
      <c r="AF448" s="63"/>
      <c r="AG448" s="63"/>
      <c r="AH448" s="63"/>
      <c r="AI448" s="63"/>
      <c r="AJ448" s="63"/>
      <c r="AK448" s="63"/>
    </row>
    <row r="449" spans="24:37" s="64" customFormat="1" ht="14" x14ac:dyDescent="0.15">
      <c r="X449" s="63"/>
      <c r="Y449" s="63"/>
      <c r="Z449" s="63"/>
      <c r="AA449" s="63"/>
      <c r="AB449" s="63"/>
      <c r="AC449" s="63"/>
      <c r="AD449" s="63"/>
      <c r="AE449" s="63"/>
      <c r="AF449" s="63"/>
      <c r="AG449" s="63"/>
      <c r="AH449" s="63"/>
      <c r="AI449" s="63"/>
      <c r="AJ449" s="63"/>
      <c r="AK449" s="63"/>
    </row>
    <row r="450" spans="24:37" s="64" customFormat="1" ht="14" x14ac:dyDescent="0.15">
      <c r="X450" s="63"/>
      <c r="Y450" s="63"/>
      <c r="Z450" s="63"/>
      <c r="AA450" s="63"/>
      <c r="AB450" s="63"/>
      <c r="AC450" s="63"/>
      <c r="AD450" s="63"/>
      <c r="AE450" s="63"/>
      <c r="AF450" s="63"/>
      <c r="AG450" s="63"/>
      <c r="AH450" s="63"/>
      <c r="AI450" s="63"/>
      <c r="AJ450" s="63"/>
      <c r="AK450" s="63"/>
    </row>
    <row r="451" spans="24:37" s="64" customFormat="1" ht="14" x14ac:dyDescent="0.15">
      <c r="X451" s="63"/>
      <c r="Y451" s="63"/>
      <c r="Z451" s="63"/>
      <c r="AA451" s="63"/>
      <c r="AB451" s="63"/>
      <c r="AC451" s="63"/>
      <c r="AD451" s="63"/>
      <c r="AE451" s="63"/>
      <c r="AF451" s="63"/>
      <c r="AG451" s="63"/>
      <c r="AH451" s="63"/>
      <c r="AI451" s="63"/>
      <c r="AJ451" s="63"/>
      <c r="AK451" s="63"/>
    </row>
    <row r="452" spans="24:37" s="64" customFormat="1" ht="14" x14ac:dyDescent="0.15">
      <c r="X452" s="63"/>
      <c r="Y452" s="63"/>
      <c r="Z452" s="63"/>
      <c r="AA452" s="63"/>
      <c r="AB452" s="63"/>
      <c r="AC452" s="63"/>
      <c r="AD452" s="63"/>
      <c r="AE452" s="63"/>
      <c r="AF452" s="63"/>
      <c r="AG452" s="63"/>
      <c r="AH452" s="63"/>
      <c r="AI452" s="63"/>
      <c r="AJ452" s="63"/>
      <c r="AK452" s="63"/>
    </row>
    <row r="453" spans="24:37" s="64" customFormat="1" ht="14" x14ac:dyDescent="0.15">
      <c r="X453" s="63"/>
      <c r="Y453" s="63"/>
      <c r="Z453" s="63"/>
      <c r="AA453" s="63"/>
      <c r="AB453" s="63"/>
      <c r="AC453" s="63"/>
      <c r="AD453" s="63"/>
      <c r="AE453" s="63"/>
      <c r="AF453" s="63"/>
      <c r="AG453" s="63"/>
      <c r="AH453" s="63"/>
      <c r="AI453" s="63"/>
      <c r="AJ453" s="63"/>
      <c r="AK453" s="63"/>
    </row>
    <row r="454" spans="24:37" s="64" customFormat="1" ht="14" x14ac:dyDescent="0.15">
      <c r="X454" s="63"/>
      <c r="Y454" s="63"/>
      <c r="Z454" s="63"/>
      <c r="AA454" s="63"/>
      <c r="AB454" s="63"/>
      <c r="AC454" s="63"/>
      <c r="AD454" s="63"/>
      <c r="AE454" s="63"/>
      <c r="AF454" s="63"/>
      <c r="AG454" s="63"/>
      <c r="AH454" s="63"/>
      <c r="AI454" s="63"/>
      <c r="AJ454" s="63"/>
      <c r="AK454" s="63"/>
    </row>
    <row r="455" spans="24:37" s="64" customFormat="1" ht="14" x14ac:dyDescent="0.15">
      <c r="X455" s="63"/>
      <c r="Y455" s="63"/>
      <c r="Z455" s="63"/>
      <c r="AA455" s="63"/>
      <c r="AB455" s="63"/>
      <c r="AC455" s="63"/>
      <c r="AD455" s="63"/>
      <c r="AE455" s="63"/>
      <c r="AF455" s="63"/>
      <c r="AG455" s="63"/>
      <c r="AH455" s="63"/>
      <c r="AI455" s="63"/>
      <c r="AJ455" s="63"/>
      <c r="AK455" s="63"/>
    </row>
    <row r="456" spans="24:37" s="64" customFormat="1" ht="14" x14ac:dyDescent="0.15">
      <c r="X456" s="63"/>
      <c r="Y456" s="63"/>
      <c r="Z456" s="63"/>
      <c r="AA456" s="63"/>
      <c r="AB456" s="63"/>
      <c r="AC456" s="63"/>
      <c r="AD456" s="63"/>
      <c r="AE456" s="63"/>
      <c r="AF456" s="63"/>
      <c r="AG456" s="63"/>
      <c r="AH456" s="63"/>
      <c r="AI456" s="63"/>
      <c r="AJ456" s="63"/>
      <c r="AK456" s="63"/>
    </row>
    <row r="457" spans="24:37" s="64" customFormat="1" ht="14" x14ac:dyDescent="0.15">
      <c r="X457" s="63"/>
      <c r="Y457" s="63"/>
      <c r="Z457" s="63"/>
      <c r="AA457" s="63"/>
      <c r="AB457" s="63"/>
      <c r="AC457" s="63"/>
      <c r="AD457" s="63"/>
      <c r="AE457" s="63"/>
      <c r="AF457" s="63"/>
      <c r="AG457" s="63"/>
      <c r="AH457" s="63"/>
      <c r="AI457" s="63"/>
      <c r="AJ457" s="63"/>
      <c r="AK457" s="63"/>
    </row>
    <row r="458" spans="24:37" s="64" customFormat="1" ht="14" x14ac:dyDescent="0.15">
      <c r="X458" s="63"/>
      <c r="Y458" s="63"/>
      <c r="Z458" s="63"/>
      <c r="AA458" s="63"/>
      <c r="AB458" s="63"/>
      <c r="AC458" s="63"/>
      <c r="AD458" s="63"/>
      <c r="AE458" s="63"/>
      <c r="AF458" s="63"/>
      <c r="AG458" s="63"/>
      <c r="AH458" s="63"/>
      <c r="AI458" s="63"/>
      <c r="AJ458" s="63"/>
      <c r="AK458" s="63"/>
    </row>
    <row r="459" spans="24:37" s="64" customFormat="1" ht="14" x14ac:dyDescent="0.15">
      <c r="X459" s="63"/>
      <c r="Y459" s="63"/>
      <c r="Z459" s="63"/>
      <c r="AA459" s="63"/>
      <c r="AB459" s="63"/>
      <c r="AC459" s="63"/>
      <c r="AD459" s="63"/>
      <c r="AE459" s="63"/>
      <c r="AF459" s="63"/>
      <c r="AG459" s="63"/>
      <c r="AH459" s="63"/>
      <c r="AI459" s="63"/>
      <c r="AJ459" s="63"/>
      <c r="AK459" s="63"/>
    </row>
    <row r="460" spans="24:37" s="64" customFormat="1" ht="14" x14ac:dyDescent="0.15">
      <c r="X460" s="63"/>
      <c r="Y460" s="63"/>
      <c r="Z460" s="63"/>
      <c r="AA460" s="63"/>
      <c r="AB460" s="63"/>
      <c r="AC460" s="63"/>
      <c r="AD460" s="63"/>
      <c r="AE460" s="63"/>
      <c r="AF460" s="63"/>
      <c r="AG460" s="63"/>
      <c r="AH460" s="63"/>
      <c r="AI460" s="63"/>
      <c r="AJ460" s="63"/>
      <c r="AK460" s="63"/>
    </row>
    <row r="461" spans="24:37" s="64" customFormat="1" ht="14" x14ac:dyDescent="0.15">
      <c r="X461" s="63"/>
      <c r="Y461" s="63"/>
      <c r="Z461" s="63"/>
      <c r="AA461" s="63"/>
      <c r="AB461" s="63"/>
      <c r="AC461" s="63"/>
      <c r="AD461" s="63"/>
      <c r="AE461" s="63"/>
      <c r="AF461" s="63"/>
      <c r="AG461" s="63"/>
      <c r="AH461" s="63"/>
      <c r="AI461" s="63"/>
      <c r="AJ461" s="63"/>
      <c r="AK461" s="63"/>
    </row>
    <row r="462" spans="24:37" s="64" customFormat="1" ht="14" x14ac:dyDescent="0.15">
      <c r="X462" s="63"/>
      <c r="Y462" s="63"/>
      <c r="Z462" s="63"/>
      <c r="AA462" s="63"/>
      <c r="AB462" s="63"/>
      <c r="AC462" s="63"/>
      <c r="AD462" s="63"/>
      <c r="AE462" s="63"/>
      <c r="AF462" s="63"/>
      <c r="AG462" s="63"/>
      <c r="AH462" s="63"/>
      <c r="AI462" s="63"/>
      <c r="AJ462" s="63"/>
      <c r="AK462" s="63"/>
    </row>
    <row r="463" spans="24:37" s="64" customFormat="1" ht="14" x14ac:dyDescent="0.15">
      <c r="X463" s="63"/>
      <c r="Y463" s="63"/>
      <c r="Z463" s="63"/>
      <c r="AA463" s="63"/>
      <c r="AB463" s="63"/>
      <c r="AC463" s="63"/>
      <c r="AD463" s="63"/>
      <c r="AE463" s="63"/>
      <c r="AF463" s="63"/>
      <c r="AG463" s="63"/>
      <c r="AH463" s="63"/>
      <c r="AI463" s="63"/>
      <c r="AJ463" s="63"/>
      <c r="AK463" s="63"/>
    </row>
    <row r="464" spans="24:37" s="64" customFormat="1" ht="14" x14ac:dyDescent="0.15">
      <c r="X464" s="63"/>
      <c r="Y464" s="63"/>
      <c r="Z464" s="63"/>
      <c r="AA464" s="63"/>
      <c r="AB464" s="63"/>
      <c r="AC464" s="63"/>
      <c r="AD464" s="63"/>
      <c r="AE464" s="63"/>
      <c r="AF464" s="63"/>
      <c r="AG464" s="63"/>
      <c r="AH464" s="63"/>
      <c r="AI464" s="63"/>
      <c r="AJ464" s="63"/>
      <c r="AK464" s="63"/>
    </row>
    <row r="465" spans="24:37" s="64" customFormat="1" ht="14" x14ac:dyDescent="0.15">
      <c r="X465" s="63"/>
      <c r="Y465" s="63"/>
      <c r="Z465" s="63"/>
      <c r="AA465" s="63"/>
      <c r="AB465" s="63"/>
      <c r="AC465" s="63"/>
      <c r="AD465" s="63"/>
      <c r="AE465" s="63"/>
      <c r="AF465" s="63"/>
      <c r="AG465" s="63"/>
      <c r="AH465" s="63"/>
      <c r="AI465" s="63"/>
      <c r="AJ465" s="63"/>
      <c r="AK465" s="63"/>
    </row>
    <row r="466" spans="24:37" s="64" customFormat="1" ht="14" x14ac:dyDescent="0.15">
      <c r="X466" s="63"/>
      <c r="Y466" s="63"/>
      <c r="Z466" s="63"/>
      <c r="AA466" s="63"/>
      <c r="AB466" s="63"/>
      <c r="AC466" s="63"/>
      <c r="AD466" s="63"/>
      <c r="AE466" s="63"/>
      <c r="AF466" s="63"/>
      <c r="AG466" s="63"/>
      <c r="AH466" s="63"/>
      <c r="AI466" s="63"/>
      <c r="AJ466" s="63"/>
      <c r="AK466" s="63"/>
    </row>
    <row r="467" spans="24:37" s="64" customFormat="1" ht="14" x14ac:dyDescent="0.15">
      <c r="X467" s="63"/>
      <c r="Y467" s="63"/>
      <c r="Z467" s="63"/>
      <c r="AA467" s="63"/>
      <c r="AB467" s="63"/>
      <c r="AC467" s="63"/>
      <c r="AD467" s="63"/>
      <c r="AE467" s="63"/>
      <c r="AF467" s="63"/>
      <c r="AG467" s="63"/>
      <c r="AH467" s="63"/>
      <c r="AI467" s="63"/>
      <c r="AJ467" s="63"/>
      <c r="AK467" s="63"/>
    </row>
    <row r="468" spans="24:37" s="64" customFormat="1" ht="14" x14ac:dyDescent="0.15">
      <c r="X468" s="63"/>
      <c r="Y468" s="63"/>
      <c r="Z468" s="63"/>
      <c r="AA468" s="63"/>
      <c r="AB468" s="63"/>
      <c r="AC468" s="63"/>
      <c r="AD468" s="63"/>
      <c r="AE468" s="63"/>
      <c r="AF468" s="63"/>
      <c r="AG468" s="63"/>
      <c r="AH468" s="63"/>
      <c r="AI468" s="63"/>
      <c r="AJ468" s="63"/>
      <c r="AK468" s="63"/>
    </row>
    <row r="469" spans="24:37" s="64" customFormat="1" ht="14" x14ac:dyDescent="0.15">
      <c r="X469" s="63"/>
      <c r="Y469" s="63"/>
      <c r="Z469" s="63"/>
      <c r="AA469" s="63"/>
      <c r="AB469" s="63"/>
      <c r="AC469" s="63"/>
      <c r="AD469" s="63"/>
      <c r="AE469" s="63"/>
      <c r="AF469" s="63"/>
      <c r="AG469" s="63"/>
      <c r="AH469" s="63"/>
      <c r="AI469" s="63"/>
      <c r="AJ469" s="63"/>
      <c r="AK469" s="63"/>
    </row>
    <row r="470" spans="24:37" s="64" customFormat="1" ht="14" x14ac:dyDescent="0.15">
      <c r="X470" s="63"/>
      <c r="Y470" s="63"/>
      <c r="Z470" s="63"/>
      <c r="AA470" s="63"/>
      <c r="AB470" s="63"/>
      <c r="AC470" s="63"/>
      <c r="AD470" s="63"/>
      <c r="AE470" s="63"/>
      <c r="AF470" s="63"/>
      <c r="AG470" s="63"/>
      <c r="AH470" s="63"/>
      <c r="AI470" s="63"/>
      <c r="AJ470" s="63"/>
      <c r="AK470" s="63"/>
    </row>
    <row r="471" spans="24:37" s="64" customFormat="1" ht="14" x14ac:dyDescent="0.15">
      <c r="X471" s="63"/>
      <c r="Y471" s="63"/>
      <c r="Z471" s="63"/>
      <c r="AA471" s="63"/>
      <c r="AB471" s="63"/>
      <c r="AC471" s="63"/>
      <c r="AD471" s="63"/>
      <c r="AE471" s="63"/>
      <c r="AF471" s="63"/>
      <c r="AG471" s="63"/>
      <c r="AH471" s="63"/>
      <c r="AI471" s="63"/>
      <c r="AJ471" s="63"/>
      <c r="AK471" s="63"/>
    </row>
    <row r="472" spans="24:37" s="64" customFormat="1" ht="14" x14ac:dyDescent="0.15">
      <c r="X472" s="63"/>
      <c r="Y472" s="63"/>
      <c r="Z472" s="63"/>
      <c r="AA472" s="63"/>
      <c r="AB472" s="63"/>
      <c r="AC472" s="63"/>
      <c r="AD472" s="63"/>
      <c r="AE472" s="63"/>
      <c r="AF472" s="63"/>
      <c r="AG472" s="63"/>
      <c r="AH472" s="63"/>
      <c r="AI472" s="63"/>
      <c r="AJ472" s="63"/>
      <c r="AK472" s="63"/>
    </row>
    <row r="473" spans="24:37" s="64" customFormat="1" ht="14" x14ac:dyDescent="0.15">
      <c r="X473" s="63"/>
      <c r="Y473" s="63"/>
      <c r="Z473" s="63"/>
      <c r="AA473" s="63"/>
      <c r="AB473" s="63"/>
      <c r="AC473" s="63"/>
      <c r="AD473" s="63"/>
      <c r="AE473" s="63"/>
      <c r="AF473" s="63"/>
      <c r="AG473" s="63"/>
      <c r="AH473" s="63"/>
      <c r="AI473" s="63"/>
      <c r="AJ473" s="63"/>
      <c r="AK473" s="63"/>
    </row>
    <row r="474" spans="24:37" s="64" customFormat="1" ht="14" x14ac:dyDescent="0.15">
      <c r="X474" s="63"/>
      <c r="Y474" s="63"/>
      <c r="Z474" s="63"/>
      <c r="AA474" s="63"/>
      <c r="AB474" s="63"/>
      <c r="AC474" s="63"/>
      <c r="AD474" s="63"/>
      <c r="AE474" s="63"/>
      <c r="AF474" s="63"/>
      <c r="AG474" s="63"/>
      <c r="AH474" s="63"/>
      <c r="AI474" s="63"/>
      <c r="AJ474" s="63"/>
      <c r="AK474" s="63"/>
    </row>
    <row r="475" spans="24:37" s="64" customFormat="1" ht="14" x14ac:dyDescent="0.15">
      <c r="X475" s="63"/>
      <c r="Y475" s="63"/>
      <c r="Z475" s="63"/>
      <c r="AA475" s="63"/>
      <c r="AB475" s="63"/>
      <c r="AC475" s="63"/>
      <c r="AD475" s="63"/>
      <c r="AE475" s="63"/>
      <c r="AF475" s="63"/>
      <c r="AG475" s="63"/>
      <c r="AH475" s="63"/>
      <c r="AI475" s="63"/>
      <c r="AJ475" s="63"/>
      <c r="AK475" s="63"/>
    </row>
    <row r="476" spans="24:37" s="64" customFormat="1" ht="14" x14ac:dyDescent="0.15">
      <c r="X476" s="63"/>
      <c r="Y476" s="63"/>
      <c r="Z476" s="63"/>
      <c r="AA476" s="63"/>
      <c r="AB476" s="63"/>
      <c r="AC476" s="63"/>
      <c r="AD476" s="63"/>
      <c r="AE476" s="63"/>
      <c r="AF476" s="63"/>
      <c r="AG476" s="63"/>
      <c r="AH476" s="63"/>
      <c r="AI476" s="63"/>
      <c r="AJ476" s="63"/>
      <c r="AK476" s="63"/>
    </row>
    <row r="477" spans="24:37" s="64" customFormat="1" ht="14" x14ac:dyDescent="0.15">
      <c r="X477" s="63"/>
      <c r="Y477" s="63"/>
      <c r="Z477" s="63"/>
      <c r="AA477" s="63"/>
      <c r="AB477" s="63"/>
      <c r="AC477" s="63"/>
      <c r="AD477" s="63"/>
      <c r="AE477" s="63"/>
      <c r="AF477" s="63"/>
      <c r="AG477" s="63"/>
      <c r="AH477" s="63"/>
      <c r="AI477" s="63"/>
      <c r="AJ477" s="63"/>
      <c r="AK477" s="63"/>
    </row>
    <row r="478" spans="24:37" s="64" customFormat="1" ht="14" x14ac:dyDescent="0.15">
      <c r="X478" s="63"/>
      <c r="Y478" s="63"/>
      <c r="Z478" s="63"/>
      <c r="AA478" s="63"/>
      <c r="AB478" s="63"/>
      <c r="AC478" s="63"/>
      <c r="AD478" s="63"/>
      <c r="AE478" s="63"/>
      <c r="AF478" s="63"/>
      <c r="AG478" s="63"/>
      <c r="AH478" s="63"/>
      <c r="AI478" s="63"/>
      <c r="AJ478" s="63"/>
      <c r="AK478" s="63"/>
    </row>
    <row r="479" spans="24:37" s="64" customFormat="1" ht="14" x14ac:dyDescent="0.15">
      <c r="X479" s="63"/>
      <c r="Y479" s="63"/>
      <c r="Z479" s="63"/>
      <c r="AA479" s="63"/>
      <c r="AB479" s="63"/>
      <c r="AC479" s="63"/>
      <c r="AD479" s="63"/>
      <c r="AE479" s="63"/>
      <c r="AF479" s="63"/>
      <c r="AG479" s="63"/>
      <c r="AH479" s="63"/>
      <c r="AI479" s="63"/>
      <c r="AJ479" s="63"/>
      <c r="AK479" s="63"/>
    </row>
    <row r="480" spans="24:37" s="64" customFormat="1" ht="14" x14ac:dyDescent="0.15">
      <c r="X480" s="63"/>
      <c r="Y480" s="63"/>
      <c r="Z480" s="63"/>
      <c r="AA480" s="63"/>
      <c r="AB480" s="63"/>
      <c r="AC480" s="63"/>
      <c r="AD480" s="63"/>
      <c r="AE480" s="63"/>
      <c r="AF480" s="63"/>
      <c r="AG480" s="63"/>
      <c r="AH480" s="63"/>
      <c r="AI480" s="63"/>
      <c r="AJ480" s="63"/>
      <c r="AK480" s="63"/>
    </row>
    <row r="481" spans="24:37" s="64" customFormat="1" ht="14" x14ac:dyDescent="0.15">
      <c r="X481" s="63"/>
      <c r="Y481" s="63"/>
      <c r="Z481" s="63"/>
      <c r="AA481" s="63"/>
      <c r="AB481" s="63"/>
      <c r="AC481" s="63"/>
      <c r="AD481" s="63"/>
      <c r="AE481" s="63"/>
      <c r="AF481" s="63"/>
      <c r="AG481" s="63"/>
      <c r="AH481" s="63"/>
      <c r="AI481" s="63"/>
      <c r="AJ481" s="63"/>
      <c r="AK481" s="63"/>
    </row>
    <row r="482" spans="24:37" s="64" customFormat="1" ht="14" x14ac:dyDescent="0.15">
      <c r="X482" s="63"/>
      <c r="Y482" s="63"/>
      <c r="Z482" s="63"/>
      <c r="AA482" s="63"/>
      <c r="AB482" s="63"/>
      <c r="AC482" s="63"/>
      <c r="AD482" s="63"/>
      <c r="AE482" s="63"/>
      <c r="AF482" s="63"/>
      <c r="AG482" s="63"/>
      <c r="AH482" s="63"/>
      <c r="AI482" s="63"/>
      <c r="AJ482" s="63"/>
      <c r="AK482" s="63"/>
    </row>
    <row r="483" spans="24:37" s="64" customFormat="1" ht="14" x14ac:dyDescent="0.15">
      <c r="X483" s="63"/>
      <c r="Y483" s="63"/>
      <c r="Z483" s="63"/>
      <c r="AA483" s="63"/>
      <c r="AB483" s="63"/>
      <c r="AC483" s="63"/>
      <c r="AD483" s="63"/>
      <c r="AE483" s="63"/>
      <c r="AF483" s="63"/>
      <c r="AG483" s="63"/>
      <c r="AH483" s="63"/>
      <c r="AI483" s="63"/>
      <c r="AJ483" s="63"/>
      <c r="AK483" s="63"/>
    </row>
    <row r="484" spans="24:37" s="64" customFormat="1" ht="14" x14ac:dyDescent="0.15">
      <c r="X484" s="63"/>
      <c r="Y484" s="63"/>
      <c r="Z484" s="63"/>
      <c r="AA484" s="63"/>
      <c r="AB484" s="63"/>
      <c r="AC484" s="63"/>
      <c r="AD484" s="63"/>
      <c r="AE484" s="63"/>
      <c r="AF484" s="63"/>
      <c r="AG484" s="63"/>
      <c r="AH484" s="63"/>
      <c r="AI484" s="63"/>
      <c r="AJ484" s="63"/>
      <c r="AK484" s="63"/>
    </row>
    <row r="485" spans="24:37" s="64" customFormat="1" ht="14" x14ac:dyDescent="0.15">
      <c r="X485" s="63"/>
      <c r="Y485" s="63"/>
      <c r="Z485" s="63"/>
      <c r="AA485" s="63"/>
      <c r="AB485" s="63"/>
      <c r="AC485" s="63"/>
      <c r="AD485" s="63"/>
      <c r="AE485" s="63"/>
      <c r="AF485" s="63"/>
      <c r="AG485" s="63"/>
      <c r="AH485" s="63"/>
      <c r="AI485" s="63"/>
      <c r="AJ485" s="63"/>
      <c r="AK485" s="63"/>
    </row>
    <row r="486" spans="24:37" s="64" customFormat="1" ht="14" x14ac:dyDescent="0.15">
      <c r="X486" s="63"/>
      <c r="Y486" s="63"/>
      <c r="Z486" s="63"/>
      <c r="AA486" s="63"/>
      <c r="AB486" s="63"/>
      <c r="AC486" s="63"/>
      <c r="AD486" s="63"/>
      <c r="AE486" s="63"/>
      <c r="AF486" s="63"/>
      <c r="AG486" s="63"/>
      <c r="AH486" s="63"/>
      <c r="AI486" s="63"/>
      <c r="AJ486" s="63"/>
      <c r="AK486" s="63"/>
    </row>
    <row r="487" spans="24:37" s="64" customFormat="1" ht="14" x14ac:dyDescent="0.15">
      <c r="X487" s="63"/>
      <c r="Y487" s="63"/>
      <c r="Z487" s="63"/>
      <c r="AA487" s="63"/>
      <c r="AB487" s="63"/>
      <c r="AC487" s="63"/>
      <c r="AD487" s="63"/>
      <c r="AE487" s="63"/>
      <c r="AF487" s="63"/>
      <c r="AG487" s="63"/>
      <c r="AH487" s="63"/>
      <c r="AI487" s="63"/>
      <c r="AJ487" s="63"/>
      <c r="AK487" s="63"/>
    </row>
    <row r="488" spans="24:37" s="64" customFormat="1" ht="14" x14ac:dyDescent="0.15">
      <c r="X488" s="63"/>
      <c r="Y488" s="63"/>
      <c r="Z488" s="63"/>
      <c r="AA488" s="63"/>
      <c r="AB488" s="63"/>
      <c r="AC488" s="63"/>
      <c r="AD488" s="63"/>
      <c r="AE488" s="63"/>
      <c r="AF488" s="63"/>
      <c r="AG488" s="63"/>
      <c r="AH488" s="63"/>
      <c r="AI488" s="63"/>
      <c r="AJ488" s="63"/>
      <c r="AK488" s="63"/>
    </row>
    <row r="489" spans="24:37" s="64" customFormat="1" ht="14" x14ac:dyDescent="0.15">
      <c r="X489" s="63"/>
      <c r="Y489" s="63"/>
      <c r="Z489" s="63"/>
      <c r="AA489" s="63"/>
      <c r="AB489" s="63"/>
      <c r="AC489" s="63"/>
      <c r="AD489" s="63"/>
      <c r="AE489" s="63"/>
      <c r="AF489" s="63"/>
      <c r="AG489" s="63"/>
      <c r="AH489" s="63"/>
      <c r="AI489" s="63"/>
      <c r="AJ489" s="63"/>
      <c r="AK489" s="63"/>
    </row>
    <row r="490" spans="24:37" s="64" customFormat="1" ht="14" x14ac:dyDescent="0.15">
      <c r="X490" s="63"/>
      <c r="Y490" s="63"/>
      <c r="Z490" s="63"/>
      <c r="AA490" s="63"/>
      <c r="AB490" s="63"/>
      <c r="AC490" s="63"/>
      <c r="AD490" s="63"/>
      <c r="AE490" s="63"/>
      <c r="AF490" s="63"/>
      <c r="AG490" s="63"/>
      <c r="AH490" s="63"/>
      <c r="AI490" s="63"/>
      <c r="AJ490" s="63"/>
      <c r="AK490" s="63"/>
    </row>
    <row r="491" spans="24:37" s="64" customFormat="1" ht="14" x14ac:dyDescent="0.15">
      <c r="X491" s="63"/>
      <c r="Y491" s="63"/>
      <c r="Z491" s="63"/>
      <c r="AA491" s="63"/>
      <c r="AB491" s="63"/>
      <c r="AC491" s="63"/>
      <c r="AD491" s="63"/>
      <c r="AE491" s="63"/>
      <c r="AF491" s="63"/>
      <c r="AG491" s="63"/>
      <c r="AH491" s="63"/>
      <c r="AI491" s="63"/>
      <c r="AJ491" s="63"/>
      <c r="AK491" s="63"/>
    </row>
    <row r="492" spans="24:37" s="64" customFormat="1" ht="14" x14ac:dyDescent="0.15">
      <c r="X492" s="63"/>
      <c r="Y492" s="63"/>
      <c r="Z492" s="63"/>
      <c r="AA492" s="63"/>
      <c r="AB492" s="63"/>
      <c r="AC492" s="63"/>
      <c r="AD492" s="63"/>
      <c r="AE492" s="63"/>
      <c r="AF492" s="63"/>
      <c r="AG492" s="63"/>
      <c r="AH492" s="63"/>
      <c r="AI492" s="63"/>
      <c r="AJ492" s="63"/>
      <c r="AK492" s="63"/>
    </row>
    <row r="493" spans="24:37" s="64" customFormat="1" ht="14" x14ac:dyDescent="0.15">
      <c r="X493" s="63"/>
      <c r="Y493" s="63"/>
      <c r="Z493" s="63"/>
      <c r="AA493" s="63"/>
      <c r="AB493" s="63"/>
      <c r="AC493" s="63"/>
      <c r="AD493" s="63"/>
      <c r="AE493" s="63"/>
      <c r="AF493" s="63"/>
      <c r="AG493" s="63"/>
      <c r="AH493" s="63"/>
      <c r="AI493" s="63"/>
      <c r="AJ493" s="63"/>
      <c r="AK493" s="63"/>
    </row>
    <row r="494" spans="24:37" s="64" customFormat="1" ht="14" x14ac:dyDescent="0.15">
      <c r="X494" s="63"/>
      <c r="Y494" s="63"/>
      <c r="Z494" s="63"/>
      <c r="AA494" s="63"/>
      <c r="AB494" s="63"/>
      <c r="AC494" s="63"/>
      <c r="AD494" s="63"/>
      <c r="AE494" s="63"/>
      <c r="AF494" s="63"/>
      <c r="AG494" s="63"/>
      <c r="AH494" s="63"/>
      <c r="AI494" s="63"/>
      <c r="AJ494" s="63"/>
      <c r="AK494" s="63"/>
    </row>
    <row r="495" spans="24:37" s="64" customFormat="1" ht="14" x14ac:dyDescent="0.15">
      <c r="X495" s="63"/>
      <c r="Y495" s="63"/>
      <c r="Z495" s="63"/>
      <c r="AA495" s="63"/>
      <c r="AB495" s="63"/>
      <c r="AC495" s="63"/>
      <c r="AD495" s="63"/>
      <c r="AE495" s="63"/>
      <c r="AF495" s="63"/>
      <c r="AG495" s="63"/>
      <c r="AH495" s="63"/>
      <c r="AI495" s="63"/>
      <c r="AJ495" s="63"/>
      <c r="AK495" s="63"/>
    </row>
    <row r="496" spans="24:37" s="64" customFormat="1" ht="14" x14ac:dyDescent="0.15">
      <c r="X496" s="63"/>
      <c r="Y496" s="63"/>
      <c r="Z496" s="63"/>
      <c r="AA496" s="63"/>
      <c r="AB496" s="63"/>
      <c r="AC496" s="63"/>
      <c r="AD496" s="63"/>
      <c r="AE496" s="63"/>
      <c r="AF496" s="63"/>
      <c r="AG496" s="63"/>
      <c r="AH496" s="63"/>
      <c r="AI496" s="63"/>
      <c r="AJ496" s="63"/>
      <c r="AK496" s="63"/>
    </row>
    <row r="497" spans="24:37" s="64" customFormat="1" ht="14" x14ac:dyDescent="0.15">
      <c r="X497" s="63"/>
      <c r="Y497" s="63"/>
      <c r="Z497" s="63"/>
      <c r="AA497" s="63"/>
      <c r="AB497" s="63"/>
      <c r="AC497" s="63"/>
      <c r="AD497" s="63"/>
      <c r="AE497" s="63"/>
      <c r="AF497" s="63"/>
      <c r="AG497" s="63"/>
      <c r="AH497" s="63"/>
      <c r="AI497" s="63"/>
      <c r="AJ497" s="63"/>
      <c r="AK497" s="63"/>
    </row>
    <row r="498" spans="24:37" s="64" customFormat="1" ht="14" x14ac:dyDescent="0.15">
      <c r="X498" s="63"/>
      <c r="Y498" s="63"/>
      <c r="Z498" s="63"/>
      <c r="AA498" s="63"/>
      <c r="AB498" s="63"/>
      <c r="AC498" s="63"/>
      <c r="AD498" s="63"/>
      <c r="AE498" s="63"/>
      <c r="AF498" s="63"/>
      <c r="AG498" s="63"/>
      <c r="AH498" s="63"/>
      <c r="AI498" s="63"/>
      <c r="AJ498" s="63"/>
      <c r="AK498" s="63"/>
    </row>
    <row r="499" spans="24:37" s="64" customFormat="1" ht="14" x14ac:dyDescent="0.15">
      <c r="X499" s="63"/>
      <c r="Y499" s="63"/>
      <c r="Z499" s="63"/>
      <c r="AA499" s="63"/>
      <c r="AB499" s="63"/>
      <c r="AC499" s="63"/>
      <c r="AD499" s="63"/>
      <c r="AE499" s="63"/>
      <c r="AF499" s="63"/>
      <c r="AG499" s="63"/>
      <c r="AH499" s="63"/>
      <c r="AI499" s="63"/>
      <c r="AJ499" s="63"/>
      <c r="AK499" s="63"/>
    </row>
    <row r="500" spans="24:37" s="64" customFormat="1" ht="14" x14ac:dyDescent="0.15">
      <c r="X500" s="63"/>
      <c r="Y500" s="63"/>
      <c r="Z500" s="63"/>
      <c r="AA500" s="63"/>
      <c r="AB500" s="63"/>
      <c r="AC500" s="63"/>
      <c r="AD500" s="63"/>
      <c r="AE500" s="63"/>
      <c r="AF500" s="63"/>
      <c r="AG500" s="63"/>
      <c r="AH500" s="63"/>
      <c r="AI500" s="63"/>
      <c r="AJ500" s="63"/>
      <c r="AK500" s="63"/>
    </row>
    <row r="501" spans="24:37" s="64" customFormat="1" ht="14" x14ac:dyDescent="0.15">
      <c r="X501" s="63"/>
      <c r="Y501" s="63"/>
      <c r="Z501" s="63"/>
      <c r="AA501" s="63"/>
      <c r="AB501" s="63"/>
      <c r="AC501" s="63"/>
      <c r="AD501" s="63"/>
      <c r="AE501" s="63"/>
      <c r="AF501" s="63"/>
      <c r="AG501" s="63"/>
      <c r="AH501" s="63"/>
      <c r="AI501" s="63"/>
      <c r="AJ501" s="63"/>
      <c r="AK501" s="63"/>
    </row>
    <row r="502" spans="24:37" s="64" customFormat="1" ht="14" x14ac:dyDescent="0.15">
      <c r="X502" s="63"/>
      <c r="Y502" s="63"/>
      <c r="Z502" s="63"/>
      <c r="AA502" s="63"/>
      <c r="AB502" s="63"/>
      <c r="AC502" s="63"/>
      <c r="AD502" s="63"/>
      <c r="AE502" s="63"/>
      <c r="AF502" s="63"/>
      <c r="AG502" s="63"/>
      <c r="AH502" s="63"/>
      <c r="AI502" s="63"/>
      <c r="AJ502" s="63"/>
      <c r="AK502" s="63"/>
    </row>
    <row r="503" spans="24:37" s="64" customFormat="1" ht="14" x14ac:dyDescent="0.15">
      <c r="X503" s="63"/>
      <c r="Y503" s="63"/>
      <c r="Z503" s="63"/>
      <c r="AA503" s="63"/>
      <c r="AB503" s="63"/>
      <c r="AC503" s="63"/>
      <c r="AD503" s="63"/>
      <c r="AE503" s="63"/>
      <c r="AF503" s="63"/>
      <c r="AG503" s="63"/>
      <c r="AH503" s="63"/>
      <c r="AI503" s="63"/>
      <c r="AJ503" s="63"/>
      <c r="AK503" s="63"/>
    </row>
    <row r="504" spans="24:37" s="64" customFormat="1" ht="14" x14ac:dyDescent="0.15">
      <c r="X504" s="63"/>
      <c r="Y504" s="63"/>
      <c r="Z504" s="63"/>
      <c r="AA504" s="63"/>
      <c r="AB504" s="63"/>
      <c r="AC504" s="63"/>
      <c r="AD504" s="63"/>
      <c r="AE504" s="63"/>
      <c r="AF504" s="63"/>
      <c r="AG504" s="63"/>
      <c r="AH504" s="63"/>
      <c r="AI504" s="63"/>
      <c r="AJ504" s="63"/>
      <c r="AK504" s="63"/>
    </row>
    <row r="505" spans="24:37" s="64" customFormat="1" ht="14" x14ac:dyDescent="0.15">
      <c r="X505" s="63"/>
      <c r="Y505" s="63"/>
      <c r="Z505" s="63"/>
      <c r="AA505" s="63"/>
      <c r="AB505" s="63"/>
      <c r="AC505" s="63"/>
      <c r="AD505" s="63"/>
      <c r="AE505" s="63"/>
      <c r="AF505" s="63"/>
      <c r="AG505" s="63"/>
      <c r="AH505" s="63"/>
      <c r="AI505" s="63"/>
      <c r="AJ505" s="63"/>
      <c r="AK505" s="63"/>
    </row>
    <row r="506" spans="24:37" s="64" customFormat="1" ht="14" x14ac:dyDescent="0.15">
      <c r="X506" s="63"/>
      <c r="Y506" s="63"/>
      <c r="Z506" s="63"/>
      <c r="AA506" s="63"/>
      <c r="AB506" s="63"/>
      <c r="AC506" s="63"/>
      <c r="AD506" s="63"/>
      <c r="AE506" s="63"/>
      <c r="AF506" s="63"/>
      <c r="AG506" s="63"/>
      <c r="AH506" s="63"/>
      <c r="AI506" s="63"/>
      <c r="AJ506" s="63"/>
      <c r="AK506" s="63"/>
    </row>
    <row r="507" spans="24:37" s="64" customFormat="1" ht="14" x14ac:dyDescent="0.15">
      <c r="X507" s="63"/>
      <c r="Y507" s="63"/>
      <c r="Z507" s="63"/>
      <c r="AA507" s="63"/>
      <c r="AB507" s="63"/>
      <c r="AC507" s="63"/>
      <c r="AD507" s="63"/>
      <c r="AE507" s="63"/>
      <c r="AF507" s="63"/>
      <c r="AG507" s="63"/>
      <c r="AH507" s="63"/>
      <c r="AI507" s="63"/>
      <c r="AJ507" s="63"/>
      <c r="AK507" s="63"/>
    </row>
    <row r="508" spans="24:37" s="64" customFormat="1" ht="14" x14ac:dyDescent="0.15">
      <c r="X508" s="63"/>
      <c r="Y508" s="63"/>
      <c r="Z508" s="63"/>
      <c r="AA508" s="63"/>
      <c r="AB508" s="63"/>
      <c r="AC508" s="63"/>
      <c r="AD508" s="63"/>
      <c r="AE508" s="63"/>
      <c r="AF508" s="63"/>
      <c r="AG508" s="63"/>
      <c r="AH508" s="63"/>
      <c r="AI508" s="63"/>
      <c r="AJ508" s="63"/>
      <c r="AK508" s="63"/>
    </row>
    <row r="509" spans="24:37" s="64" customFormat="1" ht="14" x14ac:dyDescent="0.15">
      <c r="X509" s="63"/>
      <c r="Y509" s="63"/>
      <c r="Z509" s="63"/>
      <c r="AA509" s="63"/>
      <c r="AB509" s="63"/>
      <c r="AC509" s="63"/>
      <c r="AD509" s="63"/>
      <c r="AE509" s="63"/>
      <c r="AF509" s="63"/>
      <c r="AG509" s="63"/>
      <c r="AH509" s="63"/>
      <c r="AI509" s="63"/>
      <c r="AJ509" s="63"/>
      <c r="AK509" s="63"/>
    </row>
    <row r="510" spans="24:37" s="64" customFormat="1" ht="14" x14ac:dyDescent="0.15">
      <c r="X510" s="63"/>
      <c r="Y510" s="63"/>
      <c r="Z510" s="63"/>
      <c r="AA510" s="63"/>
      <c r="AB510" s="63"/>
      <c r="AC510" s="63"/>
      <c r="AD510" s="63"/>
      <c r="AE510" s="63"/>
      <c r="AF510" s="63"/>
      <c r="AG510" s="63"/>
      <c r="AH510" s="63"/>
      <c r="AI510" s="63"/>
      <c r="AJ510" s="63"/>
      <c r="AK510" s="63"/>
    </row>
    <row r="511" spans="24:37" s="64" customFormat="1" ht="14" x14ac:dyDescent="0.15">
      <c r="X511" s="63"/>
      <c r="Y511" s="63"/>
      <c r="Z511" s="63"/>
      <c r="AA511" s="63"/>
      <c r="AB511" s="63"/>
      <c r="AC511" s="63"/>
      <c r="AD511" s="63"/>
      <c r="AE511" s="63"/>
      <c r="AF511" s="63"/>
      <c r="AG511" s="63"/>
      <c r="AH511" s="63"/>
      <c r="AI511" s="63"/>
      <c r="AJ511" s="63"/>
      <c r="AK511" s="63"/>
    </row>
    <row r="512" spans="24:37" s="64" customFormat="1" ht="14" x14ac:dyDescent="0.15">
      <c r="X512" s="63"/>
      <c r="Y512" s="63"/>
      <c r="Z512" s="63"/>
      <c r="AA512" s="63"/>
      <c r="AB512" s="63"/>
      <c r="AC512" s="63"/>
      <c r="AD512" s="63"/>
      <c r="AE512" s="63"/>
      <c r="AF512" s="63"/>
      <c r="AG512" s="63"/>
      <c r="AH512" s="63"/>
      <c r="AI512" s="63"/>
      <c r="AJ512" s="63"/>
      <c r="AK512" s="63"/>
    </row>
    <row r="513" spans="24:37" s="64" customFormat="1" ht="14" x14ac:dyDescent="0.15">
      <c r="X513" s="63"/>
      <c r="Y513" s="63"/>
      <c r="Z513" s="63"/>
      <c r="AA513" s="63"/>
      <c r="AB513" s="63"/>
      <c r="AC513" s="63"/>
      <c r="AD513" s="63"/>
      <c r="AE513" s="63"/>
      <c r="AF513" s="63"/>
      <c r="AG513" s="63"/>
      <c r="AH513" s="63"/>
      <c r="AI513" s="63"/>
      <c r="AJ513" s="63"/>
      <c r="AK513" s="63"/>
    </row>
    <row r="514" spans="24:37" s="64" customFormat="1" ht="14" x14ac:dyDescent="0.15">
      <c r="X514" s="63"/>
      <c r="Y514" s="63"/>
      <c r="Z514" s="63"/>
      <c r="AA514" s="63"/>
      <c r="AB514" s="63"/>
      <c r="AC514" s="63"/>
      <c r="AD514" s="63"/>
      <c r="AE514" s="63"/>
      <c r="AF514" s="63"/>
      <c r="AG514" s="63"/>
      <c r="AH514" s="63"/>
      <c r="AI514" s="63"/>
      <c r="AJ514" s="63"/>
      <c r="AK514" s="63"/>
    </row>
    <row r="515" spans="24:37" s="64" customFormat="1" ht="14" x14ac:dyDescent="0.15">
      <c r="X515" s="63"/>
      <c r="Y515" s="63"/>
      <c r="Z515" s="63"/>
      <c r="AA515" s="63"/>
      <c r="AB515" s="63"/>
      <c r="AC515" s="63"/>
      <c r="AD515" s="63"/>
      <c r="AE515" s="63"/>
      <c r="AF515" s="63"/>
      <c r="AG515" s="63"/>
      <c r="AH515" s="63"/>
      <c r="AI515" s="63"/>
      <c r="AJ515" s="63"/>
      <c r="AK515" s="63"/>
    </row>
    <row r="516" spans="24:37" s="64" customFormat="1" ht="14" x14ac:dyDescent="0.15">
      <c r="X516" s="63"/>
      <c r="Y516" s="63"/>
      <c r="Z516" s="63"/>
      <c r="AA516" s="63"/>
      <c r="AB516" s="63"/>
      <c r="AC516" s="63"/>
      <c r="AD516" s="63"/>
      <c r="AE516" s="63"/>
      <c r="AF516" s="63"/>
      <c r="AG516" s="63"/>
      <c r="AH516" s="63"/>
      <c r="AI516" s="63"/>
      <c r="AJ516" s="63"/>
      <c r="AK516" s="63"/>
    </row>
    <row r="517" spans="24:37" s="64" customFormat="1" ht="14" x14ac:dyDescent="0.15">
      <c r="X517" s="63"/>
      <c r="Y517" s="63"/>
      <c r="Z517" s="63"/>
      <c r="AA517" s="63"/>
      <c r="AB517" s="63"/>
      <c r="AC517" s="63"/>
      <c r="AD517" s="63"/>
      <c r="AE517" s="63"/>
      <c r="AF517" s="63"/>
      <c r="AG517" s="63"/>
      <c r="AH517" s="63"/>
      <c r="AI517" s="63"/>
      <c r="AJ517" s="63"/>
      <c r="AK517" s="63"/>
    </row>
    <row r="518" spans="24:37" s="64" customFormat="1" ht="14" x14ac:dyDescent="0.15">
      <c r="X518" s="63"/>
      <c r="Y518" s="63"/>
      <c r="Z518" s="63"/>
      <c r="AA518" s="63"/>
      <c r="AB518" s="63"/>
      <c r="AC518" s="63"/>
      <c r="AD518" s="63"/>
      <c r="AE518" s="63"/>
      <c r="AF518" s="63"/>
      <c r="AG518" s="63"/>
      <c r="AH518" s="63"/>
      <c r="AI518" s="63"/>
      <c r="AJ518" s="63"/>
      <c r="AK518" s="63"/>
    </row>
    <row r="519" spans="24:37" s="64" customFormat="1" ht="14" x14ac:dyDescent="0.15">
      <c r="X519" s="63"/>
      <c r="Y519" s="63"/>
      <c r="Z519" s="63"/>
      <c r="AA519" s="63"/>
      <c r="AB519" s="63"/>
      <c r="AC519" s="63"/>
      <c r="AD519" s="63"/>
      <c r="AE519" s="63"/>
      <c r="AF519" s="63"/>
      <c r="AG519" s="63"/>
      <c r="AH519" s="63"/>
      <c r="AI519" s="63"/>
      <c r="AJ519" s="63"/>
      <c r="AK519" s="63"/>
    </row>
    <row r="520" spans="24:37" s="64" customFormat="1" ht="14" x14ac:dyDescent="0.15">
      <c r="X520" s="63"/>
      <c r="Y520" s="63"/>
      <c r="Z520" s="63"/>
      <c r="AA520" s="63"/>
      <c r="AB520" s="63"/>
      <c r="AC520" s="63"/>
      <c r="AD520" s="63"/>
      <c r="AE520" s="63"/>
      <c r="AF520" s="63"/>
      <c r="AG520" s="63"/>
      <c r="AH520" s="63"/>
      <c r="AI520" s="63"/>
      <c r="AJ520" s="63"/>
      <c r="AK520" s="63"/>
    </row>
    <row r="521" spans="24:37" s="64" customFormat="1" ht="14" x14ac:dyDescent="0.15">
      <c r="X521" s="63"/>
      <c r="Y521" s="63"/>
      <c r="Z521" s="63"/>
      <c r="AA521" s="63"/>
      <c r="AB521" s="63"/>
      <c r="AC521" s="63"/>
      <c r="AD521" s="63"/>
      <c r="AE521" s="63"/>
      <c r="AF521" s="63"/>
      <c r="AG521" s="63"/>
      <c r="AH521" s="63"/>
      <c r="AI521" s="63"/>
      <c r="AJ521" s="63"/>
      <c r="AK521" s="63"/>
    </row>
    <row r="522" spans="24:37" s="64" customFormat="1" ht="14" x14ac:dyDescent="0.15">
      <c r="X522" s="63"/>
      <c r="Y522" s="63"/>
      <c r="Z522" s="63"/>
      <c r="AA522" s="63"/>
      <c r="AB522" s="63"/>
      <c r="AC522" s="63"/>
      <c r="AD522" s="63"/>
      <c r="AE522" s="63"/>
      <c r="AF522" s="63"/>
      <c r="AG522" s="63"/>
      <c r="AH522" s="63"/>
      <c r="AI522" s="63"/>
      <c r="AJ522" s="63"/>
      <c r="AK522" s="63"/>
    </row>
    <row r="523" spans="24:37" s="64" customFormat="1" ht="14" x14ac:dyDescent="0.15">
      <c r="X523" s="63"/>
      <c r="Y523" s="63"/>
      <c r="Z523" s="63"/>
      <c r="AA523" s="63"/>
      <c r="AB523" s="63"/>
      <c r="AC523" s="63"/>
      <c r="AD523" s="63"/>
      <c r="AE523" s="63"/>
      <c r="AF523" s="63"/>
      <c r="AG523" s="63"/>
      <c r="AH523" s="63"/>
      <c r="AI523" s="63"/>
      <c r="AJ523" s="63"/>
      <c r="AK523" s="63"/>
    </row>
    <row r="524" spans="24:37" s="64" customFormat="1" ht="14" x14ac:dyDescent="0.15">
      <c r="X524" s="63"/>
      <c r="Y524" s="63"/>
      <c r="Z524" s="63"/>
      <c r="AA524" s="63"/>
      <c r="AB524" s="63"/>
      <c r="AC524" s="63"/>
      <c r="AD524" s="63"/>
      <c r="AE524" s="63"/>
      <c r="AF524" s="63"/>
      <c r="AG524" s="63"/>
      <c r="AH524" s="63"/>
      <c r="AI524" s="63"/>
      <c r="AJ524" s="63"/>
      <c r="AK524" s="63"/>
    </row>
    <row r="525" spans="24:37" s="64" customFormat="1" ht="14" x14ac:dyDescent="0.15">
      <c r="X525" s="63"/>
      <c r="Y525" s="63"/>
      <c r="Z525" s="63"/>
      <c r="AA525" s="63"/>
      <c r="AB525" s="63"/>
      <c r="AC525" s="63"/>
      <c r="AD525" s="63"/>
      <c r="AE525" s="63"/>
      <c r="AF525" s="63"/>
      <c r="AG525" s="63"/>
      <c r="AH525" s="63"/>
      <c r="AI525" s="63"/>
      <c r="AJ525" s="63"/>
      <c r="AK525" s="63"/>
    </row>
    <row r="526" spans="24:37" s="64" customFormat="1" ht="14" x14ac:dyDescent="0.15">
      <c r="X526" s="63"/>
      <c r="Y526" s="63"/>
      <c r="Z526" s="63"/>
      <c r="AA526" s="63"/>
      <c r="AB526" s="63"/>
      <c r="AC526" s="63"/>
      <c r="AD526" s="63"/>
      <c r="AE526" s="63"/>
      <c r="AF526" s="63"/>
      <c r="AG526" s="63"/>
      <c r="AH526" s="63"/>
      <c r="AI526" s="63"/>
      <c r="AJ526" s="63"/>
      <c r="AK526" s="63"/>
    </row>
    <row r="527" spans="24:37" s="64" customFormat="1" ht="14" x14ac:dyDescent="0.15">
      <c r="X527" s="63"/>
      <c r="Y527" s="63"/>
      <c r="Z527" s="63"/>
      <c r="AA527" s="63"/>
      <c r="AB527" s="63"/>
      <c r="AC527" s="63"/>
      <c r="AD527" s="63"/>
      <c r="AE527" s="63"/>
      <c r="AF527" s="63"/>
      <c r="AG527" s="63"/>
      <c r="AH527" s="63"/>
      <c r="AI527" s="63"/>
      <c r="AJ527" s="63"/>
      <c r="AK527" s="63"/>
    </row>
    <row r="528" spans="24:37" s="64" customFormat="1" ht="14" x14ac:dyDescent="0.15">
      <c r="X528" s="63"/>
      <c r="Y528" s="63"/>
      <c r="Z528" s="63"/>
      <c r="AA528" s="63"/>
      <c r="AB528" s="63"/>
      <c r="AC528" s="63"/>
      <c r="AD528" s="63"/>
      <c r="AE528" s="63"/>
      <c r="AF528" s="63"/>
      <c r="AG528" s="63"/>
      <c r="AH528" s="63"/>
      <c r="AI528" s="63"/>
      <c r="AJ528" s="63"/>
      <c r="AK528" s="63"/>
    </row>
    <row r="529" spans="24:37" s="64" customFormat="1" ht="14" x14ac:dyDescent="0.15">
      <c r="X529" s="63"/>
      <c r="Y529" s="63"/>
      <c r="Z529" s="63"/>
      <c r="AA529" s="63"/>
      <c r="AB529" s="63"/>
      <c r="AC529" s="63"/>
      <c r="AD529" s="63"/>
      <c r="AE529" s="63"/>
      <c r="AF529" s="63"/>
      <c r="AG529" s="63"/>
      <c r="AH529" s="63"/>
      <c r="AI529" s="63"/>
      <c r="AJ529" s="63"/>
      <c r="AK529" s="63"/>
    </row>
    <row r="530" spans="24:37" s="64" customFormat="1" ht="14" x14ac:dyDescent="0.15">
      <c r="X530" s="63"/>
      <c r="Y530" s="63"/>
      <c r="Z530" s="63"/>
      <c r="AA530" s="63"/>
      <c r="AB530" s="63"/>
      <c r="AC530" s="63"/>
      <c r="AD530" s="63"/>
      <c r="AE530" s="63"/>
      <c r="AF530" s="63"/>
      <c r="AG530" s="63"/>
      <c r="AH530" s="63"/>
      <c r="AI530" s="63"/>
      <c r="AJ530" s="63"/>
      <c r="AK530" s="63"/>
    </row>
    <row r="531" spans="24:37" s="64" customFormat="1" ht="14" x14ac:dyDescent="0.15">
      <c r="X531" s="63"/>
      <c r="Y531" s="63"/>
      <c r="Z531" s="63"/>
      <c r="AA531" s="63"/>
      <c r="AB531" s="63"/>
      <c r="AC531" s="63"/>
      <c r="AD531" s="63"/>
      <c r="AE531" s="63"/>
      <c r="AF531" s="63"/>
      <c r="AG531" s="63"/>
      <c r="AH531" s="63"/>
      <c r="AI531" s="63"/>
      <c r="AJ531" s="63"/>
      <c r="AK531" s="63"/>
    </row>
    <row r="532" spans="24:37" s="64" customFormat="1" ht="14" x14ac:dyDescent="0.15">
      <c r="X532" s="63"/>
      <c r="Y532" s="63"/>
      <c r="Z532" s="63"/>
      <c r="AA532" s="63"/>
      <c r="AB532" s="63"/>
      <c r="AC532" s="63"/>
      <c r="AD532" s="63"/>
      <c r="AE532" s="63"/>
      <c r="AF532" s="63"/>
      <c r="AG532" s="63"/>
      <c r="AH532" s="63"/>
      <c r="AI532" s="63"/>
      <c r="AJ532" s="63"/>
      <c r="AK532" s="63"/>
    </row>
    <row r="533" spans="24:37" s="64" customFormat="1" ht="14" x14ac:dyDescent="0.15">
      <c r="X533" s="63"/>
      <c r="Y533" s="63"/>
      <c r="Z533" s="63"/>
      <c r="AA533" s="63"/>
      <c r="AB533" s="63"/>
      <c r="AC533" s="63"/>
      <c r="AD533" s="63"/>
      <c r="AE533" s="63"/>
      <c r="AF533" s="63"/>
      <c r="AG533" s="63"/>
      <c r="AH533" s="63"/>
      <c r="AI533" s="63"/>
      <c r="AJ533" s="63"/>
      <c r="AK533" s="63"/>
    </row>
    <row r="534" spans="24:37" s="64" customFormat="1" ht="14" x14ac:dyDescent="0.15">
      <c r="X534" s="63"/>
      <c r="Y534" s="63"/>
      <c r="Z534" s="63"/>
      <c r="AA534" s="63"/>
      <c r="AB534" s="63"/>
      <c r="AC534" s="63"/>
      <c r="AD534" s="63"/>
      <c r="AE534" s="63"/>
      <c r="AF534" s="63"/>
      <c r="AG534" s="63"/>
      <c r="AH534" s="63"/>
      <c r="AI534" s="63"/>
      <c r="AJ534" s="63"/>
      <c r="AK534" s="63"/>
    </row>
    <row r="535" spans="24:37" s="64" customFormat="1" ht="14" x14ac:dyDescent="0.15">
      <c r="X535" s="63"/>
      <c r="Y535" s="63"/>
      <c r="Z535" s="63"/>
      <c r="AA535" s="63"/>
      <c r="AB535" s="63"/>
      <c r="AC535" s="63"/>
      <c r="AD535" s="63"/>
      <c r="AE535" s="63"/>
      <c r="AF535" s="63"/>
      <c r="AG535" s="63"/>
      <c r="AH535" s="63"/>
      <c r="AI535" s="63"/>
      <c r="AJ535" s="63"/>
      <c r="AK535" s="63"/>
    </row>
    <row r="536" spans="24:37" s="64" customFormat="1" ht="14" x14ac:dyDescent="0.15">
      <c r="X536" s="63"/>
      <c r="Y536" s="63"/>
      <c r="Z536" s="63"/>
      <c r="AA536" s="63"/>
      <c r="AB536" s="63"/>
      <c r="AC536" s="63"/>
      <c r="AD536" s="63"/>
      <c r="AE536" s="63"/>
      <c r="AF536" s="63"/>
      <c r="AG536" s="63"/>
      <c r="AH536" s="63"/>
      <c r="AI536" s="63"/>
      <c r="AJ536" s="63"/>
      <c r="AK536" s="63"/>
    </row>
    <row r="537" spans="24:37" s="64" customFormat="1" ht="14" x14ac:dyDescent="0.15">
      <c r="X537" s="63"/>
      <c r="Y537" s="63"/>
      <c r="Z537" s="63"/>
      <c r="AA537" s="63"/>
      <c r="AB537" s="63"/>
      <c r="AC537" s="63"/>
      <c r="AD537" s="63"/>
      <c r="AE537" s="63"/>
      <c r="AF537" s="63"/>
      <c r="AG537" s="63"/>
      <c r="AH537" s="63"/>
      <c r="AI537" s="63"/>
      <c r="AJ537" s="63"/>
      <c r="AK537" s="63"/>
    </row>
    <row r="538" spans="24:37" s="64" customFormat="1" ht="14" x14ac:dyDescent="0.15">
      <c r="X538" s="63"/>
      <c r="Y538" s="63"/>
      <c r="Z538" s="63"/>
      <c r="AA538" s="63"/>
      <c r="AB538" s="63"/>
      <c r="AC538" s="63"/>
      <c r="AD538" s="63"/>
      <c r="AE538" s="63"/>
      <c r="AF538" s="63"/>
      <c r="AG538" s="63"/>
      <c r="AH538" s="63"/>
      <c r="AI538" s="63"/>
      <c r="AJ538" s="63"/>
      <c r="AK538" s="63"/>
    </row>
    <row r="539" spans="24:37" s="64" customFormat="1" ht="14" x14ac:dyDescent="0.15">
      <c r="X539" s="63"/>
      <c r="Y539" s="63"/>
      <c r="Z539" s="63"/>
      <c r="AA539" s="63"/>
      <c r="AB539" s="63"/>
      <c r="AC539" s="63"/>
      <c r="AD539" s="63"/>
      <c r="AE539" s="63"/>
      <c r="AF539" s="63"/>
      <c r="AG539" s="63"/>
      <c r="AH539" s="63"/>
      <c r="AI539" s="63"/>
      <c r="AJ539" s="63"/>
      <c r="AK539" s="63"/>
    </row>
    <row r="540" spans="24:37" s="64" customFormat="1" ht="14" x14ac:dyDescent="0.15">
      <c r="X540" s="63"/>
      <c r="Y540" s="63"/>
      <c r="Z540" s="63"/>
      <c r="AA540" s="63"/>
      <c r="AB540" s="63"/>
      <c r="AC540" s="63"/>
      <c r="AD540" s="63"/>
      <c r="AE540" s="63"/>
      <c r="AF540" s="63"/>
      <c r="AG540" s="63"/>
      <c r="AH540" s="63"/>
      <c r="AI540" s="63"/>
      <c r="AJ540" s="63"/>
      <c r="AK540" s="63"/>
    </row>
    <row r="541" spans="24:37" s="64" customFormat="1" ht="14" x14ac:dyDescent="0.15">
      <c r="X541" s="63"/>
      <c r="Y541" s="63"/>
      <c r="Z541" s="63"/>
      <c r="AA541" s="63"/>
      <c r="AB541" s="63"/>
      <c r="AC541" s="63"/>
      <c r="AD541" s="63"/>
      <c r="AE541" s="63"/>
      <c r="AF541" s="63"/>
      <c r="AG541" s="63"/>
      <c r="AH541" s="63"/>
      <c r="AI541" s="63"/>
      <c r="AJ541" s="63"/>
      <c r="AK541" s="63"/>
    </row>
    <row r="542" spans="24:37" s="64" customFormat="1" ht="14" x14ac:dyDescent="0.15">
      <c r="X542" s="63"/>
      <c r="Y542" s="63"/>
      <c r="Z542" s="63"/>
      <c r="AA542" s="63"/>
      <c r="AB542" s="63"/>
      <c r="AC542" s="63"/>
      <c r="AD542" s="63"/>
      <c r="AE542" s="63"/>
      <c r="AF542" s="63"/>
      <c r="AG542" s="63"/>
      <c r="AH542" s="63"/>
      <c r="AI542" s="63"/>
      <c r="AJ542" s="63"/>
      <c r="AK542" s="63"/>
    </row>
    <row r="543" spans="24:37" s="64" customFormat="1" ht="14" x14ac:dyDescent="0.15">
      <c r="X543" s="63"/>
      <c r="Y543" s="63"/>
      <c r="Z543" s="63"/>
      <c r="AA543" s="63"/>
      <c r="AB543" s="63"/>
      <c r="AC543" s="63"/>
      <c r="AD543" s="63"/>
      <c r="AE543" s="63"/>
      <c r="AF543" s="63"/>
      <c r="AG543" s="63"/>
      <c r="AH543" s="63"/>
      <c r="AI543" s="63"/>
      <c r="AJ543" s="63"/>
      <c r="AK543" s="63"/>
    </row>
    <row r="544" spans="24:37" s="64" customFormat="1" ht="14" x14ac:dyDescent="0.15">
      <c r="X544" s="63"/>
      <c r="Y544" s="63"/>
      <c r="Z544" s="63"/>
      <c r="AA544" s="63"/>
      <c r="AB544" s="63"/>
      <c r="AC544" s="63"/>
      <c r="AD544" s="63"/>
      <c r="AE544" s="63"/>
      <c r="AF544" s="63"/>
      <c r="AG544" s="63"/>
      <c r="AH544" s="63"/>
      <c r="AI544" s="63"/>
      <c r="AJ544" s="63"/>
      <c r="AK544" s="63"/>
    </row>
    <row r="545" spans="24:37" s="64" customFormat="1" ht="14" x14ac:dyDescent="0.15">
      <c r="X545" s="63"/>
      <c r="Y545" s="63"/>
      <c r="Z545" s="63"/>
      <c r="AA545" s="63"/>
      <c r="AB545" s="63"/>
      <c r="AC545" s="63"/>
      <c r="AD545" s="63"/>
      <c r="AE545" s="63"/>
      <c r="AF545" s="63"/>
      <c r="AG545" s="63"/>
      <c r="AH545" s="63"/>
      <c r="AI545" s="63"/>
      <c r="AJ545" s="63"/>
      <c r="AK545" s="63"/>
    </row>
    <row r="546" spans="24:37" s="64" customFormat="1" ht="14" x14ac:dyDescent="0.15">
      <c r="X546" s="63"/>
      <c r="Y546" s="63"/>
      <c r="Z546" s="63"/>
      <c r="AA546" s="63"/>
      <c r="AB546" s="63"/>
      <c r="AC546" s="63"/>
      <c r="AD546" s="63"/>
      <c r="AE546" s="63"/>
      <c r="AF546" s="63"/>
      <c r="AG546" s="63"/>
      <c r="AH546" s="63"/>
      <c r="AI546" s="63"/>
      <c r="AJ546" s="63"/>
      <c r="AK546" s="63"/>
    </row>
    <row r="547" spans="24:37" s="64" customFormat="1" ht="14" x14ac:dyDescent="0.15">
      <c r="X547" s="63"/>
      <c r="Y547" s="63"/>
      <c r="Z547" s="63"/>
      <c r="AA547" s="63"/>
      <c r="AB547" s="63"/>
      <c r="AC547" s="63"/>
      <c r="AD547" s="63"/>
      <c r="AE547" s="63"/>
      <c r="AF547" s="63"/>
      <c r="AG547" s="63"/>
      <c r="AH547" s="63"/>
      <c r="AI547" s="63"/>
      <c r="AJ547" s="63"/>
      <c r="AK547" s="63"/>
    </row>
    <row r="548" spans="24:37" s="64" customFormat="1" ht="14" x14ac:dyDescent="0.15">
      <c r="X548" s="63"/>
      <c r="Y548" s="63"/>
      <c r="Z548" s="63"/>
      <c r="AA548" s="63"/>
      <c r="AB548" s="63"/>
      <c r="AC548" s="63"/>
      <c r="AD548" s="63"/>
      <c r="AE548" s="63"/>
      <c r="AF548" s="63"/>
      <c r="AG548" s="63"/>
      <c r="AH548" s="63"/>
      <c r="AI548" s="63"/>
      <c r="AJ548" s="63"/>
      <c r="AK548" s="63"/>
    </row>
    <row r="549" spans="24:37" s="64" customFormat="1" ht="14" x14ac:dyDescent="0.15">
      <c r="X549" s="63"/>
      <c r="Y549" s="63"/>
      <c r="Z549" s="63"/>
      <c r="AA549" s="63"/>
      <c r="AB549" s="63"/>
      <c r="AC549" s="63"/>
      <c r="AD549" s="63"/>
      <c r="AE549" s="63"/>
      <c r="AF549" s="63"/>
      <c r="AG549" s="63"/>
      <c r="AH549" s="63"/>
      <c r="AI549" s="63"/>
      <c r="AJ549" s="63"/>
      <c r="AK549" s="63"/>
    </row>
    <row r="550" spans="24:37" s="64" customFormat="1" ht="14" x14ac:dyDescent="0.15">
      <c r="X550" s="63"/>
      <c r="Y550" s="63"/>
      <c r="Z550" s="63"/>
      <c r="AA550" s="63"/>
      <c r="AB550" s="63"/>
      <c r="AC550" s="63"/>
      <c r="AD550" s="63"/>
      <c r="AE550" s="63"/>
      <c r="AF550" s="63"/>
      <c r="AG550" s="63"/>
      <c r="AH550" s="63"/>
      <c r="AI550" s="63"/>
      <c r="AJ550" s="63"/>
      <c r="AK550" s="63"/>
    </row>
    <row r="551" spans="24:37" s="64" customFormat="1" ht="14" x14ac:dyDescent="0.15">
      <c r="X551" s="63"/>
      <c r="Y551" s="63"/>
      <c r="Z551" s="63"/>
      <c r="AA551" s="63"/>
      <c r="AB551" s="63"/>
      <c r="AC551" s="63"/>
      <c r="AD551" s="63"/>
      <c r="AE551" s="63"/>
      <c r="AF551" s="63"/>
      <c r="AG551" s="63"/>
      <c r="AH551" s="63"/>
      <c r="AI551" s="63"/>
      <c r="AJ551" s="63"/>
      <c r="AK551" s="63"/>
    </row>
    <row r="552" spans="24:37" s="64" customFormat="1" ht="14" x14ac:dyDescent="0.15">
      <c r="X552" s="63"/>
      <c r="Y552" s="63"/>
      <c r="Z552" s="63"/>
      <c r="AA552" s="63"/>
      <c r="AB552" s="63"/>
      <c r="AC552" s="63"/>
      <c r="AD552" s="63"/>
      <c r="AE552" s="63"/>
      <c r="AF552" s="63"/>
      <c r="AG552" s="63"/>
      <c r="AH552" s="63"/>
      <c r="AI552" s="63"/>
      <c r="AJ552" s="63"/>
      <c r="AK552" s="63"/>
    </row>
    <row r="553" spans="24:37" s="64" customFormat="1" ht="14" x14ac:dyDescent="0.15">
      <c r="X553" s="63"/>
      <c r="Y553" s="63"/>
      <c r="Z553" s="63"/>
      <c r="AA553" s="63"/>
      <c r="AB553" s="63"/>
      <c r="AC553" s="63"/>
      <c r="AD553" s="63"/>
      <c r="AE553" s="63"/>
      <c r="AF553" s="63"/>
      <c r="AG553" s="63"/>
      <c r="AH553" s="63"/>
      <c r="AI553" s="63"/>
      <c r="AJ553" s="63"/>
      <c r="AK553" s="63"/>
    </row>
    <row r="554" spans="24:37" s="64" customFormat="1" ht="14" x14ac:dyDescent="0.15">
      <c r="X554" s="63"/>
      <c r="Y554" s="63"/>
      <c r="Z554" s="63"/>
      <c r="AA554" s="63"/>
      <c r="AB554" s="63"/>
      <c r="AC554" s="63"/>
      <c r="AD554" s="63"/>
      <c r="AE554" s="63"/>
      <c r="AF554" s="63"/>
      <c r="AG554" s="63"/>
      <c r="AH554" s="63"/>
      <c r="AI554" s="63"/>
      <c r="AJ554" s="63"/>
      <c r="AK554" s="63"/>
    </row>
    <row r="555" spans="24:37" s="64" customFormat="1" ht="14" x14ac:dyDescent="0.15">
      <c r="X555" s="63"/>
      <c r="Y555" s="63"/>
      <c r="Z555" s="63"/>
      <c r="AA555" s="63"/>
      <c r="AB555" s="63"/>
      <c r="AC555" s="63"/>
      <c r="AD555" s="63"/>
      <c r="AE555" s="63"/>
      <c r="AF555" s="63"/>
      <c r="AG555" s="63"/>
      <c r="AH555" s="63"/>
      <c r="AI555" s="63"/>
      <c r="AJ555" s="63"/>
      <c r="AK555" s="63"/>
    </row>
    <row r="556" spans="24:37" s="64" customFormat="1" ht="14" x14ac:dyDescent="0.15">
      <c r="X556" s="63"/>
      <c r="Y556" s="63"/>
      <c r="Z556" s="63"/>
      <c r="AA556" s="63"/>
      <c r="AB556" s="63"/>
      <c r="AC556" s="63"/>
      <c r="AD556" s="63"/>
      <c r="AE556" s="63"/>
      <c r="AF556" s="63"/>
      <c r="AG556" s="63"/>
      <c r="AH556" s="63"/>
      <c r="AI556" s="63"/>
      <c r="AJ556" s="63"/>
      <c r="AK556" s="63"/>
    </row>
    <row r="557" spans="24:37" s="64" customFormat="1" ht="14" x14ac:dyDescent="0.15">
      <c r="X557" s="63"/>
      <c r="Y557" s="63"/>
      <c r="Z557" s="63"/>
      <c r="AA557" s="63"/>
      <c r="AB557" s="63"/>
      <c r="AC557" s="63"/>
      <c r="AD557" s="63"/>
      <c r="AE557" s="63"/>
      <c r="AF557" s="63"/>
      <c r="AG557" s="63"/>
      <c r="AH557" s="63"/>
      <c r="AI557" s="63"/>
      <c r="AJ557" s="63"/>
      <c r="AK557" s="63"/>
    </row>
    <row r="558" spans="24:37" s="64" customFormat="1" ht="14" x14ac:dyDescent="0.15">
      <c r="X558" s="63"/>
      <c r="Y558" s="63"/>
      <c r="Z558" s="63"/>
      <c r="AA558" s="63"/>
      <c r="AB558" s="63"/>
      <c r="AC558" s="63"/>
      <c r="AD558" s="63"/>
      <c r="AE558" s="63"/>
      <c r="AF558" s="63"/>
      <c r="AG558" s="63"/>
      <c r="AH558" s="63"/>
      <c r="AI558" s="63"/>
      <c r="AJ558" s="63"/>
      <c r="AK558" s="63"/>
    </row>
    <row r="559" spans="24:37" s="64" customFormat="1" ht="14" x14ac:dyDescent="0.15">
      <c r="X559" s="63"/>
      <c r="Y559" s="63"/>
      <c r="Z559" s="63"/>
      <c r="AA559" s="63"/>
      <c r="AB559" s="63"/>
      <c r="AC559" s="63"/>
      <c r="AD559" s="63"/>
      <c r="AE559" s="63"/>
      <c r="AF559" s="63"/>
      <c r="AG559" s="63"/>
      <c r="AH559" s="63"/>
      <c r="AI559" s="63"/>
      <c r="AJ559" s="63"/>
      <c r="AK559" s="63"/>
    </row>
    <row r="560" spans="24:37" s="64" customFormat="1" ht="14" x14ac:dyDescent="0.15">
      <c r="X560" s="63"/>
      <c r="Y560" s="63"/>
      <c r="Z560" s="63"/>
      <c r="AA560" s="63"/>
      <c r="AB560" s="63"/>
      <c r="AC560" s="63"/>
      <c r="AD560" s="63"/>
      <c r="AE560" s="63"/>
      <c r="AF560" s="63"/>
      <c r="AG560" s="63"/>
      <c r="AH560" s="63"/>
      <c r="AI560" s="63"/>
      <c r="AJ560" s="63"/>
      <c r="AK560" s="63"/>
    </row>
    <row r="561" spans="24:37" s="64" customFormat="1" ht="14" x14ac:dyDescent="0.15">
      <c r="X561" s="63"/>
      <c r="Y561" s="63"/>
      <c r="Z561" s="63"/>
      <c r="AA561" s="63"/>
      <c r="AB561" s="63"/>
      <c r="AC561" s="63"/>
      <c r="AD561" s="63"/>
      <c r="AE561" s="63"/>
      <c r="AF561" s="63"/>
      <c r="AG561" s="63"/>
      <c r="AH561" s="63"/>
      <c r="AI561" s="63"/>
      <c r="AJ561" s="63"/>
      <c r="AK561" s="63"/>
    </row>
    <row r="562" spans="24:37" s="64" customFormat="1" ht="14" x14ac:dyDescent="0.15">
      <c r="X562" s="63"/>
      <c r="Y562" s="63"/>
      <c r="Z562" s="63"/>
      <c r="AA562" s="63"/>
      <c r="AB562" s="63"/>
      <c r="AC562" s="63"/>
      <c r="AD562" s="63"/>
      <c r="AE562" s="63"/>
      <c r="AF562" s="63"/>
      <c r="AG562" s="63"/>
      <c r="AH562" s="63"/>
      <c r="AI562" s="63"/>
      <c r="AJ562" s="63"/>
      <c r="AK562" s="63"/>
    </row>
    <row r="563" spans="24:37" s="64" customFormat="1" ht="14" x14ac:dyDescent="0.15">
      <c r="X563" s="63"/>
      <c r="Y563" s="63"/>
      <c r="Z563" s="63"/>
      <c r="AA563" s="63"/>
      <c r="AB563" s="63"/>
      <c r="AC563" s="63"/>
      <c r="AD563" s="63"/>
      <c r="AE563" s="63"/>
      <c r="AF563" s="63"/>
      <c r="AG563" s="63"/>
      <c r="AH563" s="63"/>
      <c r="AI563" s="63"/>
      <c r="AJ563" s="63"/>
      <c r="AK563" s="63"/>
    </row>
    <row r="564" spans="24:37" s="64" customFormat="1" ht="14" x14ac:dyDescent="0.15">
      <c r="X564" s="63"/>
      <c r="Y564" s="63"/>
      <c r="Z564" s="63"/>
      <c r="AA564" s="63"/>
      <c r="AB564" s="63"/>
      <c r="AC564" s="63"/>
      <c r="AD564" s="63"/>
      <c r="AE564" s="63"/>
      <c r="AF564" s="63"/>
      <c r="AG564" s="63"/>
      <c r="AH564" s="63"/>
      <c r="AI564" s="63"/>
      <c r="AJ564" s="63"/>
      <c r="AK564" s="63"/>
    </row>
    <row r="565" spans="24:37" s="64" customFormat="1" ht="14" x14ac:dyDescent="0.15">
      <c r="X565" s="63"/>
      <c r="Y565" s="63"/>
      <c r="Z565" s="63"/>
      <c r="AA565" s="63"/>
      <c r="AB565" s="63"/>
      <c r="AC565" s="63"/>
      <c r="AD565" s="63"/>
      <c r="AE565" s="63"/>
      <c r="AF565" s="63"/>
      <c r="AG565" s="63"/>
      <c r="AH565" s="63"/>
      <c r="AI565" s="63"/>
      <c r="AJ565" s="63"/>
      <c r="AK565" s="63"/>
    </row>
    <row r="566" spans="24:37" s="64" customFormat="1" ht="14" x14ac:dyDescent="0.15">
      <c r="X566" s="63"/>
      <c r="Y566" s="63"/>
      <c r="Z566" s="63"/>
      <c r="AA566" s="63"/>
      <c r="AB566" s="63"/>
      <c r="AC566" s="63"/>
      <c r="AD566" s="63"/>
      <c r="AE566" s="63"/>
      <c r="AF566" s="63"/>
      <c r="AG566" s="63"/>
      <c r="AH566" s="63"/>
      <c r="AI566" s="63"/>
      <c r="AJ566" s="63"/>
      <c r="AK566" s="63"/>
    </row>
    <row r="567" spans="24:37" s="64" customFormat="1" ht="14" x14ac:dyDescent="0.15">
      <c r="X567" s="63"/>
      <c r="Y567" s="63"/>
      <c r="Z567" s="63"/>
      <c r="AA567" s="63"/>
      <c r="AB567" s="63"/>
      <c r="AC567" s="63"/>
      <c r="AD567" s="63"/>
      <c r="AE567" s="63"/>
      <c r="AF567" s="63"/>
      <c r="AG567" s="63"/>
      <c r="AH567" s="63"/>
      <c r="AI567" s="63"/>
      <c r="AJ567" s="63"/>
      <c r="AK567" s="63"/>
    </row>
    <row r="568" spans="24:37" s="64" customFormat="1" ht="14" x14ac:dyDescent="0.15">
      <c r="X568" s="63"/>
      <c r="Y568" s="63"/>
      <c r="Z568" s="63"/>
      <c r="AA568" s="63"/>
      <c r="AB568" s="63"/>
      <c r="AC568" s="63"/>
      <c r="AD568" s="63"/>
      <c r="AE568" s="63"/>
      <c r="AF568" s="63"/>
      <c r="AG568" s="63"/>
      <c r="AH568" s="63"/>
      <c r="AI568" s="63"/>
      <c r="AJ568" s="63"/>
      <c r="AK568" s="63"/>
    </row>
    <row r="569" spans="24:37" s="64" customFormat="1" ht="14" x14ac:dyDescent="0.15">
      <c r="X569" s="63"/>
      <c r="Y569" s="63"/>
      <c r="Z569" s="63"/>
      <c r="AA569" s="63"/>
      <c r="AB569" s="63"/>
      <c r="AC569" s="63"/>
      <c r="AD569" s="63"/>
      <c r="AE569" s="63"/>
      <c r="AF569" s="63"/>
      <c r="AG569" s="63"/>
      <c r="AH569" s="63"/>
      <c r="AI569" s="63"/>
      <c r="AJ569" s="63"/>
      <c r="AK569" s="63"/>
    </row>
    <row r="570" spans="24:37" s="64" customFormat="1" ht="14" x14ac:dyDescent="0.15">
      <c r="X570" s="63"/>
      <c r="Y570" s="63"/>
      <c r="Z570" s="63"/>
      <c r="AA570" s="63"/>
      <c r="AB570" s="63"/>
      <c r="AC570" s="63"/>
      <c r="AD570" s="63"/>
      <c r="AE570" s="63"/>
      <c r="AF570" s="63"/>
      <c r="AG570" s="63"/>
      <c r="AH570" s="63"/>
      <c r="AI570" s="63"/>
      <c r="AJ570" s="63"/>
      <c r="AK570" s="63"/>
    </row>
    <row r="571" spans="24:37" s="64" customFormat="1" ht="14" x14ac:dyDescent="0.15">
      <c r="X571" s="63"/>
      <c r="Y571" s="63"/>
      <c r="Z571" s="63"/>
      <c r="AA571" s="63"/>
      <c r="AB571" s="63"/>
      <c r="AC571" s="63"/>
      <c r="AD571" s="63"/>
      <c r="AE571" s="63"/>
      <c r="AF571" s="63"/>
      <c r="AG571" s="63"/>
      <c r="AH571" s="63"/>
      <c r="AI571" s="63"/>
      <c r="AJ571" s="63"/>
      <c r="AK571" s="63"/>
    </row>
    <row r="572" spans="24:37" s="64" customFormat="1" ht="14" x14ac:dyDescent="0.15">
      <c r="X572" s="63"/>
      <c r="Y572" s="63"/>
      <c r="Z572" s="63"/>
      <c r="AA572" s="63"/>
      <c r="AB572" s="63"/>
      <c r="AC572" s="63"/>
      <c r="AD572" s="63"/>
      <c r="AE572" s="63"/>
      <c r="AF572" s="63"/>
      <c r="AG572" s="63"/>
      <c r="AH572" s="63"/>
      <c r="AI572" s="63"/>
      <c r="AJ572" s="63"/>
      <c r="AK572" s="63"/>
    </row>
    <row r="573" spans="24:37" s="64" customFormat="1" ht="14" x14ac:dyDescent="0.15">
      <c r="X573" s="63"/>
      <c r="Y573" s="63"/>
      <c r="Z573" s="63"/>
      <c r="AA573" s="63"/>
      <c r="AB573" s="63"/>
      <c r="AC573" s="63"/>
      <c r="AD573" s="63"/>
      <c r="AE573" s="63"/>
      <c r="AF573" s="63"/>
      <c r="AG573" s="63"/>
      <c r="AH573" s="63"/>
      <c r="AI573" s="63"/>
      <c r="AJ573" s="63"/>
      <c r="AK573" s="63"/>
    </row>
    <row r="574" spans="24:37" s="64" customFormat="1" ht="14" x14ac:dyDescent="0.15">
      <c r="X574" s="63"/>
      <c r="Y574" s="63"/>
      <c r="Z574" s="63"/>
      <c r="AA574" s="63"/>
      <c r="AB574" s="63"/>
      <c r="AC574" s="63"/>
      <c r="AD574" s="63"/>
      <c r="AE574" s="63"/>
      <c r="AF574" s="63"/>
      <c r="AG574" s="63"/>
      <c r="AH574" s="63"/>
      <c r="AI574" s="63"/>
      <c r="AJ574" s="63"/>
      <c r="AK574" s="63"/>
    </row>
    <row r="575" spans="24:37" s="64" customFormat="1" ht="14" x14ac:dyDescent="0.15">
      <c r="X575" s="63"/>
      <c r="Y575" s="63"/>
      <c r="Z575" s="63"/>
      <c r="AA575" s="63"/>
      <c r="AB575" s="63"/>
      <c r="AC575" s="63"/>
      <c r="AD575" s="63"/>
      <c r="AE575" s="63"/>
      <c r="AF575" s="63"/>
      <c r="AG575" s="63"/>
      <c r="AH575" s="63"/>
      <c r="AI575" s="63"/>
      <c r="AJ575" s="63"/>
      <c r="AK575" s="63"/>
    </row>
    <row r="576" spans="24:37" s="64" customFormat="1" ht="14" x14ac:dyDescent="0.15">
      <c r="X576" s="63"/>
      <c r="Y576" s="63"/>
      <c r="Z576" s="63"/>
      <c r="AA576" s="63"/>
      <c r="AB576" s="63"/>
      <c r="AC576" s="63"/>
      <c r="AD576" s="63"/>
      <c r="AE576" s="63"/>
      <c r="AF576" s="63"/>
      <c r="AG576" s="63"/>
      <c r="AH576" s="63"/>
      <c r="AI576" s="63"/>
      <c r="AJ576" s="63"/>
      <c r="AK576" s="63"/>
    </row>
    <row r="577" spans="24:37" s="64" customFormat="1" ht="14" x14ac:dyDescent="0.15">
      <c r="X577" s="63"/>
      <c r="Y577" s="63"/>
      <c r="Z577" s="63"/>
      <c r="AA577" s="63"/>
      <c r="AB577" s="63"/>
      <c r="AC577" s="63"/>
      <c r="AD577" s="63"/>
      <c r="AE577" s="63"/>
      <c r="AF577" s="63"/>
      <c r="AG577" s="63"/>
      <c r="AH577" s="63"/>
      <c r="AI577" s="63"/>
      <c r="AJ577" s="63"/>
      <c r="AK577" s="63"/>
    </row>
    <row r="578" spans="24:37" s="64" customFormat="1" ht="14" x14ac:dyDescent="0.15">
      <c r="X578" s="63"/>
      <c r="Y578" s="63"/>
      <c r="Z578" s="63"/>
      <c r="AA578" s="63"/>
      <c r="AB578" s="63"/>
      <c r="AC578" s="63"/>
      <c r="AD578" s="63"/>
      <c r="AE578" s="63"/>
      <c r="AF578" s="63"/>
      <c r="AG578" s="63"/>
      <c r="AH578" s="63"/>
      <c r="AI578" s="63"/>
      <c r="AJ578" s="63"/>
      <c r="AK578" s="63"/>
    </row>
    <row r="579" spans="24:37" s="64" customFormat="1" ht="14" x14ac:dyDescent="0.15">
      <c r="X579" s="63"/>
      <c r="Y579" s="63"/>
      <c r="Z579" s="63"/>
      <c r="AA579" s="63"/>
      <c r="AB579" s="63"/>
      <c r="AC579" s="63"/>
      <c r="AD579" s="63"/>
      <c r="AE579" s="63"/>
      <c r="AF579" s="63"/>
      <c r="AG579" s="63"/>
      <c r="AH579" s="63"/>
      <c r="AI579" s="63"/>
      <c r="AJ579" s="63"/>
      <c r="AK579" s="63"/>
    </row>
    <row r="580" spans="24:37" s="64" customFormat="1" ht="14" x14ac:dyDescent="0.15">
      <c r="X580" s="63"/>
      <c r="Y580" s="63"/>
      <c r="Z580" s="63"/>
      <c r="AA580" s="63"/>
      <c r="AB580" s="63"/>
      <c r="AC580" s="63"/>
      <c r="AD580" s="63"/>
      <c r="AE580" s="63"/>
      <c r="AF580" s="63"/>
      <c r="AG580" s="63"/>
      <c r="AH580" s="63"/>
      <c r="AI580" s="63"/>
      <c r="AJ580" s="63"/>
      <c r="AK580" s="63"/>
    </row>
    <row r="581" spans="24:37" s="64" customFormat="1" ht="14" x14ac:dyDescent="0.15">
      <c r="X581" s="63"/>
      <c r="Y581" s="63"/>
      <c r="Z581" s="63"/>
      <c r="AA581" s="63"/>
      <c r="AB581" s="63"/>
      <c r="AC581" s="63"/>
      <c r="AD581" s="63"/>
      <c r="AE581" s="63"/>
      <c r="AF581" s="63"/>
      <c r="AG581" s="63"/>
      <c r="AH581" s="63"/>
      <c r="AI581" s="63"/>
      <c r="AJ581" s="63"/>
      <c r="AK581" s="63"/>
    </row>
    <row r="582" spans="24:37" s="64" customFormat="1" ht="14" x14ac:dyDescent="0.15">
      <c r="X582" s="63"/>
      <c r="Y582" s="63"/>
      <c r="Z582" s="63"/>
      <c r="AA582" s="63"/>
      <c r="AB582" s="63"/>
      <c r="AC582" s="63"/>
      <c r="AD582" s="63"/>
      <c r="AE582" s="63"/>
      <c r="AF582" s="63"/>
      <c r="AG582" s="63"/>
      <c r="AH582" s="63"/>
      <c r="AI582" s="63"/>
      <c r="AJ582" s="63"/>
      <c r="AK582" s="63"/>
    </row>
    <row r="583" spans="24:37" s="64" customFormat="1" ht="14" x14ac:dyDescent="0.15">
      <c r="X583" s="63"/>
      <c r="Y583" s="63"/>
      <c r="Z583" s="63"/>
      <c r="AA583" s="63"/>
      <c r="AB583" s="63"/>
      <c r="AC583" s="63"/>
      <c r="AD583" s="63"/>
      <c r="AE583" s="63"/>
      <c r="AF583" s="63"/>
      <c r="AG583" s="63"/>
      <c r="AH583" s="63"/>
      <c r="AI583" s="63"/>
      <c r="AJ583" s="63"/>
      <c r="AK583" s="63"/>
    </row>
    <row r="584" spans="24:37" s="64" customFormat="1" ht="14" x14ac:dyDescent="0.15">
      <c r="X584" s="63"/>
      <c r="Y584" s="63"/>
      <c r="Z584" s="63"/>
      <c r="AA584" s="63"/>
      <c r="AB584" s="63"/>
      <c r="AC584" s="63"/>
      <c r="AD584" s="63"/>
      <c r="AE584" s="63"/>
      <c r="AF584" s="63"/>
      <c r="AG584" s="63"/>
      <c r="AH584" s="63"/>
      <c r="AI584" s="63"/>
      <c r="AJ584" s="63"/>
      <c r="AK584" s="63"/>
    </row>
    <row r="585" spans="24:37" s="64" customFormat="1" ht="14" x14ac:dyDescent="0.15">
      <c r="X585" s="63"/>
      <c r="Y585" s="63"/>
      <c r="Z585" s="63"/>
      <c r="AA585" s="63"/>
      <c r="AB585" s="63"/>
      <c r="AC585" s="63"/>
      <c r="AD585" s="63"/>
      <c r="AE585" s="63"/>
      <c r="AF585" s="63"/>
      <c r="AG585" s="63"/>
      <c r="AH585" s="63"/>
      <c r="AI585" s="63"/>
      <c r="AJ585" s="63"/>
      <c r="AK585" s="63"/>
    </row>
    <row r="586" spans="24:37" s="64" customFormat="1" ht="14" x14ac:dyDescent="0.15">
      <c r="X586" s="63"/>
      <c r="Y586" s="63"/>
      <c r="Z586" s="63"/>
      <c r="AA586" s="63"/>
      <c r="AB586" s="63"/>
      <c r="AC586" s="63"/>
      <c r="AD586" s="63"/>
      <c r="AE586" s="63"/>
      <c r="AF586" s="63"/>
      <c r="AG586" s="63"/>
      <c r="AH586" s="63"/>
      <c r="AI586" s="63"/>
      <c r="AJ586" s="63"/>
      <c r="AK586" s="63"/>
    </row>
    <row r="587" spans="24:37" s="64" customFormat="1" ht="14" x14ac:dyDescent="0.15">
      <c r="X587" s="63"/>
      <c r="Y587" s="63"/>
      <c r="Z587" s="63"/>
      <c r="AA587" s="63"/>
      <c r="AB587" s="63"/>
      <c r="AC587" s="63"/>
      <c r="AD587" s="63"/>
      <c r="AE587" s="63"/>
      <c r="AF587" s="63"/>
      <c r="AG587" s="63"/>
      <c r="AH587" s="63"/>
      <c r="AI587" s="63"/>
      <c r="AJ587" s="63"/>
      <c r="AK587" s="63"/>
    </row>
    <row r="588" spans="24:37" s="64" customFormat="1" ht="14" x14ac:dyDescent="0.15">
      <c r="X588" s="63"/>
      <c r="Y588" s="63"/>
      <c r="Z588" s="63"/>
      <c r="AA588" s="63"/>
      <c r="AB588" s="63"/>
      <c r="AC588" s="63"/>
      <c r="AD588" s="63"/>
      <c r="AE588" s="63"/>
      <c r="AF588" s="63"/>
      <c r="AG588" s="63"/>
      <c r="AH588" s="63"/>
      <c r="AI588" s="63"/>
      <c r="AJ588" s="63"/>
      <c r="AK588" s="63"/>
    </row>
    <row r="589" spans="24:37" s="64" customFormat="1" ht="14" x14ac:dyDescent="0.15">
      <c r="X589" s="63"/>
      <c r="Y589" s="63"/>
      <c r="Z589" s="63"/>
      <c r="AA589" s="63"/>
      <c r="AB589" s="63"/>
      <c r="AC589" s="63"/>
      <c r="AD589" s="63"/>
      <c r="AE589" s="63"/>
      <c r="AF589" s="63"/>
      <c r="AG589" s="63"/>
      <c r="AH589" s="63"/>
      <c r="AI589" s="63"/>
      <c r="AJ589" s="63"/>
      <c r="AK589" s="63"/>
    </row>
    <row r="590" spans="24:37" s="64" customFormat="1" ht="14" x14ac:dyDescent="0.15">
      <c r="X590" s="63"/>
      <c r="Y590" s="63"/>
      <c r="Z590" s="63"/>
      <c r="AA590" s="63"/>
      <c r="AB590" s="63"/>
      <c r="AC590" s="63"/>
      <c r="AD590" s="63"/>
      <c r="AE590" s="63"/>
      <c r="AF590" s="63"/>
      <c r="AG590" s="63"/>
      <c r="AH590" s="63"/>
      <c r="AI590" s="63"/>
      <c r="AJ590" s="63"/>
      <c r="AK590" s="63"/>
    </row>
    <row r="591" spans="24:37" s="64" customFormat="1" ht="14" x14ac:dyDescent="0.15">
      <c r="X591" s="63"/>
      <c r="Y591" s="63"/>
      <c r="Z591" s="63"/>
      <c r="AA591" s="63"/>
      <c r="AB591" s="63"/>
      <c r="AC591" s="63"/>
      <c r="AD591" s="63"/>
      <c r="AE591" s="63"/>
      <c r="AF591" s="63"/>
      <c r="AG591" s="63"/>
      <c r="AH591" s="63"/>
      <c r="AI591" s="63"/>
      <c r="AJ591" s="63"/>
      <c r="AK591" s="63"/>
    </row>
    <row r="592" spans="24:37" s="64" customFormat="1" ht="14" x14ac:dyDescent="0.15">
      <c r="X592" s="63"/>
      <c r="Y592" s="63"/>
      <c r="Z592" s="63"/>
      <c r="AA592" s="63"/>
      <c r="AB592" s="63"/>
      <c r="AC592" s="63"/>
      <c r="AD592" s="63"/>
      <c r="AE592" s="63"/>
      <c r="AF592" s="63"/>
      <c r="AG592" s="63"/>
      <c r="AH592" s="63"/>
      <c r="AI592" s="63"/>
      <c r="AJ592" s="63"/>
      <c r="AK592" s="63"/>
    </row>
    <row r="593" spans="24:37" s="64" customFormat="1" ht="14" x14ac:dyDescent="0.15">
      <c r="X593" s="63"/>
      <c r="Y593" s="63"/>
      <c r="Z593" s="63"/>
      <c r="AA593" s="63"/>
      <c r="AB593" s="63"/>
      <c r="AC593" s="63"/>
      <c r="AD593" s="63"/>
      <c r="AE593" s="63"/>
      <c r="AF593" s="63"/>
      <c r="AG593" s="63"/>
      <c r="AH593" s="63"/>
      <c r="AI593" s="63"/>
      <c r="AJ593" s="63"/>
      <c r="AK593" s="63"/>
    </row>
    <row r="594" spans="24:37" s="64" customFormat="1" ht="14" x14ac:dyDescent="0.15">
      <c r="X594" s="63"/>
      <c r="Y594" s="63"/>
      <c r="Z594" s="63"/>
      <c r="AA594" s="63"/>
      <c r="AB594" s="63"/>
      <c r="AC594" s="63"/>
      <c r="AD594" s="63"/>
      <c r="AE594" s="63"/>
      <c r="AF594" s="63"/>
      <c r="AG594" s="63"/>
      <c r="AH594" s="63"/>
      <c r="AI594" s="63"/>
      <c r="AJ594" s="63"/>
      <c r="AK594" s="63"/>
    </row>
    <row r="595" spans="24:37" s="64" customFormat="1" ht="14" x14ac:dyDescent="0.15">
      <c r="X595" s="63"/>
      <c r="Y595" s="63"/>
      <c r="Z595" s="63"/>
      <c r="AA595" s="63"/>
      <c r="AB595" s="63"/>
      <c r="AC595" s="63"/>
      <c r="AD595" s="63"/>
      <c r="AE595" s="63"/>
      <c r="AF595" s="63"/>
      <c r="AG595" s="63"/>
      <c r="AH595" s="63"/>
      <c r="AI595" s="63"/>
      <c r="AJ595" s="63"/>
      <c r="AK595" s="63"/>
    </row>
    <row r="596" spans="24:37" s="64" customFormat="1" ht="14" x14ac:dyDescent="0.15">
      <c r="X596" s="63"/>
      <c r="Y596" s="63"/>
      <c r="Z596" s="63"/>
      <c r="AA596" s="63"/>
      <c r="AB596" s="63"/>
      <c r="AC596" s="63"/>
      <c r="AD596" s="63"/>
      <c r="AE596" s="63"/>
      <c r="AF596" s="63"/>
      <c r="AG596" s="63"/>
      <c r="AH596" s="63"/>
      <c r="AI596" s="63"/>
      <c r="AJ596" s="63"/>
      <c r="AK596" s="63"/>
    </row>
    <row r="597" spans="24:37" s="64" customFormat="1" ht="14" x14ac:dyDescent="0.15">
      <c r="X597" s="63"/>
      <c r="Y597" s="63"/>
      <c r="Z597" s="63"/>
      <c r="AA597" s="63"/>
      <c r="AB597" s="63"/>
      <c r="AC597" s="63"/>
      <c r="AD597" s="63"/>
      <c r="AE597" s="63"/>
      <c r="AF597" s="63"/>
      <c r="AG597" s="63"/>
      <c r="AH597" s="63"/>
      <c r="AI597" s="63"/>
      <c r="AJ597" s="63"/>
      <c r="AK597" s="63"/>
    </row>
    <row r="598" spans="24:37" s="64" customFormat="1" ht="14" x14ac:dyDescent="0.15">
      <c r="X598" s="63"/>
      <c r="Y598" s="63"/>
      <c r="Z598" s="63"/>
      <c r="AA598" s="63"/>
      <c r="AB598" s="63"/>
      <c r="AC598" s="63"/>
      <c r="AD598" s="63"/>
      <c r="AE598" s="63"/>
      <c r="AF598" s="63"/>
      <c r="AG598" s="63"/>
      <c r="AH598" s="63"/>
      <c r="AI598" s="63"/>
      <c r="AJ598" s="63"/>
      <c r="AK598" s="63"/>
    </row>
    <row r="599" spans="24:37" s="64" customFormat="1" ht="14" x14ac:dyDescent="0.15">
      <c r="X599" s="63"/>
      <c r="Y599" s="63"/>
      <c r="Z599" s="63"/>
      <c r="AA599" s="63"/>
      <c r="AB599" s="63"/>
      <c r="AC599" s="63"/>
      <c r="AD599" s="63"/>
      <c r="AE599" s="63"/>
      <c r="AF599" s="63"/>
      <c r="AG599" s="63"/>
      <c r="AH599" s="63"/>
      <c r="AI599" s="63"/>
      <c r="AJ599" s="63"/>
      <c r="AK599" s="63"/>
    </row>
    <row r="600" spans="24:37" s="64" customFormat="1" ht="14" x14ac:dyDescent="0.15">
      <c r="X600" s="63"/>
      <c r="Y600" s="63"/>
      <c r="Z600" s="63"/>
      <c r="AA600" s="63"/>
      <c r="AB600" s="63"/>
      <c r="AC600" s="63"/>
      <c r="AD600" s="63"/>
      <c r="AE600" s="63"/>
      <c r="AF600" s="63"/>
      <c r="AG600" s="63"/>
      <c r="AH600" s="63"/>
      <c r="AI600" s="63"/>
      <c r="AJ600" s="63"/>
      <c r="AK600" s="63"/>
    </row>
    <row r="601" spans="24:37" s="64" customFormat="1" ht="14" x14ac:dyDescent="0.15">
      <c r="X601" s="63"/>
      <c r="Y601" s="63"/>
      <c r="Z601" s="63"/>
      <c r="AA601" s="63"/>
      <c r="AB601" s="63"/>
      <c r="AC601" s="63"/>
      <c r="AD601" s="63"/>
      <c r="AE601" s="63"/>
      <c r="AF601" s="63"/>
      <c r="AG601" s="63"/>
      <c r="AH601" s="63"/>
      <c r="AI601" s="63"/>
      <c r="AJ601" s="63"/>
      <c r="AK601" s="63"/>
    </row>
    <row r="602" spans="24:37" s="64" customFormat="1" ht="14" x14ac:dyDescent="0.15">
      <c r="X602" s="63"/>
      <c r="Y602" s="63"/>
      <c r="Z602" s="63"/>
      <c r="AA602" s="63"/>
      <c r="AB602" s="63"/>
      <c r="AC602" s="63"/>
      <c r="AD602" s="63"/>
      <c r="AE602" s="63"/>
      <c r="AF602" s="63"/>
      <c r="AG602" s="63"/>
      <c r="AH602" s="63"/>
      <c r="AI602" s="63"/>
      <c r="AJ602" s="63"/>
      <c r="AK602" s="63"/>
    </row>
    <row r="603" spans="24:37" s="64" customFormat="1" ht="14" x14ac:dyDescent="0.15">
      <c r="X603" s="63"/>
      <c r="Y603" s="63"/>
      <c r="Z603" s="63"/>
      <c r="AA603" s="63"/>
      <c r="AB603" s="63"/>
      <c r="AC603" s="63"/>
      <c r="AD603" s="63"/>
      <c r="AE603" s="63"/>
      <c r="AF603" s="63"/>
      <c r="AG603" s="63"/>
      <c r="AH603" s="63"/>
      <c r="AI603" s="63"/>
      <c r="AJ603" s="63"/>
      <c r="AK603" s="63"/>
    </row>
    <row r="604" spans="24:37" s="64" customFormat="1" ht="14" x14ac:dyDescent="0.15">
      <c r="X604" s="63"/>
      <c r="Y604" s="63"/>
      <c r="Z604" s="63"/>
      <c r="AA604" s="63"/>
      <c r="AB604" s="63"/>
      <c r="AC604" s="63"/>
      <c r="AD604" s="63"/>
      <c r="AE604" s="63"/>
      <c r="AF604" s="63"/>
      <c r="AG604" s="63"/>
      <c r="AH604" s="63"/>
      <c r="AI604" s="63"/>
      <c r="AJ604" s="63"/>
      <c r="AK604" s="63"/>
    </row>
    <row r="605" spans="24:37" s="64" customFormat="1" ht="14" x14ac:dyDescent="0.15">
      <c r="X605" s="63"/>
      <c r="Y605" s="63"/>
      <c r="Z605" s="63"/>
      <c r="AA605" s="63"/>
      <c r="AB605" s="63"/>
      <c r="AC605" s="63"/>
      <c r="AD605" s="63"/>
      <c r="AE605" s="63"/>
      <c r="AF605" s="63"/>
      <c r="AG605" s="63"/>
      <c r="AH605" s="63"/>
      <c r="AI605" s="63"/>
      <c r="AJ605" s="63"/>
      <c r="AK605" s="63"/>
    </row>
    <row r="606" spans="24:37" s="64" customFormat="1" ht="14" x14ac:dyDescent="0.15">
      <c r="X606" s="63"/>
      <c r="Y606" s="63"/>
      <c r="Z606" s="63"/>
      <c r="AA606" s="63"/>
      <c r="AB606" s="63"/>
      <c r="AC606" s="63"/>
      <c r="AD606" s="63"/>
      <c r="AE606" s="63"/>
      <c r="AF606" s="63"/>
      <c r="AG606" s="63"/>
      <c r="AH606" s="63"/>
      <c r="AI606" s="63"/>
      <c r="AJ606" s="63"/>
      <c r="AK606" s="63"/>
    </row>
    <row r="607" spans="24:37" s="64" customFormat="1" ht="14" x14ac:dyDescent="0.15">
      <c r="X607" s="63"/>
      <c r="Y607" s="63"/>
      <c r="Z607" s="63"/>
      <c r="AA607" s="63"/>
      <c r="AB607" s="63"/>
      <c r="AC607" s="63"/>
      <c r="AD607" s="63"/>
      <c r="AE607" s="63"/>
      <c r="AF607" s="63"/>
      <c r="AG607" s="63"/>
      <c r="AH607" s="63"/>
      <c r="AI607" s="63"/>
      <c r="AJ607" s="63"/>
      <c r="AK607" s="63"/>
    </row>
    <row r="608" spans="24:37" s="64" customFormat="1" ht="14" x14ac:dyDescent="0.15">
      <c r="X608" s="63"/>
      <c r="Y608" s="63"/>
      <c r="Z608" s="63"/>
      <c r="AA608" s="63"/>
      <c r="AB608" s="63"/>
      <c r="AC608" s="63"/>
      <c r="AD608" s="63"/>
      <c r="AE608" s="63"/>
      <c r="AF608" s="63"/>
      <c r="AG608" s="63"/>
      <c r="AH608" s="63"/>
      <c r="AI608" s="63"/>
      <c r="AJ608" s="63"/>
      <c r="AK608" s="63"/>
    </row>
    <row r="609" spans="24:37" s="64" customFormat="1" ht="14" x14ac:dyDescent="0.15">
      <c r="X609" s="63"/>
      <c r="Y609" s="63"/>
      <c r="Z609" s="63"/>
      <c r="AA609" s="63"/>
      <c r="AB609" s="63"/>
      <c r="AC609" s="63"/>
      <c r="AD609" s="63"/>
      <c r="AE609" s="63"/>
      <c r="AF609" s="63"/>
      <c r="AG609" s="63"/>
      <c r="AH609" s="63"/>
      <c r="AI609" s="63"/>
      <c r="AJ609" s="63"/>
      <c r="AK609" s="63"/>
    </row>
    <row r="610" spans="24:37" s="64" customFormat="1" ht="14" x14ac:dyDescent="0.15">
      <c r="X610" s="63"/>
      <c r="Y610" s="63"/>
      <c r="Z610" s="63"/>
      <c r="AA610" s="63"/>
      <c r="AB610" s="63"/>
      <c r="AC610" s="63"/>
      <c r="AD610" s="63"/>
      <c r="AE610" s="63"/>
      <c r="AF610" s="63"/>
      <c r="AG610" s="63"/>
      <c r="AH610" s="63"/>
      <c r="AI610" s="63"/>
      <c r="AJ610" s="63"/>
      <c r="AK610" s="63"/>
    </row>
    <row r="611" spans="24:37" s="64" customFormat="1" ht="14" x14ac:dyDescent="0.15">
      <c r="X611" s="63"/>
      <c r="Y611" s="63"/>
      <c r="Z611" s="63"/>
      <c r="AA611" s="63"/>
      <c r="AB611" s="63"/>
      <c r="AC611" s="63"/>
      <c r="AD611" s="63"/>
      <c r="AE611" s="63"/>
      <c r="AF611" s="63"/>
      <c r="AG611" s="63"/>
      <c r="AH611" s="63"/>
      <c r="AI611" s="63"/>
      <c r="AJ611" s="63"/>
      <c r="AK611" s="63"/>
    </row>
    <row r="612" spans="24:37" s="64" customFormat="1" ht="14" x14ac:dyDescent="0.15">
      <c r="X612" s="63"/>
      <c r="Y612" s="63"/>
      <c r="Z612" s="63"/>
      <c r="AA612" s="63"/>
      <c r="AB612" s="63"/>
      <c r="AC612" s="63"/>
      <c r="AD612" s="63"/>
      <c r="AE612" s="63"/>
      <c r="AF612" s="63"/>
      <c r="AG612" s="63"/>
      <c r="AH612" s="63"/>
      <c r="AI612" s="63"/>
      <c r="AJ612" s="63"/>
      <c r="AK612" s="63"/>
    </row>
    <row r="613" spans="24:37" s="64" customFormat="1" ht="14" x14ac:dyDescent="0.15">
      <c r="X613" s="63"/>
      <c r="Y613" s="63"/>
      <c r="Z613" s="63"/>
      <c r="AA613" s="63"/>
      <c r="AB613" s="63"/>
      <c r="AC613" s="63"/>
      <c r="AD613" s="63"/>
      <c r="AE613" s="63"/>
      <c r="AF613" s="63"/>
      <c r="AG613" s="63"/>
      <c r="AH613" s="63"/>
      <c r="AI613" s="63"/>
      <c r="AJ613" s="63"/>
      <c r="AK613" s="63"/>
    </row>
    <row r="614" spans="24:37" s="64" customFormat="1" ht="14" x14ac:dyDescent="0.15">
      <c r="X614" s="63"/>
      <c r="Y614" s="63"/>
      <c r="Z614" s="63"/>
      <c r="AA614" s="63"/>
      <c r="AB614" s="63"/>
      <c r="AC614" s="63"/>
      <c r="AD614" s="63"/>
      <c r="AE614" s="63"/>
      <c r="AF614" s="63"/>
      <c r="AG614" s="63"/>
      <c r="AH614" s="63"/>
      <c r="AI614" s="63"/>
      <c r="AJ614" s="63"/>
      <c r="AK614" s="63"/>
    </row>
    <row r="615" spans="24:37" s="64" customFormat="1" ht="14" x14ac:dyDescent="0.15">
      <c r="X615" s="63"/>
      <c r="Y615" s="63"/>
      <c r="Z615" s="63"/>
      <c r="AA615" s="63"/>
      <c r="AB615" s="63"/>
      <c r="AC615" s="63"/>
      <c r="AD615" s="63"/>
      <c r="AE615" s="63"/>
      <c r="AF615" s="63"/>
      <c r="AG615" s="63"/>
      <c r="AH615" s="63"/>
      <c r="AI615" s="63"/>
      <c r="AJ615" s="63"/>
      <c r="AK615" s="63"/>
    </row>
    <row r="616" spans="24:37" s="64" customFormat="1" ht="14" x14ac:dyDescent="0.15">
      <c r="X616" s="63"/>
      <c r="Y616" s="63"/>
      <c r="Z616" s="63"/>
      <c r="AA616" s="63"/>
      <c r="AB616" s="63"/>
      <c r="AC616" s="63"/>
      <c r="AD616" s="63"/>
      <c r="AE616" s="63"/>
      <c r="AF616" s="63"/>
      <c r="AG616" s="63"/>
      <c r="AH616" s="63"/>
      <c r="AI616" s="63"/>
      <c r="AJ616" s="63"/>
      <c r="AK616" s="63"/>
    </row>
    <row r="617" spans="24:37" s="64" customFormat="1" ht="14" x14ac:dyDescent="0.15">
      <c r="X617" s="63"/>
      <c r="Y617" s="63"/>
      <c r="Z617" s="63"/>
      <c r="AA617" s="63"/>
      <c r="AB617" s="63"/>
      <c r="AC617" s="63"/>
      <c r="AD617" s="63"/>
      <c r="AE617" s="63"/>
      <c r="AF617" s="63"/>
      <c r="AG617" s="63"/>
      <c r="AH617" s="63"/>
      <c r="AI617" s="63"/>
      <c r="AJ617" s="63"/>
      <c r="AK617" s="63"/>
    </row>
    <row r="618" spans="24:37" s="64" customFormat="1" ht="14" x14ac:dyDescent="0.15">
      <c r="X618" s="63"/>
      <c r="Y618" s="63"/>
      <c r="Z618" s="63"/>
      <c r="AA618" s="63"/>
      <c r="AB618" s="63"/>
      <c r="AC618" s="63"/>
      <c r="AD618" s="63"/>
      <c r="AE618" s="63"/>
      <c r="AF618" s="63"/>
      <c r="AG618" s="63"/>
      <c r="AH618" s="63"/>
      <c r="AI618" s="63"/>
      <c r="AJ618" s="63"/>
      <c r="AK618" s="63"/>
    </row>
    <row r="619" spans="24:37" s="64" customFormat="1" ht="14" x14ac:dyDescent="0.15">
      <c r="X619" s="63"/>
      <c r="Y619" s="63"/>
      <c r="Z619" s="63"/>
      <c r="AA619" s="63"/>
      <c r="AB619" s="63"/>
      <c r="AC619" s="63"/>
      <c r="AD619" s="63"/>
      <c r="AE619" s="63"/>
      <c r="AF619" s="63"/>
      <c r="AG619" s="63"/>
      <c r="AH619" s="63"/>
      <c r="AI619" s="63"/>
      <c r="AJ619" s="63"/>
      <c r="AK619" s="63"/>
    </row>
    <row r="620" spans="24:37" s="64" customFormat="1" ht="14" x14ac:dyDescent="0.15">
      <c r="X620" s="63"/>
      <c r="Y620" s="63"/>
      <c r="Z620" s="63"/>
      <c r="AA620" s="63"/>
      <c r="AB620" s="63"/>
      <c r="AC620" s="63"/>
      <c r="AD620" s="63"/>
      <c r="AE620" s="63"/>
      <c r="AF620" s="63"/>
      <c r="AG620" s="63"/>
      <c r="AH620" s="63"/>
      <c r="AI620" s="63"/>
      <c r="AJ620" s="63"/>
      <c r="AK620" s="63"/>
    </row>
    <row r="621" spans="24:37" s="64" customFormat="1" ht="14" x14ac:dyDescent="0.15">
      <c r="X621" s="63"/>
      <c r="Y621" s="63"/>
      <c r="Z621" s="63"/>
      <c r="AA621" s="63"/>
      <c r="AB621" s="63"/>
      <c r="AC621" s="63"/>
      <c r="AD621" s="63"/>
      <c r="AE621" s="63"/>
      <c r="AF621" s="63"/>
      <c r="AG621" s="63"/>
      <c r="AH621" s="63"/>
      <c r="AI621" s="63"/>
      <c r="AJ621" s="63"/>
      <c r="AK621" s="63"/>
    </row>
    <row r="622" spans="24:37" s="64" customFormat="1" ht="14" x14ac:dyDescent="0.15">
      <c r="X622" s="63"/>
      <c r="Y622" s="63"/>
      <c r="Z622" s="63"/>
      <c r="AA622" s="63"/>
      <c r="AB622" s="63"/>
      <c r="AC622" s="63"/>
      <c r="AD622" s="63"/>
      <c r="AE622" s="63"/>
      <c r="AF622" s="63"/>
      <c r="AG622" s="63"/>
      <c r="AH622" s="63"/>
      <c r="AI622" s="63"/>
      <c r="AJ622" s="63"/>
      <c r="AK622" s="63"/>
    </row>
    <row r="623" spans="24:37" s="64" customFormat="1" ht="14" x14ac:dyDescent="0.15">
      <c r="X623" s="63"/>
      <c r="Y623" s="63"/>
      <c r="Z623" s="63"/>
      <c r="AA623" s="63"/>
      <c r="AB623" s="63"/>
      <c r="AC623" s="63"/>
      <c r="AD623" s="63"/>
      <c r="AE623" s="63"/>
      <c r="AF623" s="63"/>
      <c r="AG623" s="63"/>
      <c r="AH623" s="63"/>
      <c r="AI623" s="63"/>
      <c r="AJ623" s="63"/>
      <c r="AK623" s="63"/>
    </row>
    <row r="624" spans="24:37" s="64" customFormat="1" ht="14" x14ac:dyDescent="0.15">
      <c r="X624" s="63"/>
      <c r="Y624" s="63"/>
      <c r="Z624" s="63"/>
      <c r="AA624" s="63"/>
      <c r="AB624" s="63"/>
      <c r="AC624" s="63"/>
      <c r="AD624" s="63"/>
      <c r="AE624" s="63"/>
      <c r="AF624" s="63"/>
      <c r="AG624" s="63"/>
      <c r="AH624" s="63"/>
      <c r="AI624" s="63"/>
      <c r="AJ624" s="63"/>
      <c r="AK624" s="63"/>
    </row>
    <row r="625" spans="24:37" s="64" customFormat="1" ht="14" x14ac:dyDescent="0.15">
      <c r="X625" s="63"/>
      <c r="Y625" s="63"/>
      <c r="Z625" s="63"/>
      <c r="AA625" s="63"/>
      <c r="AB625" s="63"/>
      <c r="AC625" s="63"/>
      <c r="AD625" s="63"/>
      <c r="AE625" s="63"/>
      <c r="AF625" s="63"/>
      <c r="AG625" s="63"/>
      <c r="AH625" s="63"/>
      <c r="AI625" s="63"/>
      <c r="AJ625" s="63"/>
      <c r="AK625" s="63"/>
    </row>
    <row r="626" spans="24:37" s="64" customFormat="1" ht="14" x14ac:dyDescent="0.15">
      <c r="X626" s="63"/>
      <c r="Y626" s="63"/>
      <c r="Z626" s="63"/>
      <c r="AA626" s="63"/>
      <c r="AB626" s="63"/>
      <c r="AC626" s="63"/>
      <c r="AD626" s="63"/>
      <c r="AE626" s="63"/>
      <c r="AF626" s="63"/>
      <c r="AG626" s="63"/>
      <c r="AH626" s="63"/>
      <c r="AI626" s="63"/>
      <c r="AJ626" s="63"/>
      <c r="AK626" s="63"/>
    </row>
    <row r="627" spans="24:37" s="64" customFormat="1" ht="14" x14ac:dyDescent="0.15">
      <c r="X627" s="63"/>
      <c r="Y627" s="63"/>
      <c r="Z627" s="63"/>
      <c r="AA627" s="63"/>
      <c r="AB627" s="63"/>
      <c r="AC627" s="63"/>
      <c r="AD627" s="63"/>
      <c r="AE627" s="63"/>
      <c r="AF627" s="63"/>
      <c r="AG627" s="63"/>
      <c r="AH627" s="63"/>
      <c r="AI627" s="63"/>
      <c r="AJ627" s="63"/>
      <c r="AK627" s="63"/>
    </row>
    <row r="628" spans="24:37" s="64" customFormat="1" ht="14" x14ac:dyDescent="0.15">
      <c r="X628" s="63"/>
      <c r="Y628" s="63"/>
      <c r="Z628" s="63"/>
      <c r="AA628" s="63"/>
      <c r="AB628" s="63"/>
      <c r="AC628" s="63"/>
      <c r="AD628" s="63"/>
      <c r="AE628" s="63"/>
      <c r="AF628" s="63"/>
      <c r="AG628" s="63"/>
      <c r="AH628" s="63"/>
      <c r="AI628" s="63"/>
      <c r="AJ628" s="63"/>
      <c r="AK628" s="63"/>
    </row>
    <row r="629" spans="24:37" s="64" customFormat="1" ht="14" x14ac:dyDescent="0.15">
      <c r="X629" s="63"/>
      <c r="Y629" s="63"/>
      <c r="Z629" s="63"/>
      <c r="AA629" s="63"/>
      <c r="AB629" s="63"/>
      <c r="AC629" s="63"/>
      <c r="AD629" s="63"/>
      <c r="AE629" s="63"/>
      <c r="AF629" s="63"/>
      <c r="AG629" s="63"/>
      <c r="AH629" s="63"/>
      <c r="AI629" s="63"/>
      <c r="AJ629" s="63"/>
      <c r="AK629" s="63"/>
    </row>
    <row r="630" spans="24:37" s="64" customFormat="1" ht="14" x14ac:dyDescent="0.15">
      <c r="X630" s="63"/>
      <c r="Y630" s="63"/>
      <c r="Z630" s="63"/>
      <c r="AA630" s="63"/>
      <c r="AB630" s="63"/>
      <c r="AC630" s="63"/>
      <c r="AD630" s="63"/>
      <c r="AE630" s="63"/>
      <c r="AF630" s="63"/>
      <c r="AG630" s="63"/>
      <c r="AH630" s="63"/>
      <c r="AI630" s="63"/>
      <c r="AJ630" s="63"/>
      <c r="AK630" s="63"/>
    </row>
    <row r="631" spans="24:37" s="64" customFormat="1" ht="14" x14ac:dyDescent="0.15">
      <c r="X631" s="63"/>
      <c r="Y631" s="63"/>
      <c r="Z631" s="63"/>
      <c r="AA631" s="63"/>
      <c r="AB631" s="63"/>
      <c r="AC631" s="63"/>
      <c r="AD631" s="63"/>
      <c r="AE631" s="63"/>
      <c r="AF631" s="63"/>
      <c r="AG631" s="63"/>
      <c r="AH631" s="63"/>
      <c r="AI631" s="63"/>
      <c r="AJ631" s="63"/>
      <c r="AK631" s="63"/>
    </row>
    <row r="632" spans="24:37" s="64" customFormat="1" ht="14" x14ac:dyDescent="0.15">
      <c r="X632" s="63"/>
      <c r="Y632" s="63"/>
      <c r="Z632" s="63"/>
      <c r="AA632" s="63"/>
      <c r="AB632" s="63"/>
      <c r="AC632" s="63"/>
      <c r="AD632" s="63"/>
      <c r="AE632" s="63"/>
      <c r="AF632" s="63"/>
      <c r="AG632" s="63"/>
      <c r="AH632" s="63"/>
      <c r="AI632" s="63"/>
      <c r="AJ632" s="63"/>
      <c r="AK632" s="63"/>
    </row>
    <row r="633" spans="24:37" s="64" customFormat="1" ht="14" x14ac:dyDescent="0.15">
      <c r="X633" s="63"/>
      <c r="Y633" s="63"/>
      <c r="Z633" s="63"/>
      <c r="AA633" s="63"/>
      <c r="AB633" s="63"/>
      <c r="AC633" s="63"/>
      <c r="AD633" s="63"/>
      <c r="AE633" s="63"/>
      <c r="AF633" s="63"/>
      <c r="AG633" s="63"/>
      <c r="AH633" s="63"/>
      <c r="AI633" s="63"/>
      <c r="AJ633" s="63"/>
      <c r="AK633" s="63"/>
    </row>
    <row r="634" spans="24:37" s="64" customFormat="1" ht="14" x14ac:dyDescent="0.15">
      <c r="X634" s="63"/>
      <c r="Y634" s="63"/>
      <c r="Z634" s="63"/>
      <c r="AA634" s="63"/>
      <c r="AB634" s="63"/>
      <c r="AC634" s="63"/>
      <c r="AD634" s="63"/>
      <c r="AE634" s="63"/>
      <c r="AF634" s="63"/>
      <c r="AG634" s="63"/>
      <c r="AH634" s="63"/>
      <c r="AI634" s="63"/>
      <c r="AJ634" s="63"/>
      <c r="AK634" s="63"/>
    </row>
    <row r="635" spans="24:37" s="64" customFormat="1" ht="14" x14ac:dyDescent="0.15">
      <c r="X635" s="63"/>
      <c r="Y635" s="63"/>
      <c r="Z635" s="63"/>
      <c r="AA635" s="63"/>
      <c r="AB635" s="63"/>
      <c r="AC635" s="63"/>
      <c r="AD635" s="63"/>
      <c r="AE635" s="63"/>
      <c r="AF635" s="63"/>
      <c r="AG635" s="63"/>
      <c r="AH635" s="63"/>
      <c r="AI635" s="63"/>
      <c r="AJ635" s="63"/>
      <c r="AK635" s="63"/>
    </row>
    <row r="636" spans="24:37" s="64" customFormat="1" ht="14" x14ac:dyDescent="0.15">
      <c r="X636" s="63"/>
      <c r="Y636" s="63"/>
      <c r="Z636" s="63"/>
      <c r="AA636" s="63"/>
      <c r="AB636" s="63"/>
      <c r="AC636" s="63"/>
      <c r="AD636" s="63"/>
      <c r="AE636" s="63"/>
      <c r="AF636" s="63"/>
      <c r="AG636" s="63"/>
      <c r="AH636" s="63"/>
      <c r="AI636" s="63"/>
      <c r="AJ636" s="63"/>
      <c r="AK636" s="63"/>
    </row>
    <row r="637" spans="24:37" s="64" customFormat="1" ht="14" x14ac:dyDescent="0.15">
      <c r="X637" s="63"/>
      <c r="Y637" s="63"/>
      <c r="Z637" s="63"/>
      <c r="AA637" s="63"/>
      <c r="AB637" s="63"/>
      <c r="AC637" s="63"/>
      <c r="AD637" s="63"/>
      <c r="AE637" s="63"/>
      <c r="AF637" s="63"/>
      <c r="AG637" s="63"/>
      <c r="AH637" s="63"/>
      <c r="AI637" s="63"/>
      <c r="AJ637" s="63"/>
      <c r="AK637" s="63"/>
    </row>
    <row r="638" spans="24:37" s="64" customFormat="1" ht="14" x14ac:dyDescent="0.15">
      <c r="X638" s="63"/>
      <c r="Y638" s="63"/>
      <c r="Z638" s="63"/>
      <c r="AA638" s="63"/>
      <c r="AB638" s="63"/>
      <c r="AC638" s="63"/>
      <c r="AD638" s="63"/>
      <c r="AE638" s="63"/>
      <c r="AF638" s="63"/>
      <c r="AG638" s="63"/>
      <c r="AH638" s="63"/>
      <c r="AI638" s="63"/>
      <c r="AJ638" s="63"/>
      <c r="AK638" s="63"/>
    </row>
    <row r="639" spans="24:37" s="64" customFormat="1" ht="14" x14ac:dyDescent="0.15">
      <c r="X639" s="63"/>
      <c r="Y639" s="63"/>
      <c r="Z639" s="63"/>
      <c r="AA639" s="63"/>
      <c r="AB639" s="63"/>
      <c r="AC639" s="63"/>
      <c r="AD639" s="63"/>
      <c r="AE639" s="63"/>
      <c r="AF639" s="63"/>
      <c r="AG639" s="63"/>
      <c r="AH639" s="63"/>
      <c r="AI639" s="63"/>
      <c r="AJ639" s="63"/>
      <c r="AK639" s="63"/>
    </row>
    <row r="640" spans="24:37" s="64" customFormat="1" ht="14" x14ac:dyDescent="0.15">
      <c r="X640" s="63"/>
      <c r="Y640" s="63"/>
      <c r="Z640" s="63"/>
      <c r="AA640" s="63"/>
      <c r="AB640" s="63"/>
      <c r="AC640" s="63"/>
      <c r="AD640" s="63"/>
      <c r="AE640" s="63"/>
      <c r="AF640" s="63"/>
      <c r="AG640" s="63"/>
      <c r="AH640" s="63"/>
      <c r="AI640" s="63"/>
      <c r="AJ640" s="63"/>
      <c r="AK640" s="63"/>
    </row>
    <row r="641" spans="24:37" s="64" customFormat="1" ht="14" x14ac:dyDescent="0.15">
      <c r="X641" s="63"/>
      <c r="Y641" s="63"/>
      <c r="Z641" s="63"/>
      <c r="AA641" s="63"/>
      <c r="AB641" s="63"/>
      <c r="AC641" s="63"/>
      <c r="AD641" s="63"/>
      <c r="AE641" s="63"/>
      <c r="AF641" s="63"/>
      <c r="AG641" s="63"/>
      <c r="AH641" s="63"/>
      <c r="AI641" s="63"/>
      <c r="AJ641" s="63"/>
      <c r="AK641" s="63"/>
    </row>
    <row r="642" spans="24:37" s="64" customFormat="1" ht="14" x14ac:dyDescent="0.15">
      <c r="X642" s="63"/>
      <c r="Y642" s="63"/>
      <c r="Z642" s="63"/>
      <c r="AA642" s="63"/>
      <c r="AB642" s="63"/>
      <c r="AC642" s="63"/>
      <c r="AD642" s="63"/>
      <c r="AE642" s="63"/>
      <c r="AF642" s="63"/>
      <c r="AG642" s="63"/>
      <c r="AH642" s="63"/>
      <c r="AI642" s="63"/>
      <c r="AJ642" s="63"/>
      <c r="AK642" s="63"/>
    </row>
    <row r="643" spans="24:37" s="64" customFormat="1" ht="14" x14ac:dyDescent="0.15">
      <c r="X643" s="63"/>
      <c r="Y643" s="63"/>
      <c r="Z643" s="63"/>
      <c r="AA643" s="63"/>
      <c r="AB643" s="63"/>
      <c r="AC643" s="63"/>
      <c r="AD643" s="63"/>
      <c r="AE643" s="63"/>
      <c r="AF643" s="63"/>
      <c r="AG643" s="63"/>
      <c r="AH643" s="63"/>
      <c r="AI643" s="63"/>
      <c r="AJ643" s="63"/>
      <c r="AK643" s="63"/>
    </row>
    <row r="644" spans="24:37" s="64" customFormat="1" ht="14" x14ac:dyDescent="0.15">
      <c r="X644" s="63"/>
      <c r="Y644" s="63"/>
      <c r="Z644" s="63"/>
      <c r="AA644" s="63"/>
      <c r="AB644" s="63"/>
      <c r="AC644" s="63"/>
      <c r="AD644" s="63"/>
      <c r="AE644" s="63"/>
      <c r="AF644" s="63"/>
      <c r="AG644" s="63"/>
      <c r="AH644" s="63"/>
      <c r="AI644" s="63"/>
      <c r="AJ644" s="63"/>
      <c r="AK644" s="63"/>
    </row>
    <row r="645" spans="24:37" s="64" customFormat="1" ht="14" x14ac:dyDescent="0.15">
      <c r="X645" s="63"/>
      <c r="Y645" s="63"/>
      <c r="Z645" s="63"/>
      <c r="AA645" s="63"/>
      <c r="AB645" s="63"/>
      <c r="AC645" s="63"/>
      <c r="AD645" s="63"/>
      <c r="AE645" s="63"/>
      <c r="AF645" s="63"/>
      <c r="AG645" s="63"/>
      <c r="AH645" s="63"/>
      <c r="AI645" s="63"/>
      <c r="AJ645" s="63"/>
      <c r="AK645" s="63"/>
    </row>
    <row r="646" spans="24:37" s="64" customFormat="1" ht="14" x14ac:dyDescent="0.15">
      <c r="X646" s="63"/>
      <c r="Y646" s="63"/>
      <c r="Z646" s="63"/>
      <c r="AA646" s="63"/>
      <c r="AB646" s="63"/>
      <c r="AC646" s="63"/>
      <c r="AD646" s="63"/>
      <c r="AE646" s="63"/>
      <c r="AF646" s="63"/>
      <c r="AG646" s="63"/>
      <c r="AH646" s="63"/>
      <c r="AI646" s="63"/>
      <c r="AJ646" s="63"/>
      <c r="AK646" s="63"/>
    </row>
    <row r="647" spans="24:37" s="64" customFormat="1" ht="14" x14ac:dyDescent="0.15">
      <c r="X647" s="63"/>
      <c r="Y647" s="63"/>
      <c r="Z647" s="63"/>
      <c r="AA647" s="63"/>
      <c r="AB647" s="63"/>
      <c r="AC647" s="63"/>
      <c r="AD647" s="63"/>
      <c r="AE647" s="63"/>
      <c r="AF647" s="63"/>
      <c r="AG647" s="63"/>
      <c r="AH647" s="63"/>
      <c r="AI647" s="63"/>
      <c r="AJ647" s="63"/>
      <c r="AK647" s="63"/>
    </row>
    <row r="648" spans="24:37" s="64" customFormat="1" ht="14" x14ac:dyDescent="0.15">
      <c r="X648" s="63"/>
      <c r="Y648" s="63"/>
      <c r="Z648" s="63"/>
      <c r="AA648" s="63"/>
      <c r="AB648" s="63"/>
      <c r="AC648" s="63"/>
      <c r="AD648" s="63"/>
      <c r="AE648" s="63"/>
      <c r="AF648" s="63"/>
      <c r="AG648" s="63"/>
      <c r="AH648" s="63"/>
      <c r="AI648" s="63"/>
      <c r="AJ648" s="63"/>
      <c r="AK648" s="63"/>
    </row>
    <row r="649" spans="24:37" s="64" customFormat="1" ht="14" x14ac:dyDescent="0.15">
      <c r="X649" s="63"/>
      <c r="Y649" s="63"/>
      <c r="Z649" s="63"/>
      <c r="AA649" s="63"/>
      <c r="AB649" s="63"/>
      <c r="AC649" s="63"/>
      <c r="AD649" s="63"/>
      <c r="AE649" s="63"/>
      <c r="AF649" s="63"/>
      <c r="AG649" s="63"/>
      <c r="AH649" s="63"/>
      <c r="AI649" s="63"/>
      <c r="AJ649" s="63"/>
      <c r="AK649" s="63"/>
    </row>
    <row r="650" spans="24:37" s="64" customFormat="1" ht="14" x14ac:dyDescent="0.15">
      <c r="X650" s="63"/>
      <c r="Y650" s="63"/>
      <c r="Z650" s="63"/>
      <c r="AA650" s="63"/>
      <c r="AB650" s="63"/>
      <c r="AC650" s="63"/>
      <c r="AD650" s="63"/>
      <c r="AE650" s="63"/>
      <c r="AF650" s="63"/>
      <c r="AG650" s="63"/>
      <c r="AH650" s="63"/>
      <c r="AI650" s="63"/>
      <c r="AJ650" s="63"/>
      <c r="AK650" s="63"/>
    </row>
    <row r="651" spans="24:37" s="64" customFormat="1" ht="14" x14ac:dyDescent="0.15">
      <c r="X651" s="63"/>
      <c r="Y651" s="63"/>
      <c r="Z651" s="63"/>
      <c r="AA651" s="63"/>
      <c r="AB651" s="63"/>
      <c r="AC651" s="63"/>
      <c r="AD651" s="63"/>
      <c r="AE651" s="63"/>
      <c r="AF651" s="63"/>
      <c r="AG651" s="63"/>
      <c r="AH651" s="63"/>
      <c r="AI651" s="63"/>
      <c r="AJ651" s="63"/>
      <c r="AK651" s="63"/>
    </row>
    <row r="652" spans="24:37" s="64" customFormat="1" ht="14" x14ac:dyDescent="0.15">
      <c r="X652" s="63"/>
      <c r="Y652" s="63"/>
      <c r="Z652" s="63"/>
      <c r="AA652" s="63"/>
      <c r="AB652" s="63"/>
      <c r="AC652" s="63"/>
      <c r="AD652" s="63"/>
      <c r="AE652" s="63"/>
      <c r="AF652" s="63"/>
      <c r="AG652" s="63"/>
      <c r="AH652" s="63"/>
      <c r="AI652" s="63"/>
      <c r="AJ652" s="63"/>
      <c r="AK652" s="63"/>
    </row>
    <row r="653" spans="24:37" s="64" customFormat="1" ht="14" x14ac:dyDescent="0.15">
      <c r="X653" s="63"/>
      <c r="Y653" s="63"/>
      <c r="Z653" s="63"/>
      <c r="AA653" s="63"/>
      <c r="AB653" s="63"/>
      <c r="AC653" s="63"/>
      <c r="AD653" s="63"/>
      <c r="AE653" s="63"/>
      <c r="AF653" s="63"/>
      <c r="AG653" s="63"/>
      <c r="AH653" s="63"/>
      <c r="AI653" s="63"/>
      <c r="AJ653" s="63"/>
      <c r="AK653" s="63"/>
    </row>
    <row r="654" spans="24:37" s="64" customFormat="1" ht="14" x14ac:dyDescent="0.15">
      <c r="X654" s="63"/>
      <c r="Y654" s="63"/>
      <c r="Z654" s="63"/>
      <c r="AA654" s="63"/>
      <c r="AB654" s="63"/>
      <c r="AC654" s="63"/>
      <c r="AD654" s="63"/>
      <c r="AE654" s="63"/>
      <c r="AF654" s="63"/>
      <c r="AG654" s="63"/>
      <c r="AH654" s="63"/>
      <c r="AI654" s="63"/>
      <c r="AJ654" s="63"/>
      <c r="AK654" s="63"/>
    </row>
    <row r="655" spans="24:37" s="64" customFormat="1" ht="14" x14ac:dyDescent="0.15">
      <c r="X655" s="63"/>
      <c r="Y655" s="63"/>
      <c r="Z655" s="63"/>
      <c r="AA655" s="63"/>
      <c r="AB655" s="63"/>
      <c r="AC655" s="63"/>
      <c r="AD655" s="63"/>
      <c r="AE655" s="63"/>
      <c r="AF655" s="63"/>
      <c r="AG655" s="63"/>
      <c r="AH655" s="63"/>
      <c r="AI655" s="63"/>
      <c r="AJ655" s="63"/>
      <c r="AK655" s="63"/>
    </row>
    <row r="656" spans="24:37" s="64" customFormat="1" ht="14" x14ac:dyDescent="0.15">
      <c r="X656" s="63"/>
      <c r="Y656" s="63"/>
      <c r="Z656" s="63"/>
      <c r="AA656" s="63"/>
      <c r="AB656" s="63"/>
      <c r="AC656" s="63"/>
      <c r="AD656" s="63"/>
      <c r="AE656" s="63"/>
      <c r="AF656" s="63"/>
      <c r="AG656" s="63"/>
      <c r="AH656" s="63"/>
      <c r="AI656" s="63"/>
      <c r="AJ656" s="63"/>
      <c r="AK656" s="63"/>
    </row>
    <row r="657" spans="24:37" s="64" customFormat="1" ht="14" x14ac:dyDescent="0.15">
      <c r="X657" s="63"/>
      <c r="Y657" s="63"/>
      <c r="Z657" s="63"/>
      <c r="AA657" s="63"/>
      <c r="AB657" s="63"/>
      <c r="AC657" s="63"/>
      <c r="AD657" s="63"/>
      <c r="AE657" s="63"/>
      <c r="AF657" s="63"/>
      <c r="AG657" s="63"/>
      <c r="AH657" s="63"/>
      <c r="AI657" s="63"/>
      <c r="AJ657" s="63"/>
      <c r="AK657" s="63"/>
    </row>
    <row r="658" spans="24:37" s="64" customFormat="1" ht="14" x14ac:dyDescent="0.15">
      <c r="X658" s="63"/>
      <c r="Y658" s="63"/>
      <c r="Z658" s="63"/>
      <c r="AA658" s="63"/>
      <c r="AB658" s="63"/>
      <c r="AC658" s="63"/>
      <c r="AD658" s="63"/>
      <c r="AE658" s="63"/>
      <c r="AF658" s="63"/>
      <c r="AG658" s="63"/>
      <c r="AH658" s="63"/>
      <c r="AI658" s="63"/>
      <c r="AJ658" s="63"/>
      <c r="AK658" s="63"/>
    </row>
    <row r="659" spans="24:37" s="64" customFormat="1" ht="14" x14ac:dyDescent="0.15">
      <c r="X659" s="63"/>
      <c r="Y659" s="63"/>
      <c r="Z659" s="63"/>
      <c r="AA659" s="63"/>
      <c r="AB659" s="63"/>
      <c r="AC659" s="63"/>
      <c r="AD659" s="63"/>
      <c r="AE659" s="63"/>
      <c r="AF659" s="63"/>
      <c r="AG659" s="63"/>
      <c r="AH659" s="63"/>
      <c r="AI659" s="63"/>
      <c r="AJ659" s="63"/>
      <c r="AK659" s="63"/>
    </row>
    <row r="660" spans="24:37" s="64" customFormat="1" ht="14" x14ac:dyDescent="0.15">
      <c r="X660" s="63"/>
      <c r="Y660" s="63"/>
      <c r="Z660" s="63"/>
      <c r="AA660" s="63"/>
      <c r="AB660" s="63"/>
      <c r="AC660" s="63"/>
      <c r="AD660" s="63"/>
      <c r="AE660" s="63"/>
      <c r="AF660" s="63"/>
      <c r="AG660" s="63"/>
      <c r="AH660" s="63"/>
      <c r="AI660" s="63"/>
      <c r="AJ660" s="63"/>
      <c r="AK660" s="63"/>
    </row>
    <row r="661" spans="24:37" s="64" customFormat="1" ht="14" x14ac:dyDescent="0.15">
      <c r="X661" s="63"/>
      <c r="Y661" s="63"/>
      <c r="Z661" s="63"/>
      <c r="AA661" s="63"/>
      <c r="AB661" s="63"/>
      <c r="AC661" s="63"/>
      <c r="AD661" s="63"/>
      <c r="AE661" s="63"/>
      <c r="AF661" s="63"/>
      <c r="AG661" s="63"/>
      <c r="AH661" s="63"/>
      <c r="AI661" s="63"/>
      <c r="AJ661" s="63"/>
      <c r="AK661" s="63"/>
    </row>
    <row r="662" spans="24:37" s="64" customFormat="1" ht="14" x14ac:dyDescent="0.15">
      <c r="X662" s="63"/>
      <c r="Y662" s="63"/>
      <c r="Z662" s="63"/>
      <c r="AA662" s="63"/>
      <c r="AB662" s="63"/>
      <c r="AC662" s="63"/>
      <c r="AD662" s="63"/>
      <c r="AE662" s="63"/>
      <c r="AF662" s="63"/>
      <c r="AG662" s="63"/>
      <c r="AH662" s="63"/>
      <c r="AI662" s="63"/>
      <c r="AJ662" s="63"/>
      <c r="AK662" s="63"/>
    </row>
    <row r="663" spans="24:37" s="64" customFormat="1" ht="14" x14ac:dyDescent="0.15">
      <c r="X663" s="63"/>
      <c r="Y663" s="63"/>
      <c r="Z663" s="63"/>
      <c r="AA663" s="63"/>
      <c r="AB663" s="63"/>
      <c r="AC663" s="63"/>
      <c r="AD663" s="63"/>
      <c r="AE663" s="63"/>
      <c r="AF663" s="63"/>
      <c r="AG663" s="63"/>
      <c r="AH663" s="63"/>
      <c r="AI663" s="63"/>
      <c r="AJ663" s="63"/>
      <c r="AK663" s="63"/>
    </row>
    <row r="664" spans="24:37" s="64" customFormat="1" ht="14" x14ac:dyDescent="0.15">
      <c r="X664" s="63"/>
      <c r="Y664" s="63"/>
      <c r="Z664" s="63"/>
      <c r="AA664" s="63"/>
      <c r="AB664" s="63"/>
      <c r="AC664" s="63"/>
      <c r="AD664" s="63"/>
      <c r="AE664" s="63"/>
      <c r="AF664" s="63"/>
      <c r="AG664" s="63"/>
      <c r="AH664" s="63"/>
      <c r="AI664" s="63"/>
      <c r="AJ664" s="63"/>
      <c r="AK664" s="63"/>
    </row>
    <row r="665" spans="24:37" s="64" customFormat="1" ht="14" x14ac:dyDescent="0.15">
      <c r="X665" s="63"/>
      <c r="Y665" s="63"/>
      <c r="Z665" s="63"/>
      <c r="AA665" s="63"/>
      <c r="AB665" s="63"/>
      <c r="AC665" s="63"/>
      <c r="AD665" s="63"/>
      <c r="AE665" s="63"/>
      <c r="AF665" s="63"/>
      <c r="AG665" s="63"/>
      <c r="AH665" s="63"/>
      <c r="AI665" s="63"/>
      <c r="AJ665" s="63"/>
      <c r="AK665" s="63"/>
    </row>
    <row r="666" spans="24:37" s="64" customFormat="1" ht="14" x14ac:dyDescent="0.15">
      <c r="X666" s="63"/>
      <c r="Y666" s="63"/>
      <c r="Z666" s="63"/>
      <c r="AA666" s="63"/>
      <c r="AB666" s="63"/>
      <c r="AC666" s="63"/>
      <c r="AD666" s="63"/>
      <c r="AE666" s="63"/>
      <c r="AF666" s="63"/>
      <c r="AG666" s="63"/>
      <c r="AH666" s="63"/>
      <c r="AI666" s="63"/>
      <c r="AJ666" s="63"/>
      <c r="AK666" s="63"/>
    </row>
    <row r="667" spans="24:37" s="64" customFormat="1" ht="14" x14ac:dyDescent="0.15">
      <c r="X667" s="63"/>
      <c r="Y667" s="63"/>
      <c r="Z667" s="63"/>
      <c r="AA667" s="63"/>
      <c r="AB667" s="63"/>
      <c r="AC667" s="63"/>
      <c r="AD667" s="63"/>
      <c r="AE667" s="63"/>
      <c r="AF667" s="63"/>
      <c r="AG667" s="63"/>
      <c r="AH667" s="63"/>
      <c r="AI667" s="63"/>
      <c r="AJ667" s="63"/>
      <c r="AK667" s="63"/>
    </row>
    <row r="668" spans="24:37" s="64" customFormat="1" ht="14" x14ac:dyDescent="0.15">
      <c r="X668" s="63"/>
      <c r="Y668" s="63"/>
      <c r="Z668" s="63"/>
      <c r="AA668" s="63"/>
      <c r="AB668" s="63"/>
      <c r="AC668" s="63"/>
      <c r="AD668" s="63"/>
      <c r="AE668" s="63"/>
      <c r="AF668" s="63"/>
      <c r="AG668" s="63"/>
      <c r="AH668" s="63"/>
      <c r="AI668" s="63"/>
      <c r="AJ668" s="63"/>
      <c r="AK668" s="63"/>
    </row>
    <row r="669" spans="24:37" s="64" customFormat="1" ht="14" x14ac:dyDescent="0.15">
      <c r="X669" s="63"/>
      <c r="Y669" s="63"/>
      <c r="Z669" s="63"/>
      <c r="AA669" s="63"/>
      <c r="AB669" s="63"/>
      <c r="AC669" s="63"/>
      <c r="AD669" s="63"/>
      <c r="AE669" s="63"/>
      <c r="AF669" s="63"/>
      <c r="AG669" s="63"/>
      <c r="AH669" s="63"/>
      <c r="AI669" s="63"/>
      <c r="AJ669" s="63"/>
      <c r="AK669" s="63"/>
    </row>
    <row r="670" spans="24:37" s="64" customFormat="1" ht="14" x14ac:dyDescent="0.15">
      <c r="X670" s="63"/>
      <c r="Y670" s="63"/>
      <c r="Z670" s="63"/>
      <c r="AA670" s="63"/>
      <c r="AB670" s="63"/>
      <c r="AC670" s="63"/>
      <c r="AD670" s="63"/>
      <c r="AE670" s="63"/>
      <c r="AF670" s="63"/>
      <c r="AG670" s="63"/>
      <c r="AH670" s="63"/>
      <c r="AI670" s="63"/>
      <c r="AJ670" s="63"/>
      <c r="AK670" s="63"/>
    </row>
    <row r="671" spans="24:37" s="64" customFormat="1" ht="14" x14ac:dyDescent="0.15">
      <c r="X671" s="63"/>
      <c r="Y671" s="63"/>
      <c r="Z671" s="63"/>
      <c r="AA671" s="63"/>
      <c r="AB671" s="63"/>
      <c r="AC671" s="63"/>
      <c r="AD671" s="63"/>
      <c r="AE671" s="63"/>
      <c r="AF671" s="63"/>
      <c r="AG671" s="63"/>
      <c r="AH671" s="63"/>
      <c r="AI671" s="63"/>
      <c r="AJ671" s="63"/>
      <c r="AK671" s="63"/>
    </row>
    <row r="672" spans="24:37" s="64" customFormat="1" ht="14" x14ac:dyDescent="0.15">
      <c r="X672" s="63"/>
      <c r="Y672" s="63"/>
      <c r="Z672" s="63"/>
      <c r="AA672" s="63"/>
      <c r="AB672" s="63"/>
      <c r="AC672" s="63"/>
      <c r="AD672" s="63"/>
      <c r="AE672" s="63"/>
      <c r="AF672" s="63"/>
      <c r="AG672" s="63"/>
      <c r="AH672" s="63"/>
      <c r="AI672" s="63"/>
      <c r="AJ672" s="63"/>
      <c r="AK672" s="63"/>
    </row>
    <row r="673" spans="24:37" s="64" customFormat="1" ht="14" x14ac:dyDescent="0.15">
      <c r="X673" s="63"/>
      <c r="Y673" s="63"/>
      <c r="Z673" s="63"/>
      <c r="AA673" s="63"/>
      <c r="AB673" s="63"/>
      <c r="AC673" s="63"/>
      <c r="AD673" s="63"/>
      <c r="AE673" s="63"/>
      <c r="AF673" s="63"/>
      <c r="AG673" s="63"/>
      <c r="AH673" s="63"/>
      <c r="AI673" s="63"/>
      <c r="AJ673" s="63"/>
      <c r="AK673" s="63"/>
    </row>
    <row r="674" spans="24:37" s="64" customFormat="1" ht="14" x14ac:dyDescent="0.15">
      <c r="X674" s="63"/>
      <c r="Y674" s="63"/>
      <c r="Z674" s="63"/>
      <c r="AA674" s="63"/>
      <c r="AB674" s="63"/>
      <c r="AC674" s="63"/>
      <c r="AD674" s="63"/>
      <c r="AE674" s="63"/>
      <c r="AF674" s="63"/>
      <c r="AG674" s="63"/>
      <c r="AH674" s="63"/>
      <c r="AI674" s="63"/>
      <c r="AJ674" s="63"/>
      <c r="AK674" s="63"/>
    </row>
    <row r="675" spans="24:37" s="64" customFormat="1" ht="14" x14ac:dyDescent="0.15">
      <c r="X675" s="63"/>
      <c r="Y675" s="63"/>
      <c r="Z675" s="63"/>
      <c r="AA675" s="63"/>
      <c r="AB675" s="63"/>
      <c r="AC675" s="63"/>
      <c r="AD675" s="63"/>
      <c r="AE675" s="63"/>
      <c r="AF675" s="63"/>
      <c r="AG675" s="63"/>
      <c r="AH675" s="63"/>
      <c r="AI675" s="63"/>
      <c r="AJ675" s="63"/>
      <c r="AK675" s="63"/>
    </row>
    <row r="676" spans="24:37" s="64" customFormat="1" ht="14" x14ac:dyDescent="0.15">
      <c r="X676" s="63"/>
      <c r="Y676" s="63"/>
      <c r="Z676" s="63"/>
      <c r="AA676" s="63"/>
      <c r="AB676" s="63"/>
      <c r="AC676" s="63"/>
      <c r="AD676" s="63"/>
      <c r="AE676" s="63"/>
      <c r="AF676" s="63"/>
      <c r="AG676" s="63"/>
      <c r="AH676" s="63"/>
      <c r="AI676" s="63"/>
      <c r="AJ676" s="63"/>
      <c r="AK676" s="63"/>
    </row>
    <row r="677" spans="24:37" s="64" customFormat="1" ht="14" x14ac:dyDescent="0.15">
      <c r="X677" s="63"/>
      <c r="Y677" s="63"/>
      <c r="Z677" s="63"/>
      <c r="AA677" s="63"/>
      <c r="AB677" s="63"/>
      <c r="AC677" s="63"/>
      <c r="AD677" s="63"/>
      <c r="AE677" s="63"/>
      <c r="AF677" s="63"/>
      <c r="AG677" s="63"/>
      <c r="AH677" s="63"/>
      <c r="AI677" s="63"/>
      <c r="AJ677" s="63"/>
      <c r="AK677" s="63"/>
    </row>
    <row r="678" spans="24:37" s="64" customFormat="1" ht="14" x14ac:dyDescent="0.15">
      <c r="X678" s="63"/>
      <c r="Y678" s="63"/>
      <c r="Z678" s="63"/>
      <c r="AA678" s="63"/>
      <c r="AB678" s="63"/>
      <c r="AC678" s="63"/>
      <c r="AD678" s="63"/>
      <c r="AE678" s="63"/>
      <c r="AF678" s="63"/>
      <c r="AG678" s="63"/>
      <c r="AH678" s="63"/>
      <c r="AI678" s="63"/>
      <c r="AJ678" s="63"/>
      <c r="AK678" s="63"/>
    </row>
    <row r="679" spans="24:37" s="64" customFormat="1" ht="14" x14ac:dyDescent="0.15">
      <c r="X679" s="63"/>
      <c r="Y679" s="63"/>
      <c r="Z679" s="63"/>
      <c r="AA679" s="63"/>
      <c r="AB679" s="63"/>
      <c r="AC679" s="63"/>
      <c r="AD679" s="63"/>
      <c r="AE679" s="63"/>
      <c r="AF679" s="63"/>
      <c r="AG679" s="63"/>
      <c r="AH679" s="63"/>
      <c r="AI679" s="63"/>
      <c r="AJ679" s="63"/>
      <c r="AK679" s="63"/>
    </row>
    <row r="680" spans="24:37" s="64" customFormat="1" ht="14" x14ac:dyDescent="0.15">
      <c r="X680" s="63"/>
      <c r="Y680" s="63"/>
      <c r="Z680" s="63"/>
      <c r="AA680" s="63"/>
      <c r="AB680" s="63"/>
      <c r="AC680" s="63"/>
      <c r="AD680" s="63"/>
      <c r="AE680" s="63"/>
      <c r="AF680" s="63"/>
      <c r="AG680" s="63"/>
      <c r="AH680" s="63"/>
      <c r="AI680" s="63"/>
      <c r="AJ680" s="63"/>
      <c r="AK680" s="63"/>
    </row>
    <row r="681" spans="24:37" s="64" customFormat="1" ht="14" x14ac:dyDescent="0.15">
      <c r="X681" s="63"/>
      <c r="Y681" s="63"/>
      <c r="Z681" s="63"/>
      <c r="AA681" s="63"/>
      <c r="AB681" s="63"/>
      <c r="AC681" s="63"/>
      <c r="AD681" s="63"/>
      <c r="AE681" s="63"/>
      <c r="AF681" s="63"/>
      <c r="AG681" s="63"/>
      <c r="AH681" s="63"/>
      <c r="AI681" s="63"/>
      <c r="AJ681" s="63"/>
      <c r="AK681" s="63"/>
    </row>
    <row r="682" spans="24:37" s="64" customFormat="1" ht="14" x14ac:dyDescent="0.15">
      <c r="X682" s="63"/>
      <c r="Y682" s="63"/>
      <c r="Z682" s="63"/>
      <c r="AA682" s="63"/>
      <c r="AB682" s="63"/>
      <c r="AC682" s="63"/>
      <c r="AD682" s="63"/>
      <c r="AE682" s="63"/>
      <c r="AF682" s="63"/>
      <c r="AG682" s="63"/>
      <c r="AH682" s="63"/>
      <c r="AI682" s="63"/>
      <c r="AJ682" s="63"/>
      <c r="AK682" s="63"/>
    </row>
    <row r="683" spans="24:37" s="64" customFormat="1" ht="14" x14ac:dyDescent="0.15">
      <c r="X683" s="63"/>
      <c r="Y683" s="63"/>
      <c r="Z683" s="63"/>
      <c r="AA683" s="63"/>
      <c r="AB683" s="63"/>
      <c r="AC683" s="63"/>
      <c r="AD683" s="63"/>
      <c r="AE683" s="63"/>
      <c r="AF683" s="63"/>
      <c r="AG683" s="63"/>
      <c r="AH683" s="63"/>
      <c r="AI683" s="63"/>
      <c r="AJ683" s="63"/>
      <c r="AK683" s="63"/>
    </row>
    <row r="684" spans="24:37" s="64" customFormat="1" ht="14" x14ac:dyDescent="0.15">
      <c r="X684" s="63"/>
      <c r="Y684" s="63"/>
      <c r="Z684" s="63"/>
      <c r="AA684" s="63"/>
      <c r="AB684" s="63"/>
      <c r="AC684" s="63"/>
      <c r="AD684" s="63"/>
      <c r="AE684" s="63"/>
      <c r="AF684" s="63"/>
      <c r="AG684" s="63"/>
      <c r="AH684" s="63"/>
      <c r="AI684" s="63"/>
      <c r="AJ684" s="63"/>
      <c r="AK684" s="63"/>
    </row>
    <row r="685" spans="24:37" s="64" customFormat="1" ht="14" x14ac:dyDescent="0.15">
      <c r="X685" s="63"/>
      <c r="Y685" s="63"/>
      <c r="Z685" s="63"/>
      <c r="AA685" s="63"/>
      <c r="AB685" s="63"/>
      <c r="AC685" s="63"/>
      <c r="AD685" s="63"/>
      <c r="AE685" s="63"/>
      <c r="AF685" s="63"/>
      <c r="AG685" s="63"/>
      <c r="AH685" s="63"/>
      <c r="AI685" s="63"/>
      <c r="AJ685" s="63"/>
      <c r="AK685" s="63"/>
    </row>
    <row r="686" spans="24:37" s="64" customFormat="1" ht="14" x14ac:dyDescent="0.15">
      <c r="X686" s="63"/>
      <c r="Y686" s="63"/>
      <c r="Z686" s="63"/>
      <c r="AA686" s="63"/>
      <c r="AB686" s="63"/>
      <c r="AC686" s="63"/>
      <c r="AD686" s="63"/>
      <c r="AE686" s="63"/>
      <c r="AF686" s="63"/>
      <c r="AG686" s="63"/>
      <c r="AH686" s="63"/>
      <c r="AI686" s="63"/>
      <c r="AJ686" s="63"/>
      <c r="AK686" s="63"/>
    </row>
    <row r="687" spans="24:37" s="64" customFormat="1" ht="14" x14ac:dyDescent="0.15">
      <c r="X687" s="63"/>
      <c r="Y687" s="63"/>
      <c r="Z687" s="63"/>
      <c r="AA687" s="63"/>
      <c r="AB687" s="63"/>
      <c r="AC687" s="63"/>
      <c r="AD687" s="63"/>
      <c r="AE687" s="63"/>
      <c r="AF687" s="63"/>
      <c r="AG687" s="63"/>
      <c r="AH687" s="63"/>
      <c r="AI687" s="63"/>
      <c r="AJ687" s="63"/>
      <c r="AK687" s="63"/>
    </row>
    <row r="688" spans="24:37" s="64" customFormat="1" ht="14" x14ac:dyDescent="0.15">
      <c r="X688" s="63"/>
      <c r="Y688" s="63"/>
      <c r="Z688" s="63"/>
      <c r="AA688" s="63"/>
      <c r="AB688" s="63"/>
      <c r="AC688" s="63"/>
      <c r="AD688" s="63"/>
      <c r="AE688" s="63"/>
      <c r="AF688" s="63"/>
      <c r="AG688" s="63"/>
      <c r="AH688" s="63"/>
      <c r="AI688" s="63"/>
      <c r="AJ688" s="63"/>
      <c r="AK688" s="63"/>
    </row>
    <row r="689" spans="24:37" s="64" customFormat="1" ht="14" x14ac:dyDescent="0.15">
      <c r="X689" s="63"/>
      <c r="Y689" s="63"/>
      <c r="Z689" s="63"/>
      <c r="AA689" s="63"/>
      <c r="AB689" s="63"/>
      <c r="AC689" s="63"/>
      <c r="AD689" s="63"/>
      <c r="AE689" s="63"/>
      <c r="AF689" s="63"/>
      <c r="AG689" s="63"/>
      <c r="AH689" s="63"/>
      <c r="AI689" s="63"/>
      <c r="AJ689" s="63"/>
      <c r="AK689" s="63"/>
    </row>
    <row r="690" spans="24:37" s="64" customFormat="1" ht="14" x14ac:dyDescent="0.15">
      <c r="X690" s="63"/>
      <c r="Y690" s="63"/>
      <c r="Z690" s="63"/>
      <c r="AA690" s="63"/>
      <c r="AB690" s="63"/>
      <c r="AC690" s="63"/>
      <c r="AD690" s="63"/>
      <c r="AE690" s="63"/>
      <c r="AF690" s="63"/>
      <c r="AG690" s="63"/>
      <c r="AH690" s="63"/>
      <c r="AI690" s="63"/>
      <c r="AJ690" s="63"/>
      <c r="AK690" s="63"/>
    </row>
    <row r="691" spans="24:37" s="64" customFormat="1" ht="14" x14ac:dyDescent="0.15">
      <c r="X691" s="63"/>
      <c r="Y691" s="63"/>
      <c r="Z691" s="63"/>
      <c r="AA691" s="63"/>
      <c r="AB691" s="63"/>
      <c r="AC691" s="63"/>
      <c r="AD691" s="63"/>
      <c r="AE691" s="63"/>
      <c r="AF691" s="63"/>
      <c r="AG691" s="63"/>
      <c r="AH691" s="63"/>
      <c r="AI691" s="63"/>
      <c r="AJ691" s="63"/>
      <c r="AK691" s="63"/>
    </row>
    <row r="692" spans="24:37" s="64" customFormat="1" ht="14" x14ac:dyDescent="0.15">
      <c r="X692" s="63"/>
      <c r="Y692" s="63"/>
      <c r="Z692" s="63"/>
      <c r="AA692" s="63"/>
      <c r="AB692" s="63"/>
      <c r="AC692" s="63"/>
      <c r="AD692" s="63"/>
      <c r="AE692" s="63"/>
      <c r="AF692" s="63"/>
      <c r="AG692" s="63"/>
      <c r="AH692" s="63"/>
      <c r="AI692" s="63"/>
      <c r="AJ692" s="63"/>
      <c r="AK692" s="63"/>
    </row>
    <row r="693" spans="24:37" s="64" customFormat="1" ht="14" x14ac:dyDescent="0.15">
      <c r="X693" s="63"/>
      <c r="Y693" s="63"/>
      <c r="Z693" s="63"/>
      <c r="AA693" s="63"/>
      <c r="AB693" s="63"/>
      <c r="AC693" s="63"/>
      <c r="AD693" s="63"/>
      <c r="AE693" s="63"/>
      <c r="AF693" s="63"/>
      <c r="AG693" s="63"/>
      <c r="AH693" s="63"/>
      <c r="AI693" s="63"/>
      <c r="AJ693" s="63"/>
      <c r="AK693" s="63"/>
    </row>
    <row r="694" spans="24:37" s="64" customFormat="1" ht="14" x14ac:dyDescent="0.15">
      <c r="X694" s="63"/>
      <c r="Y694" s="63"/>
      <c r="Z694" s="63"/>
      <c r="AA694" s="63"/>
      <c r="AB694" s="63"/>
      <c r="AC694" s="63"/>
      <c r="AD694" s="63"/>
      <c r="AE694" s="63"/>
      <c r="AF694" s="63"/>
      <c r="AG694" s="63"/>
      <c r="AH694" s="63"/>
      <c r="AI694" s="63"/>
      <c r="AJ694" s="63"/>
      <c r="AK694" s="63"/>
    </row>
    <row r="695" spans="24:37" s="64" customFormat="1" ht="14" x14ac:dyDescent="0.15">
      <c r="X695" s="63"/>
      <c r="Y695" s="63"/>
      <c r="Z695" s="63"/>
      <c r="AA695" s="63"/>
      <c r="AB695" s="63"/>
      <c r="AC695" s="63"/>
      <c r="AD695" s="63"/>
      <c r="AE695" s="63"/>
      <c r="AF695" s="63"/>
      <c r="AG695" s="63"/>
      <c r="AH695" s="63"/>
      <c r="AI695" s="63"/>
      <c r="AJ695" s="63"/>
      <c r="AK695" s="63"/>
    </row>
    <row r="696" spans="24:37" s="64" customFormat="1" ht="14" x14ac:dyDescent="0.15">
      <c r="X696" s="63"/>
      <c r="Y696" s="63"/>
      <c r="Z696" s="63"/>
      <c r="AA696" s="63"/>
      <c r="AB696" s="63"/>
      <c r="AC696" s="63"/>
      <c r="AD696" s="63"/>
      <c r="AE696" s="63"/>
      <c r="AF696" s="63"/>
      <c r="AG696" s="63"/>
      <c r="AH696" s="63"/>
      <c r="AI696" s="63"/>
      <c r="AJ696" s="63"/>
      <c r="AK696" s="63"/>
    </row>
    <row r="697" spans="24:37" s="64" customFormat="1" ht="14" x14ac:dyDescent="0.15">
      <c r="X697" s="63"/>
      <c r="Y697" s="63"/>
      <c r="Z697" s="63"/>
      <c r="AA697" s="63"/>
      <c r="AB697" s="63"/>
      <c r="AC697" s="63"/>
      <c r="AD697" s="63"/>
      <c r="AE697" s="63"/>
      <c r="AF697" s="63"/>
      <c r="AG697" s="63"/>
      <c r="AH697" s="63"/>
      <c r="AI697" s="63"/>
      <c r="AJ697" s="63"/>
      <c r="AK697" s="63"/>
    </row>
    <row r="698" spans="24:37" s="64" customFormat="1" ht="14" x14ac:dyDescent="0.15">
      <c r="X698" s="63"/>
      <c r="Y698" s="63"/>
      <c r="Z698" s="63"/>
      <c r="AA698" s="63"/>
      <c r="AB698" s="63"/>
      <c r="AC698" s="63"/>
      <c r="AD698" s="63"/>
      <c r="AE698" s="63"/>
      <c r="AF698" s="63"/>
      <c r="AG698" s="63"/>
      <c r="AH698" s="63"/>
      <c r="AI698" s="63"/>
      <c r="AJ698" s="63"/>
      <c r="AK698" s="63"/>
    </row>
    <row r="699" spans="24:37" s="64" customFormat="1" ht="14" x14ac:dyDescent="0.15">
      <c r="X699" s="63"/>
      <c r="Y699" s="63"/>
      <c r="Z699" s="63"/>
      <c r="AA699" s="63"/>
      <c r="AB699" s="63"/>
      <c r="AC699" s="63"/>
      <c r="AD699" s="63"/>
      <c r="AE699" s="63"/>
      <c r="AF699" s="63"/>
      <c r="AG699" s="63"/>
      <c r="AH699" s="63"/>
      <c r="AI699" s="63"/>
      <c r="AJ699" s="63"/>
      <c r="AK699" s="63"/>
    </row>
    <row r="700" spans="24:37" s="64" customFormat="1" ht="14" x14ac:dyDescent="0.15">
      <c r="X700" s="63"/>
      <c r="Y700" s="63"/>
      <c r="Z700" s="63"/>
      <c r="AA700" s="63"/>
      <c r="AB700" s="63"/>
      <c r="AC700" s="63"/>
      <c r="AD700" s="63"/>
      <c r="AE700" s="63"/>
      <c r="AF700" s="63"/>
      <c r="AG700" s="63"/>
      <c r="AH700" s="63"/>
      <c r="AI700" s="63"/>
      <c r="AJ700" s="63"/>
      <c r="AK700" s="63"/>
    </row>
    <row r="701" spans="24:37" s="64" customFormat="1" ht="14" x14ac:dyDescent="0.15">
      <c r="X701" s="63"/>
      <c r="Y701" s="63"/>
      <c r="Z701" s="63"/>
      <c r="AA701" s="63"/>
      <c r="AB701" s="63"/>
      <c r="AC701" s="63"/>
      <c r="AD701" s="63"/>
      <c r="AE701" s="63"/>
      <c r="AF701" s="63"/>
      <c r="AG701" s="63"/>
      <c r="AH701" s="63"/>
      <c r="AI701" s="63"/>
      <c r="AJ701" s="63"/>
      <c r="AK701" s="63"/>
    </row>
    <row r="702" spans="24:37" s="64" customFormat="1" ht="14" x14ac:dyDescent="0.15">
      <c r="X702" s="63"/>
      <c r="Y702" s="63"/>
      <c r="Z702" s="63"/>
      <c r="AA702" s="63"/>
      <c r="AB702" s="63"/>
      <c r="AC702" s="63"/>
      <c r="AD702" s="63"/>
      <c r="AE702" s="63"/>
      <c r="AF702" s="63"/>
      <c r="AG702" s="63"/>
      <c r="AH702" s="63"/>
      <c r="AI702" s="63"/>
      <c r="AJ702" s="63"/>
      <c r="AK702" s="63"/>
    </row>
    <row r="703" spans="24:37" s="64" customFormat="1" ht="14" x14ac:dyDescent="0.15">
      <c r="X703" s="63"/>
      <c r="Y703" s="63"/>
      <c r="Z703" s="63"/>
      <c r="AA703" s="63"/>
      <c r="AB703" s="63"/>
      <c r="AC703" s="63"/>
      <c r="AD703" s="63"/>
      <c r="AE703" s="63"/>
      <c r="AF703" s="63"/>
      <c r="AG703" s="63"/>
      <c r="AH703" s="63"/>
      <c r="AI703" s="63"/>
      <c r="AJ703" s="63"/>
      <c r="AK703" s="63"/>
    </row>
    <row r="704" spans="24:37" s="64" customFormat="1" ht="14" x14ac:dyDescent="0.15">
      <c r="X704" s="63"/>
      <c r="Y704" s="63"/>
      <c r="Z704" s="63"/>
      <c r="AA704" s="63"/>
      <c r="AB704" s="63"/>
      <c r="AC704" s="63"/>
      <c r="AD704" s="63"/>
      <c r="AE704" s="63"/>
      <c r="AF704" s="63"/>
      <c r="AG704" s="63"/>
      <c r="AH704" s="63"/>
      <c r="AI704" s="63"/>
      <c r="AJ704" s="63"/>
      <c r="AK704" s="63"/>
    </row>
    <row r="705" spans="24:37" s="64" customFormat="1" ht="14" x14ac:dyDescent="0.15">
      <c r="X705" s="63"/>
      <c r="Y705" s="63"/>
      <c r="Z705" s="63"/>
      <c r="AA705" s="63"/>
      <c r="AB705" s="63"/>
      <c r="AC705" s="63"/>
      <c r="AD705" s="63"/>
      <c r="AE705" s="63"/>
      <c r="AF705" s="63"/>
      <c r="AG705" s="63"/>
      <c r="AH705" s="63"/>
      <c r="AI705" s="63"/>
      <c r="AJ705" s="63"/>
      <c r="AK705" s="63"/>
    </row>
    <row r="706" spans="24:37" s="64" customFormat="1" ht="14" x14ac:dyDescent="0.15">
      <c r="X706" s="63"/>
      <c r="Y706" s="63"/>
      <c r="Z706" s="63"/>
      <c r="AA706" s="63"/>
      <c r="AB706" s="63"/>
      <c r="AC706" s="63"/>
      <c r="AD706" s="63"/>
      <c r="AE706" s="63"/>
      <c r="AF706" s="63"/>
      <c r="AG706" s="63"/>
      <c r="AH706" s="63"/>
      <c r="AI706" s="63"/>
      <c r="AJ706" s="63"/>
      <c r="AK706" s="63"/>
    </row>
    <row r="707" spans="24:37" s="64" customFormat="1" ht="14" x14ac:dyDescent="0.15">
      <c r="X707" s="63"/>
      <c r="Y707" s="63"/>
      <c r="Z707" s="63"/>
      <c r="AA707" s="63"/>
      <c r="AB707" s="63"/>
      <c r="AC707" s="63"/>
      <c r="AD707" s="63"/>
      <c r="AE707" s="63"/>
      <c r="AF707" s="63"/>
      <c r="AG707" s="63"/>
      <c r="AH707" s="63"/>
      <c r="AI707" s="63"/>
      <c r="AJ707" s="63"/>
      <c r="AK707" s="63"/>
    </row>
    <row r="708" spans="24:37" s="64" customFormat="1" ht="14" x14ac:dyDescent="0.15">
      <c r="X708" s="63"/>
      <c r="Y708" s="63"/>
      <c r="Z708" s="63"/>
      <c r="AA708" s="63"/>
      <c r="AB708" s="63"/>
      <c r="AC708" s="63"/>
      <c r="AD708" s="63"/>
      <c r="AE708" s="63"/>
      <c r="AF708" s="63"/>
      <c r="AG708" s="63"/>
      <c r="AH708" s="63"/>
      <c r="AI708" s="63"/>
      <c r="AJ708" s="63"/>
      <c r="AK708" s="63"/>
    </row>
    <row r="709" spans="24:37" s="64" customFormat="1" ht="14" x14ac:dyDescent="0.15">
      <c r="X709" s="63"/>
      <c r="Y709" s="63"/>
      <c r="Z709" s="63"/>
      <c r="AA709" s="63"/>
      <c r="AB709" s="63"/>
      <c r="AC709" s="63"/>
      <c r="AD709" s="63"/>
      <c r="AE709" s="63"/>
      <c r="AF709" s="63"/>
      <c r="AG709" s="63"/>
      <c r="AH709" s="63"/>
      <c r="AI709" s="63"/>
      <c r="AJ709" s="63"/>
      <c r="AK709" s="63"/>
    </row>
    <row r="710" spans="24:37" s="64" customFormat="1" ht="14" x14ac:dyDescent="0.15">
      <c r="X710" s="63"/>
      <c r="Y710" s="63"/>
      <c r="Z710" s="63"/>
      <c r="AA710" s="63"/>
      <c r="AB710" s="63"/>
      <c r="AC710" s="63"/>
      <c r="AD710" s="63"/>
      <c r="AE710" s="63"/>
      <c r="AF710" s="63"/>
      <c r="AG710" s="63"/>
      <c r="AH710" s="63"/>
      <c r="AI710" s="63"/>
      <c r="AJ710" s="63"/>
      <c r="AK710" s="63"/>
    </row>
    <row r="711" spans="24:37" s="64" customFormat="1" ht="14" x14ac:dyDescent="0.15">
      <c r="X711" s="63"/>
      <c r="Y711" s="63"/>
      <c r="Z711" s="63"/>
      <c r="AA711" s="63"/>
      <c r="AB711" s="63"/>
      <c r="AC711" s="63"/>
      <c r="AD711" s="63"/>
      <c r="AE711" s="63"/>
      <c r="AF711" s="63"/>
      <c r="AG711" s="63"/>
      <c r="AH711" s="63"/>
      <c r="AI711" s="63"/>
      <c r="AJ711" s="63"/>
      <c r="AK711" s="63"/>
    </row>
    <row r="712" spans="24:37" s="64" customFormat="1" ht="14" x14ac:dyDescent="0.15">
      <c r="X712" s="63"/>
      <c r="Y712" s="63"/>
      <c r="Z712" s="63"/>
      <c r="AA712" s="63"/>
      <c r="AB712" s="63"/>
      <c r="AC712" s="63"/>
      <c r="AD712" s="63"/>
      <c r="AE712" s="63"/>
      <c r="AF712" s="63"/>
      <c r="AG712" s="63"/>
      <c r="AH712" s="63"/>
      <c r="AI712" s="63"/>
      <c r="AJ712" s="63"/>
      <c r="AK712" s="63"/>
    </row>
    <row r="713" spans="24:37" s="64" customFormat="1" ht="14" x14ac:dyDescent="0.15">
      <c r="X713" s="63"/>
      <c r="Y713" s="63"/>
      <c r="Z713" s="63"/>
      <c r="AA713" s="63"/>
      <c r="AB713" s="63"/>
      <c r="AC713" s="63"/>
      <c r="AD713" s="63"/>
      <c r="AE713" s="63"/>
      <c r="AF713" s="63"/>
      <c r="AG713" s="63"/>
      <c r="AH713" s="63"/>
      <c r="AI713" s="63"/>
      <c r="AJ713" s="63"/>
      <c r="AK713" s="63"/>
    </row>
    <row r="714" spans="24:37" s="64" customFormat="1" ht="14" x14ac:dyDescent="0.15">
      <c r="X714" s="63"/>
      <c r="Y714" s="63"/>
      <c r="Z714" s="63"/>
      <c r="AA714" s="63"/>
      <c r="AB714" s="63"/>
      <c r="AC714" s="63"/>
      <c r="AD714" s="63"/>
      <c r="AE714" s="63"/>
      <c r="AF714" s="63"/>
      <c r="AG714" s="63"/>
      <c r="AH714" s="63"/>
      <c r="AI714" s="63"/>
      <c r="AJ714" s="63"/>
      <c r="AK714" s="63"/>
    </row>
    <row r="715" spans="24:37" s="64" customFormat="1" ht="14" x14ac:dyDescent="0.15">
      <c r="X715" s="63"/>
      <c r="Y715" s="63"/>
      <c r="Z715" s="63"/>
      <c r="AA715" s="63"/>
      <c r="AB715" s="63"/>
      <c r="AC715" s="63"/>
      <c r="AD715" s="63"/>
      <c r="AE715" s="63"/>
      <c r="AF715" s="63"/>
      <c r="AG715" s="63"/>
      <c r="AH715" s="63"/>
      <c r="AI715" s="63"/>
      <c r="AJ715" s="63"/>
      <c r="AK715" s="63"/>
    </row>
    <row r="716" spans="24:37" s="64" customFormat="1" ht="14" x14ac:dyDescent="0.15">
      <c r="X716" s="63"/>
      <c r="Y716" s="63"/>
      <c r="Z716" s="63"/>
      <c r="AA716" s="63"/>
      <c r="AB716" s="63"/>
      <c r="AC716" s="63"/>
      <c r="AD716" s="63"/>
      <c r="AE716" s="63"/>
      <c r="AF716" s="63"/>
      <c r="AG716" s="63"/>
      <c r="AH716" s="63"/>
      <c r="AI716" s="63"/>
      <c r="AJ716" s="63"/>
      <c r="AK716" s="63"/>
    </row>
    <row r="717" spans="24:37" s="64" customFormat="1" ht="14" x14ac:dyDescent="0.15">
      <c r="X717" s="63"/>
      <c r="Y717" s="63"/>
      <c r="Z717" s="63"/>
      <c r="AA717" s="63"/>
      <c r="AB717" s="63"/>
      <c r="AC717" s="63"/>
      <c r="AD717" s="63"/>
      <c r="AE717" s="63"/>
      <c r="AF717" s="63"/>
      <c r="AG717" s="63"/>
      <c r="AH717" s="63"/>
      <c r="AI717" s="63"/>
      <c r="AJ717" s="63"/>
      <c r="AK717" s="63"/>
    </row>
    <row r="718" spans="24:37" s="64" customFormat="1" ht="14" x14ac:dyDescent="0.15">
      <c r="X718" s="63"/>
      <c r="Y718" s="63"/>
      <c r="Z718" s="63"/>
      <c r="AA718" s="63"/>
      <c r="AB718" s="63"/>
      <c r="AC718" s="63"/>
      <c r="AD718" s="63"/>
      <c r="AE718" s="63"/>
      <c r="AF718" s="63"/>
      <c r="AG718" s="63"/>
      <c r="AH718" s="63"/>
      <c r="AI718" s="63"/>
      <c r="AJ718" s="63"/>
      <c r="AK718" s="63"/>
    </row>
    <row r="719" spans="24:37" s="64" customFormat="1" ht="14" x14ac:dyDescent="0.15">
      <c r="X719" s="63"/>
      <c r="Y719" s="63"/>
      <c r="Z719" s="63"/>
      <c r="AA719" s="63"/>
      <c r="AB719" s="63"/>
      <c r="AC719" s="63"/>
      <c r="AD719" s="63"/>
      <c r="AE719" s="63"/>
      <c r="AF719" s="63"/>
      <c r="AG719" s="63"/>
      <c r="AH719" s="63"/>
      <c r="AI719" s="63"/>
      <c r="AJ719" s="63"/>
      <c r="AK719" s="63"/>
    </row>
    <row r="720" spans="24:37" s="64" customFormat="1" ht="14" x14ac:dyDescent="0.15">
      <c r="X720" s="63"/>
      <c r="Y720" s="63"/>
      <c r="Z720" s="63"/>
      <c r="AA720" s="63"/>
      <c r="AB720" s="63"/>
      <c r="AC720" s="63"/>
      <c r="AD720" s="63"/>
      <c r="AE720" s="63"/>
      <c r="AF720" s="63"/>
      <c r="AG720" s="63"/>
      <c r="AH720" s="63"/>
      <c r="AI720" s="63"/>
      <c r="AJ720" s="63"/>
      <c r="AK720" s="63"/>
    </row>
    <row r="721" spans="24:37" s="64" customFormat="1" ht="14" x14ac:dyDescent="0.15">
      <c r="X721" s="63"/>
      <c r="Y721" s="63"/>
      <c r="Z721" s="63"/>
      <c r="AA721" s="63"/>
      <c r="AB721" s="63"/>
      <c r="AC721" s="63"/>
      <c r="AD721" s="63"/>
      <c r="AE721" s="63"/>
      <c r="AF721" s="63"/>
      <c r="AG721" s="63"/>
      <c r="AH721" s="63"/>
      <c r="AI721" s="63"/>
      <c r="AJ721" s="63"/>
      <c r="AK721" s="63"/>
    </row>
    <row r="722" spans="24:37" s="64" customFormat="1" ht="14" x14ac:dyDescent="0.15">
      <c r="X722" s="63"/>
      <c r="Y722" s="63"/>
      <c r="Z722" s="63"/>
      <c r="AA722" s="63"/>
      <c r="AB722" s="63"/>
      <c r="AC722" s="63"/>
      <c r="AD722" s="63"/>
      <c r="AE722" s="63"/>
      <c r="AF722" s="63"/>
      <c r="AG722" s="63"/>
      <c r="AH722" s="63"/>
      <c r="AI722" s="63"/>
      <c r="AJ722" s="63"/>
      <c r="AK722" s="63"/>
    </row>
    <row r="723" spans="24:37" s="64" customFormat="1" ht="14" x14ac:dyDescent="0.15">
      <c r="X723" s="63"/>
      <c r="Y723" s="63"/>
      <c r="Z723" s="63"/>
      <c r="AA723" s="63"/>
      <c r="AB723" s="63"/>
      <c r="AC723" s="63"/>
      <c r="AD723" s="63"/>
      <c r="AE723" s="63"/>
      <c r="AF723" s="63"/>
      <c r="AG723" s="63"/>
      <c r="AH723" s="63"/>
      <c r="AI723" s="63"/>
      <c r="AJ723" s="63"/>
      <c r="AK723" s="63"/>
    </row>
    <row r="724" spans="24:37" s="64" customFormat="1" ht="14" x14ac:dyDescent="0.15">
      <c r="X724" s="63"/>
      <c r="Y724" s="63"/>
      <c r="Z724" s="63"/>
      <c r="AA724" s="63"/>
      <c r="AB724" s="63"/>
      <c r="AC724" s="63"/>
      <c r="AD724" s="63"/>
      <c r="AE724" s="63"/>
      <c r="AF724" s="63"/>
      <c r="AG724" s="63"/>
      <c r="AH724" s="63"/>
      <c r="AI724" s="63"/>
      <c r="AJ724" s="63"/>
      <c r="AK724" s="63"/>
    </row>
    <row r="725" spans="24:37" s="64" customFormat="1" ht="14" x14ac:dyDescent="0.15">
      <c r="X725" s="63"/>
      <c r="Y725" s="63"/>
      <c r="Z725" s="63"/>
      <c r="AA725" s="63"/>
      <c r="AB725" s="63"/>
      <c r="AC725" s="63"/>
      <c r="AD725" s="63"/>
      <c r="AE725" s="63"/>
      <c r="AF725" s="63"/>
      <c r="AG725" s="63"/>
      <c r="AH725" s="63"/>
      <c r="AI725" s="63"/>
      <c r="AJ725" s="63"/>
      <c r="AK725" s="63"/>
    </row>
    <row r="726" spans="24:37" s="64" customFormat="1" ht="14" x14ac:dyDescent="0.15">
      <c r="X726" s="63"/>
      <c r="Y726" s="63"/>
      <c r="Z726" s="63"/>
      <c r="AA726" s="63"/>
      <c r="AB726" s="63"/>
      <c r="AC726" s="63"/>
      <c r="AD726" s="63"/>
      <c r="AE726" s="63"/>
      <c r="AF726" s="63"/>
      <c r="AG726" s="63"/>
      <c r="AH726" s="63"/>
      <c r="AI726" s="63"/>
      <c r="AJ726" s="63"/>
      <c r="AK726" s="63"/>
    </row>
    <row r="727" spans="24:37" s="64" customFormat="1" ht="14" x14ac:dyDescent="0.15">
      <c r="X727" s="63"/>
      <c r="Y727" s="63"/>
      <c r="Z727" s="63"/>
      <c r="AA727" s="63"/>
      <c r="AB727" s="63"/>
      <c r="AC727" s="63"/>
      <c r="AD727" s="63"/>
      <c r="AE727" s="63"/>
      <c r="AF727" s="63"/>
      <c r="AG727" s="63"/>
      <c r="AH727" s="63"/>
      <c r="AI727" s="63"/>
      <c r="AJ727" s="63"/>
      <c r="AK727" s="63"/>
    </row>
    <row r="728" spans="24:37" s="64" customFormat="1" ht="14" x14ac:dyDescent="0.15">
      <c r="X728" s="63"/>
      <c r="Y728" s="63"/>
      <c r="Z728" s="63"/>
      <c r="AA728" s="63"/>
      <c r="AB728" s="63"/>
      <c r="AC728" s="63"/>
      <c r="AD728" s="63"/>
      <c r="AE728" s="63"/>
      <c r="AF728" s="63"/>
      <c r="AG728" s="63"/>
      <c r="AH728" s="63"/>
      <c r="AI728" s="63"/>
      <c r="AJ728" s="63"/>
      <c r="AK728" s="63"/>
    </row>
    <row r="729" spans="24:37" s="64" customFormat="1" ht="14" x14ac:dyDescent="0.15">
      <c r="X729" s="63"/>
      <c r="Y729" s="63"/>
      <c r="Z729" s="63"/>
      <c r="AA729" s="63"/>
      <c r="AB729" s="63"/>
      <c r="AC729" s="63"/>
      <c r="AD729" s="63"/>
      <c r="AE729" s="63"/>
      <c r="AF729" s="63"/>
      <c r="AG729" s="63"/>
      <c r="AH729" s="63"/>
      <c r="AI729" s="63"/>
      <c r="AJ729" s="63"/>
      <c r="AK729" s="63"/>
    </row>
    <row r="730" spans="24:37" s="64" customFormat="1" ht="14" x14ac:dyDescent="0.15">
      <c r="X730" s="63"/>
      <c r="Y730" s="63"/>
      <c r="Z730" s="63"/>
      <c r="AA730" s="63"/>
      <c r="AB730" s="63"/>
      <c r="AC730" s="63"/>
      <c r="AD730" s="63"/>
      <c r="AE730" s="63"/>
      <c r="AF730" s="63"/>
      <c r="AG730" s="63"/>
      <c r="AH730" s="63"/>
      <c r="AI730" s="63"/>
      <c r="AJ730" s="63"/>
      <c r="AK730" s="63"/>
    </row>
    <row r="731" spans="24:37" s="64" customFormat="1" ht="14" x14ac:dyDescent="0.15">
      <c r="X731" s="63"/>
      <c r="Y731" s="63"/>
      <c r="Z731" s="63"/>
      <c r="AA731" s="63"/>
      <c r="AB731" s="63"/>
      <c r="AC731" s="63"/>
      <c r="AD731" s="63"/>
      <c r="AE731" s="63"/>
      <c r="AF731" s="63"/>
      <c r="AG731" s="63"/>
      <c r="AH731" s="63"/>
      <c r="AI731" s="63"/>
      <c r="AJ731" s="63"/>
      <c r="AK731" s="63"/>
    </row>
    <row r="732" spans="24:37" s="64" customFormat="1" ht="14" x14ac:dyDescent="0.15">
      <c r="X732" s="63"/>
      <c r="Y732" s="63"/>
      <c r="Z732" s="63"/>
      <c r="AA732" s="63"/>
      <c r="AB732" s="63"/>
      <c r="AC732" s="63"/>
      <c r="AD732" s="63"/>
      <c r="AE732" s="63"/>
      <c r="AF732" s="63"/>
      <c r="AG732" s="63"/>
      <c r="AH732" s="63"/>
      <c r="AI732" s="63"/>
      <c r="AJ732" s="63"/>
      <c r="AK732" s="63"/>
    </row>
    <row r="733" spans="24:37" s="64" customFormat="1" ht="14" x14ac:dyDescent="0.15">
      <c r="X733" s="63"/>
      <c r="Y733" s="63"/>
      <c r="Z733" s="63"/>
      <c r="AA733" s="63"/>
      <c r="AB733" s="63"/>
      <c r="AC733" s="63"/>
      <c r="AD733" s="63"/>
      <c r="AE733" s="63"/>
      <c r="AF733" s="63"/>
      <c r="AG733" s="63"/>
      <c r="AH733" s="63"/>
      <c r="AI733" s="63"/>
      <c r="AJ733" s="63"/>
      <c r="AK733" s="63"/>
    </row>
    <row r="734" spans="24:37" s="64" customFormat="1" ht="14" x14ac:dyDescent="0.15">
      <c r="X734" s="63"/>
      <c r="Y734" s="63"/>
      <c r="Z734" s="63"/>
      <c r="AA734" s="63"/>
      <c r="AB734" s="63"/>
      <c r="AC734" s="63"/>
      <c r="AD734" s="63"/>
      <c r="AE734" s="63"/>
      <c r="AF734" s="63"/>
      <c r="AG734" s="63"/>
      <c r="AH734" s="63"/>
      <c r="AI734" s="63"/>
      <c r="AJ734" s="63"/>
      <c r="AK734" s="63"/>
    </row>
    <row r="735" spans="24:37" s="64" customFormat="1" ht="14" x14ac:dyDescent="0.15">
      <c r="X735" s="63"/>
      <c r="Y735" s="63"/>
      <c r="Z735" s="63"/>
      <c r="AA735" s="63"/>
      <c r="AB735" s="63"/>
      <c r="AC735" s="63"/>
      <c r="AD735" s="63"/>
      <c r="AE735" s="63"/>
      <c r="AF735" s="63"/>
      <c r="AG735" s="63"/>
      <c r="AH735" s="63"/>
      <c r="AI735" s="63"/>
      <c r="AJ735" s="63"/>
      <c r="AK735" s="63"/>
    </row>
    <row r="736" spans="24:37" s="64" customFormat="1" x14ac:dyDescent="0.15"/>
    <row r="737" s="64" customFormat="1" x14ac:dyDescent="0.15"/>
    <row r="738" s="64" customFormat="1" x14ac:dyDescent="0.15"/>
    <row r="739" s="64" customFormat="1" x14ac:dyDescent="0.15"/>
    <row r="740" s="64" customFormat="1" x14ac:dyDescent="0.15"/>
    <row r="741" s="64" customFormat="1" x14ac:dyDescent="0.15"/>
    <row r="742" s="64" customFormat="1" x14ac:dyDescent="0.15"/>
    <row r="743" s="64" customFormat="1" x14ac:dyDescent="0.15"/>
    <row r="744" s="64" customFormat="1" x14ac:dyDescent="0.15"/>
    <row r="745" s="64" customFormat="1" x14ac:dyDescent="0.15"/>
    <row r="746" s="64" customFormat="1" x14ac:dyDescent="0.15"/>
    <row r="747" s="64" customFormat="1" x14ac:dyDescent="0.15"/>
    <row r="748" s="64" customFormat="1" x14ac:dyDescent="0.15"/>
    <row r="749" s="64" customFormat="1" x14ac:dyDescent="0.15"/>
    <row r="750" s="64" customFormat="1" x14ac:dyDescent="0.15"/>
    <row r="751" s="64" customFormat="1" x14ac:dyDescent="0.15"/>
    <row r="752" s="64" customFormat="1" x14ac:dyDescent="0.15"/>
    <row r="753" spans="1:23" s="64" customFormat="1" x14ac:dyDescent="0.15"/>
    <row r="754" spans="1:23" s="64" customFormat="1" x14ac:dyDescent="0.15"/>
    <row r="755" spans="1:23" s="64" customFormat="1" x14ac:dyDescent="0.15"/>
    <row r="756" spans="1:23" s="64" customFormat="1" x14ac:dyDescent="0.15"/>
    <row r="757" spans="1:23" s="64" customFormat="1" x14ac:dyDescent="0.15"/>
    <row r="758" spans="1:23" s="64" customFormat="1" x14ac:dyDescent="0.15"/>
    <row r="759" spans="1:23" s="64" customFormat="1" x14ac:dyDescent="0.15"/>
    <row r="760" spans="1:23" s="64" customFormat="1" x14ac:dyDescent="0.15"/>
    <row r="761" spans="1:23" s="64" customFormat="1" x14ac:dyDescent="0.15"/>
    <row r="762" spans="1:23" s="64" customFormat="1" x14ac:dyDescent="0.15"/>
    <row r="763" spans="1:23" s="64" customFormat="1" x14ac:dyDescent="0.15"/>
    <row r="764" spans="1:23" s="64" customFormat="1" x14ac:dyDescent="0.15"/>
    <row r="765" spans="1:23" s="64" customFormat="1" x14ac:dyDescent="0.15"/>
    <row r="766" spans="1:23" s="64" customFormat="1" x14ac:dyDescent="0.15"/>
    <row r="767" spans="1:23" x14ac:dyDescent="0.1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row>
    <row r="768" spans="1:23" x14ac:dyDescent="0.1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row>
    <row r="769" spans="1:23" x14ac:dyDescent="0.1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row>
    <row r="770" spans="1:23" x14ac:dyDescent="0.1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row>
    <row r="771" spans="1:23" x14ac:dyDescent="0.1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row>
    <row r="772" spans="1:23" x14ac:dyDescent="0.1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row>
    <row r="773" spans="1:23" x14ac:dyDescent="0.1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row>
    <row r="774" spans="1:23" x14ac:dyDescent="0.1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row>
    <row r="775" spans="1:23" x14ac:dyDescent="0.1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row>
    <row r="776" spans="1:23" x14ac:dyDescent="0.1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row>
    <row r="777" spans="1:23" x14ac:dyDescent="0.1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row>
    <row r="778" spans="1:23" x14ac:dyDescent="0.1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row>
    <row r="779" spans="1:23" x14ac:dyDescent="0.1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row>
    <row r="780" spans="1:23" x14ac:dyDescent="0.1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row>
    <row r="781" spans="1:23" x14ac:dyDescent="0.1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row>
    <row r="782" spans="1:23" x14ac:dyDescent="0.1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row>
    <row r="783" spans="1:23" x14ac:dyDescent="0.1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row>
    <row r="784" spans="1:23" x14ac:dyDescent="0.1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row>
    <row r="785" spans="1:23" x14ac:dyDescent="0.1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row>
    <row r="786" spans="1:23" x14ac:dyDescent="0.1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row>
    <row r="787" spans="1:23" x14ac:dyDescent="0.1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row>
    <row r="788" spans="1:23" x14ac:dyDescent="0.1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row>
    <row r="789" spans="1:23" x14ac:dyDescent="0.1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row>
    <row r="790" spans="1:23" x14ac:dyDescent="0.1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row>
    <row r="791" spans="1:23" x14ac:dyDescent="0.1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row>
    <row r="792" spans="1:23" x14ac:dyDescent="0.1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row>
    <row r="793" spans="1:23" x14ac:dyDescent="0.1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row>
    <row r="794" spans="1:23" x14ac:dyDescent="0.1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row>
    <row r="795" spans="1:23" x14ac:dyDescent="0.1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row>
    <row r="796" spans="1:23" x14ac:dyDescent="0.1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row>
    <row r="797" spans="1:23" x14ac:dyDescent="0.1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row>
    <row r="798" spans="1:23" x14ac:dyDescent="0.1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row>
    <row r="799" spans="1:23" x14ac:dyDescent="0.1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row>
    <row r="800" spans="1:23" x14ac:dyDescent="0.1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row>
    <row r="801" spans="1:23" x14ac:dyDescent="0.1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row>
    <row r="802" spans="1:23" x14ac:dyDescent="0.1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row>
    <row r="803" spans="1:23" x14ac:dyDescent="0.1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row>
    <row r="804" spans="1:23" x14ac:dyDescent="0.1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row>
    <row r="805" spans="1:23" x14ac:dyDescent="0.1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row>
    <row r="806" spans="1:23" x14ac:dyDescent="0.1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row>
    <row r="807" spans="1:23" x14ac:dyDescent="0.1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row>
    <row r="808" spans="1:23" x14ac:dyDescent="0.1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row>
    <row r="809" spans="1:23" x14ac:dyDescent="0.1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row>
    <row r="810" spans="1:23" x14ac:dyDescent="0.1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row>
    <row r="811" spans="1:23" x14ac:dyDescent="0.1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row>
    <row r="812" spans="1:23" x14ac:dyDescent="0.1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row>
    <row r="813" spans="1:23" x14ac:dyDescent="0.1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row>
    <row r="814" spans="1:23" x14ac:dyDescent="0.1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row>
    <row r="815" spans="1:23" x14ac:dyDescent="0.1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row>
    <row r="816" spans="1:23" x14ac:dyDescent="0.1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row>
    <row r="817" spans="1:23" x14ac:dyDescent="0.1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row>
    <row r="818" spans="1:23" x14ac:dyDescent="0.1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row>
    <row r="819" spans="1:23" x14ac:dyDescent="0.1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row>
    <row r="820" spans="1:23" x14ac:dyDescent="0.1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row>
    <row r="821" spans="1:23" x14ac:dyDescent="0.1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row>
    <row r="822" spans="1:23" x14ac:dyDescent="0.1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row>
    <row r="823" spans="1:23" x14ac:dyDescent="0.1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row>
    <row r="824" spans="1:23" x14ac:dyDescent="0.1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row>
    <row r="825" spans="1:23" x14ac:dyDescent="0.1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row>
    <row r="826" spans="1:23" x14ac:dyDescent="0.1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row>
    <row r="827" spans="1:23" x14ac:dyDescent="0.1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row>
    <row r="828" spans="1:23" x14ac:dyDescent="0.1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row>
    <row r="829" spans="1:23" x14ac:dyDescent="0.1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row>
    <row r="830" spans="1:23" x14ac:dyDescent="0.1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row>
    <row r="831" spans="1:23" x14ac:dyDescent="0.1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row>
    <row r="832" spans="1:23" x14ac:dyDescent="0.1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row>
    <row r="833" spans="1:23" x14ac:dyDescent="0.1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row>
    <row r="834" spans="1:23" x14ac:dyDescent="0.1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row>
    <row r="835" spans="1:23" x14ac:dyDescent="0.1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row>
    <row r="836" spans="1:23" x14ac:dyDescent="0.1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row>
    <row r="837" spans="1:23" x14ac:dyDescent="0.1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row>
    <row r="838" spans="1:23" x14ac:dyDescent="0.1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row>
    <row r="839" spans="1:23" x14ac:dyDescent="0.1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row>
    <row r="840" spans="1:23" x14ac:dyDescent="0.1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row>
    <row r="841" spans="1:23" x14ac:dyDescent="0.15">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row>
    <row r="842" spans="1:23" x14ac:dyDescent="0.15">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row>
    <row r="843" spans="1:23" x14ac:dyDescent="0.15">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row>
    <row r="844" spans="1:23" x14ac:dyDescent="0.15">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row>
    <row r="845" spans="1:23" x14ac:dyDescent="0.15">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row>
    <row r="846" spans="1:23" x14ac:dyDescent="0.15">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row>
  </sheetData>
  <sheetProtection algorithmName="SHA-512" hashValue="wCuNY2L/ziZAoPggoZyifYl72kEnpUUvFxM6wtdBd4ZnR84IaoIZZygR5HXOkYEBJFHtPjceppJ53x6tkjYY/Q==" saltValue="OXNa6kT8RWxoDAGaFiA4Kg==" spinCount="100000" sheet="1" objects="1" scenarios="1"/>
  <dataValidations count="2">
    <dataValidation type="whole" showInputMessage="1" showErrorMessage="1" errorTitle="Incorrect number" error="Please enter quarterly consumption between 700-4000kWh" sqref="C5" xr:uid="{00000000-0002-0000-0100-000000000000}">
      <formula1>700</formula1>
      <formula2>4000</formula2>
    </dataValidation>
    <dataValidation type="decimal" showInputMessage="1" showErrorMessage="1" errorTitle="Incorrect entry" error="Enter 1.5 or 3.0 only" sqref="C4" xr:uid="{00000000-0002-0000-0100-000001000000}">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BU948"/>
  <sheetViews>
    <sheetView workbookViewId="0">
      <selection activeCell="C4" sqref="C4:C5"/>
    </sheetView>
  </sheetViews>
  <sheetFormatPr baseColWidth="10" defaultRowHeight="13" x14ac:dyDescent="0.15"/>
  <cols>
    <col min="1" max="1" width="22" style="36" customWidth="1"/>
    <col min="2" max="2" width="26.6640625"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64" customWidth="1"/>
    <col min="27" max="37" width="7.5" style="64" customWidth="1"/>
    <col min="38" max="73" width="11.1640625" style="64" customWidth="1"/>
    <col min="74" max="74" width="11.1640625" style="36" customWidth="1"/>
    <col min="75" max="16384" width="10.83203125" style="36"/>
  </cols>
  <sheetData>
    <row r="1" spans="1:37" s="64" customFormat="1" ht="14" x14ac:dyDescent="0.15">
      <c r="A1" s="63" t="s">
        <v>221</v>
      </c>
      <c r="B1" s="63"/>
      <c r="C1" s="63"/>
      <c r="D1" s="63"/>
      <c r="E1" s="63"/>
      <c r="F1" s="63"/>
      <c r="G1" s="63"/>
      <c r="H1" s="63">
        <v>3</v>
      </c>
      <c r="I1" s="63"/>
      <c r="J1" s="63"/>
      <c r="K1" s="63"/>
      <c r="L1" s="63"/>
      <c r="M1" s="63"/>
      <c r="N1" s="63"/>
      <c r="O1" s="63"/>
      <c r="P1" s="63"/>
      <c r="Q1" s="63"/>
      <c r="R1" s="63"/>
      <c r="S1" s="63"/>
      <c r="T1" s="63"/>
      <c r="U1" s="63"/>
      <c r="V1" s="63"/>
      <c r="W1" s="63"/>
      <c r="X1" s="63"/>
      <c r="Y1" s="63"/>
      <c r="Z1" s="63"/>
      <c r="AA1" s="63"/>
      <c r="AB1" s="63"/>
      <c r="AC1" s="63"/>
      <c r="AD1" s="63"/>
      <c r="AE1" s="63"/>
      <c r="AF1" s="63"/>
      <c r="AG1" s="63"/>
      <c r="AH1" s="63"/>
      <c r="AI1" s="63"/>
      <c r="AJ1" s="63"/>
      <c r="AK1" s="63"/>
    </row>
    <row r="2" spans="1:37" s="64" customFormat="1" ht="14" x14ac:dyDescent="0.15">
      <c r="A2" s="65" t="s">
        <v>170</v>
      </c>
      <c r="B2" s="63"/>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row>
    <row r="3" spans="1:37" s="64" customFormat="1" ht="14" x14ac:dyDescent="0.15">
      <c r="A3" s="65"/>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row>
    <row r="4" spans="1:37" ht="14" x14ac:dyDescent="0.15">
      <c r="A4" s="66" t="s">
        <v>243</v>
      </c>
      <c r="B4" s="67"/>
      <c r="C4" s="107">
        <v>3</v>
      </c>
      <c r="D4" s="63"/>
      <c r="E4" s="68" t="s">
        <v>244</v>
      </c>
      <c r="F4" s="69">
        <f>IF(C4&lt;H1,(696),(1393))</f>
        <v>1393</v>
      </c>
      <c r="G4" s="63"/>
      <c r="H4" s="63"/>
      <c r="I4" s="63"/>
      <c r="J4" s="71"/>
      <c r="K4" s="72" t="s">
        <v>156</v>
      </c>
      <c r="L4" s="73" t="s">
        <v>157</v>
      </c>
      <c r="M4" s="74" t="s">
        <v>158</v>
      </c>
      <c r="N4" s="63"/>
      <c r="O4" s="63"/>
      <c r="P4" s="63"/>
      <c r="Q4" s="63"/>
      <c r="R4" s="63"/>
      <c r="S4" s="63"/>
      <c r="T4" s="63"/>
      <c r="U4" s="63"/>
      <c r="V4" s="63"/>
      <c r="W4" s="63"/>
      <c r="X4" s="63"/>
      <c r="Y4" s="63"/>
      <c r="Z4" s="63"/>
      <c r="AA4" s="63"/>
      <c r="AB4" s="63"/>
      <c r="AC4" s="63"/>
      <c r="AD4" s="63"/>
      <c r="AE4" s="63"/>
      <c r="AF4" s="63"/>
      <c r="AG4" s="63"/>
      <c r="AH4" s="63"/>
      <c r="AI4" s="63"/>
      <c r="AJ4" s="63"/>
      <c r="AK4" s="63"/>
    </row>
    <row r="5" spans="1:37" ht="14" x14ac:dyDescent="0.15">
      <c r="A5" s="75" t="s">
        <v>0</v>
      </c>
      <c r="B5" s="76"/>
      <c r="C5" s="108">
        <v>2000</v>
      </c>
      <c r="D5" s="63"/>
      <c r="E5" s="77" t="s">
        <v>159</v>
      </c>
      <c r="F5" s="78">
        <f>C5-(F4-F6)</f>
        <v>1392.652</v>
      </c>
      <c r="G5" s="63"/>
      <c r="H5" s="63"/>
      <c r="I5" s="63"/>
      <c r="J5" s="79" t="s">
        <v>160</v>
      </c>
      <c r="K5" s="80">
        <f>F5*85/100</f>
        <v>1183.7542000000001</v>
      </c>
      <c r="L5" s="81">
        <f>F5*15/100</f>
        <v>208.89779999999999</v>
      </c>
      <c r="M5" s="82" t="s">
        <v>79</v>
      </c>
      <c r="N5" s="63"/>
      <c r="O5" s="63"/>
      <c r="P5" s="63"/>
      <c r="Q5" s="63"/>
      <c r="R5" s="63"/>
      <c r="S5" s="63"/>
      <c r="T5" s="63"/>
      <c r="U5" s="63"/>
      <c r="V5" s="63"/>
      <c r="W5" s="63"/>
      <c r="X5" s="63"/>
      <c r="Y5" s="63"/>
      <c r="Z5" s="63"/>
      <c r="AA5" s="63"/>
      <c r="AB5" s="63"/>
      <c r="AC5" s="63"/>
      <c r="AD5" s="63"/>
      <c r="AE5" s="63"/>
      <c r="AF5" s="63"/>
      <c r="AG5" s="63"/>
      <c r="AH5" s="63"/>
      <c r="AI5" s="63"/>
      <c r="AJ5" s="63"/>
      <c r="AK5" s="63"/>
    </row>
    <row r="6" spans="1:37" ht="14" x14ac:dyDescent="0.15">
      <c r="A6" s="64"/>
      <c r="B6" s="64"/>
      <c r="C6" s="64"/>
      <c r="D6" s="63"/>
      <c r="E6" s="77" t="s">
        <v>80</v>
      </c>
      <c r="F6" s="78">
        <f>IF(C4&lt;H1,(F4*29.5/100),(F4*56.4/100))</f>
        <v>785.65199999999993</v>
      </c>
      <c r="G6" s="63"/>
      <c r="H6" s="63"/>
      <c r="I6" s="63"/>
      <c r="J6" s="79" t="s">
        <v>81</v>
      </c>
      <c r="K6" s="80">
        <f>F5*20/100</f>
        <v>278.53039999999999</v>
      </c>
      <c r="L6" s="81">
        <f>F5*25/100</f>
        <v>348.16300000000001</v>
      </c>
      <c r="M6" s="83">
        <f>F5*55/100</f>
        <v>765.95860000000005</v>
      </c>
      <c r="N6" s="63"/>
      <c r="O6" s="63"/>
      <c r="P6" s="63"/>
      <c r="Q6" s="63"/>
      <c r="R6" s="63"/>
      <c r="S6" s="63"/>
      <c r="T6" s="63"/>
      <c r="U6" s="63"/>
      <c r="V6" s="63"/>
      <c r="W6" s="63"/>
      <c r="X6" s="63"/>
      <c r="Y6" s="63"/>
      <c r="Z6" s="63"/>
      <c r="AA6" s="63"/>
      <c r="AB6" s="63"/>
      <c r="AC6" s="63"/>
      <c r="AD6" s="63"/>
      <c r="AE6" s="63"/>
      <c r="AF6" s="63"/>
      <c r="AG6" s="63"/>
      <c r="AH6" s="63"/>
      <c r="AI6" s="63"/>
      <c r="AJ6" s="63"/>
      <c r="AK6" s="63"/>
    </row>
    <row r="7" spans="1:37" s="64" customFormat="1" ht="15" thickBot="1" x14ac:dyDescent="0.2">
      <c r="D7" s="63"/>
      <c r="E7" s="63"/>
      <c r="F7" s="84"/>
      <c r="G7" s="63"/>
      <c r="H7" s="63"/>
      <c r="J7" s="85"/>
      <c r="K7" s="85"/>
      <c r="L7" s="85"/>
      <c r="M7" s="63"/>
      <c r="N7" s="63"/>
      <c r="O7" s="63"/>
      <c r="P7" s="63"/>
      <c r="Q7" s="63"/>
      <c r="R7" s="63"/>
      <c r="S7" s="63"/>
      <c r="T7" s="63"/>
      <c r="U7" s="63"/>
      <c r="V7" s="63"/>
      <c r="W7" s="63"/>
      <c r="X7" s="63"/>
      <c r="Y7" s="63"/>
      <c r="Z7" s="63"/>
      <c r="AA7" s="63"/>
      <c r="AB7" s="63"/>
      <c r="AC7" s="63"/>
      <c r="AD7" s="63"/>
      <c r="AE7" s="63"/>
      <c r="AF7" s="63"/>
      <c r="AG7" s="63"/>
      <c r="AH7" s="63"/>
      <c r="AI7" s="63"/>
      <c r="AJ7" s="63"/>
      <c r="AK7" s="63"/>
    </row>
    <row r="8" spans="1:37"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63"/>
      <c r="Z8" s="63"/>
      <c r="AA8" s="63"/>
      <c r="AB8" s="63"/>
      <c r="AC8" s="63"/>
      <c r="AD8" s="63"/>
      <c r="AE8" s="63"/>
      <c r="AF8" s="63"/>
      <c r="AG8" s="63"/>
      <c r="AH8" s="63"/>
      <c r="AI8" s="63"/>
      <c r="AJ8" s="63"/>
      <c r="AK8" s="63"/>
    </row>
    <row r="9" spans="1:37" ht="75" x14ac:dyDescent="0.15">
      <c r="A9" s="277" t="s">
        <v>184</v>
      </c>
      <c r="B9" s="278" t="s">
        <v>222</v>
      </c>
      <c r="C9" s="279" t="s">
        <v>211</v>
      </c>
      <c r="D9" s="279" t="s">
        <v>113</v>
      </c>
      <c r="E9" s="280" t="s">
        <v>231</v>
      </c>
      <c r="F9" s="280" t="s">
        <v>232</v>
      </c>
      <c r="G9" s="279" t="s">
        <v>234</v>
      </c>
      <c r="H9" s="281" t="s">
        <v>206</v>
      </c>
      <c r="I9" s="281" t="s">
        <v>224</v>
      </c>
      <c r="J9" s="282" t="s">
        <v>214</v>
      </c>
      <c r="K9" s="283" t="s">
        <v>215</v>
      </c>
      <c r="L9" s="283" t="s">
        <v>189</v>
      </c>
      <c r="M9" s="283" t="s">
        <v>127</v>
      </c>
      <c r="N9" s="283" t="s">
        <v>209</v>
      </c>
      <c r="O9" s="284" t="s">
        <v>233</v>
      </c>
      <c r="P9" s="285" t="s">
        <v>190</v>
      </c>
      <c r="Q9" s="285" t="s">
        <v>148</v>
      </c>
      <c r="R9" s="285" t="s">
        <v>151</v>
      </c>
      <c r="S9" s="285" t="s">
        <v>161</v>
      </c>
      <c r="T9" s="284" t="s">
        <v>199</v>
      </c>
      <c r="U9" s="284" t="s">
        <v>210</v>
      </c>
      <c r="V9" s="286" t="s">
        <v>149</v>
      </c>
      <c r="W9" s="283" t="s">
        <v>150</v>
      </c>
      <c r="X9" s="287" t="s">
        <v>126</v>
      </c>
      <c r="Y9" s="63"/>
      <c r="Z9" s="63"/>
      <c r="AA9" s="63"/>
      <c r="AB9" s="63"/>
      <c r="AC9" s="63"/>
      <c r="AD9" s="63"/>
      <c r="AE9" s="63"/>
      <c r="AF9" s="63"/>
      <c r="AG9" s="63"/>
      <c r="AH9" s="63"/>
      <c r="AI9" s="63"/>
      <c r="AJ9" s="63"/>
      <c r="AK9" s="63"/>
    </row>
    <row r="10" spans="1:37" ht="14" x14ac:dyDescent="0.15">
      <c r="A10" s="89" t="str">
        <f>'Tariffs July 2017'!K2</f>
        <v>AGL</v>
      </c>
      <c r="B10" s="36" t="str">
        <f>'Tariffs July 2017'!L2</f>
        <v>Everyday Solar</v>
      </c>
      <c r="C10" s="90">
        <f>91*'Tariffs July 2017'!M2/100</f>
        <v>91</v>
      </c>
      <c r="D10" s="90">
        <f>$F$5*'Tariffs July 2017'!N2/100</f>
        <v>362.08952000000005</v>
      </c>
      <c r="E10" s="90">
        <v>0</v>
      </c>
      <c r="F10" s="90">
        <v>0</v>
      </c>
      <c r="G10" s="90">
        <f>SUM(C10:F10)</f>
        <v>453.08952000000005</v>
      </c>
      <c r="H10" s="90">
        <f>(G10-C10)*4</f>
        <v>1448.3580800000002</v>
      </c>
      <c r="I10" s="91">
        <f>G10*4</f>
        <v>1812.3580800000002</v>
      </c>
      <c r="J10" s="91">
        <f>I10*1.1</f>
        <v>1993.5938880000003</v>
      </c>
      <c r="K10" s="36">
        <f>'Tariffs July 2017'!AT2</f>
        <v>8</v>
      </c>
      <c r="L10" s="36">
        <f>'Tariffs July 2017'!AU2</f>
        <v>0</v>
      </c>
      <c r="M10" s="36">
        <f>'Tariffs July 2017'!AV2</f>
        <v>0</v>
      </c>
      <c r="N10" s="36">
        <f>'Tariffs July 2017'!AW2</f>
        <v>0</v>
      </c>
      <c r="O10" s="92">
        <f>($F$6*'Tariffs July 2017'!AQ2/100)*4</f>
        <v>333.11644799999993</v>
      </c>
      <c r="P10" s="275">
        <f>I10-(I10*K10/100)</f>
        <v>1667.3694336000001</v>
      </c>
      <c r="Q10" s="275">
        <f>P10-(H10*N10/100)</f>
        <v>1667.3694336000001</v>
      </c>
      <c r="R10" s="275">
        <f>P10-O10</f>
        <v>1334.2529856000001</v>
      </c>
      <c r="S10" s="275">
        <f>Q10-O10</f>
        <v>1334.2529856000001</v>
      </c>
      <c r="T10" s="93">
        <f>R10*1.1</f>
        <v>1467.6782841600002</v>
      </c>
      <c r="U10" s="93">
        <f>S10*1.1</f>
        <v>1467.6782841600002</v>
      </c>
      <c r="V10" s="94">
        <f>'Tariffs July 2017'!BD2</f>
        <v>0</v>
      </c>
      <c r="W10" s="94" t="str">
        <f>'Tariffs July 2017'!BE2</f>
        <v>n</v>
      </c>
      <c r="X10" s="95">
        <f>'Tariffs July 2017'!G2</f>
        <v>41457</v>
      </c>
      <c r="Y10" s="63"/>
      <c r="Z10" s="63"/>
      <c r="AA10" s="63"/>
      <c r="AB10" s="63"/>
      <c r="AC10" s="63"/>
      <c r="AD10" s="63"/>
      <c r="AE10" s="63"/>
      <c r="AF10" s="63"/>
      <c r="AG10" s="63"/>
      <c r="AH10" s="63"/>
      <c r="AI10" s="63"/>
      <c r="AJ10" s="63"/>
      <c r="AK10" s="63"/>
    </row>
    <row r="11" spans="1:37" ht="14" x14ac:dyDescent="0.15">
      <c r="A11" s="89" t="str">
        <f>'Tariffs July 2017'!K3</f>
        <v>Click Energy</v>
      </c>
      <c r="B11" s="36" t="str">
        <f>'Tariffs July 2017'!L3</f>
        <v>Shine Extra</v>
      </c>
      <c r="C11" s="90">
        <f>91*'Tariffs July 2017'!M3/100</f>
        <v>114.5326</v>
      </c>
      <c r="D11" s="90">
        <f>$F$5*'Tariffs July 2017'!N3/100</f>
        <v>418.56155860000001</v>
      </c>
      <c r="E11" s="90">
        <v>0</v>
      </c>
      <c r="F11" s="90">
        <v>0</v>
      </c>
      <c r="G11" s="90">
        <f t="shared" ref="G11:G22" si="0">SUM(C11:F11)</f>
        <v>533.09415860000001</v>
      </c>
      <c r="H11" s="90">
        <f t="shared" ref="H11:H22" si="1">(G11-C11)*4</f>
        <v>1674.2462344</v>
      </c>
      <c r="I11" s="91">
        <f t="shared" ref="I11:I22" si="2">G11*4</f>
        <v>2132.3766344000001</v>
      </c>
      <c r="J11" s="91">
        <f t="shared" ref="J11:J22" si="3">I11*1.1</f>
        <v>2345.6142978400003</v>
      </c>
      <c r="K11" s="36">
        <f>'Tariffs July 2017'!AT3</f>
        <v>0</v>
      </c>
      <c r="L11" s="36">
        <f>'Tariffs July 2017'!AU3</f>
        <v>0</v>
      </c>
      <c r="M11" s="36">
        <f>'Tariffs July 2017'!AV3</f>
        <v>7</v>
      </c>
      <c r="N11" s="36">
        <f>'Tariffs July 2017'!AW3</f>
        <v>0</v>
      </c>
      <c r="O11" s="92">
        <f>($F$6*'Tariffs July 2017'!AQ3/100)*4</f>
        <v>502.81727999999998</v>
      </c>
      <c r="P11" s="275">
        <f t="shared" ref="P11" si="4">I11</f>
        <v>2132.3766344000001</v>
      </c>
      <c r="Q11" s="275">
        <f>P11-(P11*M11/100)</f>
        <v>1983.110269992</v>
      </c>
      <c r="R11" s="275">
        <f t="shared" ref="R11:R22" si="5">P11-O11</f>
        <v>1629.5593544000001</v>
      </c>
      <c r="S11" s="275">
        <f t="shared" ref="S11:S22" si="6">Q11-O11</f>
        <v>1480.292989992</v>
      </c>
      <c r="T11" s="93">
        <f t="shared" ref="T11:U22" si="7">R11*1.1</f>
        <v>1792.5152898400002</v>
      </c>
      <c r="U11" s="93">
        <f t="shared" si="7"/>
        <v>1628.3222889912001</v>
      </c>
      <c r="V11" s="94">
        <f>'Tariffs July 2017'!BD3</f>
        <v>0</v>
      </c>
      <c r="W11" s="94" t="str">
        <f>'Tariffs July 2017'!BE3</f>
        <v>n</v>
      </c>
      <c r="X11" s="95">
        <f>'Tariffs July 2017'!G3</f>
        <v>41455</v>
      </c>
      <c r="Y11" s="63"/>
      <c r="Z11" s="63"/>
      <c r="AA11" s="63"/>
      <c r="AB11" s="63"/>
      <c r="AC11" s="63"/>
      <c r="AD11" s="63"/>
      <c r="AE11" s="63"/>
      <c r="AF11" s="63"/>
      <c r="AG11" s="63"/>
      <c r="AH11" s="63"/>
      <c r="AI11" s="63"/>
      <c r="AJ11" s="63"/>
      <c r="AK11" s="63"/>
    </row>
    <row r="12" spans="1:37" ht="14" x14ac:dyDescent="0.15">
      <c r="A12" s="89" t="str">
        <f>'Tariffs July 2017'!K4</f>
        <v>Diamond Energy</v>
      </c>
      <c r="B12" s="36" t="str">
        <f>'Tariffs July 2017'!L4</f>
        <v>Pay on time discount</v>
      </c>
      <c r="C12" s="90">
        <f>91*'Tariffs July 2017'!M4/100</f>
        <v>113.295</v>
      </c>
      <c r="D12" s="90">
        <f>$F$5*'Tariffs July 2017'!N4/100</f>
        <v>368.35645399999999</v>
      </c>
      <c r="E12" s="90">
        <v>0</v>
      </c>
      <c r="F12" s="90">
        <v>0</v>
      </c>
      <c r="G12" s="90">
        <f t="shared" si="0"/>
        <v>481.651454</v>
      </c>
      <c r="H12" s="90">
        <f t="shared" si="1"/>
        <v>1473.4258159999999</v>
      </c>
      <c r="I12" s="91">
        <f t="shared" si="2"/>
        <v>1926.605816</v>
      </c>
      <c r="J12" s="91">
        <f t="shared" si="3"/>
        <v>2119.2663976000003</v>
      </c>
      <c r="K12" s="36">
        <f>'Tariffs July 2017'!AT4</f>
        <v>0</v>
      </c>
      <c r="L12" s="36">
        <f>'Tariffs July 2017'!AU4</f>
        <v>0</v>
      </c>
      <c r="M12" s="36">
        <f>'Tariffs July 2017'!AV4</f>
        <v>7</v>
      </c>
      <c r="N12" s="36">
        <f>'Tariffs July 2017'!AW4</f>
        <v>0</v>
      </c>
      <c r="O12" s="92">
        <f>($F$6*'Tariffs July 2017'!AQ4/100)*4</f>
        <v>377.11295999999993</v>
      </c>
      <c r="P12" s="275">
        <f>I12</f>
        <v>1926.605816</v>
      </c>
      <c r="Q12" s="275">
        <f>P12-(P12*M12/100)</f>
        <v>1791.7434088800001</v>
      </c>
      <c r="R12" s="275">
        <f t="shared" si="5"/>
        <v>1549.4928560000001</v>
      </c>
      <c r="S12" s="275">
        <f t="shared" si="6"/>
        <v>1414.6304488800001</v>
      </c>
      <c r="T12" s="93">
        <f t="shared" si="7"/>
        <v>1704.4421416000002</v>
      </c>
      <c r="U12" s="93">
        <f t="shared" si="7"/>
        <v>1556.0934937680004</v>
      </c>
      <c r="V12" s="94">
        <f>'Tariffs July 2017'!BD4</f>
        <v>0</v>
      </c>
      <c r="W12" s="94" t="str">
        <f>'Tariffs July 2017'!BE4</f>
        <v>n</v>
      </c>
      <c r="X12" s="95">
        <f>'Tariffs July 2017'!G4</f>
        <v>41455</v>
      </c>
      <c r="Y12" s="63"/>
      <c r="Z12" s="63"/>
      <c r="AA12" s="63"/>
      <c r="AB12" s="63"/>
      <c r="AC12" s="63"/>
      <c r="AD12" s="63"/>
      <c r="AE12" s="63"/>
      <c r="AF12" s="63"/>
      <c r="AG12" s="63"/>
      <c r="AH12" s="63"/>
      <c r="AI12" s="63"/>
      <c r="AJ12" s="63"/>
      <c r="AK12" s="63"/>
    </row>
    <row r="13" spans="1:37" ht="14" x14ac:dyDescent="0.15">
      <c r="A13" s="89" t="str">
        <f>'Tariffs July 2017'!K5</f>
        <v>Dodo Power &amp; Gas</v>
      </c>
      <c r="B13" s="36" t="str">
        <f>'Tariffs July 2017'!L5</f>
        <v>Market offer</v>
      </c>
      <c r="C13" s="90">
        <f>91*'Tariffs July 2017'!M5/100</f>
        <v>105.65100000000001</v>
      </c>
      <c r="D13" s="90">
        <f>$F$5*'Tariffs July 2017'!N5/100</f>
        <v>365.57114999999999</v>
      </c>
      <c r="E13" s="90">
        <v>0</v>
      </c>
      <c r="F13" s="90">
        <v>0</v>
      </c>
      <c r="G13" s="90">
        <f t="shared" si="0"/>
        <v>471.22215</v>
      </c>
      <c r="H13" s="90">
        <f t="shared" si="1"/>
        <v>1462.2846</v>
      </c>
      <c r="I13" s="91">
        <f t="shared" si="2"/>
        <v>1884.8886</v>
      </c>
      <c r="J13" s="91">
        <f t="shared" si="3"/>
        <v>2073.3774600000002</v>
      </c>
      <c r="K13" s="36">
        <f>'Tariffs July 2017'!AT5</f>
        <v>0</v>
      </c>
      <c r="L13" s="36">
        <f>'Tariffs July 2017'!AU5</f>
        <v>0</v>
      </c>
      <c r="M13" s="36">
        <f>'Tariffs July 2017'!AV5</f>
        <v>0</v>
      </c>
      <c r="N13" s="36">
        <f>'Tariffs July 2017'!AW5</f>
        <v>0</v>
      </c>
      <c r="O13" s="92">
        <f>($F$6*'Tariffs July 2017'!AQ5/100)*4</f>
        <v>267.12167999999997</v>
      </c>
      <c r="P13" s="275">
        <f>I13</f>
        <v>1884.8886</v>
      </c>
      <c r="Q13" s="275">
        <f>P13-(H13*N13/100)</f>
        <v>1884.8886</v>
      </c>
      <c r="R13" s="275">
        <f t="shared" si="5"/>
        <v>1617.76692</v>
      </c>
      <c r="S13" s="275">
        <f t="shared" si="6"/>
        <v>1617.76692</v>
      </c>
      <c r="T13" s="93">
        <f t="shared" si="7"/>
        <v>1779.5436120000002</v>
      </c>
      <c r="U13" s="93">
        <f t="shared" si="7"/>
        <v>1779.5436120000002</v>
      </c>
      <c r="V13" s="94">
        <f>'Tariffs July 2017'!BD5</f>
        <v>0</v>
      </c>
      <c r="W13" s="94" t="str">
        <f>'Tariffs July 2017'!BE5</f>
        <v>n</v>
      </c>
      <c r="X13" s="95">
        <f>'Tariffs July 2017'!G5</f>
        <v>41495</v>
      </c>
      <c r="Y13" s="63"/>
      <c r="Z13" s="63"/>
      <c r="AA13" s="63"/>
      <c r="AB13" s="63"/>
      <c r="AC13" s="63"/>
      <c r="AD13" s="63"/>
      <c r="AE13" s="63"/>
      <c r="AF13" s="63"/>
      <c r="AG13" s="63"/>
      <c r="AH13" s="63"/>
      <c r="AI13" s="63"/>
      <c r="AJ13" s="63"/>
      <c r="AK13" s="63"/>
    </row>
    <row r="14" spans="1:37" ht="14" x14ac:dyDescent="0.15">
      <c r="A14" s="89" t="str">
        <f>'Tariffs July 2017'!K6</f>
        <v>EnergyAustralia</v>
      </c>
      <c r="B14" s="36" t="str">
        <f>'Tariffs July 2017'!L6</f>
        <v xml:space="preserve">Flexi Saver </v>
      </c>
      <c r="C14" s="90">
        <f>91*'Tariffs July 2017'!M6/100</f>
        <v>106.10600000000001</v>
      </c>
      <c r="D14" s="90">
        <f>$F$5*'Tariffs July 2017'!N6/100</f>
        <v>370.16690159999996</v>
      </c>
      <c r="E14" s="90">
        <v>0</v>
      </c>
      <c r="F14" s="90">
        <v>0</v>
      </c>
      <c r="G14" s="90">
        <f t="shared" si="0"/>
        <v>476.27290159999995</v>
      </c>
      <c r="H14" s="90">
        <f t="shared" si="1"/>
        <v>1480.6676063999998</v>
      </c>
      <c r="I14" s="91">
        <f t="shared" si="2"/>
        <v>1905.0916063999998</v>
      </c>
      <c r="J14" s="91">
        <f t="shared" si="3"/>
        <v>2095.6007670399999</v>
      </c>
      <c r="K14" s="36">
        <f>'Tariffs July 2017'!AT6</f>
        <v>0</v>
      </c>
      <c r="L14" s="36">
        <f>'Tariffs July 2017'!AU6</f>
        <v>0</v>
      </c>
      <c r="M14" s="36">
        <f>'Tariffs July 2017'!AV6</f>
        <v>0</v>
      </c>
      <c r="N14" s="36">
        <f>'Tariffs July 2017'!AW6</f>
        <v>18</v>
      </c>
      <c r="O14" s="92">
        <f>($F$6*'Tariffs July 2017'!AQ6/100)*4</f>
        <v>345.68687999999997</v>
      </c>
      <c r="P14" s="275">
        <f>I14</f>
        <v>1905.0916063999998</v>
      </c>
      <c r="Q14" s="275">
        <f>P14-(H14*N14/100)</f>
        <v>1638.5714372479997</v>
      </c>
      <c r="R14" s="275">
        <f t="shared" si="5"/>
        <v>1559.4047263999998</v>
      </c>
      <c r="S14" s="275">
        <f t="shared" si="6"/>
        <v>1292.8845572479997</v>
      </c>
      <c r="T14" s="93">
        <f t="shared" si="7"/>
        <v>1715.3451990399999</v>
      </c>
      <c r="U14" s="93">
        <f t="shared" si="7"/>
        <v>1422.1730129727998</v>
      </c>
      <c r="V14" s="94">
        <f>'Tariffs July 2017'!BD6</f>
        <v>0</v>
      </c>
      <c r="W14" s="94" t="str">
        <f>'Tariffs July 2017'!BE6</f>
        <v>n</v>
      </c>
      <c r="X14" s="95">
        <f>'Tariffs July 2017'!G6</f>
        <v>41467</v>
      </c>
      <c r="Y14" s="63"/>
      <c r="Z14" s="63"/>
      <c r="AA14" s="63"/>
      <c r="AB14" s="63"/>
      <c r="AC14" s="63"/>
      <c r="AD14" s="63"/>
      <c r="AE14" s="63"/>
      <c r="AF14" s="63"/>
      <c r="AG14" s="63"/>
      <c r="AH14" s="63"/>
      <c r="AI14" s="63"/>
      <c r="AJ14" s="63"/>
      <c r="AK14" s="63"/>
    </row>
    <row r="15" spans="1:37" ht="14" x14ac:dyDescent="0.15">
      <c r="A15" s="89" t="str">
        <f>'Tariffs July 2017'!K7</f>
        <v>Energy Locals</v>
      </c>
      <c r="B15" s="36" t="str">
        <f>'Tariffs July 2017'!L7</f>
        <v>Market offer</v>
      </c>
      <c r="C15" s="90">
        <f>91*'Tariffs July 2017'!M7/100</f>
        <v>90.09</v>
      </c>
      <c r="D15" s="90">
        <f>$F$5*'Tariffs July 2017'!N7/100</f>
        <v>320.30995999999999</v>
      </c>
      <c r="E15" s="90">
        <v>0</v>
      </c>
      <c r="F15" s="90">
        <v>0</v>
      </c>
      <c r="G15" s="90">
        <f t="shared" si="0"/>
        <v>410.39995999999996</v>
      </c>
      <c r="H15" s="90">
        <f t="shared" si="1"/>
        <v>1281.2398399999997</v>
      </c>
      <c r="I15" s="91">
        <f t="shared" si="2"/>
        <v>1641.5998399999999</v>
      </c>
      <c r="J15" s="91">
        <f t="shared" si="3"/>
        <v>1805.759824</v>
      </c>
      <c r="K15" s="36">
        <f>'Tariffs July 2017'!AT7</f>
        <v>0</v>
      </c>
      <c r="L15" s="36">
        <f>'Tariffs July 2017'!AU7</f>
        <v>0</v>
      </c>
      <c r="M15" s="36">
        <f>'Tariffs July 2017'!AV7</f>
        <v>0</v>
      </c>
      <c r="N15" s="36">
        <f>'Tariffs July 2017'!AW7</f>
        <v>0</v>
      </c>
      <c r="O15" s="92">
        <f>($F$6*'Tariffs July 2017'!AQ7/100)*4</f>
        <v>345.68687999999997</v>
      </c>
      <c r="P15" s="275">
        <f t="shared" ref="P15:P20" si="8">I15</f>
        <v>1641.5998399999999</v>
      </c>
      <c r="Q15" s="275">
        <f>P15-(H15*N15/100)</f>
        <v>1641.5998399999999</v>
      </c>
      <c r="R15" s="275">
        <f>P15-O15</f>
        <v>1295.9129599999999</v>
      </c>
      <c r="S15" s="275">
        <f t="shared" si="6"/>
        <v>1295.9129599999999</v>
      </c>
      <c r="T15" s="93">
        <f t="shared" si="7"/>
        <v>1425.5042559999999</v>
      </c>
      <c r="U15" s="93">
        <f t="shared" si="7"/>
        <v>1425.5042559999999</v>
      </c>
      <c r="V15" s="94">
        <f>'Tariffs July 2017'!BD7</f>
        <v>0</v>
      </c>
      <c r="W15" s="94" t="str">
        <f>'Tariffs July 2017'!BE7</f>
        <v>n</v>
      </c>
      <c r="X15" s="95">
        <f>'Tariffs July 2017'!G7</f>
        <v>41475</v>
      </c>
      <c r="Y15" s="63"/>
      <c r="Z15" s="63"/>
      <c r="AA15" s="63"/>
      <c r="AB15" s="63"/>
      <c r="AC15" s="63"/>
      <c r="AD15" s="63"/>
      <c r="AE15" s="63"/>
      <c r="AF15" s="63"/>
      <c r="AG15" s="63"/>
      <c r="AH15" s="63"/>
      <c r="AI15" s="63"/>
      <c r="AJ15" s="63"/>
      <c r="AK15" s="63"/>
    </row>
    <row r="16" spans="1:37" ht="14" x14ac:dyDescent="0.15">
      <c r="A16" s="89" t="str">
        <f>'Tariffs July 2017'!K8</f>
        <v>Origin Energy</v>
      </c>
      <c r="B16" s="36" t="str">
        <f>'Tariffs July 2017'!L8</f>
        <v>Solar Boost Plus</v>
      </c>
      <c r="C16" s="90">
        <f>91*'Tariffs July 2017'!M8/100</f>
        <v>109.7642</v>
      </c>
      <c r="D16" s="90">
        <f>$F$5*'Tariffs July 2017'!N8/100</f>
        <v>341.33900520000003</v>
      </c>
      <c r="E16" s="90">
        <v>0</v>
      </c>
      <c r="F16" s="90">
        <v>0</v>
      </c>
      <c r="G16" s="90">
        <f t="shared" si="0"/>
        <v>451.10320520000005</v>
      </c>
      <c r="H16" s="90">
        <f t="shared" si="1"/>
        <v>1365.3560208000001</v>
      </c>
      <c r="I16" s="91">
        <f t="shared" si="2"/>
        <v>1804.4128208000002</v>
      </c>
      <c r="J16" s="91">
        <f t="shared" si="3"/>
        <v>1984.8541028800005</v>
      </c>
      <c r="K16" s="36">
        <f>'Tariffs July 2017'!AT8</f>
        <v>0</v>
      </c>
      <c r="L16" s="36">
        <f>'Tariffs July 2017'!AU8</f>
        <v>7</v>
      </c>
      <c r="M16" s="36">
        <f>'Tariffs July 2017'!AV8</f>
        <v>0</v>
      </c>
      <c r="N16" s="36">
        <f>'Tariffs July 2017'!AW8</f>
        <v>0</v>
      </c>
      <c r="O16" s="92">
        <f>($F$6*'Tariffs July 2017'!AQ8/100)*4</f>
        <v>502.81727999999998</v>
      </c>
      <c r="P16" s="275">
        <f>I16-(H16*L16/100)</f>
        <v>1708.8378993440001</v>
      </c>
      <c r="Q16" s="275">
        <f>P16-(H16*N16/100)</f>
        <v>1708.8378993440001</v>
      </c>
      <c r="R16" s="275">
        <f t="shared" si="5"/>
        <v>1206.0206193440001</v>
      </c>
      <c r="S16" s="275">
        <f t="shared" si="6"/>
        <v>1206.0206193440001</v>
      </c>
      <c r="T16" s="93">
        <f t="shared" si="7"/>
        <v>1326.6226812784003</v>
      </c>
      <c r="U16" s="93">
        <f t="shared" si="7"/>
        <v>1326.6226812784003</v>
      </c>
      <c r="V16" s="94">
        <f>'Tariffs July 2017'!BD8</f>
        <v>0</v>
      </c>
      <c r="W16" s="94" t="str">
        <f>'Tariffs July 2017'!BE8</f>
        <v>n</v>
      </c>
      <c r="X16" s="95">
        <f>'Tariffs July 2017'!G8</f>
        <v>41455</v>
      </c>
      <c r="Y16" s="63"/>
      <c r="Z16" s="63"/>
      <c r="AA16" s="63"/>
      <c r="AB16" s="63"/>
      <c r="AC16" s="63"/>
      <c r="AD16" s="63"/>
      <c r="AE16" s="63"/>
      <c r="AF16" s="63"/>
      <c r="AG16" s="63"/>
      <c r="AH16" s="63"/>
      <c r="AI16" s="63"/>
      <c r="AJ16" s="63"/>
      <c r="AK16" s="63"/>
    </row>
    <row r="17" spans="1:37" ht="14" x14ac:dyDescent="0.15">
      <c r="A17" s="89" t="str">
        <f>'Tariffs July 2017'!K9</f>
        <v>Powerdirect</v>
      </c>
      <c r="B17" s="36" t="str">
        <f>'Tariffs July 2017'!L9</f>
        <v>Market offer</v>
      </c>
      <c r="C17" s="90">
        <f>91*'Tariffs July 2017'!M9/100</f>
        <v>91</v>
      </c>
      <c r="D17" s="90">
        <f>$F$5*'Tariffs July 2017'!N9/100</f>
        <v>362.08952000000005</v>
      </c>
      <c r="E17" s="90">
        <v>0</v>
      </c>
      <c r="F17" s="90">
        <v>0</v>
      </c>
      <c r="G17" s="90">
        <f t="shared" si="0"/>
        <v>453.08952000000005</v>
      </c>
      <c r="H17" s="90">
        <f t="shared" si="1"/>
        <v>1448.3580800000002</v>
      </c>
      <c r="I17" s="91">
        <f t="shared" si="2"/>
        <v>1812.3580800000002</v>
      </c>
      <c r="J17" s="91">
        <f t="shared" si="3"/>
        <v>1993.5938880000003</v>
      </c>
      <c r="K17" s="36">
        <f>'Tariffs July 2017'!AT9</f>
        <v>0</v>
      </c>
      <c r="L17" s="36">
        <f>'Tariffs July 2017'!AU9</f>
        <v>0</v>
      </c>
      <c r="M17" s="36">
        <f>'Tariffs July 2017'!AV9</f>
        <v>0</v>
      </c>
      <c r="N17" s="36">
        <f>'Tariffs July 2017'!AW9</f>
        <v>12</v>
      </c>
      <c r="O17" s="92">
        <f>($F$6*'Tariffs July 2017'!AQ9/100)*4</f>
        <v>333.11644799999993</v>
      </c>
      <c r="P17" s="275">
        <f t="shared" si="8"/>
        <v>1812.3580800000002</v>
      </c>
      <c r="Q17" s="275">
        <f>P17-(H17*N17/100)</f>
        <v>1638.5551104000001</v>
      </c>
      <c r="R17" s="275">
        <f t="shared" si="5"/>
        <v>1479.2416320000002</v>
      </c>
      <c r="S17" s="275">
        <f t="shared" si="6"/>
        <v>1305.4386624000001</v>
      </c>
      <c r="T17" s="93">
        <f t="shared" si="7"/>
        <v>1627.1657952000003</v>
      </c>
      <c r="U17" s="93">
        <f t="shared" si="7"/>
        <v>1435.9825286400003</v>
      </c>
      <c r="V17" s="94">
        <f>'Tariffs July 2017'!BD9</f>
        <v>0</v>
      </c>
      <c r="W17" s="94" t="str">
        <f>'Tariffs July 2017'!BE9</f>
        <v>n</v>
      </c>
      <c r="X17" s="95">
        <f>'Tariffs July 2017'!G9</f>
        <v>41455</v>
      </c>
      <c r="Y17" s="63"/>
      <c r="Z17" s="63"/>
      <c r="AA17" s="63"/>
      <c r="AB17" s="63"/>
      <c r="AC17" s="63"/>
      <c r="AD17" s="63"/>
      <c r="AE17" s="63"/>
      <c r="AF17" s="63"/>
      <c r="AG17" s="63"/>
      <c r="AH17" s="63"/>
      <c r="AI17" s="63"/>
      <c r="AJ17" s="63"/>
      <c r="AK17" s="63"/>
    </row>
    <row r="18" spans="1:37" ht="14" x14ac:dyDescent="0.15">
      <c r="A18" s="89" t="str">
        <f>'Tariffs July 2017'!K10</f>
        <v>Sanctuary Energy</v>
      </c>
      <c r="B18" s="36" t="str">
        <f>'Tariffs July 2017'!L10</f>
        <v>Supplementary FIT</v>
      </c>
      <c r="C18" s="90">
        <f>91*'Tariffs July 2017'!M10/100</f>
        <v>116.51639999999999</v>
      </c>
      <c r="D18" s="90">
        <f>$F$5*'Tariffs July 2017'!N10/100</f>
        <v>340.66774693600001</v>
      </c>
      <c r="E18" s="90">
        <v>0</v>
      </c>
      <c r="F18" s="90">
        <v>0</v>
      </c>
      <c r="G18" s="90">
        <f t="shared" si="0"/>
        <v>457.18414693599999</v>
      </c>
      <c r="H18" s="90">
        <f t="shared" si="1"/>
        <v>1362.6709877440001</v>
      </c>
      <c r="I18" s="91">
        <f t="shared" si="2"/>
        <v>1828.736587744</v>
      </c>
      <c r="J18" s="91">
        <f t="shared" si="3"/>
        <v>2011.6102465184001</v>
      </c>
      <c r="K18" s="36">
        <f>'Tariffs July 2017'!AT10</f>
        <v>0</v>
      </c>
      <c r="L18" s="36">
        <f>'Tariffs July 2017'!AU10</f>
        <v>0</v>
      </c>
      <c r="M18" s="36">
        <f>'Tariffs July 2017'!AV10</f>
        <v>0</v>
      </c>
      <c r="N18" s="36">
        <f>'Tariffs July 2017'!AW10</f>
        <v>0</v>
      </c>
      <c r="O18" s="92">
        <f>($F$6*'Tariffs July 2017'!AQ10/100)*4</f>
        <v>314.26079999999996</v>
      </c>
      <c r="P18" s="275">
        <f t="shared" si="8"/>
        <v>1828.736587744</v>
      </c>
      <c r="Q18" s="275">
        <f t="shared" ref="Q18" si="9">P18-(H18*N18/100)</f>
        <v>1828.736587744</v>
      </c>
      <c r="R18" s="275">
        <f t="shared" si="5"/>
        <v>1514.4757877439999</v>
      </c>
      <c r="S18" s="275">
        <f t="shared" si="6"/>
        <v>1514.4757877439999</v>
      </c>
      <c r="T18" s="93">
        <f t="shared" si="7"/>
        <v>1665.9233665184001</v>
      </c>
      <c r="U18" s="93">
        <f t="shared" si="7"/>
        <v>1665.9233665184001</v>
      </c>
      <c r="V18" s="94">
        <f>'Tariffs July 2017'!BD10</f>
        <v>0</v>
      </c>
      <c r="W18" s="94" t="str">
        <f>'Tariffs July 2017'!BE10</f>
        <v>n</v>
      </c>
      <c r="X18" s="95">
        <f>'Tariffs July 2017'!G10</f>
        <v>41455</v>
      </c>
      <c r="Y18" s="63"/>
      <c r="Z18" s="63"/>
      <c r="AA18" s="63"/>
      <c r="AB18" s="63"/>
      <c r="AC18" s="63"/>
      <c r="AD18" s="63"/>
      <c r="AE18" s="63"/>
      <c r="AF18" s="63"/>
      <c r="AG18" s="63"/>
      <c r="AH18" s="63"/>
      <c r="AI18" s="63"/>
      <c r="AJ18" s="63"/>
      <c r="AK18" s="63"/>
    </row>
    <row r="19" spans="1:37" ht="14" x14ac:dyDescent="0.15">
      <c r="A19" s="89" t="str">
        <f>'Tariffs July 2017'!K11</f>
        <v>Simply Energy</v>
      </c>
      <c r="B19" s="36" t="str">
        <f>'Tariffs July 2017'!L11</f>
        <v>Plus</v>
      </c>
      <c r="C19" s="90">
        <f>91*'Tariffs July 2017'!M11/100</f>
        <v>78.1417</v>
      </c>
      <c r="D19" s="90">
        <f>$F$5*'Tariffs July 2017'!N11/100</f>
        <v>362.22878520000006</v>
      </c>
      <c r="E19" s="90">
        <v>0</v>
      </c>
      <c r="F19" s="90">
        <v>0</v>
      </c>
      <c r="G19" s="90">
        <f t="shared" si="0"/>
        <v>440.37048520000008</v>
      </c>
      <c r="H19" s="90">
        <f t="shared" si="1"/>
        <v>1448.9151408000002</v>
      </c>
      <c r="I19" s="91">
        <f t="shared" si="2"/>
        <v>1761.4819408000003</v>
      </c>
      <c r="J19" s="91">
        <f t="shared" si="3"/>
        <v>1937.6301348800005</v>
      </c>
      <c r="K19" s="36">
        <f>'Tariffs July 2017'!AT11</f>
        <v>0</v>
      </c>
      <c r="L19" s="36">
        <f>'Tariffs July 2017'!AU11</f>
        <v>0</v>
      </c>
      <c r="M19" s="36">
        <f>'Tariffs July 2017'!AV11</f>
        <v>0</v>
      </c>
      <c r="N19" s="36">
        <f>'Tariffs July 2017'!AW11</f>
        <v>15</v>
      </c>
      <c r="O19" s="92">
        <f>($F$6*'Tariffs July 2017'!AQ11/100)*4</f>
        <v>194.84169599999998</v>
      </c>
      <c r="P19" s="275">
        <f t="shared" si="8"/>
        <v>1761.4819408000003</v>
      </c>
      <c r="Q19" s="275">
        <f>P19-(H19*N19/100)</f>
        <v>1544.1446696800003</v>
      </c>
      <c r="R19" s="275">
        <f t="shared" si="5"/>
        <v>1566.6402448000003</v>
      </c>
      <c r="S19" s="275">
        <f t="shared" si="6"/>
        <v>1349.3029736800004</v>
      </c>
      <c r="T19" s="93">
        <f t="shared" si="7"/>
        <v>1723.3042692800004</v>
      </c>
      <c r="U19" s="93">
        <f t="shared" si="7"/>
        <v>1484.2332710480005</v>
      </c>
      <c r="V19" s="94">
        <f>'Tariffs July 2017'!BD11</f>
        <v>0</v>
      </c>
      <c r="W19" s="94" t="str">
        <f>'Tariffs July 2017'!BE11</f>
        <v>n</v>
      </c>
      <c r="X19" s="95">
        <f>'Tariffs July 2017'!G11</f>
        <v>41459</v>
      </c>
      <c r="Y19" s="63"/>
      <c r="Z19" s="63"/>
      <c r="AA19" s="63"/>
      <c r="AB19" s="63"/>
      <c r="AC19" s="63"/>
      <c r="AD19" s="63"/>
      <c r="AE19" s="63"/>
      <c r="AF19" s="63"/>
      <c r="AG19" s="63"/>
      <c r="AH19" s="63"/>
      <c r="AI19" s="63"/>
      <c r="AJ19" s="63"/>
      <c r="AK19" s="63"/>
    </row>
    <row r="20" spans="1:37" ht="14" x14ac:dyDescent="0.15">
      <c r="A20" s="89" t="str">
        <f>'Tariffs July 2017'!K12</f>
        <v>Mojo Power</v>
      </c>
      <c r="B20" s="36" t="str">
        <f>'Tariffs July 2017'!L12</f>
        <v>Standard Energy Pass (solar)</v>
      </c>
      <c r="C20" s="90">
        <f>(91*'Tariffs July 2017'!M12/100)+(3*'Tariffs July 2017'!BH12)</f>
        <v>164.51400000000001</v>
      </c>
      <c r="D20" s="90">
        <f>$F$5*'Tariffs July 2017'!N12/100</f>
        <v>311.53625240000002</v>
      </c>
      <c r="E20" s="90">
        <v>0</v>
      </c>
      <c r="F20" s="90">
        <v>0</v>
      </c>
      <c r="G20" s="90">
        <f t="shared" si="0"/>
        <v>476.05025240000003</v>
      </c>
      <c r="H20" s="90">
        <f t="shared" si="1"/>
        <v>1246.1450096000001</v>
      </c>
      <c r="I20" s="91">
        <f t="shared" si="2"/>
        <v>1904.2010096000001</v>
      </c>
      <c r="J20" s="91">
        <f t="shared" si="3"/>
        <v>2094.6211105600005</v>
      </c>
      <c r="K20" s="36">
        <f>'Tariffs July 2017'!AT12</f>
        <v>0</v>
      </c>
      <c r="L20" s="36">
        <f>'Tariffs July 2017'!AU12</f>
        <v>0</v>
      </c>
      <c r="M20" s="36">
        <f>'Tariffs July 2017'!AV12</f>
        <v>0</v>
      </c>
      <c r="N20" s="36">
        <f>'Tariffs July 2017'!AW12</f>
        <v>0</v>
      </c>
      <c r="O20" s="92">
        <f>($F$6*'Tariffs July 2017'!AQ12/100)*4</f>
        <v>282.83472</v>
      </c>
      <c r="P20" s="275">
        <f t="shared" si="8"/>
        <v>1904.2010096000001</v>
      </c>
      <c r="Q20" s="275">
        <f>P20-(H20*N20/100)</f>
        <v>1904.2010096000001</v>
      </c>
      <c r="R20" s="275">
        <f t="shared" si="5"/>
        <v>1621.3662896000001</v>
      </c>
      <c r="S20" s="275">
        <f t="shared" si="6"/>
        <v>1621.3662896000001</v>
      </c>
      <c r="T20" s="93">
        <f t="shared" si="7"/>
        <v>1783.5029185600001</v>
      </c>
      <c r="U20" s="93">
        <f t="shared" si="7"/>
        <v>1783.5029185600001</v>
      </c>
      <c r="V20" s="94">
        <f>'Tariffs July 2017'!BD12</f>
        <v>0</v>
      </c>
      <c r="W20" s="94" t="str">
        <f>'Tariffs July 2017'!BE12</f>
        <v>n</v>
      </c>
      <c r="X20" s="95">
        <f>'Tariffs July 2017'!G12</f>
        <v>41468</v>
      </c>
      <c r="Y20" s="63"/>
      <c r="Z20" s="63"/>
      <c r="AA20" s="63"/>
      <c r="AB20" s="63"/>
      <c r="AC20" s="63"/>
      <c r="AD20" s="63"/>
      <c r="AE20" s="63"/>
      <c r="AF20" s="63"/>
      <c r="AG20" s="63"/>
      <c r="AH20" s="63"/>
      <c r="AI20" s="63"/>
      <c r="AJ20" s="63"/>
      <c r="AK20" s="63"/>
    </row>
    <row r="21" spans="1:37" ht="14" x14ac:dyDescent="0.15">
      <c r="A21" s="89" t="str">
        <f>'Tariffs July 2017'!K13</f>
        <v>Powershop</v>
      </c>
      <c r="B21" s="36" t="str">
        <f>'Tariffs July 2017'!L13</f>
        <v>Standard Saver</v>
      </c>
      <c r="C21" s="90">
        <f>91*'Tariffs July 2017'!M13/100</f>
        <v>92.046499999999995</v>
      </c>
      <c r="D21" s="90">
        <f>$F$5*'Tariffs July 2017'!N13/100</f>
        <v>380.89032200000003</v>
      </c>
      <c r="E21" s="90">
        <v>0</v>
      </c>
      <c r="F21" s="90">
        <v>0</v>
      </c>
      <c r="G21" s="90">
        <f t="shared" si="0"/>
        <v>472.93682200000001</v>
      </c>
      <c r="H21" s="90">
        <f t="shared" si="1"/>
        <v>1523.5612880000001</v>
      </c>
      <c r="I21" s="91">
        <f t="shared" si="2"/>
        <v>1891.747288</v>
      </c>
      <c r="J21" s="91">
        <f t="shared" si="3"/>
        <v>2080.9220168000002</v>
      </c>
      <c r="K21" s="36">
        <f>'Tariffs July 2017'!AT13</f>
        <v>2</v>
      </c>
      <c r="L21" s="36">
        <f>'Tariffs July 2017'!AU13</f>
        <v>0</v>
      </c>
      <c r="M21" s="36">
        <f>'Tariffs July 2017'!AV13</f>
        <v>8</v>
      </c>
      <c r="N21" s="36">
        <f>'Tariffs July 2017'!AW13</f>
        <v>0</v>
      </c>
      <c r="O21" s="92">
        <f>($F$6*'Tariffs July 2017'!AQ13/100)*4</f>
        <v>339.40166400000004</v>
      </c>
      <c r="P21" s="275">
        <f>I21-(I21*K21/100)</f>
        <v>1853.91234224</v>
      </c>
      <c r="Q21" s="275">
        <f>P21-(P21*M21/100)</f>
        <v>1705.5993548608001</v>
      </c>
      <c r="R21" s="275">
        <f t="shared" si="5"/>
        <v>1514.5106782400001</v>
      </c>
      <c r="S21" s="275">
        <f t="shared" si="6"/>
        <v>1366.1976908608001</v>
      </c>
      <c r="T21" s="93">
        <f t="shared" si="7"/>
        <v>1665.9617460640002</v>
      </c>
      <c r="U21" s="93">
        <f t="shared" si="7"/>
        <v>1502.8174599468803</v>
      </c>
      <c r="V21" s="94">
        <f>'Tariffs July 2017'!BD13</f>
        <v>0</v>
      </c>
      <c r="W21" s="94" t="str">
        <f>'Tariffs July 2017'!BE13</f>
        <v>n</v>
      </c>
      <c r="X21" s="95">
        <f>'Tariffs July 2017'!G13</f>
        <v>41455</v>
      </c>
      <c r="Y21" s="63"/>
      <c r="Z21" s="63"/>
      <c r="AA21" s="63"/>
      <c r="AB21" s="63"/>
      <c r="AC21" s="63"/>
      <c r="AD21" s="63"/>
      <c r="AE21" s="63"/>
      <c r="AF21" s="63"/>
      <c r="AG21" s="63"/>
      <c r="AH21" s="63"/>
      <c r="AI21" s="63"/>
      <c r="AJ21" s="63"/>
      <c r="AK21" s="63"/>
    </row>
    <row r="22" spans="1:37" ht="15" thickBot="1" x14ac:dyDescent="0.2">
      <c r="A22" s="96" t="str">
        <f>'Tariffs July 2017'!K14</f>
        <v>Red Energy</v>
      </c>
      <c r="B22" s="97" t="str">
        <f>'Tariffs July 2017'!L14</f>
        <v>Easy Saver</v>
      </c>
      <c r="C22" s="98">
        <f>91*'Tariffs July 2017'!M14/100</f>
        <v>89.170900000000003</v>
      </c>
      <c r="D22" s="98">
        <f>$F$5*'Tariffs July 2017'!N14/100</f>
        <v>348.16300000000001</v>
      </c>
      <c r="E22" s="98">
        <v>0</v>
      </c>
      <c r="F22" s="98">
        <v>0</v>
      </c>
      <c r="G22" s="98">
        <f t="shared" si="0"/>
        <v>437.33390000000003</v>
      </c>
      <c r="H22" s="98">
        <f t="shared" si="1"/>
        <v>1392.652</v>
      </c>
      <c r="I22" s="99">
        <f t="shared" si="2"/>
        <v>1749.3356000000001</v>
      </c>
      <c r="J22" s="99">
        <f t="shared" si="3"/>
        <v>1924.2691600000003</v>
      </c>
      <c r="K22" s="97">
        <f>'Tariffs July 2017'!AT14</f>
        <v>0</v>
      </c>
      <c r="L22" s="97">
        <f>'Tariffs July 2017'!AU14</f>
        <v>0</v>
      </c>
      <c r="M22" s="97">
        <f>'Tariffs July 2017'!AV14</f>
        <v>10</v>
      </c>
      <c r="N22" s="97">
        <f>'Tariffs July 2017'!AW14</f>
        <v>0</v>
      </c>
      <c r="O22" s="100">
        <f>($F$6*'Tariffs July 2017'!AQ14/100)*4</f>
        <v>188.55647999999997</v>
      </c>
      <c r="P22" s="276">
        <f t="shared" ref="P22" si="10">I22</f>
        <v>1749.3356000000001</v>
      </c>
      <c r="Q22" s="276">
        <f>P22-(P22*M22/100)</f>
        <v>1574.4020400000002</v>
      </c>
      <c r="R22" s="276">
        <f t="shared" si="5"/>
        <v>1560.7791200000001</v>
      </c>
      <c r="S22" s="276">
        <f t="shared" si="6"/>
        <v>1385.8455600000002</v>
      </c>
      <c r="T22" s="101">
        <f t="shared" si="7"/>
        <v>1716.8570320000003</v>
      </c>
      <c r="U22" s="101">
        <f t="shared" si="7"/>
        <v>1524.4301160000005</v>
      </c>
      <c r="V22" s="102">
        <f>'Tariffs July 2017'!BD14</f>
        <v>0</v>
      </c>
      <c r="W22" s="102" t="str">
        <f>'Tariffs July 2017'!BE14</f>
        <v>n</v>
      </c>
      <c r="X22" s="103">
        <f>'Tariffs July 2017'!G14</f>
        <v>41455</v>
      </c>
      <c r="Y22" s="63"/>
      <c r="Z22" s="63"/>
      <c r="AA22" s="63"/>
      <c r="AB22" s="63"/>
      <c r="AC22" s="63"/>
      <c r="AD22" s="63"/>
      <c r="AE22" s="63"/>
      <c r="AF22" s="63"/>
      <c r="AG22" s="63"/>
      <c r="AH22" s="63"/>
      <c r="AI22" s="63"/>
      <c r="AJ22" s="63"/>
      <c r="AK22" s="63"/>
    </row>
    <row r="23" spans="1:37" s="64" customFormat="1" ht="14" x14ac:dyDescent="0.15">
      <c r="X23" s="63"/>
      <c r="Y23" s="63"/>
      <c r="Z23" s="63"/>
      <c r="AA23" s="63"/>
      <c r="AB23" s="63"/>
      <c r="AC23" s="63"/>
      <c r="AD23" s="63"/>
      <c r="AE23" s="63"/>
      <c r="AF23" s="63"/>
      <c r="AG23" s="63"/>
      <c r="AH23" s="63"/>
      <c r="AI23" s="63"/>
      <c r="AJ23" s="63"/>
      <c r="AK23" s="63"/>
    </row>
    <row r="24" spans="1:37" s="64" customFormat="1" ht="15" thickBot="1" x14ac:dyDescent="0.2">
      <c r="X24" s="63"/>
      <c r="Y24" s="63"/>
      <c r="Z24" s="63"/>
      <c r="AA24" s="63"/>
      <c r="AB24" s="63"/>
      <c r="AC24" s="63"/>
      <c r="AD24" s="63"/>
      <c r="AE24" s="63"/>
      <c r="AF24" s="63"/>
      <c r="AG24" s="63"/>
      <c r="AH24" s="63"/>
      <c r="AI24" s="63"/>
      <c r="AJ24" s="63"/>
      <c r="AK24" s="63"/>
    </row>
    <row r="25" spans="1:37" ht="14" x14ac:dyDescent="0.15">
      <c r="A25" s="86" t="s">
        <v>200</v>
      </c>
      <c r="B25" s="87"/>
      <c r="C25" s="87"/>
      <c r="D25" s="104"/>
      <c r="E25" s="104"/>
      <c r="F25" s="104"/>
      <c r="G25" s="105"/>
      <c r="H25" s="105"/>
      <c r="I25" s="87"/>
      <c r="J25" s="87"/>
      <c r="K25" s="87"/>
      <c r="L25" s="87"/>
      <c r="M25" s="87"/>
      <c r="N25" s="87"/>
      <c r="O25" s="87"/>
      <c r="P25" s="87"/>
      <c r="Q25" s="87"/>
      <c r="R25" s="87"/>
      <c r="S25" s="87"/>
      <c r="T25" s="87"/>
      <c r="U25" s="87"/>
      <c r="V25" s="87"/>
      <c r="W25" s="87"/>
      <c r="X25" s="88"/>
      <c r="Y25" s="63"/>
      <c r="Z25" s="63"/>
      <c r="AA25" s="63"/>
      <c r="AB25" s="63"/>
      <c r="AC25" s="63"/>
      <c r="AD25" s="63"/>
      <c r="AE25" s="63"/>
      <c r="AF25" s="63"/>
      <c r="AG25" s="63"/>
      <c r="AH25" s="63"/>
      <c r="AI25" s="63"/>
      <c r="AJ25" s="63"/>
      <c r="AK25" s="63"/>
    </row>
    <row r="26" spans="1:37" ht="75" x14ac:dyDescent="0.15">
      <c r="A26" s="277" t="s">
        <v>184</v>
      </c>
      <c r="B26" s="278" t="s">
        <v>222</v>
      </c>
      <c r="C26" s="279" t="s">
        <v>211</v>
      </c>
      <c r="D26" s="279" t="s">
        <v>113</v>
      </c>
      <c r="E26" s="280" t="s">
        <v>232</v>
      </c>
      <c r="F26" s="279" t="s">
        <v>235</v>
      </c>
      <c r="G26" s="279" t="s">
        <v>234</v>
      </c>
      <c r="H26" s="281" t="s">
        <v>206</v>
      </c>
      <c r="I26" s="281" t="s">
        <v>224</v>
      </c>
      <c r="J26" s="282" t="s">
        <v>214</v>
      </c>
      <c r="K26" s="283" t="s">
        <v>215</v>
      </c>
      <c r="L26" s="283" t="s">
        <v>189</v>
      </c>
      <c r="M26" s="283" t="s">
        <v>127</v>
      </c>
      <c r="N26" s="283" t="s">
        <v>209</v>
      </c>
      <c r="O26" s="284" t="s">
        <v>233</v>
      </c>
      <c r="P26" s="285" t="s">
        <v>190</v>
      </c>
      <c r="Q26" s="285" t="s">
        <v>148</v>
      </c>
      <c r="R26" s="285" t="s">
        <v>118</v>
      </c>
      <c r="S26" s="285" t="s">
        <v>161</v>
      </c>
      <c r="T26" s="284" t="s">
        <v>199</v>
      </c>
      <c r="U26" s="284" t="s">
        <v>210</v>
      </c>
      <c r="V26" s="288" t="s">
        <v>149</v>
      </c>
      <c r="W26" s="283" t="s">
        <v>150</v>
      </c>
      <c r="X26" s="287" t="s">
        <v>126</v>
      </c>
      <c r="Y26" s="63"/>
      <c r="Z26" s="63"/>
      <c r="AA26" s="63"/>
      <c r="AB26" s="63"/>
      <c r="AC26" s="63"/>
      <c r="AD26" s="63"/>
      <c r="AE26" s="63"/>
      <c r="AF26" s="63"/>
      <c r="AG26" s="63"/>
      <c r="AH26" s="63"/>
      <c r="AI26" s="63"/>
      <c r="AJ26" s="63"/>
      <c r="AK26" s="63"/>
    </row>
    <row r="27" spans="1:37" ht="14" x14ac:dyDescent="0.15">
      <c r="A27" s="89" t="str">
        <f>'Tariffs July 2017'!K15</f>
        <v>AGL</v>
      </c>
      <c r="B27" s="36" t="str">
        <f>'Tariffs July 2017'!L15</f>
        <v>Everyday Solar</v>
      </c>
      <c r="C27" s="90">
        <f>91*'Tariffs July 2017'!M15/100</f>
        <v>93.73</v>
      </c>
      <c r="D27" s="90">
        <f>($K$5)*'Tariffs July 2017'!N15/100</f>
        <v>307.77609200000001</v>
      </c>
      <c r="E27" s="90">
        <v>0</v>
      </c>
      <c r="F27" s="90">
        <f>($L$5)*'Tariffs July 2017'!AE15/100</f>
        <v>35.512625999999997</v>
      </c>
      <c r="G27" s="90">
        <f>SUM(C27:F27)</f>
        <v>437.01871800000004</v>
      </c>
      <c r="H27" s="90">
        <f>(G27-C27)*4</f>
        <v>1373.1548720000001</v>
      </c>
      <c r="I27" s="91">
        <f>G27*4</f>
        <v>1748.0748720000001</v>
      </c>
      <c r="J27" s="91">
        <f>I27*1.1</f>
        <v>1922.8823592000003</v>
      </c>
      <c r="K27" s="36">
        <f>'Tariffs July 2017'!AT15</f>
        <v>8</v>
      </c>
      <c r="L27" s="36">
        <f>'Tariffs July 2017'!AU15</f>
        <v>0</v>
      </c>
      <c r="M27" s="36">
        <f>'Tariffs July 2017'!AV15</f>
        <v>0</v>
      </c>
      <c r="N27" s="36">
        <f>'Tariffs July 2017'!AW15</f>
        <v>0</v>
      </c>
      <c r="O27" s="92">
        <f>($F$6*'Tariffs July 2017'!AQ15/100)*4</f>
        <v>333.11644799999993</v>
      </c>
      <c r="P27" s="275">
        <f>I27-(I27*K27/100)</f>
        <v>1608.2288822400001</v>
      </c>
      <c r="Q27" s="275">
        <f>P27-(H27*N27/100)</f>
        <v>1608.2288822400001</v>
      </c>
      <c r="R27" s="275">
        <f>P27-O27</f>
        <v>1275.1124342400001</v>
      </c>
      <c r="S27" s="275">
        <f>Q27-O27</f>
        <v>1275.1124342400001</v>
      </c>
      <c r="T27" s="93">
        <f>R27*1.1</f>
        <v>1402.6236776640003</v>
      </c>
      <c r="U27" s="93">
        <f>S27*1.1</f>
        <v>1402.6236776640003</v>
      </c>
      <c r="V27" s="94">
        <f>'Tariffs July 2017'!BD15</f>
        <v>0</v>
      </c>
      <c r="W27" s="94" t="str">
        <f>'Tariffs July 2017'!BE15</f>
        <v>n</v>
      </c>
      <c r="X27" s="95">
        <f>'Tariffs July 2017'!G15</f>
        <v>41457</v>
      </c>
      <c r="Y27" s="63"/>
      <c r="Z27" s="63"/>
      <c r="AA27" s="63"/>
      <c r="AB27" s="63"/>
      <c r="AC27" s="63"/>
      <c r="AD27" s="63"/>
      <c r="AE27" s="63"/>
      <c r="AF27" s="63"/>
      <c r="AG27" s="63"/>
      <c r="AH27" s="63"/>
      <c r="AI27" s="63"/>
      <c r="AJ27" s="63"/>
      <c r="AK27" s="63"/>
    </row>
    <row r="28" spans="1:37" ht="14" x14ac:dyDescent="0.15">
      <c r="A28" s="89" t="str">
        <f>'Tariffs July 2017'!K16</f>
        <v>Click Energy</v>
      </c>
      <c r="B28" s="36" t="str">
        <f>'Tariffs July 2017'!L16</f>
        <v>Shine Extra</v>
      </c>
      <c r="C28" s="90">
        <f>91*'Tariffs July 2017'!M16/100</f>
        <v>118.4911</v>
      </c>
      <c r="D28" s="90">
        <f>($K$5)*'Tariffs July 2017'!N16/100</f>
        <v>355.77732480999998</v>
      </c>
      <c r="E28" s="90">
        <v>0</v>
      </c>
      <c r="F28" s="90">
        <f>($L$5)*'Tariffs July 2017'!AE16/100</f>
        <v>52.358144592000002</v>
      </c>
      <c r="G28" s="90">
        <f t="shared" ref="G28:G39" si="11">SUM(C28:F28)</f>
        <v>526.62656940199997</v>
      </c>
      <c r="H28" s="90">
        <f t="shared" ref="H28:H39" si="12">(G28-C28)*4</f>
        <v>1632.5418776079998</v>
      </c>
      <c r="I28" s="91">
        <f t="shared" ref="I28:I39" si="13">G28*4</f>
        <v>2106.5062776079999</v>
      </c>
      <c r="J28" s="91">
        <f t="shared" ref="J28:J39" si="14">I28*1.1</f>
        <v>2317.1569053687999</v>
      </c>
      <c r="K28" s="36">
        <f>'Tariffs July 2017'!AT16</f>
        <v>0</v>
      </c>
      <c r="L28" s="36">
        <f>'Tariffs July 2017'!AU16</f>
        <v>0</v>
      </c>
      <c r="M28" s="36">
        <f>'Tariffs July 2017'!AV16</f>
        <v>7</v>
      </c>
      <c r="N28" s="36">
        <f>'Tariffs July 2017'!AW16</f>
        <v>0</v>
      </c>
      <c r="O28" s="92">
        <f>($F$6*'Tariffs July 2017'!AQ16/100)*4</f>
        <v>502.81727999999998</v>
      </c>
      <c r="P28" s="275">
        <f t="shared" ref="P28" si="15">I28</f>
        <v>2106.5062776079999</v>
      </c>
      <c r="Q28" s="275">
        <f>P28-(P28*M28/100)</f>
        <v>1959.0508381754398</v>
      </c>
      <c r="R28" s="275">
        <f t="shared" ref="R28:R39" si="16">P28-O28</f>
        <v>1603.6889976079999</v>
      </c>
      <c r="S28" s="275">
        <f t="shared" ref="S28:S39" si="17">Q28-O28</f>
        <v>1456.2335581754398</v>
      </c>
      <c r="T28" s="93">
        <f t="shared" ref="T28:U39" si="18">R28*1.1</f>
        <v>1764.0578973688</v>
      </c>
      <c r="U28" s="93">
        <f t="shared" si="18"/>
        <v>1601.8569139929839</v>
      </c>
      <c r="V28" s="94">
        <f>'Tariffs July 2017'!BD16</f>
        <v>0</v>
      </c>
      <c r="W28" s="94" t="str">
        <f>'Tariffs July 2017'!BE16</f>
        <v>n</v>
      </c>
      <c r="X28" s="95">
        <f>'Tariffs July 2017'!G16</f>
        <v>41455</v>
      </c>
      <c r="Y28" s="63"/>
      <c r="Z28" s="63"/>
      <c r="AA28" s="63"/>
      <c r="AB28" s="63"/>
      <c r="AC28" s="63"/>
      <c r="AD28" s="63"/>
      <c r="AE28" s="63"/>
      <c r="AF28" s="63"/>
      <c r="AG28" s="63"/>
      <c r="AH28" s="63"/>
      <c r="AI28" s="63"/>
      <c r="AJ28" s="63"/>
      <c r="AK28" s="63"/>
    </row>
    <row r="29" spans="1:37" ht="14" x14ac:dyDescent="0.15">
      <c r="A29" s="89" t="str">
        <f>'Tariffs July 2017'!K17</f>
        <v>Diamond Energy</v>
      </c>
      <c r="B29" s="36" t="str">
        <f>'Tariffs July 2017'!L17</f>
        <v>Pay on time discount</v>
      </c>
      <c r="C29" s="90">
        <f>91*'Tariffs July 2017'!M17/100</f>
        <v>116.75300000000001</v>
      </c>
      <c r="D29" s="90">
        <f>($K$5)*'Tariffs July 2017'!N17/100</f>
        <v>313.10298590000002</v>
      </c>
      <c r="E29" s="90">
        <v>0</v>
      </c>
      <c r="F29" s="90">
        <f>($L$5)*'Tariffs July 2017'!AE17/100</f>
        <v>36.557114999999996</v>
      </c>
      <c r="G29" s="90">
        <f t="shared" si="11"/>
        <v>466.41310090000007</v>
      </c>
      <c r="H29" s="90">
        <f t="shared" si="12"/>
        <v>1398.6404036000004</v>
      </c>
      <c r="I29" s="91">
        <f t="shared" si="13"/>
        <v>1865.6524036000003</v>
      </c>
      <c r="J29" s="91">
        <f t="shared" si="14"/>
        <v>2052.2176439600007</v>
      </c>
      <c r="K29" s="36">
        <f>'Tariffs July 2017'!AT17</f>
        <v>0</v>
      </c>
      <c r="L29" s="36">
        <f>'Tariffs July 2017'!AU17</f>
        <v>0</v>
      </c>
      <c r="M29" s="36">
        <f>'Tariffs July 2017'!AV17</f>
        <v>7</v>
      </c>
      <c r="N29" s="36">
        <f>'Tariffs July 2017'!AW17</f>
        <v>0</v>
      </c>
      <c r="O29" s="92">
        <f>($F$6*'Tariffs July 2017'!AQ17/100)*4</f>
        <v>377.11295999999993</v>
      </c>
      <c r="P29" s="275">
        <f>I29</f>
        <v>1865.6524036000003</v>
      </c>
      <c r="Q29" s="275">
        <f>P29-(P29*M29/100)</f>
        <v>1735.0567353480003</v>
      </c>
      <c r="R29" s="275">
        <f t="shared" si="16"/>
        <v>1488.5394436000004</v>
      </c>
      <c r="S29" s="275">
        <f t="shared" si="17"/>
        <v>1357.9437753480004</v>
      </c>
      <c r="T29" s="93">
        <f t="shared" si="18"/>
        <v>1637.3933879600006</v>
      </c>
      <c r="U29" s="93">
        <f t="shared" si="18"/>
        <v>1493.7381528828005</v>
      </c>
      <c r="V29" s="94">
        <f>'Tariffs July 2017'!BD17</f>
        <v>0</v>
      </c>
      <c r="W29" s="94" t="str">
        <f>'Tariffs July 2017'!BE17</f>
        <v>n</v>
      </c>
      <c r="X29" s="95">
        <f>'Tariffs July 2017'!G17</f>
        <v>41455</v>
      </c>
      <c r="Y29" s="63"/>
      <c r="Z29" s="63"/>
      <c r="AA29" s="63"/>
      <c r="AB29" s="63"/>
      <c r="AC29" s="63"/>
      <c r="AD29" s="63"/>
      <c r="AE29" s="63"/>
      <c r="AF29" s="63"/>
      <c r="AG29" s="63"/>
      <c r="AH29" s="63"/>
      <c r="AI29" s="63"/>
      <c r="AJ29" s="63"/>
      <c r="AK29" s="63"/>
    </row>
    <row r="30" spans="1:37" ht="14" x14ac:dyDescent="0.15">
      <c r="A30" s="89" t="str">
        <f>'Tariffs July 2017'!K18</f>
        <v>Dodo Power &amp; Gas</v>
      </c>
      <c r="B30" s="36" t="str">
        <f>'Tariffs July 2017'!L18</f>
        <v>Market offer</v>
      </c>
      <c r="C30" s="90">
        <f>91*'Tariffs July 2017'!M18/100</f>
        <v>108.381</v>
      </c>
      <c r="D30" s="90">
        <f>($K$5)*'Tariffs July 2017'!N18/100</f>
        <v>310.7354775</v>
      </c>
      <c r="E30" s="90">
        <v>0</v>
      </c>
      <c r="F30" s="90">
        <f>($L$5)*'Tariffs July 2017'!AE18/100</f>
        <v>36.766012800000006</v>
      </c>
      <c r="G30" s="90">
        <f t="shared" si="11"/>
        <v>455.88249029999997</v>
      </c>
      <c r="H30" s="90">
        <f t="shared" si="12"/>
        <v>1390.0059612</v>
      </c>
      <c r="I30" s="91">
        <f t="shared" si="13"/>
        <v>1823.5299611999999</v>
      </c>
      <c r="J30" s="91">
        <f t="shared" si="14"/>
        <v>2005.8829573200001</v>
      </c>
      <c r="K30" s="36">
        <f>'Tariffs July 2017'!AT18</f>
        <v>0</v>
      </c>
      <c r="L30" s="36">
        <f>'Tariffs July 2017'!AU18</f>
        <v>0</v>
      </c>
      <c r="M30" s="36">
        <f>'Tariffs July 2017'!AV18</f>
        <v>0</v>
      </c>
      <c r="N30" s="36">
        <f>'Tariffs July 2017'!AW18</f>
        <v>0</v>
      </c>
      <c r="O30" s="92">
        <f>($F$6*'Tariffs July 2017'!AQ18/100)*4</f>
        <v>267.12167999999997</v>
      </c>
      <c r="P30" s="275">
        <f>I30</f>
        <v>1823.5299611999999</v>
      </c>
      <c r="Q30" s="275">
        <f>P30-(H30*N30/100)</f>
        <v>1823.5299611999999</v>
      </c>
      <c r="R30" s="275">
        <f t="shared" si="16"/>
        <v>1556.4082811999999</v>
      </c>
      <c r="S30" s="275">
        <f t="shared" si="17"/>
        <v>1556.4082811999999</v>
      </c>
      <c r="T30" s="93">
        <f t="shared" si="18"/>
        <v>1712.0491093200001</v>
      </c>
      <c r="U30" s="93">
        <f t="shared" si="18"/>
        <v>1712.0491093200001</v>
      </c>
      <c r="V30" s="94">
        <f>'Tariffs July 2017'!BD18</f>
        <v>0</v>
      </c>
      <c r="W30" s="94" t="str">
        <f>'Tariffs July 2017'!BE18</f>
        <v>n</v>
      </c>
      <c r="X30" s="95">
        <f>'Tariffs July 2017'!G18</f>
        <v>41495</v>
      </c>
      <c r="Y30" s="63"/>
      <c r="Z30" s="63"/>
      <c r="AA30" s="63"/>
      <c r="AB30" s="63"/>
      <c r="AC30" s="63"/>
      <c r="AD30" s="63"/>
      <c r="AE30" s="63"/>
      <c r="AF30" s="63"/>
      <c r="AG30" s="63"/>
      <c r="AH30" s="63"/>
      <c r="AI30" s="63"/>
      <c r="AJ30" s="63"/>
      <c r="AK30" s="63"/>
    </row>
    <row r="31" spans="1:37" ht="14" x14ac:dyDescent="0.15">
      <c r="A31" s="89" t="str">
        <f>'Tariffs July 2017'!K19</f>
        <v>EnergyAustralia</v>
      </c>
      <c r="B31" s="36" t="str">
        <f>'Tariffs July 2017'!L19</f>
        <v xml:space="preserve">Flexi Saver </v>
      </c>
      <c r="C31" s="90">
        <f>91*'Tariffs July 2017'!M19/100</f>
        <v>108.836</v>
      </c>
      <c r="D31" s="90">
        <f>($K$5)*'Tariffs July 2017'!N19/100</f>
        <v>314.64186635999999</v>
      </c>
      <c r="E31" s="90">
        <v>0</v>
      </c>
      <c r="F31" s="90">
        <f>($L$5)*'Tariffs July 2017'!AE19/100</f>
        <v>33.778774259999999</v>
      </c>
      <c r="G31" s="90">
        <f t="shared" si="11"/>
        <v>457.25664061999998</v>
      </c>
      <c r="H31" s="90">
        <f t="shared" si="12"/>
        <v>1393.6825624799999</v>
      </c>
      <c r="I31" s="91">
        <f t="shared" si="13"/>
        <v>1829.0265624799999</v>
      </c>
      <c r="J31" s="91">
        <f t="shared" si="14"/>
        <v>2011.929218728</v>
      </c>
      <c r="K31" s="36">
        <f>'Tariffs July 2017'!AT19</f>
        <v>0</v>
      </c>
      <c r="L31" s="36">
        <f>'Tariffs July 2017'!AU19</f>
        <v>0</v>
      </c>
      <c r="M31" s="36">
        <f>'Tariffs July 2017'!AV19</f>
        <v>0</v>
      </c>
      <c r="N31" s="36">
        <f>'Tariffs July 2017'!AW19</f>
        <v>18</v>
      </c>
      <c r="O31" s="92">
        <f>($F$6*'Tariffs July 2017'!AQ19/100)*4</f>
        <v>345.68687999999997</v>
      </c>
      <c r="P31" s="275">
        <f>I31</f>
        <v>1829.0265624799999</v>
      </c>
      <c r="Q31" s="275">
        <f>P31-(H31*N31/100)</f>
        <v>1578.1637012336</v>
      </c>
      <c r="R31" s="275">
        <f t="shared" si="16"/>
        <v>1483.33968248</v>
      </c>
      <c r="S31" s="275">
        <f t="shared" si="17"/>
        <v>1232.4768212336</v>
      </c>
      <c r="T31" s="93">
        <f t="shared" si="18"/>
        <v>1631.673650728</v>
      </c>
      <c r="U31" s="93">
        <f t="shared" si="18"/>
        <v>1355.7245033569602</v>
      </c>
      <c r="V31" s="94">
        <f>'Tariffs July 2017'!BD19</f>
        <v>0</v>
      </c>
      <c r="W31" s="94" t="str">
        <f>'Tariffs July 2017'!BE19</f>
        <v>n</v>
      </c>
      <c r="X31" s="95">
        <f>'Tariffs July 2017'!G19</f>
        <v>41467</v>
      </c>
      <c r="Y31" s="63"/>
      <c r="Z31" s="63"/>
      <c r="AA31" s="63"/>
      <c r="AB31" s="63"/>
      <c r="AC31" s="63"/>
      <c r="AD31" s="63"/>
      <c r="AE31" s="63"/>
      <c r="AF31" s="63"/>
      <c r="AG31" s="63"/>
      <c r="AH31" s="63"/>
      <c r="AI31" s="63"/>
      <c r="AJ31" s="63"/>
      <c r="AK31" s="63"/>
    </row>
    <row r="32" spans="1:37" ht="14" x14ac:dyDescent="0.15">
      <c r="A32" s="89" t="str">
        <f>'Tariffs July 2017'!K20</f>
        <v>Energy Locals</v>
      </c>
      <c r="B32" s="36" t="str">
        <f>'Tariffs July 2017'!L20</f>
        <v>Market offer</v>
      </c>
      <c r="C32" s="90">
        <f>91*'Tariffs July 2017'!M20/100</f>
        <v>93.73</v>
      </c>
      <c r="D32" s="90">
        <f>($K$5)*'Tariffs July 2017'!N20/100</f>
        <v>272.26346599999999</v>
      </c>
      <c r="E32" s="90">
        <v>0</v>
      </c>
      <c r="F32" s="90">
        <f>($L$5)*'Tariffs July 2017'!AE20/100</f>
        <v>39.690581999999999</v>
      </c>
      <c r="G32" s="90">
        <f t="shared" si="11"/>
        <v>405.68404800000002</v>
      </c>
      <c r="H32" s="90">
        <f t="shared" si="12"/>
        <v>1247.816192</v>
      </c>
      <c r="I32" s="91">
        <f t="shared" si="13"/>
        <v>1622.7361920000001</v>
      </c>
      <c r="J32" s="91">
        <f t="shared" si="14"/>
        <v>1785.0098112000003</v>
      </c>
      <c r="K32" s="36">
        <f>'Tariffs July 2017'!AT20</f>
        <v>0</v>
      </c>
      <c r="L32" s="36">
        <f>'Tariffs July 2017'!AU20</f>
        <v>0</v>
      </c>
      <c r="M32" s="36">
        <f>'Tariffs July 2017'!AV20</f>
        <v>0</v>
      </c>
      <c r="N32" s="36">
        <f>'Tariffs July 2017'!AW20</f>
        <v>0</v>
      </c>
      <c r="O32" s="92">
        <f>($F$6*'Tariffs July 2017'!AQ20/100)*4</f>
        <v>345.68687999999997</v>
      </c>
      <c r="P32" s="275">
        <f t="shared" ref="P32" si="19">I32</f>
        <v>1622.7361920000001</v>
      </c>
      <c r="Q32" s="275">
        <f>P32-(H32*N32/100)</f>
        <v>1622.7361920000001</v>
      </c>
      <c r="R32" s="275">
        <f t="shared" si="16"/>
        <v>1277.0493120000001</v>
      </c>
      <c r="S32" s="275">
        <f t="shared" si="17"/>
        <v>1277.0493120000001</v>
      </c>
      <c r="T32" s="93">
        <f t="shared" si="18"/>
        <v>1404.7542432000002</v>
      </c>
      <c r="U32" s="93">
        <f t="shared" si="18"/>
        <v>1404.7542432000002</v>
      </c>
      <c r="V32" s="94">
        <f>'Tariffs July 2017'!BD20</f>
        <v>0</v>
      </c>
      <c r="W32" s="94" t="str">
        <f>'Tariffs July 2017'!BE20</f>
        <v>n</v>
      </c>
      <c r="X32" s="95">
        <f>'Tariffs July 2017'!G20</f>
        <v>41475</v>
      </c>
      <c r="Y32" s="63"/>
      <c r="Z32" s="63"/>
      <c r="AA32" s="63"/>
      <c r="AB32" s="63"/>
      <c r="AC32" s="63"/>
      <c r="AD32" s="63"/>
      <c r="AE32" s="63"/>
      <c r="AF32" s="63"/>
      <c r="AG32" s="63"/>
      <c r="AH32" s="63"/>
      <c r="AI32" s="63"/>
      <c r="AJ32" s="63"/>
      <c r="AK32" s="63"/>
    </row>
    <row r="33" spans="1:37" ht="14" x14ac:dyDescent="0.15">
      <c r="A33" s="89" t="str">
        <f>'Tariffs July 2017'!K21</f>
        <v>Origin Energy</v>
      </c>
      <c r="B33" s="36" t="str">
        <f>'Tariffs July 2017'!L21</f>
        <v>Solar Boost Plus</v>
      </c>
      <c r="C33" s="90">
        <f>91*'Tariffs July 2017'!M21/100</f>
        <v>112.2758</v>
      </c>
      <c r="D33" s="90">
        <f>($K$5)*'Tariffs July 2017'!N21/100</f>
        <v>290.13815442000003</v>
      </c>
      <c r="E33" s="90">
        <v>0</v>
      </c>
      <c r="F33" s="90">
        <f>($L$5)*'Tariffs July 2017'!AE21/100</f>
        <v>32.96407284</v>
      </c>
      <c r="G33" s="90">
        <f t="shared" si="11"/>
        <v>435.37802726000007</v>
      </c>
      <c r="H33" s="90">
        <f t="shared" si="12"/>
        <v>1292.4089090400003</v>
      </c>
      <c r="I33" s="91">
        <f t="shared" si="13"/>
        <v>1741.5121090400003</v>
      </c>
      <c r="J33" s="91">
        <f t="shared" si="14"/>
        <v>1915.6633199440005</v>
      </c>
      <c r="K33" s="36">
        <f>'Tariffs July 2017'!AT21</f>
        <v>0</v>
      </c>
      <c r="L33" s="36">
        <f>'Tariffs July 2017'!AU21</f>
        <v>7</v>
      </c>
      <c r="M33" s="36">
        <f>'Tariffs July 2017'!AV21</f>
        <v>0</v>
      </c>
      <c r="N33" s="36">
        <f>'Tariffs July 2017'!AW21</f>
        <v>0</v>
      </c>
      <c r="O33" s="92">
        <f>($F$6*'Tariffs July 2017'!AQ21/100)*4</f>
        <v>502.81727999999998</v>
      </c>
      <c r="P33" s="275">
        <f>I33-(H33*L33/100)</f>
        <v>1651.0434854072003</v>
      </c>
      <c r="Q33" s="275">
        <f>P33-(H33*N33/100)</f>
        <v>1651.0434854072003</v>
      </c>
      <c r="R33" s="275">
        <f t="shared" si="16"/>
        <v>1148.2262054072003</v>
      </c>
      <c r="S33" s="275">
        <f t="shared" si="17"/>
        <v>1148.2262054072003</v>
      </c>
      <c r="T33" s="93">
        <f t="shared" si="18"/>
        <v>1263.0488259479205</v>
      </c>
      <c r="U33" s="93">
        <f t="shared" si="18"/>
        <v>1263.0488259479205</v>
      </c>
      <c r="V33" s="94">
        <f>'Tariffs July 2017'!BD21</f>
        <v>0</v>
      </c>
      <c r="W33" s="94" t="str">
        <f>'Tariffs July 2017'!BE21</f>
        <v>n</v>
      </c>
      <c r="X33" s="95">
        <f>'Tariffs July 2017'!G21</f>
        <v>41455</v>
      </c>
      <c r="Y33" s="63"/>
      <c r="Z33" s="63"/>
      <c r="AA33" s="63"/>
      <c r="AB33" s="63"/>
      <c r="AC33" s="63"/>
      <c r="AD33" s="63"/>
      <c r="AE33" s="63"/>
      <c r="AF33" s="63"/>
      <c r="AG33" s="63"/>
      <c r="AH33" s="63"/>
      <c r="AI33" s="63"/>
      <c r="AJ33" s="63"/>
      <c r="AK33" s="63"/>
    </row>
    <row r="34" spans="1:37" ht="14" x14ac:dyDescent="0.15">
      <c r="A34" s="89" t="str">
        <f>'Tariffs July 2017'!K22</f>
        <v>Powerdirect</v>
      </c>
      <c r="B34" s="36" t="str">
        <f>'Tariffs July 2017'!L22</f>
        <v>Market offer</v>
      </c>
      <c r="C34" s="90">
        <f>91*'Tariffs July 2017'!M22/100</f>
        <v>93.73</v>
      </c>
      <c r="D34" s="90">
        <f>($K$5)*'Tariffs July 2017'!N22/100</f>
        <v>307.77609200000001</v>
      </c>
      <c r="E34" s="90">
        <v>0</v>
      </c>
      <c r="F34" s="90">
        <f>($L$5)*'Tariffs July 2017'!AE22/100</f>
        <v>35.512625999999997</v>
      </c>
      <c r="G34" s="90">
        <f t="shared" si="11"/>
        <v>437.01871800000004</v>
      </c>
      <c r="H34" s="90">
        <f t="shared" si="12"/>
        <v>1373.1548720000001</v>
      </c>
      <c r="I34" s="91">
        <f t="shared" si="13"/>
        <v>1748.0748720000001</v>
      </c>
      <c r="J34" s="91">
        <f t="shared" si="14"/>
        <v>1922.8823592000003</v>
      </c>
      <c r="K34" s="36">
        <f>'Tariffs July 2017'!AT22</f>
        <v>0</v>
      </c>
      <c r="L34" s="36">
        <f>'Tariffs July 2017'!AU22</f>
        <v>0</v>
      </c>
      <c r="M34" s="36">
        <f>'Tariffs July 2017'!AV22</f>
        <v>0</v>
      </c>
      <c r="N34" s="36">
        <f>'Tariffs July 2017'!AW22</f>
        <v>12</v>
      </c>
      <c r="O34" s="92">
        <f>($F$6*'Tariffs July 2017'!AQ22/100)*4</f>
        <v>333.11644799999993</v>
      </c>
      <c r="P34" s="275">
        <f t="shared" ref="P34:P37" si="20">I34</f>
        <v>1748.0748720000001</v>
      </c>
      <c r="Q34" s="275">
        <f>P34-(H34*N34/100)</f>
        <v>1583.2962873600002</v>
      </c>
      <c r="R34" s="275">
        <f t="shared" si="16"/>
        <v>1414.9584240000002</v>
      </c>
      <c r="S34" s="275">
        <f t="shared" si="17"/>
        <v>1250.1798393600002</v>
      </c>
      <c r="T34" s="93">
        <f t="shared" si="18"/>
        <v>1556.4542664000003</v>
      </c>
      <c r="U34" s="93">
        <f t="shared" si="18"/>
        <v>1375.1978232960003</v>
      </c>
      <c r="V34" s="94">
        <f>'Tariffs July 2017'!BD22</f>
        <v>0</v>
      </c>
      <c r="W34" s="94" t="str">
        <f>'Tariffs July 2017'!BE22</f>
        <v>n</v>
      </c>
      <c r="X34" s="95">
        <f>'Tariffs July 2017'!G22</f>
        <v>41455</v>
      </c>
      <c r="Y34" s="63"/>
      <c r="Z34" s="63"/>
      <c r="AA34" s="63"/>
      <c r="AB34" s="63"/>
      <c r="AC34" s="63"/>
      <c r="AD34" s="63"/>
      <c r="AE34" s="63"/>
      <c r="AF34" s="63"/>
      <c r="AG34" s="63"/>
      <c r="AH34" s="63"/>
      <c r="AI34" s="63"/>
      <c r="AJ34" s="63"/>
      <c r="AK34" s="63"/>
    </row>
    <row r="35" spans="1:37" ht="14" x14ac:dyDescent="0.15">
      <c r="A35" s="89" t="str">
        <f>'Tariffs July 2017'!K23</f>
        <v>Sanctuary Energy</v>
      </c>
      <c r="B35" s="36" t="str">
        <f>'Tariffs July 2017'!L23</f>
        <v>Supplementary FIT</v>
      </c>
      <c r="C35" s="90">
        <f>91*'Tariffs July 2017'!M23/100</f>
        <v>119.27369999999999</v>
      </c>
      <c r="D35" s="90">
        <f>($K$5)*'Tariffs July 2017'!N23/100</f>
        <v>289.56758489560002</v>
      </c>
      <c r="E35" s="90">
        <v>0</v>
      </c>
      <c r="F35" s="90">
        <f>($L$5)*'Tariffs July 2017'!AE23/100</f>
        <v>28.603957958399995</v>
      </c>
      <c r="G35" s="90">
        <f t="shared" si="11"/>
        <v>437.44524285399996</v>
      </c>
      <c r="H35" s="90">
        <f t="shared" si="12"/>
        <v>1272.686171416</v>
      </c>
      <c r="I35" s="91">
        <f t="shared" si="13"/>
        <v>1749.7809714159998</v>
      </c>
      <c r="J35" s="91">
        <f t="shared" si="14"/>
        <v>1924.7590685575999</v>
      </c>
      <c r="K35" s="36">
        <f>'Tariffs July 2017'!AT23</f>
        <v>0</v>
      </c>
      <c r="L35" s="36">
        <f>'Tariffs July 2017'!AU23</f>
        <v>0</v>
      </c>
      <c r="M35" s="36">
        <f>'Tariffs July 2017'!AV23</f>
        <v>0</v>
      </c>
      <c r="N35" s="36">
        <f>'Tariffs July 2017'!AW23</f>
        <v>0</v>
      </c>
      <c r="O35" s="92">
        <f>($F$6*'Tariffs July 2017'!AQ23/100)*4</f>
        <v>314.26079999999996</v>
      </c>
      <c r="P35" s="275">
        <f t="shared" si="20"/>
        <v>1749.7809714159998</v>
      </c>
      <c r="Q35" s="275">
        <f t="shared" ref="Q35" si="21">P35-(H35*N35/100)</f>
        <v>1749.7809714159998</v>
      </c>
      <c r="R35" s="275">
        <f t="shared" si="16"/>
        <v>1435.5201714159998</v>
      </c>
      <c r="S35" s="275">
        <f t="shared" si="17"/>
        <v>1435.5201714159998</v>
      </c>
      <c r="T35" s="93">
        <f t="shared" si="18"/>
        <v>1579.0721885575999</v>
      </c>
      <c r="U35" s="93">
        <f t="shared" si="18"/>
        <v>1579.0721885575999</v>
      </c>
      <c r="V35" s="94">
        <f>'Tariffs July 2017'!BD23</f>
        <v>0</v>
      </c>
      <c r="W35" s="94" t="str">
        <f>'Tariffs July 2017'!BE23</f>
        <v>n</v>
      </c>
      <c r="X35" s="95">
        <f>'Tariffs July 2017'!G23</f>
        <v>41455</v>
      </c>
      <c r="Y35" s="63"/>
      <c r="Z35" s="63"/>
      <c r="AA35" s="63"/>
      <c r="AB35" s="63"/>
      <c r="AC35" s="63"/>
      <c r="AD35" s="63"/>
      <c r="AE35" s="63"/>
      <c r="AF35" s="63"/>
      <c r="AG35" s="63"/>
      <c r="AH35" s="63"/>
      <c r="AI35" s="63"/>
      <c r="AJ35" s="63"/>
      <c r="AK35" s="63"/>
    </row>
    <row r="36" spans="1:37" ht="14" x14ac:dyDescent="0.15">
      <c r="A36" s="89" t="str">
        <f>'Tariffs July 2017'!K24</f>
        <v>Simply Energy</v>
      </c>
      <c r="B36" s="36" t="str">
        <f>'Tariffs July 2017'!L24</f>
        <v>Plus</v>
      </c>
      <c r="C36" s="90">
        <f>91*'Tariffs July 2017'!M24/100</f>
        <v>80.817099999999996</v>
      </c>
      <c r="D36" s="90">
        <f>($K$5)*'Tariffs July 2017'!N24/100</f>
        <v>307.89446742000001</v>
      </c>
      <c r="E36" s="90">
        <v>0</v>
      </c>
      <c r="F36" s="90">
        <f>($L$5)*'Tariffs July 2017'!AE24/100</f>
        <v>37.288257299999998</v>
      </c>
      <c r="G36" s="90">
        <f t="shared" si="11"/>
        <v>425.99982471999999</v>
      </c>
      <c r="H36" s="90">
        <f t="shared" si="12"/>
        <v>1380.73089888</v>
      </c>
      <c r="I36" s="91">
        <f t="shared" si="13"/>
        <v>1703.99929888</v>
      </c>
      <c r="J36" s="91">
        <f t="shared" si="14"/>
        <v>1874.3992287680001</v>
      </c>
      <c r="K36" s="36">
        <f>'Tariffs July 2017'!AT24</f>
        <v>0</v>
      </c>
      <c r="L36" s="36">
        <f>'Tariffs July 2017'!AU24</f>
        <v>0</v>
      </c>
      <c r="M36" s="36">
        <f>'Tariffs July 2017'!AV24</f>
        <v>0</v>
      </c>
      <c r="N36" s="36">
        <f>'Tariffs July 2017'!AW24</f>
        <v>15</v>
      </c>
      <c r="O36" s="92">
        <f>($F$6*'Tariffs July 2017'!AQ24/100)*4</f>
        <v>194.84169599999998</v>
      </c>
      <c r="P36" s="275">
        <f t="shared" si="20"/>
        <v>1703.99929888</v>
      </c>
      <c r="Q36" s="275">
        <f>P36-(H36*N36/100)</f>
        <v>1496.889664048</v>
      </c>
      <c r="R36" s="275">
        <f t="shared" si="16"/>
        <v>1509.15760288</v>
      </c>
      <c r="S36" s="275">
        <f t="shared" si="17"/>
        <v>1302.047968048</v>
      </c>
      <c r="T36" s="93">
        <f t="shared" si="18"/>
        <v>1660.0733631680002</v>
      </c>
      <c r="U36" s="93">
        <f t="shared" si="18"/>
        <v>1432.2527648528001</v>
      </c>
      <c r="V36" s="94">
        <f>'Tariffs July 2017'!BD24</f>
        <v>0</v>
      </c>
      <c r="W36" s="94" t="str">
        <f>'Tariffs July 2017'!BE24</f>
        <v>n</v>
      </c>
      <c r="X36" s="95">
        <f>'Tariffs July 2017'!G24</f>
        <v>41459</v>
      </c>
      <c r="Y36" s="63"/>
      <c r="Z36" s="63"/>
      <c r="AA36" s="63"/>
      <c r="AB36" s="63"/>
      <c r="AC36" s="63"/>
      <c r="AD36" s="63"/>
      <c r="AE36" s="63"/>
      <c r="AF36" s="63"/>
      <c r="AG36" s="63"/>
      <c r="AH36" s="63"/>
      <c r="AI36" s="63"/>
      <c r="AJ36" s="63"/>
      <c r="AK36" s="63"/>
    </row>
    <row r="37" spans="1:37" ht="14" x14ac:dyDescent="0.15">
      <c r="A37" s="89" t="str">
        <f>'Tariffs July 2017'!K25</f>
        <v>Mojo Power</v>
      </c>
      <c r="B37" s="36" t="str">
        <f>'Tariffs July 2017'!L25</f>
        <v>Standard Energy Pass (solar)</v>
      </c>
      <c r="C37" s="90">
        <f>(91*'Tariffs July 2017'!M25/100)+(3*'Tariffs July 2017'!BH25)</f>
        <v>166.9528</v>
      </c>
      <c r="D37" s="90">
        <f>($K$5)*'Tariffs July 2017'!N25/100</f>
        <v>264.80581454000003</v>
      </c>
      <c r="E37" s="90">
        <v>0</v>
      </c>
      <c r="F37" s="90">
        <f>($L$5)*'Tariffs July 2017'!AE25/100</f>
        <v>28.577219039999999</v>
      </c>
      <c r="G37" s="90">
        <f t="shared" si="11"/>
        <v>460.33583358000004</v>
      </c>
      <c r="H37" s="90">
        <f t="shared" si="12"/>
        <v>1173.5321343200003</v>
      </c>
      <c r="I37" s="91">
        <f t="shared" si="13"/>
        <v>1841.3433343200002</v>
      </c>
      <c r="J37" s="91">
        <f t="shared" si="14"/>
        <v>2025.4776677520003</v>
      </c>
      <c r="K37" s="36">
        <f>'Tariffs July 2017'!AT25</f>
        <v>0</v>
      </c>
      <c r="L37" s="36">
        <f>'Tariffs July 2017'!AU25</f>
        <v>0</v>
      </c>
      <c r="M37" s="36">
        <f>'Tariffs July 2017'!AV25</f>
        <v>0</v>
      </c>
      <c r="N37" s="36">
        <f>'Tariffs July 2017'!AW25</f>
        <v>0</v>
      </c>
      <c r="O37" s="92">
        <f>($F$6*'Tariffs July 2017'!AQ25/100)*4</f>
        <v>282.83472</v>
      </c>
      <c r="P37" s="275">
        <f t="shared" si="20"/>
        <v>1841.3433343200002</v>
      </c>
      <c r="Q37" s="275">
        <f>P37-(H37*N37/100)</f>
        <v>1841.3433343200002</v>
      </c>
      <c r="R37" s="275">
        <f t="shared" si="16"/>
        <v>1558.5086143200001</v>
      </c>
      <c r="S37" s="275">
        <f t="shared" si="17"/>
        <v>1558.5086143200001</v>
      </c>
      <c r="T37" s="93">
        <f t="shared" si="18"/>
        <v>1714.3594757520002</v>
      </c>
      <c r="U37" s="93">
        <f t="shared" si="18"/>
        <v>1714.3594757520002</v>
      </c>
      <c r="V37" s="94">
        <f>'Tariffs July 2017'!BD25</f>
        <v>0</v>
      </c>
      <c r="W37" s="94" t="str">
        <f>'Tariffs July 2017'!BE25</f>
        <v>n</v>
      </c>
      <c r="X37" s="95">
        <f>'Tariffs July 2017'!G25</f>
        <v>41468</v>
      </c>
      <c r="Y37" s="63"/>
      <c r="Z37" s="63"/>
      <c r="AA37" s="63"/>
      <c r="AB37" s="63"/>
      <c r="AC37" s="63"/>
      <c r="AD37" s="63"/>
      <c r="AE37" s="63"/>
      <c r="AF37" s="63"/>
      <c r="AG37" s="63"/>
      <c r="AH37" s="63"/>
      <c r="AI37" s="63"/>
      <c r="AJ37" s="63"/>
      <c r="AK37" s="63"/>
    </row>
    <row r="38" spans="1:37" ht="14" x14ac:dyDescent="0.15">
      <c r="A38" s="89" t="str">
        <f>'Tariffs July 2017'!K26</f>
        <v>Powershop</v>
      </c>
      <c r="B38" s="36" t="str">
        <f>'Tariffs July 2017'!L26</f>
        <v>Standard Saver</v>
      </c>
      <c r="C38" s="90">
        <f>91*'Tariffs July 2017'!M26/100</f>
        <v>94.776499999999999</v>
      </c>
      <c r="D38" s="90">
        <f>($K$5)*'Tariffs July 2017'!N26/100</f>
        <v>323.75677370000005</v>
      </c>
      <c r="E38" s="90">
        <v>0</v>
      </c>
      <c r="F38" s="90">
        <f>($L$5)*'Tariffs July 2017'!AE26/100</f>
        <v>47.712257519999994</v>
      </c>
      <c r="G38" s="90">
        <f t="shared" si="11"/>
        <v>466.24553122000003</v>
      </c>
      <c r="H38" s="90">
        <f t="shared" si="12"/>
        <v>1485.8761248800001</v>
      </c>
      <c r="I38" s="91">
        <f t="shared" si="13"/>
        <v>1864.9821248800001</v>
      </c>
      <c r="J38" s="91">
        <f t="shared" si="14"/>
        <v>2051.4803373680002</v>
      </c>
      <c r="K38" s="36">
        <f>'Tariffs July 2017'!AT26</f>
        <v>2</v>
      </c>
      <c r="L38" s="36">
        <f>'Tariffs July 2017'!AU26</f>
        <v>0</v>
      </c>
      <c r="M38" s="36">
        <f>'Tariffs July 2017'!AV26</f>
        <v>8</v>
      </c>
      <c r="N38" s="36">
        <f>'Tariffs July 2017'!AW26</f>
        <v>0</v>
      </c>
      <c r="O38" s="92">
        <f>($F$6*'Tariffs July 2017'!AQ26/100)*4</f>
        <v>339.40166400000004</v>
      </c>
      <c r="P38" s="275">
        <f>I38-(I38*K38/100)</f>
        <v>1827.6824823824002</v>
      </c>
      <c r="Q38" s="275">
        <f>P38-(P38*M38/100)</f>
        <v>1681.4678837918082</v>
      </c>
      <c r="R38" s="275">
        <f t="shared" si="16"/>
        <v>1488.2808183824002</v>
      </c>
      <c r="S38" s="275">
        <f t="shared" si="17"/>
        <v>1342.0662197918082</v>
      </c>
      <c r="T38" s="93">
        <f t="shared" si="18"/>
        <v>1637.1089002206404</v>
      </c>
      <c r="U38" s="93">
        <f t="shared" si="18"/>
        <v>1476.2728417709891</v>
      </c>
      <c r="V38" s="94">
        <f>'Tariffs July 2017'!BD26</f>
        <v>0</v>
      </c>
      <c r="W38" s="94" t="str">
        <f>'Tariffs July 2017'!BE26</f>
        <v>n</v>
      </c>
      <c r="X38" s="95">
        <f>'Tariffs July 2017'!G26</f>
        <v>41455</v>
      </c>
      <c r="Y38" s="63"/>
      <c r="Z38" s="63"/>
      <c r="AA38" s="63"/>
      <c r="AB38" s="63"/>
      <c r="AC38" s="63"/>
      <c r="AD38" s="63"/>
      <c r="AE38" s="63"/>
      <c r="AF38" s="63"/>
      <c r="AG38" s="63"/>
      <c r="AH38" s="63"/>
      <c r="AI38" s="63"/>
      <c r="AJ38" s="63"/>
      <c r="AK38" s="63"/>
    </row>
    <row r="39" spans="1:37" ht="15" thickBot="1" x14ac:dyDescent="0.2">
      <c r="A39" s="96" t="str">
        <f>'Tariffs July 2017'!K27</f>
        <v>Red Energy</v>
      </c>
      <c r="B39" s="97" t="str">
        <f>'Tariffs July 2017'!L27</f>
        <v>Easy Saver</v>
      </c>
      <c r="C39" s="98">
        <f>91*'Tariffs July 2017'!M27/100</f>
        <v>91.609699999999989</v>
      </c>
      <c r="D39" s="98">
        <f>($K$5)*'Tariffs July 2017'!N27/100</f>
        <v>295.93855000000002</v>
      </c>
      <c r="E39" s="98">
        <v>0</v>
      </c>
      <c r="F39" s="98">
        <f>($L$5)*'Tariffs July 2017'!AE27/100</f>
        <v>33.632545800000003</v>
      </c>
      <c r="G39" s="98">
        <f t="shared" si="11"/>
        <v>421.1807958</v>
      </c>
      <c r="H39" s="98">
        <f t="shared" si="12"/>
        <v>1318.2843832000001</v>
      </c>
      <c r="I39" s="99">
        <f t="shared" si="13"/>
        <v>1684.7231832</v>
      </c>
      <c r="J39" s="99">
        <f t="shared" si="14"/>
        <v>1853.1955015200001</v>
      </c>
      <c r="K39" s="97">
        <f>'Tariffs July 2017'!AT27</f>
        <v>0</v>
      </c>
      <c r="L39" s="97">
        <f>'Tariffs July 2017'!AU27</f>
        <v>0</v>
      </c>
      <c r="M39" s="97">
        <f>'Tariffs July 2017'!AV27</f>
        <v>10</v>
      </c>
      <c r="N39" s="97">
        <f>'Tariffs July 2017'!AW27</f>
        <v>0</v>
      </c>
      <c r="O39" s="100">
        <f>($F$6*'Tariffs July 2017'!AQ27/100)*4</f>
        <v>188.55647999999997</v>
      </c>
      <c r="P39" s="276">
        <f t="shared" ref="P39" si="22">I39</f>
        <v>1684.7231832</v>
      </c>
      <c r="Q39" s="276">
        <f>P39-(P39*M39/100)</f>
        <v>1516.2508648799999</v>
      </c>
      <c r="R39" s="276">
        <f t="shared" si="16"/>
        <v>1496.1667032</v>
      </c>
      <c r="S39" s="276">
        <f t="shared" si="17"/>
        <v>1327.6943848799999</v>
      </c>
      <c r="T39" s="101">
        <f t="shared" si="18"/>
        <v>1645.7833735200002</v>
      </c>
      <c r="U39" s="101">
        <f t="shared" si="18"/>
        <v>1460.463823368</v>
      </c>
      <c r="V39" s="102">
        <f>'Tariffs July 2017'!BD27</f>
        <v>0</v>
      </c>
      <c r="W39" s="102" t="str">
        <f>'Tariffs July 2017'!BE27</f>
        <v>n</v>
      </c>
      <c r="X39" s="103">
        <f>'Tariffs July 2017'!G27</f>
        <v>41455</v>
      </c>
      <c r="Y39" s="63"/>
      <c r="Z39" s="63"/>
      <c r="AA39" s="63"/>
      <c r="AB39" s="63"/>
      <c r="AC39" s="63"/>
      <c r="AD39" s="63"/>
      <c r="AE39" s="63"/>
      <c r="AF39" s="63"/>
      <c r="AG39" s="63"/>
      <c r="AH39" s="63"/>
      <c r="AI39" s="63"/>
      <c r="AJ39" s="63"/>
      <c r="AK39" s="63"/>
    </row>
    <row r="40" spans="1:37" s="64" customFormat="1" ht="14" x14ac:dyDescent="0.15">
      <c r="X40" s="63"/>
      <c r="Y40" s="63"/>
      <c r="Z40" s="63"/>
      <c r="AA40" s="63"/>
      <c r="AB40" s="63"/>
      <c r="AC40" s="63"/>
      <c r="AD40" s="63"/>
      <c r="AE40" s="63"/>
      <c r="AF40" s="63"/>
      <c r="AG40" s="63"/>
      <c r="AH40" s="63"/>
      <c r="AI40" s="63"/>
      <c r="AJ40" s="63"/>
      <c r="AK40" s="63"/>
    </row>
    <row r="41" spans="1:37" s="64" customFormat="1" ht="15" thickBot="1" x14ac:dyDescent="0.2">
      <c r="X41" s="63"/>
      <c r="Y41" s="63"/>
      <c r="Z41" s="63"/>
      <c r="AA41" s="63"/>
      <c r="AB41" s="63"/>
      <c r="AC41" s="63"/>
      <c r="AD41" s="63"/>
      <c r="AE41" s="63"/>
      <c r="AF41" s="63"/>
      <c r="AG41" s="63"/>
      <c r="AH41" s="63"/>
      <c r="AI41" s="63"/>
      <c r="AJ41" s="63"/>
      <c r="AK41" s="63"/>
    </row>
    <row r="42" spans="1:37" ht="14" x14ac:dyDescent="0.15">
      <c r="A42" s="86" t="s">
        <v>201</v>
      </c>
      <c r="B42" s="87"/>
      <c r="C42" s="87"/>
      <c r="D42" s="104"/>
      <c r="E42" s="104"/>
      <c r="F42" s="104"/>
      <c r="G42" s="105"/>
      <c r="H42" s="105"/>
      <c r="I42" s="87"/>
      <c r="J42" s="87"/>
      <c r="K42" s="87"/>
      <c r="L42" s="87"/>
      <c r="M42" s="87"/>
      <c r="N42" s="87"/>
      <c r="O42" s="87"/>
      <c r="P42" s="87"/>
      <c r="Q42" s="87"/>
      <c r="R42" s="87"/>
      <c r="S42" s="87"/>
      <c r="T42" s="87"/>
      <c r="U42" s="87"/>
      <c r="V42" s="87"/>
      <c r="W42" s="87"/>
      <c r="X42" s="88"/>
      <c r="Y42" s="63"/>
      <c r="Z42" s="63"/>
      <c r="AA42" s="63"/>
      <c r="AB42" s="63"/>
      <c r="AC42" s="63"/>
      <c r="AD42" s="63"/>
      <c r="AE42" s="63"/>
      <c r="AF42" s="63"/>
      <c r="AG42" s="63"/>
      <c r="AH42" s="63"/>
      <c r="AI42" s="63"/>
      <c r="AJ42" s="63"/>
      <c r="AK42" s="63"/>
    </row>
    <row r="43" spans="1:37" ht="75" x14ac:dyDescent="0.15">
      <c r="A43" s="277" t="s">
        <v>184</v>
      </c>
      <c r="B43" s="278" t="s">
        <v>222</v>
      </c>
      <c r="C43" s="279" t="s">
        <v>211</v>
      </c>
      <c r="D43" s="279" t="s">
        <v>113</v>
      </c>
      <c r="E43" s="280" t="s">
        <v>232</v>
      </c>
      <c r="F43" s="279" t="s">
        <v>235</v>
      </c>
      <c r="G43" s="279" t="s">
        <v>234</v>
      </c>
      <c r="H43" s="281" t="s">
        <v>206</v>
      </c>
      <c r="I43" s="281" t="s">
        <v>224</v>
      </c>
      <c r="J43" s="282" t="s">
        <v>214</v>
      </c>
      <c r="K43" s="283" t="s">
        <v>215</v>
      </c>
      <c r="L43" s="283" t="s">
        <v>189</v>
      </c>
      <c r="M43" s="283" t="s">
        <v>127</v>
      </c>
      <c r="N43" s="283" t="s">
        <v>209</v>
      </c>
      <c r="O43" s="284" t="s">
        <v>233</v>
      </c>
      <c r="P43" s="285" t="s">
        <v>190</v>
      </c>
      <c r="Q43" s="285" t="s">
        <v>148</v>
      </c>
      <c r="R43" s="285" t="s">
        <v>118</v>
      </c>
      <c r="S43" s="285" t="s">
        <v>161</v>
      </c>
      <c r="T43" s="284" t="s">
        <v>199</v>
      </c>
      <c r="U43" s="284" t="s">
        <v>210</v>
      </c>
      <c r="V43" s="288" t="s">
        <v>149</v>
      </c>
      <c r="W43" s="283" t="s">
        <v>150</v>
      </c>
      <c r="X43" s="287" t="s">
        <v>126</v>
      </c>
      <c r="Y43" s="63"/>
      <c r="Z43" s="63"/>
      <c r="AA43" s="63"/>
      <c r="AB43" s="63"/>
      <c r="AC43" s="63"/>
      <c r="AD43" s="63"/>
      <c r="AE43" s="63"/>
      <c r="AF43" s="63"/>
      <c r="AG43" s="63"/>
      <c r="AH43" s="63"/>
      <c r="AI43" s="63"/>
      <c r="AJ43" s="63"/>
      <c r="AK43" s="63"/>
    </row>
    <row r="44" spans="1:37" ht="14" x14ac:dyDescent="0.15">
      <c r="A44" s="89" t="str">
        <f>'Tariffs July 2017'!K28</f>
        <v>AGL</v>
      </c>
      <c r="B44" s="36" t="str">
        <f>'Tariffs July 2017'!L28</f>
        <v>Everyday Solar</v>
      </c>
      <c r="C44" s="90">
        <f>91*'Tariffs July 2017'!M28/100</f>
        <v>93.73</v>
      </c>
      <c r="D44" s="90">
        <f>($K$5)*'Tariffs July 2017'!N28/100</f>
        <v>307.77609200000001</v>
      </c>
      <c r="E44" s="90">
        <v>0</v>
      </c>
      <c r="F44" s="90">
        <f>($L$5)*'Tariffs July 2017'!AE28/100</f>
        <v>45.957515999999998</v>
      </c>
      <c r="G44" s="90">
        <f>SUM(C44:F44)</f>
        <v>447.46360800000002</v>
      </c>
      <c r="H44" s="90">
        <f>(G44-C44)*4</f>
        <v>1414.934432</v>
      </c>
      <c r="I44" s="91">
        <f>G44*4</f>
        <v>1789.8544320000001</v>
      </c>
      <c r="J44" s="91">
        <f>I44*1.1</f>
        <v>1968.8398752000003</v>
      </c>
      <c r="K44" s="36">
        <f>'Tariffs July 2017'!AT28</f>
        <v>8</v>
      </c>
      <c r="L44" s="36">
        <f>'Tariffs July 2017'!AU28</f>
        <v>0</v>
      </c>
      <c r="M44" s="36">
        <f>'Tariffs July 2017'!AV28</f>
        <v>0</v>
      </c>
      <c r="N44" s="36">
        <f>'Tariffs July 2017'!AW28</f>
        <v>0</v>
      </c>
      <c r="O44" s="92">
        <f>($F$6*'Tariffs July 2017'!AQ28/100)*4</f>
        <v>333.11644799999993</v>
      </c>
      <c r="P44" s="275">
        <f>I44-(I44*K44/100)</f>
        <v>1646.6660774400002</v>
      </c>
      <c r="Q44" s="275">
        <f>P44-(H44*N44/100)</f>
        <v>1646.6660774400002</v>
      </c>
      <c r="R44" s="275">
        <f>P44-O44</f>
        <v>1313.5496294400002</v>
      </c>
      <c r="S44" s="275">
        <f>Q44-O44</f>
        <v>1313.5496294400002</v>
      </c>
      <c r="T44" s="93">
        <f>R44*1.1</f>
        <v>1444.9045923840004</v>
      </c>
      <c r="U44" s="93">
        <f>S44*1.1</f>
        <v>1444.9045923840004</v>
      </c>
      <c r="V44" s="94">
        <f>'Tariffs July 2017'!BD28</f>
        <v>0</v>
      </c>
      <c r="W44" s="94" t="str">
        <f>'Tariffs July 2017'!BE28</f>
        <v>n</v>
      </c>
      <c r="X44" s="95">
        <f>'Tariffs July 2017'!G28</f>
        <v>41457</v>
      </c>
      <c r="Y44" s="63"/>
      <c r="Z44" s="63"/>
      <c r="AA44" s="63"/>
      <c r="AB44" s="63"/>
      <c r="AC44" s="63"/>
      <c r="AD44" s="63"/>
      <c r="AE44" s="63"/>
      <c r="AF44" s="63"/>
      <c r="AG44" s="63"/>
      <c r="AH44" s="63"/>
      <c r="AI44" s="63"/>
      <c r="AJ44" s="63"/>
      <c r="AK44" s="63"/>
    </row>
    <row r="45" spans="1:37" ht="14" x14ac:dyDescent="0.15">
      <c r="A45" s="89" t="str">
        <f>'Tariffs July 2017'!K29</f>
        <v>Click Energy</v>
      </c>
      <c r="B45" s="36" t="str">
        <f>'Tariffs July 2017'!L29</f>
        <v>Shine Extra</v>
      </c>
      <c r="C45" s="90">
        <f>91*'Tariffs July 2017'!M29/100</f>
        <v>118.4911</v>
      </c>
      <c r="D45" s="90">
        <f>($K$5)*'Tariffs July 2017'!N29/100</f>
        <v>355.77732480999998</v>
      </c>
      <c r="E45" s="90">
        <v>0</v>
      </c>
      <c r="F45" s="90">
        <f>($L$5)*'Tariffs July 2017'!AE29/100</f>
        <v>58.476761153999995</v>
      </c>
      <c r="G45" s="90">
        <f t="shared" ref="G45:G56" si="23">SUM(C45:F45)</f>
        <v>532.74518596400003</v>
      </c>
      <c r="H45" s="90">
        <f t="shared" ref="H45:H56" si="24">(G45-C45)*4</f>
        <v>1657.016343856</v>
      </c>
      <c r="I45" s="91">
        <f t="shared" ref="I45:I56" si="25">G45*4</f>
        <v>2130.9807438560001</v>
      </c>
      <c r="J45" s="91">
        <f t="shared" ref="J45:J56" si="26">I45*1.1</f>
        <v>2344.0788182416004</v>
      </c>
      <c r="K45" s="36">
        <f>'Tariffs July 2017'!AT29</f>
        <v>0</v>
      </c>
      <c r="L45" s="36">
        <f>'Tariffs July 2017'!AU29</f>
        <v>0</v>
      </c>
      <c r="M45" s="36">
        <f>'Tariffs July 2017'!AV29</f>
        <v>7</v>
      </c>
      <c r="N45" s="36">
        <f>'Tariffs July 2017'!AW29</f>
        <v>0</v>
      </c>
      <c r="O45" s="92">
        <f>($F$6*'Tariffs July 2017'!AQ29/100)*4</f>
        <v>502.81727999999998</v>
      </c>
      <c r="P45" s="275">
        <f t="shared" ref="P45" si="27">I45</f>
        <v>2130.9807438560001</v>
      </c>
      <c r="Q45" s="275">
        <f>P45-(P45*M45/100)</f>
        <v>1981.8120917860801</v>
      </c>
      <c r="R45" s="275">
        <f t="shared" ref="R45:R56" si="28">P45-O45</f>
        <v>1628.1634638560001</v>
      </c>
      <c r="S45" s="275">
        <f t="shared" ref="S45:S56" si="29">Q45-O45</f>
        <v>1478.9948117860802</v>
      </c>
      <c r="T45" s="93">
        <f t="shared" ref="T45:U56" si="30">R45*1.1</f>
        <v>1790.9798102416003</v>
      </c>
      <c r="U45" s="93">
        <f t="shared" si="30"/>
        <v>1626.8942929646882</v>
      </c>
      <c r="V45" s="94">
        <f>'Tariffs July 2017'!BD29</f>
        <v>0</v>
      </c>
      <c r="W45" s="94" t="str">
        <f>'Tariffs July 2017'!BE29</f>
        <v>n</v>
      </c>
      <c r="X45" s="95">
        <f>'Tariffs July 2017'!G29</f>
        <v>41455</v>
      </c>
      <c r="Y45" s="63"/>
      <c r="Z45" s="63"/>
      <c r="AA45" s="63"/>
      <c r="AB45" s="63"/>
      <c r="AC45" s="63"/>
      <c r="AD45" s="63"/>
      <c r="AE45" s="63"/>
      <c r="AF45" s="63"/>
      <c r="AG45" s="63"/>
      <c r="AH45" s="63"/>
      <c r="AI45" s="63"/>
      <c r="AJ45" s="63"/>
      <c r="AK45" s="63"/>
    </row>
    <row r="46" spans="1:37" ht="14" x14ac:dyDescent="0.15">
      <c r="A46" s="89" t="str">
        <f>'Tariffs July 2017'!K30</f>
        <v>Diamond Energy</v>
      </c>
      <c r="B46" s="36" t="str">
        <f>'Tariffs July 2017'!L30</f>
        <v>Pay on time discount</v>
      </c>
      <c r="C46" s="90">
        <f>91*'Tariffs July 2017'!M30/100</f>
        <v>116.75300000000001</v>
      </c>
      <c r="D46" s="90">
        <f>($K$5)*'Tariffs July 2017'!N30/100</f>
        <v>313.10298590000002</v>
      </c>
      <c r="E46" s="90">
        <v>0</v>
      </c>
      <c r="F46" s="90">
        <f>($L$5)*'Tariffs July 2017'!AE30/100</f>
        <v>47.002004999999997</v>
      </c>
      <c r="G46" s="90">
        <f t="shared" si="23"/>
        <v>476.85799090000006</v>
      </c>
      <c r="H46" s="90">
        <f t="shared" si="24"/>
        <v>1440.4199636000003</v>
      </c>
      <c r="I46" s="91">
        <f t="shared" si="25"/>
        <v>1907.4319636000002</v>
      </c>
      <c r="J46" s="91">
        <f t="shared" si="26"/>
        <v>2098.1751599600007</v>
      </c>
      <c r="K46" s="36">
        <f>'Tariffs July 2017'!AT30</f>
        <v>0</v>
      </c>
      <c r="L46" s="36">
        <f>'Tariffs July 2017'!AU30</f>
        <v>0</v>
      </c>
      <c r="M46" s="36">
        <f>'Tariffs July 2017'!AV30</f>
        <v>7</v>
      </c>
      <c r="N46" s="36">
        <f>'Tariffs July 2017'!AW30</f>
        <v>0</v>
      </c>
      <c r="O46" s="92">
        <f>($F$6*'Tariffs July 2017'!AQ30/100)*4</f>
        <v>377.11295999999993</v>
      </c>
      <c r="P46" s="275">
        <f>I46</f>
        <v>1907.4319636000002</v>
      </c>
      <c r="Q46" s="275">
        <f>P46-(P46*M46/100)</f>
        <v>1773.9117261480003</v>
      </c>
      <c r="R46" s="275">
        <f t="shared" si="28"/>
        <v>1530.3190036000003</v>
      </c>
      <c r="S46" s="275">
        <f t="shared" si="29"/>
        <v>1396.7987661480004</v>
      </c>
      <c r="T46" s="93">
        <f t="shared" si="30"/>
        <v>1683.3509039600006</v>
      </c>
      <c r="U46" s="93">
        <f t="shared" si="30"/>
        <v>1536.4786427628005</v>
      </c>
      <c r="V46" s="94">
        <f>'Tariffs July 2017'!BD30</f>
        <v>0</v>
      </c>
      <c r="W46" s="94" t="str">
        <f>'Tariffs July 2017'!BE30</f>
        <v>n</v>
      </c>
      <c r="X46" s="95">
        <f>'Tariffs July 2017'!G30</f>
        <v>41455</v>
      </c>
      <c r="Y46" s="63"/>
      <c r="Z46" s="63"/>
      <c r="AA46" s="63"/>
      <c r="AB46" s="63"/>
      <c r="AC46" s="63"/>
      <c r="AD46" s="63"/>
      <c r="AE46" s="63"/>
      <c r="AF46" s="63"/>
      <c r="AG46" s="63"/>
      <c r="AH46" s="63"/>
      <c r="AI46" s="63"/>
      <c r="AJ46" s="63"/>
      <c r="AK46" s="63"/>
    </row>
    <row r="47" spans="1:37" ht="14" x14ac:dyDescent="0.15">
      <c r="A47" s="89" t="str">
        <f>'Tariffs July 2017'!K31</f>
        <v>Dodo Power &amp; Gas</v>
      </c>
      <c r="B47" s="36" t="str">
        <f>'Tariffs July 2017'!L31</f>
        <v>Market offer</v>
      </c>
      <c r="C47" s="90">
        <f>91*'Tariffs July 2017'!M31/100</f>
        <v>108.381</v>
      </c>
      <c r="D47" s="90">
        <f>($K$5)*'Tariffs July 2017'!N31/100</f>
        <v>310.7354775</v>
      </c>
      <c r="E47" s="90">
        <v>0</v>
      </c>
      <c r="F47" s="90">
        <f>($L$5)*'Tariffs July 2017'!AE31/100</f>
        <v>46.479760500000005</v>
      </c>
      <c r="G47" s="90">
        <f t="shared" si="23"/>
        <v>465.59623799999997</v>
      </c>
      <c r="H47" s="90">
        <f t="shared" si="24"/>
        <v>1428.860952</v>
      </c>
      <c r="I47" s="91">
        <f t="shared" si="25"/>
        <v>1862.3849519999999</v>
      </c>
      <c r="J47" s="91">
        <f t="shared" si="26"/>
        <v>2048.6234472000001</v>
      </c>
      <c r="K47" s="36">
        <f>'Tariffs July 2017'!AT31</f>
        <v>0</v>
      </c>
      <c r="L47" s="36">
        <f>'Tariffs July 2017'!AU31</f>
        <v>0</v>
      </c>
      <c r="M47" s="36">
        <f>'Tariffs July 2017'!AV31</f>
        <v>0</v>
      </c>
      <c r="N47" s="36">
        <f>'Tariffs July 2017'!AW31</f>
        <v>0</v>
      </c>
      <c r="O47" s="92">
        <f>($F$6*'Tariffs July 2017'!AQ31/100)*4</f>
        <v>267.12167999999997</v>
      </c>
      <c r="P47" s="275">
        <f>I47</f>
        <v>1862.3849519999999</v>
      </c>
      <c r="Q47" s="275">
        <f>P47-(H47*N47/100)</f>
        <v>1862.3849519999999</v>
      </c>
      <c r="R47" s="275">
        <f t="shared" si="28"/>
        <v>1595.2632719999999</v>
      </c>
      <c r="S47" s="275">
        <f t="shared" si="29"/>
        <v>1595.2632719999999</v>
      </c>
      <c r="T47" s="93">
        <f t="shared" si="30"/>
        <v>1754.7895992000001</v>
      </c>
      <c r="U47" s="93">
        <f t="shared" si="30"/>
        <v>1754.7895992000001</v>
      </c>
      <c r="V47" s="94">
        <f>'Tariffs July 2017'!BD31</f>
        <v>0</v>
      </c>
      <c r="W47" s="94" t="str">
        <f>'Tariffs July 2017'!BE31</f>
        <v>n</v>
      </c>
      <c r="X47" s="95">
        <f>'Tariffs July 2017'!G31</f>
        <v>41495</v>
      </c>
      <c r="Y47" s="63"/>
      <c r="Z47" s="63"/>
      <c r="AA47" s="63"/>
      <c r="AB47" s="63"/>
      <c r="AC47" s="63"/>
      <c r="AD47" s="63"/>
      <c r="AE47" s="63"/>
      <c r="AF47" s="63"/>
      <c r="AG47" s="63"/>
      <c r="AH47" s="63"/>
      <c r="AI47" s="63"/>
      <c r="AJ47" s="63"/>
      <c r="AK47" s="63"/>
    </row>
    <row r="48" spans="1:37" ht="14" x14ac:dyDescent="0.15">
      <c r="A48" s="89" t="str">
        <f>'Tariffs July 2017'!K32</f>
        <v>EnergyAustralia</v>
      </c>
      <c r="B48" s="36" t="str">
        <f>'Tariffs July 2017'!L32</f>
        <v xml:space="preserve">Flexi Saver </v>
      </c>
      <c r="C48" s="90">
        <f>91*'Tariffs July 2017'!M32/100</f>
        <v>108.836</v>
      </c>
      <c r="D48" s="90">
        <f>($K$5)*'Tariffs July 2017'!N32/100</f>
        <v>314.64186635999999</v>
      </c>
      <c r="E48" s="90">
        <v>0</v>
      </c>
      <c r="F48" s="90">
        <f>($L$5)*'Tariffs July 2017'!AE32/100</f>
        <v>43.972986899999995</v>
      </c>
      <c r="G48" s="90">
        <f t="shared" si="23"/>
        <v>467.45085326000003</v>
      </c>
      <c r="H48" s="90">
        <f t="shared" si="24"/>
        <v>1434.4594130400001</v>
      </c>
      <c r="I48" s="91">
        <f t="shared" si="25"/>
        <v>1869.8034130400001</v>
      </c>
      <c r="J48" s="91">
        <f t="shared" si="26"/>
        <v>2056.7837543440005</v>
      </c>
      <c r="K48" s="36">
        <f>'Tariffs July 2017'!AT32</f>
        <v>0</v>
      </c>
      <c r="L48" s="36">
        <f>'Tariffs July 2017'!AU32</f>
        <v>0</v>
      </c>
      <c r="M48" s="36">
        <f>'Tariffs July 2017'!AV32</f>
        <v>0</v>
      </c>
      <c r="N48" s="36">
        <f>'Tariffs July 2017'!AW32</f>
        <v>18</v>
      </c>
      <c r="O48" s="92">
        <f>($F$6*'Tariffs July 2017'!AQ32/100)*4</f>
        <v>345.68687999999997</v>
      </c>
      <c r="P48" s="275">
        <f>I48</f>
        <v>1869.8034130400001</v>
      </c>
      <c r="Q48" s="275">
        <f>P48-(H48*N48/100)</f>
        <v>1611.6007186928</v>
      </c>
      <c r="R48" s="275">
        <f t="shared" si="28"/>
        <v>1524.1165330400001</v>
      </c>
      <c r="S48" s="275">
        <f t="shared" si="29"/>
        <v>1265.9138386928</v>
      </c>
      <c r="T48" s="93">
        <f t="shared" si="30"/>
        <v>1676.5281863440002</v>
      </c>
      <c r="U48" s="93">
        <f t="shared" si="30"/>
        <v>1392.5052225620802</v>
      </c>
      <c r="V48" s="94">
        <f>'Tariffs July 2017'!BD32</f>
        <v>0</v>
      </c>
      <c r="W48" s="94" t="str">
        <f>'Tariffs July 2017'!BE32</f>
        <v>n</v>
      </c>
      <c r="X48" s="95">
        <f>'Tariffs July 2017'!G32</f>
        <v>41467</v>
      </c>
      <c r="Y48" s="63"/>
      <c r="Z48" s="63"/>
      <c r="AA48" s="63"/>
      <c r="AB48" s="63"/>
      <c r="AC48" s="63"/>
      <c r="AD48" s="63"/>
      <c r="AE48" s="63"/>
      <c r="AF48" s="63"/>
      <c r="AG48" s="63"/>
      <c r="AH48" s="63"/>
      <c r="AI48" s="63"/>
      <c r="AJ48" s="63"/>
      <c r="AK48" s="63"/>
    </row>
    <row r="49" spans="1:37" ht="14" x14ac:dyDescent="0.15">
      <c r="A49" s="89" t="str">
        <f>'Tariffs July 2017'!K33</f>
        <v>Energy Locals</v>
      </c>
      <c r="B49" s="36" t="str">
        <f>'Tariffs July 2017'!L33</f>
        <v>Market offer</v>
      </c>
      <c r="C49" s="90">
        <f>91*'Tariffs July 2017'!M33/100</f>
        <v>93.73</v>
      </c>
      <c r="D49" s="90">
        <f>($K$5)*'Tariffs July 2017'!N33/100</f>
        <v>272.26346599999999</v>
      </c>
      <c r="E49" s="90">
        <v>0</v>
      </c>
      <c r="F49" s="90">
        <f>($L$5)*'Tariffs July 2017'!AE33/100</f>
        <v>43.868538000000001</v>
      </c>
      <c r="G49" s="90">
        <f t="shared" si="23"/>
        <v>409.86200400000001</v>
      </c>
      <c r="H49" s="90">
        <f t="shared" si="24"/>
        <v>1264.528016</v>
      </c>
      <c r="I49" s="91">
        <f t="shared" si="25"/>
        <v>1639.4480160000001</v>
      </c>
      <c r="J49" s="91">
        <f t="shared" si="26"/>
        <v>1803.3928176000002</v>
      </c>
      <c r="K49" s="36">
        <f>'Tariffs July 2017'!AT33</f>
        <v>0</v>
      </c>
      <c r="L49" s="36">
        <f>'Tariffs July 2017'!AU33</f>
        <v>0</v>
      </c>
      <c r="M49" s="36">
        <f>'Tariffs July 2017'!AV33</f>
        <v>0</v>
      </c>
      <c r="N49" s="36">
        <f>'Tariffs July 2017'!AW33</f>
        <v>0</v>
      </c>
      <c r="O49" s="92">
        <f>($F$6*'Tariffs July 2017'!AQ33/100)*4</f>
        <v>345.68687999999997</v>
      </c>
      <c r="P49" s="275">
        <f t="shared" ref="P49" si="31">I49</f>
        <v>1639.4480160000001</v>
      </c>
      <c r="Q49" s="275">
        <f>P49-(H49*N49/100)</f>
        <v>1639.4480160000001</v>
      </c>
      <c r="R49" s="275">
        <f t="shared" si="28"/>
        <v>1293.7611360000001</v>
      </c>
      <c r="S49" s="275">
        <f t="shared" si="29"/>
        <v>1293.7611360000001</v>
      </c>
      <c r="T49" s="93">
        <f t="shared" si="30"/>
        <v>1423.1372496000001</v>
      </c>
      <c r="U49" s="93">
        <f t="shared" si="30"/>
        <v>1423.1372496000001</v>
      </c>
      <c r="V49" s="94">
        <f>'Tariffs July 2017'!BD33</f>
        <v>0</v>
      </c>
      <c r="W49" s="94" t="str">
        <f>'Tariffs July 2017'!BE33</f>
        <v>n</v>
      </c>
      <c r="X49" s="95">
        <f>'Tariffs July 2017'!G33</f>
        <v>41475</v>
      </c>
      <c r="Y49" s="63"/>
      <c r="Z49" s="63"/>
      <c r="AA49" s="63"/>
      <c r="AB49" s="63"/>
      <c r="AC49" s="63"/>
      <c r="AD49" s="63"/>
      <c r="AE49" s="63"/>
      <c r="AF49" s="63"/>
      <c r="AG49" s="63"/>
      <c r="AH49" s="63"/>
      <c r="AI49" s="63"/>
      <c r="AJ49" s="63"/>
      <c r="AK49" s="63"/>
    </row>
    <row r="50" spans="1:37" ht="14" x14ac:dyDescent="0.15">
      <c r="A50" s="89" t="str">
        <f>'Tariffs July 2017'!K34</f>
        <v>Origin Energy</v>
      </c>
      <c r="B50" s="36" t="str">
        <f>'Tariffs July 2017'!L34</f>
        <v>Solar Boost Plus</v>
      </c>
      <c r="C50" s="90">
        <f>91*'Tariffs July 2017'!M34/100</f>
        <v>112.2758</v>
      </c>
      <c r="D50" s="90">
        <f>($K$5)*'Tariffs July 2017'!N34/100</f>
        <v>290.13815442000003</v>
      </c>
      <c r="E50" s="90">
        <v>0</v>
      </c>
      <c r="F50" s="90">
        <f>($L$5)*'Tariffs July 2017'!AE34/100</f>
        <v>42.78226944</v>
      </c>
      <c r="G50" s="90">
        <f t="shared" si="23"/>
        <v>445.19622386000003</v>
      </c>
      <c r="H50" s="90">
        <f t="shared" si="24"/>
        <v>1331.6816954400001</v>
      </c>
      <c r="I50" s="91">
        <f t="shared" si="25"/>
        <v>1780.7848954400001</v>
      </c>
      <c r="J50" s="91">
        <f t="shared" si="26"/>
        <v>1958.8633849840003</v>
      </c>
      <c r="K50" s="36">
        <f>'Tariffs July 2017'!AT34</f>
        <v>0</v>
      </c>
      <c r="L50" s="36">
        <f>'Tariffs July 2017'!AU34</f>
        <v>7</v>
      </c>
      <c r="M50" s="36">
        <f>'Tariffs July 2017'!AV34</f>
        <v>0</v>
      </c>
      <c r="N50" s="36">
        <f>'Tariffs July 2017'!AW34</f>
        <v>0</v>
      </c>
      <c r="O50" s="92">
        <f>($F$6*'Tariffs July 2017'!AQ34/100)*4</f>
        <v>502.81727999999998</v>
      </c>
      <c r="P50" s="275">
        <f>I50-(H50*L50/100)</f>
        <v>1687.5671767592</v>
      </c>
      <c r="Q50" s="275">
        <f>P50-(H50*N50/100)</f>
        <v>1687.5671767592</v>
      </c>
      <c r="R50" s="275">
        <f t="shared" si="28"/>
        <v>1184.7498967592001</v>
      </c>
      <c r="S50" s="275">
        <f t="shared" si="29"/>
        <v>1184.7498967592001</v>
      </c>
      <c r="T50" s="93">
        <f t="shared" si="30"/>
        <v>1303.2248864351202</v>
      </c>
      <c r="U50" s="93">
        <f t="shared" si="30"/>
        <v>1303.2248864351202</v>
      </c>
      <c r="V50" s="94">
        <f>'Tariffs July 2017'!BD34</f>
        <v>0</v>
      </c>
      <c r="W50" s="94" t="str">
        <f>'Tariffs July 2017'!BE34</f>
        <v>n</v>
      </c>
      <c r="X50" s="95">
        <f>'Tariffs July 2017'!G34</f>
        <v>41455</v>
      </c>
      <c r="Y50" s="63"/>
      <c r="Z50" s="63"/>
      <c r="AA50" s="63"/>
      <c r="AB50" s="63"/>
      <c r="AC50" s="63"/>
      <c r="AD50" s="63"/>
      <c r="AE50" s="63"/>
      <c r="AF50" s="63"/>
      <c r="AG50" s="63"/>
      <c r="AH50" s="63"/>
      <c r="AI50" s="63"/>
      <c r="AJ50" s="63"/>
      <c r="AK50" s="63"/>
    </row>
    <row r="51" spans="1:37" ht="14" x14ac:dyDescent="0.15">
      <c r="A51" s="89" t="str">
        <f>'Tariffs July 2017'!K35</f>
        <v>Powerdirect</v>
      </c>
      <c r="B51" s="36" t="str">
        <f>'Tariffs July 2017'!L35</f>
        <v>Market offer</v>
      </c>
      <c r="C51" s="90">
        <f>91*'Tariffs July 2017'!M35/100</f>
        <v>93.73</v>
      </c>
      <c r="D51" s="90">
        <f>($K$5)*'Tariffs July 2017'!N35/100</f>
        <v>307.77609200000001</v>
      </c>
      <c r="E51" s="90">
        <v>0</v>
      </c>
      <c r="F51" s="90">
        <f>($L$5)*'Tariffs July 2017'!AE35/100</f>
        <v>45.957515999999998</v>
      </c>
      <c r="G51" s="90">
        <f t="shared" si="23"/>
        <v>447.46360800000002</v>
      </c>
      <c r="H51" s="90">
        <f t="shared" si="24"/>
        <v>1414.934432</v>
      </c>
      <c r="I51" s="91">
        <f t="shared" si="25"/>
        <v>1789.8544320000001</v>
      </c>
      <c r="J51" s="91">
        <f t="shared" si="26"/>
        <v>1968.8398752000003</v>
      </c>
      <c r="K51" s="36">
        <f>'Tariffs July 2017'!AT35</f>
        <v>0</v>
      </c>
      <c r="L51" s="36">
        <f>'Tariffs July 2017'!AU35</f>
        <v>0</v>
      </c>
      <c r="M51" s="36">
        <f>'Tariffs July 2017'!AV35</f>
        <v>0</v>
      </c>
      <c r="N51" s="36">
        <f>'Tariffs July 2017'!AW35</f>
        <v>12</v>
      </c>
      <c r="O51" s="92">
        <f>($F$6*'Tariffs July 2017'!AQ35/100)*4</f>
        <v>333.11644799999993</v>
      </c>
      <c r="P51" s="275">
        <f t="shared" ref="P51:P54" si="32">I51</f>
        <v>1789.8544320000001</v>
      </c>
      <c r="Q51" s="275">
        <f>P51-(H51*N51/100)</f>
        <v>1620.0623001600002</v>
      </c>
      <c r="R51" s="275">
        <f t="shared" si="28"/>
        <v>1456.7379840000001</v>
      </c>
      <c r="S51" s="275">
        <f t="shared" si="29"/>
        <v>1286.9458521600002</v>
      </c>
      <c r="T51" s="93">
        <f t="shared" si="30"/>
        <v>1602.4117824000002</v>
      </c>
      <c r="U51" s="93">
        <f t="shared" si="30"/>
        <v>1415.6404373760004</v>
      </c>
      <c r="V51" s="94">
        <f>'Tariffs July 2017'!BD35</f>
        <v>0</v>
      </c>
      <c r="W51" s="94" t="str">
        <f>'Tariffs July 2017'!BE35</f>
        <v>n</v>
      </c>
      <c r="X51" s="95">
        <f>'Tariffs July 2017'!G35</f>
        <v>41455</v>
      </c>
      <c r="Y51" s="63"/>
      <c r="Z51" s="63"/>
      <c r="AA51" s="63"/>
      <c r="AB51" s="63"/>
      <c r="AC51" s="63"/>
      <c r="AD51" s="63"/>
      <c r="AE51" s="63"/>
      <c r="AF51" s="63"/>
      <c r="AG51" s="63"/>
      <c r="AH51" s="63"/>
      <c r="AI51" s="63"/>
      <c r="AJ51" s="63"/>
      <c r="AK51" s="63"/>
    </row>
    <row r="52" spans="1:37" ht="14" x14ac:dyDescent="0.15">
      <c r="A52" s="89" t="str">
        <f>'Tariffs July 2017'!K36</f>
        <v>Sanctuary Energy</v>
      </c>
      <c r="B52" s="36" t="str">
        <f>'Tariffs July 2017'!L36</f>
        <v>Supplementary FIT</v>
      </c>
      <c r="C52" s="90">
        <f>91*'Tariffs July 2017'!M36/100</f>
        <v>119.27369999999999</v>
      </c>
      <c r="D52" s="90">
        <f>($K$5)*'Tariffs July 2017'!N36/100</f>
        <v>289.56758489560002</v>
      </c>
      <c r="E52" s="90">
        <v>0</v>
      </c>
      <c r="F52" s="90">
        <f>($L$5)*'Tariffs July 2017'!AE36/100</f>
        <v>43.365512097599996</v>
      </c>
      <c r="G52" s="90">
        <f t="shared" si="23"/>
        <v>452.20679699319999</v>
      </c>
      <c r="H52" s="90">
        <f t="shared" si="24"/>
        <v>1331.7323879728001</v>
      </c>
      <c r="I52" s="91">
        <f t="shared" si="25"/>
        <v>1808.8271879727999</v>
      </c>
      <c r="J52" s="91">
        <f t="shared" si="26"/>
        <v>1989.7099067700801</v>
      </c>
      <c r="K52" s="36">
        <f>'Tariffs July 2017'!AT36</f>
        <v>0</v>
      </c>
      <c r="L52" s="36">
        <f>'Tariffs July 2017'!AU36</f>
        <v>0</v>
      </c>
      <c r="M52" s="36">
        <f>'Tariffs July 2017'!AV36</f>
        <v>0</v>
      </c>
      <c r="N52" s="36">
        <f>'Tariffs July 2017'!AW36</f>
        <v>0</v>
      </c>
      <c r="O52" s="92">
        <f>($F$6*'Tariffs July 2017'!AQ36/100)*4</f>
        <v>314.26079999999996</v>
      </c>
      <c r="P52" s="275">
        <f t="shared" si="32"/>
        <v>1808.8271879727999</v>
      </c>
      <c r="Q52" s="275">
        <f t="shared" ref="Q52" si="33">P52-(H52*N52/100)</f>
        <v>1808.8271879727999</v>
      </c>
      <c r="R52" s="275">
        <f t="shared" si="28"/>
        <v>1494.5663879727999</v>
      </c>
      <c r="S52" s="275">
        <f t="shared" si="29"/>
        <v>1494.5663879727999</v>
      </c>
      <c r="T52" s="93">
        <f t="shared" si="30"/>
        <v>1644.0230267700802</v>
      </c>
      <c r="U52" s="93">
        <f t="shared" si="30"/>
        <v>1644.0230267700802</v>
      </c>
      <c r="V52" s="94">
        <f>'Tariffs July 2017'!BD36</f>
        <v>0</v>
      </c>
      <c r="W52" s="94" t="str">
        <f>'Tariffs July 2017'!BE36</f>
        <v>n</v>
      </c>
      <c r="X52" s="95">
        <f>'Tariffs July 2017'!G36</f>
        <v>41455</v>
      </c>
      <c r="Y52" s="63"/>
      <c r="Z52" s="63"/>
      <c r="AA52" s="63"/>
      <c r="AB52" s="63"/>
      <c r="AC52" s="63"/>
      <c r="AD52" s="63"/>
      <c r="AE52" s="63"/>
      <c r="AF52" s="63"/>
      <c r="AG52" s="63"/>
      <c r="AH52" s="63"/>
      <c r="AI52" s="63"/>
      <c r="AJ52" s="63"/>
      <c r="AK52" s="63"/>
    </row>
    <row r="53" spans="1:37" ht="14" x14ac:dyDescent="0.15">
      <c r="A53" s="89" t="str">
        <f>'Tariffs July 2017'!K37</f>
        <v>Simply Energy</v>
      </c>
      <c r="B53" s="36" t="str">
        <f>'Tariffs July 2017'!L37</f>
        <v>Plus</v>
      </c>
      <c r="C53" s="90">
        <f>91*'Tariffs July 2017'!M37/100</f>
        <v>80.817099999999996</v>
      </c>
      <c r="D53" s="90">
        <f>($K$5)*'Tariffs July 2017'!N37/100</f>
        <v>307.89446742000001</v>
      </c>
      <c r="E53" s="90">
        <v>0</v>
      </c>
      <c r="F53" s="90">
        <f>($L$5)*'Tariffs July 2017'!AE37/100</f>
        <v>48.276281579999996</v>
      </c>
      <c r="G53" s="90">
        <f t="shared" si="23"/>
        <v>436.98784899999998</v>
      </c>
      <c r="H53" s="90">
        <f t="shared" si="24"/>
        <v>1424.682996</v>
      </c>
      <c r="I53" s="91">
        <f t="shared" si="25"/>
        <v>1747.9513959999999</v>
      </c>
      <c r="J53" s="91">
        <f t="shared" si="26"/>
        <v>1922.7465356</v>
      </c>
      <c r="K53" s="36">
        <f>'Tariffs July 2017'!AT37</f>
        <v>0</v>
      </c>
      <c r="L53" s="36">
        <f>'Tariffs July 2017'!AU37</f>
        <v>0</v>
      </c>
      <c r="M53" s="36">
        <f>'Tariffs July 2017'!AV37</f>
        <v>0</v>
      </c>
      <c r="N53" s="36">
        <f>'Tariffs July 2017'!AW37</f>
        <v>15</v>
      </c>
      <c r="O53" s="92">
        <f>($F$6*'Tariffs July 2017'!AQ37/100)*4</f>
        <v>194.84169599999998</v>
      </c>
      <c r="P53" s="275">
        <f t="shared" si="32"/>
        <v>1747.9513959999999</v>
      </c>
      <c r="Q53" s="275">
        <f>P53-(H53*N53/100)</f>
        <v>1534.2489466</v>
      </c>
      <c r="R53" s="275">
        <f t="shared" si="28"/>
        <v>1553.1097</v>
      </c>
      <c r="S53" s="275">
        <f t="shared" si="29"/>
        <v>1339.4072506</v>
      </c>
      <c r="T53" s="93">
        <f t="shared" si="30"/>
        <v>1708.4206700000002</v>
      </c>
      <c r="U53" s="93">
        <f t="shared" si="30"/>
        <v>1473.3479756600002</v>
      </c>
      <c r="V53" s="94">
        <f>'Tariffs July 2017'!BD37</f>
        <v>0</v>
      </c>
      <c r="W53" s="94" t="str">
        <f>'Tariffs July 2017'!BE37</f>
        <v>n</v>
      </c>
      <c r="X53" s="95">
        <f>'Tariffs July 2017'!G37</f>
        <v>41459</v>
      </c>
      <c r="Y53" s="63"/>
      <c r="Z53" s="63"/>
      <c r="AA53" s="63"/>
      <c r="AB53" s="63"/>
      <c r="AC53" s="63"/>
      <c r="AD53" s="63"/>
      <c r="AE53" s="63"/>
      <c r="AF53" s="63"/>
      <c r="AG53" s="63"/>
      <c r="AH53" s="63"/>
      <c r="AI53" s="63"/>
      <c r="AJ53" s="63"/>
      <c r="AK53" s="63"/>
    </row>
    <row r="54" spans="1:37" ht="14" x14ac:dyDescent="0.15">
      <c r="A54" s="89" t="str">
        <f>'Tariffs July 2017'!K38</f>
        <v>Mojo Power</v>
      </c>
      <c r="B54" s="36" t="str">
        <f>'Tariffs July 2017'!L38</f>
        <v>Standard Energy Pass (solar)</v>
      </c>
      <c r="C54" s="90">
        <f>(91*'Tariffs July 2017'!M38/100)+(3*'Tariffs July 2017'!BH38)</f>
        <v>166.9528</v>
      </c>
      <c r="D54" s="90">
        <f>($K$5)*'Tariffs July 2017'!N38/100</f>
        <v>264.80581454000003</v>
      </c>
      <c r="E54" s="90">
        <v>0</v>
      </c>
      <c r="F54" s="90">
        <f>($L$5)*'Tariffs July 2017'!AE38/100</f>
        <v>35.387287319999999</v>
      </c>
      <c r="G54" s="90">
        <f t="shared" si="23"/>
        <v>467.14590186000004</v>
      </c>
      <c r="H54" s="90">
        <f t="shared" si="24"/>
        <v>1200.7724074400003</v>
      </c>
      <c r="I54" s="91">
        <f t="shared" si="25"/>
        <v>1868.5836074400002</v>
      </c>
      <c r="J54" s="91">
        <f t="shared" si="26"/>
        <v>2055.4419681840004</v>
      </c>
      <c r="K54" s="36">
        <f>'Tariffs July 2017'!AT38</f>
        <v>0</v>
      </c>
      <c r="L54" s="36">
        <f>'Tariffs July 2017'!AU38</f>
        <v>0</v>
      </c>
      <c r="M54" s="36">
        <f>'Tariffs July 2017'!AV38</f>
        <v>0</v>
      </c>
      <c r="N54" s="36">
        <f>'Tariffs July 2017'!AW38</f>
        <v>0</v>
      </c>
      <c r="O54" s="92">
        <f>($F$6*'Tariffs July 2017'!AQ38/100)*4</f>
        <v>282.83472</v>
      </c>
      <c r="P54" s="275">
        <f t="shared" si="32"/>
        <v>1868.5836074400002</v>
      </c>
      <c r="Q54" s="275">
        <f>P54-(H54*N54/100)</f>
        <v>1868.5836074400002</v>
      </c>
      <c r="R54" s="275">
        <f t="shared" si="28"/>
        <v>1585.7488874400001</v>
      </c>
      <c r="S54" s="275">
        <f t="shared" si="29"/>
        <v>1585.7488874400001</v>
      </c>
      <c r="T54" s="93">
        <f t="shared" si="30"/>
        <v>1744.3237761840003</v>
      </c>
      <c r="U54" s="93">
        <f t="shared" si="30"/>
        <v>1744.3237761840003</v>
      </c>
      <c r="V54" s="94">
        <f>'Tariffs July 2017'!BD38</f>
        <v>0</v>
      </c>
      <c r="W54" s="94" t="str">
        <f>'Tariffs July 2017'!BE38</f>
        <v>n</v>
      </c>
      <c r="X54" s="95">
        <f>'Tariffs July 2017'!G38</f>
        <v>41468</v>
      </c>
      <c r="Y54" s="63"/>
      <c r="Z54" s="63"/>
      <c r="AA54" s="63"/>
      <c r="AB54" s="63"/>
      <c r="AC54" s="63"/>
      <c r="AD54" s="63"/>
      <c r="AE54" s="63"/>
      <c r="AF54" s="63"/>
      <c r="AG54" s="63"/>
      <c r="AH54" s="63"/>
      <c r="AI54" s="63"/>
      <c r="AJ54" s="63"/>
      <c r="AK54" s="63"/>
    </row>
    <row r="55" spans="1:37" ht="14" x14ac:dyDescent="0.15">
      <c r="A55" s="89" t="str">
        <f>'Tariffs July 2017'!K39</f>
        <v>Powershop</v>
      </c>
      <c r="B55" s="36" t="str">
        <f>'Tariffs July 2017'!L39</f>
        <v>Standard Saver</v>
      </c>
      <c r="C55" s="90">
        <f>91*'Tariffs July 2017'!M39/100</f>
        <v>94.776499999999999</v>
      </c>
      <c r="D55" s="90">
        <f>($K$5)*'Tariffs July 2017'!N39/100</f>
        <v>323.75677370000005</v>
      </c>
      <c r="E55" s="90">
        <v>0</v>
      </c>
      <c r="F55" s="90">
        <f>($L$5)*'Tariffs July 2017'!AE39/100</f>
        <v>52.475127359999995</v>
      </c>
      <c r="G55" s="90">
        <f t="shared" si="23"/>
        <v>471.00840106000004</v>
      </c>
      <c r="H55" s="90">
        <f t="shared" si="24"/>
        <v>1504.9276042400002</v>
      </c>
      <c r="I55" s="91">
        <f t="shared" si="25"/>
        <v>1884.0336042400002</v>
      </c>
      <c r="J55" s="91">
        <f t="shared" si="26"/>
        <v>2072.4369646640002</v>
      </c>
      <c r="K55" s="36">
        <f>'Tariffs July 2017'!AT39</f>
        <v>2</v>
      </c>
      <c r="L55" s="36">
        <f>'Tariffs July 2017'!AU39</f>
        <v>0</v>
      </c>
      <c r="M55" s="36">
        <f>'Tariffs July 2017'!AV39</f>
        <v>8</v>
      </c>
      <c r="N55" s="36">
        <f>'Tariffs July 2017'!AW39</f>
        <v>0</v>
      </c>
      <c r="O55" s="92">
        <f>($F$6*'Tariffs July 2017'!AQ39/100)*4</f>
        <v>339.40166400000004</v>
      </c>
      <c r="P55" s="275">
        <f>I55-(I55*K55/100)</f>
        <v>1846.3529321552001</v>
      </c>
      <c r="Q55" s="275">
        <f>P55-(P55*M55/100)</f>
        <v>1698.6446975827839</v>
      </c>
      <c r="R55" s="275">
        <f t="shared" si="28"/>
        <v>1506.9512681552001</v>
      </c>
      <c r="S55" s="275">
        <f t="shared" si="29"/>
        <v>1359.2430335827839</v>
      </c>
      <c r="T55" s="93">
        <f t="shared" si="30"/>
        <v>1657.6463949707202</v>
      </c>
      <c r="U55" s="93">
        <f t="shared" si="30"/>
        <v>1495.1673369410626</v>
      </c>
      <c r="V55" s="94">
        <f>'Tariffs July 2017'!BD39</f>
        <v>0</v>
      </c>
      <c r="W55" s="94" t="str">
        <f>'Tariffs July 2017'!BE39</f>
        <v>n</v>
      </c>
      <c r="X55" s="95">
        <f>'Tariffs July 2017'!G39</f>
        <v>41455</v>
      </c>
      <c r="Y55" s="63"/>
      <c r="Z55" s="63"/>
      <c r="AA55" s="63"/>
      <c r="AB55" s="63"/>
      <c r="AC55" s="63"/>
      <c r="AD55" s="63"/>
      <c r="AE55" s="63"/>
      <c r="AF55" s="63"/>
      <c r="AG55" s="63"/>
      <c r="AH55" s="63"/>
      <c r="AI55" s="63"/>
      <c r="AJ55" s="63"/>
      <c r="AK55" s="63"/>
    </row>
    <row r="56" spans="1:37" ht="15" thickBot="1" x14ac:dyDescent="0.2">
      <c r="A56" s="96" t="str">
        <f>'Tariffs July 2017'!K40</f>
        <v>Red Energy</v>
      </c>
      <c r="B56" s="97" t="str">
        <f>'Tariffs July 2017'!L40</f>
        <v>Easy Saver</v>
      </c>
      <c r="C56" s="98">
        <f>91*'Tariffs July 2017'!M40/100</f>
        <v>91.609699999999989</v>
      </c>
      <c r="D56" s="98">
        <f>($K$5)*'Tariffs July 2017'!N40/100</f>
        <v>295.93855000000002</v>
      </c>
      <c r="E56" s="98">
        <v>0</v>
      </c>
      <c r="F56" s="98">
        <f>($L$5)*'Tariffs July 2017'!AE40/100</f>
        <v>43.450742399999996</v>
      </c>
      <c r="G56" s="98">
        <f t="shared" si="23"/>
        <v>430.99899240000002</v>
      </c>
      <c r="H56" s="98">
        <f t="shared" si="24"/>
        <v>1357.5571696000002</v>
      </c>
      <c r="I56" s="99">
        <f t="shared" si="25"/>
        <v>1723.9959696000001</v>
      </c>
      <c r="J56" s="99">
        <f t="shared" si="26"/>
        <v>1896.3955665600001</v>
      </c>
      <c r="K56" s="97">
        <f>'Tariffs July 2017'!AT40</f>
        <v>0</v>
      </c>
      <c r="L56" s="97">
        <f>'Tariffs July 2017'!AU40</f>
        <v>0</v>
      </c>
      <c r="M56" s="97">
        <f>'Tariffs July 2017'!AV40</f>
        <v>10</v>
      </c>
      <c r="N56" s="97">
        <f>'Tariffs July 2017'!AW40</f>
        <v>0</v>
      </c>
      <c r="O56" s="100">
        <f>($F$6*'Tariffs July 2017'!AQ40/100)*4</f>
        <v>188.55647999999997</v>
      </c>
      <c r="P56" s="276">
        <f t="shared" ref="P56" si="34">I56</f>
        <v>1723.9959696000001</v>
      </c>
      <c r="Q56" s="276">
        <f>P56-(P56*M56/100)</f>
        <v>1551.59637264</v>
      </c>
      <c r="R56" s="276">
        <f t="shared" si="28"/>
        <v>1535.4394896000001</v>
      </c>
      <c r="S56" s="276">
        <f t="shared" si="29"/>
        <v>1363.0398926400001</v>
      </c>
      <c r="T56" s="101">
        <f t="shared" si="30"/>
        <v>1688.9834385600002</v>
      </c>
      <c r="U56" s="101">
        <f t="shared" si="30"/>
        <v>1499.3438819040002</v>
      </c>
      <c r="V56" s="102">
        <f>'Tariffs July 2017'!BD40</f>
        <v>0</v>
      </c>
      <c r="W56" s="102" t="str">
        <f>'Tariffs July 2017'!BE40</f>
        <v>n</v>
      </c>
      <c r="X56" s="103">
        <f>'Tariffs July 2017'!G40</f>
        <v>41455</v>
      </c>
      <c r="Y56" s="63"/>
      <c r="Z56" s="63"/>
      <c r="AA56" s="63"/>
      <c r="AB56" s="63"/>
      <c r="AC56" s="63"/>
      <c r="AD56" s="63"/>
      <c r="AE56" s="63"/>
      <c r="AF56" s="63"/>
      <c r="AG56" s="63"/>
      <c r="AH56" s="63"/>
      <c r="AI56" s="63"/>
      <c r="AJ56" s="63"/>
      <c r="AK56" s="63"/>
    </row>
    <row r="57" spans="1:37" s="64" customFormat="1" ht="14" x14ac:dyDescent="0.15">
      <c r="U57" s="63"/>
      <c r="V57" s="63"/>
      <c r="W57" s="63"/>
      <c r="X57" s="63"/>
      <c r="Y57" s="63"/>
      <c r="Z57" s="63"/>
      <c r="AA57" s="63"/>
      <c r="AB57" s="63"/>
      <c r="AC57" s="63"/>
      <c r="AD57" s="63"/>
      <c r="AE57" s="63"/>
      <c r="AF57" s="63"/>
      <c r="AG57" s="63"/>
      <c r="AH57" s="63"/>
      <c r="AI57" s="63"/>
      <c r="AJ57" s="63"/>
      <c r="AK57" s="63"/>
    </row>
    <row r="58" spans="1:37" s="64" customFormat="1" ht="15" thickBot="1" x14ac:dyDescent="0.2">
      <c r="U58" s="63"/>
      <c r="V58" s="63"/>
      <c r="W58" s="63"/>
      <c r="X58" s="63"/>
      <c r="Y58" s="63"/>
      <c r="Z58" s="63"/>
      <c r="AA58" s="63"/>
      <c r="AB58" s="63"/>
      <c r="AC58" s="63"/>
      <c r="AD58" s="63"/>
      <c r="AE58" s="63"/>
      <c r="AF58" s="63"/>
      <c r="AG58" s="63"/>
      <c r="AH58" s="63"/>
      <c r="AI58" s="63"/>
      <c r="AJ58" s="63"/>
      <c r="AK58" s="63"/>
    </row>
    <row r="59" spans="1:37" ht="14" x14ac:dyDescent="0.15">
      <c r="A59" s="86" t="s">
        <v>203</v>
      </c>
      <c r="B59" s="87"/>
      <c r="C59" s="87"/>
      <c r="D59" s="87"/>
      <c r="E59" s="87"/>
      <c r="F59" s="87"/>
      <c r="G59" s="87"/>
      <c r="H59" s="87"/>
      <c r="I59" s="87"/>
      <c r="J59" s="87"/>
      <c r="K59" s="87"/>
      <c r="L59" s="87"/>
      <c r="M59" s="87"/>
      <c r="N59" s="87"/>
      <c r="O59" s="87"/>
      <c r="P59" s="87"/>
      <c r="Q59" s="87"/>
      <c r="R59" s="87"/>
      <c r="S59" s="87"/>
      <c r="T59" s="87"/>
      <c r="U59" s="87"/>
      <c r="V59" s="87"/>
      <c r="W59" s="87"/>
      <c r="X59" s="88"/>
      <c r="Y59" s="63"/>
      <c r="Z59" s="63"/>
      <c r="AA59" s="63"/>
      <c r="AB59" s="63"/>
      <c r="AC59" s="63"/>
      <c r="AD59" s="63"/>
      <c r="AE59" s="63"/>
      <c r="AF59" s="63"/>
      <c r="AG59" s="63"/>
      <c r="AH59" s="63"/>
      <c r="AI59" s="63"/>
      <c r="AJ59" s="63"/>
      <c r="AK59" s="63"/>
    </row>
    <row r="60" spans="1:37" ht="75" x14ac:dyDescent="0.15">
      <c r="A60" s="277" t="s">
        <v>184</v>
      </c>
      <c r="B60" s="278" t="s">
        <v>222</v>
      </c>
      <c r="C60" s="279" t="s">
        <v>211</v>
      </c>
      <c r="D60" s="279" t="s">
        <v>113</v>
      </c>
      <c r="E60" s="279" t="s">
        <v>204</v>
      </c>
      <c r="F60" s="279" t="s">
        <v>205</v>
      </c>
      <c r="G60" s="279" t="s">
        <v>698</v>
      </c>
      <c r="H60" s="281" t="s">
        <v>206</v>
      </c>
      <c r="I60" s="281" t="s">
        <v>224</v>
      </c>
      <c r="J60" s="282" t="s">
        <v>214</v>
      </c>
      <c r="K60" s="283" t="s">
        <v>215</v>
      </c>
      <c r="L60" s="283" t="s">
        <v>189</v>
      </c>
      <c r="M60" s="283" t="s">
        <v>127</v>
      </c>
      <c r="N60" s="283" t="s">
        <v>209</v>
      </c>
      <c r="O60" s="284" t="s">
        <v>233</v>
      </c>
      <c r="P60" s="285" t="s">
        <v>190</v>
      </c>
      <c r="Q60" s="285" t="s">
        <v>148</v>
      </c>
      <c r="R60" s="285" t="s">
        <v>118</v>
      </c>
      <c r="S60" s="285" t="s">
        <v>161</v>
      </c>
      <c r="T60" s="284" t="s">
        <v>199</v>
      </c>
      <c r="U60" s="284" t="s">
        <v>210</v>
      </c>
      <c r="V60" s="288" t="s">
        <v>149</v>
      </c>
      <c r="W60" s="283" t="s">
        <v>150</v>
      </c>
      <c r="X60" s="287" t="s">
        <v>126</v>
      </c>
      <c r="Y60" s="63"/>
      <c r="Z60" s="63"/>
      <c r="AA60" s="63"/>
      <c r="AB60" s="63"/>
      <c r="AC60" s="63"/>
      <c r="AD60" s="63"/>
      <c r="AE60" s="63"/>
      <c r="AF60" s="63"/>
      <c r="AG60" s="63"/>
      <c r="AH60" s="63"/>
      <c r="AI60" s="63"/>
      <c r="AJ60" s="63"/>
      <c r="AK60" s="63"/>
    </row>
    <row r="61" spans="1:37" ht="14" x14ac:dyDescent="0.15">
      <c r="A61" s="89" t="str">
        <f>'Tariffs July 2017'!K41</f>
        <v>AGL</v>
      </c>
      <c r="B61" s="36" t="str">
        <f>'Tariffs July 2017'!L41</f>
        <v>Everyday Solar</v>
      </c>
      <c r="C61" s="90">
        <f>91*'Tariffs July 2017'!M41/100</f>
        <v>91.91</v>
      </c>
      <c r="D61" s="90">
        <f>$K$6*'Tariffs July 2017'!N41/100</f>
        <v>97.485640000000004</v>
      </c>
      <c r="E61" s="90">
        <f>$M$6*'Tariffs July 2017'!AH41/100</f>
        <v>199.14923600000003</v>
      </c>
      <c r="F61" s="90">
        <f>$L$6*'Tariffs July 2017'!W41/100</f>
        <v>76.595860000000002</v>
      </c>
      <c r="G61" s="90">
        <f>SUM(C61:F61)</f>
        <v>465.14073600000006</v>
      </c>
      <c r="H61" s="90">
        <f>(G61-C61)*4</f>
        <v>1492.9229440000004</v>
      </c>
      <c r="I61" s="91">
        <f>G61*4</f>
        <v>1860.5629440000002</v>
      </c>
      <c r="J61" s="91">
        <f>I61*1.1</f>
        <v>2046.6192384000005</v>
      </c>
      <c r="K61" s="36">
        <f>'Tariffs July 2017'!AT41</f>
        <v>8</v>
      </c>
      <c r="L61" s="36">
        <f>'Tariffs July 2017'!AU41</f>
        <v>0</v>
      </c>
      <c r="M61" s="36">
        <f>'Tariffs July 2017'!AV41</f>
        <v>0</v>
      </c>
      <c r="N61" s="36">
        <f>'Tariffs July 2017'!AW41</f>
        <v>0</v>
      </c>
      <c r="O61" s="92">
        <f>($F$6*'Tariffs July 2017'!AQ41/100)*4</f>
        <v>333.11644799999993</v>
      </c>
      <c r="P61" s="275">
        <f>I61-(I61*K61/100)</f>
        <v>1711.7179084800002</v>
      </c>
      <c r="Q61" s="275">
        <f>P61-(H61*N61/100)</f>
        <v>1711.7179084800002</v>
      </c>
      <c r="R61" s="275">
        <f>P61-O61</f>
        <v>1378.6014604800002</v>
      </c>
      <c r="S61" s="275">
        <f>Q61-O61</f>
        <v>1378.6014604800002</v>
      </c>
      <c r="T61" s="93">
        <f>R61*1.1</f>
        <v>1516.4616065280004</v>
      </c>
      <c r="U61" s="93">
        <f>S61*1.1</f>
        <v>1516.4616065280004</v>
      </c>
      <c r="V61" s="94">
        <f>'Tariffs July 2017'!BD41</f>
        <v>0</v>
      </c>
      <c r="W61" s="94" t="str">
        <f>'Tariffs July 2017'!BE41</f>
        <v>n</v>
      </c>
      <c r="X61" s="95">
        <f>'Tariffs July 2017'!G41</f>
        <v>41457</v>
      </c>
      <c r="Y61" s="63"/>
      <c r="Z61" s="63"/>
      <c r="AA61" s="63"/>
      <c r="AB61" s="63"/>
      <c r="AC61" s="63"/>
      <c r="AD61" s="63"/>
      <c r="AE61" s="63"/>
      <c r="AF61" s="63"/>
      <c r="AG61" s="63"/>
      <c r="AH61" s="63"/>
      <c r="AI61" s="63"/>
      <c r="AJ61" s="63"/>
      <c r="AK61" s="63"/>
    </row>
    <row r="62" spans="1:37" ht="14" x14ac:dyDescent="0.15">
      <c r="A62" s="89" t="str">
        <f>'Tariffs July 2017'!K42</f>
        <v>Click Energy</v>
      </c>
      <c r="B62" s="36" t="str">
        <f>'Tariffs July 2017'!L42</f>
        <v>Shine Extra</v>
      </c>
      <c r="C62" s="90">
        <f>91*'Tariffs July 2017'!M42/100</f>
        <v>114.5326</v>
      </c>
      <c r="D62" s="90">
        <f>$K$6*'Tariffs July 2017'!N42/100</f>
        <v>107.88875043999998</v>
      </c>
      <c r="E62" s="90">
        <f>$M$6*'Tariffs July 2017'!AH42/100</f>
        <v>228.54672706800002</v>
      </c>
      <c r="F62" s="90">
        <f>$L$6*'Tariffs July 2017'!W42/100</f>
        <v>92.552170289999992</v>
      </c>
      <c r="G62" s="90">
        <f t="shared" ref="G62:G72" si="35">SUM(C62:F62)</f>
        <v>543.5202477979999</v>
      </c>
      <c r="H62" s="90">
        <f t="shared" ref="H62:H72" si="36">(G62-C62)*4</f>
        <v>1715.9505911919996</v>
      </c>
      <c r="I62" s="91">
        <f t="shared" ref="I62:I72" si="37">G62*4</f>
        <v>2174.0809911919996</v>
      </c>
      <c r="J62" s="91">
        <f t="shared" ref="J62:J72" si="38">I62*1.1</f>
        <v>2391.4890903111996</v>
      </c>
      <c r="K62" s="36">
        <f>'Tariffs July 2017'!AT42</f>
        <v>0</v>
      </c>
      <c r="L62" s="36">
        <f>'Tariffs July 2017'!AU42</f>
        <v>0</v>
      </c>
      <c r="M62" s="36">
        <f>'Tariffs July 2017'!AV42</f>
        <v>7</v>
      </c>
      <c r="N62" s="36">
        <f>'Tariffs July 2017'!AW42</f>
        <v>0</v>
      </c>
      <c r="O62" s="92">
        <f>($F$6*'Tariffs July 2017'!AQ42/100)*4</f>
        <v>502.81727999999998</v>
      </c>
      <c r="P62" s="275">
        <f t="shared" ref="P62" si="39">I62</f>
        <v>2174.0809911919996</v>
      </c>
      <c r="Q62" s="275">
        <f>P62-(P62*M62/100)</f>
        <v>2021.8953218085596</v>
      </c>
      <c r="R62" s="275">
        <f t="shared" ref="R62:R72" si="40">P62-O62</f>
        <v>1671.2637111919996</v>
      </c>
      <c r="S62" s="275">
        <f t="shared" ref="S62:S72" si="41">Q62-O62</f>
        <v>1519.0780418085596</v>
      </c>
      <c r="T62" s="93">
        <f t="shared" ref="T62:U72" si="42">R62*1.1</f>
        <v>1838.3900823111996</v>
      </c>
      <c r="U62" s="93">
        <f t="shared" si="42"/>
        <v>1670.9858459894158</v>
      </c>
      <c r="V62" s="94">
        <f>'Tariffs July 2017'!BD42</f>
        <v>0</v>
      </c>
      <c r="W62" s="94" t="str">
        <f>'Tariffs July 2017'!BE42</f>
        <v>n</v>
      </c>
      <c r="X62" s="95">
        <f>'Tariffs July 2017'!G42</f>
        <v>41455</v>
      </c>
      <c r="Y62" s="63"/>
      <c r="Z62" s="63"/>
      <c r="AA62" s="63"/>
      <c r="AB62" s="63"/>
      <c r="AC62" s="63"/>
      <c r="AD62" s="63"/>
      <c r="AE62" s="63"/>
      <c r="AF62" s="63"/>
      <c r="AG62" s="63"/>
      <c r="AH62" s="63"/>
      <c r="AI62" s="63"/>
      <c r="AJ62" s="63"/>
      <c r="AK62" s="63"/>
    </row>
    <row r="63" spans="1:37" ht="14" x14ac:dyDescent="0.15">
      <c r="A63" s="89" t="str">
        <f>'Tariffs July 2017'!K43</f>
        <v>Diamond Energy</v>
      </c>
      <c r="B63" s="36" t="str">
        <f>'Tariffs July 2017'!L43</f>
        <v>Pay on time discount</v>
      </c>
      <c r="C63" s="90">
        <f>91*'Tariffs July 2017'!M43/100</f>
        <v>122.759</v>
      </c>
      <c r="D63" s="90">
        <f>$K$6*'Tariffs July 2017'!N43/100</f>
        <v>94.700335999999993</v>
      </c>
      <c r="E63" s="90">
        <f>$M$6*'Tariffs July 2017'!AH43/100</f>
        <v>195.31944300000004</v>
      </c>
      <c r="F63" s="90">
        <f>$L$6*'Tariffs July 2017'!W43/100</f>
        <v>69.110355500000011</v>
      </c>
      <c r="G63" s="90">
        <f t="shared" si="35"/>
        <v>481.88913450000007</v>
      </c>
      <c r="H63" s="90">
        <f t="shared" si="36"/>
        <v>1436.5205380000002</v>
      </c>
      <c r="I63" s="91">
        <f t="shared" si="37"/>
        <v>1927.5565380000003</v>
      </c>
      <c r="J63" s="91">
        <f t="shared" si="38"/>
        <v>2120.3121918000006</v>
      </c>
      <c r="K63" s="36">
        <f>'Tariffs July 2017'!AT43</f>
        <v>0</v>
      </c>
      <c r="L63" s="36">
        <f>'Tariffs July 2017'!AU43</f>
        <v>0</v>
      </c>
      <c r="M63" s="36">
        <f>'Tariffs July 2017'!AV43</f>
        <v>7</v>
      </c>
      <c r="N63" s="36">
        <f>'Tariffs July 2017'!AW43</f>
        <v>0</v>
      </c>
      <c r="O63" s="92">
        <f>($F$6*'Tariffs July 2017'!AQ43/100)*4</f>
        <v>377.11295999999993</v>
      </c>
      <c r="P63" s="275">
        <f>I63</f>
        <v>1927.5565380000003</v>
      </c>
      <c r="Q63" s="275">
        <f>P63-(P63*M63/100)</f>
        <v>1792.6275803400003</v>
      </c>
      <c r="R63" s="275">
        <f t="shared" si="40"/>
        <v>1550.4435780000003</v>
      </c>
      <c r="S63" s="275">
        <f t="shared" si="41"/>
        <v>1415.5146203400004</v>
      </c>
      <c r="T63" s="93">
        <f t="shared" si="42"/>
        <v>1705.4879358000005</v>
      </c>
      <c r="U63" s="93">
        <f t="shared" si="42"/>
        <v>1557.0660823740006</v>
      </c>
      <c r="V63" s="94">
        <f>'Tariffs July 2017'!BD43</f>
        <v>0</v>
      </c>
      <c r="W63" s="94" t="str">
        <f>'Tariffs July 2017'!BE43</f>
        <v>n</v>
      </c>
      <c r="X63" s="95">
        <f>'Tariffs July 2017'!G43</f>
        <v>41455</v>
      </c>
      <c r="Y63" s="63"/>
      <c r="Z63" s="63"/>
      <c r="AA63" s="63"/>
      <c r="AB63" s="63"/>
      <c r="AC63" s="63"/>
      <c r="AD63" s="63"/>
      <c r="AE63" s="63"/>
      <c r="AF63" s="63"/>
      <c r="AG63" s="63"/>
      <c r="AH63" s="63"/>
      <c r="AI63" s="63"/>
      <c r="AJ63" s="63"/>
      <c r="AK63" s="63"/>
    </row>
    <row r="64" spans="1:37" ht="14" x14ac:dyDescent="0.15">
      <c r="A64" s="89" t="str">
        <f>'Tariffs July 2017'!K44</f>
        <v>Dodo Power &amp; Gas</v>
      </c>
      <c r="B64" s="36" t="str">
        <f>'Tariffs July 2017'!L44</f>
        <v>Market offer</v>
      </c>
      <c r="C64" s="90">
        <f>91*'Tariffs July 2017'!M44/100</f>
        <v>105.65100000000001</v>
      </c>
      <c r="D64" s="90">
        <f>$K$6*'Tariffs July 2017'!N44/100</f>
        <v>99.017557199999999</v>
      </c>
      <c r="E64" s="90">
        <f>$M$6*'Tariffs July 2017'!AH44/100</f>
        <v>191.1066707</v>
      </c>
      <c r="F64" s="90">
        <f>$L$6*'Tariffs July 2017'!W44/100</f>
        <v>71.025251999999995</v>
      </c>
      <c r="G64" s="90">
        <f t="shared" si="35"/>
        <v>466.80047990000003</v>
      </c>
      <c r="H64" s="90">
        <f t="shared" si="36"/>
        <v>1444.5979196000001</v>
      </c>
      <c r="I64" s="91">
        <f t="shared" si="37"/>
        <v>1867.2019196000001</v>
      </c>
      <c r="J64" s="91">
        <f t="shared" si="38"/>
        <v>2053.9221115600003</v>
      </c>
      <c r="K64" s="36">
        <f>'Tariffs July 2017'!AT44</f>
        <v>0</v>
      </c>
      <c r="L64" s="36">
        <f>'Tariffs July 2017'!AU44</f>
        <v>0</v>
      </c>
      <c r="M64" s="36">
        <f>'Tariffs July 2017'!AV44</f>
        <v>0</v>
      </c>
      <c r="N64" s="36">
        <f>'Tariffs July 2017'!AW44</f>
        <v>0</v>
      </c>
      <c r="O64" s="92">
        <f>($F$6*'Tariffs July 2017'!AQ44/100)*4</f>
        <v>267.12167999999997</v>
      </c>
      <c r="P64" s="275">
        <f>I64</f>
        <v>1867.2019196000001</v>
      </c>
      <c r="Q64" s="275">
        <f>P64-(H64*N64/100)</f>
        <v>1867.2019196000001</v>
      </c>
      <c r="R64" s="275">
        <f t="shared" si="40"/>
        <v>1600.0802396000001</v>
      </c>
      <c r="S64" s="275">
        <f t="shared" si="41"/>
        <v>1600.0802396000001</v>
      </c>
      <c r="T64" s="93">
        <f t="shared" si="42"/>
        <v>1760.0882635600003</v>
      </c>
      <c r="U64" s="93">
        <f t="shared" si="42"/>
        <v>1760.0882635600003</v>
      </c>
      <c r="V64" s="94">
        <f>'Tariffs July 2017'!BD44</f>
        <v>0</v>
      </c>
      <c r="W64" s="94" t="str">
        <f>'Tariffs July 2017'!BE44</f>
        <v>n</v>
      </c>
      <c r="X64" s="95">
        <f>'Tariffs July 2017'!G44</f>
        <v>41495</v>
      </c>
      <c r="Y64" s="63"/>
      <c r="Z64" s="63"/>
      <c r="AA64" s="63"/>
      <c r="AB64" s="63"/>
      <c r="AC64" s="63"/>
      <c r="AD64" s="63"/>
      <c r="AE64" s="63"/>
      <c r="AF64" s="63"/>
      <c r="AG64" s="63"/>
      <c r="AH64" s="63"/>
      <c r="AI64" s="63"/>
      <c r="AJ64" s="63"/>
      <c r="AK64" s="63"/>
    </row>
    <row r="65" spans="1:73" ht="14" x14ac:dyDescent="0.15">
      <c r="A65" s="89" t="str">
        <f>'Tariffs July 2017'!K45</f>
        <v>EnergyAustralia</v>
      </c>
      <c r="B65" s="36" t="str">
        <f>'Tariffs July 2017'!L45</f>
        <v xml:space="preserve">Flexi Saver </v>
      </c>
      <c r="C65" s="90">
        <f>91*'Tariffs July 2017'!M45/100</f>
        <v>106.10600000000001</v>
      </c>
      <c r="D65" s="90">
        <f>$K$6*'Tariffs July 2017'!N45/100</f>
        <v>100.24309096</v>
      </c>
      <c r="E65" s="90">
        <f>$M$6*'Tariffs July 2017'!AH45/100</f>
        <v>196.00880574000001</v>
      </c>
      <c r="F65" s="90">
        <f>$L$6*'Tariffs July 2017'!W45/100</f>
        <v>70.572640100000001</v>
      </c>
      <c r="G65" s="90">
        <f t="shared" si="35"/>
        <v>472.93053680000003</v>
      </c>
      <c r="H65" s="90">
        <f t="shared" si="36"/>
        <v>1467.2981472000001</v>
      </c>
      <c r="I65" s="91">
        <f t="shared" si="37"/>
        <v>1891.7221472000001</v>
      </c>
      <c r="J65" s="91">
        <f t="shared" si="38"/>
        <v>2080.8943619200004</v>
      </c>
      <c r="K65" s="36">
        <f>'Tariffs July 2017'!AT45</f>
        <v>0</v>
      </c>
      <c r="L65" s="36">
        <f>'Tariffs July 2017'!AU45</f>
        <v>0</v>
      </c>
      <c r="M65" s="36">
        <f>'Tariffs July 2017'!AV45</f>
        <v>0</v>
      </c>
      <c r="N65" s="36">
        <f>'Tariffs July 2017'!AW45</f>
        <v>18</v>
      </c>
      <c r="O65" s="92">
        <f>($F$6*'Tariffs July 2017'!AQ45/100)*4</f>
        <v>345.68687999999997</v>
      </c>
      <c r="P65" s="275">
        <f>I65</f>
        <v>1891.7221472000001</v>
      </c>
      <c r="Q65" s="275">
        <f>P65-(H65*N65/100)</f>
        <v>1627.6084807040002</v>
      </c>
      <c r="R65" s="275">
        <f t="shared" si="40"/>
        <v>1546.0352672000001</v>
      </c>
      <c r="S65" s="275">
        <f t="shared" si="41"/>
        <v>1281.9216007040002</v>
      </c>
      <c r="T65" s="93">
        <f t="shared" si="42"/>
        <v>1700.6387939200004</v>
      </c>
      <c r="U65" s="93">
        <f t="shared" si="42"/>
        <v>1410.1137607744004</v>
      </c>
      <c r="V65" s="94">
        <f>'Tariffs July 2017'!BD45</f>
        <v>0</v>
      </c>
      <c r="W65" s="94" t="str">
        <f>'Tariffs July 2017'!BE45</f>
        <v>n</v>
      </c>
      <c r="X65" s="95">
        <f>'Tariffs July 2017'!G45</f>
        <v>41467</v>
      </c>
      <c r="Y65" s="63"/>
      <c r="Z65" s="63"/>
      <c r="AA65" s="63"/>
      <c r="AB65" s="63"/>
      <c r="AC65" s="63"/>
      <c r="AD65" s="63"/>
      <c r="AE65" s="63"/>
      <c r="AF65" s="63"/>
      <c r="AG65" s="63"/>
      <c r="AH65" s="63"/>
      <c r="AI65" s="63"/>
      <c r="AJ65" s="63"/>
      <c r="AK65" s="63"/>
    </row>
    <row r="66" spans="1:73" ht="14" x14ac:dyDescent="0.15">
      <c r="A66" s="89" t="str">
        <f>'Tariffs July 2017'!K46</f>
        <v>Energy Locals</v>
      </c>
      <c r="B66" s="36" t="str">
        <f>'Tariffs July 2017'!L46</f>
        <v>Market offer</v>
      </c>
      <c r="C66" s="90">
        <f>91*'Tariffs July 2017'!M46/100</f>
        <v>85.54</v>
      </c>
      <c r="D66" s="90">
        <f>$K$6*'Tariffs July 2017'!N46/100</f>
        <v>83.559120000000007</v>
      </c>
      <c r="E66" s="90">
        <f>$M$6*'Tariffs July 2017'!AH46/100</f>
        <v>176.170478</v>
      </c>
      <c r="F66" s="90">
        <f>$L$6*'Tariffs July 2017'!W46/100</f>
        <v>69.632599999999996</v>
      </c>
      <c r="G66" s="90">
        <f t="shared" si="35"/>
        <v>414.902198</v>
      </c>
      <c r="H66" s="90">
        <f t="shared" si="36"/>
        <v>1317.4487919999999</v>
      </c>
      <c r="I66" s="91">
        <f t="shared" si="37"/>
        <v>1659.608792</v>
      </c>
      <c r="J66" s="91">
        <f t="shared" si="38"/>
        <v>1825.5696712000001</v>
      </c>
      <c r="K66" s="36">
        <f>'Tariffs July 2017'!AT46</f>
        <v>0</v>
      </c>
      <c r="L66" s="36">
        <f>'Tariffs July 2017'!AU46</f>
        <v>0</v>
      </c>
      <c r="M66" s="36">
        <f>'Tariffs July 2017'!AV46</f>
        <v>0</v>
      </c>
      <c r="N66" s="36">
        <f>'Tariffs July 2017'!AW46</f>
        <v>0</v>
      </c>
      <c r="O66" s="92">
        <f>($F$6*'Tariffs July 2017'!AQ46/100)*4</f>
        <v>345.68687999999997</v>
      </c>
      <c r="P66" s="275">
        <f t="shared" ref="P66" si="43">I66</f>
        <v>1659.608792</v>
      </c>
      <c r="Q66" s="275">
        <f>P66-(H66*N66/100)</f>
        <v>1659.608792</v>
      </c>
      <c r="R66" s="275">
        <f t="shared" si="40"/>
        <v>1313.921912</v>
      </c>
      <c r="S66" s="275">
        <f t="shared" si="41"/>
        <v>1313.921912</v>
      </c>
      <c r="T66" s="93">
        <f t="shared" si="42"/>
        <v>1445.3141032000001</v>
      </c>
      <c r="U66" s="93">
        <f t="shared" si="42"/>
        <v>1445.3141032000001</v>
      </c>
      <c r="V66" s="94">
        <f>'Tariffs July 2017'!BD46</f>
        <v>0</v>
      </c>
      <c r="W66" s="94" t="str">
        <f>'Tariffs July 2017'!BE46</f>
        <v>n</v>
      </c>
      <c r="X66" s="95">
        <f>'Tariffs July 2017'!G46</f>
        <v>41475</v>
      </c>
      <c r="Y66" s="63"/>
      <c r="Z66" s="63"/>
      <c r="AA66" s="63"/>
      <c r="AB66" s="63"/>
      <c r="AC66" s="63"/>
      <c r="AD66" s="63"/>
      <c r="AE66" s="63"/>
      <c r="AF66" s="63"/>
      <c r="AG66" s="63"/>
      <c r="AH66" s="63"/>
      <c r="AI66" s="63"/>
      <c r="AJ66" s="63"/>
      <c r="AK66" s="63"/>
    </row>
    <row r="67" spans="1:73" ht="14" x14ac:dyDescent="0.15">
      <c r="A67" s="89" t="str">
        <f>'Tariffs July 2017'!K47</f>
        <v>Origin Energy</v>
      </c>
      <c r="B67" s="36" t="str">
        <f>'Tariffs July 2017'!L47</f>
        <v>Solar Boost Plus</v>
      </c>
      <c r="C67" s="90">
        <f>91*'Tariffs July 2017'!M47/100</f>
        <v>109.7642</v>
      </c>
      <c r="D67" s="90">
        <f>$K$6*'Tariffs July 2017'!N47/100</f>
        <v>90.188143519999997</v>
      </c>
      <c r="E67" s="90">
        <f>$M$6*'Tariffs July 2017'!AH47/100</f>
        <v>178.77473724000001</v>
      </c>
      <c r="F67" s="90">
        <f>$L$6*'Tariffs July 2017'!W47/100</f>
        <v>65.942072199999998</v>
      </c>
      <c r="G67" s="90">
        <f t="shared" si="35"/>
        <v>444.66915296000002</v>
      </c>
      <c r="H67" s="90">
        <f t="shared" si="36"/>
        <v>1339.61981184</v>
      </c>
      <c r="I67" s="91">
        <f t="shared" si="37"/>
        <v>1778.6766118400001</v>
      </c>
      <c r="J67" s="91">
        <f t="shared" si="38"/>
        <v>1956.5442730240002</v>
      </c>
      <c r="K67" s="36">
        <f>'Tariffs July 2017'!AT47</f>
        <v>0</v>
      </c>
      <c r="L67" s="36">
        <f>'Tariffs July 2017'!AU47</f>
        <v>7</v>
      </c>
      <c r="M67" s="36">
        <f>'Tariffs July 2017'!AV47</f>
        <v>0</v>
      </c>
      <c r="N67" s="36">
        <f>'Tariffs July 2017'!AW47</f>
        <v>0</v>
      </c>
      <c r="O67" s="92">
        <f>($F$6*'Tariffs July 2017'!AQ47/100)*4</f>
        <v>502.81727999999998</v>
      </c>
      <c r="P67" s="275">
        <f>I67-(H67*L67/100)</f>
        <v>1684.9032250112</v>
      </c>
      <c r="Q67" s="275">
        <f>P67-(H67*N67/100)</f>
        <v>1684.9032250112</v>
      </c>
      <c r="R67" s="275">
        <f t="shared" si="40"/>
        <v>1182.0859450112</v>
      </c>
      <c r="S67" s="275">
        <f t="shared" si="41"/>
        <v>1182.0859450112</v>
      </c>
      <c r="T67" s="93">
        <f t="shared" si="42"/>
        <v>1300.2945395123202</v>
      </c>
      <c r="U67" s="93">
        <f t="shared" si="42"/>
        <v>1300.2945395123202</v>
      </c>
      <c r="V67" s="94">
        <f>'Tariffs July 2017'!BD47</f>
        <v>0</v>
      </c>
      <c r="W67" s="94" t="str">
        <f>'Tariffs July 2017'!BE47</f>
        <v>n</v>
      </c>
      <c r="X67" s="95">
        <f>'Tariffs July 2017'!G47</f>
        <v>41455</v>
      </c>
      <c r="Y67" s="63"/>
      <c r="Z67" s="63"/>
      <c r="AA67" s="63"/>
      <c r="AB67" s="63"/>
      <c r="AC67" s="63"/>
      <c r="AD67" s="63"/>
      <c r="AE67" s="63"/>
      <c r="AF67" s="63"/>
      <c r="AG67" s="63"/>
      <c r="AH67" s="63"/>
      <c r="AI67" s="63"/>
      <c r="AJ67" s="63"/>
      <c r="AK67" s="63"/>
    </row>
    <row r="68" spans="1:73" ht="14" x14ac:dyDescent="0.15">
      <c r="A68" s="89" t="str">
        <f>'Tariffs July 2017'!K48</f>
        <v>Sanctuary Energy</v>
      </c>
      <c r="B68" s="36" t="str">
        <f>'Tariffs July 2017'!L48</f>
        <v>Supplementary FIT</v>
      </c>
      <c r="C68" s="90">
        <f>91*'Tariffs July 2017'!M48/100</f>
        <v>116.51639999999999</v>
      </c>
      <c r="D68" s="90">
        <f>$K$6*'Tariffs July 2017'!N48/100</f>
        <v>91.440137668000006</v>
      </c>
      <c r="E68" s="90">
        <f>$M$6*'Tariffs July 2017'!AH48/100</f>
        <v>177.98962967500003</v>
      </c>
      <c r="F68" s="90">
        <f>$L$6*'Tariffs July 2017'!W48/100</f>
        <v>62.280093766000007</v>
      </c>
      <c r="G68" s="90">
        <f t="shared" si="35"/>
        <v>448.22626110900006</v>
      </c>
      <c r="H68" s="90">
        <f t="shared" si="36"/>
        <v>1326.8394444360003</v>
      </c>
      <c r="I68" s="91">
        <f t="shared" si="37"/>
        <v>1792.9050444360003</v>
      </c>
      <c r="J68" s="91">
        <f t="shared" si="38"/>
        <v>1972.1955488796004</v>
      </c>
      <c r="K68" s="36">
        <f>'Tariffs July 2017'!AT48</f>
        <v>0</v>
      </c>
      <c r="L68" s="36">
        <f>'Tariffs July 2017'!AU48</f>
        <v>0</v>
      </c>
      <c r="M68" s="36">
        <f>'Tariffs July 2017'!AV48</f>
        <v>0</v>
      </c>
      <c r="N68" s="36">
        <f>'Tariffs July 2017'!AW48</f>
        <v>0</v>
      </c>
      <c r="O68" s="92">
        <f>($F$6*'Tariffs July 2017'!AQ48/100)*4</f>
        <v>314.26079999999996</v>
      </c>
      <c r="P68" s="275">
        <f t="shared" ref="P68:P70" si="44">I68</f>
        <v>1792.9050444360003</v>
      </c>
      <c r="Q68" s="275">
        <f t="shared" ref="Q68" si="45">P68-(H68*N68/100)</f>
        <v>1792.9050444360003</v>
      </c>
      <c r="R68" s="275">
        <f t="shared" si="40"/>
        <v>1478.6442444360002</v>
      </c>
      <c r="S68" s="275">
        <f t="shared" si="41"/>
        <v>1478.6442444360002</v>
      </c>
      <c r="T68" s="93">
        <f t="shared" si="42"/>
        <v>1626.5086688796005</v>
      </c>
      <c r="U68" s="93">
        <f t="shared" si="42"/>
        <v>1626.5086688796005</v>
      </c>
      <c r="V68" s="94">
        <f>'Tariffs July 2017'!BD48</f>
        <v>0</v>
      </c>
      <c r="W68" s="94" t="str">
        <f>'Tariffs July 2017'!BE48</f>
        <v>n</v>
      </c>
      <c r="X68" s="95">
        <f>'Tariffs July 2017'!G48</f>
        <v>41455</v>
      </c>
      <c r="Y68" s="63"/>
      <c r="Z68" s="63"/>
      <c r="AA68" s="63"/>
      <c r="AB68" s="63"/>
      <c r="AC68" s="63"/>
      <c r="AD68" s="63"/>
      <c r="AE68" s="63"/>
      <c r="AF68" s="63"/>
      <c r="AG68" s="63"/>
      <c r="AH68" s="63"/>
      <c r="AI68" s="63"/>
      <c r="AJ68" s="63"/>
      <c r="AK68" s="63"/>
    </row>
    <row r="69" spans="1:73" ht="14" x14ac:dyDescent="0.15">
      <c r="A69" s="89" t="str">
        <f>'Tariffs July 2017'!K49</f>
        <v>Simply Energy</v>
      </c>
      <c r="B69" s="36" t="str">
        <f>'Tariffs July 2017'!L49</f>
        <v>Plus</v>
      </c>
      <c r="C69" s="90">
        <f>91*'Tariffs July 2017'!M49/100</f>
        <v>78.1417</v>
      </c>
      <c r="D69" s="90">
        <f>$K$6*'Tariffs July 2017'!N49/100</f>
        <v>104.50460608000002</v>
      </c>
      <c r="E69" s="90">
        <f>$M$6*'Tariffs July 2017'!AH49/100</f>
        <v>182.68112610000003</v>
      </c>
      <c r="F69" s="90">
        <f>$L$6*'Tariffs July 2017'!W49/100</f>
        <v>68.344396900000007</v>
      </c>
      <c r="G69" s="90">
        <f t="shared" si="35"/>
        <v>433.67182908000007</v>
      </c>
      <c r="H69" s="90">
        <f>(G69-C69)*4</f>
        <v>1422.1205163200002</v>
      </c>
      <c r="I69" s="91">
        <f t="shared" si="37"/>
        <v>1734.6873163200003</v>
      </c>
      <c r="J69" s="91">
        <f t="shared" si="38"/>
        <v>1908.1560479520003</v>
      </c>
      <c r="K69" s="36">
        <f>'Tariffs July 2017'!AT49</f>
        <v>0</v>
      </c>
      <c r="L69" s="36">
        <f>'Tariffs July 2017'!AU49</f>
        <v>0</v>
      </c>
      <c r="M69" s="36">
        <f>'Tariffs July 2017'!AV49</f>
        <v>0</v>
      </c>
      <c r="N69" s="36">
        <f>'Tariffs July 2017'!AW49</f>
        <v>15</v>
      </c>
      <c r="O69" s="92">
        <f>($F$6*'Tariffs July 2017'!AQ49/100)*4</f>
        <v>194.84169599999998</v>
      </c>
      <c r="P69" s="275">
        <f t="shared" si="44"/>
        <v>1734.6873163200003</v>
      </c>
      <c r="Q69" s="275">
        <f>P69-(H69*N69/100)</f>
        <v>1521.3692388720001</v>
      </c>
      <c r="R69" s="275">
        <f t="shared" si="40"/>
        <v>1539.8456203200003</v>
      </c>
      <c r="S69" s="275">
        <f t="shared" si="41"/>
        <v>1326.5275428720001</v>
      </c>
      <c r="T69" s="93">
        <f t="shared" si="42"/>
        <v>1693.8301823520005</v>
      </c>
      <c r="U69" s="93">
        <f t="shared" si="42"/>
        <v>1459.1802971592003</v>
      </c>
      <c r="V69" s="94">
        <f>'Tariffs July 2017'!BD49</f>
        <v>0</v>
      </c>
      <c r="W69" s="94" t="str">
        <f>'Tariffs July 2017'!BE49</f>
        <v>n</v>
      </c>
      <c r="X69" s="95">
        <f>'Tariffs July 2017'!G49</f>
        <v>41459</v>
      </c>
      <c r="Y69" s="63"/>
      <c r="Z69" s="63"/>
      <c r="AA69" s="63"/>
      <c r="AB69" s="63"/>
      <c r="AC69" s="63"/>
      <c r="AD69" s="63"/>
      <c r="AE69" s="63"/>
      <c r="AF69" s="63"/>
      <c r="AG69" s="63"/>
      <c r="AH69" s="63"/>
      <c r="AI69" s="63"/>
      <c r="AJ69" s="63"/>
      <c r="AK69" s="63"/>
    </row>
    <row r="70" spans="1:73" ht="14" x14ac:dyDescent="0.15">
      <c r="A70" s="89" t="str">
        <f>'Tariffs July 2017'!K50</f>
        <v>Mojo Power</v>
      </c>
      <c r="B70" s="36" t="str">
        <f>'Tariffs July 2017'!L50</f>
        <v>Standard Energy Pass (solar)</v>
      </c>
      <c r="C70" s="90">
        <f>(91*'Tariffs July 2017'!M50/100)+(3*'Tariffs July 2017'!BH50)</f>
        <v>164.51400000000001</v>
      </c>
      <c r="D70" s="90">
        <f>$K$6*'Tariffs July 2017'!N50/100</f>
        <v>92.110003280000001</v>
      </c>
      <c r="E70" s="90">
        <f>$M$6*'Tariffs July 2017'!AH50/100</f>
        <v>172.64706844</v>
      </c>
      <c r="F70" s="90">
        <f>$L$6*'Tariffs July 2017'!W50/100</f>
        <v>51.702205499999998</v>
      </c>
      <c r="G70" s="90">
        <f t="shared" si="35"/>
        <v>480.97327722</v>
      </c>
      <c r="H70" s="90">
        <f t="shared" si="36"/>
        <v>1265.83710888</v>
      </c>
      <c r="I70" s="91">
        <f t="shared" si="37"/>
        <v>1923.89310888</v>
      </c>
      <c r="J70" s="91">
        <f t="shared" si="38"/>
        <v>2116.2824197680002</v>
      </c>
      <c r="K70" s="36">
        <f>'Tariffs July 2017'!AT50</f>
        <v>0</v>
      </c>
      <c r="L70" s="36">
        <f>'Tariffs July 2017'!AU50</f>
        <v>0</v>
      </c>
      <c r="M70" s="36">
        <f>'Tariffs July 2017'!AV50</f>
        <v>0</v>
      </c>
      <c r="N70" s="36">
        <f>'Tariffs July 2017'!AW50</f>
        <v>0</v>
      </c>
      <c r="O70" s="92">
        <f>($F$6*'Tariffs July 2017'!AQ50/100)*4</f>
        <v>282.83472</v>
      </c>
      <c r="P70" s="275">
        <f t="shared" si="44"/>
        <v>1923.89310888</v>
      </c>
      <c r="Q70" s="275">
        <f>P70-(H70*N70/100)</f>
        <v>1923.89310888</v>
      </c>
      <c r="R70" s="275">
        <f t="shared" si="40"/>
        <v>1641.0583888799999</v>
      </c>
      <c r="S70" s="275">
        <f t="shared" si="41"/>
        <v>1641.0583888799999</v>
      </c>
      <c r="T70" s="93">
        <f t="shared" si="42"/>
        <v>1805.164227768</v>
      </c>
      <c r="U70" s="93">
        <f t="shared" si="42"/>
        <v>1805.164227768</v>
      </c>
      <c r="V70" s="94">
        <f>'Tariffs July 2017'!BD50</f>
        <v>0</v>
      </c>
      <c r="W70" s="94" t="str">
        <f>'Tariffs July 2017'!BE50</f>
        <v>n</v>
      </c>
      <c r="X70" s="95">
        <f>'Tariffs July 2017'!G50</f>
        <v>41468</v>
      </c>
      <c r="Y70" s="63"/>
      <c r="Z70" s="63"/>
      <c r="AA70" s="63"/>
      <c r="AB70" s="63"/>
      <c r="AC70" s="63"/>
      <c r="AD70" s="63"/>
      <c r="AE70" s="63"/>
      <c r="AF70" s="63"/>
      <c r="AG70" s="63"/>
      <c r="AH70" s="63"/>
      <c r="AI70" s="63"/>
      <c r="AJ70" s="63"/>
      <c r="AK70" s="63"/>
    </row>
    <row r="71" spans="1:73" s="106" customFormat="1" ht="14" x14ac:dyDescent="0.15">
      <c r="A71" s="89" t="str">
        <f>'Tariffs July 2017'!K51</f>
        <v>Powershop</v>
      </c>
      <c r="B71" s="36" t="str">
        <f>'Tariffs July 2017'!L51</f>
        <v>Standard Saver</v>
      </c>
      <c r="C71" s="90">
        <f>91*'Tariffs July 2017'!M51/100</f>
        <v>92.046499999999995</v>
      </c>
      <c r="D71" s="90">
        <f>$K$6*'Tariffs July 2017'!N51/100</f>
        <v>98.599761599999979</v>
      </c>
      <c r="E71" s="90">
        <f>$M$6*'Tariffs July 2017'!AH51/100</f>
        <v>205.65988410000003</v>
      </c>
      <c r="F71" s="90">
        <f>$L$6*'Tariffs July 2017'!W51/100</f>
        <v>81.992386500000009</v>
      </c>
      <c r="G71" s="90">
        <f t="shared" si="35"/>
        <v>478.29853220000001</v>
      </c>
      <c r="H71" s="90">
        <f t="shared" si="36"/>
        <v>1545.0081288000001</v>
      </c>
      <c r="I71" s="91">
        <f t="shared" si="37"/>
        <v>1913.1941288</v>
      </c>
      <c r="J71" s="91">
        <f t="shared" si="38"/>
        <v>2104.5135416800003</v>
      </c>
      <c r="K71" s="36">
        <f>'Tariffs July 2017'!AT51</f>
        <v>2</v>
      </c>
      <c r="L71" s="36">
        <f>'Tariffs July 2017'!AU51</f>
        <v>0</v>
      </c>
      <c r="M71" s="36">
        <f>'Tariffs July 2017'!AV51</f>
        <v>8</v>
      </c>
      <c r="N71" s="36">
        <f>'Tariffs July 2017'!AW51</f>
        <v>0</v>
      </c>
      <c r="O71" s="92">
        <f>($F$6*'Tariffs July 2017'!AQ51/100)*4</f>
        <v>339.40166400000004</v>
      </c>
      <c r="P71" s="275">
        <f>I71-(I71*K71/100)</f>
        <v>1874.930246224</v>
      </c>
      <c r="Q71" s="275">
        <f>P71-(P71*M71/100)</f>
        <v>1724.9358265260801</v>
      </c>
      <c r="R71" s="275">
        <f t="shared" si="40"/>
        <v>1535.528582224</v>
      </c>
      <c r="S71" s="275">
        <f t="shared" si="41"/>
        <v>1385.5341625260801</v>
      </c>
      <c r="T71" s="93">
        <f t="shared" si="42"/>
        <v>1689.0814404464002</v>
      </c>
      <c r="U71" s="93">
        <f t="shared" si="42"/>
        <v>1524.0875787786881</v>
      </c>
      <c r="V71" s="94">
        <f>'Tariffs July 2017'!BD51</f>
        <v>0</v>
      </c>
      <c r="W71" s="94" t="str">
        <f>'Tariffs July 2017'!BE51</f>
        <v>n</v>
      </c>
      <c r="X71" s="95">
        <f>'Tariffs July 2017'!G51</f>
        <v>41455</v>
      </c>
      <c r="Y71" s="63"/>
      <c r="Z71" s="63"/>
      <c r="AA71" s="63"/>
      <c r="AB71" s="63"/>
      <c r="AC71" s="63"/>
      <c r="AD71" s="63"/>
      <c r="AE71" s="63"/>
      <c r="AF71" s="63"/>
      <c r="AG71" s="63"/>
      <c r="AH71" s="63"/>
      <c r="AI71" s="63"/>
      <c r="AJ71" s="63"/>
      <c r="AK71" s="63"/>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row>
    <row r="72" spans="1:73" s="106" customFormat="1" ht="15" thickBot="1" x14ac:dyDescent="0.2">
      <c r="A72" s="96" t="str">
        <f>'Tariffs July 2017'!K52</f>
        <v>Red Energy</v>
      </c>
      <c r="B72" s="97" t="str">
        <f>'Tariffs July 2017'!L52</f>
        <v>Easy Saver</v>
      </c>
      <c r="C72" s="98">
        <f>91*'Tariffs July 2017'!M52/100</f>
        <v>118.48199999999999</v>
      </c>
      <c r="D72" s="98">
        <f>$K$6*'Tariffs July 2017'!N52/100</f>
        <v>88.29413679999999</v>
      </c>
      <c r="E72" s="98">
        <f>$M$6*'Tariffs July 2017'!AH52/100</f>
        <v>162.3832232</v>
      </c>
      <c r="F72" s="98">
        <f>$L$6*'Tariffs July 2017'!W52/100</f>
        <v>65.106481000000002</v>
      </c>
      <c r="G72" s="98">
        <f t="shared" si="35"/>
        <v>434.26584100000002</v>
      </c>
      <c r="H72" s="98">
        <f t="shared" si="36"/>
        <v>1263.1353640000002</v>
      </c>
      <c r="I72" s="99">
        <f t="shared" si="37"/>
        <v>1737.0633640000001</v>
      </c>
      <c r="J72" s="99">
        <f t="shared" si="38"/>
        <v>1910.7697004000001</v>
      </c>
      <c r="K72" s="97">
        <f>'Tariffs July 2017'!AT52</f>
        <v>0</v>
      </c>
      <c r="L72" s="97">
        <f>'Tariffs July 2017'!AU52</f>
        <v>0</v>
      </c>
      <c r="M72" s="97">
        <f>'Tariffs July 2017'!AV52</f>
        <v>10</v>
      </c>
      <c r="N72" s="97">
        <f>'Tariffs July 2017'!AW52</f>
        <v>0</v>
      </c>
      <c r="O72" s="100">
        <f>($F$6*'Tariffs July 2017'!AQ52/100)*4</f>
        <v>188.55647999999997</v>
      </c>
      <c r="P72" s="276">
        <f t="shared" ref="P72" si="46">I72</f>
        <v>1737.0633640000001</v>
      </c>
      <c r="Q72" s="276">
        <f>P72-(P72*M72/100)</f>
        <v>1563.3570276</v>
      </c>
      <c r="R72" s="276">
        <f t="shared" si="40"/>
        <v>1548.5068840000001</v>
      </c>
      <c r="S72" s="276">
        <f t="shared" si="41"/>
        <v>1374.8005476000001</v>
      </c>
      <c r="T72" s="101">
        <f t="shared" si="42"/>
        <v>1703.3575724000002</v>
      </c>
      <c r="U72" s="101">
        <f t="shared" si="42"/>
        <v>1512.2806023600001</v>
      </c>
      <c r="V72" s="102">
        <f>'Tariffs July 2017'!BD52</f>
        <v>0</v>
      </c>
      <c r="W72" s="102" t="str">
        <f>'Tariffs July 2017'!BE52</f>
        <v>n</v>
      </c>
      <c r="X72" s="103">
        <f>'Tariffs July 2017'!G52</f>
        <v>41455</v>
      </c>
      <c r="Y72" s="63"/>
      <c r="Z72" s="63"/>
      <c r="AA72" s="63"/>
      <c r="AB72" s="63"/>
      <c r="AC72" s="63"/>
      <c r="AD72" s="63"/>
      <c r="AE72" s="63"/>
      <c r="AF72" s="63"/>
      <c r="AG72" s="63"/>
      <c r="AH72" s="63"/>
      <c r="AI72" s="63"/>
      <c r="AJ72" s="63"/>
      <c r="AK72" s="63"/>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row>
    <row r="73" spans="1:73" s="64" customFormat="1" ht="14" x14ac:dyDescent="0.15">
      <c r="X73" s="63"/>
      <c r="Y73" s="63"/>
      <c r="Z73" s="63"/>
      <c r="AA73" s="63"/>
      <c r="AB73" s="63"/>
      <c r="AC73" s="63"/>
      <c r="AD73" s="63"/>
      <c r="AE73" s="63"/>
      <c r="AF73" s="63"/>
      <c r="AG73" s="63"/>
      <c r="AH73" s="63"/>
      <c r="AI73" s="63"/>
      <c r="AJ73" s="63"/>
      <c r="AK73" s="63"/>
    </row>
    <row r="74" spans="1:73" s="64" customFormat="1" ht="14" x14ac:dyDescent="0.15">
      <c r="X74" s="63"/>
      <c r="Y74" s="63"/>
      <c r="Z74" s="63"/>
      <c r="AA74" s="63"/>
      <c r="AB74" s="63"/>
      <c r="AC74" s="63"/>
      <c r="AD74" s="63"/>
      <c r="AE74" s="63"/>
      <c r="AF74" s="63"/>
      <c r="AG74" s="63"/>
      <c r="AH74" s="63"/>
      <c r="AI74" s="63"/>
      <c r="AJ74" s="63"/>
      <c r="AK74" s="63"/>
    </row>
    <row r="75" spans="1:73" s="64" customFormat="1" ht="14" x14ac:dyDescent="0.15">
      <c r="X75" s="63"/>
      <c r="Y75" s="63"/>
      <c r="Z75" s="63"/>
      <c r="AA75" s="63"/>
      <c r="AB75" s="63"/>
      <c r="AC75" s="63"/>
      <c r="AD75" s="63"/>
      <c r="AE75" s="63"/>
      <c r="AF75" s="63"/>
      <c r="AG75" s="63"/>
      <c r="AH75" s="63"/>
      <c r="AI75" s="63"/>
      <c r="AJ75" s="63"/>
      <c r="AK75" s="63"/>
    </row>
    <row r="76" spans="1:73" s="64" customFormat="1" ht="14" x14ac:dyDescent="0.15">
      <c r="X76" s="63"/>
      <c r="Y76" s="63"/>
      <c r="Z76" s="63"/>
      <c r="AA76" s="63"/>
      <c r="AB76" s="63"/>
      <c r="AC76" s="63"/>
      <c r="AD76" s="63"/>
      <c r="AE76" s="63"/>
      <c r="AF76" s="63"/>
      <c r="AG76" s="63"/>
      <c r="AH76" s="63"/>
      <c r="AI76" s="63"/>
      <c r="AJ76" s="63"/>
      <c r="AK76" s="63"/>
    </row>
    <row r="77" spans="1:73" s="64" customFormat="1" ht="14" x14ac:dyDescent="0.15">
      <c r="X77" s="63"/>
      <c r="Y77" s="63"/>
      <c r="Z77" s="63"/>
      <c r="AA77" s="63"/>
      <c r="AB77" s="63"/>
      <c r="AC77" s="63"/>
      <c r="AD77" s="63"/>
      <c r="AE77" s="63"/>
      <c r="AF77" s="63"/>
      <c r="AG77" s="63"/>
      <c r="AH77" s="63"/>
      <c r="AI77" s="63"/>
      <c r="AJ77" s="63"/>
      <c r="AK77" s="63"/>
    </row>
    <row r="78" spans="1:73" s="64" customFormat="1" ht="14" x14ac:dyDescent="0.15">
      <c r="X78" s="63"/>
      <c r="Y78" s="63"/>
      <c r="Z78" s="63"/>
      <c r="AA78" s="63"/>
      <c r="AB78" s="63"/>
      <c r="AC78" s="63"/>
      <c r="AD78" s="63"/>
      <c r="AE78" s="63"/>
      <c r="AF78" s="63"/>
      <c r="AG78" s="63"/>
      <c r="AH78" s="63"/>
      <c r="AI78" s="63"/>
      <c r="AJ78" s="63"/>
      <c r="AK78" s="63"/>
    </row>
    <row r="79" spans="1:73" s="64" customFormat="1" ht="14" x14ac:dyDescent="0.15">
      <c r="X79" s="63"/>
      <c r="Y79" s="63"/>
      <c r="Z79" s="63"/>
      <c r="AA79" s="63"/>
      <c r="AB79" s="63"/>
      <c r="AC79" s="63"/>
      <c r="AD79" s="63"/>
      <c r="AE79" s="63"/>
      <c r="AF79" s="63"/>
      <c r="AG79" s="63"/>
      <c r="AH79" s="63"/>
      <c r="AI79" s="63"/>
      <c r="AJ79" s="63"/>
      <c r="AK79" s="63"/>
    </row>
    <row r="80" spans="1:73" s="64" customFormat="1" ht="14" x14ac:dyDescent="0.15">
      <c r="X80" s="63"/>
      <c r="Y80" s="63"/>
      <c r="Z80" s="63"/>
      <c r="AA80" s="63"/>
      <c r="AB80" s="63"/>
      <c r="AC80" s="63"/>
      <c r="AD80" s="63"/>
      <c r="AE80" s="63"/>
      <c r="AF80" s="63"/>
      <c r="AG80" s="63"/>
      <c r="AH80" s="63"/>
      <c r="AI80" s="63"/>
      <c r="AJ80" s="63"/>
      <c r="AK80" s="63"/>
    </row>
    <row r="81" spans="24:37" s="64" customFormat="1" ht="14" x14ac:dyDescent="0.15">
      <c r="X81" s="63"/>
      <c r="Y81" s="63"/>
      <c r="Z81" s="63"/>
      <c r="AA81" s="63"/>
      <c r="AB81" s="63"/>
      <c r="AC81" s="63"/>
      <c r="AD81" s="63"/>
      <c r="AE81" s="63"/>
      <c r="AF81" s="63"/>
      <c r="AG81" s="63"/>
      <c r="AH81" s="63"/>
      <c r="AI81" s="63"/>
      <c r="AJ81" s="63"/>
      <c r="AK81" s="63"/>
    </row>
    <row r="82" spans="24:37" s="64" customFormat="1" ht="14" x14ac:dyDescent="0.15">
      <c r="X82" s="63"/>
      <c r="Y82" s="63"/>
      <c r="Z82" s="63"/>
      <c r="AA82" s="63"/>
      <c r="AB82" s="63"/>
      <c r="AC82" s="63"/>
      <c r="AD82" s="63"/>
      <c r="AE82" s="63"/>
      <c r="AF82" s="63"/>
      <c r="AG82" s="63"/>
      <c r="AH82" s="63"/>
      <c r="AI82" s="63"/>
      <c r="AJ82" s="63"/>
      <c r="AK82" s="63"/>
    </row>
    <row r="83" spans="24:37" s="64" customFormat="1" ht="14" x14ac:dyDescent="0.15">
      <c r="X83" s="63"/>
      <c r="Y83" s="63"/>
      <c r="Z83" s="63"/>
      <c r="AA83" s="63"/>
      <c r="AB83" s="63"/>
      <c r="AC83" s="63"/>
      <c r="AD83" s="63"/>
      <c r="AE83" s="63"/>
      <c r="AF83" s="63"/>
      <c r="AG83" s="63"/>
      <c r="AH83" s="63"/>
      <c r="AI83" s="63"/>
      <c r="AJ83" s="63"/>
      <c r="AK83" s="63"/>
    </row>
    <row r="84" spans="24:37" s="64" customFormat="1" ht="14" x14ac:dyDescent="0.15">
      <c r="X84" s="63"/>
      <c r="Y84" s="63"/>
      <c r="Z84" s="63"/>
      <c r="AA84" s="63"/>
      <c r="AB84" s="63"/>
      <c r="AC84" s="63"/>
      <c r="AD84" s="63"/>
      <c r="AE84" s="63"/>
      <c r="AF84" s="63"/>
      <c r="AG84" s="63"/>
      <c r="AH84" s="63"/>
      <c r="AI84" s="63"/>
      <c r="AJ84" s="63"/>
      <c r="AK84" s="63"/>
    </row>
    <row r="85" spans="24:37" s="64" customFormat="1" ht="14" x14ac:dyDescent="0.15">
      <c r="X85" s="63"/>
      <c r="Y85" s="63"/>
      <c r="Z85" s="63"/>
      <c r="AA85" s="63"/>
      <c r="AB85" s="63"/>
      <c r="AC85" s="63"/>
      <c r="AD85" s="63"/>
      <c r="AE85" s="63"/>
      <c r="AF85" s="63"/>
      <c r="AG85" s="63"/>
      <c r="AH85" s="63"/>
      <c r="AI85" s="63"/>
      <c r="AJ85" s="63"/>
      <c r="AK85" s="63"/>
    </row>
    <row r="86" spans="24:37" s="64" customFormat="1" ht="14" x14ac:dyDescent="0.15">
      <c r="X86" s="63"/>
      <c r="Y86" s="63"/>
      <c r="Z86" s="63"/>
      <c r="AA86" s="63"/>
      <c r="AB86" s="63"/>
      <c r="AC86" s="63"/>
      <c r="AD86" s="63"/>
      <c r="AE86" s="63"/>
      <c r="AF86" s="63"/>
      <c r="AG86" s="63"/>
      <c r="AH86" s="63"/>
      <c r="AI86" s="63"/>
      <c r="AJ86" s="63"/>
      <c r="AK86" s="63"/>
    </row>
    <row r="87" spans="24:37" s="64" customFormat="1" ht="14" x14ac:dyDescent="0.15">
      <c r="X87" s="63"/>
      <c r="Y87" s="63"/>
      <c r="Z87" s="63"/>
      <c r="AA87" s="63"/>
      <c r="AB87" s="63"/>
      <c r="AC87" s="63"/>
      <c r="AD87" s="63"/>
      <c r="AE87" s="63"/>
      <c r="AF87" s="63"/>
      <c r="AG87" s="63"/>
      <c r="AH87" s="63"/>
      <c r="AI87" s="63"/>
      <c r="AJ87" s="63"/>
      <c r="AK87" s="63"/>
    </row>
    <row r="88" spans="24:37" s="64" customFormat="1" ht="14" x14ac:dyDescent="0.15">
      <c r="X88" s="63"/>
      <c r="Y88" s="63"/>
      <c r="Z88" s="63"/>
      <c r="AA88" s="63"/>
      <c r="AB88" s="63"/>
      <c r="AC88" s="63"/>
      <c r="AD88" s="63"/>
      <c r="AE88" s="63"/>
      <c r="AF88" s="63"/>
      <c r="AG88" s="63"/>
      <c r="AH88" s="63"/>
      <c r="AI88" s="63"/>
      <c r="AJ88" s="63"/>
      <c r="AK88" s="63"/>
    </row>
    <row r="89" spans="24:37" s="64" customFormat="1" ht="14" x14ac:dyDescent="0.15">
      <c r="X89" s="63"/>
      <c r="Y89" s="63"/>
      <c r="Z89" s="63"/>
      <c r="AA89" s="63"/>
      <c r="AB89" s="63"/>
      <c r="AC89" s="63"/>
      <c r="AD89" s="63"/>
      <c r="AE89" s="63"/>
      <c r="AF89" s="63"/>
      <c r="AG89" s="63"/>
      <c r="AH89" s="63"/>
      <c r="AI89" s="63"/>
      <c r="AJ89" s="63"/>
      <c r="AK89" s="63"/>
    </row>
    <row r="90" spans="24:37" s="64" customFormat="1" ht="14" x14ac:dyDescent="0.15">
      <c r="X90" s="63"/>
      <c r="Y90" s="63"/>
      <c r="Z90" s="63"/>
      <c r="AA90" s="63"/>
      <c r="AB90" s="63"/>
      <c r="AC90" s="63"/>
      <c r="AD90" s="63"/>
      <c r="AE90" s="63"/>
      <c r="AF90" s="63"/>
      <c r="AG90" s="63"/>
      <c r="AH90" s="63"/>
      <c r="AI90" s="63"/>
      <c r="AJ90" s="63"/>
      <c r="AK90" s="63"/>
    </row>
    <row r="91" spans="24:37" s="64" customFormat="1" ht="14" x14ac:dyDescent="0.15">
      <c r="X91" s="63"/>
      <c r="Y91" s="63"/>
      <c r="Z91" s="63"/>
      <c r="AA91" s="63"/>
      <c r="AB91" s="63"/>
      <c r="AC91" s="63"/>
      <c r="AD91" s="63"/>
      <c r="AE91" s="63"/>
      <c r="AF91" s="63"/>
      <c r="AG91" s="63"/>
      <c r="AH91" s="63"/>
      <c r="AI91" s="63"/>
      <c r="AJ91" s="63"/>
      <c r="AK91" s="63"/>
    </row>
    <row r="92" spans="24:37" s="64" customFormat="1" ht="14" x14ac:dyDescent="0.15">
      <c r="X92" s="63"/>
      <c r="Y92" s="63"/>
      <c r="Z92" s="63"/>
      <c r="AA92" s="63"/>
      <c r="AB92" s="63"/>
      <c r="AC92" s="63"/>
      <c r="AD92" s="63"/>
      <c r="AE92" s="63"/>
      <c r="AF92" s="63"/>
      <c r="AG92" s="63"/>
      <c r="AH92" s="63"/>
      <c r="AI92" s="63"/>
      <c r="AJ92" s="63"/>
      <c r="AK92" s="63"/>
    </row>
    <row r="93" spans="24:37" s="64" customFormat="1" ht="14" x14ac:dyDescent="0.15">
      <c r="X93" s="63"/>
      <c r="Y93" s="63"/>
      <c r="Z93" s="63"/>
      <c r="AA93" s="63"/>
      <c r="AB93" s="63"/>
      <c r="AC93" s="63"/>
      <c r="AD93" s="63"/>
      <c r="AE93" s="63"/>
      <c r="AF93" s="63"/>
      <c r="AG93" s="63"/>
      <c r="AH93" s="63"/>
      <c r="AI93" s="63"/>
      <c r="AJ93" s="63"/>
      <c r="AK93" s="63"/>
    </row>
    <row r="94" spans="24:37" s="64" customFormat="1" ht="14" x14ac:dyDescent="0.15">
      <c r="X94" s="63"/>
      <c r="Y94" s="63"/>
      <c r="Z94" s="63"/>
      <c r="AA94" s="63"/>
      <c r="AB94" s="63"/>
      <c r="AC94" s="63"/>
      <c r="AD94" s="63"/>
      <c r="AE94" s="63"/>
      <c r="AF94" s="63"/>
      <c r="AG94" s="63"/>
      <c r="AH94" s="63"/>
      <c r="AI94" s="63"/>
      <c r="AJ94" s="63"/>
      <c r="AK94" s="63"/>
    </row>
    <row r="95" spans="24:37" s="64" customFormat="1" ht="14" x14ac:dyDescent="0.15">
      <c r="X95" s="63"/>
      <c r="Y95" s="63"/>
      <c r="Z95" s="63"/>
      <c r="AA95" s="63"/>
      <c r="AB95" s="63"/>
      <c r="AC95" s="63"/>
      <c r="AD95" s="63"/>
      <c r="AE95" s="63"/>
      <c r="AF95" s="63"/>
      <c r="AG95" s="63"/>
      <c r="AH95" s="63"/>
      <c r="AI95" s="63"/>
      <c r="AJ95" s="63"/>
      <c r="AK95" s="63"/>
    </row>
    <row r="96" spans="24:37" s="64" customFormat="1" ht="14" x14ac:dyDescent="0.15">
      <c r="X96" s="63"/>
      <c r="Y96" s="63"/>
      <c r="Z96" s="63"/>
      <c r="AA96" s="63"/>
      <c r="AB96" s="63"/>
      <c r="AC96" s="63"/>
      <c r="AD96" s="63"/>
      <c r="AE96" s="63"/>
      <c r="AF96" s="63"/>
      <c r="AG96" s="63"/>
      <c r="AH96" s="63"/>
      <c r="AI96" s="63"/>
      <c r="AJ96" s="63"/>
      <c r="AK96" s="63"/>
    </row>
    <row r="97" spans="24:37" s="64" customFormat="1" ht="14" x14ac:dyDescent="0.15">
      <c r="X97" s="63"/>
      <c r="Y97" s="63"/>
      <c r="Z97" s="63"/>
      <c r="AA97" s="63"/>
      <c r="AB97" s="63"/>
      <c r="AC97" s="63"/>
      <c r="AD97" s="63"/>
      <c r="AE97" s="63"/>
      <c r="AF97" s="63"/>
      <c r="AG97" s="63"/>
      <c r="AH97" s="63"/>
      <c r="AI97" s="63"/>
      <c r="AJ97" s="63"/>
      <c r="AK97" s="63"/>
    </row>
    <row r="98" spans="24:37" s="64" customFormat="1" ht="14" x14ac:dyDescent="0.15">
      <c r="X98" s="63"/>
      <c r="Y98" s="63"/>
      <c r="Z98" s="63"/>
      <c r="AA98" s="63"/>
      <c r="AB98" s="63"/>
      <c r="AC98" s="63"/>
      <c r="AD98" s="63"/>
      <c r="AE98" s="63"/>
      <c r="AF98" s="63"/>
      <c r="AG98" s="63"/>
      <c r="AH98" s="63"/>
      <c r="AI98" s="63"/>
      <c r="AJ98" s="63"/>
      <c r="AK98" s="63"/>
    </row>
    <row r="99" spans="24:37" s="64" customFormat="1" ht="14" x14ac:dyDescent="0.15">
      <c r="X99" s="63"/>
      <c r="Y99" s="63"/>
      <c r="Z99" s="63"/>
      <c r="AA99" s="63"/>
      <c r="AB99" s="63"/>
      <c r="AC99" s="63"/>
      <c r="AD99" s="63"/>
      <c r="AE99" s="63"/>
      <c r="AF99" s="63"/>
      <c r="AG99" s="63"/>
      <c r="AH99" s="63"/>
      <c r="AI99" s="63"/>
      <c r="AJ99" s="63"/>
      <c r="AK99" s="63"/>
    </row>
    <row r="100" spans="24:37" s="64" customFormat="1" ht="14" x14ac:dyDescent="0.15">
      <c r="X100" s="63"/>
      <c r="Y100" s="63"/>
      <c r="Z100" s="63"/>
      <c r="AA100" s="63"/>
      <c r="AB100" s="63"/>
      <c r="AC100" s="63"/>
      <c r="AD100" s="63"/>
      <c r="AE100" s="63"/>
      <c r="AF100" s="63"/>
      <c r="AG100" s="63"/>
      <c r="AH100" s="63"/>
      <c r="AI100" s="63"/>
      <c r="AJ100" s="63"/>
      <c r="AK100" s="63"/>
    </row>
    <row r="101" spans="24:37" s="64" customFormat="1" ht="14" x14ac:dyDescent="0.15">
      <c r="X101" s="63"/>
      <c r="Y101" s="63"/>
      <c r="Z101" s="63"/>
      <c r="AA101" s="63"/>
      <c r="AB101" s="63"/>
      <c r="AC101" s="63"/>
      <c r="AD101" s="63"/>
      <c r="AE101" s="63"/>
      <c r="AF101" s="63"/>
      <c r="AG101" s="63"/>
      <c r="AH101" s="63"/>
      <c r="AI101" s="63"/>
      <c r="AJ101" s="63"/>
      <c r="AK101" s="63"/>
    </row>
    <row r="102" spans="24:37" s="64" customFormat="1" ht="14" x14ac:dyDescent="0.15">
      <c r="X102" s="63"/>
      <c r="Y102" s="63"/>
      <c r="Z102" s="63"/>
      <c r="AA102" s="63"/>
      <c r="AB102" s="63"/>
      <c r="AC102" s="63"/>
      <c r="AD102" s="63"/>
      <c r="AE102" s="63"/>
      <c r="AF102" s="63"/>
      <c r="AG102" s="63"/>
      <c r="AH102" s="63"/>
      <c r="AI102" s="63"/>
      <c r="AJ102" s="63"/>
      <c r="AK102" s="63"/>
    </row>
    <row r="103" spans="24:37" s="64" customFormat="1" ht="14" x14ac:dyDescent="0.15">
      <c r="X103" s="63"/>
      <c r="Y103" s="63"/>
      <c r="Z103" s="63"/>
      <c r="AA103" s="63"/>
      <c r="AB103" s="63"/>
      <c r="AC103" s="63"/>
      <c r="AD103" s="63"/>
      <c r="AE103" s="63"/>
      <c r="AF103" s="63"/>
      <c r="AG103" s="63"/>
      <c r="AH103" s="63"/>
      <c r="AI103" s="63"/>
      <c r="AJ103" s="63"/>
      <c r="AK103" s="63"/>
    </row>
    <row r="104" spans="24:37" s="64" customFormat="1" ht="14" x14ac:dyDescent="0.15">
      <c r="X104" s="63"/>
      <c r="Y104" s="63"/>
      <c r="Z104" s="63"/>
      <c r="AA104" s="63"/>
      <c r="AB104" s="63"/>
      <c r="AC104" s="63"/>
      <c r="AD104" s="63"/>
      <c r="AE104" s="63"/>
      <c r="AF104" s="63"/>
      <c r="AG104" s="63"/>
      <c r="AH104" s="63"/>
      <c r="AI104" s="63"/>
      <c r="AJ104" s="63"/>
      <c r="AK104" s="63"/>
    </row>
    <row r="105" spans="24:37" s="64" customFormat="1" ht="14" x14ac:dyDescent="0.15">
      <c r="X105" s="63"/>
      <c r="Y105" s="63"/>
      <c r="Z105" s="63"/>
      <c r="AA105" s="63"/>
      <c r="AB105" s="63"/>
      <c r="AC105" s="63"/>
      <c r="AD105" s="63"/>
      <c r="AE105" s="63"/>
      <c r="AF105" s="63"/>
      <c r="AG105" s="63"/>
      <c r="AH105" s="63"/>
      <c r="AI105" s="63"/>
      <c r="AJ105" s="63"/>
      <c r="AK105" s="63"/>
    </row>
    <row r="106" spans="24:37" s="64" customFormat="1" ht="14" x14ac:dyDescent="0.15">
      <c r="X106" s="63"/>
      <c r="Y106" s="63"/>
      <c r="Z106" s="63"/>
      <c r="AA106" s="63"/>
      <c r="AB106" s="63"/>
      <c r="AC106" s="63"/>
      <c r="AD106" s="63"/>
      <c r="AE106" s="63"/>
      <c r="AF106" s="63"/>
      <c r="AG106" s="63"/>
      <c r="AH106" s="63"/>
      <c r="AI106" s="63"/>
      <c r="AJ106" s="63"/>
      <c r="AK106" s="63"/>
    </row>
    <row r="107" spans="24:37" s="64" customFormat="1" ht="14" x14ac:dyDescent="0.15">
      <c r="X107" s="63"/>
      <c r="Y107" s="63"/>
      <c r="Z107" s="63"/>
      <c r="AA107" s="63"/>
      <c r="AB107" s="63"/>
      <c r="AC107" s="63"/>
      <c r="AD107" s="63"/>
      <c r="AE107" s="63"/>
      <c r="AF107" s="63"/>
      <c r="AG107" s="63"/>
      <c r="AH107" s="63"/>
      <c r="AI107" s="63"/>
      <c r="AJ107" s="63"/>
      <c r="AK107" s="63"/>
    </row>
    <row r="108" spans="24:37" s="64" customFormat="1" ht="14" x14ac:dyDescent="0.15">
      <c r="X108" s="63"/>
      <c r="Y108" s="63"/>
      <c r="Z108" s="63"/>
      <c r="AA108" s="63"/>
      <c r="AB108" s="63"/>
      <c r="AC108" s="63"/>
      <c r="AD108" s="63"/>
      <c r="AE108" s="63"/>
      <c r="AF108" s="63"/>
      <c r="AG108" s="63"/>
      <c r="AH108" s="63"/>
      <c r="AI108" s="63"/>
      <c r="AJ108" s="63"/>
      <c r="AK108" s="63"/>
    </row>
    <row r="109" spans="24:37" s="64" customFormat="1" ht="14" x14ac:dyDescent="0.15">
      <c r="X109" s="63"/>
      <c r="Y109" s="63"/>
      <c r="Z109" s="63"/>
      <c r="AA109" s="63"/>
      <c r="AB109" s="63"/>
      <c r="AC109" s="63"/>
      <c r="AD109" s="63"/>
      <c r="AE109" s="63"/>
      <c r="AF109" s="63"/>
      <c r="AG109" s="63"/>
      <c r="AH109" s="63"/>
      <c r="AI109" s="63"/>
      <c r="AJ109" s="63"/>
      <c r="AK109" s="63"/>
    </row>
    <row r="110" spans="24:37" s="64" customFormat="1" ht="14" x14ac:dyDescent="0.15">
      <c r="X110" s="63"/>
      <c r="Y110" s="63"/>
      <c r="Z110" s="63"/>
      <c r="AA110" s="63"/>
      <c r="AB110" s="63"/>
      <c r="AC110" s="63"/>
      <c r="AD110" s="63"/>
      <c r="AE110" s="63"/>
      <c r="AF110" s="63"/>
      <c r="AG110" s="63"/>
      <c r="AH110" s="63"/>
      <c r="AI110" s="63"/>
      <c r="AJ110" s="63"/>
      <c r="AK110" s="63"/>
    </row>
    <row r="111" spans="24:37" s="64" customFormat="1" ht="14" x14ac:dyDescent="0.15">
      <c r="X111" s="63"/>
      <c r="Y111" s="63"/>
      <c r="Z111" s="63"/>
      <c r="AA111" s="63"/>
      <c r="AB111" s="63"/>
      <c r="AC111" s="63"/>
      <c r="AD111" s="63"/>
      <c r="AE111" s="63"/>
      <c r="AF111" s="63"/>
      <c r="AG111" s="63"/>
      <c r="AH111" s="63"/>
      <c r="AI111" s="63"/>
      <c r="AJ111" s="63"/>
      <c r="AK111" s="63"/>
    </row>
    <row r="112" spans="24:37" s="64" customFormat="1" ht="14" x14ac:dyDescent="0.15">
      <c r="X112" s="63"/>
      <c r="Y112" s="63"/>
      <c r="Z112" s="63"/>
      <c r="AA112" s="63"/>
      <c r="AB112" s="63"/>
      <c r="AC112" s="63"/>
      <c r="AD112" s="63"/>
      <c r="AE112" s="63"/>
      <c r="AF112" s="63"/>
      <c r="AG112" s="63"/>
      <c r="AH112" s="63"/>
      <c r="AI112" s="63"/>
      <c r="AJ112" s="63"/>
      <c r="AK112" s="63"/>
    </row>
    <row r="113" spans="24:37" s="64" customFormat="1" ht="14" x14ac:dyDescent="0.15">
      <c r="X113" s="63"/>
      <c r="Y113" s="63"/>
      <c r="Z113" s="63"/>
      <c r="AA113" s="63"/>
      <c r="AB113" s="63"/>
      <c r="AC113" s="63"/>
      <c r="AD113" s="63"/>
      <c r="AE113" s="63"/>
      <c r="AF113" s="63"/>
      <c r="AG113" s="63"/>
      <c r="AH113" s="63"/>
      <c r="AI113" s="63"/>
      <c r="AJ113" s="63"/>
      <c r="AK113" s="63"/>
    </row>
    <row r="114" spans="24:37" s="64" customFormat="1" ht="14" x14ac:dyDescent="0.15">
      <c r="X114" s="63"/>
      <c r="Y114" s="63"/>
      <c r="Z114" s="63"/>
      <c r="AA114" s="63"/>
      <c r="AB114" s="63"/>
      <c r="AC114" s="63"/>
      <c r="AD114" s="63"/>
      <c r="AE114" s="63"/>
      <c r="AF114" s="63"/>
      <c r="AG114" s="63"/>
      <c r="AH114" s="63"/>
      <c r="AI114" s="63"/>
      <c r="AJ114" s="63"/>
      <c r="AK114" s="63"/>
    </row>
    <row r="115" spans="24:37" s="64" customFormat="1" ht="14" x14ac:dyDescent="0.15">
      <c r="X115" s="63"/>
      <c r="Y115" s="63"/>
      <c r="Z115" s="63"/>
      <c r="AA115" s="63"/>
      <c r="AB115" s="63"/>
      <c r="AC115" s="63"/>
      <c r="AD115" s="63"/>
      <c r="AE115" s="63"/>
      <c r="AF115" s="63"/>
      <c r="AG115" s="63"/>
      <c r="AH115" s="63"/>
      <c r="AI115" s="63"/>
      <c r="AJ115" s="63"/>
      <c r="AK115" s="63"/>
    </row>
    <row r="116" spans="24:37" s="64" customFormat="1" ht="14" x14ac:dyDescent="0.15">
      <c r="X116" s="63"/>
      <c r="Y116" s="63"/>
      <c r="Z116" s="63"/>
      <c r="AA116" s="63"/>
      <c r="AB116" s="63"/>
      <c r="AC116" s="63"/>
      <c r="AD116" s="63"/>
      <c r="AE116" s="63"/>
      <c r="AF116" s="63"/>
      <c r="AG116" s="63"/>
      <c r="AH116" s="63"/>
      <c r="AI116" s="63"/>
      <c r="AJ116" s="63"/>
      <c r="AK116" s="63"/>
    </row>
    <row r="117" spans="24:37" s="64" customFormat="1" ht="14" x14ac:dyDescent="0.15">
      <c r="X117" s="63"/>
      <c r="Y117" s="63"/>
      <c r="Z117" s="63"/>
      <c r="AA117" s="63"/>
      <c r="AB117" s="63"/>
      <c r="AC117" s="63"/>
      <c r="AD117" s="63"/>
      <c r="AE117" s="63"/>
      <c r="AF117" s="63"/>
      <c r="AG117" s="63"/>
      <c r="AH117" s="63"/>
      <c r="AI117" s="63"/>
      <c r="AJ117" s="63"/>
      <c r="AK117" s="63"/>
    </row>
    <row r="118" spans="24:37" s="64" customFormat="1" ht="14" x14ac:dyDescent="0.15">
      <c r="X118" s="63"/>
      <c r="Y118" s="63"/>
      <c r="Z118" s="63"/>
      <c r="AA118" s="63"/>
      <c r="AB118" s="63"/>
      <c r="AC118" s="63"/>
      <c r="AD118" s="63"/>
      <c r="AE118" s="63"/>
      <c r="AF118" s="63"/>
      <c r="AG118" s="63"/>
      <c r="AH118" s="63"/>
      <c r="AI118" s="63"/>
      <c r="AJ118" s="63"/>
      <c r="AK118" s="63"/>
    </row>
    <row r="119" spans="24:37" s="64" customFormat="1" ht="14" x14ac:dyDescent="0.15">
      <c r="X119" s="63"/>
      <c r="Y119" s="63"/>
      <c r="Z119" s="63"/>
      <c r="AA119" s="63"/>
      <c r="AB119" s="63"/>
      <c r="AC119" s="63"/>
      <c r="AD119" s="63"/>
      <c r="AE119" s="63"/>
      <c r="AF119" s="63"/>
      <c r="AG119" s="63"/>
      <c r="AH119" s="63"/>
      <c r="AI119" s="63"/>
      <c r="AJ119" s="63"/>
      <c r="AK119" s="63"/>
    </row>
    <row r="120" spans="24:37" s="64" customFormat="1" ht="14" x14ac:dyDescent="0.15">
      <c r="X120" s="63"/>
      <c r="Y120" s="63"/>
      <c r="Z120" s="63"/>
      <c r="AA120" s="63"/>
      <c r="AB120" s="63"/>
      <c r="AC120" s="63"/>
      <c r="AD120" s="63"/>
      <c r="AE120" s="63"/>
      <c r="AF120" s="63"/>
      <c r="AG120" s="63"/>
      <c r="AH120" s="63"/>
      <c r="AI120" s="63"/>
      <c r="AJ120" s="63"/>
      <c r="AK120" s="63"/>
    </row>
    <row r="121" spans="24:37" s="64" customFormat="1" ht="14" x14ac:dyDescent="0.15">
      <c r="X121" s="63"/>
      <c r="Y121" s="63"/>
      <c r="Z121" s="63"/>
      <c r="AA121" s="63"/>
      <c r="AB121" s="63"/>
      <c r="AC121" s="63"/>
      <c r="AD121" s="63"/>
      <c r="AE121" s="63"/>
      <c r="AF121" s="63"/>
      <c r="AG121" s="63"/>
      <c r="AH121" s="63"/>
      <c r="AI121" s="63"/>
      <c r="AJ121" s="63"/>
      <c r="AK121" s="63"/>
    </row>
    <row r="122" spans="24:37" s="64" customFormat="1" ht="14" x14ac:dyDescent="0.15">
      <c r="X122" s="63"/>
      <c r="Y122" s="63"/>
      <c r="Z122" s="63"/>
      <c r="AA122" s="63"/>
      <c r="AB122" s="63"/>
      <c r="AC122" s="63"/>
      <c r="AD122" s="63"/>
      <c r="AE122" s="63"/>
      <c r="AF122" s="63"/>
      <c r="AG122" s="63"/>
      <c r="AH122" s="63"/>
      <c r="AI122" s="63"/>
      <c r="AJ122" s="63"/>
      <c r="AK122" s="63"/>
    </row>
    <row r="123" spans="24:37" s="64" customFormat="1" ht="14" x14ac:dyDescent="0.15">
      <c r="X123" s="63"/>
      <c r="Y123" s="63"/>
      <c r="Z123" s="63"/>
      <c r="AA123" s="63"/>
      <c r="AB123" s="63"/>
      <c r="AC123" s="63"/>
      <c r="AD123" s="63"/>
      <c r="AE123" s="63"/>
      <c r="AF123" s="63"/>
      <c r="AG123" s="63"/>
      <c r="AH123" s="63"/>
      <c r="AI123" s="63"/>
      <c r="AJ123" s="63"/>
      <c r="AK123" s="63"/>
    </row>
    <row r="124" spans="24:37" s="64" customFormat="1" ht="14" x14ac:dyDescent="0.15">
      <c r="X124" s="63"/>
      <c r="Y124" s="63"/>
      <c r="Z124" s="63"/>
      <c r="AA124" s="63"/>
      <c r="AB124" s="63"/>
      <c r="AC124" s="63"/>
      <c r="AD124" s="63"/>
      <c r="AE124" s="63"/>
      <c r="AF124" s="63"/>
      <c r="AG124" s="63"/>
      <c r="AH124" s="63"/>
      <c r="AI124" s="63"/>
      <c r="AJ124" s="63"/>
      <c r="AK124" s="63"/>
    </row>
    <row r="125" spans="24:37" s="64" customFormat="1" ht="14" x14ac:dyDescent="0.15">
      <c r="X125" s="63"/>
      <c r="Y125" s="63"/>
      <c r="Z125" s="63"/>
      <c r="AA125" s="63"/>
      <c r="AB125" s="63"/>
      <c r="AC125" s="63"/>
      <c r="AD125" s="63"/>
      <c r="AE125" s="63"/>
      <c r="AF125" s="63"/>
      <c r="AG125" s="63"/>
      <c r="AH125" s="63"/>
      <c r="AI125" s="63"/>
      <c r="AJ125" s="63"/>
      <c r="AK125" s="63"/>
    </row>
    <row r="126" spans="24:37" s="64" customFormat="1" ht="14" x14ac:dyDescent="0.15">
      <c r="X126" s="63"/>
      <c r="Y126" s="63"/>
      <c r="Z126" s="63"/>
      <c r="AA126" s="63"/>
      <c r="AB126" s="63"/>
      <c r="AC126" s="63"/>
      <c r="AD126" s="63"/>
      <c r="AE126" s="63"/>
      <c r="AF126" s="63"/>
      <c r="AG126" s="63"/>
      <c r="AH126" s="63"/>
      <c r="AI126" s="63"/>
      <c r="AJ126" s="63"/>
      <c r="AK126" s="63"/>
    </row>
    <row r="127" spans="24:37" s="64" customFormat="1" ht="14" x14ac:dyDescent="0.15">
      <c r="X127" s="63"/>
      <c r="Y127" s="63"/>
      <c r="Z127" s="63"/>
      <c r="AA127" s="63"/>
      <c r="AB127" s="63"/>
      <c r="AC127" s="63"/>
      <c r="AD127" s="63"/>
      <c r="AE127" s="63"/>
      <c r="AF127" s="63"/>
      <c r="AG127" s="63"/>
      <c r="AH127" s="63"/>
      <c r="AI127" s="63"/>
      <c r="AJ127" s="63"/>
      <c r="AK127" s="63"/>
    </row>
    <row r="128" spans="24:37" s="64" customFormat="1" ht="14" x14ac:dyDescent="0.15">
      <c r="X128" s="63"/>
      <c r="Y128" s="63"/>
      <c r="Z128" s="63"/>
      <c r="AA128" s="63"/>
      <c r="AB128" s="63"/>
      <c r="AC128" s="63"/>
      <c r="AD128" s="63"/>
      <c r="AE128" s="63"/>
      <c r="AF128" s="63"/>
      <c r="AG128" s="63"/>
      <c r="AH128" s="63"/>
      <c r="AI128" s="63"/>
      <c r="AJ128" s="63"/>
      <c r="AK128" s="63"/>
    </row>
    <row r="129" spans="24:37" s="64" customFormat="1" ht="14" x14ac:dyDescent="0.15">
      <c r="X129" s="63"/>
      <c r="Y129" s="63"/>
      <c r="Z129" s="63"/>
      <c r="AA129" s="63"/>
      <c r="AB129" s="63"/>
      <c r="AC129" s="63"/>
      <c r="AD129" s="63"/>
      <c r="AE129" s="63"/>
      <c r="AF129" s="63"/>
      <c r="AG129" s="63"/>
      <c r="AH129" s="63"/>
      <c r="AI129" s="63"/>
      <c r="AJ129" s="63"/>
      <c r="AK129" s="63"/>
    </row>
    <row r="130" spans="24:37" s="64" customFormat="1" ht="14" x14ac:dyDescent="0.15">
      <c r="X130" s="63"/>
      <c r="Y130" s="63"/>
      <c r="Z130" s="63"/>
      <c r="AA130" s="63"/>
      <c r="AB130" s="63"/>
      <c r="AC130" s="63"/>
      <c r="AD130" s="63"/>
      <c r="AE130" s="63"/>
      <c r="AF130" s="63"/>
      <c r="AG130" s="63"/>
      <c r="AH130" s="63"/>
      <c r="AI130" s="63"/>
      <c r="AJ130" s="63"/>
      <c r="AK130" s="63"/>
    </row>
    <row r="131" spans="24:37" s="64" customFormat="1" ht="14" x14ac:dyDescent="0.15">
      <c r="X131" s="63"/>
      <c r="Y131" s="63"/>
      <c r="Z131" s="63"/>
      <c r="AA131" s="63"/>
      <c r="AB131" s="63"/>
      <c r="AC131" s="63"/>
      <c r="AD131" s="63"/>
      <c r="AE131" s="63"/>
      <c r="AF131" s="63"/>
      <c r="AG131" s="63"/>
      <c r="AH131" s="63"/>
      <c r="AI131" s="63"/>
      <c r="AJ131" s="63"/>
      <c r="AK131" s="63"/>
    </row>
    <row r="132" spans="24:37" s="64" customFormat="1" ht="14" x14ac:dyDescent="0.15">
      <c r="X132" s="63"/>
      <c r="Y132" s="63"/>
      <c r="Z132" s="63"/>
      <c r="AA132" s="63"/>
      <c r="AB132" s="63"/>
      <c r="AC132" s="63"/>
      <c r="AD132" s="63"/>
      <c r="AE132" s="63"/>
      <c r="AF132" s="63"/>
      <c r="AG132" s="63"/>
      <c r="AH132" s="63"/>
      <c r="AI132" s="63"/>
      <c r="AJ132" s="63"/>
      <c r="AK132" s="63"/>
    </row>
    <row r="133" spans="24:37" s="64" customFormat="1" ht="14" x14ac:dyDescent="0.15">
      <c r="X133" s="63"/>
      <c r="Y133" s="63"/>
      <c r="Z133" s="63"/>
      <c r="AA133" s="63"/>
      <c r="AB133" s="63"/>
      <c r="AC133" s="63"/>
      <c r="AD133" s="63"/>
      <c r="AE133" s="63"/>
      <c r="AF133" s="63"/>
      <c r="AG133" s="63"/>
      <c r="AH133" s="63"/>
      <c r="AI133" s="63"/>
      <c r="AJ133" s="63"/>
      <c r="AK133" s="63"/>
    </row>
    <row r="134" spans="24:37" s="64" customFormat="1" ht="14" x14ac:dyDescent="0.15">
      <c r="X134" s="63"/>
      <c r="Y134" s="63"/>
      <c r="Z134" s="63"/>
      <c r="AA134" s="63"/>
      <c r="AB134" s="63"/>
      <c r="AC134" s="63"/>
      <c r="AD134" s="63"/>
      <c r="AE134" s="63"/>
      <c r="AF134" s="63"/>
      <c r="AG134" s="63"/>
      <c r="AH134" s="63"/>
      <c r="AI134" s="63"/>
      <c r="AJ134" s="63"/>
      <c r="AK134" s="63"/>
    </row>
    <row r="135" spans="24:37" s="64" customFormat="1" ht="14" x14ac:dyDescent="0.15">
      <c r="X135" s="63"/>
      <c r="Y135" s="63"/>
      <c r="Z135" s="63"/>
      <c r="AA135" s="63"/>
      <c r="AB135" s="63"/>
      <c r="AC135" s="63"/>
      <c r="AD135" s="63"/>
      <c r="AE135" s="63"/>
      <c r="AF135" s="63"/>
      <c r="AG135" s="63"/>
      <c r="AH135" s="63"/>
      <c r="AI135" s="63"/>
      <c r="AJ135" s="63"/>
      <c r="AK135" s="63"/>
    </row>
    <row r="136" spans="24:37" s="64" customFormat="1" ht="14" x14ac:dyDescent="0.15">
      <c r="X136" s="63"/>
      <c r="Y136" s="63"/>
      <c r="Z136" s="63"/>
      <c r="AA136" s="63"/>
      <c r="AB136" s="63"/>
      <c r="AC136" s="63"/>
      <c r="AD136" s="63"/>
      <c r="AE136" s="63"/>
      <c r="AF136" s="63"/>
      <c r="AG136" s="63"/>
      <c r="AH136" s="63"/>
      <c r="AI136" s="63"/>
      <c r="AJ136" s="63"/>
      <c r="AK136" s="63"/>
    </row>
    <row r="137" spans="24:37" s="64" customFormat="1" ht="14" x14ac:dyDescent="0.15">
      <c r="X137" s="63"/>
      <c r="Y137" s="63"/>
      <c r="Z137" s="63"/>
      <c r="AA137" s="63"/>
      <c r="AB137" s="63"/>
      <c r="AC137" s="63"/>
      <c r="AD137" s="63"/>
      <c r="AE137" s="63"/>
      <c r="AF137" s="63"/>
      <c r="AG137" s="63"/>
      <c r="AH137" s="63"/>
      <c r="AI137" s="63"/>
      <c r="AJ137" s="63"/>
      <c r="AK137" s="63"/>
    </row>
    <row r="138" spans="24:37" s="64" customFormat="1" ht="14" x14ac:dyDescent="0.15">
      <c r="X138" s="63"/>
      <c r="Y138" s="63"/>
      <c r="Z138" s="63"/>
      <c r="AA138" s="63"/>
      <c r="AB138" s="63"/>
      <c r="AC138" s="63"/>
      <c r="AD138" s="63"/>
      <c r="AE138" s="63"/>
      <c r="AF138" s="63"/>
      <c r="AG138" s="63"/>
      <c r="AH138" s="63"/>
      <c r="AI138" s="63"/>
      <c r="AJ138" s="63"/>
      <c r="AK138" s="63"/>
    </row>
    <row r="139" spans="24:37" s="64" customFormat="1" ht="14" x14ac:dyDescent="0.15">
      <c r="X139" s="63"/>
      <c r="Y139" s="63"/>
      <c r="Z139" s="63"/>
      <c r="AA139" s="63"/>
      <c r="AB139" s="63"/>
      <c r="AC139" s="63"/>
      <c r="AD139" s="63"/>
      <c r="AE139" s="63"/>
      <c r="AF139" s="63"/>
      <c r="AG139" s="63"/>
      <c r="AH139" s="63"/>
      <c r="AI139" s="63"/>
      <c r="AJ139" s="63"/>
      <c r="AK139" s="63"/>
    </row>
    <row r="140" spans="24:37" s="64" customFormat="1" ht="14" x14ac:dyDescent="0.15">
      <c r="X140" s="63"/>
      <c r="Y140" s="63"/>
      <c r="Z140" s="63"/>
      <c r="AA140" s="63"/>
      <c r="AB140" s="63"/>
      <c r="AC140" s="63"/>
      <c r="AD140" s="63"/>
      <c r="AE140" s="63"/>
      <c r="AF140" s="63"/>
      <c r="AG140" s="63"/>
      <c r="AH140" s="63"/>
      <c r="AI140" s="63"/>
      <c r="AJ140" s="63"/>
      <c r="AK140" s="63"/>
    </row>
    <row r="141" spans="24:37" s="64" customFormat="1" ht="14" x14ac:dyDescent="0.15">
      <c r="X141" s="63"/>
      <c r="Y141" s="63"/>
      <c r="Z141" s="63"/>
      <c r="AA141" s="63"/>
      <c r="AB141" s="63"/>
      <c r="AC141" s="63"/>
      <c r="AD141" s="63"/>
      <c r="AE141" s="63"/>
      <c r="AF141" s="63"/>
      <c r="AG141" s="63"/>
      <c r="AH141" s="63"/>
      <c r="AI141" s="63"/>
      <c r="AJ141" s="63"/>
      <c r="AK141" s="63"/>
    </row>
    <row r="142" spans="24:37" s="64" customFormat="1" ht="14" x14ac:dyDescent="0.15">
      <c r="X142" s="63"/>
      <c r="Y142" s="63"/>
      <c r="Z142" s="63"/>
      <c r="AA142" s="63"/>
      <c r="AB142" s="63"/>
      <c r="AC142" s="63"/>
      <c r="AD142" s="63"/>
      <c r="AE142" s="63"/>
      <c r="AF142" s="63"/>
      <c r="AG142" s="63"/>
      <c r="AH142" s="63"/>
      <c r="AI142" s="63"/>
      <c r="AJ142" s="63"/>
      <c r="AK142" s="63"/>
    </row>
    <row r="143" spans="24:37" s="64" customFormat="1" ht="14" x14ac:dyDescent="0.15">
      <c r="X143" s="63"/>
      <c r="Y143" s="63"/>
      <c r="Z143" s="63"/>
      <c r="AA143" s="63"/>
      <c r="AB143" s="63"/>
      <c r="AC143" s="63"/>
      <c r="AD143" s="63"/>
      <c r="AE143" s="63"/>
      <c r="AF143" s="63"/>
      <c r="AG143" s="63"/>
      <c r="AH143" s="63"/>
      <c r="AI143" s="63"/>
      <c r="AJ143" s="63"/>
      <c r="AK143" s="63"/>
    </row>
    <row r="144" spans="24:37" s="64" customFormat="1" ht="14" x14ac:dyDescent="0.15">
      <c r="X144" s="63"/>
      <c r="Y144" s="63"/>
      <c r="Z144" s="63"/>
      <c r="AA144" s="63"/>
      <c r="AB144" s="63"/>
      <c r="AC144" s="63"/>
      <c r="AD144" s="63"/>
      <c r="AE144" s="63"/>
      <c r="AF144" s="63"/>
      <c r="AG144" s="63"/>
      <c r="AH144" s="63"/>
      <c r="AI144" s="63"/>
      <c r="AJ144" s="63"/>
      <c r="AK144" s="63"/>
    </row>
    <row r="145" spans="24:37" s="64" customFormat="1" ht="14" x14ac:dyDescent="0.15">
      <c r="X145" s="63"/>
      <c r="Y145" s="63"/>
      <c r="Z145" s="63"/>
      <c r="AA145" s="63"/>
      <c r="AB145" s="63"/>
      <c r="AC145" s="63"/>
      <c r="AD145" s="63"/>
      <c r="AE145" s="63"/>
      <c r="AF145" s="63"/>
      <c r="AG145" s="63"/>
      <c r="AH145" s="63"/>
      <c r="AI145" s="63"/>
      <c r="AJ145" s="63"/>
      <c r="AK145" s="63"/>
    </row>
    <row r="146" spans="24:37" s="64" customFormat="1" ht="14" x14ac:dyDescent="0.15">
      <c r="X146" s="63"/>
      <c r="Y146" s="63"/>
      <c r="Z146" s="63"/>
      <c r="AA146" s="63"/>
      <c r="AB146" s="63"/>
      <c r="AC146" s="63"/>
      <c r="AD146" s="63"/>
      <c r="AE146" s="63"/>
      <c r="AF146" s="63"/>
      <c r="AG146" s="63"/>
      <c r="AH146" s="63"/>
      <c r="AI146" s="63"/>
      <c r="AJ146" s="63"/>
      <c r="AK146" s="63"/>
    </row>
    <row r="147" spans="24:37" s="64" customFormat="1" ht="14" x14ac:dyDescent="0.15">
      <c r="X147" s="63"/>
      <c r="Y147" s="63"/>
      <c r="Z147" s="63"/>
      <c r="AA147" s="63"/>
      <c r="AB147" s="63"/>
      <c r="AC147" s="63"/>
      <c r="AD147" s="63"/>
      <c r="AE147" s="63"/>
      <c r="AF147" s="63"/>
      <c r="AG147" s="63"/>
      <c r="AH147" s="63"/>
      <c r="AI147" s="63"/>
      <c r="AJ147" s="63"/>
      <c r="AK147" s="63"/>
    </row>
    <row r="148" spans="24:37" s="64" customFormat="1" ht="14" x14ac:dyDescent="0.15">
      <c r="X148" s="63"/>
      <c r="Y148" s="63"/>
      <c r="Z148" s="63"/>
      <c r="AA148" s="63"/>
      <c r="AB148" s="63"/>
      <c r="AC148" s="63"/>
      <c r="AD148" s="63"/>
      <c r="AE148" s="63"/>
      <c r="AF148" s="63"/>
      <c r="AG148" s="63"/>
      <c r="AH148" s="63"/>
      <c r="AI148" s="63"/>
      <c r="AJ148" s="63"/>
      <c r="AK148" s="63"/>
    </row>
    <row r="149" spans="24:37" s="64" customFormat="1" ht="14" x14ac:dyDescent="0.15">
      <c r="X149" s="63"/>
      <c r="Y149" s="63"/>
      <c r="Z149" s="63"/>
      <c r="AA149" s="63"/>
      <c r="AB149" s="63"/>
      <c r="AC149" s="63"/>
      <c r="AD149" s="63"/>
      <c r="AE149" s="63"/>
      <c r="AF149" s="63"/>
      <c r="AG149" s="63"/>
      <c r="AH149" s="63"/>
      <c r="AI149" s="63"/>
      <c r="AJ149" s="63"/>
      <c r="AK149" s="63"/>
    </row>
    <row r="150" spans="24:37" s="64" customFormat="1" ht="14" x14ac:dyDescent="0.15">
      <c r="X150" s="63"/>
      <c r="Y150" s="63"/>
      <c r="Z150" s="63"/>
      <c r="AA150" s="63"/>
      <c r="AB150" s="63"/>
      <c r="AC150" s="63"/>
      <c r="AD150" s="63"/>
      <c r="AE150" s="63"/>
      <c r="AF150" s="63"/>
      <c r="AG150" s="63"/>
      <c r="AH150" s="63"/>
      <c r="AI150" s="63"/>
      <c r="AJ150" s="63"/>
      <c r="AK150" s="63"/>
    </row>
    <row r="151" spans="24:37" s="64" customFormat="1" ht="14" x14ac:dyDescent="0.15">
      <c r="X151" s="63"/>
      <c r="Y151" s="63"/>
      <c r="Z151" s="63"/>
      <c r="AA151" s="63"/>
      <c r="AB151" s="63"/>
      <c r="AC151" s="63"/>
      <c r="AD151" s="63"/>
      <c r="AE151" s="63"/>
      <c r="AF151" s="63"/>
      <c r="AG151" s="63"/>
      <c r="AH151" s="63"/>
      <c r="AI151" s="63"/>
      <c r="AJ151" s="63"/>
      <c r="AK151" s="63"/>
    </row>
    <row r="152" spans="24:37" s="64" customFormat="1" ht="14" x14ac:dyDescent="0.15">
      <c r="X152" s="63"/>
      <c r="Y152" s="63"/>
      <c r="Z152" s="63"/>
      <c r="AA152" s="63"/>
      <c r="AB152" s="63"/>
      <c r="AC152" s="63"/>
      <c r="AD152" s="63"/>
      <c r="AE152" s="63"/>
      <c r="AF152" s="63"/>
      <c r="AG152" s="63"/>
      <c r="AH152" s="63"/>
      <c r="AI152" s="63"/>
      <c r="AJ152" s="63"/>
      <c r="AK152" s="63"/>
    </row>
    <row r="153" spans="24:37" s="64" customFormat="1" ht="14" x14ac:dyDescent="0.15">
      <c r="X153" s="63"/>
      <c r="Y153" s="63"/>
      <c r="Z153" s="63"/>
      <c r="AA153" s="63"/>
      <c r="AB153" s="63"/>
      <c r="AC153" s="63"/>
      <c r="AD153" s="63"/>
      <c r="AE153" s="63"/>
      <c r="AF153" s="63"/>
      <c r="AG153" s="63"/>
      <c r="AH153" s="63"/>
      <c r="AI153" s="63"/>
      <c r="AJ153" s="63"/>
      <c r="AK153" s="63"/>
    </row>
    <row r="154" spans="24:37" s="64" customFormat="1" ht="14" x14ac:dyDescent="0.15">
      <c r="X154" s="63"/>
      <c r="Y154" s="63"/>
      <c r="Z154" s="63"/>
      <c r="AA154" s="63"/>
      <c r="AB154" s="63"/>
      <c r="AC154" s="63"/>
      <c r="AD154" s="63"/>
      <c r="AE154" s="63"/>
      <c r="AF154" s="63"/>
      <c r="AG154" s="63"/>
      <c r="AH154" s="63"/>
      <c r="AI154" s="63"/>
      <c r="AJ154" s="63"/>
      <c r="AK154" s="63"/>
    </row>
    <row r="155" spans="24:37" s="64" customFormat="1" ht="14" x14ac:dyDescent="0.15">
      <c r="X155" s="63"/>
      <c r="Y155" s="63"/>
      <c r="Z155" s="63"/>
      <c r="AA155" s="63"/>
      <c r="AB155" s="63"/>
      <c r="AC155" s="63"/>
      <c r="AD155" s="63"/>
      <c r="AE155" s="63"/>
      <c r="AF155" s="63"/>
      <c r="AG155" s="63"/>
      <c r="AH155" s="63"/>
      <c r="AI155" s="63"/>
      <c r="AJ155" s="63"/>
      <c r="AK155" s="63"/>
    </row>
    <row r="156" spans="24:37" s="64" customFormat="1" ht="14" x14ac:dyDescent="0.15">
      <c r="X156" s="63"/>
      <c r="Y156" s="63"/>
      <c r="Z156" s="63"/>
      <c r="AA156" s="63"/>
      <c r="AB156" s="63"/>
      <c r="AC156" s="63"/>
      <c r="AD156" s="63"/>
      <c r="AE156" s="63"/>
      <c r="AF156" s="63"/>
      <c r="AG156" s="63"/>
      <c r="AH156" s="63"/>
      <c r="AI156" s="63"/>
      <c r="AJ156" s="63"/>
      <c r="AK156" s="63"/>
    </row>
    <row r="157" spans="24:37" s="64" customFormat="1" ht="14" x14ac:dyDescent="0.15">
      <c r="X157" s="63"/>
      <c r="Y157" s="63"/>
      <c r="Z157" s="63"/>
      <c r="AA157" s="63"/>
      <c r="AB157" s="63"/>
      <c r="AC157" s="63"/>
      <c r="AD157" s="63"/>
      <c r="AE157" s="63"/>
      <c r="AF157" s="63"/>
      <c r="AG157" s="63"/>
      <c r="AH157" s="63"/>
      <c r="AI157" s="63"/>
      <c r="AJ157" s="63"/>
      <c r="AK157" s="63"/>
    </row>
    <row r="158" spans="24:37" s="64" customFormat="1" ht="14" x14ac:dyDescent="0.15">
      <c r="X158" s="63"/>
      <c r="Y158" s="63"/>
      <c r="Z158" s="63"/>
      <c r="AA158" s="63"/>
      <c r="AB158" s="63"/>
      <c r="AC158" s="63"/>
      <c r="AD158" s="63"/>
      <c r="AE158" s="63"/>
      <c r="AF158" s="63"/>
      <c r="AG158" s="63"/>
      <c r="AH158" s="63"/>
      <c r="AI158" s="63"/>
      <c r="AJ158" s="63"/>
      <c r="AK158" s="63"/>
    </row>
    <row r="159" spans="24:37" s="64" customFormat="1" ht="14" x14ac:dyDescent="0.15">
      <c r="X159" s="63"/>
      <c r="Y159" s="63"/>
      <c r="Z159" s="63"/>
      <c r="AA159" s="63"/>
      <c r="AB159" s="63"/>
      <c r="AC159" s="63"/>
      <c r="AD159" s="63"/>
      <c r="AE159" s="63"/>
      <c r="AF159" s="63"/>
      <c r="AG159" s="63"/>
      <c r="AH159" s="63"/>
      <c r="AI159" s="63"/>
      <c r="AJ159" s="63"/>
      <c r="AK159" s="63"/>
    </row>
    <row r="160" spans="24:37" s="64" customFormat="1" ht="14" x14ac:dyDescent="0.15">
      <c r="X160" s="63"/>
      <c r="Y160" s="63"/>
      <c r="Z160" s="63"/>
      <c r="AA160" s="63"/>
      <c r="AB160" s="63"/>
      <c r="AC160" s="63"/>
      <c r="AD160" s="63"/>
      <c r="AE160" s="63"/>
      <c r="AF160" s="63"/>
      <c r="AG160" s="63"/>
      <c r="AH160" s="63"/>
      <c r="AI160" s="63"/>
      <c r="AJ160" s="63"/>
      <c r="AK160" s="63"/>
    </row>
    <row r="161" spans="24:37" s="64" customFormat="1" ht="14" x14ac:dyDescent="0.15">
      <c r="X161" s="63"/>
      <c r="Y161" s="63"/>
      <c r="Z161" s="63"/>
      <c r="AA161" s="63"/>
      <c r="AB161" s="63"/>
      <c r="AC161" s="63"/>
      <c r="AD161" s="63"/>
      <c r="AE161" s="63"/>
      <c r="AF161" s="63"/>
      <c r="AG161" s="63"/>
      <c r="AH161" s="63"/>
      <c r="AI161" s="63"/>
      <c r="AJ161" s="63"/>
      <c r="AK161" s="63"/>
    </row>
    <row r="162" spans="24:37" s="64" customFormat="1" ht="14" x14ac:dyDescent="0.15">
      <c r="X162" s="63"/>
      <c r="Y162" s="63"/>
      <c r="Z162" s="63"/>
      <c r="AA162" s="63"/>
      <c r="AB162" s="63"/>
      <c r="AC162" s="63"/>
      <c r="AD162" s="63"/>
      <c r="AE162" s="63"/>
      <c r="AF162" s="63"/>
      <c r="AG162" s="63"/>
      <c r="AH162" s="63"/>
      <c r="AI162" s="63"/>
      <c r="AJ162" s="63"/>
      <c r="AK162" s="63"/>
    </row>
    <row r="163" spans="24:37" s="64" customFormat="1" ht="14" x14ac:dyDescent="0.15">
      <c r="X163" s="63"/>
      <c r="Y163" s="63"/>
      <c r="Z163" s="63"/>
      <c r="AA163" s="63"/>
      <c r="AB163" s="63"/>
      <c r="AC163" s="63"/>
      <c r="AD163" s="63"/>
      <c r="AE163" s="63"/>
      <c r="AF163" s="63"/>
      <c r="AG163" s="63"/>
      <c r="AH163" s="63"/>
      <c r="AI163" s="63"/>
      <c r="AJ163" s="63"/>
      <c r="AK163" s="63"/>
    </row>
    <row r="164" spans="24:37" s="64" customFormat="1" ht="14" x14ac:dyDescent="0.15">
      <c r="X164" s="63"/>
      <c r="Y164" s="63"/>
      <c r="Z164" s="63"/>
      <c r="AA164" s="63"/>
      <c r="AB164" s="63"/>
      <c r="AC164" s="63"/>
      <c r="AD164" s="63"/>
      <c r="AE164" s="63"/>
      <c r="AF164" s="63"/>
      <c r="AG164" s="63"/>
      <c r="AH164" s="63"/>
      <c r="AI164" s="63"/>
      <c r="AJ164" s="63"/>
      <c r="AK164" s="63"/>
    </row>
    <row r="165" spans="24:37" s="64" customFormat="1" ht="14" x14ac:dyDescent="0.15">
      <c r="X165" s="63"/>
      <c r="Y165" s="63"/>
      <c r="Z165" s="63"/>
      <c r="AA165" s="63"/>
      <c r="AB165" s="63"/>
      <c r="AC165" s="63"/>
      <c r="AD165" s="63"/>
      <c r="AE165" s="63"/>
      <c r="AF165" s="63"/>
      <c r="AG165" s="63"/>
      <c r="AH165" s="63"/>
      <c r="AI165" s="63"/>
      <c r="AJ165" s="63"/>
      <c r="AK165" s="63"/>
    </row>
    <row r="166" spans="24:37" s="64" customFormat="1" ht="14" x14ac:dyDescent="0.15">
      <c r="X166" s="63"/>
      <c r="Y166" s="63"/>
      <c r="Z166" s="63"/>
      <c r="AA166" s="63"/>
      <c r="AB166" s="63"/>
      <c r="AC166" s="63"/>
      <c r="AD166" s="63"/>
      <c r="AE166" s="63"/>
      <c r="AF166" s="63"/>
      <c r="AG166" s="63"/>
      <c r="AH166" s="63"/>
      <c r="AI166" s="63"/>
      <c r="AJ166" s="63"/>
      <c r="AK166" s="63"/>
    </row>
    <row r="167" spans="24:37" s="64" customFormat="1" ht="14" x14ac:dyDescent="0.15">
      <c r="X167" s="63"/>
      <c r="Y167" s="63"/>
      <c r="Z167" s="63"/>
      <c r="AA167" s="63"/>
      <c r="AB167" s="63"/>
      <c r="AC167" s="63"/>
      <c r="AD167" s="63"/>
      <c r="AE167" s="63"/>
      <c r="AF167" s="63"/>
      <c r="AG167" s="63"/>
      <c r="AH167" s="63"/>
      <c r="AI167" s="63"/>
      <c r="AJ167" s="63"/>
      <c r="AK167" s="63"/>
    </row>
    <row r="168" spans="24:37" s="64" customFormat="1" ht="14" x14ac:dyDescent="0.15">
      <c r="X168" s="63"/>
      <c r="Y168" s="63"/>
      <c r="Z168" s="63"/>
      <c r="AA168" s="63"/>
      <c r="AB168" s="63"/>
      <c r="AC168" s="63"/>
      <c r="AD168" s="63"/>
      <c r="AE168" s="63"/>
      <c r="AF168" s="63"/>
      <c r="AG168" s="63"/>
      <c r="AH168" s="63"/>
      <c r="AI168" s="63"/>
      <c r="AJ168" s="63"/>
      <c r="AK168" s="63"/>
    </row>
    <row r="169" spans="24:37" s="64" customFormat="1" ht="14" x14ac:dyDescent="0.15">
      <c r="X169" s="63"/>
      <c r="Y169" s="63"/>
      <c r="Z169" s="63"/>
      <c r="AA169" s="63"/>
      <c r="AB169" s="63"/>
      <c r="AC169" s="63"/>
      <c r="AD169" s="63"/>
      <c r="AE169" s="63"/>
      <c r="AF169" s="63"/>
      <c r="AG169" s="63"/>
      <c r="AH169" s="63"/>
      <c r="AI169" s="63"/>
      <c r="AJ169" s="63"/>
      <c r="AK169" s="63"/>
    </row>
    <row r="170" spans="24:37" s="64" customFormat="1" ht="14" x14ac:dyDescent="0.15">
      <c r="X170" s="63"/>
      <c r="Y170" s="63"/>
      <c r="Z170" s="63"/>
      <c r="AA170" s="63"/>
      <c r="AB170" s="63"/>
      <c r="AC170" s="63"/>
      <c r="AD170" s="63"/>
      <c r="AE170" s="63"/>
      <c r="AF170" s="63"/>
      <c r="AG170" s="63"/>
      <c r="AH170" s="63"/>
      <c r="AI170" s="63"/>
      <c r="AJ170" s="63"/>
      <c r="AK170" s="63"/>
    </row>
    <row r="171" spans="24:37" s="64" customFormat="1" ht="14" x14ac:dyDescent="0.15">
      <c r="X171" s="63"/>
      <c r="Y171" s="63"/>
      <c r="Z171" s="63"/>
      <c r="AA171" s="63"/>
      <c r="AB171" s="63"/>
      <c r="AC171" s="63"/>
      <c r="AD171" s="63"/>
      <c r="AE171" s="63"/>
      <c r="AF171" s="63"/>
      <c r="AG171" s="63"/>
      <c r="AH171" s="63"/>
      <c r="AI171" s="63"/>
      <c r="AJ171" s="63"/>
      <c r="AK171" s="63"/>
    </row>
    <row r="172" spans="24:37" s="64" customFormat="1" ht="14" x14ac:dyDescent="0.15">
      <c r="X172" s="63"/>
      <c r="Y172" s="63"/>
      <c r="Z172" s="63"/>
      <c r="AA172" s="63"/>
      <c r="AB172" s="63"/>
      <c r="AC172" s="63"/>
      <c r="AD172" s="63"/>
      <c r="AE172" s="63"/>
      <c r="AF172" s="63"/>
      <c r="AG172" s="63"/>
      <c r="AH172" s="63"/>
      <c r="AI172" s="63"/>
      <c r="AJ172" s="63"/>
      <c r="AK172" s="63"/>
    </row>
    <row r="173" spans="24:37" s="64" customFormat="1" ht="14" x14ac:dyDescent="0.15">
      <c r="X173" s="63"/>
      <c r="Y173" s="63"/>
      <c r="Z173" s="63"/>
      <c r="AA173" s="63"/>
      <c r="AB173" s="63"/>
      <c r="AC173" s="63"/>
      <c r="AD173" s="63"/>
      <c r="AE173" s="63"/>
      <c r="AF173" s="63"/>
      <c r="AG173" s="63"/>
      <c r="AH173" s="63"/>
      <c r="AI173" s="63"/>
      <c r="AJ173" s="63"/>
      <c r="AK173" s="63"/>
    </row>
    <row r="174" spans="24:37" s="64" customFormat="1" ht="14" x14ac:dyDescent="0.15">
      <c r="X174" s="63"/>
      <c r="Y174" s="63"/>
      <c r="Z174" s="63"/>
      <c r="AA174" s="63"/>
      <c r="AB174" s="63"/>
      <c r="AC174" s="63"/>
      <c r="AD174" s="63"/>
      <c r="AE174" s="63"/>
      <c r="AF174" s="63"/>
      <c r="AG174" s="63"/>
      <c r="AH174" s="63"/>
      <c r="AI174" s="63"/>
      <c r="AJ174" s="63"/>
      <c r="AK174" s="63"/>
    </row>
    <row r="175" spans="24:37" s="64" customFormat="1" ht="14" x14ac:dyDescent="0.15">
      <c r="X175" s="63"/>
      <c r="Y175" s="63"/>
      <c r="Z175" s="63"/>
      <c r="AA175" s="63"/>
      <c r="AB175" s="63"/>
      <c r="AC175" s="63"/>
      <c r="AD175" s="63"/>
      <c r="AE175" s="63"/>
      <c r="AF175" s="63"/>
      <c r="AG175" s="63"/>
      <c r="AH175" s="63"/>
      <c r="AI175" s="63"/>
      <c r="AJ175" s="63"/>
      <c r="AK175" s="63"/>
    </row>
    <row r="176" spans="24:37" s="64" customFormat="1" ht="14" x14ac:dyDescent="0.15">
      <c r="X176" s="63"/>
      <c r="Y176" s="63"/>
      <c r="Z176" s="63"/>
      <c r="AA176" s="63"/>
      <c r="AB176" s="63"/>
      <c r="AC176" s="63"/>
      <c r="AD176" s="63"/>
      <c r="AE176" s="63"/>
      <c r="AF176" s="63"/>
      <c r="AG176" s="63"/>
      <c r="AH176" s="63"/>
      <c r="AI176" s="63"/>
      <c r="AJ176" s="63"/>
      <c r="AK176" s="63"/>
    </row>
    <row r="177" spans="24:37" s="64" customFormat="1" ht="14" x14ac:dyDescent="0.15">
      <c r="X177" s="63"/>
      <c r="Y177" s="63"/>
      <c r="Z177" s="63"/>
      <c r="AA177" s="63"/>
      <c r="AB177" s="63"/>
      <c r="AC177" s="63"/>
      <c r="AD177" s="63"/>
      <c r="AE177" s="63"/>
      <c r="AF177" s="63"/>
      <c r="AG177" s="63"/>
      <c r="AH177" s="63"/>
      <c r="AI177" s="63"/>
      <c r="AJ177" s="63"/>
      <c r="AK177" s="63"/>
    </row>
    <row r="178" spans="24:37" s="64" customFormat="1" ht="14" x14ac:dyDescent="0.15">
      <c r="X178" s="63"/>
      <c r="Y178" s="63"/>
      <c r="Z178" s="63"/>
      <c r="AA178" s="63"/>
      <c r="AB178" s="63"/>
      <c r="AC178" s="63"/>
      <c r="AD178" s="63"/>
      <c r="AE178" s="63"/>
      <c r="AF178" s="63"/>
      <c r="AG178" s="63"/>
      <c r="AH178" s="63"/>
      <c r="AI178" s="63"/>
      <c r="AJ178" s="63"/>
      <c r="AK178" s="63"/>
    </row>
    <row r="179" spans="24:37" s="64" customFormat="1" ht="14" x14ac:dyDescent="0.15">
      <c r="X179" s="63"/>
      <c r="Y179" s="63"/>
      <c r="Z179" s="63"/>
      <c r="AA179" s="63"/>
      <c r="AB179" s="63"/>
      <c r="AC179" s="63"/>
      <c r="AD179" s="63"/>
      <c r="AE179" s="63"/>
      <c r="AF179" s="63"/>
      <c r="AG179" s="63"/>
      <c r="AH179" s="63"/>
      <c r="AI179" s="63"/>
      <c r="AJ179" s="63"/>
      <c r="AK179" s="63"/>
    </row>
    <row r="180" spans="24:37" s="64" customFormat="1" ht="14" x14ac:dyDescent="0.15">
      <c r="X180" s="63"/>
      <c r="Y180" s="63"/>
      <c r="Z180" s="63"/>
      <c r="AA180" s="63"/>
      <c r="AB180" s="63"/>
      <c r="AC180" s="63"/>
      <c r="AD180" s="63"/>
      <c r="AE180" s="63"/>
      <c r="AF180" s="63"/>
      <c r="AG180" s="63"/>
      <c r="AH180" s="63"/>
      <c r="AI180" s="63"/>
      <c r="AJ180" s="63"/>
      <c r="AK180" s="63"/>
    </row>
    <row r="181" spans="24:37" s="64" customFormat="1" ht="14" x14ac:dyDescent="0.15">
      <c r="X181" s="63"/>
      <c r="Y181" s="63"/>
      <c r="Z181" s="63"/>
      <c r="AA181" s="63"/>
      <c r="AB181" s="63"/>
      <c r="AC181" s="63"/>
      <c r="AD181" s="63"/>
      <c r="AE181" s="63"/>
      <c r="AF181" s="63"/>
      <c r="AG181" s="63"/>
      <c r="AH181" s="63"/>
      <c r="AI181" s="63"/>
      <c r="AJ181" s="63"/>
      <c r="AK181" s="63"/>
    </row>
    <row r="182" spans="24:37" s="64" customFormat="1" ht="14" x14ac:dyDescent="0.15">
      <c r="X182" s="63"/>
      <c r="Y182" s="63"/>
      <c r="Z182" s="63"/>
      <c r="AA182" s="63"/>
      <c r="AB182" s="63"/>
      <c r="AC182" s="63"/>
      <c r="AD182" s="63"/>
      <c r="AE182" s="63"/>
      <c r="AF182" s="63"/>
      <c r="AG182" s="63"/>
      <c r="AH182" s="63"/>
      <c r="AI182" s="63"/>
      <c r="AJ182" s="63"/>
      <c r="AK182" s="63"/>
    </row>
    <row r="183" spans="24:37" s="64" customFormat="1" ht="14" x14ac:dyDescent="0.15">
      <c r="X183" s="63"/>
      <c r="Y183" s="63"/>
      <c r="Z183" s="63"/>
      <c r="AA183" s="63"/>
      <c r="AB183" s="63"/>
      <c r="AC183" s="63"/>
      <c r="AD183" s="63"/>
      <c r="AE183" s="63"/>
      <c r="AF183" s="63"/>
      <c r="AG183" s="63"/>
      <c r="AH183" s="63"/>
      <c r="AI183" s="63"/>
      <c r="AJ183" s="63"/>
      <c r="AK183" s="63"/>
    </row>
    <row r="184" spans="24:37" s="64" customFormat="1" ht="14" x14ac:dyDescent="0.15">
      <c r="X184" s="63"/>
      <c r="Y184" s="63"/>
      <c r="Z184" s="63"/>
      <c r="AA184" s="63"/>
      <c r="AB184" s="63"/>
      <c r="AC184" s="63"/>
      <c r="AD184" s="63"/>
      <c r="AE184" s="63"/>
      <c r="AF184" s="63"/>
      <c r="AG184" s="63"/>
      <c r="AH184" s="63"/>
      <c r="AI184" s="63"/>
      <c r="AJ184" s="63"/>
      <c r="AK184" s="63"/>
    </row>
    <row r="185" spans="24:37" s="64" customFormat="1" ht="14" x14ac:dyDescent="0.15">
      <c r="X185" s="63"/>
      <c r="Y185" s="63"/>
      <c r="Z185" s="63"/>
      <c r="AA185" s="63"/>
      <c r="AB185" s="63"/>
      <c r="AC185" s="63"/>
      <c r="AD185" s="63"/>
      <c r="AE185" s="63"/>
      <c r="AF185" s="63"/>
      <c r="AG185" s="63"/>
      <c r="AH185" s="63"/>
      <c r="AI185" s="63"/>
      <c r="AJ185" s="63"/>
      <c r="AK185" s="63"/>
    </row>
    <row r="186" spans="24:37" s="64" customFormat="1" ht="14" x14ac:dyDescent="0.15">
      <c r="X186" s="63"/>
      <c r="Y186" s="63"/>
      <c r="Z186" s="63"/>
      <c r="AA186" s="63"/>
      <c r="AB186" s="63"/>
      <c r="AC186" s="63"/>
      <c r="AD186" s="63"/>
      <c r="AE186" s="63"/>
      <c r="AF186" s="63"/>
      <c r="AG186" s="63"/>
      <c r="AH186" s="63"/>
      <c r="AI186" s="63"/>
      <c r="AJ186" s="63"/>
      <c r="AK186" s="63"/>
    </row>
    <row r="187" spans="24:37" s="64" customFormat="1" ht="14" x14ac:dyDescent="0.15">
      <c r="X187" s="63"/>
      <c r="Y187" s="63"/>
      <c r="Z187" s="63"/>
      <c r="AA187" s="63"/>
      <c r="AB187" s="63"/>
      <c r="AC187" s="63"/>
      <c r="AD187" s="63"/>
      <c r="AE187" s="63"/>
      <c r="AF187" s="63"/>
      <c r="AG187" s="63"/>
      <c r="AH187" s="63"/>
      <c r="AI187" s="63"/>
      <c r="AJ187" s="63"/>
      <c r="AK187" s="63"/>
    </row>
    <row r="188" spans="24:37" s="64" customFormat="1" ht="14" x14ac:dyDescent="0.15">
      <c r="X188" s="63"/>
      <c r="Y188" s="63"/>
      <c r="Z188" s="63"/>
      <c r="AA188" s="63"/>
      <c r="AB188" s="63"/>
      <c r="AC188" s="63"/>
      <c r="AD188" s="63"/>
      <c r="AE188" s="63"/>
      <c r="AF188" s="63"/>
      <c r="AG188" s="63"/>
      <c r="AH188" s="63"/>
      <c r="AI188" s="63"/>
      <c r="AJ188" s="63"/>
      <c r="AK188" s="63"/>
    </row>
    <row r="189" spans="24:37" s="64" customFormat="1" ht="14" x14ac:dyDescent="0.15">
      <c r="X189" s="63"/>
      <c r="Y189" s="63"/>
      <c r="Z189" s="63"/>
      <c r="AA189" s="63"/>
      <c r="AB189" s="63"/>
      <c r="AC189" s="63"/>
      <c r="AD189" s="63"/>
      <c r="AE189" s="63"/>
      <c r="AF189" s="63"/>
      <c r="AG189" s="63"/>
      <c r="AH189" s="63"/>
      <c r="AI189" s="63"/>
      <c r="AJ189" s="63"/>
      <c r="AK189" s="63"/>
    </row>
    <row r="190" spans="24:37" s="64" customFormat="1" ht="14" x14ac:dyDescent="0.15">
      <c r="X190" s="63"/>
      <c r="Y190" s="63"/>
      <c r="Z190" s="63"/>
      <c r="AA190" s="63"/>
      <c r="AB190" s="63"/>
      <c r="AC190" s="63"/>
      <c r="AD190" s="63"/>
      <c r="AE190" s="63"/>
      <c r="AF190" s="63"/>
      <c r="AG190" s="63"/>
      <c r="AH190" s="63"/>
      <c r="AI190" s="63"/>
      <c r="AJ190" s="63"/>
      <c r="AK190" s="63"/>
    </row>
    <row r="191" spans="24:37" s="64" customFormat="1" ht="14" x14ac:dyDescent="0.15">
      <c r="X191" s="63"/>
      <c r="Y191" s="63"/>
      <c r="Z191" s="63"/>
      <c r="AA191" s="63"/>
      <c r="AB191" s="63"/>
      <c r="AC191" s="63"/>
      <c r="AD191" s="63"/>
      <c r="AE191" s="63"/>
      <c r="AF191" s="63"/>
      <c r="AG191" s="63"/>
      <c r="AH191" s="63"/>
      <c r="AI191" s="63"/>
      <c r="AJ191" s="63"/>
      <c r="AK191" s="63"/>
    </row>
    <row r="192" spans="24:37" s="64" customFormat="1" ht="14" x14ac:dyDescent="0.15">
      <c r="X192" s="63"/>
      <c r="Y192" s="63"/>
      <c r="Z192" s="63"/>
      <c r="AA192" s="63"/>
      <c r="AB192" s="63"/>
      <c r="AC192" s="63"/>
      <c r="AD192" s="63"/>
      <c r="AE192" s="63"/>
      <c r="AF192" s="63"/>
      <c r="AG192" s="63"/>
      <c r="AH192" s="63"/>
      <c r="AI192" s="63"/>
      <c r="AJ192" s="63"/>
      <c r="AK192" s="63"/>
    </row>
    <row r="193" spans="24:37" s="64" customFormat="1" ht="14" x14ac:dyDescent="0.15">
      <c r="X193" s="63"/>
      <c r="Y193" s="63"/>
      <c r="Z193" s="63"/>
      <c r="AA193" s="63"/>
      <c r="AB193" s="63"/>
      <c r="AC193" s="63"/>
      <c r="AD193" s="63"/>
      <c r="AE193" s="63"/>
      <c r="AF193" s="63"/>
      <c r="AG193" s="63"/>
      <c r="AH193" s="63"/>
      <c r="AI193" s="63"/>
      <c r="AJ193" s="63"/>
      <c r="AK193" s="63"/>
    </row>
    <row r="194" spans="24:37" s="64" customFormat="1" ht="14" x14ac:dyDescent="0.15">
      <c r="X194" s="63"/>
      <c r="Y194" s="63"/>
      <c r="Z194" s="63"/>
      <c r="AA194" s="63"/>
      <c r="AB194" s="63"/>
      <c r="AC194" s="63"/>
      <c r="AD194" s="63"/>
      <c r="AE194" s="63"/>
      <c r="AF194" s="63"/>
      <c r="AG194" s="63"/>
      <c r="AH194" s="63"/>
      <c r="AI194" s="63"/>
      <c r="AJ194" s="63"/>
      <c r="AK194" s="63"/>
    </row>
    <row r="195" spans="24:37" s="64" customFormat="1" ht="14" x14ac:dyDescent="0.15">
      <c r="X195" s="63"/>
      <c r="Y195" s="63"/>
      <c r="Z195" s="63"/>
      <c r="AA195" s="63"/>
      <c r="AB195" s="63"/>
      <c r="AC195" s="63"/>
      <c r="AD195" s="63"/>
      <c r="AE195" s="63"/>
      <c r="AF195" s="63"/>
      <c r="AG195" s="63"/>
      <c r="AH195" s="63"/>
      <c r="AI195" s="63"/>
      <c r="AJ195" s="63"/>
      <c r="AK195" s="63"/>
    </row>
    <row r="196" spans="24:37" s="64" customFormat="1" ht="14" x14ac:dyDescent="0.15">
      <c r="X196" s="63"/>
      <c r="Y196" s="63"/>
      <c r="Z196" s="63"/>
      <c r="AA196" s="63"/>
      <c r="AB196" s="63"/>
      <c r="AC196" s="63"/>
      <c r="AD196" s="63"/>
      <c r="AE196" s="63"/>
      <c r="AF196" s="63"/>
      <c r="AG196" s="63"/>
      <c r="AH196" s="63"/>
      <c r="AI196" s="63"/>
      <c r="AJ196" s="63"/>
      <c r="AK196" s="63"/>
    </row>
    <row r="197" spans="24:37" s="64" customFormat="1" ht="14" x14ac:dyDescent="0.15">
      <c r="X197" s="63"/>
      <c r="Y197" s="63"/>
      <c r="Z197" s="63"/>
      <c r="AA197" s="63"/>
      <c r="AB197" s="63"/>
      <c r="AC197" s="63"/>
      <c r="AD197" s="63"/>
      <c r="AE197" s="63"/>
      <c r="AF197" s="63"/>
      <c r="AG197" s="63"/>
      <c r="AH197" s="63"/>
      <c r="AI197" s="63"/>
      <c r="AJ197" s="63"/>
      <c r="AK197" s="63"/>
    </row>
    <row r="198" spans="24:37" s="64" customFormat="1" ht="14" x14ac:dyDescent="0.15">
      <c r="X198" s="63"/>
      <c r="Y198" s="63"/>
      <c r="Z198" s="63"/>
      <c r="AA198" s="63"/>
      <c r="AB198" s="63"/>
      <c r="AC198" s="63"/>
      <c r="AD198" s="63"/>
      <c r="AE198" s="63"/>
      <c r="AF198" s="63"/>
      <c r="AG198" s="63"/>
      <c r="AH198" s="63"/>
      <c r="AI198" s="63"/>
      <c r="AJ198" s="63"/>
      <c r="AK198" s="63"/>
    </row>
    <row r="199" spans="24:37" s="64" customFormat="1" ht="14" x14ac:dyDescent="0.15">
      <c r="X199" s="63"/>
      <c r="Y199" s="63"/>
      <c r="Z199" s="63"/>
      <c r="AA199" s="63"/>
      <c r="AB199" s="63"/>
      <c r="AC199" s="63"/>
      <c r="AD199" s="63"/>
      <c r="AE199" s="63"/>
      <c r="AF199" s="63"/>
      <c r="AG199" s="63"/>
      <c r="AH199" s="63"/>
      <c r="AI199" s="63"/>
      <c r="AJ199" s="63"/>
      <c r="AK199" s="63"/>
    </row>
    <row r="200" spans="24:37" s="64" customFormat="1" ht="14" x14ac:dyDescent="0.15">
      <c r="X200" s="63"/>
      <c r="Y200" s="63"/>
      <c r="Z200" s="63"/>
      <c r="AA200" s="63"/>
      <c r="AB200" s="63"/>
      <c r="AC200" s="63"/>
      <c r="AD200" s="63"/>
      <c r="AE200" s="63"/>
      <c r="AF200" s="63"/>
      <c r="AG200" s="63"/>
      <c r="AH200" s="63"/>
      <c r="AI200" s="63"/>
      <c r="AJ200" s="63"/>
      <c r="AK200" s="63"/>
    </row>
    <row r="201" spans="24:37" s="64" customFormat="1" ht="14" x14ac:dyDescent="0.15">
      <c r="X201" s="63"/>
      <c r="Y201" s="63"/>
      <c r="Z201" s="63"/>
      <c r="AA201" s="63"/>
      <c r="AB201" s="63"/>
      <c r="AC201" s="63"/>
      <c r="AD201" s="63"/>
      <c r="AE201" s="63"/>
      <c r="AF201" s="63"/>
      <c r="AG201" s="63"/>
      <c r="AH201" s="63"/>
      <c r="AI201" s="63"/>
      <c r="AJ201" s="63"/>
      <c r="AK201" s="63"/>
    </row>
    <row r="202" spans="24:37" s="64" customFormat="1" ht="14" x14ac:dyDescent="0.15">
      <c r="X202" s="63"/>
      <c r="Y202" s="63"/>
      <c r="Z202" s="63"/>
      <c r="AA202" s="63"/>
      <c r="AB202" s="63"/>
      <c r="AC202" s="63"/>
      <c r="AD202" s="63"/>
      <c r="AE202" s="63"/>
      <c r="AF202" s="63"/>
      <c r="AG202" s="63"/>
      <c r="AH202" s="63"/>
      <c r="AI202" s="63"/>
      <c r="AJ202" s="63"/>
      <c r="AK202" s="63"/>
    </row>
    <row r="203" spans="24:37" s="64" customFormat="1" ht="14" x14ac:dyDescent="0.15">
      <c r="X203" s="63"/>
      <c r="Y203" s="63"/>
      <c r="Z203" s="63"/>
      <c r="AA203" s="63"/>
      <c r="AB203" s="63"/>
      <c r="AC203" s="63"/>
      <c r="AD203" s="63"/>
      <c r="AE203" s="63"/>
      <c r="AF203" s="63"/>
      <c r="AG203" s="63"/>
      <c r="AH203" s="63"/>
      <c r="AI203" s="63"/>
      <c r="AJ203" s="63"/>
      <c r="AK203" s="63"/>
    </row>
    <row r="204" spans="24:37" s="64" customFormat="1" ht="14" x14ac:dyDescent="0.15">
      <c r="X204" s="63"/>
      <c r="Y204" s="63"/>
      <c r="Z204" s="63"/>
      <c r="AA204" s="63"/>
      <c r="AB204" s="63"/>
      <c r="AC204" s="63"/>
      <c r="AD204" s="63"/>
      <c r="AE204" s="63"/>
      <c r="AF204" s="63"/>
      <c r="AG204" s="63"/>
      <c r="AH204" s="63"/>
      <c r="AI204" s="63"/>
      <c r="AJ204" s="63"/>
      <c r="AK204" s="63"/>
    </row>
    <row r="205" spans="24:37" s="64" customFormat="1" ht="14" x14ac:dyDescent="0.15">
      <c r="X205" s="63"/>
      <c r="Y205" s="63"/>
      <c r="Z205" s="63"/>
      <c r="AA205" s="63"/>
      <c r="AB205" s="63"/>
      <c r="AC205" s="63"/>
      <c r="AD205" s="63"/>
      <c r="AE205" s="63"/>
      <c r="AF205" s="63"/>
      <c r="AG205" s="63"/>
      <c r="AH205" s="63"/>
      <c r="AI205" s="63"/>
      <c r="AJ205" s="63"/>
      <c r="AK205" s="63"/>
    </row>
    <row r="206" spans="24:37" s="64" customFormat="1" ht="14" x14ac:dyDescent="0.15">
      <c r="X206" s="63"/>
      <c r="Y206" s="63"/>
      <c r="Z206" s="63"/>
      <c r="AA206" s="63"/>
      <c r="AB206" s="63"/>
      <c r="AC206" s="63"/>
      <c r="AD206" s="63"/>
      <c r="AE206" s="63"/>
      <c r="AF206" s="63"/>
      <c r="AG206" s="63"/>
      <c r="AH206" s="63"/>
      <c r="AI206" s="63"/>
      <c r="AJ206" s="63"/>
      <c r="AK206" s="63"/>
    </row>
    <row r="207" spans="24:37" s="64" customFormat="1" ht="14" x14ac:dyDescent="0.15">
      <c r="X207" s="63"/>
      <c r="Y207" s="63"/>
      <c r="Z207" s="63"/>
      <c r="AA207" s="63"/>
      <c r="AB207" s="63"/>
      <c r="AC207" s="63"/>
      <c r="AD207" s="63"/>
      <c r="AE207" s="63"/>
      <c r="AF207" s="63"/>
      <c r="AG207" s="63"/>
      <c r="AH207" s="63"/>
      <c r="AI207" s="63"/>
      <c r="AJ207" s="63"/>
      <c r="AK207" s="63"/>
    </row>
    <row r="208" spans="24:37" s="64" customFormat="1" ht="14" x14ac:dyDescent="0.15">
      <c r="X208" s="63"/>
      <c r="Y208" s="63"/>
      <c r="Z208" s="63"/>
      <c r="AA208" s="63"/>
      <c r="AB208" s="63"/>
      <c r="AC208" s="63"/>
      <c r="AD208" s="63"/>
      <c r="AE208" s="63"/>
      <c r="AF208" s="63"/>
      <c r="AG208" s="63"/>
      <c r="AH208" s="63"/>
      <c r="AI208" s="63"/>
      <c r="AJ208" s="63"/>
      <c r="AK208" s="63"/>
    </row>
    <row r="209" spans="24:37" s="64" customFormat="1" ht="14" x14ac:dyDescent="0.15">
      <c r="X209" s="63"/>
      <c r="Y209" s="63"/>
      <c r="Z209" s="63"/>
      <c r="AA209" s="63"/>
      <c r="AB209" s="63"/>
      <c r="AC209" s="63"/>
      <c r="AD209" s="63"/>
      <c r="AE209" s="63"/>
      <c r="AF209" s="63"/>
      <c r="AG209" s="63"/>
      <c r="AH209" s="63"/>
      <c r="AI209" s="63"/>
      <c r="AJ209" s="63"/>
      <c r="AK209" s="63"/>
    </row>
    <row r="210" spans="24:37" s="64" customFormat="1" ht="14" x14ac:dyDescent="0.15">
      <c r="X210" s="63"/>
      <c r="Y210" s="63"/>
      <c r="Z210" s="63"/>
      <c r="AA210" s="63"/>
      <c r="AB210" s="63"/>
      <c r="AC210" s="63"/>
      <c r="AD210" s="63"/>
      <c r="AE210" s="63"/>
      <c r="AF210" s="63"/>
      <c r="AG210" s="63"/>
      <c r="AH210" s="63"/>
      <c r="AI210" s="63"/>
      <c r="AJ210" s="63"/>
      <c r="AK210" s="63"/>
    </row>
    <row r="211" spans="24:37" s="64" customFormat="1" ht="14" x14ac:dyDescent="0.15">
      <c r="X211" s="63"/>
      <c r="Y211" s="63"/>
      <c r="Z211" s="63"/>
      <c r="AA211" s="63"/>
      <c r="AB211" s="63"/>
      <c r="AC211" s="63"/>
      <c r="AD211" s="63"/>
      <c r="AE211" s="63"/>
      <c r="AF211" s="63"/>
      <c r="AG211" s="63"/>
      <c r="AH211" s="63"/>
      <c r="AI211" s="63"/>
      <c r="AJ211" s="63"/>
      <c r="AK211" s="63"/>
    </row>
    <row r="212" spans="24:37" s="64" customFormat="1" ht="14" x14ac:dyDescent="0.15">
      <c r="X212" s="63"/>
      <c r="Y212" s="63"/>
      <c r="Z212" s="63"/>
      <c r="AA212" s="63"/>
      <c r="AB212" s="63"/>
      <c r="AC212" s="63"/>
      <c r="AD212" s="63"/>
      <c r="AE212" s="63"/>
      <c r="AF212" s="63"/>
      <c r="AG212" s="63"/>
      <c r="AH212" s="63"/>
      <c r="AI212" s="63"/>
      <c r="AJ212" s="63"/>
      <c r="AK212" s="63"/>
    </row>
    <row r="213" spans="24:37" s="64" customFormat="1" ht="14" x14ac:dyDescent="0.15">
      <c r="X213" s="63"/>
      <c r="Y213" s="63"/>
      <c r="Z213" s="63"/>
      <c r="AA213" s="63"/>
      <c r="AB213" s="63"/>
      <c r="AC213" s="63"/>
      <c r="AD213" s="63"/>
      <c r="AE213" s="63"/>
      <c r="AF213" s="63"/>
      <c r="AG213" s="63"/>
      <c r="AH213" s="63"/>
      <c r="AI213" s="63"/>
      <c r="AJ213" s="63"/>
      <c r="AK213" s="63"/>
    </row>
    <row r="214" spans="24:37" s="64" customFormat="1" ht="14" x14ac:dyDescent="0.15">
      <c r="X214" s="63"/>
      <c r="Y214" s="63"/>
      <c r="Z214" s="63"/>
      <c r="AA214" s="63"/>
      <c r="AB214" s="63"/>
      <c r="AC214" s="63"/>
      <c r="AD214" s="63"/>
      <c r="AE214" s="63"/>
      <c r="AF214" s="63"/>
      <c r="AG214" s="63"/>
      <c r="AH214" s="63"/>
      <c r="AI214" s="63"/>
      <c r="AJ214" s="63"/>
      <c r="AK214" s="63"/>
    </row>
    <row r="215" spans="24:37" s="64" customFormat="1" ht="14" x14ac:dyDescent="0.15">
      <c r="X215" s="63"/>
      <c r="Y215" s="63"/>
      <c r="Z215" s="63"/>
      <c r="AA215" s="63"/>
      <c r="AB215" s="63"/>
      <c r="AC215" s="63"/>
      <c r="AD215" s="63"/>
      <c r="AE215" s="63"/>
      <c r="AF215" s="63"/>
      <c r="AG215" s="63"/>
      <c r="AH215" s="63"/>
      <c r="AI215" s="63"/>
      <c r="AJ215" s="63"/>
      <c r="AK215" s="63"/>
    </row>
    <row r="216" spans="24:37" s="64" customFormat="1" ht="14" x14ac:dyDescent="0.15">
      <c r="X216" s="63"/>
      <c r="Y216" s="63"/>
      <c r="Z216" s="63"/>
      <c r="AA216" s="63"/>
      <c r="AB216" s="63"/>
      <c r="AC216" s="63"/>
      <c r="AD216" s="63"/>
      <c r="AE216" s="63"/>
      <c r="AF216" s="63"/>
      <c r="AG216" s="63"/>
      <c r="AH216" s="63"/>
      <c r="AI216" s="63"/>
      <c r="AJ216" s="63"/>
      <c r="AK216" s="63"/>
    </row>
    <row r="217" spans="24:37" s="64" customFormat="1" ht="14" x14ac:dyDescent="0.15">
      <c r="X217" s="63"/>
      <c r="Y217" s="63"/>
      <c r="Z217" s="63"/>
      <c r="AA217" s="63"/>
      <c r="AB217" s="63"/>
      <c r="AC217" s="63"/>
      <c r="AD217" s="63"/>
      <c r="AE217" s="63"/>
      <c r="AF217" s="63"/>
      <c r="AG217" s="63"/>
      <c r="AH217" s="63"/>
      <c r="AI217" s="63"/>
      <c r="AJ217" s="63"/>
      <c r="AK217" s="63"/>
    </row>
    <row r="218" spans="24:37" s="64" customFormat="1" ht="14" x14ac:dyDescent="0.15">
      <c r="X218" s="63"/>
      <c r="Y218" s="63"/>
      <c r="Z218" s="63"/>
      <c r="AA218" s="63"/>
      <c r="AB218" s="63"/>
      <c r="AC218" s="63"/>
      <c r="AD218" s="63"/>
      <c r="AE218" s="63"/>
      <c r="AF218" s="63"/>
      <c r="AG218" s="63"/>
      <c r="AH218" s="63"/>
      <c r="AI218" s="63"/>
      <c r="AJ218" s="63"/>
      <c r="AK218" s="63"/>
    </row>
    <row r="219" spans="24:37" s="64" customFormat="1" ht="14" x14ac:dyDescent="0.15">
      <c r="X219" s="63"/>
      <c r="Y219" s="63"/>
      <c r="Z219" s="63"/>
      <c r="AA219" s="63"/>
      <c r="AB219" s="63"/>
      <c r="AC219" s="63"/>
      <c r="AD219" s="63"/>
      <c r="AE219" s="63"/>
      <c r="AF219" s="63"/>
      <c r="AG219" s="63"/>
      <c r="AH219" s="63"/>
      <c r="AI219" s="63"/>
      <c r="AJ219" s="63"/>
      <c r="AK219" s="63"/>
    </row>
    <row r="220" spans="24:37" s="64" customFormat="1" ht="14" x14ac:dyDescent="0.15">
      <c r="X220" s="63"/>
      <c r="Y220" s="63"/>
      <c r="Z220" s="63"/>
      <c r="AA220" s="63"/>
      <c r="AB220" s="63"/>
      <c r="AC220" s="63"/>
      <c r="AD220" s="63"/>
      <c r="AE220" s="63"/>
      <c r="AF220" s="63"/>
      <c r="AG220" s="63"/>
      <c r="AH220" s="63"/>
      <c r="AI220" s="63"/>
      <c r="AJ220" s="63"/>
      <c r="AK220" s="63"/>
    </row>
    <row r="221" spans="24:37" s="64" customFormat="1" ht="14" x14ac:dyDescent="0.15">
      <c r="X221" s="63"/>
      <c r="Y221" s="63"/>
      <c r="Z221" s="63"/>
      <c r="AA221" s="63"/>
      <c r="AB221" s="63"/>
      <c r="AC221" s="63"/>
      <c r="AD221" s="63"/>
      <c r="AE221" s="63"/>
      <c r="AF221" s="63"/>
      <c r="AG221" s="63"/>
      <c r="AH221" s="63"/>
      <c r="AI221" s="63"/>
      <c r="AJ221" s="63"/>
      <c r="AK221" s="63"/>
    </row>
    <row r="222" spans="24:37" s="64" customFormat="1" ht="14" x14ac:dyDescent="0.15">
      <c r="X222" s="63"/>
      <c r="Y222" s="63"/>
      <c r="Z222" s="63"/>
      <c r="AA222" s="63"/>
      <c r="AB222" s="63"/>
      <c r="AC222" s="63"/>
      <c r="AD222" s="63"/>
      <c r="AE222" s="63"/>
      <c r="AF222" s="63"/>
      <c r="AG222" s="63"/>
      <c r="AH222" s="63"/>
      <c r="AI222" s="63"/>
      <c r="AJ222" s="63"/>
      <c r="AK222" s="63"/>
    </row>
    <row r="223" spans="24:37" s="64" customFormat="1" ht="14" x14ac:dyDescent="0.15">
      <c r="X223" s="63"/>
      <c r="Y223" s="63"/>
      <c r="Z223" s="63"/>
      <c r="AA223" s="63"/>
      <c r="AB223" s="63"/>
      <c r="AC223" s="63"/>
      <c r="AD223" s="63"/>
      <c r="AE223" s="63"/>
      <c r="AF223" s="63"/>
      <c r="AG223" s="63"/>
      <c r="AH223" s="63"/>
      <c r="AI223" s="63"/>
      <c r="AJ223" s="63"/>
      <c r="AK223" s="63"/>
    </row>
    <row r="224" spans="24:37" s="64" customFormat="1" ht="14" x14ac:dyDescent="0.15">
      <c r="X224" s="63"/>
      <c r="Y224" s="63"/>
      <c r="Z224" s="63"/>
      <c r="AA224" s="63"/>
      <c r="AB224" s="63"/>
      <c r="AC224" s="63"/>
      <c r="AD224" s="63"/>
      <c r="AE224" s="63"/>
      <c r="AF224" s="63"/>
      <c r="AG224" s="63"/>
      <c r="AH224" s="63"/>
      <c r="AI224" s="63"/>
      <c r="AJ224" s="63"/>
      <c r="AK224" s="63"/>
    </row>
    <row r="225" spans="24:37" s="64" customFormat="1" ht="14" x14ac:dyDescent="0.15">
      <c r="X225" s="63"/>
      <c r="Y225" s="63"/>
      <c r="Z225" s="63"/>
      <c r="AA225" s="63"/>
      <c r="AB225" s="63"/>
      <c r="AC225" s="63"/>
      <c r="AD225" s="63"/>
      <c r="AE225" s="63"/>
      <c r="AF225" s="63"/>
      <c r="AG225" s="63"/>
      <c r="AH225" s="63"/>
      <c r="AI225" s="63"/>
      <c r="AJ225" s="63"/>
      <c r="AK225" s="63"/>
    </row>
    <row r="226" spans="24:37" s="64" customFormat="1" ht="14" x14ac:dyDescent="0.15">
      <c r="X226" s="63"/>
      <c r="Y226" s="63"/>
      <c r="Z226" s="63"/>
      <c r="AA226" s="63"/>
      <c r="AB226" s="63"/>
      <c r="AC226" s="63"/>
      <c r="AD226" s="63"/>
      <c r="AE226" s="63"/>
      <c r="AF226" s="63"/>
      <c r="AG226" s="63"/>
      <c r="AH226" s="63"/>
      <c r="AI226" s="63"/>
      <c r="AJ226" s="63"/>
      <c r="AK226" s="63"/>
    </row>
    <row r="227" spans="24:37" s="64" customFormat="1" ht="14" x14ac:dyDescent="0.15">
      <c r="X227" s="63"/>
      <c r="Y227" s="63"/>
      <c r="Z227" s="63"/>
      <c r="AA227" s="63"/>
      <c r="AB227" s="63"/>
      <c r="AC227" s="63"/>
      <c r="AD227" s="63"/>
      <c r="AE227" s="63"/>
      <c r="AF227" s="63"/>
      <c r="AG227" s="63"/>
      <c r="AH227" s="63"/>
      <c r="AI227" s="63"/>
      <c r="AJ227" s="63"/>
      <c r="AK227" s="63"/>
    </row>
    <row r="228" spans="24:37" s="64" customFormat="1" ht="14" x14ac:dyDescent="0.15">
      <c r="X228" s="63"/>
      <c r="Y228" s="63"/>
      <c r="Z228" s="63"/>
      <c r="AA228" s="63"/>
      <c r="AB228" s="63"/>
      <c r="AC228" s="63"/>
      <c r="AD228" s="63"/>
      <c r="AE228" s="63"/>
      <c r="AF228" s="63"/>
      <c r="AG228" s="63"/>
      <c r="AH228" s="63"/>
      <c r="AI228" s="63"/>
      <c r="AJ228" s="63"/>
      <c r="AK228" s="63"/>
    </row>
    <row r="229" spans="24:37" s="64" customFormat="1" ht="14" x14ac:dyDescent="0.15">
      <c r="X229" s="63"/>
      <c r="Y229" s="63"/>
      <c r="Z229" s="63"/>
      <c r="AA229" s="63"/>
      <c r="AB229" s="63"/>
      <c r="AC229" s="63"/>
      <c r="AD229" s="63"/>
      <c r="AE229" s="63"/>
      <c r="AF229" s="63"/>
      <c r="AG229" s="63"/>
      <c r="AH229" s="63"/>
      <c r="AI229" s="63"/>
      <c r="AJ229" s="63"/>
      <c r="AK229" s="63"/>
    </row>
    <row r="230" spans="24:37" s="64" customFormat="1" ht="14" x14ac:dyDescent="0.15">
      <c r="X230" s="63"/>
      <c r="Y230" s="63"/>
      <c r="Z230" s="63"/>
      <c r="AA230" s="63"/>
      <c r="AB230" s="63"/>
      <c r="AC230" s="63"/>
      <c r="AD230" s="63"/>
      <c r="AE230" s="63"/>
      <c r="AF230" s="63"/>
      <c r="AG230" s="63"/>
      <c r="AH230" s="63"/>
      <c r="AI230" s="63"/>
      <c r="AJ230" s="63"/>
      <c r="AK230" s="63"/>
    </row>
    <row r="231" spans="24:37" s="64" customFormat="1" ht="14" x14ac:dyDescent="0.15">
      <c r="X231" s="63"/>
      <c r="Y231" s="63"/>
      <c r="Z231" s="63"/>
      <c r="AA231" s="63"/>
      <c r="AB231" s="63"/>
      <c r="AC231" s="63"/>
      <c r="AD231" s="63"/>
      <c r="AE231" s="63"/>
      <c r="AF231" s="63"/>
      <c r="AG231" s="63"/>
      <c r="AH231" s="63"/>
      <c r="AI231" s="63"/>
      <c r="AJ231" s="63"/>
      <c r="AK231" s="63"/>
    </row>
    <row r="232" spans="24:37" s="64" customFormat="1" ht="14" x14ac:dyDescent="0.15">
      <c r="X232" s="63"/>
      <c r="Y232" s="63"/>
      <c r="Z232" s="63"/>
      <c r="AA232" s="63"/>
      <c r="AB232" s="63"/>
      <c r="AC232" s="63"/>
      <c r="AD232" s="63"/>
      <c r="AE232" s="63"/>
      <c r="AF232" s="63"/>
      <c r="AG232" s="63"/>
      <c r="AH232" s="63"/>
      <c r="AI232" s="63"/>
      <c r="AJ232" s="63"/>
      <c r="AK232" s="63"/>
    </row>
    <row r="233" spans="24:37" s="64" customFormat="1" ht="14" x14ac:dyDescent="0.15">
      <c r="X233" s="63"/>
      <c r="Y233" s="63"/>
      <c r="Z233" s="63"/>
      <c r="AA233" s="63"/>
      <c r="AB233" s="63"/>
      <c r="AC233" s="63"/>
      <c r="AD233" s="63"/>
      <c r="AE233" s="63"/>
      <c r="AF233" s="63"/>
      <c r="AG233" s="63"/>
      <c r="AH233" s="63"/>
      <c r="AI233" s="63"/>
      <c r="AJ233" s="63"/>
      <c r="AK233" s="63"/>
    </row>
    <row r="234" spans="24:37" s="64" customFormat="1" ht="14" x14ac:dyDescent="0.15">
      <c r="X234" s="63"/>
      <c r="Y234" s="63"/>
      <c r="Z234" s="63"/>
      <c r="AA234" s="63"/>
      <c r="AB234" s="63"/>
      <c r="AC234" s="63"/>
      <c r="AD234" s="63"/>
      <c r="AE234" s="63"/>
      <c r="AF234" s="63"/>
      <c r="AG234" s="63"/>
      <c r="AH234" s="63"/>
      <c r="AI234" s="63"/>
      <c r="AJ234" s="63"/>
      <c r="AK234" s="63"/>
    </row>
    <row r="235" spans="24:37" s="64" customFormat="1" ht="14" x14ac:dyDescent="0.15">
      <c r="X235" s="63"/>
      <c r="Y235" s="63"/>
      <c r="Z235" s="63"/>
      <c r="AA235" s="63"/>
      <c r="AB235" s="63"/>
      <c r="AC235" s="63"/>
      <c r="AD235" s="63"/>
      <c r="AE235" s="63"/>
      <c r="AF235" s="63"/>
      <c r="AG235" s="63"/>
      <c r="AH235" s="63"/>
      <c r="AI235" s="63"/>
      <c r="AJ235" s="63"/>
      <c r="AK235" s="63"/>
    </row>
    <row r="236" spans="24:37" s="64" customFormat="1" ht="14" x14ac:dyDescent="0.15">
      <c r="X236" s="63"/>
      <c r="Y236" s="63"/>
      <c r="Z236" s="63"/>
      <c r="AA236" s="63"/>
      <c r="AB236" s="63"/>
      <c r="AC236" s="63"/>
      <c r="AD236" s="63"/>
      <c r="AE236" s="63"/>
      <c r="AF236" s="63"/>
      <c r="AG236" s="63"/>
      <c r="AH236" s="63"/>
      <c r="AI236" s="63"/>
      <c r="AJ236" s="63"/>
      <c r="AK236" s="63"/>
    </row>
    <row r="237" spans="24:37" s="64" customFormat="1" ht="14" x14ac:dyDescent="0.15">
      <c r="X237" s="63"/>
      <c r="Y237" s="63"/>
      <c r="Z237" s="63"/>
      <c r="AA237" s="63"/>
      <c r="AB237" s="63"/>
      <c r="AC237" s="63"/>
      <c r="AD237" s="63"/>
      <c r="AE237" s="63"/>
      <c r="AF237" s="63"/>
      <c r="AG237" s="63"/>
      <c r="AH237" s="63"/>
      <c r="AI237" s="63"/>
      <c r="AJ237" s="63"/>
      <c r="AK237" s="63"/>
    </row>
    <row r="238" spans="24:37" s="64" customFormat="1" ht="14" x14ac:dyDescent="0.15">
      <c r="X238" s="63"/>
      <c r="Y238" s="63"/>
      <c r="Z238" s="63"/>
      <c r="AA238" s="63"/>
      <c r="AB238" s="63"/>
      <c r="AC238" s="63"/>
      <c r="AD238" s="63"/>
      <c r="AE238" s="63"/>
      <c r="AF238" s="63"/>
      <c r="AG238" s="63"/>
      <c r="AH238" s="63"/>
      <c r="AI238" s="63"/>
      <c r="AJ238" s="63"/>
      <c r="AK238" s="63"/>
    </row>
    <row r="239" spans="24:37" s="64" customFormat="1" ht="14" x14ac:dyDescent="0.15">
      <c r="X239" s="63"/>
      <c r="Y239" s="63"/>
      <c r="Z239" s="63"/>
      <c r="AA239" s="63"/>
      <c r="AB239" s="63"/>
      <c r="AC239" s="63"/>
      <c r="AD239" s="63"/>
      <c r="AE239" s="63"/>
      <c r="AF239" s="63"/>
      <c r="AG239" s="63"/>
      <c r="AH239" s="63"/>
      <c r="AI239" s="63"/>
      <c r="AJ239" s="63"/>
      <c r="AK239" s="63"/>
    </row>
    <row r="240" spans="24:37" s="64" customFormat="1" ht="14" x14ac:dyDescent="0.15">
      <c r="X240" s="63"/>
      <c r="Y240" s="63"/>
      <c r="Z240" s="63"/>
      <c r="AA240" s="63"/>
      <c r="AB240" s="63"/>
      <c r="AC240" s="63"/>
      <c r="AD240" s="63"/>
      <c r="AE240" s="63"/>
      <c r="AF240" s="63"/>
      <c r="AG240" s="63"/>
      <c r="AH240" s="63"/>
      <c r="AI240" s="63"/>
      <c r="AJ240" s="63"/>
      <c r="AK240" s="63"/>
    </row>
    <row r="241" spans="24:37" s="64" customFormat="1" ht="14" x14ac:dyDescent="0.15">
      <c r="X241" s="63"/>
      <c r="Y241" s="63"/>
      <c r="Z241" s="63"/>
      <c r="AA241" s="63"/>
      <c r="AB241" s="63"/>
      <c r="AC241" s="63"/>
      <c r="AD241" s="63"/>
      <c r="AE241" s="63"/>
      <c r="AF241" s="63"/>
      <c r="AG241" s="63"/>
      <c r="AH241" s="63"/>
      <c r="AI241" s="63"/>
      <c r="AJ241" s="63"/>
      <c r="AK241" s="63"/>
    </row>
    <row r="242" spans="24:37" s="64" customFormat="1" ht="14" x14ac:dyDescent="0.15">
      <c r="X242" s="63"/>
      <c r="Y242" s="63"/>
      <c r="Z242" s="63"/>
      <c r="AA242" s="63"/>
      <c r="AB242" s="63"/>
      <c r="AC242" s="63"/>
      <c r="AD242" s="63"/>
      <c r="AE242" s="63"/>
      <c r="AF242" s="63"/>
      <c r="AG242" s="63"/>
      <c r="AH242" s="63"/>
      <c r="AI242" s="63"/>
      <c r="AJ242" s="63"/>
      <c r="AK242" s="63"/>
    </row>
    <row r="243" spans="24:37" s="64" customFormat="1" ht="14" x14ac:dyDescent="0.15">
      <c r="X243" s="63"/>
      <c r="Y243" s="63"/>
      <c r="Z243" s="63"/>
      <c r="AA243" s="63"/>
      <c r="AB243" s="63"/>
      <c r="AC243" s="63"/>
      <c r="AD243" s="63"/>
      <c r="AE243" s="63"/>
      <c r="AF243" s="63"/>
      <c r="AG243" s="63"/>
      <c r="AH243" s="63"/>
      <c r="AI243" s="63"/>
      <c r="AJ243" s="63"/>
      <c r="AK243" s="63"/>
    </row>
    <row r="244" spans="24:37" s="64" customFormat="1" ht="14" x14ac:dyDescent="0.15">
      <c r="X244" s="63"/>
      <c r="Y244" s="63"/>
      <c r="Z244" s="63"/>
      <c r="AA244" s="63"/>
      <c r="AB244" s="63"/>
      <c r="AC244" s="63"/>
      <c r="AD244" s="63"/>
      <c r="AE244" s="63"/>
      <c r="AF244" s="63"/>
      <c r="AG244" s="63"/>
      <c r="AH244" s="63"/>
      <c r="AI244" s="63"/>
      <c r="AJ244" s="63"/>
      <c r="AK244" s="63"/>
    </row>
    <row r="245" spans="24:37" s="64" customFormat="1" ht="14" x14ac:dyDescent="0.15">
      <c r="X245" s="63"/>
      <c r="Y245" s="63"/>
      <c r="Z245" s="63"/>
      <c r="AA245" s="63"/>
      <c r="AB245" s="63"/>
      <c r="AC245" s="63"/>
      <c r="AD245" s="63"/>
      <c r="AE245" s="63"/>
      <c r="AF245" s="63"/>
      <c r="AG245" s="63"/>
      <c r="AH245" s="63"/>
      <c r="AI245" s="63"/>
      <c r="AJ245" s="63"/>
      <c r="AK245" s="63"/>
    </row>
    <row r="246" spans="24:37" s="64" customFormat="1" ht="14" x14ac:dyDescent="0.15">
      <c r="X246" s="63"/>
      <c r="Y246" s="63"/>
      <c r="Z246" s="63"/>
      <c r="AA246" s="63"/>
      <c r="AB246" s="63"/>
      <c r="AC246" s="63"/>
      <c r="AD246" s="63"/>
      <c r="AE246" s="63"/>
      <c r="AF246" s="63"/>
      <c r="AG246" s="63"/>
      <c r="AH246" s="63"/>
      <c r="AI246" s="63"/>
      <c r="AJ246" s="63"/>
      <c r="AK246" s="63"/>
    </row>
    <row r="247" spans="24:37" s="64" customFormat="1" ht="14" x14ac:dyDescent="0.15">
      <c r="X247" s="63"/>
      <c r="Y247" s="63"/>
      <c r="Z247" s="63"/>
      <c r="AA247" s="63"/>
      <c r="AB247" s="63"/>
      <c r="AC247" s="63"/>
      <c r="AD247" s="63"/>
      <c r="AE247" s="63"/>
      <c r="AF247" s="63"/>
      <c r="AG247" s="63"/>
      <c r="AH247" s="63"/>
      <c r="AI247" s="63"/>
      <c r="AJ247" s="63"/>
      <c r="AK247" s="63"/>
    </row>
    <row r="248" spans="24:37" s="64" customFormat="1" ht="14" x14ac:dyDescent="0.15">
      <c r="X248" s="63"/>
      <c r="Y248" s="63"/>
      <c r="Z248" s="63"/>
      <c r="AA248" s="63"/>
      <c r="AB248" s="63"/>
      <c r="AC248" s="63"/>
      <c r="AD248" s="63"/>
      <c r="AE248" s="63"/>
      <c r="AF248" s="63"/>
      <c r="AG248" s="63"/>
      <c r="AH248" s="63"/>
      <c r="AI248" s="63"/>
      <c r="AJ248" s="63"/>
      <c r="AK248" s="63"/>
    </row>
    <row r="249" spans="24:37" s="64" customFormat="1" ht="14" x14ac:dyDescent="0.15">
      <c r="X249" s="63"/>
      <c r="Y249" s="63"/>
      <c r="Z249" s="63"/>
      <c r="AA249" s="63"/>
      <c r="AB249" s="63"/>
      <c r="AC249" s="63"/>
      <c r="AD249" s="63"/>
      <c r="AE249" s="63"/>
      <c r="AF249" s="63"/>
      <c r="AG249" s="63"/>
      <c r="AH249" s="63"/>
      <c r="AI249" s="63"/>
      <c r="AJ249" s="63"/>
      <c r="AK249" s="63"/>
    </row>
    <row r="250" spans="24:37" s="64" customFormat="1" ht="14" x14ac:dyDescent="0.15">
      <c r="X250" s="63"/>
      <c r="Y250" s="63"/>
      <c r="Z250" s="63"/>
      <c r="AA250" s="63"/>
      <c r="AB250" s="63"/>
      <c r="AC250" s="63"/>
      <c r="AD250" s="63"/>
      <c r="AE250" s="63"/>
      <c r="AF250" s="63"/>
      <c r="AG250" s="63"/>
      <c r="AH250" s="63"/>
      <c r="AI250" s="63"/>
      <c r="AJ250" s="63"/>
      <c r="AK250" s="63"/>
    </row>
    <row r="251" spans="24:37" s="64" customFormat="1" ht="14" x14ac:dyDescent="0.15">
      <c r="X251" s="63"/>
      <c r="Y251" s="63"/>
      <c r="Z251" s="63"/>
      <c r="AA251" s="63"/>
      <c r="AB251" s="63"/>
      <c r="AC251" s="63"/>
      <c r="AD251" s="63"/>
      <c r="AE251" s="63"/>
      <c r="AF251" s="63"/>
      <c r="AG251" s="63"/>
      <c r="AH251" s="63"/>
      <c r="AI251" s="63"/>
      <c r="AJ251" s="63"/>
      <c r="AK251" s="63"/>
    </row>
    <row r="252" spans="24:37" s="64" customFormat="1" ht="14" x14ac:dyDescent="0.15">
      <c r="X252" s="63"/>
      <c r="Y252" s="63"/>
      <c r="Z252" s="63"/>
      <c r="AA252" s="63"/>
      <c r="AB252" s="63"/>
      <c r="AC252" s="63"/>
      <c r="AD252" s="63"/>
      <c r="AE252" s="63"/>
      <c r="AF252" s="63"/>
      <c r="AG252" s="63"/>
      <c r="AH252" s="63"/>
      <c r="AI252" s="63"/>
      <c r="AJ252" s="63"/>
      <c r="AK252" s="63"/>
    </row>
    <row r="253" spans="24:37" s="64" customFormat="1" ht="14" x14ac:dyDescent="0.15">
      <c r="X253" s="63"/>
      <c r="Y253" s="63"/>
      <c r="Z253" s="63"/>
      <c r="AA253" s="63"/>
      <c r="AB253" s="63"/>
      <c r="AC253" s="63"/>
      <c r="AD253" s="63"/>
      <c r="AE253" s="63"/>
      <c r="AF253" s="63"/>
      <c r="AG253" s="63"/>
      <c r="AH253" s="63"/>
      <c r="AI253" s="63"/>
      <c r="AJ253" s="63"/>
      <c r="AK253" s="63"/>
    </row>
    <row r="254" spans="24:37" s="64" customFormat="1" ht="14" x14ac:dyDescent="0.15">
      <c r="X254" s="63"/>
      <c r="Y254" s="63"/>
      <c r="Z254" s="63"/>
      <c r="AA254" s="63"/>
      <c r="AB254" s="63"/>
      <c r="AC254" s="63"/>
      <c r="AD254" s="63"/>
      <c r="AE254" s="63"/>
      <c r="AF254" s="63"/>
      <c r="AG254" s="63"/>
      <c r="AH254" s="63"/>
      <c r="AI254" s="63"/>
      <c r="AJ254" s="63"/>
      <c r="AK254" s="63"/>
    </row>
    <row r="255" spans="24:37" s="64" customFormat="1" ht="14" x14ac:dyDescent="0.15">
      <c r="X255" s="63"/>
      <c r="Y255" s="63"/>
      <c r="Z255" s="63"/>
      <c r="AA255" s="63"/>
      <c r="AB255" s="63"/>
      <c r="AC255" s="63"/>
      <c r="AD255" s="63"/>
      <c r="AE255" s="63"/>
      <c r="AF255" s="63"/>
      <c r="AG255" s="63"/>
      <c r="AH255" s="63"/>
      <c r="AI255" s="63"/>
      <c r="AJ255" s="63"/>
      <c r="AK255" s="63"/>
    </row>
    <row r="256" spans="24:37" s="64" customFormat="1" ht="14" x14ac:dyDescent="0.15">
      <c r="X256" s="63"/>
      <c r="Y256" s="63"/>
      <c r="Z256" s="63"/>
      <c r="AA256" s="63"/>
      <c r="AB256" s="63"/>
      <c r="AC256" s="63"/>
      <c r="AD256" s="63"/>
      <c r="AE256" s="63"/>
      <c r="AF256" s="63"/>
      <c r="AG256" s="63"/>
      <c r="AH256" s="63"/>
      <c r="AI256" s="63"/>
      <c r="AJ256" s="63"/>
      <c r="AK256" s="63"/>
    </row>
    <row r="257" spans="24:37" s="64" customFormat="1" ht="14" x14ac:dyDescent="0.15">
      <c r="X257" s="63"/>
      <c r="Y257" s="63"/>
      <c r="Z257" s="63"/>
      <c r="AA257" s="63"/>
      <c r="AB257" s="63"/>
      <c r="AC257" s="63"/>
      <c r="AD257" s="63"/>
      <c r="AE257" s="63"/>
      <c r="AF257" s="63"/>
      <c r="AG257" s="63"/>
      <c r="AH257" s="63"/>
      <c r="AI257" s="63"/>
      <c r="AJ257" s="63"/>
      <c r="AK257" s="63"/>
    </row>
    <row r="258" spans="24:37" s="64" customFormat="1" ht="14" x14ac:dyDescent="0.15">
      <c r="X258" s="63"/>
      <c r="Y258" s="63"/>
      <c r="Z258" s="63"/>
      <c r="AA258" s="63"/>
      <c r="AB258" s="63"/>
      <c r="AC258" s="63"/>
      <c r="AD258" s="63"/>
      <c r="AE258" s="63"/>
      <c r="AF258" s="63"/>
      <c r="AG258" s="63"/>
      <c r="AH258" s="63"/>
      <c r="AI258" s="63"/>
      <c r="AJ258" s="63"/>
      <c r="AK258" s="63"/>
    </row>
    <row r="259" spans="24:37" s="64" customFormat="1" ht="14" x14ac:dyDescent="0.15">
      <c r="X259" s="63"/>
      <c r="Y259" s="63"/>
      <c r="Z259" s="63"/>
      <c r="AA259" s="63"/>
      <c r="AB259" s="63"/>
      <c r="AC259" s="63"/>
      <c r="AD259" s="63"/>
      <c r="AE259" s="63"/>
      <c r="AF259" s="63"/>
      <c r="AG259" s="63"/>
      <c r="AH259" s="63"/>
      <c r="AI259" s="63"/>
      <c r="AJ259" s="63"/>
      <c r="AK259" s="63"/>
    </row>
    <row r="260" spans="24:37" s="64" customFormat="1" ht="14" x14ac:dyDescent="0.15">
      <c r="X260" s="63"/>
      <c r="Y260" s="63"/>
      <c r="Z260" s="63"/>
      <c r="AA260" s="63"/>
      <c r="AB260" s="63"/>
      <c r="AC260" s="63"/>
      <c r="AD260" s="63"/>
      <c r="AE260" s="63"/>
      <c r="AF260" s="63"/>
      <c r="AG260" s="63"/>
      <c r="AH260" s="63"/>
      <c r="AI260" s="63"/>
      <c r="AJ260" s="63"/>
      <c r="AK260" s="63"/>
    </row>
    <row r="261" spans="24:37" s="64" customFormat="1" ht="14" x14ac:dyDescent="0.15">
      <c r="X261" s="63"/>
      <c r="Y261" s="63"/>
      <c r="Z261" s="63"/>
      <c r="AA261" s="63"/>
      <c r="AB261" s="63"/>
      <c r="AC261" s="63"/>
      <c r="AD261" s="63"/>
      <c r="AE261" s="63"/>
      <c r="AF261" s="63"/>
      <c r="AG261" s="63"/>
      <c r="AH261" s="63"/>
      <c r="AI261" s="63"/>
      <c r="AJ261" s="63"/>
      <c r="AK261" s="63"/>
    </row>
    <row r="262" spans="24:37" s="64" customFormat="1" ht="14" x14ac:dyDescent="0.15">
      <c r="X262" s="63"/>
      <c r="Y262" s="63"/>
      <c r="Z262" s="63"/>
      <c r="AA262" s="63"/>
      <c r="AB262" s="63"/>
      <c r="AC262" s="63"/>
      <c r="AD262" s="63"/>
      <c r="AE262" s="63"/>
      <c r="AF262" s="63"/>
      <c r="AG262" s="63"/>
      <c r="AH262" s="63"/>
      <c r="AI262" s="63"/>
      <c r="AJ262" s="63"/>
      <c r="AK262" s="63"/>
    </row>
    <row r="263" spans="24:37" s="64" customFormat="1" ht="14" x14ac:dyDescent="0.15">
      <c r="X263" s="63"/>
      <c r="Y263" s="63"/>
      <c r="Z263" s="63"/>
      <c r="AA263" s="63"/>
      <c r="AB263" s="63"/>
      <c r="AC263" s="63"/>
      <c r="AD263" s="63"/>
      <c r="AE263" s="63"/>
      <c r="AF263" s="63"/>
      <c r="AG263" s="63"/>
      <c r="AH263" s="63"/>
      <c r="AI263" s="63"/>
      <c r="AJ263" s="63"/>
      <c r="AK263" s="63"/>
    </row>
    <row r="264" spans="24:37" s="64" customFormat="1" ht="14" x14ac:dyDescent="0.15">
      <c r="X264" s="63"/>
      <c r="Y264" s="63"/>
      <c r="Z264" s="63"/>
      <c r="AA264" s="63"/>
      <c r="AB264" s="63"/>
      <c r="AC264" s="63"/>
      <c r="AD264" s="63"/>
      <c r="AE264" s="63"/>
      <c r="AF264" s="63"/>
      <c r="AG264" s="63"/>
      <c r="AH264" s="63"/>
      <c r="AI264" s="63"/>
      <c r="AJ264" s="63"/>
      <c r="AK264" s="63"/>
    </row>
    <row r="265" spans="24:37" s="64" customFormat="1" ht="14" x14ac:dyDescent="0.15">
      <c r="X265" s="63"/>
      <c r="Y265" s="63"/>
      <c r="Z265" s="63"/>
      <c r="AA265" s="63"/>
      <c r="AB265" s="63"/>
      <c r="AC265" s="63"/>
      <c r="AD265" s="63"/>
      <c r="AE265" s="63"/>
      <c r="AF265" s="63"/>
      <c r="AG265" s="63"/>
      <c r="AH265" s="63"/>
      <c r="AI265" s="63"/>
      <c r="AJ265" s="63"/>
      <c r="AK265" s="63"/>
    </row>
    <row r="266" spans="24:37" s="64" customFormat="1" ht="14" x14ac:dyDescent="0.15">
      <c r="X266" s="63"/>
      <c r="Y266" s="63"/>
      <c r="Z266" s="63"/>
      <c r="AA266" s="63"/>
      <c r="AB266" s="63"/>
      <c r="AC266" s="63"/>
      <c r="AD266" s="63"/>
      <c r="AE266" s="63"/>
      <c r="AF266" s="63"/>
      <c r="AG266" s="63"/>
      <c r="AH266" s="63"/>
      <c r="AI266" s="63"/>
      <c r="AJ266" s="63"/>
      <c r="AK266" s="63"/>
    </row>
    <row r="267" spans="24:37" s="64" customFormat="1" ht="14" x14ac:dyDescent="0.15">
      <c r="X267" s="63"/>
      <c r="Y267" s="63"/>
      <c r="Z267" s="63"/>
      <c r="AA267" s="63"/>
      <c r="AB267" s="63"/>
      <c r="AC267" s="63"/>
      <c r="AD267" s="63"/>
      <c r="AE267" s="63"/>
      <c r="AF267" s="63"/>
      <c r="AG267" s="63"/>
      <c r="AH267" s="63"/>
      <c r="AI267" s="63"/>
      <c r="AJ267" s="63"/>
      <c r="AK267" s="63"/>
    </row>
    <row r="268" spans="24:37" s="64" customFormat="1" ht="14" x14ac:dyDescent="0.15">
      <c r="X268" s="63"/>
      <c r="Y268" s="63"/>
      <c r="Z268" s="63"/>
      <c r="AA268" s="63"/>
      <c r="AB268" s="63"/>
      <c r="AC268" s="63"/>
      <c r="AD268" s="63"/>
      <c r="AE268" s="63"/>
      <c r="AF268" s="63"/>
      <c r="AG268" s="63"/>
      <c r="AH268" s="63"/>
      <c r="AI268" s="63"/>
      <c r="AJ268" s="63"/>
      <c r="AK268" s="63"/>
    </row>
    <row r="269" spans="24:37" s="64" customFormat="1" ht="14" x14ac:dyDescent="0.15">
      <c r="X269" s="63"/>
      <c r="Y269" s="63"/>
      <c r="Z269" s="63"/>
      <c r="AA269" s="63"/>
      <c r="AB269" s="63"/>
      <c r="AC269" s="63"/>
      <c r="AD269" s="63"/>
      <c r="AE269" s="63"/>
      <c r="AF269" s="63"/>
      <c r="AG269" s="63"/>
      <c r="AH269" s="63"/>
      <c r="AI269" s="63"/>
      <c r="AJ269" s="63"/>
      <c r="AK269" s="63"/>
    </row>
    <row r="270" spans="24:37" s="64" customFormat="1" ht="14" x14ac:dyDescent="0.15">
      <c r="X270" s="63"/>
      <c r="Y270" s="63"/>
      <c r="Z270" s="63"/>
      <c r="AA270" s="63"/>
      <c r="AB270" s="63"/>
      <c r="AC270" s="63"/>
      <c r="AD270" s="63"/>
      <c r="AE270" s="63"/>
      <c r="AF270" s="63"/>
      <c r="AG270" s="63"/>
      <c r="AH270" s="63"/>
      <c r="AI270" s="63"/>
      <c r="AJ270" s="63"/>
      <c r="AK270" s="63"/>
    </row>
    <row r="271" spans="24:37" s="64" customFormat="1" ht="14" x14ac:dyDescent="0.15">
      <c r="X271" s="63"/>
      <c r="Y271" s="63"/>
      <c r="Z271" s="63"/>
      <c r="AA271" s="63"/>
      <c r="AB271" s="63"/>
      <c r="AC271" s="63"/>
      <c r="AD271" s="63"/>
      <c r="AE271" s="63"/>
      <c r="AF271" s="63"/>
      <c r="AG271" s="63"/>
      <c r="AH271" s="63"/>
      <c r="AI271" s="63"/>
      <c r="AJ271" s="63"/>
      <c r="AK271" s="63"/>
    </row>
    <row r="272" spans="24:37" s="64" customFormat="1" ht="14" x14ac:dyDescent="0.15">
      <c r="X272" s="63"/>
      <c r="Y272" s="63"/>
      <c r="Z272" s="63"/>
      <c r="AA272" s="63"/>
      <c r="AB272" s="63"/>
      <c r="AC272" s="63"/>
      <c r="AD272" s="63"/>
      <c r="AE272" s="63"/>
      <c r="AF272" s="63"/>
      <c r="AG272" s="63"/>
      <c r="AH272" s="63"/>
      <c r="AI272" s="63"/>
      <c r="AJ272" s="63"/>
      <c r="AK272" s="63"/>
    </row>
    <row r="273" spans="24:37" s="64" customFormat="1" ht="14" x14ac:dyDescent="0.15">
      <c r="X273" s="63"/>
      <c r="Y273" s="63"/>
      <c r="Z273" s="63"/>
      <c r="AA273" s="63"/>
      <c r="AB273" s="63"/>
      <c r="AC273" s="63"/>
      <c r="AD273" s="63"/>
      <c r="AE273" s="63"/>
      <c r="AF273" s="63"/>
      <c r="AG273" s="63"/>
      <c r="AH273" s="63"/>
      <c r="AI273" s="63"/>
      <c r="AJ273" s="63"/>
      <c r="AK273" s="63"/>
    </row>
    <row r="274" spans="24:37" s="64" customFormat="1" ht="14" x14ac:dyDescent="0.15">
      <c r="X274" s="63"/>
      <c r="Y274" s="63"/>
      <c r="Z274" s="63"/>
      <c r="AA274" s="63"/>
      <c r="AB274" s="63"/>
      <c r="AC274" s="63"/>
      <c r="AD274" s="63"/>
      <c r="AE274" s="63"/>
      <c r="AF274" s="63"/>
      <c r="AG274" s="63"/>
      <c r="AH274" s="63"/>
      <c r="AI274" s="63"/>
      <c r="AJ274" s="63"/>
      <c r="AK274" s="63"/>
    </row>
    <row r="275" spans="24:37" s="64" customFormat="1" ht="14" x14ac:dyDescent="0.15">
      <c r="X275" s="63"/>
      <c r="Y275" s="63"/>
      <c r="Z275" s="63"/>
      <c r="AA275" s="63"/>
      <c r="AB275" s="63"/>
      <c r="AC275" s="63"/>
      <c r="AD275" s="63"/>
      <c r="AE275" s="63"/>
      <c r="AF275" s="63"/>
      <c r="AG275" s="63"/>
      <c r="AH275" s="63"/>
      <c r="AI275" s="63"/>
      <c r="AJ275" s="63"/>
      <c r="AK275" s="63"/>
    </row>
    <row r="276" spans="24:37" s="64" customFormat="1" ht="14" x14ac:dyDescent="0.15">
      <c r="X276" s="63"/>
      <c r="Y276" s="63"/>
      <c r="Z276" s="63"/>
      <c r="AA276" s="63"/>
      <c r="AB276" s="63"/>
      <c r="AC276" s="63"/>
      <c r="AD276" s="63"/>
      <c r="AE276" s="63"/>
      <c r="AF276" s="63"/>
      <c r="AG276" s="63"/>
      <c r="AH276" s="63"/>
      <c r="AI276" s="63"/>
      <c r="AJ276" s="63"/>
      <c r="AK276" s="63"/>
    </row>
    <row r="277" spans="24:37" s="64" customFormat="1" ht="14" x14ac:dyDescent="0.15">
      <c r="X277" s="63"/>
      <c r="Y277" s="63"/>
      <c r="Z277" s="63"/>
      <c r="AA277" s="63"/>
      <c r="AB277" s="63"/>
      <c r="AC277" s="63"/>
      <c r="AD277" s="63"/>
      <c r="AE277" s="63"/>
      <c r="AF277" s="63"/>
      <c r="AG277" s="63"/>
      <c r="AH277" s="63"/>
      <c r="AI277" s="63"/>
      <c r="AJ277" s="63"/>
      <c r="AK277" s="63"/>
    </row>
    <row r="278" spans="24:37" s="64" customFormat="1" ht="14" x14ac:dyDescent="0.15">
      <c r="X278" s="63"/>
      <c r="Y278" s="63"/>
      <c r="Z278" s="63"/>
      <c r="AA278" s="63"/>
      <c r="AB278" s="63"/>
      <c r="AC278" s="63"/>
      <c r="AD278" s="63"/>
      <c r="AE278" s="63"/>
      <c r="AF278" s="63"/>
      <c r="AG278" s="63"/>
      <c r="AH278" s="63"/>
      <c r="AI278" s="63"/>
      <c r="AJ278" s="63"/>
      <c r="AK278" s="63"/>
    </row>
    <row r="279" spans="24:37" s="64" customFormat="1" ht="14" x14ac:dyDescent="0.15">
      <c r="X279" s="63"/>
      <c r="Y279" s="63"/>
      <c r="Z279" s="63"/>
      <c r="AA279" s="63"/>
      <c r="AB279" s="63"/>
      <c r="AC279" s="63"/>
      <c r="AD279" s="63"/>
      <c r="AE279" s="63"/>
      <c r="AF279" s="63"/>
      <c r="AG279" s="63"/>
      <c r="AH279" s="63"/>
      <c r="AI279" s="63"/>
      <c r="AJ279" s="63"/>
      <c r="AK279" s="63"/>
    </row>
    <row r="280" spans="24:37" s="64" customFormat="1" ht="14" x14ac:dyDescent="0.15">
      <c r="X280" s="63"/>
      <c r="Y280" s="63"/>
      <c r="Z280" s="63"/>
      <c r="AA280" s="63"/>
      <c r="AB280" s="63"/>
      <c r="AC280" s="63"/>
      <c r="AD280" s="63"/>
      <c r="AE280" s="63"/>
      <c r="AF280" s="63"/>
      <c r="AG280" s="63"/>
      <c r="AH280" s="63"/>
      <c r="AI280" s="63"/>
      <c r="AJ280" s="63"/>
      <c r="AK280" s="63"/>
    </row>
    <row r="281" spans="24:37" s="64" customFormat="1" ht="14" x14ac:dyDescent="0.15">
      <c r="X281" s="63"/>
      <c r="Y281" s="63"/>
      <c r="Z281" s="63"/>
      <c r="AA281" s="63"/>
      <c r="AB281" s="63"/>
      <c r="AC281" s="63"/>
      <c r="AD281" s="63"/>
      <c r="AE281" s="63"/>
      <c r="AF281" s="63"/>
      <c r="AG281" s="63"/>
      <c r="AH281" s="63"/>
      <c r="AI281" s="63"/>
      <c r="AJ281" s="63"/>
      <c r="AK281" s="63"/>
    </row>
    <row r="282" spans="24:37" s="64" customFormat="1" ht="14" x14ac:dyDescent="0.15">
      <c r="X282" s="63"/>
      <c r="Y282" s="63"/>
      <c r="Z282" s="63"/>
      <c r="AA282" s="63"/>
      <c r="AB282" s="63"/>
      <c r="AC282" s="63"/>
      <c r="AD282" s="63"/>
      <c r="AE282" s="63"/>
      <c r="AF282" s="63"/>
      <c r="AG282" s="63"/>
      <c r="AH282" s="63"/>
      <c r="AI282" s="63"/>
      <c r="AJ282" s="63"/>
      <c r="AK282" s="63"/>
    </row>
    <row r="283" spans="24:37" s="64" customFormat="1" ht="14" x14ac:dyDescent="0.15">
      <c r="X283" s="63"/>
      <c r="Y283" s="63"/>
      <c r="Z283" s="63"/>
      <c r="AA283" s="63"/>
      <c r="AB283" s="63"/>
      <c r="AC283" s="63"/>
      <c r="AD283" s="63"/>
      <c r="AE283" s="63"/>
      <c r="AF283" s="63"/>
      <c r="AG283" s="63"/>
      <c r="AH283" s="63"/>
      <c r="AI283" s="63"/>
      <c r="AJ283" s="63"/>
      <c r="AK283" s="63"/>
    </row>
    <row r="284" spans="24:37" s="64" customFormat="1" ht="14" x14ac:dyDescent="0.15">
      <c r="X284" s="63"/>
      <c r="Y284" s="63"/>
      <c r="Z284" s="63"/>
      <c r="AA284" s="63"/>
      <c r="AB284" s="63"/>
      <c r="AC284" s="63"/>
      <c r="AD284" s="63"/>
      <c r="AE284" s="63"/>
      <c r="AF284" s="63"/>
      <c r="AG284" s="63"/>
      <c r="AH284" s="63"/>
      <c r="AI284" s="63"/>
      <c r="AJ284" s="63"/>
      <c r="AK284" s="63"/>
    </row>
    <row r="285" spans="24:37" s="64" customFormat="1" ht="14" x14ac:dyDescent="0.15">
      <c r="X285" s="63"/>
      <c r="Y285" s="63"/>
      <c r="Z285" s="63"/>
      <c r="AA285" s="63"/>
      <c r="AB285" s="63"/>
      <c r="AC285" s="63"/>
      <c r="AD285" s="63"/>
      <c r="AE285" s="63"/>
      <c r="AF285" s="63"/>
      <c r="AG285" s="63"/>
      <c r="AH285" s="63"/>
      <c r="AI285" s="63"/>
      <c r="AJ285" s="63"/>
      <c r="AK285" s="63"/>
    </row>
    <row r="286" spans="24:37" s="64" customFormat="1" ht="14" x14ac:dyDescent="0.15">
      <c r="X286" s="63"/>
      <c r="Y286" s="63"/>
      <c r="Z286" s="63"/>
      <c r="AA286" s="63"/>
      <c r="AB286" s="63"/>
      <c r="AC286" s="63"/>
      <c r="AD286" s="63"/>
      <c r="AE286" s="63"/>
      <c r="AF286" s="63"/>
      <c r="AG286" s="63"/>
      <c r="AH286" s="63"/>
      <c r="AI286" s="63"/>
      <c r="AJ286" s="63"/>
      <c r="AK286" s="63"/>
    </row>
    <row r="287" spans="24:37" s="64" customFormat="1" ht="14" x14ac:dyDescent="0.15">
      <c r="X287" s="63"/>
      <c r="Y287" s="63"/>
      <c r="Z287" s="63"/>
      <c r="AA287" s="63"/>
      <c r="AB287" s="63"/>
      <c r="AC287" s="63"/>
      <c r="AD287" s="63"/>
      <c r="AE287" s="63"/>
      <c r="AF287" s="63"/>
      <c r="AG287" s="63"/>
      <c r="AH287" s="63"/>
      <c r="AI287" s="63"/>
      <c r="AJ287" s="63"/>
      <c r="AK287" s="63"/>
    </row>
    <row r="288" spans="24:37" s="64" customFormat="1" ht="14" x14ac:dyDescent="0.15">
      <c r="X288" s="63"/>
      <c r="Y288" s="63"/>
      <c r="Z288" s="63"/>
      <c r="AA288" s="63"/>
      <c r="AB288" s="63"/>
      <c r="AC288" s="63"/>
      <c r="AD288" s="63"/>
      <c r="AE288" s="63"/>
      <c r="AF288" s="63"/>
      <c r="AG288" s="63"/>
      <c r="AH288" s="63"/>
      <c r="AI288" s="63"/>
      <c r="AJ288" s="63"/>
      <c r="AK288" s="63"/>
    </row>
    <row r="289" spans="24:37" s="64" customFormat="1" ht="14" x14ac:dyDescent="0.15">
      <c r="X289" s="63"/>
      <c r="Y289" s="63"/>
      <c r="Z289" s="63"/>
      <c r="AA289" s="63"/>
      <c r="AB289" s="63"/>
      <c r="AC289" s="63"/>
      <c r="AD289" s="63"/>
      <c r="AE289" s="63"/>
      <c r="AF289" s="63"/>
      <c r="AG289" s="63"/>
      <c r="AH289" s="63"/>
      <c r="AI289" s="63"/>
      <c r="AJ289" s="63"/>
      <c r="AK289" s="63"/>
    </row>
    <row r="290" spans="24:37" s="64" customFormat="1" ht="14" x14ac:dyDescent="0.15">
      <c r="X290" s="63"/>
      <c r="Y290" s="63"/>
      <c r="Z290" s="63"/>
      <c r="AA290" s="63"/>
      <c r="AB290" s="63"/>
      <c r="AC290" s="63"/>
      <c r="AD290" s="63"/>
      <c r="AE290" s="63"/>
      <c r="AF290" s="63"/>
      <c r="AG290" s="63"/>
      <c r="AH290" s="63"/>
      <c r="AI290" s="63"/>
      <c r="AJ290" s="63"/>
      <c r="AK290" s="63"/>
    </row>
    <row r="291" spans="24:37" s="64" customFormat="1" ht="14" x14ac:dyDescent="0.15">
      <c r="X291" s="63"/>
      <c r="Y291" s="63"/>
      <c r="Z291" s="63"/>
      <c r="AA291" s="63"/>
      <c r="AB291" s="63"/>
      <c r="AC291" s="63"/>
      <c r="AD291" s="63"/>
      <c r="AE291" s="63"/>
      <c r="AF291" s="63"/>
      <c r="AG291" s="63"/>
      <c r="AH291" s="63"/>
      <c r="AI291" s="63"/>
      <c r="AJ291" s="63"/>
      <c r="AK291" s="63"/>
    </row>
    <row r="292" spans="24:37" s="64" customFormat="1" ht="14" x14ac:dyDescent="0.15">
      <c r="X292" s="63"/>
      <c r="Y292" s="63"/>
      <c r="Z292" s="63"/>
      <c r="AA292" s="63"/>
      <c r="AB292" s="63"/>
      <c r="AC292" s="63"/>
      <c r="AD292" s="63"/>
      <c r="AE292" s="63"/>
      <c r="AF292" s="63"/>
      <c r="AG292" s="63"/>
      <c r="AH292" s="63"/>
      <c r="AI292" s="63"/>
      <c r="AJ292" s="63"/>
      <c r="AK292" s="63"/>
    </row>
    <row r="293" spans="24:37" s="64" customFormat="1" ht="14" x14ac:dyDescent="0.15">
      <c r="X293" s="63"/>
      <c r="Y293" s="63"/>
      <c r="Z293" s="63"/>
      <c r="AA293" s="63"/>
      <c r="AB293" s="63"/>
      <c r="AC293" s="63"/>
      <c r="AD293" s="63"/>
      <c r="AE293" s="63"/>
      <c r="AF293" s="63"/>
      <c r="AG293" s="63"/>
      <c r="AH293" s="63"/>
      <c r="AI293" s="63"/>
      <c r="AJ293" s="63"/>
      <c r="AK293" s="63"/>
    </row>
    <row r="294" spans="24:37" s="64" customFormat="1" ht="14" x14ac:dyDescent="0.15">
      <c r="X294" s="63"/>
      <c r="Y294" s="63"/>
      <c r="Z294" s="63"/>
      <c r="AA294" s="63"/>
      <c r="AB294" s="63"/>
      <c r="AC294" s="63"/>
      <c r="AD294" s="63"/>
      <c r="AE294" s="63"/>
      <c r="AF294" s="63"/>
      <c r="AG294" s="63"/>
      <c r="AH294" s="63"/>
      <c r="AI294" s="63"/>
      <c r="AJ294" s="63"/>
      <c r="AK294" s="63"/>
    </row>
    <row r="295" spans="24:37" s="64" customFormat="1" ht="14" x14ac:dyDescent="0.15">
      <c r="X295" s="63"/>
      <c r="Y295" s="63"/>
      <c r="Z295" s="63"/>
      <c r="AA295" s="63"/>
      <c r="AB295" s="63"/>
      <c r="AC295" s="63"/>
      <c r="AD295" s="63"/>
      <c r="AE295" s="63"/>
      <c r="AF295" s="63"/>
      <c r="AG295" s="63"/>
      <c r="AH295" s="63"/>
      <c r="AI295" s="63"/>
      <c r="AJ295" s="63"/>
      <c r="AK295" s="63"/>
    </row>
    <row r="296" spans="24:37" s="64" customFormat="1" ht="14" x14ac:dyDescent="0.15">
      <c r="X296" s="63"/>
      <c r="Y296" s="63"/>
      <c r="Z296" s="63"/>
      <c r="AA296" s="63"/>
      <c r="AB296" s="63"/>
      <c r="AC296" s="63"/>
      <c r="AD296" s="63"/>
      <c r="AE296" s="63"/>
      <c r="AF296" s="63"/>
      <c r="AG296" s="63"/>
      <c r="AH296" s="63"/>
      <c r="AI296" s="63"/>
      <c r="AJ296" s="63"/>
      <c r="AK296" s="63"/>
    </row>
    <row r="297" spans="24:37" s="64" customFormat="1" ht="14" x14ac:dyDescent="0.15">
      <c r="X297" s="63"/>
      <c r="Y297" s="63"/>
      <c r="Z297" s="63"/>
      <c r="AA297" s="63"/>
      <c r="AB297" s="63"/>
      <c r="AC297" s="63"/>
      <c r="AD297" s="63"/>
      <c r="AE297" s="63"/>
      <c r="AF297" s="63"/>
      <c r="AG297" s="63"/>
      <c r="AH297" s="63"/>
      <c r="AI297" s="63"/>
      <c r="AJ297" s="63"/>
      <c r="AK297" s="63"/>
    </row>
    <row r="298" spans="24:37" s="64" customFormat="1" ht="14" x14ac:dyDescent="0.15">
      <c r="X298" s="63"/>
      <c r="Y298" s="63"/>
      <c r="Z298" s="63"/>
      <c r="AA298" s="63"/>
      <c r="AB298" s="63"/>
      <c r="AC298" s="63"/>
      <c r="AD298" s="63"/>
      <c r="AE298" s="63"/>
      <c r="AF298" s="63"/>
      <c r="AG298" s="63"/>
      <c r="AH298" s="63"/>
      <c r="AI298" s="63"/>
      <c r="AJ298" s="63"/>
      <c r="AK298" s="63"/>
    </row>
    <row r="299" spans="24:37" s="64" customFormat="1" ht="14" x14ac:dyDescent="0.15">
      <c r="X299" s="63"/>
      <c r="Y299" s="63"/>
      <c r="Z299" s="63"/>
      <c r="AA299" s="63"/>
      <c r="AB299" s="63"/>
      <c r="AC299" s="63"/>
      <c r="AD299" s="63"/>
      <c r="AE299" s="63"/>
      <c r="AF299" s="63"/>
      <c r="AG299" s="63"/>
      <c r="AH299" s="63"/>
      <c r="AI299" s="63"/>
      <c r="AJ299" s="63"/>
      <c r="AK299" s="63"/>
    </row>
    <row r="300" spans="24:37" s="64" customFormat="1" ht="14" x14ac:dyDescent="0.15">
      <c r="X300" s="63"/>
      <c r="Y300" s="63"/>
      <c r="Z300" s="63"/>
      <c r="AA300" s="63"/>
      <c r="AB300" s="63"/>
      <c r="AC300" s="63"/>
      <c r="AD300" s="63"/>
      <c r="AE300" s="63"/>
      <c r="AF300" s="63"/>
      <c r="AG300" s="63"/>
      <c r="AH300" s="63"/>
      <c r="AI300" s="63"/>
      <c r="AJ300" s="63"/>
      <c r="AK300" s="63"/>
    </row>
    <row r="301" spans="24:37" s="64" customFormat="1" ht="14" x14ac:dyDescent="0.15">
      <c r="X301" s="63"/>
      <c r="Y301" s="63"/>
      <c r="Z301" s="63"/>
      <c r="AA301" s="63"/>
      <c r="AB301" s="63"/>
      <c r="AC301" s="63"/>
      <c r="AD301" s="63"/>
      <c r="AE301" s="63"/>
      <c r="AF301" s="63"/>
      <c r="AG301" s="63"/>
      <c r="AH301" s="63"/>
      <c r="AI301" s="63"/>
      <c r="AJ301" s="63"/>
      <c r="AK301" s="63"/>
    </row>
    <row r="302" spans="24:37" s="64" customFormat="1" ht="14" x14ac:dyDescent="0.15">
      <c r="X302" s="63"/>
      <c r="Y302" s="63"/>
      <c r="Z302" s="63"/>
      <c r="AA302" s="63"/>
      <c r="AB302" s="63"/>
      <c r="AC302" s="63"/>
      <c r="AD302" s="63"/>
      <c r="AE302" s="63"/>
      <c r="AF302" s="63"/>
      <c r="AG302" s="63"/>
      <c r="AH302" s="63"/>
      <c r="AI302" s="63"/>
      <c r="AJ302" s="63"/>
      <c r="AK302" s="63"/>
    </row>
    <row r="303" spans="24:37" s="64" customFormat="1" ht="14" x14ac:dyDescent="0.15">
      <c r="X303" s="63"/>
      <c r="Y303" s="63"/>
      <c r="Z303" s="63"/>
      <c r="AA303" s="63"/>
      <c r="AB303" s="63"/>
      <c r="AC303" s="63"/>
      <c r="AD303" s="63"/>
      <c r="AE303" s="63"/>
      <c r="AF303" s="63"/>
      <c r="AG303" s="63"/>
      <c r="AH303" s="63"/>
      <c r="AI303" s="63"/>
      <c r="AJ303" s="63"/>
      <c r="AK303" s="63"/>
    </row>
    <row r="304" spans="24:37" s="64" customFormat="1" ht="14" x14ac:dyDescent="0.15">
      <c r="X304" s="63"/>
      <c r="Y304" s="63"/>
      <c r="Z304" s="63"/>
      <c r="AA304" s="63"/>
      <c r="AB304" s="63"/>
      <c r="AC304" s="63"/>
      <c r="AD304" s="63"/>
      <c r="AE304" s="63"/>
      <c r="AF304" s="63"/>
      <c r="AG304" s="63"/>
      <c r="AH304" s="63"/>
      <c r="AI304" s="63"/>
      <c r="AJ304" s="63"/>
      <c r="AK304" s="63"/>
    </row>
    <row r="305" spans="24:37" s="64" customFormat="1" ht="14" x14ac:dyDescent="0.15">
      <c r="X305" s="63"/>
      <c r="Y305" s="63"/>
      <c r="Z305" s="63"/>
      <c r="AA305" s="63"/>
      <c r="AB305" s="63"/>
      <c r="AC305" s="63"/>
      <c r="AD305" s="63"/>
      <c r="AE305" s="63"/>
      <c r="AF305" s="63"/>
      <c r="AG305" s="63"/>
      <c r="AH305" s="63"/>
      <c r="AI305" s="63"/>
      <c r="AJ305" s="63"/>
      <c r="AK305" s="63"/>
    </row>
    <row r="306" spans="24:37" s="64" customFormat="1" ht="14" x14ac:dyDescent="0.15">
      <c r="X306" s="63"/>
      <c r="Y306" s="63"/>
      <c r="Z306" s="63"/>
      <c r="AA306" s="63"/>
      <c r="AB306" s="63"/>
      <c r="AC306" s="63"/>
      <c r="AD306" s="63"/>
      <c r="AE306" s="63"/>
      <c r="AF306" s="63"/>
      <c r="AG306" s="63"/>
      <c r="AH306" s="63"/>
      <c r="AI306" s="63"/>
      <c r="AJ306" s="63"/>
      <c r="AK306" s="63"/>
    </row>
    <row r="307" spans="24:37" s="64" customFormat="1" ht="14" x14ac:dyDescent="0.15">
      <c r="X307" s="63"/>
      <c r="Y307" s="63"/>
      <c r="Z307" s="63"/>
      <c r="AA307" s="63"/>
      <c r="AB307" s="63"/>
      <c r="AC307" s="63"/>
      <c r="AD307" s="63"/>
      <c r="AE307" s="63"/>
      <c r="AF307" s="63"/>
      <c r="AG307" s="63"/>
      <c r="AH307" s="63"/>
      <c r="AI307" s="63"/>
      <c r="AJ307" s="63"/>
      <c r="AK307" s="63"/>
    </row>
    <row r="308" spans="24:37" s="64" customFormat="1" ht="14" x14ac:dyDescent="0.15">
      <c r="X308" s="63"/>
      <c r="Y308" s="63"/>
      <c r="Z308" s="63"/>
      <c r="AA308" s="63"/>
      <c r="AB308" s="63"/>
      <c r="AC308" s="63"/>
      <c r="AD308" s="63"/>
      <c r="AE308" s="63"/>
      <c r="AF308" s="63"/>
      <c r="AG308" s="63"/>
      <c r="AH308" s="63"/>
      <c r="AI308" s="63"/>
      <c r="AJ308" s="63"/>
      <c r="AK308" s="63"/>
    </row>
    <row r="309" spans="24:37" s="64" customFormat="1" ht="14" x14ac:dyDescent="0.15">
      <c r="X309" s="63"/>
      <c r="Y309" s="63"/>
      <c r="Z309" s="63"/>
      <c r="AA309" s="63"/>
      <c r="AB309" s="63"/>
      <c r="AC309" s="63"/>
      <c r="AD309" s="63"/>
      <c r="AE309" s="63"/>
      <c r="AF309" s="63"/>
      <c r="AG309" s="63"/>
      <c r="AH309" s="63"/>
      <c r="AI309" s="63"/>
      <c r="AJ309" s="63"/>
      <c r="AK309" s="63"/>
    </row>
    <row r="310" spans="24:37" s="64" customFormat="1" ht="14" x14ac:dyDescent="0.15">
      <c r="X310" s="63"/>
      <c r="Y310" s="63"/>
      <c r="Z310" s="63"/>
      <c r="AA310" s="63"/>
      <c r="AB310" s="63"/>
      <c r="AC310" s="63"/>
      <c r="AD310" s="63"/>
      <c r="AE310" s="63"/>
      <c r="AF310" s="63"/>
      <c r="AG310" s="63"/>
      <c r="AH310" s="63"/>
      <c r="AI310" s="63"/>
      <c r="AJ310" s="63"/>
      <c r="AK310" s="63"/>
    </row>
    <row r="311" spans="24:37" s="64" customFormat="1" ht="14" x14ac:dyDescent="0.15">
      <c r="X311" s="63"/>
      <c r="Y311" s="63"/>
      <c r="Z311" s="63"/>
      <c r="AA311" s="63"/>
      <c r="AB311" s="63"/>
      <c r="AC311" s="63"/>
      <c r="AD311" s="63"/>
      <c r="AE311" s="63"/>
      <c r="AF311" s="63"/>
      <c r="AG311" s="63"/>
      <c r="AH311" s="63"/>
      <c r="AI311" s="63"/>
      <c r="AJ311" s="63"/>
      <c r="AK311" s="63"/>
    </row>
    <row r="312" spans="24:37" s="64" customFormat="1" ht="14" x14ac:dyDescent="0.15">
      <c r="X312" s="63"/>
      <c r="Y312" s="63"/>
      <c r="Z312" s="63"/>
      <c r="AA312" s="63"/>
      <c r="AB312" s="63"/>
      <c r="AC312" s="63"/>
      <c r="AD312" s="63"/>
      <c r="AE312" s="63"/>
      <c r="AF312" s="63"/>
      <c r="AG312" s="63"/>
      <c r="AH312" s="63"/>
      <c r="AI312" s="63"/>
      <c r="AJ312" s="63"/>
      <c r="AK312" s="63"/>
    </row>
    <row r="313" spans="24:37" s="64" customFormat="1" ht="14" x14ac:dyDescent="0.15">
      <c r="X313" s="63"/>
      <c r="Y313" s="63"/>
      <c r="Z313" s="63"/>
      <c r="AA313" s="63"/>
      <c r="AB313" s="63"/>
      <c r="AC313" s="63"/>
      <c r="AD313" s="63"/>
      <c r="AE313" s="63"/>
      <c r="AF313" s="63"/>
      <c r="AG313" s="63"/>
      <c r="AH313" s="63"/>
      <c r="AI313" s="63"/>
      <c r="AJ313" s="63"/>
      <c r="AK313" s="63"/>
    </row>
    <row r="314" spans="24:37" s="64" customFormat="1" ht="14" x14ac:dyDescent="0.15">
      <c r="X314" s="63"/>
      <c r="Y314" s="63"/>
      <c r="Z314" s="63"/>
      <c r="AA314" s="63"/>
      <c r="AB314" s="63"/>
      <c r="AC314" s="63"/>
      <c r="AD314" s="63"/>
      <c r="AE314" s="63"/>
      <c r="AF314" s="63"/>
      <c r="AG314" s="63"/>
      <c r="AH314" s="63"/>
      <c r="AI314" s="63"/>
      <c r="AJ314" s="63"/>
      <c r="AK314" s="63"/>
    </row>
    <row r="315" spans="24:37" s="64" customFormat="1" ht="14" x14ac:dyDescent="0.15">
      <c r="X315" s="63"/>
      <c r="Y315" s="63"/>
      <c r="Z315" s="63"/>
      <c r="AA315" s="63"/>
      <c r="AB315" s="63"/>
      <c r="AC315" s="63"/>
      <c r="AD315" s="63"/>
      <c r="AE315" s="63"/>
      <c r="AF315" s="63"/>
      <c r="AG315" s="63"/>
      <c r="AH315" s="63"/>
      <c r="AI315" s="63"/>
      <c r="AJ315" s="63"/>
      <c r="AK315" s="63"/>
    </row>
    <row r="316" spans="24:37" s="64" customFormat="1" ht="14" x14ac:dyDescent="0.15">
      <c r="X316" s="63"/>
      <c r="Y316" s="63"/>
      <c r="Z316" s="63"/>
      <c r="AA316" s="63"/>
      <c r="AB316" s="63"/>
      <c r="AC316" s="63"/>
      <c r="AD316" s="63"/>
      <c r="AE316" s="63"/>
      <c r="AF316" s="63"/>
      <c r="AG316" s="63"/>
      <c r="AH316" s="63"/>
      <c r="AI316" s="63"/>
      <c r="AJ316" s="63"/>
      <c r="AK316" s="63"/>
    </row>
    <row r="317" spans="24:37" s="64" customFormat="1" ht="14" x14ac:dyDescent="0.15">
      <c r="X317" s="63"/>
      <c r="Y317" s="63"/>
      <c r="Z317" s="63"/>
      <c r="AA317" s="63"/>
      <c r="AB317" s="63"/>
      <c r="AC317" s="63"/>
      <c r="AD317" s="63"/>
      <c r="AE317" s="63"/>
      <c r="AF317" s="63"/>
      <c r="AG317" s="63"/>
      <c r="AH317" s="63"/>
      <c r="AI317" s="63"/>
      <c r="AJ317" s="63"/>
      <c r="AK317" s="63"/>
    </row>
    <row r="318" spans="24:37" s="64" customFormat="1" ht="14" x14ac:dyDescent="0.15">
      <c r="X318" s="63"/>
      <c r="Y318" s="63"/>
      <c r="Z318" s="63"/>
      <c r="AA318" s="63"/>
      <c r="AB318" s="63"/>
      <c r="AC318" s="63"/>
      <c r="AD318" s="63"/>
      <c r="AE318" s="63"/>
      <c r="AF318" s="63"/>
      <c r="AG318" s="63"/>
      <c r="AH318" s="63"/>
      <c r="AI318" s="63"/>
      <c r="AJ318" s="63"/>
      <c r="AK318" s="63"/>
    </row>
    <row r="319" spans="24:37" s="64" customFormat="1" ht="14" x14ac:dyDescent="0.15">
      <c r="X319" s="63"/>
      <c r="Y319" s="63"/>
      <c r="Z319" s="63"/>
      <c r="AA319" s="63"/>
      <c r="AB319" s="63"/>
      <c r="AC319" s="63"/>
      <c r="AD319" s="63"/>
      <c r="AE319" s="63"/>
      <c r="AF319" s="63"/>
      <c r="AG319" s="63"/>
      <c r="AH319" s="63"/>
      <c r="AI319" s="63"/>
      <c r="AJ319" s="63"/>
      <c r="AK319" s="63"/>
    </row>
    <row r="320" spans="24:37" s="64" customFormat="1" ht="14" x14ac:dyDescent="0.15">
      <c r="X320" s="63"/>
      <c r="Y320" s="63"/>
      <c r="Z320" s="63"/>
      <c r="AA320" s="63"/>
      <c r="AB320" s="63"/>
      <c r="AC320" s="63"/>
      <c r="AD320" s="63"/>
      <c r="AE320" s="63"/>
      <c r="AF320" s="63"/>
      <c r="AG320" s="63"/>
      <c r="AH320" s="63"/>
      <c r="AI320" s="63"/>
      <c r="AJ320" s="63"/>
      <c r="AK320" s="63"/>
    </row>
    <row r="321" spans="24:37" s="64" customFormat="1" ht="14" x14ac:dyDescent="0.15">
      <c r="X321" s="63"/>
      <c r="Y321" s="63"/>
      <c r="Z321" s="63"/>
      <c r="AA321" s="63"/>
      <c r="AB321" s="63"/>
      <c r="AC321" s="63"/>
      <c r="AD321" s="63"/>
      <c r="AE321" s="63"/>
      <c r="AF321" s="63"/>
      <c r="AG321" s="63"/>
      <c r="AH321" s="63"/>
      <c r="AI321" s="63"/>
      <c r="AJ321" s="63"/>
      <c r="AK321" s="63"/>
    </row>
    <row r="322" spans="24:37" s="64" customFormat="1" ht="14" x14ac:dyDescent="0.15">
      <c r="X322" s="63"/>
      <c r="Y322" s="63"/>
      <c r="Z322" s="63"/>
      <c r="AA322" s="63"/>
      <c r="AB322" s="63"/>
      <c r="AC322" s="63"/>
      <c r="AD322" s="63"/>
      <c r="AE322" s="63"/>
      <c r="AF322" s="63"/>
      <c r="AG322" s="63"/>
      <c r="AH322" s="63"/>
      <c r="AI322" s="63"/>
      <c r="AJ322" s="63"/>
      <c r="AK322" s="63"/>
    </row>
    <row r="323" spans="24:37" s="64" customFormat="1" ht="14" x14ac:dyDescent="0.15">
      <c r="X323" s="63"/>
      <c r="Y323" s="63"/>
      <c r="Z323" s="63"/>
      <c r="AA323" s="63"/>
      <c r="AB323" s="63"/>
      <c r="AC323" s="63"/>
      <c r="AD323" s="63"/>
      <c r="AE323" s="63"/>
      <c r="AF323" s="63"/>
      <c r="AG323" s="63"/>
      <c r="AH323" s="63"/>
      <c r="AI323" s="63"/>
      <c r="AJ323" s="63"/>
      <c r="AK323" s="63"/>
    </row>
    <row r="324" spans="24:37" s="64" customFormat="1" ht="14" x14ac:dyDescent="0.15">
      <c r="X324" s="63"/>
      <c r="Y324" s="63"/>
      <c r="Z324" s="63"/>
      <c r="AA324" s="63"/>
      <c r="AB324" s="63"/>
      <c r="AC324" s="63"/>
      <c r="AD324" s="63"/>
      <c r="AE324" s="63"/>
      <c r="AF324" s="63"/>
      <c r="AG324" s="63"/>
      <c r="AH324" s="63"/>
      <c r="AI324" s="63"/>
      <c r="AJ324" s="63"/>
      <c r="AK324" s="63"/>
    </row>
    <row r="325" spans="24:37" s="64" customFormat="1" ht="14" x14ac:dyDescent="0.15">
      <c r="X325" s="63"/>
      <c r="Y325" s="63"/>
      <c r="Z325" s="63"/>
      <c r="AA325" s="63"/>
      <c r="AB325" s="63"/>
      <c r="AC325" s="63"/>
      <c r="AD325" s="63"/>
      <c r="AE325" s="63"/>
      <c r="AF325" s="63"/>
      <c r="AG325" s="63"/>
      <c r="AH325" s="63"/>
      <c r="AI325" s="63"/>
      <c r="AJ325" s="63"/>
      <c r="AK325" s="63"/>
    </row>
    <row r="326" spans="24:37" s="64" customFormat="1" ht="14" x14ac:dyDescent="0.15">
      <c r="X326" s="63"/>
      <c r="Y326" s="63"/>
      <c r="Z326" s="63"/>
      <c r="AA326" s="63"/>
      <c r="AB326" s="63"/>
      <c r="AC326" s="63"/>
      <c r="AD326" s="63"/>
      <c r="AE326" s="63"/>
      <c r="AF326" s="63"/>
      <c r="AG326" s="63"/>
      <c r="AH326" s="63"/>
      <c r="AI326" s="63"/>
      <c r="AJ326" s="63"/>
      <c r="AK326" s="63"/>
    </row>
    <row r="327" spans="24:37" s="64" customFormat="1" ht="14" x14ac:dyDescent="0.15">
      <c r="X327" s="63"/>
      <c r="Y327" s="63"/>
      <c r="Z327" s="63"/>
      <c r="AA327" s="63"/>
      <c r="AB327" s="63"/>
      <c r="AC327" s="63"/>
      <c r="AD327" s="63"/>
      <c r="AE327" s="63"/>
      <c r="AF327" s="63"/>
      <c r="AG327" s="63"/>
      <c r="AH327" s="63"/>
      <c r="AI327" s="63"/>
      <c r="AJ327" s="63"/>
      <c r="AK327" s="63"/>
    </row>
    <row r="328" spans="24:37" s="64" customFormat="1" ht="14" x14ac:dyDescent="0.15">
      <c r="X328" s="63"/>
      <c r="Y328" s="63"/>
      <c r="Z328" s="63"/>
      <c r="AA328" s="63"/>
      <c r="AB328" s="63"/>
      <c r="AC328" s="63"/>
      <c r="AD328" s="63"/>
      <c r="AE328" s="63"/>
      <c r="AF328" s="63"/>
      <c r="AG328" s="63"/>
      <c r="AH328" s="63"/>
      <c r="AI328" s="63"/>
      <c r="AJ328" s="63"/>
      <c r="AK328" s="63"/>
    </row>
    <row r="329" spans="24:37" s="64" customFormat="1" ht="14" x14ac:dyDescent="0.15">
      <c r="X329" s="63"/>
      <c r="Y329" s="63"/>
      <c r="Z329" s="63"/>
      <c r="AA329" s="63"/>
      <c r="AB329" s="63"/>
      <c r="AC329" s="63"/>
      <c r="AD329" s="63"/>
      <c r="AE329" s="63"/>
      <c r="AF329" s="63"/>
      <c r="AG329" s="63"/>
      <c r="AH329" s="63"/>
      <c r="AI329" s="63"/>
      <c r="AJ329" s="63"/>
      <c r="AK329" s="63"/>
    </row>
    <row r="330" spans="24:37" s="64" customFormat="1" ht="14" x14ac:dyDescent="0.15">
      <c r="X330" s="63"/>
      <c r="Y330" s="63"/>
      <c r="Z330" s="63"/>
      <c r="AA330" s="63"/>
      <c r="AB330" s="63"/>
      <c r="AC330" s="63"/>
      <c r="AD330" s="63"/>
      <c r="AE330" s="63"/>
      <c r="AF330" s="63"/>
      <c r="AG330" s="63"/>
      <c r="AH330" s="63"/>
      <c r="AI330" s="63"/>
      <c r="AJ330" s="63"/>
      <c r="AK330" s="63"/>
    </row>
    <row r="331" spans="24:37" s="64" customFormat="1" ht="14" x14ac:dyDescent="0.15">
      <c r="X331" s="63"/>
      <c r="Y331" s="63"/>
      <c r="Z331" s="63"/>
      <c r="AA331" s="63"/>
      <c r="AB331" s="63"/>
      <c r="AC331" s="63"/>
      <c r="AD331" s="63"/>
      <c r="AE331" s="63"/>
      <c r="AF331" s="63"/>
      <c r="AG331" s="63"/>
      <c r="AH331" s="63"/>
      <c r="AI331" s="63"/>
      <c r="AJ331" s="63"/>
      <c r="AK331" s="63"/>
    </row>
    <row r="332" spans="24:37" s="64" customFormat="1" ht="14" x14ac:dyDescent="0.15">
      <c r="X332" s="63"/>
      <c r="Y332" s="63"/>
      <c r="Z332" s="63"/>
      <c r="AA332" s="63"/>
      <c r="AB332" s="63"/>
      <c r="AC332" s="63"/>
      <c r="AD332" s="63"/>
      <c r="AE332" s="63"/>
      <c r="AF332" s="63"/>
      <c r="AG332" s="63"/>
      <c r="AH332" s="63"/>
      <c r="AI332" s="63"/>
      <c r="AJ332" s="63"/>
      <c r="AK332" s="63"/>
    </row>
    <row r="333" spans="24:37" s="64" customFormat="1" ht="14" x14ac:dyDescent="0.15">
      <c r="X333" s="63"/>
      <c r="Y333" s="63"/>
      <c r="Z333" s="63"/>
      <c r="AA333" s="63"/>
      <c r="AB333" s="63"/>
      <c r="AC333" s="63"/>
      <c r="AD333" s="63"/>
      <c r="AE333" s="63"/>
      <c r="AF333" s="63"/>
      <c r="AG333" s="63"/>
      <c r="AH333" s="63"/>
      <c r="AI333" s="63"/>
      <c r="AJ333" s="63"/>
      <c r="AK333" s="63"/>
    </row>
    <row r="334" spans="24:37" s="64" customFormat="1" ht="14" x14ac:dyDescent="0.15">
      <c r="X334" s="63"/>
      <c r="Y334" s="63"/>
      <c r="Z334" s="63"/>
      <c r="AA334" s="63"/>
      <c r="AB334" s="63"/>
      <c r="AC334" s="63"/>
      <c r="AD334" s="63"/>
      <c r="AE334" s="63"/>
      <c r="AF334" s="63"/>
      <c r="AG334" s="63"/>
      <c r="AH334" s="63"/>
      <c r="AI334" s="63"/>
      <c r="AJ334" s="63"/>
      <c r="AK334" s="63"/>
    </row>
    <row r="335" spans="24:37" s="64" customFormat="1" ht="14" x14ac:dyDescent="0.15">
      <c r="X335" s="63"/>
      <c r="Y335" s="63"/>
      <c r="Z335" s="63"/>
      <c r="AA335" s="63"/>
      <c r="AB335" s="63"/>
      <c r="AC335" s="63"/>
      <c r="AD335" s="63"/>
      <c r="AE335" s="63"/>
      <c r="AF335" s="63"/>
      <c r="AG335" s="63"/>
      <c r="AH335" s="63"/>
      <c r="AI335" s="63"/>
      <c r="AJ335" s="63"/>
      <c r="AK335" s="63"/>
    </row>
    <row r="336" spans="24:37" s="64" customFormat="1" ht="14" x14ac:dyDescent="0.15">
      <c r="X336" s="63"/>
      <c r="Y336" s="63"/>
      <c r="Z336" s="63"/>
      <c r="AA336" s="63"/>
      <c r="AB336" s="63"/>
      <c r="AC336" s="63"/>
      <c r="AD336" s="63"/>
      <c r="AE336" s="63"/>
      <c r="AF336" s="63"/>
      <c r="AG336" s="63"/>
      <c r="AH336" s="63"/>
      <c r="AI336" s="63"/>
      <c r="AJ336" s="63"/>
      <c r="AK336" s="63"/>
    </row>
    <row r="337" spans="24:37" s="64" customFormat="1" ht="14" x14ac:dyDescent="0.15">
      <c r="X337" s="63"/>
      <c r="Y337" s="63"/>
      <c r="Z337" s="63"/>
      <c r="AA337" s="63"/>
      <c r="AB337" s="63"/>
      <c r="AC337" s="63"/>
      <c r="AD337" s="63"/>
      <c r="AE337" s="63"/>
      <c r="AF337" s="63"/>
      <c r="AG337" s="63"/>
      <c r="AH337" s="63"/>
      <c r="AI337" s="63"/>
      <c r="AJ337" s="63"/>
      <c r="AK337" s="63"/>
    </row>
    <row r="338" spans="24:37" s="64" customFormat="1" ht="14" x14ac:dyDescent="0.15">
      <c r="X338" s="63"/>
      <c r="Y338" s="63"/>
      <c r="Z338" s="63"/>
      <c r="AA338" s="63"/>
      <c r="AB338" s="63"/>
      <c r="AC338" s="63"/>
      <c r="AD338" s="63"/>
      <c r="AE338" s="63"/>
      <c r="AF338" s="63"/>
      <c r="AG338" s="63"/>
      <c r="AH338" s="63"/>
      <c r="AI338" s="63"/>
      <c r="AJ338" s="63"/>
      <c r="AK338" s="63"/>
    </row>
    <row r="339" spans="24:37" s="64" customFormat="1" ht="14" x14ac:dyDescent="0.15">
      <c r="X339" s="63"/>
      <c r="Y339" s="63"/>
      <c r="Z339" s="63"/>
      <c r="AA339" s="63"/>
      <c r="AB339" s="63"/>
      <c r="AC339" s="63"/>
      <c r="AD339" s="63"/>
      <c r="AE339" s="63"/>
      <c r="AF339" s="63"/>
      <c r="AG339" s="63"/>
      <c r="AH339" s="63"/>
      <c r="AI339" s="63"/>
      <c r="AJ339" s="63"/>
      <c r="AK339" s="63"/>
    </row>
    <row r="340" spans="24:37" s="64" customFormat="1" ht="14" x14ac:dyDescent="0.15">
      <c r="X340" s="63"/>
      <c r="Y340" s="63"/>
      <c r="Z340" s="63"/>
      <c r="AA340" s="63"/>
      <c r="AB340" s="63"/>
      <c r="AC340" s="63"/>
      <c r="AD340" s="63"/>
      <c r="AE340" s="63"/>
      <c r="AF340" s="63"/>
      <c r="AG340" s="63"/>
      <c r="AH340" s="63"/>
      <c r="AI340" s="63"/>
      <c r="AJ340" s="63"/>
      <c r="AK340" s="63"/>
    </row>
    <row r="341" spans="24:37" s="64" customFormat="1" ht="14" x14ac:dyDescent="0.15">
      <c r="X341" s="63"/>
      <c r="Y341" s="63"/>
      <c r="Z341" s="63"/>
      <c r="AA341" s="63"/>
      <c r="AB341" s="63"/>
      <c r="AC341" s="63"/>
      <c r="AD341" s="63"/>
      <c r="AE341" s="63"/>
      <c r="AF341" s="63"/>
      <c r="AG341" s="63"/>
      <c r="AH341" s="63"/>
      <c r="AI341" s="63"/>
      <c r="AJ341" s="63"/>
      <c r="AK341" s="63"/>
    </row>
    <row r="342" spans="24:37" s="64" customFormat="1" ht="14" x14ac:dyDescent="0.15">
      <c r="X342" s="63"/>
      <c r="Y342" s="63"/>
      <c r="Z342" s="63"/>
      <c r="AA342" s="63"/>
      <c r="AB342" s="63"/>
      <c r="AC342" s="63"/>
      <c r="AD342" s="63"/>
      <c r="AE342" s="63"/>
      <c r="AF342" s="63"/>
      <c r="AG342" s="63"/>
      <c r="AH342" s="63"/>
      <c r="AI342" s="63"/>
      <c r="AJ342" s="63"/>
      <c r="AK342" s="63"/>
    </row>
    <row r="343" spans="24:37" s="64" customFormat="1" ht="14" x14ac:dyDescent="0.15">
      <c r="X343" s="63"/>
      <c r="Y343" s="63"/>
      <c r="Z343" s="63"/>
      <c r="AA343" s="63"/>
      <c r="AB343" s="63"/>
      <c r="AC343" s="63"/>
      <c r="AD343" s="63"/>
      <c r="AE343" s="63"/>
      <c r="AF343" s="63"/>
      <c r="AG343" s="63"/>
      <c r="AH343" s="63"/>
      <c r="AI343" s="63"/>
      <c r="AJ343" s="63"/>
      <c r="AK343" s="63"/>
    </row>
    <row r="344" spans="24:37" s="64" customFormat="1" ht="14" x14ac:dyDescent="0.15">
      <c r="X344" s="63"/>
      <c r="Y344" s="63"/>
      <c r="Z344" s="63"/>
      <c r="AA344" s="63"/>
      <c r="AB344" s="63"/>
      <c r="AC344" s="63"/>
      <c r="AD344" s="63"/>
      <c r="AE344" s="63"/>
      <c r="AF344" s="63"/>
      <c r="AG344" s="63"/>
      <c r="AH344" s="63"/>
      <c r="AI344" s="63"/>
      <c r="AJ344" s="63"/>
      <c r="AK344" s="63"/>
    </row>
    <row r="345" spans="24:37" s="64" customFormat="1" ht="14" x14ac:dyDescent="0.15">
      <c r="X345" s="63"/>
      <c r="Y345" s="63"/>
      <c r="Z345" s="63"/>
      <c r="AA345" s="63"/>
      <c r="AB345" s="63"/>
      <c r="AC345" s="63"/>
      <c r="AD345" s="63"/>
      <c r="AE345" s="63"/>
      <c r="AF345" s="63"/>
      <c r="AG345" s="63"/>
      <c r="AH345" s="63"/>
      <c r="AI345" s="63"/>
      <c r="AJ345" s="63"/>
      <c r="AK345" s="63"/>
    </row>
    <row r="346" spans="24:37" s="64" customFormat="1" ht="14" x14ac:dyDescent="0.15">
      <c r="X346" s="63"/>
      <c r="Y346" s="63"/>
      <c r="Z346" s="63"/>
      <c r="AA346" s="63"/>
      <c r="AB346" s="63"/>
      <c r="AC346" s="63"/>
      <c r="AD346" s="63"/>
      <c r="AE346" s="63"/>
      <c r="AF346" s="63"/>
      <c r="AG346" s="63"/>
      <c r="AH346" s="63"/>
      <c r="AI346" s="63"/>
      <c r="AJ346" s="63"/>
      <c r="AK346" s="63"/>
    </row>
    <row r="347" spans="24:37" s="64" customFormat="1" ht="14" x14ac:dyDescent="0.15">
      <c r="X347" s="63"/>
      <c r="Y347" s="63"/>
      <c r="Z347" s="63"/>
      <c r="AA347" s="63"/>
      <c r="AB347" s="63"/>
      <c r="AC347" s="63"/>
      <c r="AD347" s="63"/>
      <c r="AE347" s="63"/>
      <c r="AF347" s="63"/>
      <c r="AG347" s="63"/>
      <c r="AH347" s="63"/>
      <c r="AI347" s="63"/>
      <c r="AJ347" s="63"/>
      <c r="AK347" s="63"/>
    </row>
    <row r="348" spans="24:37" s="64" customFormat="1" ht="14" x14ac:dyDescent="0.15">
      <c r="X348" s="63"/>
      <c r="Y348" s="63"/>
      <c r="Z348" s="63"/>
      <c r="AA348" s="63"/>
      <c r="AB348" s="63"/>
      <c r="AC348" s="63"/>
      <c r="AD348" s="63"/>
      <c r="AE348" s="63"/>
      <c r="AF348" s="63"/>
      <c r="AG348" s="63"/>
      <c r="AH348" s="63"/>
      <c r="AI348" s="63"/>
      <c r="AJ348" s="63"/>
      <c r="AK348" s="63"/>
    </row>
    <row r="349" spans="24:37" s="64" customFormat="1" ht="14" x14ac:dyDescent="0.15">
      <c r="X349" s="63"/>
      <c r="Y349" s="63"/>
      <c r="Z349" s="63"/>
      <c r="AA349" s="63"/>
      <c r="AB349" s="63"/>
      <c r="AC349" s="63"/>
      <c r="AD349" s="63"/>
      <c r="AE349" s="63"/>
      <c r="AF349" s="63"/>
      <c r="AG349" s="63"/>
      <c r="AH349" s="63"/>
      <c r="AI349" s="63"/>
      <c r="AJ349" s="63"/>
      <c r="AK349" s="63"/>
    </row>
    <row r="350" spans="24:37" s="64" customFormat="1" ht="14" x14ac:dyDescent="0.15">
      <c r="X350" s="63"/>
      <c r="Y350" s="63"/>
      <c r="Z350" s="63"/>
      <c r="AA350" s="63"/>
      <c r="AB350" s="63"/>
      <c r="AC350" s="63"/>
      <c r="AD350" s="63"/>
      <c r="AE350" s="63"/>
      <c r="AF350" s="63"/>
      <c r="AG350" s="63"/>
      <c r="AH350" s="63"/>
      <c r="AI350" s="63"/>
      <c r="AJ350" s="63"/>
      <c r="AK350" s="63"/>
    </row>
    <row r="351" spans="24:37" s="64" customFormat="1" ht="14" x14ac:dyDescent="0.15">
      <c r="X351" s="63"/>
      <c r="Y351" s="63"/>
      <c r="Z351" s="63"/>
      <c r="AA351" s="63"/>
      <c r="AB351" s="63"/>
      <c r="AC351" s="63"/>
      <c r="AD351" s="63"/>
      <c r="AE351" s="63"/>
      <c r="AF351" s="63"/>
      <c r="AG351" s="63"/>
      <c r="AH351" s="63"/>
      <c r="AI351" s="63"/>
      <c r="AJ351" s="63"/>
      <c r="AK351" s="63"/>
    </row>
    <row r="352" spans="24:37" s="64" customFormat="1" ht="14" x14ac:dyDescent="0.15">
      <c r="X352" s="63"/>
      <c r="Y352" s="63"/>
      <c r="Z352" s="63"/>
      <c r="AA352" s="63"/>
      <c r="AB352" s="63"/>
      <c r="AC352" s="63"/>
      <c r="AD352" s="63"/>
      <c r="AE352" s="63"/>
      <c r="AF352" s="63"/>
      <c r="AG352" s="63"/>
      <c r="AH352" s="63"/>
      <c r="AI352" s="63"/>
      <c r="AJ352" s="63"/>
      <c r="AK352" s="63"/>
    </row>
    <row r="353" spans="24:37" s="64" customFormat="1" ht="14" x14ac:dyDescent="0.15">
      <c r="X353" s="63"/>
      <c r="Y353" s="63"/>
      <c r="Z353" s="63"/>
      <c r="AA353" s="63"/>
      <c r="AB353" s="63"/>
      <c r="AC353" s="63"/>
      <c r="AD353" s="63"/>
      <c r="AE353" s="63"/>
      <c r="AF353" s="63"/>
      <c r="AG353" s="63"/>
      <c r="AH353" s="63"/>
      <c r="AI353" s="63"/>
      <c r="AJ353" s="63"/>
      <c r="AK353" s="63"/>
    </row>
    <row r="354" spans="24:37" s="64" customFormat="1" ht="14" x14ac:dyDescent="0.15">
      <c r="X354" s="63"/>
      <c r="Y354" s="63"/>
      <c r="Z354" s="63"/>
      <c r="AA354" s="63"/>
      <c r="AB354" s="63"/>
      <c r="AC354" s="63"/>
      <c r="AD354" s="63"/>
      <c r="AE354" s="63"/>
      <c r="AF354" s="63"/>
      <c r="AG354" s="63"/>
      <c r="AH354" s="63"/>
      <c r="AI354" s="63"/>
      <c r="AJ354" s="63"/>
      <c r="AK354" s="63"/>
    </row>
    <row r="355" spans="24:37" s="64" customFormat="1" ht="14" x14ac:dyDescent="0.15">
      <c r="X355" s="63"/>
      <c r="Y355" s="63"/>
      <c r="Z355" s="63"/>
      <c r="AA355" s="63"/>
      <c r="AB355" s="63"/>
      <c r="AC355" s="63"/>
      <c r="AD355" s="63"/>
      <c r="AE355" s="63"/>
      <c r="AF355" s="63"/>
      <c r="AG355" s="63"/>
      <c r="AH355" s="63"/>
      <c r="AI355" s="63"/>
      <c r="AJ355" s="63"/>
      <c r="AK355" s="63"/>
    </row>
    <row r="356" spans="24:37" s="64" customFormat="1" ht="14" x14ac:dyDescent="0.15">
      <c r="X356" s="63"/>
      <c r="Y356" s="63"/>
      <c r="Z356" s="63"/>
      <c r="AA356" s="63"/>
      <c r="AB356" s="63"/>
      <c r="AC356" s="63"/>
      <c r="AD356" s="63"/>
      <c r="AE356" s="63"/>
      <c r="AF356" s="63"/>
      <c r="AG356" s="63"/>
      <c r="AH356" s="63"/>
      <c r="AI356" s="63"/>
      <c r="AJ356" s="63"/>
      <c r="AK356" s="63"/>
    </row>
    <row r="357" spans="24:37" s="64" customFormat="1" ht="14" x14ac:dyDescent="0.15">
      <c r="X357" s="63"/>
      <c r="Y357" s="63"/>
      <c r="Z357" s="63"/>
      <c r="AA357" s="63"/>
      <c r="AB357" s="63"/>
      <c r="AC357" s="63"/>
      <c r="AD357" s="63"/>
      <c r="AE357" s="63"/>
      <c r="AF357" s="63"/>
      <c r="AG357" s="63"/>
      <c r="AH357" s="63"/>
      <c r="AI357" s="63"/>
      <c r="AJ357" s="63"/>
      <c r="AK357" s="63"/>
    </row>
    <row r="358" spans="24:37" s="64" customFormat="1" ht="14" x14ac:dyDescent="0.15">
      <c r="X358" s="63"/>
      <c r="Y358" s="63"/>
      <c r="Z358" s="63"/>
      <c r="AA358" s="63"/>
      <c r="AB358" s="63"/>
      <c r="AC358" s="63"/>
      <c r="AD358" s="63"/>
      <c r="AE358" s="63"/>
      <c r="AF358" s="63"/>
      <c r="AG358" s="63"/>
      <c r="AH358" s="63"/>
      <c r="AI358" s="63"/>
      <c r="AJ358" s="63"/>
      <c r="AK358" s="63"/>
    </row>
    <row r="359" spans="24:37" s="64" customFormat="1" ht="14" x14ac:dyDescent="0.15">
      <c r="X359" s="63"/>
      <c r="Y359" s="63"/>
      <c r="Z359" s="63"/>
      <c r="AA359" s="63"/>
      <c r="AB359" s="63"/>
      <c r="AC359" s="63"/>
      <c r="AD359" s="63"/>
      <c r="AE359" s="63"/>
      <c r="AF359" s="63"/>
      <c r="AG359" s="63"/>
      <c r="AH359" s="63"/>
      <c r="AI359" s="63"/>
      <c r="AJ359" s="63"/>
      <c r="AK359" s="63"/>
    </row>
    <row r="360" spans="24:37" s="64" customFormat="1" ht="14" x14ac:dyDescent="0.15">
      <c r="X360" s="63"/>
      <c r="Y360" s="63"/>
      <c r="Z360" s="63"/>
      <c r="AA360" s="63"/>
      <c r="AB360" s="63"/>
      <c r="AC360" s="63"/>
      <c r="AD360" s="63"/>
      <c r="AE360" s="63"/>
      <c r="AF360" s="63"/>
      <c r="AG360" s="63"/>
      <c r="AH360" s="63"/>
      <c r="AI360" s="63"/>
      <c r="AJ360" s="63"/>
      <c r="AK360" s="63"/>
    </row>
    <row r="361" spans="24:37" s="64" customFormat="1" ht="14" x14ac:dyDescent="0.15">
      <c r="X361" s="63"/>
      <c r="Y361" s="63"/>
      <c r="Z361" s="63"/>
      <c r="AA361" s="63"/>
      <c r="AB361" s="63"/>
      <c r="AC361" s="63"/>
      <c r="AD361" s="63"/>
      <c r="AE361" s="63"/>
      <c r="AF361" s="63"/>
      <c r="AG361" s="63"/>
      <c r="AH361" s="63"/>
      <c r="AI361" s="63"/>
      <c r="AJ361" s="63"/>
      <c r="AK361" s="63"/>
    </row>
    <row r="362" spans="24:37" s="64" customFormat="1" ht="14" x14ac:dyDescent="0.15">
      <c r="X362" s="63"/>
      <c r="Y362" s="63"/>
      <c r="Z362" s="63"/>
      <c r="AA362" s="63"/>
      <c r="AB362" s="63"/>
      <c r="AC362" s="63"/>
      <c r="AD362" s="63"/>
      <c r="AE362" s="63"/>
      <c r="AF362" s="63"/>
      <c r="AG362" s="63"/>
      <c r="AH362" s="63"/>
      <c r="AI362" s="63"/>
      <c r="AJ362" s="63"/>
      <c r="AK362" s="63"/>
    </row>
    <row r="363" spans="24:37" s="64" customFormat="1" ht="14" x14ac:dyDescent="0.15">
      <c r="X363" s="63"/>
      <c r="Y363" s="63"/>
      <c r="Z363" s="63"/>
      <c r="AA363" s="63"/>
      <c r="AB363" s="63"/>
      <c r="AC363" s="63"/>
      <c r="AD363" s="63"/>
      <c r="AE363" s="63"/>
      <c r="AF363" s="63"/>
      <c r="AG363" s="63"/>
      <c r="AH363" s="63"/>
      <c r="AI363" s="63"/>
      <c r="AJ363" s="63"/>
      <c r="AK363" s="63"/>
    </row>
    <row r="364" spans="24:37" s="64" customFormat="1" ht="14" x14ac:dyDescent="0.15">
      <c r="X364" s="63"/>
      <c r="Y364" s="63"/>
      <c r="Z364" s="63"/>
      <c r="AA364" s="63"/>
      <c r="AB364" s="63"/>
      <c r="AC364" s="63"/>
      <c r="AD364" s="63"/>
      <c r="AE364" s="63"/>
      <c r="AF364" s="63"/>
      <c r="AG364" s="63"/>
      <c r="AH364" s="63"/>
      <c r="AI364" s="63"/>
      <c r="AJ364" s="63"/>
      <c r="AK364" s="63"/>
    </row>
    <row r="365" spans="24:37" s="64" customFormat="1" ht="14" x14ac:dyDescent="0.15">
      <c r="X365" s="63"/>
      <c r="Y365" s="63"/>
      <c r="Z365" s="63"/>
      <c r="AA365" s="63"/>
      <c r="AB365" s="63"/>
      <c r="AC365" s="63"/>
      <c r="AD365" s="63"/>
      <c r="AE365" s="63"/>
      <c r="AF365" s="63"/>
      <c r="AG365" s="63"/>
      <c r="AH365" s="63"/>
      <c r="AI365" s="63"/>
      <c r="AJ365" s="63"/>
      <c r="AK365" s="63"/>
    </row>
    <row r="366" spans="24:37" s="64" customFormat="1" ht="14" x14ac:dyDescent="0.15">
      <c r="X366" s="63"/>
      <c r="Y366" s="63"/>
      <c r="Z366" s="63"/>
      <c r="AA366" s="63"/>
      <c r="AB366" s="63"/>
      <c r="AC366" s="63"/>
      <c r="AD366" s="63"/>
      <c r="AE366" s="63"/>
      <c r="AF366" s="63"/>
      <c r="AG366" s="63"/>
      <c r="AH366" s="63"/>
      <c r="AI366" s="63"/>
      <c r="AJ366" s="63"/>
      <c r="AK366" s="63"/>
    </row>
    <row r="367" spans="24:37" s="64" customFormat="1" ht="14" x14ac:dyDescent="0.15">
      <c r="X367" s="63"/>
      <c r="Y367" s="63"/>
      <c r="Z367" s="63"/>
      <c r="AA367" s="63"/>
      <c r="AB367" s="63"/>
      <c r="AC367" s="63"/>
      <c r="AD367" s="63"/>
      <c r="AE367" s="63"/>
      <c r="AF367" s="63"/>
      <c r="AG367" s="63"/>
      <c r="AH367" s="63"/>
      <c r="AI367" s="63"/>
      <c r="AJ367" s="63"/>
      <c r="AK367" s="63"/>
    </row>
    <row r="368" spans="24:37" s="64" customFormat="1" ht="14" x14ac:dyDescent="0.15">
      <c r="X368" s="63"/>
      <c r="Y368" s="63"/>
      <c r="Z368" s="63"/>
      <c r="AA368" s="63"/>
      <c r="AB368" s="63"/>
      <c r="AC368" s="63"/>
      <c r="AD368" s="63"/>
      <c r="AE368" s="63"/>
      <c r="AF368" s="63"/>
      <c r="AG368" s="63"/>
      <c r="AH368" s="63"/>
      <c r="AI368" s="63"/>
      <c r="AJ368" s="63"/>
      <c r="AK368" s="63"/>
    </row>
    <row r="369" spans="24:37" s="64" customFormat="1" ht="14" x14ac:dyDescent="0.15">
      <c r="X369" s="63"/>
      <c r="Y369" s="63"/>
      <c r="Z369" s="63"/>
      <c r="AA369" s="63"/>
      <c r="AB369" s="63"/>
      <c r="AC369" s="63"/>
      <c r="AD369" s="63"/>
      <c r="AE369" s="63"/>
      <c r="AF369" s="63"/>
      <c r="AG369" s="63"/>
      <c r="AH369" s="63"/>
      <c r="AI369" s="63"/>
      <c r="AJ369" s="63"/>
      <c r="AK369" s="63"/>
    </row>
    <row r="370" spans="24:37" s="64" customFormat="1" ht="14" x14ac:dyDescent="0.15">
      <c r="X370" s="63"/>
      <c r="Y370" s="63"/>
      <c r="Z370" s="63"/>
      <c r="AA370" s="63"/>
      <c r="AB370" s="63"/>
      <c r="AC370" s="63"/>
      <c r="AD370" s="63"/>
      <c r="AE370" s="63"/>
      <c r="AF370" s="63"/>
      <c r="AG370" s="63"/>
      <c r="AH370" s="63"/>
      <c r="AI370" s="63"/>
      <c r="AJ370" s="63"/>
      <c r="AK370" s="63"/>
    </row>
    <row r="371" spans="24:37" s="64" customFormat="1" ht="14" x14ac:dyDescent="0.15">
      <c r="X371" s="63"/>
      <c r="Y371" s="63"/>
      <c r="Z371" s="63"/>
      <c r="AA371" s="63"/>
      <c r="AB371" s="63"/>
      <c r="AC371" s="63"/>
      <c r="AD371" s="63"/>
      <c r="AE371" s="63"/>
      <c r="AF371" s="63"/>
      <c r="AG371" s="63"/>
      <c r="AH371" s="63"/>
      <c r="AI371" s="63"/>
      <c r="AJ371" s="63"/>
      <c r="AK371" s="63"/>
    </row>
    <row r="372" spans="24:37" s="64" customFormat="1" ht="14" x14ac:dyDescent="0.15">
      <c r="X372" s="63"/>
      <c r="Y372" s="63"/>
      <c r="Z372" s="63"/>
      <c r="AA372" s="63"/>
      <c r="AB372" s="63"/>
      <c r="AC372" s="63"/>
      <c r="AD372" s="63"/>
      <c r="AE372" s="63"/>
      <c r="AF372" s="63"/>
      <c r="AG372" s="63"/>
      <c r="AH372" s="63"/>
      <c r="AI372" s="63"/>
      <c r="AJ372" s="63"/>
      <c r="AK372" s="63"/>
    </row>
    <row r="373" spans="24:37" s="64" customFormat="1" ht="14" x14ac:dyDescent="0.15">
      <c r="X373" s="63"/>
      <c r="Y373" s="63"/>
      <c r="Z373" s="63"/>
      <c r="AA373" s="63"/>
      <c r="AB373" s="63"/>
      <c r="AC373" s="63"/>
      <c r="AD373" s="63"/>
      <c r="AE373" s="63"/>
      <c r="AF373" s="63"/>
      <c r="AG373" s="63"/>
      <c r="AH373" s="63"/>
      <c r="AI373" s="63"/>
      <c r="AJ373" s="63"/>
      <c r="AK373" s="63"/>
    </row>
    <row r="374" spans="24:37" s="64" customFormat="1" ht="14" x14ac:dyDescent="0.15">
      <c r="X374" s="63"/>
      <c r="Y374" s="63"/>
      <c r="Z374" s="63"/>
      <c r="AA374" s="63"/>
      <c r="AB374" s="63"/>
      <c r="AC374" s="63"/>
      <c r="AD374" s="63"/>
      <c r="AE374" s="63"/>
      <c r="AF374" s="63"/>
      <c r="AG374" s="63"/>
      <c r="AH374" s="63"/>
      <c r="AI374" s="63"/>
      <c r="AJ374" s="63"/>
      <c r="AK374" s="63"/>
    </row>
    <row r="375" spans="24:37" s="64" customFormat="1" ht="14" x14ac:dyDescent="0.15">
      <c r="X375" s="63"/>
      <c r="Y375" s="63"/>
      <c r="Z375" s="63"/>
      <c r="AA375" s="63"/>
      <c r="AB375" s="63"/>
      <c r="AC375" s="63"/>
      <c r="AD375" s="63"/>
      <c r="AE375" s="63"/>
      <c r="AF375" s="63"/>
      <c r="AG375" s="63"/>
      <c r="AH375" s="63"/>
      <c r="AI375" s="63"/>
      <c r="AJ375" s="63"/>
      <c r="AK375" s="63"/>
    </row>
    <row r="376" spans="24:37" s="64" customFormat="1" ht="14" x14ac:dyDescent="0.15">
      <c r="X376" s="63"/>
      <c r="Y376" s="63"/>
      <c r="Z376" s="63"/>
      <c r="AA376" s="63"/>
      <c r="AB376" s="63"/>
      <c r="AC376" s="63"/>
      <c r="AD376" s="63"/>
      <c r="AE376" s="63"/>
      <c r="AF376" s="63"/>
      <c r="AG376" s="63"/>
      <c r="AH376" s="63"/>
      <c r="AI376" s="63"/>
      <c r="AJ376" s="63"/>
      <c r="AK376" s="63"/>
    </row>
    <row r="377" spans="24:37" s="64" customFormat="1" ht="14" x14ac:dyDescent="0.15">
      <c r="X377" s="63"/>
      <c r="Y377" s="63"/>
      <c r="Z377" s="63"/>
      <c r="AA377" s="63"/>
      <c r="AB377" s="63"/>
      <c r="AC377" s="63"/>
      <c r="AD377" s="63"/>
      <c r="AE377" s="63"/>
      <c r="AF377" s="63"/>
      <c r="AG377" s="63"/>
      <c r="AH377" s="63"/>
      <c r="AI377" s="63"/>
      <c r="AJ377" s="63"/>
      <c r="AK377" s="63"/>
    </row>
    <row r="378" spans="24:37" s="64" customFormat="1" ht="14" x14ac:dyDescent="0.15">
      <c r="X378" s="63"/>
      <c r="Y378" s="63"/>
      <c r="Z378" s="63"/>
      <c r="AA378" s="63"/>
      <c r="AB378" s="63"/>
      <c r="AC378" s="63"/>
      <c r="AD378" s="63"/>
      <c r="AE378" s="63"/>
      <c r="AF378" s="63"/>
      <c r="AG378" s="63"/>
      <c r="AH378" s="63"/>
      <c r="AI378" s="63"/>
      <c r="AJ378" s="63"/>
      <c r="AK378" s="63"/>
    </row>
    <row r="379" spans="24:37" s="64" customFormat="1" ht="14" x14ac:dyDescent="0.15">
      <c r="X379" s="63"/>
      <c r="Y379" s="63"/>
      <c r="Z379" s="63"/>
      <c r="AA379" s="63"/>
      <c r="AB379" s="63"/>
      <c r="AC379" s="63"/>
      <c r="AD379" s="63"/>
      <c r="AE379" s="63"/>
      <c r="AF379" s="63"/>
      <c r="AG379" s="63"/>
      <c r="AH379" s="63"/>
      <c r="AI379" s="63"/>
      <c r="AJ379" s="63"/>
      <c r="AK379" s="63"/>
    </row>
    <row r="380" spans="24:37" s="64" customFormat="1" ht="14" x14ac:dyDescent="0.15">
      <c r="X380" s="63"/>
      <c r="Y380" s="63"/>
      <c r="Z380" s="63"/>
      <c r="AA380" s="63"/>
      <c r="AB380" s="63"/>
      <c r="AC380" s="63"/>
      <c r="AD380" s="63"/>
      <c r="AE380" s="63"/>
      <c r="AF380" s="63"/>
      <c r="AG380" s="63"/>
      <c r="AH380" s="63"/>
      <c r="AI380" s="63"/>
      <c r="AJ380" s="63"/>
      <c r="AK380" s="63"/>
    </row>
    <row r="381" spans="24:37" s="64" customFormat="1" ht="14" x14ac:dyDescent="0.15">
      <c r="X381" s="63"/>
      <c r="Y381" s="63"/>
      <c r="Z381" s="63"/>
      <c r="AA381" s="63"/>
      <c r="AB381" s="63"/>
      <c r="AC381" s="63"/>
      <c r="AD381" s="63"/>
      <c r="AE381" s="63"/>
      <c r="AF381" s="63"/>
      <c r="AG381" s="63"/>
      <c r="AH381" s="63"/>
      <c r="AI381" s="63"/>
      <c r="AJ381" s="63"/>
      <c r="AK381" s="63"/>
    </row>
    <row r="382" spans="24:37" s="64" customFormat="1" ht="14" x14ac:dyDescent="0.15">
      <c r="X382" s="63"/>
      <c r="Y382" s="63"/>
      <c r="Z382" s="63"/>
      <c r="AA382" s="63"/>
      <c r="AB382" s="63"/>
      <c r="AC382" s="63"/>
      <c r="AD382" s="63"/>
      <c r="AE382" s="63"/>
      <c r="AF382" s="63"/>
      <c r="AG382" s="63"/>
      <c r="AH382" s="63"/>
      <c r="AI382" s="63"/>
      <c r="AJ382" s="63"/>
      <c r="AK382" s="63"/>
    </row>
    <row r="383" spans="24:37" s="64" customFormat="1" ht="14" x14ac:dyDescent="0.15">
      <c r="X383" s="63"/>
      <c r="Y383" s="63"/>
      <c r="Z383" s="63"/>
      <c r="AA383" s="63"/>
      <c r="AB383" s="63"/>
      <c r="AC383" s="63"/>
      <c r="AD383" s="63"/>
      <c r="AE383" s="63"/>
      <c r="AF383" s="63"/>
      <c r="AG383" s="63"/>
      <c r="AH383" s="63"/>
      <c r="AI383" s="63"/>
      <c r="AJ383" s="63"/>
      <c r="AK383" s="63"/>
    </row>
    <row r="384" spans="24:37" s="64" customFormat="1" ht="14" x14ac:dyDescent="0.15">
      <c r="X384" s="63"/>
      <c r="Y384" s="63"/>
      <c r="Z384" s="63"/>
      <c r="AA384" s="63"/>
      <c r="AB384" s="63"/>
      <c r="AC384" s="63"/>
      <c r="AD384" s="63"/>
      <c r="AE384" s="63"/>
      <c r="AF384" s="63"/>
      <c r="AG384" s="63"/>
      <c r="AH384" s="63"/>
      <c r="AI384" s="63"/>
      <c r="AJ384" s="63"/>
      <c r="AK384" s="63"/>
    </row>
    <row r="385" spans="24:37" s="64" customFormat="1" ht="14" x14ac:dyDescent="0.15">
      <c r="X385" s="63"/>
      <c r="Y385" s="63"/>
      <c r="Z385" s="63"/>
      <c r="AA385" s="63"/>
      <c r="AB385" s="63"/>
      <c r="AC385" s="63"/>
      <c r="AD385" s="63"/>
      <c r="AE385" s="63"/>
      <c r="AF385" s="63"/>
      <c r="AG385" s="63"/>
      <c r="AH385" s="63"/>
      <c r="AI385" s="63"/>
      <c r="AJ385" s="63"/>
      <c r="AK385" s="63"/>
    </row>
    <row r="386" spans="24:37" s="64" customFormat="1" ht="14" x14ac:dyDescent="0.15">
      <c r="X386" s="63"/>
      <c r="Y386" s="63"/>
      <c r="Z386" s="63"/>
      <c r="AA386" s="63"/>
      <c r="AB386" s="63"/>
      <c r="AC386" s="63"/>
      <c r="AD386" s="63"/>
      <c r="AE386" s="63"/>
      <c r="AF386" s="63"/>
      <c r="AG386" s="63"/>
      <c r="AH386" s="63"/>
      <c r="AI386" s="63"/>
      <c r="AJ386" s="63"/>
      <c r="AK386" s="63"/>
    </row>
    <row r="387" spans="24:37" s="64" customFormat="1" ht="14" x14ac:dyDescent="0.15">
      <c r="X387" s="63"/>
      <c r="Y387" s="63"/>
      <c r="Z387" s="63"/>
      <c r="AA387" s="63"/>
      <c r="AB387" s="63"/>
      <c r="AC387" s="63"/>
      <c r="AD387" s="63"/>
      <c r="AE387" s="63"/>
      <c r="AF387" s="63"/>
      <c r="AG387" s="63"/>
      <c r="AH387" s="63"/>
      <c r="AI387" s="63"/>
      <c r="AJ387" s="63"/>
      <c r="AK387" s="63"/>
    </row>
    <row r="388" spans="24:37" s="64" customFormat="1" ht="14" x14ac:dyDescent="0.15">
      <c r="X388" s="63"/>
      <c r="Y388" s="63"/>
      <c r="Z388" s="63"/>
      <c r="AA388" s="63"/>
      <c r="AB388" s="63"/>
      <c r="AC388" s="63"/>
      <c r="AD388" s="63"/>
      <c r="AE388" s="63"/>
      <c r="AF388" s="63"/>
      <c r="AG388" s="63"/>
      <c r="AH388" s="63"/>
      <c r="AI388" s="63"/>
      <c r="AJ388" s="63"/>
      <c r="AK388" s="63"/>
    </row>
    <row r="389" spans="24:37" s="64" customFormat="1" ht="14" x14ac:dyDescent="0.15">
      <c r="X389" s="63"/>
      <c r="Y389" s="63"/>
      <c r="Z389" s="63"/>
      <c r="AA389" s="63"/>
      <c r="AB389" s="63"/>
      <c r="AC389" s="63"/>
      <c r="AD389" s="63"/>
      <c r="AE389" s="63"/>
      <c r="AF389" s="63"/>
      <c r="AG389" s="63"/>
      <c r="AH389" s="63"/>
      <c r="AI389" s="63"/>
      <c r="AJ389" s="63"/>
      <c r="AK389" s="63"/>
    </row>
    <row r="390" spans="24:37" s="64" customFormat="1" ht="14" x14ac:dyDescent="0.15">
      <c r="X390" s="63"/>
      <c r="Y390" s="63"/>
      <c r="Z390" s="63"/>
      <c r="AA390" s="63"/>
      <c r="AB390" s="63"/>
      <c r="AC390" s="63"/>
      <c r="AD390" s="63"/>
      <c r="AE390" s="63"/>
      <c r="AF390" s="63"/>
      <c r="AG390" s="63"/>
      <c r="AH390" s="63"/>
      <c r="AI390" s="63"/>
      <c r="AJ390" s="63"/>
      <c r="AK390" s="63"/>
    </row>
    <row r="391" spans="24:37" s="64" customFormat="1" ht="14" x14ac:dyDescent="0.15">
      <c r="X391" s="63"/>
      <c r="Y391" s="63"/>
      <c r="Z391" s="63"/>
      <c r="AA391" s="63"/>
      <c r="AB391" s="63"/>
      <c r="AC391" s="63"/>
      <c r="AD391" s="63"/>
      <c r="AE391" s="63"/>
      <c r="AF391" s="63"/>
      <c r="AG391" s="63"/>
      <c r="AH391" s="63"/>
      <c r="AI391" s="63"/>
      <c r="AJ391" s="63"/>
      <c r="AK391" s="63"/>
    </row>
    <row r="392" spans="24:37" s="64" customFormat="1" ht="14" x14ac:dyDescent="0.15">
      <c r="X392" s="63"/>
      <c r="Y392" s="63"/>
      <c r="Z392" s="63"/>
      <c r="AA392" s="63"/>
      <c r="AB392" s="63"/>
      <c r="AC392" s="63"/>
      <c r="AD392" s="63"/>
      <c r="AE392" s="63"/>
      <c r="AF392" s="63"/>
      <c r="AG392" s="63"/>
      <c r="AH392" s="63"/>
      <c r="AI392" s="63"/>
      <c r="AJ392" s="63"/>
      <c r="AK392" s="63"/>
    </row>
    <row r="393" spans="24:37" s="64" customFormat="1" ht="14" x14ac:dyDescent="0.15">
      <c r="X393" s="63"/>
      <c r="Y393" s="63"/>
      <c r="Z393" s="63"/>
      <c r="AA393" s="63"/>
      <c r="AB393" s="63"/>
      <c r="AC393" s="63"/>
      <c r="AD393" s="63"/>
      <c r="AE393" s="63"/>
      <c r="AF393" s="63"/>
      <c r="AG393" s="63"/>
      <c r="AH393" s="63"/>
      <c r="AI393" s="63"/>
      <c r="AJ393" s="63"/>
      <c r="AK393" s="63"/>
    </row>
    <row r="394" spans="24:37" s="64" customFormat="1" ht="14" x14ac:dyDescent="0.15">
      <c r="X394" s="63"/>
      <c r="Y394" s="63"/>
      <c r="Z394" s="63"/>
      <c r="AA394" s="63"/>
      <c r="AB394" s="63"/>
      <c r="AC394" s="63"/>
      <c r="AD394" s="63"/>
      <c r="AE394" s="63"/>
      <c r="AF394" s="63"/>
      <c r="AG394" s="63"/>
      <c r="AH394" s="63"/>
      <c r="AI394" s="63"/>
      <c r="AJ394" s="63"/>
      <c r="AK394" s="63"/>
    </row>
    <row r="395" spans="24:37" s="64" customFormat="1" ht="14" x14ac:dyDescent="0.15">
      <c r="X395" s="63"/>
      <c r="Y395" s="63"/>
      <c r="Z395" s="63"/>
      <c r="AA395" s="63"/>
      <c r="AB395" s="63"/>
      <c r="AC395" s="63"/>
      <c r="AD395" s="63"/>
      <c r="AE395" s="63"/>
      <c r="AF395" s="63"/>
      <c r="AG395" s="63"/>
      <c r="AH395" s="63"/>
      <c r="AI395" s="63"/>
      <c r="AJ395" s="63"/>
      <c r="AK395" s="63"/>
    </row>
    <row r="396" spans="24:37" s="64" customFormat="1" ht="14" x14ac:dyDescent="0.15">
      <c r="X396" s="63"/>
      <c r="Y396" s="63"/>
      <c r="Z396" s="63"/>
      <c r="AA396" s="63"/>
      <c r="AB396" s="63"/>
      <c r="AC396" s="63"/>
      <c r="AD396" s="63"/>
      <c r="AE396" s="63"/>
      <c r="AF396" s="63"/>
      <c r="AG396" s="63"/>
      <c r="AH396" s="63"/>
      <c r="AI396" s="63"/>
      <c r="AJ396" s="63"/>
      <c r="AK396" s="63"/>
    </row>
    <row r="397" spans="24:37" s="64" customFormat="1" ht="14" x14ac:dyDescent="0.15">
      <c r="X397" s="63"/>
      <c r="Y397" s="63"/>
      <c r="Z397" s="63"/>
      <c r="AA397" s="63"/>
      <c r="AB397" s="63"/>
      <c r="AC397" s="63"/>
      <c r="AD397" s="63"/>
      <c r="AE397" s="63"/>
      <c r="AF397" s="63"/>
      <c r="AG397" s="63"/>
      <c r="AH397" s="63"/>
      <c r="AI397" s="63"/>
      <c r="AJ397" s="63"/>
      <c r="AK397" s="63"/>
    </row>
    <row r="398" spans="24:37" s="64" customFormat="1" ht="14" x14ac:dyDescent="0.15">
      <c r="X398" s="63"/>
      <c r="Y398" s="63"/>
      <c r="Z398" s="63"/>
      <c r="AA398" s="63"/>
      <c r="AB398" s="63"/>
      <c r="AC398" s="63"/>
      <c r="AD398" s="63"/>
      <c r="AE398" s="63"/>
      <c r="AF398" s="63"/>
      <c r="AG398" s="63"/>
      <c r="AH398" s="63"/>
      <c r="AI398" s="63"/>
      <c r="AJ398" s="63"/>
      <c r="AK398" s="63"/>
    </row>
    <row r="399" spans="24:37" s="64" customFormat="1" ht="14" x14ac:dyDescent="0.15">
      <c r="X399" s="63"/>
      <c r="Y399" s="63"/>
      <c r="Z399" s="63"/>
      <c r="AA399" s="63"/>
      <c r="AB399" s="63"/>
      <c r="AC399" s="63"/>
      <c r="AD399" s="63"/>
      <c r="AE399" s="63"/>
      <c r="AF399" s="63"/>
      <c r="AG399" s="63"/>
      <c r="AH399" s="63"/>
      <c r="AI399" s="63"/>
      <c r="AJ399" s="63"/>
      <c r="AK399" s="63"/>
    </row>
    <row r="400" spans="24:37" s="64" customFormat="1" ht="14" x14ac:dyDescent="0.15">
      <c r="X400" s="63"/>
      <c r="Y400" s="63"/>
      <c r="Z400" s="63"/>
      <c r="AA400" s="63"/>
      <c r="AB400" s="63"/>
      <c r="AC400" s="63"/>
      <c r="AD400" s="63"/>
      <c r="AE400" s="63"/>
      <c r="AF400" s="63"/>
      <c r="AG400" s="63"/>
      <c r="AH400" s="63"/>
      <c r="AI400" s="63"/>
      <c r="AJ400" s="63"/>
      <c r="AK400" s="63"/>
    </row>
    <row r="401" spans="24:37" s="64" customFormat="1" ht="14" x14ac:dyDescent="0.15">
      <c r="X401" s="63"/>
      <c r="Y401" s="63"/>
      <c r="Z401" s="63"/>
      <c r="AA401" s="63"/>
      <c r="AB401" s="63"/>
      <c r="AC401" s="63"/>
      <c r="AD401" s="63"/>
      <c r="AE401" s="63"/>
      <c r="AF401" s="63"/>
      <c r="AG401" s="63"/>
      <c r="AH401" s="63"/>
      <c r="AI401" s="63"/>
      <c r="AJ401" s="63"/>
      <c r="AK401" s="63"/>
    </row>
    <row r="402" spans="24:37" s="64" customFormat="1" ht="14" x14ac:dyDescent="0.15">
      <c r="X402" s="63"/>
      <c r="Y402" s="63"/>
      <c r="Z402" s="63"/>
      <c r="AA402" s="63"/>
      <c r="AB402" s="63"/>
      <c r="AC402" s="63"/>
      <c r="AD402" s="63"/>
      <c r="AE402" s="63"/>
      <c r="AF402" s="63"/>
      <c r="AG402" s="63"/>
      <c r="AH402" s="63"/>
      <c r="AI402" s="63"/>
      <c r="AJ402" s="63"/>
      <c r="AK402" s="63"/>
    </row>
    <row r="403" spans="24:37" s="64" customFormat="1" ht="14" x14ac:dyDescent="0.15">
      <c r="X403" s="63"/>
      <c r="Y403" s="63"/>
      <c r="Z403" s="63"/>
      <c r="AA403" s="63"/>
      <c r="AB403" s="63"/>
      <c r="AC403" s="63"/>
      <c r="AD403" s="63"/>
      <c r="AE403" s="63"/>
      <c r="AF403" s="63"/>
      <c r="AG403" s="63"/>
      <c r="AH403" s="63"/>
      <c r="AI403" s="63"/>
      <c r="AJ403" s="63"/>
      <c r="AK403" s="63"/>
    </row>
    <row r="404" spans="24:37" s="64" customFormat="1" ht="14" x14ac:dyDescent="0.15">
      <c r="X404" s="63"/>
      <c r="Y404" s="63"/>
      <c r="Z404" s="63"/>
      <c r="AA404" s="63"/>
      <c r="AB404" s="63"/>
      <c r="AC404" s="63"/>
      <c r="AD404" s="63"/>
      <c r="AE404" s="63"/>
      <c r="AF404" s="63"/>
      <c r="AG404" s="63"/>
      <c r="AH404" s="63"/>
      <c r="AI404" s="63"/>
      <c r="AJ404" s="63"/>
      <c r="AK404" s="63"/>
    </row>
    <row r="405" spans="24:37" s="64" customFormat="1" ht="14" x14ac:dyDescent="0.15">
      <c r="X405" s="63"/>
      <c r="Y405" s="63"/>
      <c r="Z405" s="63"/>
      <c r="AA405" s="63"/>
      <c r="AB405" s="63"/>
      <c r="AC405" s="63"/>
      <c r="AD405" s="63"/>
      <c r="AE405" s="63"/>
      <c r="AF405" s="63"/>
      <c r="AG405" s="63"/>
      <c r="AH405" s="63"/>
      <c r="AI405" s="63"/>
      <c r="AJ405" s="63"/>
      <c r="AK405" s="63"/>
    </row>
    <row r="406" spans="24:37" s="64" customFormat="1" ht="14" x14ac:dyDescent="0.15">
      <c r="X406" s="63"/>
      <c r="Y406" s="63"/>
      <c r="Z406" s="63"/>
      <c r="AA406" s="63"/>
      <c r="AB406" s="63"/>
      <c r="AC406" s="63"/>
      <c r="AD406" s="63"/>
      <c r="AE406" s="63"/>
      <c r="AF406" s="63"/>
      <c r="AG406" s="63"/>
      <c r="AH406" s="63"/>
      <c r="AI406" s="63"/>
      <c r="AJ406" s="63"/>
      <c r="AK406" s="63"/>
    </row>
    <row r="407" spans="24:37" s="64" customFormat="1" ht="14" x14ac:dyDescent="0.15">
      <c r="X407" s="63"/>
      <c r="Y407" s="63"/>
      <c r="Z407" s="63"/>
      <c r="AA407" s="63"/>
      <c r="AB407" s="63"/>
      <c r="AC407" s="63"/>
      <c r="AD407" s="63"/>
      <c r="AE407" s="63"/>
      <c r="AF407" s="63"/>
      <c r="AG407" s="63"/>
      <c r="AH407" s="63"/>
      <c r="AI407" s="63"/>
      <c r="AJ407" s="63"/>
      <c r="AK407" s="63"/>
    </row>
    <row r="408" spans="24:37" s="64" customFormat="1" ht="14" x14ac:dyDescent="0.15">
      <c r="X408" s="63"/>
      <c r="Y408" s="63"/>
      <c r="Z408" s="63"/>
      <c r="AA408" s="63"/>
      <c r="AB408" s="63"/>
      <c r="AC408" s="63"/>
      <c r="AD408" s="63"/>
      <c r="AE408" s="63"/>
      <c r="AF408" s="63"/>
      <c r="AG408" s="63"/>
      <c r="AH408" s="63"/>
      <c r="AI408" s="63"/>
      <c r="AJ408" s="63"/>
      <c r="AK408" s="63"/>
    </row>
    <row r="409" spans="24:37" s="64" customFormat="1" ht="14" x14ac:dyDescent="0.15">
      <c r="X409" s="63"/>
      <c r="Y409" s="63"/>
      <c r="Z409" s="63"/>
      <c r="AA409" s="63"/>
      <c r="AB409" s="63"/>
      <c r="AC409" s="63"/>
      <c r="AD409" s="63"/>
      <c r="AE409" s="63"/>
      <c r="AF409" s="63"/>
      <c r="AG409" s="63"/>
      <c r="AH409" s="63"/>
      <c r="AI409" s="63"/>
      <c r="AJ409" s="63"/>
      <c r="AK409" s="63"/>
    </row>
    <row r="410" spans="24:37" s="64" customFormat="1" ht="14" x14ac:dyDescent="0.15">
      <c r="X410" s="63"/>
      <c r="Y410" s="63"/>
      <c r="Z410" s="63"/>
      <c r="AA410" s="63"/>
      <c r="AB410" s="63"/>
      <c r="AC410" s="63"/>
      <c r="AD410" s="63"/>
      <c r="AE410" s="63"/>
      <c r="AF410" s="63"/>
      <c r="AG410" s="63"/>
      <c r="AH410" s="63"/>
      <c r="AI410" s="63"/>
      <c r="AJ410" s="63"/>
      <c r="AK410" s="63"/>
    </row>
    <row r="411" spans="24:37" s="64" customFormat="1" ht="14" x14ac:dyDescent="0.15">
      <c r="X411" s="63"/>
      <c r="Y411" s="63"/>
      <c r="Z411" s="63"/>
      <c r="AA411" s="63"/>
      <c r="AB411" s="63"/>
      <c r="AC411" s="63"/>
      <c r="AD411" s="63"/>
      <c r="AE411" s="63"/>
      <c r="AF411" s="63"/>
      <c r="AG411" s="63"/>
      <c r="AH411" s="63"/>
      <c r="AI411" s="63"/>
      <c r="AJ411" s="63"/>
      <c r="AK411" s="63"/>
    </row>
    <row r="412" spans="24:37" s="64" customFormat="1" ht="14" x14ac:dyDescent="0.15">
      <c r="X412" s="63"/>
      <c r="Y412" s="63"/>
      <c r="Z412" s="63"/>
      <c r="AA412" s="63"/>
      <c r="AB412" s="63"/>
      <c r="AC412" s="63"/>
      <c r="AD412" s="63"/>
      <c r="AE412" s="63"/>
      <c r="AF412" s="63"/>
      <c r="AG412" s="63"/>
      <c r="AH412" s="63"/>
      <c r="AI412" s="63"/>
      <c r="AJ412" s="63"/>
      <c r="AK412" s="63"/>
    </row>
    <row r="413" spans="24:37" s="64" customFormat="1" ht="14" x14ac:dyDescent="0.15">
      <c r="X413" s="63"/>
      <c r="Y413" s="63"/>
      <c r="Z413" s="63"/>
      <c r="AA413" s="63"/>
      <c r="AB413" s="63"/>
      <c r="AC413" s="63"/>
      <c r="AD413" s="63"/>
      <c r="AE413" s="63"/>
      <c r="AF413" s="63"/>
      <c r="AG413" s="63"/>
      <c r="AH413" s="63"/>
      <c r="AI413" s="63"/>
      <c r="AJ413" s="63"/>
      <c r="AK413" s="63"/>
    </row>
    <row r="414" spans="24:37" s="64" customFormat="1" ht="14" x14ac:dyDescent="0.15">
      <c r="X414" s="63"/>
      <c r="Y414" s="63"/>
      <c r="Z414" s="63"/>
      <c r="AA414" s="63"/>
      <c r="AB414" s="63"/>
      <c r="AC414" s="63"/>
      <c r="AD414" s="63"/>
      <c r="AE414" s="63"/>
      <c r="AF414" s="63"/>
      <c r="AG414" s="63"/>
      <c r="AH414" s="63"/>
      <c r="AI414" s="63"/>
      <c r="AJ414" s="63"/>
      <c r="AK414" s="63"/>
    </row>
    <row r="415" spans="24:37" s="64" customFormat="1" ht="14" x14ac:dyDescent="0.15">
      <c r="X415" s="63"/>
      <c r="Y415" s="63"/>
      <c r="Z415" s="63"/>
      <c r="AA415" s="63"/>
      <c r="AB415" s="63"/>
      <c r="AC415" s="63"/>
      <c r="AD415" s="63"/>
      <c r="AE415" s="63"/>
      <c r="AF415" s="63"/>
      <c r="AG415" s="63"/>
      <c r="AH415" s="63"/>
      <c r="AI415" s="63"/>
      <c r="AJ415" s="63"/>
      <c r="AK415" s="63"/>
    </row>
    <row r="416" spans="24:37" s="64" customFormat="1" ht="14" x14ac:dyDescent="0.15">
      <c r="X416" s="63"/>
      <c r="Y416" s="63"/>
      <c r="Z416" s="63"/>
      <c r="AA416" s="63"/>
      <c r="AB416" s="63"/>
      <c r="AC416" s="63"/>
      <c r="AD416" s="63"/>
      <c r="AE416" s="63"/>
      <c r="AF416" s="63"/>
      <c r="AG416" s="63"/>
      <c r="AH416" s="63"/>
      <c r="AI416" s="63"/>
      <c r="AJ416" s="63"/>
      <c r="AK416" s="63"/>
    </row>
    <row r="417" spans="24:37" s="64" customFormat="1" ht="14" x14ac:dyDescent="0.15">
      <c r="X417" s="63"/>
      <c r="Y417" s="63"/>
      <c r="Z417" s="63"/>
      <c r="AA417" s="63"/>
      <c r="AB417" s="63"/>
      <c r="AC417" s="63"/>
      <c r="AD417" s="63"/>
      <c r="AE417" s="63"/>
      <c r="AF417" s="63"/>
      <c r="AG417" s="63"/>
      <c r="AH417" s="63"/>
      <c r="AI417" s="63"/>
      <c r="AJ417" s="63"/>
      <c r="AK417" s="63"/>
    </row>
    <row r="418" spans="24:37" s="64" customFormat="1" ht="14" x14ac:dyDescent="0.15">
      <c r="X418" s="63"/>
      <c r="Y418" s="63"/>
      <c r="Z418" s="63"/>
      <c r="AA418" s="63"/>
      <c r="AB418" s="63"/>
      <c r="AC418" s="63"/>
      <c r="AD418" s="63"/>
      <c r="AE418" s="63"/>
      <c r="AF418" s="63"/>
      <c r="AG418" s="63"/>
      <c r="AH418" s="63"/>
      <c r="AI418" s="63"/>
      <c r="AJ418" s="63"/>
      <c r="AK418" s="63"/>
    </row>
    <row r="419" spans="24:37" s="64" customFormat="1" ht="14" x14ac:dyDescent="0.15">
      <c r="X419" s="63"/>
      <c r="Y419" s="63"/>
      <c r="Z419" s="63"/>
      <c r="AA419" s="63"/>
      <c r="AB419" s="63"/>
      <c r="AC419" s="63"/>
      <c r="AD419" s="63"/>
      <c r="AE419" s="63"/>
      <c r="AF419" s="63"/>
      <c r="AG419" s="63"/>
      <c r="AH419" s="63"/>
      <c r="AI419" s="63"/>
      <c r="AJ419" s="63"/>
      <c r="AK419" s="63"/>
    </row>
    <row r="420" spans="24:37" s="64" customFormat="1" ht="14" x14ac:dyDescent="0.15">
      <c r="X420" s="63"/>
      <c r="Y420" s="63"/>
      <c r="Z420" s="63"/>
      <c r="AA420" s="63"/>
      <c r="AB420" s="63"/>
      <c r="AC420" s="63"/>
      <c r="AD420" s="63"/>
      <c r="AE420" s="63"/>
      <c r="AF420" s="63"/>
      <c r="AG420" s="63"/>
      <c r="AH420" s="63"/>
      <c r="AI420" s="63"/>
      <c r="AJ420" s="63"/>
      <c r="AK420" s="63"/>
    </row>
    <row r="421" spans="24:37" s="64" customFormat="1" ht="14" x14ac:dyDescent="0.15">
      <c r="X421" s="63"/>
      <c r="Y421" s="63"/>
      <c r="Z421" s="63"/>
      <c r="AA421" s="63"/>
      <c r="AB421" s="63"/>
      <c r="AC421" s="63"/>
      <c r="AD421" s="63"/>
      <c r="AE421" s="63"/>
      <c r="AF421" s="63"/>
      <c r="AG421" s="63"/>
      <c r="AH421" s="63"/>
      <c r="AI421" s="63"/>
      <c r="AJ421" s="63"/>
      <c r="AK421" s="63"/>
    </row>
    <row r="422" spans="24:37" s="64" customFormat="1" ht="14" x14ac:dyDescent="0.15">
      <c r="X422" s="63"/>
      <c r="Y422" s="63"/>
      <c r="Z422" s="63"/>
      <c r="AA422" s="63"/>
      <c r="AB422" s="63"/>
      <c r="AC422" s="63"/>
      <c r="AD422" s="63"/>
      <c r="AE422" s="63"/>
      <c r="AF422" s="63"/>
      <c r="AG422" s="63"/>
      <c r="AH422" s="63"/>
      <c r="AI422" s="63"/>
      <c r="AJ422" s="63"/>
      <c r="AK422" s="63"/>
    </row>
    <row r="423" spans="24:37" s="64" customFormat="1" ht="14" x14ac:dyDescent="0.15">
      <c r="X423" s="63"/>
      <c r="Y423" s="63"/>
      <c r="Z423" s="63"/>
      <c r="AA423" s="63"/>
      <c r="AB423" s="63"/>
      <c r="AC423" s="63"/>
      <c r="AD423" s="63"/>
      <c r="AE423" s="63"/>
      <c r="AF423" s="63"/>
      <c r="AG423" s="63"/>
      <c r="AH423" s="63"/>
      <c r="AI423" s="63"/>
      <c r="AJ423" s="63"/>
      <c r="AK423" s="63"/>
    </row>
    <row r="424" spans="24:37" s="64" customFormat="1" ht="14" x14ac:dyDescent="0.15">
      <c r="X424" s="63"/>
      <c r="Y424" s="63"/>
      <c r="Z424" s="63"/>
      <c r="AA424" s="63"/>
      <c r="AB424" s="63"/>
      <c r="AC424" s="63"/>
      <c r="AD424" s="63"/>
      <c r="AE424" s="63"/>
      <c r="AF424" s="63"/>
      <c r="AG424" s="63"/>
      <c r="AH424" s="63"/>
      <c r="AI424" s="63"/>
      <c r="AJ424" s="63"/>
      <c r="AK424" s="63"/>
    </row>
    <row r="425" spans="24:37" s="64" customFormat="1" ht="14" x14ac:dyDescent="0.15">
      <c r="X425" s="63"/>
      <c r="Y425" s="63"/>
      <c r="Z425" s="63"/>
      <c r="AA425" s="63"/>
      <c r="AB425" s="63"/>
      <c r="AC425" s="63"/>
      <c r="AD425" s="63"/>
      <c r="AE425" s="63"/>
      <c r="AF425" s="63"/>
      <c r="AG425" s="63"/>
      <c r="AH425" s="63"/>
      <c r="AI425" s="63"/>
      <c r="AJ425" s="63"/>
      <c r="AK425" s="63"/>
    </row>
    <row r="426" spans="24:37" s="64" customFormat="1" ht="14" x14ac:dyDescent="0.15">
      <c r="X426" s="63"/>
      <c r="Y426" s="63"/>
      <c r="Z426" s="63"/>
      <c r="AA426" s="63"/>
      <c r="AB426" s="63"/>
      <c r="AC426" s="63"/>
      <c r="AD426" s="63"/>
      <c r="AE426" s="63"/>
      <c r="AF426" s="63"/>
      <c r="AG426" s="63"/>
      <c r="AH426" s="63"/>
      <c r="AI426" s="63"/>
      <c r="AJ426" s="63"/>
      <c r="AK426" s="63"/>
    </row>
    <row r="427" spans="24:37" s="64" customFormat="1" ht="14" x14ac:dyDescent="0.15">
      <c r="X427" s="63"/>
      <c r="Y427" s="63"/>
      <c r="Z427" s="63"/>
      <c r="AA427" s="63"/>
      <c r="AB427" s="63"/>
      <c r="AC427" s="63"/>
      <c r="AD427" s="63"/>
      <c r="AE427" s="63"/>
      <c r="AF427" s="63"/>
      <c r="AG427" s="63"/>
      <c r="AH427" s="63"/>
      <c r="AI427" s="63"/>
      <c r="AJ427" s="63"/>
      <c r="AK427" s="63"/>
    </row>
    <row r="428" spans="24:37" s="64" customFormat="1" ht="14" x14ac:dyDescent="0.15">
      <c r="X428" s="63"/>
      <c r="Y428" s="63"/>
      <c r="Z428" s="63"/>
      <c r="AA428" s="63"/>
      <c r="AB428" s="63"/>
      <c r="AC428" s="63"/>
      <c r="AD428" s="63"/>
      <c r="AE428" s="63"/>
      <c r="AF428" s="63"/>
      <c r="AG428" s="63"/>
      <c r="AH428" s="63"/>
      <c r="AI428" s="63"/>
      <c r="AJ428" s="63"/>
      <c r="AK428" s="63"/>
    </row>
    <row r="429" spans="24:37" s="64" customFormat="1" ht="14" x14ac:dyDescent="0.15">
      <c r="X429" s="63"/>
      <c r="Y429" s="63"/>
      <c r="Z429" s="63"/>
      <c r="AA429" s="63"/>
      <c r="AB429" s="63"/>
      <c r="AC429" s="63"/>
      <c r="AD429" s="63"/>
      <c r="AE429" s="63"/>
      <c r="AF429" s="63"/>
      <c r="AG429" s="63"/>
      <c r="AH429" s="63"/>
      <c r="AI429" s="63"/>
      <c r="AJ429" s="63"/>
      <c r="AK429" s="63"/>
    </row>
    <row r="430" spans="24:37" s="64" customFormat="1" ht="14" x14ac:dyDescent="0.15">
      <c r="X430" s="63"/>
      <c r="Y430" s="63"/>
      <c r="Z430" s="63"/>
      <c r="AA430" s="63"/>
      <c r="AB430" s="63"/>
      <c r="AC430" s="63"/>
      <c r="AD430" s="63"/>
      <c r="AE430" s="63"/>
      <c r="AF430" s="63"/>
      <c r="AG430" s="63"/>
      <c r="AH430" s="63"/>
      <c r="AI430" s="63"/>
      <c r="AJ430" s="63"/>
      <c r="AK430" s="63"/>
    </row>
    <row r="431" spans="24:37" s="64" customFormat="1" ht="14" x14ac:dyDescent="0.15">
      <c r="X431" s="63"/>
      <c r="Y431" s="63"/>
      <c r="Z431" s="63"/>
      <c r="AA431" s="63"/>
      <c r="AB431" s="63"/>
      <c r="AC431" s="63"/>
      <c r="AD431" s="63"/>
      <c r="AE431" s="63"/>
      <c r="AF431" s="63"/>
      <c r="AG431" s="63"/>
      <c r="AH431" s="63"/>
      <c r="AI431" s="63"/>
      <c r="AJ431" s="63"/>
      <c r="AK431" s="63"/>
    </row>
    <row r="432" spans="24:37" s="64" customFormat="1" ht="14" x14ac:dyDescent="0.15">
      <c r="X432" s="63"/>
      <c r="Y432" s="63"/>
      <c r="Z432" s="63"/>
      <c r="AA432" s="63"/>
      <c r="AB432" s="63"/>
      <c r="AC432" s="63"/>
      <c r="AD432" s="63"/>
      <c r="AE432" s="63"/>
      <c r="AF432" s="63"/>
      <c r="AG432" s="63"/>
      <c r="AH432" s="63"/>
      <c r="AI432" s="63"/>
      <c r="AJ432" s="63"/>
      <c r="AK432" s="63"/>
    </row>
    <row r="433" spans="24:37" s="64" customFormat="1" ht="14" x14ac:dyDescent="0.15">
      <c r="X433" s="63"/>
      <c r="Y433" s="63"/>
      <c r="Z433" s="63"/>
      <c r="AA433" s="63"/>
      <c r="AB433" s="63"/>
      <c r="AC433" s="63"/>
      <c r="AD433" s="63"/>
      <c r="AE433" s="63"/>
      <c r="AF433" s="63"/>
      <c r="AG433" s="63"/>
      <c r="AH433" s="63"/>
      <c r="AI433" s="63"/>
      <c r="AJ433" s="63"/>
      <c r="AK433" s="63"/>
    </row>
    <row r="434" spans="24:37" s="64" customFormat="1" ht="14" x14ac:dyDescent="0.15">
      <c r="X434" s="63"/>
      <c r="Y434" s="63"/>
      <c r="Z434" s="63"/>
      <c r="AA434" s="63"/>
      <c r="AB434" s="63"/>
      <c r="AC434" s="63"/>
      <c r="AD434" s="63"/>
      <c r="AE434" s="63"/>
      <c r="AF434" s="63"/>
      <c r="AG434" s="63"/>
      <c r="AH434" s="63"/>
      <c r="AI434" s="63"/>
      <c r="AJ434" s="63"/>
      <c r="AK434" s="63"/>
    </row>
    <row r="435" spans="24:37" s="64" customFormat="1" ht="14" x14ac:dyDescent="0.15">
      <c r="X435" s="63"/>
      <c r="Y435" s="63"/>
      <c r="Z435" s="63"/>
      <c r="AA435" s="63"/>
      <c r="AB435" s="63"/>
      <c r="AC435" s="63"/>
      <c r="AD435" s="63"/>
      <c r="AE435" s="63"/>
      <c r="AF435" s="63"/>
      <c r="AG435" s="63"/>
      <c r="AH435" s="63"/>
      <c r="AI435" s="63"/>
      <c r="AJ435" s="63"/>
      <c r="AK435" s="63"/>
    </row>
    <row r="436" spans="24:37" s="64" customFormat="1" ht="14" x14ac:dyDescent="0.15">
      <c r="X436" s="63"/>
      <c r="Y436" s="63"/>
      <c r="Z436" s="63"/>
      <c r="AA436" s="63"/>
      <c r="AB436" s="63"/>
      <c r="AC436" s="63"/>
      <c r="AD436" s="63"/>
      <c r="AE436" s="63"/>
      <c r="AF436" s="63"/>
      <c r="AG436" s="63"/>
      <c r="AH436" s="63"/>
      <c r="AI436" s="63"/>
      <c r="AJ436" s="63"/>
      <c r="AK436" s="63"/>
    </row>
    <row r="437" spans="24:37" s="64" customFormat="1" ht="14" x14ac:dyDescent="0.15">
      <c r="X437" s="63"/>
      <c r="Y437" s="63"/>
      <c r="Z437" s="63"/>
      <c r="AA437" s="63"/>
      <c r="AB437" s="63"/>
      <c r="AC437" s="63"/>
      <c r="AD437" s="63"/>
      <c r="AE437" s="63"/>
      <c r="AF437" s="63"/>
      <c r="AG437" s="63"/>
      <c r="AH437" s="63"/>
      <c r="AI437" s="63"/>
      <c r="AJ437" s="63"/>
      <c r="AK437" s="63"/>
    </row>
    <row r="438" spans="24:37" s="64" customFormat="1" ht="14" x14ac:dyDescent="0.15">
      <c r="X438" s="63"/>
      <c r="Y438" s="63"/>
      <c r="Z438" s="63"/>
      <c r="AA438" s="63"/>
      <c r="AB438" s="63"/>
      <c r="AC438" s="63"/>
      <c r="AD438" s="63"/>
      <c r="AE438" s="63"/>
      <c r="AF438" s="63"/>
      <c r="AG438" s="63"/>
      <c r="AH438" s="63"/>
      <c r="AI438" s="63"/>
      <c r="AJ438" s="63"/>
      <c r="AK438" s="63"/>
    </row>
    <row r="439" spans="24:37" s="64" customFormat="1" ht="14" x14ac:dyDescent="0.15">
      <c r="X439" s="63"/>
      <c r="Y439" s="63"/>
      <c r="Z439" s="63"/>
      <c r="AA439" s="63"/>
      <c r="AB439" s="63"/>
      <c r="AC439" s="63"/>
      <c r="AD439" s="63"/>
      <c r="AE439" s="63"/>
      <c r="AF439" s="63"/>
      <c r="AG439" s="63"/>
      <c r="AH439" s="63"/>
      <c r="AI439" s="63"/>
      <c r="AJ439" s="63"/>
      <c r="AK439" s="63"/>
    </row>
    <row r="440" spans="24:37" s="64" customFormat="1" ht="14" x14ac:dyDescent="0.15">
      <c r="X440" s="63"/>
      <c r="Y440" s="63"/>
      <c r="Z440" s="63"/>
      <c r="AA440" s="63"/>
      <c r="AB440" s="63"/>
      <c r="AC440" s="63"/>
      <c r="AD440" s="63"/>
      <c r="AE440" s="63"/>
      <c r="AF440" s="63"/>
      <c r="AG440" s="63"/>
      <c r="AH440" s="63"/>
      <c r="AI440" s="63"/>
      <c r="AJ440" s="63"/>
      <c r="AK440" s="63"/>
    </row>
    <row r="441" spans="24:37" s="64" customFormat="1" ht="14" x14ac:dyDescent="0.15">
      <c r="X441" s="63"/>
      <c r="Y441" s="63"/>
      <c r="Z441" s="63"/>
      <c r="AA441" s="63"/>
      <c r="AB441" s="63"/>
      <c r="AC441" s="63"/>
      <c r="AD441" s="63"/>
      <c r="AE441" s="63"/>
      <c r="AF441" s="63"/>
      <c r="AG441" s="63"/>
      <c r="AH441" s="63"/>
      <c r="AI441" s="63"/>
      <c r="AJ441" s="63"/>
      <c r="AK441" s="63"/>
    </row>
    <row r="442" spans="24:37" s="64" customFormat="1" ht="14" x14ac:dyDescent="0.15">
      <c r="X442" s="63"/>
      <c r="Y442" s="63"/>
      <c r="Z442" s="63"/>
      <c r="AA442" s="63"/>
      <c r="AB442" s="63"/>
      <c r="AC442" s="63"/>
      <c r="AD442" s="63"/>
      <c r="AE442" s="63"/>
      <c r="AF442" s="63"/>
      <c r="AG442" s="63"/>
      <c r="AH442" s="63"/>
      <c r="AI442" s="63"/>
      <c r="AJ442" s="63"/>
      <c r="AK442" s="63"/>
    </row>
    <row r="443" spans="24:37" s="64" customFormat="1" ht="14" x14ac:dyDescent="0.15">
      <c r="X443" s="63"/>
      <c r="Y443" s="63"/>
      <c r="Z443" s="63"/>
      <c r="AA443" s="63"/>
      <c r="AB443" s="63"/>
      <c r="AC443" s="63"/>
      <c r="AD443" s="63"/>
      <c r="AE443" s="63"/>
      <c r="AF443" s="63"/>
      <c r="AG443" s="63"/>
      <c r="AH443" s="63"/>
      <c r="AI443" s="63"/>
      <c r="AJ443" s="63"/>
      <c r="AK443" s="63"/>
    </row>
    <row r="444" spans="24:37" s="64" customFormat="1" ht="14" x14ac:dyDescent="0.15">
      <c r="X444" s="63"/>
      <c r="Y444" s="63"/>
      <c r="Z444" s="63"/>
      <c r="AA444" s="63"/>
      <c r="AB444" s="63"/>
      <c r="AC444" s="63"/>
      <c r="AD444" s="63"/>
      <c r="AE444" s="63"/>
      <c r="AF444" s="63"/>
      <c r="AG444" s="63"/>
      <c r="AH444" s="63"/>
      <c r="AI444" s="63"/>
      <c r="AJ444" s="63"/>
      <c r="AK444" s="63"/>
    </row>
    <row r="445" spans="24:37" s="64" customFormat="1" ht="14" x14ac:dyDescent="0.15">
      <c r="X445" s="63"/>
      <c r="Y445" s="63"/>
      <c r="Z445" s="63"/>
      <c r="AA445" s="63"/>
      <c r="AB445" s="63"/>
      <c r="AC445" s="63"/>
      <c r="AD445" s="63"/>
      <c r="AE445" s="63"/>
      <c r="AF445" s="63"/>
      <c r="AG445" s="63"/>
      <c r="AH445" s="63"/>
      <c r="AI445" s="63"/>
      <c r="AJ445" s="63"/>
      <c r="AK445" s="63"/>
    </row>
    <row r="446" spans="24:37" s="64" customFormat="1" ht="14" x14ac:dyDescent="0.15">
      <c r="X446" s="63"/>
      <c r="Y446" s="63"/>
      <c r="Z446" s="63"/>
      <c r="AA446" s="63"/>
      <c r="AB446" s="63"/>
      <c r="AC446" s="63"/>
      <c r="AD446" s="63"/>
      <c r="AE446" s="63"/>
      <c r="AF446" s="63"/>
      <c r="AG446" s="63"/>
      <c r="AH446" s="63"/>
      <c r="AI446" s="63"/>
      <c r="AJ446" s="63"/>
      <c r="AK446" s="63"/>
    </row>
    <row r="447" spans="24:37" s="64" customFormat="1" ht="14" x14ac:dyDescent="0.15">
      <c r="X447" s="63"/>
      <c r="Y447" s="63"/>
      <c r="Z447" s="63"/>
      <c r="AA447" s="63"/>
      <c r="AB447" s="63"/>
      <c r="AC447" s="63"/>
      <c r="AD447" s="63"/>
      <c r="AE447" s="63"/>
      <c r="AF447" s="63"/>
      <c r="AG447" s="63"/>
      <c r="AH447" s="63"/>
      <c r="AI447" s="63"/>
      <c r="AJ447" s="63"/>
      <c r="AK447" s="63"/>
    </row>
    <row r="448" spans="24:37" s="64" customFormat="1" ht="14" x14ac:dyDescent="0.15">
      <c r="X448" s="63"/>
      <c r="Y448" s="63"/>
      <c r="Z448" s="63"/>
      <c r="AA448" s="63"/>
      <c r="AB448" s="63"/>
      <c r="AC448" s="63"/>
      <c r="AD448" s="63"/>
      <c r="AE448" s="63"/>
      <c r="AF448" s="63"/>
      <c r="AG448" s="63"/>
      <c r="AH448" s="63"/>
      <c r="AI448" s="63"/>
      <c r="AJ448" s="63"/>
      <c r="AK448" s="63"/>
    </row>
    <row r="449" spans="24:37" s="64" customFormat="1" ht="14" x14ac:dyDescent="0.15">
      <c r="X449" s="63"/>
      <c r="Y449" s="63"/>
      <c r="Z449" s="63"/>
      <c r="AA449" s="63"/>
      <c r="AB449" s="63"/>
      <c r="AC449" s="63"/>
      <c r="AD449" s="63"/>
      <c r="AE449" s="63"/>
      <c r="AF449" s="63"/>
      <c r="AG449" s="63"/>
      <c r="AH449" s="63"/>
      <c r="AI449" s="63"/>
      <c r="AJ449" s="63"/>
      <c r="AK449" s="63"/>
    </row>
    <row r="450" spans="24:37" s="64" customFormat="1" ht="14" x14ac:dyDescent="0.15">
      <c r="X450" s="63"/>
      <c r="Y450" s="63"/>
      <c r="Z450" s="63"/>
      <c r="AA450" s="63"/>
      <c r="AB450" s="63"/>
      <c r="AC450" s="63"/>
      <c r="AD450" s="63"/>
      <c r="AE450" s="63"/>
      <c r="AF450" s="63"/>
      <c r="AG450" s="63"/>
      <c r="AH450" s="63"/>
      <c r="AI450" s="63"/>
      <c r="AJ450" s="63"/>
      <c r="AK450" s="63"/>
    </row>
    <row r="451" spans="24:37" s="64" customFormat="1" ht="14" x14ac:dyDescent="0.15">
      <c r="X451" s="63"/>
      <c r="Y451" s="63"/>
      <c r="Z451" s="63"/>
      <c r="AA451" s="63"/>
      <c r="AB451" s="63"/>
      <c r="AC451" s="63"/>
      <c r="AD451" s="63"/>
      <c r="AE451" s="63"/>
      <c r="AF451" s="63"/>
      <c r="AG451" s="63"/>
      <c r="AH451" s="63"/>
      <c r="AI451" s="63"/>
      <c r="AJ451" s="63"/>
      <c r="AK451" s="63"/>
    </row>
    <row r="452" spans="24:37" s="64" customFormat="1" ht="14" x14ac:dyDescent="0.15">
      <c r="X452" s="63"/>
      <c r="Y452" s="63"/>
      <c r="Z452" s="63"/>
      <c r="AA452" s="63"/>
      <c r="AB452" s="63"/>
      <c r="AC452" s="63"/>
      <c r="AD452" s="63"/>
      <c r="AE452" s="63"/>
      <c r="AF452" s="63"/>
      <c r="AG452" s="63"/>
      <c r="AH452" s="63"/>
      <c r="AI452" s="63"/>
      <c r="AJ452" s="63"/>
      <c r="AK452" s="63"/>
    </row>
    <row r="453" spans="24:37" s="64" customFormat="1" ht="14" x14ac:dyDescent="0.15">
      <c r="X453" s="63"/>
      <c r="Y453" s="63"/>
      <c r="Z453" s="63"/>
      <c r="AA453" s="63"/>
      <c r="AB453" s="63"/>
      <c r="AC453" s="63"/>
      <c r="AD453" s="63"/>
      <c r="AE453" s="63"/>
      <c r="AF453" s="63"/>
      <c r="AG453" s="63"/>
      <c r="AH453" s="63"/>
      <c r="AI453" s="63"/>
      <c r="AJ453" s="63"/>
      <c r="AK453" s="63"/>
    </row>
    <row r="454" spans="24:37" s="64" customFormat="1" ht="14" x14ac:dyDescent="0.15">
      <c r="X454" s="63"/>
      <c r="Y454" s="63"/>
      <c r="Z454" s="63"/>
      <c r="AA454" s="63"/>
      <c r="AB454" s="63"/>
      <c r="AC454" s="63"/>
      <c r="AD454" s="63"/>
      <c r="AE454" s="63"/>
      <c r="AF454" s="63"/>
      <c r="AG454" s="63"/>
      <c r="AH454" s="63"/>
      <c r="AI454" s="63"/>
      <c r="AJ454" s="63"/>
      <c r="AK454" s="63"/>
    </row>
    <row r="455" spans="24:37" s="64" customFormat="1" ht="14" x14ac:dyDescent="0.15">
      <c r="X455" s="63"/>
      <c r="Y455" s="63"/>
      <c r="Z455" s="63"/>
      <c r="AA455" s="63"/>
      <c r="AB455" s="63"/>
      <c r="AC455" s="63"/>
      <c r="AD455" s="63"/>
      <c r="AE455" s="63"/>
      <c r="AF455" s="63"/>
      <c r="AG455" s="63"/>
      <c r="AH455" s="63"/>
      <c r="AI455" s="63"/>
      <c r="AJ455" s="63"/>
      <c r="AK455" s="63"/>
    </row>
    <row r="456" spans="24:37" s="64" customFormat="1" ht="14" x14ac:dyDescent="0.15">
      <c r="X456" s="63"/>
      <c r="Y456" s="63"/>
      <c r="Z456" s="63"/>
      <c r="AA456" s="63"/>
      <c r="AB456" s="63"/>
      <c r="AC456" s="63"/>
      <c r="AD456" s="63"/>
      <c r="AE456" s="63"/>
      <c r="AF456" s="63"/>
      <c r="AG456" s="63"/>
      <c r="AH456" s="63"/>
      <c r="AI456" s="63"/>
      <c r="AJ456" s="63"/>
      <c r="AK456" s="63"/>
    </row>
    <row r="457" spans="24:37" s="64" customFormat="1" ht="14" x14ac:dyDescent="0.15">
      <c r="X457" s="63"/>
      <c r="Y457" s="63"/>
      <c r="Z457" s="63"/>
      <c r="AA457" s="63"/>
      <c r="AB457" s="63"/>
      <c r="AC457" s="63"/>
      <c r="AD457" s="63"/>
      <c r="AE457" s="63"/>
      <c r="AF457" s="63"/>
      <c r="AG457" s="63"/>
      <c r="AH457" s="63"/>
      <c r="AI457" s="63"/>
      <c r="AJ457" s="63"/>
      <c r="AK457" s="63"/>
    </row>
    <row r="458" spans="24:37" s="64" customFormat="1" ht="14" x14ac:dyDescent="0.15">
      <c r="X458" s="63"/>
      <c r="Y458" s="63"/>
      <c r="Z458" s="63"/>
      <c r="AA458" s="63"/>
      <c r="AB458" s="63"/>
      <c r="AC458" s="63"/>
      <c r="AD458" s="63"/>
      <c r="AE458" s="63"/>
      <c r="AF458" s="63"/>
      <c r="AG458" s="63"/>
      <c r="AH458" s="63"/>
      <c r="AI458" s="63"/>
      <c r="AJ458" s="63"/>
      <c r="AK458" s="63"/>
    </row>
    <row r="459" spans="24:37" s="64" customFormat="1" ht="14" x14ac:dyDescent="0.15">
      <c r="X459" s="63"/>
      <c r="Y459" s="63"/>
      <c r="Z459" s="63"/>
      <c r="AA459" s="63"/>
      <c r="AB459" s="63"/>
      <c r="AC459" s="63"/>
      <c r="AD459" s="63"/>
      <c r="AE459" s="63"/>
      <c r="AF459" s="63"/>
      <c r="AG459" s="63"/>
      <c r="AH459" s="63"/>
      <c r="AI459" s="63"/>
      <c r="AJ459" s="63"/>
      <c r="AK459" s="63"/>
    </row>
    <row r="460" spans="24:37" s="64" customFormat="1" ht="14" x14ac:dyDescent="0.15">
      <c r="X460" s="63"/>
      <c r="Y460" s="63"/>
      <c r="Z460" s="63"/>
      <c r="AA460" s="63"/>
      <c r="AB460" s="63"/>
      <c r="AC460" s="63"/>
      <c r="AD460" s="63"/>
      <c r="AE460" s="63"/>
      <c r="AF460" s="63"/>
      <c r="AG460" s="63"/>
      <c r="AH460" s="63"/>
      <c r="AI460" s="63"/>
      <c r="AJ460" s="63"/>
      <c r="AK460" s="63"/>
    </row>
    <row r="461" spans="24:37" s="64" customFormat="1" ht="14" x14ac:dyDescent="0.15">
      <c r="X461" s="63"/>
      <c r="Y461" s="63"/>
      <c r="Z461" s="63"/>
      <c r="AA461" s="63"/>
      <c r="AB461" s="63"/>
      <c r="AC461" s="63"/>
      <c r="AD461" s="63"/>
      <c r="AE461" s="63"/>
      <c r="AF461" s="63"/>
      <c r="AG461" s="63"/>
      <c r="AH461" s="63"/>
      <c r="AI461" s="63"/>
      <c r="AJ461" s="63"/>
      <c r="AK461" s="63"/>
    </row>
    <row r="462" spans="24:37" s="64" customFormat="1" ht="14" x14ac:dyDescent="0.15">
      <c r="X462" s="63"/>
      <c r="Y462" s="63"/>
      <c r="Z462" s="63"/>
      <c r="AA462" s="63"/>
      <c r="AB462" s="63"/>
      <c r="AC462" s="63"/>
      <c r="AD462" s="63"/>
      <c r="AE462" s="63"/>
      <c r="AF462" s="63"/>
      <c r="AG462" s="63"/>
      <c r="AH462" s="63"/>
      <c r="AI462" s="63"/>
      <c r="AJ462" s="63"/>
      <c r="AK462" s="63"/>
    </row>
    <row r="463" spans="24:37" s="64" customFormat="1" ht="14" x14ac:dyDescent="0.15">
      <c r="X463" s="63"/>
      <c r="Y463" s="63"/>
      <c r="Z463" s="63"/>
      <c r="AA463" s="63"/>
      <c r="AB463" s="63"/>
      <c r="AC463" s="63"/>
      <c r="AD463" s="63"/>
      <c r="AE463" s="63"/>
      <c r="AF463" s="63"/>
      <c r="AG463" s="63"/>
      <c r="AH463" s="63"/>
      <c r="AI463" s="63"/>
      <c r="AJ463" s="63"/>
      <c r="AK463" s="63"/>
    </row>
    <row r="464" spans="24:37" s="64" customFormat="1" ht="14" x14ac:dyDescent="0.15">
      <c r="X464" s="63"/>
      <c r="Y464" s="63"/>
      <c r="Z464" s="63"/>
      <c r="AA464" s="63"/>
      <c r="AB464" s="63"/>
      <c r="AC464" s="63"/>
      <c r="AD464" s="63"/>
      <c r="AE464" s="63"/>
      <c r="AF464" s="63"/>
      <c r="AG464" s="63"/>
      <c r="AH464" s="63"/>
      <c r="AI464" s="63"/>
      <c r="AJ464" s="63"/>
      <c r="AK464" s="63"/>
    </row>
    <row r="465" spans="24:37" s="64" customFormat="1" ht="14" x14ac:dyDescent="0.15">
      <c r="X465" s="63"/>
      <c r="Y465" s="63"/>
      <c r="Z465" s="63"/>
      <c r="AA465" s="63"/>
      <c r="AB465" s="63"/>
      <c r="AC465" s="63"/>
      <c r="AD465" s="63"/>
      <c r="AE465" s="63"/>
      <c r="AF465" s="63"/>
      <c r="AG465" s="63"/>
      <c r="AH465" s="63"/>
      <c r="AI465" s="63"/>
      <c r="AJ465" s="63"/>
      <c r="AK465" s="63"/>
    </row>
    <row r="466" spans="24:37" s="64" customFormat="1" ht="14" x14ac:dyDescent="0.15">
      <c r="X466" s="63"/>
      <c r="Y466" s="63"/>
      <c r="Z466" s="63"/>
      <c r="AA466" s="63"/>
      <c r="AB466" s="63"/>
      <c r="AC466" s="63"/>
      <c r="AD466" s="63"/>
      <c r="AE466" s="63"/>
      <c r="AF466" s="63"/>
      <c r="AG466" s="63"/>
      <c r="AH466" s="63"/>
      <c r="AI466" s="63"/>
      <c r="AJ466" s="63"/>
      <c r="AK466" s="63"/>
    </row>
    <row r="467" spans="24:37" s="64" customFormat="1" ht="14" x14ac:dyDescent="0.15">
      <c r="X467" s="63"/>
      <c r="Y467" s="63"/>
      <c r="Z467" s="63"/>
      <c r="AA467" s="63"/>
      <c r="AB467" s="63"/>
      <c r="AC467" s="63"/>
      <c r="AD467" s="63"/>
      <c r="AE467" s="63"/>
      <c r="AF467" s="63"/>
      <c r="AG467" s="63"/>
      <c r="AH467" s="63"/>
      <c r="AI467" s="63"/>
      <c r="AJ467" s="63"/>
      <c r="AK467" s="63"/>
    </row>
    <row r="468" spans="24:37" s="64" customFormat="1" ht="14" x14ac:dyDescent="0.15">
      <c r="X468" s="63"/>
      <c r="Y468" s="63"/>
      <c r="Z468" s="63"/>
      <c r="AA468" s="63"/>
      <c r="AB468" s="63"/>
      <c r="AC468" s="63"/>
      <c r="AD468" s="63"/>
      <c r="AE468" s="63"/>
      <c r="AF468" s="63"/>
      <c r="AG468" s="63"/>
      <c r="AH468" s="63"/>
      <c r="AI468" s="63"/>
      <c r="AJ468" s="63"/>
      <c r="AK468" s="63"/>
    </row>
    <row r="469" spans="24:37" s="64" customFormat="1" ht="14" x14ac:dyDescent="0.15">
      <c r="X469" s="63"/>
      <c r="Y469" s="63"/>
      <c r="Z469" s="63"/>
      <c r="AA469" s="63"/>
      <c r="AB469" s="63"/>
      <c r="AC469" s="63"/>
      <c r="AD469" s="63"/>
      <c r="AE469" s="63"/>
      <c r="AF469" s="63"/>
      <c r="AG469" s="63"/>
      <c r="AH469" s="63"/>
      <c r="AI469" s="63"/>
      <c r="AJ469" s="63"/>
      <c r="AK469" s="63"/>
    </row>
    <row r="470" spans="24:37" s="64" customFormat="1" ht="14" x14ac:dyDescent="0.15">
      <c r="X470" s="63"/>
      <c r="Y470" s="63"/>
      <c r="Z470" s="63"/>
      <c r="AA470" s="63"/>
      <c r="AB470" s="63"/>
      <c r="AC470" s="63"/>
      <c r="AD470" s="63"/>
      <c r="AE470" s="63"/>
      <c r="AF470" s="63"/>
      <c r="AG470" s="63"/>
      <c r="AH470" s="63"/>
      <c r="AI470" s="63"/>
      <c r="AJ470" s="63"/>
      <c r="AK470" s="63"/>
    </row>
    <row r="471" spans="24:37" s="64" customFormat="1" ht="14" x14ac:dyDescent="0.15">
      <c r="X471" s="63"/>
      <c r="Y471" s="63"/>
      <c r="Z471" s="63"/>
      <c r="AA471" s="63"/>
      <c r="AB471" s="63"/>
      <c r="AC471" s="63"/>
      <c r="AD471" s="63"/>
      <c r="AE471" s="63"/>
      <c r="AF471" s="63"/>
      <c r="AG471" s="63"/>
      <c r="AH471" s="63"/>
      <c r="AI471" s="63"/>
      <c r="AJ471" s="63"/>
      <c r="AK471" s="63"/>
    </row>
    <row r="472" spans="24:37" s="64" customFormat="1" ht="14" x14ac:dyDescent="0.15">
      <c r="X472" s="63"/>
      <c r="Y472" s="63"/>
      <c r="Z472" s="63"/>
      <c r="AA472" s="63"/>
      <c r="AB472" s="63"/>
      <c r="AC472" s="63"/>
      <c r="AD472" s="63"/>
      <c r="AE472" s="63"/>
      <c r="AF472" s="63"/>
      <c r="AG472" s="63"/>
      <c r="AH472" s="63"/>
      <c r="AI472" s="63"/>
      <c r="AJ472" s="63"/>
      <c r="AK472" s="63"/>
    </row>
    <row r="473" spans="24:37" s="64" customFormat="1" ht="14" x14ac:dyDescent="0.15">
      <c r="X473" s="63"/>
      <c r="Y473" s="63"/>
      <c r="Z473" s="63"/>
      <c r="AA473" s="63"/>
      <c r="AB473" s="63"/>
      <c r="AC473" s="63"/>
      <c r="AD473" s="63"/>
      <c r="AE473" s="63"/>
      <c r="AF473" s="63"/>
      <c r="AG473" s="63"/>
      <c r="AH473" s="63"/>
      <c r="AI473" s="63"/>
      <c r="AJ473" s="63"/>
      <c r="AK473" s="63"/>
    </row>
    <row r="474" spans="24:37" s="64" customFormat="1" ht="14" x14ac:dyDescent="0.15">
      <c r="X474" s="63"/>
      <c r="Y474" s="63"/>
      <c r="Z474" s="63"/>
      <c r="AA474" s="63"/>
      <c r="AB474" s="63"/>
      <c r="AC474" s="63"/>
      <c r="AD474" s="63"/>
      <c r="AE474" s="63"/>
      <c r="AF474" s="63"/>
      <c r="AG474" s="63"/>
      <c r="AH474" s="63"/>
      <c r="AI474" s="63"/>
      <c r="AJ474" s="63"/>
      <c r="AK474" s="63"/>
    </row>
    <row r="475" spans="24:37" s="64" customFormat="1" ht="14" x14ac:dyDescent="0.15">
      <c r="X475" s="63"/>
      <c r="Y475" s="63"/>
      <c r="Z475" s="63"/>
      <c r="AA475" s="63"/>
      <c r="AB475" s="63"/>
      <c r="AC475" s="63"/>
      <c r="AD475" s="63"/>
      <c r="AE475" s="63"/>
      <c r="AF475" s="63"/>
      <c r="AG475" s="63"/>
      <c r="AH475" s="63"/>
      <c r="AI475" s="63"/>
      <c r="AJ475" s="63"/>
      <c r="AK475" s="63"/>
    </row>
    <row r="476" spans="24:37" s="64" customFormat="1" ht="14" x14ac:dyDescent="0.15">
      <c r="X476" s="63"/>
      <c r="Y476" s="63"/>
      <c r="Z476" s="63"/>
      <c r="AA476" s="63"/>
      <c r="AB476" s="63"/>
      <c r="AC476" s="63"/>
      <c r="AD476" s="63"/>
      <c r="AE476" s="63"/>
      <c r="AF476" s="63"/>
      <c r="AG476" s="63"/>
      <c r="AH476" s="63"/>
      <c r="AI476" s="63"/>
      <c r="AJ476" s="63"/>
      <c r="AK476" s="63"/>
    </row>
    <row r="477" spans="24:37" s="64" customFormat="1" ht="14" x14ac:dyDescent="0.15">
      <c r="X477" s="63"/>
      <c r="Y477" s="63"/>
      <c r="Z477" s="63"/>
      <c r="AA477" s="63"/>
      <c r="AB477" s="63"/>
      <c r="AC477" s="63"/>
      <c r="AD477" s="63"/>
      <c r="AE477" s="63"/>
      <c r="AF477" s="63"/>
      <c r="AG477" s="63"/>
      <c r="AH477" s="63"/>
      <c r="AI477" s="63"/>
      <c r="AJ477" s="63"/>
      <c r="AK477" s="63"/>
    </row>
    <row r="478" spans="24:37" s="64" customFormat="1" ht="14" x14ac:dyDescent="0.15">
      <c r="X478" s="63"/>
      <c r="Y478" s="63"/>
      <c r="Z478" s="63"/>
      <c r="AA478" s="63"/>
      <c r="AB478" s="63"/>
      <c r="AC478" s="63"/>
      <c r="AD478" s="63"/>
      <c r="AE478" s="63"/>
      <c r="AF478" s="63"/>
      <c r="AG478" s="63"/>
      <c r="AH478" s="63"/>
      <c r="AI478" s="63"/>
      <c r="AJ478" s="63"/>
      <c r="AK478" s="63"/>
    </row>
    <row r="479" spans="24:37" s="64" customFormat="1" ht="14" x14ac:dyDescent="0.15">
      <c r="X479" s="63"/>
      <c r="Y479" s="63"/>
      <c r="Z479" s="63"/>
      <c r="AA479" s="63"/>
      <c r="AB479" s="63"/>
      <c r="AC479" s="63"/>
      <c r="AD479" s="63"/>
      <c r="AE479" s="63"/>
      <c r="AF479" s="63"/>
      <c r="AG479" s="63"/>
      <c r="AH479" s="63"/>
      <c r="AI479" s="63"/>
      <c r="AJ479" s="63"/>
      <c r="AK479" s="63"/>
    </row>
    <row r="480" spans="24:37" s="64" customFormat="1" ht="14" x14ac:dyDescent="0.15">
      <c r="X480" s="63"/>
      <c r="Y480" s="63"/>
      <c r="Z480" s="63"/>
      <c r="AA480" s="63"/>
      <c r="AB480" s="63"/>
      <c r="AC480" s="63"/>
      <c r="AD480" s="63"/>
      <c r="AE480" s="63"/>
      <c r="AF480" s="63"/>
      <c r="AG480" s="63"/>
      <c r="AH480" s="63"/>
      <c r="AI480" s="63"/>
      <c r="AJ480" s="63"/>
      <c r="AK480" s="63"/>
    </row>
    <row r="481" spans="24:37" s="64" customFormat="1" ht="14" x14ac:dyDescent="0.15">
      <c r="X481" s="63"/>
      <c r="Y481" s="63"/>
      <c r="Z481" s="63"/>
      <c r="AA481" s="63"/>
      <c r="AB481" s="63"/>
      <c r="AC481" s="63"/>
      <c r="AD481" s="63"/>
      <c r="AE481" s="63"/>
      <c r="AF481" s="63"/>
      <c r="AG481" s="63"/>
      <c r="AH481" s="63"/>
      <c r="AI481" s="63"/>
      <c r="AJ481" s="63"/>
      <c r="AK481" s="63"/>
    </row>
    <row r="482" spans="24:37" s="64" customFormat="1" ht="14" x14ac:dyDescent="0.15">
      <c r="X482" s="63"/>
      <c r="Y482" s="63"/>
      <c r="Z482" s="63"/>
      <c r="AA482" s="63"/>
      <c r="AB482" s="63"/>
      <c r="AC482" s="63"/>
      <c r="AD482" s="63"/>
      <c r="AE482" s="63"/>
      <c r="AF482" s="63"/>
      <c r="AG482" s="63"/>
      <c r="AH482" s="63"/>
      <c r="AI482" s="63"/>
      <c r="AJ482" s="63"/>
      <c r="AK482" s="63"/>
    </row>
    <row r="483" spans="24:37" s="64" customFormat="1" ht="14" x14ac:dyDescent="0.15">
      <c r="X483" s="63"/>
      <c r="Y483" s="63"/>
      <c r="Z483" s="63"/>
      <c r="AA483" s="63"/>
      <c r="AB483" s="63"/>
      <c r="AC483" s="63"/>
      <c r="AD483" s="63"/>
      <c r="AE483" s="63"/>
      <c r="AF483" s="63"/>
      <c r="AG483" s="63"/>
      <c r="AH483" s="63"/>
      <c r="AI483" s="63"/>
      <c r="AJ483" s="63"/>
      <c r="AK483" s="63"/>
    </row>
    <row r="484" spans="24:37" s="64" customFormat="1" ht="14" x14ac:dyDescent="0.15">
      <c r="X484" s="63"/>
      <c r="Y484" s="63"/>
      <c r="Z484" s="63"/>
      <c r="AA484" s="63"/>
      <c r="AB484" s="63"/>
      <c r="AC484" s="63"/>
      <c r="AD484" s="63"/>
      <c r="AE484" s="63"/>
      <c r="AF484" s="63"/>
      <c r="AG484" s="63"/>
      <c r="AH484" s="63"/>
      <c r="AI484" s="63"/>
      <c r="AJ484" s="63"/>
      <c r="AK484" s="63"/>
    </row>
    <row r="485" spans="24:37" s="64" customFormat="1" ht="14" x14ac:dyDescent="0.15">
      <c r="X485" s="63"/>
      <c r="Y485" s="63"/>
      <c r="Z485" s="63"/>
      <c r="AA485" s="63"/>
      <c r="AB485" s="63"/>
      <c r="AC485" s="63"/>
      <c r="AD485" s="63"/>
      <c r="AE485" s="63"/>
      <c r="AF485" s="63"/>
      <c r="AG485" s="63"/>
      <c r="AH485" s="63"/>
      <c r="AI485" s="63"/>
      <c r="AJ485" s="63"/>
      <c r="AK485" s="63"/>
    </row>
    <row r="486" spans="24:37" s="64" customFormat="1" ht="14" x14ac:dyDescent="0.15">
      <c r="X486" s="63"/>
      <c r="Y486" s="63"/>
      <c r="Z486" s="63"/>
      <c r="AA486" s="63"/>
      <c r="AB486" s="63"/>
      <c r="AC486" s="63"/>
      <c r="AD486" s="63"/>
      <c r="AE486" s="63"/>
      <c r="AF486" s="63"/>
      <c r="AG486" s="63"/>
      <c r="AH486" s="63"/>
      <c r="AI486" s="63"/>
      <c r="AJ486" s="63"/>
      <c r="AK486" s="63"/>
    </row>
    <row r="487" spans="24:37" s="64" customFormat="1" ht="14" x14ac:dyDescent="0.15">
      <c r="X487" s="63"/>
      <c r="Y487" s="63"/>
      <c r="Z487" s="63"/>
      <c r="AA487" s="63"/>
      <c r="AB487" s="63"/>
      <c r="AC487" s="63"/>
      <c r="AD487" s="63"/>
      <c r="AE487" s="63"/>
      <c r="AF487" s="63"/>
      <c r="AG487" s="63"/>
      <c r="AH487" s="63"/>
      <c r="AI487" s="63"/>
      <c r="AJ487" s="63"/>
      <c r="AK487" s="63"/>
    </row>
    <row r="488" spans="24:37" s="64" customFormat="1" ht="14" x14ac:dyDescent="0.15">
      <c r="X488" s="63"/>
      <c r="Y488" s="63"/>
      <c r="Z488" s="63"/>
      <c r="AA488" s="63"/>
      <c r="AB488" s="63"/>
      <c r="AC488" s="63"/>
      <c r="AD488" s="63"/>
      <c r="AE488" s="63"/>
      <c r="AF488" s="63"/>
      <c r="AG488" s="63"/>
      <c r="AH488" s="63"/>
      <c r="AI488" s="63"/>
      <c r="AJ488" s="63"/>
      <c r="AK488" s="63"/>
    </row>
    <row r="489" spans="24:37" s="64" customFormat="1" ht="14" x14ac:dyDescent="0.15">
      <c r="X489" s="63"/>
      <c r="Y489" s="63"/>
      <c r="Z489" s="63"/>
      <c r="AA489" s="63"/>
      <c r="AB489" s="63"/>
      <c r="AC489" s="63"/>
      <c r="AD489" s="63"/>
      <c r="AE489" s="63"/>
      <c r="AF489" s="63"/>
      <c r="AG489" s="63"/>
      <c r="AH489" s="63"/>
      <c r="AI489" s="63"/>
      <c r="AJ489" s="63"/>
      <c r="AK489" s="63"/>
    </row>
    <row r="490" spans="24:37" s="64" customFormat="1" ht="14" x14ac:dyDescent="0.15">
      <c r="X490" s="63"/>
      <c r="Y490" s="63"/>
      <c r="Z490" s="63"/>
      <c r="AA490" s="63"/>
      <c r="AB490" s="63"/>
      <c r="AC490" s="63"/>
      <c r="AD490" s="63"/>
      <c r="AE490" s="63"/>
      <c r="AF490" s="63"/>
      <c r="AG490" s="63"/>
      <c r="AH490" s="63"/>
      <c r="AI490" s="63"/>
      <c r="AJ490" s="63"/>
      <c r="AK490" s="63"/>
    </row>
    <row r="491" spans="24:37" s="64" customFormat="1" ht="14" x14ac:dyDescent="0.15">
      <c r="X491" s="63"/>
      <c r="Y491" s="63"/>
      <c r="Z491" s="63"/>
      <c r="AA491" s="63"/>
      <c r="AB491" s="63"/>
      <c r="AC491" s="63"/>
      <c r="AD491" s="63"/>
      <c r="AE491" s="63"/>
      <c r="AF491" s="63"/>
      <c r="AG491" s="63"/>
      <c r="AH491" s="63"/>
      <c r="AI491" s="63"/>
      <c r="AJ491" s="63"/>
      <c r="AK491" s="63"/>
    </row>
    <row r="492" spans="24:37" s="64" customFormat="1" ht="14" x14ac:dyDescent="0.15">
      <c r="X492" s="63"/>
      <c r="Y492" s="63"/>
      <c r="Z492" s="63"/>
      <c r="AA492" s="63"/>
      <c r="AB492" s="63"/>
      <c r="AC492" s="63"/>
      <c r="AD492" s="63"/>
      <c r="AE492" s="63"/>
      <c r="AF492" s="63"/>
      <c r="AG492" s="63"/>
      <c r="AH492" s="63"/>
      <c r="AI492" s="63"/>
      <c r="AJ492" s="63"/>
      <c r="AK492" s="63"/>
    </row>
    <row r="493" spans="24:37" s="64" customFormat="1" ht="14" x14ac:dyDescent="0.15">
      <c r="X493" s="63"/>
      <c r="Y493" s="63"/>
      <c r="Z493" s="63"/>
      <c r="AA493" s="63"/>
      <c r="AB493" s="63"/>
      <c r="AC493" s="63"/>
      <c r="AD493" s="63"/>
      <c r="AE493" s="63"/>
      <c r="AF493" s="63"/>
      <c r="AG493" s="63"/>
      <c r="AH493" s="63"/>
      <c r="AI493" s="63"/>
      <c r="AJ493" s="63"/>
      <c r="AK493" s="63"/>
    </row>
    <row r="494" spans="24:37" s="64" customFormat="1" ht="14" x14ac:dyDescent="0.15">
      <c r="X494" s="63"/>
      <c r="Y494" s="63"/>
      <c r="Z494" s="63"/>
      <c r="AA494" s="63"/>
      <c r="AB494" s="63"/>
      <c r="AC494" s="63"/>
      <c r="AD494" s="63"/>
      <c r="AE494" s="63"/>
      <c r="AF494" s="63"/>
      <c r="AG494" s="63"/>
      <c r="AH494" s="63"/>
      <c r="AI494" s="63"/>
      <c r="AJ494" s="63"/>
      <c r="AK494" s="63"/>
    </row>
    <row r="495" spans="24:37" s="64" customFormat="1" ht="14" x14ac:dyDescent="0.15">
      <c r="X495" s="63"/>
      <c r="Y495" s="63"/>
      <c r="Z495" s="63"/>
      <c r="AA495" s="63"/>
      <c r="AB495" s="63"/>
      <c r="AC495" s="63"/>
      <c r="AD495" s="63"/>
      <c r="AE495" s="63"/>
      <c r="AF495" s="63"/>
      <c r="AG495" s="63"/>
      <c r="AH495" s="63"/>
      <c r="AI495" s="63"/>
      <c r="AJ495" s="63"/>
      <c r="AK495" s="63"/>
    </row>
    <row r="496" spans="24:37" s="64" customFormat="1" ht="14" x14ac:dyDescent="0.15">
      <c r="X496" s="63"/>
      <c r="Y496" s="63"/>
      <c r="Z496" s="63"/>
      <c r="AA496" s="63"/>
      <c r="AB496" s="63"/>
      <c r="AC496" s="63"/>
      <c r="AD496" s="63"/>
      <c r="AE496" s="63"/>
      <c r="AF496" s="63"/>
      <c r="AG496" s="63"/>
      <c r="AH496" s="63"/>
      <c r="AI496" s="63"/>
      <c r="AJ496" s="63"/>
      <c r="AK496" s="63"/>
    </row>
    <row r="497" spans="24:37" s="64" customFormat="1" ht="14" x14ac:dyDescent="0.15">
      <c r="X497" s="63"/>
      <c r="Y497" s="63"/>
      <c r="Z497" s="63"/>
      <c r="AA497" s="63"/>
      <c r="AB497" s="63"/>
      <c r="AC497" s="63"/>
      <c r="AD497" s="63"/>
      <c r="AE497" s="63"/>
      <c r="AF497" s="63"/>
      <c r="AG497" s="63"/>
      <c r="AH497" s="63"/>
      <c r="AI497" s="63"/>
      <c r="AJ497" s="63"/>
      <c r="AK497" s="63"/>
    </row>
    <row r="498" spans="24:37" s="64" customFormat="1" ht="14" x14ac:dyDescent="0.15">
      <c r="X498" s="63"/>
      <c r="Y498" s="63"/>
      <c r="Z498" s="63"/>
      <c r="AA498" s="63"/>
      <c r="AB498" s="63"/>
      <c r="AC498" s="63"/>
      <c r="AD498" s="63"/>
      <c r="AE498" s="63"/>
      <c r="AF498" s="63"/>
      <c r="AG498" s="63"/>
      <c r="AH498" s="63"/>
      <c r="AI498" s="63"/>
      <c r="AJ498" s="63"/>
      <c r="AK498" s="63"/>
    </row>
    <row r="499" spans="24:37" s="64" customFormat="1" ht="14" x14ac:dyDescent="0.15">
      <c r="X499" s="63"/>
      <c r="Y499" s="63"/>
      <c r="Z499" s="63"/>
      <c r="AA499" s="63"/>
      <c r="AB499" s="63"/>
      <c r="AC499" s="63"/>
      <c r="AD499" s="63"/>
      <c r="AE499" s="63"/>
      <c r="AF499" s="63"/>
      <c r="AG499" s="63"/>
      <c r="AH499" s="63"/>
      <c r="AI499" s="63"/>
      <c r="AJ499" s="63"/>
      <c r="AK499" s="63"/>
    </row>
    <row r="500" spans="24:37" s="64" customFormat="1" ht="14" x14ac:dyDescent="0.15">
      <c r="X500" s="63"/>
      <c r="Y500" s="63"/>
      <c r="Z500" s="63"/>
      <c r="AA500" s="63"/>
      <c r="AB500" s="63"/>
      <c r="AC500" s="63"/>
      <c r="AD500" s="63"/>
      <c r="AE500" s="63"/>
      <c r="AF500" s="63"/>
      <c r="AG500" s="63"/>
      <c r="AH500" s="63"/>
      <c r="AI500" s="63"/>
      <c r="AJ500" s="63"/>
      <c r="AK500" s="63"/>
    </row>
    <row r="501" spans="24:37" s="64" customFormat="1" ht="14" x14ac:dyDescent="0.15">
      <c r="X501" s="63"/>
      <c r="Y501" s="63"/>
      <c r="Z501" s="63"/>
      <c r="AA501" s="63"/>
      <c r="AB501" s="63"/>
      <c r="AC501" s="63"/>
      <c r="AD501" s="63"/>
      <c r="AE501" s="63"/>
      <c r="AF501" s="63"/>
      <c r="AG501" s="63"/>
      <c r="AH501" s="63"/>
      <c r="AI501" s="63"/>
      <c r="AJ501" s="63"/>
      <c r="AK501" s="63"/>
    </row>
    <row r="502" spans="24:37" s="64" customFormat="1" ht="14" x14ac:dyDescent="0.15">
      <c r="X502" s="63"/>
      <c r="Y502" s="63"/>
      <c r="Z502" s="63"/>
      <c r="AA502" s="63"/>
      <c r="AB502" s="63"/>
      <c r="AC502" s="63"/>
      <c r="AD502" s="63"/>
      <c r="AE502" s="63"/>
      <c r="AF502" s="63"/>
      <c r="AG502" s="63"/>
      <c r="AH502" s="63"/>
      <c r="AI502" s="63"/>
      <c r="AJ502" s="63"/>
      <c r="AK502" s="63"/>
    </row>
    <row r="503" spans="24:37" s="64" customFormat="1" ht="14" x14ac:dyDescent="0.15">
      <c r="X503" s="63"/>
      <c r="Y503" s="63"/>
      <c r="Z503" s="63"/>
      <c r="AA503" s="63"/>
      <c r="AB503" s="63"/>
      <c r="AC503" s="63"/>
      <c r="AD503" s="63"/>
      <c r="AE503" s="63"/>
      <c r="AF503" s="63"/>
      <c r="AG503" s="63"/>
      <c r="AH503" s="63"/>
      <c r="AI503" s="63"/>
      <c r="AJ503" s="63"/>
      <c r="AK503" s="63"/>
    </row>
    <row r="504" spans="24:37" s="64" customFormat="1" ht="14" x14ac:dyDescent="0.15">
      <c r="X504" s="63"/>
      <c r="Y504" s="63"/>
      <c r="Z504" s="63"/>
      <c r="AA504" s="63"/>
      <c r="AB504" s="63"/>
      <c r="AC504" s="63"/>
      <c r="AD504" s="63"/>
      <c r="AE504" s="63"/>
      <c r="AF504" s="63"/>
      <c r="AG504" s="63"/>
      <c r="AH504" s="63"/>
      <c r="AI504" s="63"/>
      <c r="AJ504" s="63"/>
      <c r="AK504" s="63"/>
    </row>
    <row r="505" spans="24:37" s="64" customFormat="1" ht="14" x14ac:dyDescent="0.15">
      <c r="X505" s="63"/>
      <c r="Y505" s="63"/>
      <c r="Z505" s="63"/>
      <c r="AA505" s="63"/>
      <c r="AB505" s="63"/>
      <c r="AC505" s="63"/>
      <c r="AD505" s="63"/>
      <c r="AE505" s="63"/>
      <c r="AF505" s="63"/>
      <c r="AG505" s="63"/>
      <c r="AH505" s="63"/>
      <c r="AI505" s="63"/>
      <c r="AJ505" s="63"/>
      <c r="AK505" s="63"/>
    </row>
    <row r="506" spans="24:37" s="64" customFormat="1" ht="14" x14ac:dyDescent="0.15">
      <c r="X506" s="63"/>
      <c r="Y506" s="63"/>
      <c r="Z506" s="63"/>
      <c r="AA506" s="63"/>
      <c r="AB506" s="63"/>
      <c r="AC506" s="63"/>
      <c r="AD506" s="63"/>
      <c r="AE506" s="63"/>
      <c r="AF506" s="63"/>
      <c r="AG506" s="63"/>
      <c r="AH506" s="63"/>
      <c r="AI506" s="63"/>
      <c r="AJ506" s="63"/>
      <c r="AK506" s="63"/>
    </row>
    <row r="507" spans="24:37" s="64" customFormat="1" ht="14" x14ac:dyDescent="0.15">
      <c r="X507" s="63"/>
      <c r="Y507" s="63"/>
      <c r="Z507" s="63"/>
      <c r="AA507" s="63"/>
      <c r="AB507" s="63"/>
      <c r="AC507" s="63"/>
      <c r="AD507" s="63"/>
      <c r="AE507" s="63"/>
      <c r="AF507" s="63"/>
      <c r="AG507" s="63"/>
      <c r="AH507" s="63"/>
      <c r="AI507" s="63"/>
      <c r="AJ507" s="63"/>
      <c r="AK507" s="63"/>
    </row>
    <row r="508" spans="24:37" s="64" customFormat="1" ht="14" x14ac:dyDescent="0.15">
      <c r="X508" s="63"/>
      <c r="Y508" s="63"/>
      <c r="Z508" s="63"/>
      <c r="AA508" s="63"/>
      <c r="AB508" s="63"/>
      <c r="AC508" s="63"/>
      <c r="AD508" s="63"/>
      <c r="AE508" s="63"/>
      <c r="AF508" s="63"/>
      <c r="AG508" s="63"/>
      <c r="AH508" s="63"/>
      <c r="AI508" s="63"/>
      <c r="AJ508" s="63"/>
      <c r="AK508" s="63"/>
    </row>
    <row r="509" spans="24:37" s="64" customFormat="1" ht="14" x14ac:dyDescent="0.15">
      <c r="X509" s="63"/>
      <c r="Y509" s="63"/>
      <c r="Z509" s="63"/>
      <c r="AA509" s="63"/>
      <c r="AB509" s="63"/>
      <c r="AC509" s="63"/>
      <c r="AD509" s="63"/>
      <c r="AE509" s="63"/>
      <c r="AF509" s="63"/>
      <c r="AG509" s="63"/>
      <c r="AH509" s="63"/>
      <c r="AI509" s="63"/>
      <c r="AJ509" s="63"/>
      <c r="AK509" s="63"/>
    </row>
    <row r="510" spans="24:37" s="64" customFormat="1" ht="14" x14ac:dyDescent="0.15">
      <c r="X510" s="63"/>
      <c r="Y510" s="63"/>
      <c r="Z510" s="63"/>
      <c r="AA510" s="63"/>
      <c r="AB510" s="63"/>
      <c r="AC510" s="63"/>
      <c r="AD510" s="63"/>
      <c r="AE510" s="63"/>
      <c r="AF510" s="63"/>
      <c r="AG510" s="63"/>
      <c r="AH510" s="63"/>
      <c r="AI510" s="63"/>
      <c r="AJ510" s="63"/>
      <c r="AK510" s="63"/>
    </row>
    <row r="511" spans="24:37" s="64" customFormat="1" ht="14" x14ac:dyDescent="0.15">
      <c r="X511" s="63"/>
      <c r="Y511" s="63"/>
      <c r="Z511" s="63"/>
      <c r="AA511" s="63"/>
      <c r="AB511" s="63"/>
      <c r="AC511" s="63"/>
      <c r="AD511" s="63"/>
      <c r="AE511" s="63"/>
      <c r="AF511" s="63"/>
      <c r="AG511" s="63"/>
      <c r="AH511" s="63"/>
      <c r="AI511" s="63"/>
      <c r="AJ511" s="63"/>
      <c r="AK511" s="63"/>
    </row>
    <row r="512" spans="24:37" s="64" customFormat="1" ht="14" x14ac:dyDescent="0.15">
      <c r="X512" s="63"/>
      <c r="Y512" s="63"/>
      <c r="Z512" s="63"/>
      <c r="AA512" s="63"/>
      <c r="AB512" s="63"/>
      <c r="AC512" s="63"/>
      <c r="AD512" s="63"/>
      <c r="AE512" s="63"/>
      <c r="AF512" s="63"/>
      <c r="AG512" s="63"/>
      <c r="AH512" s="63"/>
      <c r="AI512" s="63"/>
      <c r="AJ512" s="63"/>
      <c r="AK512" s="63"/>
    </row>
    <row r="513" spans="24:37" s="64" customFormat="1" ht="14" x14ac:dyDescent="0.15">
      <c r="X513" s="63"/>
      <c r="Y513" s="63"/>
      <c r="Z513" s="63"/>
      <c r="AA513" s="63"/>
      <c r="AB513" s="63"/>
      <c r="AC513" s="63"/>
      <c r="AD513" s="63"/>
      <c r="AE513" s="63"/>
      <c r="AF513" s="63"/>
      <c r="AG513" s="63"/>
      <c r="AH513" s="63"/>
      <c r="AI513" s="63"/>
      <c r="AJ513" s="63"/>
      <c r="AK513" s="63"/>
    </row>
    <row r="514" spans="24:37" s="64" customFormat="1" ht="14" x14ac:dyDescent="0.15">
      <c r="X514" s="63"/>
      <c r="Y514" s="63"/>
      <c r="Z514" s="63"/>
      <c r="AA514" s="63"/>
      <c r="AB514" s="63"/>
      <c r="AC514" s="63"/>
      <c r="AD514" s="63"/>
      <c r="AE514" s="63"/>
      <c r="AF514" s="63"/>
      <c r="AG514" s="63"/>
      <c r="AH514" s="63"/>
      <c r="AI514" s="63"/>
      <c r="AJ514" s="63"/>
      <c r="AK514" s="63"/>
    </row>
    <row r="515" spans="24:37" s="64" customFormat="1" ht="14" x14ac:dyDescent="0.15">
      <c r="X515" s="63"/>
      <c r="Y515" s="63"/>
      <c r="Z515" s="63"/>
      <c r="AA515" s="63"/>
      <c r="AB515" s="63"/>
      <c r="AC515" s="63"/>
      <c r="AD515" s="63"/>
      <c r="AE515" s="63"/>
      <c r="AF515" s="63"/>
      <c r="AG515" s="63"/>
      <c r="AH515" s="63"/>
      <c r="AI515" s="63"/>
      <c r="AJ515" s="63"/>
      <c r="AK515" s="63"/>
    </row>
    <row r="516" spans="24:37" s="64" customFormat="1" ht="14" x14ac:dyDescent="0.15">
      <c r="X516" s="63"/>
      <c r="Y516" s="63"/>
      <c r="Z516" s="63"/>
      <c r="AA516" s="63"/>
      <c r="AB516" s="63"/>
      <c r="AC516" s="63"/>
      <c r="AD516" s="63"/>
      <c r="AE516" s="63"/>
      <c r="AF516" s="63"/>
      <c r="AG516" s="63"/>
      <c r="AH516" s="63"/>
      <c r="AI516" s="63"/>
      <c r="AJ516" s="63"/>
      <c r="AK516" s="63"/>
    </row>
    <row r="517" spans="24:37" s="64" customFormat="1" ht="14" x14ac:dyDescent="0.15">
      <c r="X517" s="63"/>
      <c r="Y517" s="63"/>
      <c r="Z517" s="63"/>
      <c r="AA517" s="63"/>
      <c r="AB517" s="63"/>
      <c r="AC517" s="63"/>
      <c r="AD517" s="63"/>
      <c r="AE517" s="63"/>
      <c r="AF517" s="63"/>
      <c r="AG517" s="63"/>
      <c r="AH517" s="63"/>
      <c r="AI517" s="63"/>
      <c r="AJ517" s="63"/>
      <c r="AK517" s="63"/>
    </row>
    <row r="518" spans="24:37" s="64" customFormat="1" ht="14" x14ac:dyDescent="0.15">
      <c r="X518" s="63"/>
      <c r="Y518" s="63"/>
      <c r="Z518" s="63"/>
      <c r="AA518" s="63"/>
      <c r="AB518" s="63"/>
      <c r="AC518" s="63"/>
      <c r="AD518" s="63"/>
      <c r="AE518" s="63"/>
      <c r="AF518" s="63"/>
      <c r="AG518" s="63"/>
      <c r="AH518" s="63"/>
      <c r="AI518" s="63"/>
      <c r="AJ518" s="63"/>
      <c r="AK518" s="63"/>
    </row>
    <row r="519" spans="24:37" s="64" customFormat="1" ht="14" x14ac:dyDescent="0.15">
      <c r="X519" s="63"/>
      <c r="Y519" s="63"/>
      <c r="Z519" s="63"/>
      <c r="AA519" s="63"/>
      <c r="AB519" s="63"/>
      <c r="AC519" s="63"/>
      <c r="AD519" s="63"/>
      <c r="AE519" s="63"/>
      <c r="AF519" s="63"/>
      <c r="AG519" s="63"/>
      <c r="AH519" s="63"/>
      <c r="AI519" s="63"/>
      <c r="AJ519" s="63"/>
      <c r="AK519" s="63"/>
    </row>
    <row r="520" spans="24:37" s="64" customFormat="1" ht="14" x14ac:dyDescent="0.15">
      <c r="X520" s="63"/>
      <c r="Y520" s="63"/>
      <c r="Z520" s="63"/>
      <c r="AA520" s="63"/>
      <c r="AB520" s="63"/>
      <c r="AC520" s="63"/>
      <c r="AD520" s="63"/>
      <c r="AE520" s="63"/>
      <c r="AF520" s="63"/>
      <c r="AG520" s="63"/>
      <c r="AH520" s="63"/>
      <c r="AI520" s="63"/>
      <c r="AJ520" s="63"/>
      <c r="AK520" s="63"/>
    </row>
    <row r="521" spans="24:37" s="64" customFormat="1" ht="14" x14ac:dyDescent="0.15">
      <c r="X521" s="63"/>
      <c r="Y521" s="63"/>
      <c r="Z521" s="63"/>
      <c r="AA521" s="63"/>
      <c r="AB521" s="63"/>
      <c r="AC521" s="63"/>
      <c r="AD521" s="63"/>
      <c r="AE521" s="63"/>
      <c r="AF521" s="63"/>
      <c r="AG521" s="63"/>
      <c r="AH521" s="63"/>
      <c r="AI521" s="63"/>
      <c r="AJ521" s="63"/>
      <c r="AK521" s="63"/>
    </row>
    <row r="522" spans="24:37" s="64" customFormat="1" ht="14" x14ac:dyDescent="0.15">
      <c r="X522" s="63"/>
      <c r="Y522" s="63"/>
      <c r="Z522" s="63"/>
      <c r="AA522" s="63"/>
      <c r="AB522" s="63"/>
      <c r="AC522" s="63"/>
      <c r="AD522" s="63"/>
      <c r="AE522" s="63"/>
      <c r="AF522" s="63"/>
      <c r="AG522" s="63"/>
      <c r="AH522" s="63"/>
      <c r="AI522" s="63"/>
      <c r="AJ522" s="63"/>
      <c r="AK522" s="63"/>
    </row>
    <row r="523" spans="24:37" s="64" customFormat="1" ht="14" x14ac:dyDescent="0.15">
      <c r="X523" s="63"/>
      <c r="Y523" s="63"/>
      <c r="Z523" s="63"/>
      <c r="AA523" s="63"/>
      <c r="AB523" s="63"/>
      <c r="AC523" s="63"/>
      <c r="AD523" s="63"/>
      <c r="AE523" s="63"/>
      <c r="AF523" s="63"/>
      <c r="AG523" s="63"/>
      <c r="AH523" s="63"/>
      <c r="AI523" s="63"/>
      <c r="AJ523" s="63"/>
      <c r="AK523" s="63"/>
    </row>
    <row r="524" spans="24:37" s="64" customFormat="1" ht="14" x14ac:dyDescent="0.15">
      <c r="X524" s="63"/>
      <c r="Y524" s="63"/>
      <c r="Z524" s="63"/>
      <c r="AA524" s="63"/>
      <c r="AB524" s="63"/>
      <c r="AC524" s="63"/>
      <c r="AD524" s="63"/>
      <c r="AE524" s="63"/>
      <c r="AF524" s="63"/>
      <c r="AG524" s="63"/>
      <c r="AH524" s="63"/>
      <c r="AI524" s="63"/>
      <c r="AJ524" s="63"/>
      <c r="AK524" s="63"/>
    </row>
    <row r="525" spans="24:37" s="64" customFormat="1" ht="14" x14ac:dyDescent="0.15">
      <c r="X525" s="63"/>
      <c r="Y525" s="63"/>
      <c r="Z525" s="63"/>
      <c r="AA525" s="63"/>
      <c r="AB525" s="63"/>
      <c r="AC525" s="63"/>
      <c r="AD525" s="63"/>
      <c r="AE525" s="63"/>
      <c r="AF525" s="63"/>
      <c r="AG525" s="63"/>
      <c r="AH525" s="63"/>
      <c r="AI525" s="63"/>
      <c r="AJ525" s="63"/>
      <c r="AK525" s="63"/>
    </row>
    <row r="526" spans="24:37" s="64" customFormat="1" ht="14" x14ac:dyDescent="0.15">
      <c r="X526" s="63"/>
      <c r="Y526" s="63"/>
      <c r="Z526" s="63"/>
      <c r="AA526" s="63"/>
      <c r="AB526" s="63"/>
      <c r="AC526" s="63"/>
      <c r="AD526" s="63"/>
      <c r="AE526" s="63"/>
      <c r="AF526" s="63"/>
      <c r="AG526" s="63"/>
      <c r="AH526" s="63"/>
      <c r="AI526" s="63"/>
      <c r="AJ526" s="63"/>
      <c r="AK526" s="63"/>
    </row>
    <row r="527" spans="24:37" s="64" customFormat="1" ht="14" x14ac:dyDescent="0.15">
      <c r="X527" s="63"/>
      <c r="Y527" s="63"/>
      <c r="Z527" s="63"/>
      <c r="AA527" s="63"/>
      <c r="AB527" s="63"/>
      <c r="AC527" s="63"/>
      <c r="AD527" s="63"/>
      <c r="AE527" s="63"/>
      <c r="AF527" s="63"/>
      <c r="AG527" s="63"/>
      <c r="AH527" s="63"/>
      <c r="AI527" s="63"/>
      <c r="AJ527" s="63"/>
      <c r="AK527" s="63"/>
    </row>
    <row r="528" spans="24:37" s="64" customFormat="1" ht="14" x14ac:dyDescent="0.15">
      <c r="X528" s="63"/>
      <c r="Y528" s="63"/>
      <c r="Z528" s="63"/>
      <c r="AA528" s="63"/>
      <c r="AB528" s="63"/>
      <c r="AC528" s="63"/>
      <c r="AD528" s="63"/>
      <c r="AE528" s="63"/>
      <c r="AF528" s="63"/>
      <c r="AG528" s="63"/>
      <c r="AH528" s="63"/>
      <c r="AI528" s="63"/>
      <c r="AJ528" s="63"/>
      <c r="AK528" s="63"/>
    </row>
    <row r="529" spans="24:37" s="64" customFormat="1" ht="14" x14ac:dyDescent="0.15">
      <c r="X529" s="63"/>
      <c r="Y529" s="63"/>
      <c r="Z529" s="63"/>
      <c r="AA529" s="63"/>
      <c r="AB529" s="63"/>
      <c r="AC529" s="63"/>
      <c r="AD529" s="63"/>
      <c r="AE529" s="63"/>
      <c r="AF529" s="63"/>
      <c r="AG529" s="63"/>
      <c r="AH529" s="63"/>
      <c r="AI529" s="63"/>
      <c r="AJ529" s="63"/>
      <c r="AK529" s="63"/>
    </row>
    <row r="530" spans="24:37" s="64" customFormat="1" ht="14" x14ac:dyDescent="0.15">
      <c r="X530" s="63"/>
      <c r="Y530" s="63"/>
      <c r="Z530" s="63"/>
      <c r="AA530" s="63"/>
      <c r="AB530" s="63"/>
      <c r="AC530" s="63"/>
      <c r="AD530" s="63"/>
      <c r="AE530" s="63"/>
      <c r="AF530" s="63"/>
      <c r="AG530" s="63"/>
      <c r="AH530" s="63"/>
      <c r="AI530" s="63"/>
      <c r="AJ530" s="63"/>
      <c r="AK530" s="63"/>
    </row>
    <row r="531" spans="24:37" s="64" customFormat="1" ht="14" x14ac:dyDescent="0.15">
      <c r="X531" s="63"/>
      <c r="Y531" s="63"/>
      <c r="Z531" s="63"/>
      <c r="AA531" s="63"/>
      <c r="AB531" s="63"/>
      <c r="AC531" s="63"/>
      <c r="AD531" s="63"/>
      <c r="AE531" s="63"/>
      <c r="AF531" s="63"/>
      <c r="AG531" s="63"/>
      <c r="AH531" s="63"/>
      <c r="AI531" s="63"/>
      <c r="AJ531" s="63"/>
      <c r="AK531" s="63"/>
    </row>
    <row r="532" spans="24:37" s="64" customFormat="1" ht="14" x14ac:dyDescent="0.15">
      <c r="X532" s="63"/>
      <c r="Y532" s="63"/>
      <c r="Z532" s="63"/>
      <c r="AA532" s="63"/>
      <c r="AB532" s="63"/>
      <c r="AC532" s="63"/>
      <c r="AD532" s="63"/>
      <c r="AE532" s="63"/>
      <c r="AF532" s="63"/>
      <c r="AG532" s="63"/>
      <c r="AH532" s="63"/>
      <c r="AI532" s="63"/>
      <c r="AJ532" s="63"/>
      <c r="AK532" s="63"/>
    </row>
    <row r="533" spans="24:37" s="64" customFormat="1" ht="14" x14ac:dyDescent="0.15">
      <c r="X533" s="63"/>
      <c r="Y533" s="63"/>
      <c r="Z533" s="63"/>
      <c r="AA533" s="63"/>
      <c r="AB533" s="63"/>
      <c r="AC533" s="63"/>
      <c r="AD533" s="63"/>
      <c r="AE533" s="63"/>
      <c r="AF533" s="63"/>
      <c r="AG533" s="63"/>
      <c r="AH533" s="63"/>
      <c r="AI533" s="63"/>
      <c r="AJ533" s="63"/>
      <c r="AK533" s="63"/>
    </row>
    <row r="534" spans="24:37" s="64" customFormat="1" ht="14" x14ac:dyDescent="0.15">
      <c r="X534" s="63"/>
      <c r="Y534" s="63"/>
      <c r="Z534" s="63"/>
      <c r="AA534" s="63"/>
      <c r="AB534" s="63"/>
      <c r="AC534" s="63"/>
      <c r="AD534" s="63"/>
      <c r="AE534" s="63"/>
      <c r="AF534" s="63"/>
      <c r="AG534" s="63"/>
      <c r="AH534" s="63"/>
      <c r="AI534" s="63"/>
      <c r="AJ534" s="63"/>
      <c r="AK534" s="63"/>
    </row>
    <row r="535" spans="24:37" s="64" customFormat="1" ht="14" x14ac:dyDescent="0.15">
      <c r="X535" s="63"/>
      <c r="Y535" s="63"/>
      <c r="Z535" s="63"/>
      <c r="AA535" s="63"/>
      <c r="AB535" s="63"/>
      <c r="AC535" s="63"/>
      <c r="AD535" s="63"/>
      <c r="AE535" s="63"/>
      <c r="AF535" s="63"/>
      <c r="AG535" s="63"/>
      <c r="AH535" s="63"/>
      <c r="AI535" s="63"/>
      <c r="AJ535" s="63"/>
      <c r="AK535" s="63"/>
    </row>
    <row r="536" spans="24:37" s="64" customFormat="1" ht="14" x14ac:dyDescent="0.15">
      <c r="X536" s="63"/>
      <c r="Y536" s="63"/>
      <c r="Z536" s="63"/>
      <c r="AA536" s="63"/>
      <c r="AB536" s="63"/>
      <c r="AC536" s="63"/>
      <c r="AD536" s="63"/>
      <c r="AE536" s="63"/>
      <c r="AF536" s="63"/>
      <c r="AG536" s="63"/>
      <c r="AH536" s="63"/>
      <c r="AI536" s="63"/>
      <c r="AJ536" s="63"/>
      <c r="AK536" s="63"/>
    </row>
    <row r="537" spans="24:37" s="64" customFormat="1" ht="14" x14ac:dyDescent="0.15">
      <c r="X537" s="63"/>
      <c r="Y537" s="63"/>
      <c r="Z537" s="63"/>
      <c r="AA537" s="63"/>
      <c r="AB537" s="63"/>
      <c r="AC537" s="63"/>
      <c r="AD537" s="63"/>
      <c r="AE537" s="63"/>
      <c r="AF537" s="63"/>
      <c r="AG537" s="63"/>
      <c r="AH537" s="63"/>
      <c r="AI537" s="63"/>
      <c r="AJ537" s="63"/>
      <c r="AK537" s="63"/>
    </row>
    <row r="538" spans="24:37" s="64" customFormat="1" ht="14" x14ac:dyDescent="0.15">
      <c r="X538" s="63"/>
      <c r="Y538" s="63"/>
      <c r="Z538" s="63"/>
      <c r="AA538" s="63"/>
      <c r="AB538" s="63"/>
      <c r="AC538" s="63"/>
      <c r="AD538" s="63"/>
      <c r="AE538" s="63"/>
      <c r="AF538" s="63"/>
      <c r="AG538" s="63"/>
      <c r="AH538" s="63"/>
      <c r="AI538" s="63"/>
      <c r="AJ538" s="63"/>
      <c r="AK538" s="63"/>
    </row>
    <row r="539" spans="24:37" s="64" customFormat="1" ht="14" x14ac:dyDescent="0.15">
      <c r="X539" s="63"/>
      <c r="Y539" s="63"/>
      <c r="Z539" s="63"/>
      <c r="AA539" s="63"/>
      <c r="AB539" s="63"/>
      <c r="AC539" s="63"/>
      <c r="AD539" s="63"/>
      <c r="AE539" s="63"/>
      <c r="AF539" s="63"/>
      <c r="AG539" s="63"/>
      <c r="AH539" s="63"/>
      <c r="AI539" s="63"/>
      <c r="AJ539" s="63"/>
      <c r="AK539" s="63"/>
    </row>
    <row r="540" spans="24:37" s="64" customFormat="1" ht="14" x14ac:dyDescent="0.15">
      <c r="X540" s="63"/>
      <c r="Y540" s="63"/>
      <c r="Z540" s="63"/>
      <c r="AA540" s="63"/>
      <c r="AB540" s="63"/>
      <c r="AC540" s="63"/>
      <c r="AD540" s="63"/>
      <c r="AE540" s="63"/>
      <c r="AF540" s="63"/>
      <c r="AG540" s="63"/>
      <c r="AH540" s="63"/>
      <c r="AI540" s="63"/>
      <c r="AJ540" s="63"/>
      <c r="AK540" s="63"/>
    </row>
    <row r="541" spans="24:37" s="64" customFormat="1" ht="14" x14ac:dyDescent="0.15">
      <c r="X541" s="63"/>
      <c r="Y541" s="63"/>
      <c r="Z541" s="63"/>
      <c r="AA541" s="63"/>
      <c r="AB541" s="63"/>
      <c r="AC541" s="63"/>
      <c r="AD541" s="63"/>
      <c r="AE541" s="63"/>
      <c r="AF541" s="63"/>
      <c r="AG541" s="63"/>
      <c r="AH541" s="63"/>
      <c r="AI541" s="63"/>
      <c r="AJ541" s="63"/>
      <c r="AK541" s="63"/>
    </row>
    <row r="542" spans="24:37" s="64" customFormat="1" ht="14" x14ac:dyDescent="0.15">
      <c r="X542" s="63"/>
      <c r="Y542" s="63"/>
      <c r="Z542" s="63"/>
      <c r="AA542" s="63"/>
      <c r="AB542" s="63"/>
      <c r="AC542" s="63"/>
      <c r="AD542" s="63"/>
      <c r="AE542" s="63"/>
      <c r="AF542" s="63"/>
      <c r="AG542" s="63"/>
      <c r="AH542" s="63"/>
      <c r="AI542" s="63"/>
      <c r="AJ542" s="63"/>
      <c r="AK542" s="63"/>
    </row>
    <row r="543" spans="24:37" s="64" customFormat="1" ht="14" x14ac:dyDescent="0.15">
      <c r="X543" s="63"/>
      <c r="Y543" s="63"/>
      <c r="Z543" s="63"/>
      <c r="AA543" s="63"/>
      <c r="AB543" s="63"/>
      <c r="AC543" s="63"/>
      <c r="AD543" s="63"/>
      <c r="AE543" s="63"/>
      <c r="AF543" s="63"/>
      <c r="AG543" s="63"/>
      <c r="AH543" s="63"/>
      <c r="AI543" s="63"/>
      <c r="AJ543" s="63"/>
      <c r="AK543" s="63"/>
    </row>
    <row r="544" spans="24:37" s="64" customFormat="1" ht="14" x14ac:dyDescent="0.15">
      <c r="X544" s="63"/>
      <c r="Y544" s="63"/>
      <c r="Z544" s="63"/>
      <c r="AA544" s="63"/>
      <c r="AB544" s="63"/>
      <c r="AC544" s="63"/>
      <c r="AD544" s="63"/>
      <c r="AE544" s="63"/>
      <c r="AF544" s="63"/>
      <c r="AG544" s="63"/>
      <c r="AH544" s="63"/>
      <c r="AI544" s="63"/>
      <c r="AJ544" s="63"/>
      <c r="AK544" s="63"/>
    </row>
    <row r="545" spans="24:37" s="64" customFormat="1" ht="14" x14ac:dyDescent="0.15">
      <c r="X545" s="63"/>
      <c r="Y545" s="63"/>
      <c r="Z545" s="63"/>
      <c r="AA545" s="63"/>
      <c r="AB545" s="63"/>
      <c r="AC545" s="63"/>
      <c r="AD545" s="63"/>
      <c r="AE545" s="63"/>
      <c r="AF545" s="63"/>
      <c r="AG545" s="63"/>
      <c r="AH545" s="63"/>
      <c r="AI545" s="63"/>
      <c r="AJ545" s="63"/>
      <c r="AK545" s="63"/>
    </row>
    <row r="546" spans="24:37" s="64" customFormat="1" ht="14" x14ac:dyDescent="0.15">
      <c r="X546" s="63"/>
      <c r="Y546" s="63"/>
      <c r="Z546" s="63"/>
      <c r="AA546" s="63"/>
      <c r="AB546" s="63"/>
      <c r="AC546" s="63"/>
      <c r="AD546" s="63"/>
      <c r="AE546" s="63"/>
      <c r="AF546" s="63"/>
      <c r="AG546" s="63"/>
      <c r="AH546" s="63"/>
      <c r="AI546" s="63"/>
      <c r="AJ546" s="63"/>
      <c r="AK546" s="63"/>
    </row>
    <row r="547" spans="24:37" s="64" customFormat="1" ht="14" x14ac:dyDescent="0.15">
      <c r="X547" s="63"/>
      <c r="Y547" s="63"/>
      <c r="Z547" s="63"/>
      <c r="AA547" s="63"/>
      <c r="AB547" s="63"/>
      <c r="AC547" s="63"/>
      <c r="AD547" s="63"/>
      <c r="AE547" s="63"/>
      <c r="AF547" s="63"/>
      <c r="AG547" s="63"/>
      <c r="AH547" s="63"/>
      <c r="AI547" s="63"/>
      <c r="AJ547" s="63"/>
      <c r="AK547" s="63"/>
    </row>
    <row r="548" spans="24:37" s="64" customFormat="1" ht="14" x14ac:dyDescent="0.15">
      <c r="X548" s="63"/>
      <c r="Y548" s="63"/>
      <c r="Z548" s="63"/>
      <c r="AA548" s="63"/>
      <c r="AB548" s="63"/>
      <c r="AC548" s="63"/>
      <c r="AD548" s="63"/>
      <c r="AE548" s="63"/>
      <c r="AF548" s="63"/>
      <c r="AG548" s="63"/>
      <c r="AH548" s="63"/>
      <c r="AI548" s="63"/>
      <c r="AJ548" s="63"/>
      <c r="AK548" s="63"/>
    </row>
    <row r="549" spans="24:37" s="64" customFormat="1" ht="14" x14ac:dyDescent="0.15">
      <c r="X549" s="63"/>
      <c r="Y549" s="63"/>
      <c r="Z549" s="63"/>
      <c r="AA549" s="63"/>
      <c r="AB549" s="63"/>
      <c r="AC549" s="63"/>
      <c r="AD549" s="63"/>
      <c r="AE549" s="63"/>
      <c r="AF549" s="63"/>
      <c r="AG549" s="63"/>
      <c r="AH549" s="63"/>
      <c r="AI549" s="63"/>
      <c r="AJ549" s="63"/>
      <c r="AK549" s="63"/>
    </row>
    <row r="550" spans="24:37" s="64" customFormat="1" ht="14" x14ac:dyDescent="0.15">
      <c r="X550" s="63"/>
      <c r="Y550" s="63"/>
      <c r="Z550" s="63"/>
      <c r="AA550" s="63"/>
      <c r="AB550" s="63"/>
      <c r="AC550" s="63"/>
      <c r="AD550" s="63"/>
      <c r="AE550" s="63"/>
      <c r="AF550" s="63"/>
      <c r="AG550" s="63"/>
      <c r="AH550" s="63"/>
      <c r="AI550" s="63"/>
      <c r="AJ550" s="63"/>
      <c r="AK550" s="63"/>
    </row>
    <row r="551" spans="24:37" s="64" customFormat="1" ht="14" x14ac:dyDescent="0.15">
      <c r="X551" s="63"/>
      <c r="Y551" s="63"/>
      <c r="Z551" s="63"/>
      <c r="AA551" s="63"/>
      <c r="AB551" s="63"/>
      <c r="AC551" s="63"/>
      <c r="AD551" s="63"/>
      <c r="AE551" s="63"/>
      <c r="AF551" s="63"/>
      <c r="AG551" s="63"/>
      <c r="AH551" s="63"/>
      <c r="AI551" s="63"/>
      <c r="AJ551" s="63"/>
      <c r="AK551" s="63"/>
    </row>
    <row r="552" spans="24:37" s="64" customFormat="1" ht="14" x14ac:dyDescent="0.15">
      <c r="X552" s="63"/>
      <c r="Y552" s="63"/>
      <c r="Z552" s="63"/>
      <c r="AA552" s="63"/>
      <c r="AB552" s="63"/>
      <c r="AC552" s="63"/>
      <c r="AD552" s="63"/>
      <c r="AE552" s="63"/>
      <c r="AF552" s="63"/>
      <c r="AG552" s="63"/>
      <c r="AH552" s="63"/>
      <c r="AI552" s="63"/>
      <c r="AJ552" s="63"/>
      <c r="AK552" s="63"/>
    </row>
    <row r="553" spans="24:37" s="64" customFormat="1" ht="14" x14ac:dyDescent="0.15">
      <c r="X553" s="63"/>
      <c r="Y553" s="63"/>
      <c r="Z553" s="63"/>
      <c r="AA553" s="63"/>
      <c r="AB553" s="63"/>
      <c r="AC553" s="63"/>
      <c r="AD553" s="63"/>
      <c r="AE553" s="63"/>
      <c r="AF553" s="63"/>
      <c r="AG553" s="63"/>
      <c r="AH553" s="63"/>
      <c r="AI553" s="63"/>
      <c r="AJ553" s="63"/>
      <c r="AK553" s="63"/>
    </row>
    <row r="554" spans="24:37" s="64" customFormat="1" ht="14" x14ac:dyDescent="0.15">
      <c r="X554" s="63"/>
      <c r="Y554" s="63"/>
      <c r="Z554" s="63"/>
      <c r="AA554" s="63"/>
      <c r="AB554" s="63"/>
      <c r="AC554" s="63"/>
      <c r="AD554" s="63"/>
      <c r="AE554" s="63"/>
      <c r="AF554" s="63"/>
      <c r="AG554" s="63"/>
      <c r="AH554" s="63"/>
      <c r="AI554" s="63"/>
      <c r="AJ554" s="63"/>
      <c r="AK554" s="63"/>
    </row>
    <row r="555" spans="24:37" s="64" customFormat="1" ht="14" x14ac:dyDescent="0.15">
      <c r="X555" s="63"/>
      <c r="Y555" s="63"/>
      <c r="Z555" s="63"/>
      <c r="AA555" s="63"/>
      <c r="AB555" s="63"/>
      <c r="AC555" s="63"/>
      <c r="AD555" s="63"/>
      <c r="AE555" s="63"/>
      <c r="AF555" s="63"/>
      <c r="AG555" s="63"/>
      <c r="AH555" s="63"/>
      <c r="AI555" s="63"/>
      <c r="AJ555" s="63"/>
      <c r="AK555" s="63"/>
    </row>
    <row r="556" spans="24:37" s="64" customFormat="1" ht="14" x14ac:dyDescent="0.15">
      <c r="X556" s="63"/>
      <c r="Y556" s="63"/>
      <c r="Z556" s="63"/>
      <c r="AA556" s="63"/>
      <c r="AB556" s="63"/>
      <c r="AC556" s="63"/>
      <c r="AD556" s="63"/>
      <c r="AE556" s="63"/>
      <c r="AF556" s="63"/>
      <c r="AG556" s="63"/>
      <c r="AH556" s="63"/>
      <c r="AI556" s="63"/>
      <c r="AJ556" s="63"/>
      <c r="AK556" s="63"/>
    </row>
    <row r="557" spans="24:37" s="64" customFormat="1" ht="14" x14ac:dyDescent="0.15">
      <c r="X557" s="63"/>
      <c r="Y557" s="63"/>
      <c r="Z557" s="63"/>
      <c r="AA557" s="63"/>
      <c r="AB557" s="63"/>
      <c r="AC557" s="63"/>
      <c r="AD557" s="63"/>
      <c r="AE557" s="63"/>
      <c r="AF557" s="63"/>
      <c r="AG557" s="63"/>
      <c r="AH557" s="63"/>
      <c r="AI557" s="63"/>
      <c r="AJ557" s="63"/>
      <c r="AK557" s="63"/>
    </row>
    <row r="558" spans="24:37" s="64" customFormat="1" ht="14" x14ac:dyDescent="0.15">
      <c r="X558" s="63"/>
      <c r="Y558" s="63"/>
      <c r="Z558" s="63"/>
      <c r="AA558" s="63"/>
      <c r="AB558" s="63"/>
      <c r="AC558" s="63"/>
      <c r="AD558" s="63"/>
      <c r="AE558" s="63"/>
      <c r="AF558" s="63"/>
      <c r="AG558" s="63"/>
      <c r="AH558" s="63"/>
      <c r="AI558" s="63"/>
      <c r="AJ558" s="63"/>
      <c r="AK558" s="63"/>
    </row>
    <row r="559" spans="24:37" s="64" customFormat="1" ht="14" x14ac:dyDescent="0.15">
      <c r="X559" s="63"/>
      <c r="Y559" s="63"/>
      <c r="Z559" s="63"/>
      <c r="AA559" s="63"/>
      <c r="AB559" s="63"/>
      <c r="AC559" s="63"/>
      <c r="AD559" s="63"/>
      <c r="AE559" s="63"/>
      <c r="AF559" s="63"/>
      <c r="AG559" s="63"/>
      <c r="AH559" s="63"/>
      <c r="AI559" s="63"/>
      <c r="AJ559" s="63"/>
      <c r="AK559" s="63"/>
    </row>
    <row r="560" spans="24:37" s="64" customFormat="1" ht="14" x14ac:dyDescent="0.15">
      <c r="X560" s="63"/>
      <c r="Y560" s="63"/>
      <c r="Z560" s="63"/>
      <c r="AA560" s="63"/>
      <c r="AB560" s="63"/>
      <c r="AC560" s="63"/>
      <c r="AD560" s="63"/>
      <c r="AE560" s="63"/>
      <c r="AF560" s="63"/>
      <c r="AG560" s="63"/>
      <c r="AH560" s="63"/>
      <c r="AI560" s="63"/>
      <c r="AJ560" s="63"/>
      <c r="AK560" s="63"/>
    </row>
    <row r="561" spans="24:37" s="64" customFormat="1" ht="14" x14ac:dyDescent="0.15">
      <c r="X561" s="63"/>
      <c r="Y561" s="63"/>
      <c r="Z561" s="63"/>
      <c r="AA561" s="63"/>
      <c r="AB561" s="63"/>
      <c r="AC561" s="63"/>
      <c r="AD561" s="63"/>
      <c r="AE561" s="63"/>
      <c r="AF561" s="63"/>
      <c r="AG561" s="63"/>
      <c r="AH561" s="63"/>
      <c r="AI561" s="63"/>
      <c r="AJ561" s="63"/>
      <c r="AK561" s="63"/>
    </row>
    <row r="562" spans="24:37" s="64" customFormat="1" ht="14" x14ac:dyDescent="0.15">
      <c r="X562" s="63"/>
      <c r="Y562" s="63"/>
      <c r="Z562" s="63"/>
      <c r="AA562" s="63"/>
      <c r="AB562" s="63"/>
      <c r="AC562" s="63"/>
      <c r="AD562" s="63"/>
      <c r="AE562" s="63"/>
      <c r="AF562" s="63"/>
      <c r="AG562" s="63"/>
      <c r="AH562" s="63"/>
      <c r="AI562" s="63"/>
      <c r="AJ562" s="63"/>
      <c r="AK562" s="63"/>
    </row>
    <row r="563" spans="24:37" s="64" customFormat="1" ht="14" x14ac:dyDescent="0.15">
      <c r="X563" s="63"/>
      <c r="Y563" s="63"/>
      <c r="Z563" s="63"/>
      <c r="AA563" s="63"/>
      <c r="AB563" s="63"/>
      <c r="AC563" s="63"/>
      <c r="AD563" s="63"/>
      <c r="AE563" s="63"/>
      <c r="AF563" s="63"/>
      <c r="AG563" s="63"/>
      <c r="AH563" s="63"/>
      <c r="AI563" s="63"/>
      <c r="AJ563" s="63"/>
      <c r="AK563" s="63"/>
    </row>
    <row r="564" spans="24:37" s="64" customFormat="1" ht="14" x14ac:dyDescent="0.15">
      <c r="X564" s="63"/>
      <c r="Y564" s="63"/>
      <c r="Z564" s="63"/>
      <c r="AA564" s="63"/>
      <c r="AB564" s="63"/>
      <c r="AC564" s="63"/>
      <c r="AD564" s="63"/>
      <c r="AE564" s="63"/>
      <c r="AF564" s="63"/>
      <c r="AG564" s="63"/>
      <c r="AH564" s="63"/>
      <c r="AI564" s="63"/>
      <c r="AJ564" s="63"/>
      <c r="AK564" s="63"/>
    </row>
    <row r="565" spans="24:37" s="64" customFormat="1" ht="14" x14ac:dyDescent="0.15">
      <c r="X565" s="63"/>
      <c r="Y565" s="63"/>
      <c r="Z565" s="63"/>
      <c r="AA565" s="63"/>
      <c r="AB565" s="63"/>
      <c r="AC565" s="63"/>
      <c r="AD565" s="63"/>
      <c r="AE565" s="63"/>
      <c r="AF565" s="63"/>
      <c r="AG565" s="63"/>
      <c r="AH565" s="63"/>
      <c r="AI565" s="63"/>
      <c r="AJ565" s="63"/>
      <c r="AK565" s="63"/>
    </row>
    <row r="566" spans="24:37" s="64" customFormat="1" ht="14" x14ac:dyDescent="0.15">
      <c r="X566" s="63"/>
      <c r="Y566" s="63"/>
      <c r="Z566" s="63"/>
      <c r="AA566" s="63"/>
      <c r="AB566" s="63"/>
      <c r="AC566" s="63"/>
      <c r="AD566" s="63"/>
      <c r="AE566" s="63"/>
      <c r="AF566" s="63"/>
      <c r="AG566" s="63"/>
      <c r="AH566" s="63"/>
      <c r="AI566" s="63"/>
      <c r="AJ566" s="63"/>
      <c r="AK566" s="63"/>
    </row>
    <row r="567" spans="24:37" s="64" customFormat="1" ht="14" x14ac:dyDescent="0.15">
      <c r="X567" s="63"/>
      <c r="Y567" s="63"/>
      <c r="Z567" s="63"/>
      <c r="AA567" s="63"/>
      <c r="AB567" s="63"/>
      <c r="AC567" s="63"/>
      <c r="AD567" s="63"/>
      <c r="AE567" s="63"/>
      <c r="AF567" s="63"/>
      <c r="AG567" s="63"/>
      <c r="AH567" s="63"/>
      <c r="AI567" s="63"/>
      <c r="AJ567" s="63"/>
      <c r="AK567" s="63"/>
    </row>
    <row r="568" spans="24:37" s="64" customFormat="1" ht="14" x14ac:dyDescent="0.15">
      <c r="X568" s="63"/>
      <c r="Y568" s="63"/>
      <c r="Z568" s="63"/>
      <c r="AA568" s="63"/>
      <c r="AB568" s="63"/>
      <c r="AC568" s="63"/>
      <c r="AD568" s="63"/>
      <c r="AE568" s="63"/>
      <c r="AF568" s="63"/>
      <c r="AG568" s="63"/>
      <c r="AH568" s="63"/>
      <c r="AI568" s="63"/>
      <c r="AJ568" s="63"/>
      <c r="AK568" s="63"/>
    </row>
    <row r="569" spans="24:37" s="64" customFormat="1" ht="14" x14ac:dyDescent="0.15">
      <c r="X569" s="63"/>
      <c r="Y569" s="63"/>
      <c r="Z569" s="63"/>
      <c r="AA569" s="63"/>
      <c r="AB569" s="63"/>
      <c r="AC569" s="63"/>
      <c r="AD569" s="63"/>
      <c r="AE569" s="63"/>
      <c r="AF569" s="63"/>
      <c r="AG569" s="63"/>
      <c r="AH569" s="63"/>
      <c r="AI569" s="63"/>
      <c r="AJ569" s="63"/>
      <c r="AK569" s="63"/>
    </row>
    <row r="570" spans="24:37" s="64" customFormat="1" ht="14" x14ac:dyDescent="0.15">
      <c r="X570" s="63"/>
      <c r="Y570" s="63"/>
      <c r="Z570" s="63"/>
      <c r="AA570" s="63"/>
      <c r="AB570" s="63"/>
      <c r="AC570" s="63"/>
      <c r="AD570" s="63"/>
      <c r="AE570" s="63"/>
      <c r="AF570" s="63"/>
      <c r="AG570" s="63"/>
      <c r="AH570" s="63"/>
      <c r="AI570" s="63"/>
      <c r="AJ570" s="63"/>
      <c r="AK570" s="63"/>
    </row>
    <row r="571" spans="24:37" s="64" customFormat="1" ht="14" x14ac:dyDescent="0.15">
      <c r="X571" s="63"/>
      <c r="Y571" s="63"/>
      <c r="Z571" s="63"/>
      <c r="AA571" s="63"/>
      <c r="AB571" s="63"/>
      <c r="AC571" s="63"/>
      <c r="AD571" s="63"/>
      <c r="AE571" s="63"/>
      <c r="AF571" s="63"/>
      <c r="AG571" s="63"/>
      <c r="AH571" s="63"/>
      <c r="AI571" s="63"/>
      <c r="AJ571" s="63"/>
      <c r="AK571" s="63"/>
    </row>
    <row r="572" spans="24:37" s="64" customFormat="1" ht="14" x14ac:dyDescent="0.15">
      <c r="X572" s="63"/>
      <c r="Y572" s="63"/>
      <c r="Z572" s="63"/>
      <c r="AA572" s="63"/>
      <c r="AB572" s="63"/>
      <c r="AC572" s="63"/>
      <c r="AD572" s="63"/>
      <c r="AE572" s="63"/>
      <c r="AF572" s="63"/>
      <c r="AG572" s="63"/>
      <c r="AH572" s="63"/>
      <c r="AI572" s="63"/>
      <c r="AJ572" s="63"/>
      <c r="AK572" s="63"/>
    </row>
    <row r="573" spans="24:37" s="64" customFormat="1" ht="14" x14ac:dyDescent="0.15">
      <c r="X573" s="63"/>
      <c r="Y573" s="63"/>
      <c r="Z573" s="63"/>
      <c r="AA573" s="63"/>
      <c r="AB573" s="63"/>
      <c r="AC573" s="63"/>
      <c r="AD573" s="63"/>
      <c r="AE573" s="63"/>
      <c r="AF573" s="63"/>
      <c r="AG573" s="63"/>
      <c r="AH573" s="63"/>
      <c r="AI573" s="63"/>
      <c r="AJ573" s="63"/>
      <c r="AK573" s="63"/>
    </row>
    <row r="574" spans="24:37" s="64" customFormat="1" ht="14" x14ac:dyDescent="0.15">
      <c r="X574" s="63"/>
      <c r="Y574" s="63"/>
      <c r="Z574" s="63"/>
      <c r="AA574" s="63"/>
      <c r="AB574" s="63"/>
      <c r="AC574" s="63"/>
      <c r="AD574" s="63"/>
      <c r="AE574" s="63"/>
      <c r="AF574" s="63"/>
      <c r="AG574" s="63"/>
      <c r="AH574" s="63"/>
      <c r="AI574" s="63"/>
      <c r="AJ574" s="63"/>
      <c r="AK574" s="63"/>
    </row>
    <row r="575" spans="24:37" s="64" customFormat="1" ht="14" x14ac:dyDescent="0.15">
      <c r="X575" s="63"/>
      <c r="Y575" s="63"/>
      <c r="Z575" s="63"/>
      <c r="AA575" s="63"/>
      <c r="AB575" s="63"/>
      <c r="AC575" s="63"/>
      <c r="AD575" s="63"/>
      <c r="AE575" s="63"/>
      <c r="AF575" s="63"/>
      <c r="AG575" s="63"/>
      <c r="AH575" s="63"/>
      <c r="AI575" s="63"/>
      <c r="AJ575" s="63"/>
      <c r="AK575" s="63"/>
    </row>
    <row r="576" spans="24:37" s="64" customFormat="1" ht="14" x14ac:dyDescent="0.15">
      <c r="X576" s="63"/>
      <c r="Y576" s="63"/>
      <c r="Z576" s="63"/>
      <c r="AA576" s="63"/>
      <c r="AB576" s="63"/>
      <c r="AC576" s="63"/>
      <c r="AD576" s="63"/>
      <c r="AE576" s="63"/>
      <c r="AF576" s="63"/>
      <c r="AG576" s="63"/>
      <c r="AH576" s="63"/>
      <c r="AI576" s="63"/>
      <c r="AJ576" s="63"/>
      <c r="AK576" s="63"/>
    </row>
    <row r="577" spans="24:37" s="64" customFormat="1" ht="14" x14ac:dyDescent="0.15">
      <c r="X577" s="63"/>
      <c r="Y577" s="63"/>
      <c r="Z577" s="63"/>
      <c r="AA577" s="63"/>
      <c r="AB577" s="63"/>
      <c r="AC577" s="63"/>
      <c r="AD577" s="63"/>
      <c r="AE577" s="63"/>
      <c r="AF577" s="63"/>
      <c r="AG577" s="63"/>
      <c r="AH577" s="63"/>
      <c r="AI577" s="63"/>
      <c r="AJ577" s="63"/>
      <c r="AK577" s="63"/>
    </row>
    <row r="578" spans="24:37" s="64" customFormat="1" ht="14" x14ac:dyDescent="0.15">
      <c r="X578" s="63"/>
      <c r="Y578" s="63"/>
      <c r="Z578" s="63"/>
      <c r="AA578" s="63"/>
      <c r="AB578" s="63"/>
      <c r="AC578" s="63"/>
      <c r="AD578" s="63"/>
      <c r="AE578" s="63"/>
      <c r="AF578" s="63"/>
      <c r="AG578" s="63"/>
      <c r="AH578" s="63"/>
      <c r="AI578" s="63"/>
      <c r="AJ578" s="63"/>
      <c r="AK578" s="63"/>
    </row>
    <row r="579" spans="24:37" s="64" customFormat="1" ht="14" x14ac:dyDescent="0.15">
      <c r="X579" s="63"/>
      <c r="Y579" s="63"/>
      <c r="Z579" s="63"/>
      <c r="AA579" s="63"/>
      <c r="AB579" s="63"/>
      <c r="AC579" s="63"/>
      <c r="AD579" s="63"/>
      <c r="AE579" s="63"/>
      <c r="AF579" s="63"/>
      <c r="AG579" s="63"/>
      <c r="AH579" s="63"/>
      <c r="AI579" s="63"/>
      <c r="AJ579" s="63"/>
      <c r="AK579" s="63"/>
    </row>
    <row r="580" spans="24:37" s="64" customFormat="1" ht="14" x14ac:dyDescent="0.15">
      <c r="X580" s="63"/>
      <c r="Y580" s="63"/>
      <c r="Z580" s="63"/>
      <c r="AA580" s="63"/>
      <c r="AB580" s="63"/>
      <c r="AC580" s="63"/>
      <c r="AD580" s="63"/>
      <c r="AE580" s="63"/>
      <c r="AF580" s="63"/>
      <c r="AG580" s="63"/>
      <c r="AH580" s="63"/>
      <c r="AI580" s="63"/>
      <c r="AJ580" s="63"/>
      <c r="AK580" s="63"/>
    </row>
    <row r="581" spans="24:37" s="64" customFormat="1" ht="14" x14ac:dyDescent="0.15">
      <c r="X581" s="63"/>
      <c r="Y581" s="63"/>
      <c r="Z581" s="63"/>
      <c r="AA581" s="63"/>
      <c r="AB581" s="63"/>
      <c r="AC581" s="63"/>
      <c r="AD581" s="63"/>
      <c r="AE581" s="63"/>
      <c r="AF581" s="63"/>
      <c r="AG581" s="63"/>
      <c r="AH581" s="63"/>
      <c r="AI581" s="63"/>
      <c r="AJ581" s="63"/>
      <c r="AK581" s="63"/>
    </row>
    <row r="582" spans="24:37" s="64" customFormat="1" ht="14" x14ac:dyDescent="0.15">
      <c r="X582" s="63"/>
      <c r="Y582" s="63"/>
      <c r="Z582" s="63"/>
      <c r="AA582" s="63"/>
      <c r="AB582" s="63"/>
      <c r="AC582" s="63"/>
      <c r="AD582" s="63"/>
      <c r="AE582" s="63"/>
      <c r="AF582" s="63"/>
      <c r="AG582" s="63"/>
      <c r="AH582" s="63"/>
      <c r="AI582" s="63"/>
      <c r="AJ582" s="63"/>
      <c r="AK582" s="63"/>
    </row>
    <row r="583" spans="24:37" s="64" customFormat="1" ht="14" x14ac:dyDescent="0.15">
      <c r="X583" s="63"/>
      <c r="Y583" s="63"/>
      <c r="Z583" s="63"/>
      <c r="AA583" s="63"/>
      <c r="AB583" s="63"/>
      <c r="AC583" s="63"/>
      <c r="AD583" s="63"/>
      <c r="AE583" s="63"/>
      <c r="AF583" s="63"/>
      <c r="AG583" s="63"/>
      <c r="AH583" s="63"/>
      <c r="AI583" s="63"/>
      <c r="AJ583" s="63"/>
      <c r="AK583" s="63"/>
    </row>
    <row r="584" spans="24:37" s="64" customFormat="1" ht="14" x14ac:dyDescent="0.15">
      <c r="X584" s="63"/>
      <c r="Y584" s="63"/>
      <c r="Z584" s="63"/>
      <c r="AA584" s="63"/>
      <c r="AB584" s="63"/>
      <c r="AC584" s="63"/>
      <c r="AD584" s="63"/>
      <c r="AE584" s="63"/>
      <c r="AF584" s="63"/>
      <c r="AG584" s="63"/>
      <c r="AH584" s="63"/>
      <c r="AI584" s="63"/>
      <c r="AJ584" s="63"/>
      <c r="AK584" s="63"/>
    </row>
    <row r="585" spans="24:37" s="64" customFormat="1" ht="14" x14ac:dyDescent="0.15">
      <c r="X585" s="63"/>
      <c r="Y585" s="63"/>
      <c r="Z585" s="63"/>
      <c r="AA585" s="63"/>
      <c r="AB585" s="63"/>
      <c r="AC585" s="63"/>
      <c r="AD585" s="63"/>
      <c r="AE585" s="63"/>
      <c r="AF585" s="63"/>
      <c r="AG585" s="63"/>
      <c r="AH585" s="63"/>
      <c r="AI585" s="63"/>
      <c r="AJ585" s="63"/>
      <c r="AK585" s="63"/>
    </row>
    <row r="586" spans="24:37" s="64" customFormat="1" ht="14" x14ac:dyDescent="0.15">
      <c r="X586" s="63"/>
      <c r="Y586" s="63"/>
      <c r="Z586" s="63"/>
      <c r="AA586" s="63"/>
      <c r="AB586" s="63"/>
      <c r="AC586" s="63"/>
      <c r="AD586" s="63"/>
      <c r="AE586" s="63"/>
      <c r="AF586" s="63"/>
      <c r="AG586" s="63"/>
      <c r="AH586" s="63"/>
      <c r="AI586" s="63"/>
      <c r="AJ586" s="63"/>
      <c r="AK586" s="63"/>
    </row>
    <row r="587" spans="24:37" s="64" customFormat="1" ht="14" x14ac:dyDescent="0.15">
      <c r="X587" s="63"/>
      <c r="Y587" s="63"/>
      <c r="Z587" s="63"/>
      <c r="AA587" s="63"/>
      <c r="AB587" s="63"/>
      <c r="AC587" s="63"/>
      <c r="AD587" s="63"/>
      <c r="AE587" s="63"/>
      <c r="AF587" s="63"/>
      <c r="AG587" s="63"/>
      <c r="AH587" s="63"/>
      <c r="AI587" s="63"/>
      <c r="AJ587" s="63"/>
      <c r="AK587" s="63"/>
    </row>
    <row r="588" spans="24:37" s="64" customFormat="1" ht="14" x14ac:dyDescent="0.15">
      <c r="X588" s="63"/>
      <c r="Y588" s="63"/>
      <c r="Z588" s="63"/>
      <c r="AA588" s="63"/>
      <c r="AB588" s="63"/>
      <c r="AC588" s="63"/>
      <c r="AD588" s="63"/>
      <c r="AE588" s="63"/>
      <c r="AF588" s="63"/>
      <c r="AG588" s="63"/>
      <c r="AH588" s="63"/>
      <c r="AI588" s="63"/>
      <c r="AJ588" s="63"/>
      <c r="AK588" s="63"/>
    </row>
    <row r="589" spans="24:37" s="64" customFormat="1" ht="14" x14ac:dyDescent="0.15">
      <c r="X589" s="63"/>
      <c r="Y589" s="63"/>
      <c r="Z589" s="63"/>
      <c r="AA589" s="63"/>
      <c r="AB589" s="63"/>
      <c r="AC589" s="63"/>
      <c r="AD589" s="63"/>
      <c r="AE589" s="63"/>
      <c r="AF589" s="63"/>
      <c r="AG589" s="63"/>
      <c r="AH589" s="63"/>
      <c r="AI589" s="63"/>
      <c r="AJ589" s="63"/>
      <c r="AK589" s="63"/>
    </row>
    <row r="590" spans="24:37" s="64" customFormat="1" ht="14" x14ac:dyDescent="0.15">
      <c r="X590" s="63"/>
      <c r="Y590" s="63"/>
      <c r="Z590" s="63"/>
      <c r="AA590" s="63"/>
      <c r="AB590" s="63"/>
      <c r="AC590" s="63"/>
      <c r="AD590" s="63"/>
      <c r="AE590" s="63"/>
      <c r="AF590" s="63"/>
      <c r="AG590" s="63"/>
      <c r="AH590" s="63"/>
      <c r="AI590" s="63"/>
      <c r="AJ590" s="63"/>
      <c r="AK590" s="63"/>
    </row>
    <row r="591" spans="24:37" s="64" customFormat="1" ht="14" x14ac:dyDescent="0.15">
      <c r="X591" s="63"/>
      <c r="Y591" s="63"/>
      <c r="Z591" s="63"/>
      <c r="AA591" s="63"/>
      <c r="AB591" s="63"/>
      <c r="AC591" s="63"/>
      <c r="AD591" s="63"/>
      <c r="AE591" s="63"/>
      <c r="AF591" s="63"/>
      <c r="AG591" s="63"/>
      <c r="AH591" s="63"/>
      <c r="AI591" s="63"/>
      <c r="AJ591" s="63"/>
      <c r="AK591" s="63"/>
    </row>
    <row r="592" spans="24:37" s="64" customFormat="1" ht="14" x14ac:dyDescent="0.15">
      <c r="X592" s="63"/>
      <c r="Y592" s="63"/>
      <c r="Z592" s="63"/>
      <c r="AA592" s="63"/>
      <c r="AB592" s="63"/>
      <c r="AC592" s="63"/>
      <c r="AD592" s="63"/>
      <c r="AE592" s="63"/>
      <c r="AF592" s="63"/>
      <c r="AG592" s="63"/>
      <c r="AH592" s="63"/>
      <c r="AI592" s="63"/>
      <c r="AJ592" s="63"/>
      <c r="AK592" s="63"/>
    </row>
    <row r="593" spans="24:37" s="64" customFormat="1" ht="14" x14ac:dyDescent="0.15">
      <c r="X593" s="63"/>
      <c r="Y593" s="63"/>
      <c r="Z593" s="63"/>
      <c r="AA593" s="63"/>
      <c r="AB593" s="63"/>
      <c r="AC593" s="63"/>
      <c r="AD593" s="63"/>
      <c r="AE593" s="63"/>
      <c r="AF593" s="63"/>
      <c r="AG593" s="63"/>
      <c r="AH593" s="63"/>
      <c r="AI593" s="63"/>
      <c r="AJ593" s="63"/>
      <c r="AK593" s="63"/>
    </row>
    <row r="594" spans="24:37" s="64" customFormat="1" ht="14" x14ac:dyDescent="0.15">
      <c r="X594" s="63"/>
      <c r="Y594" s="63"/>
      <c r="Z594" s="63"/>
      <c r="AA594" s="63"/>
      <c r="AB594" s="63"/>
      <c r="AC594" s="63"/>
      <c r="AD594" s="63"/>
      <c r="AE594" s="63"/>
      <c r="AF594" s="63"/>
      <c r="AG594" s="63"/>
      <c r="AH594" s="63"/>
      <c r="AI594" s="63"/>
      <c r="AJ594" s="63"/>
      <c r="AK594" s="63"/>
    </row>
    <row r="595" spans="24:37" s="64" customFormat="1" ht="14" x14ac:dyDescent="0.15">
      <c r="X595" s="63"/>
      <c r="Y595" s="63"/>
      <c r="Z595" s="63"/>
      <c r="AA595" s="63"/>
      <c r="AB595" s="63"/>
      <c r="AC595" s="63"/>
      <c r="AD595" s="63"/>
      <c r="AE595" s="63"/>
      <c r="AF595" s="63"/>
      <c r="AG595" s="63"/>
      <c r="AH595" s="63"/>
      <c r="AI595" s="63"/>
      <c r="AJ595" s="63"/>
      <c r="AK595" s="63"/>
    </row>
    <row r="596" spans="24:37" s="64" customFormat="1" ht="14" x14ac:dyDescent="0.15">
      <c r="X596" s="63"/>
      <c r="Y596" s="63"/>
      <c r="Z596" s="63"/>
      <c r="AA596" s="63"/>
      <c r="AB596" s="63"/>
      <c r="AC596" s="63"/>
      <c r="AD596" s="63"/>
      <c r="AE596" s="63"/>
      <c r="AF596" s="63"/>
      <c r="AG596" s="63"/>
      <c r="AH596" s="63"/>
      <c r="AI596" s="63"/>
      <c r="AJ596" s="63"/>
      <c r="AK596" s="63"/>
    </row>
    <row r="597" spans="24:37" s="64" customFormat="1" ht="14" x14ac:dyDescent="0.15">
      <c r="X597" s="63"/>
      <c r="Y597" s="63"/>
      <c r="Z597" s="63"/>
      <c r="AA597" s="63"/>
      <c r="AB597" s="63"/>
      <c r="AC597" s="63"/>
      <c r="AD597" s="63"/>
      <c r="AE597" s="63"/>
      <c r="AF597" s="63"/>
      <c r="AG597" s="63"/>
      <c r="AH597" s="63"/>
      <c r="AI597" s="63"/>
      <c r="AJ597" s="63"/>
      <c r="AK597" s="63"/>
    </row>
    <row r="598" spans="24:37" s="64" customFormat="1" ht="14" x14ac:dyDescent="0.15">
      <c r="X598" s="63"/>
      <c r="Y598" s="63"/>
      <c r="Z598" s="63"/>
      <c r="AA598" s="63"/>
      <c r="AB598" s="63"/>
      <c r="AC598" s="63"/>
      <c r="AD598" s="63"/>
      <c r="AE598" s="63"/>
      <c r="AF598" s="63"/>
      <c r="AG598" s="63"/>
      <c r="AH598" s="63"/>
      <c r="AI598" s="63"/>
      <c r="AJ598" s="63"/>
      <c r="AK598" s="63"/>
    </row>
    <row r="599" spans="24:37" s="64" customFormat="1" ht="14" x14ac:dyDescent="0.15">
      <c r="X599" s="63"/>
      <c r="Y599" s="63"/>
      <c r="Z599" s="63"/>
      <c r="AA599" s="63"/>
      <c r="AB599" s="63"/>
      <c r="AC599" s="63"/>
      <c r="AD599" s="63"/>
      <c r="AE599" s="63"/>
      <c r="AF599" s="63"/>
      <c r="AG599" s="63"/>
      <c r="AH599" s="63"/>
      <c r="AI599" s="63"/>
      <c r="AJ599" s="63"/>
      <c r="AK599" s="63"/>
    </row>
    <row r="600" spans="24:37" s="64" customFormat="1" ht="14" x14ac:dyDescent="0.15">
      <c r="X600" s="63"/>
      <c r="Y600" s="63"/>
      <c r="Z600" s="63"/>
      <c r="AA600" s="63"/>
      <c r="AB600" s="63"/>
      <c r="AC600" s="63"/>
      <c r="AD600" s="63"/>
      <c r="AE600" s="63"/>
      <c r="AF600" s="63"/>
      <c r="AG600" s="63"/>
      <c r="AH600" s="63"/>
      <c r="AI600" s="63"/>
      <c r="AJ600" s="63"/>
      <c r="AK600" s="63"/>
    </row>
    <row r="601" spans="24:37" s="64" customFormat="1" ht="14" x14ac:dyDescent="0.15">
      <c r="X601" s="63"/>
      <c r="Y601" s="63"/>
      <c r="Z601" s="63"/>
      <c r="AA601" s="63"/>
      <c r="AB601" s="63"/>
      <c r="AC601" s="63"/>
      <c r="AD601" s="63"/>
      <c r="AE601" s="63"/>
      <c r="AF601" s="63"/>
      <c r="AG601" s="63"/>
      <c r="AH601" s="63"/>
      <c r="AI601" s="63"/>
      <c r="AJ601" s="63"/>
      <c r="AK601" s="63"/>
    </row>
    <row r="602" spans="24:37" s="64" customFormat="1" ht="14" x14ac:dyDescent="0.15">
      <c r="X602" s="63"/>
      <c r="Y602" s="63"/>
      <c r="Z602" s="63"/>
      <c r="AA602" s="63"/>
      <c r="AB602" s="63"/>
      <c r="AC602" s="63"/>
      <c r="AD602" s="63"/>
      <c r="AE602" s="63"/>
      <c r="AF602" s="63"/>
      <c r="AG602" s="63"/>
      <c r="AH602" s="63"/>
      <c r="AI602" s="63"/>
      <c r="AJ602" s="63"/>
      <c r="AK602" s="63"/>
    </row>
    <row r="603" spans="24:37" s="64" customFormat="1" ht="14" x14ac:dyDescent="0.15">
      <c r="X603" s="63"/>
      <c r="Y603" s="63"/>
      <c r="Z603" s="63"/>
      <c r="AA603" s="63"/>
      <c r="AB603" s="63"/>
      <c r="AC603" s="63"/>
      <c r="AD603" s="63"/>
      <c r="AE603" s="63"/>
      <c r="AF603" s="63"/>
      <c r="AG603" s="63"/>
      <c r="AH603" s="63"/>
      <c r="AI603" s="63"/>
      <c r="AJ603" s="63"/>
      <c r="AK603" s="63"/>
    </row>
    <row r="604" spans="24:37" s="64" customFormat="1" ht="14" x14ac:dyDescent="0.15">
      <c r="X604" s="63"/>
      <c r="Y604" s="63"/>
      <c r="Z604" s="63"/>
      <c r="AA604" s="63"/>
      <c r="AB604" s="63"/>
      <c r="AC604" s="63"/>
      <c r="AD604" s="63"/>
      <c r="AE604" s="63"/>
      <c r="AF604" s="63"/>
      <c r="AG604" s="63"/>
      <c r="AH604" s="63"/>
      <c r="AI604" s="63"/>
      <c r="AJ604" s="63"/>
      <c r="AK604" s="63"/>
    </row>
    <row r="605" spans="24:37" s="64" customFormat="1" ht="14" x14ac:dyDescent="0.15">
      <c r="X605" s="63"/>
      <c r="Y605" s="63"/>
      <c r="Z605" s="63"/>
      <c r="AA605" s="63"/>
      <c r="AB605" s="63"/>
      <c r="AC605" s="63"/>
      <c r="AD605" s="63"/>
      <c r="AE605" s="63"/>
      <c r="AF605" s="63"/>
      <c r="AG605" s="63"/>
      <c r="AH605" s="63"/>
      <c r="AI605" s="63"/>
      <c r="AJ605" s="63"/>
      <c r="AK605" s="63"/>
    </row>
    <row r="606" spans="24:37" s="64" customFormat="1" ht="14" x14ac:dyDescent="0.15">
      <c r="X606" s="63"/>
      <c r="Y606" s="63"/>
      <c r="Z606" s="63"/>
      <c r="AA606" s="63"/>
      <c r="AB606" s="63"/>
      <c r="AC606" s="63"/>
      <c r="AD606" s="63"/>
      <c r="AE606" s="63"/>
      <c r="AF606" s="63"/>
      <c r="AG606" s="63"/>
      <c r="AH606" s="63"/>
      <c r="AI606" s="63"/>
      <c r="AJ606" s="63"/>
      <c r="AK606" s="63"/>
    </row>
    <row r="607" spans="24:37" s="64" customFormat="1" ht="14" x14ac:dyDescent="0.15">
      <c r="X607" s="63"/>
      <c r="Y607" s="63"/>
      <c r="Z607" s="63"/>
      <c r="AA607" s="63"/>
      <c r="AB607" s="63"/>
      <c r="AC607" s="63"/>
      <c r="AD607" s="63"/>
      <c r="AE607" s="63"/>
      <c r="AF607" s="63"/>
      <c r="AG607" s="63"/>
      <c r="AH607" s="63"/>
      <c r="AI607" s="63"/>
      <c r="AJ607" s="63"/>
      <c r="AK607" s="63"/>
    </row>
    <row r="608" spans="24:37" s="64" customFormat="1" ht="14" x14ac:dyDescent="0.15">
      <c r="X608" s="63"/>
      <c r="Y608" s="63"/>
      <c r="Z608" s="63"/>
      <c r="AA608" s="63"/>
      <c r="AB608" s="63"/>
      <c r="AC608" s="63"/>
      <c r="AD608" s="63"/>
      <c r="AE608" s="63"/>
      <c r="AF608" s="63"/>
      <c r="AG608" s="63"/>
      <c r="AH608" s="63"/>
      <c r="AI608" s="63"/>
      <c r="AJ608" s="63"/>
      <c r="AK608" s="63"/>
    </row>
    <row r="609" spans="24:37" s="64" customFormat="1" ht="14" x14ac:dyDescent="0.15">
      <c r="X609" s="63"/>
      <c r="Y609" s="63"/>
      <c r="Z609" s="63"/>
      <c r="AA609" s="63"/>
      <c r="AB609" s="63"/>
      <c r="AC609" s="63"/>
      <c r="AD609" s="63"/>
      <c r="AE609" s="63"/>
      <c r="AF609" s="63"/>
      <c r="AG609" s="63"/>
      <c r="AH609" s="63"/>
      <c r="AI609" s="63"/>
      <c r="AJ609" s="63"/>
      <c r="AK609" s="63"/>
    </row>
    <row r="610" spans="24:37" s="64" customFormat="1" ht="14" x14ac:dyDescent="0.15">
      <c r="X610" s="63"/>
      <c r="Y610" s="63"/>
      <c r="Z610" s="63"/>
      <c r="AA610" s="63"/>
      <c r="AB610" s="63"/>
      <c r="AC610" s="63"/>
      <c r="AD610" s="63"/>
      <c r="AE610" s="63"/>
      <c r="AF610" s="63"/>
      <c r="AG610" s="63"/>
      <c r="AH610" s="63"/>
      <c r="AI610" s="63"/>
      <c r="AJ610" s="63"/>
      <c r="AK610" s="63"/>
    </row>
    <row r="611" spans="24:37" s="64" customFormat="1" ht="14" x14ac:dyDescent="0.15">
      <c r="X611" s="63"/>
      <c r="Y611" s="63"/>
      <c r="Z611" s="63"/>
      <c r="AA611" s="63"/>
      <c r="AB611" s="63"/>
      <c r="AC611" s="63"/>
      <c r="AD611" s="63"/>
      <c r="AE611" s="63"/>
      <c r="AF611" s="63"/>
      <c r="AG611" s="63"/>
      <c r="AH611" s="63"/>
      <c r="AI611" s="63"/>
      <c r="AJ611" s="63"/>
      <c r="AK611" s="63"/>
    </row>
    <row r="612" spans="24:37" s="64" customFormat="1" ht="14" x14ac:dyDescent="0.15">
      <c r="X612" s="63"/>
      <c r="Y612" s="63"/>
      <c r="Z612" s="63"/>
      <c r="AA612" s="63"/>
      <c r="AB612" s="63"/>
      <c r="AC612" s="63"/>
      <c r="AD612" s="63"/>
      <c r="AE612" s="63"/>
      <c r="AF612" s="63"/>
      <c r="AG612" s="63"/>
      <c r="AH612" s="63"/>
      <c r="AI612" s="63"/>
      <c r="AJ612" s="63"/>
      <c r="AK612" s="63"/>
    </row>
    <row r="613" spans="24:37" s="64" customFormat="1" ht="14" x14ac:dyDescent="0.15">
      <c r="X613" s="63"/>
      <c r="Y613" s="63"/>
      <c r="Z613" s="63"/>
      <c r="AA613" s="63"/>
      <c r="AB613" s="63"/>
      <c r="AC613" s="63"/>
      <c r="AD613" s="63"/>
      <c r="AE613" s="63"/>
      <c r="AF613" s="63"/>
      <c r="AG613" s="63"/>
      <c r="AH613" s="63"/>
      <c r="AI613" s="63"/>
      <c r="AJ613" s="63"/>
      <c r="AK613" s="63"/>
    </row>
    <row r="614" spans="24:37" s="64" customFormat="1" ht="14" x14ac:dyDescent="0.15">
      <c r="X614" s="63"/>
      <c r="Y614" s="63"/>
      <c r="Z614" s="63"/>
      <c r="AA614" s="63"/>
      <c r="AB614" s="63"/>
      <c r="AC614" s="63"/>
      <c r="AD614" s="63"/>
      <c r="AE614" s="63"/>
      <c r="AF614" s="63"/>
      <c r="AG614" s="63"/>
      <c r="AH614" s="63"/>
      <c r="AI614" s="63"/>
      <c r="AJ614" s="63"/>
      <c r="AK614" s="63"/>
    </row>
    <row r="615" spans="24:37" s="64" customFormat="1" ht="14" x14ac:dyDescent="0.15">
      <c r="X615" s="63"/>
      <c r="Y615" s="63"/>
      <c r="Z615" s="63"/>
      <c r="AA615" s="63"/>
      <c r="AB615" s="63"/>
      <c r="AC615" s="63"/>
      <c r="AD615" s="63"/>
      <c r="AE615" s="63"/>
      <c r="AF615" s="63"/>
      <c r="AG615" s="63"/>
      <c r="AH615" s="63"/>
      <c r="AI615" s="63"/>
      <c r="AJ615" s="63"/>
      <c r="AK615" s="63"/>
    </row>
    <row r="616" spans="24:37" s="64" customFormat="1" ht="14" x14ac:dyDescent="0.15">
      <c r="X616" s="63"/>
      <c r="Y616" s="63"/>
      <c r="Z616" s="63"/>
      <c r="AA616" s="63"/>
      <c r="AB616" s="63"/>
      <c r="AC616" s="63"/>
      <c r="AD616" s="63"/>
      <c r="AE616" s="63"/>
      <c r="AF616" s="63"/>
      <c r="AG616" s="63"/>
      <c r="AH616" s="63"/>
      <c r="AI616" s="63"/>
      <c r="AJ616" s="63"/>
      <c r="AK616" s="63"/>
    </row>
    <row r="617" spans="24:37" s="64" customFormat="1" ht="14" x14ac:dyDescent="0.15">
      <c r="X617" s="63"/>
      <c r="Y617" s="63"/>
      <c r="Z617" s="63"/>
      <c r="AA617" s="63"/>
      <c r="AB617" s="63"/>
      <c r="AC617" s="63"/>
      <c r="AD617" s="63"/>
      <c r="AE617" s="63"/>
      <c r="AF617" s="63"/>
      <c r="AG617" s="63"/>
      <c r="AH617" s="63"/>
      <c r="AI617" s="63"/>
      <c r="AJ617" s="63"/>
      <c r="AK617" s="63"/>
    </row>
    <row r="618" spans="24:37" s="64" customFormat="1" ht="14" x14ac:dyDescent="0.15">
      <c r="X618" s="63"/>
      <c r="Y618" s="63"/>
      <c r="Z618" s="63"/>
      <c r="AA618" s="63"/>
      <c r="AB618" s="63"/>
      <c r="AC618" s="63"/>
      <c r="AD618" s="63"/>
      <c r="AE618" s="63"/>
      <c r="AF618" s="63"/>
      <c r="AG618" s="63"/>
      <c r="AH618" s="63"/>
      <c r="AI618" s="63"/>
      <c r="AJ618" s="63"/>
      <c r="AK618" s="63"/>
    </row>
    <row r="619" spans="24:37" s="64" customFormat="1" ht="14" x14ac:dyDescent="0.15">
      <c r="X619" s="63"/>
      <c r="Y619" s="63"/>
      <c r="Z619" s="63"/>
      <c r="AA619" s="63"/>
      <c r="AB619" s="63"/>
      <c r="AC619" s="63"/>
      <c r="AD619" s="63"/>
      <c r="AE619" s="63"/>
      <c r="AF619" s="63"/>
      <c r="AG619" s="63"/>
      <c r="AH619" s="63"/>
      <c r="AI619" s="63"/>
      <c r="AJ619" s="63"/>
      <c r="AK619" s="63"/>
    </row>
    <row r="620" spans="24:37" s="64" customFormat="1" ht="14" x14ac:dyDescent="0.15">
      <c r="X620" s="63"/>
      <c r="Y620" s="63"/>
      <c r="Z620" s="63"/>
      <c r="AA620" s="63"/>
      <c r="AB620" s="63"/>
      <c r="AC620" s="63"/>
      <c r="AD620" s="63"/>
      <c r="AE620" s="63"/>
      <c r="AF620" s="63"/>
      <c r="AG620" s="63"/>
      <c r="AH620" s="63"/>
      <c r="AI620" s="63"/>
      <c r="AJ620" s="63"/>
      <c r="AK620" s="63"/>
    </row>
    <row r="621" spans="24:37" s="64" customFormat="1" ht="14" x14ac:dyDescent="0.15">
      <c r="X621" s="63"/>
      <c r="Y621" s="63"/>
      <c r="Z621" s="63"/>
      <c r="AA621" s="63"/>
      <c r="AB621" s="63"/>
      <c r="AC621" s="63"/>
      <c r="AD621" s="63"/>
      <c r="AE621" s="63"/>
      <c r="AF621" s="63"/>
      <c r="AG621" s="63"/>
      <c r="AH621" s="63"/>
      <c r="AI621" s="63"/>
      <c r="AJ621" s="63"/>
      <c r="AK621" s="63"/>
    </row>
    <row r="622" spans="24:37" s="64" customFormat="1" ht="14" x14ac:dyDescent="0.15">
      <c r="X622" s="63"/>
      <c r="Y622" s="63"/>
      <c r="Z622" s="63"/>
      <c r="AA622" s="63"/>
      <c r="AB622" s="63"/>
      <c r="AC622" s="63"/>
      <c r="AD622" s="63"/>
      <c r="AE622" s="63"/>
      <c r="AF622" s="63"/>
      <c r="AG622" s="63"/>
      <c r="AH622" s="63"/>
      <c r="AI622" s="63"/>
      <c r="AJ622" s="63"/>
      <c r="AK622" s="63"/>
    </row>
    <row r="623" spans="24:37" s="64" customFormat="1" ht="14" x14ac:dyDescent="0.15">
      <c r="X623" s="63"/>
      <c r="Y623" s="63"/>
      <c r="Z623" s="63"/>
      <c r="AA623" s="63"/>
      <c r="AB623" s="63"/>
      <c r="AC623" s="63"/>
      <c r="AD623" s="63"/>
      <c r="AE623" s="63"/>
      <c r="AF623" s="63"/>
      <c r="AG623" s="63"/>
      <c r="AH623" s="63"/>
      <c r="AI623" s="63"/>
      <c r="AJ623" s="63"/>
      <c r="AK623" s="63"/>
    </row>
    <row r="624" spans="24:37" s="64" customFormat="1" ht="14" x14ac:dyDescent="0.15">
      <c r="X624" s="63"/>
      <c r="Y624" s="63"/>
      <c r="Z624" s="63"/>
      <c r="AA624" s="63"/>
      <c r="AB624" s="63"/>
      <c r="AC624" s="63"/>
      <c r="AD624" s="63"/>
      <c r="AE624" s="63"/>
      <c r="AF624" s="63"/>
      <c r="AG624" s="63"/>
      <c r="AH624" s="63"/>
      <c r="AI624" s="63"/>
      <c r="AJ624" s="63"/>
      <c r="AK624" s="63"/>
    </row>
    <row r="625" spans="24:37" s="64" customFormat="1" ht="14" x14ac:dyDescent="0.15">
      <c r="X625" s="63"/>
      <c r="Y625" s="63"/>
      <c r="Z625" s="63"/>
      <c r="AA625" s="63"/>
      <c r="AB625" s="63"/>
      <c r="AC625" s="63"/>
      <c r="AD625" s="63"/>
      <c r="AE625" s="63"/>
      <c r="AF625" s="63"/>
      <c r="AG625" s="63"/>
      <c r="AH625" s="63"/>
      <c r="AI625" s="63"/>
      <c r="AJ625" s="63"/>
      <c r="AK625" s="63"/>
    </row>
    <row r="626" spans="24:37" s="64" customFormat="1" ht="14" x14ac:dyDescent="0.15">
      <c r="X626" s="63"/>
      <c r="Y626" s="63"/>
      <c r="Z626" s="63"/>
      <c r="AA626" s="63"/>
      <c r="AB626" s="63"/>
      <c r="AC626" s="63"/>
      <c r="AD626" s="63"/>
      <c r="AE626" s="63"/>
      <c r="AF626" s="63"/>
      <c r="AG626" s="63"/>
      <c r="AH626" s="63"/>
      <c r="AI626" s="63"/>
      <c r="AJ626" s="63"/>
      <c r="AK626" s="63"/>
    </row>
    <row r="627" spans="24:37" s="64" customFormat="1" ht="14" x14ac:dyDescent="0.15">
      <c r="X627" s="63"/>
      <c r="Y627" s="63"/>
      <c r="Z627" s="63"/>
      <c r="AA627" s="63"/>
      <c r="AB627" s="63"/>
      <c r="AC627" s="63"/>
      <c r="AD627" s="63"/>
      <c r="AE627" s="63"/>
      <c r="AF627" s="63"/>
      <c r="AG627" s="63"/>
      <c r="AH627" s="63"/>
      <c r="AI627" s="63"/>
      <c r="AJ627" s="63"/>
      <c r="AK627" s="63"/>
    </row>
    <row r="628" spans="24:37" s="64" customFormat="1" ht="14" x14ac:dyDescent="0.15">
      <c r="X628" s="63"/>
      <c r="Y628" s="63"/>
      <c r="Z628" s="63"/>
      <c r="AA628" s="63"/>
      <c r="AB628" s="63"/>
      <c r="AC628" s="63"/>
      <c r="AD628" s="63"/>
      <c r="AE628" s="63"/>
      <c r="AF628" s="63"/>
      <c r="AG628" s="63"/>
      <c r="AH628" s="63"/>
      <c r="AI628" s="63"/>
      <c r="AJ628" s="63"/>
      <c r="AK628" s="63"/>
    </row>
    <row r="629" spans="24:37" s="64" customFormat="1" ht="14" x14ac:dyDescent="0.15">
      <c r="X629" s="63"/>
      <c r="Y629" s="63"/>
      <c r="Z629" s="63"/>
      <c r="AA629" s="63"/>
      <c r="AB629" s="63"/>
      <c r="AC629" s="63"/>
      <c r="AD629" s="63"/>
      <c r="AE629" s="63"/>
      <c r="AF629" s="63"/>
      <c r="AG629" s="63"/>
      <c r="AH629" s="63"/>
      <c r="AI629" s="63"/>
      <c r="AJ629" s="63"/>
      <c r="AK629" s="63"/>
    </row>
    <row r="630" spans="24:37" s="64" customFormat="1" ht="14" x14ac:dyDescent="0.15">
      <c r="X630" s="63"/>
      <c r="Y630" s="63"/>
      <c r="Z630" s="63"/>
      <c r="AA630" s="63"/>
      <c r="AB630" s="63"/>
      <c r="AC630" s="63"/>
      <c r="AD630" s="63"/>
      <c r="AE630" s="63"/>
      <c r="AF630" s="63"/>
      <c r="AG630" s="63"/>
      <c r="AH630" s="63"/>
      <c r="AI630" s="63"/>
      <c r="AJ630" s="63"/>
      <c r="AK630" s="63"/>
    </row>
    <row r="631" spans="24:37" s="64" customFormat="1" ht="14" x14ac:dyDescent="0.15">
      <c r="X631" s="63"/>
      <c r="Y631" s="63"/>
      <c r="Z631" s="63"/>
      <c r="AA631" s="63"/>
      <c r="AB631" s="63"/>
      <c r="AC631" s="63"/>
      <c r="AD631" s="63"/>
      <c r="AE631" s="63"/>
      <c r="AF631" s="63"/>
      <c r="AG631" s="63"/>
      <c r="AH631" s="63"/>
      <c r="AI631" s="63"/>
      <c r="AJ631" s="63"/>
      <c r="AK631" s="63"/>
    </row>
    <row r="632" spans="24:37" s="64" customFormat="1" ht="14" x14ac:dyDescent="0.15">
      <c r="X632" s="63"/>
      <c r="Y632" s="63"/>
      <c r="Z632" s="63"/>
      <c r="AA632" s="63"/>
      <c r="AB632" s="63"/>
      <c r="AC632" s="63"/>
      <c r="AD632" s="63"/>
      <c r="AE632" s="63"/>
      <c r="AF632" s="63"/>
      <c r="AG632" s="63"/>
      <c r="AH632" s="63"/>
      <c r="AI632" s="63"/>
      <c r="AJ632" s="63"/>
      <c r="AK632" s="63"/>
    </row>
    <row r="633" spans="24:37" s="64" customFormat="1" ht="14" x14ac:dyDescent="0.15">
      <c r="X633" s="63"/>
      <c r="Y633" s="63"/>
      <c r="Z633" s="63"/>
      <c r="AA633" s="63"/>
      <c r="AB633" s="63"/>
      <c r="AC633" s="63"/>
      <c r="AD633" s="63"/>
      <c r="AE633" s="63"/>
      <c r="AF633" s="63"/>
      <c r="AG633" s="63"/>
      <c r="AH633" s="63"/>
      <c r="AI633" s="63"/>
      <c r="AJ633" s="63"/>
      <c r="AK633" s="63"/>
    </row>
    <row r="634" spans="24:37" s="64" customFormat="1" ht="14" x14ac:dyDescent="0.15">
      <c r="X634" s="63"/>
      <c r="Y634" s="63"/>
      <c r="Z634" s="63"/>
      <c r="AA634" s="63"/>
      <c r="AB634" s="63"/>
      <c r="AC634" s="63"/>
      <c r="AD634" s="63"/>
      <c r="AE634" s="63"/>
      <c r="AF634" s="63"/>
      <c r="AG634" s="63"/>
      <c r="AH634" s="63"/>
      <c r="AI634" s="63"/>
      <c r="AJ634" s="63"/>
      <c r="AK634" s="63"/>
    </row>
    <row r="635" spans="24:37" s="64" customFormat="1" ht="14" x14ac:dyDescent="0.15">
      <c r="X635" s="63"/>
      <c r="Y635" s="63"/>
      <c r="Z635" s="63"/>
      <c r="AA635" s="63"/>
      <c r="AB635" s="63"/>
      <c r="AC635" s="63"/>
      <c r="AD635" s="63"/>
      <c r="AE635" s="63"/>
      <c r="AF635" s="63"/>
      <c r="AG635" s="63"/>
      <c r="AH635" s="63"/>
      <c r="AI635" s="63"/>
      <c r="AJ635" s="63"/>
      <c r="AK635" s="63"/>
    </row>
    <row r="636" spans="24:37" s="64" customFormat="1" ht="14" x14ac:dyDescent="0.15">
      <c r="X636" s="63"/>
      <c r="Y636" s="63"/>
      <c r="Z636" s="63"/>
      <c r="AA636" s="63"/>
      <c r="AB636" s="63"/>
      <c r="AC636" s="63"/>
      <c r="AD636" s="63"/>
      <c r="AE636" s="63"/>
      <c r="AF636" s="63"/>
      <c r="AG636" s="63"/>
      <c r="AH636" s="63"/>
      <c r="AI636" s="63"/>
      <c r="AJ636" s="63"/>
      <c r="AK636" s="63"/>
    </row>
    <row r="637" spans="24:37" s="64" customFormat="1" ht="14" x14ac:dyDescent="0.15">
      <c r="X637" s="63"/>
      <c r="Y637" s="63"/>
      <c r="Z637" s="63"/>
      <c r="AA637" s="63"/>
      <c r="AB637" s="63"/>
      <c r="AC637" s="63"/>
      <c r="AD637" s="63"/>
      <c r="AE637" s="63"/>
      <c r="AF637" s="63"/>
      <c r="AG637" s="63"/>
      <c r="AH637" s="63"/>
      <c r="AI637" s="63"/>
      <c r="AJ637" s="63"/>
      <c r="AK637" s="63"/>
    </row>
    <row r="638" spans="24:37" s="64" customFormat="1" ht="14" x14ac:dyDescent="0.15">
      <c r="X638" s="63"/>
      <c r="Y638" s="63"/>
      <c r="Z638" s="63"/>
      <c r="AA638" s="63"/>
      <c r="AB638" s="63"/>
      <c r="AC638" s="63"/>
      <c r="AD638" s="63"/>
      <c r="AE638" s="63"/>
      <c r="AF638" s="63"/>
      <c r="AG638" s="63"/>
      <c r="AH638" s="63"/>
      <c r="AI638" s="63"/>
      <c r="AJ638" s="63"/>
      <c r="AK638" s="63"/>
    </row>
    <row r="639" spans="24:37" s="64" customFormat="1" ht="14" x14ac:dyDescent="0.15">
      <c r="X639" s="63"/>
      <c r="Y639" s="63"/>
      <c r="Z639" s="63"/>
      <c r="AA639" s="63"/>
      <c r="AB639" s="63"/>
      <c r="AC639" s="63"/>
      <c r="AD639" s="63"/>
      <c r="AE639" s="63"/>
      <c r="AF639" s="63"/>
      <c r="AG639" s="63"/>
      <c r="AH639" s="63"/>
      <c r="AI639" s="63"/>
      <c r="AJ639" s="63"/>
      <c r="AK639" s="63"/>
    </row>
    <row r="640" spans="24:37" s="64" customFormat="1" ht="14" x14ac:dyDescent="0.15">
      <c r="X640" s="63"/>
      <c r="Y640" s="63"/>
      <c r="Z640" s="63"/>
      <c r="AA640" s="63"/>
      <c r="AB640" s="63"/>
      <c r="AC640" s="63"/>
      <c r="AD640" s="63"/>
      <c r="AE640" s="63"/>
      <c r="AF640" s="63"/>
      <c r="AG640" s="63"/>
      <c r="AH640" s="63"/>
      <c r="AI640" s="63"/>
      <c r="AJ640" s="63"/>
      <c r="AK640" s="63"/>
    </row>
    <row r="641" spans="24:37" s="64" customFormat="1" ht="14" x14ac:dyDescent="0.15">
      <c r="X641" s="63"/>
      <c r="Y641" s="63"/>
      <c r="Z641" s="63"/>
      <c r="AA641" s="63"/>
      <c r="AB641" s="63"/>
      <c r="AC641" s="63"/>
      <c r="AD641" s="63"/>
      <c r="AE641" s="63"/>
      <c r="AF641" s="63"/>
      <c r="AG641" s="63"/>
      <c r="AH641" s="63"/>
      <c r="AI641" s="63"/>
      <c r="AJ641" s="63"/>
      <c r="AK641" s="63"/>
    </row>
    <row r="642" spans="24:37" s="64" customFormat="1" ht="14" x14ac:dyDescent="0.15">
      <c r="X642" s="63"/>
      <c r="Y642" s="63"/>
      <c r="Z642" s="63"/>
      <c r="AA642" s="63"/>
      <c r="AB642" s="63"/>
      <c r="AC642" s="63"/>
      <c r="AD642" s="63"/>
      <c r="AE642" s="63"/>
      <c r="AF642" s="63"/>
      <c r="AG642" s="63"/>
      <c r="AH642" s="63"/>
      <c r="AI642" s="63"/>
      <c r="AJ642" s="63"/>
      <c r="AK642" s="63"/>
    </row>
    <row r="643" spans="24:37" s="64" customFormat="1" ht="14" x14ac:dyDescent="0.15">
      <c r="X643" s="63"/>
      <c r="Y643" s="63"/>
      <c r="Z643" s="63"/>
      <c r="AA643" s="63"/>
      <c r="AB643" s="63"/>
      <c r="AC643" s="63"/>
      <c r="AD643" s="63"/>
      <c r="AE643" s="63"/>
      <c r="AF643" s="63"/>
      <c r="AG643" s="63"/>
      <c r="AH643" s="63"/>
      <c r="AI643" s="63"/>
      <c r="AJ643" s="63"/>
      <c r="AK643" s="63"/>
    </row>
    <row r="644" spans="24:37" s="64" customFormat="1" ht="14" x14ac:dyDescent="0.15">
      <c r="X644" s="63"/>
      <c r="Y644" s="63"/>
      <c r="Z644" s="63"/>
      <c r="AA644" s="63"/>
      <c r="AB644" s="63"/>
      <c r="AC644" s="63"/>
      <c r="AD644" s="63"/>
      <c r="AE644" s="63"/>
      <c r="AF644" s="63"/>
      <c r="AG644" s="63"/>
      <c r="AH644" s="63"/>
      <c r="AI644" s="63"/>
      <c r="AJ644" s="63"/>
      <c r="AK644" s="63"/>
    </row>
    <row r="645" spans="24:37" s="64" customFormat="1" ht="14" x14ac:dyDescent="0.15">
      <c r="X645" s="63"/>
      <c r="Y645" s="63"/>
      <c r="Z645" s="63"/>
      <c r="AA645" s="63"/>
      <c r="AB645" s="63"/>
      <c r="AC645" s="63"/>
      <c r="AD645" s="63"/>
      <c r="AE645" s="63"/>
      <c r="AF645" s="63"/>
      <c r="AG645" s="63"/>
      <c r="AH645" s="63"/>
      <c r="AI645" s="63"/>
      <c r="AJ645" s="63"/>
      <c r="AK645" s="63"/>
    </row>
    <row r="646" spans="24:37" s="64" customFormat="1" ht="14" x14ac:dyDescent="0.15">
      <c r="X646" s="63"/>
      <c r="Y646" s="63"/>
      <c r="Z646" s="63"/>
      <c r="AA646" s="63"/>
      <c r="AB646" s="63"/>
      <c r="AC646" s="63"/>
      <c r="AD646" s="63"/>
      <c r="AE646" s="63"/>
      <c r="AF646" s="63"/>
      <c r="AG646" s="63"/>
      <c r="AH646" s="63"/>
      <c r="AI646" s="63"/>
      <c r="AJ646" s="63"/>
      <c r="AK646" s="63"/>
    </row>
    <row r="647" spans="24:37" s="64" customFormat="1" ht="14" x14ac:dyDescent="0.15">
      <c r="X647" s="63"/>
      <c r="Y647" s="63"/>
      <c r="Z647" s="63"/>
      <c r="AA647" s="63"/>
      <c r="AB647" s="63"/>
      <c r="AC647" s="63"/>
      <c r="AD647" s="63"/>
      <c r="AE647" s="63"/>
      <c r="AF647" s="63"/>
      <c r="AG647" s="63"/>
      <c r="AH647" s="63"/>
      <c r="AI647" s="63"/>
      <c r="AJ647" s="63"/>
      <c r="AK647" s="63"/>
    </row>
    <row r="648" spans="24:37" s="64" customFormat="1" ht="14" x14ac:dyDescent="0.15">
      <c r="X648" s="63"/>
      <c r="Y648" s="63"/>
      <c r="Z648" s="63"/>
      <c r="AA648" s="63"/>
      <c r="AB648" s="63"/>
      <c r="AC648" s="63"/>
      <c r="AD648" s="63"/>
      <c r="AE648" s="63"/>
      <c r="AF648" s="63"/>
      <c r="AG648" s="63"/>
      <c r="AH648" s="63"/>
      <c r="AI648" s="63"/>
      <c r="AJ648" s="63"/>
      <c r="AK648" s="63"/>
    </row>
    <row r="649" spans="24:37" s="64" customFormat="1" ht="14" x14ac:dyDescent="0.15">
      <c r="X649" s="63"/>
      <c r="Y649" s="63"/>
      <c r="Z649" s="63"/>
      <c r="AA649" s="63"/>
      <c r="AB649" s="63"/>
      <c r="AC649" s="63"/>
      <c r="AD649" s="63"/>
      <c r="AE649" s="63"/>
      <c r="AF649" s="63"/>
      <c r="AG649" s="63"/>
      <c r="AH649" s="63"/>
      <c r="AI649" s="63"/>
      <c r="AJ649" s="63"/>
      <c r="AK649" s="63"/>
    </row>
    <row r="650" spans="24:37" s="64" customFormat="1" ht="14" x14ac:dyDescent="0.15">
      <c r="X650" s="63"/>
      <c r="Y650" s="63"/>
      <c r="Z650" s="63"/>
      <c r="AA650" s="63"/>
      <c r="AB650" s="63"/>
      <c r="AC650" s="63"/>
      <c r="AD650" s="63"/>
      <c r="AE650" s="63"/>
      <c r="AF650" s="63"/>
      <c r="AG650" s="63"/>
      <c r="AH650" s="63"/>
      <c r="AI650" s="63"/>
      <c r="AJ650" s="63"/>
      <c r="AK650" s="63"/>
    </row>
    <row r="651" spans="24:37" s="64" customFormat="1" ht="14" x14ac:dyDescent="0.15">
      <c r="X651" s="63"/>
      <c r="Y651" s="63"/>
      <c r="Z651" s="63"/>
      <c r="AA651" s="63"/>
      <c r="AB651" s="63"/>
      <c r="AC651" s="63"/>
      <c r="AD651" s="63"/>
      <c r="AE651" s="63"/>
      <c r="AF651" s="63"/>
      <c r="AG651" s="63"/>
      <c r="AH651" s="63"/>
      <c r="AI651" s="63"/>
      <c r="AJ651" s="63"/>
      <c r="AK651" s="63"/>
    </row>
    <row r="652" spans="24:37" s="64" customFormat="1" ht="14" x14ac:dyDescent="0.15">
      <c r="X652" s="63"/>
      <c r="Y652" s="63"/>
      <c r="Z652" s="63"/>
      <c r="AA652" s="63"/>
      <c r="AB652" s="63"/>
      <c r="AC652" s="63"/>
      <c r="AD652" s="63"/>
      <c r="AE652" s="63"/>
      <c r="AF652" s="63"/>
      <c r="AG652" s="63"/>
      <c r="AH652" s="63"/>
      <c r="AI652" s="63"/>
      <c r="AJ652" s="63"/>
      <c r="AK652" s="63"/>
    </row>
    <row r="653" spans="24:37" s="64" customFormat="1" ht="14" x14ac:dyDescent="0.15">
      <c r="X653" s="63"/>
      <c r="Y653" s="63"/>
      <c r="Z653" s="63"/>
      <c r="AA653" s="63"/>
      <c r="AB653" s="63"/>
      <c r="AC653" s="63"/>
      <c r="AD653" s="63"/>
      <c r="AE653" s="63"/>
      <c r="AF653" s="63"/>
      <c r="AG653" s="63"/>
      <c r="AH653" s="63"/>
      <c r="AI653" s="63"/>
      <c r="AJ653" s="63"/>
      <c r="AK653" s="63"/>
    </row>
    <row r="654" spans="24:37" s="64" customFormat="1" ht="14" x14ac:dyDescent="0.15">
      <c r="X654" s="63"/>
      <c r="Y654" s="63"/>
      <c r="Z654" s="63"/>
      <c r="AA654" s="63"/>
      <c r="AB654" s="63"/>
      <c r="AC654" s="63"/>
      <c r="AD654" s="63"/>
      <c r="AE654" s="63"/>
      <c r="AF654" s="63"/>
      <c r="AG654" s="63"/>
      <c r="AH654" s="63"/>
      <c r="AI654" s="63"/>
      <c r="AJ654" s="63"/>
      <c r="AK654" s="63"/>
    </row>
    <row r="655" spans="24:37" s="64" customFormat="1" ht="14" x14ac:dyDescent="0.15">
      <c r="X655" s="63"/>
      <c r="Y655" s="63"/>
      <c r="Z655" s="63"/>
      <c r="AA655" s="63"/>
      <c r="AB655" s="63"/>
      <c r="AC655" s="63"/>
      <c r="AD655" s="63"/>
      <c r="AE655" s="63"/>
      <c r="AF655" s="63"/>
      <c r="AG655" s="63"/>
      <c r="AH655" s="63"/>
      <c r="AI655" s="63"/>
      <c r="AJ655" s="63"/>
      <c r="AK655" s="63"/>
    </row>
    <row r="656" spans="24:37" s="64" customFormat="1" ht="14" x14ac:dyDescent="0.15">
      <c r="X656" s="63"/>
      <c r="Y656" s="63"/>
      <c r="Z656" s="63"/>
      <c r="AA656" s="63"/>
      <c r="AB656" s="63"/>
      <c r="AC656" s="63"/>
      <c r="AD656" s="63"/>
      <c r="AE656" s="63"/>
      <c r="AF656" s="63"/>
      <c r="AG656" s="63"/>
      <c r="AH656" s="63"/>
      <c r="AI656" s="63"/>
      <c r="AJ656" s="63"/>
      <c r="AK656" s="63"/>
    </row>
    <row r="657" spans="24:37" s="64" customFormat="1" ht="14" x14ac:dyDescent="0.15">
      <c r="X657" s="63"/>
      <c r="Y657" s="63"/>
      <c r="Z657" s="63"/>
      <c r="AA657" s="63"/>
      <c r="AB657" s="63"/>
      <c r="AC657" s="63"/>
      <c r="AD657" s="63"/>
      <c r="AE657" s="63"/>
      <c r="AF657" s="63"/>
      <c r="AG657" s="63"/>
      <c r="AH657" s="63"/>
      <c r="AI657" s="63"/>
      <c r="AJ657" s="63"/>
      <c r="AK657" s="63"/>
    </row>
    <row r="658" spans="24:37" s="64" customFormat="1" ht="14" x14ac:dyDescent="0.15">
      <c r="X658" s="63"/>
      <c r="Y658" s="63"/>
      <c r="Z658" s="63"/>
      <c r="AA658" s="63"/>
      <c r="AB658" s="63"/>
      <c r="AC658" s="63"/>
      <c r="AD658" s="63"/>
      <c r="AE658" s="63"/>
      <c r="AF658" s="63"/>
      <c r="AG658" s="63"/>
      <c r="AH658" s="63"/>
      <c r="AI658" s="63"/>
      <c r="AJ658" s="63"/>
      <c r="AK658" s="63"/>
    </row>
    <row r="659" spans="24:37" s="64" customFormat="1" ht="14" x14ac:dyDescent="0.15">
      <c r="X659" s="63"/>
      <c r="Y659" s="63"/>
      <c r="Z659" s="63"/>
      <c r="AA659" s="63"/>
      <c r="AB659" s="63"/>
      <c r="AC659" s="63"/>
      <c r="AD659" s="63"/>
      <c r="AE659" s="63"/>
      <c r="AF659" s="63"/>
      <c r="AG659" s="63"/>
      <c r="AH659" s="63"/>
      <c r="AI659" s="63"/>
      <c r="AJ659" s="63"/>
      <c r="AK659" s="63"/>
    </row>
    <row r="660" spans="24:37" s="64" customFormat="1" ht="14" x14ac:dyDescent="0.15">
      <c r="X660" s="63"/>
      <c r="Y660" s="63"/>
      <c r="Z660" s="63"/>
      <c r="AA660" s="63"/>
      <c r="AB660" s="63"/>
      <c r="AC660" s="63"/>
      <c r="AD660" s="63"/>
      <c r="AE660" s="63"/>
      <c r="AF660" s="63"/>
      <c r="AG660" s="63"/>
      <c r="AH660" s="63"/>
      <c r="AI660" s="63"/>
      <c r="AJ660" s="63"/>
      <c r="AK660" s="63"/>
    </row>
    <row r="661" spans="24:37" s="64" customFormat="1" ht="14" x14ac:dyDescent="0.15">
      <c r="X661" s="63"/>
      <c r="Y661" s="63"/>
      <c r="Z661" s="63"/>
      <c r="AA661" s="63"/>
      <c r="AB661" s="63"/>
      <c r="AC661" s="63"/>
      <c r="AD661" s="63"/>
      <c r="AE661" s="63"/>
      <c r="AF661" s="63"/>
      <c r="AG661" s="63"/>
      <c r="AH661" s="63"/>
      <c r="AI661" s="63"/>
      <c r="AJ661" s="63"/>
      <c r="AK661" s="63"/>
    </row>
    <row r="662" spans="24:37" s="64" customFormat="1" ht="14" x14ac:dyDescent="0.15">
      <c r="X662" s="63"/>
      <c r="Y662" s="63"/>
      <c r="Z662" s="63"/>
      <c r="AA662" s="63"/>
      <c r="AB662" s="63"/>
      <c r="AC662" s="63"/>
      <c r="AD662" s="63"/>
      <c r="AE662" s="63"/>
      <c r="AF662" s="63"/>
      <c r="AG662" s="63"/>
      <c r="AH662" s="63"/>
      <c r="AI662" s="63"/>
      <c r="AJ662" s="63"/>
      <c r="AK662" s="63"/>
    </row>
    <row r="663" spans="24:37" s="64" customFormat="1" ht="14" x14ac:dyDescent="0.15">
      <c r="X663" s="63"/>
      <c r="Y663" s="63"/>
      <c r="Z663" s="63"/>
      <c r="AA663" s="63"/>
      <c r="AB663" s="63"/>
      <c r="AC663" s="63"/>
      <c r="AD663" s="63"/>
      <c r="AE663" s="63"/>
      <c r="AF663" s="63"/>
      <c r="AG663" s="63"/>
      <c r="AH663" s="63"/>
      <c r="AI663" s="63"/>
      <c r="AJ663" s="63"/>
      <c r="AK663" s="63"/>
    </row>
    <row r="664" spans="24:37" s="64" customFormat="1" ht="14" x14ac:dyDescent="0.15">
      <c r="X664" s="63"/>
      <c r="Y664" s="63"/>
      <c r="Z664" s="63"/>
      <c r="AA664" s="63"/>
      <c r="AB664" s="63"/>
      <c r="AC664" s="63"/>
      <c r="AD664" s="63"/>
      <c r="AE664" s="63"/>
      <c r="AF664" s="63"/>
      <c r="AG664" s="63"/>
      <c r="AH664" s="63"/>
      <c r="AI664" s="63"/>
      <c r="AJ664" s="63"/>
      <c r="AK664" s="63"/>
    </row>
    <row r="665" spans="24:37" s="64" customFormat="1" ht="14" x14ac:dyDescent="0.15">
      <c r="X665" s="63"/>
      <c r="Y665" s="63"/>
      <c r="Z665" s="63"/>
      <c r="AA665" s="63"/>
      <c r="AB665" s="63"/>
      <c r="AC665" s="63"/>
      <c r="AD665" s="63"/>
      <c r="AE665" s="63"/>
      <c r="AF665" s="63"/>
      <c r="AG665" s="63"/>
      <c r="AH665" s="63"/>
      <c r="AI665" s="63"/>
      <c r="AJ665" s="63"/>
      <c r="AK665" s="63"/>
    </row>
    <row r="666" spans="24:37" s="64" customFormat="1" ht="14" x14ac:dyDescent="0.15">
      <c r="X666" s="63"/>
      <c r="Y666" s="63"/>
      <c r="Z666" s="63"/>
      <c r="AA666" s="63"/>
      <c r="AB666" s="63"/>
      <c r="AC666" s="63"/>
      <c r="AD666" s="63"/>
      <c r="AE666" s="63"/>
      <c r="AF666" s="63"/>
      <c r="AG666" s="63"/>
      <c r="AH666" s="63"/>
      <c r="AI666" s="63"/>
      <c r="AJ666" s="63"/>
      <c r="AK666" s="63"/>
    </row>
    <row r="667" spans="24:37" s="64" customFormat="1" ht="14" x14ac:dyDescent="0.15">
      <c r="X667" s="63"/>
      <c r="Y667" s="63"/>
      <c r="Z667" s="63"/>
      <c r="AA667" s="63"/>
      <c r="AB667" s="63"/>
      <c r="AC667" s="63"/>
      <c r="AD667" s="63"/>
      <c r="AE667" s="63"/>
      <c r="AF667" s="63"/>
      <c r="AG667" s="63"/>
      <c r="AH667" s="63"/>
      <c r="AI667" s="63"/>
      <c r="AJ667" s="63"/>
      <c r="AK667" s="63"/>
    </row>
    <row r="668" spans="24:37" s="64" customFormat="1" ht="14" x14ac:dyDescent="0.15">
      <c r="X668" s="63"/>
      <c r="Y668" s="63"/>
      <c r="Z668" s="63"/>
      <c r="AA668" s="63"/>
      <c r="AB668" s="63"/>
      <c r="AC668" s="63"/>
      <c r="AD668" s="63"/>
      <c r="AE668" s="63"/>
      <c r="AF668" s="63"/>
      <c r="AG668" s="63"/>
      <c r="AH668" s="63"/>
      <c r="AI668" s="63"/>
      <c r="AJ668" s="63"/>
      <c r="AK668" s="63"/>
    </row>
    <row r="669" spans="24:37" s="64" customFormat="1" ht="14" x14ac:dyDescent="0.15">
      <c r="X669" s="63"/>
      <c r="Y669" s="63"/>
      <c r="Z669" s="63"/>
      <c r="AA669" s="63"/>
      <c r="AB669" s="63"/>
      <c r="AC669" s="63"/>
      <c r="AD669" s="63"/>
      <c r="AE669" s="63"/>
      <c r="AF669" s="63"/>
      <c r="AG669" s="63"/>
      <c r="AH669" s="63"/>
      <c r="AI669" s="63"/>
      <c r="AJ669" s="63"/>
      <c r="AK669" s="63"/>
    </row>
    <row r="670" spans="24:37" s="64" customFormat="1" ht="14" x14ac:dyDescent="0.15">
      <c r="X670" s="63"/>
      <c r="Y670" s="63"/>
      <c r="Z670" s="63"/>
      <c r="AA670" s="63"/>
      <c r="AB670" s="63"/>
      <c r="AC670" s="63"/>
      <c r="AD670" s="63"/>
      <c r="AE670" s="63"/>
      <c r="AF670" s="63"/>
      <c r="AG670" s="63"/>
      <c r="AH670" s="63"/>
      <c r="AI670" s="63"/>
      <c r="AJ670" s="63"/>
      <c r="AK670" s="63"/>
    </row>
    <row r="671" spans="24:37" s="64" customFormat="1" ht="14" x14ac:dyDescent="0.15">
      <c r="X671" s="63"/>
      <c r="Y671" s="63"/>
      <c r="Z671" s="63"/>
      <c r="AA671" s="63"/>
      <c r="AB671" s="63"/>
      <c r="AC671" s="63"/>
      <c r="AD671" s="63"/>
      <c r="AE671" s="63"/>
      <c r="AF671" s="63"/>
      <c r="AG671" s="63"/>
      <c r="AH671" s="63"/>
      <c r="AI671" s="63"/>
      <c r="AJ671" s="63"/>
      <c r="AK671" s="63"/>
    </row>
    <row r="672" spans="24:37" s="64" customFormat="1" ht="14" x14ac:dyDescent="0.15">
      <c r="X672" s="63"/>
      <c r="Y672" s="63"/>
      <c r="Z672" s="63"/>
      <c r="AA672" s="63"/>
      <c r="AB672" s="63"/>
      <c r="AC672" s="63"/>
      <c r="AD672" s="63"/>
      <c r="AE672" s="63"/>
      <c r="AF672" s="63"/>
      <c r="AG672" s="63"/>
      <c r="AH672" s="63"/>
      <c r="AI672" s="63"/>
      <c r="AJ672" s="63"/>
      <c r="AK672" s="63"/>
    </row>
    <row r="673" spans="24:37" s="64" customFormat="1" ht="14" x14ac:dyDescent="0.15">
      <c r="X673" s="63"/>
      <c r="Y673" s="63"/>
      <c r="Z673" s="63"/>
      <c r="AA673" s="63"/>
      <c r="AB673" s="63"/>
      <c r="AC673" s="63"/>
      <c r="AD673" s="63"/>
      <c r="AE673" s="63"/>
      <c r="AF673" s="63"/>
      <c r="AG673" s="63"/>
      <c r="AH673" s="63"/>
      <c r="AI673" s="63"/>
      <c r="AJ673" s="63"/>
      <c r="AK673" s="63"/>
    </row>
    <row r="674" spans="24:37" s="64" customFormat="1" ht="14" x14ac:dyDescent="0.15">
      <c r="X674" s="63"/>
      <c r="Y674" s="63"/>
      <c r="Z674" s="63"/>
      <c r="AA674" s="63"/>
      <c r="AB674" s="63"/>
      <c r="AC674" s="63"/>
      <c r="AD674" s="63"/>
      <c r="AE674" s="63"/>
      <c r="AF674" s="63"/>
      <c r="AG674" s="63"/>
      <c r="AH674" s="63"/>
      <c r="AI674" s="63"/>
      <c r="AJ674" s="63"/>
      <c r="AK674" s="63"/>
    </row>
    <row r="675" spans="24:37" s="64" customFormat="1" ht="14" x14ac:dyDescent="0.15">
      <c r="X675" s="63"/>
      <c r="Y675" s="63"/>
      <c r="Z675" s="63"/>
      <c r="AA675" s="63"/>
      <c r="AB675" s="63"/>
      <c r="AC675" s="63"/>
      <c r="AD675" s="63"/>
      <c r="AE675" s="63"/>
      <c r="AF675" s="63"/>
      <c r="AG675" s="63"/>
      <c r="AH675" s="63"/>
      <c r="AI675" s="63"/>
      <c r="AJ675" s="63"/>
      <c r="AK675" s="63"/>
    </row>
    <row r="676" spans="24:37" s="64" customFormat="1" ht="14" x14ac:dyDescent="0.15">
      <c r="X676" s="63"/>
      <c r="Y676" s="63"/>
      <c r="Z676" s="63"/>
      <c r="AA676" s="63"/>
      <c r="AB676" s="63"/>
      <c r="AC676" s="63"/>
      <c r="AD676" s="63"/>
      <c r="AE676" s="63"/>
      <c r="AF676" s="63"/>
      <c r="AG676" s="63"/>
      <c r="AH676" s="63"/>
      <c r="AI676" s="63"/>
      <c r="AJ676" s="63"/>
      <c r="AK676" s="63"/>
    </row>
    <row r="677" spans="24:37" s="64" customFormat="1" ht="14" x14ac:dyDescent="0.15">
      <c r="X677" s="63"/>
      <c r="Y677" s="63"/>
      <c r="Z677" s="63"/>
      <c r="AA677" s="63"/>
      <c r="AB677" s="63"/>
      <c r="AC677" s="63"/>
      <c r="AD677" s="63"/>
      <c r="AE677" s="63"/>
      <c r="AF677" s="63"/>
      <c r="AG677" s="63"/>
      <c r="AH677" s="63"/>
      <c r="AI677" s="63"/>
      <c r="AJ677" s="63"/>
      <c r="AK677" s="63"/>
    </row>
    <row r="678" spans="24:37" s="64" customFormat="1" ht="14" x14ac:dyDescent="0.15">
      <c r="X678" s="63"/>
      <c r="Y678" s="63"/>
      <c r="Z678" s="63"/>
      <c r="AA678" s="63"/>
      <c r="AB678" s="63"/>
      <c r="AC678" s="63"/>
      <c r="AD678" s="63"/>
      <c r="AE678" s="63"/>
      <c r="AF678" s="63"/>
      <c r="AG678" s="63"/>
      <c r="AH678" s="63"/>
      <c r="AI678" s="63"/>
      <c r="AJ678" s="63"/>
      <c r="AK678" s="63"/>
    </row>
    <row r="679" spans="24:37" s="64" customFormat="1" ht="14" x14ac:dyDescent="0.15">
      <c r="X679" s="63"/>
      <c r="Y679" s="63"/>
      <c r="Z679" s="63"/>
      <c r="AA679" s="63"/>
      <c r="AB679" s="63"/>
      <c r="AC679" s="63"/>
      <c r="AD679" s="63"/>
      <c r="AE679" s="63"/>
      <c r="AF679" s="63"/>
      <c r="AG679" s="63"/>
      <c r="AH679" s="63"/>
      <c r="AI679" s="63"/>
      <c r="AJ679" s="63"/>
      <c r="AK679" s="63"/>
    </row>
    <row r="680" spans="24:37" s="64" customFormat="1" ht="14" x14ac:dyDescent="0.15">
      <c r="X680" s="63"/>
      <c r="Y680" s="63"/>
      <c r="Z680" s="63"/>
      <c r="AA680" s="63"/>
      <c r="AB680" s="63"/>
      <c r="AC680" s="63"/>
      <c r="AD680" s="63"/>
      <c r="AE680" s="63"/>
      <c r="AF680" s="63"/>
      <c r="AG680" s="63"/>
      <c r="AH680" s="63"/>
      <c r="AI680" s="63"/>
      <c r="AJ680" s="63"/>
      <c r="AK680" s="63"/>
    </row>
    <row r="681" spans="24:37" s="64" customFormat="1" ht="14" x14ac:dyDescent="0.15">
      <c r="X681" s="63"/>
      <c r="Y681" s="63"/>
      <c r="Z681" s="63"/>
      <c r="AA681" s="63"/>
      <c r="AB681" s="63"/>
      <c r="AC681" s="63"/>
      <c r="AD681" s="63"/>
      <c r="AE681" s="63"/>
      <c r="AF681" s="63"/>
      <c r="AG681" s="63"/>
      <c r="AH681" s="63"/>
      <c r="AI681" s="63"/>
      <c r="AJ681" s="63"/>
      <c r="AK681" s="63"/>
    </row>
    <row r="682" spans="24:37" s="64" customFormat="1" ht="14" x14ac:dyDescent="0.15">
      <c r="X682" s="63"/>
      <c r="Y682" s="63"/>
      <c r="Z682" s="63"/>
      <c r="AA682" s="63"/>
      <c r="AB682" s="63"/>
      <c r="AC682" s="63"/>
      <c r="AD682" s="63"/>
      <c r="AE682" s="63"/>
      <c r="AF682" s="63"/>
      <c r="AG682" s="63"/>
      <c r="AH682" s="63"/>
      <c r="AI682" s="63"/>
      <c r="AJ682" s="63"/>
      <c r="AK682" s="63"/>
    </row>
    <row r="683" spans="24:37" s="64" customFormat="1" ht="14" x14ac:dyDescent="0.15">
      <c r="X683" s="63"/>
      <c r="Y683" s="63"/>
      <c r="Z683" s="63"/>
      <c r="AA683" s="63"/>
      <c r="AB683" s="63"/>
      <c r="AC683" s="63"/>
      <c r="AD683" s="63"/>
      <c r="AE683" s="63"/>
      <c r="AF683" s="63"/>
      <c r="AG683" s="63"/>
      <c r="AH683" s="63"/>
      <c r="AI683" s="63"/>
      <c r="AJ683" s="63"/>
      <c r="AK683" s="63"/>
    </row>
    <row r="684" spans="24:37" s="64" customFormat="1" ht="14" x14ac:dyDescent="0.15">
      <c r="X684" s="63"/>
      <c r="Y684" s="63"/>
      <c r="Z684" s="63"/>
      <c r="AA684" s="63"/>
      <c r="AB684" s="63"/>
      <c r="AC684" s="63"/>
      <c r="AD684" s="63"/>
      <c r="AE684" s="63"/>
      <c r="AF684" s="63"/>
      <c r="AG684" s="63"/>
      <c r="AH684" s="63"/>
      <c r="AI684" s="63"/>
      <c r="AJ684" s="63"/>
      <c r="AK684" s="63"/>
    </row>
    <row r="685" spans="24:37" s="64" customFormat="1" ht="14" x14ac:dyDescent="0.15">
      <c r="X685" s="63"/>
      <c r="Y685" s="63"/>
      <c r="Z685" s="63"/>
      <c r="AA685" s="63"/>
      <c r="AB685" s="63"/>
      <c r="AC685" s="63"/>
      <c r="AD685" s="63"/>
      <c r="AE685" s="63"/>
      <c r="AF685" s="63"/>
      <c r="AG685" s="63"/>
      <c r="AH685" s="63"/>
      <c r="AI685" s="63"/>
      <c r="AJ685" s="63"/>
      <c r="AK685" s="63"/>
    </row>
    <row r="686" spans="24:37" s="64" customFormat="1" ht="14" x14ac:dyDescent="0.15">
      <c r="X686" s="63"/>
      <c r="Y686" s="63"/>
      <c r="Z686" s="63"/>
      <c r="AA686" s="63"/>
      <c r="AB686" s="63"/>
      <c r="AC686" s="63"/>
      <c r="AD686" s="63"/>
      <c r="AE686" s="63"/>
      <c r="AF686" s="63"/>
      <c r="AG686" s="63"/>
      <c r="AH686" s="63"/>
      <c r="AI686" s="63"/>
      <c r="AJ686" s="63"/>
      <c r="AK686" s="63"/>
    </row>
    <row r="687" spans="24:37" s="64" customFormat="1" ht="14" x14ac:dyDescent="0.15">
      <c r="X687" s="63"/>
      <c r="Y687" s="63"/>
      <c r="Z687" s="63"/>
      <c r="AA687" s="63"/>
      <c r="AB687" s="63"/>
      <c r="AC687" s="63"/>
      <c r="AD687" s="63"/>
      <c r="AE687" s="63"/>
      <c r="AF687" s="63"/>
      <c r="AG687" s="63"/>
      <c r="AH687" s="63"/>
      <c r="AI687" s="63"/>
      <c r="AJ687" s="63"/>
      <c r="AK687" s="63"/>
    </row>
    <row r="688" spans="24:37" s="64" customFormat="1" ht="14" x14ac:dyDescent="0.15">
      <c r="X688" s="63"/>
      <c r="Y688" s="63"/>
      <c r="Z688" s="63"/>
      <c r="AA688" s="63"/>
      <c r="AB688" s="63"/>
      <c r="AC688" s="63"/>
      <c r="AD688" s="63"/>
      <c r="AE688" s="63"/>
      <c r="AF688" s="63"/>
      <c r="AG688" s="63"/>
      <c r="AH688" s="63"/>
      <c r="AI688" s="63"/>
      <c r="AJ688" s="63"/>
      <c r="AK688" s="63"/>
    </row>
    <row r="689" spans="24:37" s="64" customFormat="1" ht="14" x14ac:dyDescent="0.15">
      <c r="X689" s="63"/>
      <c r="Y689" s="63"/>
      <c r="Z689" s="63"/>
      <c r="AA689" s="63"/>
      <c r="AB689" s="63"/>
      <c r="AC689" s="63"/>
      <c r="AD689" s="63"/>
      <c r="AE689" s="63"/>
      <c r="AF689" s="63"/>
      <c r="AG689" s="63"/>
      <c r="AH689" s="63"/>
      <c r="AI689" s="63"/>
      <c r="AJ689" s="63"/>
      <c r="AK689" s="63"/>
    </row>
    <row r="690" spans="24:37" s="64" customFormat="1" ht="14" x14ac:dyDescent="0.15">
      <c r="X690" s="63"/>
      <c r="Y690" s="63"/>
      <c r="Z690" s="63"/>
      <c r="AA690" s="63"/>
      <c r="AB690" s="63"/>
      <c r="AC690" s="63"/>
      <c r="AD690" s="63"/>
      <c r="AE690" s="63"/>
      <c r="AF690" s="63"/>
      <c r="AG690" s="63"/>
      <c r="AH690" s="63"/>
      <c r="AI690" s="63"/>
      <c r="AJ690" s="63"/>
      <c r="AK690" s="63"/>
    </row>
    <row r="691" spans="24:37" s="64" customFormat="1" ht="14" x14ac:dyDescent="0.15">
      <c r="X691" s="63"/>
      <c r="Y691" s="63"/>
      <c r="Z691" s="63"/>
      <c r="AA691" s="63"/>
      <c r="AB691" s="63"/>
      <c r="AC691" s="63"/>
      <c r="AD691" s="63"/>
      <c r="AE691" s="63"/>
      <c r="AF691" s="63"/>
      <c r="AG691" s="63"/>
      <c r="AH691" s="63"/>
      <c r="AI691" s="63"/>
      <c r="AJ691" s="63"/>
      <c r="AK691" s="63"/>
    </row>
    <row r="692" spans="24:37" s="64" customFormat="1" ht="14" x14ac:dyDescent="0.15">
      <c r="X692" s="63"/>
      <c r="Y692" s="63"/>
      <c r="Z692" s="63"/>
      <c r="AA692" s="63"/>
      <c r="AB692" s="63"/>
      <c r="AC692" s="63"/>
      <c r="AD692" s="63"/>
      <c r="AE692" s="63"/>
      <c r="AF692" s="63"/>
      <c r="AG692" s="63"/>
      <c r="AH692" s="63"/>
      <c r="AI692" s="63"/>
      <c r="AJ692" s="63"/>
      <c r="AK692" s="63"/>
    </row>
    <row r="693" spans="24:37" s="64" customFormat="1" ht="14" x14ac:dyDescent="0.15">
      <c r="X693" s="63"/>
      <c r="Y693" s="63"/>
      <c r="Z693" s="63"/>
      <c r="AA693" s="63"/>
      <c r="AB693" s="63"/>
      <c r="AC693" s="63"/>
      <c r="AD693" s="63"/>
      <c r="AE693" s="63"/>
      <c r="AF693" s="63"/>
      <c r="AG693" s="63"/>
      <c r="AH693" s="63"/>
      <c r="AI693" s="63"/>
      <c r="AJ693" s="63"/>
      <c r="AK693" s="63"/>
    </row>
    <row r="694" spans="24:37" s="64" customFormat="1" ht="14" x14ac:dyDescent="0.15">
      <c r="X694" s="63"/>
      <c r="Y694" s="63"/>
      <c r="Z694" s="63"/>
      <c r="AA694" s="63"/>
      <c r="AB694" s="63"/>
      <c r="AC694" s="63"/>
      <c r="AD694" s="63"/>
      <c r="AE694" s="63"/>
      <c r="AF694" s="63"/>
      <c r="AG694" s="63"/>
      <c r="AH694" s="63"/>
      <c r="AI694" s="63"/>
      <c r="AJ694" s="63"/>
      <c r="AK694" s="63"/>
    </row>
    <row r="695" spans="24:37" s="64" customFormat="1" ht="14" x14ac:dyDescent="0.15">
      <c r="X695" s="63"/>
      <c r="Y695" s="63"/>
      <c r="Z695" s="63"/>
      <c r="AA695" s="63"/>
      <c r="AB695" s="63"/>
      <c r="AC695" s="63"/>
      <c r="AD695" s="63"/>
      <c r="AE695" s="63"/>
      <c r="AF695" s="63"/>
      <c r="AG695" s="63"/>
      <c r="AH695" s="63"/>
      <c r="AI695" s="63"/>
      <c r="AJ695" s="63"/>
      <c r="AK695" s="63"/>
    </row>
    <row r="696" spans="24:37" s="64" customFormat="1" ht="14" x14ac:dyDescent="0.15">
      <c r="X696" s="63"/>
      <c r="Y696" s="63"/>
      <c r="Z696" s="63"/>
      <c r="AA696" s="63"/>
      <c r="AB696" s="63"/>
      <c r="AC696" s="63"/>
      <c r="AD696" s="63"/>
      <c r="AE696" s="63"/>
      <c r="AF696" s="63"/>
      <c r="AG696" s="63"/>
      <c r="AH696" s="63"/>
      <c r="AI696" s="63"/>
      <c r="AJ696" s="63"/>
      <c r="AK696" s="63"/>
    </row>
    <row r="697" spans="24:37" s="64" customFormat="1" ht="14" x14ac:dyDescent="0.15">
      <c r="X697" s="63"/>
      <c r="Y697" s="63"/>
      <c r="Z697" s="63"/>
      <c r="AA697" s="63"/>
      <c r="AB697" s="63"/>
      <c r="AC697" s="63"/>
      <c r="AD697" s="63"/>
      <c r="AE697" s="63"/>
      <c r="AF697" s="63"/>
      <c r="AG697" s="63"/>
      <c r="AH697" s="63"/>
      <c r="AI697" s="63"/>
      <c r="AJ697" s="63"/>
      <c r="AK697" s="63"/>
    </row>
    <row r="698" spans="24:37" s="64" customFormat="1" ht="14" x14ac:dyDescent="0.15">
      <c r="X698" s="63"/>
      <c r="Y698" s="63"/>
      <c r="Z698" s="63"/>
      <c r="AA698" s="63"/>
      <c r="AB698" s="63"/>
      <c r="AC698" s="63"/>
      <c r="AD698" s="63"/>
      <c r="AE698" s="63"/>
      <c r="AF698" s="63"/>
      <c r="AG698" s="63"/>
      <c r="AH698" s="63"/>
      <c r="AI698" s="63"/>
      <c r="AJ698" s="63"/>
      <c r="AK698" s="63"/>
    </row>
    <row r="699" spans="24:37" s="64" customFormat="1" ht="14" x14ac:dyDescent="0.15">
      <c r="X699" s="63"/>
      <c r="Y699" s="63"/>
      <c r="Z699" s="63"/>
      <c r="AA699" s="63"/>
      <c r="AB699" s="63"/>
      <c r="AC699" s="63"/>
      <c r="AD699" s="63"/>
      <c r="AE699" s="63"/>
      <c r="AF699" s="63"/>
      <c r="AG699" s="63"/>
      <c r="AH699" s="63"/>
      <c r="AI699" s="63"/>
      <c r="AJ699" s="63"/>
      <c r="AK699" s="63"/>
    </row>
    <row r="700" spans="24:37" s="64" customFormat="1" ht="14" x14ac:dyDescent="0.15">
      <c r="X700" s="63"/>
      <c r="Y700" s="63"/>
      <c r="Z700" s="63"/>
      <c r="AA700" s="63"/>
      <c r="AB700" s="63"/>
      <c r="AC700" s="63"/>
      <c r="AD700" s="63"/>
      <c r="AE700" s="63"/>
      <c r="AF700" s="63"/>
      <c r="AG700" s="63"/>
      <c r="AH700" s="63"/>
      <c r="AI700" s="63"/>
      <c r="AJ700" s="63"/>
      <c r="AK700" s="63"/>
    </row>
    <row r="701" spans="24:37" s="64" customFormat="1" ht="14" x14ac:dyDescent="0.15">
      <c r="X701" s="63"/>
      <c r="Y701" s="63"/>
      <c r="Z701" s="63"/>
      <c r="AA701" s="63"/>
      <c r="AB701" s="63"/>
      <c r="AC701" s="63"/>
      <c r="AD701" s="63"/>
      <c r="AE701" s="63"/>
      <c r="AF701" s="63"/>
      <c r="AG701" s="63"/>
      <c r="AH701" s="63"/>
      <c r="AI701" s="63"/>
      <c r="AJ701" s="63"/>
      <c r="AK701" s="63"/>
    </row>
    <row r="702" spans="24:37" s="64" customFormat="1" ht="14" x14ac:dyDescent="0.15">
      <c r="X702" s="63"/>
      <c r="Y702" s="63"/>
      <c r="Z702" s="63"/>
      <c r="AA702" s="63"/>
      <c r="AB702" s="63"/>
      <c r="AC702" s="63"/>
      <c r="AD702" s="63"/>
      <c r="AE702" s="63"/>
      <c r="AF702" s="63"/>
      <c r="AG702" s="63"/>
      <c r="AH702" s="63"/>
      <c r="AI702" s="63"/>
      <c r="AJ702" s="63"/>
      <c r="AK702" s="63"/>
    </row>
    <row r="703" spans="24:37" s="64" customFormat="1" ht="14" x14ac:dyDescent="0.15">
      <c r="X703" s="63"/>
      <c r="Y703" s="63"/>
      <c r="Z703" s="63"/>
      <c r="AA703" s="63"/>
      <c r="AB703" s="63"/>
      <c r="AC703" s="63"/>
      <c r="AD703" s="63"/>
      <c r="AE703" s="63"/>
      <c r="AF703" s="63"/>
      <c r="AG703" s="63"/>
      <c r="AH703" s="63"/>
      <c r="AI703" s="63"/>
      <c r="AJ703" s="63"/>
      <c r="AK703" s="63"/>
    </row>
    <row r="704" spans="24:37" s="64" customFormat="1" ht="14" x14ac:dyDescent="0.15">
      <c r="X704" s="63"/>
      <c r="Y704" s="63"/>
      <c r="Z704" s="63"/>
      <c r="AA704" s="63"/>
      <c r="AB704" s="63"/>
      <c r="AC704" s="63"/>
      <c r="AD704" s="63"/>
      <c r="AE704" s="63"/>
      <c r="AF704" s="63"/>
      <c r="AG704" s="63"/>
      <c r="AH704" s="63"/>
      <c r="AI704" s="63"/>
      <c r="AJ704" s="63"/>
      <c r="AK704" s="63"/>
    </row>
    <row r="705" spans="24:37" s="64" customFormat="1" ht="14" x14ac:dyDescent="0.15">
      <c r="X705" s="63"/>
      <c r="Y705" s="63"/>
      <c r="Z705" s="63"/>
      <c r="AA705" s="63"/>
      <c r="AB705" s="63"/>
      <c r="AC705" s="63"/>
      <c r="AD705" s="63"/>
      <c r="AE705" s="63"/>
      <c r="AF705" s="63"/>
      <c r="AG705" s="63"/>
      <c r="AH705" s="63"/>
      <c r="AI705" s="63"/>
      <c r="AJ705" s="63"/>
      <c r="AK705" s="63"/>
    </row>
    <row r="706" spans="24:37" s="64" customFormat="1" ht="14" x14ac:dyDescent="0.15">
      <c r="X706" s="63"/>
      <c r="Y706" s="63"/>
      <c r="Z706" s="63"/>
      <c r="AA706" s="63"/>
      <c r="AB706" s="63"/>
      <c r="AC706" s="63"/>
      <c r="AD706" s="63"/>
      <c r="AE706" s="63"/>
      <c r="AF706" s="63"/>
      <c r="AG706" s="63"/>
      <c r="AH706" s="63"/>
      <c r="AI706" s="63"/>
      <c r="AJ706" s="63"/>
      <c r="AK706" s="63"/>
    </row>
    <row r="707" spans="24:37" s="64" customFormat="1" ht="14" x14ac:dyDescent="0.15">
      <c r="X707" s="63"/>
      <c r="Y707" s="63"/>
      <c r="Z707" s="63"/>
      <c r="AA707" s="63"/>
      <c r="AB707" s="63"/>
      <c r="AC707" s="63"/>
      <c r="AD707" s="63"/>
      <c r="AE707" s="63"/>
      <c r="AF707" s="63"/>
      <c r="AG707" s="63"/>
      <c r="AH707" s="63"/>
      <c r="AI707" s="63"/>
      <c r="AJ707" s="63"/>
      <c r="AK707" s="63"/>
    </row>
    <row r="708" spans="24:37" s="64" customFormat="1" ht="14" x14ac:dyDescent="0.15">
      <c r="X708" s="63"/>
      <c r="Y708" s="63"/>
      <c r="Z708" s="63"/>
      <c r="AA708" s="63"/>
      <c r="AB708" s="63"/>
      <c r="AC708" s="63"/>
      <c r="AD708" s="63"/>
      <c r="AE708" s="63"/>
      <c r="AF708" s="63"/>
      <c r="AG708" s="63"/>
      <c r="AH708" s="63"/>
      <c r="AI708" s="63"/>
      <c r="AJ708" s="63"/>
      <c r="AK708" s="63"/>
    </row>
    <row r="709" spans="24:37" s="64" customFormat="1" ht="14" x14ac:dyDescent="0.15">
      <c r="X709" s="63"/>
      <c r="Y709" s="63"/>
      <c r="Z709" s="63"/>
      <c r="AA709" s="63"/>
      <c r="AB709" s="63"/>
      <c r="AC709" s="63"/>
      <c r="AD709" s="63"/>
      <c r="AE709" s="63"/>
      <c r="AF709" s="63"/>
      <c r="AG709" s="63"/>
      <c r="AH709" s="63"/>
      <c r="AI709" s="63"/>
      <c r="AJ709" s="63"/>
      <c r="AK709" s="63"/>
    </row>
    <row r="710" spans="24:37" s="64" customFormat="1" ht="14" x14ac:dyDescent="0.15">
      <c r="X710" s="63"/>
      <c r="Y710" s="63"/>
      <c r="Z710" s="63"/>
      <c r="AA710" s="63"/>
      <c r="AB710" s="63"/>
      <c r="AC710" s="63"/>
      <c r="AD710" s="63"/>
      <c r="AE710" s="63"/>
      <c r="AF710" s="63"/>
      <c r="AG710" s="63"/>
      <c r="AH710" s="63"/>
      <c r="AI710" s="63"/>
      <c r="AJ710" s="63"/>
      <c r="AK710" s="63"/>
    </row>
    <row r="711" spans="24:37" s="64" customFormat="1" ht="14" x14ac:dyDescent="0.15">
      <c r="X711" s="63"/>
      <c r="Y711" s="63"/>
      <c r="Z711" s="63"/>
      <c r="AA711" s="63"/>
      <c r="AB711" s="63"/>
      <c r="AC711" s="63"/>
      <c r="AD711" s="63"/>
      <c r="AE711" s="63"/>
      <c r="AF711" s="63"/>
      <c r="AG711" s="63"/>
      <c r="AH711" s="63"/>
      <c r="AI711" s="63"/>
      <c r="AJ711" s="63"/>
      <c r="AK711" s="63"/>
    </row>
    <row r="712" spans="24:37" s="64" customFormat="1" ht="14" x14ac:dyDescent="0.15">
      <c r="X712" s="63"/>
      <c r="Y712" s="63"/>
      <c r="Z712" s="63"/>
      <c r="AA712" s="63"/>
      <c r="AB712" s="63"/>
      <c r="AC712" s="63"/>
      <c r="AD712" s="63"/>
      <c r="AE712" s="63"/>
      <c r="AF712" s="63"/>
      <c r="AG712" s="63"/>
      <c r="AH712" s="63"/>
      <c r="AI712" s="63"/>
      <c r="AJ712" s="63"/>
      <c r="AK712" s="63"/>
    </row>
    <row r="713" spans="24:37" s="64" customFormat="1" ht="14" x14ac:dyDescent="0.15">
      <c r="X713" s="63"/>
      <c r="Y713" s="63"/>
      <c r="Z713" s="63"/>
      <c r="AA713" s="63"/>
      <c r="AB713" s="63"/>
      <c r="AC713" s="63"/>
      <c r="AD713" s="63"/>
      <c r="AE713" s="63"/>
      <c r="AF713" s="63"/>
      <c r="AG713" s="63"/>
      <c r="AH713" s="63"/>
      <c r="AI713" s="63"/>
      <c r="AJ713" s="63"/>
      <c r="AK713" s="63"/>
    </row>
    <row r="714" spans="24:37" s="64" customFormat="1" ht="14" x14ac:dyDescent="0.15">
      <c r="X714" s="63"/>
      <c r="Y714" s="63"/>
      <c r="Z714" s="63"/>
      <c r="AA714" s="63"/>
      <c r="AB714" s="63"/>
      <c r="AC714" s="63"/>
      <c r="AD714" s="63"/>
      <c r="AE714" s="63"/>
      <c r="AF714" s="63"/>
      <c r="AG714" s="63"/>
      <c r="AH714" s="63"/>
      <c r="AI714" s="63"/>
      <c r="AJ714" s="63"/>
      <c r="AK714" s="63"/>
    </row>
    <row r="715" spans="24:37" s="64" customFormat="1" ht="14" x14ac:dyDescent="0.15">
      <c r="X715" s="63"/>
      <c r="Y715" s="63"/>
      <c r="Z715" s="63"/>
      <c r="AA715" s="63"/>
      <c r="AB715" s="63"/>
      <c r="AC715" s="63"/>
      <c r="AD715" s="63"/>
      <c r="AE715" s="63"/>
      <c r="AF715" s="63"/>
      <c r="AG715" s="63"/>
      <c r="AH715" s="63"/>
      <c r="AI715" s="63"/>
      <c r="AJ715" s="63"/>
      <c r="AK715" s="63"/>
    </row>
    <row r="716" spans="24:37" s="64" customFormat="1" ht="14" x14ac:dyDescent="0.15">
      <c r="X716" s="63"/>
      <c r="Y716" s="63"/>
      <c r="Z716" s="63"/>
      <c r="AA716" s="63"/>
      <c r="AB716" s="63"/>
      <c r="AC716" s="63"/>
      <c r="AD716" s="63"/>
      <c r="AE716" s="63"/>
      <c r="AF716" s="63"/>
      <c r="AG716" s="63"/>
      <c r="AH716" s="63"/>
      <c r="AI716" s="63"/>
      <c r="AJ716" s="63"/>
      <c r="AK716" s="63"/>
    </row>
    <row r="717" spans="24:37" s="64" customFormat="1" ht="14" x14ac:dyDescent="0.15">
      <c r="X717" s="63"/>
      <c r="Y717" s="63"/>
      <c r="Z717" s="63"/>
      <c r="AA717" s="63"/>
      <c r="AB717" s="63"/>
      <c r="AC717" s="63"/>
      <c r="AD717" s="63"/>
      <c r="AE717" s="63"/>
      <c r="AF717" s="63"/>
      <c r="AG717" s="63"/>
      <c r="AH717" s="63"/>
      <c r="AI717" s="63"/>
      <c r="AJ717" s="63"/>
      <c r="AK717" s="63"/>
    </row>
    <row r="718" spans="24:37" s="64" customFormat="1" ht="14" x14ac:dyDescent="0.15">
      <c r="X718" s="63"/>
      <c r="Y718" s="63"/>
      <c r="Z718" s="63"/>
      <c r="AA718" s="63"/>
      <c r="AB718" s="63"/>
      <c r="AC718" s="63"/>
      <c r="AD718" s="63"/>
      <c r="AE718" s="63"/>
      <c r="AF718" s="63"/>
      <c r="AG718" s="63"/>
      <c r="AH718" s="63"/>
      <c r="AI718" s="63"/>
      <c r="AJ718" s="63"/>
      <c r="AK718" s="63"/>
    </row>
    <row r="719" spans="24:37" s="64" customFormat="1" ht="14" x14ac:dyDescent="0.15">
      <c r="X719" s="63"/>
      <c r="Y719" s="63"/>
      <c r="Z719" s="63"/>
      <c r="AA719" s="63"/>
      <c r="AB719" s="63"/>
      <c r="AC719" s="63"/>
      <c r="AD719" s="63"/>
      <c r="AE719" s="63"/>
      <c r="AF719" s="63"/>
      <c r="AG719" s="63"/>
      <c r="AH719" s="63"/>
      <c r="AI719" s="63"/>
      <c r="AJ719" s="63"/>
      <c r="AK719" s="63"/>
    </row>
    <row r="720" spans="24:37" s="64" customFormat="1" ht="14" x14ac:dyDescent="0.15">
      <c r="X720" s="63"/>
      <c r="Y720" s="63"/>
      <c r="Z720" s="63"/>
      <c r="AA720" s="63"/>
      <c r="AB720" s="63"/>
      <c r="AC720" s="63"/>
      <c r="AD720" s="63"/>
      <c r="AE720" s="63"/>
      <c r="AF720" s="63"/>
      <c r="AG720" s="63"/>
      <c r="AH720" s="63"/>
      <c r="AI720" s="63"/>
      <c r="AJ720" s="63"/>
      <c r="AK720" s="63"/>
    </row>
    <row r="721" spans="24:37" s="64" customFormat="1" ht="14" x14ac:dyDescent="0.15">
      <c r="X721" s="63"/>
      <c r="Y721" s="63"/>
      <c r="Z721" s="63"/>
      <c r="AA721" s="63"/>
      <c r="AB721" s="63"/>
      <c r="AC721" s="63"/>
      <c r="AD721" s="63"/>
      <c r="AE721" s="63"/>
      <c r="AF721" s="63"/>
      <c r="AG721" s="63"/>
      <c r="AH721" s="63"/>
      <c r="AI721" s="63"/>
      <c r="AJ721" s="63"/>
      <c r="AK721" s="63"/>
    </row>
    <row r="722" spans="24:37" s="64" customFormat="1" ht="14" x14ac:dyDescent="0.15">
      <c r="X722" s="63"/>
      <c r="Y722" s="63"/>
      <c r="Z722" s="63"/>
      <c r="AA722" s="63"/>
      <c r="AB722" s="63"/>
      <c r="AC722" s="63"/>
      <c r="AD722" s="63"/>
      <c r="AE722" s="63"/>
      <c r="AF722" s="63"/>
      <c r="AG722" s="63"/>
      <c r="AH722" s="63"/>
      <c r="AI722" s="63"/>
      <c r="AJ722" s="63"/>
      <c r="AK722" s="63"/>
    </row>
    <row r="723" spans="24:37" s="64" customFormat="1" ht="14" x14ac:dyDescent="0.15">
      <c r="X723" s="63"/>
      <c r="Y723" s="63"/>
      <c r="Z723" s="63"/>
      <c r="AA723" s="63"/>
      <c r="AB723" s="63"/>
      <c r="AC723" s="63"/>
      <c r="AD723" s="63"/>
      <c r="AE723" s="63"/>
      <c r="AF723" s="63"/>
      <c r="AG723" s="63"/>
      <c r="AH723" s="63"/>
      <c r="AI723" s="63"/>
      <c r="AJ723" s="63"/>
      <c r="AK723" s="63"/>
    </row>
    <row r="724" spans="24:37" s="64" customFormat="1" ht="14" x14ac:dyDescent="0.15">
      <c r="X724" s="63"/>
      <c r="Y724" s="63"/>
      <c r="Z724" s="63"/>
      <c r="AA724" s="63"/>
      <c r="AB724" s="63"/>
      <c r="AC724" s="63"/>
      <c r="AD724" s="63"/>
      <c r="AE724" s="63"/>
      <c r="AF724" s="63"/>
      <c r="AG724" s="63"/>
      <c r="AH724" s="63"/>
      <c r="AI724" s="63"/>
      <c r="AJ724" s="63"/>
      <c r="AK724" s="63"/>
    </row>
    <row r="725" spans="24:37" s="64" customFormat="1" ht="14" x14ac:dyDescent="0.15">
      <c r="X725" s="63"/>
      <c r="Y725" s="63"/>
      <c r="Z725" s="63"/>
      <c r="AA725" s="63"/>
      <c r="AB725" s="63"/>
      <c r="AC725" s="63"/>
      <c r="AD725" s="63"/>
      <c r="AE725" s="63"/>
      <c r="AF725" s="63"/>
      <c r="AG725" s="63"/>
      <c r="AH725" s="63"/>
      <c r="AI725" s="63"/>
      <c r="AJ725" s="63"/>
      <c r="AK725" s="63"/>
    </row>
    <row r="726" spans="24:37" s="64" customFormat="1" ht="14" x14ac:dyDescent="0.15">
      <c r="X726" s="63"/>
      <c r="Y726" s="63"/>
      <c r="Z726" s="63"/>
      <c r="AA726" s="63"/>
      <c r="AB726" s="63"/>
      <c r="AC726" s="63"/>
      <c r="AD726" s="63"/>
      <c r="AE726" s="63"/>
      <c r="AF726" s="63"/>
      <c r="AG726" s="63"/>
      <c r="AH726" s="63"/>
      <c r="AI726" s="63"/>
      <c r="AJ726" s="63"/>
      <c r="AK726" s="63"/>
    </row>
    <row r="727" spans="24:37" s="64" customFormat="1" ht="14" x14ac:dyDescent="0.15">
      <c r="X727" s="63"/>
      <c r="Y727" s="63"/>
      <c r="Z727" s="63"/>
      <c r="AA727" s="63"/>
      <c r="AB727" s="63"/>
      <c r="AC727" s="63"/>
      <c r="AD727" s="63"/>
      <c r="AE727" s="63"/>
      <c r="AF727" s="63"/>
      <c r="AG727" s="63"/>
      <c r="AH727" s="63"/>
      <c r="AI727" s="63"/>
      <c r="AJ727" s="63"/>
      <c r="AK727" s="63"/>
    </row>
    <row r="728" spans="24:37" s="64" customFormat="1" ht="14" x14ac:dyDescent="0.15">
      <c r="X728" s="63"/>
      <c r="Y728" s="63"/>
      <c r="Z728" s="63"/>
      <c r="AA728" s="63"/>
      <c r="AB728" s="63"/>
      <c r="AC728" s="63"/>
      <c r="AD728" s="63"/>
      <c r="AE728" s="63"/>
      <c r="AF728" s="63"/>
      <c r="AG728" s="63"/>
      <c r="AH728" s="63"/>
      <c r="AI728" s="63"/>
      <c r="AJ728" s="63"/>
      <c r="AK728" s="63"/>
    </row>
    <row r="729" spans="24:37" s="64" customFormat="1" ht="14" x14ac:dyDescent="0.15">
      <c r="X729" s="63"/>
      <c r="Y729" s="63"/>
      <c r="Z729" s="63"/>
      <c r="AA729" s="63"/>
      <c r="AB729" s="63"/>
      <c r="AC729" s="63"/>
      <c r="AD729" s="63"/>
      <c r="AE729" s="63"/>
      <c r="AF729" s="63"/>
      <c r="AG729" s="63"/>
      <c r="AH729" s="63"/>
      <c r="AI729" s="63"/>
      <c r="AJ729" s="63"/>
      <c r="AK729" s="63"/>
    </row>
    <row r="730" spans="24:37" s="64" customFormat="1" ht="14" x14ac:dyDescent="0.15">
      <c r="X730" s="63"/>
      <c r="Y730" s="63"/>
      <c r="Z730" s="63"/>
      <c r="AA730" s="63"/>
      <c r="AB730" s="63"/>
      <c r="AC730" s="63"/>
      <c r="AD730" s="63"/>
      <c r="AE730" s="63"/>
      <c r="AF730" s="63"/>
      <c r="AG730" s="63"/>
      <c r="AH730" s="63"/>
      <c r="AI730" s="63"/>
      <c r="AJ730" s="63"/>
      <c r="AK730" s="63"/>
    </row>
    <row r="731" spans="24:37" s="64" customFormat="1" ht="14" x14ac:dyDescent="0.15">
      <c r="X731" s="63"/>
      <c r="Y731" s="63"/>
      <c r="Z731" s="63"/>
      <c r="AA731" s="63"/>
      <c r="AB731" s="63"/>
      <c r="AC731" s="63"/>
      <c r="AD731" s="63"/>
      <c r="AE731" s="63"/>
      <c r="AF731" s="63"/>
      <c r="AG731" s="63"/>
      <c r="AH731" s="63"/>
      <c r="AI731" s="63"/>
      <c r="AJ731" s="63"/>
      <c r="AK731" s="63"/>
    </row>
    <row r="732" spans="24:37" s="64" customFormat="1" ht="14" x14ac:dyDescent="0.15">
      <c r="X732" s="63"/>
      <c r="Y732" s="63"/>
      <c r="Z732" s="63"/>
      <c r="AA732" s="63"/>
      <c r="AB732" s="63"/>
      <c r="AC732" s="63"/>
      <c r="AD732" s="63"/>
      <c r="AE732" s="63"/>
      <c r="AF732" s="63"/>
      <c r="AG732" s="63"/>
      <c r="AH732" s="63"/>
      <c r="AI732" s="63"/>
      <c r="AJ732" s="63"/>
      <c r="AK732" s="63"/>
    </row>
    <row r="733" spans="24:37" s="64" customFormat="1" ht="14" x14ac:dyDescent="0.15">
      <c r="X733" s="63"/>
      <c r="Y733" s="63"/>
      <c r="Z733" s="63"/>
      <c r="AA733" s="63"/>
      <c r="AB733" s="63"/>
      <c r="AC733" s="63"/>
      <c r="AD733" s="63"/>
      <c r="AE733" s="63"/>
      <c r="AF733" s="63"/>
      <c r="AG733" s="63"/>
      <c r="AH733" s="63"/>
      <c r="AI733" s="63"/>
      <c r="AJ733" s="63"/>
      <c r="AK733" s="63"/>
    </row>
    <row r="734" spans="24:37" s="64" customFormat="1" ht="14" x14ac:dyDescent="0.15">
      <c r="X734" s="63"/>
      <c r="Y734" s="63"/>
      <c r="Z734" s="63"/>
      <c r="AA734" s="63"/>
      <c r="AB734" s="63"/>
      <c r="AC734" s="63"/>
      <c r="AD734" s="63"/>
      <c r="AE734" s="63"/>
      <c r="AF734" s="63"/>
      <c r="AG734" s="63"/>
      <c r="AH734" s="63"/>
      <c r="AI734" s="63"/>
      <c r="AJ734" s="63"/>
      <c r="AK734" s="63"/>
    </row>
    <row r="735" spans="24:37" s="64" customFormat="1" ht="14" x14ac:dyDescent="0.15">
      <c r="X735" s="63"/>
      <c r="Y735" s="63"/>
      <c r="Z735" s="63"/>
      <c r="AA735" s="63"/>
      <c r="AB735" s="63"/>
      <c r="AC735" s="63"/>
      <c r="AD735" s="63"/>
      <c r="AE735" s="63"/>
      <c r="AF735" s="63"/>
      <c r="AG735" s="63"/>
      <c r="AH735" s="63"/>
      <c r="AI735" s="63"/>
      <c r="AJ735" s="63"/>
      <c r="AK735" s="63"/>
    </row>
    <row r="736" spans="24:37" s="64" customFormat="1" x14ac:dyDescent="0.15"/>
    <row r="737" s="64" customFormat="1" x14ac:dyDescent="0.15"/>
    <row r="738" s="64" customFormat="1" x14ac:dyDescent="0.15"/>
    <row r="739" s="64" customFormat="1" x14ac:dyDescent="0.15"/>
    <row r="740" s="64" customFormat="1" x14ac:dyDescent="0.15"/>
    <row r="741" s="64" customFormat="1" x14ac:dyDescent="0.15"/>
    <row r="742" s="64" customFormat="1" x14ac:dyDescent="0.15"/>
    <row r="743" s="64" customFormat="1" x14ac:dyDescent="0.15"/>
    <row r="744" s="64" customFormat="1" x14ac:dyDescent="0.15"/>
    <row r="745" s="64" customFormat="1" x14ac:dyDescent="0.15"/>
    <row r="746" s="64" customFormat="1" x14ac:dyDescent="0.15"/>
    <row r="747" s="64" customFormat="1" x14ac:dyDescent="0.15"/>
    <row r="748" s="64" customFormat="1" x14ac:dyDescent="0.15"/>
    <row r="749" s="64" customFormat="1" x14ac:dyDescent="0.15"/>
    <row r="750" s="64" customFormat="1" x14ac:dyDescent="0.15"/>
    <row r="751" s="64" customFormat="1" x14ac:dyDescent="0.15"/>
    <row r="752" s="64" customFormat="1" x14ac:dyDescent="0.15"/>
    <row r="753" s="64" customFormat="1" x14ac:dyDescent="0.15"/>
    <row r="754" s="64" customFormat="1" x14ac:dyDescent="0.15"/>
    <row r="755" s="64" customFormat="1" x14ac:dyDescent="0.15"/>
    <row r="756" s="64" customFormat="1" x14ac:dyDescent="0.15"/>
    <row r="757" s="64" customFormat="1" x14ac:dyDescent="0.15"/>
    <row r="758" s="64" customFormat="1" x14ac:dyDescent="0.15"/>
    <row r="759" s="64" customFormat="1" x14ac:dyDescent="0.15"/>
    <row r="760" s="64" customFormat="1" x14ac:dyDescent="0.15"/>
    <row r="761" s="64" customFormat="1" x14ac:dyDescent="0.15"/>
    <row r="762" s="64" customFormat="1" x14ac:dyDescent="0.15"/>
    <row r="763" s="64" customFormat="1" x14ac:dyDescent="0.15"/>
    <row r="764" s="64" customFormat="1" x14ac:dyDescent="0.15"/>
    <row r="765" s="64" customFormat="1" x14ac:dyDescent="0.15"/>
    <row r="766" s="64" customFormat="1" x14ac:dyDescent="0.15"/>
    <row r="767" s="64" customFormat="1" x14ac:dyDescent="0.15"/>
    <row r="768" s="64" customFormat="1" x14ac:dyDescent="0.15"/>
    <row r="769" s="64" customFormat="1" x14ac:dyDescent="0.15"/>
    <row r="770" s="64" customFormat="1" x14ac:dyDescent="0.15"/>
    <row r="771" s="64" customFormat="1" x14ac:dyDescent="0.15"/>
    <row r="772" s="64" customFormat="1" x14ac:dyDescent="0.15"/>
    <row r="773" s="64" customFormat="1" x14ac:dyDescent="0.15"/>
    <row r="774" s="64" customFormat="1" x14ac:dyDescent="0.15"/>
    <row r="775" s="64" customFormat="1" x14ac:dyDescent="0.15"/>
    <row r="776" s="64" customFormat="1" x14ac:dyDescent="0.15"/>
    <row r="777" s="64" customFormat="1" x14ac:dyDescent="0.15"/>
    <row r="778" s="64" customFormat="1" x14ac:dyDescent="0.15"/>
    <row r="779" s="64" customFormat="1" x14ac:dyDescent="0.15"/>
    <row r="780" s="64" customFormat="1" x14ac:dyDescent="0.15"/>
    <row r="781" s="64" customFormat="1" x14ac:dyDescent="0.15"/>
    <row r="782" s="64" customFormat="1" x14ac:dyDescent="0.15"/>
    <row r="783" s="64" customFormat="1" x14ac:dyDescent="0.15"/>
    <row r="784" s="64" customFormat="1" x14ac:dyDescent="0.15"/>
    <row r="785" s="64" customFormat="1" x14ac:dyDescent="0.15"/>
    <row r="786" s="64" customFormat="1" x14ac:dyDescent="0.15"/>
    <row r="787" s="64" customFormat="1" x14ac:dyDescent="0.15"/>
    <row r="788" s="64" customFormat="1" x14ac:dyDescent="0.15"/>
    <row r="789" s="64" customFormat="1" x14ac:dyDescent="0.15"/>
    <row r="790" s="64" customFormat="1" x14ac:dyDescent="0.15"/>
    <row r="791" s="64" customFormat="1" x14ac:dyDescent="0.15"/>
    <row r="792" s="64" customFormat="1" x14ac:dyDescent="0.15"/>
    <row r="793" s="64" customFormat="1" x14ac:dyDescent="0.15"/>
    <row r="794" s="64" customFormat="1" x14ac:dyDescent="0.15"/>
    <row r="795" s="64" customFormat="1" x14ac:dyDescent="0.15"/>
    <row r="796" s="64" customFormat="1" x14ac:dyDescent="0.15"/>
    <row r="797" s="64" customFormat="1" x14ac:dyDescent="0.15"/>
    <row r="798" s="64" customFormat="1" x14ac:dyDescent="0.15"/>
    <row r="799" s="64" customFormat="1" x14ac:dyDescent="0.15"/>
    <row r="800" s="64" customFormat="1" x14ac:dyDescent="0.15"/>
    <row r="801" s="64" customFormat="1" x14ac:dyDescent="0.15"/>
    <row r="802" s="64" customFormat="1" x14ac:dyDescent="0.15"/>
    <row r="803" s="64" customFormat="1" x14ac:dyDescent="0.15"/>
    <row r="804" s="64" customFormat="1" x14ac:dyDescent="0.15"/>
    <row r="805" s="64" customFormat="1" x14ac:dyDescent="0.15"/>
    <row r="806" s="64" customFormat="1" x14ac:dyDescent="0.15"/>
    <row r="807" s="64" customFormat="1" x14ac:dyDescent="0.15"/>
    <row r="808" s="64" customFormat="1" x14ac:dyDescent="0.15"/>
    <row r="809" s="64" customFormat="1" x14ac:dyDescent="0.15"/>
    <row r="810" s="64" customFormat="1" x14ac:dyDescent="0.15"/>
    <row r="811" s="64" customFormat="1" x14ac:dyDescent="0.15"/>
    <row r="812" s="64" customFormat="1" x14ac:dyDescent="0.15"/>
    <row r="813" s="64" customFormat="1" x14ac:dyDescent="0.15"/>
    <row r="814" s="64" customFormat="1" x14ac:dyDescent="0.15"/>
    <row r="815" s="64" customFormat="1" x14ac:dyDescent="0.15"/>
    <row r="816" s="64" customFormat="1" x14ac:dyDescent="0.15"/>
    <row r="817" s="64" customFormat="1" x14ac:dyDescent="0.15"/>
    <row r="818" s="64" customFormat="1" x14ac:dyDescent="0.15"/>
    <row r="819" s="64" customFormat="1" x14ac:dyDescent="0.15"/>
    <row r="820" s="64" customFormat="1" x14ac:dyDescent="0.15"/>
    <row r="821" s="64" customFormat="1" x14ac:dyDescent="0.15"/>
    <row r="822" s="64" customFormat="1" x14ac:dyDescent="0.15"/>
    <row r="823" s="64" customFormat="1" x14ac:dyDescent="0.15"/>
    <row r="824" s="64" customFormat="1" x14ac:dyDescent="0.15"/>
    <row r="825" s="64" customFormat="1" x14ac:dyDescent="0.15"/>
    <row r="826" s="64" customFormat="1" x14ac:dyDescent="0.15"/>
    <row r="827" s="64" customFormat="1" x14ac:dyDescent="0.15"/>
    <row r="828" s="64" customFormat="1" x14ac:dyDescent="0.15"/>
    <row r="829" s="64" customFormat="1" x14ac:dyDescent="0.15"/>
    <row r="830" s="64" customFormat="1" x14ac:dyDescent="0.15"/>
    <row r="831" s="64" customFormat="1" x14ac:dyDescent="0.15"/>
    <row r="832" s="64" customFormat="1" x14ac:dyDescent="0.15"/>
    <row r="833" s="64" customFormat="1" x14ac:dyDescent="0.15"/>
    <row r="834" s="64" customFormat="1" x14ac:dyDescent="0.15"/>
    <row r="835" s="64" customFormat="1" x14ac:dyDescent="0.15"/>
    <row r="836" s="64" customFormat="1" x14ac:dyDescent="0.15"/>
    <row r="837" s="64" customFormat="1" x14ac:dyDescent="0.15"/>
    <row r="838" s="64" customFormat="1" x14ac:dyDescent="0.15"/>
    <row r="839" s="64" customFormat="1" x14ac:dyDescent="0.15"/>
    <row r="840" s="64" customFormat="1" x14ac:dyDescent="0.15"/>
    <row r="841" s="64" customFormat="1" x14ac:dyDescent="0.15"/>
    <row r="842" s="64" customFormat="1" x14ac:dyDescent="0.15"/>
    <row r="843" s="64" customFormat="1" x14ac:dyDescent="0.15"/>
    <row r="844" s="64" customFormat="1" x14ac:dyDescent="0.15"/>
    <row r="845" s="64" customFormat="1" x14ac:dyDescent="0.15"/>
    <row r="846" s="64" customFormat="1" x14ac:dyDescent="0.15"/>
    <row r="847" s="64" customFormat="1" x14ac:dyDescent="0.15"/>
    <row r="848" s="64" customFormat="1" x14ac:dyDescent="0.15"/>
    <row r="849" s="64" customFormat="1" x14ac:dyDescent="0.15"/>
    <row r="850" s="64" customFormat="1" x14ac:dyDescent="0.15"/>
    <row r="851" s="64" customFormat="1" x14ac:dyDescent="0.15"/>
    <row r="852" s="64" customFormat="1" x14ac:dyDescent="0.15"/>
    <row r="853" s="64" customFormat="1" x14ac:dyDescent="0.15"/>
    <row r="854" s="64" customFormat="1" x14ac:dyDescent="0.15"/>
    <row r="855" s="64" customFormat="1" x14ac:dyDescent="0.15"/>
    <row r="856" s="64" customFormat="1" x14ac:dyDescent="0.15"/>
    <row r="857" s="64" customFormat="1" x14ac:dyDescent="0.15"/>
    <row r="858" s="64" customFormat="1" x14ac:dyDescent="0.15"/>
    <row r="859" s="64" customFormat="1" x14ac:dyDescent="0.15"/>
    <row r="860" s="64" customFormat="1" x14ac:dyDescent="0.15"/>
    <row r="861" s="64" customFormat="1" x14ac:dyDescent="0.15"/>
    <row r="862" s="64" customFormat="1" x14ac:dyDescent="0.15"/>
    <row r="863" s="64" customFormat="1" x14ac:dyDescent="0.15"/>
    <row r="864" s="64" customFormat="1" x14ac:dyDescent="0.15"/>
    <row r="865" s="64" customFormat="1" x14ac:dyDescent="0.15"/>
    <row r="866" s="64" customFormat="1" x14ac:dyDescent="0.15"/>
    <row r="867" s="64" customFormat="1" x14ac:dyDescent="0.15"/>
    <row r="868" s="64" customFormat="1" x14ac:dyDescent="0.15"/>
    <row r="869" s="64" customFormat="1" x14ac:dyDescent="0.15"/>
    <row r="870" s="64" customFormat="1" x14ac:dyDescent="0.15"/>
    <row r="871" s="64" customFormat="1" x14ac:dyDescent="0.15"/>
    <row r="872" s="64" customFormat="1" x14ac:dyDescent="0.15"/>
    <row r="873" s="64" customFormat="1" x14ac:dyDescent="0.15"/>
    <row r="874" s="64" customFormat="1" x14ac:dyDescent="0.15"/>
    <row r="875" s="64" customFormat="1" x14ac:dyDescent="0.15"/>
    <row r="876" s="64" customFormat="1" x14ac:dyDescent="0.15"/>
    <row r="877" s="64" customFormat="1" x14ac:dyDescent="0.15"/>
    <row r="878" s="64" customFormat="1" x14ac:dyDescent="0.15"/>
    <row r="879" s="64" customFormat="1" x14ac:dyDescent="0.15"/>
    <row r="880" s="64" customFormat="1" x14ac:dyDescent="0.15"/>
    <row r="881" s="64" customFormat="1" x14ac:dyDescent="0.15"/>
    <row r="882" s="64" customFormat="1" x14ac:dyDescent="0.15"/>
    <row r="883" s="64" customFormat="1" x14ac:dyDescent="0.15"/>
    <row r="884" s="64" customFormat="1" x14ac:dyDescent="0.15"/>
    <row r="885" s="64" customFormat="1" x14ac:dyDescent="0.15"/>
    <row r="886" s="64" customFormat="1" x14ac:dyDescent="0.15"/>
    <row r="887" s="64" customFormat="1" x14ac:dyDescent="0.15"/>
    <row r="888" s="64" customFormat="1" x14ac:dyDescent="0.15"/>
    <row r="889" s="64" customFormat="1" x14ac:dyDescent="0.15"/>
    <row r="890" s="64" customFormat="1" x14ac:dyDescent="0.15"/>
    <row r="891" s="64" customFormat="1" x14ac:dyDescent="0.15"/>
    <row r="892" s="64" customFormat="1" x14ac:dyDescent="0.15"/>
    <row r="893" s="64" customFormat="1" x14ac:dyDescent="0.15"/>
    <row r="894" s="64" customFormat="1" x14ac:dyDescent="0.15"/>
    <row r="895" s="64" customFormat="1" x14ac:dyDescent="0.15"/>
    <row r="896" s="64" customFormat="1" x14ac:dyDescent="0.15"/>
    <row r="897" s="64" customFormat="1" x14ac:dyDescent="0.15"/>
    <row r="898" s="64" customFormat="1" x14ac:dyDescent="0.15"/>
    <row r="899" s="64" customFormat="1" x14ac:dyDescent="0.15"/>
    <row r="900" s="64" customFormat="1" x14ac:dyDescent="0.15"/>
    <row r="901" s="64" customFormat="1" x14ac:dyDescent="0.15"/>
    <row r="902" s="64" customFormat="1" x14ac:dyDescent="0.15"/>
    <row r="903" s="64" customFormat="1" x14ac:dyDescent="0.15"/>
    <row r="904" s="64" customFormat="1" x14ac:dyDescent="0.15"/>
    <row r="905" s="64" customFormat="1" x14ac:dyDescent="0.15"/>
    <row r="906" s="64" customFormat="1" x14ac:dyDescent="0.15"/>
    <row r="907" s="64" customFormat="1" x14ac:dyDescent="0.15"/>
    <row r="908" s="64" customFormat="1" x14ac:dyDescent="0.15"/>
    <row r="909" s="64" customFormat="1" x14ac:dyDescent="0.15"/>
    <row r="910" s="64" customFormat="1" x14ac:dyDescent="0.15"/>
    <row r="911" s="64" customFormat="1" x14ac:dyDescent="0.15"/>
    <row r="912" s="64" customFormat="1" x14ac:dyDescent="0.15"/>
    <row r="913" s="64" customFormat="1" x14ac:dyDescent="0.15"/>
    <row r="914" s="64" customFormat="1" x14ac:dyDescent="0.15"/>
    <row r="915" s="64" customFormat="1" x14ac:dyDescent="0.15"/>
    <row r="916" s="64" customFormat="1" x14ac:dyDescent="0.15"/>
    <row r="917" s="64" customFormat="1" x14ac:dyDescent="0.15"/>
    <row r="918" s="64" customFormat="1" x14ac:dyDescent="0.15"/>
    <row r="919" s="64" customFormat="1" x14ac:dyDescent="0.15"/>
    <row r="920" s="64" customFormat="1" x14ac:dyDescent="0.15"/>
    <row r="921" s="64" customFormat="1" x14ac:dyDescent="0.15"/>
    <row r="922" s="64" customFormat="1" x14ac:dyDescent="0.15"/>
    <row r="923" s="64" customFormat="1" x14ac:dyDescent="0.15"/>
    <row r="924" s="64" customFormat="1" x14ac:dyDescent="0.15"/>
    <row r="925" s="64" customFormat="1" x14ac:dyDescent="0.15"/>
    <row r="926" s="64" customFormat="1" x14ac:dyDescent="0.15"/>
    <row r="927" s="64" customFormat="1" x14ac:dyDescent="0.15"/>
    <row r="928" s="64" customFormat="1" x14ac:dyDescent="0.15"/>
    <row r="929" s="64" customFormat="1" x14ac:dyDescent="0.15"/>
    <row r="930" s="64" customFormat="1" x14ac:dyDescent="0.15"/>
    <row r="931" s="64" customFormat="1" x14ac:dyDescent="0.15"/>
    <row r="932" s="64" customFormat="1" x14ac:dyDescent="0.15"/>
    <row r="933" s="64" customFormat="1" x14ac:dyDescent="0.15"/>
    <row r="934" s="64" customFormat="1" x14ac:dyDescent="0.15"/>
    <row r="935" s="64" customFormat="1" x14ac:dyDescent="0.15"/>
    <row r="936" s="64" customFormat="1" x14ac:dyDescent="0.15"/>
    <row r="937" s="64" customFormat="1" x14ac:dyDescent="0.15"/>
    <row r="938" s="64" customFormat="1" x14ac:dyDescent="0.15"/>
    <row r="939" s="64" customFormat="1" x14ac:dyDescent="0.15"/>
    <row r="940" s="64" customFormat="1" x14ac:dyDescent="0.15"/>
    <row r="941" s="64" customFormat="1" x14ac:dyDescent="0.15"/>
    <row r="942" s="64" customFormat="1" x14ac:dyDescent="0.15"/>
    <row r="943" s="64" customFormat="1" x14ac:dyDescent="0.15"/>
    <row r="944" s="64" customFormat="1" x14ac:dyDescent="0.15"/>
    <row r="945" s="64" customFormat="1" x14ac:dyDescent="0.15"/>
    <row r="946" s="64" customFormat="1" x14ac:dyDescent="0.15"/>
    <row r="947" s="64" customFormat="1" x14ac:dyDescent="0.15"/>
    <row r="948" s="64" customFormat="1" x14ac:dyDescent="0.15"/>
  </sheetData>
  <sheetProtection algorithmName="SHA-512" hashValue="1k+v2yrX9D0UgqArXJFyt0tJ3oy5kNcIuPm78xSrKlQnrJ6d/GLgQEsYhgX7+8kTddqtCJaFVnsIiMcZ0gz/2A==" saltValue="SjXnwVIZZ5p2Evu17jizaA==" spinCount="100000" sheet="1" objects="1" scenarios="1"/>
  <dataValidations count="2">
    <dataValidation type="decimal" showInputMessage="1" showErrorMessage="1" errorTitle="Incorrect entry" error="Enter 1.5 or 3.0 only" sqref="C4" xr:uid="{00000000-0002-0000-0200-000000000000}">
      <formula1>1.5</formula1>
      <formula2>3</formula2>
    </dataValidation>
    <dataValidation type="whole" showInputMessage="1" showErrorMessage="1" errorTitle="Incorrect number" error="Please enter quarterly consumption between 700-4000kWh" sqref="C5" xr:uid="{00000000-0002-0000-0200-000001000000}">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BF840"/>
  <sheetViews>
    <sheetView workbookViewId="0">
      <selection activeCell="C5" sqref="C4:C5"/>
    </sheetView>
  </sheetViews>
  <sheetFormatPr baseColWidth="10" defaultRowHeight="13" x14ac:dyDescent="0.15"/>
  <cols>
    <col min="1" max="1" width="25" style="36" customWidth="1"/>
    <col min="2" max="2" width="24"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36" customWidth="1"/>
    <col min="27" max="37" width="7.5" style="36" customWidth="1"/>
    <col min="38" max="74" width="11.1640625" style="36" customWidth="1"/>
    <col min="75" max="16384" width="10.83203125" style="36"/>
  </cols>
  <sheetData>
    <row r="1" spans="1:58" ht="14" x14ac:dyDescent="0.15">
      <c r="A1" s="70" t="s">
        <v>221</v>
      </c>
      <c r="B1" s="70"/>
      <c r="C1" s="70"/>
      <c r="D1" s="70"/>
      <c r="E1" s="70"/>
      <c r="F1" s="70"/>
      <c r="G1" s="70"/>
      <c r="H1" s="70">
        <v>3</v>
      </c>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106"/>
      <c r="AM1" s="106"/>
      <c r="AN1" s="106"/>
      <c r="AO1" s="106"/>
      <c r="AP1" s="106"/>
      <c r="AQ1" s="106"/>
      <c r="AR1" s="106"/>
      <c r="AS1" s="106"/>
      <c r="AT1" s="106"/>
      <c r="AU1" s="106"/>
      <c r="AV1" s="106"/>
      <c r="AW1" s="106"/>
      <c r="AX1" s="106"/>
      <c r="AY1" s="106"/>
      <c r="AZ1" s="106"/>
      <c r="BA1" s="106"/>
      <c r="BB1" s="106"/>
      <c r="BC1" s="106"/>
      <c r="BD1" s="106"/>
      <c r="BE1" s="106"/>
      <c r="BF1" s="106"/>
    </row>
    <row r="2" spans="1:58" ht="14" x14ac:dyDescent="0.15">
      <c r="A2" s="109" t="s">
        <v>171</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106"/>
      <c r="AM2" s="106"/>
      <c r="AN2" s="106"/>
      <c r="AO2" s="106"/>
      <c r="AP2" s="106"/>
      <c r="AQ2" s="106"/>
      <c r="AR2" s="106"/>
      <c r="AS2" s="106"/>
      <c r="AT2" s="106"/>
      <c r="AU2" s="106"/>
      <c r="AV2" s="106"/>
      <c r="AW2" s="106"/>
      <c r="AX2" s="106"/>
      <c r="AY2" s="106"/>
      <c r="AZ2" s="106"/>
      <c r="BA2" s="106"/>
      <c r="BB2" s="106"/>
      <c r="BC2" s="106"/>
      <c r="BD2" s="106"/>
      <c r="BE2" s="106"/>
      <c r="BF2" s="106"/>
    </row>
    <row r="3" spans="1:58" ht="14" x14ac:dyDescent="0.15">
      <c r="A3" s="109"/>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106"/>
      <c r="AM3" s="106"/>
      <c r="AN3" s="106"/>
      <c r="AO3" s="106"/>
      <c r="AP3" s="106"/>
      <c r="AQ3" s="106"/>
      <c r="AR3" s="106"/>
      <c r="AS3" s="106"/>
      <c r="AT3" s="106"/>
      <c r="AU3" s="106"/>
      <c r="AV3" s="106"/>
      <c r="AW3" s="106"/>
      <c r="AX3" s="106"/>
      <c r="AY3" s="106"/>
      <c r="AZ3" s="106"/>
      <c r="BA3" s="106"/>
      <c r="BB3" s="106"/>
      <c r="BC3" s="106"/>
      <c r="BD3" s="106"/>
      <c r="BE3" s="106"/>
      <c r="BF3" s="106"/>
    </row>
    <row r="4" spans="1:58" ht="14" x14ac:dyDescent="0.15">
      <c r="A4" s="66" t="s">
        <v>243</v>
      </c>
      <c r="B4" s="67"/>
      <c r="C4" s="107">
        <v>3</v>
      </c>
      <c r="D4" s="70"/>
      <c r="E4" s="68" t="s">
        <v>244</v>
      </c>
      <c r="F4" s="69">
        <f>IF(C4&lt;H1,(651),(1302))</f>
        <v>1302</v>
      </c>
      <c r="G4" s="70"/>
      <c r="H4" s="70"/>
      <c r="I4" s="70"/>
      <c r="J4" s="71"/>
      <c r="K4" s="72" t="s">
        <v>156</v>
      </c>
      <c r="L4" s="73" t="s">
        <v>157</v>
      </c>
      <c r="M4" s="74" t="s">
        <v>158</v>
      </c>
      <c r="N4" s="70"/>
      <c r="O4" s="70"/>
      <c r="P4" s="70"/>
      <c r="Q4" s="70"/>
      <c r="R4" s="70"/>
      <c r="S4" s="70"/>
      <c r="T4" s="70"/>
      <c r="U4" s="70"/>
      <c r="V4" s="70"/>
      <c r="W4" s="70"/>
      <c r="X4" s="70"/>
      <c r="Y4" s="70"/>
      <c r="Z4" s="70"/>
      <c r="AA4" s="70"/>
      <c r="AB4" s="70"/>
      <c r="AC4" s="70"/>
      <c r="AD4" s="70"/>
      <c r="AE4" s="70"/>
      <c r="AF4" s="70"/>
      <c r="AG4" s="70"/>
      <c r="AH4" s="70"/>
      <c r="AI4" s="70"/>
      <c r="AJ4" s="70"/>
      <c r="AK4" s="70"/>
      <c r="AL4" s="106"/>
      <c r="AM4" s="106"/>
      <c r="AN4" s="106"/>
      <c r="AO4" s="106"/>
      <c r="AP4" s="106"/>
      <c r="AQ4" s="106"/>
      <c r="AR4" s="106"/>
      <c r="AS4" s="106"/>
      <c r="AT4" s="106"/>
      <c r="AU4" s="106"/>
      <c r="AV4" s="106"/>
      <c r="AW4" s="106"/>
      <c r="AX4" s="106"/>
      <c r="AY4" s="106"/>
      <c r="AZ4" s="106"/>
      <c r="BA4" s="106"/>
      <c r="BB4" s="106"/>
      <c r="BC4" s="106"/>
      <c r="BD4" s="106"/>
      <c r="BE4" s="106"/>
      <c r="BF4" s="106"/>
    </row>
    <row r="5" spans="1:58" ht="14" x14ac:dyDescent="0.15">
      <c r="A5" s="75" t="s">
        <v>0</v>
      </c>
      <c r="B5" s="76"/>
      <c r="C5" s="108">
        <v>2000</v>
      </c>
      <c r="D5" s="70"/>
      <c r="E5" s="77" t="s">
        <v>159</v>
      </c>
      <c r="F5" s="78">
        <f>C5-(F4-F6)</f>
        <v>1393.268</v>
      </c>
      <c r="G5" s="70"/>
      <c r="H5" s="70"/>
      <c r="I5" s="70"/>
      <c r="J5" s="79" t="s">
        <v>160</v>
      </c>
      <c r="K5" s="80">
        <f>F5*85/100</f>
        <v>1184.2778000000001</v>
      </c>
      <c r="L5" s="81">
        <f>F5*15/100</f>
        <v>208.99020000000002</v>
      </c>
      <c r="M5" s="82" t="s">
        <v>79</v>
      </c>
      <c r="N5" s="70"/>
      <c r="O5" s="70"/>
      <c r="P5" s="70"/>
      <c r="Q5" s="70"/>
      <c r="R5" s="70"/>
      <c r="S5" s="70"/>
      <c r="T5" s="70"/>
      <c r="U5" s="70"/>
      <c r="V5" s="70"/>
      <c r="W5" s="70"/>
      <c r="X5" s="70"/>
      <c r="Y5" s="70"/>
      <c r="Z5" s="70"/>
      <c r="AA5" s="70"/>
      <c r="AB5" s="70"/>
      <c r="AC5" s="70"/>
      <c r="AD5" s="70"/>
      <c r="AE5" s="70"/>
      <c r="AF5" s="70"/>
      <c r="AG5" s="70"/>
      <c r="AH5" s="70"/>
      <c r="AI5" s="70"/>
      <c r="AJ5" s="70"/>
      <c r="AK5" s="70"/>
      <c r="AL5" s="106"/>
      <c r="AM5" s="106"/>
      <c r="AN5" s="106"/>
      <c r="AO5" s="106"/>
      <c r="AP5" s="106"/>
      <c r="AQ5" s="106"/>
      <c r="AR5" s="106"/>
      <c r="AS5" s="106"/>
      <c r="AT5" s="106"/>
      <c r="AU5" s="106"/>
      <c r="AV5" s="106"/>
      <c r="AW5" s="106"/>
      <c r="AX5" s="106"/>
      <c r="AY5" s="106"/>
      <c r="AZ5" s="106"/>
      <c r="BA5" s="106"/>
      <c r="BB5" s="106"/>
      <c r="BC5" s="106"/>
      <c r="BD5" s="106"/>
      <c r="BE5" s="106"/>
      <c r="BF5" s="106"/>
    </row>
    <row r="6" spans="1:58" ht="14" x14ac:dyDescent="0.15">
      <c r="A6" s="106"/>
      <c r="B6" s="106"/>
      <c r="C6" s="106"/>
      <c r="D6" s="70"/>
      <c r="E6" s="77" t="s">
        <v>80</v>
      </c>
      <c r="F6" s="78">
        <f>IF(C4&lt;H1,(F4*24.6/100),(F4*53.4/100))</f>
        <v>695.26800000000003</v>
      </c>
      <c r="G6" s="70"/>
      <c r="H6" s="70"/>
      <c r="I6" s="70"/>
      <c r="J6" s="79" t="s">
        <v>81</v>
      </c>
      <c r="K6" s="80">
        <f>F5*20/100</f>
        <v>278.65359999999998</v>
      </c>
      <c r="L6" s="81">
        <f>F5*25/100</f>
        <v>348.31699999999995</v>
      </c>
      <c r="M6" s="83">
        <f>F5*55/100</f>
        <v>766.29740000000004</v>
      </c>
      <c r="N6" s="70"/>
      <c r="O6" s="70"/>
      <c r="P6" s="70"/>
      <c r="Q6" s="70"/>
      <c r="R6" s="70"/>
      <c r="S6" s="70"/>
      <c r="T6" s="70"/>
      <c r="U6" s="70"/>
      <c r="V6" s="70"/>
      <c r="W6" s="70"/>
      <c r="X6" s="70"/>
      <c r="Y6" s="70"/>
      <c r="Z6" s="70"/>
      <c r="AA6" s="70"/>
      <c r="AB6" s="70"/>
      <c r="AC6" s="70"/>
      <c r="AD6" s="70"/>
      <c r="AE6" s="70"/>
      <c r="AF6" s="70"/>
      <c r="AG6" s="70"/>
      <c r="AH6" s="70"/>
      <c r="AI6" s="70"/>
      <c r="AJ6" s="70"/>
      <c r="AK6" s="70"/>
      <c r="AL6" s="106"/>
      <c r="AM6" s="106"/>
      <c r="AN6" s="106"/>
      <c r="AO6" s="106"/>
      <c r="AP6" s="106"/>
      <c r="AQ6" s="106"/>
      <c r="AR6" s="106"/>
      <c r="AS6" s="106"/>
      <c r="AT6" s="106"/>
      <c r="AU6" s="106"/>
      <c r="AV6" s="106"/>
      <c r="AW6" s="106"/>
      <c r="AX6" s="106"/>
      <c r="AY6" s="106"/>
      <c r="AZ6" s="106"/>
      <c r="BA6" s="106"/>
      <c r="BB6" s="106"/>
      <c r="BC6" s="106"/>
      <c r="BD6" s="106"/>
      <c r="BE6" s="106"/>
      <c r="BF6" s="106"/>
    </row>
    <row r="7" spans="1:58" s="106" customFormat="1" ht="15" thickBot="1" x14ac:dyDescent="0.2">
      <c r="D7" s="70"/>
      <c r="E7" s="70"/>
      <c r="F7" s="110"/>
      <c r="G7" s="70"/>
      <c r="H7" s="70"/>
      <c r="J7" s="111"/>
      <c r="K7" s="111"/>
      <c r="L7" s="111"/>
      <c r="M7" s="70"/>
      <c r="N7" s="70"/>
      <c r="O7" s="70"/>
      <c r="P7" s="70"/>
      <c r="Q7" s="70"/>
      <c r="R7" s="70"/>
      <c r="S7" s="70"/>
      <c r="T7" s="70"/>
      <c r="U7" s="70"/>
      <c r="V7" s="70"/>
      <c r="W7" s="70"/>
      <c r="X7" s="70"/>
      <c r="Y7" s="70"/>
      <c r="Z7" s="70"/>
      <c r="AA7" s="70"/>
      <c r="AB7" s="70"/>
      <c r="AC7" s="70"/>
      <c r="AD7" s="70"/>
      <c r="AE7" s="70"/>
      <c r="AF7" s="70"/>
      <c r="AG7" s="70"/>
      <c r="AH7" s="70"/>
      <c r="AI7" s="70"/>
      <c r="AJ7" s="70"/>
      <c r="AK7" s="70"/>
    </row>
    <row r="8" spans="1:58"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70"/>
      <c r="Z8" s="70"/>
      <c r="AA8" s="70"/>
      <c r="AB8" s="70"/>
      <c r="AC8" s="70"/>
      <c r="AD8" s="70"/>
      <c r="AE8" s="70"/>
      <c r="AF8" s="70"/>
      <c r="AG8" s="70"/>
      <c r="AH8" s="70"/>
      <c r="AI8" s="70"/>
      <c r="AJ8" s="70"/>
      <c r="AK8" s="70"/>
      <c r="AL8" s="106"/>
      <c r="AM8" s="106"/>
      <c r="AN8" s="106"/>
      <c r="AO8" s="106"/>
      <c r="AP8" s="106"/>
      <c r="AQ8" s="106"/>
      <c r="AR8" s="106"/>
      <c r="AS8" s="106"/>
      <c r="AT8" s="106"/>
      <c r="AU8" s="106"/>
      <c r="AV8" s="106"/>
      <c r="AW8" s="106"/>
      <c r="AX8" s="106"/>
      <c r="AY8" s="106"/>
      <c r="AZ8" s="106"/>
      <c r="BA8" s="106"/>
      <c r="BB8" s="106"/>
    </row>
    <row r="9" spans="1:58" ht="75" x14ac:dyDescent="0.15">
      <c r="A9" s="277" t="s">
        <v>184</v>
      </c>
      <c r="B9" s="278" t="s">
        <v>222</v>
      </c>
      <c r="C9" s="279" t="s">
        <v>211</v>
      </c>
      <c r="D9" s="279" t="s">
        <v>113</v>
      </c>
      <c r="E9" s="280" t="s">
        <v>231</v>
      </c>
      <c r="F9" s="280" t="s">
        <v>232</v>
      </c>
      <c r="G9" s="279" t="s">
        <v>234</v>
      </c>
      <c r="H9" s="281" t="s">
        <v>223</v>
      </c>
      <c r="I9" s="281" t="s">
        <v>224</v>
      </c>
      <c r="J9" s="282" t="s">
        <v>214</v>
      </c>
      <c r="K9" s="283" t="s">
        <v>215</v>
      </c>
      <c r="L9" s="283" t="s">
        <v>189</v>
      </c>
      <c r="M9" s="283" t="s">
        <v>127</v>
      </c>
      <c r="N9" s="283" t="s">
        <v>209</v>
      </c>
      <c r="O9" s="284" t="s">
        <v>233</v>
      </c>
      <c r="P9" s="285" t="s">
        <v>190</v>
      </c>
      <c r="Q9" s="285" t="s">
        <v>148</v>
      </c>
      <c r="R9" s="285" t="s">
        <v>151</v>
      </c>
      <c r="S9" s="285" t="s">
        <v>194</v>
      </c>
      <c r="T9" s="284" t="s">
        <v>226</v>
      </c>
      <c r="U9" s="284" t="s">
        <v>210</v>
      </c>
      <c r="V9" s="286" t="s">
        <v>149</v>
      </c>
      <c r="W9" s="283" t="s">
        <v>150</v>
      </c>
      <c r="X9" s="287" t="s">
        <v>126</v>
      </c>
      <c r="Y9" s="70"/>
      <c r="Z9" s="70"/>
      <c r="AA9" s="70"/>
      <c r="AB9" s="70"/>
      <c r="AC9" s="70"/>
      <c r="AD9" s="70"/>
      <c r="AE9" s="70"/>
      <c r="AF9" s="70"/>
      <c r="AG9" s="70"/>
      <c r="AH9" s="70"/>
      <c r="AI9" s="70"/>
      <c r="AJ9" s="70"/>
      <c r="AK9" s="70"/>
      <c r="AL9" s="106"/>
      <c r="AM9" s="106"/>
      <c r="AN9" s="106"/>
      <c r="AO9" s="106"/>
      <c r="AP9" s="106"/>
      <c r="AQ9" s="106"/>
      <c r="AR9" s="106"/>
      <c r="AS9" s="106"/>
      <c r="AT9" s="106"/>
      <c r="AU9" s="106"/>
      <c r="AV9" s="106"/>
      <c r="AW9" s="106"/>
      <c r="AX9" s="106"/>
      <c r="AY9" s="106"/>
      <c r="AZ9" s="106"/>
      <c r="BA9" s="106"/>
      <c r="BB9" s="106"/>
    </row>
    <row r="10" spans="1:58" ht="14" x14ac:dyDescent="0.15">
      <c r="A10" s="89" t="str">
        <f>'Tariffs July 2016'!K2</f>
        <v>AGL</v>
      </c>
      <c r="B10" s="36" t="str">
        <f>'Tariffs July 2016'!L2</f>
        <v xml:space="preserve">Savers </v>
      </c>
      <c r="C10" s="90">
        <f>91*'Tariffs July 2016'!M2/100</f>
        <v>95.331599999999995</v>
      </c>
      <c r="D10" s="90">
        <f>$F$5*'Tariffs July 2016'!N2/100</f>
        <v>342.88325479999997</v>
      </c>
      <c r="E10" s="90">
        <v>0</v>
      </c>
      <c r="F10" s="90">
        <v>0</v>
      </c>
      <c r="G10" s="90">
        <f>SUM(C10:F10)</f>
        <v>438.21485479999996</v>
      </c>
      <c r="H10" s="90">
        <f>(G10-C10)*4</f>
        <v>1371.5330191999999</v>
      </c>
      <c r="I10" s="91">
        <f>G10*4</f>
        <v>1752.8594191999998</v>
      </c>
      <c r="J10" s="91">
        <f>I10*1.1</f>
        <v>1928.14536112</v>
      </c>
      <c r="K10" s="36">
        <f>'Tariffs July 2016'!AT2</f>
        <v>0</v>
      </c>
      <c r="L10" s="36">
        <f>'Tariffs July 2016'!AU2</f>
        <v>0</v>
      </c>
      <c r="M10" s="36">
        <f>'Tariffs July 2016'!AV2</f>
        <v>0</v>
      </c>
      <c r="N10" s="36">
        <f>'Tariffs July 2016'!AW2</f>
        <v>12</v>
      </c>
      <c r="O10" s="92">
        <f>($F$6*'Tariffs July 2016'!AQ2/100)*4</f>
        <v>166.86432000000002</v>
      </c>
      <c r="P10" s="275">
        <f>I10</f>
        <v>1752.8594191999998</v>
      </c>
      <c r="Q10" s="275">
        <f>P10-(H10*N10/100)</f>
        <v>1588.2754568959999</v>
      </c>
      <c r="R10" s="275">
        <f>P10-O10</f>
        <v>1585.9950991999999</v>
      </c>
      <c r="S10" s="275">
        <f>Q10-O10</f>
        <v>1421.4111368959998</v>
      </c>
      <c r="T10" s="93">
        <f>R10*1.1</f>
        <v>1744.5946091200001</v>
      </c>
      <c r="U10" s="93">
        <f>S10*1.1</f>
        <v>1563.5522505855999</v>
      </c>
      <c r="V10" s="94">
        <f>'Tariffs July 2016'!BD2</f>
        <v>0</v>
      </c>
      <c r="W10" s="94" t="str">
        <f>'Tariffs July 2016'!BE2</f>
        <v>n</v>
      </c>
      <c r="X10" s="95">
        <f>'Tariffs July 2016'!G2</f>
        <v>41090</v>
      </c>
      <c r="Y10" s="70"/>
      <c r="Z10" s="70"/>
      <c r="AA10" s="70"/>
      <c r="AB10" s="70"/>
      <c r="AC10" s="70"/>
      <c r="AD10" s="70"/>
      <c r="AE10" s="70"/>
      <c r="AF10" s="70"/>
      <c r="AG10" s="70"/>
      <c r="AH10" s="70"/>
      <c r="AI10" s="70"/>
      <c r="AJ10" s="70"/>
      <c r="AK10" s="70"/>
      <c r="AL10" s="106"/>
      <c r="AM10" s="106"/>
      <c r="AN10" s="106"/>
      <c r="AO10" s="106"/>
      <c r="AP10" s="106"/>
      <c r="AQ10" s="106"/>
      <c r="AR10" s="106"/>
      <c r="AS10" s="106"/>
      <c r="AT10" s="106"/>
      <c r="AU10" s="106"/>
      <c r="AV10" s="106"/>
      <c r="AW10" s="106"/>
      <c r="AX10" s="106"/>
      <c r="AY10" s="106"/>
      <c r="AZ10" s="106"/>
      <c r="BA10" s="106"/>
      <c r="BB10" s="106"/>
    </row>
    <row r="11" spans="1:58" ht="14" x14ac:dyDescent="0.15">
      <c r="A11" s="89" t="str">
        <f>'Tariffs July 2016'!K3</f>
        <v>Click Energy</v>
      </c>
      <c r="B11" s="36" t="str">
        <f>'Tariffs July 2016'!L3</f>
        <v>Click Shine Reward</v>
      </c>
      <c r="C11" s="90">
        <f>91*'Tariffs July 2016'!M3/100</f>
        <v>122.41320000000002</v>
      </c>
      <c r="D11" s="90">
        <f>$F$5*'Tariffs July 2016'!N3/100</f>
        <v>363.30856368000002</v>
      </c>
      <c r="E11" s="90">
        <v>0</v>
      </c>
      <c r="F11" s="90">
        <v>0</v>
      </c>
      <c r="G11" s="90">
        <f t="shared" ref="G11:G20" si="0">SUM(C11:F11)</f>
        <v>485.72176368000004</v>
      </c>
      <c r="H11" s="90">
        <f t="shared" ref="H11:H20" si="1">(G11-C11)*4</f>
        <v>1453.2342547200001</v>
      </c>
      <c r="I11" s="91">
        <f t="shared" ref="I11:I20" si="2">G11*4</f>
        <v>1942.8870547200002</v>
      </c>
      <c r="J11" s="91">
        <f t="shared" ref="J11:J20" si="3">I11*1.1</f>
        <v>2137.1757601920003</v>
      </c>
      <c r="K11" s="36">
        <f>'Tariffs July 2016'!AT3</f>
        <v>0</v>
      </c>
      <c r="L11" s="36">
        <f>'Tariffs July 2016'!AU3</f>
        <v>0</v>
      </c>
      <c r="M11" s="36">
        <f>'Tariffs July 2016'!AV3</f>
        <v>5</v>
      </c>
      <c r="N11" s="36">
        <f>'Tariffs July 2016'!AW3</f>
        <v>0</v>
      </c>
      <c r="O11" s="92">
        <f>($F$6*'Tariffs July 2016'!AQ3/100)*4</f>
        <v>305.91792000000004</v>
      </c>
      <c r="P11" s="275">
        <f t="shared" ref="P11" si="4">I11</f>
        <v>1942.8870547200002</v>
      </c>
      <c r="Q11" s="275">
        <f>P11-(P11*M11/100)</f>
        <v>1845.7427019840002</v>
      </c>
      <c r="R11" s="275">
        <f t="shared" ref="R11:R20" si="5">P11-O11</f>
        <v>1636.9691347200001</v>
      </c>
      <c r="S11" s="275">
        <f t="shared" ref="S11:S20" si="6">Q11-O11</f>
        <v>1539.8247819840001</v>
      </c>
      <c r="T11" s="93">
        <f t="shared" ref="T11:T20" si="7">R11*1.1</f>
        <v>1800.6660481920003</v>
      </c>
      <c r="U11" s="93">
        <f t="shared" ref="U11:U20" si="8">S11*1.1</f>
        <v>1693.8072601824003</v>
      </c>
      <c r="V11" s="94">
        <f>'Tariffs July 2016'!BD3</f>
        <v>0</v>
      </c>
      <c r="W11" s="94" t="str">
        <f>'Tariffs July 2016'!BE3</f>
        <v>n</v>
      </c>
      <c r="X11" s="95">
        <f>'Tariffs July 2016'!G3</f>
        <v>41090</v>
      </c>
      <c r="Y11" s="70"/>
      <c r="Z11" s="70"/>
      <c r="AA11" s="70"/>
      <c r="AB11" s="70"/>
      <c r="AC11" s="70"/>
      <c r="AD11" s="70"/>
      <c r="AE11" s="70"/>
      <c r="AF11" s="70"/>
      <c r="AG11" s="70"/>
      <c r="AH11" s="70"/>
      <c r="AI11" s="70"/>
      <c r="AJ11" s="70"/>
      <c r="AK11" s="70"/>
      <c r="AL11" s="106"/>
      <c r="AM11" s="106"/>
      <c r="AN11" s="106"/>
      <c r="AO11" s="106"/>
      <c r="AP11" s="106"/>
      <c r="AQ11" s="106"/>
      <c r="AR11" s="106"/>
      <c r="AS11" s="106"/>
      <c r="AT11" s="106"/>
      <c r="AU11" s="106"/>
      <c r="AV11" s="106"/>
      <c r="AW11" s="106"/>
      <c r="AX11" s="106"/>
      <c r="AY11" s="106"/>
      <c r="AZ11" s="106"/>
      <c r="BA11" s="106"/>
      <c r="BB11" s="106"/>
    </row>
    <row r="12" spans="1:58" ht="14" x14ac:dyDescent="0.15">
      <c r="A12" s="89" t="str">
        <f>'Tariffs July 2016'!K4</f>
        <v>Diamond Energy</v>
      </c>
      <c r="B12" s="36" t="str">
        <f>'Tariffs July 2016'!L4</f>
        <v>Pay on time discount</v>
      </c>
      <c r="C12" s="90">
        <f>91*'Tariffs July 2016'!M4/100</f>
        <v>105.92036</v>
      </c>
      <c r="D12" s="90">
        <f>$F$5*'Tariffs July 2016'!N4/100</f>
        <v>309.83493784000001</v>
      </c>
      <c r="E12" s="90">
        <v>0</v>
      </c>
      <c r="F12" s="90">
        <v>0</v>
      </c>
      <c r="G12" s="90">
        <f t="shared" si="0"/>
        <v>415.75529784000003</v>
      </c>
      <c r="H12" s="90">
        <f t="shared" si="1"/>
        <v>1239.33975136</v>
      </c>
      <c r="I12" s="91">
        <f t="shared" si="2"/>
        <v>1663.0211913600001</v>
      </c>
      <c r="J12" s="91">
        <f t="shared" si="3"/>
        <v>1829.3233104960002</v>
      </c>
      <c r="K12" s="36">
        <f>'Tariffs July 2016'!AT4</f>
        <v>0</v>
      </c>
      <c r="L12" s="36">
        <f>'Tariffs July 2016'!AU4</f>
        <v>0</v>
      </c>
      <c r="M12" s="36">
        <f>'Tariffs July 2016'!AV4</f>
        <v>3</v>
      </c>
      <c r="N12" s="36">
        <f>'Tariffs July 2016'!AW4</f>
        <v>0</v>
      </c>
      <c r="O12" s="92">
        <f>($F$6*'Tariffs July 2016'!AQ4/100)*4</f>
        <v>222.48576</v>
      </c>
      <c r="P12" s="275">
        <f>I12</f>
        <v>1663.0211913600001</v>
      </c>
      <c r="Q12" s="275">
        <f>P12-(P12*M12/100)</f>
        <v>1613.1305556192001</v>
      </c>
      <c r="R12" s="275">
        <f t="shared" si="5"/>
        <v>1440.5354313600001</v>
      </c>
      <c r="S12" s="275">
        <f t="shared" si="6"/>
        <v>1390.6447956192001</v>
      </c>
      <c r="T12" s="93">
        <f t="shared" si="7"/>
        <v>1584.5889744960002</v>
      </c>
      <c r="U12" s="93">
        <f t="shared" si="8"/>
        <v>1529.7092751811201</v>
      </c>
      <c r="V12" s="94">
        <f>'Tariffs July 2016'!BD4</f>
        <v>0</v>
      </c>
      <c r="W12" s="94" t="str">
        <f>'Tariffs July 2016'!BE4</f>
        <v>n</v>
      </c>
      <c r="X12" s="95">
        <f>'Tariffs July 2016'!G4</f>
        <v>40724</v>
      </c>
      <c r="Y12" s="70"/>
      <c r="Z12" s="70"/>
      <c r="AA12" s="70"/>
      <c r="AB12" s="70"/>
      <c r="AC12" s="70"/>
      <c r="AD12" s="70"/>
      <c r="AE12" s="70"/>
      <c r="AF12" s="70"/>
      <c r="AG12" s="70"/>
      <c r="AH12" s="70"/>
      <c r="AI12" s="70"/>
      <c r="AJ12" s="70"/>
      <c r="AK12" s="70"/>
      <c r="AL12" s="106"/>
      <c r="AM12" s="106"/>
      <c r="AN12" s="106"/>
      <c r="AO12" s="106"/>
      <c r="AP12" s="106"/>
      <c r="AQ12" s="106"/>
      <c r="AR12" s="106"/>
      <c r="AS12" s="106"/>
      <c r="AT12" s="106"/>
      <c r="AU12" s="106"/>
      <c r="AV12" s="106"/>
      <c r="AW12" s="106"/>
      <c r="AX12" s="106"/>
      <c r="AY12" s="106"/>
      <c r="AZ12" s="106"/>
      <c r="BA12" s="106"/>
      <c r="BB12" s="106"/>
    </row>
    <row r="13" spans="1:58" ht="14" x14ac:dyDescent="0.15">
      <c r="A13" s="89" t="str">
        <f>'Tariffs July 2016'!K5</f>
        <v>Dodo Power &amp; Gas</v>
      </c>
      <c r="B13" s="36" t="str">
        <f>'Tariffs July 2016'!L5</f>
        <v>Market offer</v>
      </c>
      <c r="C13" s="90">
        <f>91*'Tariffs July 2016'!M5/100</f>
        <v>104.65</v>
      </c>
      <c r="D13" s="90">
        <f>$F$5*'Tariffs July 2016'!N5/100</f>
        <v>322.54154199999999</v>
      </c>
      <c r="E13" s="90">
        <v>0</v>
      </c>
      <c r="F13" s="90">
        <v>0</v>
      </c>
      <c r="G13" s="90">
        <f t="shared" si="0"/>
        <v>427.19154200000003</v>
      </c>
      <c r="H13" s="90">
        <f t="shared" si="1"/>
        <v>1290.1661680000002</v>
      </c>
      <c r="I13" s="91">
        <f t="shared" si="2"/>
        <v>1708.7661680000001</v>
      </c>
      <c r="J13" s="91">
        <f t="shared" si="3"/>
        <v>1879.6427848000003</v>
      </c>
      <c r="K13" s="36">
        <f>'Tariffs July 2016'!AT5</f>
        <v>0</v>
      </c>
      <c r="L13" s="36">
        <f>'Tariffs July 2016'!AU5</f>
        <v>0</v>
      </c>
      <c r="M13" s="36">
        <f>'Tariffs July 2016'!AV5</f>
        <v>0</v>
      </c>
      <c r="N13" s="36">
        <f>'Tariffs July 2016'!AW5</f>
        <v>15</v>
      </c>
      <c r="O13" s="92">
        <f>($F$6*'Tariffs July 2016'!AQ5/100)*4</f>
        <v>111.24288</v>
      </c>
      <c r="P13" s="275">
        <f>I13</f>
        <v>1708.7661680000001</v>
      </c>
      <c r="Q13" s="275">
        <f>P13-(H13*N13/100)</f>
        <v>1515.2412428</v>
      </c>
      <c r="R13" s="275">
        <f t="shared" si="5"/>
        <v>1597.5232880000001</v>
      </c>
      <c r="S13" s="275">
        <f t="shared" si="6"/>
        <v>1403.9983628</v>
      </c>
      <c r="T13" s="93">
        <f t="shared" si="7"/>
        <v>1757.2756168000003</v>
      </c>
      <c r="U13" s="93">
        <f t="shared" si="8"/>
        <v>1544.39819908</v>
      </c>
      <c r="V13" s="94">
        <f>'Tariffs July 2016'!BD5</f>
        <v>0</v>
      </c>
      <c r="W13" s="94" t="str">
        <f>'Tariffs July 2016'!BE5</f>
        <v>n</v>
      </c>
      <c r="X13" s="95">
        <f>'Tariffs July 2016'!G5</f>
        <v>41094</v>
      </c>
      <c r="Y13" s="70"/>
      <c r="Z13" s="70"/>
      <c r="AA13" s="70"/>
      <c r="AB13" s="70"/>
      <c r="AC13" s="70"/>
      <c r="AD13" s="70"/>
      <c r="AE13" s="70"/>
      <c r="AF13" s="70"/>
      <c r="AG13" s="70"/>
      <c r="AH13" s="70"/>
      <c r="AI13" s="70"/>
      <c r="AJ13" s="70"/>
      <c r="AK13" s="70"/>
      <c r="AL13" s="106"/>
      <c r="AM13" s="106"/>
      <c r="AN13" s="106"/>
      <c r="AO13" s="106"/>
      <c r="AP13" s="106"/>
      <c r="AQ13" s="106"/>
      <c r="AR13" s="106"/>
      <c r="AS13" s="106"/>
      <c r="AT13" s="106"/>
      <c r="AU13" s="106"/>
      <c r="AV13" s="106"/>
      <c r="AW13" s="106"/>
      <c r="AX13" s="106"/>
      <c r="AY13" s="106"/>
      <c r="AZ13" s="106"/>
      <c r="BA13" s="106"/>
      <c r="BB13" s="106"/>
    </row>
    <row r="14" spans="1:58" ht="14" x14ac:dyDescent="0.15">
      <c r="A14" s="89" t="str">
        <f>'Tariffs July 2016'!K6</f>
        <v>EnergyAustralia</v>
      </c>
      <c r="B14" s="36" t="str">
        <f>'Tariffs July 2016'!L6</f>
        <v xml:space="preserve">Flexi Saver </v>
      </c>
      <c r="C14" s="90">
        <f>91*'Tariffs July 2016'!M6/100</f>
        <v>106.47</v>
      </c>
      <c r="D14" s="90">
        <f>$F$5*'Tariffs July 2016'!N6/100</f>
        <v>329.08990160000002</v>
      </c>
      <c r="E14" s="90">
        <v>0</v>
      </c>
      <c r="F14" s="90">
        <v>0</v>
      </c>
      <c r="G14" s="90">
        <f t="shared" si="0"/>
        <v>435.55990159999999</v>
      </c>
      <c r="H14" s="90">
        <f t="shared" si="1"/>
        <v>1316.3596063999998</v>
      </c>
      <c r="I14" s="91">
        <f t="shared" si="2"/>
        <v>1742.2396064</v>
      </c>
      <c r="J14" s="91">
        <f t="shared" si="3"/>
        <v>1916.46356704</v>
      </c>
      <c r="K14" s="36">
        <f>'Tariffs July 2016'!AT6</f>
        <v>0</v>
      </c>
      <c r="L14" s="36">
        <f>'Tariffs July 2016'!AU6</f>
        <v>0</v>
      </c>
      <c r="M14" s="36">
        <f>'Tariffs July 2016'!AV6</f>
        <v>0</v>
      </c>
      <c r="N14" s="36">
        <f>'Tariffs July 2016'!AW6</f>
        <v>10</v>
      </c>
      <c r="O14" s="92">
        <f>($F$6*'Tariffs July 2016'!AQ6/100)*4</f>
        <v>166.86432000000002</v>
      </c>
      <c r="P14" s="275">
        <f>I14</f>
        <v>1742.2396064</v>
      </c>
      <c r="Q14" s="275">
        <f>P14-(H14*N14/100)</f>
        <v>1610.6036457600001</v>
      </c>
      <c r="R14" s="275">
        <f t="shared" si="5"/>
        <v>1575.3752863999998</v>
      </c>
      <c r="S14" s="275">
        <f t="shared" si="6"/>
        <v>1443.7393257600002</v>
      </c>
      <c r="T14" s="93">
        <f t="shared" si="7"/>
        <v>1732.9128150399999</v>
      </c>
      <c r="U14" s="93">
        <f t="shared" si="8"/>
        <v>1588.1132583360004</v>
      </c>
      <c r="V14" s="94">
        <f>'Tariffs July 2016'!BD6</f>
        <v>0</v>
      </c>
      <c r="W14" s="94" t="str">
        <f>'Tariffs July 2016'!BE6</f>
        <v>n</v>
      </c>
      <c r="X14" s="95">
        <f>'Tariffs July 2016'!G6</f>
        <v>41090</v>
      </c>
      <c r="Y14" s="70"/>
      <c r="Z14" s="70"/>
      <c r="AA14" s="70"/>
      <c r="AB14" s="70"/>
      <c r="AC14" s="70"/>
      <c r="AD14" s="70"/>
      <c r="AE14" s="70"/>
      <c r="AF14" s="70"/>
      <c r="AG14" s="70"/>
      <c r="AH14" s="70"/>
      <c r="AI14" s="70"/>
      <c r="AJ14" s="70"/>
      <c r="AK14" s="70"/>
      <c r="AL14" s="106"/>
      <c r="AM14" s="106"/>
      <c r="AN14" s="106"/>
      <c r="AO14" s="106"/>
      <c r="AP14" s="106"/>
      <c r="AQ14" s="106"/>
      <c r="AR14" s="106"/>
      <c r="AS14" s="106"/>
      <c r="AT14" s="106"/>
      <c r="AU14" s="106"/>
      <c r="AV14" s="106"/>
      <c r="AW14" s="106"/>
      <c r="AX14" s="106"/>
      <c r="AY14" s="106"/>
      <c r="AZ14" s="106"/>
      <c r="BA14" s="106"/>
      <c r="BB14" s="106"/>
    </row>
    <row r="15" spans="1:58" ht="14" x14ac:dyDescent="0.15">
      <c r="A15" s="89" t="str">
        <f>'Tariffs July 2016'!K7</f>
        <v>Lumo Energy</v>
      </c>
      <c r="B15" s="36" t="str">
        <f>'Tariffs July 2016'!L7</f>
        <v>Advantage</v>
      </c>
      <c r="C15" s="90">
        <f>91*'Tariffs July 2016'!M7/100</f>
        <v>89.170900000000003</v>
      </c>
      <c r="D15" s="90">
        <f>$F$5*'Tariffs July 2016'!N7/100</f>
        <v>337.17085599999996</v>
      </c>
      <c r="E15" s="90">
        <v>0</v>
      </c>
      <c r="F15" s="90">
        <v>0</v>
      </c>
      <c r="G15" s="90">
        <f t="shared" si="0"/>
        <v>426.34175599999998</v>
      </c>
      <c r="H15" s="90">
        <f t="shared" si="1"/>
        <v>1348.6834239999998</v>
      </c>
      <c r="I15" s="91">
        <f t="shared" si="2"/>
        <v>1705.3670239999999</v>
      </c>
      <c r="J15" s="91">
        <f t="shared" si="3"/>
        <v>1875.9037264000001</v>
      </c>
      <c r="K15" s="36">
        <f>'Tariffs July 2016'!AT7</f>
        <v>0</v>
      </c>
      <c r="L15" s="36">
        <f>'Tariffs July 2016'!AU7</f>
        <v>0</v>
      </c>
      <c r="M15" s="36">
        <f>'Tariffs July 2016'!AV7</f>
        <v>5</v>
      </c>
      <c r="N15" s="36">
        <f>'Tariffs July 2016'!AW7</f>
        <v>0</v>
      </c>
      <c r="O15" s="92">
        <f>($F$6*'Tariffs July 2016'!AQ7/100)*4</f>
        <v>166.86432000000002</v>
      </c>
      <c r="P15" s="275">
        <f t="shared" ref="P15:P20" si="9">I15</f>
        <v>1705.3670239999999</v>
      </c>
      <c r="Q15" s="275">
        <f>P15-(P15*M15/100)</f>
        <v>1620.0986727999998</v>
      </c>
      <c r="R15" s="275">
        <f t="shared" si="5"/>
        <v>1538.502704</v>
      </c>
      <c r="S15" s="275">
        <f t="shared" si="6"/>
        <v>1453.2343527999997</v>
      </c>
      <c r="T15" s="93">
        <f t="shared" si="7"/>
        <v>1692.3529744000002</v>
      </c>
      <c r="U15" s="93">
        <f t="shared" si="8"/>
        <v>1598.5577880799997</v>
      </c>
      <c r="V15" s="94">
        <f>'Tariffs July 2016'!BD7</f>
        <v>0</v>
      </c>
      <c r="W15" s="94" t="str">
        <f>'Tariffs July 2016'!BE7</f>
        <v>n</v>
      </c>
      <c r="X15" s="95">
        <f>'Tariffs July 2016'!G7</f>
        <v>41090</v>
      </c>
      <c r="Y15" s="70"/>
      <c r="Z15" s="70"/>
      <c r="AA15" s="70"/>
      <c r="AB15" s="70"/>
      <c r="AC15" s="70"/>
      <c r="AD15" s="70"/>
      <c r="AE15" s="70"/>
      <c r="AF15" s="70"/>
      <c r="AG15" s="70"/>
      <c r="AH15" s="70"/>
      <c r="AI15" s="70"/>
      <c r="AJ15" s="70"/>
      <c r="AK15" s="70"/>
      <c r="AL15" s="106"/>
      <c r="AM15" s="106"/>
      <c r="AN15" s="106"/>
      <c r="AO15" s="106"/>
      <c r="AP15" s="106"/>
      <c r="AQ15" s="106"/>
      <c r="AR15" s="106"/>
      <c r="AS15" s="106"/>
      <c r="AT15" s="106"/>
      <c r="AU15" s="106"/>
      <c r="AV15" s="106"/>
      <c r="AW15" s="106"/>
      <c r="AX15" s="106"/>
      <c r="AY15" s="106"/>
      <c r="AZ15" s="106"/>
      <c r="BA15" s="106"/>
      <c r="BB15" s="106"/>
    </row>
    <row r="16" spans="1:58" ht="14" x14ac:dyDescent="0.15">
      <c r="A16" s="89" t="str">
        <f>'Tariffs July 2016'!K8</f>
        <v>Origin Energy</v>
      </c>
      <c r="B16" s="36" t="str">
        <f>'Tariffs July 2016'!L8</f>
        <v>Saver</v>
      </c>
      <c r="C16" s="90">
        <f>91*'Tariffs July 2016'!M8/100</f>
        <v>112.14567</v>
      </c>
      <c r="D16" s="90">
        <f>$F$5*'Tariffs July 2016'!N8/100</f>
        <v>324.07413680000002</v>
      </c>
      <c r="E16" s="90">
        <v>0</v>
      </c>
      <c r="F16" s="90">
        <v>0</v>
      </c>
      <c r="G16" s="90">
        <f t="shared" si="0"/>
        <v>436.21980680000001</v>
      </c>
      <c r="H16" s="90">
        <f t="shared" si="1"/>
        <v>1296.2965472000001</v>
      </c>
      <c r="I16" s="91">
        <f t="shared" si="2"/>
        <v>1744.8792272000001</v>
      </c>
      <c r="J16" s="91">
        <f t="shared" si="3"/>
        <v>1919.3671499200002</v>
      </c>
      <c r="K16" s="36">
        <f>'Tariffs July 2016'!AT8</f>
        <v>0</v>
      </c>
      <c r="L16" s="36">
        <f>'Tariffs July 2016'!AU8</f>
        <v>0</v>
      </c>
      <c r="M16" s="36">
        <f>'Tariffs July 2016'!AV8</f>
        <v>0</v>
      </c>
      <c r="N16" s="36">
        <f>'Tariffs July 2016'!AW8</f>
        <v>8</v>
      </c>
      <c r="O16" s="92">
        <f>($F$6*'Tariffs July 2016'!AQ8/100)*4</f>
        <v>166.86432000000002</v>
      </c>
      <c r="P16" s="275">
        <f t="shared" si="9"/>
        <v>1744.8792272000001</v>
      </c>
      <c r="Q16" s="275">
        <f>P16-(H16*N16/100)</f>
        <v>1641.175503424</v>
      </c>
      <c r="R16" s="275">
        <f t="shared" si="5"/>
        <v>1578.0149071999999</v>
      </c>
      <c r="S16" s="275">
        <f t="shared" si="6"/>
        <v>1474.3111834239999</v>
      </c>
      <c r="T16" s="93">
        <f t="shared" si="7"/>
        <v>1735.8163979200001</v>
      </c>
      <c r="U16" s="93">
        <f t="shared" si="8"/>
        <v>1621.7423017664</v>
      </c>
      <c r="V16" s="94">
        <f>'Tariffs July 2016'!BD8</f>
        <v>0</v>
      </c>
      <c r="W16" s="94" t="str">
        <f>'Tariffs July 2016'!BE8</f>
        <v>n</v>
      </c>
      <c r="X16" s="95">
        <f>'Tariffs July 2016'!G8</f>
        <v>41090</v>
      </c>
      <c r="Y16" s="70"/>
      <c r="Z16" s="70"/>
      <c r="AA16" s="70"/>
      <c r="AB16" s="70"/>
      <c r="AC16" s="70"/>
      <c r="AD16" s="70"/>
      <c r="AE16" s="70"/>
      <c r="AF16" s="70"/>
      <c r="AG16" s="70"/>
      <c r="AH16" s="70"/>
      <c r="AI16" s="70"/>
      <c r="AJ16" s="70"/>
      <c r="AK16" s="70"/>
      <c r="AL16" s="106"/>
      <c r="AM16" s="106"/>
      <c r="AN16" s="106"/>
      <c r="AO16" s="106"/>
      <c r="AP16" s="106"/>
      <c r="AQ16" s="106"/>
      <c r="AR16" s="106"/>
      <c r="AS16" s="106"/>
      <c r="AT16" s="106"/>
      <c r="AU16" s="106"/>
      <c r="AV16" s="106"/>
      <c r="AW16" s="106"/>
      <c r="AX16" s="106"/>
      <c r="AY16" s="106"/>
      <c r="AZ16" s="106"/>
      <c r="BA16" s="106"/>
      <c r="BB16" s="106"/>
    </row>
    <row r="17" spans="1:54" ht="14" x14ac:dyDescent="0.15">
      <c r="A17" s="89" t="str">
        <f>'Tariffs July 2016'!K9</f>
        <v>Powerdirect</v>
      </c>
      <c r="B17" s="36" t="str">
        <f>'Tariffs July 2016'!L9</f>
        <v>10 percent</v>
      </c>
      <c r="C17" s="90">
        <f>91*'Tariffs July 2016'!M9/100</f>
        <v>105.92399999999999</v>
      </c>
      <c r="D17" s="90">
        <f>$F$5*'Tariffs July 2016'!N9/100</f>
        <v>309.72347639999998</v>
      </c>
      <c r="E17" s="90">
        <v>0</v>
      </c>
      <c r="F17" s="90">
        <v>0</v>
      </c>
      <c r="G17" s="90">
        <f t="shared" si="0"/>
        <v>415.64747639999996</v>
      </c>
      <c r="H17" s="90">
        <f t="shared" si="1"/>
        <v>1238.8939055999999</v>
      </c>
      <c r="I17" s="91">
        <f t="shared" si="2"/>
        <v>1662.5899055999998</v>
      </c>
      <c r="J17" s="91">
        <f t="shared" si="3"/>
        <v>1828.8488961599999</v>
      </c>
      <c r="K17" s="36">
        <f>'Tariffs July 2016'!AT9</f>
        <v>0</v>
      </c>
      <c r="L17" s="36">
        <f>'Tariffs July 2016'!AU9</f>
        <v>0</v>
      </c>
      <c r="M17" s="36">
        <f>'Tariffs July 2016'!AV9</f>
        <v>0</v>
      </c>
      <c r="N17" s="36">
        <f>'Tariffs July 2016'!AW9</f>
        <v>10</v>
      </c>
      <c r="O17" s="92">
        <f>($F$6*'Tariffs July 2016'!AQ9/100)*4</f>
        <v>166.86432000000002</v>
      </c>
      <c r="P17" s="275">
        <f t="shared" si="9"/>
        <v>1662.5899055999998</v>
      </c>
      <c r="Q17" s="275">
        <f>P17-(H17*N17/100)</f>
        <v>1538.7005150399998</v>
      </c>
      <c r="R17" s="275">
        <f t="shared" si="5"/>
        <v>1495.7255855999997</v>
      </c>
      <c r="S17" s="275">
        <f t="shared" si="6"/>
        <v>1371.8361950399999</v>
      </c>
      <c r="T17" s="93">
        <f t="shared" si="7"/>
        <v>1645.2981441599998</v>
      </c>
      <c r="U17" s="93">
        <f t="shared" si="8"/>
        <v>1509.0198145439999</v>
      </c>
      <c r="V17" s="94">
        <f>'Tariffs July 2016'!BD9</f>
        <v>0</v>
      </c>
      <c r="W17" s="94" t="str">
        <f>'Tariffs July 2016'!BE9</f>
        <v>n</v>
      </c>
      <c r="X17" s="95">
        <f>'Tariffs July 2016'!G9</f>
        <v>41067</v>
      </c>
      <c r="Y17" s="70"/>
      <c r="Z17" s="70"/>
      <c r="AA17" s="70"/>
      <c r="AB17" s="70"/>
      <c r="AC17" s="70"/>
      <c r="AD17" s="70"/>
      <c r="AE17" s="70"/>
      <c r="AF17" s="70"/>
      <c r="AG17" s="70"/>
      <c r="AH17" s="70"/>
      <c r="AI17" s="70"/>
      <c r="AJ17" s="70"/>
      <c r="AK17" s="70"/>
      <c r="AL17" s="106"/>
      <c r="AM17" s="106"/>
      <c r="AN17" s="106"/>
      <c r="AO17" s="106"/>
      <c r="AP17" s="106"/>
      <c r="AQ17" s="106"/>
      <c r="AR17" s="106"/>
      <c r="AS17" s="106"/>
      <c r="AT17" s="106"/>
      <c r="AU17" s="106"/>
      <c r="AV17" s="106"/>
      <c r="AW17" s="106"/>
      <c r="AX17" s="106"/>
      <c r="AY17" s="106"/>
      <c r="AZ17" s="106"/>
      <c r="BA17" s="106"/>
      <c r="BB17" s="106"/>
    </row>
    <row r="18" spans="1:54" ht="14" x14ac:dyDescent="0.15">
      <c r="A18" s="89" t="str">
        <f>'Tariffs July 2016'!K10</f>
        <v>Sanctuary Energy</v>
      </c>
      <c r="B18" s="36" t="str">
        <f>'Tariffs July 2016'!L10</f>
        <v>Supplementary FIT</v>
      </c>
      <c r="C18" s="90">
        <f>91*'Tariffs July 2016'!M10/100</f>
        <v>105.92399999999999</v>
      </c>
      <c r="D18" s="90">
        <f>$F$5*'Tariffs July 2016'!N10/100</f>
        <v>309.83493784000001</v>
      </c>
      <c r="E18" s="90">
        <v>0</v>
      </c>
      <c r="F18" s="90">
        <v>0</v>
      </c>
      <c r="G18" s="90">
        <f t="shared" si="0"/>
        <v>415.75893783999999</v>
      </c>
      <c r="H18" s="90">
        <f t="shared" si="1"/>
        <v>1239.33975136</v>
      </c>
      <c r="I18" s="91">
        <f t="shared" si="2"/>
        <v>1663.0357513599999</v>
      </c>
      <c r="J18" s="91">
        <f t="shared" si="3"/>
        <v>1829.339326496</v>
      </c>
      <c r="K18" s="36">
        <f>'Tariffs July 2016'!AT10</f>
        <v>0</v>
      </c>
      <c r="L18" s="36">
        <f>'Tariffs July 2016'!AU10</f>
        <v>0</v>
      </c>
      <c r="M18" s="36">
        <f>'Tariffs July 2016'!AV10</f>
        <v>0</v>
      </c>
      <c r="N18" s="36">
        <f>'Tariffs July 2016'!AW10</f>
        <v>0</v>
      </c>
      <c r="O18" s="92">
        <f>($F$6*'Tariffs July 2016'!AQ10/100)*4</f>
        <v>278.10720000000003</v>
      </c>
      <c r="P18" s="275">
        <f t="shared" si="9"/>
        <v>1663.0357513599999</v>
      </c>
      <c r="Q18" s="275">
        <f>P18</f>
        <v>1663.0357513599999</v>
      </c>
      <c r="R18" s="275">
        <f t="shared" si="5"/>
        <v>1384.9285513599998</v>
      </c>
      <c r="S18" s="275">
        <f t="shared" si="6"/>
        <v>1384.9285513599998</v>
      </c>
      <c r="T18" s="93">
        <f t="shared" si="7"/>
        <v>1523.4214064959999</v>
      </c>
      <c r="U18" s="93">
        <f t="shared" si="8"/>
        <v>1523.4214064959999</v>
      </c>
      <c r="V18" s="94">
        <f>'Tariffs July 2016'!BD10</f>
        <v>0</v>
      </c>
      <c r="W18" s="94" t="str">
        <f>'Tariffs July 2016'!BE10</f>
        <v>n</v>
      </c>
      <c r="X18" s="95">
        <f>'Tariffs July 2016'!G10</f>
        <v>40841</v>
      </c>
      <c r="Y18" s="70"/>
      <c r="Z18" s="70"/>
      <c r="AA18" s="70"/>
      <c r="AB18" s="70"/>
      <c r="AC18" s="70"/>
      <c r="AD18" s="70"/>
      <c r="AE18" s="70"/>
      <c r="AF18" s="70"/>
      <c r="AG18" s="70"/>
      <c r="AH18" s="70"/>
      <c r="AI18" s="70"/>
      <c r="AJ18" s="70"/>
      <c r="AK18" s="70"/>
      <c r="AL18" s="106"/>
      <c r="AM18" s="106"/>
      <c r="AN18" s="106"/>
      <c r="AO18" s="106"/>
      <c r="AP18" s="106"/>
      <c r="AQ18" s="106"/>
      <c r="AR18" s="106"/>
      <c r="AS18" s="106"/>
      <c r="AT18" s="106"/>
      <c r="AU18" s="106"/>
      <c r="AV18" s="106"/>
      <c r="AW18" s="106"/>
      <c r="AX18" s="106"/>
      <c r="AY18" s="106"/>
      <c r="AZ18" s="106"/>
      <c r="BA18" s="106"/>
      <c r="BB18" s="106"/>
    </row>
    <row r="19" spans="1:54" ht="14" x14ac:dyDescent="0.15">
      <c r="A19" s="89" t="str">
        <f>'Tariffs July 2016'!K11</f>
        <v>Simply Energy</v>
      </c>
      <c r="B19" s="36" t="str">
        <f>'Tariffs July 2016'!L11</f>
        <v>No term</v>
      </c>
      <c r="C19" s="90">
        <f>91*'Tariffs July 2016'!M11/100</f>
        <v>112.07559999999999</v>
      </c>
      <c r="D19" s="90">
        <f>$F$5*'Tariffs July 2016'!N11/100</f>
        <v>309.83493784000001</v>
      </c>
      <c r="E19" s="90">
        <v>0</v>
      </c>
      <c r="F19" s="90">
        <v>0</v>
      </c>
      <c r="G19" s="90">
        <f t="shared" si="0"/>
        <v>421.91053784000002</v>
      </c>
      <c r="H19" s="90">
        <f t="shared" si="1"/>
        <v>1239.33975136</v>
      </c>
      <c r="I19" s="91">
        <f t="shared" si="2"/>
        <v>1687.6421513600001</v>
      </c>
      <c r="J19" s="91">
        <f t="shared" si="3"/>
        <v>1856.4063664960001</v>
      </c>
      <c r="K19" s="36">
        <f>'Tariffs July 2016'!AT11</f>
        <v>0</v>
      </c>
      <c r="L19" s="36">
        <f>'Tariffs July 2016'!AU11</f>
        <v>0</v>
      </c>
      <c r="M19" s="36">
        <f>'Tariffs July 2016'!AV11</f>
        <v>0</v>
      </c>
      <c r="N19" s="36">
        <f>'Tariffs July 2016'!AW11</f>
        <v>0</v>
      </c>
      <c r="O19" s="92">
        <f>($F$6*'Tariffs July 2016'!AQ11/100)*4</f>
        <v>172.42646400000001</v>
      </c>
      <c r="P19" s="275">
        <f t="shared" si="9"/>
        <v>1687.6421513600001</v>
      </c>
      <c r="Q19" s="275">
        <f>P19</f>
        <v>1687.6421513600001</v>
      </c>
      <c r="R19" s="275">
        <f t="shared" si="5"/>
        <v>1515.2156873600002</v>
      </c>
      <c r="S19" s="275">
        <f t="shared" si="6"/>
        <v>1515.2156873600002</v>
      </c>
      <c r="T19" s="93">
        <f t="shared" si="7"/>
        <v>1666.7372560960002</v>
      </c>
      <c r="U19" s="93">
        <f t="shared" si="8"/>
        <v>1666.7372560960002</v>
      </c>
      <c r="V19" s="94">
        <f>'Tariffs July 2016'!BD11</f>
        <v>0</v>
      </c>
      <c r="W19" s="94" t="str">
        <f>'Tariffs July 2016'!BE11</f>
        <v>n</v>
      </c>
      <c r="X19" s="95">
        <f>'Tariffs July 2016'!G11</f>
        <v>41052</v>
      </c>
      <c r="Y19" s="70"/>
      <c r="Z19" s="70"/>
      <c r="AA19" s="70"/>
      <c r="AB19" s="70"/>
      <c r="AC19" s="70"/>
      <c r="AD19" s="70"/>
      <c r="AE19" s="70"/>
      <c r="AF19" s="70"/>
      <c r="AG19" s="70"/>
      <c r="AH19" s="70"/>
      <c r="AI19" s="70"/>
      <c r="AJ19" s="70"/>
      <c r="AK19" s="70"/>
      <c r="AL19" s="106"/>
      <c r="AM19" s="106"/>
      <c r="AN19" s="106"/>
      <c r="AO19" s="106"/>
      <c r="AP19" s="106"/>
      <c r="AQ19" s="106"/>
      <c r="AR19" s="106"/>
      <c r="AS19" s="106"/>
      <c r="AT19" s="106"/>
      <c r="AU19" s="106"/>
      <c r="AV19" s="106"/>
      <c r="AW19" s="106"/>
      <c r="AX19" s="106"/>
      <c r="AY19" s="106"/>
      <c r="AZ19" s="106"/>
      <c r="BA19" s="106"/>
      <c r="BB19" s="106"/>
    </row>
    <row r="20" spans="1:54" ht="15" thickBot="1" x14ac:dyDescent="0.2">
      <c r="A20" s="96" t="str">
        <f>'Tariffs July 2016'!K12</f>
        <v>Urth Energy</v>
      </c>
      <c r="B20" s="97" t="str">
        <f>'Tariffs July 2016'!L12</f>
        <v>Market offer</v>
      </c>
      <c r="C20" s="98">
        <f>91*'Tariffs July 2016'!M12/100</f>
        <v>105.9877</v>
      </c>
      <c r="D20" s="98">
        <f>$F$5*'Tariffs July 2016'!N12/100</f>
        <v>388.72177199999999</v>
      </c>
      <c r="E20" s="98">
        <v>0</v>
      </c>
      <c r="F20" s="98">
        <v>0</v>
      </c>
      <c r="G20" s="98">
        <f t="shared" si="0"/>
        <v>494.70947200000001</v>
      </c>
      <c r="H20" s="98">
        <f t="shared" si="1"/>
        <v>1554.8870879999999</v>
      </c>
      <c r="I20" s="99">
        <f t="shared" si="2"/>
        <v>1978.837888</v>
      </c>
      <c r="J20" s="99">
        <f t="shared" si="3"/>
        <v>2176.7216768000003</v>
      </c>
      <c r="K20" s="97">
        <f>'Tariffs July 2016'!AT12</f>
        <v>0</v>
      </c>
      <c r="L20" s="97">
        <f>'Tariffs July 2016'!AU12</f>
        <v>0</v>
      </c>
      <c r="M20" s="97">
        <f>'Tariffs July 2016'!AV12</f>
        <v>0</v>
      </c>
      <c r="N20" s="97">
        <f>'Tariffs July 2016'!AW12</f>
        <v>10</v>
      </c>
      <c r="O20" s="100">
        <f>($F$6*'Tariffs July 2016'!AQ12/100)*4</f>
        <v>278.10720000000003</v>
      </c>
      <c r="P20" s="276">
        <f t="shared" si="9"/>
        <v>1978.837888</v>
      </c>
      <c r="Q20" s="276">
        <f>P20-(H20*N20/100)</f>
        <v>1823.3491792</v>
      </c>
      <c r="R20" s="276">
        <f t="shared" si="5"/>
        <v>1700.7306880000001</v>
      </c>
      <c r="S20" s="276">
        <f t="shared" si="6"/>
        <v>1545.2419792000001</v>
      </c>
      <c r="T20" s="101">
        <f t="shared" si="7"/>
        <v>1870.8037568000002</v>
      </c>
      <c r="U20" s="101">
        <f t="shared" si="8"/>
        <v>1699.7661771200003</v>
      </c>
      <c r="V20" s="102">
        <f>'Tariffs July 2016'!BD12</f>
        <v>0</v>
      </c>
      <c r="W20" s="102" t="str">
        <f>'Tariffs July 2016'!BE12</f>
        <v>n</v>
      </c>
      <c r="X20" s="103">
        <f>'Tariffs July 2016'!G12</f>
        <v>41090</v>
      </c>
      <c r="Y20" s="70"/>
      <c r="Z20" s="70"/>
      <c r="AA20" s="70"/>
      <c r="AB20" s="70"/>
      <c r="AC20" s="70"/>
      <c r="AD20" s="70"/>
      <c r="AE20" s="70"/>
      <c r="AF20" s="70"/>
      <c r="AG20" s="70"/>
      <c r="AH20" s="70"/>
      <c r="AI20" s="70"/>
      <c r="AJ20" s="70"/>
      <c r="AK20" s="70"/>
      <c r="AL20" s="106"/>
      <c r="AM20" s="106"/>
      <c r="AN20" s="106"/>
      <c r="AO20" s="106"/>
      <c r="AP20" s="106"/>
      <c r="AQ20" s="106"/>
      <c r="AR20" s="106"/>
      <c r="AS20" s="106"/>
      <c r="AT20" s="106"/>
      <c r="AU20" s="106"/>
      <c r="AV20" s="106"/>
      <c r="AW20" s="106"/>
      <c r="AX20" s="106"/>
      <c r="AY20" s="106"/>
      <c r="AZ20" s="106"/>
      <c r="BA20" s="106"/>
      <c r="BB20" s="106"/>
    </row>
    <row r="21" spans="1:54" ht="14" x14ac:dyDescent="0.15">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70"/>
      <c r="Y21" s="70"/>
      <c r="Z21" s="70"/>
      <c r="AA21" s="70"/>
      <c r="AB21" s="70"/>
      <c r="AC21" s="70"/>
      <c r="AD21" s="70"/>
      <c r="AE21" s="70"/>
      <c r="AF21" s="70"/>
      <c r="AG21" s="70"/>
      <c r="AH21" s="70"/>
      <c r="AI21" s="70"/>
      <c r="AJ21" s="70"/>
      <c r="AK21" s="70"/>
      <c r="AL21" s="106"/>
      <c r="AM21" s="106"/>
      <c r="AN21" s="106"/>
      <c r="AO21" s="106"/>
      <c r="AP21" s="106"/>
      <c r="AQ21" s="106"/>
      <c r="AR21" s="106"/>
      <c r="AS21" s="106"/>
      <c r="AT21" s="106"/>
      <c r="AU21" s="106"/>
      <c r="AV21" s="106"/>
      <c r="AW21" s="106"/>
      <c r="AX21" s="106"/>
      <c r="AY21" s="106"/>
      <c r="AZ21" s="106"/>
      <c r="BA21" s="106"/>
      <c r="BB21" s="106"/>
    </row>
    <row r="22" spans="1:54" ht="15" thickBot="1" x14ac:dyDescent="0.2">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70"/>
      <c r="Y22" s="70"/>
      <c r="Z22" s="70"/>
      <c r="AA22" s="70"/>
      <c r="AB22" s="70"/>
      <c r="AC22" s="70"/>
      <c r="AD22" s="70"/>
      <c r="AE22" s="70"/>
      <c r="AF22" s="70"/>
      <c r="AG22" s="70"/>
      <c r="AH22" s="70"/>
      <c r="AI22" s="70"/>
      <c r="AJ22" s="70"/>
      <c r="AK22" s="70"/>
      <c r="AL22" s="106"/>
      <c r="AM22" s="106"/>
      <c r="AN22" s="106"/>
      <c r="AO22" s="106"/>
      <c r="AP22" s="106"/>
      <c r="AQ22" s="106"/>
      <c r="AR22" s="106"/>
      <c r="AS22" s="106"/>
      <c r="AT22" s="106"/>
      <c r="AU22" s="106"/>
      <c r="AV22" s="106"/>
      <c r="AW22" s="106"/>
      <c r="AX22" s="106"/>
      <c r="AY22" s="106"/>
      <c r="AZ22" s="106"/>
      <c r="BA22" s="106"/>
      <c r="BB22" s="106"/>
    </row>
    <row r="23" spans="1:54" ht="14" x14ac:dyDescent="0.15">
      <c r="A23" s="86" t="s">
        <v>200</v>
      </c>
      <c r="B23" s="87"/>
      <c r="C23" s="87"/>
      <c r="D23" s="104"/>
      <c r="E23" s="104"/>
      <c r="F23" s="104"/>
      <c r="G23" s="105"/>
      <c r="H23" s="105"/>
      <c r="I23" s="87"/>
      <c r="J23" s="87"/>
      <c r="K23" s="87"/>
      <c r="L23" s="87"/>
      <c r="M23" s="87"/>
      <c r="N23" s="87"/>
      <c r="O23" s="87"/>
      <c r="P23" s="87"/>
      <c r="Q23" s="87"/>
      <c r="R23" s="87"/>
      <c r="S23" s="87"/>
      <c r="T23" s="87"/>
      <c r="U23" s="87"/>
      <c r="V23" s="87"/>
      <c r="W23" s="87"/>
      <c r="X23" s="88"/>
      <c r="Y23" s="70"/>
      <c r="Z23" s="70"/>
      <c r="AA23" s="70"/>
      <c r="AB23" s="70"/>
      <c r="AC23" s="70"/>
      <c r="AD23" s="70"/>
      <c r="AE23" s="70"/>
      <c r="AF23" s="70"/>
      <c r="AG23" s="70"/>
      <c r="AH23" s="70"/>
      <c r="AI23" s="70"/>
      <c r="AJ23" s="70"/>
      <c r="AK23" s="70"/>
      <c r="AL23" s="106"/>
      <c r="AM23" s="106"/>
      <c r="AN23" s="106"/>
      <c r="AO23" s="106"/>
      <c r="AP23" s="106"/>
      <c r="AQ23" s="106"/>
      <c r="AR23" s="106"/>
      <c r="AS23" s="106"/>
      <c r="AT23" s="106"/>
      <c r="AU23" s="106"/>
      <c r="AV23" s="106"/>
      <c r="AW23" s="106"/>
      <c r="AX23" s="106"/>
      <c r="AY23" s="106"/>
      <c r="AZ23" s="106"/>
      <c r="BA23" s="106"/>
      <c r="BB23" s="106"/>
    </row>
    <row r="24" spans="1:54" ht="75" x14ac:dyDescent="0.15">
      <c r="A24" s="277" t="s">
        <v>184</v>
      </c>
      <c r="B24" s="278" t="s">
        <v>222</v>
      </c>
      <c r="C24" s="279" t="s">
        <v>211</v>
      </c>
      <c r="D24" s="279" t="s">
        <v>113</v>
      </c>
      <c r="E24" s="280" t="s">
        <v>232</v>
      </c>
      <c r="F24" s="279" t="s">
        <v>235</v>
      </c>
      <c r="G24" s="279" t="s">
        <v>234</v>
      </c>
      <c r="H24" s="281" t="s">
        <v>223</v>
      </c>
      <c r="I24" s="281" t="s">
        <v>224</v>
      </c>
      <c r="J24" s="282" t="s">
        <v>214</v>
      </c>
      <c r="K24" s="283" t="s">
        <v>215</v>
      </c>
      <c r="L24" s="283" t="s">
        <v>189</v>
      </c>
      <c r="M24" s="283" t="s">
        <v>127</v>
      </c>
      <c r="N24" s="283" t="s">
        <v>209</v>
      </c>
      <c r="O24" s="284" t="s">
        <v>233</v>
      </c>
      <c r="P24" s="285" t="s">
        <v>207</v>
      </c>
      <c r="Q24" s="285" t="s">
        <v>208</v>
      </c>
      <c r="R24" s="285" t="s">
        <v>118</v>
      </c>
      <c r="S24" s="285" t="s">
        <v>161</v>
      </c>
      <c r="T24" s="284" t="s">
        <v>199</v>
      </c>
      <c r="U24" s="284" t="s">
        <v>210</v>
      </c>
      <c r="V24" s="288" t="s">
        <v>149</v>
      </c>
      <c r="W24" s="283" t="s">
        <v>150</v>
      </c>
      <c r="X24" s="287" t="s">
        <v>126</v>
      </c>
      <c r="Y24" s="70"/>
      <c r="Z24" s="70"/>
      <c r="AA24" s="70"/>
      <c r="AB24" s="70"/>
      <c r="AC24" s="70"/>
      <c r="AD24" s="70"/>
      <c r="AE24" s="70"/>
      <c r="AF24" s="70"/>
      <c r="AG24" s="70"/>
      <c r="AH24" s="70"/>
      <c r="AI24" s="70"/>
      <c r="AJ24" s="70"/>
      <c r="AK24" s="70"/>
      <c r="AL24" s="106"/>
      <c r="AM24" s="106"/>
      <c r="AN24" s="106"/>
      <c r="AO24" s="106"/>
      <c r="AP24" s="106"/>
      <c r="AQ24" s="106"/>
      <c r="AR24" s="106"/>
      <c r="AS24" s="106"/>
      <c r="AT24" s="106"/>
      <c r="AU24" s="106"/>
      <c r="AV24" s="106"/>
      <c r="AW24" s="106"/>
      <c r="AX24" s="106"/>
      <c r="AY24" s="106"/>
      <c r="AZ24" s="106"/>
      <c r="BA24" s="106"/>
      <c r="BB24" s="106"/>
    </row>
    <row r="25" spans="1:54" ht="14" x14ac:dyDescent="0.15">
      <c r="A25" s="89" t="str">
        <f>'Tariffs July 2016'!K13</f>
        <v>AGL</v>
      </c>
      <c r="B25" s="36" t="str">
        <f>'Tariffs July 2016'!L13</f>
        <v xml:space="preserve">Savers </v>
      </c>
      <c r="C25" s="90">
        <f>91*'Tariffs July 2016'!M13/100</f>
        <v>97.761300000000006</v>
      </c>
      <c r="D25" s="90">
        <f>($K$5)*'Tariffs July 2016'!N13/100</f>
        <v>291.45076657999999</v>
      </c>
      <c r="E25" s="90">
        <v>0</v>
      </c>
      <c r="F25" s="90">
        <f>($L$5)*'Tariffs July 2016'!AE13/100</f>
        <v>25.998380879999999</v>
      </c>
      <c r="G25" s="90">
        <f>SUM(C25:F25)</f>
        <v>415.21044746000001</v>
      </c>
      <c r="H25" s="90">
        <f>(G25-C25)*4</f>
        <v>1269.79658984</v>
      </c>
      <c r="I25" s="91">
        <f>G25*4</f>
        <v>1660.84178984</v>
      </c>
      <c r="J25" s="91">
        <f>I25*1.1</f>
        <v>1826.9259688240002</v>
      </c>
      <c r="K25" s="36">
        <f>'Tariffs July 2016'!AT13</f>
        <v>0</v>
      </c>
      <c r="L25" s="36">
        <f>'Tariffs July 2016'!AU13</f>
        <v>0</v>
      </c>
      <c r="M25" s="36">
        <f>'Tariffs July 2016'!AV13</f>
        <v>0</v>
      </c>
      <c r="N25" s="36">
        <f>'Tariffs July 2016'!AW13</f>
        <v>12</v>
      </c>
      <c r="O25" s="92">
        <f>($F$6*'Tariffs July 2016'!AQ13/100)*4</f>
        <v>166.86432000000002</v>
      </c>
      <c r="P25" s="275">
        <f>I25</f>
        <v>1660.84178984</v>
      </c>
      <c r="Q25" s="275">
        <f>P25-(H25*N25/100)</f>
        <v>1508.4661990592001</v>
      </c>
      <c r="R25" s="275">
        <f>P25-O25</f>
        <v>1493.9774698400001</v>
      </c>
      <c r="S25" s="275">
        <f>Q25-O25</f>
        <v>1341.6018790592002</v>
      </c>
      <c r="T25" s="93">
        <f>R25*1.1</f>
        <v>1643.3752168240003</v>
      </c>
      <c r="U25" s="93">
        <f>S25*1.1</f>
        <v>1475.7620669651203</v>
      </c>
      <c r="V25" s="94">
        <f>'Tariffs July 2016'!BD13</f>
        <v>0</v>
      </c>
      <c r="W25" s="94" t="str">
        <f>'Tariffs July 2016'!BE13</f>
        <v>n</v>
      </c>
      <c r="X25" s="95">
        <f>'Tariffs July 2016'!G13</f>
        <v>41090</v>
      </c>
      <c r="Y25" s="70"/>
      <c r="Z25" s="70"/>
      <c r="AA25" s="70"/>
      <c r="AB25" s="70"/>
      <c r="AC25" s="70"/>
      <c r="AD25" s="70"/>
      <c r="AE25" s="70"/>
      <c r="AF25" s="70"/>
      <c r="AG25" s="70"/>
      <c r="AH25" s="70"/>
      <c r="AI25" s="70"/>
      <c r="AJ25" s="70"/>
      <c r="AK25" s="70"/>
      <c r="AL25" s="106"/>
      <c r="AM25" s="106"/>
      <c r="AN25" s="106"/>
      <c r="AO25" s="106"/>
      <c r="AP25" s="106"/>
      <c r="AQ25" s="106"/>
      <c r="AR25" s="106"/>
      <c r="AS25" s="106"/>
      <c r="AT25" s="106"/>
      <c r="AU25" s="106"/>
      <c r="AV25" s="106"/>
      <c r="AW25" s="106"/>
      <c r="AX25" s="106"/>
      <c r="AY25" s="106"/>
      <c r="AZ25" s="106"/>
      <c r="BA25" s="106"/>
      <c r="BB25" s="106"/>
    </row>
    <row r="26" spans="1:54" ht="14" x14ac:dyDescent="0.15">
      <c r="A26" s="89" t="str">
        <f>'Tariffs July 2016'!K14</f>
        <v>Click Energy</v>
      </c>
      <c r="B26" s="36" t="str">
        <f>'Tariffs July 2016'!L14</f>
        <v>Click Shine Reward</v>
      </c>
      <c r="C26" s="90">
        <f>91*'Tariffs July 2016'!M14/100</f>
        <v>126.56280000000001</v>
      </c>
      <c r="D26" s="90">
        <f>($K$5)*'Tariffs July 2016'!N14/100</f>
        <v>308.812279128</v>
      </c>
      <c r="E26" s="90">
        <v>0</v>
      </c>
      <c r="F26" s="90">
        <f>($L$5)*'Tariffs July 2016'!AE14/100</f>
        <v>40.982978220000007</v>
      </c>
      <c r="G26" s="90">
        <f t="shared" ref="G26:G35" si="10">SUM(C26:F26)</f>
        <v>476.35805734800005</v>
      </c>
      <c r="H26" s="90">
        <f t="shared" ref="H26:H35" si="11">(G26-C26)*4</f>
        <v>1399.1810293920003</v>
      </c>
      <c r="I26" s="91">
        <f t="shared" ref="I26:I35" si="12">G26*4</f>
        <v>1905.4322293920002</v>
      </c>
      <c r="J26" s="91">
        <f t="shared" ref="J26:J35" si="13">I26*1.1</f>
        <v>2095.9754523312004</v>
      </c>
      <c r="K26" s="36">
        <f>'Tariffs July 2016'!AT14</f>
        <v>0</v>
      </c>
      <c r="L26" s="36">
        <f>'Tariffs July 2016'!AU14</f>
        <v>0</v>
      </c>
      <c r="M26" s="36">
        <f>'Tariffs July 2016'!AV14</f>
        <v>5</v>
      </c>
      <c r="N26" s="36">
        <f>'Tariffs July 2016'!AW14</f>
        <v>0</v>
      </c>
      <c r="O26" s="92">
        <f>($F$6*'Tariffs July 2016'!AQ14/100)*4</f>
        <v>305.91792000000004</v>
      </c>
      <c r="P26" s="275">
        <f t="shared" ref="P26" si="14">I26</f>
        <v>1905.4322293920002</v>
      </c>
      <c r="Q26" s="275">
        <f>P26-(P26*M26/100)</f>
        <v>1810.1606179224002</v>
      </c>
      <c r="R26" s="275">
        <f t="shared" ref="R26:R35" si="15">P26-O26</f>
        <v>1599.5143093920001</v>
      </c>
      <c r="S26" s="275">
        <f t="shared" ref="S26:S35" si="16">Q26-O26</f>
        <v>1504.2426979224001</v>
      </c>
      <c r="T26" s="93">
        <f t="shared" ref="T26:T35" si="17">R26*1.1</f>
        <v>1759.4657403312003</v>
      </c>
      <c r="U26" s="93">
        <f t="shared" ref="U26:U35" si="18">S26*1.1</f>
        <v>1654.6669677146404</v>
      </c>
      <c r="V26" s="94">
        <f>'Tariffs July 2016'!BD14</f>
        <v>0</v>
      </c>
      <c r="W26" s="94" t="str">
        <f>'Tariffs July 2016'!BE14</f>
        <v>n</v>
      </c>
      <c r="X26" s="95">
        <f>'Tariffs July 2016'!G14</f>
        <v>41090</v>
      </c>
      <c r="Y26" s="70"/>
      <c r="Z26" s="70"/>
      <c r="AA26" s="70"/>
      <c r="AB26" s="70"/>
      <c r="AC26" s="70"/>
      <c r="AD26" s="70"/>
      <c r="AE26" s="70"/>
      <c r="AF26" s="70"/>
      <c r="AG26" s="70"/>
      <c r="AH26" s="70"/>
      <c r="AI26" s="70"/>
      <c r="AJ26" s="70"/>
      <c r="AK26" s="70"/>
      <c r="AL26" s="106"/>
      <c r="AM26" s="106"/>
      <c r="AN26" s="106"/>
      <c r="AO26" s="106"/>
      <c r="AP26" s="106"/>
      <c r="AQ26" s="106"/>
      <c r="AR26" s="106"/>
      <c r="AS26" s="106"/>
      <c r="AT26" s="106"/>
      <c r="AU26" s="106"/>
      <c r="AV26" s="106"/>
      <c r="AW26" s="106"/>
      <c r="AX26" s="106"/>
      <c r="AY26" s="106"/>
      <c r="AZ26" s="106"/>
      <c r="BA26" s="106"/>
      <c r="BB26" s="106"/>
    </row>
    <row r="27" spans="1:54" ht="14" x14ac:dyDescent="0.15">
      <c r="A27" s="89" t="str">
        <f>'Tariffs July 2016'!K15</f>
        <v>Diamond Energy</v>
      </c>
      <c r="B27" s="36" t="str">
        <f>'Tariffs July 2016'!L15</f>
        <v>Pay on time discount</v>
      </c>
      <c r="C27" s="90">
        <f>91*'Tariffs July 2016'!M15/100</f>
        <v>108.55844999999999</v>
      </c>
      <c r="D27" s="90">
        <f>($K$5)*'Tariffs July 2016'!N15/100</f>
        <v>263.35969716400001</v>
      </c>
      <c r="E27" s="90">
        <v>0</v>
      </c>
      <c r="F27" s="90">
        <f>($L$5)*'Tariffs July 2016'!AE15/100</f>
        <v>26.015100096000001</v>
      </c>
      <c r="G27" s="90">
        <f t="shared" si="10"/>
        <v>397.93324726000003</v>
      </c>
      <c r="H27" s="90">
        <f t="shared" si="11"/>
        <v>1157.4991890400001</v>
      </c>
      <c r="I27" s="91">
        <f t="shared" si="12"/>
        <v>1591.7329890400001</v>
      </c>
      <c r="J27" s="91">
        <f t="shared" si="13"/>
        <v>1750.9062879440003</v>
      </c>
      <c r="K27" s="36">
        <f>'Tariffs July 2016'!AT15</f>
        <v>0</v>
      </c>
      <c r="L27" s="36">
        <f>'Tariffs July 2016'!AU15</f>
        <v>0</v>
      </c>
      <c r="M27" s="36">
        <f>'Tariffs July 2016'!AV15</f>
        <v>3</v>
      </c>
      <c r="N27" s="36">
        <f>'Tariffs July 2016'!AW15</f>
        <v>0</v>
      </c>
      <c r="O27" s="92">
        <f>($F$6*'Tariffs July 2016'!AQ15/100)*4</f>
        <v>222.48576</v>
      </c>
      <c r="P27" s="275">
        <f>I27</f>
        <v>1591.7329890400001</v>
      </c>
      <c r="Q27" s="275">
        <f>P27-(P27*M27/100)</f>
        <v>1543.9809993688002</v>
      </c>
      <c r="R27" s="275">
        <f t="shared" si="15"/>
        <v>1369.2472290400001</v>
      </c>
      <c r="S27" s="275">
        <f t="shared" si="16"/>
        <v>1321.4952393688002</v>
      </c>
      <c r="T27" s="93">
        <f t="shared" si="17"/>
        <v>1506.1719519440003</v>
      </c>
      <c r="U27" s="93">
        <f t="shared" si="18"/>
        <v>1453.6447633056803</v>
      </c>
      <c r="V27" s="94">
        <f>'Tariffs July 2016'!BD15</f>
        <v>0</v>
      </c>
      <c r="W27" s="94" t="str">
        <f>'Tariffs July 2016'!BE15</f>
        <v>n</v>
      </c>
      <c r="X27" s="95">
        <f>'Tariffs July 2016'!G15</f>
        <v>40724</v>
      </c>
      <c r="Y27" s="70"/>
      <c r="Z27" s="70"/>
      <c r="AA27" s="70"/>
      <c r="AB27" s="70"/>
      <c r="AC27" s="70"/>
      <c r="AD27" s="70"/>
      <c r="AE27" s="70"/>
      <c r="AF27" s="70"/>
      <c r="AG27" s="70"/>
      <c r="AH27" s="70"/>
      <c r="AI27" s="70"/>
      <c r="AJ27" s="70"/>
      <c r="AK27" s="70"/>
      <c r="AL27" s="106"/>
      <c r="AM27" s="106"/>
      <c r="AN27" s="106"/>
      <c r="AO27" s="106"/>
      <c r="AP27" s="106"/>
      <c r="AQ27" s="106"/>
      <c r="AR27" s="106"/>
      <c r="AS27" s="106"/>
      <c r="AT27" s="106"/>
      <c r="AU27" s="106"/>
      <c r="AV27" s="106"/>
      <c r="AW27" s="106"/>
      <c r="AX27" s="106"/>
      <c r="AY27" s="106"/>
      <c r="AZ27" s="106"/>
      <c r="BA27" s="106"/>
      <c r="BB27" s="106"/>
    </row>
    <row r="28" spans="1:54" ht="14" x14ac:dyDescent="0.15">
      <c r="A28" s="89" t="str">
        <f>'Tariffs July 2016'!K16</f>
        <v>Dodo Power &amp; Gas</v>
      </c>
      <c r="B28" s="36" t="str">
        <f>'Tariffs July 2016'!L16</f>
        <v>Market offer</v>
      </c>
      <c r="C28" s="90">
        <f>91*'Tariffs July 2016'!M16/100</f>
        <v>107.38</v>
      </c>
      <c r="D28" s="90">
        <f>($K$5)*'Tariffs July 2016'!N16/100</f>
        <v>274.16031070000003</v>
      </c>
      <c r="E28" s="90">
        <v>0</v>
      </c>
      <c r="F28" s="90">
        <f>($L$5)*'Tariffs July 2016'!AE16/100</f>
        <v>26.437260300000002</v>
      </c>
      <c r="G28" s="90">
        <f t="shared" si="10"/>
        <v>407.97757100000001</v>
      </c>
      <c r="H28" s="90">
        <f t="shared" si="11"/>
        <v>1202.3902840000001</v>
      </c>
      <c r="I28" s="91">
        <f t="shared" si="12"/>
        <v>1631.910284</v>
      </c>
      <c r="J28" s="91">
        <f t="shared" si="13"/>
        <v>1795.1013124000001</v>
      </c>
      <c r="K28" s="36">
        <f>'Tariffs July 2016'!AT16</f>
        <v>0</v>
      </c>
      <c r="L28" s="36">
        <f>'Tariffs July 2016'!AU16</f>
        <v>0</v>
      </c>
      <c r="M28" s="36">
        <f>'Tariffs July 2016'!AV16</f>
        <v>0</v>
      </c>
      <c r="N28" s="36">
        <f>'Tariffs July 2016'!AW16</f>
        <v>15</v>
      </c>
      <c r="O28" s="92">
        <f>($F$6*'Tariffs July 2016'!AQ16/100)*4</f>
        <v>111.24288</v>
      </c>
      <c r="P28" s="275">
        <f>I28</f>
        <v>1631.910284</v>
      </c>
      <c r="Q28" s="275">
        <f>P28-(H28*N28/100)</f>
        <v>1451.5517414000001</v>
      </c>
      <c r="R28" s="275">
        <f t="shared" si="15"/>
        <v>1520.667404</v>
      </c>
      <c r="S28" s="275">
        <f t="shared" si="16"/>
        <v>1340.3088614000001</v>
      </c>
      <c r="T28" s="93">
        <f t="shared" si="17"/>
        <v>1672.7341444000001</v>
      </c>
      <c r="U28" s="93">
        <f t="shared" si="18"/>
        <v>1474.3397475400002</v>
      </c>
      <c r="V28" s="94">
        <f>'Tariffs July 2016'!BD16</f>
        <v>0</v>
      </c>
      <c r="W28" s="94" t="str">
        <f>'Tariffs July 2016'!BE16</f>
        <v>n</v>
      </c>
      <c r="X28" s="95">
        <f>'Tariffs July 2016'!G16</f>
        <v>41094</v>
      </c>
      <c r="Y28" s="70"/>
      <c r="Z28" s="70"/>
      <c r="AA28" s="70"/>
      <c r="AB28" s="70"/>
      <c r="AC28" s="70"/>
      <c r="AD28" s="70"/>
      <c r="AE28" s="70"/>
      <c r="AF28" s="70"/>
      <c r="AG28" s="70"/>
      <c r="AH28" s="70"/>
      <c r="AI28" s="70"/>
      <c r="AJ28" s="70"/>
      <c r="AK28" s="70"/>
      <c r="AL28" s="106"/>
      <c r="AM28" s="106"/>
      <c r="AN28" s="106"/>
      <c r="AO28" s="106"/>
      <c r="AP28" s="106"/>
      <c r="AQ28" s="106"/>
      <c r="AR28" s="106"/>
      <c r="AS28" s="106"/>
      <c r="AT28" s="106"/>
      <c r="AU28" s="106"/>
      <c r="AV28" s="106"/>
      <c r="AW28" s="106"/>
      <c r="AX28" s="106"/>
      <c r="AY28" s="106"/>
      <c r="AZ28" s="106"/>
      <c r="BA28" s="106"/>
      <c r="BB28" s="106"/>
    </row>
    <row r="29" spans="1:54" ht="14" x14ac:dyDescent="0.15">
      <c r="A29" s="89" t="str">
        <f>'Tariffs July 2016'!K17</f>
        <v>EnergyAustralia</v>
      </c>
      <c r="B29" s="36" t="str">
        <f>'Tariffs July 2016'!L17</f>
        <v xml:space="preserve">Flexi Saver </v>
      </c>
      <c r="C29" s="90">
        <f>91*'Tariffs July 2016'!M17/100</f>
        <v>109.2</v>
      </c>
      <c r="D29" s="90">
        <f>($K$5)*'Tariffs July 2016'!N17/100</f>
        <v>279.72641636000003</v>
      </c>
      <c r="E29" s="90">
        <v>0</v>
      </c>
      <c r="F29" s="90">
        <f>($L$5)*'Tariffs July 2016'!AE17/100</f>
        <v>29.258628000000002</v>
      </c>
      <c r="G29" s="90">
        <f t="shared" si="10"/>
        <v>418.18504436000001</v>
      </c>
      <c r="H29" s="90">
        <f t="shared" si="11"/>
        <v>1235.9401774400001</v>
      </c>
      <c r="I29" s="91">
        <f t="shared" si="12"/>
        <v>1672.74017744</v>
      </c>
      <c r="J29" s="91">
        <f t="shared" si="13"/>
        <v>1840.0141951840001</v>
      </c>
      <c r="K29" s="36">
        <f>'Tariffs July 2016'!AT17</f>
        <v>0</v>
      </c>
      <c r="L29" s="36">
        <f>'Tariffs July 2016'!AU17</f>
        <v>0</v>
      </c>
      <c r="M29" s="36">
        <f>'Tariffs July 2016'!AV17</f>
        <v>0</v>
      </c>
      <c r="N29" s="36">
        <f>'Tariffs July 2016'!AW17</f>
        <v>10</v>
      </c>
      <c r="O29" s="92">
        <f>($F$6*'Tariffs July 2016'!AQ17/100)*4</f>
        <v>166.86432000000002</v>
      </c>
      <c r="P29" s="275">
        <f>I29</f>
        <v>1672.74017744</v>
      </c>
      <c r="Q29" s="275">
        <f>P29-(H29*N29/100)</f>
        <v>1549.146159696</v>
      </c>
      <c r="R29" s="275">
        <f t="shared" si="15"/>
        <v>1505.8758574399999</v>
      </c>
      <c r="S29" s="275">
        <f t="shared" si="16"/>
        <v>1382.2818396960001</v>
      </c>
      <c r="T29" s="93">
        <f t="shared" si="17"/>
        <v>1656.463443184</v>
      </c>
      <c r="U29" s="93">
        <f t="shared" si="18"/>
        <v>1520.5100236656003</v>
      </c>
      <c r="V29" s="94">
        <f>'Tariffs July 2016'!BD17</f>
        <v>0</v>
      </c>
      <c r="W29" s="94" t="str">
        <f>'Tariffs July 2016'!BE17</f>
        <v>n</v>
      </c>
      <c r="X29" s="95">
        <f>'Tariffs July 2016'!G17</f>
        <v>41090</v>
      </c>
      <c r="Y29" s="70"/>
      <c r="Z29" s="70"/>
      <c r="AA29" s="70"/>
      <c r="AB29" s="70"/>
      <c r="AC29" s="70"/>
      <c r="AD29" s="70"/>
      <c r="AE29" s="70"/>
      <c r="AF29" s="70"/>
      <c r="AG29" s="70"/>
      <c r="AH29" s="70"/>
      <c r="AI29" s="70"/>
      <c r="AJ29" s="70"/>
      <c r="AK29" s="70"/>
      <c r="AL29" s="106"/>
      <c r="AM29" s="106"/>
      <c r="AN29" s="106"/>
      <c r="AO29" s="106"/>
      <c r="AP29" s="106"/>
      <c r="AQ29" s="106"/>
      <c r="AR29" s="106"/>
      <c r="AS29" s="106"/>
      <c r="AT29" s="106"/>
      <c r="AU29" s="106"/>
      <c r="AV29" s="106"/>
      <c r="AW29" s="106"/>
      <c r="AX29" s="106"/>
      <c r="AY29" s="106"/>
      <c r="AZ29" s="106"/>
      <c r="BA29" s="106"/>
      <c r="BB29" s="106"/>
    </row>
    <row r="30" spans="1:54" ht="14" x14ac:dyDescent="0.15">
      <c r="A30" s="89" t="str">
        <f>'Tariffs July 2016'!K18</f>
        <v>Lumo Energy</v>
      </c>
      <c r="B30" s="36" t="str">
        <f>'Tariffs July 2016'!L18</f>
        <v>Advantage</v>
      </c>
      <c r="C30" s="90">
        <f>91*'Tariffs July 2016'!M18/100</f>
        <v>91.609699999999989</v>
      </c>
      <c r="D30" s="90">
        <f>($K$5)*'Tariffs July 2016'!N18/100</f>
        <v>286.59522759999999</v>
      </c>
      <c r="E30" s="90">
        <v>0</v>
      </c>
      <c r="F30" s="90">
        <f>($L$5)*'Tariffs July 2016'!AE18/100</f>
        <v>29.634810360000003</v>
      </c>
      <c r="G30" s="90">
        <f t="shared" si="10"/>
        <v>407.83973795999998</v>
      </c>
      <c r="H30" s="90">
        <f t="shared" si="11"/>
        <v>1264.92015184</v>
      </c>
      <c r="I30" s="91">
        <f t="shared" si="12"/>
        <v>1631.3589518399999</v>
      </c>
      <c r="J30" s="91">
        <f t="shared" si="13"/>
        <v>1794.4948470240001</v>
      </c>
      <c r="K30" s="36">
        <f>'Tariffs July 2016'!AT18</f>
        <v>0</v>
      </c>
      <c r="L30" s="36">
        <f>'Tariffs July 2016'!AU18</f>
        <v>0</v>
      </c>
      <c r="M30" s="36">
        <f>'Tariffs July 2016'!AV18</f>
        <v>5</v>
      </c>
      <c r="N30" s="36">
        <f>'Tariffs July 2016'!AW18</f>
        <v>0</v>
      </c>
      <c r="O30" s="92">
        <f>($F$6*'Tariffs July 2016'!AQ18/100)*4</f>
        <v>166.86432000000002</v>
      </c>
      <c r="P30" s="275">
        <f t="shared" ref="P30:P35" si="19">I30</f>
        <v>1631.3589518399999</v>
      </c>
      <c r="Q30" s="275">
        <f>P30-(P30*M30/100)</f>
        <v>1549.7910042479998</v>
      </c>
      <c r="R30" s="275">
        <f t="shared" si="15"/>
        <v>1464.4946318399998</v>
      </c>
      <c r="S30" s="275">
        <f t="shared" si="16"/>
        <v>1382.9266842479997</v>
      </c>
      <c r="T30" s="93">
        <f t="shared" si="17"/>
        <v>1610.9440950239998</v>
      </c>
      <c r="U30" s="93">
        <f t="shared" si="18"/>
        <v>1521.2193526727997</v>
      </c>
      <c r="V30" s="94">
        <f>'Tariffs July 2016'!BD18</f>
        <v>0</v>
      </c>
      <c r="W30" s="94" t="str">
        <f>'Tariffs July 2016'!BE18</f>
        <v>n</v>
      </c>
      <c r="X30" s="95">
        <f>'Tariffs July 2016'!G18</f>
        <v>41090</v>
      </c>
      <c r="Y30" s="70"/>
      <c r="Z30" s="70"/>
      <c r="AA30" s="70"/>
      <c r="AB30" s="70"/>
      <c r="AC30" s="70"/>
      <c r="AD30" s="70"/>
      <c r="AE30" s="70"/>
      <c r="AF30" s="70"/>
      <c r="AG30" s="70"/>
      <c r="AH30" s="70"/>
      <c r="AI30" s="70"/>
      <c r="AJ30" s="70"/>
      <c r="AK30" s="70"/>
      <c r="AL30" s="106"/>
      <c r="AM30" s="106"/>
      <c r="AN30" s="106"/>
      <c r="AO30" s="106"/>
      <c r="AP30" s="106"/>
      <c r="AQ30" s="106"/>
      <c r="AR30" s="106"/>
      <c r="AS30" s="106"/>
      <c r="AT30" s="106"/>
      <c r="AU30" s="106"/>
      <c r="AV30" s="106"/>
      <c r="AW30" s="106"/>
      <c r="AX30" s="106"/>
      <c r="AY30" s="106"/>
      <c r="AZ30" s="106"/>
      <c r="BA30" s="106"/>
      <c r="BB30" s="106"/>
    </row>
    <row r="31" spans="1:54" ht="14" x14ac:dyDescent="0.15">
      <c r="A31" s="89" t="str">
        <f>'Tariffs July 2016'!K19</f>
        <v>Origin Energy</v>
      </c>
      <c r="B31" s="36" t="str">
        <f>'Tariffs July 2016'!L19</f>
        <v>Saver</v>
      </c>
      <c r="C31" s="90">
        <f>91*'Tariffs July 2016'!M19/100</f>
        <v>114.58447</v>
      </c>
      <c r="D31" s="90">
        <f>($K$5)*'Tariffs July 2016'!N19/100</f>
        <v>275.46301628000003</v>
      </c>
      <c r="E31" s="90">
        <v>0</v>
      </c>
      <c r="F31" s="90">
        <f>($L$5)*'Tariffs July 2016'!AE19/100</f>
        <v>30.13638684</v>
      </c>
      <c r="G31" s="90">
        <f t="shared" si="10"/>
        <v>420.18387312000004</v>
      </c>
      <c r="H31" s="90">
        <f t="shared" si="11"/>
        <v>1222.3976124800001</v>
      </c>
      <c r="I31" s="91">
        <f t="shared" si="12"/>
        <v>1680.7354924800002</v>
      </c>
      <c r="J31" s="91">
        <f t="shared" si="13"/>
        <v>1848.8090417280002</v>
      </c>
      <c r="K31" s="36">
        <f>'Tariffs July 2016'!AT19</f>
        <v>0</v>
      </c>
      <c r="L31" s="36">
        <f>'Tariffs July 2016'!AU19</f>
        <v>0</v>
      </c>
      <c r="M31" s="36">
        <f>'Tariffs July 2016'!AV19</f>
        <v>0</v>
      </c>
      <c r="N31" s="36">
        <f>'Tariffs July 2016'!AW19</f>
        <v>8</v>
      </c>
      <c r="O31" s="92">
        <f>($F$6*'Tariffs July 2016'!AQ19/100)*4</f>
        <v>166.86432000000002</v>
      </c>
      <c r="P31" s="275">
        <f t="shared" si="19"/>
        <v>1680.7354924800002</v>
      </c>
      <c r="Q31" s="275">
        <f>P31-(H31*N31/100)</f>
        <v>1582.9436834816001</v>
      </c>
      <c r="R31" s="275">
        <f t="shared" si="15"/>
        <v>1513.87117248</v>
      </c>
      <c r="S31" s="275">
        <f t="shared" si="16"/>
        <v>1416.0793634816</v>
      </c>
      <c r="T31" s="93">
        <f t="shared" si="17"/>
        <v>1665.2582897280001</v>
      </c>
      <c r="U31" s="93">
        <f t="shared" si="18"/>
        <v>1557.6872998297601</v>
      </c>
      <c r="V31" s="94">
        <f>'Tariffs July 2016'!BD19</f>
        <v>0</v>
      </c>
      <c r="W31" s="94" t="str">
        <f>'Tariffs July 2016'!BE19</f>
        <v>n</v>
      </c>
      <c r="X31" s="95">
        <f>'Tariffs July 2016'!G19</f>
        <v>41090</v>
      </c>
      <c r="Y31" s="70"/>
      <c r="Z31" s="70"/>
      <c r="AA31" s="70"/>
      <c r="AB31" s="70"/>
      <c r="AC31" s="70"/>
      <c r="AD31" s="70"/>
      <c r="AE31" s="70"/>
      <c r="AF31" s="70"/>
      <c r="AG31" s="70"/>
      <c r="AH31" s="70"/>
      <c r="AI31" s="70"/>
      <c r="AJ31" s="70"/>
      <c r="AK31" s="70"/>
      <c r="AL31" s="106"/>
      <c r="AM31" s="106"/>
      <c r="AN31" s="106"/>
      <c r="AO31" s="106"/>
      <c r="AP31" s="106"/>
      <c r="AQ31" s="106"/>
      <c r="AR31" s="106"/>
      <c r="AS31" s="106"/>
      <c r="AT31" s="106"/>
      <c r="AU31" s="106"/>
      <c r="AV31" s="106"/>
      <c r="AW31" s="106"/>
      <c r="AX31" s="106"/>
      <c r="AY31" s="106"/>
      <c r="AZ31" s="106"/>
      <c r="BA31" s="106"/>
      <c r="BB31" s="106"/>
    </row>
    <row r="32" spans="1:54" ht="14" x14ac:dyDescent="0.15">
      <c r="A32" s="89" t="str">
        <f>'Tariffs July 2016'!K20</f>
        <v>Powerdirect</v>
      </c>
      <c r="B32" s="36" t="str">
        <f>'Tariffs July 2016'!L20</f>
        <v>10 percent</v>
      </c>
      <c r="C32" s="90">
        <f>91*'Tariffs July 2016'!M20/100</f>
        <v>108.53569999999999</v>
      </c>
      <c r="D32" s="90">
        <f>($K$5)*'Tariffs July 2016'!N20/100</f>
        <v>263.26495494000005</v>
      </c>
      <c r="E32" s="90">
        <v>0</v>
      </c>
      <c r="F32" s="90">
        <f>($L$5)*'Tariffs July 2016'!AE20/100</f>
        <v>25.998380879999999</v>
      </c>
      <c r="G32" s="90">
        <f t="shared" si="10"/>
        <v>397.79903582000009</v>
      </c>
      <c r="H32" s="90">
        <f t="shared" si="11"/>
        <v>1157.0533432800003</v>
      </c>
      <c r="I32" s="91">
        <f t="shared" si="12"/>
        <v>1591.1961432800003</v>
      </c>
      <c r="J32" s="91">
        <f t="shared" si="13"/>
        <v>1750.3157576080005</v>
      </c>
      <c r="K32" s="36">
        <f>'Tariffs July 2016'!AT20</f>
        <v>0</v>
      </c>
      <c r="L32" s="36">
        <f>'Tariffs July 2016'!AU20</f>
        <v>0</v>
      </c>
      <c r="M32" s="36">
        <f>'Tariffs July 2016'!AV20</f>
        <v>0</v>
      </c>
      <c r="N32" s="36">
        <f>'Tariffs July 2016'!AW20</f>
        <v>10</v>
      </c>
      <c r="O32" s="92">
        <f>($F$6*'Tariffs July 2016'!AQ20/100)*4</f>
        <v>166.86432000000002</v>
      </c>
      <c r="P32" s="275">
        <f t="shared" si="19"/>
        <v>1591.1961432800003</v>
      </c>
      <c r="Q32" s="275">
        <f>P32-(H32*N32/100)</f>
        <v>1475.4908089520004</v>
      </c>
      <c r="R32" s="275">
        <f t="shared" si="15"/>
        <v>1424.3318232800002</v>
      </c>
      <c r="S32" s="275">
        <f t="shared" si="16"/>
        <v>1308.6264889520003</v>
      </c>
      <c r="T32" s="93">
        <f t="shared" si="17"/>
        <v>1566.7650056080004</v>
      </c>
      <c r="U32" s="93">
        <f t="shared" si="18"/>
        <v>1439.4891378472005</v>
      </c>
      <c r="V32" s="94">
        <f>'Tariffs July 2016'!BD20</f>
        <v>0</v>
      </c>
      <c r="W32" s="94" t="str">
        <f>'Tariffs July 2016'!BE20</f>
        <v>n</v>
      </c>
      <c r="X32" s="95">
        <f>'Tariffs July 2016'!G20</f>
        <v>41067</v>
      </c>
      <c r="Y32" s="70"/>
      <c r="Z32" s="70"/>
      <c r="AA32" s="70"/>
      <c r="AB32" s="70"/>
      <c r="AC32" s="70"/>
      <c r="AD32" s="70"/>
      <c r="AE32" s="70"/>
      <c r="AF32" s="70"/>
      <c r="AG32" s="70"/>
      <c r="AH32" s="70"/>
      <c r="AI32" s="70"/>
      <c r="AJ32" s="70"/>
      <c r="AK32" s="70"/>
      <c r="AL32" s="106"/>
      <c r="AM32" s="106"/>
      <c r="AN32" s="106"/>
      <c r="AO32" s="106"/>
      <c r="AP32" s="106"/>
      <c r="AQ32" s="106"/>
      <c r="AR32" s="106"/>
      <c r="AS32" s="106"/>
      <c r="AT32" s="106"/>
      <c r="AU32" s="106"/>
      <c r="AV32" s="106"/>
      <c r="AW32" s="106"/>
      <c r="AX32" s="106"/>
      <c r="AY32" s="106"/>
      <c r="AZ32" s="106"/>
      <c r="BA32" s="106"/>
      <c r="BB32" s="106"/>
    </row>
    <row r="33" spans="1:54" ht="14" x14ac:dyDescent="0.15">
      <c r="A33" s="89" t="str">
        <f>'Tariffs July 2016'!K21</f>
        <v>Sanctuary Energy</v>
      </c>
      <c r="B33" s="36" t="str">
        <f>'Tariffs July 2016'!L21</f>
        <v>Supplementary FIT</v>
      </c>
      <c r="C33" s="90">
        <f>91*'Tariffs July 2016'!M21/100</f>
        <v>108.56299999999999</v>
      </c>
      <c r="D33" s="90">
        <f>($K$5)*'Tariffs July 2016'!N21/100</f>
        <v>263.35969716400001</v>
      </c>
      <c r="E33" s="90">
        <v>0</v>
      </c>
      <c r="F33" s="90">
        <f>($L$5)*'Tariffs July 2016'!AE21/100</f>
        <v>26.015100096000001</v>
      </c>
      <c r="G33" s="90">
        <f t="shared" si="10"/>
        <v>397.93779726000002</v>
      </c>
      <c r="H33" s="90">
        <f t="shared" si="11"/>
        <v>1157.4991890400001</v>
      </c>
      <c r="I33" s="91">
        <f t="shared" si="12"/>
        <v>1591.7511890400001</v>
      </c>
      <c r="J33" s="91">
        <f t="shared" si="13"/>
        <v>1750.9263079440002</v>
      </c>
      <c r="K33" s="36">
        <f>'Tariffs July 2016'!AT21</f>
        <v>0</v>
      </c>
      <c r="L33" s="36">
        <f>'Tariffs July 2016'!AU21</f>
        <v>0</v>
      </c>
      <c r="M33" s="36">
        <f>'Tariffs July 2016'!AV21</f>
        <v>0</v>
      </c>
      <c r="N33" s="36">
        <f>'Tariffs July 2016'!AW21</f>
        <v>0</v>
      </c>
      <c r="O33" s="92">
        <f>($F$6*'Tariffs July 2016'!AQ21/100)*4</f>
        <v>278.10720000000003</v>
      </c>
      <c r="P33" s="275">
        <f t="shared" si="19"/>
        <v>1591.7511890400001</v>
      </c>
      <c r="Q33" s="275">
        <f>P33</f>
        <v>1591.7511890400001</v>
      </c>
      <c r="R33" s="275">
        <f t="shared" si="15"/>
        <v>1313.6439890400002</v>
      </c>
      <c r="S33" s="275">
        <f t="shared" si="16"/>
        <v>1313.6439890400002</v>
      </c>
      <c r="T33" s="93">
        <f t="shared" si="17"/>
        <v>1445.0083879440003</v>
      </c>
      <c r="U33" s="93">
        <f t="shared" si="18"/>
        <v>1445.0083879440003</v>
      </c>
      <c r="V33" s="94">
        <f>'Tariffs July 2016'!BD21</f>
        <v>0</v>
      </c>
      <c r="W33" s="94" t="str">
        <f>'Tariffs July 2016'!BE21</f>
        <v>n</v>
      </c>
      <c r="X33" s="95">
        <f>'Tariffs July 2016'!G21</f>
        <v>40841</v>
      </c>
      <c r="Y33" s="70"/>
      <c r="Z33" s="70"/>
      <c r="AA33" s="70"/>
      <c r="AB33" s="70"/>
      <c r="AC33" s="70"/>
      <c r="AD33" s="70"/>
      <c r="AE33" s="70"/>
      <c r="AF33" s="70"/>
      <c r="AG33" s="70"/>
      <c r="AH33" s="70"/>
      <c r="AI33" s="70"/>
      <c r="AJ33" s="70"/>
      <c r="AK33" s="70"/>
      <c r="AL33" s="106"/>
      <c r="AM33" s="106"/>
      <c r="AN33" s="106"/>
      <c r="AO33" s="106"/>
      <c r="AP33" s="106"/>
      <c r="AQ33" s="106"/>
      <c r="AR33" s="106"/>
      <c r="AS33" s="106"/>
      <c r="AT33" s="106"/>
      <c r="AU33" s="106"/>
      <c r="AV33" s="106"/>
      <c r="AW33" s="106"/>
      <c r="AX33" s="106"/>
      <c r="AY33" s="106"/>
      <c r="AZ33" s="106"/>
      <c r="BA33" s="106"/>
      <c r="BB33" s="106"/>
    </row>
    <row r="34" spans="1:54" ht="14" x14ac:dyDescent="0.15">
      <c r="A34" s="89" t="str">
        <f>'Tariffs July 2016'!K22</f>
        <v>Simply Energy</v>
      </c>
      <c r="B34" s="36" t="str">
        <f>'Tariffs July 2016'!L22</f>
        <v>No term</v>
      </c>
      <c r="C34" s="90">
        <f>91*'Tariffs July 2016'!M22/100</f>
        <v>114.7146</v>
      </c>
      <c r="D34" s="90">
        <f>($K$5)*'Tariffs July 2016'!N22/100</f>
        <v>263.35969716400001</v>
      </c>
      <c r="E34" s="90">
        <v>0</v>
      </c>
      <c r="F34" s="90">
        <f>($L$5)*'Tariffs July 2016'!AE22/100</f>
        <v>26.015100096000001</v>
      </c>
      <c r="G34" s="90">
        <f t="shared" si="10"/>
        <v>404.08939726000006</v>
      </c>
      <c r="H34" s="90">
        <f t="shared" si="11"/>
        <v>1157.4991890400001</v>
      </c>
      <c r="I34" s="91">
        <f t="shared" si="12"/>
        <v>1616.3575890400002</v>
      </c>
      <c r="J34" s="91">
        <f t="shared" si="13"/>
        <v>1777.9933479440003</v>
      </c>
      <c r="K34" s="36">
        <f>'Tariffs July 2016'!AT22</f>
        <v>0</v>
      </c>
      <c r="L34" s="36">
        <f>'Tariffs July 2016'!AU22</f>
        <v>0</v>
      </c>
      <c r="M34" s="36">
        <f>'Tariffs July 2016'!AV22</f>
        <v>0</v>
      </c>
      <c r="N34" s="36">
        <f>'Tariffs July 2016'!AW22</f>
        <v>0</v>
      </c>
      <c r="O34" s="92">
        <f>($F$6*'Tariffs July 2016'!AQ22/100)*4</f>
        <v>172.42646400000001</v>
      </c>
      <c r="P34" s="275">
        <f t="shared" si="19"/>
        <v>1616.3575890400002</v>
      </c>
      <c r="Q34" s="275">
        <f>P34</f>
        <v>1616.3575890400002</v>
      </c>
      <c r="R34" s="275">
        <f t="shared" si="15"/>
        <v>1443.9311250400001</v>
      </c>
      <c r="S34" s="275">
        <f t="shared" si="16"/>
        <v>1443.9311250400001</v>
      </c>
      <c r="T34" s="93">
        <f t="shared" si="17"/>
        <v>1588.3242375440002</v>
      </c>
      <c r="U34" s="93">
        <f t="shared" si="18"/>
        <v>1588.3242375440002</v>
      </c>
      <c r="V34" s="94">
        <f>'Tariffs July 2016'!BD22</f>
        <v>0</v>
      </c>
      <c r="W34" s="94" t="str">
        <f>'Tariffs July 2016'!BE22</f>
        <v>n</v>
      </c>
      <c r="X34" s="95">
        <f>'Tariffs July 2016'!G22</f>
        <v>41052</v>
      </c>
      <c r="Y34" s="70"/>
      <c r="Z34" s="70"/>
      <c r="AA34" s="70"/>
      <c r="AB34" s="70"/>
      <c r="AC34" s="70"/>
      <c r="AD34" s="70"/>
      <c r="AE34" s="70"/>
      <c r="AF34" s="70"/>
      <c r="AG34" s="70"/>
      <c r="AH34" s="70"/>
      <c r="AI34" s="70"/>
      <c r="AJ34" s="70"/>
      <c r="AK34" s="70"/>
      <c r="AL34" s="106"/>
      <c r="AM34" s="106"/>
      <c r="AN34" s="106"/>
      <c r="AO34" s="106"/>
      <c r="AP34" s="106"/>
      <c r="AQ34" s="106"/>
      <c r="AR34" s="106"/>
      <c r="AS34" s="106"/>
      <c r="AT34" s="106"/>
      <c r="AU34" s="106"/>
      <c r="AV34" s="106"/>
      <c r="AW34" s="106"/>
      <c r="AX34" s="106"/>
      <c r="AY34" s="106"/>
      <c r="AZ34" s="106"/>
      <c r="BA34" s="106"/>
      <c r="BB34" s="106"/>
    </row>
    <row r="35" spans="1:54" ht="15" thickBot="1" x14ac:dyDescent="0.2">
      <c r="A35" s="96" t="str">
        <f>'Tariffs July 2016'!K23</f>
        <v>Urth Energy</v>
      </c>
      <c r="B35" s="97" t="str">
        <f>'Tariffs July 2016'!L23</f>
        <v>Market offer</v>
      </c>
      <c r="C35" s="98">
        <f>91*'Tariffs July 2016'!M23/100</f>
        <v>108.42649999999999</v>
      </c>
      <c r="D35" s="98">
        <f>($K$5)*'Tariffs July 2016'!N23/100</f>
        <v>330.41350619999997</v>
      </c>
      <c r="E35" s="98">
        <v>0</v>
      </c>
      <c r="F35" s="98">
        <f>($L$5)*'Tariffs July 2016'!AE23/100</f>
        <v>30.13638684</v>
      </c>
      <c r="G35" s="98">
        <f t="shared" si="10"/>
        <v>468.97639303999995</v>
      </c>
      <c r="H35" s="98">
        <f t="shared" si="11"/>
        <v>1442.1995721599999</v>
      </c>
      <c r="I35" s="99">
        <f t="shared" si="12"/>
        <v>1875.9055721599998</v>
      </c>
      <c r="J35" s="99">
        <f t="shared" si="13"/>
        <v>2063.4961293759998</v>
      </c>
      <c r="K35" s="97">
        <f>'Tariffs July 2016'!AT23</f>
        <v>0</v>
      </c>
      <c r="L35" s="97">
        <f>'Tariffs July 2016'!AU23</f>
        <v>0</v>
      </c>
      <c r="M35" s="97">
        <f>'Tariffs July 2016'!AV23</f>
        <v>0</v>
      </c>
      <c r="N35" s="97">
        <f>'Tariffs July 2016'!AW23</f>
        <v>10</v>
      </c>
      <c r="O35" s="100">
        <f>($F$6*'Tariffs July 2016'!AQ23/100)*4</f>
        <v>278.10720000000003</v>
      </c>
      <c r="P35" s="276">
        <f t="shared" si="19"/>
        <v>1875.9055721599998</v>
      </c>
      <c r="Q35" s="276">
        <f>P35-(H35*N35/100)</f>
        <v>1731.6856149439998</v>
      </c>
      <c r="R35" s="276">
        <f t="shared" si="15"/>
        <v>1597.7983721599999</v>
      </c>
      <c r="S35" s="276">
        <f t="shared" si="16"/>
        <v>1453.5784149439996</v>
      </c>
      <c r="T35" s="101">
        <f t="shared" si="17"/>
        <v>1757.5782093759999</v>
      </c>
      <c r="U35" s="101">
        <f t="shared" si="18"/>
        <v>1598.9362564383998</v>
      </c>
      <c r="V35" s="102">
        <f>'Tariffs July 2016'!BD23</f>
        <v>0</v>
      </c>
      <c r="W35" s="102" t="str">
        <f>'Tariffs July 2016'!BE23</f>
        <v>n</v>
      </c>
      <c r="X35" s="103">
        <f>'Tariffs July 2016'!G23</f>
        <v>41090</v>
      </c>
      <c r="Y35" s="70"/>
      <c r="Z35" s="70"/>
      <c r="AA35" s="70"/>
      <c r="AB35" s="70"/>
      <c r="AC35" s="70"/>
      <c r="AD35" s="70"/>
      <c r="AE35" s="70"/>
      <c r="AF35" s="70"/>
      <c r="AG35" s="70"/>
      <c r="AH35" s="70"/>
      <c r="AI35" s="70"/>
      <c r="AJ35" s="70"/>
      <c r="AK35" s="70"/>
      <c r="AL35" s="106"/>
      <c r="AM35" s="106"/>
      <c r="AN35" s="106"/>
      <c r="AO35" s="106"/>
      <c r="AP35" s="106"/>
      <c r="AQ35" s="106"/>
      <c r="AR35" s="106"/>
      <c r="AS35" s="106"/>
      <c r="AT35" s="106"/>
      <c r="AU35" s="106"/>
      <c r="AV35" s="106"/>
      <c r="AW35" s="106"/>
      <c r="AX35" s="106"/>
      <c r="AY35" s="106"/>
      <c r="AZ35" s="106"/>
      <c r="BA35" s="106"/>
      <c r="BB35" s="106"/>
    </row>
    <row r="36" spans="1:54" ht="14" x14ac:dyDescent="0.15">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70"/>
      <c r="Y36" s="70"/>
      <c r="Z36" s="70"/>
      <c r="AA36" s="70"/>
      <c r="AB36" s="70"/>
      <c r="AC36" s="70"/>
      <c r="AD36" s="70"/>
      <c r="AE36" s="70"/>
      <c r="AF36" s="70"/>
      <c r="AG36" s="70"/>
      <c r="AH36" s="70"/>
      <c r="AI36" s="70"/>
      <c r="AJ36" s="70"/>
      <c r="AK36" s="70"/>
      <c r="AL36" s="106"/>
      <c r="AM36" s="106"/>
      <c r="AN36" s="106"/>
      <c r="AO36" s="106"/>
      <c r="AP36" s="106"/>
      <c r="AQ36" s="106"/>
      <c r="AR36" s="106"/>
      <c r="AS36" s="106"/>
      <c r="AT36" s="106"/>
      <c r="AU36" s="106"/>
      <c r="AV36" s="106"/>
      <c r="AW36" s="106"/>
      <c r="AX36" s="106"/>
      <c r="AY36" s="106"/>
      <c r="AZ36" s="106"/>
      <c r="BA36" s="106"/>
      <c r="BB36" s="106"/>
    </row>
    <row r="37" spans="1:54" ht="15" thickBot="1" x14ac:dyDescent="0.2">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70"/>
      <c r="Y37" s="70"/>
      <c r="Z37" s="70"/>
      <c r="AA37" s="70"/>
      <c r="AB37" s="70"/>
      <c r="AC37" s="70"/>
      <c r="AD37" s="70"/>
      <c r="AE37" s="70"/>
      <c r="AF37" s="70"/>
      <c r="AG37" s="70"/>
      <c r="AH37" s="70"/>
      <c r="AI37" s="70"/>
      <c r="AJ37" s="70"/>
      <c r="AK37" s="70"/>
      <c r="AL37" s="106"/>
      <c r="AM37" s="106"/>
      <c r="AN37" s="106"/>
      <c r="AO37" s="106"/>
      <c r="AP37" s="106"/>
      <c r="AQ37" s="106"/>
      <c r="AR37" s="106"/>
      <c r="AS37" s="106"/>
      <c r="AT37" s="106"/>
      <c r="AU37" s="106"/>
      <c r="AV37" s="106"/>
      <c r="AW37" s="106"/>
      <c r="AX37" s="106"/>
      <c r="AY37" s="106"/>
      <c r="AZ37" s="106"/>
      <c r="BA37" s="106"/>
      <c r="BB37" s="106"/>
    </row>
    <row r="38" spans="1:54" ht="14" x14ac:dyDescent="0.15">
      <c r="A38" s="86" t="s">
        <v>201</v>
      </c>
      <c r="B38" s="87"/>
      <c r="C38" s="87"/>
      <c r="D38" s="104"/>
      <c r="E38" s="104"/>
      <c r="F38" s="104"/>
      <c r="G38" s="105"/>
      <c r="H38" s="105"/>
      <c r="I38" s="87"/>
      <c r="J38" s="87"/>
      <c r="K38" s="87"/>
      <c r="L38" s="87"/>
      <c r="M38" s="87"/>
      <c r="N38" s="87"/>
      <c r="O38" s="87"/>
      <c r="P38" s="87"/>
      <c r="Q38" s="87"/>
      <c r="R38" s="87"/>
      <c r="S38" s="87"/>
      <c r="T38" s="87"/>
      <c r="U38" s="87"/>
      <c r="V38" s="87"/>
      <c r="W38" s="87"/>
      <c r="X38" s="88"/>
      <c r="Y38" s="70"/>
      <c r="Z38" s="70"/>
      <c r="AA38" s="70"/>
      <c r="AB38" s="70"/>
      <c r="AC38" s="70"/>
      <c r="AD38" s="70"/>
      <c r="AE38" s="70"/>
      <c r="AF38" s="70"/>
      <c r="AG38" s="70"/>
      <c r="AH38" s="70"/>
      <c r="AI38" s="70"/>
      <c r="AJ38" s="70"/>
      <c r="AK38" s="70"/>
      <c r="AL38" s="106"/>
      <c r="AM38" s="106"/>
      <c r="AN38" s="106"/>
      <c r="AO38" s="106"/>
      <c r="AP38" s="106"/>
      <c r="AQ38" s="106"/>
      <c r="AR38" s="106"/>
      <c r="AS38" s="106"/>
      <c r="AT38" s="106"/>
      <c r="AU38" s="106"/>
      <c r="AV38" s="106"/>
      <c r="AW38" s="106"/>
      <c r="AX38" s="106"/>
      <c r="AY38" s="106"/>
      <c r="AZ38" s="106"/>
      <c r="BA38" s="106"/>
      <c r="BB38" s="106"/>
    </row>
    <row r="39" spans="1:54" ht="75" x14ac:dyDescent="0.15">
      <c r="A39" s="277" t="s">
        <v>184</v>
      </c>
      <c r="B39" s="278" t="s">
        <v>222</v>
      </c>
      <c r="C39" s="279" t="s">
        <v>211</v>
      </c>
      <c r="D39" s="279" t="s">
        <v>113</v>
      </c>
      <c r="E39" s="280" t="s">
        <v>232</v>
      </c>
      <c r="F39" s="279" t="s">
        <v>235</v>
      </c>
      <c r="G39" s="279" t="s">
        <v>234</v>
      </c>
      <c r="H39" s="281" t="s">
        <v>223</v>
      </c>
      <c r="I39" s="281" t="s">
        <v>224</v>
      </c>
      <c r="J39" s="282" t="s">
        <v>214</v>
      </c>
      <c r="K39" s="283" t="s">
        <v>215</v>
      </c>
      <c r="L39" s="283" t="s">
        <v>189</v>
      </c>
      <c r="M39" s="283" t="s">
        <v>127</v>
      </c>
      <c r="N39" s="283" t="s">
        <v>209</v>
      </c>
      <c r="O39" s="284" t="s">
        <v>233</v>
      </c>
      <c r="P39" s="285" t="s">
        <v>207</v>
      </c>
      <c r="Q39" s="285" t="s">
        <v>208</v>
      </c>
      <c r="R39" s="285" t="s">
        <v>118</v>
      </c>
      <c r="S39" s="285" t="s">
        <v>161</v>
      </c>
      <c r="T39" s="284" t="s">
        <v>199</v>
      </c>
      <c r="U39" s="284" t="s">
        <v>210</v>
      </c>
      <c r="V39" s="288" t="s">
        <v>149</v>
      </c>
      <c r="W39" s="283" t="s">
        <v>150</v>
      </c>
      <c r="X39" s="287" t="s">
        <v>126</v>
      </c>
      <c r="Y39" s="70"/>
      <c r="Z39" s="70"/>
      <c r="AA39" s="70"/>
      <c r="AB39" s="70"/>
      <c r="AC39" s="70"/>
      <c r="AD39" s="70"/>
      <c r="AE39" s="70"/>
      <c r="AF39" s="70"/>
      <c r="AG39" s="70"/>
      <c r="AH39" s="70"/>
      <c r="AI39" s="70"/>
      <c r="AJ39" s="70"/>
      <c r="AK39" s="70"/>
      <c r="AL39" s="106"/>
      <c r="AM39" s="106"/>
      <c r="AN39" s="106"/>
      <c r="AO39" s="106"/>
      <c r="AP39" s="106"/>
      <c r="AQ39" s="106"/>
      <c r="AR39" s="106"/>
      <c r="AS39" s="106"/>
      <c r="AT39" s="106"/>
      <c r="AU39" s="106"/>
      <c r="AV39" s="106"/>
      <c r="AW39" s="106"/>
      <c r="AX39" s="106"/>
      <c r="AY39" s="106"/>
      <c r="AZ39" s="106"/>
      <c r="BA39" s="106"/>
      <c r="BB39" s="106"/>
    </row>
    <row r="40" spans="1:54" ht="14" x14ac:dyDescent="0.15">
      <c r="A40" s="89" t="str">
        <f>'Tariffs July 2016'!K24</f>
        <v>AGL</v>
      </c>
      <c r="B40" s="36" t="str">
        <f>'Tariffs July 2016'!L24</f>
        <v xml:space="preserve">Savers </v>
      </c>
      <c r="C40" s="90">
        <f>91*'Tariffs July 2016'!M24/100</f>
        <v>97.761300000000006</v>
      </c>
      <c r="D40" s="90">
        <f>($K$5)*'Tariffs July 2016'!N24/100</f>
        <v>291.45076657999999</v>
      </c>
      <c r="E40" s="90">
        <v>0</v>
      </c>
      <c r="F40" s="90">
        <f>($L$5)*'Tariffs July 2016'!AE24/100</f>
        <v>39.436450740000005</v>
      </c>
      <c r="G40" s="90">
        <f>SUM(C40:F40)</f>
        <v>428.64851732</v>
      </c>
      <c r="H40" s="90">
        <f>(G40-C40)*4</f>
        <v>1323.54886928</v>
      </c>
      <c r="I40" s="91">
        <f>G40*4</f>
        <v>1714.59406928</v>
      </c>
      <c r="J40" s="91">
        <f>I40*1.1</f>
        <v>1886.0534762080001</v>
      </c>
      <c r="K40" s="36">
        <f>'Tariffs July 2016'!AT24</f>
        <v>0</v>
      </c>
      <c r="L40" s="36">
        <f>'Tariffs July 2016'!AU24</f>
        <v>0</v>
      </c>
      <c r="M40" s="36">
        <f>'Tariffs July 2016'!AV24</f>
        <v>0</v>
      </c>
      <c r="N40" s="36">
        <f>'Tariffs July 2016'!AW24</f>
        <v>12</v>
      </c>
      <c r="O40" s="92">
        <f>($F$6*'Tariffs July 2016'!AQ24/100)*4</f>
        <v>166.86432000000002</v>
      </c>
      <c r="P40" s="275">
        <f>I40</f>
        <v>1714.59406928</v>
      </c>
      <c r="Q40" s="275">
        <f>P40-(H40*N40/100)</f>
        <v>1555.7682049663999</v>
      </c>
      <c r="R40" s="275">
        <f>P40-O40</f>
        <v>1547.7297492799999</v>
      </c>
      <c r="S40" s="275">
        <f>Q40-O40</f>
        <v>1388.9038849663998</v>
      </c>
      <c r="T40" s="93">
        <f>R40*1.1</f>
        <v>1702.502724208</v>
      </c>
      <c r="U40" s="93">
        <f>S40*1.1</f>
        <v>1527.7942734630399</v>
      </c>
      <c r="V40" s="94">
        <f>'Tariffs July 2016'!BD24</f>
        <v>0</v>
      </c>
      <c r="W40" s="94" t="str">
        <f>'Tariffs July 2016'!BE24</f>
        <v>n</v>
      </c>
      <c r="X40" s="95">
        <f>'Tariffs July 2016'!G24</f>
        <v>41090</v>
      </c>
      <c r="Y40" s="70"/>
      <c r="Z40" s="70"/>
      <c r="AA40" s="70"/>
      <c r="AB40" s="70"/>
      <c r="AC40" s="70"/>
      <c r="AD40" s="70"/>
      <c r="AE40" s="70"/>
      <c r="AF40" s="70"/>
      <c r="AG40" s="70"/>
      <c r="AH40" s="70"/>
      <c r="AI40" s="70"/>
      <c r="AJ40" s="70"/>
      <c r="AK40" s="70"/>
      <c r="AL40" s="106"/>
      <c r="AM40" s="106"/>
      <c r="AN40" s="106"/>
      <c r="AO40" s="106"/>
      <c r="AP40" s="106"/>
      <c r="AQ40" s="106"/>
      <c r="AR40" s="106"/>
      <c r="AS40" s="106"/>
      <c r="AT40" s="106"/>
      <c r="AU40" s="106"/>
      <c r="AV40" s="106"/>
      <c r="AW40" s="106"/>
      <c r="AX40" s="106"/>
      <c r="AY40" s="106"/>
      <c r="AZ40" s="106"/>
      <c r="BA40" s="106"/>
      <c r="BB40" s="106"/>
    </row>
    <row r="41" spans="1:54" ht="14" x14ac:dyDescent="0.15">
      <c r="A41" s="89" t="str">
        <f>'Tariffs July 2016'!K25</f>
        <v>Click Energy</v>
      </c>
      <c r="B41" s="36" t="str">
        <f>'Tariffs July 2016'!L25</f>
        <v>Click Shine Reward</v>
      </c>
      <c r="C41" s="90">
        <f>91*'Tariffs July 2016'!M25/100</f>
        <v>126.56280000000001</v>
      </c>
      <c r="D41" s="90">
        <f>($K$5)*'Tariffs July 2016'!N25/100</f>
        <v>308.812279128</v>
      </c>
      <c r="E41" s="90">
        <v>0</v>
      </c>
      <c r="F41" s="90">
        <f>($L$5)*'Tariffs July 2016'!AE25/100</f>
        <v>49.622633088000001</v>
      </c>
      <c r="G41" s="90">
        <f t="shared" ref="G41:G50" si="20">SUM(C41:F41)</f>
        <v>484.99771221600002</v>
      </c>
      <c r="H41" s="90">
        <f t="shared" ref="H41:H50" si="21">(G41-C41)*4</f>
        <v>1433.7396488640002</v>
      </c>
      <c r="I41" s="91">
        <f t="shared" ref="I41:I50" si="22">G41*4</f>
        <v>1939.9908488640001</v>
      </c>
      <c r="J41" s="91">
        <f t="shared" ref="J41:J50" si="23">I41*1.1</f>
        <v>2133.9899337504003</v>
      </c>
      <c r="K41" s="36">
        <f>'Tariffs July 2016'!AT25</f>
        <v>0</v>
      </c>
      <c r="L41" s="36">
        <f>'Tariffs July 2016'!AU25</f>
        <v>0</v>
      </c>
      <c r="M41" s="36">
        <f>'Tariffs July 2016'!AV25</f>
        <v>5</v>
      </c>
      <c r="N41" s="36">
        <f>'Tariffs July 2016'!AW25</f>
        <v>0</v>
      </c>
      <c r="O41" s="92">
        <f>($F$6*'Tariffs July 2016'!AQ25/100)*4</f>
        <v>305.91792000000004</v>
      </c>
      <c r="P41" s="275">
        <f t="shared" ref="P41" si="24">I41</f>
        <v>1939.9908488640001</v>
      </c>
      <c r="Q41" s="275">
        <f>P41-(P41*M41/100)</f>
        <v>1842.9913064208001</v>
      </c>
      <c r="R41" s="275">
        <f t="shared" ref="R41:R50" si="25">P41-O41</f>
        <v>1634.072928864</v>
      </c>
      <c r="S41" s="275">
        <f t="shared" ref="S41:S50" si="26">Q41-O41</f>
        <v>1537.0733864208</v>
      </c>
      <c r="T41" s="93">
        <f t="shared" ref="T41:T50" si="27">R41*1.1</f>
        <v>1797.4802217504002</v>
      </c>
      <c r="U41" s="93">
        <f t="shared" ref="U41:U50" si="28">S41*1.1</f>
        <v>1690.7807250628803</v>
      </c>
      <c r="V41" s="94">
        <f>'Tariffs July 2016'!BD25</f>
        <v>0</v>
      </c>
      <c r="W41" s="94" t="str">
        <f>'Tariffs July 2016'!BE25</f>
        <v>n</v>
      </c>
      <c r="X41" s="95">
        <f>'Tariffs July 2016'!G25</f>
        <v>41090</v>
      </c>
      <c r="Y41" s="70"/>
      <c r="Z41" s="70"/>
      <c r="AA41" s="70"/>
      <c r="AB41" s="70"/>
      <c r="AC41" s="70"/>
      <c r="AD41" s="70"/>
      <c r="AE41" s="70"/>
      <c r="AF41" s="70"/>
      <c r="AG41" s="70"/>
      <c r="AH41" s="70"/>
      <c r="AI41" s="70"/>
      <c r="AJ41" s="70"/>
      <c r="AK41" s="70"/>
      <c r="AL41" s="106"/>
      <c r="AM41" s="106"/>
      <c r="AN41" s="106"/>
      <c r="AO41" s="106"/>
      <c r="AP41" s="106"/>
      <c r="AQ41" s="106"/>
      <c r="AR41" s="106"/>
      <c r="AS41" s="106"/>
      <c r="AT41" s="106"/>
      <c r="AU41" s="106"/>
      <c r="AV41" s="106"/>
      <c r="AW41" s="106"/>
      <c r="AX41" s="106"/>
      <c r="AY41" s="106"/>
      <c r="AZ41" s="106"/>
      <c r="BA41" s="106"/>
      <c r="BB41" s="106"/>
    </row>
    <row r="42" spans="1:54" ht="14" x14ac:dyDescent="0.15">
      <c r="A42" s="89" t="str">
        <f>'Tariffs July 2016'!K26</f>
        <v>Diamond Energy</v>
      </c>
      <c r="B42" s="36" t="str">
        <f>'Tariffs July 2016'!L26</f>
        <v>Pay on time discount</v>
      </c>
      <c r="C42" s="90">
        <f>91*'Tariffs July 2016'!M26/100</f>
        <v>108.55844999999999</v>
      </c>
      <c r="D42" s="90">
        <f>($K$5)*'Tariffs July 2016'!N26/100</f>
        <v>263.35969716400001</v>
      </c>
      <c r="E42" s="90">
        <v>0</v>
      </c>
      <c r="F42" s="90">
        <f>($L$5)*'Tariffs July 2016'!AE26/100</f>
        <v>39.440630544000001</v>
      </c>
      <c r="G42" s="90">
        <f t="shared" si="20"/>
        <v>411.35877770799999</v>
      </c>
      <c r="H42" s="90">
        <f t="shared" si="21"/>
        <v>1211.201310832</v>
      </c>
      <c r="I42" s="91">
        <f t="shared" si="22"/>
        <v>1645.435110832</v>
      </c>
      <c r="J42" s="91">
        <f t="shared" si="23"/>
        <v>1809.9786219152002</v>
      </c>
      <c r="K42" s="36">
        <f>'Tariffs July 2016'!AT26</f>
        <v>0</v>
      </c>
      <c r="L42" s="36">
        <f>'Tariffs July 2016'!AU26</f>
        <v>0</v>
      </c>
      <c r="M42" s="36">
        <f>'Tariffs July 2016'!AV26</f>
        <v>3</v>
      </c>
      <c r="N42" s="36">
        <f>'Tariffs July 2016'!AW26</f>
        <v>0</v>
      </c>
      <c r="O42" s="92">
        <f>($F$6*'Tariffs July 2016'!AQ26/100)*4</f>
        <v>222.48576</v>
      </c>
      <c r="P42" s="275">
        <f>I42</f>
        <v>1645.435110832</v>
      </c>
      <c r="Q42" s="275">
        <f>P42-(P42*M42/100)</f>
        <v>1596.07205750704</v>
      </c>
      <c r="R42" s="275">
        <f t="shared" si="25"/>
        <v>1422.9493508319999</v>
      </c>
      <c r="S42" s="275">
        <f t="shared" si="26"/>
        <v>1373.5862975070399</v>
      </c>
      <c r="T42" s="93">
        <f t="shared" si="27"/>
        <v>1565.2442859152</v>
      </c>
      <c r="U42" s="93">
        <f t="shared" si="28"/>
        <v>1510.944927257744</v>
      </c>
      <c r="V42" s="94">
        <f>'Tariffs July 2016'!BD26</f>
        <v>0</v>
      </c>
      <c r="W42" s="94" t="str">
        <f>'Tariffs July 2016'!BE26</f>
        <v>n</v>
      </c>
      <c r="X42" s="95">
        <f>'Tariffs July 2016'!G26</f>
        <v>40724</v>
      </c>
      <c r="Y42" s="70"/>
      <c r="Z42" s="70"/>
      <c r="AA42" s="70"/>
      <c r="AB42" s="70"/>
      <c r="AC42" s="70"/>
      <c r="AD42" s="70"/>
      <c r="AE42" s="70"/>
      <c r="AF42" s="70"/>
      <c r="AG42" s="70"/>
      <c r="AH42" s="70"/>
      <c r="AI42" s="70"/>
      <c r="AJ42" s="70"/>
      <c r="AK42" s="70"/>
      <c r="AL42" s="106"/>
      <c r="AM42" s="106"/>
      <c r="AN42" s="106"/>
      <c r="AO42" s="106"/>
      <c r="AP42" s="106"/>
      <c r="AQ42" s="106"/>
      <c r="AR42" s="106"/>
      <c r="AS42" s="106"/>
      <c r="AT42" s="106"/>
      <c r="AU42" s="106"/>
      <c r="AV42" s="106"/>
      <c r="AW42" s="106"/>
      <c r="AX42" s="106"/>
      <c r="AY42" s="106"/>
      <c r="AZ42" s="106"/>
      <c r="BA42" s="106"/>
      <c r="BB42" s="106"/>
    </row>
    <row r="43" spans="1:54" ht="14" x14ac:dyDescent="0.15">
      <c r="A43" s="89" t="str">
        <f>'Tariffs July 2016'!K27</f>
        <v>Dodo Power &amp; Gas</v>
      </c>
      <c r="B43" s="36" t="str">
        <f>'Tariffs July 2016'!L27</f>
        <v>Market offer</v>
      </c>
      <c r="C43" s="90">
        <f>91*'Tariffs July 2016'!M27/100</f>
        <v>107.38</v>
      </c>
      <c r="D43" s="90">
        <f>($K$5)*'Tariffs July 2016'!N27/100</f>
        <v>274.16031070000003</v>
      </c>
      <c r="E43" s="90">
        <v>0</v>
      </c>
      <c r="F43" s="90">
        <f>($L$5)*'Tariffs July 2016'!AE27/100</f>
        <v>41.693544899999999</v>
      </c>
      <c r="G43" s="90">
        <f t="shared" si="20"/>
        <v>423.23385560000003</v>
      </c>
      <c r="H43" s="90">
        <f t="shared" si="21"/>
        <v>1263.4154224000001</v>
      </c>
      <c r="I43" s="91">
        <f t="shared" si="22"/>
        <v>1692.9354224000001</v>
      </c>
      <c r="J43" s="91">
        <f t="shared" si="23"/>
        <v>1862.2289646400002</v>
      </c>
      <c r="K43" s="36">
        <f>'Tariffs July 2016'!AT27</f>
        <v>0</v>
      </c>
      <c r="L43" s="36">
        <f>'Tariffs July 2016'!AU27</f>
        <v>0</v>
      </c>
      <c r="M43" s="36">
        <f>'Tariffs July 2016'!AV27</f>
        <v>0</v>
      </c>
      <c r="N43" s="36">
        <f>'Tariffs July 2016'!AW27</f>
        <v>15</v>
      </c>
      <c r="O43" s="92">
        <f>($F$6*'Tariffs July 2016'!AQ27/100)*4</f>
        <v>111.24288</v>
      </c>
      <c r="P43" s="275">
        <f>I43</f>
        <v>1692.9354224000001</v>
      </c>
      <c r="Q43" s="275">
        <f>P43-(H43*N43/100)</f>
        <v>1503.4231090400001</v>
      </c>
      <c r="R43" s="275">
        <f t="shared" si="25"/>
        <v>1581.6925424000001</v>
      </c>
      <c r="S43" s="275">
        <f t="shared" si="26"/>
        <v>1392.1802290400001</v>
      </c>
      <c r="T43" s="93">
        <f t="shared" si="27"/>
        <v>1739.8617966400002</v>
      </c>
      <c r="U43" s="93">
        <f t="shared" si="28"/>
        <v>1531.3982519440003</v>
      </c>
      <c r="V43" s="94">
        <f>'Tariffs July 2016'!BD27</f>
        <v>0</v>
      </c>
      <c r="W43" s="94" t="str">
        <f>'Tariffs July 2016'!BE27</f>
        <v>n</v>
      </c>
      <c r="X43" s="95">
        <f>'Tariffs July 2016'!G27</f>
        <v>41094</v>
      </c>
      <c r="Y43" s="70"/>
      <c r="Z43" s="70"/>
      <c r="AA43" s="70"/>
      <c r="AB43" s="70"/>
      <c r="AC43" s="70"/>
      <c r="AD43" s="70"/>
      <c r="AE43" s="70"/>
      <c r="AF43" s="70"/>
      <c r="AG43" s="70"/>
      <c r="AH43" s="70"/>
      <c r="AI43" s="70"/>
      <c r="AJ43" s="70"/>
      <c r="AK43" s="70"/>
      <c r="AL43" s="106"/>
      <c r="AM43" s="106"/>
      <c r="AN43" s="106"/>
      <c r="AO43" s="106"/>
      <c r="AP43" s="106"/>
      <c r="AQ43" s="106"/>
      <c r="AR43" s="106"/>
      <c r="AS43" s="106"/>
      <c r="AT43" s="106"/>
      <c r="AU43" s="106"/>
      <c r="AV43" s="106"/>
      <c r="AW43" s="106"/>
      <c r="AX43" s="106"/>
      <c r="AY43" s="106"/>
      <c r="AZ43" s="106"/>
      <c r="BA43" s="106"/>
      <c r="BB43" s="106"/>
    </row>
    <row r="44" spans="1:54" ht="14" x14ac:dyDescent="0.15">
      <c r="A44" s="89" t="str">
        <f>'Tariffs July 2016'!K28</f>
        <v>EnergyAustralia</v>
      </c>
      <c r="B44" s="36" t="str">
        <f>'Tariffs July 2016'!L28</f>
        <v xml:space="preserve">Flexi Saver </v>
      </c>
      <c r="C44" s="90">
        <f>91*'Tariffs July 2016'!M28/100</f>
        <v>109.2</v>
      </c>
      <c r="D44" s="90">
        <f>($K$5)*'Tariffs July 2016'!N28/100</f>
        <v>279.72641636000003</v>
      </c>
      <c r="E44" s="90">
        <v>0</v>
      </c>
      <c r="F44" s="90">
        <f>($L$5)*'Tariffs July 2016'!AE28/100</f>
        <v>39.436450740000005</v>
      </c>
      <c r="G44" s="90">
        <f t="shared" si="20"/>
        <v>428.36286710000002</v>
      </c>
      <c r="H44" s="90">
        <f t="shared" si="21"/>
        <v>1276.6514684000001</v>
      </c>
      <c r="I44" s="91">
        <f t="shared" si="22"/>
        <v>1713.4514684000001</v>
      </c>
      <c r="J44" s="91">
        <f t="shared" si="23"/>
        <v>1884.7966152400002</v>
      </c>
      <c r="K44" s="36">
        <f>'Tariffs July 2016'!AT28</f>
        <v>0</v>
      </c>
      <c r="L44" s="36">
        <f>'Tariffs July 2016'!AU28</f>
        <v>0</v>
      </c>
      <c r="M44" s="36">
        <f>'Tariffs July 2016'!AV28</f>
        <v>0</v>
      </c>
      <c r="N44" s="36">
        <f>'Tariffs July 2016'!AW28</f>
        <v>10</v>
      </c>
      <c r="O44" s="92">
        <f>($F$6*'Tariffs July 2016'!AQ28/100)*4</f>
        <v>166.86432000000002</v>
      </c>
      <c r="P44" s="275">
        <f>I44</f>
        <v>1713.4514684000001</v>
      </c>
      <c r="Q44" s="275">
        <f>P44-(H44*N44/100)</f>
        <v>1585.78632156</v>
      </c>
      <c r="R44" s="275">
        <f t="shared" si="25"/>
        <v>1546.5871483999999</v>
      </c>
      <c r="S44" s="275">
        <f t="shared" si="26"/>
        <v>1418.9220015599999</v>
      </c>
      <c r="T44" s="93">
        <f t="shared" si="27"/>
        <v>1701.2458632400001</v>
      </c>
      <c r="U44" s="93">
        <f t="shared" si="28"/>
        <v>1560.8142017160001</v>
      </c>
      <c r="V44" s="94">
        <f>'Tariffs July 2016'!BD28</f>
        <v>0</v>
      </c>
      <c r="W44" s="94" t="str">
        <f>'Tariffs July 2016'!BE28</f>
        <v>n</v>
      </c>
      <c r="X44" s="95">
        <f>'Tariffs July 2016'!G28</f>
        <v>41090</v>
      </c>
      <c r="Y44" s="70"/>
      <c r="Z44" s="70"/>
      <c r="AA44" s="70"/>
      <c r="AB44" s="70"/>
      <c r="AC44" s="70"/>
      <c r="AD44" s="70"/>
      <c r="AE44" s="70"/>
      <c r="AF44" s="70"/>
      <c r="AG44" s="70"/>
      <c r="AH44" s="70"/>
      <c r="AI44" s="70"/>
      <c r="AJ44" s="70"/>
      <c r="AK44" s="70"/>
      <c r="AL44" s="106"/>
      <c r="AM44" s="106"/>
      <c r="AN44" s="106"/>
      <c r="AO44" s="106"/>
      <c r="AP44" s="106"/>
      <c r="AQ44" s="106"/>
      <c r="AR44" s="106"/>
      <c r="AS44" s="106"/>
      <c r="AT44" s="106"/>
      <c r="AU44" s="106"/>
      <c r="AV44" s="106"/>
      <c r="AW44" s="106"/>
      <c r="AX44" s="106"/>
      <c r="AY44" s="106"/>
      <c r="AZ44" s="106"/>
      <c r="BA44" s="106"/>
      <c r="BB44" s="106"/>
    </row>
    <row r="45" spans="1:54" ht="14" x14ac:dyDescent="0.15">
      <c r="A45" s="89" t="str">
        <f>'Tariffs July 2016'!K29</f>
        <v>Lumo Energy</v>
      </c>
      <c r="B45" s="36" t="str">
        <f>'Tariffs July 2016'!L29</f>
        <v>Advantage</v>
      </c>
      <c r="C45" s="90">
        <f>91*'Tariffs July 2016'!M29/100</f>
        <v>91.609699999999989</v>
      </c>
      <c r="D45" s="90">
        <f>($K$5)*'Tariffs July 2016'!N29/100</f>
        <v>286.59522759999999</v>
      </c>
      <c r="E45" s="90">
        <v>0</v>
      </c>
      <c r="F45" s="90">
        <f>($L$5)*'Tariffs July 2016'!AE29/100</f>
        <v>41.045675280000005</v>
      </c>
      <c r="G45" s="90">
        <f t="shared" si="20"/>
        <v>419.25060287999997</v>
      </c>
      <c r="H45" s="90">
        <f t="shared" si="21"/>
        <v>1310.56361152</v>
      </c>
      <c r="I45" s="91">
        <f t="shared" si="22"/>
        <v>1677.0024115199999</v>
      </c>
      <c r="J45" s="91">
        <f t="shared" si="23"/>
        <v>1844.7026526720001</v>
      </c>
      <c r="K45" s="36">
        <f>'Tariffs July 2016'!AT29</f>
        <v>0</v>
      </c>
      <c r="L45" s="36">
        <f>'Tariffs July 2016'!AU29</f>
        <v>0</v>
      </c>
      <c r="M45" s="36">
        <f>'Tariffs July 2016'!AV29</f>
        <v>5</v>
      </c>
      <c r="N45" s="36">
        <f>'Tariffs July 2016'!AW29</f>
        <v>0</v>
      </c>
      <c r="O45" s="92">
        <f>($F$6*'Tariffs July 2016'!AQ29/100)*4</f>
        <v>166.86432000000002</v>
      </c>
      <c r="P45" s="275">
        <f t="shared" ref="P45:P50" si="29">I45</f>
        <v>1677.0024115199999</v>
      </c>
      <c r="Q45" s="275">
        <f>P45-(P45*M45/100)</f>
        <v>1593.152290944</v>
      </c>
      <c r="R45" s="275">
        <f t="shared" si="25"/>
        <v>1510.1380915199998</v>
      </c>
      <c r="S45" s="275">
        <f t="shared" si="26"/>
        <v>1426.2879709439999</v>
      </c>
      <c r="T45" s="93">
        <f t="shared" si="27"/>
        <v>1661.1519006719998</v>
      </c>
      <c r="U45" s="93">
        <f t="shared" si="28"/>
        <v>1568.9167680384001</v>
      </c>
      <c r="V45" s="94">
        <f>'Tariffs July 2016'!BD29</f>
        <v>0</v>
      </c>
      <c r="W45" s="94" t="str">
        <f>'Tariffs July 2016'!BE29</f>
        <v>n</v>
      </c>
      <c r="X45" s="95">
        <f>'Tariffs July 2016'!G29</f>
        <v>41090</v>
      </c>
      <c r="Y45" s="70"/>
      <c r="Z45" s="70"/>
      <c r="AA45" s="70"/>
      <c r="AB45" s="70"/>
      <c r="AC45" s="70"/>
      <c r="AD45" s="70"/>
      <c r="AE45" s="70"/>
      <c r="AF45" s="70"/>
      <c r="AG45" s="70"/>
      <c r="AH45" s="70"/>
      <c r="AI45" s="70"/>
      <c r="AJ45" s="70"/>
      <c r="AK45" s="70"/>
      <c r="AL45" s="106"/>
      <c r="AM45" s="106"/>
      <c r="AN45" s="106"/>
      <c r="AO45" s="106"/>
      <c r="AP45" s="106"/>
      <c r="AQ45" s="106"/>
      <c r="AR45" s="106"/>
      <c r="AS45" s="106"/>
      <c r="AT45" s="106"/>
      <c r="AU45" s="106"/>
      <c r="AV45" s="106"/>
      <c r="AW45" s="106"/>
      <c r="AX45" s="106"/>
      <c r="AY45" s="106"/>
      <c r="AZ45" s="106"/>
      <c r="BA45" s="106"/>
      <c r="BB45" s="106"/>
    </row>
    <row r="46" spans="1:54" ht="14" x14ac:dyDescent="0.15">
      <c r="A46" s="89" t="str">
        <f>'Tariffs July 2016'!K30</f>
        <v>Origin Energy</v>
      </c>
      <c r="B46" s="36" t="str">
        <f>'Tariffs July 2016'!L30</f>
        <v>Saver</v>
      </c>
      <c r="C46" s="90">
        <f>91*'Tariffs July 2016'!M30/100</f>
        <v>114.58447</v>
      </c>
      <c r="D46" s="90">
        <f>($K$5)*'Tariffs July 2016'!N30/100</f>
        <v>275.46301628000003</v>
      </c>
      <c r="E46" s="90">
        <v>0</v>
      </c>
      <c r="F46" s="90">
        <f>($L$5)*'Tariffs July 2016'!AE30/100</f>
        <v>41.714443920000001</v>
      </c>
      <c r="G46" s="90">
        <f t="shared" si="20"/>
        <v>431.76193020000005</v>
      </c>
      <c r="H46" s="90">
        <f t="shared" si="21"/>
        <v>1268.7098408000002</v>
      </c>
      <c r="I46" s="91">
        <f t="shared" si="22"/>
        <v>1727.0477208000002</v>
      </c>
      <c r="J46" s="91">
        <f t="shared" si="23"/>
        <v>1899.7524928800003</v>
      </c>
      <c r="K46" s="36">
        <f>'Tariffs July 2016'!AT30</f>
        <v>0</v>
      </c>
      <c r="L46" s="36">
        <f>'Tariffs July 2016'!AU30</f>
        <v>0</v>
      </c>
      <c r="M46" s="36">
        <f>'Tariffs July 2016'!AV30</f>
        <v>0</v>
      </c>
      <c r="N46" s="36">
        <f>'Tariffs July 2016'!AW30</f>
        <v>8</v>
      </c>
      <c r="O46" s="92">
        <f>($F$6*'Tariffs July 2016'!AQ30/100)*4</f>
        <v>166.86432000000002</v>
      </c>
      <c r="P46" s="275">
        <f t="shared" si="29"/>
        <v>1727.0477208000002</v>
      </c>
      <c r="Q46" s="275">
        <f>P46-(H46*N46/100)</f>
        <v>1625.5509335360002</v>
      </c>
      <c r="R46" s="275">
        <f t="shared" si="25"/>
        <v>1560.1834008000001</v>
      </c>
      <c r="S46" s="275">
        <f t="shared" si="26"/>
        <v>1458.6866135360001</v>
      </c>
      <c r="T46" s="93">
        <f t="shared" si="27"/>
        <v>1716.2017408800002</v>
      </c>
      <c r="U46" s="93">
        <f t="shared" si="28"/>
        <v>1604.5552748896002</v>
      </c>
      <c r="V46" s="94">
        <f>'Tariffs July 2016'!BD30</f>
        <v>0</v>
      </c>
      <c r="W46" s="94" t="str">
        <f>'Tariffs July 2016'!BE30</f>
        <v>n</v>
      </c>
      <c r="X46" s="95">
        <f>'Tariffs July 2016'!G30</f>
        <v>41090</v>
      </c>
      <c r="Y46" s="70"/>
      <c r="Z46" s="70"/>
      <c r="AA46" s="70"/>
      <c r="AB46" s="70"/>
      <c r="AC46" s="70"/>
      <c r="AD46" s="70"/>
      <c r="AE46" s="70"/>
      <c r="AF46" s="70"/>
      <c r="AG46" s="70"/>
      <c r="AH46" s="70"/>
      <c r="AI46" s="70"/>
      <c r="AJ46" s="70"/>
      <c r="AK46" s="70"/>
      <c r="AL46" s="106"/>
      <c r="AM46" s="106"/>
      <c r="AN46" s="106"/>
      <c r="AO46" s="106"/>
      <c r="AP46" s="106"/>
      <c r="AQ46" s="106"/>
      <c r="AR46" s="106"/>
      <c r="AS46" s="106"/>
      <c r="AT46" s="106"/>
      <c r="AU46" s="106"/>
      <c r="AV46" s="106"/>
      <c r="AW46" s="106"/>
      <c r="AX46" s="106"/>
      <c r="AY46" s="106"/>
      <c r="AZ46" s="106"/>
      <c r="BA46" s="106"/>
      <c r="BB46" s="106"/>
    </row>
    <row r="47" spans="1:54" ht="14" x14ac:dyDescent="0.15">
      <c r="A47" s="89" t="str">
        <f>'Tariffs July 2016'!K31</f>
        <v>Powerdirect</v>
      </c>
      <c r="B47" s="36" t="str">
        <f>'Tariffs July 2016'!L31</f>
        <v>10 percent</v>
      </c>
      <c r="C47" s="90">
        <f>91*'Tariffs July 2016'!M31/100</f>
        <v>108.53569999999999</v>
      </c>
      <c r="D47" s="90">
        <f>($K$5)*'Tariffs July 2016'!N31/100</f>
        <v>263.26495494000005</v>
      </c>
      <c r="E47" s="90">
        <v>0</v>
      </c>
      <c r="F47" s="90">
        <f>($L$5)*'Tariffs July 2016'!AE31/100</f>
        <v>39.436450740000005</v>
      </c>
      <c r="G47" s="90">
        <f t="shared" si="20"/>
        <v>411.23710568000007</v>
      </c>
      <c r="H47" s="90">
        <f t="shared" si="21"/>
        <v>1210.8056227200004</v>
      </c>
      <c r="I47" s="91">
        <f t="shared" si="22"/>
        <v>1644.9484227200003</v>
      </c>
      <c r="J47" s="91">
        <f t="shared" si="23"/>
        <v>1809.4432649920004</v>
      </c>
      <c r="K47" s="36">
        <f>'Tariffs July 2016'!AT31</f>
        <v>0</v>
      </c>
      <c r="L47" s="36">
        <f>'Tariffs July 2016'!AU31</f>
        <v>0</v>
      </c>
      <c r="M47" s="36">
        <f>'Tariffs July 2016'!AV31</f>
        <v>0</v>
      </c>
      <c r="N47" s="36">
        <f>'Tariffs July 2016'!AW31</f>
        <v>10</v>
      </c>
      <c r="O47" s="92">
        <f>($F$6*'Tariffs July 2016'!AQ31/100)*4</f>
        <v>166.86432000000002</v>
      </c>
      <c r="P47" s="275">
        <f t="shared" si="29"/>
        <v>1644.9484227200003</v>
      </c>
      <c r="Q47" s="275">
        <f>P47-(H47*N47/100)</f>
        <v>1523.8678604480003</v>
      </c>
      <c r="R47" s="275">
        <f t="shared" si="25"/>
        <v>1478.0841027200004</v>
      </c>
      <c r="S47" s="275">
        <f t="shared" si="26"/>
        <v>1357.0035404480004</v>
      </c>
      <c r="T47" s="93">
        <f t="shared" si="27"/>
        <v>1625.8925129920005</v>
      </c>
      <c r="U47" s="93">
        <f t="shared" si="28"/>
        <v>1492.7038944928006</v>
      </c>
      <c r="V47" s="94">
        <f>'Tariffs July 2016'!BD31</f>
        <v>0</v>
      </c>
      <c r="W47" s="94" t="str">
        <f>'Tariffs July 2016'!BE31</f>
        <v>n</v>
      </c>
      <c r="X47" s="95">
        <f>'Tariffs July 2016'!G31</f>
        <v>41067</v>
      </c>
      <c r="Y47" s="70"/>
      <c r="Z47" s="70"/>
      <c r="AA47" s="70"/>
      <c r="AB47" s="70"/>
      <c r="AC47" s="70"/>
      <c r="AD47" s="70"/>
      <c r="AE47" s="70"/>
      <c r="AF47" s="70"/>
      <c r="AG47" s="70"/>
      <c r="AH47" s="70"/>
      <c r="AI47" s="70"/>
      <c r="AJ47" s="70"/>
      <c r="AK47" s="70"/>
      <c r="AL47" s="106"/>
      <c r="AM47" s="106"/>
      <c r="AN47" s="106"/>
      <c r="AO47" s="106"/>
      <c r="AP47" s="106"/>
      <c r="AQ47" s="106"/>
      <c r="AR47" s="106"/>
      <c r="AS47" s="106"/>
      <c r="AT47" s="106"/>
      <c r="AU47" s="106"/>
      <c r="AV47" s="106"/>
      <c r="AW47" s="106"/>
      <c r="AX47" s="106"/>
      <c r="AY47" s="106"/>
      <c r="AZ47" s="106"/>
      <c r="BA47" s="106"/>
      <c r="BB47" s="106"/>
    </row>
    <row r="48" spans="1:54" ht="14" x14ac:dyDescent="0.15">
      <c r="A48" s="89" t="str">
        <f>'Tariffs July 2016'!K32</f>
        <v>Sanctuary Energy</v>
      </c>
      <c r="B48" s="36" t="str">
        <f>'Tariffs July 2016'!L32</f>
        <v>Supplementary FIT</v>
      </c>
      <c r="C48" s="90">
        <f>91*'Tariffs July 2016'!M32/100</f>
        <v>108.56299999999999</v>
      </c>
      <c r="D48" s="90">
        <f>($K$5)*'Tariffs July 2016'!N32/100</f>
        <v>263.35969716400001</v>
      </c>
      <c r="E48" s="90">
        <v>0</v>
      </c>
      <c r="F48" s="90">
        <f>($L$5)*'Tariffs July 2016'!AE32/100</f>
        <v>39.440630544000001</v>
      </c>
      <c r="G48" s="90">
        <f t="shared" si="20"/>
        <v>411.36332770799999</v>
      </c>
      <c r="H48" s="90">
        <f t="shared" si="21"/>
        <v>1211.201310832</v>
      </c>
      <c r="I48" s="91">
        <f t="shared" si="22"/>
        <v>1645.4533108319999</v>
      </c>
      <c r="J48" s="91">
        <f t="shared" si="23"/>
        <v>1809.9986419152001</v>
      </c>
      <c r="K48" s="36">
        <f>'Tariffs July 2016'!AT32</f>
        <v>0</v>
      </c>
      <c r="L48" s="36">
        <f>'Tariffs July 2016'!AU32</f>
        <v>0</v>
      </c>
      <c r="M48" s="36">
        <f>'Tariffs July 2016'!AV32</f>
        <v>0</v>
      </c>
      <c r="N48" s="36">
        <f>'Tariffs July 2016'!AW32</f>
        <v>0</v>
      </c>
      <c r="O48" s="92">
        <f>($F$6*'Tariffs July 2016'!AQ32/100)*4</f>
        <v>278.10720000000003</v>
      </c>
      <c r="P48" s="275">
        <f t="shared" si="29"/>
        <v>1645.4533108319999</v>
      </c>
      <c r="Q48" s="275">
        <f>P48</f>
        <v>1645.4533108319999</v>
      </c>
      <c r="R48" s="275">
        <f t="shared" si="25"/>
        <v>1367.3461108319998</v>
      </c>
      <c r="S48" s="275">
        <f t="shared" si="26"/>
        <v>1367.3461108319998</v>
      </c>
      <c r="T48" s="93">
        <f t="shared" si="27"/>
        <v>1504.0807219152</v>
      </c>
      <c r="U48" s="93">
        <f t="shared" si="28"/>
        <v>1504.0807219152</v>
      </c>
      <c r="V48" s="94">
        <f>'Tariffs July 2016'!BD32</f>
        <v>0</v>
      </c>
      <c r="W48" s="94" t="str">
        <f>'Tariffs July 2016'!BE32</f>
        <v>n</v>
      </c>
      <c r="X48" s="95">
        <f>'Tariffs July 2016'!G32</f>
        <v>40841</v>
      </c>
      <c r="Y48" s="70"/>
      <c r="Z48" s="70"/>
      <c r="AA48" s="70"/>
      <c r="AB48" s="70"/>
      <c r="AC48" s="70"/>
      <c r="AD48" s="70"/>
      <c r="AE48" s="70"/>
      <c r="AF48" s="70"/>
      <c r="AG48" s="70"/>
      <c r="AH48" s="70"/>
      <c r="AI48" s="70"/>
      <c r="AJ48" s="70"/>
      <c r="AK48" s="70"/>
      <c r="AL48" s="106"/>
      <c r="AM48" s="106"/>
      <c r="AN48" s="106"/>
      <c r="AO48" s="106"/>
      <c r="AP48" s="106"/>
      <c r="AQ48" s="106"/>
      <c r="AR48" s="106"/>
      <c r="AS48" s="106"/>
      <c r="AT48" s="106"/>
      <c r="AU48" s="106"/>
      <c r="AV48" s="106"/>
      <c r="AW48" s="106"/>
      <c r="AX48" s="106"/>
      <c r="AY48" s="106"/>
      <c r="AZ48" s="106"/>
      <c r="BA48" s="106"/>
      <c r="BB48" s="106"/>
    </row>
    <row r="49" spans="1:54" ht="14" x14ac:dyDescent="0.15">
      <c r="A49" s="89" t="str">
        <f>'Tariffs July 2016'!K33</f>
        <v>Simply Energy</v>
      </c>
      <c r="B49" s="36" t="str">
        <f>'Tariffs July 2016'!L33</f>
        <v>No term</v>
      </c>
      <c r="C49" s="90">
        <f>91*'Tariffs July 2016'!M33/100</f>
        <v>114.7146</v>
      </c>
      <c r="D49" s="90">
        <f>($K$5)*'Tariffs July 2016'!N33/100</f>
        <v>263.35969716400001</v>
      </c>
      <c r="E49" s="90">
        <v>0</v>
      </c>
      <c r="F49" s="90">
        <f>($L$5)*'Tariffs July 2016'!AE33/100</f>
        <v>39.440630544000001</v>
      </c>
      <c r="G49" s="90">
        <f t="shared" si="20"/>
        <v>417.51492770800002</v>
      </c>
      <c r="H49" s="90">
        <f t="shared" si="21"/>
        <v>1211.201310832</v>
      </c>
      <c r="I49" s="91">
        <f t="shared" si="22"/>
        <v>1670.0597108320001</v>
      </c>
      <c r="J49" s="91">
        <f t="shared" si="23"/>
        <v>1837.0656819152002</v>
      </c>
      <c r="K49" s="36">
        <f>'Tariffs July 2016'!AT33</f>
        <v>0</v>
      </c>
      <c r="L49" s="36">
        <f>'Tariffs July 2016'!AU33</f>
        <v>0</v>
      </c>
      <c r="M49" s="36">
        <f>'Tariffs July 2016'!AV33</f>
        <v>0</v>
      </c>
      <c r="N49" s="36">
        <f>'Tariffs July 2016'!AW33</f>
        <v>0</v>
      </c>
      <c r="O49" s="92">
        <f>($F$6*'Tariffs July 2016'!AQ33/100)*4</f>
        <v>172.42646400000001</v>
      </c>
      <c r="P49" s="275">
        <f t="shared" si="29"/>
        <v>1670.0597108320001</v>
      </c>
      <c r="Q49" s="275">
        <f>P49</f>
        <v>1670.0597108320001</v>
      </c>
      <c r="R49" s="275">
        <f t="shared" si="25"/>
        <v>1497.6332468320002</v>
      </c>
      <c r="S49" s="275">
        <f t="shared" si="26"/>
        <v>1497.6332468320002</v>
      </c>
      <c r="T49" s="93">
        <f t="shared" si="27"/>
        <v>1647.3965715152003</v>
      </c>
      <c r="U49" s="93">
        <f t="shared" si="28"/>
        <v>1647.3965715152003</v>
      </c>
      <c r="V49" s="94">
        <f>'Tariffs July 2016'!BD33</f>
        <v>0</v>
      </c>
      <c r="W49" s="94" t="str">
        <f>'Tariffs July 2016'!BE33</f>
        <v>n</v>
      </c>
      <c r="X49" s="95">
        <f>'Tariffs July 2016'!G33</f>
        <v>41052</v>
      </c>
      <c r="Y49" s="70"/>
      <c r="Z49" s="70"/>
      <c r="AA49" s="70"/>
      <c r="AB49" s="70"/>
      <c r="AC49" s="70"/>
      <c r="AD49" s="70"/>
      <c r="AE49" s="70"/>
      <c r="AF49" s="70"/>
      <c r="AG49" s="70"/>
      <c r="AH49" s="70"/>
      <c r="AI49" s="70"/>
      <c r="AJ49" s="70"/>
      <c r="AK49" s="70"/>
      <c r="AL49" s="106"/>
      <c r="AM49" s="106"/>
      <c r="AN49" s="106"/>
      <c r="AO49" s="106"/>
      <c r="AP49" s="106"/>
      <c r="AQ49" s="106"/>
      <c r="AR49" s="106"/>
      <c r="AS49" s="106"/>
      <c r="AT49" s="106"/>
      <c r="AU49" s="106"/>
      <c r="AV49" s="106"/>
      <c r="AW49" s="106"/>
      <c r="AX49" s="106"/>
      <c r="AY49" s="106"/>
      <c r="AZ49" s="106"/>
      <c r="BA49" s="106"/>
      <c r="BB49" s="106"/>
    </row>
    <row r="50" spans="1:54" ht="15" thickBot="1" x14ac:dyDescent="0.2">
      <c r="A50" s="96" t="str">
        <f>'Tariffs July 2016'!K34</f>
        <v>Urth Energy</v>
      </c>
      <c r="B50" s="97" t="str">
        <f>'Tariffs July 2016'!L34</f>
        <v>Market offer</v>
      </c>
      <c r="C50" s="98">
        <f>91*'Tariffs July 2016'!M34/100</f>
        <v>108.42649999999999</v>
      </c>
      <c r="D50" s="98">
        <f>($K$5)*'Tariffs July 2016'!N34/100</f>
        <v>330.41350619999997</v>
      </c>
      <c r="E50" s="98">
        <v>0</v>
      </c>
      <c r="F50" s="98">
        <f>($L$5)*'Tariffs July 2016'!AE34/100</f>
        <v>41.714443920000001</v>
      </c>
      <c r="G50" s="98">
        <f t="shared" si="20"/>
        <v>480.55445011999996</v>
      </c>
      <c r="H50" s="98">
        <f t="shared" si="21"/>
        <v>1488.5118004799999</v>
      </c>
      <c r="I50" s="99">
        <f t="shared" si="22"/>
        <v>1922.2178004799998</v>
      </c>
      <c r="J50" s="99">
        <f t="shared" si="23"/>
        <v>2114.4395805280001</v>
      </c>
      <c r="K50" s="97">
        <f>'Tariffs July 2016'!AT34</f>
        <v>0</v>
      </c>
      <c r="L50" s="97">
        <f>'Tariffs July 2016'!AU34</f>
        <v>0</v>
      </c>
      <c r="M50" s="97">
        <f>'Tariffs July 2016'!AV34</f>
        <v>0</v>
      </c>
      <c r="N50" s="97">
        <f>'Tariffs July 2016'!AW34</f>
        <v>10</v>
      </c>
      <c r="O50" s="100">
        <f>($F$6*'Tariffs July 2016'!AQ34/100)*4</f>
        <v>278.10720000000003</v>
      </c>
      <c r="P50" s="276">
        <f t="shared" si="29"/>
        <v>1922.2178004799998</v>
      </c>
      <c r="Q50" s="276">
        <f>P50-(H50*N50/100)</f>
        <v>1773.3666204319998</v>
      </c>
      <c r="R50" s="276">
        <f t="shared" si="25"/>
        <v>1644.1106004799999</v>
      </c>
      <c r="S50" s="276">
        <f t="shared" si="26"/>
        <v>1495.2594204319998</v>
      </c>
      <c r="T50" s="101">
        <f t="shared" si="27"/>
        <v>1808.521660528</v>
      </c>
      <c r="U50" s="101">
        <f t="shared" si="28"/>
        <v>1644.7853624751999</v>
      </c>
      <c r="V50" s="102">
        <f>'Tariffs July 2016'!BD34</f>
        <v>0</v>
      </c>
      <c r="W50" s="102" t="str">
        <f>'Tariffs July 2016'!BE34</f>
        <v>n</v>
      </c>
      <c r="X50" s="103">
        <f>'Tariffs July 2016'!G34</f>
        <v>41090</v>
      </c>
      <c r="Y50" s="70"/>
      <c r="Z50" s="70"/>
      <c r="AA50" s="70"/>
      <c r="AB50" s="70"/>
      <c r="AC50" s="70"/>
      <c r="AD50" s="70"/>
      <c r="AE50" s="70"/>
      <c r="AF50" s="70"/>
      <c r="AG50" s="70"/>
      <c r="AH50" s="70"/>
      <c r="AI50" s="70"/>
      <c r="AJ50" s="70"/>
      <c r="AK50" s="70"/>
      <c r="AL50" s="106"/>
      <c r="AM50" s="106"/>
      <c r="AN50" s="106"/>
      <c r="AO50" s="106"/>
      <c r="AP50" s="106"/>
      <c r="AQ50" s="106"/>
      <c r="AR50" s="106"/>
      <c r="AS50" s="106"/>
      <c r="AT50" s="106"/>
      <c r="AU50" s="106"/>
      <c r="AV50" s="106"/>
      <c r="AW50" s="106"/>
      <c r="AX50" s="106"/>
      <c r="AY50" s="106"/>
      <c r="AZ50" s="106"/>
      <c r="BA50" s="106"/>
      <c r="BB50" s="106"/>
    </row>
    <row r="51" spans="1:54" ht="14" x14ac:dyDescent="0.15">
      <c r="A51" s="106"/>
      <c r="B51" s="106"/>
      <c r="C51" s="106"/>
      <c r="D51" s="106"/>
      <c r="E51" s="106"/>
      <c r="F51" s="106"/>
      <c r="G51" s="106"/>
      <c r="H51" s="106"/>
      <c r="I51" s="106"/>
      <c r="J51" s="106"/>
      <c r="K51" s="106"/>
      <c r="L51" s="106"/>
      <c r="M51" s="106"/>
      <c r="N51" s="106"/>
      <c r="O51" s="106"/>
      <c r="P51" s="106"/>
      <c r="Q51" s="106"/>
      <c r="R51" s="106"/>
      <c r="S51" s="106"/>
      <c r="T51" s="106"/>
      <c r="U51" s="70"/>
      <c r="V51" s="70"/>
      <c r="W51" s="70"/>
      <c r="X51" s="70"/>
      <c r="Y51" s="70"/>
      <c r="Z51" s="70"/>
      <c r="AA51" s="70"/>
      <c r="AB51" s="70"/>
      <c r="AC51" s="70"/>
      <c r="AD51" s="70"/>
      <c r="AE51" s="70"/>
      <c r="AF51" s="70"/>
      <c r="AG51" s="70"/>
      <c r="AH51" s="70"/>
      <c r="AI51" s="70"/>
      <c r="AJ51" s="70"/>
      <c r="AK51" s="70"/>
      <c r="AL51" s="106"/>
      <c r="AM51" s="106"/>
      <c r="AN51" s="106"/>
      <c r="AO51" s="106"/>
      <c r="AP51" s="106"/>
      <c r="AQ51" s="106"/>
      <c r="AR51" s="106"/>
      <c r="AS51" s="106"/>
      <c r="AT51" s="106"/>
      <c r="AU51" s="106"/>
      <c r="AV51" s="106"/>
      <c r="AW51" s="106"/>
      <c r="AX51" s="106"/>
      <c r="AY51" s="106"/>
      <c r="AZ51" s="106"/>
      <c r="BA51" s="106"/>
      <c r="BB51" s="106"/>
    </row>
    <row r="52" spans="1:54" ht="15" thickBot="1" x14ac:dyDescent="0.2">
      <c r="A52" s="106"/>
      <c r="B52" s="106"/>
      <c r="C52" s="106"/>
      <c r="D52" s="106"/>
      <c r="E52" s="106"/>
      <c r="F52" s="106"/>
      <c r="G52" s="106"/>
      <c r="H52" s="106"/>
      <c r="I52" s="106"/>
      <c r="J52" s="106"/>
      <c r="K52" s="106"/>
      <c r="L52" s="106"/>
      <c r="M52" s="106"/>
      <c r="N52" s="106"/>
      <c r="O52" s="106"/>
      <c r="P52" s="106"/>
      <c r="Q52" s="106"/>
      <c r="R52" s="106"/>
      <c r="S52" s="106"/>
      <c r="T52" s="106"/>
      <c r="U52" s="70"/>
      <c r="V52" s="70"/>
      <c r="W52" s="70"/>
      <c r="X52" s="70"/>
      <c r="Y52" s="70"/>
      <c r="Z52" s="70"/>
      <c r="AA52" s="70"/>
      <c r="AB52" s="70"/>
      <c r="AC52" s="70"/>
      <c r="AD52" s="70"/>
      <c r="AE52" s="70"/>
      <c r="AF52" s="70"/>
      <c r="AG52" s="70"/>
      <c r="AH52" s="70"/>
      <c r="AI52" s="70"/>
      <c r="AJ52" s="70"/>
      <c r="AK52" s="70"/>
      <c r="AL52" s="106"/>
      <c r="AM52" s="106"/>
      <c r="AN52" s="106"/>
      <c r="AO52" s="106"/>
      <c r="AP52" s="106"/>
      <c r="AQ52" s="106"/>
      <c r="AR52" s="106"/>
      <c r="AS52" s="106"/>
      <c r="AT52" s="106"/>
      <c r="AU52" s="106"/>
      <c r="AV52" s="106"/>
      <c r="AW52" s="106"/>
      <c r="AX52" s="106"/>
      <c r="AY52" s="106"/>
      <c r="AZ52" s="106"/>
      <c r="BA52" s="106"/>
      <c r="BB52" s="106"/>
    </row>
    <row r="53" spans="1:54" ht="14" x14ac:dyDescent="0.15">
      <c r="A53" s="86" t="s">
        <v>203</v>
      </c>
      <c r="B53" s="87"/>
      <c r="C53" s="87"/>
      <c r="D53" s="87"/>
      <c r="E53" s="87"/>
      <c r="F53" s="87"/>
      <c r="G53" s="87"/>
      <c r="H53" s="87"/>
      <c r="I53" s="87"/>
      <c r="J53" s="87"/>
      <c r="K53" s="87"/>
      <c r="L53" s="87"/>
      <c r="M53" s="87"/>
      <c r="N53" s="87"/>
      <c r="O53" s="87"/>
      <c r="P53" s="87"/>
      <c r="Q53" s="87"/>
      <c r="R53" s="87"/>
      <c r="S53" s="87"/>
      <c r="T53" s="87"/>
      <c r="U53" s="87"/>
      <c r="V53" s="87"/>
      <c r="W53" s="87"/>
      <c r="X53" s="88"/>
      <c r="Y53" s="70"/>
      <c r="Z53" s="70"/>
      <c r="AA53" s="70"/>
      <c r="AB53" s="70"/>
      <c r="AC53" s="70"/>
      <c r="AD53" s="70"/>
      <c r="AE53" s="70"/>
      <c r="AF53" s="70"/>
      <c r="AG53" s="70"/>
      <c r="AH53" s="70"/>
      <c r="AI53" s="70"/>
      <c r="AJ53" s="70"/>
      <c r="AK53" s="70"/>
      <c r="AL53" s="106"/>
      <c r="AM53" s="106"/>
      <c r="AN53" s="106"/>
      <c r="AO53" s="106"/>
      <c r="AP53" s="106"/>
      <c r="AQ53" s="106"/>
      <c r="AR53" s="106"/>
      <c r="AS53" s="106"/>
      <c r="AT53" s="106"/>
      <c r="AU53" s="106"/>
      <c r="AV53" s="106"/>
      <c r="AW53" s="106"/>
      <c r="AX53" s="106"/>
      <c r="AY53" s="106"/>
      <c r="AZ53" s="106"/>
      <c r="BA53" s="106"/>
      <c r="BB53" s="106"/>
    </row>
    <row r="54" spans="1:54" ht="75" x14ac:dyDescent="0.15">
      <c r="A54" s="277" t="s">
        <v>184</v>
      </c>
      <c r="B54" s="278" t="s">
        <v>222</v>
      </c>
      <c r="C54" s="279" t="s">
        <v>211</v>
      </c>
      <c r="D54" s="279" t="s">
        <v>113</v>
      </c>
      <c r="E54" s="279" t="s">
        <v>204</v>
      </c>
      <c r="F54" s="279" t="s">
        <v>205</v>
      </c>
      <c r="G54" s="279" t="s">
        <v>698</v>
      </c>
      <c r="H54" s="281" t="s">
        <v>206</v>
      </c>
      <c r="I54" s="281" t="s">
        <v>224</v>
      </c>
      <c r="J54" s="282" t="s">
        <v>214</v>
      </c>
      <c r="K54" s="283" t="s">
        <v>215</v>
      </c>
      <c r="L54" s="283" t="s">
        <v>189</v>
      </c>
      <c r="M54" s="283" t="s">
        <v>127</v>
      </c>
      <c r="N54" s="283" t="s">
        <v>209</v>
      </c>
      <c r="O54" s="284" t="s">
        <v>233</v>
      </c>
      <c r="P54" s="285" t="s">
        <v>207</v>
      </c>
      <c r="Q54" s="285" t="s">
        <v>208</v>
      </c>
      <c r="R54" s="285" t="s">
        <v>118</v>
      </c>
      <c r="S54" s="285" t="s">
        <v>161</v>
      </c>
      <c r="T54" s="284" t="s">
        <v>199</v>
      </c>
      <c r="U54" s="284" t="s">
        <v>210</v>
      </c>
      <c r="V54" s="288" t="s">
        <v>149</v>
      </c>
      <c r="W54" s="283" t="s">
        <v>150</v>
      </c>
      <c r="X54" s="287" t="s">
        <v>126</v>
      </c>
      <c r="Y54" s="70"/>
      <c r="Z54" s="70"/>
      <c r="AA54" s="70"/>
      <c r="AB54" s="70"/>
      <c r="AC54" s="70"/>
      <c r="AD54" s="70"/>
      <c r="AE54" s="70"/>
      <c r="AF54" s="70"/>
      <c r="AG54" s="70"/>
      <c r="AH54" s="70"/>
      <c r="AI54" s="70"/>
      <c r="AJ54" s="70"/>
      <c r="AK54" s="70"/>
      <c r="AL54" s="106"/>
      <c r="AM54" s="106"/>
      <c r="AN54" s="106"/>
      <c r="AO54" s="106"/>
      <c r="AP54" s="106"/>
      <c r="AQ54" s="106"/>
      <c r="AR54" s="106"/>
      <c r="AS54" s="106"/>
      <c r="AT54" s="106"/>
      <c r="AU54" s="106"/>
      <c r="AV54" s="106"/>
      <c r="AW54" s="106"/>
      <c r="AX54" s="106"/>
      <c r="AY54" s="106"/>
      <c r="AZ54" s="106"/>
      <c r="BA54" s="106"/>
      <c r="BB54" s="106"/>
    </row>
    <row r="55" spans="1:54" ht="14" x14ac:dyDescent="0.15">
      <c r="A55" s="89" t="str">
        <f>'Tariffs July 2016'!K35</f>
        <v>AGL</v>
      </c>
      <c r="B55" s="36" t="str">
        <f>'Tariffs July 2016'!L35</f>
        <v xml:space="preserve">Savers </v>
      </c>
      <c r="C55" s="90">
        <f>91*'Tariffs July 2016'!M35/100</f>
        <v>95.331599999999995</v>
      </c>
      <c r="D55" s="90">
        <f>$K$6*'Tariffs July 2016'!N35/100</f>
        <v>90.868938959999994</v>
      </c>
      <c r="E55" s="90">
        <f>$M$6*'Tariffs July 2016'!AH35/100</f>
        <v>180.07988900000001</v>
      </c>
      <c r="F55" s="90">
        <f>$L$6*'Tariffs July 2016'!W35/100</f>
        <v>66.702705499999979</v>
      </c>
      <c r="G55" s="90">
        <f>SUM(C55:F55)</f>
        <v>432.98313345999998</v>
      </c>
      <c r="H55" s="90">
        <f>(G55-C55)*4</f>
        <v>1350.60613384</v>
      </c>
      <c r="I55" s="91">
        <f>G55*4</f>
        <v>1731.9325338399999</v>
      </c>
      <c r="J55" s="91">
        <f>I55*1.1</f>
        <v>1905.1257872240001</v>
      </c>
      <c r="K55" s="36">
        <f>'Tariffs July 2016'!AT35</f>
        <v>0</v>
      </c>
      <c r="L55" s="36">
        <f>'Tariffs July 2016'!AU35</f>
        <v>0</v>
      </c>
      <c r="M55" s="36">
        <f>'Tariffs July 2016'!AV35</f>
        <v>0</v>
      </c>
      <c r="N55" s="36">
        <f>'Tariffs July 2016'!AW35</f>
        <v>12</v>
      </c>
      <c r="O55" s="92">
        <f>($F$6*'Tariffs July 2016'!AQ35/100)*4</f>
        <v>166.86432000000002</v>
      </c>
      <c r="P55" s="275">
        <f>I55</f>
        <v>1731.9325338399999</v>
      </c>
      <c r="Q55" s="275">
        <f>P55-(H55*N55/100)</f>
        <v>1569.8597977791999</v>
      </c>
      <c r="R55" s="275">
        <f>P55-O55</f>
        <v>1565.0682138399998</v>
      </c>
      <c r="S55" s="275">
        <f>Q55-O55</f>
        <v>1402.9954777792</v>
      </c>
      <c r="T55" s="93">
        <f>R55*1.1</f>
        <v>1721.575035224</v>
      </c>
      <c r="U55" s="93">
        <f>S55*1.1</f>
        <v>1543.2950255571202</v>
      </c>
      <c r="V55" s="94">
        <f>'Tariffs July 2016'!BD35</f>
        <v>0</v>
      </c>
      <c r="W55" s="94" t="str">
        <f>'Tariffs July 2016'!BE35</f>
        <v>n</v>
      </c>
      <c r="X55" s="95">
        <f>'Tariffs July 2016'!G35</f>
        <v>41090</v>
      </c>
      <c r="Y55" s="70"/>
      <c r="Z55" s="70"/>
      <c r="AA55" s="70"/>
      <c r="AB55" s="70"/>
      <c r="AC55" s="70"/>
      <c r="AD55" s="70"/>
      <c r="AE55" s="70"/>
      <c r="AF55" s="70"/>
      <c r="AG55" s="70"/>
      <c r="AH55" s="70"/>
      <c r="AI55" s="70"/>
      <c r="AJ55" s="70"/>
      <c r="AK55" s="70"/>
      <c r="AL55" s="106"/>
      <c r="AM55" s="106"/>
      <c r="AN55" s="106"/>
      <c r="AO55" s="106"/>
      <c r="AP55" s="106"/>
      <c r="AQ55" s="106"/>
      <c r="AR55" s="106"/>
      <c r="AS55" s="106"/>
      <c r="AT55" s="106"/>
      <c r="AU55" s="106"/>
      <c r="AV55" s="106"/>
      <c r="AW55" s="106"/>
      <c r="AX55" s="106"/>
      <c r="AY55" s="106"/>
      <c r="AZ55" s="106"/>
      <c r="BA55" s="106"/>
      <c r="BB55" s="106"/>
    </row>
    <row r="56" spans="1:54" ht="14" x14ac:dyDescent="0.15">
      <c r="A56" s="89" t="str">
        <f>'Tariffs July 2016'!K36</f>
        <v>Click Energy</v>
      </c>
      <c r="B56" s="36" t="str">
        <f>'Tariffs July 2016'!L36</f>
        <v>Click Shine Reward</v>
      </c>
      <c r="C56" s="90">
        <f>91*'Tariffs July 2016'!M36/100</f>
        <v>122.41320000000002</v>
      </c>
      <c r="D56" s="90">
        <f>$K$6*'Tariffs July 2016'!N36/100</f>
        <v>94.519301119999994</v>
      </c>
      <c r="E56" s="90">
        <f>$M$6*'Tariffs July 2016'!AH36/100</f>
        <v>194.94605856000001</v>
      </c>
      <c r="F56" s="90">
        <f>$L$6*'Tariffs July 2016'!W36/100</f>
        <v>73.843203999999986</v>
      </c>
      <c r="G56" s="90">
        <f t="shared" ref="G56:G64" si="30">SUM(C56:F56)</f>
        <v>485.72176367999998</v>
      </c>
      <c r="H56" s="90">
        <f t="shared" ref="H56:H64" si="31">(G56-C56)*4</f>
        <v>1453.2342547199999</v>
      </c>
      <c r="I56" s="91">
        <f t="shared" ref="I56:I64" si="32">G56*4</f>
        <v>1942.8870547199999</v>
      </c>
      <c r="J56" s="91">
        <f t="shared" ref="J56:J64" si="33">I56*1.1</f>
        <v>2137.1757601919999</v>
      </c>
      <c r="K56" s="36">
        <f>'Tariffs July 2016'!AT36</f>
        <v>0</v>
      </c>
      <c r="L56" s="36">
        <f>'Tariffs July 2016'!AU36</f>
        <v>0</v>
      </c>
      <c r="M56" s="36">
        <f>'Tariffs July 2016'!AV36</f>
        <v>5</v>
      </c>
      <c r="N56" s="36">
        <f>'Tariffs July 2016'!AW36</f>
        <v>0</v>
      </c>
      <c r="O56" s="92">
        <f>($F$6*'Tariffs July 2016'!AQ36/100)*4</f>
        <v>305.91792000000004</v>
      </c>
      <c r="P56" s="275">
        <f t="shared" ref="P56" si="34">I56</f>
        <v>1942.8870547199999</v>
      </c>
      <c r="Q56" s="275">
        <f>P56-(P56*M56/100)</f>
        <v>1845.742701984</v>
      </c>
      <c r="R56" s="275">
        <f t="shared" ref="R56:R64" si="35">P56-O56</f>
        <v>1636.9691347199998</v>
      </c>
      <c r="S56" s="275">
        <f t="shared" ref="S56:S64" si="36">Q56-O56</f>
        <v>1539.8247819839999</v>
      </c>
      <c r="T56" s="93">
        <f t="shared" ref="T56:T64" si="37">R56*1.1</f>
        <v>1800.6660481920001</v>
      </c>
      <c r="U56" s="93">
        <f t="shared" ref="U56:U64" si="38">S56*1.1</f>
        <v>1693.8072601823999</v>
      </c>
      <c r="V56" s="94">
        <f>'Tariffs July 2016'!BD36</f>
        <v>0</v>
      </c>
      <c r="W56" s="94" t="str">
        <f>'Tariffs July 2016'!BE36</f>
        <v>n</v>
      </c>
      <c r="X56" s="95">
        <f>'Tariffs July 2016'!G36</f>
        <v>41090</v>
      </c>
      <c r="Y56" s="70"/>
      <c r="Z56" s="70"/>
      <c r="AA56" s="70"/>
      <c r="AB56" s="70"/>
      <c r="AC56" s="70"/>
      <c r="AD56" s="70"/>
      <c r="AE56" s="70"/>
      <c r="AF56" s="70"/>
      <c r="AG56" s="70"/>
      <c r="AH56" s="70"/>
      <c r="AI56" s="70"/>
      <c r="AJ56" s="70"/>
      <c r="AK56" s="70"/>
      <c r="AL56" s="106"/>
      <c r="AM56" s="106"/>
      <c r="AN56" s="106"/>
      <c r="AO56" s="106"/>
      <c r="AP56" s="106"/>
      <c r="AQ56" s="106"/>
      <c r="AR56" s="106"/>
      <c r="AS56" s="106"/>
      <c r="AT56" s="106"/>
      <c r="AU56" s="106"/>
      <c r="AV56" s="106"/>
      <c r="AW56" s="106"/>
      <c r="AX56" s="106"/>
      <c r="AY56" s="106"/>
      <c r="AZ56" s="106"/>
      <c r="BA56" s="106"/>
      <c r="BB56" s="106"/>
    </row>
    <row r="57" spans="1:54" ht="14" x14ac:dyDescent="0.15">
      <c r="A57" s="89" t="str">
        <f>'Tariffs July 2016'!K37</f>
        <v>Diamond Energy</v>
      </c>
      <c r="B57" s="36" t="str">
        <f>'Tariffs July 2016'!L37</f>
        <v>Pay on time discount</v>
      </c>
      <c r="C57" s="90">
        <f>91*'Tariffs July 2016'!M37/100</f>
        <v>105.92036</v>
      </c>
      <c r="D57" s="90">
        <f>$K$6*'Tariffs July 2016'!N37/100</f>
        <v>83.164166919999985</v>
      </c>
      <c r="E57" s="90">
        <f>$M$6*'Tariffs July 2016'!AH37/100</f>
        <v>228.70145903</v>
      </c>
      <c r="F57" s="90">
        <f>$L$6*'Tariffs July 2016'!W37/100</f>
        <v>73.581966249999994</v>
      </c>
      <c r="G57" s="90">
        <f t="shared" si="30"/>
        <v>491.36795219999993</v>
      </c>
      <c r="H57" s="90">
        <f t="shared" si="31"/>
        <v>1541.7903687999997</v>
      </c>
      <c r="I57" s="91">
        <f t="shared" si="32"/>
        <v>1965.4718087999997</v>
      </c>
      <c r="J57" s="91">
        <f t="shared" si="33"/>
        <v>2162.0189896799998</v>
      </c>
      <c r="K57" s="36">
        <f>'Tariffs July 2016'!AT37</f>
        <v>0</v>
      </c>
      <c r="L57" s="36">
        <f>'Tariffs July 2016'!AU37</f>
        <v>0</v>
      </c>
      <c r="M57" s="36">
        <f>'Tariffs July 2016'!AV37</f>
        <v>3</v>
      </c>
      <c r="N57" s="36">
        <f>'Tariffs July 2016'!AW37</f>
        <v>0</v>
      </c>
      <c r="O57" s="92">
        <f>($F$6*'Tariffs July 2016'!AQ37/100)*4</f>
        <v>222.48576</v>
      </c>
      <c r="P57" s="275">
        <f>I57</f>
        <v>1965.4718087999997</v>
      </c>
      <c r="Q57" s="275">
        <f>P57-(P57*M57/100)</f>
        <v>1906.5076545359998</v>
      </c>
      <c r="R57" s="275">
        <f t="shared" si="35"/>
        <v>1742.9860487999997</v>
      </c>
      <c r="S57" s="275">
        <f t="shared" si="36"/>
        <v>1684.0218945359998</v>
      </c>
      <c r="T57" s="93">
        <f t="shared" si="37"/>
        <v>1917.2846536799998</v>
      </c>
      <c r="U57" s="93">
        <f t="shared" si="38"/>
        <v>1852.4240839895999</v>
      </c>
      <c r="V57" s="94">
        <f>'Tariffs July 2016'!BD37</f>
        <v>0</v>
      </c>
      <c r="W57" s="94" t="str">
        <f>'Tariffs July 2016'!BE37</f>
        <v>n</v>
      </c>
      <c r="X57" s="95">
        <f>'Tariffs July 2016'!G37</f>
        <v>40724</v>
      </c>
      <c r="Y57" s="70"/>
      <c r="Z57" s="70"/>
      <c r="AA57" s="70"/>
      <c r="AB57" s="70"/>
      <c r="AC57" s="70"/>
      <c r="AD57" s="70"/>
      <c r="AE57" s="70"/>
      <c r="AF57" s="70"/>
      <c r="AG57" s="70"/>
      <c r="AH57" s="70"/>
      <c r="AI57" s="70"/>
      <c r="AJ57" s="70"/>
      <c r="AK57" s="70"/>
      <c r="AL57" s="106"/>
      <c r="AM57" s="106"/>
      <c r="AN57" s="106"/>
      <c r="AO57" s="106"/>
      <c r="AP57" s="106"/>
      <c r="AQ57" s="106"/>
      <c r="AR57" s="106"/>
      <c r="AS57" s="106"/>
      <c r="AT57" s="106"/>
      <c r="AU57" s="106"/>
      <c r="AV57" s="106"/>
      <c r="AW57" s="106"/>
      <c r="AX57" s="106"/>
      <c r="AY57" s="106"/>
      <c r="AZ57" s="106"/>
      <c r="BA57" s="106"/>
      <c r="BB57" s="106"/>
    </row>
    <row r="58" spans="1:54" ht="14" x14ac:dyDescent="0.15">
      <c r="A58" s="89" t="str">
        <f>'Tariffs July 2016'!K38</f>
        <v>Dodo Power &amp; Gas</v>
      </c>
      <c r="B58" s="36" t="str">
        <f>'Tariffs July 2016'!L38</f>
        <v>Market offer</v>
      </c>
      <c r="C58" s="90">
        <f>91*'Tariffs July 2016'!M38/100</f>
        <v>104.65</v>
      </c>
      <c r="D58" s="90">
        <f>$K$6*'Tariffs July 2016'!N38/100</f>
        <v>87.497230399999992</v>
      </c>
      <c r="E58" s="90">
        <f>$M$6*'Tariffs July 2016'!AH38/100</f>
        <v>170.88432019999999</v>
      </c>
      <c r="F58" s="90">
        <f>$L$6*'Tariffs July 2016'!W38/100</f>
        <v>59.736365499999984</v>
      </c>
      <c r="G58" s="90">
        <f t="shared" si="30"/>
        <v>422.76791609999998</v>
      </c>
      <c r="H58" s="90">
        <f t="shared" si="31"/>
        <v>1272.4716644</v>
      </c>
      <c r="I58" s="91">
        <f t="shared" si="32"/>
        <v>1691.0716643999999</v>
      </c>
      <c r="J58" s="91">
        <f t="shared" si="33"/>
        <v>1860.17883084</v>
      </c>
      <c r="K58" s="36">
        <f>'Tariffs July 2016'!AT38</f>
        <v>0</v>
      </c>
      <c r="L58" s="36">
        <f>'Tariffs July 2016'!AU38</f>
        <v>0</v>
      </c>
      <c r="M58" s="36">
        <f>'Tariffs July 2016'!AV38</f>
        <v>0</v>
      </c>
      <c r="N58" s="36">
        <f>'Tariffs July 2016'!AW38</f>
        <v>15</v>
      </c>
      <c r="O58" s="92">
        <f>($F$6*'Tariffs July 2016'!AQ38/100)*4</f>
        <v>111.24288</v>
      </c>
      <c r="P58" s="275">
        <f>I58</f>
        <v>1691.0716643999999</v>
      </c>
      <c r="Q58" s="275">
        <f>P58-(H58*N58/100)</f>
        <v>1500.2009147399999</v>
      </c>
      <c r="R58" s="275">
        <f t="shared" si="35"/>
        <v>1579.8287843999999</v>
      </c>
      <c r="S58" s="275">
        <f t="shared" si="36"/>
        <v>1388.9580347399999</v>
      </c>
      <c r="T58" s="93">
        <f t="shared" si="37"/>
        <v>1737.8116628400001</v>
      </c>
      <c r="U58" s="93">
        <f t="shared" si="38"/>
        <v>1527.853838214</v>
      </c>
      <c r="V58" s="94">
        <f>'Tariffs July 2016'!BD38</f>
        <v>0</v>
      </c>
      <c r="W58" s="94" t="str">
        <f>'Tariffs July 2016'!BE38</f>
        <v>n</v>
      </c>
      <c r="X58" s="95">
        <f>'Tariffs July 2016'!G38</f>
        <v>41094</v>
      </c>
      <c r="Y58" s="70"/>
      <c r="Z58" s="70"/>
      <c r="AA58" s="70"/>
      <c r="AB58" s="70"/>
      <c r="AC58" s="70"/>
      <c r="AD58" s="70"/>
      <c r="AE58" s="70"/>
      <c r="AF58" s="70"/>
      <c r="AG58" s="70"/>
      <c r="AH58" s="70"/>
      <c r="AI58" s="70"/>
      <c r="AJ58" s="70"/>
      <c r="AK58" s="70"/>
      <c r="AL58" s="106"/>
      <c r="AM58" s="106"/>
      <c r="AN58" s="106"/>
      <c r="AO58" s="106"/>
      <c r="AP58" s="106"/>
      <c r="AQ58" s="106"/>
      <c r="AR58" s="106"/>
      <c r="AS58" s="106"/>
      <c r="AT58" s="106"/>
      <c r="AU58" s="106"/>
      <c r="AV58" s="106"/>
      <c r="AW58" s="106"/>
      <c r="AX58" s="106"/>
      <c r="AY58" s="106"/>
      <c r="AZ58" s="106"/>
      <c r="BA58" s="106"/>
      <c r="BB58" s="106"/>
    </row>
    <row r="59" spans="1:54" ht="14" x14ac:dyDescent="0.15">
      <c r="A59" s="89" t="str">
        <f>'Tariffs July 2016'!K39</f>
        <v>EnergyAustralia</v>
      </c>
      <c r="B59" s="36" t="str">
        <f>'Tariffs July 2016'!L39</f>
        <v xml:space="preserve">Flexi Saver </v>
      </c>
      <c r="C59" s="90">
        <f>91*'Tariffs July 2016'!M39/100</f>
        <v>106.47</v>
      </c>
      <c r="D59" s="90">
        <f>$K$6*'Tariffs July 2016'!N39/100</f>
        <v>89.169151999999997</v>
      </c>
      <c r="E59" s="90">
        <f>$M$6*'Tariffs July 2016'!AH39/100</f>
        <v>170.88432019999999</v>
      </c>
      <c r="F59" s="90">
        <f>$L$6*'Tariffs July 2016'!W39/100</f>
        <v>56.671175899999987</v>
      </c>
      <c r="G59" s="90">
        <f t="shared" si="30"/>
        <v>423.19464809999999</v>
      </c>
      <c r="H59" s="90">
        <f t="shared" si="31"/>
        <v>1266.8985923999999</v>
      </c>
      <c r="I59" s="91">
        <f t="shared" si="32"/>
        <v>1692.7785924</v>
      </c>
      <c r="J59" s="91">
        <f t="shared" si="33"/>
        <v>1862.0564516400002</v>
      </c>
      <c r="K59" s="36">
        <f>'Tariffs July 2016'!AT39</f>
        <v>0</v>
      </c>
      <c r="L59" s="36">
        <f>'Tariffs July 2016'!AU39</f>
        <v>0</v>
      </c>
      <c r="M59" s="36">
        <f>'Tariffs July 2016'!AV39</f>
        <v>0</v>
      </c>
      <c r="N59" s="36">
        <f>'Tariffs July 2016'!AW39</f>
        <v>10</v>
      </c>
      <c r="O59" s="92">
        <f>($F$6*'Tariffs July 2016'!AQ39/100)*4</f>
        <v>166.86432000000002</v>
      </c>
      <c r="P59" s="275">
        <f>I59</f>
        <v>1692.7785924</v>
      </c>
      <c r="Q59" s="275">
        <f>P59-(H59*N59/100)</f>
        <v>1566.0887331599999</v>
      </c>
      <c r="R59" s="275">
        <f t="shared" si="35"/>
        <v>1525.9142723999998</v>
      </c>
      <c r="S59" s="275">
        <f t="shared" si="36"/>
        <v>1399.22441316</v>
      </c>
      <c r="T59" s="93">
        <f t="shared" si="37"/>
        <v>1678.5056996399999</v>
      </c>
      <c r="U59" s="93">
        <f t="shared" si="38"/>
        <v>1539.1468544760003</v>
      </c>
      <c r="V59" s="94">
        <f>'Tariffs July 2016'!BD39</f>
        <v>0</v>
      </c>
      <c r="W59" s="94" t="str">
        <f>'Tariffs July 2016'!BE39</f>
        <v>n</v>
      </c>
      <c r="X59" s="95">
        <f>'Tariffs July 2016'!G39</f>
        <v>41090</v>
      </c>
      <c r="Y59" s="70"/>
      <c r="Z59" s="70"/>
      <c r="AA59" s="70"/>
      <c r="AB59" s="70"/>
      <c r="AC59" s="70"/>
      <c r="AD59" s="70"/>
      <c r="AE59" s="70"/>
      <c r="AF59" s="70"/>
      <c r="AG59" s="70"/>
      <c r="AH59" s="70"/>
      <c r="AI59" s="70"/>
      <c r="AJ59" s="70"/>
      <c r="AK59" s="70"/>
      <c r="AL59" s="106"/>
      <c r="AM59" s="106"/>
      <c r="AN59" s="106"/>
      <c r="AO59" s="106"/>
      <c r="AP59" s="106"/>
      <c r="AQ59" s="106"/>
      <c r="AR59" s="106"/>
      <c r="AS59" s="106"/>
      <c r="AT59" s="106"/>
      <c r="AU59" s="106"/>
      <c r="AV59" s="106"/>
      <c r="AW59" s="106"/>
      <c r="AX59" s="106"/>
      <c r="AY59" s="106"/>
      <c r="AZ59" s="106"/>
      <c r="BA59" s="106"/>
      <c r="BB59" s="106"/>
    </row>
    <row r="60" spans="1:54" ht="14" x14ac:dyDescent="0.15">
      <c r="A60" s="89" t="str">
        <f>'Tariffs July 2016'!K40</f>
        <v>Lumo Energy</v>
      </c>
      <c r="B60" s="36" t="str">
        <f>'Tariffs July 2016'!L40</f>
        <v>Advantage</v>
      </c>
      <c r="C60" s="90">
        <f>91*'Tariffs July 2016'!M40/100</f>
        <v>118.48199999999999</v>
      </c>
      <c r="D60" s="90">
        <f>$K$6*'Tariffs July 2016'!N40/100</f>
        <v>84.014060400000005</v>
      </c>
      <c r="E60" s="90">
        <f>$M$6*'Tariffs July 2016'!AH40/100</f>
        <v>156.40129934000001</v>
      </c>
      <c r="F60" s="90">
        <f>$L$6*'Tariffs July 2016'!W40/100</f>
        <v>59.179058299999987</v>
      </c>
      <c r="G60" s="90">
        <f t="shared" si="30"/>
        <v>418.07641803999996</v>
      </c>
      <c r="H60" s="90">
        <f t="shared" si="31"/>
        <v>1198.37767216</v>
      </c>
      <c r="I60" s="91">
        <f t="shared" si="32"/>
        <v>1672.3056721599999</v>
      </c>
      <c r="J60" s="91">
        <f t="shared" si="33"/>
        <v>1839.5362393759999</v>
      </c>
      <c r="K60" s="36">
        <f>'Tariffs July 2016'!AT40</f>
        <v>0</v>
      </c>
      <c r="L60" s="36">
        <f>'Tariffs July 2016'!AU40</f>
        <v>0</v>
      </c>
      <c r="M60" s="36">
        <f>'Tariffs July 2016'!AV40</f>
        <v>5</v>
      </c>
      <c r="N60" s="36">
        <f>'Tariffs July 2016'!AW40</f>
        <v>0</v>
      </c>
      <c r="O60" s="92">
        <f>($F$6*'Tariffs July 2016'!AQ40/100)*4</f>
        <v>166.86432000000002</v>
      </c>
      <c r="P60" s="275">
        <f t="shared" ref="P60:P64" si="39">I60</f>
        <v>1672.3056721599999</v>
      </c>
      <c r="Q60" s="275">
        <f>P60-(P60*M60/100)</f>
        <v>1588.6903885519998</v>
      </c>
      <c r="R60" s="275">
        <f t="shared" si="35"/>
        <v>1505.44135216</v>
      </c>
      <c r="S60" s="275">
        <f t="shared" si="36"/>
        <v>1421.8260685519999</v>
      </c>
      <c r="T60" s="93">
        <f t="shared" si="37"/>
        <v>1655.985487376</v>
      </c>
      <c r="U60" s="93">
        <f t="shared" si="38"/>
        <v>1564.0086754072001</v>
      </c>
      <c r="V60" s="94">
        <f>'Tariffs July 2016'!BD40</f>
        <v>0</v>
      </c>
      <c r="W60" s="94" t="str">
        <f>'Tariffs July 2016'!BE40</f>
        <v>n</v>
      </c>
      <c r="X60" s="95">
        <f>'Tariffs July 2016'!G40</f>
        <v>41090</v>
      </c>
      <c r="Y60" s="70"/>
      <c r="Z60" s="70"/>
      <c r="AA60" s="70"/>
      <c r="AB60" s="70"/>
      <c r="AC60" s="70"/>
      <c r="AD60" s="70"/>
      <c r="AE60" s="70"/>
      <c r="AF60" s="70"/>
      <c r="AG60" s="70"/>
      <c r="AH60" s="70"/>
      <c r="AI60" s="70"/>
      <c r="AJ60" s="70"/>
      <c r="AK60" s="70"/>
      <c r="AL60" s="106"/>
      <c r="AM60" s="106"/>
      <c r="AN60" s="106"/>
      <c r="AO60" s="106"/>
      <c r="AP60" s="106"/>
      <c r="AQ60" s="106"/>
      <c r="AR60" s="106"/>
      <c r="AS60" s="106"/>
      <c r="AT60" s="106"/>
      <c r="AU60" s="106"/>
      <c r="AV60" s="106"/>
      <c r="AW60" s="106"/>
      <c r="AX60" s="106"/>
      <c r="AY60" s="106"/>
      <c r="AZ60" s="106"/>
      <c r="BA60" s="106"/>
      <c r="BB60" s="106"/>
    </row>
    <row r="61" spans="1:54" ht="14" x14ac:dyDescent="0.15">
      <c r="A61" s="89" t="str">
        <f>'Tariffs July 2016'!K41</f>
        <v>Origin Energy</v>
      </c>
      <c r="B61" s="36" t="str">
        <f>'Tariffs July 2016'!L41</f>
        <v>Saver</v>
      </c>
      <c r="C61" s="90">
        <f>91*'Tariffs July 2016'!M41/100</f>
        <v>112.14567</v>
      </c>
      <c r="D61" s="90">
        <f>$K$6*'Tariffs July 2016'!N41/100</f>
        <v>85.630251279999996</v>
      </c>
      <c r="E61" s="90">
        <f>$M$6*'Tariffs July 2016'!AH41/100</f>
        <v>169.73487410000001</v>
      </c>
      <c r="F61" s="90">
        <f>$L$6*'Tariffs July 2016'!W41/100</f>
        <v>62.592564899999985</v>
      </c>
      <c r="G61" s="90">
        <f t="shared" si="30"/>
        <v>430.10336027999995</v>
      </c>
      <c r="H61" s="90">
        <f t="shared" si="31"/>
        <v>1271.8307611199998</v>
      </c>
      <c r="I61" s="91">
        <f t="shared" si="32"/>
        <v>1720.4134411199998</v>
      </c>
      <c r="J61" s="91">
        <f t="shared" si="33"/>
        <v>1892.4547852319999</v>
      </c>
      <c r="K61" s="36">
        <f>'Tariffs July 2016'!AT41</f>
        <v>0</v>
      </c>
      <c r="L61" s="36">
        <f>'Tariffs July 2016'!AU41</f>
        <v>0</v>
      </c>
      <c r="M61" s="36">
        <f>'Tariffs July 2016'!AV41</f>
        <v>0</v>
      </c>
      <c r="N61" s="36">
        <f>'Tariffs July 2016'!AW41</f>
        <v>8</v>
      </c>
      <c r="O61" s="92">
        <f>($F$6*'Tariffs July 2016'!AQ41/100)*4</f>
        <v>166.86432000000002</v>
      </c>
      <c r="P61" s="275">
        <f t="shared" si="39"/>
        <v>1720.4134411199998</v>
      </c>
      <c r="Q61" s="275">
        <f>P61-(H61*N61/100)</f>
        <v>1618.6669802303998</v>
      </c>
      <c r="R61" s="275">
        <f t="shared" si="35"/>
        <v>1553.5491211199997</v>
      </c>
      <c r="S61" s="275">
        <f t="shared" si="36"/>
        <v>1451.8026602303999</v>
      </c>
      <c r="T61" s="93">
        <f t="shared" si="37"/>
        <v>1708.9040332319998</v>
      </c>
      <c r="U61" s="93">
        <f t="shared" si="38"/>
        <v>1596.9829262534399</v>
      </c>
      <c r="V61" s="94">
        <f>'Tariffs July 2016'!BD41</f>
        <v>0</v>
      </c>
      <c r="W61" s="94" t="str">
        <f>'Tariffs July 2016'!BE41</f>
        <v>n</v>
      </c>
      <c r="X61" s="95">
        <f>'Tariffs July 2016'!G41</f>
        <v>41090</v>
      </c>
      <c r="Y61" s="70"/>
      <c r="Z61" s="70"/>
      <c r="AA61" s="70"/>
      <c r="AB61" s="70"/>
      <c r="AC61" s="70"/>
      <c r="AD61" s="70"/>
      <c r="AE61" s="70"/>
      <c r="AF61" s="70"/>
      <c r="AG61" s="70"/>
      <c r="AH61" s="70"/>
      <c r="AI61" s="70"/>
      <c r="AJ61" s="70"/>
      <c r="AK61" s="70"/>
      <c r="AL61" s="106"/>
      <c r="AM61" s="106"/>
      <c r="AN61" s="106"/>
      <c r="AO61" s="106"/>
      <c r="AP61" s="106"/>
      <c r="AQ61" s="106"/>
      <c r="AR61" s="106"/>
      <c r="AS61" s="106"/>
      <c r="AT61" s="106"/>
      <c r="AU61" s="106"/>
      <c r="AV61" s="106"/>
      <c r="AW61" s="106"/>
      <c r="AX61" s="106"/>
      <c r="AY61" s="106"/>
      <c r="AZ61" s="106"/>
      <c r="BA61" s="106"/>
      <c r="BB61" s="106"/>
    </row>
    <row r="62" spans="1:54" ht="14" x14ac:dyDescent="0.15">
      <c r="A62" s="89" t="str">
        <f>'Tariffs July 2016'!K42</f>
        <v>Sanctuary Energy</v>
      </c>
      <c r="B62" s="36" t="str">
        <f>'Tariffs July 2016'!L42</f>
        <v>Supplementary FIT</v>
      </c>
      <c r="C62" s="90">
        <f>91*'Tariffs July 2016'!M42/100</f>
        <v>105.92399999999999</v>
      </c>
      <c r="D62" s="90">
        <f>$K$6*'Tariffs July 2016'!N42/100</f>
        <v>83.17809960000001</v>
      </c>
      <c r="E62" s="90">
        <f>$M$6*'Tariffs July 2016'!AH42/100</f>
        <v>161.91864062000002</v>
      </c>
      <c r="F62" s="90">
        <f>$L$6*'Tariffs July 2016'!W42/100</f>
        <v>56.636344199999996</v>
      </c>
      <c r="G62" s="90">
        <f t="shared" si="30"/>
        <v>407.65708441999999</v>
      </c>
      <c r="H62" s="90">
        <f t="shared" si="31"/>
        <v>1206.93233768</v>
      </c>
      <c r="I62" s="91">
        <f t="shared" si="32"/>
        <v>1630.62833768</v>
      </c>
      <c r="J62" s="91">
        <f t="shared" si="33"/>
        <v>1793.6911714480002</v>
      </c>
      <c r="K62" s="36">
        <f>'Tariffs July 2016'!AT42</f>
        <v>0</v>
      </c>
      <c r="L62" s="36">
        <f>'Tariffs July 2016'!AU42</f>
        <v>0</v>
      </c>
      <c r="M62" s="36">
        <f>'Tariffs July 2016'!AV42</f>
        <v>0</v>
      </c>
      <c r="N62" s="36">
        <f>'Tariffs July 2016'!AW42</f>
        <v>0</v>
      </c>
      <c r="O62" s="92">
        <f>($F$6*'Tariffs July 2016'!AQ42/100)*4</f>
        <v>278.10720000000003</v>
      </c>
      <c r="P62" s="275">
        <f t="shared" si="39"/>
        <v>1630.62833768</v>
      </c>
      <c r="Q62" s="275">
        <f>P62</f>
        <v>1630.62833768</v>
      </c>
      <c r="R62" s="275">
        <f t="shared" si="35"/>
        <v>1352.5211376799998</v>
      </c>
      <c r="S62" s="275">
        <f t="shared" si="36"/>
        <v>1352.5211376799998</v>
      </c>
      <c r="T62" s="93">
        <f t="shared" si="37"/>
        <v>1487.7732514479999</v>
      </c>
      <c r="U62" s="93">
        <f t="shared" si="38"/>
        <v>1487.7732514479999</v>
      </c>
      <c r="V62" s="94">
        <f>'Tariffs July 2016'!BD42</f>
        <v>0</v>
      </c>
      <c r="W62" s="94" t="str">
        <f>'Tariffs July 2016'!BE42</f>
        <v>n</v>
      </c>
      <c r="X62" s="95">
        <f>'Tariffs July 2016'!G42</f>
        <v>40841</v>
      </c>
      <c r="Y62" s="70"/>
      <c r="Z62" s="70"/>
      <c r="AA62" s="70"/>
      <c r="AB62" s="70"/>
      <c r="AC62" s="70"/>
      <c r="AD62" s="70"/>
      <c r="AE62" s="70"/>
      <c r="AF62" s="70"/>
      <c r="AG62" s="70"/>
      <c r="AH62" s="70"/>
      <c r="AI62" s="70"/>
      <c r="AJ62" s="70"/>
      <c r="AK62" s="70"/>
      <c r="AL62" s="106"/>
      <c r="AM62" s="106"/>
      <c r="AN62" s="106"/>
      <c r="AO62" s="106"/>
      <c r="AP62" s="106"/>
      <c r="AQ62" s="106"/>
      <c r="AR62" s="106"/>
      <c r="AS62" s="106"/>
      <c r="AT62" s="106"/>
      <c r="AU62" s="106"/>
      <c r="AV62" s="106"/>
      <c r="AW62" s="106"/>
      <c r="AX62" s="106"/>
      <c r="AY62" s="106"/>
      <c r="AZ62" s="106"/>
      <c r="BA62" s="106"/>
      <c r="BB62" s="106"/>
    </row>
    <row r="63" spans="1:54" ht="14" x14ac:dyDescent="0.15">
      <c r="A63" s="89" t="str">
        <f>'Tariffs July 2016'!K43</f>
        <v>Simply Energy</v>
      </c>
      <c r="B63" s="36" t="str">
        <f>'Tariffs July 2016'!L43</f>
        <v>No term</v>
      </c>
      <c r="C63" s="90">
        <f>91*'Tariffs July 2016'!M43/100</f>
        <v>112.07559999999999</v>
      </c>
      <c r="D63" s="90">
        <f>$K$6*'Tariffs July 2016'!N43/100</f>
        <v>83.164166919999985</v>
      </c>
      <c r="E63" s="90">
        <f>$M$6*'Tariffs July 2016'!AH43/100</f>
        <v>161.88032575</v>
      </c>
      <c r="F63" s="90">
        <f>$L$6*'Tariffs July 2016'!W43/100</f>
        <v>56.643310539999995</v>
      </c>
      <c r="G63" s="90">
        <f t="shared" si="30"/>
        <v>413.76340320999998</v>
      </c>
      <c r="H63" s="90">
        <f>(G63-C63)*4</f>
        <v>1206.7512128399999</v>
      </c>
      <c r="I63" s="91">
        <f t="shared" si="32"/>
        <v>1655.0536128399999</v>
      </c>
      <c r="J63" s="91">
        <f t="shared" si="33"/>
        <v>1820.5589741240001</v>
      </c>
      <c r="K63" s="36">
        <f>'Tariffs July 2016'!AT43</f>
        <v>0</v>
      </c>
      <c r="L63" s="36">
        <f>'Tariffs July 2016'!AU43</f>
        <v>0</v>
      </c>
      <c r="M63" s="36">
        <f>'Tariffs July 2016'!AV43</f>
        <v>0</v>
      </c>
      <c r="N63" s="36">
        <f>'Tariffs July 2016'!AW43</f>
        <v>0</v>
      </c>
      <c r="O63" s="92">
        <f>($F$6*'Tariffs July 2016'!AQ43/100)*4</f>
        <v>172.42646400000001</v>
      </c>
      <c r="P63" s="275">
        <f t="shared" si="39"/>
        <v>1655.0536128399999</v>
      </c>
      <c r="Q63" s="275">
        <f>P63</f>
        <v>1655.0536128399999</v>
      </c>
      <c r="R63" s="275">
        <f t="shared" si="35"/>
        <v>1482.6271488399998</v>
      </c>
      <c r="S63" s="275">
        <f t="shared" si="36"/>
        <v>1482.6271488399998</v>
      </c>
      <c r="T63" s="93">
        <f t="shared" si="37"/>
        <v>1630.889863724</v>
      </c>
      <c r="U63" s="93">
        <f t="shared" si="38"/>
        <v>1630.889863724</v>
      </c>
      <c r="V63" s="94">
        <f>'Tariffs July 2016'!BD43</f>
        <v>0</v>
      </c>
      <c r="W63" s="94" t="str">
        <f>'Tariffs July 2016'!BE43</f>
        <v>n</v>
      </c>
      <c r="X63" s="95">
        <f>'Tariffs July 2016'!G43</f>
        <v>41052</v>
      </c>
      <c r="Y63" s="70"/>
      <c r="Z63" s="70"/>
      <c r="AA63" s="70"/>
      <c r="AB63" s="70"/>
      <c r="AC63" s="70"/>
      <c r="AD63" s="70"/>
      <c r="AE63" s="70"/>
      <c r="AF63" s="70"/>
      <c r="AG63" s="70"/>
      <c r="AH63" s="70"/>
      <c r="AI63" s="70"/>
      <c r="AJ63" s="70"/>
      <c r="AK63" s="70"/>
      <c r="AL63" s="106"/>
      <c r="AM63" s="106"/>
      <c r="AN63" s="106"/>
      <c r="AO63" s="106"/>
      <c r="AP63" s="106"/>
      <c r="AQ63" s="106"/>
      <c r="AR63" s="106"/>
      <c r="AS63" s="106"/>
      <c r="AT63" s="106"/>
      <c r="AU63" s="106"/>
      <c r="AV63" s="106"/>
      <c r="AW63" s="106"/>
      <c r="AX63" s="106"/>
      <c r="AY63" s="106"/>
      <c r="AZ63" s="106"/>
      <c r="BA63" s="106"/>
      <c r="BB63" s="106"/>
    </row>
    <row r="64" spans="1:54" ht="15" thickBot="1" x14ac:dyDescent="0.2">
      <c r="A64" s="96" t="str">
        <f>'Tariffs July 2016'!K44</f>
        <v>Urth Energy</v>
      </c>
      <c r="B64" s="97" t="str">
        <f>'Tariffs July 2016'!L44</f>
        <v>Market offer</v>
      </c>
      <c r="C64" s="98">
        <f>91*'Tariffs July 2016'!M44/100</f>
        <v>106.015</v>
      </c>
      <c r="D64" s="98">
        <f>$K$6*'Tariffs July 2016'!N44/100</f>
        <v>109.78951839999999</v>
      </c>
      <c r="E64" s="98">
        <f>$M$6*'Tariffs July 2016'!AH44/100</f>
        <v>209.1991902</v>
      </c>
      <c r="F64" s="98">
        <f>$L$6*'Tariffs July 2016'!W44/100</f>
        <v>67.921814999999981</v>
      </c>
      <c r="G64" s="98">
        <f t="shared" si="30"/>
        <v>492.92552359999996</v>
      </c>
      <c r="H64" s="98">
        <f t="shared" si="31"/>
        <v>1547.6420943999999</v>
      </c>
      <c r="I64" s="99">
        <f t="shared" si="32"/>
        <v>1971.7020943999999</v>
      </c>
      <c r="J64" s="99">
        <f t="shared" si="33"/>
        <v>2168.8723038399999</v>
      </c>
      <c r="K64" s="97">
        <f>'Tariffs July 2016'!AT44</f>
        <v>0</v>
      </c>
      <c r="L64" s="97">
        <f>'Tariffs July 2016'!AU44</f>
        <v>0</v>
      </c>
      <c r="M64" s="97">
        <f>'Tariffs July 2016'!AV44</f>
        <v>0</v>
      </c>
      <c r="N64" s="97">
        <f>'Tariffs July 2016'!AW44</f>
        <v>10</v>
      </c>
      <c r="O64" s="100">
        <f>($F$6*'Tariffs July 2016'!AQ44/100)*4</f>
        <v>278.10720000000003</v>
      </c>
      <c r="P64" s="276">
        <f t="shared" si="39"/>
        <v>1971.7020943999999</v>
      </c>
      <c r="Q64" s="276">
        <f>P64-(H64*N64/100)</f>
        <v>1816.9378849599998</v>
      </c>
      <c r="R64" s="276">
        <f t="shared" si="35"/>
        <v>1693.5948943999997</v>
      </c>
      <c r="S64" s="276">
        <f t="shared" si="36"/>
        <v>1538.8306849599999</v>
      </c>
      <c r="T64" s="101">
        <f t="shared" si="37"/>
        <v>1862.9543838399998</v>
      </c>
      <c r="U64" s="101">
        <f t="shared" si="38"/>
        <v>1692.7137534559999</v>
      </c>
      <c r="V64" s="102">
        <f>'Tariffs July 2016'!BD44</f>
        <v>0</v>
      </c>
      <c r="W64" s="102" t="str">
        <f>'Tariffs July 2016'!BE44</f>
        <v>n</v>
      </c>
      <c r="X64" s="103">
        <f>'Tariffs July 2016'!G44</f>
        <v>41090</v>
      </c>
      <c r="Y64" s="70"/>
      <c r="Z64" s="70"/>
      <c r="AA64" s="70"/>
      <c r="AB64" s="70"/>
      <c r="AC64" s="70"/>
      <c r="AD64" s="70"/>
      <c r="AE64" s="70"/>
      <c r="AF64" s="70"/>
      <c r="AG64" s="70"/>
      <c r="AH64" s="70"/>
      <c r="AI64" s="70"/>
      <c r="AJ64" s="70"/>
      <c r="AK64" s="70"/>
      <c r="AL64" s="106"/>
      <c r="AM64" s="106"/>
      <c r="AN64" s="106"/>
      <c r="AO64" s="106"/>
      <c r="AP64" s="106"/>
      <c r="AQ64" s="106"/>
      <c r="AR64" s="106"/>
      <c r="AS64" s="106"/>
      <c r="AT64" s="106"/>
      <c r="AU64" s="106"/>
      <c r="AV64" s="106"/>
      <c r="AW64" s="106"/>
      <c r="AX64" s="106"/>
      <c r="AY64" s="106"/>
      <c r="AZ64" s="106"/>
      <c r="BA64" s="106"/>
      <c r="BB64" s="106"/>
    </row>
    <row r="65" spans="1:54" s="106" customFormat="1" ht="14" x14ac:dyDescent="0.15">
      <c r="X65" s="70"/>
      <c r="Y65" s="70"/>
      <c r="Z65" s="70"/>
      <c r="AA65" s="70"/>
      <c r="AB65" s="70"/>
      <c r="AC65" s="70"/>
      <c r="AD65" s="70"/>
      <c r="AE65" s="70"/>
      <c r="AF65" s="70"/>
      <c r="AG65" s="70"/>
      <c r="AH65" s="70"/>
      <c r="AI65" s="70"/>
      <c r="AJ65" s="70"/>
      <c r="AK65" s="70"/>
    </row>
    <row r="66" spans="1:54" s="106" customFormat="1" ht="14" x14ac:dyDescent="0.15">
      <c r="X66" s="70"/>
      <c r="Y66" s="70"/>
      <c r="Z66" s="70"/>
      <c r="AA66" s="70"/>
      <c r="AB66" s="70"/>
      <c r="AC66" s="70"/>
      <c r="AD66" s="70"/>
      <c r="AE66" s="70"/>
      <c r="AF66" s="70"/>
      <c r="AG66" s="70"/>
      <c r="AH66" s="70"/>
      <c r="AI66" s="70"/>
      <c r="AJ66" s="70"/>
      <c r="AK66" s="70"/>
    </row>
    <row r="67" spans="1:54" s="106" customFormat="1" ht="14" x14ac:dyDescent="0.15">
      <c r="X67" s="70"/>
      <c r="Y67" s="70"/>
      <c r="Z67" s="70"/>
      <c r="AA67" s="70"/>
      <c r="AB67" s="70"/>
      <c r="AC67" s="70"/>
      <c r="AD67" s="70"/>
      <c r="AE67" s="70"/>
      <c r="AF67" s="70"/>
      <c r="AG67" s="70"/>
      <c r="AH67" s="70"/>
      <c r="AI67" s="70"/>
      <c r="AJ67" s="70"/>
      <c r="AK67" s="70"/>
    </row>
    <row r="68" spans="1:54" s="106" customFormat="1" ht="14" x14ac:dyDescent="0.15">
      <c r="X68" s="70"/>
      <c r="Y68" s="70"/>
      <c r="Z68" s="70"/>
      <c r="AA68" s="70"/>
      <c r="AB68" s="70"/>
      <c r="AC68" s="70"/>
      <c r="AD68" s="70"/>
      <c r="AE68" s="70"/>
      <c r="AF68" s="70"/>
      <c r="AG68" s="70"/>
      <c r="AH68" s="70"/>
      <c r="AI68" s="70"/>
      <c r="AJ68" s="70"/>
      <c r="AK68" s="70"/>
    </row>
    <row r="69" spans="1:54" s="106" customFormat="1" ht="14" x14ac:dyDescent="0.15">
      <c r="X69" s="70"/>
      <c r="Y69" s="70"/>
      <c r="Z69" s="70"/>
      <c r="AA69" s="70"/>
      <c r="AB69" s="70"/>
      <c r="AC69" s="70"/>
      <c r="AD69" s="70"/>
      <c r="AE69" s="70"/>
      <c r="AF69" s="70"/>
      <c r="AG69" s="70"/>
      <c r="AH69" s="70"/>
      <c r="AI69" s="70"/>
      <c r="AJ69" s="70"/>
      <c r="AK69" s="70"/>
    </row>
    <row r="70" spans="1:54" s="106" customFormat="1" ht="14" x14ac:dyDescent="0.15">
      <c r="X70" s="70"/>
      <c r="Y70" s="70"/>
      <c r="Z70" s="70"/>
      <c r="AA70" s="70"/>
      <c r="AB70" s="70"/>
      <c r="AC70" s="70"/>
      <c r="AD70" s="70"/>
      <c r="AE70" s="70"/>
      <c r="AF70" s="70"/>
      <c r="AG70" s="70"/>
      <c r="AH70" s="70"/>
      <c r="AI70" s="70"/>
      <c r="AJ70" s="70"/>
      <c r="AK70" s="70"/>
    </row>
    <row r="71" spans="1:54" s="106" customFormat="1" ht="14" x14ac:dyDescent="0.15">
      <c r="X71" s="70"/>
      <c r="Y71" s="70"/>
      <c r="Z71" s="70"/>
      <c r="AA71" s="70"/>
      <c r="AB71" s="70"/>
      <c r="AC71" s="70"/>
      <c r="AD71" s="70"/>
      <c r="AE71" s="70"/>
      <c r="AF71" s="70"/>
      <c r="AG71" s="70"/>
      <c r="AH71" s="70"/>
      <c r="AI71" s="70"/>
      <c r="AJ71" s="70"/>
      <c r="AK71" s="70"/>
    </row>
    <row r="72" spans="1:54" s="106" customFormat="1" ht="14" x14ac:dyDescent="0.15">
      <c r="X72" s="70"/>
      <c r="Y72" s="70"/>
      <c r="Z72" s="70"/>
      <c r="AA72" s="70"/>
      <c r="AB72" s="70"/>
      <c r="AC72" s="70"/>
      <c r="AD72" s="70"/>
      <c r="AE72" s="70"/>
      <c r="AF72" s="70"/>
      <c r="AG72" s="70"/>
      <c r="AH72" s="70"/>
      <c r="AI72" s="70"/>
      <c r="AJ72" s="70"/>
      <c r="AK72" s="70"/>
    </row>
    <row r="73" spans="1:54" ht="14" x14ac:dyDescent="0.15">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70"/>
      <c r="Y73" s="70"/>
      <c r="Z73" s="70"/>
      <c r="AA73" s="70"/>
      <c r="AB73" s="70"/>
      <c r="AC73" s="70"/>
      <c r="AD73" s="70"/>
      <c r="AE73" s="70"/>
      <c r="AF73" s="70"/>
      <c r="AG73" s="70"/>
      <c r="AH73" s="70"/>
      <c r="AI73" s="70"/>
      <c r="AJ73" s="70"/>
      <c r="AK73" s="70"/>
      <c r="AL73" s="106"/>
      <c r="AM73" s="106"/>
      <c r="AN73" s="106"/>
      <c r="AO73" s="106"/>
      <c r="AP73" s="106"/>
      <c r="AQ73" s="106"/>
      <c r="AR73" s="106"/>
      <c r="AS73" s="106"/>
      <c r="AT73" s="106"/>
      <c r="AU73" s="106"/>
      <c r="AV73" s="106"/>
      <c r="AW73" s="106"/>
      <c r="AX73" s="106"/>
      <c r="AY73" s="106"/>
      <c r="AZ73" s="106"/>
      <c r="BA73" s="106"/>
      <c r="BB73" s="106"/>
    </row>
    <row r="74" spans="1:54" ht="14" x14ac:dyDescent="0.15">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70"/>
      <c r="Y74" s="70"/>
      <c r="Z74" s="70"/>
      <c r="AA74" s="70"/>
      <c r="AB74" s="70"/>
      <c r="AC74" s="70"/>
      <c r="AD74" s="70"/>
      <c r="AE74" s="70"/>
      <c r="AF74" s="70"/>
      <c r="AG74" s="70"/>
      <c r="AH74" s="70"/>
      <c r="AI74" s="70"/>
      <c r="AJ74" s="70"/>
      <c r="AK74" s="70"/>
      <c r="AL74" s="106"/>
      <c r="AM74" s="106"/>
      <c r="AN74" s="106"/>
      <c r="AO74" s="106"/>
      <c r="AP74" s="106"/>
      <c r="AQ74" s="106"/>
      <c r="AR74" s="106"/>
      <c r="AS74" s="106"/>
      <c r="AT74" s="106"/>
      <c r="AU74" s="106"/>
      <c r="AV74" s="106"/>
      <c r="AW74" s="106"/>
      <c r="AX74" s="106"/>
      <c r="AY74" s="106"/>
      <c r="AZ74" s="106"/>
      <c r="BA74" s="106"/>
      <c r="BB74" s="106"/>
    </row>
    <row r="75" spans="1:54" ht="14" x14ac:dyDescent="0.15">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70"/>
      <c r="Y75" s="70"/>
      <c r="Z75" s="70"/>
      <c r="AA75" s="70"/>
      <c r="AB75" s="70"/>
      <c r="AC75" s="70"/>
      <c r="AD75" s="70"/>
      <c r="AE75" s="70"/>
      <c r="AF75" s="70"/>
      <c r="AG75" s="70"/>
      <c r="AH75" s="70"/>
      <c r="AI75" s="70"/>
      <c r="AJ75" s="70"/>
      <c r="AK75" s="70"/>
      <c r="AL75" s="106"/>
      <c r="AM75" s="106"/>
      <c r="AN75" s="106"/>
      <c r="AO75" s="106"/>
      <c r="AP75" s="106"/>
      <c r="AQ75" s="106"/>
      <c r="AR75" s="106"/>
      <c r="AS75" s="106"/>
      <c r="AT75" s="106"/>
      <c r="AU75" s="106"/>
      <c r="AV75" s="106"/>
      <c r="AW75" s="106"/>
      <c r="AX75" s="106"/>
      <c r="AY75" s="106"/>
      <c r="AZ75" s="106"/>
      <c r="BA75" s="106"/>
      <c r="BB75" s="106"/>
    </row>
    <row r="76" spans="1:54" ht="14" x14ac:dyDescent="0.15">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70"/>
      <c r="Y76" s="70"/>
      <c r="Z76" s="70"/>
      <c r="AA76" s="70"/>
      <c r="AB76" s="70"/>
      <c r="AC76" s="70"/>
      <c r="AD76" s="70"/>
      <c r="AE76" s="70"/>
      <c r="AF76" s="70"/>
      <c r="AG76" s="70"/>
      <c r="AH76" s="70"/>
      <c r="AI76" s="70"/>
      <c r="AJ76" s="70"/>
      <c r="AK76" s="70"/>
      <c r="AL76" s="106"/>
      <c r="AM76" s="106"/>
      <c r="AN76" s="106"/>
      <c r="AO76" s="106"/>
      <c r="AP76" s="106"/>
      <c r="AQ76" s="106"/>
      <c r="AR76" s="106"/>
      <c r="AS76" s="106"/>
      <c r="AT76" s="106"/>
      <c r="AU76" s="106"/>
      <c r="AV76" s="106"/>
      <c r="AW76" s="106"/>
      <c r="AX76" s="106"/>
      <c r="AY76" s="106"/>
      <c r="AZ76" s="106"/>
      <c r="BA76" s="106"/>
      <c r="BB76" s="106"/>
    </row>
    <row r="77" spans="1:54" ht="14" x14ac:dyDescent="0.15">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70"/>
      <c r="Y77" s="70"/>
      <c r="Z77" s="70"/>
      <c r="AA77" s="70"/>
      <c r="AB77" s="70"/>
      <c r="AC77" s="70"/>
      <c r="AD77" s="70"/>
      <c r="AE77" s="70"/>
      <c r="AF77" s="70"/>
      <c r="AG77" s="70"/>
      <c r="AH77" s="70"/>
      <c r="AI77" s="70"/>
      <c r="AJ77" s="70"/>
      <c r="AK77" s="70"/>
      <c r="AL77" s="106"/>
      <c r="AM77" s="106"/>
      <c r="AN77" s="106"/>
      <c r="AO77" s="106"/>
      <c r="AP77" s="106"/>
      <c r="AQ77" s="106"/>
      <c r="AR77" s="106"/>
      <c r="AS77" s="106"/>
      <c r="AT77" s="106"/>
      <c r="AU77" s="106"/>
      <c r="AV77" s="106"/>
      <c r="AW77" s="106"/>
      <c r="AX77" s="106"/>
      <c r="AY77" s="106"/>
      <c r="AZ77" s="106"/>
      <c r="BA77" s="106"/>
      <c r="BB77" s="106"/>
    </row>
    <row r="78" spans="1:54" ht="14" x14ac:dyDescent="0.15">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70"/>
      <c r="Y78" s="70"/>
      <c r="Z78" s="70"/>
      <c r="AA78" s="70"/>
      <c r="AB78" s="70"/>
      <c r="AC78" s="70"/>
      <c r="AD78" s="70"/>
      <c r="AE78" s="70"/>
      <c r="AF78" s="70"/>
      <c r="AG78" s="70"/>
      <c r="AH78" s="70"/>
      <c r="AI78" s="70"/>
      <c r="AJ78" s="70"/>
      <c r="AK78" s="70"/>
      <c r="AL78" s="106"/>
      <c r="AM78" s="106"/>
      <c r="AN78" s="106"/>
      <c r="AO78" s="106"/>
      <c r="AP78" s="106"/>
      <c r="AQ78" s="106"/>
      <c r="AR78" s="106"/>
      <c r="AS78" s="106"/>
      <c r="AT78" s="106"/>
      <c r="AU78" s="106"/>
      <c r="AV78" s="106"/>
      <c r="AW78" s="106"/>
      <c r="AX78" s="106"/>
      <c r="AY78" s="106"/>
      <c r="AZ78" s="106"/>
      <c r="BA78" s="106"/>
      <c r="BB78" s="106"/>
    </row>
    <row r="79" spans="1:54" ht="14" x14ac:dyDescent="0.15">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70"/>
      <c r="Y79" s="70"/>
      <c r="Z79" s="70"/>
      <c r="AA79" s="70"/>
      <c r="AB79" s="70"/>
      <c r="AC79" s="70"/>
      <c r="AD79" s="70"/>
      <c r="AE79" s="70"/>
      <c r="AF79" s="70"/>
      <c r="AG79" s="70"/>
      <c r="AH79" s="70"/>
      <c r="AI79" s="70"/>
      <c r="AJ79" s="70"/>
      <c r="AK79" s="70"/>
      <c r="AL79" s="106"/>
      <c r="AM79" s="106"/>
      <c r="AN79" s="106"/>
      <c r="AO79" s="106"/>
      <c r="AP79" s="106"/>
      <c r="AQ79" s="106"/>
      <c r="AR79" s="106"/>
      <c r="AS79" s="106"/>
      <c r="AT79" s="106"/>
      <c r="AU79" s="106"/>
      <c r="AV79" s="106"/>
      <c r="AW79" s="106"/>
      <c r="AX79" s="106"/>
      <c r="AY79" s="106"/>
      <c r="AZ79" s="106"/>
      <c r="BA79" s="106"/>
      <c r="BB79" s="106"/>
    </row>
    <row r="80" spans="1:54" ht="14" x14ac:dyDescent="0.15">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70"/>
      <c r="Y80" s="70"/>
      <c r="Z80" s="70"/>
      <c r="AA80" s="70"/>
      <c r="AB80" s="70"/>
      <c r="AC80" s="70"/>
      <c r="AD80" s="70"/>
      <c r="AE80" s="70"/>
      <c r="AF80" s="70"/>
      <c r="AG80" s="70"/>
      <c r="AH80" s="70"/>
      <c r="AI80" s="70"/>
      <c r="AJ80" s="70"/>
      <c r="AK80" s="70"/>
      <c r="AL80" s="106"/>
      <c r="AM80" s="106"/>
      <c r="AN80" s="106"/>
      <c r="AO80" s="106"/>
      <c r="AP80" s="106"/>
      <c r="AQ80" s="106"/>
      <c r="AR80" s="106"/>
      <c r="AS80" s="106"/>
      <c r="AT80" s="106"/>
      <c r="AU80" s="106"/>
      <c r="AV80" s="106"/>
      <c r="AW80" s="106"/>
      <c r="AX80" s="106"/>
      <c r="AY80" s="106"/>
      <c r="AZ80" s="106"/>
      <c r="BA80" s="106"/>
      <c r="BB80" s="106"/>
    </row>
    <row r="81" spans="1:54" ht="14" x14ac:dyDescent="0.15">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70"/>
      <c r="Y81" s="70"/>
      <c r="Z81" s="70"/>
      <c r="AA81" s="70"/>
      <c r="AB81" s="70"/>
      <c r="AC81" s="70"/>
      <c r="AD81" s="70"/>
      <c r="AE81" s="70"/>
      <c r="AF81" s="70"/>
      <c r="AG81" s="70"/>
      <c r="AH81" s="70"/>
      <c r="AI81" s="70"/>
      <c r="AJ81" s="70"/>
      <c r="AK81" s="70"/>
      <c r="AL81" s="106"/>
      <c r="AM81" s="106"/>
      <c r="AN81" s="106"/>
      <c r="AO81" s="106"/>
      <c r="AP81" s="106"/>
      <c r="AQ81" s="106"/>
      <c r="AR81" s="106"/>
      <c r="AS81" s="106"/>
      <c r="AT81" s="106"/>
      <c r="AU81" s="106"/>
      <c r="AV81" s="106"/>
      <c r="AW81" s="106"/>
      <c r="AX81" s="106"/>
      <c r="AY81" s="106"/>
      <c r="AZ81" s="106"/>
      <c r="BA81" s="106"/>
      <c r="BB81" s="106"/>
    </row>
    <row r="82" spans="1:54" ht="14" x14ac:dyDescent="0.15">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70"/>
      <c r="Y82" s="70"/>
      <c r="Z82" s="70"/>
      <c r="AA82" s="70"/>
      <c r="AB82" s="70"/>
      <c r="AC82" s="70"/>
      <c r="AD82" s="70"/>
      <c r="AE82" s="70"/>
      <c r="AF82" s="70"/>
      <c r="AG82" s="70"/>
      <c r="AH82" s="70"/>
      <c r="AI82" s="70"/>
      <c r="AJ82" s="70"/>
      <c r="AK82" s="70"/>
      <c r="AL82" s="106"/>
      <c r="AM82" s="106"/>
      <c r="AN82" s="106"/>
      <c r="AO82" s="106"/>
      <c r="AP82" s="106"/>
      <c r="AQ82" s="106"/>
      <c r="AR82" s="106"/>
      <c r="AS82" s="106"/>
      <c r="AT82" s="106"/>
      <c r="AU82" s="106"/>
      <c r="AV82" s="106"/>
      <c r="AW82" s="106"/>
      <c r="AX82" s="106"/>
      <c r="AY82" s="106"/>
      <c r="AZ82" s="106"/>
      <c r="BA82" s="106"/>
      <c r="BB82" s="106"/>
    </row>
    <row r="83" spans="1:54" ht="14" x14ac:dyDescent="0.15">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70"/>
      <c r="Y83" s="70"/>
      <c r="Z83" s="70"/>
      <c r="AA83" s="70"/>
      <c r="AB83" s="70"/>
      <c r="AC83" s="70"/>
      <c r="AD83" s="70"/>
      <c r="AE83" s="70"/>
      <c r="AF83" s="70"/>
      <c r="AG83" s="70"/>
      <c r="AH83" s="70"/>
      <c r="AI83" s="70"/>
      <c r="AJ83" s="70"/>
      <c r="AK83" s="70"/>
      <c r="AL83" s="106"/>
      <c r="AM83" s="106"/>
      <c r="AN83" s="106"/>
      <c r="AO83" s="106"/>
      <c r="AP83" s="106"/>
      <c r="AQ83" s="106"/>
      <c r="AR83" s="106"/>
      <c r="AS83" s="106"/>
      <c r="AT83" s="106"/>
      <c r="AU83" s="106"/>
      <c r="AV83" s="106"/>
      <c r="AW83" s="106"/>
      <c r="AX83" s="106"/>
      <c r="AY83" s="106"/>
      <c r="AZ83" s="106"/>
      <c r="BA83" s="106"/>
      <c r="BB83" s="106"/>
    </row>
    <row r="84" spans="1:54" ht="14" x14ac:dyDescent="0.15">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70"/>
      <c r="Y84" s="70"/>
      <c r="Z84" s="70"/>
      <c r="AA84" s="70"/>
      <c r="AB84" s="70"/>
      <c r="AC84" s="70"/>
      <c r="AD84" s="70"/>
      <c r="AE84" s="70"/>
      <c r="AF84" s="70"/>
      <c r="AG84" s="70"/>
      <c r="AH84" s="70"/>
      <c r="AI84" s="70"/>
      <c r="AJ84" s="70"/>
      <c r="AK84" s="70"/>
      <c r="AL84" s="106"/>
      <c r="AM84" s="106"/>
      <c r="AN84" s="106"/>
      <c r="AO84" s="106"/>
      <c r="AP84" s="106"/>
      <c r="AQ84" s="106"/>
      <c r="AR84" s="106"/>
      <c r="AS84" s="106"/>
      <c r="AT84" s="106"/>
      <c r="AU84" s="106"/>
      <c r="AV84" s="106"/>
      <c r="AW84" s="106"/>
      <c r="AX84" s="106"/>
      <c r="AY84" s="106"/>
      <c r="AZ84" s="106"/>
      <c r="BA84" s="106"/>
      <c r="BB84" s="106"/>
    </row>
    <row r="85" spans="1:54" ht="14" x14ac:dyDescent="0.15">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70"/>
      <c r="Y85" s="70"/>
      <c r="Z85" s="70"/>
      <c r="AA85" s="70"/>
      <c r="AB85" s="70"/>
      <c r="AC85" s="70"/>
      <c r="AD85" s="70"/>
      <c r="AE85" s="70"/>
      <c r="AF85" s="70"/>
      <c r="AG85" s="70"/>
      <c r="AH85" s="70"/>
      <c r="AI85" s="70"/>
      <c r="AJ85" s="70"/>
      <c r="AK85" s="70"/>
      <c r="AL85" s="106"/>
      <c r="AM85" s="106"/>
      <c r="AN85" s="106"/>
      <c r="AO85" s="106"/>
      <c r="AP85" s="106"/>
      <c r="AQ85" s="106"/>
      <c r="AR85" s="106"/>
      <c r="AS85" s="106"/>
      <c r="AT85" s="106"/>
      <c r="AU85" s="106"/>
      <c r="AV85" s="106"/>
      <c r="AW85" s="106"/>
      <c r="AX85" s="106"/>
      <c r="AY85" s="106"/>
      <c r="AZ85" s="106"/>
      <c r="BA85" s="106"/>
      <c r="BB85" s="106"/>
    </row>
    <row r="86" spans="1:54" ht="14" x14ac:dyDescent="0.15">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70"/>
      <c r="Y86" s="70"/>
      <c r="Z86" s="70"/>
      <c r="AA86" s="70"/>
      <c r="AB86" s="70"/>
      <c r="AC86" s="70"/>
      <c r="AD86" s="70"/>
      <c r="AE86" s="70"/>
      <c r="AF86" s="70"/>
      <c r="AG86" s="70"/>
      <c r="AH86" s="70"/>
      <c r="AI86" s="70"/>
      <c r="AJ86" s="70"/>
      <c r="AK86" s="70"/>
      <c r="AL86" s="106"/>
      <c r="AM86" s="106"/>
      <c r="AN86" s="106"/>
      <c r="AO86" s="106"/>
      <c r="AP86" s="106"/>
      <c r="AQ86" s="106"/>
      <c r="AR86" s="106"/>
      <c r="AS86" s="106"/>
      <c r="AT86" s="106"/>
      <c r="AU86" s="106"/>
      <c r="AV86" s="106"/>
      <c r="AW86" s="106"/>
      <c r="AX86" s="106"/>
      <c r="AY86" s="106"/>
      <c r="AZ86" s="106"/>
      <c r="BA86" s="106"/>
      <c r="BB86" s="106"/>
    </row>
    <row r="87" spans="1:54" ht="14" x14ac:dyDescent="0.15">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70"/>
      <c r="Y87" s="70"/>
      <c r="Z87" s="70"/>
      <c r="AA87" s="70"/>
      <c r="AB87" s="70"/>
      <c r="AC87" s="70"/>
      <c r="AD87" s="70"/>
      <c r="AE87" s="70"/>
      <c r="AF87" s="70"/>
      <c r="AG87" s="70"/>
      <c r="AH87" s="70"/>
      <c r="AI87" s="70"/>
      <c r="AJ87" s="70"/>
      <c r="AK87" s="70"/>
      <c r="AL87" s="106"/>
      <c r="AM87" s="106"/>
      <c r="AN87" s="106"/>
      <c r="AO87" s="106"/>
      <c r="AP87" s="106"/>
      <c r="AQ87" s="106"/>
      <c r="AR87" s="106"/>
      <c r="AS87" s="106"/>
      <c r="AT87" s="106"/>
      <c r="AU87" s="106"/>
      <c r="AV87" s="106"/>
      <c r="AW87" s="106"/>
      <c r="AX87" s="106"/>
      <c r="AY87" s="106"/>
      <c r="AZ87" s="106"/>
      <c r="BA87" s="106"/>
      <c r="BB87" s="106"/>
    </row>
    <row r="88" spans="1:54" ht="14" x14ac:dyDescent="0.15">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70"/>
      <c r="Y88" s="70"/>
      <c r="Z88" s="70"/>
      <c r="AA88" s="70"/>
      <c r="AB88" s="70"/>
      <c r="AC88" s="70"/>
      <c r="AD88" s="70"/>
      <c r="AE88" s="70"/>
      <c r="AF88" s="70"/>
      <c r="AG88" s="70"/>
      <c r="AH88" s="70"/>
      <c r="AI88" s="70"/>
      <c r="AJ88" s="70"/>
      <c r="AK88" s="70"/>
      <c r="AL88" s="106"/>
      <c r="AM88" s="106"/>
      <c r="AN88" s="106"/>
      <c r="AO88" s="106"/>
      <c r="AP88" s="106"/>
      <c r="AQ88" s="106"/>
      <c r="AR88" s="106"/>
      <c r="AS88" s="106"/>
      <c r="AT88" s="106"/>
      <c r="AU88" s="106"/>
      <c r="AV88" s="106"/>
      <c r="AW88" s="106"/>
      <c r="AX88" s="106"/>
      <c r="AY88" s="106"/>
      <c r="AZ88" s="106"/>
      <c r="BA88" s="106"/>
      <c r="BB88" s="106"/>
    </row>
    <row r="89" spans="1:54" ht="14" x14ac:dyDescent="0.15">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70"/>
      <c r="Y89" s="70"/>
      <c r="Z89" s="70"/>
      <c r="AA89" s="70"/>
      <c r="AB89" s="70"/>
      <c r="AC89" s="70"/>
      <c r="AD89" s="70"/>
      <c r="AE89" s="70"/>
      <c r="AF89" s="70"/>
      <c r="AG89" s="70"/>
      <c r="AH89" s="70"/>
      <c r="AI89" s="70"/>
      <c r="AJ89" s="70"/>
      <c r="AK89" s="70"/>
      <c r="AL89" s="106"/>
      <c r="AM89" s="106"/>
      <c r="AN89" s="106"/>
      <c r="AO89" s="106"/>
      <c r="AP89" s="106"/>
      <c r="AQ89" s="106"/>
      <c r="AR89" s="106"/>
      <c r="AS89" s="106"/>
      <c r="AT89" s="106"/>
      <c r="AU89" s="106"/>
      <c r="AV89" s="106"/>
      <c r="AW89" s="106"/>
      <c r="AX89" s="106"/>
      <c r="AY89" s="106"/>
      <c r="AZ89" s="106"/>
      <c r="BA89" s="106"/>
      <c r="BB89" s="106"/>
    </row>
    <row r="90" spans="1:54" ht="14" x14ac:dyDescent="0.15">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70"/>
      <c r="Y90" s="70"/>
      <c r="Z90" s="70"/>
      <c r="AA90" s="70"/>
      <c r="AB90" s="70"/>
      <c r="AC90" s="70"/>
      <c r="AD90" s="70"/>
      <c r="AE90" s="70"/>
      <c r="AF90" s="70"/>
      <c r="AG90" s="70"/>
      <c r="AH90" s="70"/>
      <c r="AI90" s="70"/>
      <c r="AJ90" s="70"/>
      <c r="AK90" s="70"/>
      <c r="AL90" s="106"/>
      <c r="AM90" s="106"/>
      <c r="AN90" s="106"/>
      <c r="AO90" s="106"/>
      <c r="AP90" s="106"/>
      <c r="AQ90" s="106"/>
      <c r="AR90" s="106"/>
      <c r="AS90" s="106"/>
      <c r="AT90" s="106"/>
      <c r="AU90" s="106"/>
      <c r="AV90" s="106"/>
      <c r="AW90" s="106"/>
      <c r="AX90" s="106"/>
      <c r="AY90" s="106"/>
      <c r="AZ90" s="106"/>
      <c r="BA90" s="106"/>
      <c r="BB90" s="106"/>
    </row>
    <row r="91" spans="1:54" ht="14" x14ac:dyDescent="0.15">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70"/>
      <c r="Y91" s="70"/>
      <c r="Z91" s="70"/>
      <c r="AA91" s="70"/>
      <c r="AB91" s="70"/>
      <c r="AC91" s="70"/>
      <c r="AD91" s="70"/>
      <c r="AE91" s="70"/>
      <c r="AF91" s="70"/>
      <c r="AG91" s="70"/>
      <c r="AH91" s="70"/>
      <c r="AI91" s="70"/>
      <c r="AJ91" s="70"/>
      <c r="AK91" s="70"/>
      <c r="AL91" s="106"/>
      <c r="AM91" s="106"/>
      <c r="AN91" s="106"/>
      <c r="AO91" s="106"/>
      <c r="AP91" s="106"/>
      <c r="AQ91" s="106"/>
      <c r="AR91" s="106"/>
      <c r="AS91" s="106"/>
      <c r="AT91" s="106"/>
      <c r="AU91" s="106"/>
      <c r="AV91" s="106"/>
      <c r="AW91" s="106"/>
      <c r="AX91" s="106"/>
      <c r="AY91" s="106"/>
      <c r="AZ91" s="106"/>
      <c r="BA91" s="106"/>
      <c r="BB91" s="106"/>
    </row>
    <row r="92" spans="1:54" ht="14" x14ac:dyDescent="0.15">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70"/>
      <c r="Y92" s="70"/>
      <c r="Z92" s="70"/>
      <c r="AA92" s="70"/>
      <c r="AB92" s="70"/>
      <c r="AC92" s="70"/>
      <c r="AD92" s="70"/>
      <c r="AE92" s="70"/>
      <c r="AF92" s="70"/>
      <c r="AG92" s="70"/>
      <c r="AH92" s="70"/>
      <c r="AI92" s="70"/>
      <c r="AJ92" s="70"/>
      <c r="AK92" s="70"/>
      <c r="AL92" s="106"/>
      <c r="AM92" s="106"/>
      <c r="AN92" s="106"/>
      <c r="AO92" s="106"/>
      <c r="AP92" s="106"/>
      <c r="AQ92" s="106"/>
      <c r="AR92" s="106"/>
      <c r="AS92" s="106"/>
      <c r="AT92" s="106"/>
      <c r="AU92" s="106"/>
      <c r="AV92" s="106"/>
      <c r="AW92" s="106"/>
      <c r="AX92" s="106"/>
      <c r="AY92" s="106"/>
      <c r="AZ92" s="106"/>
      <c r="BA92" s="106"/>
      <c r="BB92" s="106"/>
    </row>
    <row r="93" spans="1:54" ht="14" x14ac:dyDescent="0.15">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70"/>
      <c r="Y93" s="70"/>
      <c r="Z93" s="70"/>
      <c r="AA93" s="70"/>
      <c r="AB93" s="70"/>
      <c r="AC93" s="70"/>
      <c r="AD93" s="70"/>
      <c r="AE93" s="70"/>
      <c r="AF93" s="70"/>
      <c r="AG93" s="70"/>
      <c r="AH93" s="70"/>
      <c r="AI93" s="70"/>
      <c r="AJ93" s="70"/>
      <c r="AK93" s="70"/>
      <c r="AL93" s="106"/>
      <c r="AM93" s="106"/>
      <c r="AN93" s="106"/>
      <c r="AO93" s="106"/>
      <c r="AP93" s="106"/>
      <c r="AQ93" s="106"/>
      <c r="AR93" s="106"/>
      <c r="AS93" s="106"/>
      <c r="AT93" s="106"/>
      <c r="AU93" s="106"/>
      <c r="AV93" s="106"/>
      <c r="AW93" s="106"/>
      <c r="AX93" s="106"/>
      <c r="AY93" s="106"/>
      <c r="AZ93" s="106"/>
      <c r="BA93" s="106"/>
      <c r="BB93" s="106"/>
    </row>
    <row r="94" spans="1:54" ht="14" x14ac:dyDescent="0.15">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70"/>
      <c r="Y94" s="70"/>
      <c r="Z94" s="70"/>
      <c r="AA94" s="70"/>
      <c r="AB94" s="70"/>
      <c r="AC94" s="70"/>
      <c r="AD94" s="70"/>
      <c r="AE94" s="70"/>
      <c r="AF94" s="70"/>
      <c r="AG94" s="70"/>
      <c r="AH94" s="70"/>
      <c r="AI94" s="70"/>
      <c r="AJ94" s="70"/>
      <c r="AK94" s="70"/>
      <c r="AL94" s="106"/>
      <c r="AM94" s="106"/>
      <c r="AN94" s="106"/>
      <c r="AO94" s="106"/>
      <c r="AP94" s="106"/>
      <c r="AQ94" s="106"/>
      <c r="AR94" s="106"/>
      <c r="AS94" s="106"/>
      <c r="AT94" s="106"/>
      <c r="AU94" s="106"/>
      <c r="AV94" s="106"/>
      <c r="AW94" s="106"/>
      <c r="AX94" s="106"/>
      <c r="AY94" s="106"/>
      <c r="AZ94" s="106"/>
      <c r="BA94" s="106"/>
      <c r="BB94" s="106"/>
    </row>
    <row r="95" spans="1:54" ht="14" x14ac:dyDescent="0.15">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70"/>
      <c r="Y95" s="70"/>
      <c r="Z95" s="70"/>
      <c r="AA95" s="70"/>
      <c r="AB95" s="70"/>
      <c r="AC95" s="70"/>
      <c r="AD95" s="70"/>
      <c r="AE95" s="70"/>
      <c r="AF95" s="70"/>
      <c r="AG95" s="70"/>
      <c r="AH95" s="70"/>
      <c r="AI95" s="70"/>
      <c r="AJ95" s="70"/>
      <c r="AK95" s="70"/>
      <c r="AL95" s="106"/>
      <c r="AM95" s="106"/>
      <c r="AN95" s="106"/>
      <c r="AO95" s="106"/>
      <c r="AP95" s="106"/>
      <c r="AQ95" s="106"/>
      <c r="AR95" s="106"/>
      <c r="AS95" s="106"/>
      <c r="AT95" s="106"/>
      <c r="AU95" s="106"/>
      <c r="AV95" s="106"/>
      <c r="AW95" s="106"/>
      <c r="AX95" s="106"/>
      <c r="AY95" s="106"/>
      <c r="AZ95" s="106"/>
      <c r="BA95" s="106"/>
      <c r="BB95" s="106"/>
    </row>
    <row r="96" spans="1:54" ht="14" x14ac:dyDescent="0.15">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70"/>
      <c r="Y96" s="70"/>
      <c r="Z96" s="70"/>
      <c r="AA96" s="70"/>
      <c r="AB96" s="70"/>
      <c r="AC96" s="70"/>
      <c r="AD96" s="70"/>
      <c r="AE96" s="70"/>
      <c r="AF96" s="70"/>
      <c r="AG96" s="70"/>
      <c r="AH96" s="70"/>
      <c r="AI96" s="70"/>
      <c r="AJ96" s="70"/>
      <c r="AK96" s="70"/>
      <c r="AL96" s="106"/>
      <c r="AM96" s="106"/>
      <c r="AN96" s="106"/>
      <c r="AO96" s="106"/>
      <c r="AP96" s="106"/>
      <c r="AQ96" s="106"/>
      <c r="AR96" s="106"/>
      <c r="AS96" s="106"/>
      <c r="AT96" s="106"/>
      <c r="AU96" s="106"/>
      <c r="AV96" s="106"/>
      <c r="AW96" s="106"/>
      <c r="AX96" s="106"/>
      <c r="AY96" s="106"/>
      <c r="AZ96" s="106"/>
      <c r="BA96" s="106"/>
      <c r="BB96" s="106"/>
    </row>
    <row r="97" spans="1:54" ht="14" x14ac:dyDescent="0.15">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70"/>
      <c r="Y97" s="70"/>
      <c r="Z97" s="70"/>
      <c r="AA97" s="70"/>
      <c r="AB97" s="70"/>
      <c r="AC97" s="70"/>
      <c r="AD97" s="70"/>
      <c r="AE97" s="70"/>
      <c r="AF97" s="70"/>
      <c r="AG97" s="70"/>
      <c r="AH97" s="70"/>
      <c r="AI97" s="70"/>
      <c r="AJ97" s="70"/>
      <c r="AK97" s="70"/>
      <c r="AL97" s="106"/>
      <c r="AM97" s="106"/>
      <c r="AN97" s="106"/>
      <c r="AO97" s="106"/>
      <c r="AP97" s="106"/>
      <c r="AQ97" s="106"/>
      <c r="AR97" s="106"/>
      <c r="AS97" s="106"/>
      <c r="AT97" s="106"/>
      <c r="AU97" s="106"/>
      <c r="AV97" s="106"/>
      <c r="AW97" s="106"/>
      <c r="AX97" s="106"/>
      <c r="AY97" s="106"/>
      <c r="AZ97" s="106"/>
      <c r="BA97" s="106"/>
      <c r="BB97" s="106"/>
    </row>
    <row r="98" spans="1:54" ht="14" x14ac:dyDescent="0.15">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70"/>
      <c r="Y98" s="70"/>
      <c r="Z98" s="70"/>
      <c r="AA98" s="70"/>
      <c r="AB98" s="70"/>
      <c r="AC98" s="70"/>
      <c r="AD98" s="70"/>
      <c r="AE98" s="70"/>
      <c r="AF98" s="70"/>
      <c r="AG98" s="70"/>
      <c r="AH98" s="70"/>
      <c r="AI98" s="70"/>
      <c r="AJ98" s="70"/>
      <c r="AK98" s="70"/>
      <c r="AL98" s="106"/>
      <c r="AM98" s="106"/>
      <c r="AN98" s="106"/>
      <c r="AO98" s="106"/>
      <c r="AP98" s="106"/>
      <c r="AQ98" s="106"/>
      <c r="AR98" s="106"/>
      <c r="AS98" s="106"/>
      <c r="AT98" s="106"/>
      <c r="AU98" s="106"/>
      <c r="AV98" s="106"/>
      <c r="AW98" s="106"/>
      <c r="AX98" s="106"/>
      <c r="AY98" s="106"/>
      <c r="AZ98" s="106"/>
      <c r="BA98" s="106"/>
      <c r="BB98" s="106"/>
    </row>
    <row r="99" spans="1:54" ht="14" x14ac:dyDescent="0.15">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70"/>
      <c r="Y99" s="70"/>
      <c r="Z99" s="70"/>
      <c r="AA99" s="70"/>
      <c r="AB99" s="70"/>
      <c r="AC99" s="70"/>
      <c r="AD99" s="70"/>
      <c r="AE99" s="70"/>
      <c r="AF99" s="70"/>
      <c r="AG99" s="70"/>
      <c r="AH99" s="70"/>
      <c r="AI99" s="70"/>
      <c r="AJ99" s="70"/>
      <c r="AK99" s="70"/>
      <c r="AL99" s="106"/>
      <c r="AM99" s="106"/>
      <c r="AN99" s="106"/>
      <c r="AO99" s="106"/>
      <c r="AP99" s="106"/>
      <c r="AQ99" s="106"/>
      <c r="AR99" s="106"/>
      <c r="AS99" s="106"/>
      <c r="AT99" s="106"/>
      <c r="AU99" s="106"/>
      <c r="AV99" s="106"/>
      <c r="AW99" s="106"/>
      <c r="AX99" s="106"/>
      <c r="AY99" s="106"/>
      <c r="AZ99" s="106"/>
      <c r="BA99" s="106"/>
      <c r="BB99" s="106"/>
    </row>
    <row r="100" spans="1:54" ht="14" x14ac:dyDescent="0.15">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70"/>
      <c r="Y100" s="70"/>
      <c r="Z100" s="70"/>
      <c r="AA100" s="70"/>
      <c r="AB100" s="70"/>
      <c r="AC100" s="70"/>
      <c r="AD100" s="70"/>
      <c r="AE100" s="70"/>
      <c r="AF100" s="70"/>
      <c r="AG100" s="70"/>
      <c r="AH100" s="70"/>
      <c r="AI100" s="70"/>
      <c r="AJ100" s="70"/>
      <c r="AK100" s="70"/>
      <c r="AL100" s="106"/>
      <c r="AM100" s="106"/>
      <c r="AN100" s="106"/>
      <c r="AO100" s="106"/>
      <c r="AP100" s="106"/>
      <c r="AQ100" s="106"/>
      <c r="AR100" s="106"/>
      <c r="AS100" s="106"/>
      <c r="AT100" s="106"/>
      <c r="AU100" s="106"/>
      <c r="AV100" s="106"/>
      <c r="AW100" s="106"/>
      <c r="AX100" s="106"/>
      <c r="AY100" s="106"/>
      <c r="AZ100" s="106"/>
      <c r="BA100" s="106"/>
      <c r="BB100" s="106"/>
    </row>
    <row r="101" spans="1:54" ht="14" x14ac:dyDescent="0.15">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70"/>
      <c r="Y101" s="70"/>
      <c r="Z101" s="70"/>
      <c r="AA101" s="70"/>
      <c r="AB101" s="70"/>
      <c r="AC101" s="70"/>
      <c r="AD101" s="70"/>
      <c r="AE101" s="70"/>
      <c r="AF101" s="70"/>
      <c r="AG101" s="70"/>
      <c r="AH101" s="70"/>
      <c r="AI101" s="70"/>
      <c r="AJ101" s="70"/>
      <c r="AK101" s="70"/>
      <c r="AL101" s="106"/>
      <c r="AM101" s="106"/>
      <c r="AN101" s="106"/>
      <c r="AO101" s="106"/>
      <c r="AP101" s="106"/>
      <c r="AQ101" s="106"/>
      <c r="AR101" s="106"/>
      <c r="AS101" s="106"/>
      <c r="AT101" s="106"/>
      <c r="AU101" s="106"/>
      <c r="AV101" s="106"/>
      <c r="AW101" s="106"/>
      <c r="AX101" s="106"/>
      <c r="AY101" s="106"/>
      <c r="AZ101" s="106"/>
      <c r="BA101" s="106"/>
      <c r="BB101" s="106"/>
    </row>
    <row r="102" spans="1:54" ht="14" x14ac:dyDescent="0.15">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70"/>
      <c r="Y102" s="70"/>
      <c r="Z102" s="70"/>
      <c r="AA102" s="70"/>
      <c r="AB102" s="70"/>
      <c r="AC102" s="70"/>
      <c r="AD102" s="70"/>
      <c r="AE102" s="70"/>
      <c r="AF102" s="70"/>
      <c r="AG102" s="70"/>
      <c r="AH102" s="70"/>
      <c r="AI102" s="70"/>
      <c r="AJ102" s="70"/>
      <c r="AK102" s="70"/>
      <c r="AL102" s="106"/>
      <c r="AM102" s="106"/>
      <c r="AN102" s="106"/>
      <c r="AO102" s="106"/>
      <c r="AP102" s="106"/>
      <c r="AQ102" s="106"/>
      <c r="AR102" s="106"/>
      <c r="AS102" s="106"/>
      <c r="AT102" s="106"/>
      <c r="AU102" s="106"/>
      <c r="AV102" s="106"/>
      <c r="AW102" s="106"/>
      <c r="AX102" s="106"/>
      <c r="AY102" s="106"/>
      <c r="AZ102" s="106"/>
      <c r="BA102" s="106"/>
      <c r="BB102" s="106"/>
    </row>
    <row r="103" spans="1:54" ht="14" x14ac:dyDescent="0.15">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70"/>
      <c r="Y103" s="70"/>
      <c r="Z103" s="70"/>
      <c r="AA103" s="70"/>
      <c r="AB103" s="70"/>
      <c r="AC103" s="70"/>
      <c r="AD103" s="70"/>
      <c r="AE103" s="70"/>
      <c r="AF103" s="70"/>
      <c r="AG103" s="70"/>
      <c r="AH103" s="70"/>
      <c r="AI103" s="70"/>
      <c r="AJ103" s="70"/>
      <c r="AK103" s="70"/>
      <c r="AL103" s="106"/>
      <c r="AM103" s="106"/>
      <c r="AN103" s="106"/>
      <c r="AO103" s="106"/>
      <c r="AP103" s="106"/>
      <c r="AQ103" s="106"/>
      <c r="AR103" s="106"/>
      <c r="AS103" s="106"/>
      <c r="AT103" s="106"/>
      <c r="AU103" s="106"/>
      <c r="AV103" s="106"/>
      <c r="AW103" s="106"/>
      <c r="AX103" s="106"/>
      <c r="AY103" s="106"/>
      <c r="AZ103" s="106"/>
      <c r="BA103" s="106"/>
      <c r="BB103" s="106"/>
    </row>
    <row r="104" spans="1:54" ht="14" x14ac:dyDescent="0.15">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70"/>
      <c r="Y104" s="70"/>
      <c r="Z104" s="70"/>
      <c r="AA104" s="70"/>
      <c r="AB104" s="70"/>
      <c r="AC104" s="70"/>
      <c r="AD104" s="70"/>
      <c r="AE104" s="70"/>
      <c r="AF104" s="70"/>
      <c r="AG104" s="70"/>
      <c r="AH104" s="70"/>
      <c r="AI104" s="70"/>
      <c r="AJ104" s="70"/>
      <c r="AK104" s="70"/>
      <c r="AL104" s="106"/>
      <c r="AM104" s="106"/>
      <c r="AN104" s="106"/>
      <c r="AO104" s="106"/>
      <c r="AP104" s="106"/>
      <c r="AQ104" s="106"/>
      <c r="AR104" s="106"/>
      <c r="AS104" s="106"/>
      <c r="AT104" s="106"/>
      <c r="AU104" s="106"/>
      <c r="AV104" s="106"/>
      <c r="AW104" s="106"/>
      <c r="AX104" s="106"/>
      <c r="AY104" s="106"/>
      <c r="AZ104" s="106"/>
      <c r="BA104" s="106"/>
      <c r="BB104" s="106"/>
    </row>
    <row r="105" spans="1:54" ht="14" x14ac:dyDescent="0.15">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70"/>
      <c r="Y105" s="70"/>
      <c r="Z105" s="70"/>
      <c r="AA105" s="70"/>
      <c r="AB105" s="70"/>
      <c r="AC105" s="70"/>
      <c r="AD105" s="70"/>
      <c r="AE105" s="70"/>
      <c r="AF105" s="70"/>
      <c r="AG105" s="70"/>
      <c r="AH105" s="70"/>
      <c r="AI105" s="70"/>
      <c r="AJ105" s="70"/>
      <c r="AK105" s="70"/>
      <c r="AL105" s="106"/>
      <c r="AM105" s="106"/>
      <c r="AN105" s="106"/>
      <c r="AO105" s="106"/>
      <c r="AP105" s="106"/>
      <c r="AQ105" s="106"/>
      <c r="AR105" s="106"/>
      <c r="AS105" s="106"/>
      <c r="AT105" s="106"/>
      <c r="AU105" s="106"/>
      <c r="AV105" s="106"/>
      <c r="AW105" s="106"/>
      <c r="AX105" s="106"/>
      <c r="AY105" s="106"/>
      <c r="AZ105" s="106"/>
      <c r="BA105" s="106"/>
      <c r="BB105" s="106"/>
    </row>
    <row r="106" spans="1:54" ht="14" x14ac:dyDescent="0.15">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70"/>
      <c r="Y106" s="70"/>
      <c r="Z106" s="70"/>
      <c r="AA106" s="70"/>
      <c r="AB106" s="70"/>
      <c r="AC106" s="70"/>
      <c r="AD106" s="70"/>
      <c r="AE106" s="70"/>
      <c r="AF106" s="70"/>
      <c r="AG106" s="70"/>
      <c r="AH106" s="70"/>
      <c r="AI106" s="70"/>
      <c r="AJ106" s="70"/>
      <c r="AK106" s="70"/>
      <c r="AL106" s="106"/>
      <c r="AM106" s="106"/>
      <c r="AN106" s="106"/>
      <c r="AO106" s="106"/>
      <c r="AP106" s="106"/>
      <c r="AQ106" s="106"/>
      <c r="AR106" s="106"/>
      <c r="AS106" s="106"/>
      <c r="AT106" s="106"/>
      <c r="AU106" s="106"/>
      <c r="AV106" s="106"/>
      <c r="AW106" s="106"/>
      <c r="AX106" s="106"/>
      <c r="AY106" s="106"/>
      <c r="AZ106" s="106"/>
      <c r="BA106" s="106"/>
      <c r="BB106" s="106"/>
    </row>
    <row r="107" spans="1:54" ht="14" x14ac:dyDescent="0.15">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70"/>
      <c r="Y107" s="70"/>
      <c r="Z107" s="70"/>
      <c r="AA107" s="70"/>
      <c r="AB107" s="70"/>
      <c r="AC107" s="70"/>
      <c r="AD107" s="70"/>
      <c r="AE107" s="70"/>
      <c r="AF107" s="70"/>
      <c r="AG107" s="70"/>
      <c r="AH107" s="70"/>
      <c r="AI107" s="70"/>
      <c r="AJ107" s="70"/>
      <c r="AK107" s="70"/>
      <c r="AL107" s="106"/>
      <c r="AM107" s="106"/>
      <c r="AN107" s="106"/>
      <c r="AO107" s="106"/>
      <c r="AP107" s="106"/>
      <c r="AQ107" s="106"/>
      <c r="AR107" s="106"/>
      <c r="AS107" s="106"/>
      <c r="AT107" s="106"/>
      <c r="AU107" s="106"/>
      <c r="AV107" s="106"/>
      <c r="AW107" s="106"/>
      <c r="AX107" s="106"/>
      <c r="AY107" s="106"/>
      <c r="AZ107" s="106"/>
      <c r="BA107" s="106"/>
      <c r="BB107" s="106"/>
    </row>
    <row r="108" spans="1:54" ht="14" x14ac:dyDescent="0.15">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70"/>
      <c r="Y108" s="70"/>
      <c r="Z108" s="70"/>
      <c r="AA108" s="70"/>
      <c r="AB108" s="70"/>
      <c r="AC108" s="70"/>
      <c r="AD108" s="70"/>
      <c r="AE108" s="70"/>
      <c r="AF108" s="70"/>
      <c r="AG108" s="70"/>
      <c r="AH108" s="70"/>
      <c r="AI108" s="70"/>
      <c r="AJ108" s="70"/>
      <c r="AK108" s="70"/>
      <c r="AL108" s="106"/>
      <c r="AM108" s="106"/>
      <c r="AN108" s="106"/>
      <c r="AO108" s="106"/>
      <c r="AP108" s="106"/>
      <c r="AQ108" s="106"/>
      <c r="AR108" s="106"/>
      <c r="AS108" s="106"/>
      <c r="AT108" s="106"/>
      <c r="AU108" s="106"/>
      <c r="AV108" s="106"/>
      <c r="AW108" s="106"/>
      <c r="AX108" s="106"/>
      <c r="AY108" s="106"/>
      <c r="AZ108" s="106"/>
      <c r="BA108" s="106"/>
      <c r="BB108" s="106"/>
    </row>
    <row r="109" spans="1:54" ht="14" x14ac:dyDescent="0.15">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70"/>
      <c r="Y109" s="70"/>
      <c r="Z109" s="70"/>
      <c r="AA109" s="70"/>
      <c r="AB109" s="70"/>
      <c r="AC109" s="70"/>
      <c r="AD109" s="70"/>
      <c r="AE109" s="70"/>
      <c r="AF109" s="70"/>
      <c r="AG109" s="70"/>
      <c r="AH109" s="70"/>
      <c r="AI109" s="70"/>
      <c r="AJ109" s="70"/>
      <c r="AK109" s="70"/>
      <c r="AL109" s="106"/>
      <c r="AM109" s="106"/>
      <c r="AN109" s="106"/>
      <c r="AO109" s="106"/>
      <c r="AP109" s="106"/>
      <c r="AQ109" s="106"/>
      <c r="AR109" s="106"/>
      <c r="AS109" s="106"/>
      <c r="AT109" s="106"/>
      <c r="AU109" s="106"/>
      <c r="AV109" s="106"/>
      <c r="AW109" s="106"/>
      <c r="AX109" s="106"/>
      <c r="AY109" s="106"/>
      <c r="AZ109" s="106"/>
      <c r="BA109" s="106"/>
      <c r="BB109" s="106"/>
    </row>
    <row r="110" spans="1:54" ht="14" x14ac:dyDescent="0.15">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70"/>
      <c r="Y110" s="70"/>
      <c r="Z110" s="70"/>
      <c r="AA110" s="70"/>
      <c r="AB110" s="70"/>
      <c r="AC110" s="70"/>
      <c r="AD110" s="70"/>
      <c r="AE110" s="70"/>
      <c r="AF110" s="70"/>
      <c r="AG110" s="70"/>
      <c r="AH110" s="70"/>
      <c r="AI110" s="70"/>
      <c r="AJ110" s="70"/>
      <c r="AK110" s="70"/>
      <c r="AL110" s="106"/>
      <c r="AM110" s="106"/>
      <c r="AN110" s="106"/>
      <c r="AO110" s="106"/>
      <c r="AP110" s="106"/>
      <c r="AQ110" s="106"/>
      <c r="AR110" s="106"/>
      <c r="AS110" s="106"/>
      <c r="AT110" s="106"/>
      <c r="AU110" s="106"/>
      <c r="AV110" s="106"/>
      <c r="AW110" s="106"/>
      <c r="AX110" s="106"/>
      <c r="AY110" s="106"/>
      <c r="AZ110" s="106"/>
      <c r="BA110" s="106"/>
      <c r="BB110" s="106"/>
    </row>
    <row r="111" spans="1:54" ht="14" x14ac:dyDescent="0.15">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70"/>
      <c r="Y111" s="70"/>
      <c r="Z111" s="70"/>
      <c r="AA111" s="70"/>
      <c r="AB111" s="70"/>
      <c r="AC111" s="70"/>
      <c r="AD111" s="70"/>
      <c r="AE111" s="70"/>
      <c r="AF111" s="70"/>
      <c r="AG111" s="70"/>
      <c r="AH111" s="70"/>
      <c r="AI111" s="70"/>
      <c r="AJ111" s="70"/>
      <c r="AK111" s="70"/>
      <c r="AL111" s="106"/>
      <c r="AM111" s="106"/>
      <c r="AN111" s="106"/>
      <c r="AO111" s="106"/>
      <c r="AP111" s="106"/>
      <c r="AQ111" s="106"/>
      <c r="AR111" s="106"/>
      <c r="AS111" s="106"/>
      <c r="AT111" s="106"/>
      <c r="AU111" s="106"/>
      <c r="AV111" s="106"/>
      <c r="AW111" s="106"/>
      <c r="AX111" s="106"/>
      <c r="AY111" s="106"/>
      <c r="AZ111" s="106"/>
      <c r="BA111" s="106"/>
      <c r="BB111" s="106"/>
    </row>
    <row r="112" spans="1:54" ht="14" x14ac:dyDescent="0.15">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70"/>
      <c r="Y112" s="70"/>
      <c r="Z112" s="70"/>
      <c r="AA112" s="70"/>
      <c r="AB112" s="70"/>
      <c r="AC112" s="70"/>
      <c r="AD112" s="70"/>
      <c r="AE112" s="70"/>
      <c r="AF112" s="70"/>
      <c r="AG112" s="70"/>
      <c r="AH112" s="70"/>
      <c r="AI112" s="70"/>
      <c r="AJ112" s="70"/>
      <c r="AK112" s="70"/>
      <c r="AL112" s="106"/>
      <c r="AM112" s="106"/>
      <c r="AN112" s="106"/>
      <c r="AO112" s="106"/>
      <c r="AP112" s="106"/>
      <c r="AQ112" s="106"/>
      <c r="AR112" s="106"/>
      <c r="AS112" s="106"/>
      <c r="AT112" s="106"/>
      <c r="AU112" s="106"/>
      <c r="AV112" s="106"/>
      <c r="AW112" s="106"/>
      <c r="AX112" s="106"/>
      <c r="AY112" s="106"/>
      <c r="AZ112" s="106"/>
      <c r="BA112" s="106"/>
      <c r="BB112" s="106"/>
    </row>
    <row r="113" spans="1:54" ht="14" x14ac:dyDescent="0.15">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70"/>
      <c r="Y113" s="70"/>
      <c r="Z113" s="70"/>
      <c r="AA113" s="70"/>
      <c r="AB113" s="70"/>
      <c r="AC113" s="70"/>
      <c r="AD113" s="70"/>
      <c r="AE113" s="70"/>
      <c r="AF113" s="70"/>
      <c r="AG113" s="70"/>
      <c r="AH113" s="70"/>
      <c r="AI113" s="70"/>
      <c r="AJ113" s="70"/>
      <c r="AK113" s="70"/>
      <c r="AL113" s="106"/>
      <c r="AM113" s="106"/>
      <c r="AN113" s="106"/>
      <c r="AO113" s="106"/>
      <c r="AP113" s="106"/>
      <c r="AQ113" s="106"/>
      <c r="AR113" s="106"/>
      <c r="AS113" s="106"/>
      <c r="AT113" s="106"/>
      <c r="AU113" s="106"/>
      <c r="AV113" s="106"/>
      <c r="AW113" s="106"/>
      <c r="AX113" s="106"/>
      <c r="AY113" s="106"/>
      <c r="AZ113" s="106"/>
      <c r="BA113" s="106"/>
      <c r="BB113" s="106"/>
    </row>
    <row r="114" spans="1:54" ht="14" x14ac:dyDescent="0.15">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70"/>
      <c r="Y114" s="70"/>
      <c r="Z114" s="70"/>
      <c r="AA114" s="70"/>
      <c r="AB114" s="70"/>
      <c r="AC114" s="70"/>
      <c r="AD114" s="70"/>
      <c r="AE114" s="70"/>
      <c r="AF114" s="70"/>
      <c r="AG114" s="70"/>
      <c r="AH114" s="70"/>
      <c r="AI114" s="70"/>
      <c r="AJ114" s="70"/>
      <c r="AK114" s="70"/>
      <c r="AL114" s="106"/>
      <c r="AM114" s="106"/>
      <c r="AN114" s="106"/>
      <c r="AO114" s="106"/>
      <c r="AP114" s="106"/>
      <c r="AQ114" s="106"/>
      <c r="AR114" s="106"/>
      <c r="AS114" s="106"/>
      <c r="AT114" s="106"/>
      <c r="AU114" s="106"/>
      <c r="AV114" s="106"/>
      <c r="AW114" s="106"/>
      <c r="AX114" s="106"/>
      <c r="AY114" s="106"/>
      <c r="AZ114" s="106"/>
      <c r="BA114" s="106"/>
      <c r="BB114" s="106"/>
    </row>
    <row r="115" spans="1:54" ht="14" x14ac:dyDescent="0.15">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70"/>
      <c r="Y115" s="70"/>
      <c r="Z115" s="70"/>
      <c r="AA115" s="70"/>
      <c r="AB115" s="70"/>
      <c r="AC115" s="70"/>
      <c r="AD115" s="70"/>
      <c r="AE115" s="70"/>
      <c r="AF115" s="70"/>
      <c r="AG115" s="70"/>
      <c r="AH115" s="70"/>
      <c r="AI115" s="70"/>
      <c r="AJ115" s="70"/>
      <c r="AK115" s="70"/>
      <c r="AL115" s="106"/>
      <c r="AM115" s="106"/>
      <c r="AN115" s="106"/>
      <c r="AO115" s="106"/>
      <c r="AP115" s="106"/>
      <c r="AQ115" s="106"/>
      <c r="AR115" s="106"/>
      <c r="AS115" s="106"/>
      <c r="AT115" s="106"/>
      <c r="AU115" s="106"/>
      <c r="AV115" s="106"/>
      <c r="AW115" s="106"/>
      <c r="AX115" s="106"/>
      <c r="AY115" s="106"/>
      <c r="AZ115" s="106"/>
      <c r="BA115" s="106"/>
      <c r="BB115" s="106"/>
    </row>
    <row r="116" spans="1:54" ht="14" x14ac:dyDescent="0.15">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70"/>
      <c r="Y116" s="70"/>
      <c r="Z116" s="70"/>
      <c r="AA116" s="70"/>
      <c r="AB116" s="70"/>
      <c r="AC116" s="70"/>
      <c r="AD116" s="70"/>
      <c r="AE116" s="70"/>
      <c r="AF116" s="70"/>
      <c r="AG116" s="70"/>
      <c r="AH116" s="70"/>
      <c r="AI116" s="70"/>
      <c r="AJ116" s="70"/>
      <c r="AK116" s="70"/>
      <c r="AL116" s="106"/>
      <c r="AM116" s="106"/>
      <c r="AN116" s="106"/>
      <c r="AO116" s="106"/>
      <c r="AP116" s="106"/>
      <c r="AQ116" s="106"/>
      <c r="AR116" s="106"/>
      <c r="AS116" s="106"/>
      <c r="AT116" s="106"/>
      <c r="AU116" s="106"/>
      <c r="AV116" s="106"/>
      <c r="AW116" s="106"/>
      <c r="AX116" s="106"/>
      <c r="AY116" s="106"/>
      <c r="AZ116" s="106"/>
      <c r="BA116" s="106"/>
      <c r="BB116" s="106"/>
    </row>
    <row r="117" spans="1:54" ht="14" x14ac:dyDescent="0.15">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70"/>
      <c r="Y117" s="70"/>
      <c r="Z117" s="70"/>
      <c r="AA117" s="70"/>
      <c r="AB117" s="70"/>
      <c r="AC117" s="70"/>
      <c r="AD117" s="70"/>
      <c r="AE117" s="70"/>
      <c r="AF117" s="70"/>
      <c r="AG117" s="70"/>
      <c r="AH117" s="70"/>
      <c r="AI117" s="70"/>
      <c r="AJ117" s="70"/>
      <c r="AK117" s="70"/>
      <c r="AL117" s="106"/>
      <c r="AM117" s="106"/>
      <c r="AN117" s="106"/>
      <c r="AO117" s="106"/>
      <c r="AP117" s="106"/>
      <c r="AQ117" s="106"/>
      <c r="AR117" s="106"/>
      <c r="AS117" s="106"/>
      <c r="AT117" s="106"/>
      <c r="AU117" s="106"/>
      <c r="AV117" s="106"/>
      <c r="AW117" s="106"/>
      <c r="AX117" s="106"/>
      <c r="AY117" s="106"/>
      <c r="AZ117" s="106"/>
      <c r="BA117" s="106"/>
      <c r="BB117" s="106"/>
    </row>
    <row r="118" spans="1:54" ht="14" x14ac:dyDescent="0.15">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70"/>
      <c r="Y118" s="70"/>
      <c r="Z118" s="70"/>
      <c r="AA118" s="70"/>
      <c r="AB118" s="70"/>
      <c r="AC118" s="70"/>
      <c r="AD118" s="70"/>
      <c r="AE118" s="70"/>
      <c r="AF118" s="70"/>
      <c r="AG118" s="70"/>
      <c r="AH118" s="70"/>
      <c r="AI118" s="70"/>
      <c r="AJ118" s="70"/>
      <c r="AK118" s="70"/>
      <c r="AL118" s="106"/>
      <c r="AM118" s="106"/>
      <c r="AN118" s="106"/>
      <c r="AO118" s="106"/>
      <c r="AP118" s="106"/>
      <c r="AQ118" s="106"/>
      <c r="AR118" s="106"/>
      <c r="AS118" s="106"/>
      <c r="AT118" s="106"/>
      <c r="AU118" s="106"/>
      <c r="AV118" s="106"/>
      <c r="AW118" s="106"/>
      <c r="AX118" s="106"/>
      <c r="AY118" s="106"/>
      <c r="AZ118" s="106"/>
      <c r="BA118" s="106"/>
      <c r="BB118" s="106"/>
    </row>
    <row r="119" spans="1:54" ht="14" x14ac:dyDescent="0.15">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70"/>
      <c r="Y119" s="70"/>
      <c r="Z119" s="70"/>
      <c r="AA119" s="70"/>
      <c r="AB119" s="70"/>
      <c r="AC119" s="70"/>
      <c r="AD119" s="70"/>
      <c r="AE119" s="70"/>
      <c r="AF119" s="70"/>
      <c r="AG119" s="70"/>
      <c r="AH119" s="70"/>
      <c r="AI119" s="70"/>
      <c r="AJ119" s="70"/>
      <c r="AK119" s="70"/>
      <c r="AL119" s="106"/>
      <c r="AM119" s="106"/>
      <c r="AN119" s="106"/>
      <c r="AO119" s="106"/>
      <c r="AP119" s="106"/>
      <c r="AQ119" s="106"/>
      <c r="AR119" s="106"/>
      <c r="AS119" s="106"/>
      <c r="AT119" s="106"/>
      <c r="AU119" s="106"/>
      <c r="AV119" s="106"/>
      <c r="AW119" s="106"/>
      <c r="AX119" s="106"/>
      <c r="AY119" s="106"/>
      <c r="AZ119" s="106"/>
      <c r="BA119" s="106"/>
      <c r="BB119" s="106"/>
    </row>
    <row r="120" spans="1:54" ht="14" x14ac:dyDescent="0.15">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70"/>
      <c r="Y120" s="70"/>
      <c r="Z120" s="70"/>
      <c r="AA120" s="70"/>
      <c r="AB120" s="70"/>
      <c r="AC120" s="70"/>
      <c r="AD120" s="70"/>
      <c r="AE120" s="70"/>
      <c r="AF120" s="70"/>
      <c r="AG120" s="70"/>
      <c r="AH120" s="70"/>
      <c r="AI120" s="70"/>
      <c r="AJ120" s="70"/>
      <c r="AK120" s="70"/>
      <c r="AL120" s="106"/>
      <c r="AM120" s="106"/>
      <c r="AN120" s="106"/>
      <c r="AO120" s="106"/>
      <c r="AP120" s="106"/>
      <c r="AQ120" s="106"/>
      <c r="AR120" s="106"/>
      <c r="AS120" s="106"/>
      <c r="AT120" s="106"/>
      <c r="AU120" s="106"/>
      <c r="AV120" s="106"/>
      <c r="AW120" s="106"/>
      <c r="AX120" s="106"/>
      <c r="AY120" s="106"/>
      <c r="AZ120" s="106"/>
      <c r="BA120" s="106"/>
      <c r="BB120" s="106"/>
    </row>
    <row r="121" spans="1:54" ht="14" x14ac:dyDescent="0.15">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70"/>
      <c r="Y121" s="70"/>
      <c r="Z121" s="70"/>
      <c r="AA121" s="70"/>
      <c r="AB121" s="70"/>
      <c r="AC121" s="70"/>
      <c r="AD121" s="70"/>
      <c r="AE121" s="70"/>
      <c r="AF121" s="70"/>
      <c r="AG121" s="70"/>
      <c r="AH121" s="70"/>
      <c r="AI121" s="70"/>
      <c r="AJ121" s="70"/>
      <c r="AK121" s="70"/>
      <c r="AL121" s="106"/>
      <c r="AM121" s="106"/>
      <c r="AN121" s="106"/>
      <c r="AO121" s="106"/>
      <c r="AP121" s="106"/>
      <c r="AQ121" s="106"/>
      <c r="AR121" s="106"/>
      <c r="AS121" s="106"/>
      <c r="AT121" s="106"/>
      <c r="AU121" s="106"/>
      <c r="AV121" s="106"/>
      <c r="AW121" s="106"/>
      <c r="AX121" s="106"/>
      <c r="AY121" s="106"/>
      <c r="AZ121" s="106"/>
      <c r="BA121" s="106"/>
      <c r="BB121" s="106"/>
    </row>
    <row r="122" spans="1:54" ht="14" x14ac:dyDescent="0.15">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70"/>
      <c r="Y122" s="70"/>
      <c r="Z122" s="70"/>
      <c r="AA122" s="70"/>
      <c r="AB122" s="70"/>
      <c r="AC122" s="70"/>
      <c r="AD122" s="70"/>
      <c r="AE122" s="70"/>
      <c r="AF122" s="70"/>
      <c r="AG122" s="70"/>
      <c r="AH122" s="70"/>
      <c r="AI122" s="70"/>
      <c r="AJ122" s="70"/>
      <c r="AK122" s="70"/>
      <c r="AL122" s="106"/>
      <c r="AM122" s="106"/>
      <c r="AN122" s="106"/>
      <c r="AO122" s="106"/>
      <c r="AP122" s="106"/>
      <c r="AQ122" s="106"/>
      <c r="AR122" s="106"/>
      <c r="AS122" s="106"/>
      <c r="AT122" s="106"/>
      <c r="AU122" s="106"/>
      <c r="AV122" s="106"/>
      <c r="AW122" s="106"/>
      <c r="AX122" s="106"/>
      <c r="AY122" s="106"/>
      <c r="AZ122" s="106"/>
      <c r="BA122" s="106"/>
      <c r="BB122" s="106"/>
    </row>
    <row r="123" spans="1:54" ht="14" x14ac:dyDescent="0.15">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70"/>
      <c r="Y123" s="70"/>
      <c r="Z123" s="70"/>
      <c r="AA123" s="70"/>
      <c r="AB123" s="70"/>
      <c r="AC123" s="70"/>
      <c r="AD123" s="70"/>
      <c r="AE123" s="70"/>
      <c r="AF123" s="70"/>
      <c r="AG123" s="70"/>
      <c r="AH123" s="70"/>
      <c r="AI123" s="70"/>
      <c r="AJ123" s="70"/>
      <c r="AK123" s="70"/>
      <c r="AL123" s="106"/>
      <c r="AM123" s="106"/>
      <c r="AN123" s="106"/>
      <c r="AO123" s="106"/>
      <c r="AP123" s="106"/>
      <c r="AQ123" s="106"/>
      <c r="AR123" s="106"/>
      <c r="AS123" s="106"/>
      <c r="AT123" s="106"/>
      <c r="AU123" s="106"/>
      <c r="AV123" s="106"/>
      <c r="AW123" s="106"/>
      <c r="AX123" s="106"/>
      <c r="AY123" s="106"/>
      <c r="AZ123" s="106"/>
      <c r="BA123" s="106"/>
      <c r="BB123" s="106"/>
    </row>
    <row r="124" spans="1:54" ht="14" x14ac:dyDescent="0.15">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70"/>
      <c r="Y124" s="70"/>
      <c r="Z124" s="70"/>
      <c r="AA124" s="70"/>
      <c r="AB124" s="70"/>
      <c r="AC124" s="70"/>
      <c r="AD124" s="70"/>
      <c r="AE124" s="70"/>
      <c r="AF124" s="70"/>
      <c r="AG124" s="70"/>
      <c r="AH124" s="70"/>
      <c r="AI124" s="70"/>
      <c r="AJ124" s="70"/>
      <c r="AK124" s="70"/>
      <c r="AL124" s="106"/>
      <c r="AM124" s="106"/>
      <c r="AN124" s="106"/>
      <c r="AO124" s="106"/>
      <c r="AP124" s="106"/>
      <c r="AQ124" s="106"/>
      <c r="AR124" s="106"/>
      <c r="AS124" s="106"/>
      <c r="AT124" s="106"/>
      <c r="AU124" s="106"/>
      <c r="AV124" s="106"/>
      <c r="AW124" s="106"/>
      <c r="AX124" s="106"/>
      <c r="AY124" s="106"/>
      <c r="AZ124" s="106"/>
      <c r="BA124" s="106"/>
      <c r="BB124" s="106"/>
    </row>
    <row r="125" spans="1:54" ht="14" x14ac:dyDescent="0.15">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70"/>
      <c r="Y125" s="70"/>
      <c r="Z125" s="70"/>
      <c r="AA125" s="70"/>
      <c r="AB125" s="70"/>
      <c r="AC125" s="70"/>
      <c r="AD125" s="70"/>
      <c r="AE125" s="70"/>
      <c r="AF125" s="70"/>
      <c r="AG125" s="70"/>
      <c r="AH125" s="70"/>
      <c r="AI125" s="70"/>
      <c r="AJ125" s="70"/>
      <c r="AK125" s="70"/>
      <c r="AL125" s="106"/>
      <c r="AM125" s="106"/>
      <c r="AN125" s="106"/>
      <c r="AO125" s="106"/>
      <c r="AP125" s="106"/>
      <c r="AQ125" s="106"/>
      <c r="AR125" s="106"/>
      <c r="AS125" s="106"/>
      <c r="AT125" s="106"/>
      <c r="AU125" s="106"/>
      <c r="AV125" s="106"/>
      <c r="AW125" s="106"/>
      <c r="AX125" s="106"/>
      <c r="AY125" s="106"/>
      <c r="AZ125" s="106"/>
      <c r="BA125" s="106"/>
      <c r="BB125" s="106"/>
    </row>
    <row r="126" spans="1:54" ht="14" x14ac:dyDescent="0.15">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70"/>
      <c r="Y126" s="70"/>
      <c r="Z126" s="70"/>
      <c r="AA126" s="70"/>
      <c r="AB126" s="70"/>
      <c r="AC126" s="70"/>
      <c r="AD126" s="70"/>
      <c r="AE126" s="70"/>
      <c r="AF126" s="70"/>
      <c r="AG126" s="70"/>
      <c r="AH126" s="70"/>
      <c r="AI126" s="70"/>
      <c r="AJ126" s="70"/>
      <c r="AK126" s="70"/>
      <c r="AL126" s="106"/>
      <c r="AM126" s="106"/>
      <c r="AN126" s="106"/>
      <c r="AO126" s="106"/>
      <c r="AP126" s="106"/>
      <c r="AQ126" s="106"/>
      <c r="AR126" s="106"/>
      <c r="AS126" s="106"/>
      <c r="AT126" s="106"/>
      <c r="AU126" s="106"/>
      <c r="AV126" s="106"/>
      <c r="AW126" s="106"/>
      <c r="AX126" s="106"/>
      <c r="AY126" s="106"/>
      <c r="AZ126" s="106"/>
      <c r="BA126" s="106"/>
      <c r="BB126" s="106"/>
    </row>
    <row r="127" spans="1:54" ht="14" x14ac:dyDescent="0.15">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70"/>
      <c r="Y127" s="70"/>
      <c r="Z127" s="70"/>
      <c r="AA127" s="70"/>
      <c r="AB127" s="70"/>
      <c r="AC127" s="70"/>
      <c r="AD127" s="70"/>
      <c r="AE127" s="70"/>
      <c r="AF127" s="70"/>
      <c r="AG127" s="70"/>
      <c r="AH127" s="70"/>
      <c r="AI127" s="70"/>
      <c r="AJ127" s="70"/>
      <c r="AK127" s="70"/>
      <c r="AL127" s="106"/>
      <c r="AM127" s="106"/>
      <c r="AN127" s="106"/>
      <c r="AO127" s="106"/>
      <c r="AP127" s="106"/>
      <c r="AQ127" s="106"/>
      <c r="AR127" s="106"/>
      <c r="AS127" s="106"/>
      <c r="AT127" s="106"/>
      <c r="AU127" s="106"/>
      <c r="AV127" s="106"/>
      <c r="AW127" s="106"/>
      <c r="AX127" s="106"/>
      <c r="AY127" s="106"/>
      <c r="AZ127" s="106"/>
      <c r="BA127" s="106"/>
      <c r="BB127" s="106"/>
    </row>
    <row r="128" spans="1:54" ht="14" x14ac:dyDescent="0.15">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70"/>
      <c r="Y128" s="70"/>
      <c r="Z128" s="70"/>
      <c r="AA128" s="70"/>
      <c r="AB128" s="70"/>
      <c r="AC128" s="70"/>
      <c r="AD128" s="70"/>
      <c r="AE128" s="70"/>
      <c r="AF128" s="70"/>
      <c r="AG128" s="70"/>
      <c r="AH128" s="70"/>
      <c r="AI128" s="70"/>
      <c r="AJ128" s="70"/>
      <c r="AK128" s="70"/>
      <c r="AL128" s="106"/>
      <c r="AM128" s="106"/>
      <c r="AN128" s="106"/>
      <c r="AO128" s="106"/>
      <c r="AP128" s="106"/>
      <c r="AQ128" s="106"/>
      <c r="AR128" s="106"/>
      <c r="AS128" s="106"/>
      <c r="AT128" s="106"/>
      <c r="AU128" s="106"/>
      <c r="AV128" s="106"/>
      <c r="AW128" s="106"/>
      <c r="AX128" s="106"/>
      <c r="AY128" s="106"/>
      <c r="AZ128" s="106"/>
      <c r="BA128" s="106"/>
      <c r="BB128" s="106"/>
    </row>
    <row r="129" spans="1:54" ht="14" x14ac:dyDescent="0.15">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70"/>
      <c r="Y129" s="70"/>
      <c r="Z129" s="70"/>
      <c r="AA129" s="70"/>
      <c r="AB129" s="70"/>
      <c r="AC129" s="70"/>
      <c r="AD129" s="70"/>
      <c r="AE129" s="70"/>
      <c r="AF129" s="70"/>
      <c r="AG129" s="70"/>
      <c r="AH129" s="70"/>
      <c r="AI129" s="70"/>
      <c r="AJ129" s="70"/>
      <c r="AK129" s="70"/>
      <c r="AL129" s="106"/>
      <c r="AM129" s="106"/>
      <c r="AN129" s="106"/>
      <c r="AO129" s="106"/>
      <c r="AP129" s="106"/>
      <c r="AQ129" s="106"/>
      <c r="AR129" s="106"/>
      <c r="AS129" s="106"/>
      <c r="AT129" s="106"/>
      <c r="AU129" s="106"/>
      <c r="AV129" s="106"/>
      <c r="AW129" s="106"/>
      <c r="AX129" s="106"/>
      <c r="AY129" s="106"/>
      <c r="AZ129" s="106"/>
      <c r="BA129" s="106"/>
      <c r="BB129" s="106"/>
    </row>
    <row r="130" spans="1:54" ht="14" x14ac:dyDescent="0.15">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70"/>
      <c r="Y130" s="70"/>
      <c r="Z130" s="70"/>
      <c r="AA130" s="70"/>
      <c r="AB130" s="70"/>
      <c r="AC130" s="70"/>
      <c r="AD130" s="70"/>
      <c r="AE130" s="70"/>
      <c r="AF130" s="70"/>
      <c r="AG130" s="70"/>
      <c r="AH130" s="70"/>
      <c r="AI130" s="70"/>
      <c r="AJ130" s="70"/>
      <c r="AK130" s="70"/>
      <c r="AL130" s="106"/>
      <c r="AM130" s="106"/>
      <c r="AN130" s="106"/>
      <c r="AO130" s="106"/>
      <c r="AP130" s="106"/>
      <c r="AQ130" s="106"/>
      <c r="AR130" s="106"/>
      <c r="AS130" s="106"/>
      <c r="AT130" s="106"/>
      <c r="AU130" s="106"/>
      <c r="AV130" s="106"/>
      <c r="AW130" s="106"/>
      <c r="AX130" s="106"/>
      <c r="AY130" s="106"/>
      <c r="AZ130" s="106"/>
      <c r="BA130" s="106"/>
      <c r="BB130" s="106"/>
    </row>
    <row r="131" spans="1:54" ht="14" x14ac:dyDescent="0.15">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70"/>
      <c r="Y131" s="70"/>
      <c r="Z131" s="70"/>
      <c r="AA131" s="70"/>
      <c r="AB131" s="70"/>
      <c r="AC131" s="70"/>
      <c r="AD131" s="70"/>
      <c r="AE131" s="70"/>
      <c r="AF131" s="70"/>
      <c r="AG131" s="70"/>
      <c r="AH131" s="70"/>
      <c r="AI131" s="70"/>
      <c r="AJ131" s="70"/>
      <c r="AK131" s="70"/>
      <c r="AL131" s="106"/>
      <c r="AM131" s="106"/>
      <c r="AN131" s="106"/>
      <c r="AO131" s="106"/>
      <c r="AP131" s="106"/>
      <c r="AQ131" s="106"/>
      <c r="AR131" s="106"/>
      <c r="AS131" s="106"/>
      <c r="AT131" s="106"/>
      <c r="AU131" s="106"/>
      <c r="AV131" s="106"/>
      <c r="AW131" s="106"/>
      <c r="AX131" s="106"/>
      <c r="AY131" s="106"/>
      <c r="AZ131" s="106"/>
      <c r="BA131" s="106"/>
      <c r="BB131" s="106"/>
    </row>
    <row r="132" spans="1:54" ht="14" x14ac:dyDescent="0.15">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70"/>
      <c r="Y132" s="70"/>
      <c r="Z132" s="70"/>
      <c r="AA132" s="70"/>
      <c r="AB132" s="70"/>
      <c r="AC132" s="70"/>
      <c r="AD132" s="70"/>
      <c r="AE132" s="70"/>
      <c r="AF132" s="70"/>
      <c r="AG132" s="70"/>
      <c r="AH132" s="70"/>
      <c r="AI132" s="70"/>
      <c r="AJ132" s="70"/>
      <c r="AK132" s="70"/>
      <c r="AL132" s="106"/>
      <c r="AM132" s="106"/>
      <c r="AN132" s="106"/>
      <c r="AO132" s="106"/>
      <c r="AP132" s="106"/>
      <c r="AQ132" s="106"/>
      <c r="AR132" s="106"/>
      <c r="AS132" s="106"/>
      <c r="AT132" s="106"/>
      <c r="AU132" s="106"/>
      <c r="AV132" s="106"/>
      <c r="AW132" s="106"/>
      <c r="AX132" s="106"/>
      <c r="AY132" s="106"/>
      <c r="AZ132" s="106"/>
      <c r="BA132" s="106"/>
      <c r="BB132" s="106"/>
    </row>
    <row r="133" spans="1:54" ht="14" x14ac:dyDescent="0.15">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70"/>
      <c r="Y133" s="70"/>
      <c r="Z133" s="70"/>
      <c r="AA133" s="70"/>
      <c r="AB133" s="70"/>
      <c r="AC133" s="70"/>
      <c r="AD133" s="70"/>
      <c r="AE133" s="70"/>
      <c r="AF133" s="70"/>
      <c r="AG133" s="70"/>
      <c r="AH133" s="70"/>
      <c r="AI133" s="70"/>
      <c r="AJ133" s="70"/>
      <c r="AK133" s="70"/>
      <c r="AL133" s="106"/>
      <c r="AM133" s="106"/>
      <c r="AN133" s="106"/>
      <c r="AO133" s="106"/>
      <c r="AP133" s="106"/>
      <c r="AQ133" s="106"/>
      <c r="AR133" s="106"/>
      <c r="AS133" s="106"/>
      <c r="AT133" s="106"/>
      <c r="AU133" s="106"/>
      <c r="AV133" s="106"/>
      <c r="AW133" s="106"/>
      <c r="AX133" s="106"/>
      <c r="AY133" s="106"/>
      <c r="AZ133" s="106"/>
      <c r="BA133" s="106"/>
      <c r="BB133" s="106"/>
    </row>
    <row r="134" spans="1:54" ht="14" x14ac:dyDescent="0.15">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70"/>
      <c r="Y134" s="70"/>
      <c r="Z134" s="70"/>
      <c r="AA134" s="70"/>
      <c r="AB134" s="70"/>
      <c r="AC134" s="70"/>
      <c r="AD134" s="70"/>
      <c r="AE134" s="70"/>
      <c r="AF134" s="70"/>
      <c r="AG134" s="70"/>
      <c r="AH134" s="70"/>
      <c r="AI134" s="70"/>
      <c r="AJ134" s="70"/>
      <c r="AK134" s="70"/>
      <c r="AL134" s="106"/>
      <c r="AM134" s="106"/>
      <c r="AN134" s="106"/>
      <c r="AO134" s="106"/>
      <c r="AP134" s="106"/>
      <c r="AQ134" s="106"/>
      <c r="AR134" s="106"/>
      <c r="AS134" s="106"/>
      <c r="AT134" s="106"/>
      <c r="AU134" s="106"/>
      <c r="AV134" s="106"/>
      <c r="AW134" s="106"/>
      <c r="AX134" s="106"/>
      <c r="AY134" s="106"/>
      <c r="AZ134" s="106"/>
      <c r="BA134" s="106"/>
      <c r="BB134" s="106"/>
    </row>
    <row r="135" spans="1:54" ht="14" x14ac:dyDescent="0.15">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70"/>
      <c r="Y135" s="70"/>
      <c r="Z135" s="70"/>
      <c r="AA135" s="70"/>
      <c r="AB135" s="70"/>
      <c r="AC135" s="70"/>
      <c r="AD135" s="70"/>
      <c r="AE135" s="70"/>
      <c r="AF135" s="70"/>
      <c r="AG135" s="70"/>
      <c r="AH135" s="70"/>
      <c r="AI135" s="70"/>
      <c r="AJ135" s="70"/>
      <c r="AK135" s="70"/>
      <c r="AL135" s="106"/>
      <c r="AM135" s="106"/>
      <c r="AN135" s="106"/>
      <c r="AO135" s="106"/>
      <c r="AP135" s="106"/>
      <c r="AQ135" s="106"/>
      <c r="AR135" s="106"/>
      <c r="AS135" s="106"/>
      <c r="AT135" s="106"/>
      <c r="AU135" s="106"/>
      <c r="AV135" s="106"/>
      <c r="AW135" s="106"/>
      <c r="AX135" s="106"/>
      <c r="AY135" s="106"/>
      <c r="AZ135" s="106"/>
      <c r="BA135" s="106"/>
      <c r="BB135" s="106"/>
    </row>
    <row r="136" spans="1:54" ht="14" x14ac:dyDescent="0.15">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70"/>
      <c r="Y136" s="70"/>
      <c r="Z136" s="70"/>
      <c r="AA136" s="70"/>
      <c r="AB136" s="70"/>
      <c r="AC136" s="70"/>
      <c r="AD136" s="70"/>
      <c r="AE136" s="70"/>
      <c r="AF136" s="70"/>
      <c r="AG136" s="70"/>
      <c r="AH136" s="70"/>
      <c r="AI136" s="70"/>
      <c r="AJ136" s="70"/>
      <c r="AK136" s="70"/>
      <c r="AL136" s="106"/>
      <c r="AM136" s="106"/>
      <c r="AN136" s="106"/>
      <c r="AO136" s="106"/>
      <c r="AP136" s="106"/>
      <c r="AQ136" s="106"/>
      <c r="AR136" s="106"/>
      <c r="AS136" s="106"/>
      <c r="AT136" s="106"/>
      <c r="AU136" s="106"/>
      <c r="AV136" s="106"/>
      <c r="AW136" s="106"/>
      <c r="AX136" s="106"/>
      <c r="AY136" s="106"/>
      <c r="AZ136" s="106"/>
      <c r="BA136" s="106"/>
      <c r="BB136" s="106"/>
    </row>
    <row r="137" spans="1:54" ht="14" x14ac:dyDescent="0.15">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70"/>
      <c r="Y137" s="70"/>
      <c r="Z137" s="70"/>
      <c r="AA137" s="70"/>
      <c r="AB137" s="70"/>
      <c r="AC137" s="70"/>
      <c r="AD137" s="70"/>
      <c r="AE137" s="70"/>
      <c r="AF137" s="70"/>
      <c r="AG137" s="70"/>
      <c r="AH137" s="70"/>
      <c r="AI137" s="70"/>
      <c r="AJ137" s="70"/>
      <c r="AK137" s="70"/>
      <c r="AL137" s="106"/>
      <c r="AM137" s="106"/>
      <c r="AN137" s="106"/>
      <c r="AO137" s="106"/>
      <c r="AP137" s="106"/>
      <c r="AQ137" s="106"/>
      <c r="AR137" s="106"/>
      <c r="AS137" s="106"/>
      <c r="AT137" s="106"/>
      <c r="AU137" s="106"/>
      <c r="AV137" s="106"/>
      <c r="AW137" s="106"/>
      <c r="AX137" s="106"/>
      <c r="AY137" s="106"/>
      <c r="AZ137" s="106"/>
      <c r="BA137" s="106"/>
      <c r="BB137" s="106"/>
    </row>
    <row r="138" spans="1:54" ht="14" x14ac:dyDescent="0.15">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70"/>
      <c r="Y138" s="70"/>
      <c r="Z138" s="70"/>
      <c r="AA138" s="70"/>
      <c r="AB138" s="70"/>
      <c r="AC138" s="70"/>
      <c r="AD138" s="70"/>
      <c r="AE138" s="70"/>
      <c r="AF138" s="70"/>
      <c r="AG138" s="70"/>
      <c r="AH138" s="70"/>
      <c r="AI138" s="70"/>
      <c r="AJ138" s="70"/>
      <c r="AK138" s="70"/>
      <c r="AL138" s="106"/>
      <c r="AM138" s="106"/>
      <c r="AN138" s="106"/>
      <c r="AO138" s="106"/>
      <c r="AP138" s="106"/>
      <c r="AQ138" s="106"/>
      <c r="AR138" s="106"/>
      <c r="AS138" s="106"/>
      <c r="AT138" s="106"/>
      <c r="AU138" s="106"/>
      <c r="AV138" s="106"/>
      <c r="AW138" s="106"/>
      <c r="AX138" s="106"/>
      <c r="AY138" s="106"/>
      <c r="AZ138" s="106"/>
      <c r="BA138" s="106"/>
      <c r="BB138" s="106"/>
    </row>
    <row r="139" spans="1:54" ht="14" x14ac:dyDescent="0.15">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70"/>
      <c r="Y139" s="70"/>
      <c r="Z139" s="70"/>
      <c r="AA139" s="70"/>
      <c r="AB139" s="70"/>
      <c r="AC139" s="70"/>
      <c r="AD139" s="70"/>
      <c r="AE139" s="70"/>
      <c r="AF139" s="70"/>
      <c r="AG139" s="70"/>
      <c r="AH139" s="70"/>
      <c r="AI139" s="70"/>
      <c r="AJ139" s="70"/>
      <c r="AK139" s="70"/>
      <c r="AL139" s="106"/>
      <c r="AM139" s="106"/>
      <c r="AN139" s="106"/>
      <c r="AO139" s="106"/>
      <c r="AP139" s="106"/>
      <c r="AQ139" s="106"/>
      <c r="AR139" s="106"/>
      <c r="AS139" s="106"/>
      <c r="AT139" s="106"/>
      <c r="AU139" s="106"/>
      <c r="AV139" s="106"/>
      <c r="AW139" s="106"/>
      <c r="AX139" s="106"/>
      <c r="AY139" s="106"/>
      <c r="AZ139" s="106"/>
      <c r="BA139" s="106"/>
      <c r="BB139" s="106"/>
    </row>
    <row r="140" spans="1:54" ht="14" x14ac:dyDescent="0.15">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70"/>
      <c r="Y140" s="70"/>
      <c r="Z140" s="70"/>
      <c r="AA140" s="70"/>
      <c r="AB140" s="70"/>
      <c r="AC140" s="70"/>
      <c r="AD140" s="70"/>
      <c r="AE140" s="70"/>
      <c r="AF140" s="70"/>
      <c r="AG140" s="70"/>
      <c r="AH140" s="70"/>
      <c r="AI140" s="70"/>
      <c r="AJ140" s="70"/>
      <c r="AK140" s="70"/>
      <c r="AL140" s="106"/>
      <c r="AM140" s="106"/>
      <c r="AN140" s="106"/>
      <c r="AO140" s="106"/>
      <c r="AP140" s="106"/>
      <c r="AQ140" s="106"/>
      <c r="AR140" s="106"/>
      <c r="AS140" s="106"/>
      <c r="AT140" s="106"/>
      <c r="AU140" s="106"/>
      <c r="AV140" s="106"/>
      <c r="AW140" s="106"/>
      <c r="AX140" s="106"/>
      <c r="AY140" s="106"/>
      <c r="AZ140" s="106"/>
      <c r="BA140" s="106"/>
      <c r="BB140" s="106"/>
    </row>
    <row r="141" spans="1:54" ht="14" x14ac:dyDescent="0.15">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70"/>
      <c r="Y141" s="70"/>
      <c r="Z141" s="70"/>
      <c r="AA141" s="70"/>
      <c r="AB141" s="70"/>
      <c r="AC141" s="70"/>
      <c r="AD141" s="70"/>
      <c r="AE141" s="70"/>
      <c r="AF141" s="70"/>
      <c r="AG141" s="70"/>
      <c r="AH141" s="70"/>
      <c r="AI141" s="70"/>
      <c r="AJ141" s="70"/>
      <c r="AK141" s="70"/>
      <c r="AL141" s="106"/>
      <c r="AM141" s="106"/>
      <c r="AN141" s="106"/>
      <c r="AO141" s="106"/>
      <c r="AP141" s="106"/>
      <c r="AQ141" s="106"/>
      <c r="AR141" s="106"/>
      <c r="AS141" s="106"/>
      <c r="AT141" s="106"/>
      <c r="AU141" s="106"/>
      <c r="AV141" s="106"/>
      <c r="AW141" s="106"/>
      <c r="AX141" s="106"/>
      <c r="AY141" s="106"/>
      <c r="AZ141" s="106"/>
      <c r="BA141" s="106"/>
      <c r="BB141" s="106"/>
    </row>
    <row r="142" spans="1:54" ht="14" x14ac:dyDescent="0.15">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70"/>
      <c r="Y142" s="70"/>
      <c r="Z142" s="70"/>
      <c r="AA142" s="70"/>
      <c r="AB142" s="70"/>
      <c r="AC142" s="70"/>
      <c r="AD142" s="70"/>
      <c r="AE142" s="70"/>
      <c r="AF142" s="70"/>
      <c r="AG142" s="70"/>
      <c r="AH142" s="70"/>
      <c r="AI142" s="70"/>
      <c r="AJ142" s="70"/>
      <c r="AK142" s="70"/>
      <c r="AL142" s="106"/>
      <c r="AM142" s="106"/>
      <c r="AN142" s="106"/>
      <c r="AO142" s="106"/>
      <c r="AP142" s="106"/>
      <c r="AQ142" s="106"/>
      <c r="AR142" s="106"/>
      <c r="AS142" s="106"/>
      <c r="AT142" s="106"/>
      <c r="AU142" s="106"/>
      <c r="AV142" s="106"/>
      <c r="AW142" s="106"/>
      <c r="AX142" s="106"/>
      <c r="AY142" s="106"/>
      <c r="AZ142" s="106"/>
      <c r="BA142" s="106"/>
      <c r="BB142" s="106"/>
    </row>
    <row r="143" spans="1:54" ht="14" x14ac:dyDescent="0.15">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70"/>
      <c r="Y143" s="70"/>
      <c r="Z143" s="70"/>
      <c r="AA143" s="70"/>
      <c r="AB143" s="70"/>
      <c r="AC143" s="70"/>
      <c r="AD143" s="70"/>
      <c r="AE143" s="70"/>
      <c r="AF143" s="70"/>
      <c r="AG143" s="70"/>
      <c r="AH143" s="70"/>
      <c r="AI143" s="70"/>
      <c r="AJ143" s="70"/>
      <c r="AK143" s="70"/>
      <c r="AL143" s="106"/>
      <c r="AM143" s="106"/>
      <c r="AN143" s="106"/>
      <c r="AO143" s="106"/>
      <c r="AP143" s="106"/>
      <c r="AQ143" s="106"/>
      <c r="AR143" s="106"/>
      <c r="AS143" s="106"/>
      <c r="AT143" s="106"/>
      <c r="AU143" s="106"/>
      <c r="AV143" s="106"/>
      <c r="AW143" s="106"/>
      <c r="AX143" s="106"/>
      <c r="AY143" s="106"/>
      <c r="AZ143" s="106"/>
      <c r="BA143" s="106"/>
      <c r="BB143" s="106"/>
    </row>
    <row r="144" spans="1:54" ht="14" x14ac:dyDescent="0.15">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70"/>
      <c r="Y144" s="70"/>
      <c r="Z144" s="70"/>
      <c r="AA144" s="70"/>
      <c r="AB144" s="70"/>
      <c r="AC144" s="70"/>
      <c r="AD144" s="70"/>
      <c r="AE144" s="70"/>
      <c r="AF144" s="70"/>
      <c r="AG144" s="70"/>
      <c r="AH144" s="70"/>
      <c r="AI144" s="70"/>
      <c r="AJ144" s="70"/>
      <c r="AK144" s="70"/>
      <c r="AL144" s="106"/>
      <c r="AM144" s="106"/>
      <c r="AN144" s="106"/>
      <c r="AO144" s="106"/>
      <c r="AP144" s="106"/>
      <c r="AQ144" s="106"/>
      <c r="AR144" s="106"/>
      <c r="AS144" s="106"/>
      <c r="AT144" s="106"/>
      <c r="AU144" s="106"/>
      <c r="AV144" s="106"/>
      <c r="AW144" s="106"/>
      <c r="AX144" s="106"/>
      <c r="AY144" s="106"/>
      <c r="AZ144" s="106"/>
      <c r="BA144" s="106"/>
      <c r="BB144" s="106"/>
    </row>
    <row r="145" spans="1:54" ht="14" x14ac:dyDescent="0.15">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70"/>
      <c r="Y145" s="70"/>
      <c r="Z145" s="70"/>
      <c r="AA145" s="70"/>
      <c r="AB145" s="70"/>
      <c r="AC145" s="70"/>
      <c r="AD145" s="70"/>
      <c r="AE145" s="70"/>
      <c r="AF145" s="70"/>
      <c r="AG145" s="70"/>
      <c r="AH145" s="70"/>
      <c r="AI145" s="70"/>
      <c r="AJ145" s="70"/>
      <c r="AK145" s="70"/>
      <c r="AL145" s="106"/>
      <c r="AM145" s="106"/>
      <c r="AN145" s="106"/>
      <c r="AO145" s="106"/>
      <c r="AP145" s="106"/>
      <c r="AQ145" s="106"/>
      <c r="AR145" s="106"/>
      <c r="AS145" s="106"/>
      <c r="AT145" s="106"/>
      <c r="AU145" s="106"/>
      <c r="AV145" s="106"/>
      <c r="AW145" s="106"/>
      <c r="AX145" s="106"/>
      <c r="AY145" s="106"/>
      <c r="AZ145" s="106"/>
      <c r="BA145" s="106"/>
      <c r="BB145" s="106"/>
    </row>
    <row r="146" spans="1:54" ht="14" x14ac:dyDescent="0.15">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70"/>
      <c r="Y146" s="70"/>
      <c r="Z146" s="70"/>
      <c r="AA146" s="70"/>
      <c r="AB146" s="70"/>
      <c r="AC146" s="70"/>
      <c r="AD146" s="70"/>
      <c r="AE146" s="70"/>
      <c r="AF146" s="70"/>
      <c r="AG146" s="70"/>
      <c r="AH146" s="70"/>
      <c r="AI146" s="70"/>
      <c r="AJ146" s="70"/>
      <c r="AK146" s="70"/>
      <c r="AL146" s="106"/>
      <c r="AM146" s="106"/>
      <c r="AN146" s="106"/>
      <c r="AO146" s="106"/>
      <c r="AP146" s="106"/>
      <c r="AQ146" s="106"/>
      <c r="AR146" s="106"/>
      <c r="AS146" s="106"/>
      <c r="AT146" s="106"/>
      <c r="AU146" s="106"/>
      <c r="AV146" s="106"/>
      <c r="AW146" s="106"/>
      <c r="AX146" s="106"/>
      <c r="AY146" s="106"/>
      <c r="AZ146" s="106"/>
      <c r="BA146" s="106"/>
      <c r="BB146" s="106"/>
    </row>
    <row r="147" spans="1:54" ht="14" x14ac:dyDescent="0.15">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70"/>
      <c r="Y147" s="70"/>
      <c r="Z147" s="70"/>
      <c r="AA147" s="70"/>
      <c r="AB147" s="70"/>
      <c r="AC147" s="70"/>
      <c r="AD147" s="70"/>
      <c r="AE147" s="70"/>
      <c r="AF147" s="70"/>
      <c r="AG147" s="70"/>
      <c r="AH147" s="70"/>
      <c r="AI147" s="70"/>
      <c r="AJ147" s="70"/>
      <c r="AK147" s="70"/>
      <c r="AL147" s="106"/>
      <c r="AM147" s="106"/>
      <c r="AN147" s="106"/>
      <c r="AO147" s="106"/>
      <c r="AP147" s="106"/>
      <c r="AQ147" s="106"/>
      <c r="AR147" s="106"/>
      <c r="AS147" s="106"/>
      <c r="AT147" s="106"/>
      <c r="AU147" s="106"/>
      <c r="AV147" s="106"/>
      <c r="AW147" s="106"/>
      <c r="AX147" s="106"/>
      <c r="AY147" s="106"/>
      <c r="AZ147" s="106"/>
      <c r="BA147" s="106"/>
      <c r="BB147" s="106"/>
    </row>
    <row r="148" spans="1:54" ht="14" x14ac:dyDescent="0.15">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70"/>
      <c r="Y148" s="70"/>
      <c r="Z148" s="70"/>
      <c r="AA148" s="70"/>
      <c r="AB148" s="70"/>
      <c r="AC148" s="70"/>
      <c r="AD148" s="70"/>
      <c r="AE148" s="70"/>
      <c r="AF148" s="70"/>
      <c r="AG148" s="70"/>
      <c r="AH148" s="70"/>
      <c r="AI148" s="70"/>
      <c r="AJ148" s="70"/>
      <c r="AK148" s="70"/>
      <c r="AL148" s="106"/>
      <c r="AM148" s="106"/>
      <c r="AN148" s="106"/>
      <c r="AO148" s="106"/>
      <c r="AP148" s="106"/>
      <c r="AQ148" s="106"/>
      <c r="AR148" s="106"/>
      <c r="AS148" s="106"/>
      <c r="AT148" s="106"/>
      <c r="AU148" s="106"/>
      <c r="AV148" s="106"/>
      <c r="AW148" s="106"/>
      <c r="AX148" s="106"/>
      <c r="AY148" s="106"/>
      <c r="AZ148" s="106"/>
      <c r="BA148" s="106"/>
      <c r="BB148" s="106"/>
    </row>
    <row r="149" spans="1:54" ht="14" x14ac:dyDescent="0.15">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70"/>
      <c r="Y149" s="70"/>
      <c r="Z149" s="70"/>
      <c r="AA149" s="70"/>
      <c r="AB149" s="70"/>
      <c r="AC149" s="70"/>
      <c r="AD149" s="70"/>
      <c r="AE149" s="70"/>
      <c r="AF149" s="70"/>
      <c r="AG149" s="70"/>
      <c r="AH149" s="70"/>
      <c r="AI149" s="70"/>
      <c r="AJ149" s="70"/>
      <c r="AK149" s="70"/>
      <c r="AL149" s="106"/>
      <c r="AM149" s="106"/>
      <c r="AN149" s="106"/>
      <c r="AO149" s="106"/>
      <c r="AP149" s="106"/>
      <c r="AQ149" s="106"/>
      <c r="AR149" s="106"/>
      <c r="AS149" s="106"/>
      <c r="AT149" s="106"/>
      <c r="AU149" s="106"/>
      <c r="AV149" s="106"/>
      <c r="AW149" s="106"/>
      <c r="AX149" s="106"/>
      <c r="AY149" s="106"/>
      <c r="AZ149" s="106"/>
      <c r="BA149" s="106"/>
      <c r="BB149" s="106"/>
    </row>
    <row r="150" spans="1:54" ht="14" x14ac:dyDescent="0.15">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70"/>
      <c r="Y150" s="70"/>
      <c r="Z150" s="70"/>
      <c r="AA150" s="70"/>
      <c r="AB150" s="70"/>
      <c r="AC150" s="70"/>
      <c r="AD150" s="70"/>
      <c r="AE150" s="70"/>
      <c r="AF150" s="70"/>
      <c r="AG150" s="70"/>
      <c r="AH150" s="70"/>
      <c r="AI150" s="70"/>
      <c r="AJ150" s="70"/>
      <c r="AK150" s="70"/>
      <c r="AL150" s="106"/>
      <c r="AM150" s="106"/>
      <c r="AN150" s="106"/>
      <c r="AO150" s="106"/>
      <c r="AP150" s="106"/>
      <c r="AQ150" s="106"/>
      <c r="AR150" s="106"/>
      <c r="AS150" s="106"/>
      <c r="AT150" s="106"/>
      <c r="AU150" s="106"/>
      <c r="AV150" s="106"/>
      <c r="AW150" s="106"/>
      <c r="AX150" s="106"/>
      <c r="AY150" s="106"/>
      <c r="AZ150" s="106"/>
      <c r="BA150" s="106"/>
      <c r="BB150" s="106"/>
    </row>
    <row r="151" spans="1:54" ht="14" x14ac:dyDescent="0.15">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70"/>
      <c r="Y151" s="70"/>
      <c r="Z151" s="70"/>
      <c r="AA151" s="70"/>
      <c r="AB151" s="70"/>
      <c r="AC151" s="70"/>
      <c r="AD151" s="70"/>
      <c r="AE151" s="70"/>
      <c r="AF151" s="70"/>
      <c r="AG151" s="70"/>
      <c r="AH151" s="70"/>
      <c r="AI151" s="70"/>
      <c r="AJ151" s="70"/>
      <c r="AK151" s="70"/>
      <c r="AL151" s="106"/>
      <c r="AM151" s="106"/>
      <c r="AN151" s="106"/>
      <c r="AO151" s="106"/>
      <c r="AP151" s="106"/>
      <c r="AQ151" s="106"/>
      <c r="AR151" s="106"/>
      <c r="AS151" s="106"/>
      <c r="AT151" s="106"/>
      <c r="AU151" s="106"/>
      <c r="AV151" s="106"/>
      <c r="AW151" s="106"/>
      <c r="AX151" s="106"/>
      <c r="AY151" s="106"/>
      <c r="AZ151" s="106"/>
      <c r="BA151" s="106"/>
      <c r="BB151" s="106"/>
    </row>
    <row r="152" spans="1:54" ht="14" x14ac:dyDescent="0.15">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70"/>
      <c r="Y152" s="70"/>
      <c r="Z152" s="70"/>
      <c r="AA152" s="70"/>
      <c r="AB152" s="70"/>
      <c r="AC152" s="70"/>
      <c r="AD152" s="70"/>
      <c r="AE152" s="70"/>
      <c r="AF152" s="70"/>
      <c r="AG152" s="70"/>
      <c r="AH152" s="70"/>
      <c r="AI152" s="70"/>
      <c r="AJ152" s="70"/>
      <c r="AK152" s="70"/>
      <c r="AL152" s="106"/>
      <c r="AM152" s="106"/>
      <c r="AN152" s="106"/>
      <c r="AO152" s="106"/>
      <c r="AP152" s="106"/>
      <c r="AQ152" s="106"/>
      <c r="AR152" s="106"/>
      <c r="AS152" s="106"/>
      <c r="AT152" s="106"/>
      <c r="AU152" s="106"/>
      <c r="AV152" s="106"/>
      <c r="AW152" s="106"/>
      <c r="AX152" s="106"/>
      <c r="AY152" s="106"/>
      <c r="AZ152" s="106"/>
      <c r="BA152" s="106"/>
      <c r="BB152" s="106"/>
    </row>
    <row r="153" spans="1:54" ht="14" x14ac:dyDescent="0.15">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70"/>
      <c r="Y153" s="70"/>
      <c r="Z153" s="70"/>
      <c r="AA153" s="70"/>
      <c r="AB153" s="70"/>
      <c r="AC153" s="70"/>
      <c r="AD153" s="70"/>
      <c r="AE153" s="70"/>
      <c r="AF153" s="70"/>
      <c r="AG153" s="70"/>
      <c r="AH153" s="70"/>
      <c r="AI153" s="70"/>
      <c r="AJ153" s="70"/>
      <c r="AK153" s="70"/>
      <c r="AL153" s="106"/>
      <c r="AM153" s="106"/>
      <c r="AN153" s="106"/>
      <c r="AO153" s="106"/>
      <c r="AP153" s="106"/>
      <c r="AQ153" s="106"/>
      <c r="AR153" s="106"/>
      <c r="AS153" s="106"/>
      <c r="AT153" s="106"/>
      <c r="AU153" s="106"/>
      <c r="AV153" s="106"/>
      <c r="AW153" s="106"/>
      <c r="AX153" s="106"/>
      <c r="AY153" s="106"/>
      <c r="AZ153" s="106"/>
      <c r="BA153" s="106"/>
      <c r="BB153" s="106"/>
    </row>
    <row r="154" spans="1:54" ht="14" x14ac:dyDescent="0.15">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70"/>
      <c r="Y154" s="70"/>
      <c r="Z154" s="70"/>
      <c r="AA154" s="70"/>
      <c r="AB154" s="70"/>
      <c r="AC154" s="70"/>
      <c r="AD154" s="70"/>
      <c r="AE154" s="70"/>
      <c r="AF154" s="70"/>
      <c r="AG154" s="70"/>
      <c r="AH154" s="70"/>
      <c r="AI154" s="70"/>
      <c r="AJ154" s="70"/>
      <c r="AK154" s="70"/>
      <c r="AL154" s="106"/>
      <c r="AM154" s="106"/>
      <c r="AN154" s="106"/>
      <c r="AO154" s="106"/>
      <c r="AP154" s="106"/>
      <c r="AQ154" s="106"/>
      <c r="AR154" s="106"/>
      <c r="AS154" s="106"/>
      <c r="AT154" s="106"/>
      <c r="AU154" s="106"/>
      <c r="AV154" s="106"/>
      <c r="AW154" s="106"/>
      <c r="AX154" s="106"/>
      <c r="AY154" s="106"/>
      <c r="AZ154" s="106"/>
      <c r="BA154" s="106"/>
      <c r="BB154" s="106"/>
    </row>
    <row r="155" spans="1:54" ht="14" x14ac:dyDescent="0.15">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70"/>
      <c r="Y155" s="70"/>
      <c r="Z155" s="70"/>
      <c r="AA155" s="70"/>
      <c r="AB155" s="70"/>
      <c r="AC155" s="70"/>
      <c r="AD155" s="70"/>
      <c r="AE155" s="70"/>
      <c r="AF155" s="70"/>
      <c r="AG155" s="70"/>
      <c r="AH155" s="70"/>
      <c r="AI155" s="70"/>
      <c r="AJ155" s="70"/>
      <c r="AK155" s="70"/>
      <c r="AL155" s="106"/>
      <c r="AM155" s="106"/>
      <c r="AN155" s="106"/>
      <c r="AO155" s="106"/>
      <c r="AP155" s="106"/>
      <c r="AQ155" s="106"/>
      <c r="AR155" s="106"/>
      <c r="AS155" s="106"/>
      <c r="AT155" s="106"/>
      <c r="AU155" s="106"/>
      <c r="AV155" s="106"/>
      <c r="AW155" s="106"/>
      <c r="AX155" s="106"/>
      <c r="AY155" s="106"/>
      <c r="AZ155" s="106"/>
      <c r="BA155" s="106"/>
      <c r="BB155" s="106"/>
    </row>
    <row r="156" spans="1:54" ht="14" x14ac:dyDescent="0.15">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70"/>
      <c r="Y156" s="70"/>
      <c r="Z156" s="70"/>
      <c r="AA156" s="70"/>
      <c r="AB156" s="70"/>
      <c r="AC156" s="70"/>
      <c r="AD156" s="70"/>
      <c r="AE156" s="70"/>
      <c r="AF156" s="70"/>
      <c r="AG156" s="70"/>
      <c r="AH156" s="70"/>
      <c r="AI156" s="70"/>
      <c r="AJ156" s="70"/>
      <c r="AK156" s="70"/>
      <c r="AL156" s="106"/>
      <c r="AM156" s="106"/>
      <c r="AN156" s="106"/>
      <c r="AO156" s="106"/>
      <c r="AP156" s="106"/>
      <c r="AQ156" s="106"/>
      <c r="AR156" s="106"/>
      <c r="AS156" s="106"/>
      <c r="AT156" s="106"/>
      <c r="AU156" s="106"/>
      <c r="AV156" s="106"/>
      <c r="AW156" s="106"/>
      <c r="AX156" s="106"/>
      <c r="AY156" s="106"/>
      <c r="AZ156" s="106"/>
      <c r="BA156" s="106"/>
      <c r="BB156" s="106"/>
    </row>
    <row r="157" spans="1:54" ht="14" x14ac:dyDescent="0.15">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70"/>
      <c r="Y157" s="70"/>
      <c r="Z157" s="70"/>
      <c r="AA157" s="70"/>
      <c r="AB157" s="70"/>
      <c r="AC157" s="70"/>
      <c r="AD157" s="70"/>
      <c r="AE157" s="70"/>
      <c r="AF157" s="70"/>
      <c r="AG157" s="70"/>
      <c r="AH157" s="70"/>
      <c r="AI157" s="70"/>
      <c r="AJ157" s="70"/>
      <c r="AK157" s="70"/>
      <c r="AL157" s="106"/>
      <c r="AM157" s="106"/>
      <c r="AN157" s="106"/>
      <c r="AO157" s="106"/>
      <c r="AP157" s="106"/>
      <c r="AQ157" s="106"/>
      <c r="AR157" s="106"/>
      <c r="AS157" s="106"/>
      <c r="AT157" s="106"/>
      <c r="AU157" s="106"/>
      <c r="AV157" s="106"/>
      <c r="AW157" s="106"/>
      <c r="AX157" s="106"/>
      <c r="AY157" s="106"/>
      <c r="AZ157" s="106"/>
      <c r="BA157" s="106"/>
      <c r="BB157" s="106"/>
    </row>
    <row r="158" spans="1:54" ht="14" x14ac:dyDescent="0.15">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70"/>
      <c r="Y158" s="70"/>
      <c r="Z158" s="70"/>
      <c r="AA158" s="70"/>
      <c r="AB158" s="70"/>
      <c r="AC158" s="70"/>
      <c r="AD158" s="70"/>
      <c r="AE158" s="70"/>
      <c r="AF158" s="70"/>
      <c r="AG158" s="70"/>
      <c r="AH158" s="70"/>
      <c r="AI158" s="70"/>
      <c r="AJ158" s="70"/>
      <c r="AK158" s="70"/>
      <c r="AL158" s="106"/>
      <c r="AM158" s="106"/>
      <c r="AN158" s="106"/>
      <c r="AO158" s="106"/>
      <c r="AP158" s="106"/>
      <c r="AQ158" s="106"/>
      <c r="AR158" s="106"/>
      <c r="AS158" s="106"/>
      <c r="AT158" s="106"/>
      <c r="AU158" s="106"/>
      <c r="AV158" s="106"/>
      <c r="AW158" s="106"/>
      <c r="AX158" s="106"/>
      <c r="AY158" s="106"/>
      <c r="AZ158" s="106"/>
      <c r="BA158" s="106"/>
      <c r="BB158" s="106"/>
    </row>
    <row r="159" spans="1:54" ht="14" x14ac:dyDescent="0.15">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70"/>
      <c r="Y159" s="70"/>
      <c r="Z159" s="70"/>
      <c r="AA159" s="70"/>
      <c r="AB159" s="70"/>
      <c r="AC159" s="70"/>
      <c r="AD159" s="70"/>
      <c r="AE159" s="70"/>
      <c r="AF159" s="70"/>
      <c r="AG159" s="70"/>
      <c r="AH159" s="70"/>
      <c r="AI159" s="70"/>
      <c r="AJ159" s="70"/>
      <c r="AK159" s="70"/>
      <c r="AL159" s="106"/>
      <c r="AM159" s="106"/>
      <c r="AN159" s="106"/>
      <c r="AO159" s="106"/>
      <c r="AP159" s="106"/>
      <c r="AQ159" s="106"/>
      <c r="AR159" s="106"/>
      <c r="AS159" s="106"/>
      <c r="AT159" s="106"/>
      <c r="AU159" s="106"/>
      <c r="AV159" s="106"/>
      <c r="AW159" s="106"/>
      <c r="AX159" s="106"/>
      <c r="AY159" s="106"/>
      <c r="AZ159" s="106"/>
      <c r="BA159" s="106"/>
      <c r="BB159" s="106"/>
    </row>
    <row r="160" spans="1:54" ht="14" x14ac:dyDescent="0.15">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70"/>
      <c r="Y160" s="70"/>
      <c r="Z160" s="70"/>
      <c r="AA160" s="70"/>
      <c r="AB160" s="70"/>
      <c r="AC160" s="70"/>
      <c r="AD160" s="70"/>
      <c r="AE160" s="70"/>
      <c r="AF160" s="70"/>
      <c r="AG160" s="70"/>
      <c r="AH160" s="70"/>
      <c r="AI160" s="70"/>
      <c r="AJ160" s="70"/>
      <c r="AK160" s="70"/>
      <c r="AL160" s="106"/>
      <c r="AM160" s="106"/>
      <c r="AN160" s="106"/>
      <c r="AO160" s="106"/>
      <c r="AP160" s="106"/>
      <c r="AQ160" s="106"/>
      <c r="AR160" s="106"/>
      <c r="AS160" s="106"/>
      <c r="AT160" s="106"/>
      <c r="AU160" s="106"/>
      <c r="AV160" s="106"/>
      <c r="AW160" s="106"/>
      <c r="AX160" s="106"/>
      <c r="AY160" s="106"/>
      <c r="AZ160" s="106"/>
      <c r="BA160" s="106"/>
      <c r="BB160" s="106"/>
    </row>
    <row r="161" spans="1:54" ht="14" x14ac:dyDescent="0.15">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70"/>
      <c r="Y161" s="70"/>
      <c r="Z161" s="70"/>
      <c r="AA161" s="70"/>
      <c r="AB161" s="70"/>
      <c r="AC161" s="70"/>
      <c r="AD161" s="70"/>
      <c r="AE161" s="70"/>
      <c r="AF161" s="70"/>
      <c r="AG161" s="70"/>
      <c r="AH161" s="70"/>
      <c r="AI161" s="70"/>
      <c r="AJ161" s="70"/>
      <c r="AK161" s="70"/>
      <c r="AL161" s="106"/>
      <c r="AM161" s="106"/>
      <c r="AN161" s="106"/>
      <c r="AO161" s="106"/>
      <c r="AP161" s="106"/>
      <c r="AQ161" s="106"/>
      <c r="AR161" s="106"/>
      <c r="AS161" s="106"/>
      <c r="AT161" s="106"/>
      <c r="AU161" s="106"/>
      <c r="AV161" s="106"/>
      <c r="AW161" s="106"/>
      <c r="AX161" s="106"/>
      <c r="AY161" s="106"/>
      <c r="AZ161" s="106"/>
      <c r="BA161" s="106"/>
      <c r="BB161" s="106"/>
    </row>
    <row r="162" spans="1:54" ht="14" x14ac:dyDescent="0.15">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70"/>
      <c r="Y162" s="70"/>
      <c r="Z162" s="70"/>
      <c r="AA162" s="70"/>
      <c r="AB162" s="70"/>
      <c r="AC162" s="70"/>
      <c r="AD162" s="70"/>
      <c r="AE162" s="70"/>
      <c r="AF162" s="70"/>
      <c r="AG162" s="70"/>
      <c r="AH162" s="70"/>
      <c r="AI162" s="70"/>
      <c r="AJ162" s="70"/>
      <c r="AK162" s="70"/>
      <c r="AL162" s="106"/>
      <c r="AM162" s="106"/>
      <c r="AN162" s="106"/>
      <c r="AO162" s="106"/>
      <c r="AP162" s="106"/>
      <c r="AQ162" s="106"/>
      <c r="AR162" s="106"/>
      <c r="AS162" s="106"/>
      <c r="AT162" s="106"/>
      <c r="AU162" s="106"/>
      <c r="AV162" s="106"/>
      <c r="AW162" s="106"/>
      <c r="AX162" s="106"/>
      <c r="AY162" s="106"/>
      <c r="AZ162" s="106"/>
      <c r="BA162" s="106"/>
      <c r="BB162" s="106"/>
    </row>
    <row r="163" spans="1:54" ht="14" x14ac:dyDescent="0.15">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70"/>
      <c r="Y163" s="70"/>
      <c r="Z163" s="70"/>
      <c r="AA163" s="70"/>
      <c r="AB163" s="70"/>
      <c r="AC163" s="70"/>
      <c r="AD163" s="70"/>
      <c r="AE163" s="70"/>
      <c r="AF163" s="70"/>
      <c r="AG163" s="70"/>
      <c r="AH163" s="70"/>
      <c r="AI163" s="70"/>
      <c r="AJ163" s="70"/>
      <c r="AK163" s="70"/>
      <c r="AL163" s="106"/>
      <c r="AM163" s="106"/>
      <c r="AN163" s="106"/>
      <c r="AO163" s="106"/>
      <c r="AP163" s="106"/>
      <c r="AQ163" s="106"/>
      <c r="AR163" s="106"/>
      <c r="AS163" s="106"/>
      <c r="AT163" s="106"/>
      <c r="AU163" s="106"/>
      <c r="AV163" s="106"/>
      <c r="AW163" s="106"/>
      <c r="AX163" s="106"/>
      <c r="AY163" s="106"/>
      <c r="AZ163" s="106"/>
      <c r="BA163" s="106"/>
      <c r="BB163" s="106"/>
    </row>
    <row r="164" spans="1:54" ht="14" x14ac:dyDescent="0.15">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70"/>
      <c r="Y164" s="70"/>
      <c r="Z164" s="70"/>
      <c r="AA164" s="70"/>
      <c r="AB164" s="70"/>
      <c r="AC164" s="70"/>
      <c r="AD164" s="70"/>
      <c r="AE164" s="70"/>
      <c r="AF164" s="70"/>
      <c r="AG164" s="70"/>
      <c r="AH164" s="70"/>
      <c r="AI164" s="70"/>
      <c r="AJ164" s="70"/>
      <c r="AK164" s="70"/>
      <c r="AL164" s="106"/>
      <c r="AM164" s="106"/>
      <c r="AN164" s="106"/>
      <c r="AO164" s="106"/>
      <c r="AP164" s="106"/>
      <c r="AQ164" s="106"/>
      <c r="AR164" s="106"/>
      <c r="AS164" s="106"/>
      <c r="AT164" s="106"/>
      <c r="AU164" s="106"/>
      <c r="AV164" s="106"/>
      <c r="AW164" s="106"/>
      <c r="AX164" s="106"/>
      <c r="AY164" s="106"/>
      <c r="AZ164" s="106"/>
      <c r="BA164" s="106"/>
      <c r="BB164" s="106"/>
    </row>
    <row r="165" spans="1:54" ht="14" x14ac:dyDescent="0.15">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70"/>
      <c r="Y165" s="70"/>
      <c r="Z165" s="70"/>
      <c r="AA165" s="70"/>
      <c r="AB165" s="70"/>
      <c r="AC165" s="70"/>
      <c r="AD165" s="70"/>
      <c r="AE165" s="70"/>
      <c r="AF165" s="70"/>
      <c r="AG165" s="70"/>
      <c r="AH165" s="70"/>
      <c r="AI165" s="70"/>
      <c r="AJ165" s="70"/>
      <c r="AK165" s="70"/>
      <c r="AL165" s="106"/>
      <c r="AM165" s="106"/>
      <c r="AN165" s="106"/>
      <c r="AO165" s="106"/>
      <c r="AP165" s="106"/>
      <c r="AQ165" s="106"/>
      <c r="AR165" s="106"/>
      <c r="AS165" s="106"/>
      <c r="AT165" s="106"/>
      <c r="AU165" s="106"/>
      <c r="AV165" s="106"/>
      <c r="AW165" s="106"/>
      <c r="AX165" s="106"/>
      <c r="AY165" s="106"/>
      <c r="AZ165" s="106"/>
      <c r="BA165" s="106"/>
      <c r="BB165" s="106"/>
    </row>
    <row r="166" spans="1:54" ht="14" x14ac:dyDescent="0.15">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70"/>
      <c r="Y166" s="70"/>
      <c r="Z166" s="70"/>
      <c r="AA166" s="70"/>
      <c r="AB166" s="70"/>
      <c r="AC166" s="70"/>
      <c r="AD166" s="70"/>
      <c r="AE166" s="70"/>
      <c r="AF166" s="70"/>
      <c r="AG166" s="70"/>
      <c r="AH166" s="70"/>
      <c r="AI166" s="70"/>
      <c r="AJ166" s="70"/>
      <c r="AK166" s="70"/>
      <c r="AL166" s="106"/>
      <c r="AM166" s="106"/>
      <c r="AN166" s="106"/>
      <c r="AO166" s="106"/>
      <c r="AP166" s="106"/>
      <c r="AQ166" s="106"/>
      <c r="AR166" s="106"/>
      <c r="AS166" s="106"/>
      <c r="AT166" s="106"/>
      <c r="AU166" s="106"/>
      <c r="AV166" s="106"/>
      <c r="AW166" s="106"/>
      <c r="AX166" s="106"/>
      <c r="AY166" s="106"/>
      <c r="AZ166" s="106"/>
      <c r="BA166" s="106"/>
      <c r="BB166" s="106"/>
    </row>
    <row r="167" spans="1:54" ht="14" x14ac:dyDescent="0.15">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70"/>
      <c r="Y167" s="70"/>
      <c r="Z167" s="70"/>
      <c r="AA167" s="70"/>
      <c r="AB167" s="70"/>
      <c r="AC167" s="70"/>
      <c r="AD167" s="70"/>
      <c r="AE167" s="70"/>
      <c r="AF167" s="70"/>
      <c r="AG167" s="70"/>
      <c r="AH167" s="70"/>
      <c r="AI167" s="70"/>
      <c r="AJ167" s="70"/>
      <c r="AK167" s="70"/>
      <c r="AL167" s="106"/>
      <c r="AM167" s="106"/>
      <c r="AN167" s="106"/>
      <c r="AO167" s="106"/>
      <c r="AP167" s="106"/>
      <c r="AQ167" s="106"/>
      <c r="AR167" s="106"/>
      <c r="AS167" s="106"/>
      <c r="AT167" s="106"/>
      <c r="AU167" s="106"/>
      <c r="AV167" s="106"/>
      <c r="AW167" s="106"/>
      <c r="AX167" s="106"/>
      <c r="AY167" s="106"/>
      <c r="AZ167" s="106"/>
      <c r="BA167" s="106"/>
      <c r="BB167" s="106"/>
    </row>
    <row r="168" spans="1:54" ht="14" x14ac:dyDescent="0.15">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70"/>
      <c r="Y168" s="70"/>
      <c r="Z168" s="70"/>
      <c r="AA168" s="70"/>
      <c r="AB168" s="70"/>
      <c r="AC168" s="70"/>
      <c r="AD168" s="70"/>
      <c r="AE168" s="70"/>
      <c r="AF168" s="70"/>
      <c r="AG168" s="70"/>
      <c r="AH168" s="70"/>
      <c r="AI168" s="70"/>
      <c r="AJ168" s="70"/>
      <c r="AK168" s="70"/>
      <c r="AL168" s="106"/>
      <c r="AM168" s="106"/>
      <c r="AN168" s="106"/>
      <c r="AO168" s="106"/>
      <c r="AP168" s="106"/>
      <c r="AQ168" s="106"/>
      <c r="AR168" s="106"/>
      <c r="AS168" s="106"/>
      <c r="AT168" s="106"/>
      <c r="AU168" s="106"/>
      <c r="AV168" s="106"/>
      <c r="AW168" s="106"/>
      <c r="AX168" s="106"/>
      <c r="AY168" s="106"/>
      <c r="AZ168" s="106"/>
      <c r="BA168" s="106"/>
      <c r="BB168" s="106"/>
    </row>
    <row r="169" spans="1:54" ht="14" x14ac:dyDescent="0.15">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70"/>
      <c r="Y169" s="70"/>
      <c r="Z169" s="70"/>
      <c r="AA169" s="70"/>
      <c r="AB169" s="70"/>
      <c r="AC169" s="70"/>
      <c r="AD169" s="70"/>
      <c r="AE169" s="70"/>
      <c r="AF169" s="70"/>
      <c r="AG169" s="70"/>
      <c r="AH169" s="70"/>
      <c r="AI169" s="70"/>
      <c r="AJ169" s="70"/>
      <c r="AK169" s="70"/>
      <c r="AL169" s="106"/>
      <c r="AM169" s="106"/>
      <c r="AN169" s="106"/>
      <c r="AO169" s="106"/>
      <c r="AP169" s="106"/>
      <c r="AQ169" s="106"/>
      <c r="AR169" s="106"/>
      <c r="AS169" s="106"/>
      <c r="AT169" s="106"/>
      <c r="AU169" s="106"/>
      <c r="AV169" s="106"/>
      <c r="AW169" s="106"/>
      <c r="AX169" s="106"/>
      <c r="AY169" s="106"/>
      <c r="AZ169" s="106"/>
      <c r="BA169" s="106"/>
      <c r="BB169" s="106"/>
    </row>
    <row r="170" spans="1:54" ht="14" x14ac:dyDescent="0.15">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70"/>
      <c r="Y170" s="70"/>
      <c r="Z170" s="70"/>
      <c r="AA170" s="70"/>
      <c r="AB170" s="70"/>
      <c r="AC170" s="70"/>
      <c r="AD170" s="70"/>
      <c r="AE170" s="70"/>
      <c r="AF170" s="70"/>
      <c r="AG170" s="70"/>
      <c r="AH170" s="70"/>
      <c r="AI170" s="70"/>
      <c r="AJ170" s="70"/>
      <c r="AK170" s="70"/>
      <c r="AL170" s="106"/>
      <c r="AM170" s="106"/>
      <c r="AN170" s="106"/>
      <c r="AO170" s="106"/>
      <c r="AP170" s="106"/>
      <c r="AQ170" s="106"/>
      <c r="AR170" s="106"/>
      <c r="AS170" s="106"/>
      <c r="AT170" s="106"/>
      <c r="AU170" s="106"/>
      <c r="AV170" s="106"/>
      <c r="AW170" s="106"/>
      <c r="AX170" s="106"/>
      <c r="AY170" s="106"/>
      <c r="AZ170" s="106"/>
      <c r="BA170" s="106"/>
      <c r="BB170" s="106"/>
    </row>
    <row r="171" spans="1:54" ht="14" x14ac:dyDescent="0.15">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70"/>
      <c r="Y171" s="70"/>
      <c r="Z171" s="70"/>
      <c r="AA171" s="70"/>
      <c r="AB171" s="70"/>
      <c r="AC171" s="70"/>
      <c r="AD171" s="70"/>
      <c r="AE171" s="70"/>
      <c r="AF171" s="70"/>
      <c r="AG171" s="70"/>
      <c r="AH171" s="70"/>
      <c r="AI171" s="70"/>
      <c r="AJ171" s="70"/>
      <c r="AK171" s="70"/>
      <c r="AL171" s="106"/>
      <c r="AM171" s="106"/>
      <c r="AN171" s="106"/>
      <c r="AO171" s="106"/>
      <c r="AP171" s="106"/>
      <c r="AQ171" s="106"/>
      <c r="AR171" s="106"/>
      <c r="AS171" s="106"/>
      <c r="AT171" s="106"/>
      <c r="AU171" s="106"/>
      <c r="AV171" s="106"/>
      <c r="AW171" s="106"/>
      <c r="AX171" s="106"/>
      <c r="AY171" s="106"/>
      <c r="AZ171" s="106"/>
      <c r="BA171" s="106"/>
      <c r="BB171" s="106"/>
    </row>
    <row r="172" spans="1:54" ht="14" x14ac:dyDescent="0.15">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70"/>
      <c r="Y172" s="70"/>
      <c r="Z172" s="70"/>
      <c r="AA172" s="70"/>
      <c r="AB172" s="70"/>
      <c r="AC172" s="70"/>
      <c r="AD172" s="70"/>
      <c r="AE172" s="70"/>
      <c r="AF172" s="70"/>
      <c r="AG172" s="70"/>
      <c r="AH172" s="70"/>
      <c r="AI172" s="70"/>
      <c r="AJ172" s="70"/>
      <c r="AK172" s="70"/>
      <c r="AL172" s="106"/>
      <c r="AM172" s="106"/>
      <c r="AN172" s="106"/>
      <c r="AO172" s="106"/>
      <c r="AP172" s="106"/>
      <c r="AQ172" s="106"/>
      <c r="AR172" s="106"/>
      <c r="AS172" s="106"/>
      <c r="AT172" s="106"/>
      <c r="AU172" s="106"/>
      <c r="AV172" s="106"/>
      <c r="AW172" s="106"/>
      <c r="AX172" s="106"/>
      <c r="AY172" s="106"/>
      <c r="AZ172" s="106"/>
      <c r="BA172" s="106"/>
      <c r="BB172" s="106"/>
    </row>
    <row r="173" spans="1:54" ht="14" x14ac:dyDescent="0.15">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70"/>
      <c r="Y173" s="70"/>
      <c r="Z173" s="70"/>
      <c r="AA173" s="70"/>
      <c r="AB173" s="70"/>
      <c r="AC173" s="70"/>
      <c r="AD173" s="70"/>
      <c r="AE173" s="70"/>
      <c r="AF173" s="70"/>
      <c r="AG173" s="70"/>
      <c r="AH173" s="70"/>
      <c r="AI173" s="70"/>
      <c r="AJ173" s="70"/>
      <c r="AK173" s="70"/>
      <c r="AL173" s="106"/>
      <c r="AM173" s="106"/>
      <c r="AN173" s="106"/>
      <c r="AO173" s="106"/>
      <c r="AP173" s="106"/>
      <c r="AQ173" s="106"/>
      <c r="AR173" s="106"/>
      <c r="AS173" s="106"/>
      <c r="AT173" s="106"/>
      <c r="AU173" s="106"/>
      <c r="AV173" s="106"/>
      <c r="AW173" s="106"/>
      <c r="AX173" s="106"/>
      <c r="AY173" s="106"/>
      <c r="AZ173" s="106"/>
      <c r="BA173" s="106"/>
      <c r="BB173" s="106"/>
    </row>
    <row r="174" spans="1:54" ht="14" x14ac:dyDescent="0.15">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70"/>
      <c r="Y174" s="70"/>
      <c r="Z174" s="70"/>
      <c r="AA174" s="70"/>
      <c r="AB174" s="70"/>
      <c r="AC174" s="70"/>
      <c r="AD174" s="70"/>
      <c r="AE174" s="70"/>
      <c r="AF174" s="70"/>
      <c r="AG174" s="70"/>
      <c r="AH174" s="70"/>
      <c r="AI174" s="70"/>
      <c r="AJ174" s="70"/>
      <c r="AK174" s="70"/>
      <c r="AL174" s="106"/>
      <c r="AM174" s="106"/>
      <c r="AN174" s="106"/>
      <c r="AO174" s="106"/>
      <c r="AP174" s="106"/>
      <c r="AQ174" s="106"/>
      <c r="AR174" s="106"/>
      <c r="AS174" s="106"/>
      <c r="AT174" s="106"/>
      <c r="AU174" s="106"/>
      <c r="AV174" s="106"/>
      <c r="AW174" s="106"/>
      <c r="AX174" s="106"/>
      <c r="AY174" s="106"/>
      <c r="AZ174" s="106"/>
      <c r="BA174" s="106"/>
      <c r="BB174" s="106"/>
    </row>
    <row r="175" spans="1:54" ht="14" x14ac:dyDescent="0.15">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70"/>
      <c r="Y175" s="70"/>
      <c r="Z175" s="70"/>
      <c r="AA175" s="70"/>
      <c r="AB175" s="70"/>
      <c r="AC175" s="70"/>
      <c r="AD175" s="70"/>
      <c r="AE175" s="70"/>
      <c r="AF175" s="70"/>
      <c r="AG175" s="70"/>
      <c r="AH175" s="70"/>
      <c r="AI175" s="70"/>
      <c r="AJ175" s="70"/>
      <c r="AK175" s="70"/>
      <c r="AL175" s="106"/>
      <c r="AM175" s="106"/>
      <c r="AN175" s="106"/>
      <c r="AO175" s="106"/>
      <c r="AP175" s="106"/>
      <c r="AQ175" s="106"/>
      <c r="AR175" s="106"/>
      <c r="AS175" s="106"/>
      <c r="AT175" s="106"/>
      <c r="AU175" s="106"/>
      <c r="AV175" s="106"/>
      <c r="AW175" s="106"/>
      <c r="AX175" s="106"/>
      <c r="AY175" s="106"/>
      <c r="AZ175" s="106"/>
      <c r="BA175" s="106"/>
      <c r="BB175" s="106"/>
    </row>
    <row r="176" spans="1:54" ht="14" x14ac:dyDescent="0.15">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70"/>
      <c r="Y176" s="70"/>
      <c r="Z176" s="70"/>
      <c r="AA176" s="70"/>
      <c r="AB176" s="70"/>
      <c r="AC176" s="70"/>
      <c r="AD176" s="70"/>
      <c r="AE176" s="70"/>
      <c r="AF176" s="70"/>
      <c r="AG176" s="70"/>
      <c r="AH176" s="70"/>
      <c r="AI176" s="70"/>
      <c r="AJ176" s="70"/>
      <c r="AK176" s="70"/>
      <c r="AL176" s="106"/>
      <c r="AM176" s="106"/>
      <c r="AN176" s="106"/>
      <c r="AO176" s="106"/>
      <c r="AP176" s="106"/>
      <c r="AQ176" s="106"/>
      <c r="AR176" s="106"/>
      <c r="AS176" s="106"/>
      <c r="AT176" s="106"/>
      <c r="AU176" s="106"/>
      <c r="AV176" s="106"/>
      <c r="AW176" s="106"/>
      <c r="AX176" s="106"/>
      <c r="AY176" s="106"/>
      <c r="AZ176" s="106"/>
      <c r="BA176" s="106"/>
      <c r="BB176" s="106"/>
    </row>
    <row r="177" spans="1:54" ht="14" x14ac:dyDescent="0.15">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70"/>
      <c r="Y177" s="70"/>
      <c r="Z177" s="70"/>
      <c r="AA177" s="70"/>
      <c r="AB177" s="70"/>
      <c r="AC177" s="70"/>
      <c r="AD177" s="70"/>
      <c r="AE177" s="70"/>
      <c r="AF177" s="70"/>
      <c r="AG177" s="70"/>
      <c r="AH177" s="70"/>
      <c r="AI177" s="70"/>
      <c r="AJ177" s="70"/>
      <c r="AK177" s="70"/>
      <c r="AL177" s="106"/>
      <c r="AM177" s="106"/>
      <c r="AN177" s="106"/>
      <c r="AO177" s="106"/>
      <c r="AP177" s="106"/>
      <c r="AQ177" s="106"/>
      <c r="AR177" s="106"/>
      <c r="AS177" s="106"/>
      <c r="AT177" s="106"/>
      <c r="AU177" s="106"/>
      <c r="AV177" s="106"/>
      <c r="AW177" s="106"/>
      <c r="AX177" s="106"/>
      <c r="AY177" s="106"/>
      <c r="AZ177" s="106"/>
      <c r="BA177" s="106"/>
      <c r="BB177" s="106"/>
    </row>
    <row r="178" spans="1:54" ht="14" x14ac:dyDescent="0.15">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70"/>
      <c r="Y178" s="70"/>
      <c r="Z178" s="70"/>
      <c r="AA178" s="70"/>
      <c r="AB178" s="70"/>
      <c r="AC178" s="70"/>
      <c r="AD178" s="70"/>
      <c r="AE178" s="70"/>
      <c r="AF178" s="70"/>
      <c r="AG178" s="70"/>
      <c r="AH178" s="70"/>
      <c r="AI178" s="70"/>
      <c r="AJ178" s="70"/>
      <c r="AK178" s="70"/>
      <c r="AL178" s="106"/>
      <c r="AM178" s="106"/>
      <c r="AN178" s="106"/>
      <c r="AO178" s="106"/>
      <c r="AP178" s="106"/>
      <c r="AQ178" s="106"/>
      <c r="AR178" s="106"/>
      <c r="AS178" s="106"/>
      <c r="AT178" s="106"/>
      <c r="AU178" s="106"/>
      <c r="AV178" s="106"/>
      <c r="AW178" s="106"/>
      <c r="AX178" s="106"/>
      <c r="AY178" s="106"/>
      <c r="AZ178" s="106"/>
      <c r="BA178" s="106"/>
      <c r="BB178" s="106"/>
    </row>
    <row r="179" spans="1:54" ht="14" x14ac:dyDescent="0.15">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70"/>
      <c r="Y179" s="70"/>
      <c r="Z179" s="70"/>
      <c r="AA179" s="70"/>
      <c r="AB179" s="70"/>
      <c r="AC179" s="70"/>
      <c r="AD179" s="70"/>
      <c r="AE179" s="70"/>
      <c r="AF179" s="70"/>
      <c r="AG179" s="70"/>
      <c r="AH179" s="70"/>
      <c r="AI179" s="70"/>
      <c r="AJ179" s="70"/>
      <c r="AK179" s="70"/>
      <c r="AL179" s="106"/>
      <c r="AM179" s="106"/>
      <c r="AN179" s="106"/>
      <c r="AO179" s="106"/>
      <c r="AP179" s="106"/>
      <c r="AQ179" s="106"/>
      <c r="AR179" s="106"/>
      <c r="AS179" s="106"/>
      <c r="AT179" s="106"/>
      <c r="AU179" s="106"/>
      <c r="AV179" s="106"/>
      <c r="AW179" s="106"/>
      <c r="AX179" s="106"/>
      <c r="AY179" s="106"/>
      <c r="AZ179" s="106"/>
      <c r="BA179" s="106"/>
      <c r="BB179" s="106"/>
    </row>
    <row r="180" spans="1:54" ht="14" x14ac:dyDescent="0.15">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70"/>
      <c r="Y180" s="70"/>
      <c r="Z180" s="70"/>
      <c r="AA180" s="70"/>
      <c r="AB180" s="70"/>
      <c r="AC180" s="70"/>
      <c r="AD180" s="70"/>
      <c r="AE180" s="70"/>
      <c r="AF180" s="70"/>
      <c r="AG180" s="70"/>
      <c r="AH180" s="70"/>
      <c r="AI180" s="70"/>
      <c r="AJ180" s="70"/>
      <c r="AK180" s="70"/>
      <c r="AL180" s="106"/>
      <c r="AM180" s="106"/>
      <c r="AN180" s="106"/>
      <c r="AO180" s="106"/>
      <c r="AP180" s="106"/>
      <c r="AQ180" s="106"/>
      <c r="AR180" s="106"/>
      <c r="AS180" s="106"/>
      <c r="AT180" s="106"/>
      <c r="AU180" s="106"/>
      <c r="AV180" s="106"/>
      <c r="AW180" s="106"/>
      <c r="AX180" s="106"/>
      <c r="AY180" s="106"/>
      <c r="AZ180" s="106"/>
      <c r="BA180" s="106"/>
      <c r="BB180" s="106"/>
    </row>
    <row r="181" spans="1:54" ht="14" x14ac:dyDescent="0.15">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70"/>
      <c r="Y181" s="70"/>
      <c r="Z181" s="70"/>
      <c r="AA181" s="70"/>
      <c r="AB181" s="70"/>
      <c r="AC181" s="70"/>
      <c r="AD181" s="70"/>
      <c r="AE181" s="70"/>
      <c r="AF181" s="70"/>
      <c r="AG181" s="70"/>
      <c r="AH181" s="70"/>
      <c r="AI181" s="70"/>
      <c r="AJ181" s="70"/>
      <c r="AK181" s="70"/>
      <c r="AL181" s="106"/>
      <c r="AM181" s="106"/>
      <c r="AN181" s="106"/>
      <c r="AO181" s="106"/>
      <c r="AP181" s="106"/>
      <c r="AQ181" s="106"/>
      <c r="AR181" s="106"/>
      <c r="AS181" s="106"/>
      <c r="AT181" s="106"/>
      <c r="AU181" s="106"/>
      <c r="AV181" s="106"/>
      <c r="AW181" s="106"/>
      <c r="AX181" s="106"/>
      <c r="AY181" s="106"/>
      <c r="AZ181" s="106"/>
      <c r="BA181" s="106"/>
      <c r="BB181" s="106"/>
    </row>
    <row r="182" spans="1:54" ht="14" x14ac:dyDescent="0.15">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70"/>
      <c r="Y182" s="70"/>
      <c r="Z182" s="70"/>
      <c r="AA182" s="70"/>
      <c r="AB182" s="70"/>
      <c r="AC182" s="70"/>
      <c r="AD182" s="70"/>
      <c r="AE182" s="70"/>
      <c r="AF182" s="70"/>
      <c r="AG182" s="70"/>
      <c r="AH182" s="70"/>
      <c r="AI182" s="70"/>
      <c r="AJ182" s="70"/>
      <c r="AK182" s="70"/>
      <c r="AL182" s="106"/>
      <c r="AM182" s="106"/>
      <c r="AN182" s="106"/>
      <c r="AO182" s="106"/>
      <c r="AP182" s="106"/>
      <c r="AQ182" s="106"/>
      <c r="AR182" s="106"/>
      <c r="AS182" s="106"/>
      <c r="AT182" s="106"/>
      <c r="AU182" s="106"/>
      <c r="AV182" s="106"/>
      <c r="AW182" s="106"/>
      <c r="AX182" s="106"/>
      <c r="AY182" s="106"/>
      <c r="AZ182" s="106"/>
      <c r="BA182" s="106"/>
      <c r="BB182" s="106"/>
    </row>
    <row r="183" spans="1:54" ht="14" x14ac:dyDescent="0.15">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70"/>
      <c r="Y183" s="70"/>
      <c r="Z183" s="70"/>
      <c r="AA183" s="70"/>
      <c r="AB183" s="70"/>
      <c r="AC183" s="70"/>
      <c r="AD183" s="70"/>
      <c r="AE183" s="70"/>
      <c r="AF183" s="70"/>
      <c r="AG183" s="70"/>
      <c r="AH183" s="70"/>
      <c r="AI183" s="70"/>
      <c r="AJ183" s="70"/>
      <c r="AK183" s="70"/>
      <c r="AL183" s="106"/>
      <c r="AM183" s="106"/>
      <c r="AN183" s="106"/>
      <c r="AO183" s="106"/>
      <c r="AP183" s="106"/>
      <c r="AQ183" s="106"/>
      <c r="AR183" s="106"/>
      <c r="AS183" s="106"/>
      <c r="AT183" s="106"/>
      <c r="AU183" s="106"/>
      <c r="AV183" s="106"/>
      <c r="AW183" s="106"/>
      <c r="AX183" s="106"/>
      <c r="AY183" s="106"/>
      <c r="AZ183" s="106"/>
      <c r="BA183" s="106"/>
      <c r="BB183" s="106"/>
    </row>
    <row r="184" spans="1:54" ht="14" x14ac:dyDescent="0.15">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70"/>
      <c r="Y184" s="70"/>
      <c r="Z184" s="70"/>
      <c r="AA184" s="70"/>
      <c r="AB184" s="70"/>
      <c r="AC184" s="70"/>
      <c r="AD184" s="70"/>
      <c r="AE184" s="70"/>
      <c r="AF184" s="70"/>
      <c r="AG184" s="70"/>
      <c r="AH184" s="70"/>
      <c r="AI184" s="70"/>
      <c r="AJ184" s="70"/>
      <c r="AK184" s="70"/>
      <c r="AL184" s="106"/>
      <c r="AM184" s="106"/>
      <c r="AN184" s="106"/>
      <c r="AO184" s="106"/>
      <c r="AP184" s="106"/>
      <c r="AQ184" s="106"/>
      <c r="AR184" s="106"/>
      <c r="AS184" s="106"/>
      <c r="AT184" s="106"/>
      <c r="AU184" s="106"/>
      <c r="AV184" s="106"/>
      <c r="AW184" s="106"/>
      <c r="AX184" s="106"/>
      <c r="AY184" s="106"/>
      <c r="AZ184" s="106"/>
      <c r="BA184" s="106"/>
      <c r="BB184" s="106"/>
    </row>
    <row r="185" spans="1:54" ht="14" x14ac:dyDescent="0.15">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70"/>
      <c r="Y185" s="70"/>
      <c r="Z185" s="70"/>
      <c r="AA185" s="70"/>
      <c r="AB185" s="70"/>
      <c r="AC185" s="70"/>
      <c r="AD185" s="70"/>
      <c r="AE185" s="70"/>
      <c r="AF185" s="70"/>
      <c r="AG185" s="70"/>
      <c r="AH185" s="70"/>
      <c r="AI185" s="70"/>
      <c r="AJ185" s="70"/>
      <c r="AK185" s="70"/>
      <c r="AL185" s="106"/>
      <c r="AM185" s="106"/>
      <c r="AN185" s="106"/>
      <c r="AO185" s="106"/>
      <c r="AP185" s="106"/>
      <c r="AQ185" s="106"/>
      <c r="AR185" s="106"/>
      <c r="AS185" s="106"/>
      <c r="AT185" s="106"/>
      <c r="AU185" s="106"/>
      <c r="AV185" s="106"/>
      <c r="AW185" s="106"/>
      <c r="AX185" s="106"/>
      <c r="AY185" s="106"/>
      <c r="AZ185" s="106"/>
      <c r="BA185" s="106"/>
      <c r="BB185" s="106"/>
    </row>
    <row r="186" spans="1:54" ht="14" x14ac:dyDescent="0.15">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70"/>
      <c r="Y186" s="70"/>
      <c r="Z186" s="70"/>
      <c r="AA186" s="70"/>
      <c r="AB186" s="70"/>
      <c r="AC186" s="70"/>
      <c r="AD186" s="70"/>
      <c r="AE186" s="70"/>
      <c r="AF186" s="70"/>
      <c r="AG186" s="70"/>
      <c r="AH186" s="70"/>
      <c r="AI186" s="70"/>
      <c r="AJ186" s="70"/>
      <c r="AK186" s="70"/>
      <c r="AL186" s="106"/>
      <c r="AM186" s="106"/>
      <c r="AN186" s="106"/>
      <c r="AO186" s="106"/>
      <c r="AP186" s="106"/>
      <c r="AQ186" s="106"/>
      <c r="AR186" s="106"/>
      <c r="AS186" s="106"/>
      <c r="AT186" s="106"/>
      <c r="AU186" s="106"/>
      <c r="AV186" s="106"/>
      <c r="AW186" s="106"/>
      <c r="AX186" s="106"/>
      <c r="AY186" s="106"/>
      <c r="AZ186" s="106"/>
      <c r="BA186" s="106"/>
      <c r="BB186" s="106"/>
    </row>
    <row r="187" spans="1:54" ht="14" x14ac:dyDescent="0.15">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70"/>
      <c r="Y187" s="70"/>
      <c r="Z187" s="70"/>
      <c r="AA187" s="70"/>
      <c r="AB187" s="70"/>
      <c r="AC187" s="70"/>
      <c r="AD187" s="70"/>
      <c r="AE187" s="70"/>
      <c r="AF187" s="70"/>
      <c r="AG187" s="70"/>
      <c r="AH187" s="70"/>
      <c r="AI187" s="70"/>
      <c r="AJ187" s="70"/>
      <c r="AK187" s="70"/>
      <c r="AL187" s="106"/>
      <c r="AM187" s="106"/>
      <c r="AN187" s="106"/>
      <c r="AO187" s="106"/>
      <c r="AP187" s="106"/>
      <c r="AQ187" s="106"/>
      <c r="AR187" s="106"/>
      <c r="AS187" s="106"/>
      <c r="AT187" s="106"/>
      <c r="AU187" s="106"/>
      <c r="AV187" s="106"/>
      <c r="AW187" s="106"/>
      <c r="AX187" s="106"/>
      <c r="AY187" s="106"/>
      <c r="AZ187" s="106"/>
      <c r="BA187" s="106"/>
      <c r="BB187" s="106"/>
    </row>
    <row r="188" spans="1:54" ht="14" x14ac:dyDescent="0.15">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70"/>
      <c r="Y188" s="70"/>
      <c r="Z188" s="70"/>
      <c r="AA188" s="70"/>
      <c r="AB188" s="70"/>
      <c r="AC188" s="70"/>
      <c r="AD188" s="70"/>
      <c r="AE188" s="70"/>
      <c r="AF188" s="70"/>
      <c r="AG188" s="70"/>
      <c r="AH188" s="70"/>
      <c r="AI188" s="70"/>
      <c r="AJ188" s="70"/>
      <c r="AK188" s="70"/>
      <c r="AL188" s="106"/>
      <c r="AM188" s="106"/>
      <c r="AN188" s="106"/>
      <c r="AO188" s="106"/>
      <c r="AP188" s="106"/>
      <c r="AQ188" s="106"/>
      <c r="AR188" s="106"/>
      <c r="AS188" s="106"/>
      <c r="AT188" s="106"/>
      <c r="AU188" s="106"/>
      <c r="AV188" s="106"/>
      <c r="AW188" s="106"/>
      <c r="AX188" s="106"/>
      <c r="AY188" s="106"/>
      <c r="AZ188" s="106"/>
      <c r="BA188" s="106"/>
      <c r="BB188" s="106"/>
    </row>
    <row r="189" spans="1:54" ht="14" x14ac:dyDescent="0.15">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70"/>
      <c r="Y189" s="70"/>
      <c r="Z189" s="70"/>
      <c r="AA189" s="70"/>
      <c r="AB189" s="70"/>
      <c r="AC189" s="70"/>
      <c r="AD189" s="70"/>
      <c r="AE189" s="70"/>
      <c r="AF189" s="70"/>
      <c r="AG189" s="70"/>
      <c r="AH189" s="70"/>
      <c r="AI189" s="70"/>
      <c r="AJ189" s="70"/>
      <c r="AK189" s="70"/>
      <c r="AL189" s="106"/>
      <c r="AM189" s="106"/>
      <c r="AN189" s="106"/>
      <c r="AO189" s="106"/>
      <c r="AP189" s="106"/>
      <c r="AQ189" s="106"/>
      <c r="AR189" s="106"/>
      <c r="AS189" s="106"/>
      <c r="AT189" s="106"/>
      <c r="AU189" s="106"/>
      <c r="AV189" s="106"/>
      <c r="AW189" s="106"/>
      <c r="AX189" s="106"/>
      <c r="AY189" s="106"/>
      <c r="AZ189" s="106"/>
      <c r="BA189" s="106"/>
      <c r="BB189" s="106"/>
    </row>
    <row r="190" spans="1:54" ht="14" x14ac:dyDescent="0.15">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70"/>
      <c r="Y190" s="70"/>
      <c r="Z190" s="70"/>
      <c r="AA190" s="70"/>
      <c r="AB190" s="70"/>
      <c r="AC190" s="70"/>
      <c r="AD190" s="70"/>
      <c r="AE190" s="70"/>
      <c r="AF190" s="70"/>
      <c r="AG190" s="70"/>
      <c r="AH190" s="70"/>
      <c r="AI190" s="70"/>
      <c r="AJ190" s="70"/>
      <c r="AK190" s="70"/>
      <c r="AL190" s="106"/>
      <c r="AM190" s="106"/>
      <c r="AN190" s="106"/>
      <c r="AO190" s="106"/>
      <c r="AP190" s="106"/>
      <c r="AQ190" s="106"/>
      <c r="AR190" s="106"/>
      <c r="AS190" s="106"/>
      <c r="AT190" s="106"/>
      <c r="AU190" s="106"/>
      <c r="AV190" s="106"/>
      <c r="AW190" s="106"/>
      <c r="AX190" s="106"/>
      <c r="AY190" s="106"/>
      <c r="AZ190" s="106"/>
      <c r="BA190" s="106"/>
      <c r="BB190" s="106"/>
    </row>
    <row r="191" spans="1:54" ht="14" x14ac:dyDescent="0.15">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70"/>
      <c r="Y191" s="70"/>
      <c r="Z191" s="70"/>
      <c r="AA191" s="70"/>
      <c r="AB191" s="70"/>
      <c r="AC191" s="70"/>
      <c r="AD191" s="70"/>
      <c r="AE191" s="70"/>
      <c r="AF191" s="70"/>
      <c r="AG191" s="70"/>
      <c r="AH191" s="70"/>
      <c r="AI191" s="70"/>
      <c r="AJ191" s="70"/>
      <c r="AK191" s="70"/>
      <c r="AL191" s="106"/>
      <c r="AM191" s="106"/>
      <c r="AN191" s="106"/>
      <c r="AO191" s="106"/>
      <c r="AP191" s="106"/>
      <c r="AQ191" s="106"/>
      <c r="AR191" s="106"/>
      <c r="AS191" s="106"/>
      <c r="AT191" s="106"/>
      <c r="AU191" s="106"/>
      <c r="AV191" s="106"/>
      <c r="AW191" s="106"/>
      <c r="AX191" s="106"/>
      <c r="AY191" s="106"/>
      <c r="AZ191" s="106"/>
      <c r="BA191" s="106"/>
      <c r="BB191" s="106"/>
    </row>
    <row r="192" spans="1:54" ht="14" x14ac:dyDescent="0.15">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70"/>
      <c r="Y192" s="70"/>
      <c r="Z192" s="70"/>
      <c r="AA192" s="70"/>
      <c r="AB192" s="70"/>
      <c r="AC192" s="70"/>
      <c r="AD192" s="70"/>
      <c r="AE192" s="70"/>
      <c r="AF192" s="70"/>
      <c r="AG192" s="70"/>
      <c r="AH192" s="70"/>
      <c r="AI192" s="70"/>
      <c r="AJ192" s="70"/>
      <c r="AK192" s="70"/>
      <c r="AL192" s="106"/>
      <c r="AM192" s="106"/>
      <c r="AN192" s="106"/>
      <c r="AO192" s="106"/>
      <c r="AP192" s="106"/>
      <c r="AQ192" s="106"/>
      <c r="AR192" s="106"/>
      <c r="AS192" s="106"/>
      <c r="AT192" s="106"/>
      <c r="AU192" s="106"/>
      <c r="AV192" s="106"/>
      <c r="AW192" s="106"/>
      <c r="AX192" s="106"/>
      <c r="AY192" s="106"/>
      <c r="AZ192" s="106"/>
      <c r="BA192" s="106"/>
      <c r="BB192" s="106"/>
    </row>
    <row r="193" spans="1:54" ht="14" x14ac:dyDescent="0.15">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70"/>
      <c r="Y193" s="70"/>
      <c r="Z193" s="70"/>
      <c r="AA193" s="70"/>
      <c r="AB193" s="70"/>
      <c r="AC193" s="70"/>
      <c r="AD193" s="70"/>
      <c r="AE193" s="70"/>
      <c r="AF193" s="70"/>
      <c r="AG193" s="70"/>
      <c r="AH193" s="70"/>
      <c r="AI193" s="70"/>
      <c r="AJ193" s="70"/>
      <c r="AK193" s="70"/>
      <c r="AL193" s="106"/>
      <c r="AM193" s="106"/>
      <c r="AN193" s="106"/>
      <c r="AO193" s="106"/>
      <c r="AP193" s="106"/>
      <c r="AQ193" s="106"/>
      <c r="AR193" s="106"/>
      <c r="AS193" s="106"/>
      <c r="AT193" s="106"/>
      <c r="AU193" s="106"/>
      <c r="AV193" s="106"/>
      <c r="AW193" s="106"/>
      <c r="AX193" s="106"/>
      <c r="AY193" s="106"/>
      <c r="AZ193" s="106"/>
      <c r="BA193" s="106"/>
      <c r="BB193" s="106"/>
    </row>
    <row r="194" spans="1:54" ht="14" x14ac:dyDescent="0.15">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70"/>
      <c r="Y194" s="70"/>
      <c r="Z194" s="70"/>
      <c r="AA194" s="70"/>
      <c r="AB194" s="70"/>
      <c r="AC194" s="70"/>
      <c r="AD194" s="70"/>
      <c r="AE194" s="70"/>
      <c r="AF194" s="70"/>
      <c r="AG194" s="70"/>
      <c r="AH194" s="70"/>
      <c r="AI194" s="70"/>
      <c r="AJ194" s="70"/>
      <c r="AK194" s="70"/>
      <c r="AL194" s="106"/>
      <c r="AM194" s="106"/>
      <c r="AN194" s="106"/>
      <c r="AO194" s="106"/>
      <c r="AP194" s="106"/>
      <c r="AQ194" s="106"/>
      <c r="AR194" s="106"/>
      <c r="AS194" s="106"/>
      <c r="AT194" s="106"/>
      <c r="AU194" s="106"/>
      <c r="AV194" s="106"/>
      <c r="AW194" s="106"/>
      <c r="AX194" s="106"/>
      <c r="AY194" s="106"/>
      <c r="AZ194" s="106"/>
      <c r="BA194" s="106"/>
      <c r="BB194" s="106"/>
    </row>
    <row r="195" spans="1:54" ht="14" x14ac:dyDescent="0.15">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70"/>
      <c r="Y195" s="70"/>
      <c r="Z195" s="70"/>
      <c r="AA195" s="70"/>
      <c r="AB195" s="70"/>
      <c r="AC195" s="70"/>
      <c r="AD195" s="70"/>
      <c r="AE195" s="70"/>
      <c r="AF195" s="70"/>
      <c r="AG195" s="70"/>
      <c r="AH195" s="70"/>
      <c r="AI195" s="70"/>
      <c r="AJ195" s="70"/>
      <c r="AK195" s="70"/>
      <c r="AL195" s="106"/>
      <c r="AM195" s="106"/>
      <c r="AN195" s="106"/>
      <c r="AO195" s="106"/>
      <c r="AP195" s="106"/>
      <c r="AQ195" s="106"/>
      <c r="AR195" s="106"/>
      <c r="AS195" s="106"/>
      <c r="AT195" s="106"/>
      <c r="AU195" s="106"/>
      <c r="AV195" s="106"/>
      <c r="AW195" s="106"/>
      <c r="AX195" s="106"/>
      <c r="AY195" s="106"/>
      <c r="AZ195" s="106"/>
      <c r="BA195" s="106"/>
      <c r="BB195" s="106"/>
    </row>
    <row r="196" spans="1:54" ht="14" x14ac:dyDescent="0.15">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70"/>
      <c r="Y196" s="70"/>
      <c r="Z196" s="70"/>
      <c r="AA196" s="70"/>
      <c r="AB196" s="70"/>
      <c r="AC196" s="70"/>
      <c r="AD196" s="70"/>
      <c r="AE196" s="70"/>
      <c r="AF196" s="70"/>
      <c r="AG196" s="70"/>
      <c r="AH196" s="70"/>
      <c r="AI196" s="70"/>
      <c r="AJ196" s="70"/>
      <c r="AK196" s="70"/>
      <c r="AL196" s="106"/>
      <c r="AM196" s="106"/>
      <c r="AN196" s="106"/>
      <c r="AO196" s="106"/>
      <c r="AP196" s="106"/>
      <c r="AQ196" s="106"/>
      <c r="AR196" s="106"/>
      <c r="AS196" s="106"/>
      <c r="AT196" s="106"/>
      <c r="AU196" s="106"/>
      <c r="AV196" s="106"/>
      <c r="AW196" s="106"/>
      <c r="AX196" s="106"/>
      <c r="AY196" s="106"/>
      <c r="AZ196" s="106"/>
      <c r="BA196" s="106"/>
      <c r="BB196" s="106"/>
    </row>
    <row r="197" spans="1:54" ht="14" x14ac:dyDescent="0.15">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70"/>
      <c r="Y197" s="70"/>
      <c r="Z197" s="70"/>
      <c r="AA197" s="70"/>
      <c r="AB197" s="70"/>
      <c r="AC197" s="70"/>
      <c r="AD197" s="70"/>
      <c r="AE197" s="70"/>
      <c r="AF197" s="70"/>
      <c r="AG197" s="70"/>
      <c r="AH197" s="70"/>
      <c r="AI197" s="70"/>
      <c r="AJ197" s="70"/>
      <c r="AK197" s="70"/>
      <c r="AL197" s="106"/>
      <c r="AM197" s="106"/>
      <c r="AN197" s="106"/>
      <c r="AO197" s="106"/>
      <c r="AP197" s="106"/>
      <c r="AQ197" s="106"/>
      <c r="AR197" s="106"/>
      <c r="AS197" s="106"/>
      <c r="AT197" s="106"/>
      <c r="AU197" s="106"/>
      <c r="AV197" s="106"/>
      <c r="AW197" s="106"/>
      <c r="AX197" s="106"/>
      <c r="AY197" s="106"/>
      <c r="AZ197" s="106"/>
      <c r="BA197" s="106"/>
      <c r="BB197" s="106"/>
    </row>
    <row r="198" spans="1:54" ht="14" x14ac:dyDescent="0.15">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70"/>
      <c r="Y198" s="70"/>
      <c r="Z198" s="70"/>
      <c r="AA198" s="70"/>
      <c r="AB198" s="70"/>
      <c r="AC198" s="70"/>
      <c r="AD198" s="70"/>
      <c r="AE198" s="70"/>
      <c r="AF198" s="70"/>
      <c r="AG198" s="70"/>
      <c r="AH198" s="70"/>
      <c r="AI198" s="70"/>
      <c r="AJ198" s="70"/>
      <c r="AK198" s="70"/>
      <c r="AL198" s="106"/>
      <c r="AM198" s="106"/>
      <c r="AN198" s="106"/>
      <c r="AO198" s="106"/>
      <c r="AP198" s="106"/>
      <c r="AQ198" s="106"/>
      <c r="AR198" s="106"/>
      <c r="AS198" s="106"/>
      <c r="AT198" s="106"/>
      <c r="AU198" s="106"/>
      <c r="AV198" s="106"/>
      <c r="AW198" s="106"/>
      <c r="AX198" s="106"/>
      <c r="AY198" s="106"/>
      <c r="AZ198" s="106"/>
      <c r="BA198" s="106"/>
      <c r="BB198" s="106"/>
    </row>
    <row r="199" spans="1:54" ht="14" x14ac:dyDescent="0.15">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70"/>
      <c r="Y199" s="70"/>
      <c r="Z199" s="70"/>
      <c r="AA199" s="70"/>
      <c r="AB199" s="70"/>
      <c r="AC199" s="70"/>
      <c r="AD199" s="70"/>
      <c r="AE199" s="70"/>
      <c r="AF199" s="70"/>
      <c r="AG199" s="70"/>
      <c r="AH199" s="70"/>
      <c r="AI199" s="70"/>
      <c r="AJ199" s="70"/>
      <c r="AK199" s="70"/>
      <c r="AL199" s="106"/>
      <c r="AM199" s="106"/>
      <c r="AN199" s="106"/>
      <c r="AO199" s="106"/>
      <c r="AP199" s="106"/>
      <c r="AQ199" s="106"/>
      <c r="AR199" s="106"/>
      <c r="AS199" s="106"/>
      <c r="AT199" s="106"/>
      <c r="AU199" s="106"/>
      <c r="AV199" s="106"/>
      <c r="AW199" s="106"/>
      <c r="AX199" s="106"/>
      <c r="AY199" s="106"/>
      <c r="AZ199" s="106"/>
      <c r="BA199" s="106"/>
      <c r="BB199" s="106"/>
    </row>
    <row r="200" spans="1:54" ht="14" x14ac:dyDescent="0.15">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70"/>
      <c r="Y200" s="70"/>
      <c r="Z200" s="70"/>
      <c r="AA200" s="70"/>
      <c r="AB200" s="70"/>
      <c r="AC200" s="70"/>
      <c r="AD200" s="70"/>
      <c r="AE200" s="70"/>
      <c r="AF200" s="70"/>
      <c r="AG200" s="70"/>
      <c r="AH200" s="70"/>
      <c r="AI200" s="70"/>
      <c r="AJ200" s="70"/>
      <c r="AK200" s="70"/>
      <c r="AL200" s="106"/>
      <c r="AM200" s="106"/>
      <c r="AN200" s="106"/>
      <c r="AO200" s="106"/>
      <c r="AP200" s="106"/>
      <c r="AQ200" s="106"/>
      <c r="AR200" s="106"/>
      <c r="AS200" s="106"/>
      <c r="AT200" s="106"/>
      <c r="AU200" s="106"/>
      <c r="AV200" s="106"/>
      <c r="AW200" s="106"/>
      <c r="AX200" s="106"/>
      <c r="AY200" s="106"/>
      <c r="AZ200" s="106"/>
      <c r="BA200" s="106"/>
      <c r="BB200" s="106"/>
    </row>
    <row r="201" spans="1:54" ht="14" x14ac:dyDescent="0.15">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70"/>
      <c r="Y201" s="70"/>
      <c r="Z201" s="70"/>
      <c r="AA201" s="70"/>
      <c r="AB201" s="70"/>
      <c r="AC201" s="70"/>
      <c r="AD201" s="70"/>
      <c r="AE201" s="70"/>
      <c r="AF201" s="70"/>
      <c r="AG201" s="70"/>
      <c r="AH201" s="70"/>
      <c r="AI201" s="70"/>
      <c r="AJ201" s="70"/>
      <c r="AK201" s="70"/>
      <c r="AL201" s="106"/>
      <c r="AM201" s="106"/>
      <c r="AN201" s="106"/>
      <c r="AO201" s="106"/>
      <c r="AP201" s="106"/>
      <c r="AQ201" s="106"/>
      <c r="AR201" s="106"/>
      <c r="AS201" s="106"/>
      <c r="AT201" s="106"/>
      <c r="AU201" s="106"/>
      <c r="AV201" s="106"/>
      <c r="AW201" s="106"/>
      <c r="AX201" s="106"/>
      <c r="AY201" s="106"/>
      <c r="AZ201" s="106"/>
      <c r="BA201" s="106"/>
      <c r="BB201" s="106"/>
    </row>
    <row r="202" spans="1:54" ht="14" x14ac:dyDescent="0.15">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70"/>
      <c r="Y202" s="70"/>
      <c r="Z202" s="70"/>
      <c r="AA202" s="70"/>
      <c r="AB202" s="70"/>
      <c r="AC202" s="70"/>
      <c r="AD202" s="70"/>
      <c r="AE202" s="70"/>
      <c r="AF202" s="70"/>
      <c r="AG202" s="70"/>
      <c r="AH202" s="70"/>
      <c r="AI202" s="70"/>
      <c r="AJ202" s="70"/>
      <c r="AK202" s="70"/>
      <c r="AL202" s="106"/>
      <c r="AM202" s="106"/>
      <c r="AN202" s="106"/>
      <c r="AO202" s="106"/>
      <c r="AP202" s="106"/>
      <c r="AQ202" s="106"/>
      <c r="AR202" s="106"/>
      <c r="AS202" s="106"/>
      <c r="AT202" s="106"/>
      <c r="AU202" s="106"/>
      <c r="AV202" s="106"/>
      <c r="AW202" s="106"/>
      <c r="AX202" s="106"/>
      <c r="AY202" s="106"/>
      <c r="AZ202" s="106"/>
      <c r="BA202" s="106"/>
      <c r="BB202" s="106"/>
    </row>
    <row r="203" spans="1:54" ht="14" x14ac:dyDescent="0.15">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70"/>
      <c r="Y203" s="70"/>
      <c r="Z203" s="70"/>
      <c r="AA203" s="70"/>
      <c r="AB203" s="70"/>
      <c r="AC203" s="70"/>
      <c r="AD203" s="70"/>
      <c r="AE203" s="70"/>
      <c r="AF203" s="70"/>
      <c r="AG203" s="70"/>
      <c r="AH203" s="70"/>
      <c r="AI203" s="70"/>
      <c r="AJ203" s="70"/>
      <c r="AK203" s="70"/>
      <c r="AL203" s="106"/>
      <c r="AM203" s="106"/>
      <c r="AN203" s="106"/>
      <c r="AO203" s="106"/>
      <c r="AP203" s="106"/>
      <c r="AQ203" s="106"/>
      <c r="AR203" s="106"/>
      <c r="AS203" s="106"/>
      <c r="AT203" s="106"/>
      <c r="AU203" s="106"/>
      <c r="AV203" s="106"/>
      <c r="AW203" s="106"/>
      <c r="AX203" s="106"/>
      <c r="AY203" s="106"/>
      <c r="AZ203" s="106"/>
      <c r="BA203" s="106"/>
      <c r="BB203" s="106"/>
    </row>
    <row r="204" spans="1:54" ht="14" x14ac:dyDescent="0.15">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70"/>
      <c r="Y204" s="70"/>
      <c r="Z204" s="70"/>
      <c r="AA204" s="70"/>
      <c r="AB204" s="70"/>
      <c r="AC204" s="70"/>
      <c r="AD204" s="70"/>
      <c r="AE204" s="70"/>
      <c r="AF204" s="70"/>
      <c r="AG204" s="70"/>
      <c r="AH204" s="70"/>
      <c r="AI204" s="70"/>
      <c r="AJ204" s="70"/>
      <c r="AK204" s="70"/>
      <c r="AL204" s="106"/>
      <c r="AM204" s="106"/>
      <c r="AN204" s="106"/>
      <c r="AO204" s="106"/>
      <c r="AP204" s="106"/>
      <c r="AQ204" s="106"/>
      <c r="AR204" s="106"/>
      <c r="AS204" s="106"/>
      <c r="AT204" s="106"/>
      <c r="AU204" s="106"/>
      <c r="AV204" s="106"/>
      <c r="AW204" s="106"/>
      <c r="AX204" s="106"/>
      <c r="AY204" s="106"/>
      <c r="AZ204" s="106"/>
      <c r="BA204" s="106"/>
      <c r="BB204" s="106"/>
    </row>
    <row r="205" spans="1:54" ht="14" x14ac:dyDescent="0.15">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70"/>
      <c r="Y205" s="70"/>
      <c r="Z205" s="70"/>
      <c r="AA205" s="70"/>
      <c r="AB205" s="70"/>
      <c r="AC205" s="70"/>
      <c r="AD205" s="70"/>
      <c r="AE205" s="70"/>
      <c r="AF205" s="70"/>
      <c r="AG205" s="70"/>
      <c r="AH205" s="70"/>
      <c r="AI205" s="70"/>
      <c r="AJ205" s="70"/>
      <c r="AK205" s="70"/>
      <c r="AL205" s="106"/>
      <c r="AM205" s="106"/>
      <c r="AN205" s="106"/>
      <c r="AO205" s="106"/>
      <c r="AP205" s="106"/>
      <c r="AQ205" s="106"/>
      <c r="AR205" s="106"/>
      <c r="AS205" s="106"/>
      <c r="AT205" s="106"/>
      <c r="AU205" s="106"/>
      <c r="AV205" s="106"/>
      <c r="AW205" s="106"/>
      <c r="AX205" s="106"/>
      <c r="AY205" s="106"/>
      <c r="AZ205" s="106"/>
      <c r="BA205" s="106"/>
      <c r="BB205" s="106"/>
    </row>
    <row r="206" spans="1:54" ht="14" x14ac:dyDescent="0.15">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70"/>
      <c r="Y206" s="70"/>
      <c r="Z206" s="70"/>
      <c r="AA206" s="70"/>
      <c r="AB206" s="70"/>
      <c r="AC206" s="70"/>
      <c r="AD206" s="70"/>
      <c r="AE206" s="70"/>
      <c r="AF206" s="70"/>
      <c r="AG206" s="70"/>
      <c r="AH206" s="70"/>
      <c r="AI206" s="70"/>
      <c r="AJ206" s="70"/>
      <c r="AK206" s="70"/>
      <c r="AL206" s="106"/>
      <c r="AM206" s="106"/>
      <c r="AN206" s="106"/>
      <c r="AO206" s="106"/>
      <c r="AP206" s="106"/>
      <c r="AQ206" s="106"/>
      <c r="AR206" s="106"/>
      <c r="AS206" s="106"/>
      <c r="AT206" s="106"/>
      <c r="AU206" s="106"/>
      <c r="AV206" s="106"/>
      <c r="AW206" s="106"/>
      <c r="AX206" s="106"/>
      <c r="AY206" s="106"/>
      <c r="AZ206" s="106"/>
      <c r="BA206" s="106"/>
      <c r="BB206" s="106"/>
    </row>
    <row r="207" spans="1:54" ht="14" x14ac:dyDescent="0.15">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70"/>
      <c r="Y207" s="70"/>
      <c r="Z207" s="70"/>
      <c r="AA207" s="70"/>
      <c r="AB207" s="70"/>
      <c r="AC207" s="70"/>
      <c r="AD207" s="70"/>
      <c r="AE207" s="70"/>
      <c r="AF207" s="70"/>
      <c r="AG207" s="70"/>
      <c r="AH207" s="70"/>
      <c r="AI207" s="70"/>
      <c r="AJ207" s="70"/>
      <c r="AK207" s="70"/>
      <c r="AL207" s="106"/>
      <c r="AM207" s="106"/>
      <c r="AN207" s="106"/>
      <c r="AO207" s="106"/>
      <c r="AP207" s="106"/>
      <c r="AQ207" s="106"/>
      <c r="AR207" s="106"/>
      <c r="AS207" s="106"/>
      <c r="AT207" s="106"/>
      <c r="AU207" s="106"/>
      <c r="AV207" s="106"/>
      <c r="AW207" s="106"/>
      <c r="AX207" s="106"/>
      <c r="AY207" s="106"/>
      <c r="AZ207" s="106"/>
      <c r="BA207" s="106"/>
      <c r="BB207" s="106"/>
    </row>
    <row r="208" spans="1:54" ht="14" x14ac:dyDescent="0.15">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70"/>
      <c r="Y208" s="70"/>
      <c r="Z208" s="70"/>
      <c r="AA208" s="70"/>
      <c r="AB208" s="70"/>
      <c r="AC208" s="70"/>
      <c r="AD208" s="70"/>
      <c r="AE208" s="70"/>
      <c r="AF208" s="70"/>
      <c r="AG208" s="70"/>
      <c r="AH208" s="70"/>
      <c r="AI208" s="70"/>
      <c r="AJ208" s="70"/>
      <c r="AK208" s="70"/>
      <c r="AL208" s="106"/>
      <c r="AM208" s="106"/>
      <c r="AN208" s="106"/>
      <c r="AO208" s="106"/>
      <c r="AP208" s="106"/>
      <c r="AQ208" s="106"/>
      <c r="AR208" s="106"/>
      <c r="AS208" s="106"/>
      <c r="AT208" s="106"/>
      <c r="AU208" s="106"/>
      <c r="AV208" s="106"/>
      <c r="AW208" s="106"/>
      <c r="AX208" s="106"/>
      <c r="AY208" s="106"/>
      <c r="AZ208" s="106"/>
      <c r="BA208" s="106"/>
      <c r="BB208" s="106"/>
    </row>
    <row r="209" spans="1:54" ht="14" x14ac:dyDescent="0.15">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70"/>
      <c r="Y209" s="70"/>
      <c r="Z209" s="70"/>
      <c r="AA209" s="70"/>
      <c r="AB209" s="70"/>
      <c r="AC209" s="70"/>
      <c r="AD209" s="70"/>
      <c r="AE209" s="70"/>
      <c r="AF209" s="70"/>
      <c r="AG209" s="70"/>
      <c r="AH209" s="70"/>
      <c r="AI209" s="70"/>
      <c r="AJ209" s="70"/>
      <c r="AK209" s="70"/>
      <c r="AL209" s="106"/>
      <c r="AM209" s="106"/>
      <c r="AN209" s="106"/>
      <c r="AO209" s="106"/>
      <c r="AP209" s="106"/>
      <c r="AQ209" s="106"/>
      <c r="AR209" s="106"/>
      <c r="AS209" s="106"/>
      <c r="AT209" s="106"/>
      <c r="AU209" s="106"/>
      <c r="AV209" s="106"/>
      <c r="AW209" s="106"/>
      <c r="AX209" s="106"/>
      <c r="AY209" s="106"/>
      <c r="AZ209" s="106"/>
      <c r="BA209" s="106"/>
      <c r="BB209" s="106"/>
    </row>
    <row r="210" spans="1:54" ht="14" x14ac:dyDescent="0.15">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70"/>
      <c r="Y210" s="70"/>
      <c r="Z210" s="70"/>
      <c r="AA210" s="70"/>
      <c r="AB210" s="70"/>
      <c r="AC210" s="70"/>
      <c r="AD210" s="70"/>
      <c r="AE210" s="70"/>
      <c r="AF210" s="70"/>
      <c r="AG210" s="70"/>
      <c r="AH210" s="70"/>
      <c r="AI210" s="70"/>
      <c r="AJ210" s="70"/>
      <c r="AK210" s="70"/>
      <c r="AL210" s="106"/>
      <c r="AM210" s="106"/>
      <c r="AN210" s="106"/>
      <c r="AO210" s="106"/>
      <c r="AP210" s="106"/>
      <c r="AQ210" s="106"/>
      <c r="AR210" s="106"/>
      <c r="AS210" s="106"/>
      <c r="AT210" s="106"/>
      <c r="AU210" s="106"/>
      <c r="AV210" s="106"/>
      <c r="AW210" s="106"/>
      <c r="AX210" s="106"/>
      <c r="AY210" s="106"/>
      <c r="AZ210" s="106"/>
      <c r="BA210" s="106"/>
      <c r="BB210" s="106"/>
    </row>
    <row r="211" spans="1:54" ht="14" x14ac:dyDescent="0.15">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70"/>
      <c r="Y211" s="70"/>
      <c r="Z211" s="70"/>
      <c r="AA211" s="70"/>
      <c r="AB211" s="70"/>
      <c r="AC211" s="70"/>
      <c r="AD211" s="70"/>
      <c r="AE211" s="70"/>
      <c r="AF211" s="70"/>
      <c r="AG211" s="70"/>
      <c r="AH211" s="70"/>
      <c r="AI211" s="70"/>
      <c r="AJ211" s="70"/>
      <c r="AK211" s="70"/>
      <c r="AL211" s="106"/>
      <c r="AM211" s="106"/>
      <c r="AN211" s="106"/>
      <c r="AO211" s="106"/>
      <c r="AP211" s="106"/>
      <c r="AQ211" s="106"/>
      <c r="AR211" s="106"/>
      <c r="AS211" s="106"/>
      <c r="AT211" s="106"/>
      <c r="AU211" s="106"/>
      <c r="AV211" s="106"/>
      <c r="AW211" s="106"/>
      <c r="AX211" s="106"/>
      <c r="AY211" s="106"/>
      <c r="AZ211" s="106"/>
      <c r="BA211" s="106"/>
      <c r="BB211" s="106"/>
    </row>
    <row r="212" spans="1:54" ht="14" x14ac:dyDescent="0.15">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70"/>
      <c r="Y212" s="70"/>
      <c r="Z212" s="70"/>
      <c r="AA212" s="70"/>
      <c r="AB212" s="70"/>
      <c r="AC212" s="70"/>
      <c r="AD212" s="70"/>
      <c r="AE212" s="70"/>
      <c r="AF212" s="70"/>
      <c r="AG212" s="70"/>
      <c r="AH212" s="70"/>
      <c r="AI212" s="70"/>
      <c r="AJ212" s="70"/>
      <c r="AK212" s="70"/>
      <c r="AL212" s="106"/>
      <c r="AM212" s="106"/>
      <c r="AN212" s="106"/>
      <c r="AO212" s="106"/>
      <c r="AP212" s="106"/>
      <c r="AQ212" s="106"/>
      <c r="AR212" s="106"/>
      <c r="AS212" s="106"/>
      <c r="AT212" s="106"/>
      <c r="AU212" s="106"/>
      <c r="AV212" s="106"/>
      <c r="AW212" s="106"/>
      <c r="AX212" s="106"/>
      <c r="AY212" s="106"/>
      <c r="AZ212" s="106"/>
      <c r="BA212" s="106"/>
      <c r="BB212" s="106"/>
    </row>
    <row r="213" spans="1:54" ht="14" x14ac:dyDescent="0.15">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70"/>
      <c r="Y213" s="70"/>
      <c r="Z213" s="70"/>
      <c r="AA213" s="70"/>
      <c r="AB213" s="70"/>
      <c r="AC213" s="70"/>
      <c r="AD213" s="70"/>
      <c r="AE213" s="70"/>
      <c r="AF213" s="70"/>
      <c r="AG213" s="70"/>
      <c r="AH213" s="70"/>
      <c r="AI213" s="70"/>
      <c r="AJ213" s="70"/>
      <c r="AK213" s="70"/>
      <c r="AL213" s="106"/>
      <c r="AM213" s="106"/>
      <c r="AN213" s="106"/>
      <c r="AO213" s="106"/>
      <c r="AP213" s="106"/>
      <c r="AQ213" s="106"/>
      <c r="AR213" s="106"/>
      <c r="AS213" s="106"/>
      <c r="AT213" s="106"/>
      <c r="AU213" s="106"/>
      <c r="AV213" s="106"/>
      <c r="AW213" s="106"/>
      <c r="AX213" s="106"/>
      <c r="AY213" s="106"/>
      <c r="AZ213" s="106"/>
      <c r="BA213" s="106"/>
      <c r="BB213" s="106"/>
    </row>
    <row r="214" spans="1:54" ht="14" x14ac:dyDescent="0.15">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70"/>
      <c r="Y214" s="70"/>
      <c r="Z214" s="70"/>
      <c r="AA214" s="70"/>
      <c r="AB214" s="70"/>
      <c r="AC214" s="70"/>
      <c r="AD214" s="70"/>
      <c r="AE214" s="70"/>
      <c r="AF214" s="70"/>
      <c r="AG214" s="70"/>
      <c r="AH214" s="70"/>
      <c r="AI214" s="70"/>
      <c r="AJ214" s="70"/>
      <c r="AK214" s="70"/>
      <c r="AL214" s="106"/>
      <c r="AM214" s="106"/>
      <c r="AN214" s="106"/>
      <c r="AO214" s="106"/>
      <c r="AP214" s="106"/>
      <c r="AQ214" s="106"/>
      <c r="AR214" s="106"/>
      <c r="AS214" s="106"/>
      <c r="AT214" s="106"/>
      <c r="AU214" s="106"/>
      <c r="AV214" s="106"/>
      <c r="AW214" s="106"/>
      <c r="AX214" s="106"/>
      <c r="AY214" s="106"/>
      <c r="AZ214" s="106"/>
      <c r="BA214" s="106"/>
      <c r="BB214" s="106"/>
    </row>
    <row r="215" spans="1:54" ht="14" x14ac:dyDescent="0.15">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70"/>
      <c r="Y215" s="70"/>
      <c r="Z215" s="70"/>
      <c r="AA215" s="70"/>
      <c r="AB215" s="70"/>
      <c r="AC215" s="70"/>
      <c r="AD215" s="70"/>
      <c r="AE215" s="70"/>
      <c r="AF215" s="70"/>
      <c r="AG215" s="70"/>
      <c r="AH215" s="70"/>
      <c r="AI215" s="70"/>
      <c r="AJ215" s="70"/>
      <c r="AK215" s="70"/>
      <c r="AL215" s="106"/>
      <c r="AM215" s="106"/>
      <c r="AN215" s="106"/>
      <c r="AO215" s="106"/>
      <c r="AP215" s="106"/>
      <c r="AQ215" s="106"/>
      <c r="AR215" s="106"/>
      <c r="AS215" s="106"/>
      <c r="AT215" s="106"/>
      <c r="AU215" s="106"/>
      <c r="AV215" s="106"/>
      <c r="AW215" s="106"/>
      <c r="AX215" s="106"/>
      <c r="AY215" s="106"/>
      <c r="AZ215" s="106"/>
      <c r="BA215" s="106"/>
      <c r="BB215" s="106"/>
    </row>
    <row r="216" spans="1:54" ht="14" x14ac:dyDescent="0.15">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70"/>
      <c r="Y216" s="70"/>
      <c r="Z216" s="70"/>
      <c r="AA216" s="70"/>
      <c r="AB216" s="70"/>
      <c r="AC216" s="70"/>
      <c r="AD216" s="70"/>
      <c r="AE216" s="70"/>
      <c r="AF216" s="70"/>
      <c r="AG216" s="70"/>
      <c r="AH216" s="70"/>
      <c r="AI216" s="70"/>
      <c r="AJ216" s="70"/>
      <c r="AK216" s="70"/>
      <c r="AL216" s="106"/>
      <c r="AM216" s="106"/>
      <c r="AN216" s="106"/>
      <c r="AO216" s="106"/>
      <c r="AP216" s="106"/>
      <c r="AQ216" s="106"/>
      <c r="AR216" s="106"/>
      <c r="AS216" s="106"/>
      <c r="AT216" s="106"/>
      <c r="AU216" s="106"/>
      <c r="AV216" s="106"/>
      <c r="AW216" s="106"/>
      <c r="AX216" s="106"/>
      <c r="AY216" s="106"/>
      <c r="AZ216" s="106"/>
      <c r="BA216" s="106"/>
      <c r="BB216" s="106"/>
    </row>
    <row r="217" spans="1:54" ht="14" x14ac:dyDescent="0.15">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70"/>
      <c r="Y217" s="70"/>
      <c r="Z217" s="70"/>
      <c r="AA217" s="70"/>
      <c r="AB217" s="70"/>
      <c r="AC217" s="70"/>
      <c r="AD217" s="70"/>
      <c r="AE217" s="70"/>
      <c r="AF217" s="70"/>
      <c r="AG217" s="70"/>
      <c r="AH217" s="70"/>
      <c r="AI217" s="70"/>
      <c r="AJ217" s="70"/>
      <c r="AK217" s="70"/>
      <c r="AL217" s="106"/>
      <c r="AM217" s="106"/>
      <c r="AN217" s="106"/>
      <c r="AO217" s="106"/>
      <c r="AP217" s="106"/>
      <c r="AQ217" s="106"/>
      <c r="AR217" s="106"/>
      <c r="AS217" s="106"/>
      <c r="AT217" s="106"/>
      <c r="AU217" s="106"/>
      <c r="AV217" s="106"/>
      <c r="AW217" s="106"/>
      <c r="AX217" s="106"/>
      <c r="AY217" s="106"/>
      <c r="AZ217" s="106"/>
      <c r="BA217" s="106"/>
      <c r="BB217" s="106"/>
    </row>
    <row r="218" spans="1:54" ht="14" x14ac:dyDescent="0.15">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70"/>
      <c r="Y218" s="70"/>
      <c r="Z218" s="70"/>
      <c r="AA218" s="70"/>
      <c r="AB218" s="70"/>
      <c r="AC218" s="70"/>
      <c r="AD218" s="70"/>
      <c r="AE218" s="70"/>
      <c r="AF218" s="70"/>
      <c r="AG218" s="70"/>
      <c r="AH218" s="70"/>
      <c r="AI218" s="70"/>
      <c r="AJ218" s="70"/>
      <c r="AK218" s="70"/>
      <c r="AL218" s="106"/>
      <c r="AM218" s="106"/>
      <c r="AN218" s="106"/>
      <c r="AO218" s="106"/>
      <c r="AP218" s="106"/>
      <c r="AQ218" s="106"/>
      <c r="AR218" s="106"/>
      <c r="AS218" s="106"/>
      <c r="AT218" s="106"/>
      <c r="AU218" s="106"/>
      <c r="AV218" s="106"/>
      <c r="AW218" s="106"/>
      <c r="AX218" s="106"/>
      <c r="AY218" s="106"/>
      <c r="AZ218" s="106"/>
      <c r="BA218" s="106"/>
      <c r="BB218" s="106"/>
    </row>
    <row r="219" spans="1:54" ht="14" x14ac:dyDescent="0.15">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70"/>
      <c r="Y219" s="70"/>
      <c r="Z219" s="70"/>
      <c r="AA219" s="70"/>
      <c r="AB219" s="70"/>
      <c r="AC219" s="70"/>
      <c r="AD219" s="70"/>
      <c r="AE219" s="70"/>
      <c r="AF219" s="70"/>
      <c r="AG219" s="70"/>
      <c r="AH219" s="70"/>
      <c r="AI219" s="70"/>
      <c r="AJ219" s="70"/>
      <c r="AK219" s="70"/>
      <c r="AL219" s="106"/>
      <c r="AM219" s="106"/>
      <c r="AN219" s="106"/>
      <c r="AO219" s="106"/>
      <c r="AP219" s="106"/>
      <c r="AQ219" s="106"/>
      <c r="AR219" s="106"/>
      <c r="AS219" s="106"/>
      <c r="AT219" s="106"/>
      <c r="AU219" s="106"/>
      <c r="AV219" s="106"/>
      <c r="AW219" s="106"/>
      <c r="AX219" s="106"/>
      <c r="AY219" s="106"/>
      <c r="AZ219" s="106"/>
      <c r="BA219" s="106"/>
      <c r="BB219" s="106"/>
    </row>
    <row r="220" spans="1:54" ht="14" x14ac:dyDescent="0.15">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70"/>
      <c r="Y220" s="70"/>
      <c r="Z220" s="70"/>
      <c r="AA220" s="70"/>
      <c r="AB220" s="70"/>
      <c r="AC220" s="70"/>
      <c r="AD220" s="70"/>
      <c r="AE220" s="70"/>
      <c r="AF220" s="70"/>
      <c r="AG220" s="70"/>
      <c r="AH220" s="70"/>
      <c r="AI220" s="70"/>
      <c r="AJ220" s="70"/>
      <c r="AK220" s="70"/>
      <c r="AL220" s="106"/>
      <c r="AM220" s="106"/>
      <c r="AN220" s="106"/>
      <c r="AO220" s="106"/>
      <c r="AP220" s="106"/>
      <c r="AQ220" s="106"/>
      <c r="AR220" s="106"/>
      <c r="AS220" s="106"/>
      <c r="AT220" s="106"/>
      <c r="AU220" s="106"/>
      <c r="AV220" s="106"/>
      <c r="AW220" s="106"/>
      <c r="AX220" s="106"/>
      <c r="AY220" s="106"/>
      <c r="AZ220" s="106"/>
      <c r="BA220" s="106"/>
      <c r="BB220" s="106"/>
    </row>
    <row r="221" spans="1:54" ht="14" x14ac:dyDescent="0.15">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70"/>
      <c r="Y221" s="70"/>
      <c r="Z221" s="70"/>
      <c r="AA221" s="70"/>
      <c r="AB221" s="70"/>
      <c r="AC221" s="70"/>
      <c r="AD221" s="70"/>
      <c r="AE221" s="70"/>
      <c r="AF221" s="70"/>
      <c r="AG221" s="70"/>
      <c r="AH221" s="70"/>
      <c r="AI221" s="70"/>
      <c r="AJ221" s="70"/>
      <c r="AK221" s="70"/>
      <c r="AL221" s="106"/>
      <c r="AM221" s="106"/>
      <c r="AN221" s="106"/>
      <c r="AO221" s="106"/>
      <c r="AP221" s="106"/>
      <c r="AQ221" s="106"/>
      <c r="AR221" s="106"/>
      <c r="AS221" s="106"/>
      <c r="AT221" s="106"/>
      <c r="AU221" s="106"/>
      <c r="AV221" s="106"/>
      <c r="AW221" s="106"/>
      <c r="AX221" s="106"/>
      <c r="AY221" s="106"/>
      <c r="AZ221" s="106"/>
      <c r="BA221" s="106"/>
      <c r="BB221" s="106"/>
    </row>
    <row r="222" spans="1:54" ht="14" x14ac:dyDescent="0.15">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70"/>
      <c r="Y222" s="70"/>
      <c r="Z222" s="70"/>
      <c r="AA222" s="70"/>
      <c r="AB222" s="70"/>
      <c r="AC222" s="70"/>
      <c r="AD222" s="70"/>
      <c r="AE222" s="70"/>
      <c r="AF222" s="70"/>
      <c r="AG222" s="70"/>
      <c r="AH222" s="70"/>
      <c r="AI222" s="70"/>
      <c r="AJ222" s="70"/>
      <c r="AK222" s="70"/>
      <c r="AL222" s="106"/>
      <c r="AM222" s="106"/>
      <c r="AN222" s="106"/>
      <c r="AO222" s="106"/>
      <c r="AP222" s="106"/>
      <c r="AQ222" s="106"/>
      <c r="AR222" s="106"/>
      <c r="AS222" s="106"/>
      <c r="AT222" s="106"/>
      <c r="AU222" s="106"/>
      <c r="AV222" s="106"/>
      <c r="AW222" s="106"/>
      <c r="AX222" s="106"/>
      <c r="AY222" s="106"/>
      <c r="AZ222" s="106"/>
      <c r="BA222" s="106"/>
      <c r="BB222" s="106"/>
    </row>
    <row r="223" spans="1:54" ht="14" x14ac:dyDescent="0.15">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70"/>
      <c r="Y223" s="70"/>
      <c r="Z223" s="70"/>
      <c r="AA223" s="70"/>
      <c r="AB223" s="70"/>
      <c r="AC223" s="70"/>
      <c r="AD223" s="70"/>
      <c r="AE223" s="70"/>
      <c r="AF223" s="70"/>
      <c r="AG223" s="70"/>
      <c r="AH223" s="70"/>
      <c r="AI223" s="70"/>
      <c r="AJ223" s="70"/>
      <c r="AK223" s="70"/>
      <c r="AL223" s="106"/>
      <c r="AM223" s="106"/>
      <c r="AN223" s="106"/>
      <c r="AO223" s="106"/>
      <c r="AP223" s="106"/>
      <c r="AQ223" s="106"/>
      <c r="AR223" s="106"/>
      <c r="AS223" s="106"/>
      <c r="AT223" s="106"/>
      <c r="AU223" s="106"/>
      <c r="AV223" s="106"/>
      <c r="AW223" s="106"/>
      <c r="AX223" s="106"/>
      <c r="AY223" s="106"/>
      <c r="AZ223" s="106"/>
      <c r="BA223" s="106"/>
      <c r="BB223" s="106"/>
    </row>
    <row r="224" spans="1:54" ht="14" x14ac:dyDescent="0.15">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70"/>
      <c r="Y224" s="70"/>
      <c r="Z224" s="70"/>
      <c r="AA224" s="70"/>
      <c r="AB224" s="70"/>
      <c r="AC224" s="70"/>
      <c r="AD224" s="70"/>
      <c r="AE224" s="70"/>
      <c r="AF224" s="70"/>
      <c r="AG224" s="70"/>
      <c r="AH224" s="70"/>
      <c r="AI224" s="70"/>
      <c r="AJ224" s="70"/>
      <c r="AK224" s="70"/>
      <c r="AL224" s="106"/>
      <c r="AM224" s="106"/>
      <c r="AN224" s="106"/>
      <c r="AO224" s="106"/>
      <c r="AP224" s="106"/>
      <c r="AQ224" s="106"/>
      <c r="AR224" s="106"/>
      <c r="AS224" s="106"/>
      <c r="AT224" s="106"/>
      <c r="AU224" s="106"/>
      <c r="AV224" s="106"/>
      <c r="AW224" s="106"/>
      <c r="AX224" s="106"/>
      <c r="AY224" s="106"/>
      <c r="AZ224" s="106"/>
      <c r="BA224" s="106"/>
      <c r="BB224" s="106"/>
    </row>
    <row r="225" spans="1:54" ht="14" x14ac:dyDescent="0.15">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70"/>
      <c r="Y225" s="70"/>
      <c r="Z225" s="70"/>
      <c r="AA225" s="70"/>
      <c r="AB225" s="70"/>
      <c r="AC225" s="70"/>
      <c r="AD225" s="70"/>
      <c r="AE225" s="70"/>
      <c r="AF225" s="70"/>
      <c r="AG225" s="70"/>
      <c r="AH225" s="70"/>
      <c r="AI225" s="70"/>
      <c r="AJ225" s="70"/>
      <c r="AK225" s="70"/>
      <c r="AL225" s="106"/>
      <c r="AM225" s="106"/>
      <c r="AN225" s="106"/>
      <c r="AO225" s="106"/>
      <c r="AP225" s="106"/>
      <c r="AQ225" s="106"/>
      <c r="AR225" s="106"/>
      <c r="AS225" s="106"/>
      <c r="AT225" s="106"/>
      <c r="AU225" s="106"/>
      <c r="AV225" s="106"/>
      <c r="AW225" s="106"/>
      <c r="AX225" s="106"/>
      <c r="AY225" s="106"/>
      <c r="AZ225" s="106"/>
      <c r="BA225" s="106"/>
      <c r="BB225" s="106"/>
    </row>
    <row r="226" spans="1:54" ht="14" x14ac:dyDescent="0.15">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70"/>
      <c r="Y226" s="70"/>
      <c r="Z226" s="70"/>
      <c r="AA226" s="70"/>
      <c r="AB226" s="70"/>
      <c r="AC226" s="70"/>
      <c r="AD226" s="70"/>
      <c r="AE226" s="70"/>
      <c r="AF226" s="70"/>
      <c r="AG226" s="70"/>
      <c r="AH226" s="70"/>
      <c r="AI226" s="70"/>
      <c r="AJ226" s="70"/>
      <c r="AK226" s="70"/>
      <c r="AL226" s="106"/>
      <c r="AM226" s="106"/>
      <c r="AN226" s="106"/>
      <c r="AO226" s="106"/>
      <c r="AP226" s="106"/>
      <c r="AQ226" s="106"/>
      <c r="AR226" s="106"/>
      <c r="AS226" s="106"/>
      <c r="AT226" s="106"/>
      <c r="AU226" s="106"/>
      <c r="AV226" s="106"/>
      <c r="AW226" s="106"/>
      <c r="AX226" s="106"/>
      <c r="AY226" s="106"/>
      <c r="AZ226" s="106"/>
      <c r="BA226" s="106"/>
      <c r="BB226" s="106"/>
    </row>
    <row r="227" spans="1:54" ht="14" x14ac:dyDescent="0.15">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70"/>
      <c r="Y227" s="70"/>
      <c r="Z227" s="70"/>
      <c r="AA227" s="70"/>
      <c r="AB227" s="70"/>
      <c r="AC227" s="70"/>
      <c r="AD227" s="70"/>
      <c r="AE227" s="70"/>
      <c r="AF227" s="70"/>
      <c r="AG227" s="70"/>
      <c r="AH227" s="70"/>
      <c r="AI227" s="70"/>
      <c r="AJ227" s="70"/>
      <c r="AK227" s="70"/>
      <c r="AL227" s="106"/>
      <c r="AM227" s="106"/>
      <c r="AN227" s="106"/>
      <c r="AO227" s="106"/>
      <c r="AP227" s="106"/>
      <c r="AQ227" s="106"/>
      <c r="AR227" s="106"/>
      <c r="AS227" s="106"/>
      <c r="AT227" s="106"/>
      <c r="AU227" s="106"/>
      <c r="AV227" s="106"/>
      <c r="AW227" s="106"/>
      <c r="AX227" s="106"/>
      <c r="AY227" s="106"/>
      <c r="AZ227" s="106"/>
      <c r="BA227" s="106"/>
      <c r="BB227" s="106"/>
    </row>
    <row r="228" spans="1:54" ht="14" x14ac:dyDescent="0.15">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70"/>
      <c r="Y228" s="70"/>
      <c r="Z228" s="70"/>
      <c r="AA228" s="70"/>
      <c r="AB228" s="70"/>
      <c r="AC228" s="70"/>
      <c r="AD228" s="70"/>
      <c r="AE228" s="70"/>
      <c r="AF228" s="70"/>
      <c r="AG228" s="70"/>
      <c r="AH228" s="70"/>
      <c r="AI228" s="70"/>
      <c r="AJ228" s="70"/>
      <c r="AK228" s="70"/>
      <c r="AL228" s="106"/>
      <c r="AM228" s="106"/>
      <c r="AN228" s="106"/>
      <c r="AO228" s="106"/>
      <c r="AP228" s="106"/>
      <c r="AQ228" s="106"/>
      <c r="AR228" s="106"/>
      <c r="AS228" s="106"/>
      <c r="AT228" s="106"/>
      <c r="AU228" s="106"/>
      <c r="AV228" s="106"/>
      <c r="AW228" s="106"/>
      <c r="AX228" s="106"/>
      <c r="AY228" s="106"/>
      <c r="AZ228" s="106"/>
      <c r="BA228" s="106"/>
      <c r="BB228" s="106"/>
    </row>
    <row r="229" spans="1:54" ht="14" x14ac:dyDescent="0.15">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70"/>
      <c r="Y229" s="70"/>
      <c r="Z229" s="70"/>
      <c r="AA229" s="70"/>
      <c r="AB229" s="70"/>
      <c r="AC229" s="70"/>
      <c r="AD229" s="70"/>
      <c r="AE229" s="70"/>
      <c r="AF229" s="70"/>
      <c r="AG229" s="70"/>
      <c r="AH229" s="70"/>
      <c r="AI229" s="70"/>
      <c r="AJ229" s="70"/>
      <c r="AK229" s="70"/>
      <c r="AL229" s="106"/>
      <c r="AM229" s="106"/>
      <c r="AN229" s="106"/>
      <c r="AO229" s="106"/>
      <c r="AP229" s="106"/>
      <c r="AQ229" s="106"/>
      <c r="AR229" s="106"/>
      <c r="AS229" s="106"/>
      <c r="AT229" s="106"/>
      <c r="AU229" s="106"/>
      <c r="AV229" s="106"/>
      <c r="AW229" s="106"/>
      <c r="AX229" s="106"/>
      <c r="AY229" s="106"/>
      <c r="AZ229" s="106"/>
      <c r="BA229" s="106"/>
      <c r="BB229" s="106"/>
    </row>
    <row r="230" spans="1:54" ht="14" x14ac:dyDescent="0.15">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70"/>
      <c r="Y230" s="70"/>
      <c r="Z230" s="70"/>
      <c r="AA230" s="70"/>
      <c r="AB230" s="70"/>
      <c r="AC230" s="70"/>
      <c r="AD230" s="70"/>
      <c r="AE230" s="70"/>
      <c r="AF230" s="70"/>
      <c r="AG230" s="70"/>
      <c r="AH230" s="70"/>
      <c r="AI230" s="70"/>
      <c r="AJ230" s="70"/>
      <c r="AK230" s="70"/>
      <c r="AL230" s="106"/>
      <c r="AM230" s="106"/>
      <c r="AN230" s="106"/>
      <c r="AO230" s="106"/>
      <c r="AP230" s="106"/>
      <c r="AQ230" s="106"/>
      <c r="AR230" s="106"/>
      <c r="AS230" s="106"/>
      <c r="AT230" s="106"/>
      <c r="AU230" s="106"/>
      <c r="AV230" s="106"/>
      <c r="AW230" s="106"/>
      <c r="AX230" s="106"/>
      <c r="AY230" s="106"/>
      <c r="AZ230" s="106"/>
      <c r="BA230" s="106"/>
      <c r="BB230" s="106"/>
    </row>
    <row r="231" spans="1:54" ht="14" x14ac:dyDescent="0.15">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70"/>
      <c r="Y231" s="70"/>
      <c r="Z231" s="70"/>
      <c r="AA231" s="70"/>
      <c r="AB231" s="70"/>
      <c r="AC231" s="70"/>
      <c r="AD231" s="70"/>
      <c r="AE231" s="70"/>
      <c r="AF231" s="70"/>
      <c r="AG231" s="70"/>
      <c r="AH231" s="70"/>
      <c r="AI231" s="70"/>
      <c r="AJ231" s="70"/>
      <c r="AK231" s="70"/>
      <c r="AL231" s="106"/>
      <c r="AM231" s="106"/>
      <c r="AN231" s="106"/>
      <c r="AO231" s="106"/>
      <c r="AP231" s="106"/>
      <c r="AQ231" s="106"/>
      <c r="AR231" s="106"/>
      <c r="AS231" s="106"/>
      <c r="AT231" s="106"/>
      <c r="AU231" s="106"/>
      <c r="AV231" s="106"/>
      <c r="AW231" s="106"/>
      <c r="AX231" s="106"/>
      <c r="AY231" s="106"/>
      <c r="AZ231" s="106"/>
      <c r="BA231" s="106"/>
      <c r="BB231" s="106"/>
    </row>
    <row r="232" spans="1:54" ht="14" x14ac:dyDescent="0.15">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70"/>
      <c r="Y232" s="70"/>
      <c r="Z232" s="70"/>
      <c r="AA232" s="70"/>
      <c r="AB232" s="70"/>
      <c r="AC232" s="70"/>
      <c r="AD232" s="70"/>
      <c r="AE232" s="70"/>
      <c r="AF232" s="70"/>
      <c r="AG232" s="70"/>
      <c r="AH232" s="70"/>
      <c r="AI232" s="70"/>
      <c r="AJ232" s="70"/>
      <c r="AK232" s="70"/>
      <c r="AL232" s="106"/>
      <c r="AM232" s="106"/>
      <c r="AN232" s="106"/>
      <c r="AO232" s="106"/>
      <c r="AP232" s="106"/>
      <c r="AQ232" s="106"/>
      <c r="AR232" s="106"/>
      <c r="AS232" s="106"/>
      <c r="AT232" s="106"/>
      <c r="AU232" s="106"/>
      <c r="AV232" s="106"/>
      <c r="AW232" s="106"/>
      <c r="AX232" s="106"/>
      <c r="AY232" s="106"/>
      <c r="AZ232" s="106"/>
      <c r="BA232" s="106"/>
      <c r="BB232" s="106"/>
    </row>
    <row r="233" spans="1:54" ht="14" x14ac:dyDescent="0.15">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70"/>
      <c r="Y233" s="70"/>
      <c r="Z233" s="70"/>
      <c r="AA233" s="70"/>
      <c r="AB233" s="70"/>
      <c r="AC233" s="70"/>
      <c r="AD233" s="70"/>
      <c r="AE233" s="70"/>
      <c r="AF233" s="70"/>
      <c r="AG233" s="70"/>
      <c r="AH233" s="70"/>
      <c r="AI233" s="70"/>
      <c r="AJ233" s="70"/>
      <c r="AK233" s="70"/>
      <c r="AL233" s="106"/>
      <c r="AM233" s="106"/>
      <c r="AN233" s="106"/>
      <c r="AO233" s="106"/>
      <c r="AP233" s="106"/>
      <c r="AQ233" s="106"/>
      <c r="AR233" s="106"/>
      <c r="AS233" s="106"/>
      <c r="AT233" s="106"/>
      <c r="AU233" s="106"/>
      <c r="AV233" s="106"/>
      <c r="AW233" s="106"/>
      <c r="AX233" s="106"/>
      <c r="AY233" s="106"/>
      <c r="AZ233" s="106"/>
      <c r="BA233" s="106"/>
      <c r="BB233" s="106"/>
    </row>
    <row r="234" spans="1:54" ht="14" x14ac:dyDescent="0.15">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70"/>
      <c r="Y234" s="70"/>
      <c r="Z234" s="70"/>
      <c r="AA234" s="70"/>
      <c r="AB234" s="70"/>
      <c r="AC234" s="70"/>
      <c r="AD234" s="70"/>
      <c r="AE234" s="70"/>
      <c r="AF234" s="70"/>
      <c r="AG234" s="70"/>
      <c r="AH234" s="70"/>
      <c r="AI234" s="70"/>
      <c r="AJ234" s="70"/>
      <c r="AK234" s="70"/>
      <c r="AL234" s="106"/>
      <c r="AM234" s="106"/>
      <c r="AN234" s="106"/>
      <c r="AO234" s="106"/>
      <c r="AP234" s="106"/>
      <c r="AQ234" s="106"/>
      <c r="AR234" s="106"/>
      <c r="AS234" s="106"/>
      <c r="AT234" s="106"/>
      <c r="AU234" s="106"/>
      <c r="AV234" s="106"/>
      <c r="AW234" s="106"/>
      <c r="AX234" s="106"/>
      <c r="AY234" s="106"/>
      <c r="AZ234" s="106"/>
      <c r="BA234" s="106"/>
      <c r="BB234" s="106"/>
    </row>
    <row r="235" spans="1:54" ht="14" x14ac:dyDescent="0.15">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70"/>
      <c r="Y235" s="70"/>
      <c r="Z235" s="70"/>
      <c r="AA235" s="70"/>
      <c r="AB235" s="70"/>
      <c r="AC235" s="70"/>
      <c r="AD235" s="70"/>
      <c r="AE235" s="70"/>
      <c r="AF235" s="70"/>
      <c r="AG235" s="70"/>
      <c r="AH235" s="70"/>
      <c r="AI235" s="70"/>
      <c r="AJ235" s="70"/>
      <c r="AK235" s="70"/>
      <c r="AL235" s="106"/>
      <c r="AM235" s="106"/>
      <c r="AN235" s="106"/>
      <c r="AO235" s="106"/>
      <c r="AP235" s="106"/>
      <c r="AQ235" s="106"/>
      <c r="AR235" s="106"/>
      <c r="AS235" s="106"/>
      <c r="AT235" s="106"/>
      <c r="AU235" s="106"/>
      <c r="AV235" s="106"/>
      <c r="AW235" s="106"/>
      <c r="AX235" s="106"/>
      <c r="AY235" s="106"/>
      <c r="AZ235" s="106"/>
      <c r="BA235" s="106"/>
      <c r="BB235" s="106"/>
    </row>
    <row r="236" spans="1:54" ht="14" x14ac:dyDescent="0.15">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70"/>
      <c r="Y236" s="70"/>
      <c r="Z236" s="70"/>
      <c r="AA236" s="70"/>
      <c r="AB236" s="70"/>
      <c r="AC236" s="70"/>
      <c r="AD236" s="70"/>
      <c r="AE236" s="70"/>
      <c r="AF236" s="70"/>
      <c r="AG236" s="70"/>
      <c r="AH236" s="70"/>
      <c r="AI236" s="70"/>
      <c r="AJ236" s="70"/>
      <c r="AK236" s="70"/>
      <c r="AL236" s="106"/>
      <c r="AM236" s="106"/>
      <c r="AN236" s="106"/>
      <c r="AO236" s="106"/>
      <c r="AP236" s="106"/>
      <c r="AQ236" s="106"/>
      <c r="AR236" s="106"/>
      <c r="AS236" s="106"/>
      <c r="AT236" s="106"/>
      <c r="AU236" s="106"/>
      <c r="AV236" s="106"/>
      <c r="AW236" s="106"/>
      <c r="AX236" s="106"/>
      <c r="AY236" s="106"/>
      <c r="AZ236" s="106"/>
      <c r="BA236" s="106"/>
      <c r="BB236" s="106"/>
    </row>
    <row r="237" spans="1:54" ht="14" x14ac:dyDescent="0.15">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70"/>
      <c r="Y237" s="70"/>
      <c r="Z237" s="70"/>
      <c r="AA237" s="70"/>
      <c r="AB237" s="70"/>
      <c r="AC237" s="70"/>
      <c r="AD237" s="70"/>
      <c r="AE237" s="70"/>
      <c r="AF237" s="70"/>
      <c r="AG237" s="70"/>
      <c r="AH237" s="70"/>
      <c r="AI237" s="70"/>
      <c r="AJ237" s="70"/>
      <c r="AK237" s="70"/>
      <c r="AL237" s="106"/>
      <c r="AM237" s="106"/>
      <c r="AN237" s="106"/>
      <c r="AO237" s="106"/>
      <c r="AP237" s="106"/>
      <c r="AQ237" s="106"/>
      <c r="AR237" s="106"/>
      <c r="AS237" s="106"/>
      <c r="AT237" s="106"/>
      <c r="AU237" s="106"/>
      <c r="AV237" s="106"/>
      <c r="AW237" s="106"/>
      <c r="AX237" s="106"/>
      <c r="AY237" s="106"/>
      <c r="AZ237" s="106"/>
      <c r="BA237" s="106"/>
      <c r="BB237" s="106"/>
    </row>
    <row r="238" spans="1:54" ht="14" x14ac:dyDescent="0.15">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70"/>
      <c r="Y238" s="70"/>
      <c r="Z238" s="70"/>
      <c r="AA238" s="70"/>
      <c r="AB238" s="70"/>
      <c r="AC238" s="70"/>
      <c r="AD238" s="70"/>
      <c r="AE238" s="70"/>
      <c r="AF238" s="70"/>
      <c r="AG238" s="70"/>
      <c r="AH238" s="70"/>
      <c r="AI238" s="70"/>
      <c r="AJ238" s="70"/>
      <c r="AK238" s="70"/>
      <c r="AL238" s="106"/>
      <c r="AM238" s="106"/>
      <c r="AN238" s="106"/>
      <c r="AO238" s="106"/>
      <c r="AP238" s="106"/>
      <c r="AQ238" s="106"/>
      <c r="AR238" s="106"/>
      <c r="AS238" s="106"/>
      <c r="AT238" s="106"/>
      <c r="AU238" s="106"/>
      <c r="AV238" s="106"/>
      <c r="AW238" s="106"/>
      <c r="AX238" s="106"/>
      <c r="AY238" s="106"/>
      <c r="AZ238" s="106"/>
      <c r="BA238" s="106"/>
      <c r="BB238" s="106"/>
    </row>
    <row r="239" spans="1:54" ht="14" x14ac:dyDescent="0.15">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70"/>
      <c r="Y239" s="70"/>
      <c r="Z239" s="70"/>
      <c r="AA239" s="70"/>
      <c r="AB239" s="70"/>
      <c r="AC239" s="70"/>
      <c r="AD239" s="70"/>
      <c r="AE239" s="70"/>
      <c r="AF239" s="70"/>
      <c r="AG239" s="70"/>
      <c r="AH239" s="70"/>
      <c r="AI239" s="70"/>
      <c r="AJ239" s="70"/>
      <c r="AK239" s="70"/>
      <c r="AL239" s="106"/>
      <c r="AM239" s="106"/>
      <c r="AN239" s="106"/>
      <c r="AO239" s="106"/>
      <c r="AP239" s="106"/>
      <c r="AQ239" s="106"/>
      <c r="AR239" s="106"/>
      <c r="AS239" s="106"/>
      <c r="AT239" s="106"/>
      <c r="AU239" s="106"/>
      <c r="AV239" s="106"/>
      <c r="AW239" s="106"/>
      <c r="AX239" s="106"/>
      <c r="AY239" s="106"/>
      <c r="AZ239" s="106"/>
      <c r="BA239" s="106"/>
      <c r="BB239" s="106"/>
    </row>
    <row r="240" spans="1:54" ht="14" x14ac:dyDescent="0.15">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70"/>
      <c r="Y240" s="70"/>
      <c r="Z240" s="70"/>
      <c r="AA240" s="70"/>
      <c r="AB240" s="70"/>
      <c r="AC240" s="70"/>
      <c r="AD240" s="70"/>
      <c r="AE240" s="70"/>
      <c r="AF240" s="70"/>
      <c r="AG240" s="70"/>
      <c r="AH240" s="70"/>
      <c r="AI240" s="70"/>
      <c r="AJ240" s="70"/>
      <c r="AK240" s="70"/>
      <c r="AL240" s="106"/>
      <c r="AM240" s="106"/>
      <c r="AN240" s="106"/>
      <c r="AO240" s="106"/>
      <c r="AP240" s="106"/>
      <c r="AQ240" s="106"/>
      <c r="AR240" s="106"/>
      <c r="AS240" s="106"/>
      <c r="AT240" s="106"/>
      <c r="AU240" s="106"/>
      <c r="AV240" s="106"/>
      <c r="AW240" s="106"/>
      <c r="AX240" s="106"/>
      <c r="AY240" s="106"/>
      <c r="AZ240" s="106"/>
      <c r="BA240" s="106"/>
      <c r="BB240" s="106"/>
    </row>
    <row r="241" spans="1:54" ht="14" x14ac:dyDescent="0.15">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70"/>
      <c r="Y241" s="70"/>
      <c r="Z241" s="70"/>
      <c r="AA241" s="70"/>
      <c r="AB241" s="70"/>
      <c r="AC241" s="70"/>
      <c r="AD241" s="70"/>
      <c r="AE241" s="70"/>
      <c r="AF241" s="70"/>
      <c r="AG241" s="70"/>
      <c r="AH241" s="70"/>
      <c r="AI241" s="70"/>
      <c r="AJ241" s="70"/>
      <c r="AK241" s="70"/>
      <c r="AL241" s="106"/>
      <c r="AM241" s="106"/>
      <c r="AN241" s="106"/>
      <c r="AO241" s="106"/>
      <c r="AP241" s="106"/>
      <c r="AQ241" s="106"/>
      <c r="AR241" s="106"/>
      <c r="AS241" s="106"/>
      <c r="AT241" s="106"/>
      <c r="AU241" s="106"/>
      <c r="AV241" s="106"/>
      <c r="AW241" s="106"/>
      <c r="AX241" s="106"/>
      <c r="AY241" s="106"/>
      <c r="AZ241" s="106"/>
      <c r="BA241" s="106"/>
      <c r="BB241" s="106"/>
    </row>
    <row r="242" spans="1:54" ht="14" x14ac:dyDescent="0.15">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70"/>
      <c r="Y242" s="70"/>
      <c r="Z242" s="70"/>
      <c r="AA242" s="70"/>
      <c r="AB242" s="70"/>
      <c r="AC242" s="70"/>
      <c r="AD242" s="70"/>
      <c r="AE242" s="70"/>
      <c r="AF242" s="70"/>
      <c r="AG242" s="70"/>
      <c r="AH242" s="70"/>
      <c r="AI242" s="70"/>
      <c r="AJ242" s="70"/>
      <c r="AK242" s="70"/>
      <c r="AL242" s="106"/>
      <c r="AM242" s="106"/>
      <c r="AN242" s="106"/>
      <c r="AO242" s="106"/>
      <c r="AP242" s="106"/>
      <c r="AQ242" s="106"/>
      <c r="AR242" s="106"/>
      <c r="AS242" s="106"/>
      <c r="AT242" s="106"/>
      <c r="AU242" s="106"/>
      <c r="AV242" s="106"/>
      <c r="AW242" s="106"/>
      <c r="AX242" s="106"/>
      <c r="AY242" s="106"/>
      <c r="AZ242" s="106"/>
      <c r="BA242" s="106"/>
      <c r="BB242" s="106"/>
    </row>
    <row r="243" spans="1:54" ht="14" x14ac:dyDescent="0.15">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70"/>
      <c r="Y243" s="70"/>
      <c r="Z243" s="70"/>
      <c r="AA243" s="70"/>
      <c r="AB243" s="70"/>
      <c r="AC243" s="70"/>
      <c r="AD243" s="70"/>
      <c r="AE243" s="70"/>
      <c r="AF243" s="70"/>
      <c r="AG243" s="70"/>
      <c r="AH243" s="70"/>
      <c r="AI243" s="70"/>
      <c r="AJ243" s="70"/>
      <c r="AK243" s="70"/>
      <c r="AL243" s="106"/>
      <c r="AM243" s="106"/>
      <c r="AN243" s="106"/>
      <c r="AO243" s="106"/>
      <c r="AP243" s="106"/>
      <c r="AQ243" s="106"/>
      <c r="AR243" s="106"/>
      <c r="AS243" s="106"/>
      <c r="AT243" s="106"/>
      <c r="AU243" s="106"/>
      <c r="AV243" s="106"/>
      <c r="AW243" s="106"/>
      <c r="AX243" s="106"/>
      <c r="AY243" s="106"/>
      <c r="AZ243" s="106"/>
      <c r="BA243" s="106"/>
      <c r="BB243" s="106"/>
    </row>
    <row r="244" spans="1:54" ht="14" x14ac:dyDescent="0.15">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70"/>
      <c r="Y244" s="70"/>
      <c r="Z244" s="70"/>
      <c r="AA244" s="70"/>
      <c r="AB244" s="70"/>
      <c r="AC244" s="70"/>
      <c r="AD244" s="70"/>
      <c r="AE244" s="70"/>
      <c r="AF244" s="70"/>
      <c r="AG244" s="70"/>
      <c r="AH244" s="70"/>
      <c r="AI244" s="70"/>
      <c r="AJ244" s="70"/>
      <c r="AK244" s="70"/>
      <c r="AL244" s="106"/>
      <c r="AM244" s="106"/>
      <c r="AN244" s="106"/>
      <c r="AO244" s="106"/>
      <c r="AP244" s="106"/>
      <c r="AQ244" s="106"/>
      <c r="AR244" s="106"/>
      <c r="AS244" s="106"/>
      <c r="AT244" s="106"/>
      <c r="AU244" s="106"/>
      <c r="AV244" s="106"/>
      <c r="AW244" s="106"/>
      <c r="AX244" s="106"/>
      <c r="AY244" s="106"/>
      <c r="AZ244" s="106"/>
      <c r="BA244" s="106"/>
      <c r="BB244" s="106"/>
    </row>
    <row r="245" spans="1:54" ht="14" x14ac:dyDescent="0.15">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70"/>
      <c r="Y245" s="70"/>
      <c r="Z245" s="70"/>
      <c r="AA245" s="70"/>
      <c r="AB245" s="70"/>
      <c r="AC245" s="70"/>
      <c r="AD245" s="70"/>
      <c r="AE245" s="70"/>
      <c r="AF245" s="70"/>
      <c r="AG245" s="70"/>
      <c r="AH245" s="70"/>
      <c r="AI245" s="70"/>
      <c r="AJ245" s="70"/>
      <c r="AK245" s="70"/>
      <c r="AL245" s="106"/>
      <c r="AM245" s="106"/>
      <c r="AN245" s="106"/>
      <c r="AO245" s="106"/>
      <c r="AP245" s="106"/>
      <c r="AQ245" s="106"/>
      <c r="AR245" s="106"/>
      <c r="AS245" s="106"/>
      <c r="AT245" s="106"/>
      <c r="AU245" s="106"/>
      <c r="AV245" s="106"/>
      <c r="AW245" s="106"/>
      <c r="AX245" s="106"/>
      <c r="AY245" s="106"/>
      <c r="AZ245" s="106"/>
      <c r="BA245" s="106"/>
      <c r="BB245" s="106"/>
    </row>
    <row r="246" spans="1:54" ht="14" x14ac:dyDescent="0.15">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70"/>
      <c r="Y246" s="70"/>
      <c r="Z246" s="70"/>
      <c r="AA246" s="70"/>
      <c r="AB246" s="70"/>
      <c r="AC246" s="70"/>
      <c r="AD246" s="70"/>
      <c r="AE246" s="70"/>
      <c r="AF246" s="70"/>
      <c r="AG246" s="70"/>
      <c r="AH246" s="70"/>
      <c r="AI246" s="70"/>
      <c r="AJ246" s="70"/>
      <c r="AK246" s="70"/>
      <c r="AL246" s="106"/>
      <c r="AM246" s="106"/>
      <c r="AN246" s="106"/>
      <c r="AO246" s="106"/>
      <c r="AP246" s="106"/>
      <c r="AQ246" s="106"/>
      <c r="AR246" s="106"/>
      <c r="AS246" s="106"/>
      <c r="AT246" s="106"/>
      <c r="AU246" s="106"/>
      <c r="AV246" s="106"/>
      <c r="AW246" s="106"/>
      <c r="AX246" s="106"/>
      <c r="AY246" s="106"/>
      <c r="AZ246" s="106"/>
      <c r="BA246" s="106"/>
      <c r="BB246" s="106"/>
    </row>
    <row r="247" spans="1:54" ht="14" x14ac:dyDescent="0.15">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70"/>
      <c r="Y247" s="70"/>
      <c r="Z247" s="70"/>
      <c r="AA247" s="70"/>
      <c r="AB247" s="70"/>
      <c r="AC247" s="70"/>
      <c r="AD247" s="70"/>
      <c r="AE247" s="70"/>
      <c r="AF247" s="70"/>
      <c r="AG247" s="70"/>
      <c r="AH247" s="70"/>
      <c r="AI247" s="70"/>
      <c r="AJ247" s="70"/>
      <c r="AK247" s="70"/>
      <c r="AL247" s="106"/>
      <c r="AM247" s="106"/>
      <c r="AN247" s="106"/>
      <c r="AO247" s="106"/>
      <c r="AP247" s="106"/>
      <c r="AQ247" s="106"/>
      <c r="AR247" s="106"/>
      <c r="AS247" s="106"/>
      <c r="AT247" s="106"/>
      <c r="AU247" s="106"/>
      <c r="AV247" s="106"/>
      <c r="AW247" s="106"/>
      <c r="AX247" s="106"/>
      <c r="AY247" s="106"/>
      <c r="AZ247" s="106"/>
      <c r="BA247" s="106"/>
      <c r="BB247" s="106"/>
    </row>
    <row r="248" spans="1:54" ht="14" x14ac:dyDescent="0.15">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70"/>
      <c r="Y248" s="70"/>
      <c r="Z248" s="70"/>
      <c r="AA248" s="70"/>
      <c r="AB248" s="70"/>
      <c r="AC248" s="70"/>
      <c r="AD248" s="70"/>
      <c r="AE248" s="70"/>
      <c r="AF248" s="70"/>
      <c r="AG248" s="70"/>
      <c r="AH248" s="70"/>
      <c r="AI248" s="70"/>
      <c r="AJ248" s="70"/>
      <c r="AK248" s="70"/>
      <c r="AL248" s="106"/>
      <c r="AM248" s="106"/>
      <c r="AN248" s="106"/>
      <c r="AO248" s="106"/>
      <c r="AP248" s="106"/>
      <c r="AQ248" s="106"/>
      <c r="AR248" s="106"/>
      <c r="AS248" s="106"/>
      <c r="AT248" s="106"/>
      <c r="AU248" s="106"/>
      <c r="AV248" s="106"/>
      <c r="AW248" s="106"/>
      <c r="AX248" s="106"/>
      <c r="AY248" s="106"/>
      <c r="AZ248" s="106"/>
      <c r="BA248" s="106"/>
      <c r="BB248" s="106"/>
    </row>
    <row r="249" spans="1:54" ht="14" x14ac:dyDescent="0.15">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70"/>
      <c r="Y249" s="70"/>
      <c r="Z249" s="70"/>
      <c r="AA249" s="70"/>
      <c r="AB249" s="70"/>
      <c r="AC249" s="70"/>
      <c r="AD249" s="70"/>
      <c r="AE249" s="70"/>
      <c r="AF249" s="70"/>
      <c r="AG249" s="70"/>
      <c r="AH249" s="70"/>
      <c r="AI249" s="70"/>
      <c r="AJ249" s="70"/>
      <c r="AK249" s="70"/>
      <c r="AL249" s="106"/>
      <c r="AM249" s="106"/>
      <c r="AN249" s="106"/>
      <c r="AO249" s="106"/>
      <c r="AP249" s="106"/>
      <c r="AQ249" s="106"/>
      <c r="AR249" s="106"/>
      <c r="AS249" s="106"/>
      <c r="AT249" s="106"/>
      <c r="AU249" s="106"/>
      <c r="AV249" s="106"/>
      <c r="AW249" s="106"/>
      <c r="AX249" s="106"/>
      <c r="AY249" s="106"/>
      <c r="AZ249" s="106"/>
      <c r="BA249" s="106"/>
      <c r="BB249" s="106"/>
    </row>
    <row r="250" spans="1:54" ht="14" x14ac:dyDescent="0.15">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70"/>
      <c r="Y250" s="70"/>
      <c r="Z250" s="70"/>
      <c r="AA250" s="70"/>
      <c r="AB250" s="70"/>
      <c r="AC250" s="70"/>
      <c r="AD250" s="70"/>
      <c r="AE250" s="70"/>
      <c r="AF250" s="70"/>
      <c r="AG250" s="70"/>
      <c r="AH250" s="70"/>
      <c r="AI250" s="70"/>
      <c r="AJ250" s="70"/>
      <c r="AK250" s="70"/>
      <c r="AL250" s="106"/>
      <c r="AM250" s="106"/>
      <c r="AN250" s="106"/>
      <c r="AO250" s="106"/>
      <c r="AP250" s="106"/>
      <c r="AQ250" s="106"/>
      <c r="AR250" s="106"/>
      <c r="AS250" s="106"/>
      <c r="AT250" s="106"/>
      <c r="AU250" s="106"/>
      <c r="AV250" s="106"/>
      <c r="AW250" s="106"/>
      <c r="AX250" s="106"/>
      <c r="AY250" s="106"/>
      <c r="AZ250" s="106"/>
      <c r="BA250" s="106"/>
      <c r="BB250" s="106"/>
    </row>
    <row r="251" spans="1:54" ht="14" x14ac:dyDescent="0.15">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70"/>
      <c r="Y251" s="70"/>
      <c r="Z251" s="70"/>
      <c r="AA251" s="70"/>
      <c r="AB251" s="70"/>
      <c r="AC251" s="70"/>
      <c r="AD251" s="70"/>
      <c r="AE251" s="70"/>
      <c r="AF251" s="70"/>
      <c r="AG251" s="70"/>
      <c r="AH251" s="70"/>
      <c r="AI251" s="70"/>
      <c r="AJ251" s="70"/>
      <c r="AK251" s="70"/>
      <c r="AL251" s="106"/>
      <c r="AM251" s="106"/>
      <c r="AN251" s="106"/>
      <c r="AO251" s="106"/>
      <c r="AP251" s="106"/>
      <c r="AQ251" s="106"/>
      <c r="AR251" s="106"/>
      <c r="AS251" s="106"/>
      <c r="AT251" s="106"/>
      <c r="AU251" s="106"/>
      <c r="AV251" s="106"/>
      <c r="AW251" s="106"/>
      <c r="AX251" s="106"/>
      <c r="AY251" s="106"/>
      <c r="AZ251" s="106"/>
      <c r="BA251" s="106"/>
      <c r="BB251" s="106"/>
    </row>
    <row r="252" spans="1:54" ht="14" x14ac:dyDescent="0.15">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70"/>
      <c r="Y252" s="70"/>
      <c r="Z252" s="70"/>
      <c r="AA252" s="70"/>
      <c r="AB252" s="70"/>
      <c r="AC252" s="70"/>
      <c r="AD252" s="70"/>
      <c r="AE252" s="70"/>
      <c r="AF252" s="70"/>
      <c r="AG252" s="70"/>
      <c r="AH252" s="70"/>
      <c r="AI252" s="70"/>
      <c r="AJ252" s="70"/>
      <c r="AK252" s="70"/>
      <c r="AL252" s="106"/>
      <c r="AM252" s="106"/>
      <c r="AN252" s="106"/>
      <c r="AO252" s="106"/>
      <c r="AP252" s="106"/>
      <c r="AQ252" s="106"/>
      <c r="AR252" s="106"/>
      <c r="AS252" s="106"/>
      <c r="AT252" s="106"/>
      <c r="AU252" s="106"/>
      <c r="AV252" s="106"/>
      <c r="AW252" s="106"/>
      <c r="AX252" s="106"/>
      <c r="AY252" s="106"/>
      <c r="AZ252" s="106"/>
      <c r="BA252" s="106"/>
      <c r="BB252" s="106"/>
    </row>
    <row r="253" spans="1:54" ht="14" x14ac:dyDescent="0.15">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70"/>
      <c r="Y253" s="70"/>
      <c r="Z253" s="70"/>
      <c r="AA253" s="70"/>
      <c r="AB253" s="70"/>
      <c r="AC253" s="70"/>
      <c r="AD253" s="70"/>
      <c r="AE253" s="70"/>
      <c r="AF253" s="70"/>
      <c r="AG253" s="70"/>
      <c r="AH253" s="70"/>
      <c r="AI253" s="70"/>
      <c r="AJ253" s="70"/>
      <c r="AK253" s="70"/>
      <c r="AL253" s="106"/>
      <c r="AM253" s="106"/>
      <c r="AN253" s="106"/>
      <c r="AO253" s="106"/>
      <c r="AP253" s="106"/>
      <c r="AQ253" s="106"/>
      <c r="AR253" s="106"/>
      <c r="AS253" s="106"/>
      <c r="AT253" s="106"/>
      <c r="AU253" s="106"/>
      <c r="AV253" s="106"/>
      <c r="AW253" s="106"/>
      <c r="AX253" s="106"/>
      <c r="AY253" s="106"/>
      <c r="AZ253" s="106"/>
      <c r="BA253" s="106"/>
      <c r="BB253" s="106"/>
    </row>
    <row r="254" spans="1:54" ht="14" x14ac:dyDescent="0.15">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70"/>
      <c r="Y254" s="70"/>
      <c r="Z254" s="70"/>
      <c r="AA254" s="70"/>
      <c r="AB254" s="70"/>
      <c r="AC254" s="70"/>
      <c r="AD254" s="70"/>
      <c r="AE254" s="70"/>
      <c r="AF254" s="70"/>
      <c r="AG254" s="70"/>
      <c r="AH254" s="70"/>
      <c r="AI254" s="70"/>
      <c r="AJ254" s="70"/>
      <c r="AK254" s="70"/>
      <c r="AL254" s="106"/>
      <c r="AM254" s="106"/>
      <c r="AN254" s="106"/>
      <c r="AO254" s="106"/>
      <c r="AP254" s="106"/>
      <c r="AQ254" s="106"/>
      <c r="AR254" s="106"/>
      <c r="AS254" s="106"/>
      <c r="AT254" s="106"/>
      <c r="AU254" s="106"/>
      <c r="AV254" s="106"/>
      <c r="AW254" s="106"/>
      <c r="AX254" s="106"/>
      <c r="AY254" s="106"/>
      <c r="AZ254" s="106"/>
      <c r="BA254" s="106"/>
      <c r="BB254" s="106"/>
    </row>
    <row r="255" spans="1:54" ht="14" x14ac:dyDescent="0.15">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70"/>
      <c r="Y255" s="70"/>
      <c r="Z255" s="70"/>
      <c r="AA255" s="70"/>
      <c r="AB255" s="70"/>
      <c r="AC255" s="70"/>
      <c r="AD255" s="70"/>
      <c r="AE255" s="70"/>
      <c r="AF255" s="70"/>
      <c r="AG255" s="70"/>
      <c r="AH255" s="70"/>
      <c r="AI255" s="70"/>
      <c r="AJ255" s="70"/>
      <c r="AK255" s="70"/>
      <c r="AL255" s="106"/>
      <c r="AM255" s="106"/>
      <c r="AN255" s="106"/>
      <c r="AO255" s="106"/>
      <c r="AP255" s="106"/>
      <c r="AQ255" s="106"/>
      <c r="AR255" s="106"/>
      <c r="AS255" s="106"/>
      <c r="AT255" s="106"/>
      <c r="AU255" s="106"/>
      <c r="AV255" s="106"/>
      <c r="AW255" s="106"/>
      <c r="AX255" s="106"/>
      <c r="AY255" s="106"/>
      <c r="AZ255" s="106"/>
      <c r="BA255" s="106"/>
      <c r="BB255" s="106"/>
    </row>
    <row r="256" spans="1:54" ht="14" x14ac:dyDescent="0.15">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70"/>
      <c r="Y256" s="70"/>
      <c r="Z256" s="70"/>
      <c r="AA256" s="70"/>
      <c r="AB256" s="70"/>
      <c r="AC256" s="70"/>
      <c r="AD256" s="70"/>
      <c r="AE256" s="70"/>
      <c r="AF256" s="70"/>
      <c r="AG256" s="70"/>
      <c r="AH256" s="70"/>
      <c r="AI256" s="70"/>
      <c r="AJ256" s="70"/>
      <c r="AK256" s="70"/>
      <c r="AL256" s="106"/>
      <c r="AM256" s="106"/>
      <c r="AN256" s="106"/>
      <c r="AO256" s="106"/>
      <c r="AP256" s="106"/>
      <c r="AQ256" s="106"/>
      <c r="AR256" s="106"/>
      <c r="AS256" s="106"/>
      <c r="AT256" s="106"/>
      <c r="AU256" s="106"/>
      <c r="AV256" s="106"/>
      <c r="AW256" s="106"/>
      <c r="AX256" s="106"/>
      <c r="AY256" s="106"/>
      <c r="AZ256" s="106"/>
      <c r="BA256" s="106"/>
      <c r="BB256" s="106"/>
    </row>
    <row r="257" spans="1:54" ht="14" x14ac:dyDescent="0.15">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70"/>
      <c r="Y257" s="70"/>
      <c r="Z257" s="70"/>
      <c r="AA257" s="70"/>
      <c r="AB257" s="70"/>
      <c r="AC257" s="70"/>
      <c r="AD257" s="70"/>
      <c r="AE257" s="70"/>
      <c r="AF257" s="70"/>
      <c r="AG257" s="70"/>
      <c r="AH257" s="70"/>
      <c r="AI257" s="70"/>
      <c r="AJ257" s="70"/>
      <c r="AK257" s="70"/>
      <c r="AL257" s="106"/>
      <c r="AM257" s="106"/>
      <c r="AN257" s="106"/>
      <c r="AO257" s="106"/>
      <c r="AP257" s="106"/>
      <c r="AQ257" s="106"/>
      <c r="AR257" s="106"/>
      <c r="AS257" s="106"/>
      <c r="AT257" s="106"/>
      <c r="AU257" s="106"/>
      <c r="AV257" s="106"/>
      <c r="AW257" s="106"/>
      <c r="AX257" s="106"/>
      <c r="AY257" s="106"/>
      <c r="AZ257" s="106"/>
      <c r="BA257" s="106"/>
      <c r="BB257" s="106"/>
    </row>
    <row r="258" spans="1:54" ht="14" x14ac:dyDescent="0.15">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70"/>
      <c r="Y258" s="70"/>
      <c r="Z258" s="70"/>
      <c r="AA258" s="70"/>
      <c r="AB258" s="70"/>
      <c r="AC258" s="70"/>
      <c r="AD258" s="70"/>
      <c r="AE258" s="70"/>
      <c r="AF258" s="70"/>
      <c r="AG258" s="70"/>
      <c r="AH258" s="70"/>
      <c r="AI258" s="70"/>
      <c r="AJ258" s="70"/>
      <c r="AK258" s="70"/>
      <c r="AL258" s="106"/>
      <c r="AM258" s="106"/>
      <c r="AN258" s="106"/>
      <c r="AO258" s="106"/>
      <c r="AP258" s="106"/>
      <c r="AQ258" s="106"/>
      <c r="AR258" s="106"/>
      <c r="AS258" s="106"/>
      <c r="AT258" s="106"/>
      <c r="AU258" s="106"/>
      <c r="AV258" s="106"/>
      <c r="AW258" s="106"/>
      <c r="AX258" s="106"/>
      <c r="AY258" s="106"/>
      <c r="AZ258" s="106"/>
      <c r="BA258" s="106"/>
      <c r="BB258" s="106"/>
    </row>
    <row r="259" spans="1:54" ht="14" x14ac:dyDescent="0.15">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70"/>
      <c r="Y259" s="70"/>
      <c r="Z259" s="70"/>
      <c r="AA259" s="70"/>
      <c r="AB259" s="70"/>
      <c r="AC259" s="70"/>
      <c r="AD259" s="70"/>
      <c r="AE259" s="70"/>
      <c r="AF259" s="70"/>
      <c r="AG259" s="70"/>
      <c r="AH259" s="70"/>
      <c r="AI259" s="70"/>
      <c r="AJ259" s="70"/>
      <c r="AK259" s="70"/>
      <c r="AL259" s="106"/>
      <c r="AM259" s="106"/>
      <c r="AN259" s="106"/>
      <c r="AO259" s="106"/>
      <c r="AP259" s="106"/>
      <c r="AQ259" s="106"/>
      <c r="AR259" s="106"/>
      <c r="AS259" s="106"/>
      <c r="AT259" s="106"/>
      <c r="AU259" s="106"/>
      <c r="AV259" s="106"/>
      <c r="AW259" s="106"/>
      <c r="AX259" s="106"/>
      <c r="AY259" s="106"/>
      <c r="AZ259" s="106"/>
      <c r="BA259" s="106"/>
      <c r="BB259" s="106"/>
    </row>
    <row r="260" spans="1:54" ht="14" x14ac:dyDescent="0.15">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70"/>
      <c r="Y260" s="70"/>
      <c r="Z260" s="70"/>
      <c r="AA260" s="70"/>
      <c r="AB260" s="70"/>
      <c r="AC260" s="70"/>
      <c r="AD260" s="70"/>
      <c r="AE260" s="70"/>
      <c r="AF260" s="70"/>
      <c r="AG260" s="70"/>
      <c r="AH260" s="70"/>
      <c r="AI260" s="70"/>
      <c r="AJ260" s="70"/>
      <c r="AK260" s="70"/>
      <c r="AL260" s="106"/>
      <c r="AM260" s="106"/>
      <c r="AN260" s="106"/>
      <c r="AO260" s="106"/>
      <c r="AP260" s="106"/>
      <c r="AQ260" s="106"/>
      <c r="AR260" s="106"/>
      <c r="AS260" s="106"/>
      <c r="AT260" s="106"/>
      <c r="AU260" s="106"/>
      <c r="AV260" s="106"/>
      <c r="AW260" s="106"/>
      <c r="AX260" s="106"/>
      <c r="AY260" s="106"/>
      <c r="AZ260" s="106"/>
      <c r="BA260" s="106"/>
      <c r="BB260" s="106"/>
    </row>
    <row r="261" spans="1:54" ht="14" x14ac:dyDescent="0.15">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70"/>
      <c r="Y261" s="70"/>
      <c r="Z261" s="70"/>
      <c r="AA261" s="70"/>
      <c r="AB261" s="70"/>
      <c r="AC261" s="70"/>
      <c r="AD261" s="70"/>
      <c r="AE261" s="70"/>
      <c r="AF261" s="70"/>
      <c r="AG261" s="70"/>
      <c r="AH261" s="70"/>
      <c r="AI261" s="70"/>
      <c r="AJ261" s="70"/>
      <c r="AK261" s="70"/>
      <c r="AL261" s="106"/>
      <c r="AM261" s="106"/>
      <c r="AN261" s="106"/>
      <c r="AO261" s="106"/>
      <c r="AP261" s="106"/>
      <c r="AQ261" s="106"/>
      <c r="AR261" s="106"/>
      <c r="AS261" s="106"/>
      <c r="AT261" s="106"/>
      <c r="AU261" s="106"/>
      <c r="AV261" s="106"/>
      <c r="AW261" s="106"/>
      <c r="AX261" s="106"/>
      <c r="AY261" s="106"/>
      <c r="AZ261" s="106"/>
      <c r="BA261" s="106"/>
      <c r="BB261" s="106"/>
    </row>
    <row r="262" spans="1:54" ht="14" x14ac:dyDescent="0.15">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70"/>
      <c r="Y262" s="70"/>
      <c r="Z262" s="70"/>
      <c r="AA262" s="70"/>
      <c r="AB262" s="70"/>
      <c r="AC262" s="70"/>
      <c r="AD262" s="70"/>
      <c r="AE262" s="70"/>
      <c r="AF262" s="70"/>
      <c r="AG262" s="70"/>
      <c r="AH262" s="70"/>
      <c r="AI262" s="70"/>
      <c r="AJ262" s="70"/>
      <c r="AK262" s="70"/>
      <c r="AL262" s="106"/>
      <c r="AM262" s="106"/>
      <c r="AN262" s="106"/>
      <c r="AO262" s="106"/>
      <c r="AP262" s="106"/>
      <c r="AQ262" s="106"/>
      <c r="AR262" s="106"/>
      <c r="AS262" s="106"/>
      <c r="AT262" s="106"/>
      <c r="AU262" s="106"/>
      <c r="AV262" s="106"/>
      <c r="AW262" s="106"/>
      <c r="AX262" s="106"/>
      <c r="AY262" s="106"/>
      <c r="AZ262" s="106"/>
      <c r="BA262" s="106"/>
      <c r="BB262" s="106"/>
    </row>
    <row r="263" spans="1:54" ht="14" x14ac:dyDescent="0.15">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70"/>
      <c r="Y263" s="70"/>
      <c r="Z263" s="70"/>
      <c r="AA263" s="70"/>
      <c r="AB263" s="70"/>
      <c r="AC263" s="70"/>
      <c r="AD263" s="70"/>
      <c r="AE263" s="70"/>
      <c r="AF263" s="70"/>
      <c r="AG263" s="70"/>
      <c r="AH263" s="70"/>
      <c r="AI263" s="70"/>
      <c r="AJ263" s="70"/>
      <c r="AK263" s="70"/>
      <c r="AL263" s="106"/>
      <c r="AM263" s="106"/>
      <c r="AN263" s="106"/>
      <c r="AO263" s="106"/>
      <c r="AP263" s="106"/>
      <c r="AQ263" s="106"/>
      <c r="AR263" s="106"/>
      <c r="AS263" s="106"/>
      <c r="AT263" s="106"/>
      <c r="AU263" s="106"/>
      <c r="AV263" s="106"/>
      <c r="AW263" s="106"/>
      <c r="AX263" s="106"/>
      <c r="AY263" s="106"/>
      <c r="AZ263" s="106"/>
      <c r="BA263" s="106"/>
      <c r="BB263" s="106"/>
    </row>
    <row r="264" spans="1:54" ht="14" x14ac:dyDescent="0.15">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70"/>
      <c r="Y264" s="70"/>
      <c r="Z264" s="70"/>
      <c r="AA264" s="70"/>
      <c r="AB264" s="70"/>
      <c r="AC264" s="70"/>
      <c r="AD264" s="70"/>
      <c r="AE264" s="70"/>
      <c r="AF264" s="70"/>
      <c r="AG264" s="70"/>
      <c r="AH264" s="70"/>
      <c r="AI264" s="70"/>
      <c r="AJ264" s="70"/>
      <c r="AK264" s="70"/>
      <c r="AL264" s="106"/>
      <c r="AM264" s="106"/>
      <c r="AN264" s="106"/>
      <c r="AO264" s="106"/>
      <c r="AP264" s="106"/>
      <c r="AQ264" s="106"/>
      <c r="AR264" s="106"/>
      <c r="AS264" s="106"/>
      <c r="AT264" s="106"/>
      <c r="AU264" s="106"/>
      <c r="AV264" s="106"/>
      <c r="AW264" s="106"/>
      <c r="AX264" s="106"/>
      <c r="AY264" s="106"/>
      <c r="AZ264" s="106"/>
      <c r="BA264" s="106"/>
      <c r="BB264" s="106"/>
    </row>
    <row r="265" spans="1:54" ht="14" x14ac:dyDescent="0.15">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70"/>
      <c r="Y265" s="70"/>
      <c r="Z265" s="70"/>
      <c r="AA265" s="70"/>
      <c r="AB265" s="70"/>
      <c r="AC265" s="70"/>
      <c r="AD265" s="70"/>
      <c r="AE265" s="70"/>
      <c r="AF265" s="70"/>
      <c r="AG265" s="70"/>
      <c r="AH265" s="70"/>
      <c r="AI265" s="70"/>
      <c r="AJ265" s="70"/>
      <c r="AK265" s="70"/>
      <c r="AL265" s="106"/>
      <c r="AM265" s="106"/>
      <c r="AN265" s="106"/>
      <c r="AO265" s="106"/>
      <c r="AP265" s="106"/>
      <c r="AQ265" s="106"/>
      <c r="AR265" s="106"/>
      <c r="AS265" s="106"/>
      <c r="AT265" s="106"/>
      <c r="AU265" s="106"/>
      <c r="AV265" s="106"/>
      <c r="AW265" s="106"/>
      <c r="AX265" s="106"/>
      <c r="AY265" s="106"/>
      <c r="AZ265" s="106"/>
      <c r="BA265" s="106"/>
      <c r="BB265" s="106"/>
    </row>
    <row r="266" spans="1:54" ht="14" x14ac:dyDescent="0.15">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70"/>
      <c r="Y266" s="70"/>
      <c r="Z266" s="70"/>
      <c r="AA266" s="70"/>
      <c r="AB266" s="70"/>
      <c r="AC266" s="70"/>
      <c r="AD266" s="70"/>
      <c r="AE266" s="70"/>
      <c r="AF266" s="70"/>
      <c r="AG266" s="70"/>
      <c r="AH266" s="70"/>
      <c r="AI266" s="70"/>
      <c r="AJ266" s="70"/>
      <c r="AK266" s="70"/>
      <c r="AL266" s="106"/>
      <c r="AM266" s="106"/>
      <c r="AN266" s="106"/>
      <c r="AO266" s="106"/>
      <c r="AP266" s="106"/>
      <c r="AQ266" s="106"/>
      <c r="AR266" s="106"/>
      <c r="AS266" s="106"/>
      <c r="AT266" s="106"/>
      <c r="AU266" s="106"/>
      <c r="AV266" s="106"/>
      <c r="AW266" s="106"/>
      <c r="AX266" s="106"/>
      <c r="AY266" s="106"/>
      <c r="AZ266" s="106"/>
      <c r="BA266" s="106"/>
      <c r="BB266" s="106"/>
    </row>
    <row r="267" spans="1:54" ht="14" x14ac:dyDescent="0.15">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70"/>
      <c r="Y267" s="70"/>
      <c r="Z267" s="70"/>
      <c r="AA267" s="70"/>
      <c r="AB267" s="70"/>
      <c r="AC267" s="70"/>
      <c r="AD267" s="70"/>
      <c r="AE267" s="70"/>
      <c r="AF267" s="70"/>
      <c r="AG267" s="70"/>
      <c r="AH267" s="70"/>
      <c r="AI267" s="70"/>
      <c r="AJ267" s="70"/>
      <c r="AK267" s="70"/>
      <c r="AL267" s="106"/>
      <c r="AM267" s="106"/>
      <c r="AN267" s="106"/>
      <c r="AO267" s="106"/>
      <c r="AP267" s="106"/>
      <c r="AQ267" s="106"/>
      <c r="AR267" s="106"/>
      <c r="AS267" s="106"/>
      <c r="AT267" s="106"/>
      <c r="AU267" s="106"/>
      <c r="AV267" s="106"/>
      <c r="AW267" s="106"/>
      <c r="AX267" s="106"/>
      <c r="AY267" s="106"/>
      <c r="AZ267" s="106"/>
      <c r="BA267" s="106"/>
      <c r="BB267" s="106"/>
    </row>
    <row r="268" spans="1:54" ht="14" x14ac:dyDescent="0.15">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70"/>
      <c r="Y268" s="70"/>
      <c r="Z268" s="70"/>
      <c r="AA268" s="70"/>
      <c r="AB268" s="70"/>
      <c r="AC268" s="70"/>
      <c r="AD268" s="70"/>
      <c r="AE268" s="70"/>
      <c r="AF268" s="70"/>
      <c r="AG268" s="70"/>
      <c r="AH268" s="70"/>
      <c r="AI268" s="70"/>
      <c r="AJ268" s="70"/>
      <c r="AK268" s="70"/>
      <c r="AL268" s="106"/>
      <c r="AM268" s="106"/>
      <c r="AN268" s="106"/>
      <c r="AO268" s="106"/>
      <c r="AP268" s="106"/>
      <c r="AQ268" s="106"/>
      <c r="AR268" s="106"/>
      <c r="AS268" s="106"/>
      <c r="AT268" s="106"/>
      <c r="AU268" s="106"/>
      <c r="AV268" s="106"/>
      <c r="AW268" s="106"/>
      <c r="AX268" s="106"/>
      <c r="AY268" s="106"/>
      <c r="AZ268" s="106"/>
      <c r="BA268" s="106"/>
      <c r="BB268" s="106"/>
    </row>
    <row r="269" spans="1:54" ht="14" x14ac:dyDescent="0.15">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70"/>
      <c r="Y269" s="70"/>
      <c r="Z269" s="70"/>
      <c r="AA269" s="70"/>
      <c r="AB269" s="70"/>
      <c r="AC269" s="70"/>
      <c r="AD269" s="70"/>
      <c r="AE269" s="70"/>
      <c r="AF269" s="70"/>
      <c r="AG269" s="70"/>
      <c r="AH269" s="70"/>
      <c r="AI269" s="70"/>
      <c r="AJ269" s="70"/>
      <c r="AK269" s="70"/>
      <c r="AL269" s="106"/>
      <c r="AM269" s="106"/>
      <c r="AN269" s="106"/>
      <c r="AO269" s="106"/>
      <c r="AP269" s="106"/>
      <c r="AQ269" s="106"/>
      <c r="AR269" s="106"/>
      <c r="AS269" s="106"/>
      <c r="AT269" s="106"/>
      <c r="AU269" s="106"/>
      <c r="AV269" s="106"/>
      <c r="AW269" s="106"/>
      <c r="AX269" s="106"/>
      <c r="AY269" s="106"/>
      <c r="AZ269" s="106"/>
      <c r="BA269" s="106"/>
      <c r="BB269" s="106"/>
    </row>
    <row r="270" spans="1:54" ht="14" x14ac:dyDescent="0.15">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70"/>
      <c r="Y270" s="70"/>
      <c r="Z270" s="70"/>
      <c r="AA270" s="70"/>
      <c r="AB270" s="70"/>
      <c r="AC270" s="70"/>
      <c r="AD270" s="70"/>
      <c r="AE270" s="70"/>
      <c r="AF270" s="70"/>
      <c r="AG270" s="70"/>
      <c r="AH270" s="70"/>
      <c r="AI270" s="70"/>
      <c r="AJ270" s="70"/>
      <c r="AK270" s="70"/>
      <c r="AL270" s="106"/>
      <c r="AM270" s="106"/>
      <c r="AN270" s="106"/>
      <c r="AO270" s="106"/>
      <c r="AP270" s="106"/>
      <c r="AQ270" s="106"/>
      <c r="AR270" s="106"/>
      <c r="AS270" s="106"/>
      <c r="AT270" s="106"/>
      <c r="AU270" s="106"/>
      <c r="AV270" s="106"/>
      <c r="AW270" s="106"/>
      <c r="AX270" s="106"/>
      <c r="AY270" s="106"/>
      <c r="AZ270" s="106"/>
      <c r="BA270" s="106"/>
      <c r="BB270" s="106"/>
    </row>
    <row r="271" spans="1:54" ht="14" x14ac:dyDescent="0.15">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70"/>
      <c r="Y271" s="70"/>
      <c r="Z271" s="70"/>
      <c r="AA271" s="70"/>
      <c r="AB271" s="70"/>
      <c r="AC271" s="70"/>
      <c r="AD271" s="70"/>
      <c r="AE271" s="70"/>
      <c r="AF271" s="70"/>
      <c r="AG271" s="70"/>
      <c r="AH271" s="70"/>
      <c r="AI271" s="70"/>
      <c r="AJ271" s="70"/>
      <c r="AK271" s="70"/>
      <c r="AL271" s="106"/>
      <c r="AM271" s="106"/>
      <c r="AN271" s="106"/>
      <c r="AO271" s="106"/>
      <c r="AP271" s="106"/>
      <c r="AQ271" s="106"/>
      <c r="AR271" s="106"/>
      <c r="AS271" s="106"/>
      <c r="AT271" s="106"/>
      <c r="AU271" s="106"/>
      <c r="AV271" s="106"/>
      <c r="AW271" s="106"/>
      <c r="AX271" s="106"/>
      <c r="AY271" s="106"/>
      <c r="AZ271" s="106"/>
      <c r="BA271" s="106"/>
      <c r="BB271" s="106"/>
    </row>
    <row r="272" spans="1:54" ht="14" x14ac:dyDescent="0.15">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70"/>
      <c r="Y272" s="70"/>
      <c r="Z272" s="70"/>
      <c r="AA272" s="70"/>
      <c r="AB272" s="70"/>
      <c r="AC272" s="70"/>
      <c r="AD272" s="70"/>
      <c r="AE272" s="70"/>
      <c r="AF272" s="70"/>
      <c r="AG272" s="70"/>
      <c r="AH272" s="70"/>
      <c r="AI272" s="70"/>
      <c r="AJ272" s="70"/>
      <c r="AK272" s="70"/>
      <c r="AL272" s="106"/>
      <c r="AM272" s="106"/>
      <c r="AN272" s="106"/>
      <c r="AO272" s="106"/>
      <c r="AP272" s="106"/>
      <c r="AQ272" s="106"/>
      <c r="AR272" s="106"/>
      <c r="AS272" s="106"/>
      <c r="AT272" s="106"/>
      <c r="AU272" s="106"/>
      <c r="AV272" s="106"/>
      <c r="AW272" s="106"/>
      <c r="AX272" s="106"/>
      <c r="AY272" s="106"/>
      <c r="AZ272" s="106"/>
      <c r="BA272" s="106"/>
      <c r="BB272" s="106"/>
    </row>
    <row r="273" spans="1:54" ht="14" x14ac:dyDescent="0.15">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70"/>
      <c r="Y273" s="70"/>
      <c r="Z273" s="70"/>
      <c r="AA273" s="70"/>
      <c r="AB273" s="70"/>
      <c r="AC273" s="70"/>
      <c r="AD273" s="70"/>
      <c r="AE273" s="70"/>
      <c r="AF273" s="70"/>
      <c r="AG273" s="70"/>
      <c r="AH273" s="70"/>
      <c r="AI273" s="70"/>
      <c r="AJ273" s="70"/>
      <c r="AK273" s="70"/>
      <c r="AL273" s="106"/>
      <c r="AM273" s="106"/>
      <c r="AN273" s="106"/>
      <c r="AO273" s="106"/>
      <c r="AP273" s="106"/>
      <c r="AQ273" s="106"/>
      <c r="AR273" s="106"/>
      <c r="AS273" s="106"/>
      <c r="AT273" s="106"/>
      <c r="AU273" s="106"/>
      <c r="AV273" s="106"/>
      <c r="AW273" s="106"/>
      <c r="AX273" s="106"/>
      <c r="AY273" s="106"/>
      <c r="AZ273" s="106"/>
      <c r="BA273" s="106"/>
      <c r="BB273" s="106"/>
    </row>
    <row r="274" spans="1:54" ht="14" x14ac:dyDescent="0.15">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70"/>
      <c r="Y274" s="70"/>
      <c r="Z274" s="70"/>
      <c r="AA274" s="70"/>
      <c r="AB274" s="70"/>
      <c r="AC274" s="70"/>
      <c r="AD274" s="70"/>
      <c r="AE274" s="70"/>
      <c r="AF274" s="70"/>
      <c r="AG274" s="70"/>
      <c r="AH274" s="70"/>
      <c r="AI274" s="70"/>
      <c r="AJ274" s="70"/>
      <c r="AK274" s="70"/>
      <c r="AL274" s="106"/>
      <c r="AM274" s="106"/>
      <c r="AN274" s="106"/>
      <c r="AO274" s="106"/>
      <c r="AP274" s="106"/>
      <c r="AQ274" s="106"/>
      <c r="AR274" s="106"/>
      <c r="AS274" s="106"/>
      <c r="AT274" s="106"/>
      <c r="AU274" s="106"/>
      <c r="AV274" s="106"/>
      <c r="AW274" s="106"/>
      <c r="AX274" s="106"/>
      <c r="AY274" s="106"/>
      <c r="AZ274" s="106"/>
      <c r="BA274" s="106"/>
      <c r="BB274" s="106"/>
    </row>
    <row r="275" spans="1:54" ht="14" x14ac:dyDescent="0.15">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70"/>
      <c r="Y275" s="70"/>
      <c r="Z275" s="70"/>
      <c r="AA275" s="70"/>
      <c r="AB275" s="70"/>
      <c r="AC275" s="70"/>
      <c r="AD275" s="70"/>
      <c r="AE275" s="70"/>
      <c r="AF275" s="70"/>
      <c r="AG275" s="70"/>
      <c r="AH275" s="70"/>
      <c r="AI275" s="70"/>
      <c r="AJ275" s="70"/>
      <c r="AK275" s="70"/>
      <c r="AL275" s="106"/>
      <c r="AM275" s="106"/>
      <c r="AN275" s="106"/>
      <c r="AO275" s="106"/>
      <c r="AP275" s="106"/>
      <c r="AQ275" s="106"/>
      <c r="AR275" s="106"/>
      <c r="AS275" s="106"/>
      <c r="AT275" s="106"/>
      <c r="AU275" s="106"/>
      <c r="AV275" s="106"/>
      <c r="AW275" s="106"/>
      <c r="AX275" s="106"/>
      <c r="AY275" s="106"/>
      <c r="AZ275" s="106"/>
      <c r="BA275" s="106"/>
      <c r="BB275" s="106"/>
    </row>
    <row r="276" spans="1:54" ht="14" x14ac:dyDescent="0.15">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70"/>
      <c r="Y276" s="70"/>
      <c r="Z276" s="70"/>
      <c r="AA276" s="70"/>
      <c r="AB276" s="70"/>
      <c r="AC276" s="70"/>
      <c r="AD276" s="70"/>
      <c r="AE276" s="70"/>
      <c r="AF276" s="70"/>
      <c r="AG276" s="70"/>
      <c r="AH276" s="70"/>
      <c r="AI276" s="70"/>
      <c r="AJ276" s="70"/>
      <c r="AK276" s="70"/>
      <c r="AL276" s="106"/>
      <c r="AM276" s="106"/>
      <c r="AN276" s="106"/>
      <c r="AO276" s="106"/>
      <c r="AP276" s="106"/>
      <c r="AQ276" s="106"/>
      <c r="AR276" s="106"/>
      <c r="AS276" s="106"/>
      <c r="AT276" s="106"/>
      <c r="AU276" s="106"/>
      <c r="AV276" s="106"/>
      <c r="AW276" s="106"/>
      <c r="AX276" s="106"/>
      <c r="AY276" s="106"/>
      <c r="AZ276" s="106"/>
      <c r="BA276" s="106"/>
      <c r="BB276" s="106"/>
    </row>
    <row r="277" spans="1:54" ht="14" x14ac:dyDescent="0.15">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70"/>
      <c r="Y277" s="70"/>
      <c r="Z277" s="70"/>
      <c r="AA277" s="70"/>
      <c r="AB277" s="70"/>
      <c r="AC277" s="70"/>
      <c r="AD277" s="70"/>
      <c r="AE277" s="70"/>
      <c r="AF277" s="70"/>
      <c r="AG277" s="70"/>
      <c r="AH277" s="70"/>
      <c r="AI277" s="70"/>
      <c r="AJ277" s="70"/>
      <c r="AK277" s="70"/>
      <c r="AL277" s="106"/>
      <c r="AM277" s="106"/>
      <c r="AN277" s="106"/>
      <c r="AO277" s="106"/>
      <c r="AP277" s="106"/>
      <c r="AQ277" s="106"/>
      <c r="AR277" s="106"/>
      <c r="AS277" s="106"/>
      <c r="AT277" s="106"/>
      <c r="AU277" s="106"/>
      <c r="AV277" s="106"/>
      <c r="AW277" s="106"/>
      <c r="AX277" s="106"/>
      <c r="AY277" s="106"/>
      <c r="AZ277" s="106"/>
      <c r="BA277" s="106"/>
      <c r="BB277" s="106"/>
    </row>
    <row r="278" spans="1:54" ht="14" x14ac:dyDescent="0.15">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70"/>
      <c r="Y278" s="70"/>
      <c r="Z278" s="70"/>
      <c r="AA278" s="70"/>
      <c r="AB278" s="70"/>
      <c r="AC278" s="70"/>
      <c r="AD278" s="70"/>
      <c r="AE278" s="70"/>
      <c r="AF278" s="70"/>
      <c r="AG278" s="70"/>
      <c r="AH278" s="70"/>
      <c r="AI278" s="70"/>
      <c r="AJ278" s="70"/>
      <c r="AK278" s="70"/>
      <c r="AL278" s="106"/>
      <c r="AM278" s="106"/>
      <c r="AN278" s="106"/>
      <c r="AO278" s="106"/>
      <c r="AP278" s="106"/>
      <c r="AQ278" s="106"/>
      <c r="AR278" s="106"/>
      <c r="AS278" s="106"/>
      <c r="AT278" s="106"/>
      <c r="AU278" s="106"/>
      <c r="AV278" s="106"/>
      <c r="AW278" s="106"/>
      <c r="AX278" s="106"/>
      <c r="AY278" s="106"/>
      <c r="AZ278" s="106"/>
      <c r="BA278" s="106"/>
      <c r="BB278" s="106"/>
    </row>
    <row r="279" spans="1:54" ht="14" x14ac:dyDescent="0.15">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70"/>
      <c r="Y279" s="70"/>
      <c r="Z279" s="70"/>
      <c r="AA279" s="70"/>
      <c r="AB279" s="70"/>
      <c r="AC279" s="70"/>
      <c r="AD279" s="70"/>
      <c r="AE279" s="70"/>
      <c r="AF279" s="70"/>
      <c r="AG279" s="70"/>
      <c r="AH279" s="70"/>
      <c r="AI279" s="70"/>
      <c r="AJ279" s="70"/>
      <c r="AK279" s="70"/>
      <c r="AL279" s="106"/>
      <c r="AM279" s="106"/>
      <c r="AN279" s="106"/>
      <c r="AO279" s="106"/>
      <c r="AP279" s="106"/>
      <c r="AQ279" s="106"/>
      <c r="AR279" s="106"/>
      <c r="AS279" s="106"/>
      <c r="AT279" s="106"/>
      <c r="AU279" s="106"/>
      <c r="AV279" s="106"/>
      <c r="AW279" s="106"/>
      <c r="AX279" s="106"/>
      <c r="AY279" s="106"/>
      <c r="AZ279" s="106"/>
      <c r="BA279" s="106"/>
      <c r="BB279" s="106"/>
    </row>
    <row r="280" spans="1:54" ht="14" x14ac:dyDescent="0.15">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70"/>
      <c r="Y280" s="70"/>
      <c r="Z280" s="70"/>
      <c r="AA280" s="70"/>
      <c r="AB280" s="70"/>
      <c r="AC280" s="70"/>
      <c r="AD280" s="70"/>
      <c r="AE280" s="70"/>
      <c r="AF280" s="70"/>
      <c r="AG280" s="70"/>
      <c r="AH280" s="70"/>
      <c r="AI280" s="70"/>
      <c r="AJ280" s="70"/>
      <c r="AK280" s="70"/>
      <c r="AL280" s="106"/>
      <c r="AM280" s="106"/>
      <c r="AN280" s="106"/>
      <c r="AO280" s="106"/>
      <c r="AP280" s="106"/>
      <c r="AQ280" s="106"/>
      <c r="AR280" s="106"/>
      <c r="AS280" s="106"/>
      <c r="AT280" s="106"/>
      <c r="AU280" s="106"/>
      <c r="AV280" s="106"/>
      <c r="AW280" s="106"/>
      <c r="AX280" s="106"/>
      <c r="AY280" s="106"/>
      <c r="AZ280" s="106"/>
      <c r="BA280" s="106"/>
      <c r="BB280" s="106"/>
    </row>
    <row r="281" spans="1:54" ht="14" x14ac:dyDescent="0.15">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70"/>
      <c r="Y281" s="70"/>
      <c r="Z281" s="70"/>
      <c r="AA281" s="70"/>
      <c r="AB281" s="70"/>
      <c r="AC281" s="70"/>
      <c r="AD281" s="70"/>
      <c r="AE281" s="70"/>
      <c r="AF281" s="70"/>
      <c r="AG281" s="70"/>
      <c r="AH281" s="70"/>
      <c r="AI281" s="70"/>
      <c r="AJ281" s="70"/>
      <c r="AK281" s="70"/>
      <c r="AL281" s="106"/>
      <c r="AM281" s="106"/>
      <c r="AN281" s="106"/>
      <c r="AO281" s="106"/>
      <c r="AP281" s="106"/>
      <c r="AQ281" s="106"/>
      <c r="AR281" s="106"/>
      <c r="AS281" s="106"/>
      <c r="AT281" s="106"/>
      <c r="AU281" s="106"/>
      <c r="AV281" s="106"/>
      <c r="AW281" s="106"/>
      <c r="AX281" s="106"/>
      <c r="AY281" s="106"/>
      <c r="AZ281" s="106"/>
      <c r="BA281" s="106"/>
      <c r="BB281" s="106"/>
    </row>
    <row r="282" spans="1:54" ht="14" x14ac:dyDescent="0.15">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70"/>
      <c r="Y282" s="70"/>
      <c r="Z282" s="70"/>
      <c r="AA282" s="70"/>
      <c r="AB282" s="70"/>
      <c r="AC282" s="70"/>
      <c r="AD282" s="70"/>
      <c r="AE282" s="70"/>
      <c r="AF282" s="70"/>
      <c r="AG282" s="70"/>
      <c r="AH282" s="70"/>
      <c r="AI282" s="70"/>
      <c r="AJ282" s="70"/>
      <c r="AK282" s="70"/>
      <c r="AL282" s="106"/>
      <c r="AM282" s="106"/>
      <c r="AN282" s="106"/>
      <c r="AO282" s="106"/>
      <c r="AP282" s="106"/>
      <c r="AQ282" s="106"/>
      <c r="AR282" s="106"/>
      <c r="AS282" s="106"/>
      <c r="AT282" s="106"/>
      <c r="AU282" s="106"/>
      <c r="AV282" s="106"/>
      <c r="AW282" s="106"/>
      <c r="AX282" s="106"/>
      <c r="AY282" s="106"/>
      <c r="AZ282" s="106"/>
      <c r="BA282" s="106"/>
      <c r="BB282" s="106"/>
    </row>
    <row r="283" spans="1:54" ht="14" x14ac:dyDescent="0.15">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70"/>
      <c r="Y283" s="70"/>
      <c r="Z283" s="70"/>
      <c r="AA283" s="70"/>
      <c r="AB283" s="70"/>
      <c r="AC283" s="70"/>
      <c r="AD283" s="70"/>
      <c r="AE283" s="70"/>
      <c r="AF283" s="70"/>
      <c r="AG283" s="70"/>
      <c r="AH283" s="70"/>
      <c r="AI283" s="70"/>
      <c r="AJ283" s="70"/>
      <c r="AK283" s="70"/>
      <c r="AL283" s="106"/>
      <c r="AM283" s="106"/>
      <c r="AN283" s="106"/>
      <c r="AO283" s="106"/>
      <c r="AP283" s="106"/>
      <c r="AQ283" s="106"/>
      <c r="AR283" s="106"/>
      <c r="AS283" s="106"/>
      <c r="AT283" s="106"/>
      <c r="AU283" s="106"/>
      <c r="AV283" s="106"/>
      <c r="AW283" s="106"/>
      <c r="AX283" s="106"/>
      <c r="AY283" s="106"/>
      <c r="AZ283" s="106"/>
      <c r="BA283" s="106"/>
      <c r="BB283" s="106"/>
    </row>
    <row r="284" spans="1:54" ht="14" x14ac:dyDescent="0.15">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70"/>
      <c r="Y284" s="70"/>
      <c r="Z284" s="70"/>
      <c r="AA284" s="70"/>
      <c r="AB284" s="70"/>
      <c r="AC284" s="70"/>
      <c r="AD284" s="70"/>
      <c r="AE284" s="70"/>
      <c r="AF284" s="70"/>
      <c r="AG284" s="70"/>
      <c r="AH284" s="70"/>
      <c r="AI284" s="70"/>
      <c r="AJ284" s="70"/>
      <c r="AK284" s="70"/>
      <c r="AL284" s="106"/>
      <c r="AM284" s="106"/>
      <c r="AN284" s="106"/>
      <c r="AO284" s="106"/>
      <c r="AP284" s="106"/>
      <c r="AQ284" s="106"/>
      <c r="AR284" s="106"/>
      <c r="AS284" s="106"/>
      <c r="AT284" s="106"/>
      <c r="AU284" s="106"/>
      <c r="AV284" s="106"/>
      <c r="AW284" s="106"/>
      <c r="AX284" s="106"/>
      <c r="AY284" s="106"/>
      <c r="AZ284" s="106"/>
      <c r="BA284" s="106"/>
      <c r="BB284" s="106"/>
    </row>
    <row r="285" spans="1:54" ht="14" x14ac:dyDescent="0.15">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70"/>
      <c r="Y285" s="70"/>
      <c r="Z285" s="70"/>
      <c r="AA285" s="70"/>
      <c r="AB285" s="70"/>
      <c r="AC285" s="70"/>
      <c r="AD285" s="70"/>
      <c r="AE285" s="70"/>
      <c r="AF285" s="70"/>
      <c r="AG285" s="70"/>
      <c r="AH285" s="70"/>
      <c r="AI285" s="70"/>
      <c r="AJ285" s="70"/>
      <c r="AK285" s="70"/>
      <c r="AL285" s="106"/>
      <c r="AM285" s="106"/>
      <c r="AN285" s="106"/>
      <c r="AO285" s="106"/>
      <c r="AP285" s="106"/>
      <c r="AQ285" s="106"/>
      <c r="AR285" s="106"/>
      <c r="AS285" s="106"/>
      <c r="AT285" s="106"/>
      <c r="AU285" s="106"/>
      <c r="AV285" s="106"/>
      <c r="AW285" s="106"/>
      <c r="AX285" s="106"/>
      <c r="AY285" s="106"/>
      <c r="AZ285" s="106"/>
      <c r="BA285" s="106"/>
      <c r="BB285" s="106"/>
    </row>
    <row r="286" spans="1:54" ht="14" x14ac:dyDescent="0.15">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70"/>
      <c r="Y286" s="70"/>
      <c r="Z286" s="70"/>
      <c r="AA286" s="70"/>
      <c r="AB286" s="70"/>
      <c r="AC286" s="70"/>
      <c r="AD286" s="70"/>
      <c r="AE286" s="70"/>
      <c r="AF286" s="70"/>
      <c r="AG286" s="70"/>
      <c r="AH286" s="70"/>
      <c r="AI286" s="70"/>
      <c r="AJ286" s="70"/>
      <c r="AK286" s="70"/>
      <c r="AL286" s="106"/>
      <c r="AM286" s="106"/>
      <c r="AN286" s="106"/>
      <c r="AO286" s="106"/>
      <c r="AP286" s="106"/>
      <c r="AQ286" s="106"/>
      <c r="AR286" s="106"/>
      <c r="AS286" s="106"/>
      <c r="AT286" s="106"/>
      <c r="AU286" s="106"/>
      <c r="AV286" s="106"/>
      <c r="AW286" s="106"/>
      <c r="AX286" s="106"/>
      <c r="AY286" s="106"/>
      <c r="AZ286" s="106"/>
      <c r="BA286" s="106"/>
      <c r="BB286" s="106"/>
    </row>
    <row r="287" spans="1:54" ht="14" x14ac:dyDescent="0.15">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70"/>
      <c r="Y287" s="70"/>
      <c r="Z287" s="70"/>
      <c r="AA287" s="70"/>
      <c r="AB287" s="70"/>
      <c r="AC287" s="70"/>
      <c r="AD287" s="70"/>
      <c r="AE287" s="70"/>
      <c r="AF287" s="70"/>
      <c r="AG287" s="70"/>
      <c r="AH287" s="70"/>
      <c r="AI287" s="70"/>
      <c r="AJ287" s="70"/>
      <c r="AK287" s="70"/>
      <c r="AL287" s="106"/>
      <c r="AM287" s="106"/>
      <c r="AN287" s="106"/>
      <c r="AO287" s="106"/>
      <c r="AP287" s="106"/>
      <c r="AQ287" s="106"/>
      <c r="AR287" s="106"/>
      <c r="AS287" s="106"/>
      <c r="AT287" s="106"/>
      <c r="AU287" s="106"/>
      <c r="AV287" s="106"/>
      <c r="AW287" s="106"/>
      <c r="AX287" s="106"/>
      <c r="AY287" s="106"/>
      <c r="AZ287" s="106"/>
      <c r="BA287" s="106"/>
      <c r="BB287" s="106"/>
    </row>
    <row r="288" spans="1:54" ht="14" x14ac:dyDescent="0.15">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70"/>
      <c r="Y288" s="70"/>
      <c r="Z288" s="70"/>
      <c r="AA288" s="70"/>
      <c r="AB288" s="70"/>
      <c r="AC288" s="70"/>
      <c r="AD288" s="70"/>
      <c r="AE288" s="70"/>
      <c r="AF288" s="70"/>
      <c r="AG288" s="70"/>
      <c r="AH288" s="70"/>
      <c r="AI288" s="70"/>
      <c r="AJ288" s="70"/>
      <c r="AK288" s="70"/>
      <c r="AL288" s="106"/>
      <c r="AM288" s="106"/>
      <c r="AN288" s="106"/>
      <c r="AO288" s="106"/>
      <c r="AP288" s="106"/>
      <c r="AQ288" s="106"/>
      <c r="AR288" s="106"/>
      <c r="AS288" s="106"/>
      <c r="AT288" s="106"/>
      <c r="AU288" s="106"/>
      <c r="AV288" s="106"/>
      <c r="AW288" s="106"/>
      <c r="AX288" s="106"/>
      <c r="AY288" s="106"/>
      <c r="AZ288" s="106"/>
      <c r="BA288" s="106"/>
      <c r="BB288" s="106"/>
    </row>
    <row r="289" spans="1:54" ht="14" x14ac:dyDescent="0.15">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70"/>
      <c r="Y289" s="70"/>
      <c r="Z289" s="70"/>
      <c r="AA289" s="70"/>
      <c r="AB289" s="70"/>
      <c r="AC289" s="70"/>
      <c r="AD289" s="70"/>
      <c r="AE289" s="70"/>
      <c r="AF289" s="70"/>
      <c r="AG289" s="70"/>
      <c r="AH289" s="70"/>
      <c r="AI289" s="70"/>
      <c r="AJ289" s="70"/>
      <c r="AK289" s="70"/>
      <c r="AL289" s="106"/>
      <c r="AM289" s="106"/>
      <c r="AN289" s="106"/>
      <c r="AO289" s="106"/>
      <c r="AP289" s="106"/>
      <c r="AQ289" s="106"/>
      <c r="AR289" s="106"/>
      <c r="AS289" s="106"/>
      <c r="AT289" s="106"/>
      <c r="AU289" s="106"/>
      <c r="AV289" s="106"/>
      <c r="AW289" s="106"/>
      <c r="AX289" s="106"/>
      <c r="AY289" s="106"/>
      <c r="AZ289" s="106"/>
      <c r="BA289" s="106"/>
      <c r="BB289" s="106"/>
    </row>
    <row r="290" spans="1:54" ht="14" x14ac:dyDescent="0.15">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70"/>
      <c r="Y290" s="70"/>
      <c r="Z290" s="70"/>
      <c r="AA290" s="70"/>
      <c r="AB290" s="70"/>
      <c r="AC290" s="70"/>
      <c r="AD290" s="70"/>
      <c r="AE290" s="70"/>
      <c r="AF290" s="70"/>
      <c r="AG290" s="70"/>
      <c r="AH290" s="70"/>
      <c r="AI290" s="70"/>
      <c r="AJ290" s="70"/>
      <c r="AK290" s="70"/>
      <c r="AL290" s="106"/>
      <c r="AM290" s="106"/>
      <c r="AN290" s="106"/>
      <c r="AO290" s="106"/>
      <c r="AP290" s="106"/>
      <c r="AQ290" s="106"/>
      <c r="AR290" s="106"/>
      <c r="AS290" s="106"/>
      <c r="AT290" s="106"/>
      <c r="AU290" s="106"/>
      <c r="AV290" s="106"/>
      <c r="AW290" s="106"/>
      <c r="AX290" s="106"/>
      <c r="AY290" s="106"/>
      <c r="AZ290" s="106"/>
      <c r="BA290" s="106"/>
      <c r="BB290" s="106"/>
    </row>
    <row r="291" spans="1:54" ht="14" x14ac:dyDescent="0.15">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70"/>
      <c r="Y291" s="70"/>
      <c r="Z291" s="70"/>
      <c r="AA291" s="70"/>
      <c r="AB291" s="70"/>
      <c r="AC291" s="70"/>
      <c r="AD291" s="70"/>
      <c r="AE291" s="70"/>
      <c r="AF291" s="70"/>
      <c r="AG291" s="70"/>
      <c r="AH291" s="70"/>
      <c r="AI291" s="70"/>
      <c r="AJ291" s="70"/>
      <c r="AK291" s="70"/>
      <c r="AL291" s="106"/>
      <c r="AM291" s="106"/>
      <c r="AN291" s="106"/>
      <c r="AO291" s="106"/>
      <c r="AP291" s="106"/>
      <c r="AQ291" s="106"/>
      <c r="AR291" s="106"/>
      <c r="AS291" s="106"/>
      <c r="AT291" s="106"/>
      <c r="AU291" s="106"/>
      <c r="AV291" s="106"/>
      <c r="AW291" s="106"/>
      <c r="AX291" s="106"/>
      <c r="AY291" s="106"/>
      <c r="AZ291" s="106"/>
      <c r="BA291" s="106"/>
      <c r="BB291" s="106"/>
    </row>
    <row r="292" spans="1:54" ht="14" x14ac:dyDescent="0.15">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70"/>
      <c r="Y292" s="70"/>
      <c r="Z292" s="70"/>
      <c r="AA292" s="70"/>
      <c r="AB292" s="70"/>
      <c r="AC292" s="70"/>
      <c r="AD292" s="70"/>
      <c r="AE292" s="70"/>
      <c r="AF292" s="70"/>
      <c r="AG292" s="70"/>
      <c r="AH292" s="70"/>
      <c r="AI292" s="70"/>
      <c r="AJ292" s="70"/>
      <c r="AK292" s="70"/>
      <c r="AL292" s="106"/>
      <c r="AM292" s="106"/>
      <c r="AN292" s="106"/>
      <c r="AO292" s="106"/>
      <c r="AP292" s="106"/>
      <c r="AQ292" s="106"/>
      <c r="AR292" s="106"/>
      <c r="AS292" s="106"/>
      <c r="AT292" s="106"/>
      <c r="AU292" s="106"/>
      <c r="AV292" s="106"/>
      <c r="AW292" s="106"/>
      <c r="AX292" s="106"/>
      <c r="AY292" s="106"/>
      <c r="AZ292" s="106"/>
      <c r="BA292" s="106"/>
      <c r="BB292" s="106"/>
    </row>
    <row r="293" spans="1:54" ht="14" x14ac:dyDescent="0.15">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70"/>
      <c r="Y293" s="70"/>
      <c r="Z293" s="70"/>
      <c r="AA293" s="70"/>
      <c r="AB293" s="70"/>
      <c r="AC293" s="70"/>
      <c r="AD293" s="70"/>
      <c r="AE293" s="70"/>
      <c r="AF293" s="70"/>
      <c r="AG293" s="70"/>
      <c r="AH293" s="70"/>
      <c r="AI293" s="70"/>
      <c r="AJ293" s="70"/>
      <c r="AK293" s="70"/>
      <c r="AL293" s="106"/>
      <c r="AM293" s="106"/>
      <c r="AN293" s="106"/>
      <c r="AO293" s="106"/>
      <c r="AP293" s="106"/>
      <c r="AQ293" s="106"/>
      <c r="AR293" s="106"/>
      <c r="AS293" s="106"/>
      <c r="AT293" s="106"/>
      <c r="AU293" s="106"/>
      <c r="AV293" s="106"/>
      <c r="AW293" s="106"/>
      <c r="AX293" s="106"/>
      <c r="AY293" s="106"/>
      <c r="AZ293" s="106"/>
      <c r="BA293" s="106"/>
      <c r="BB293" s="106"/>
    </row>
    <row r="294" spans="1:54" ht="14" x14ac:dyDescent="0.15">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70"/>
      <c r="Y294" s="70"/>
      <c r="Z294" s="70"/>
      <c r="AA294" s="70"/>
      <c r="AB294" s="70"/>
      <c r="AC294" s="70"/>
      <c r="AD294" s="70"/>
      <c r="AE294" s="70"/>
      <c r="AF294" s="70"/>
      <c r="AG294" s="70"/>
      <c r="AH294" s="70"/>
      <c r="AI294" s="70"/>
      <c r="AJ294" s="70"/>
      <c r="AK294" s="70"/>
      <c r="AL294" s="106"/>
      <c r="AM294" s="106"/>
      <c r="AN294" s="106"/>
      <c r="AO294" s="106"/>
      <c r="AP294" s="106"/>
      <c r="AQ294" s="106"/>
      <c r="AR294" s="106"/>
      <c r="AS294" s="106"/>
      <c r="AT294" s="106"/>
      <c r="AU294" s="106"/>
      <c r="AV294" s="106"/>
      <c r="AW294" s="106"/>
      <c r="AX294" s="106"/>
      <c r="AY294" s="106"/>
      <c r="AZ294" s="106"/>
      <c r="BA294" s="106"/>
      <c r="BB294" s="106"/>
    </row>
    <row r="295" spans="1:54" ht="14" x14ac:dyDescent="0.15">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70"/>
      <c r="Y295" s="70"/>
      <c r="Z295" s="70"/>
      <c r="AA295" s="70"/>
      <c r="AB295" s="70"/>
      <c r="AC295" s="70"/>
      <c r="AD295" s="70"/>
      <c r="AE295" s="70"/>
      <c r="AF295" s="70"/>
      <c r="AG295" s="70"/>
      <c r="AH295" s="70"/>
      <c r="AI295" s="70"/>
      <c r="AJ295" s="70"/>
      <c r="AK295" s="70"/>
      <c r="AL295" s="106"/>
      <c r="AM295" s="106"/>
      <c r="AN295" s="106"/>
      <c r="AO295" s="106"/>
      <c r="AP295" s="106"/>
      <c r="AQ295" s="106"/>
      <c r="AR295" s="106"/>
      <c r="AS295" s="106"/>
      <c r="AT295" s="106"/>
      <c r="AU295" s="106"/>
      <c r="AV295" s="106"/>
      <c r="AW295" s="106"/>
      <c r="AX295" s="106"/>
      <c r="AY295" s="106"/>
      <c r="AZ295" s="106"/>
      <c r="BA295" s="106"/>
      <c r="BB295" s="106"/>
    </row>
    <row r="296" spans="1:54" ht="14" x14ac:dyDescent="0.15">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70"/>
      <c r="Y296" s="70"/>
      <c r="Z296" s="70"/>
      <c r="AA296" s="70"/>
      <c r="AB296" s="70"/>
      <c r="AC296" s="70"/>
      <c r="AD296" s="70"/>
      <c r="AE296" s="70"/>
      <c r="AF296" s="70"/>
      <c r="AG296" s="70"/>
      <c r="AH296" s="70"/>
      <c r="AI296" s="70"/>
      <c r="AJ296" s="70"/>
      <c r="AK296" s="70"/>
      <c r="AL296" s="106"/>
      <c r="AM296" s="106"/>
      <c r="AN296" s="106"/>
      <c r="AO296" s="106"/>
      <c r="AP296" s="106"/>
      <c r="AQ296" s="106"/>
      <c r="AR296" s="106"/>
      <c r="AS296" s="106"/>
      <c r="AT296" s="106"/>
      <c r="AU296" s="106"/>
      <c r="AV296" s="106"/>
      <c r="AW296" s="106"/>
      <c r="AX296" s="106"/>
      <c r="AY296" s="106"/>
      <c r="AZ296" s="106"/>
      <c r="BA296" s="106"/>
      <c r="BB296" s="106"/>
    </row>
    <row r="297" spans="1:54" ht="14" x14ac:dyDescent="0.15">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70"/>
      <c r="Y297" s="70"/>
      <c r="Z297" s="70"/>
      <c r="AA297" s="70"/>
      <c r="AB297" s="70"/>
      <c r="AC297" s="70"/>
      <c r="AD297" s="70"/>
      <c r="AE297" s="70"/>
      <c r="AF297" s="70"/>
      <c r="AG297" s="70"/>
      <c r="AH297" s="70"/>
      <c r="AI297" s="70"/>
      <c r="AJ297" s="70"/>
      <c r="AK297" s="70"/>
      <c r="AL297" s="106"/>
      <c r="AM297" s="106"/>
      <c r="AN297" s="106"/>
      <c r="AO297" s="106"/>
      <c r="AP297" s="106"/>
      <c r="AQ297" s="106"/>
      <c r="AR297" s="106"/>
      <c r="AS297" s="106"/>
      <c r="AT297" s="106"/>
      <c r="AU297" s="106"/>
      <c r="AV297" s="106"/>
      <c r="AW297" s="106"/>
      <c r="AX297" s="106"/>
      <c r="AY297" s="106"/>
      <c r="AZ297" s="106"/>
      <c r="BA297" s="106"/>
      <c r="BB297" s="106"/>
    </row>
    <row r="298" spans="1:54" ht="14" x14ac:dyDescent="0.15">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70"/>
      <c r="Y298" s="70"/>
      <c r="Z298" s="70"/>
      <c r="AA298" s="70"/>
      <c r="AB298" s="70"/>
      <c r="AC298" s="70"/>
      <c r="AD298" s="70"/>
      <c r="AE298" s="70"/>
      <c r="AF298" s="70"/>
      <c r="AG298" s="70"/>
      <c r="AH298" s="70"/>
      <c r="AI298" s="70"/>
      <c r="AJ298" s="70"/>
      <c r="AK298" s="70"/>
      <c r="AL298" s="106"/>
      <c r="AM298" s="106"/>
      <c r="AN298" s="106"/>
      <c r="AO298" s="106"/>
      <c r="AP298" s="106"/>
      <c r="AQ298" s="106"/>
      <c r="AR298" s="106"/>
      <c r="AS298" s="106"/>
      <c r="AT298" s="106"/>
      <c r="AU298" s="106"/>
      <c r="AV298" s="106"/>
      <c r="AW298" s="106"/>
      <c r="AX298" s="106"/>
      <c r="AY298" s="106"/>
      <c r="AZ298" s="106"/>
      <c r="BA298" s="106"/>
      <c r="BB298" s="106"/>
    </row>
    <row r="299" spans="1:54" ht="14" x14ac:dyDescent="0.15">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70"/>
      <c r="Y299" s="70"/>
      <c r="Z299" s="70"/>
      <c r="AA299" s="70"/>
      <c r="AB299" s="70"/>
      <c r="AC299" s="70"/>
      <c r="AD299" s="70"/>
      <c r="AE299" s="70"/>
      <c r="AF299" s="70"/>
      <c r="AG299" s="70"/>
      <c r="AH299" s="70"/>
      <c r="AI299" s="70"/>
      <c r="AJ299" s="70"/>
      <c r="AK299" s="70"/>
      <c r="AL299" s="106"/>
      <c r="AM299" s="106"/>
      <c r="AN299" s="106"/>
      <c r="AO299" s="106"/>
      <c r="AP299" s="106"/>
      <c r="AQ299" s="106"/>
      <c r="AR299" s="106"/>
      <c r="AS299" s="106"/>
      <c r="AT299" s="106"/>
      <c r="AU299" s="106"/>
      <c r="AV299" s="106"/>
      <c r="AW299" s="106"/>
      <c r="AX299" s="106"/>
      <c r="AY299" s="106"/>
      <c r="AZ299" s="106"/>
      <c r="BA299" s="106"/>
      <c r="BB299" s="106"/>
    </row>
    <row r="300" spans="1:54" ht="14" x14ac:dyDescent="0.15">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70"/>
      <c r="Y300" s="70"/>
      <c r="Z300" s="70"/>
      <c r="AA300" s="70"/>
      <c r="AB300" s="70"/>
      <c r="AC300" s="70"/>
      <c r="AD300" s="70"/>
      <c r="AE300" s="70"/>
      <c r="AF300" s="70"/>
      <c r="AG300" s="70"/>
      <c r="AH300" s="70"/>
      <c r="AI300" s="70"/>
      <c r="AJ300" s="70"/>
      <c r="AK300" s="70"/>
      <c r="AL300" s="106"/>
      <c r="AM300" s="106"/>
      <c r="AN300" s="106"/>
      <c r="AO300" s="106"/>
      <c r="AP300" s="106"/>
      <c r="AQ300" s="106"/>
      <c r="AR300" s="106"/>
      <c r="AS300" s="106"/>
      <c r="AT300" s="106"/>
      <c r="AU300" s="106"/>
      <c r="AV300" s="106"/>
      <c r="AW300" s="106"/>
      <c r="AX300" s="106"/>
      <c r="AY300" s="106"/>
      <c r="AZ300" s="106"/>
      <c r="BA300" s="106"/>
      <c r="BB300" s="106"/>
    </row>
    <row r="301" spans="1:54" ht="14" x14ac:dyDescent="0.15">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70"/>
      <c r="Y301" s="70"/>
      <c r="Z301" s="70"/>
      <c r="AA301" s="70"/>
      <c r="AB301" s="70"/>
      <c r="AC301" s="70"/>
      <c r="AD301" s="70"/>
      <c r="AE301" s="70"/>
      <c r="AF301" s="70"/>
      <c r="AG301" s="70"/>
      <c r="AH301" s="70"/>
      <c r="AI301" s="70"/>
      <c r="AJ301" s="70"/>
      <c r="AK301" s="70"/>
      <c r="AL301" s="106"/>
      <c r="AM301" s="106"/>
      <c r="AN301" s="106"/>
      <c r="AO301" s="106"/>
      <c r="AP301" s="106"/>
      <c r="AQ301" s="106"/>
      <c r="AR301" s="106"/>
      <c r="AS301" s="106"/>
      <c r="AT301" s="106"/>
      <c r="AU301" s="106"/>
      <c r="AV301" s="106"/>
      <c r="AW301" s="106"/>
      <c r="AX301" s="106"/>
      <c r="AY301" s="106"/>
      <c r="AZ301" s="106"/>
      <c r="BA301" s="106"/>
      <c r="BB301" s="106"/>
    </row>
    <row r="302" spans="1:54" ht="14" x14ac:dyDescent="0.15">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70"/>
      <c r="Y302" s="70"/>
      <c r="Z302" s="70"/>
      <c r="AA302" s="70"/>
      <c r="AB302" s="70"/>
      <c r="AC302" s="70"/>
      <c r="AD302" s="70"/>
      <c r="AE302" s="70"/>
      <c r="AF302" s="70"/>
      <c r="AG302" s="70"/>
      <c r="AH302" s="70"/>
      <c r="AI302" s="70"/>
      <c r="AJ302" s="70"/>
      <c r="AK302" s="70"/>
      <c r="AL302" s="106"/>
      <c r="AM302" s="106"/>
      <c r="AN302" s="106"/>
      <c r="AO302" s="106"/>
      <c r="AP302" s="106"/>
      <c r="AQ302" s="106"/>
      <c r="AR302" s="106"/>
      <c r="AS302" s="106"/>
      <c r="AT302" s="106"/>
      <c r="AU302" s="106"/>
      <c r="AV302" s="106"/>
      <c r="AW302" s="106"/>
      <c r="AX302" s="106"/>
      <c r="AY302" s="106"/>
      <c r="AZ302" s="106"/>
      <c r="BA302" s="106"/>
      <c r="BB302" s="106"/>
    </row>
    <row r="303" spans="1:54" ht="14" x14ac:dyDescent="0.15">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70"/>
      <c r="Y303" s="70"/>
      <c r="Z303" s="70"/>
      <c r="AA303" s="70"/>
      <c r="AB303" s="70"/>
      <c r="AC303" s="70"/>
      <c r="AD303" s="70"/>
      <c r="AE303" s="70"/>
      <c r="AF303" s="70"/>
      <c r="AG303" s="70"/>
      <c r="AH303" s="70"/>
      <c r="AI303" s="70"/>
      <c r="AJ303" s="70"/>
      <c r="AK303" s="70"/>
      <c r="AL303" s="106"/>
      <c r="AM303" s="106"/>
      <c r="AN303" s="106"/>
      <c r="AO303" s="106"/>
      <c r="AP303" s="106"/>
      <c r="AQ303" s="106"/>
      <c r="AR303" s="106"/>
      <c r="AS303" s="106"/>
      <c r="AT303" s="106"/>
      <c r="AU303" s="106"/>
      <c r="AV303" s="106"/>
      <c r="AW303" s="106"/>
      <c r="AX303" s="106"/>
      <c r="AY303" s="106"/>
      <c r="AZ303" s="106"/>
      <c r="BA303" s="106"/>
      <c r="BB303" s="106"/>
    </row>
    <row r="304" spans="1:54" ht="14" x14ac:dyDescent="0.15">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70"/>
      <c r="Y304" s="70"/>
      <c r="Z304" s="70"/>
      <c r="AA304" s="70"/>
      <c r="AB304" s="70"/>
      <c r="AC304" s="70"/>
      <c r="AD304" s="70"/>
      <c r="AE304" s="70"/>
      <c r="AF304" s="70"/>
      <c r="AG304" s="70"/>
      <c r="AH304" s="70"/>
      <c r="AI304" s="70"/>
      <c r="AJ304" s="70"/>
      <c r="AK304" s="70"/>
      <c r="AL304" s="106"/>
      <c r="AM304" s="106"/>
      <c r="AN304" s="106"/>
      <c r="AO304" s="106"/>
      <c r="AP304" s="106"/>
      <c r="AQ304" s="106"/>
      <c r="AR304" s="106"/>
      <c r="AS304" s="106"/>
      <c r="AT304" s="106"/>
      <c r="AU304" s="106"/>
      <c r="AV304" s="106"/>
      <c r="AW304" s="106"/>
      <c r="AX304" s="106"/>
      <c r="AY304" s="106"/>
      <c r="AZ304" s="106"/>
      <c r="BA304" s="106"/>
      <c r="BB304" s="106"/>
    </row>
    <row r="305" spans="1:54" ht="14" x14ac:dyDescent="0.15">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70"/>
      <c r="Y305" s="70"/>
      <c r="Z305" s="70"/>
      <c r="AA305" s="70"/>
      <c r="AB305" s="70"/>
      <c r="AC305" s="70"/>
      <c r="AD305" s="70"/>
      <c r="AE305" s="70"/>
      <c r="AF305" s="70"/>
      <c r="AG305" s="70"/>
      <c r="AH305" s="70"/>
      <c r="AI305" s="70"/>
      <c r="AJ305" s="70"/>
      <c r="AK305" s="70"/>
      <c r="AL305" s="106"/>
      <c r="AM305" s="106"/>
      <c r="AN305" s="106"/>
      <c r="AO305" s="106"/>
      <c r="AP305" s="106"/>
      <c r="AQ305" s="106"/>
      <c r="AR305" s="106"/>
      <c r="AS305" s="106"/>
      <c r="AT305" s="106"/>
      <c r="AU305" s="106"/>
      <c r="AV305" s="106"/>
      <c r="AW305" s="106"/>
      <c r="AX305" s="106"/>
      <c r="AY305" s="106"/>
      <c r="AZ305" s="106"/>
      <c r="BA305" s="106"/>
      <c r="BB305" s="106"/>
    </row>
    <row r="306" spans="1:54" ht="14" x14ac:dyDescent="0.15">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70"/>
      <c r="Y306" s="70"/>
      <c r="Z306" s="70"/>
      <c r="AA306" s="70"/>
      <c r="AB306" s="70"/>
      <c r="AC306" s="70"/>
      <c r="AD306" s="70"/>
      <c r="AE306" s="70"/>
      <c r="AF306" s="70"/>
      <c r="AG306" s="70"/>
      <c r="AH306" s="70"/>
      <c r="AI306" s="70"/>
      <c r="AJ306" s="70"/>
      <c r="AK306" s="70"/>
      <c r="AL306" s="106"/>
      <c r="AM306" s="106"/>
      <c r="AN306" s="106"/>
      <c r="AO306" s="106"/>
      <c r="AP306" s="106"/>
      <c r="AQ306" s="106"/>
      <c r="AR306" s="106"/>
      <c r="AS306" s="106"/>
      <c r="AT306" s="106"/>
      <c r="AU306" s="106"/>
      <c r="AV306" s="106"/>
      <c r="AW306" s="106"/>
      <c r="AX306" s="106"/>
      <c r="AY306" s="106"/>
      <c r="AZ306" s="106"/>
      <c r="BA306" s="106"/>
      <c r="BB306" s="106"/>
    </row>
    <row r="307" spans="1:54" ht="14" x14ac:dyDescent="0.15">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70"/>
      <c r="Y307" s="70"/>
      <c r="Z307" s="70"/>
      <c r="AA307" s="70"/>
      <c r="AB307" s="70"/>
      <c r="AC307" s="70"/>
      <c r="AD307" s="70"/>
      <c r="AE307" s="70"/>
      <c r="AF307" s="70"/>
      <c r="AG307" s="70"/>
      <c r="AH307" s="70"/>
      <c r="AI307" s="70"/>
      <c r="AJ307" s="70"/>
      <c r="AK307" s="70"/>
      <c r="AL307" s="106"/>
      <c r="AM307" s="106"/>
      <c r="AN307" s="106"/>
      <c r="AO307" s="106"/>
      <c r="AP307" s="106"/>
      <c r="AQ307" s="106"/>
      <c r="AR307" s="106"/>
      <c r="AS307" s="106"/>
      <c r="AT307" s="106"/>
      <c r="AU307" s="106"/>
      <c r="AV307" s="106"/>
      <c r="AW307" s="106"/>
      <c r="AX307" s="106"/>
      <c r="AY307" s="106"/>
      <c r="AZ307" s="106"/>
      <c r="BA307" s="106"/>
      <c r="BB307" s="106"/>
    </row>
    <row r="308" spans="1:54" ht="14" x14ac:dyDescent="0.15">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70"/>
      <c r="Y308" s="70"/>
      <c r="Z308" s="70"/>
      <c r="AA308" s="70"/>
      <c r="AB308" s="70"/>
      <c r="AC308" s="70"/>
      <c r="AD308" s="70"/>
      <c r="AE308" s="70"/>
      <c r="AF308" s="70"/>
      <c r="AG308" s="70"/>
      <c r="AH308" s="70"/>
      <c r="AI308" s="70"/>
      <c r="AJ308" s="70"/>
      <c r="AK308" s="70"/>
      <c r="AL308" s="106"/>
      <c r="AM308" s="106"/>
      <c r="AN308" s="106"/>
      <c r="AO308" s="106"/>
      <c r="AP308" s="106"/>
      <c r="AQ308" s="106"/>
      <c r="AR308" s="106"/>
      <c r="AS308" s="106"/>
      <c r="AT308" s="106"/>
      <c r="AU308" s="106"/>
      <c r="AV308" s="106"/>
      <c r="AW308" s="106"/>
      <c r="AX308" s="106"/>
      <c r="AY308" s="106"/>
      <c r="AZ308" s="106"/>
      <c r="BA308" s="106"/>
      <c r="BB308" s="106"/>
    </row>
    <row r="309" spans="1:54" ht="14" x14ac:dyDescent="0.15">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70"/>
      <c r="Y309" s="70"/>
      <c r="Z309" s="70"/>
      <c r="AA309" s="70"/>
      <c r="AB309" s="70"/>
      <c r="AC309" s="70"/>
      <c r="AD309" s="70"/>
      <c r="AE309" s="70"/>
      <c r="AF309" s="70"/>
      <c r="AG309" s="70"/>
      <c r="AH309" s="70"/>
      <c r="AI309" s="70"/>
      <c r="AJ309" s="70"/>
      <c r="AK309" s="70"/>
      <c r="AL309" s="106"/>
      <c r="AM309" s="106"/>
      <c r="AN309" s="106"/>
      <c r="AO309" s="106"/>
      <c r="AP309" s="106"/>
      <c r="AQ309" s="106"/>
      <c r="AR309" s="106"/>
      <c r="AS309" s="106"/>
      <c r="AT309" s="106"/>
      <c r="AU309" s="106"/>
      <c r="AV309" s="106"/>
      <c r="AW309" s="106"/>
      <c r="AX309" s="106"/>
      <c r="AY309" s="106"/>
      <c r="AZ309" s="106"/>
      <c r="BA309" s="106"/>
      <c r="BB309" s="106"/>
    </row>
    <row r="310" spans="1:54" ht="14" x14ac:dyDescent="0.15">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70"/>
      <c r="Y310" s="70"/>
      <c r="Z310" s="70"/>
      <c r="AA310" s="70"/>
      <c r="AB310" s="70"/>
      <c r="AC310" s="70"/>
      <c r="AD310" s="70"/>
      <c r="AE310" s="70"/>
      <c r="AF310" s="70"/>
      <c r="AG310" s="70"/>
      <c r="AH310" s="70"/>
      <c r="AI310" s="70"/>
      <c r="AJ310" s="70"/>
      <c r="AK310" s="70"/>
      <c r="AL310" s="106"/>
      <c r="AM310" s="106"/>
      <c r="AN310" s="106"/>
      <c r="AO310" s="106"/>
      <c r="AP310" s="106"/>
      <c r="AQ310" s="106"/>
      <c r="AR310" s="106"/>
      <c r="AS310" s="106"/>
      <c r="AT310" s="106"/>
      <c r="AU310" s="106"/>
      <c r="AV310" s="106"/>
      <c r="AW310" s="106"/>
      <c r="AX310" s="106"/>
      <c r="AY310" s="106"/>
      <c r="AZ310" s="106"/>
      <c r="BA310" s="106"/>
      <c r="BB310" s="106"/>
    </row>
    <row r="311" spans="1:54" ht="14" x14ac:dyDescent="0.15">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70"/>
      <c r="Y311" s="70"/>
      <c r="Z311" s="70"/>
      <c r="AA311" s="70"/>
      <c r="AB311" s="70"/>
      <c r="AC311" s="70"/>
      <c r="AD311" s="70"/>
      <c r="AE311" s="70"/>
      <c r="AF311" s="70"/>
      <c r="AG311" s="70"/>
      <c r="AH311" s="70"/>
      <c r="AI311" s="70"/>
      <c r="AJ311" s="70"/>
      <c r="AK311" s="70"/>
      <c r="AL311" s="106"/>
      <c r="AM311" s="106"/>
      <c r="AN311" s="106"/>
      <c r="AO311" s="106"/>
      <c r="AP311" s="106"/>
      <c r="AQ311" s="106"/>
      <c r="AR311" s="106"/>
      <c r="AS311" s="106"/>
      <c r="AT311" s="106"/>
      <c r="AU311" s="106"/>
      <c r="AV311" s="106"/>
      <c r="AW311" s="106"/>
      <c r="AX311" s="106"/>
      <c r="AY311" s="106"/>
      <c r="AZ311" s="106"/>
      <c r="BA311" s="106"/>
      <c r="BB311" s="106"/>
    </row>
    <row r="312" spans="1:54" ht="14" x14ac:dyDescent="0.15">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70"/>
      <c r="Y312" s="70"/>
      <c r="Z312" s="70"/>
      <c r="AA312" s="70"/>
      <c r="AB312" s="70"/>
      <c r="AC312" s="70"/>
      <c r="AD312" s="70"/>
      <c r="AE312" s="70"/>
      <c r="AF312" s="70"/>
      <c r="AG312" s="70"/>
      <c r="AH312" s="70"/>
      <c r="AI312" s="70"/>
      <c r="AJ312" s="70"/>
      <c r="AK312" s="70"/>
      <c r="AL312" s="106"/>
      <c r="AM312" s="106"/>
      <c r="AN312" s="106"/>
      <c r="AO312" s="106"/>
      <c r="AP312" s="106"/>
      <c r="AQ312" s="106"/>
      <c r="AR312" s="106"/>
      <c r="AS312" s="106"/>
      <c r="AT312" s="106"/>
      <c r="AU312" s="106"/>
      <c r="AV312" s="106"/>
      <c r="AW312" s="106"/>
      <c r="AX312" s="106"/>
      <c r="AY312" s="106"/>
      <c r="AZ312" s="106"/>
      <c r="BA312" s="106"/>
      <c r="BB312" s="106"/>
    </row>
    <row r="313" spans="1:54" ht="14" x14ac:dyDescent="0.15">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70"/>
      <c r="Y313" s="70"/>
      <c r="Z313" s="70"/>
      <c r="AA313" s="70"/>
      <c r="AB313" s="70"/>
      <c r="AC313" s="70"/>
      <c r="AD313" s="70"/>
      <c r="AE313" s="70"/>
      <c r="AF313" s="70"/>
      <c r="AG313" s="70"/>
      <c r="AH313" s="70"/>
      <c r="AI313" s="70"/>
      <c r="AJ313" s="70"/>
      <c r="AK313" s="70"/>
      <c r="AL313" s="106"/>
      <c r="AM313" s="106"/>
      <c r="AN313" s="106"/>
      <c r="AO313" s="106"/>
      <c r="AP313" s="106"/>
      <c r="AQ313" s="106"/>
      <c r="AR313" s="106"/>
      <c r="AS313" s="106"/>
      <c r="AT313" s="106"/>
      <c r="AU313" s="106"/>
      <c r="AV313" s="106"/>
      <c r="AW313" s="106"/>
      <c r="AX313" s="106"/>
      <c r="AY313" s="106"/>
      <c r="AZ313" s="106"/>
      <c r="BA313" s="106"/>
      <c r="BB313" s="106"/>
    </row>
    <row r="314" spans="1:54" ht="14" x14ac:dyDescent="0.15">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70"/>
      <c r="Y314" s="70"/>
      <c r="Z314" s="70"/>
      <c r="AA314" s="70"/>
      <c r="AB314" s="70"/>
      <c r="AC314" s="70"/>
      <c r="AD314" s="70"/>
      <c r="AE314" s="70"/>
      <c r="AF314" s="70"/>
      <c r="AG314" s="70"/>
      <c r="AH314" s="70"/>
      <c r="AI314" s="70"/>
      <c r="AJ314" s="70"/>
      <c r="AK314" s="70"/>
      <c r="AL314" s="106"/>
      <c r="AM314" s="106"/>
      <c r="AN314" s="106"/>
      <c r="AO314" s="106"/>
      <c r="AP314" s="106"/>
      <c r="AQ314" s="106"/>
      <c r="AR314" s="106"/>
      <c r="AS314" s="106"/>
      <c r="AT314" s="106"/>
      <c r="AU314" s="106"/>
      <c r="AV314" s="106"/>
      <c r="AW314" s="106"/>
      <c r="AX314" s="106"/>
      <c r="AY314" s="106"/>
      <c r="AZ314" s="106"/>
      <c r="BA314" s="106"/>
      <c r="BB314" s="106"/>
    </row>
    <row r="315" spans="1:54" ht="14" x14ac:dyDescent="0.15">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70"/>
      <c r="Y315" s="70"/>
      <c r="Z315" s="70"/>
      <c r="AA315" s="70"/>
      <c r="AB315" s="70"/>
      <c r="AC315" s="70"/>
      <c r="AD315" s="70"/>
      <c r="AE315" s="70"/>
      <c r="AF315" s="70"/>
      <c r="AG315" s="70"/>
      <c r="AH315" s="70"/>
      <c r="AI315" s="70"/>
      <c r="AJ315" s="70"/>
      <c r="AK315" s="70"/>
      <c r="AL315" s="106"/>
      <c r="AM315" s="106"/>
      <c r="AN315" s="106"/>
      <c r="AO315" s="106"/>
      <c r="AP315" s="106"/>
      <c r="AQ315" s="106"/>
      <c r="AR315" s="106"/>
      <c r="AS315" s="106"/>
      <c r="AT315" s="106"/>
      <c r="AU315" s="106"/>
      <c r="AV315" s="106"/>
      <c r="AW315" s="106"/>
      <c r="AX315" s="106"/>
      <c r="AY315" s="106"/>
      <c r="AZ315" s="106"/>
      <c r="BA315" s="106"/>
      <c r="BB315" s="106"/>
    </row>
    <row r="316" spans="1:54" ht="14" x14ac:dyDescent="0.15">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70"/>
      <c r="Y316" s="70"/>
      <c r="Z316" s="70"/>
      <c r="AA316" s="70"/>
      <c r="AB316" s="70"/>
      <c r="AC316" s="70"/>
      <c r="AD316" s="70"/>
      <c r="AE316" s="70"/>
      <c r="AF316" s="70"/>
      <c r="AG316" s="70"/>
      <c r="AH316" s="70"/>
      <c r="AI316" s="70"/>
      <c r="AJ316" s="70"/>
      <c r="AK316" s="70"/>
      <c r="AL316" s="106"/>
      <c r="AM316" s="106"/>
      <c r="AN316" s="106"/>
      <c r="AO316" s="106"/>
      <c r="AP316" s="106"/>
      <c r="AQ316" s="106"/>
      <c r="AR316" s="106"/>
      <c r="AS316" s="106"/>
      <c r="AT316" s="106"/>
      <c r="AU316" s="106"/>
      <c r="AV316" s="106"/>
      <c r="AW316" s="106"/>
      <c r="AX316" s="106"/>
      <c r="AY316" s="106"/>
      <c r="AZ316" s="106"/>
      <c r="BA316" s="106"/>
      <c r="BB316" s="106"/>
    </row>
    <row r="317" spans="1:54" ht="14" x14ac:dyDescent="0.15">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70"/>
      <c r="Y317" s="70"/>
      <c r="Z317" s="70"/>
      <c r="AA317" s="70"/>
      <c r="AB317" s="70"/>
      <c r="AC317" s="70"/>
      <c r="AD317" s="70"/>
      <c r="AE317" s="70"/>
      <c r="AF317" s="70"/>
      <c r="AG317" s="70"/>
      <c r="AH317" s="70"/>
      <c r="AI317" s="70"/>
      <c r="AJ317" s="70"/>
      <c r="AK317" s="70"/>
      <c r="AL317" s="106"/>
      <c r="AM317" s="106"/>
      <c r="AN317" s="106"/>
      <c r="AO317" s="106"/>
      <c r="AP317" s="106"/>
      <c r="AQ317" s="106"/>
      <c r="AR317" s="106"/>
      <c r="AS317" s="106"/>
      <c r="AT317" s="106"/>
      <c r="AU317" s="106"/>
      <c r="AV317" s="106"/>
      <c r="AW317" s="106"/>
      <c r="AX317" s="106"/>
      <c r="AY317" s="106"/>
      <c r="AZ317" s="106"/>
      <c r="BA317" s="106"/>
      <c r="BB317" s="106"/>
    </row>
    <row r="318" spans="1:54" ht="14" x14ac:dyDescent="0.15">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70"/>
      <c r="Y318" s="70"/>
      <c r="Z318" s="70"/>
      <c r="AA318" s="70"/>
      <c r="AB318" s="70"/>
      <c r="AC318" s="70"/>
      <c r="AD318" s="70"/>
      <c r="AE318" s="70"/>
      <c r="AF318" s="70"/>
      <c r="AG318" s="70"/>
      <c r="AH318" s="70"/>
      <c r="AI318" s="70"/>
      <c r="AJ318" s="70"/>
      <c r="AK318" s="70"/>
      <c r="AL318" s="106"/>
      <c r="AM318" s="106"/>
      <c r="AN318" s="106"/>
      <c r="AO318" s="106"/>
      <c r="AP318" s="106"/>
      <c r="AQ318" s="106"/>
      <c r="AR318" s="106"/>
      <c r="AS318" s="106"/>
      <c r="AT318" s="106"/>
      <c r="AU318" s="106"/>
      <c r="AV318" s="106"/>
      <c r="AW318" s="106"/>
      <c r="AX318" s="106"/>
      <c r="AY318" s="106"/>
      <c r="AZ318" s="106"/>
      <c r="BA318" s="106"/>
      <c r="BB318" s="106"/>
    </row>
    <row r="319" spans="1:54" ht="14" x14ac:dyDescent="0.15">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70"/>
      <c r="Y319" s="70"/>
      <c r="Z319" s="70"/>
      <c r="AA319" s="70"/>
      <c r="AB319" s="70"/>
      <c r="AC319" s="70"/>
      <c r="AD319" s="70"/>
      <c r="AE319" s="70"/>
      <c r="AF319" s="70"/>
      <c r="AG319" s="70"/>
      <c r="AH319" s="70"/>
      <c r="AI319" s="70"/>
      <c r="AJ319" s="70"/>
      <c r="AK319" s="70"/>
      <c r="AL319" s="106"/>
      <c r="AM319" s="106"/>
      <c r="AN319" s="106"/>
      <c r="AO319" s="106"/>
      <c r="AP319" s="106"/>
      <c r="AQ319" s="106"/>
      <c r="AR319" s="106"/>
      <c r="AS319" s="106"/>
      <c r="AT319" s="106"/>
      <c r="AU319" s="106"/>
      <c r="AV319" s="106"/>
      <c r="AW319" s="106"/>
      <c r="AX319" s="106"/>
      <c r="AY319" s="106"/>
      <c r="AZ319" s="106"/>
      <c r="BA319" s="106"/>
      <c r="BB319" s="106"/>
    </row>
    <row r="320" spans="1:54" ht="14" x14ac:dyDescent="0.15">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70"/>
      <c r="Y320" s="70"/>
      <c r="Z320" s="70"/>
      <c r="AA320" s="70"/>
      <c r="AB320" s="70"/>
      <c r="AC320" s="70"/>
      <c r="AD320" s="70"/>
      <c r="AE320" s="70"/>
      <c r="AF320" s="70"/>
      <c r="AG320" s="70"/>
      <c r="AH320" s="70"/>
      <c r="AI320" s="70"/>
      <c r="AJ320" s="70"/>
      <c r="AK320" s="70"/>
      <c r="AL320" s="106"/>
      <c r="AM320" s="106"/>
      <c r="AN320" s="106"/>
      <c r="AO320" s="106"/>
      <c r="AP320" s="106"/>
      <c r="AQ320" s="106"/>
      <c r="AR320" s="106"/>
      <c r="AS320" s="106"/>
      <c r="AT320" s="106"/>
      <c r="AU320" s="106"/>
      <c r="AV320" s="106"/>
      <c r="AW320" s="106"/>
      <c r="AX320" s="106"/>
      <c r="AY320" s="106"/>
      <c r="AZ320" s="106"/>
      <c r="BA320" s="106"/>
      <c r="BB320" s="106"/>
    </row>
    <row r="321" spans="1:54" ht="14" x14ac:dyDescent="0.15">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70"/>
      <c r="Y321" s="70"/>
      <c r="Z321" s="70"/>
      <c r="AA321" s="70"/>
      <c r="AB321" s="70"/>
      <c r="AC321" s="70"/>
      <c r="AD321" s="70"/>
      <c r="AE321" s="70"/>
      <c r="AF321" s="70"/>
      <c r="AG321" s="70"/>
      <c r="AH321" s="70"/>
      <c r="AI321" s="70"/>
      <c r="AJ321" s="70"/>
      <c r="AK321" s="70"/>
      <c r="AL321" s="106"/>
      <c r="AM321" s="106"/>
      <c r="AN321" s="106"/>
      <c r="AO321" s="106"/>
      <c r="AP321" s="106"/>
      <c r="AQ321" s="106"/>
      <c r="AR321" s="106"/>
      <c r="AS321" s="106"/>
      <c r="AT321" s="106"/>
      <c r="AU321" s="106"/>
      <c r="AV321" s="106"/>
      <c r="AW321" s="106"/>
      <c r="AX321" s="106"/>
      <c r="AY321" s="106"/>
      <c r="AZ321" s="106"/>
      <c r="BA321" s="106"/>
      <c r="BB321" s="106"/>
    </row>
    <row r="322" spans="1:54" ht="14" x14ac:dyDescent="0.15">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70"/>
      <c r="Y322" s="70"/>
      <c r="Z322" s="70"/>
      <c r="AA322" s="70"/>
      <c r="AB322" s="70"/>
      <c r="AC322" s="70"/>
      <c r="AD322" s="70"/>
      <c r="AE322" s="70"/>
      <c r="AF322" s="70"/>
      <c r="AG322" s="70"/>
      <c r="AH322" s="70"/>
      <c r="AI322" s="70"/>
      <c r="AJ322" s="70"/>
      <c r="AK322" s="70"/>
      <c r="AL322" s="106"/>
      <c r="AM322" s="106"/>
      <c r="AN322" s="106"/>
      <c r="AO322" s="106"/>
      <c r="AP322" s="106"/>
      <c r="AQ322" s="106"/>
      <c r="AR322" s="106"/>
      <c r="AS322" s="106"/>
      <c r="AT322" s="106"/>
      <c r="AU322" s="106"/>
      <c r="AV322" s="106"/>
      <c r="AW322" s="106"/>
      <c r="AX322" s="106"/>
      <c r="AY322" s="106"/>
      <c r="AZ322" s="106"/>
      <c r="BA322" s="106"/>
      <c r="BB322" s="106"/>
    </row>
    <row r="323" spans="1:54" ht="14" x14ac:dyDescent="0.15">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70"/>
      <c r="Y323" s="70"/>
      <c r="Z323" s="70"/>
      <c r="AA323" s="70"/>
      <c r="AB323" s="70"/>
      <c r="AC323" s="70"/>
      <c r="AD323" s="70"/>
      <c r="AE323" s="70"/>
      <c r="AF323" s="70"/>
      <c r="AG323" s="70"/>
      <c r="AH323" s="70"/>
      <c r="AI323" s="70"/>
      <c r="AJ323" s="70"/>
      <c r="AK323" s="70"/>
      <c r="AL323" s="106"/>
      <c r="AM323" s="106"/>
      <c r="AN323" s="106"/>
      <c r="AO323" s="106"/>
      <c r="AP323" s="106"/>
      <c r="AQ323" s="106"/>
      <c r="AR323" s="106"/>
      <c r="AS323" s="106"/>
      <c r="AT323" s="106"/>
      <c r="AU323" s="106"/>
      <c r="AV323" s="106"/>
      <c r="AW323" s="106"/>
      <c r="AX323" s="106"/>
      <c r="AY323" s="106"/>
      <c r="AZ323" s="106"/>
      <c r="BA323" s="106"/>
      <c r="BB323" s="106"/>
    </row>
    <row r="324" spans="1:54" ht="14" x14ac:dyDescent="0.15">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70"/>
      <c r="Y324" s="70"/>
      <c r="Z324" s="70"/>
      <c r="AA324" s="70"/>
      <c r="AB324" s="70"/>
      <c r="AC324" s="70"/>
      <c r="AD324" s="70"/>
      <c r="AE324" s="70"/>
      <c r="AF324" s="70"/>
      <c r="AG324" s="70"/>
      <c r="AH324" s="70"/>
      <c r="AI324" s="70"/>
      <c r="AJ324" s="70"/>
      <c r="AK324" s="70"/>
      <c r="AL324" s="106"/>
      <c r="AM324" s="106"/>
      <c r="AN324" s="106"/>
      <c r="AO324" s="106"/>
      <c r="AP324" s="106"/>
      <c r="AQ324" s="106"/>
      <c r="AR324" s="106"/>
      <c r="AS324" s="106"/>
      <c r="AT324" s="106"/>
      <c r="AU324" s="106"/>
      <c r="AV324" s="106"/>
      <c r="AW324" s="106"/>
      <c r="AX324" s="106"/>
      <c r="AY324" s="106"/>
      <c r="AZ324" s="106"/>
      <c r="BA324" s="106"/>
      <c r="BB324" s="106"/>
    </row>
    <row r="325" spans="1:54" ht="14" x14ac:dyDescent="0.15">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70"/>
      <c r="Y325" s="70"/>
      <c r="Z325" s="70"/>
      <c r="AA325" s="70"/>
      <c r="AB325" s="70"/>
      <c r="AC325" s="70"/>
      <c r="AD325" s="70"/>
      <c r="AE325" s="70"/>
      <c r="AF325" s="70"/>
      <c r="AG325" s="70"/>
      <c r="AH325" s="70"/>
      <c r="AI325" s="70"/>
      <c r="AJ325" s="70"/>
      <c r="AK325" s="70"/>
      <c r="AL325" s="106"/>
      <c r="AM325" s="106"/>
      <c r="AN325" s="106"/>
      <c r="AO325" s="106"/>
      <c r="AP325" s="106"/>
      <c r="AQ325" s="106"/>
      <c r="AR325" s="106"/>
      <c r="AS325" s="106"/>
      <c r="AT325" s="106"/>
      <c r="AU325" s="106"/>
      <c r="AV325" s="106"/>
      <c r="AW325" s="106"/>
      <c r="AX325" s="106"/>
      <c r="AY325" s="106"/>
      <c r="AZ325" s="106"/>
      <c r="BA325" s="106"/>
      <c r="BB325" s="106"/>
    </row>
    <row r="326" spans="1:54" ht="14" x14ac:dyDescent="0.15">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70"/>
      <c r="Y326" s="70"/>
      <c r="Z326" s="70"/>
      <c r="AA326" s="70"/>
      <c r="AB326" s="70"/>
      <c r="AC326" s="70"/>
      <c r="AD326" s="70"/>
      <c r="AE326" s="70"/>
      <c r="AF326" s="70"/>
      <c r="AG326" s="70"/>
      <c r="AH326" s="70"/>
      <c r="AI326" s="70"/>
      <c r="AJ326" s="70"/>
      <c r="AK326" s="70"/>
      <c r="AL326" s="106"/>
      <c r="AM326" s="106"/>
      <c r="AN326" s="106"/>
      <c r="AO326" s="106"/>
      <c r="AP326" s="106"/>
      <c r="AQ326" s="106"/>
      <c r="AR326" s="106"/>
      <c r="AS326" s="106"/>
      <c r="AT326" s="106"/>
      <c r="AU326" s="106"/>
      <c r="AV326" s="106"/>
      <c r="AW326" s="106"/>
      <c r="AX326" s="106"/>
      <c r="AY326" s="106"/>
      <c r="AZ326" s="106"/>
      <c r="BA326" s="106"/>
      <c r="BB326" s="106"/>
    </row>
    <row r="327" spans="1:54" ht="14" x14ac:dyDescent="0.15">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70"/>
      <c r="Y327" s="70"/>
      <c r="Z327" s="70"/>
      <c r="AA327" s="70"/>
      <c r="AB327" s="70"/>
      <c r="AC327" s="70"/>
      <c r="AD327" s="70"/>
      <c r="AE327" s="70"/>
      <c r="AF327" s="70"/>
      <c r="AG327" s="70"/>
      <c r="AH327" s="70"/>
      <c r="AI327" s="70"/>
      <c r="AJ327" s="70"/>
      <c r="AK327" s="70"/>
      <c r="AL327" s="106"/>
      <c r="AM327" s="106"/>
      <c r="AN327" s="106"/>
      <c r="AO327" s="106"/>
      <c r="AP327" s="106"/>
      <c r="AQ327" s="106"/>
      <c r="AR327" s="106"/>
      <c r="AS327" s="106"/>
      <c r="AT327" s="106"/>
      <c r="AU327" s="106"/>
      <c r="AV327" s="106"/>
      <c r="AW327" s="106"/>
      <c r="AX327" s="106"/>
      <c r="AY327" s="106"/>
      <c r="AZ327" s="106"/>
      <c r="BA327" s="106"/>
      <c r="BB327" s="106"/>
    </row>
    <row r="328" spans="1:54" ht="14" x14ac:dyDescent="0.15">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70"/>
      <c r="Y328" s="70"/>
      <c r="Z328" s="70"/>
      <c r="AA328" s="70"/>
      <c r="AB328" s="70"/>
      <c r="AC328" s="70"/>
      <c r="AD328" s="70"/>
      <c r="AE328" s="70"/>
      <c r="AF328" s="70"/>
      <c r="AG328" s="70"/>
      <c r="AH328" s="70"/>
      <c r="AI328" s="70"/>
      <c r="AJ328" s="70"/>
      <c r="AK328" s="70"/>
      <c r="AL328" s="106"/>
      <c r="AM328" s="106"/>
      <c r="AN328" s="106"/>
      <c r="AO328" s="106"/>
      <c r="AP328" s="106"/>
      <c r="AQ328" s="106"/>
      <c r="AR328" s="106"/>
      <c r="AS328" s="106"/>
      <c r="AT328" s="106"/>
      <c r="AU328" s="106"/>
      <c r="AV328" s="106"/>
      <c r="AW328" s="106"/>
      <c r="AX328" s="106"/>
      <c r="AY328" s="106"/>
      <c r="AZ328" s="106"/>
      <c r="BA328" s="106"/>
      <c r="BB328" s="106"/>
    </row>
    <row r="329" spans="1:54" ht="14" x14ac:dyDescent="0.15">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70"/>
      <c r="Y329" s="70"/>
      <c r="Z329" s="70"/>
      <c r="AA329" s="70"/>
      <c r="AB329" s="70"/>
      <c r="AC329" s="70"/>
      <c r="AD329" s="70"/>
      <c r="AE329" s="70"/>
      <c r="AF329" s="70"/>
      <c r="AG329" s="70"/>
      <c r="AH329" s="70"/>
      <c r="AI329" s="70"/>
      <c r="AJ329" s="70"/>
      <c r="AK329" s="70"/>
      <c r="AL329" s="106"/>
      <c r="AM329" s="106"/>
      <c r="AN329" s="106"/>
      <c r="AO329" s="106"/>
      <c r="AP329" s="106"/>
      <c r="AQ329" s="106"/>
      <c r="AR329" s="106"/>
      <c r="AS329" s="106"/>
      <c r="AT329" s="106"/>
      <c r="AU329" s="106"/>
      <c r="AV329" s="106"/>
      <c r="AW329" s="106"/>
      <c r="AX329" s="106"/>
      <c r="AY329" s="106"/>
      <c r="AZ329" s="106"/>
      <c r="BA329" s="106"/>
      <c r="BB329" s="106"/>
    </row>
    <row r="330" spans="1:54" ht="14" x14ac:dyDescent="0.15">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70"/>
      <c r="Y330" s="70"/>
      <c r="Z330" s="70"/>
      <c r="AA330" s="70"/>
      <c r="AB330" s="70"/>
      <c r="AC330" s="70"/>
      <c r="AD330" s="70"/>
      <c r="AE330" s="70"/>
      <c r="AF330" s="70"/>
      <c r="AG330" s="70"/>
      <c r="AH330" s="70"/>
      <c r="AI330" s="70"/>
      <c r="AJ330" s="70"/>
      <c r="AK330" s="70"/>
      <c r="AL330" s="106"/>
      <c r="AM330" s="106"/>
      <c r="AN330" s="106"/>
      <c r="AO330" s="106"/>
      <c r="AP330" s="106"/>
      <c r="AQ330" s="106"/>
      <c r="AR330" s="106"/>
      <c r="AS330" s="106"/>
      <c r="AT330" s="106"/>
      <c r="AU330" s="106"/>
      <c r="AV330" s="106"/>
      <c r="AW330" s="106"/>
      <c r="AX330" s="106"/>
      <c r="AY330" s="106"/>
      <c r="AZ330" s="106"/>
      <c r="BA330" s="106"/>
      <c r="BB330" s="106"/>
    </row>
    <row r="331" spans="1:54" ht="14" x14ac:dyDescent="0.15">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70"/>
      <c r="Y331" s="70"/>
      <c r="Z331" s="70"/>
      <c r="AA331" s="70"/>
      <c r="AB331" s="70"/>
      <c r="AC331" s="70"/>
      <c r="AD331" s="70"/>
      <c r="AE331" s="70"/>
      <c r="AF331" s="70"/>
      <c r="AG331" s="70"/>
      <c r="AH331" s="70"/>
      <c r="AI331" s="70"/>
      <c r="AJ331" s="70"/>
      <c r="AK331" s="70"/>
      <c r="AL331" s="106"/>
      <c r="AM331" s="106"/>
      <c r="AN331" s="106"/>
      <c r="AO331" s="106"/>
      <c r="AP331" s="106"/>
      <c r="AQ331" s="106"/>
      <c r="AR331" s="106"/>
      <c r="AS331" s="106"/>
      <c r="AT331" s="106"/>
      <c r="AU331" s="106"/>
      <c r="AV331" s="106"/>
      <c r="AW331" s="106"/>
      <c r="AX331" s="106"/>
      <c r="AY331" s="106"/>
      <c r="AZ331" s="106"/>
      <c r="BA331" s="106"/>
      <c r="BB331" s="106"/>
    </row>
    <row r="332" spans="1:54" ht="14" x14ac:dyDescent="0.15">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70"/>
      <c r="Y332" s="70"/>
      <c r="Z332" s="70"/>
      <c r="AA332" s="70"/>
      <c r="AB332" s="70"/>
      <c r="AC332" s="70"/>
      <c r="AD332" s="70"/>
      <c r="AE332" s="70"/>
      <c r="AF332" s="70"/>
      <c r="AG332" s="70"/>
      <c r="AH332" s="70"/>
      <c r="AI332" s="70"/>
      <c r="AJ332" s="70"/>
      <c r="AK332" s="70"/>
      <c r="AL332" s="106"/>
      <c r="AM332" s="106"/>
      <c r="AN332" s="106"/>
      <c r="AO332" s="106"/>
      <c r="AP332" s="106"/>
      <c r="AQ332" s="106"/>
      <c r="AR332" s="106"/>
      <c r="AS332" s="106"/>
      <c r="AT332" s="106"/>
      <c r="AU332" s="106"/>
      <c r="AV332" s="106"/>
      <c r="AW332" s="106"/>
      <c r="AX332" s="106"/>
      <c r="AY332" s="106"/>
      <c r="AZ332" s="106"/>
      <c r="BA332" s="106"/>
      <c r="BB332" s="106"/>
    </row>
    <row r="333" spans="1:54" ht="14" x14ac:dyDescent="0.15">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70"/>
      <c r="Y333" s="70"/>
      <c r="Z333" s="70"/>
      <c r="AA333" s="70"/>
      <c r="AB333" s="70"/>
      <c r="AC333" s="70"/>
      <c r="AD333" s="70"/>
      <c r="AE333" s="70"/>
      <c r="AF333" s="70"/>
      <c r="AG333" s="70"/>
      <c r="AH333" s="70"/>
      <c r="AI333" s="70"/>
      <c r="AJ333" s="70"/>
      <c r="AK333" s="70"/>
      <c r="AL333" s="106"/>
      <c r="AM333" s="106"/>
      <c r="AN333" s="106"/>
      <c r="AO333" s="106"/>
      <c r="AP333" s="106"/>
      <c r="AQ333" s="106"/>
      <c r="AR333" s="106"/>
      <c r="AS333" s="106"/>
      <c r="AT333" s="106"/>
      <c r="AU333" s="106"/>
      <c r="AV333" s="106"/>
      <c r="AW333" s="106"/>
      <c r="AX333" s="106"/>
      <c r="AY333" s="106"/>
      <c r="AZ333" s="106"/>
      <c r="BA333" s="106"/>
      <c r="BB333" s="106"/>
    </row>
    <row r="334" spans="1:54" ht="14" x14ac:dyDescent="0.15">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70"/>
      <c r="Y334" s="70"/>
      <c r="Z334" s="70"/>
      <c r="AA334" s="70"/>
      <c r="AB334" s="70"/>
      <c r="AC334" s="70"/>
      <c r="AD334" s="70"/>
      <c r="AE334" s="70"/>
      <c r="AF334" s="70"/>
      <c r="AG334" s="70"/>
      <c r="AH334" s="70"/>
      <c r="AI334" s="70"/>
      <c r="AJ334" s="70"/>
      <c r="AK334" s="70"/>
      <c r="AL334" s="106"/>
      <c r="AM334" s="106"/>
      <c r="AN334" s="106"/>
      <c r="AO334" s="106"/>
      <c r="AP334" s="106"/>
      <c r="AQ334" s="106"/>
      <c r="AR334" s="106"/>
      <c r="AS334" s="106"/>
      <c r="AT334" s="106"/>
      <c r="AU334" s="106"/>
      <c r="AV334" s="106"/>
      <c r="AW334" s="106"/>
      <c r="AX334" s="106"/>
      <c r="AY334" s="106"/>
      <c r="AZ334" s="106"/>
      <c r="BA334" s="106"/>
      <c r="BB334" s="106"/>
    </row>
    <row r="335" spans="1:54" ht="14" x14ac:dyDescent="0.15">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70"/>
      <c r="Y335" s="70"/>
      <c r="Z335" s="70"/>
      <c r="AA335" s="70"/>
      <c r="AB335" s="70"/>
      <c r="AC335" s="70"/>
      <c r="AD335" s="70"/>
      <c r="AE335" s="70"/>
      <c r="AF335" s="70"/>
      <c r="AG335" s="70"/>
      <c r="AH335" s="70"/>
      <c r="AI335" s="70"/>
      <c r="AJ335" s="70"/>
      <c r="AK335" s="70"/>
      <c r="AL335" s="106"/>
      <c r="AM335" s="106"/>
      <c r="AN335" s="106"/>
      <c r="AO335" s="106"/>
      <c r="AP335" s="106"/>
      <c r="AQ335" s="106"/>
      <c r="AR335" s="106"/>
      <c r="AS335" s="106"/>
      <c r="AT335" s="106"/>
      <c r="AU335" s="106"/>
      <c r="AV335" s="106"/>
      <c r="AW335" s="106"/>
      <c r="AX335" s="106"/>
      <c r="AY335" s="106"/>
      <c r="AZ335" s="106"/>
      <c r="BA335" s="106"/>
      <c r="BB335" s="106"/>
    </row>
    <row r="336" spans="1:54" ht="14" x14ac:dyDescent="0.15">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70"/>
      <c r="Y336" s="70"/>
      <c r="Z336" s="70"/>
      <c r="AA336" s="70"/>
      <c r="AB336" s="70"/>
      <c r="AC336" s="70"/>
      <c r="AD336" s="70"/>
      <c r="AE336" s="70"/>
      <c r="AF336" s="70"/>
      <c r="AG336" s="70"/>
      <c r="AH336" s="70"/>
      <c r="AI336" s="70"/>
      <c r="AJ336" s="70"/>
      <c r="AK336" s="70"/>
      <c r="AL336" s="106"/>
      <c r="AM336" s="106"/>
      <c r="AN336" s="106"/>
      <c r="AO336" s="106"/>
      <c r="AP336" s="106"/>
      <c r="AQ336" s="106"/>
      <c r="AR336" s="106"/>
      <c r="AS336" s="106"/>
      <c r="AT336" s="106"/>
      <c r="AU336" s="106"/>
      <c r="AV336" s="106"/>
      <c r="AW336" s="106"/>
      <c r="AX336" s="106"/>
      <c r="AY336" s="106"/>
      <c r="AZ336" s="106"/>
      <c r="BA336" s="106"/>
      <c r="BB336" s="106"/>
    </row>
    <row r="337" spans="1:54" ht="14" x14ac:dyDescent="0.15">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70"/>
      <c r="Y337" s="70"/>
      <c r="Z337" s="70"/>
      <c r="AA337" s="70"/>
      <c r="AB337" s="70"/>
      <c r="AC337" s="70"/>
      <c r="AD337" s="70"/>
      <c r="AE337" s="70"/>
      <c r="AF337" s="70"/>
      <c r="AG337" s="70"/>
      <c r="AH337" s="70"/>
      <c r="AI337" s="70"/>
      <c r="AJ337" s="70"/>
      <c r="AK337" s="70"/>
      <c r="AL337" s="106"/>
      <c r="AM337" s="106"/>
      <c r="AN337" s="106"/>
      <c r="AO337" s="106"/>
      <c r="AP337" s="106"/>
      <c r="AQ337" s="106"/>
      <c r="AR337" s="106"/>
      <c r="AS337" s="106"/>
      <c r="AT337" s="106"/>
      <c r="AU337" s="106"/>
      <c r="AV337" s="106"/>
      <c r="AW337" s="106"/>
      <c r="AX337" s="106"/>
      <c r="AY337" s="106"/>
      <c r="AZ337" s="106"/>
      <c r="BA337" s="106"/>
      <c r="BB337" s="106"/>
    </row>
    <row r="338" spans="1:54" ht="14" x14ac:dyDescent="0.15">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70"/>
      <c r="Y338" s="70"/>
      <c r="Z338" s="70"/>
      <c r="AA338" s="70"/>
      <c r="AB338" s="70"/>
      <c r="AC338" s="70"/>
      <c r="AD338" s="70"/>
      <c r="AE338" s="70"/>
      <c r="AF338" s="70"/>
      <c r="AG338" s="70"/>
      <c r="AH338" s="70"/>
      <c r="AI338" s="70"/>
      <c r="AJ338" s="70"/>
      <c r="AK338" s="70"/>
      <c r="AL338" s="106"/>
      <c r="AM338" s="106"/>
      <c r="AN338" s="106"/>
      <c r="AO338" s="106"/>
      <c r="AP338" s="106"/>
      <c r="AQ338" s="106"/>
      <c r="AR338" s="106"/>
      <c r="AS338" s="106"/>
      <c r="AT338" s="106"/>
      <c r="AU338" s="106"/>
      <c r="AV338" s="106"/>
      <c r="AW338" s="106"/>
      <c r="AX338" s="106"/>
      <c r="AY338" s="106"/>
      <c r="AZ338" s="106"/>
      <c r="BA338" s="106"/>
      <c r="BB338" s="106"/>
    </row>
    <row r="339" spans="1:54" ht="14" x14ac:dyDescent="0.15">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70"/>
      <c r="Y339" s="70"/>
      <c r="Z339" s="70"/>
      <c r="AA339" s="70"/>
      <c r="AB339" s="70"/>
      <c r="AC339" s="70"/>
      <c r="AD339" s="70"/>
      <c r="AE339" s="70"/>
      <c r="AF339" s="70"/>
      <c r="AG339" s="70"/>
      <c r="AH339" s="70"/>
      <c r="AI339" s="70"/>
      <c r="AJ339" s="70"/>
      <c r="AK339" s="70"/>
      <c r="AL339" s="106"/>
      <c r="AM339" s="106"/>
      <c r="AN339" s="106"/>
      <c r="AO339" s="106"/>
      <c r="AP339" s="106"/>
      <c r="AQ339" s="106"/>
      <c r="AR339" s="106"/>
      <c r="AS339" s="106"/>
      <c r="AT339" s="106"/>
      <c r="AU339" s="106"/>
      <c r="AV339" s="106"/>
      <c r="AW339" s="106"/>
      <c r="AX339" s="106"/>
      <c r="AY339" s="106"/>
      <c r="AZ339" s="106"/>
      <c r="BA339" s="106"/>
      <c r="BB339" s="106"/>
    </row>
    <row r="340" spans="1:54" ht="14" x14ac:dyDescent="0.15">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70"/>
      <c r="Y340" s="70"/>
      <c r="Z340" s="70"/>
      <c r="AA340" s="70"/>
      <c r="AB340" s="70"/>
      <c r="AC340" s="70"/>
      <c r="AD340" s="70"/>
      <c r="AE340" s="70"/>
      <c r="AF340" s="70"/>
      <c r="AG340" s="70"/>
      <c r="AH340" s="70"/>
      <c r="AI340" s="70"/>
      <c r="AJ340" s="70"/>
      <c r="AK340" s="70"/>
      <c r="AL340" s="106"/>
      <c r="AM340" s="106"/>
      <c r="AN340" s="106"/>
      <c r="AO340" s="106"/>
      <c r="AP340" s="106"/>
      <c r="AQ340" s="106"/>
      <c r="AR340" s="106"/>
      <c r="AS340" s="106"/>
      <c r="AT340" s="106"/>
      <c r="AU340" s="106"/>
      <c r="AV340" s="106"/>
      <c r="AW340" s="106"/>
      <c r="AX340" s="106"/>
      <c r="AY340" s="106"/>
      <c r="AZ340" s="106"/>
      <c r="BA340" s="106"/>
      <c r="BB340" s="106"/>
    </row>
    <row r="341" spans="1:54" ht="14" x14ac:dyDescent="0.15">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70"/>
      <c r="Y341" s="70"/>
      <c r="Z341" s="70"/>
      <c r="AA341" s="70"/>
      <c r="AB341" s="70"/>
      <c r="AC341" s="70"/>
      <c r="AD341" s="70"/>
      <c r="AE341" s="70"/>
      <c r="AF341" s="70"/>
      <c r="AG341" s="70"/>
      <c r="AH341" s="70"/>
      <c r="AI341" s="70"/>
      <c r="AJ341" s="70"/>
      <c r="AK341" s="70"/>
      <c r="AL341" s="106"/>
      <c r="AM341" s="106"/>
      <c r="AN341" s="106"/>
      <c r="AO341" s="106"/>
      <c r="AP341" s="106"/>
      <c r="AQ341" s="106"/>
      <c r="AR341" s="106"/>
      <c r="AS341" s="106"/>
      <c r="AT341" s="106"/>
      <c r="AU341" s="106"/>
      <c r="AV341" s="106"/>
      <c r="AW341" s="106"/>
      <c r="AX341" s="106"/>
      <c r="AY341" s="106"/>
      <c r="AZ341" s="106"/>
      <c r="BA341" s="106"/>
      <c r="BB341" s="106"/>
    </row>
    <row r="342" spans="1:54" ht="14" x14ac:dyDescent="0.15">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70"/>
      <c r="Y342" s="70"/>
      <c r="Z342" s="70"/>
      <c r="AA342" s="70"/>
      <c r="AB342" s="70"/>
      <c r="AC342" s="70"/>
      <c r="AD342" s="70"/>
      <c r="AE342" s="70"/>
      <c r="AF342" s="70"/>
      <c r="AG342" s="70"/>
      <c r="AH342" s="70"/>
      <c r="AI342" s="70"/>
      <c r="AJ342" s="70"/>
      <c r="AK342" s="70"/>
      <c r="AL342" s="106"/>
      <c r="AM342" s="106"/>
      <c r="AN342" s="106"/>
      <c r="AO342" s="106"/>
      <c r="AP342" s="106"/>
      <c r="AQ342" s="106"/>
      <c r="AR342" s="106"/>
      <c r="AS342" s="106"/>
      <c r="AT342" s="106"/>
      <c r="AU342" s="106"/>
      <c r="AV342" s="106"/>
      <c r="AW342" s="106"/>
      <c r="AX342" s="106"/>
      <c r="AY342" s="106"/>
      <c r="AZ342" s="106"/>
      <c r="BA342" s="106"/>
      <c r="BB342" s="106"/>
    </row>
    <row r="343" spans="1:54" ht="14" x14ac:dyDescent="0.15">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70"/>
      <c r="Y343" s="70"/>
      <c r="Z343" s="70"/>
      <c r="AA343" s="70"/>
      <c r="AB343" s="70"/>
      <c r="AC343" s="70"/>
      <c r="AD343" s="70"/>
      <c r="AE343" s="70"/>
      <c r="AF343" s="70"/>
      <c r="AG343" s="70"/>
      <c r="AH343" s="70"/>
      <c r="AI343" s="70"/>
      <c r="AJ343" s="70"/>
      <c r="AK343" s="70"/>
      <c r="AL343" s="106"/>
      <c r="AM343" s="106"/>
      <c r="AN343" s="106"/>
      <c r="AO343" s="106"/>
      <c r="AP343" s="106"/>
      <c r="AQ343" s="106"/>
      <c r="AR343" s="106"/>
      <c r="AS343" s="106"/>
      <c r="AT343" s="106"/>
      <c r="AU343" s="106"/>
      <c r="AV343" s="106"/>
      <c r="AW343" s="106"/>
      <c r="AX343" s="106"/>
      <c r="AY343" s="106"/>
      <c r="AZ343" s="106"/>
      <c r="BA343" s="106"/>
      <c r="BB343" s="106"/>
    </row>
    <row r="344" spans="1:54" ht="14" x14ac:dyDescent="0.15">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70"/>
      <c r="Y344" s="70"/>
      <c r="Z344" s="70"/>
      <c r="AA344" s="70"/>
      <c r="AB344" s="70"/>
      <c r="AC344" s="70"/>
      <c r="AD344" s="70"/>
      <c r="AE344" s="70"/>
      <c r="AF344" s="70"/>
      <c r="AG344" s="70"/>
      <c r="AH344" s="70"/>
      <c r="AI344" s="70"/>
      <c r="AJ344" s="70"/>
      <c r="AK344" s="70"/>
      <c r="AL344" s="106"/>
      <c r="AM344" s="106"/>
      <c r="AN344" s="106"/>
      <c r="AO344" s="106"/>
      <c r="AP344" s="106"/>
      <c r="AQ344" s="106"/>
      <c r="AR344" s="106"/>
      <c r="AS344" s="106"/>
      <c r="AT344" s="106"/>
      <c r="AU344" s="106"/>
      <c r="AV344" s="106"/>
      <c r="AW344" s="106"/>
      <c r="AX344" s="106"/>
      <c r="AY344" s="106"/>
      <c r="AZ344" s="106"/>
      <c r="BA344" s="106"/>
      <c r="BB344" s="106"/>
    </row>
    <row r="345" spans="1:54" ht="14" x14ac:dyDescent="0.15">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70"/>
      <c r="Y345" s="70"/>
      <c r="Z345" s="70"/>
      <c r="AA345" s="70"/>
      <c r="AB345" s="70"/>
      <c r="AC345" s="70"/>
      <c r="AD345" s="70"/>
      <c r="AE345" s="70"/>
      <c r="AF345" s="70"/>
      <c r="AG345" s="70"/>
      <c r="AH345" s="70"/>
      <c r="AI345" s="70"/>
      <c r="AJ345" s="70"/>
      <c r="AK345" s="70"/>
      <c r="AL345" s="106"/>
      <c r="AM345" s="106"/>
      <c r="AN345" s="106"/>
      <c r="AO345" s="106"/>
      <c r="AP345" s="106"/>
      <c r="AQ345" s="106"/>
      <c r="AR345" s="106"/>
      <c r="AS345" s="106"/>
      <c r="AT345" s="106"/>
      <c r="AU345" s="106"/>
      <c r="AV345" s="106"/>
      <c r="AW345" s="106"/>
      <c r="AX345" s="106"/>
      <c r="AY345" s="106"/>
      <c r="AZ345" s="106"/>
      <c r="BA345" s="106"/>
      <c r="BB345" s="106"/>
    </row>
    <row r="346" spans="1:54" ht="14" x14ac:dyDescent="0.15">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70"/>
      <c r="Y346" s="70"/>
      <c r="Z346" s="70"/>
      <c r="AA346" s="70"/>
      <c r="AB346" s="70"/>
      <c r="AC346" s="70"/>
      <c r="AD346" s="70"/>
      <c r="AE346" s="70"/>
      <c r="AF346" s="70"/>
      <c r="AG346" s="70"/>
      <c r="AH346" s="70"/>
      <c r="AI346" s="70"/>
      <c r="AJ346" s="70"/>
      <c r="AK346" s="70"/>
      <c r="AL346" s="106"/>
      <c r="AM346" s="106"/>
      <c r="AN346" s="106"/>
      <c r="AO346" s="106"/>
      <c r="AP346" s="106"/>
      <c r="AQ346" s="106"/>
      <c r="AR346" s="106"/>
      <c r="AS346" s="106"/>
      <c r="AT346" s="106"/>
      <c r="AU346" s="106"/>
      <c r="AV346" s="106"/>
      <c r="AW346" s="106"/>
      <c r="AX346" s="106"/>
      <c r="AY346" s="106"/>
      <c r="AZ346" s="106"/>
      <c r="BA346" s="106"/>
      <c r="BB346" s="106"/>
    </row>
    <row r="347" spans="1:54" ht="14" x14ac:dyDescent="0.15">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70"/>
      <c r="Y347" s="70"/>
      <c r="Z347" s="70"/>
      <c r="AA347" s="70"/>
      <c r="AB347" s="70"/>
      <c r="AC347" s="70"/>
      <c r="AD347" s="70"/>
      <c r="AE347" s="70"/>
      <c r="AF347" s="70"/>
      <c r="AG347" s="70"/>
      <c r="AH347" s="70"/>
      <c r="AI347" s="70"/>
      <c r="AJ347" s="70"/>
      <c r="AK347" s="70"/>
      <c r="AL347" s="106"/>
      <c r="AM347" s="106"/>
      <c r="AN347" s="106"/>
      <c r="AO347" s="106"/>
      <c r="AP347" s="106"/>
      <c r="AQ347" s="106"/>
      <c r="AR347" s="106"/>
      <c r="AS347" s="106"/>
      <c r="AT347" s="106"/>
      <c r="AU347" s="106"/>
      <c r="AV347" s="106"/>
      <c r="AW347" s="106"/>
      <c r="AX347" s="106"/>
      <c r="AY347" s="106"/>
      <c r="AZ347" s="106"/>
      <c r="BA347" s="106"/>
      <c r="BB347" s="106"/>
    </row>
    <row r="348" spans="1:54" ht="14" x14ac:dyDescent="0.15">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70"/>
      <c r="Y348" s="70"/>
      <c r="Z348" s="70"/>
      <c r="AA348" s="70"/>
      <c r="AB348" s="70"/>
      <c r="AC348" s="70"/>
      <c r="AD348" s="70"/>
      <c r="AE348" s="70"/>
      <c r="AF348" s="70"/>
      <c r="AG348" s="70"/>
      <c r="AH348" s="70"/>
      <c r="AI348" s="70"/>
      <c r="AJ348" s="70"/>
      <c r="AK348" s="70"/>
      <c r="AL348" s="106"/>
      <c r="AM348" s="106"/>
      <c r="AN348" s="106"/>
      <c r="AO348" s="106"/>
      <c r="AP348" s="106"/>
      <c r="AQ348" s="106"/>
      <c r="AR348" s="106"/>
      <c r="AS348" s="106"/>
      <c r="AT348" s="106"/>
      <c r="AU348" s="106"/>
      <c r="AV348" s="106"/>
      <c r="AW348" s="106"/>
      <c r="AX348" s="106"/>
      <c r="AY348" s="106"/>
      <c r="AZ348" s="106"/>
      <c r="BA348" s="106"/>
      <c r="BB348" s="106"/>
    </row>
    <row r="349" spans="1:54" ht="14" x14ac:dyDescent="0.15">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70"/>
      <c r="Y349" s="70"/>
      <c r="Z349" s="70"/>
      <c r="AA349" s="70"/>
      <c r="AB349" s="70"/>
      <c r="AC349" s="70"/>
      <c r="AD349" s="70"/>
      <c r="AE349" s="70"/>
      <c r="AF349" s="70"/>
      <c r="AG349" s="70"/>
      <c r="AH349" s="70"/>
      <c r="AI349" s="70"/>
      <c r="AJ349" s="70"/>
      <c r="AK349" s="70"/>
      <c r="AL349" s="106"/>
      <c r="AM349" s="106"/>
      <c r="AN349" s="106"/>
      <c r="AO349" s="106"/>
      <c r="AP349" s="106"/>
      <c r="AQ349" s="106"/>
      <c r="AR349" s="106"/>
      <c r="AS349" s="106"/>
      <c r="AT349" s="106"/>
      <c r="AU349" s="106"/>
      <c r="AV349" s="106"/>
      <c r="AW349" s="106"/>
      <c r="AX349" s="106"/>
      <c r="AY349" s="106"/>
      <c r="AZ349" s="106"/>
      <c r="BA349" s="106"/>
      <c r="BB349" s="106"/>
    </row>
    <row r="350" spans="1:54" ht="14" x14ac:dyDescent="0.15">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70"/>
      <c r="Y350" s="70"/>
      <c r="Z350" s="70"/>
      <c r="AA350" s="70"/>
      <c r="AB350" s="70"/>
      <c r="AC350" s="70"/>
      <c r="AD350" s="70"/>
      <c r="AE350" s="70"/>
      <c r="AF350" s="70"/>
      <c r="AG350" s="70"/>
      <c r="AH350" s="70"/>
      <c r="AI350" s="70"/>
      <c r="AJ350" s="70"/>
      <c r="AK350" s="70"/>
      <c r="AL350" s="106"/>
      <c r="AM350" s="106"/>
      <c r="AN350" s="106"/>
      <c r="AO350" s="106"/>
      <c r="AP350" s="106"/>
      <c r="AQ350" s="106"/>
      <c r="AR350" s="106"/>
      <c r="AS350" s="106"/>
      <c r="AT350" s="106"/>
      <c r="AU350" s="106"/>
      <c r="AV350" s="106"/>
      <c r="AW350" s="106"/>
      <c r="AX350" s="106"/>
      <c r="AY350" s="106"/>
      <c r="AZ350" s="106"/>
      <c r="BA350" s="106"/>
      <c r="BB350" s="106"/>
    </row>
    <row r="351" spans="1:54" ht="14" x14ac:dyDescent="0.15">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70"/>
      <c r="Y351" s="70"/>
      <c r="Z351" s="70"/>
      <c r="AA351" s="70"/>
      <c r="AB351" s="70"/>
      <c r="AC351" s="70"/>
      <c r="AD351" s="70"/>
      <c r="AE351" s="70"/>
      <c r="AF351" s="70"/>
      <c r="AG351" s="70"/>
      <c r="AH351" s="70"/>
      <c r="AI351" s="70"/>
      <c r="AJ351" s="70"/>
      <c r="AK351" s="70"/>
      <c r="AL351" s="106"/>
      <c r="AM351" s="106"/>
      <c r="AN351" s="106"/>
      <c r="AO351" s="106"/>
      <c r="AP351" s="106"/>
      <c r="AQ351" s="106"/>
      <c r="AR351" s="106"/>
      <c r="AS351" s="106"/>
      <c r="AT351" s="106"/>
      <c r="AU351" s="106"/>
      <c r="AV351" s="106"/>
      <c r="AW351" s="106"/>
      <c r="AX351" s="106"/>
      <c r="AY351" s="106"/>
      <c r="AZ351" s="106"/>
      <c r="BA351" s="106"/>
      <c r="BB351" s="106"/>
    </row>
    <row r="352" spans="1:54" ht="14" x14ac:dyDescent="0.15">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70"/>
      <c r="Y352" s="70"/>
      <c r="Z352" s="70"/>
      <c r="AA352" s="70"/>
      <c r="AB352" s="70"/>
      <c r="AC352" s="70"/>
      <c r="AD352" s="70"/>
      <c r="AE352" s="70"/>
      <c r="AF352" s="70"/>
      <c r="AG352" s="70"/>
      <c r="AH352" s="70"/>
      <c r="AI352" s="70"/>
      <c r="AJ352" s="70"/>
      <c r="AK352" s="70"/>
      <c r="AL352" s="106"/>
      <c r="AM352" s="106"/>
      <c r="AN352" s="106"/>
      <c r="AO352" s="106"/>
      <c r="AP352" s="106"/>
      <c r="AQ352" s="106"/>
      <c r="AR352" s="106"/>
      <c r="AS352" s="106"/>
      <c r="AT352" s="106"/>
      <c r="AU352" s="106"/>
      <c r="AV352" s="106"/>
      <c r="AW352" s="106"/>
      <c r="AX352" s="106"/>
      <c r="AY352" s="106"/>
      <c r="AZ352" s="106"/>
      <c r="BA352" s="106"/>
      <c r="BB352" s="106"/>
    </row>
    <row r="353" spans="1:54" ht="14" x14ac:dyDescent="0.15">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70"/>
      <c r="Y353" s="70"/>
      <c r="Z353" s="70"/>
      <c r="AA353" s="70"/>
      <c r="AB353" s="70"/>
      <c r="AC353" s="70"/>
      <c r="AD353" s="70"/>
      <c r="AE353" s="70"/>
      <c r="AF353" s="70"/>
      <c r="AG353" s="70"/>
      <c r="AH353" s="70"/>
      <c r="AI353" s="70"/>
      <c r="AJ353" s="70"/>
      <c r="AK353" s="70"/>
      <c r="AL353" s="106"/>
      <c r="AM353" s="106"/>
      <c r="AN353" s="106"/>
      <c r="AO353" s="106"/>
      <c r="AP353" s="106"/>
      <c r="AQ353" s="106"/>
      <c r="AR353" s="106"/>
      <c r="AS353" s="106"/>
      <c r="AT353" s="106"/>
      <c r="AU353" s="106"/>
      <c r="AV353" s="106"/>
      <c r="AW353" s="106"/>
      <c r="AX353" s="106"/>
      <c r="AY353" s="106"/>
      <c r="AZ353" s="106"/>
      <c r="BA353" s="106"/>
      <c r="BB353" s="106"/>
    </row>
    <row r="354" spans="1:54" ht="14" x14ac:dyDescent="0.15">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70"/>
      <c r="Y354" s="70"/>
      <c r="Z354" s="70"/>
      <c r="AA354" s="70"/>
      <c r="AB354" s="70"/>
      <c r="AC354" s="70"/>
      <c r="AD354" s="70"/>
      <c r="AE354" s="70"/>
      <c r="AF354" s="70"/>
      <c r="AG354" s="70"/>
      <c r="AH354" s="70"/>
      <c r="AI354" s="70"/>
      <c r="AJ354" s="70"/>
      <c r="AK354" s="70"/>
      <c r="AL354" s="106"/>
      <c r="AM354" s="106"/>
      <c r="AN354" s="106"/>
      <c r="AO354" s="106"/>
      <c r="AP354" s="106"/>
      <c r="AQ354" s="106"/>
      <c r="AR354" s="106"/>
      <c r="AS354" s="106"/>
      <c r="AT354" s="106"/>
      <c r="AU354" s="106"/>
      <c r="AV354" s="106"/>
      <c r="AW354" s="106"/>
      <c r="AX354" s="106"/>
      <c r="AY354" s="106"/>
      <c r="AZ354" s="106"/>
      <c r="BA354" s="106"/>
      <c r="BB354" s="106"/>
    </row>
    <row r="355" spans="1:54" ht="14" x14ac:dyDescent="0.15">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70"/>
      <c r="Y355" s="70"/>
      <c r="Z355" s="70"/>
      <c r="AA355" s="70"/>
      <c r="AB355" s="70"/>
      <c r="AC355" s="70"/>
      <c r="AD355" s="70"/>
      <c r="AE355" s="70"/>
      <c r="AF355" s="70"/>
      <c r="AG355" s="70"/>
      <c r="AH355" s="70"/>
      <c r="AI355" s="70"/>
      <c r="AJ355" s="70"/>
      <c r="AK355" s="70"/>
      <c r="AL355" s="106"/>
      <c r="AM355" s="106"/>
      <c r="AN355" s="106"/>
      <c r="AO355" s="106"/>
      <c r="AP355" s="106"/>
      <c r="AQ355" s="106"/>
      <c r="AR355" s="106"/>
      <c r="AS355" s="106"/>
      <c r="AT355" s="106"/>
      <c r="AU355" s="106"/>
      <c r="AV355" s="106"/>
      <c r="AW355" s="106"/>
      <c r="AX355" s="106"/>
      <c r="AY355" s="106"/>
      <c r="AZ355" s="106"/>
      <c r="BA355" s="106"/>
      <c r="BB355" s="106"/>
    </row>
    <row r="356" spans="1:54" ht="14" x14ac:dyDescent="0.15">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70"/>
      <c r="Y356" s="70"/>
      <c r="Z356" s="70"/>
      <c r="AA356" s="70"/>
      <c r="AB356" s="70"/>
      <c r="AC356" s="70"/>
      <c r="AD356" s="70"/>
      <c r="AE356" s="70"/>
      <c r="AF356" s="70"/>
      <c r="AG356" s="70"/>
      <c r="AH356" s="70"/>
      <c r="AI356" s="70"/>
      <c r="AJ356" s="70"/>
      <c r="AK356" s="70"/>
      <c r="AL356" s="106"/>
      <c r="AM356" s="106"/>
      <c r="AN356" s="106"/>
      <c r="AO356" s="106"/>
      <c r="AP356" s="106"/>
      <c r="AQ356" s="106"/>
      <c r="AR356" s="106"/>
      <c r="AS356" s="106"/>
      <c r="AT356" s="106"/>
      <c r="AU356" s="106"/>
      <c r="AV356" s="106"/>
      <c r="AW356" s="106"/>
      <c r="AX356" s="106"/>
      <c r="AY356" s="106"/>
      <c r="AZ356" s="106"/>
      <c r="BA356" s="106"/>
      <c r="BB356" s="106"/>
    </row>
    <row r="357" spans="1:54" ht="14" x14ac:dyDescent="0.15">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70"/>
      <c r="Y357" s="70"/>
      <c r="Z357" s="70"/>
      <c r="AA357" s="70"/>
      <c r="AB357" s="70"/>
      <c r="AC357" s="70"/>
      <c r="AD357" s="70"/>
      <c r="AE357" s="70"/>
      <c r="AF357" s="70"/>
      <c r="AG357" s="70"/>
      <c r="AH357" s="70"/>
      <c r="AI357" s="70"/>
      <c r="AJ357" s="70"/>
      <c r="AK357" s="70"/>
      <c r="AL357" s="106"/>
      <c r="AM357" s="106"/>
      <c r="AN357" s="106"/>
      <c r="AO357" s="106"/>
      <c r="AP357" s="106"/>
      <c r="AQ357" s="106"/>
      <c r="AR357" s="106"/>
      <c r="AS357" s="106"/>
      <c r="AT357" s="106"/>
      <c r="AU357" s="106"/>
      <c r="AV357" s="106"/>
      <c r="AW357" s="106"/>
      <c r="AX357" s="106"/>
      <c r="AY357" s="106"/>
      <c r="AZ357" s="106"/>
      <c r="BA357" s="106"/>
      <c r="BB357" s="106"/>
    </row>
    <row r="358" spans="1:54" ht="14" x14ac:dyDescent="0.15">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70"/>
      <c r="Y358" s="70"/>
      <c r="Z358" s="70"/>
      <c r="AA358" s="70"/>
      <c r="AB358" s="70"/>
      <c r="AC358" s="70"/>
      <c r="AD358" s="70"/>
      <c r="AE358" s="70"/>
      <c r="AF358" s="70"/>
      <c r="AG358" s="70"/>
      <c r="AH358" s="70"/>
      <c r="AI358" s="70"/>
      <c r="AJ358" s="70"/>
      <c r="AK358" s="70"/>
      <c r="AL358" s="106"/>
      <c r="AM358" s="106"/>
      <c r="AN358" s="106"/>
      <c r="AO358" s="106"/>
      <c r="AP358" s="106"/>
      <c r="AQ358" s="106"/>
      <c r="AR358" s="106"/>
      <c r="AS358" s="106"/>
      <c r="AT358" s="106"/>
      <c r="AU358" s="106"/>
      <c r="AV358" s="106"/>
      <c r="AW358" s="106"/>
      <c r="AX358" s="106"/>
      <c r="AY358" s="106"/>
      <c r="AZ358" s="106"/>
      <c r="BA358" s="106"/>
      <c r="BB358" s="106"/>
    </row>
    <row r="359" spans="1:54" ht="14" x14ac:dyDescent="0.15">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70"/>
      <c r="Y359" s="70"/>
      <c r="Z359" s="70"/>
      <c r="AA359" s="70"/>
      <c r="AB359" s="70"/>
      <c r="AC359" s="70"/>
      <c r="AD359" s="70"/>
      <c r="AE359" s="70"/>
      <c r="AF359" s="70"/>
      <c r="AG359" s="70"/>
      <c r="AH359" s="70"/>
      <c r="AI359" s="70"/>
      <c r="AJ359" s="70"/>
      <c r="AK359" s="70"/>
      <c r="AL359" s="106"/>
      <c r="AM359" s="106"/>
      <c r="AN359" s="106"/>
      <c r="AO359" s="106"/>
      <c r="AP359" s="106"/>
      <c r="AQ359" s="106"/>
      <c r="AR359" s="106"/>
      <c r="AS359" s="106"/>
      <c r="AT359" s="106"/>
      <c r="AU359" s="106"/>
      <c r="AV359" s="106"/>
      <c r="AW359" s="106"/>
      <c r="AX359" s="106"/>
      <c r="AY359" s="106"/>
      <c r="AZ359" s="106"/>
      <c r="BA359" s="106"/>
      <c r="BB359" s="106"/>
    </row>
    <row r="360" spans="1:54" ht="14" x14ac:dyDescent="0.15">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70"/>
      <c r="Y360" s="70"/>
      <c r="Z360" s="70"/>
      <c r="AA360" s="70"/>
      <c r="AB360" s="70"/>
      <c r="AC360" s="70"/>
      <c r="AD360" s="70"/>
      <c r="AE360" s="70"/>
      <c r="AF360" s="70"/>
      <c r="AG360" s="70"/>
      <c r="AH360" s="70"/>
      <c r="AI360" s="70"/>
      <c r="AJ360" s="70"/>
      <c r="AK360" s="70"/>
      <c r="AL360" s="106"/>
      <c r="AM360" s="106"/>
      <c r="AN360" s="106"/>
      <c r="AO360" s="106"/>
      <c r="AP360" s="106"/>
      <c r="AQ360" s="106"/>
      <c r="AR360" s="106"/>
      <c r="AS360" s="106"/>
      <c r="AT360" s="106"/>
      <c r="AU360" s="106"/>
      <c r="AV360" s="106"/>
      <c r="AW360" s="106"/>
      <c r="AX360" s="106"/>
      <c r="AY360" s="106"/>
      <c r="AZ360" s="106"/>
      <c r="BA360" s="106"/>
      <c r="BB360" s="106"/>
    </row>
    <row r="361" spans="1:54" ht="14" x14ac:dyDescent="0.15">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70"/>
      <c r="Y361" s="70"/>
      <c r="Z361" s="70"/>
      <c r="AA361" s="70"/>
      <c r="AB361" s="70"/>
      <c r="AC361" s="70"/>
      <c r="AD361" s="70"/>
      <c r="AE361" s="70"/>
      <c r="AF361" s="70"/>
      <c r="AG361" s="70"/>
      <c r="AH361" s="70"/>
      <c r="AI361" s="70"/>
      <c r="AJ361" s="70"/>
      <c r="AK361" s="70"/>
      <c r="AL361" s="106"/>
      <c r="AM361" s="106"/>
      <c r="AN361" s="106"/>
      <c r="AO361" s="106"/>
      <c r="AP361" s="106"/>
      <c r="AQ361" s="106"/>
      <c r="AR361" s="106"/>
      <c r="AS361" s="106"/>
      <c r="AT361" s="106"/>
      <c r="AU361" s="106"/>
      <c r="AV361" s="106"/>
      <c r="AW361" s="106"/>
      <c r="AX361" s="106"/>
      <c r="AY361" s="106"/>
      <c r="AZ361" s="106"/>
      <c r="BA361" s="106"/>
      <c r="BB361" s="106"/>
    </row>
    <row r="362" spans="1:54" ht="14" x14ac:dyDescent="0.15">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70"/>
      <c r="Y362" s="70"/>
      <c r="Z362" s="70"/>
      <c r="AA362" s="70"/>
      <c r="AB362" s="70"/>
      <c r="AC362" s="70"/>
      <c r="AD362" s="70"/>
      <c r="AE362" s="70"/>
      <c r="AF362" s="70"/>
      <c r="AG362" s="70"/>
      <c r="AH362" s="70"/>
      <c r="AI362" s="70"/>
      <c r="AJ362" s="70"/>
      <c r="AK362" s="70"/>
      <c r="AL362" s="106"/>
      <c r="AM362" s="106"/>
      <c r="AN362" s="106"/>
      <c r="AO362" s="106"/>
      <c r="AP362" s="106"/>
      <c r="AQ362" s="106"/>
      <c r="AR362" s="106"/>
      <c r="AS362" s="106"/>
      <c r="AT362" s="106"/>
      <c r="AU362" s="106"/>
      <c r="AV362" s="106"/>
      <c r="AW362" s="106"/>
      <c r="AX362" s="106"/>
      <c r="AY362" s="106"/>
      <c r="AZ362" s="106"/>
      <c r="BA362" s="106"/>
      <c r="BB362" s="106"/>
    </row>
    <row r="363" spans="1:54" ht="14" x14ac:dyDescent="0.15">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70"/>
      <c r="Y363" s="70"/>
      <c r="Z363" s="70"/>
      <c r="AA363" s="70"/>
      <c r="AB363" s="70"/>
      <c r="AC363" s="70"/>
      <c r="AD363" s="70"/>
      <c r="AE363" s="70"/>
      <c r="AF363" s="70"/>
      <c r="AG363" s="70"/>
      <c r="AH363" s="70"/>
      <c r="AI363" s="70"/>
      <c r="AJ363" s="70"/>
      <c r="AK363" s="70"/>
      <c r="AL363" s="106"/>
      <c r="AM363" s="106"/>
      <c r="AN363" s="106"/>
      <c r="AO363" s="106"/>
      <c r="AP363" s="106"/>
      <c r="AQ363" s="106"/>
      <c r="AR363" s="106"/>
      <c r="AS363" s="106"/>
      <c r="AT363" s="106"/>
      <c r="AU363" s="106"/>
      <c r="AV363" s="106"/>
      <c r="AW363" s="106"/>
      <c r="AX363" s="106"/>
      <c r="AY363" s="106"/>
      <c r="AZ363" s="106"/>
      <c r="BA363" s="106"/>
      <c r="BB363" s="106"/>
    </row>
    <row r="364" spans="1:54" ht="14" x14ac:dyDescent="0.15">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70"/>
      <c r="Y364" s="70"/>
      <c r="Z364" s="70"/>
      <c r="AA364" s="70"/>
      <c r="AB364" s="70"/>
      <c r="AC364" s="70"/>
      <c r="AD364" s="70"/>
      <c r="AE364" s="70"/>
      <c r="AF364" s="70"/>
      <c r="AG364" s="70"/>
      <c r="AH364" s="70"/>
      <c r="AI364" s="70"/>
      <c r="AJ364" s="70"/>
      <c r="AK364" s="70"/>
      <c r="AL364" s="106"/>
      <c r="AM364" s="106"/>
      <c r="AN364" s="106"/>
      <c r="AO364" s="106"/>
      <c r="AP364" s="106"/>
      <c r="AQ364" s="106"/>
      <c r="AR364" s="106"/>
      <c r="AS364" s="106"/>
      <c r="AT364" s="106"/>
      <c r="AU364" s="106"/>
      <c r="AV364" s="106"/>
      <c r="AW364" s="106"/>
      <c r="AX364" s="106"/>
      <c r="AY364" s="106"/>
      <c r="AZ364" s="106"/>
      <c r="BA364" s="106"/>
      <c r="BB364" s="106"/>
    </row>
    <row r="365" spans="1:54" ht="14" x14ac:dyDescent="0.15">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70"/>
      <c r="Y365" s="70"/>
      <c r="Z365" s="70"/>
      <c r="AA365" s="70"/>
      <c r="AB365" s="70"/>
      <c r="AC365" s="70"/>
      <c r="AD365" s="70"/>
      <c r="AE365" s="70"/>
      <c r="AF365" s="70"/>
      <c r="AG365" s="70"/>
      <c r="AH365" s="70"/>
      <c r="AI365" s="70"/>
      <c r="AJ365" s="70"/>
      <c r="AK365" s="70"/>
      <c r="AL365" s="106"/>
      <c r="AM365" s="106"/>
      <c r="AN365" s="106"/>
      <c r="AO365" s="106"/>
      <c r="AP365" s="106"/>
      <c r="AQ365" s="106"/>
      <c r="AR365" s="106"/>
      <c r="AS365" s="106"/>
      <c r="AT365" s="106"/>
      <c r="AU365" s="106"/>
      <c r="AV365" s="106"/>
      <c r="AW365" s="106"/>
      <c r="AX365" s="106"/>
      <c r="AY365" s="106"/>
      <c r="AZ365" s="106"/>
      <c r="BA365" s="106"/>
      <c r="BB365" s="106"/>
    </row>
    <row r="366" spans="1:54" ht="14" x14ac:dyDescent="0.15">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70"/>
      <c r="Y366" s="70"/>
      <c r="Z366" s="70"/>
      <c r="AA366" s="70"/>
      <c r="AB366" s="70"/>
      <c r="AC366" s="70"/>
      <c r="AD366" s="70"/>
      <c r="AE366" s="70"/>
      <c r="AF366" s="70"/>
      <c r="AG366" s="70"/>
      <c r="AH366" s="70"/>
      <c r="AI366" s="70"/>
      <c r="AJ366" s="70"/>
      <c r="AK366" s="70"/>
      <c r="AL366" s="106"/>
      <c r="AM366" s="106"/>
      <c r="AN366" s="106"/>
      <c r="AO366" s="106"/>
      <c r="AP366" s="106"/>
      <c r="AQ366" s="106"/>
      <c r="AR366" s="106"/>
      <c r="AS366" s="106"/>
      <c r="AT366" s="106"/>
      <c r="AU366" s="106"/>
      <c r="AV366" s="106"/>
      <c r="AW366" s="106"/>
      <c r="AX366" s="106"/>
      <c r="AY366" s="106"/>
      <c r="AZ366" s="106"/>
      <c r="BA366" s="106"/>
      <c r="BB366" s="106"/>
    </row>
    <row r="367" spans="1:54" ht="14" x14ac:dyDescent="0.15">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70"/>
      <c r="Y367" s="70"/>
      <c r="Z367" s="70"/>
      <c r="AA367" s="70"/>
      <c r="AB367" s="70"/>
      <c r="AC367" s="70"/>
      <c r="AD367" s="70"/>
      <c r="AE367" s="70"/>
      <c r="AF367" s="70"/>
      <c r="AG367" s="70"/>
      <c r="AH367" s="70"/>
      <c r="AI367" s="70"/>
      <c r="AJ367" s="70"/>
      <c r="AK367" s="70"/>
      <c r="AL367" s="106"/>
      <c r="AM367" s="106"/>
      <c r="AN367" s="106"/>
      <c r="AO367" s="106"/>
      <c r="AP367" s="106"/>
      <c r="AQ367" s="106"/>
      <c r="AR367" s="106"/>
      <c r="AS367" s="106"/>
      <c r="AT367" s="106"/>
      <c r="AU367" s="106"/>
      <c r="AV367" s="106"/>
      <c r="AW367" s="106"/>
      <c r="AX367" s="106"/>
      <c r="AY367" s="106"/>
      <c r="AZ367" s="106"/>
      <c r="BA367" s="106"/>
      <c r="BB367" s="106"/>
    </row>
    <row r="368" spans="1:54" ht="14" x14ac:dyDescent="0.15">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70"/>
      <c r="Y368" s="70"/>
      <c r="Z368" s="70"/>
      <c r="AA368" s="70"/>
      <c r="AB368" s="70"/>
      <c r="AC368" s="70"/>
      <c r="AD368" s="70"/>
      <c r="AE368" s="70"/>
      <c r="AF368" s="70"/>
      <c r="AG368" s="70"/>
      <c r="AH368" s="70"/>
      <c r="AI368" s="70"/>
      <c r="AJ368" s="70"/>
      <c r="AK368" s="70"/>
      <c r="AL368" s="106"/>
      <c r="AM368" s="106"/>
      <c r="AN368" s="106"/>
      <c r="AO368" s="106"/>
      <c r="AP368" s="106"/>
      <c r="AQ368" s="106"/>
      <c r="AR368" s="106"/>
      <c r="AS368" s="106"/>
      <c r="AT368" s="106"/>
      <c r="AU368" s="106"/>
      <c r="AV368" s="106"/>
      <c r="AW368" s="106"/>
      <c r="AX368" s="106"/>
      <c r="AY368" s="106"/>
      <c r="AZ368" s="106"/>
      <c r="BA368" s="106"/>
      <c r="BB368" s="106"/>
    </row>
    <row r="369" spans="1:54" ht="14" x14ac:dyDescent="0.15">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70"/>
      <c r="Y369" s="70"/>
      <c r="Z369" s="70"/>
      <c r="AA369" s="70"/>
      <c r="AB369" s="70"/>
      <c r="AC369" s="70"/>
      <c r="AD369" s="70"/>
      <c r="AE369" s="70"/>
      <c r="AF369" s="70"/>
      <c r="AG369" s="70"/>
      <c r="AH369" s="70"/>
      <c r="AI369" s="70"/>
      <c r="AJ369" s="70"/>
      <c r="AK369" s="70"/>
      <c r="AL369" s="106"/>
      <c r="AM369" s="106"/>
      <c r="AN369" s="106"/>
      <c r="AO369" s="106"/>
      <c r="AP369" s="106"/>
      <c r="AQ369" s="106"/>
      <c r="AR369" s="106"/>
      <c r="AS369" s="106"/>
      <c r="AT369" s="106"/>
      <c r="AU369" s="106"/>
      <c r="AV369" s="106"/>
      <c r="AW369" s="106"/>
      <c r="AX369" s="106"/>
      <c r="AY369" s="106"/>
      <c r="AZ369" s="106"/>
      <c r="BA369" s="106"/>
      <c r="BB369" s="106"/>
    </row>
    <row r="370" spans="1:54" ht="14" x14ac:dyDescent="0.15">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70"/>
      <c r="Y370" s="70"/>
      <c r="Z370" s="70"/>
      <c r="AA370" s="70"/>
      <c r="AB370" s="70"/>
      <c r="AC370" s="70"/>
      <c r="AD370" s="70"/>
      <c r="AE370" s="70"/>
      <c r="AF370" s="70"/>
      <c r="AG370" s="70"/>
      <c r="AH370" s="70"/>
      <c r="AI370" s="70"/>
      <c r="AJ370" s="70"/>
      <c r="AK370" s="70"/>
      <c r="AL370" s="106"/>
      <c r="AM370" s="106"/>
      <c r="AN370" s="106"/>
      <c r="AO370" s="106"/>
      <c r="AP370" s="106"/>
      <c r="AQ370" s="106"/>
      <c r="AR370" s="106"/>
      <c r="AS370" s="106"/>
      <c r="AT370" s="106"/>
      <c r="AU370" s="106"/>
      <c r="AV370" s="106"/>
      <c r="AW370" s="106"/>
      <c r="AX370" s="106"/>
      <c r="AY370" s="106"/>
      <c r="AZ370" s="106"/>
      <c r="BA370" s="106"/>
      <c r="BB370" s="106"/>
    </row>
    <row r="371" spans="1:54" ht="14" x14ac:dyDescent="0.15">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70"/>
      <c r="Y371" s="70"/>
      <c r="Z371" s="70"/>
      <c r="AA371" s="70"/>
      <c r="AB371" s="70"/>
      <c r="AC371" s="70"/>
      <c r="AD371" s="70"/>
      <c r="AE371" s="70"/>
      <c r="AF371" s="70"/>
      <c r="AG371" s="70"/>
      <c r="AH371" s="70"/>
      <c r="AI371" s="70"/>
      <c r="AJ371" s="70"/>
      <c r="AK371" s="70"/>
      <c r="AL371" s="106"/>
      <c r="AM371" s="106"/>
      <c r="AN371" s="106"/>
      <c r="AO371" s="106"/>
      <c r="AP371" s="106"/>
      <c r="AQ371" s="106"/>
      <c r="AR371" s="106"/>
      <c r="AS371" s="106"/>
      <c r="AT371" s="106"/>
      <c r="AU371" s="106"/>
      <c r="AV371" s="106"/>
      <c r="AW371" s="106"/>
      <c r="AX371" s="106"/>
      <c r="AY371" s="106"/>
      <c r="AZ371" s="106"/>
      <c r="BA371" s="106"/>
      <c r="BB371" s="106"/>
    </row>
    <row r="372" spans="1:54" ht="14" x14ac:dyDescent="0.15">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70"/>
      <c r="Y372" s="70"/>
      <c r="Z372" s="70"/>
      <c r="AA372" s="70"/>
      <c r="AB372" s="70"/>
      <c r="AC372" s="70"/>
      <c r="AD372" s="70"/>
      <c r="AE372" s="70"/>
      <c r="AF372" s="70"/>
      <c r="AG372" s="70"/>
      <c r="AH372" s="70"/>
      <c r="AI372" s="70"/>
      <c r="AJ372" s="70"/>
      <c r="AK372" s="70"/>
      <c r="AL372" s="106"/>
      <c r="AM372" s="106"/>
      <c r="AN372" s="106"/>
      <c r="AO372" s="106"/>
      <c r="AP372" s="106"/>
      <c r="AQ372" s="106"/>
      <c r="AR372" s="106"/>
      <c r="AS372" s="106"/>
      <c r="AT372" s="106"/>
      <c r="AU372" s="106"/>
      <c r="AV372" s="106"/>
      <c r="AW372" s="106"/>
      <c r="AX372" s="106"/>
      <c r="AY372" s="106"/>
      <c r="AZ372" s="106"/>
      <c r="BA372" s="106"/>
      <c r="BB372" s="106"/>
    </row>
    <row r="373" spans="1:54" ht="14" x14ac:dyDescent="0.15">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70"/>
      <c r="Y373" s="70"/>
      <c r="Z373" s="70"/>
      <c r="AA373" s="70"/>
      <c r="AB373" s="70"/>
      <c r="AC373" s="70"/>
      <c r="AD373" s="70"/>
      <c r="AE373" s="70"/>
      <c r="AF373" s="70"/>
      <c r="AG373" s="70"/>
      <c r="AH373" s="70"/>
      <c r="AI373" s="70"/>
      <c r="AJ373" s="70"/>
      <c r="AK373" s="70"/>
      <c r="AL373" s="106"/>
      <c r="AM373" s="106"/>
      <c r="AN373" s="106"/>
      <c r="AO373" s="106"/>
      <c r="AP373" s="106"/>
      <c r="AQ373" s="106"/>
      <c r="AR373" s="106"/>
      <c r="AS373" s="106"/>
      <c r="AT373" s="106"/>
      <c r="AU373" s="106"/>
      <c r="AV373" s="106"/>
      <c r="AW373" s="106"/>
      <c r="AX373" s="106"/>
      <c r="AY373" s="106"/>
      <c r="AZ373" s="106"/>
      <c r="BA373" s="106"/>
      <c r="BB373" s="106"/>
    </row>
    <row r="374" spans="1:54" ht="14" x14ac:dyDescent="0.15">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70"/>
      <c r="Y374" s="70"/>
      <c r="Z374" s="70"/>
      <c r="AA374" s="70"/>
      <c r="AB374" s="70"/>
      <c r="AC374" s="70"/>
      <c r="AD374" s="70"/>
      <c r="AE374" s="70"/>
      <c r="AF374" s="70"/>
      <c r="AG374" s="70"/>
      <c r="AH374" s="70"/>
      <c r="AI374" s="70"/>
      <c r="AJ374" s="70"/>
      <c r="AK374" s="70"/>
      <c r="AL374" s="106"/>
      <c r="AM374" s="106"/>
      <c r="AN374" s="106"/>
      <c r="AO374" s="106"/>
      <c r="AP374" s="106"/>
      <c r="AQ374" s="106"/>
      <c r="AR374" s="106"/>
      <c r="AS374" s="106"/>
      <c r="AT374" s="106"/>
      <c r="AU374" s="106"/>
      <c r="AV374" s="106"/>
      <c r="AW374" s="106"/>
      <c r="AX374" s="106"/>
      <c r="AY374" s="106"/>
      <c r="AZ374" s="106"/>
      <c r="BA374" s="106"/>
      <c r="BB374" s="106"/>
    </row>
    <row r="375" spans="1:54" ht="14" x14ac:dyDescent="0.15">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70"/>
      <c r="Y375" s="70"/>
      <c r="Z375" s="70"/>
      <c r="AA375" s="70"/>
      <c r="AB375" s="70"/>
      <c r="AC375" s="70"/>
      <c r="AD375" s="70"/>
      <c r="AE375" s="70"/>
      <c r="AF375" s="70"/>
      <c r="AG375" s="70"/>
      <c r="AH375" s="70"/>
      <c r="AI375" s="70"/>
      <c r="AJ375" s="70"/>
      <c r="AK375" s="70"/>
      <c r="AL375" s="106"/>
      <c r="AM375" s="106"/>
      <c r="AN375" s="106"/>
      <c r="AO375" s="106"/>
      <c r="AP375" s="106"/>
      <c r="AQ375" s="106"/>
      <c r="AR375" s="106"/>
      <c r="AS375" s="106"/>
      <c r="AT375" s="106"/>
      <c r="AU375" s="106"/>
      <c r="AV375" s="106"/>
      <c r="AW375" s="106"/>
      <c r="AX375" s="106"/>
      <c r="AY375" s="106"/>
      <c r="AZ375" s="106"/>
      <c r="BA375" s="106"/>
      <c r="BB375" s="106"/>
    </row>
    <row r="376" spans="1:54" ht="14" x14ac:dyDescent="0.15">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70"/>
      <c r="Y376" s="70"/>
      <c r="Z376" s="70"/>
      <c r="AA376" s="70"/>
      <c r="AB376" s="70"/>
      <c r="AC376" s="70"/>
      <c r="AD376" s="70"/>
      <c r="AE376" s="70"/>
      <c r="AF376" s="70"/>
      <c r="AG376" s="70"/>
      <c r="AH376" s="70"/>
      <c r="AI376" s="70"/>
      <c r="AJ376" s="70"/>
      <c r="AK376" s="70"/>
      <c r="AL376" s="106"/>
      <c r="AM376" s="106"/>
      <c r="AN376" s="106"/>
      <c r="AO376" s="106"/>
      <c r="AP376" s="106"/>
      <c r="AQ376" s="106"/>
      <c r="AR376" s="106"/>
      <c r="AS376" s="106"/>
      <c r="AT376" s="106"/>
      <c r="AU376" s="106"/>
      <c r="AV376" s="106"/>
      <c r="AW376" s="106"/>
      <c r="AX376" s="106"/>
      <c r="AY376" s="106"/>
      <c r="AZ376" s="106"/>
      <c r="BA376" s="106"/>
      <c r="BB376" s="106"/>
    </row>
    <row r="377" spans="1:54" ht="14" x14ac:dyDescent="0.15">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70"/>
      <c r="Y377" s="70"/>
      <c r="Z377" s="70"/>
      <c r="AA377" s="70"/>
      <c r="AB377" s="70"/>
      <c r="AC377" s="70"/>
      <c r="AD377" s="70"/>
      <c r="AE377" s="70"/>
      <c r="AF377" s="70"/>
      <c r="AG377" s="70"/>
      <c r="AH377" s="70"/>
      <c r="AI377" s="70"/>
      <c r="AJ377" s="70"/>
      <c r="AK377" s="70"/>
      <c r="AL377" s="106"/>
      <c r="AM377" s="106"/>
      <c r="AN377" s="106"/>
      <c r="AO377" s="106"/>
      <c r="AP377" s="106"/>
      <c r="AQ377" s="106"/>
      <c r="AR377" s="106"/>
      <c r="AS377" s="106"/>
      <c r="AT377" s="106"/>
      <c r="AU377" s="106"/>
      <c r="AV377" s="106"/>
      <c r="AW377" s="106"/>
      <c r="AX377" s="106"/>
      <c r="AY377" s="106"/>
      <c r="AZ377" s="106"/>
      <c r="BA377" s="106"/>
      <c r="BB377" s="106"/>
    </row>
    <row r="378" spans="1:54" ht="14" x14ac:dyDescent="0.15">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70"/>
      <c r="Y378" s="70"/>
      <c r="Z378" s="70"/>
      <c r="AA378" s="70"/>
      <c r="AB378" s="70"/>
      <c r="AC378" s="70"/>
      <c r="AD378" s="70"/>
      <c r="AE378" s="70"/>
      <c r="AF378" s="70"/>
      <c r="AG378" s="70"/>
      <c r="AH378" s="70"/>
      <c r="AI378" s="70"/>
      <c r="AJ378" s="70"/>
      <c r="AK378" s="70"/>
      <c r="AL378" s="106"/>
      <c r="AM378" s="106"/>
      <c r="AN378" s="106"/>
      <c r="AO378" s="106"/>
      <c r="AP378" s="106"/>
      <c r="AQ378" s="106"/>
      <c r="AR378" s="106"/>
      <c r="AS378" s="106"/>
      <c r="AT378" s="106"/>
      <c r="AU378" s="106"/>
      <c r="AV378" s="106"/>
      <c r="AW378" s="106"/>
      <c r="AX378" s="106"/>
      <c r="AY378" s="106"/>
      <c r="AZ378" s="106"/>
      <c r="BA378" s="106"/>
      <c r="BB378" s="106"/>
    </row>
    <row r="379" spans="1:54" ht="14" x14ac:dyDescent="0.15">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70"/>
      <c r="Y379" s="70"/>
      <c r="Z379" s="70"/>
      <c r="AA379" s="70"/>
      <c r="AB379" s="70"/>
      <c r="AC379" s="70"/>
      <c r="AD379" s="70"/>
      <c r="AE379" s="70"/>
      <c r="AF379" s="70"/>
      <c r="AG379" s="70"/>
      <c r="AH379" s="70"/>
      <c r="AI379" s="70"/>
      <c r="AJ379" s="70"/>
      <c r="AK379" s="70"/>
      <c r="AL379" s="106"/>
      <c r="AM379" s="106"/>
      <c r="AN379" s="106"/>
      <c r="AO379" s="106"/>
      <c r="AP379" s="106"/>
      <c r="AQ379" s="106"/>
      <c r="AR379" s="106"/>
      <c r="AS379" s="106"/>
      <c r="AT379" s="106"/>
      <c r="AU379" s="106"/>
      <c r="AV379" s="106"/>
      <c r="AW379" s="106"/>
      <c r="AX379" s="106"/>
      <c r="AY379" s="106"/>
      <c r="AZ379" s="106"/>
      <c r="BA379" s="106"/>
      <c r="BB379" s="106"/>
    </row>
    <row r="380" spans="1:54" ht="14" x14ac:dyDescent="0.15">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70"/>
      <c r="Y380" s="70"/>
      <c r="Z380" s="70"/>
      <c r="AA380" s="70"/>
      <c r="AB380" s="70"/>
      <c r="AC380" s="70"/>
      <c r="AD380" s="70"/>
      <c r="AE380" s="70"/>
      <c r="AF380" s="70"/>
      <c r="AG380" s="70"/>
      <c r="AH380" s="70"/>
      <c r="AI380" s="70"/>
      <c r="AJ380" s="70"/>
      <c r="AK380" s="70"/>
      <c r="AL380" s="106"/>
      <c r="AM380" s="106"/>
      <c r="AN380" s="106"/>
      <c r="AO380" s="106"/>
      <c r="AP380" s="106"/>
      <c r="AQ380" s="106"/>
      <c r="AR380" s="106"/>
      <c r="AS380" s="106"/>
      <c r="AT380" s="106"/>
      <c r="AU380" s="106"/>
      <c r="AV380" s="106"/>
      <c r="AW380" s="106"/>
      <c r="AX380" s="106"/>
      <c r="AY380" s="106"/>
      <c r="AZ380" s="106"/>
      <c r="BA380" s="106"/>
      <c r="BB380" s="106"/>
    </row>
    <row r="381" spans="1:54" ht="14" x14ac:dyDescent="0.15">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70"/>
      <c r="Y381" s="70"/>
      <c r="Z381" s="70"/>
      <c r="AA381" s="70"/>
      <c r="AB381" s="70"/>
      <c r="AC381" s="70"/>
      <c r="AD381" s="70"/>
      <c r="AE381" s="70"/>
      <c r="AF381" s="70"/>
      <c r="AG381" s="70"/>
      <c r="AH381" s="70"/>
      <c r="AI381" s="70"/>
      <c r="AJ381" s="70"/>
      <c r="AK381" s="70"/>
      <c r="AL381" s="106"/>
      <c r="AM381" s="106"/>
      <c r="AN381" s="106"/>
      <c r="AO381" s="106"/>
      <c r="AP381" s="106"/>
      <c r="AQ381" s="106"/>
      <c r="AR381" s="106"/>
      <c r="AS381" s="106"/>
      <c r="AT381" s="106"/>
      <c r="AU381" s="106"/>
      <c r="AV381" s="106"/>
      <c r="AW381" s="106"/>
      <c r="AX381" s="106"/>
      <c r="AY381" s="106"/>
      <c r="AZ381" s="106"/>
      <c r="BA381" s="106"/>
      <c r="BB381" s="106"/>
    </row>
    <row r="382" spans="1:54" ht="14" x14ac:dyDescent="0.15">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70"/>
      <c r="Y382" s="70"/>
      <c r="Z382" s="70"/>
      <c r="AA382" s="70"/>
      <c r="AB382" s="70"/>
      <c r="AC382" s="70"/>
      <c r="AD382" s="70"/>
      <c r="AE382" s="70"/>
      <c r="AF382" s="70"/>
      <c r="AG382" s="70"/>
      <c r="AH382" s="70"/>
      <c r="AI382" s="70"/>
      <c r="AJ382" s="70"/>
      <c r="AK382" s="70"/>
      <c r="AL382" s="106"/>
      <c r="AM382" s="106"/>
      <c r="AN382" s="106"/>
      <c r="AO382" s="106"/>
      <c r="AP382" s="106"/>
      <c r="AQ382" s="106"/>
      <c r="AR382" s="106"/>
      <c r="AS382" s="106"/>
      <c r="AT382" s="106"/>
      <c r="AU382" s="106"/>
      <c r="AV382" s="106"/>
      <c r="AW382" s="106"/>
      <c r="AX382" s="106"/>
      <c r="AY382" s="106"/>
      <c r="AZ382" s="106"/>
      <c r="BA382" s="106"/>
      <c r="BB382" s="106"/>
    </row>
    <row r="383" spans="1:54" ht="14" x14ac:dyDescent="0.15">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70"/>
      <c r="Y383" s="70"/>
      <c r="Z383" s="70"/>
      <c r="AA383" s="70"/>
      <c r="AB383" s="70"/>
      <c r="AC383" s="70"/>
      <c r="AD383" s="70"/>
      <c r="AE383" s="70"/>
      <c r="AF383" s="70"/>
      <c r="AG383" s="70"/>
      <c r="AH383" s="70"/>
      <c r="AI383" s="70"/>
      <c r="AJ383" s="70"/>
      <c r="AK383" s="70"/>
      <c r="AL383" s="106"/>
      <c r="AM383" s="106"/>
      <c r="AN383" s="106"/>
      <c r="AO383" s="106"/>
      <c r="AP383" s="106"/>
      <c r="AQ383" s="106"/>
      <c r="AR383" s="106"/>
      <c r="AS383" s="106"/>
      <c r="AT383" s="106"/>
      <c r="AU383" s="106"/>
      <c r="AV383" s="106"/>
      <c r="AW383" s="106"/>
      <c r="AX383" s="106"/>
      <c r="AY383" s="106"/>
      <c r="AZ383" s="106"/>
      <c r="BA383" s="106"/>
      <c r="BB383" s="106"/>
    </row>
    <row r="384" spans="1:54" ht="14" x14ac:dyDescent="0.15">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70"/>
      <c r="Y384" s="70"/>
      <c r="Z384" s="70"/>
      <c r="AA384" s="70"/>
      <c r="AB384" s="70"/>
      <c r="AC384" s="70"/>
      <c r="AD384" s="70"/>
      <c r="AE384" s="70"/>
      <c r="AF384" s="70"/>
      <c r="AG384" s="70"/>
      <c r="AH384" s="70"/>
      <c r="AI384" s="70"/>
      <c r="AJ384" s="70"/>
      <c r="AK384" s="70"/>
      <c r="AL384" s="106"/>
      <c r="AM384" s="106"/>
      <c r="AN384" s="106"/>
      <c r="AO384" s="106"/>
      <c r="AP384" s="106"/>
      <c r="AQ384" s="106"/>
      <c r="AR384" s="106"/>
      <c r="AS384" s="106"/>
      <c r="AT384" s="106"/>
      <c r="AU384" s="106"/>
      <c r="AV384" s="106"/>
      <c r="AW384" s="106"/>
      <c r="AX384" s="106"/>
      <c r="AY384" s="106"/>
      <c r="AZ384" s="106"/>
      <c r="BA384" s="106"/>
      <c r="BB384" s="106"/>
    </row>
    <row r="385" spans="1:54" ht="14" x14ac:dyDescent="0.15">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70"/>
      <c r="Y385" s="70"/>
      <c r="Z385" s="70"/>
      <c r="AA385" s="70"/>
      <c r="AB385" s="70"/>
      <c r="AC385" s="70"/>
      <c r="AD385" s="70"/>
      <c r="AE385" s="70"/>
      <c r="AF385" s="70"/>
      <c r="AG385" s="70"/>
      <c r="AH385" s="70"/>
      <c r="AI385" s="70"/>
      <c r="AJ385" s="70"/>
      <c r="AK385" s="70"/>
      <c r="AL385" s="106"/>
      <c r="AM385" s="106"/>
      <c r="AN385" s="106"/>
      <c r="AO385" s="106"/>
      <c r="AP385" s="106"/>
      <c r="AQ385" s="106"/>
      <c r="AR385" s="106"/>
      <c r="AS385" s="106"/>
      <c r="AT385" s="106"/>
      <c r="AU385" s="106"/>
      <c r="AV385" s="106"/>
      <c r="AW385" s="106"/>
      <c r="AX385" s="106"/>
      <c r="AY385" s="106"/>
      <c r="AZ385" s="106"/>
      <c r="BA385" s="106"/>
      <c r="BB385" s="106"/>
    </row>
    <row r="386" spans="1:54" ht="14" x14ac:dyDescent="0.15">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70"/>
      <c r="Y386" s="70"/>
      <c r="Z386" s="70"/>
      <c r="AA386" s="70"/>
      <c r="AB386" s="70"/>
      <c r="AC386" s="70"/>
      <c r="AD386" s="70"/>
      <c r="AE386" s="70"/>
      <c r="AF386" s="70"/>
      <c r="AG386" s="70"/>
      <c r="AH386" s="70"/>
      <c r="AI386" s="70"/>
      <c r="AJ386" s="70"/>
      <c r="AK386" s="70"/>
      <c r="AL386" s="106"/>
      <c r="AM386" s="106"/>
      <c r="AN386" s="106"/>
      <c r="AO386" s="106"/>
      <c r="AP386" s="106"/>
      <c r="AQ386" s="106"/>
      <c r="AR386" s="106"/>
      <c r="AS386" s="106"/>
      <c r="AT386" s="106"/>
      <c r="AU386" s="106"/>
      <c r="AV386" s="106"/>
      <c r="AW386" s="106"/>
      <c r="AX386" s="106"/>
      <c r="AY386" s="106"/>
      <c r="AZ386" s="106"/>
      <c r="BA386" s="106"/>
      <c r="BB386" s="106"/>
    </row>
    <row r="387" spans="1:54" ht="14" x14ac:dyDescent="0.15">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70"/>
      <c r="Y387" s="70"/>
      <c r="Z387" s="70"/>
      <c r="AA387" s="70"/>
      <c r="AB387" s="70"/>
      <c r="AC387" s="70"/>
      <c r="AD387" s="70"/>
      <c r="AE387" s="70"/>
      <c r="AF387" s="70"/>
      <c r="AG387" s="70"/>
      <c r="AH387" s="70"/>
      <c r="AI387" s="70"/>
      <c r="AJ387" s="70"/>
      <c r="AK387" s="70"/>
      <c r="AL387" s="106"/>
      <c r="AM387" s="106"/>
      <c r="AN387" s="106"/>
      <c r="AO387" s="106"/>
      <c r="AP387" s="106"/>
      <c r="AQ387" s="106"/>
      <c r="AR387" s="106"/>
      <c r="AS387" s="106"/>
      <c r="AT387" s="106"/>
      <c r="AU387" s="106"/>
      <c r="AV387" s="106"/>
      <c r="AW387" s="106"/>
      <c r="AX387" s="106"/>
      <c r="AY387" s="106"/>
      <c r="AZ387" s="106"/>
      <c r="BA387" s="106"/>
      <c r="BB387" s="106"/>
    </row>
    <row r="388" spans="1:54" ht="14" x14ac:dyDescent="0.15">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70"/>
      <c r="Y388" s="70"/>
      <c r="Z388" s="70"/>
      <c r="AA388" s="70"/>
      <c r="AB388" s="70"/>
      <c r="AC388" s="70"/>
      <c r="AD388" s="70"/>
      <c r="AE388" s="70"/>
      <c r="AF388" s="70"/>
      <c r="AG388" s="70"/>
      <c r="AH388" s="70"/>
      <c r="AI388" s="70"/>
      <c r="AJ388" s="70"/>
      <c r="AK388" s="70"/>
      <c r="AL388" s="106"/>
      <c r="AM388" s="106"/>
      <c r="AN388" s="106"/>
      <c r="AO388" s="106"/>
      <c r="AP388" s="106"/>
      <c r="AQ388" s="106"/>
      <c r="AR388" s="106"/>
      <c r="AS388" s="106"/>
      <c r="AT388" s="106"/>
      <c r="AU388" s="106"/>
      <c r="AV388" s="106"/>
      <c r="AW388" s="106"/>
      <c r="AX388" s="106"/>
      <c r="AY388" s="106"/>
      <c r="AZ388" s="106"/>
      <c r="BA388" s="106"/>
      <c r="BB388" s="106"/>
    </row>
    <row r="389" spans="1:54" ht="14" x14ac:dyDescent="0.15">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70"/>
      <c r="Y389" s="70"/>
      <c r="Z389" s="70"/>
      <c r="AA389" s="70"/>
      <c r="AB389" s="70"/>
      <c r="AC389" s="70"/>
      <c r="AD389" s="70"/>
      <c r="AE389" s="70"/>
      <c r="AF389" s="70"/>
      <c r="AG389" s="70"/>
      <c r="AH389" s="70"/>
      <c r="AI389" s="70"/>
      <c r="AJ389" s="70"/>
      <c r="AK389" s="70"/>
      <c r="AL389" s="106"/>
      <c r="AM389" s="106"/>
      <c r="AN389" s="106"/>
      <c r="AO389" s="106"/>
      <c r="AP389" s="106"/>
      <c r="AQ389" s="106"/>
      <c r="AR389" s="106"/>
      <c r="AS389" s="106"/>
      <c r="AT389" s="106"/>
      <c r="AU389" s="106"/>
      <c r="AV389" s="106"/>
      <c r="AW389" s="106"/>
      <c r="AX389" s="106"/>
      <c r="AY389" s="106"/>
      <c r="AZ389" s="106"/>
      <c r="BA389" s="106"/>
      <c r="BB389" s="106"/>
    </row>
    <row r="390" spans="1:54" ht="14" x14ac:dyDescent="0.15">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70"/>
      <c r="Y390" s="70"/>
      <c r="Z390" s="70"/>
      <c r="AA390" s="70"/>
      <c r="AB390" s="70"/>
      <c r="AC390" s="70"/>
      <c r="AD390" s="70"/>
      <c r="AE390" s="70"/>
      <c r="AF390" s="70"/>
      <c r="AG390" s="70"/>
      <c r="AH390" s="70"/>
      <c r="AI390" s="70"/>
      <c r="AJ390" s="70"/>
      <c r="AK390" s="70"/>
      <c r="AL390" s="106"/>
      <c r="AM390" s="106"/>
      <c r="AN390" s="106"/>
      <c r="AO390" s="106"/>
      <c r="AP390" s="106"/>
      <c r="AQ390" s="106"/>
      <c r="AR390" s="106"/>
      <c r="AS390" s="106"/>
      <c r="AT390" s="106"/>
      <c r="AU390" s="106"/>
      <c r="AV390" s="106"/>
      <c r="AW390" s="106"/>
      <c r="AX390" s="106"/>
      <c r="AY390" s="106"/>
      <c r="AZ390" s="106"/>
      <c r="BA390" s="106"/>
      <c r="BB390" s="106"/>
    </row>
    <row r="391" spans="1:54" ht="14" x14ac:dyDescent="0.15">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70"/>
      <c r="Y391" s="70"/>
      <c r="Z391" s="70"/>
      <c r="AA391" s="70"/>
      <c r="AB391" s="70"/>
      <c r="AC391" s="70"/>
      <c r="AD391" s="70"/>
      <c r="AE391" s="70"/>
      <c r="AF391" s="70"/>
      <c r="AG391" s="70"/>
      <c r="AH391" s="70"/>
      <c r="AI391" s="70"/>
      <c r="AJ391" s="70"/>
      <c r="AK391" s="70"/>
      <c r="AL391" s="106"/>
      <c r="AM391" s="106"/>
      <c r="AN391" s="106"/>
      <c r="AO391" s="106"/>
      <c r="AP391" s="106"/>
      <c r="AQ391" s="106"/>
      <c r="AR391" s="106"/>
      <c r="AS391" s="106"/>
      <c r="AT391" s="106"/>
      <c r="AU391" s="106"/>
      <c r="AV391" s="106"/>
      <c r="AW391" s="106"/>
      <c r="AX391" s="106"/>
      <c r="AY391" s="106"/>
      <c r="AZ391" s="106"/>
      <c r="BA391" s="106"/>
      <c r="BB391" s="106"/>
    </row>
    <row r="392" spans="1:54" ht="14" x14ac:dyDescent="0.15">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70"/>
      <c r="Y392" s="70"/>
      <c r="Z392" s="70"/>
      <c r="AA392" s="70"/>
      <c r="AB392" s="70"/>
      <c r="AC392" s="70"/>
      <c r="AD392" s="70"/>
      <c r="AE392" s="70"/>
      <c r="AF392" s="70"/>
      <c r="AG392" s="70"/>
      <c r="AH392" s="70"/>
      <c r="AI392" s="70"/>
      <c r="AJ392" s="70"/>
      <c r="AK392" s="70"/>
      <c r="AL392" s="106"/>
      <c r="AM392" s="106"/>
      <c r="AN392" s="106"/>
      <c r="AO392" s="106"/>
      <c r="AP392" s="106"/>
      <c r="AQ392" s="106"/>
      <c r="AR392" s="106"/>
      <c r="AS392" s="106"/>
      <c r="AT392" s="106"/>
      <c r="AU392" s="106"/>
      <c r="AV392" s="106"/>
      <c r="AW392" s="106"/>
      <c r="AX392" s="106"/>
      <c r="AY392" s="106"/>
      <c r="AZ392" s="106"/>
      <c r="BA392" s="106"/>
      <c r="BB392" s="106"/>
    </row>
    <row r="393" spans="1:54" ht="14" x14ac:dyDescent="0.15">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70"/>
      <c r="Y393" s="70"/>
      <c r="Z393" s="70"/>
      <c r="AA393" s="70"/>
      <c r="AB393" s="70"/>
      <c r="AC393" s="70"/>
      <c r="AD393" s="70"/>
      <c r="AE393" s="70"/>
      <c r="AF393" s="70"/>
      <c r="AG393" s="70"/>
      <c r="AH393" s="70"/>
      <c r="AI393" s="70"/>
      <c r="AJ393" s="70"/>
      <c r="AK393" s="70"/>
      <c r="AL393" s="106"/>
      <c r="AM393" s="106"/>
      <c r="AN393" s="106"/>
      <c r="AO393" s="106"/>
      <c r="AP393" s="106"/>
      <c r="AQ393" s="106"/>
      <c r="AR393" s="106"/>
      <c r="AS393" s="106"/>
      <c r="AT393" s="106"/>
      <c r="AU393" s="106"/>
      <c r="AV393" s="106"/>
      <c r="AW393" s="106"/>
      <c r="AX393" s="106"/>
      <c r="AY393" s="106"/>
      <c r="AZ393" s="106"/>
      <c r="BA393" s="106"/>
      <c r="BB393" s="106"/>
    </row>
    <row r="394" spans="1:54" ht="14" x14ac:dyDescent="0.15">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70"/>
      <c r="Y394" s="70"/>
      <c r="Z394" s="70"/>
      <c r="AA394" s="70"/>
      <c r="AB394" s="70"/>
      <c r="AC394" s="70"/>
      <c r="AD394" s="70"/>
      <c r="AE394" s="70"/>
      <c r="AF394" s="70"/>
      <c r="AG394" s="70"/>
      <c r="AH394" s="70"/>
      <c r="AI394" s="70"/>
      <c r="AJ394" s="70"/>
      <c r="AK394" s="70"/>
      <c r="AL394" s="106"/>
      <c r="AM394" s="106"/>
      <c r="AN394" s="106"/>
      <c r="AO394" s="106"/>
      <c r="AP394" s="106"/>
      <c r="AQ394" s="106"/>
      <c r="AR394" s="106"/>
      <c r="AS394" s="106"/>
      <c r="AT394" s="106"/>
      <c r="AU394" s="106"/>
      <c r="AV394" s="106"/>
      <c r="AW394" s="106"/>
      <c r="AX394" s="106"/>
      <c r="AY394" s="106"/>
      <c r="AZ394" s="106"/>
      <c r="BA394" s="106"/>
      <c r="BB394" s="106"/>
    </row>
    <row r="395" spans="1:54" ht="14" x14ac:dyDescent="0.15">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70"/>
      <c r="Y395" s="70"/>
      <c r="Z395" s="70"/>
      <c r="AA395" s="70"/>
      <c r="AB395" s="70"/>
      <c r="AC395" s="70"/>
      <c r="AD395" s="70"/>
      <c r="AE395" s="70"/>
      <c r="AF395" s="70"/>
      <c r="AG395" s="70"/>
      <c r="AH395" s="70"/>
      <c r="AI395" s="70"/>
      <c r="AJ395" s="70"/>
      <c r="AK395" s="70"/>
      <c r="AL395" s="106"/>
      <c r="AM395" s="106"/>
      <c r="AN395" s="106"/>
      <c r="AO395" s="106"/>
      <c r="AP395" s="106"/>
      <c r="AQ395" s="106"/>
      <c r="AR395" s="106"/>
      <c r="AS395" s="106"/>
      <c r="AT395" s="106"/>
      <c r="AU395" s="106"/>
      <c r="AV395" s="106"/>
      <c r="AW395" s="106"/>
      <c r="AX395" s="106"/>
      <c r="AY395" s="106"/>
      <c r="AZ395" s="106"/>
      <c r="BA395" s="106"/>
      <c r="BB395" s="106"/>
    </row>
    <row r="396" spans="1:54" ht="14" x14ac:dyDescent="0.15">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70"/>
      <c r="Y396" s="70"/>
      <c r="Z396" s="70"/>
      <c r="AA396" s="70"/>
      <c r="AB396" s="70"/>
      <c r="AC396" s="70"/>
      <c r="AD396" s="70"/>
      <c r="AE396" s="70"/>
      <c r="AF396" s="70"/>
      <c r="AG396" s="70"/>
      <c r="AH396" s="70"/>
      <c r="AI396" s="70"/>
      <c r="AJ396" s="70"/>
      <c r="AK396" s="70"/>
      <c r="AL396" s="106"/>
      <c r="AM396" s="106"/>
      <c r="AN396" s="106"/>
      <c r="AO396" s="106"/>
      <c r="AP396" s="106"/>
      <c r="AQ396" s="106"/>
      <c r="AR396" s="106"/>
      <c r="AS396" s="106"/>
      <c r="AT396" s="106"/>
      <c r="AU396" s="106"/>
      <c r="AV396" s="106"/>
      <c r="AW396" s="106"/>
      <c r="AX396" s="106"/>
      <c r="AY396" s="106"/>
      <c r="AZ396" s="106"/>
      <c r="BA396" s="106"/>
      <c r="BB396" s="106"/>
    </row>
    <row r="397" spans="1:54" ht="14" x14ac:dyDescent="0.15">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70"/>
      <c r="Y397" s="70"/>
      <c r="Z397" s="70"/>
      <c r="AA397" s="70"/>
      <c r="AB397" s="70"/>
      <c r="AC397" s="70"/>
      <c r="AD397" s="70"/>
      <c r="AE397" s="70"/>
      <c r="AF397" s="70"/>
      <c r="AG397" s="70"/>
      <c r="AH397" s="70"/>
      <c r="AI397" s="70"/>
      <c r="AJ397" s="70"/>
      <c r="AK397" s="70"/>
      <c r="AL397" s="106"/>
      <c r="AM397" s="106"/>
      <c r="AN397" s="106"/>
      <c r="AO397" s="106"/>
      <c r="AP397" s="106"/>
      <c r="AQ397" s="106"/>
      <c r="AR397" s="106"/>
      <c r="AS397" s="106"/>
      <c r="AT397" s="106"/>
      <c r="AU397" s="106"/>
      <c r="AV397" s="106"/>
      <c r="AW397" s="106"/>
      <c r="AX397" s="106"/>
      <c r="AY397" s="106"/>
      <c r="AZ397" s="106"/>
      <c r="BA397" s="106"/>
      <c r="BB397" s="106"/>
    </row>
    <row r="398" spans="1:54" ht="14" x14ac:dyDescent="0.15">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70"/>
      <c r="Y398" s="70"/>
      <c r="Z398" s="70"/>
      <c r="AA398" s="70"/>
      <c r="AB398" s="70"/>
      <c r="AC398" s="70"/>
      <c r="AD398" s="70"/>
      <c r="AE398" s="70"/>
      <c r="AF398" s="70"/>
      <c r="AG398" s="70"/>
      <c r="AH398" s="70"/>
      <c r="AI398" s="70"/>
      <c r="AJ398" s="70"/>
      <c r="AK398" s="70"/>
      <c r="AL398" s="106"/>
      <c r="AM398" s="106"/>
      <c r="AN398" s="106"/>
      <c r="AO398" s="106"/>
      <c r="AP398" s="106"/>
      <c r="AQ398" s="106"/>
      <c r="AR398" s="106"/>
      <c r="AS398" s="106"/>
      <c r="AT398" s="106"/>
      <c r="AU398" s="106"/>
      <c r="AV398" s="106"/>
      <c r="AW398" s="106"/>
      <c r="AX398" s="106"/>
      <c r="AY398" s="106"/>
      <c r="AZ398" s="106"/>
      <c r="BA398" s="106"/>
      <c r="BB398" s="106"/>
    </row>
    <row r="399" spans="1:54" ht="14" x14ac:dyDescent="0.15">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70"/>
      <c r="Y399" s="70"/>
      <c r="Z399" s="70"/>
      <c r="AA399" s="70"/>
      <c r="AB399" s="70"/>
      <c r="AC399" s="70"/>
      <c r="AD399" s="70"/>
      <c r="AE399" s="70"/>
      <c r="AF399" s="70"/>
      <c r="AG399" s="70"/>
      <c r="AH399" s="70"/>
      <c r="AI399" s="70"/>
      <c r="AJ399" s="70"/>
      <c r="AK399" s="70"/>
      <c r="AL399" s="106"/>
      <c r="AM399" s="106"/>
      <c r="AN399" s="106"/>
      <c r="AO399" s="106"/>
      <c r="AP399" s="106"/>
      <c r="AQ399" s="106"/>
      <c r="AR399" s="106"/>
      <c r="AS399" s="106"/>
      <c r="AT399" s="106"/>
      <c r="AU399" s="106"/>
      <c r="AV399" s="106"/>
      <c r="AW399" s="106"/>
      <c r="AX399" s="106"/>
      <c r="AY399" s="106"/>
      <c r="AZ399" s="106"/>
      <c r="BA399" s="106"/>
      <c r="BB399" s="106"/>
    </row>
    <row r="400" spans="1:54" ht="14" x14ac:dyDescent="0.15">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70"/>
      <c r="Y400" s="70"/>
      <c r="Z400" s="70"/>
      <c r="AA400" s="70"/>
      <c r="AB400" s="70"/>
      <c r="AC400" s="70"/>
      <c r="AD400" s="70"/>
      <c r="AE400" s="70"/>
      <c r="AF400" s="70"/>
      <c r="AG400" s="70"/>
      <c r="AH400" s="70"/>
      <c r="AI400" s="70"/>
      <c r="AJ400" s="70"/>
      <c r="AK400" s="70"/>
      <c r="AL400" s="106"/>
      <c r="AM400" s="106"/>
      <c r="AN400" s="106"/>
      <c r="AO400" s="106"/>
      <c r="AP400" s="106"/>
      <c r="AQ400" s="106"/>
      <c r="AR400" s="106"/>
      <c r="AS400" s="106"/>
      <c r="AT400" s="106"/>
      <c r="AU400" s="106"/>
      <c r="AV400" s="106"/>
      <c r="AW400" s="106"/>
      <c r="AX400" s="106"/>
      <c r="AY400" s="106"/>
      <c r="AZ400" s="106"/>
      <c r="BA400" s="106"/>
      <c r="BB400" s="106"/>
    </row>
    <row r="401" spans="1:54" ht="14" x14ac:dyDescent="0.15">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70"/>
      <c r="Y401" s="70"/>
      <c r="Z401" s="70"/>
      <c r="AA401" s="70"/>
      <c r="AB401" s="70"/>
      <c r="AC401" s="70"/>
      <c r="AD401" s="70"/>
      <c r="AE401" s="70"/>
      <c r="AF401" s="70"/>
      <c r="AG401" s="70"/>
      <c r="AH401" s="70"/>
      <c r="AI401" s="70"/>
      <c r="AJ401" s="70"/>
      <c r="AK401" s="70"/>
      <c r="AL401" s="106"/>
      <c r="AM401" s="106"/>
      <c r="AN401" s="106"/>
      <c r="AO401" s="106"/>
      <c r="AP401" s="106"/>
      <c r="AQ401" s="106"/>
      <c r="AR401" s="106"/>
      <c r="AS401" s="106"/>
      <c r="AT401" s="106"/>
      <c r="AU401" s="106"/>
      <c r="AV401" s="106"/>
      <c r="AW401" s="106"/>
      <c r="AX401" s="106"/>
      <c r="AY401" s="106"/>
      <c r="AZ401" s="106"/>
      <c r="BA401" s="106"/>
      <c r="BB401" s="106"/>
    </row>
    <row r="402" spans="1:54" ht="14" x14ac:dyDescent="0.15">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70"/>
      <c r="Y402" s="70"/>
      <c r="Z402" s="70"/>
      <c r="AA402" s="70"/>
      <c r="AB402" s="70"/>
      <c r="AC402" s="70"/>
      <c r="AD402" s="70"/>
      <c r="AE402" s="70"/>
      <c r="AF402" s="70"/>
      <c r="AG402" s="70"/>
      <c r="AH402" s="70"/>
      <c r="AI402" s="70"/>
      <c r="AJ402" s="70"/>
      <c r="AK402" s="70"/>
      <c r="AL402" s="106"/>
      <c r="AM402" s="106"/>
      <c r="AN402" s="106"/>
      <c r="AO402" s="106"/>
      <c r="AP402" s="106"/>
      <c r="AQ402" s="106"/>
      <c r="AR402" s="106"/>
      <c r="AS402" s="106"/>
      <c r="AT402" s="106"/>
      <c r="AU402" s="106"/>
      <c r="AV402" s="106"/>
      <c r="AW402" s="106"/>
      <c r="AX402" s="106"/>
      <c r="AY402" s="106"/>
      <c r="AZ402" s="106"/>
      <c r="BA402" s="106"/>
      <c r="BB402" s="106"/>
    </row>
    <row r="403" spans="1:54" ht="14" x14ac:dyDescent="0.15">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70"/>
      <c r="Y403" s="70"/>
      <c r="Z403" s="70"/>
      <c r="AA403" s="70"/>
      <c r="AB403" s="70"/>
      <c r="AC403" s="70"/>
      <c r="AD403" s="70"/>
      <c r="AE403" s="70"/>
      <c r="AF403" s="70"/>
      <c r="AG403" s="70"/>
      <c r="AH403" s="70"/>
      <c r="AI403" s="70"/>
      <c r="AJ403" s="70"/>
      <c r="AK403" s="70"/>
      <c r="AL403" s="106"/>
      <c r="AM403" s="106"/>
      <c r="AN403" s="106"/>
      <c r="AO403" s="106"/>
      <c r="AP403" s="106"/>
      <c r="AQ403" s="106"/>
      <c r="AR403" s="106"/>
      <c r="AS403" s="106"/>
      <c r="AT403" s="106"/>
      <c r="AU403" s="106"/>
      <c r="AV403" s="106"/>
      <c r="AW403" s="106"/>
      <c r="AX403" s="106"/>
      <c r="AY403" s="106"/>
      <c r="AZ403" s="106"/>
      <c r="BA403" s="106"/>
      <c r="BB403" s="106"/>
    </row>
    <row r="404" spans="1:54" ht="14" x14ac:dyDescent="0.15">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70"/>
      <c r="Y404" s="70"/>
      <c r="Z404" s="70"/>
      <c r="AA404" s="70"/>
      <c r="AB404" s="70"/>
      <c r="AC404" s="70"/>
      <c r="AD404" s="70"/>
      <c r="AE404" s="70"/>
      <c r="AF404" s="70"/>
      <c r="AG404" s="70"/>
      <c r="AH404" s="70"/>
      <c r="AI404" s="70"/>
      <c r="AJ404" s="70"/>
      <c r="AK404" s="70"/>
      <c r="AL404" s="106"/>
      <c r="AM404" s="106"/>
      <c r="AN404" s="106"/>
      <c r="AO404" s="106"/>
      <c r="AP404" s="106"/>
      <c r="AQ404" s="106"/>
      <c r="AR404" s="106"/>
      <c r="AS404" s="106"/>
      <c r="AT404" s="106"/>
      <c r="AU404" s="106"/>
      <c r="AV404" s="106"/>
      <c r="AW404" s="106"/>
      <c r="AX404" s="106"/>
      <c r="AY404" s="106"/>
      <c r="AZ404" s="106"/>
      <c r="BA404" s="106"/>
      <c r="BB404" s="106"/>
    </row>
    <row r="405" spans="1:54" ht="14" x14ac:dyDescent="0.15">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70"/>
      <c r="Y405" s="70"/>
      <c r="Z405" s="70"/>
      <c r="AA405" s="70"/>
      <c r="AB405" s="70"/>
      <c r="AC405" s="70"/>
      <c r="AD405" s="70"/>
      <c r="AE405" s="70"/>
      <c r="AF405" s="70"/>
      <c r="AG405" s="70"/>
      <c r="AH405" s="70"/>
      <c r="AI405" s="70"/>
      <c r="AJ405" s="70"/>
      <c r="AK405" s="70"/>
      <c r="AL405" s="106"/>
      <c r="AM405" s="106"/>
      <c r="AN405" s="106"/>
      <c r="AO405" s="106"/>
      <c r="AP405" s="106"/>
      <c r="AQ405" s="106"/>
      <c r="AR405" s="106"/>
      <c r="AS405" s="106"/>
      <c r="AT405" s="106"/>
      <c r="AU405" s="106"/>
      <c r="AV405" s="106"/>
      <c r="AW405" s="106"/>
      <c r="AX405" s="106"/>
      <c r="AY405" s="106"/>
      <c r="AZ405" s="106"/>
      <c r="BA405" s="106"/>
      <c r="BB405" s="106"/>
    </row>
    <row r="406" spans="1:54" ht="14" x14ac:dyDescent="0.15">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70"/>
      <c r="Y406" s="70"/>
      <c r="Z406" s="70"/>
      <c r="AA406" s="70"/>
      <c r="AB406" s="70"/>
      <c r="AC406" s="70"/>
      <c r="AD406" s="70"/>
      <c r="AE406" s="70"/>
      <c r="AF406" s="70"/>
      <c r="AG406" s="70"/>
      <c r="AH406" s="70"/>
      <c r="AI406" s="70"/>
      <c r="AJ406" s="70"/>
      <c r="AK406" s="70"/>
      <c r="AL406" s="106"/>
      <c r="AM406" s="106"/>
      <c r="AN406" s="106"/>
      <c r="AO406" s="106"/>
      <c r="AP406" s="106"/>
      <c r="AQ406" s="106"/>
      <c r="AR406" s="106"/>
      <c r="AS406" s="106"/>
      <c r="AT406" s="106"/>
      <c r="AU406" s="106"/>
      <c r="AV406" s="106"/>
      <c r="AW406" s="106"/>
      <c r="AX406" s="106"/>
      <c r="AY406" s="106"/>
      <c r="AZ406" s="106"/>
      <c r="BA406" s="106"/>
      <c r="BB406" s="106"/>
    </row>
    <row r="407" spans="1:54" ht="14" x14ac:dyDescent="0.15">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70"/>
      <c r="Y407" s="70"/>
      <c r="Z407" s="70"/>
      <c r="AA407" s="70"/>
      <c r="AB407" s="70"/>
      <c r="AC407" s="70"/>
      <c r="AD407" s="70"/>
      <c r="AE407" s="70"/>
      <c r="AF407" s="70"/>
      <c r="AG407" s="70"/>
      <c r="AH407" s="70"/>
      <c r="AI407" s="70"/>
      <c r="AJ407" s="70"/>
      <c r="AK407" s="70"/>
      <c r="AL407" s="106"/>
      <c r="AM407" s="106"/>
      <c r="AN407" s="106"/>
      <c r="AO407" s="106"/>
      <c r="AP407" s="106"/>
      <c r="AQ407" s="106"/>
      <c r="AR407" s="106"/>
      <c r="AS407" s="106"/>
      <c r="AT407" s="106"/>
      <c r="AU407" s="106"/>
      <c r="AV407" s="106"/>
      <c r="AW407" s="106"/>
      <c r="AX407" s="106"/>
      <c r="AY407" s="106"/>
      <c r="AZ407" s="106"/>
      <c r="BA407" s="106"/>
      <c r="BB407" s="106"/>
    </row>
    <row r="408" spans="1:54" ht="14" x14ac:dyDescent="0.15">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70"/>
      <c r="Y408" s="70"/>
      <c r="Z408" s="70"/>
      <c r="AA408" s="70"/>
      <c r="AB408" s="70"/>
      <c r="AC408" s="70"/>
      <c r="AD408" s="70"/>
      <c r="AE408" s="70"/>
      <c r="AF408" s="70"/>
      <c r="AG408" s="70"/>
      <c r="AH408" s="70"/>
      <c r="AI408" s="70"/>
      <c r="AJ408" s="70"/>
      <c r="AK408" s="70"/>
      <c r="AL408" s="106"/>
      <c r="AM408" s="106"/>
      <c r="AN408" s="106"/>
      <c r="AO408" s="106"/>
      <c r="AP408" s="106"/>
      <c r="AQ408" s="106"/>
      <c r="AR408" s="106"/>
      <c r="AS408" s="106"/>
      <c r="AT408" s="106"/>
      <c r="AU408" s="106"/>
      <c r="AV408" s="106"/>
      <c r="AW408" s="106"/>
      <c r="AX408" s="106"/>
      <c r="AY408" s="106"/>
      <c r="AZ408" s="106"/>
      <c r="BA408" s="106"/>
      <c r="BB408" s="106"/>
    </row>
    <row r="409" spans="1:54" ht="14" x14ac:dyDescent="0.15">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70"/>
      <c r="Y409" s="70"/>
      <c r="Z409" s="70"/>
      <c r="AA409" s="70"/>
      <c r="AB409" s="70"/>
      <c r="AC409" s="70"/>
      <c r="AD409" s="70"/>
      <c r="AE409" s="70"/>
      <c r="AF409" s="70"/>
      <c r="AG409" s="70"/>
      <c r="AH409" s="70"/>
      <c r="AI409" s="70"/>
      <c r="AJ409" s="70"/>
      <c r="AK409" s="70"/>
      <c r="AL409" s="106"/>
      <c r="AM409" s="106"/>
      <c r="AN409" s="106"/>
      <c r="AO409" s="106"/>
      <c r="AP409" s="106"/>
      <c r="AQ409" s="106"/>
      <c r="AR409" s="106"/>
      <c r="AS409" s="106"/>
      <c r="AT409" s="106"/>
      <c r="AU409" s="106"/>
      <c r="AV409" s="106"/>
      <c r="AW409" s="106"/>
      <c r="AX409" s="106"/>
      <c r="AY409" s="106"/>
      <c r="AZ409" s="106"/>
      <c r="BA409" s="106"/>
      <c r="BB409" s="106"/>
    </row>
    <row r="410" spans="1:54" ht="14" x14ac:dyDescent="0.15">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70"/>
      <c r="Y410" s="70"/>
      <c r="Z410" s="70"/>
      <c r="AA410" s="70"/>
      <c r="AB410" s="70"/>
      <c r="AC410" s="70"/>
      <c r="AD410" s="70"/>
      <c r="AE410" s="70"/>
      <c r="AF410" s="70"/>
      <c r="AG410" s="70"/>
      <c r="AH410" s="70"/>
      <c r="AI410" s="70"/>
      <c r="AJ410" s="70"/>
      <c r="AK410" s="70"/>
      <c r="AL410" s="106"/>
      <c r="AM410" s="106"/>
      <c r="AN410" s="106"/>
      <c r="AO410" s="106"/>
      <c r="AP410" s="106"/>
      <c r="AQ410" s="106"/>
      <c r="AR410" s="106"/>
      <c r="AS410" s="106"/>
      <c r="AT410" s="106"/>
      <c r="AU410" s="106"/>
      <c r="AV410" s="106"/>
      <c r="AW410" s="106"/>
      <c r="AX410" s="106"/>
      <c r="AY410" s="106"/>
      <c r="AZ410" s="106"/>
      <c r="BA410" s="106"/>
      <c r="BB410" s="106"/>
    </row>
    <row r="411" spans="1:54" ht="14" x14ac:dyDescent="0.15">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70"/>
      <c r="Y411" s="70"/>
      <c r="Z411" s="70"/>
      <c r="AA411" s="70"/>
      <c r="AB411" s="70"/>
      <c r="AC411" s="70"/>
      <c r="AD411" s="70"/>
      <c r="AE411" s="70"/>
      <c r="AF411" s="70"/>
      <c r="AG411" s="70"/>
      <c r="AH411" s="70"/>
      <c r="AI411" s="70"/>
      <c r="AJ411" s="70"/>
      <c r="AK411" s="70"/>
      <c r="AL411" s="106"/>
      <c r="AM411" s="106"/>
      <c r="AN411" s="106"/>
      <c r="AO411" s="106"/>
      <c r="AP411" s="106"/>
      <c r="AQ411" s="106"/>
      <c r="AR411" s="106"/>
      <c r="AS411" s="106"/>
      <c r="AT411" s="106"/>
      <c r="AU411" s="106"/>
      <c r="AV411" s="106"/>
      <c r="AW411" s="106"/>
      <c r="AX411" s="106"/>
      <c r="AY411" s="106"/>
      <c r="AZ411" s="106"/>
      <c r="BA411" s="106"/>
      <c r="BB411" s="106"/>
    </row>
    <row r="412" spans="1:54" ht="14" x14ac:dyDescent="0.15">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70"/>
      <c r="Y412" s="70"/>
      <c r="Z412" s="70"/>
      <c r="AA412" s="70"/>
      <c r="AB412" s="70"/>
      <c r="AC412" s="70"/>
      <c r="AD412" s="70"/>
      <c r="AE412" s="70"/>
      <c r="AF412" s="70"/>
      <c r="AG412" s="70"/>
      <c r="AH412" s="70"/>
      <c r="AI412" s="70"/>
      <c r="AJ412" s="70"/>
      <c r="AK412" s="70"/>
      <c r="AL412" s="106"/>
      <c r="AM412" s="106"/>
      <c r="AN412" s="106"/>
      <c r="AO412" s="106"/>
      <c r="AP412" s="106"/>
      <c r="AQ412" s="106"/>
      <c r="AR412" s="106"/>
      <c r="AS412" s="106"/>
      <c r="AT412" s="106"/>
      <c r="AU412" s="106"/>
      <c r="AV412" s="106"/>
      <c r="AW412" s="106"/>
      <c r="AX412" s="106"/>
      <c r="AY412" s="106"/>
      <c r="AZ412" s="106"/>
      <c r="BA412" s="106"/>
      <c r="BB412" s="106"/>
    </row>
    <row r="413" spans="1:54" ht="14" x14ac:dyDescent="0.15">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70"/>
      <c r="Y413" s="70"/>
      <c r="Z413" s="70"/>
      <c r="AA413" s="70"/>
      <c r="AB413" s="70"/>
      <c r="AC413" s="70"/>
      <c r="AD413" s="70"/>
      <c r="AE413" s="70"/>
      <c r="AF413" s="70"/>
      <c r="AG413" s="70"/>
      <c r="AH413" s="70"/>
      <c r="AI413" s="70"/>
      <c r="AJ413" s="70"/>
      <c r="AK413" s="70"/>
      <c r="AL413" s="106"/>
      <c r="AM413" s="106"/>
      <c r="AN413" s="106"/>
      <c r="AO413" s="106"/>
      <c r="AP413" s="106"/>
      <c r="AQ413" s="106"/>
      <c r="AR413" s="106"/>
      <c r="AS413" s="106"/>
      <c r="AT413" s="106"/>
      <c r="AU413" s="106"/>
      <c r="AV413" s="106"/>
      <c r="AW413" s="106"/>
      <c r="AX413" s="106"/>
      <c r="AY413" s="106"/>
      <c r="AZ413" s="106"/>
      <c r="BA413" s="106"/>
      <c r="BB413" s="106"/>
    </row>
    <row r="414" spans="1:54" ht="14" x14ac:dyDescent="0.15">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70"/>
      <c r="Y414" s="70"/>
      <c r="Z414" s="70"/>
      <c r="AA414" s="70"/>
      <c r="AB414" s="70"/>
      <c r="AC414" s="70"/>
      <c r="AD414" s="70"/>
      <c r="AE414" s="70"/>
      <c r="AF414" s="70"/>
      <c r="AG414" s="70"/>
      <c r="AH414" s="70"/>
      <c r="AI414" s="70"/>
      <c r="AJ414" s="70"/>
      <c r="AK414" s="70"/>
      <c r="AL414" s="106"/>
      <c r="AM414" s="106"/>
      <c r="AN414" s="106"/>
      <c r="AO414" s="106"/>
      <c r="AP414" s="106"/>
      <c r="AQ414" s="106"/>
      <c r="AR414" s="106"/>
      <c r="AS414" s="106"/>
      <c r="AT414" s="106"/>
      <c r="AU414" s="106"/>
      <c r="AV414" s="106"/>
      <c r="AW414" s="106"/>
      <c r="AX414" s="106"/>
      <c r="AY414" s="106"/>
      <c r="AZ414" s="106"/>
      <c r="BA414" s="106"/>
      <c r="BB414" s="106"/>
    </row>
    <row r="415" spans="1:54" ht="14" x14ac:dyDescent="0.15">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70"/>
      <c r="Y415" s="70"/>
      <c r="Z415" s="70"/>
      <c r="AA415" s="70"/>
      <c r="AB415" s="70"/>
      <c r="AC415" s="70"/>
      <c r="AD415" s="70"/>
      <c r="AE415" s="70"/>
      <c r="AF415" s="70"/>
      <c r="AG415" s="70"/>
      <c r="AH415" s="70"/>
      <c r="AI415" s="70"/>
      <c r="AJ415" s="70"/>
      <c r="AK415" s="70"/>
      <c r="AL415" s="106"/>
      <c r="AM415" s="106"/>
      <c r="AN415" s="106"/>
      <c r="AO415" s="106"/>
      <c r="AP415" s="106"/>
      <c r="AQ415" s="106"/>
      <c r="AR415" s="106"/>
      <c r="AS415" s="106"/>
      <c r="AT415" s="106"/>
      <c r="AU415" s="106"/>
      <c r="AV415" s="106"/>
      <c r="AW415" s="106"/>
      <c r="AX415" s="106"/>
      <c r="AY415" s="106"/>
      <c r="AZ415" s="106"/>
      <c r="BA415" s="106"/>
      <c r="BB415" s="106"/>
    </row>
    <row r="416" spans="1:54" ht="14" x14ac:dyDescent="0.15">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70"/>
      <c r="Y416" s="70"/>
      <c r="Z416" s="70"/>
      <c r="AA416" s="70"/>
      <c r="AB416" s="70"/>
      <c r="AC416" s="70"/>
      <c r="AD416" s="70"/>
      <c r="AE416" s="70"/>
      <c r="AF416" s="70"/>
      <c r="AG416" s="70"/>
      <c r="AH416" s="70"/>
      <c r="AI416" s="70"/>
      <c r="AJ416" s="70"/>
      <c r="AK416" s="70"/>
      <c r="AL416" s="106"/>
      <c r="AM416" s="106"/>
      <c r="AN416" s="106"/>
      <c r="AO416" s="106"/>
      <c r="AP416" s="106"/>
      <c r="AQ416" s="106"/>
      <c r="AR416" s="106"/>
      <c r="AS416" s="106"/>
      <c r="AT416" s="106"/>
      <c r="AU416" s="106"/>
      <c r="AV416" s="106"/>
      <c r="AW416" s="106"/>
      <c r="AX416" s="106"/>
      <c r="AY416" s="106"/>
      <c r="AZ416" s="106"/>
      <c r="BA416" s="106"/>
      <c r="BB416" s="106"/>
    </row>
    <row r="417" spans="1:54" ht="14" x14ac:dyDescent="0.15">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70"/>
      <c r="Y417" s="70"/>
      <c r="Z417" s="70"/>
      <c r="AA417" s="70"/>
      <c r="AB417" s="70"/>
      <c r="AC417" s="70"/>
      <c r="AD417" s="70"/>
      <c r="AE417" s="70"/>
      <c r="AF417" s="70"/>
      <c r="AG417" s="70"/>
      <c r="AH417" s="70"/>
      <c r="AI417" s="70"/>
      <c r="AJ417" s="70"/>
      <c r="AK417" s="70"/>
      <c r="AL417" s="106"/>
      <c r="AM417" s="106"/>
      <c r="AN417" s="106"/>
      <c r="AO417" s="106"/>
      <c r="AP417" s="106"/>
      <c r="AQ417" s="106"/>
      <c r="AR417" s="106"/>
      <c r="AS417" s="106"/>
      <c r="AT417" s="106"/>
      <c r="AU417" s="106"/>
      <c r="AV417" s="106"/>
      <c r="AW417" s="106"/>
      <c r="AX417" s="106"/>
      <c r="AY417" s="106"/>
      <c r="AZ417" s="106"/>
      <c r="BA417" s="106"/>
      <c r="BB417" s="106"/>
    </row>
    <row r="418" spans="1:54" ht="14" x14ac:dyDescent="0.15">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70"/>
      <c r="Y418" s="70"/>
      <c r="Z418" s="70"/>
      <c r="AA418" s="70"/>
      <c r="AB418" s="70"/>
      <c r="AC418" s="70"/>
      <c r="AD418" s="70"/>
      <c r="AE418" s="70"/>
      <c r="AF418" s="70"/>
      <c r="AG418" s="70"/>
      <c r="AH418" s="70"/>
      <c r="AI418" s="70"/>
      <c r="AJ418" s="70"/>
      <c r="AK418" s="70"/>
      <c r="AL418" s="106"/>
      <c r="AM418" s="106"/>
      <c r="AN418" s="106"/>
      <c r="AO418" s="106"/>
      <c r="AP418" s="106"/>
      <c r="AQ418" s="106"/>
      <c r="AR418" s="106"/>
      <c r="AS418" s="106"/>
      <c r="AT418" s="106"/>
      <c r="AU418" s="106"/>
      <c r="AV418" s="106"/>
      <c r="AW418" s="106"/>
      <c r="AX418" s="106"/>
      <c r="AY418" s="106"/>
      <c r="AZ418" s="106"/>
      <c r="BA418" s="106"/>
      <c r="BB418" s="106"/>
    </row>
    <row r="419" spans="1:54" ht="14" x14ac:dyDescent="0.15">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70"/>
      <c r="Y419" s="70"/>
      <c r="Z419" s="70"/>
      <c r="AA419" s="70"/>
      <c r="AB419" s="70"/>
      <c r="AC419" s="70"/>
      <c r="AD419" s="70"/>
      <c r="AE419" s="70"/>
      <c r="AF419" s="70"/>
      <c r="AG419" s="70"/>
      <c r="AH419" s="70"/>
      <c r="AI419" s="70"/>
      <c r="AJ419" s="70"/>
      <c r="AK419" s="70"/>
      <c r="AL419" s="106"/>
      <c r="AM419" s="106"/>
      <c r="AN419" s="106"/>
      <c r="AO419" s="106"/>
      <c r="AP419" s="106"/>
      <c r="AQ419" s="106"/>
      <c r="AR419" s="106"/>
      <c r="AS419" s="106"/>
      <c r="AT419" s="106"/>
      <c r="AU419" s="106"/>
      <c r="AV419" s="106"/>
      <c r="AW419" s="106"/>
      <c r="AX419" s="106"/>
      <c r="AY419" s="106"/>
      <c r="AZ419" s="106"/>
      <c r="BA419" s="106"/>
      <c r="BB419" s="106"/>
    </row>
    <row r="420" spans="1:54" ht="14" x14ac:dyDescent="0.15">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70"/>
      <c r="Y420" s="70"/>
      <c r="Z420" s="70"/>
      <c r="AA420" s="70"/>
      <c r="AB420" s="70"/>
      <c r="AC420" s="70"/>
      <c r="AD420" s="70"/>
      <c r="AE420" s="70"/>
      <c r="AF420" s="70"/>
      <c r="AG420" s="70"/>
      <c r="AH420" s="70"/>
      <c r="AI420" s="70"/>
      <c r="AJ420" s="70"/>
      <c r="AK420" s="70"/>
      <c r="AL420" s="106"/>
      <c r="AM420" s="106"/>
      <c r="AN420" s="106"/>
      <c r="AO420" s="106"/>
      <c r="AP420" s="106"/>
      <c r="AQ420" s="106"/>
      <c r="AR420" s="106"/>
      <c r="AS420" s="106"/>
      <c r="AT420" s="106"/>
      <c r="AU420" s="106"/>
      <c r="AV420" s="106"/>
      <c r="AW420" s="106"/>
      <c r="AX420" s="106"/>
      <c r="AY420" s="106"/>
      <c r="AZ420" s="106"/>
      <c r="BA420" s="106"/>
      <c r="BB420" s="106"/>
    </row>
    <row r="421" spans="1:54" ht="14" x14ac:dyDescent="0.15">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70"/>
      <c r="Y421" s="70"/>
      <c r="Z421" s="70"/>
      <c r="AA421" s="70"/>
      <c r="AB421" s="70"/>
      <c r="AC421" s="70"/>
      <c r="AD421" s="70"/>
      <c r="AE421" s="70"/>
      <c r="AF421" s="70"/>
      <c r="AG421" s="70"/>
      <c r="AH421" s="70"/>
      <c r="AI421" s="70"/>
      <c r="AJ421" s="70"/>
      <c r="AK421" s="70"/>
      <c r="AL421" s="106"/>
      <c r="AM421" s="106"/>
      <c r="AN421" s="106"/>
      <c r="AO421" s="106"/>
      <c r="AP421" s="106"/>
      <c r="AQ421" s="106"/>
      <c r="AR421" s="106"/>
      <c r="AS421" s="106"/>
      <c r="AT421" s="106"/>
      <c r="AU421" s="106"/>
      <c r="AV421" s="106"/>
      <c r="AW421" s="106"/>
      <c r="AX421" s="106"/>
      <c r="AY421" s="106"/>
      <c r="AZ421" s="106"/>
      <c r="BA421" s="106"/>
      <c r="BB421" s="106"/>
    </row>
    <row r="422" spans="1:54" ht="14" x14ac:dyDescent="0.15">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70"/>
      <c r="Y422" s="70"/>
      <c r="Z422" s="70"/>
      <c r="AA422" s="70"/>
      <c r="AB422" s="70"/>
      <c r="AC422" s="70"/>
      <c r="AD422" s="70"/>
      <c r="AE422" s="70"/>
      <c r="AF422" s="70"/>
      <c r="AG422" s="70"/>
      <c r="AH422" s="70"/>
      <c r="AI422" s="70"/>
      <c r="AJ422" s="70"/>
      <c r="AK422" s="70"/>
      <c r="AL422" s="106"/>
      <c r="AM422" s="106"/>
      <c r="AN422" s="106"/>
      <c r="AO422" s="106"/>
      <c r="AP422" s="106"/>
      <c r="AQ422" s="106"/>
      <c r="AR422" s="106"/>
      <c r="AS422" s="106"/>
      <c r="AT422" s="106"/>
      <c r="AU422" s="106"/>
      <c r="AV422" s="106"/>
      <c r="AW422" s="106"/>
      <c r="AX422" s="106"/>
      <c r="AY422" s="106"/>
      <c r="AZ422" s="106"/>
      <c r="BA422" s="106"/>
      <c r="BB422" s="106"/>
    </row>
    <row r="423" spans="1:54" ht="14" x14ac:dyDescent="0.15">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70"/>
      <c r="Y423" s="70"/>
      <c r="Z423" s="70"/>
      <c r="AA423" s="70"/>
      <c r="AB423" s="70"/>
      <c r="AC423" s="70"/>
      <c r="AD423" s="70"/>
      <c r="AE423" s="70"/>
      <c r="AF423" s="70"/>
      <c r="AG423" s="70"/>
      <c r="AH423" s="70"/>
      <c r="AI423" s="70"/>
      <c r="AJ423" s="70"/>
      <c r="AK423" s="70"/>
      <c r="AL423" s="106"/>
      <c r="AM423" s="106"/>
      <c r="AN423" s="106"/>
      <c r="AO423" s="106"/>
      <c r="AP423" s="106"/>
      <c r="AQ423" s="106"/>
      <c r="AR423" s="106"/>
      <c r="AS423" s="106"/>
      <c r="AT423" s="106"/>
      <c r="AU423" s="106"/>
      <c r="AV423" s="106"/>
      <c r="AW423" s="106"/>
      <c r="AX423" s="106"/>
      <c r="AY423" s="106"/>
      <c r="AZ423" s="106"/>
      <c r="BA423" s="106"/>
      <c r="BB423" s="106"/>
    </row>
    <row r="424" spans="1:54" ht="14" x14ac:dyDescent="0.15">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70"/>
      <c r="Y424" s="70"/>
      <c r="Z424" s="70"/>
      <c r="AA424" s="70"/>
      <c r="AB424" s="70"/>
      <c r="AC424" s="70"/>
      <c r="AD424" s="70"/>
      <c r="AE424" s="70"/>
      <c r="AF424" s="70"/>
      <c r="AG424" s="70"/>
      <c r="AH424" s="70"/>
      <c r="AI424" s="70"/>
      <c r="AJ424" s="70"/>
      <c r="AK424" s="70"/>
      <c r="AL424" s="106"/>
      <c r="AM424" s="106"/>
      <c r="AN424" s="106"/>
      <c r="AO424" s="106"/>
      <c r="AP424" s="106"/>
      <c r="AQ424" s="106"/>
      <c r="AR424" s="106"/>
      <c r="AS424" s="106"/>
      <c r="AT424" s="106"/>
      <c r="AU424" s="106"/>
      <c r="AV424" s="106"/>
      <c r="AW424" s="106"/>
      <c r="AX424" s="106"/>
      <c r="AY424" s="106"/>
      <c r="AZ424" s="106"/>
      <c r="BA424" s="106"/>
      <c r="BB424" s="106"/>
    </row>
    <row r="425" spans="1:54" ht="14" x14ac:dyDescent="0.15">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70"/>
      <c r="Y425" s="70"/>
      <c r="Z425" s="70"/>
      <c r="AA425" s="70"/>
      <c r="AB425" s="70"/>
      <c r="AC425" s="70"/>
      <c r="AD425" s="70"/>
      <c r="AE425" s="70"/>
      <c r="AF425" s="70"/>
      <c r="AG425" s="70"/>
      <c r="AH425" s="70"/>
      <c r="AI425" s="70"/>
      <c r="AJ425" s="70"/>
      <c r="AK425" s="70"/>
      <c r="AL425" s="106"/>
      <c r="AM425" s="106"/>
      <c r="AN425" s="106"/>
      <c r="AO425" s="106"/>
      <c r="AP425" s="106"/>
      <c r="AQ425" s="106"/>
      <c r="AR425" s="106"/>
      <c r="AS425" s="106"/>
      <c r="AT425" s="106"/>
      <c r="AU425" s="106"/>
      <c r="AV425" s="106"/>
      <c r="AW425" s="106"/>
      <c r="AX425" s="106"/>
      <c r="AY425" s="106"/>
      <c r="AZ425" s="106"/>
      <c r="BA425" s="106"/>
      <c r="BB425" s="106"/>
    </row>
    <row r="426" spans="1:54" ht="14" x14ac:dyDescent="0.15">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70"/>
      <c r="Y426" s="70"/>
      <c r="Z426" s="70"/>
      <c r="AA426" s="70"/>
      <c r="AB426" s="70"/>
      <c r="AC426" s="70"/>
      <c r="AD426" s="70"/>
      <c r="AE426" s="70"/>
      <c r="AF426" s="70"/>
      <c r="AG426" s="70"/>
      <c r="AH426" s="70"/>
      <c r="AI426" s="70"/>
      <c r="AJ426" s="70"/>
      <c r="AK426" s="70"/>
      <c r="AL426" s="106"/>
      <c r="AM426" s="106"/>
      <c r="AN426" s="106"/>
      <c r="AO426" s="106"/>
      <c r="AP426" s="106"/>
      <c r="AQ426" s="106"/>
      <c r="AR426" s="106"/>
      <c r="AS426" s="106"/>
      <c r="AT426" s="106"/>
      <c r="AU426" s="106"/>
      <c r="AV426" s="106"/>
      <c r="AW426" s="106"/>
      <c r="AX426" s="106"/>
      <c r="AY426" s="106"/>
      <c r="AZ426" s="106"/>
      <c r="BA426" s="106"/>
      <c r="BB426" s="106"/>
    </row>
    <row r="427" spans="1:54" ht="14" x14ac:dyDescent="0.15">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70"/>
      <c r="Y427" s="70"/>
      <c r="Z427" s="70"/>
      <c r="AA427" s="70"/>
      <c r="AB427" s="70"/>
      <c r="AC427" s="70"/>
      <c r="AD427" s="70"/>
      <c r="AE427" s="70"/>
      <c r="AF427" s="70"/>
      <c r="AG427" s="70"/>
      <c r="AH427" s="70"/>
      <c r="AI427" s="70"/>
      <c r="AJ427" s="70"/>
      <c r="AK427" s="70"/>
      <c r="AL427" s="106"/>
      <c r="AM427" s="106"/>
      <c r="AN427" s="106"/>
      <c r="AO427" s="106"/>
      <c r="AP427" s="106"/>
      <c r="AQ427" s="106"/>
      <c r="AR427" s="106"/>
      <c r="AS427" s="106"/>
      <c r="AT427" s="106"/>
      <c r="AU427" s="106"/>
      <c r="AV427" s="106"/>
      <c r="AW427" s="106"/>
      <c r="AX427" s="106"/>
      <c r="AY427" s="106"/>
      <c r="AZ427" s="106"/>
      <c r="BA427" s="106"/>
      <c r="BB427" s="106"/>
    </row>
    <row r="428" spans="1:54" ht="14" x14ac:dyDescent="0.15">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70"/>
      <c r="Y428" s="70"/>
      <c r="Z428" s="70"/>
      <c r="AA428" s="70"/>
      <c r="AB428" s="70"/>
      <c r="AC428" s="70"/>
      <c r="AD428" s="70"/>
      <c r="AE428" s="70"/>
      <c r="AF428" s="70"/>
      <c r="AG428" s="70"/>
      <c r="AH428" s="70"/>
      <c r="AI428" s="70"/>
      <c r="AJ428" s="70"/>
      <c r="AK428" s="70"/>
      <c r="AL428" s="106"/>
      <c r="AM428" s="106"/>
      <c r="AN428" s="106"/>
      <c r="AO428" s="106"/>
      <c r="AP428" s="106"/>
      <c r="AQ428" s="106"/>
      <c r="AR428" s="106"/>
      <c r="AS428" s="106"/>
      <c r="AT428" s="106"/>
      <c r="AU428" s="106"/>
      <c r="AV428" s="106"/>
      <c r="AW428" s="106"/>
      <c r="AX428" s="106"/>
      <c r="AY428" s="106"/>
      <c r="AZ428" s="106"/>
      <c r="BA428" s="106"/>
      <c r="BB428" s="106"/>
    </row>
    <row r="429" spans="1:54" ht="14" x14ac:dyDescent="0.15">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70"/>
      <c r="Y429" s="70"/>
      <c r="Z429" s="70"/>
      <c r="AA429" s="70"/>
      <c r="AB429" s="70"/>
      <c r="AC429" s="70"/>
      <c r="AD429" s="70"/>
      <c r="AE429" s="70"/>
      <c r="AF429" s="70"/>
      <c r="AG429" s="70"/>
      <c r="AH429" s="70"/>
      <c r="AI429" s="70"/>
      <c r="AJ429" s="70"/>
      <c r="AK429" s="70"/>
      <c r="AL429" s="106"/>
      <c r="AM429" s="106"/>
      <c r="AN429" s="106"/>
      <c r="AO429" s="106"/>
      <c r="AP429" s="106"/>
      <c r="AQ429" s="106"/>
      <c r="AR429" s="106"/>
      <c r="AS429" s="106"/>
      <c r="AT429" s="106"/>
      <c r="AU429" s="106"/>
      <c r="AV429" s="106"/>
      <c r="AW429" s="106"/>
      <c r="AX429" s="106"/>
      <c r="AY429" s="106"/>
      <c r="AZ429" s="106"/>
      <c r="BA429" s="106"/>
      <c r="BB429" s="106"/>
    </row>
    <row r="430" spans="1:54" ht="14" x14ac:dyDescent="0.15">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70"/>
      <c r="Y430" s="70"/>
      <c r="Z430" s="70"/>
      <c r="AA430" s="70"/>
      <c r="AB430" s="70"/>
      <c r="AC430" s="70"/>
      <c r="AD430" s="70"/>
      <c r="AE430" s="70"/>
      <c r="AF430" s="70"/>
      <c r="AG430" s="70"/>
      <c r="AH430" s="70"/>
      <c r="AI430" s="70"/>
      <c r="AJ430" s="70"/>
      <c r="AK430" s="70"/>
      <c r="AL430" s="106"/>
      <c r="AM430" s="106"/>
      <c r="AN430" s="106"/>
      <c r="AO430" s="106"/>
      <c r="AP430" s="106"/>
      <c r="AQ430" s="106"/>
      <c r="AR430" s="106"/>
      <c r="AS430" s="106"/>
      <c r="AT430" s="106"/>
      <c r="AU430" s="106"/>
      <c r="AV430" s="106"/>
      <c r="AW430" s="106"/>
      <c r="AX430" s="106"/>
      <c r="AY430" s="106"/>
      <c r="AZ430" s="106"/>
      <c r="BA430" s="106"/>
      <c r="BB430" s="106"/>
    </row>
    <row r="431" spans="1:54" ht="14" x14ac:dyDescent="0.15">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70"/>
      <c r="Y431" s="70"/>
      <c r="Z431" s="70"/>
      <c r="AA431" s="70"/>
      <c r="AB431" s="70"/>
      <c r="AC431" s="70"/>
      <c r="AD431" s="70"/>
      <c r="AE431" s="70"/>
      <c r="AF431" s="70"/>
      <c r="AG431" s="70"/>
      <c r="AH431" s="70"/>
      <c r="AI431" s="70"/>
      <c r="AJ431" s="70"/>
      <c r="AK431" s="70"/>
      <c r="AL431" s="106"/>
      <c r="AM431" s="106"/>
      <c r="AN431" s="106"/>
      <c r="AO431" s="106"/>
      <c r="AP431" s="106"/>
      <c r="AQ431" s="106"/>
      <c r="AR431" s="106"/>
      <c r="AS431" s="106"/>
      <c r="AT431" s="106"/>
      <c r="AU431" s="106"/>
      <c r="AV431" s="106"/>
      <c r="AW431" s="106"/>
      <c r="AX431" s="106"/>
      <c r="AY431" s="106"/>
      <c r="AZ431" s="106"/>
      <c r="BA431" s="106"/>
      <c r="BB431" s="106"/>
    </row>
    <row r="432" spans="1:54" ht="14" x14ac:dyDescent="0.15">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70"/>
      <c r="Y432" s="70"/>
      <c r="Z432" s="70"/>
      <c r="AA432" s="70"/>
      <c r="AB432" s="70"/>
      <c r="AC432" s="70"/>
      <c r="AD432" s="70"/>
      <c r="AE432" s="70"/>
      <c r="AF432" s="70"/>
      <c r="AG432" s="70"/>
      <c r="AH432" s="70"/>
      <c r="AI432" s="70"/>
      <c r="AJ432" s="70"/>
      <c r="AK432" s="70"/>
      <c r="AL432" s="106"/>
      <c r="AM432" s="106"/>
      <c r="AN432" s="106"/>
      <c r="AO432" s="106"/>
      <c r="AP432" s="106"/>
      <c r="AQ432" s="106"/>
      <c r="AR432" s="106"/>
      <c r="AS432" s="106"/>
      <c r="AT432" s="106"/>
      <c r="AU432" s="106"/>
      <c r="AV432" s="106"/>
      <c r="AW432" s="106"/>
      <c r="AX432" s="106"/>
      <c r="AY432" s="106"/>
      <c r="AZ432" s="106"/>
      <c r="BA432" s="106"/>
      <c r="BB432" s="106"/>
    </row>
    <row r="433" spans="1:54" ht="14" x14ac:dyDescent="0.15">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70"/>
      <c r="Y433" s="70"/>
      <c r="Z433" s="70"/>
      <c r="AA433" s="70"/>
      <c r="AB433" s="70"/>
      <c r="AC433" s="70"/>
      <c r="AD433" s="70"/>
      <c r="AE433" s="70"/>
      <c r="AF433" s="70"/>
      <c r="AG433" s="70"/>
      <c r="AH433" s="70"/>
      <c r="AI433" s="70"/>
      <c r="AJ433" s="70"/>
      <c r="AK433" s="70"/>
      <c r="AL433" s="106"/>
      <c r="AM433" s="106"/>
      <c r="AN433" s="106"/>
      <c r="AO433" s="106"/>
      <c r="AP433" s="106"/>
      <c r="AQ433" s="106"/>
      <c r="AR433" s="106"/>
      <c r="AS433" s="106"/>
      <c r="AT433" s="106"/>
      <c r="AU433" s="106"/>
      <c r="AV433" s="106"/>
      <c r="AW433" s="106"/>
      <c r="AX433" s="106"/>
      <c r="AY433" s="106"/>
      <c r="AZ433" s="106"/>
      <c r="BA433" s="106"/>
      <c r="BB433" s="106"/>
    </row>
    <row r="434" spans="1:54" ht="14" x14ac:dyDescent="0.15">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70"/>
      <c r="Y434" s="70"/>
      <c r="Z434" s="70"/>
      <c r="AA434" s="70"/>
      <c r="AB434" s="70"/>
      <c r="AC434" s="70"/>
      <c r="AD434" s="70"/>
      <c r="AE434" s="70"/>
      <c r="AF434" s="70"/>
      <c r="AG434" s="70"/>
      <c r="AH434" s="70"/>
      <c r="AI434" s="70"/>
      <c r="AJ434" s="70"/>
      <c r="AK434" s="70"/>
      <c r="AL434" s="106"/>
      <c r="AM434" s="106"/>
      <c r="AN434" s="106"/>
      <c r="AO434" s="106"/>
      <c r="AP434" s="106"/>
      <c r="AQ434" s="106"/>
      <c r="AR434" s="106"/>
      <c r="AS434" s="106"/>
      <c r="AT434" s="106"/>
      <c r="AU434" s="106"/>
      <c r="AV434" s="106"/>
      <c r="AW434" s="106"/>
      <c r="AX434" s="106"/>
      <c r="AY434" s="106"/>
      <c r="AZ434" s="106"/>
      <c r="BA434" s="106"/>
      <c r="BB434" s="106"/>
    </row>
    <row r="435" spans="1:54" ht="14" x14ac:dyDescent="0.15">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70"/>
      <c r="Y435" s="70"/>
      <c r="Z435" s="70"/>
      <c r="AA435" s="70"/>
      <c r="AB435" s="70"/>
      <c r="AC435" s="70"/>
      <c r="AD435" s="70"/>
      <c r="AE435" s="70"/>
      <c r="AF435" s="70"/>
      <c r="AG435" s="70"/>
      <c r="AH435" s="70"/>
      <c r="AI435" s="70"/>
      <c r="AJ435" s="70"/>
      <c r="AK435" s="70"/>
      <c r="AL435" s="106"/>
      <c r="AM435" s="106"/>
      <c r="AN435" s="106"/>
      <c r="AO435" s="106"/>
      <c r="AP435" s="106"/>
      <c r="AQ435" s="106"/>
      <c r="AR435" s="106"/>
      <c r="AS435" s="106"/>
      <c r="AT435" s="106"/>
      <c r="AU435" s="106"/>
      <c r="AV435" s="106"/>
      <c r="AW435" s="106"/>
      <c r="AX435" s="106"/>
      <c r="AY435" s="106"/>
      <c r="AZ435" s="106"/>
      <c r="BA435" s="106"/>
      <c r="BB435" s="106"/>
    </row>
    <row r="436" spans="1:54" ht="14" x14ac:dyDescent="0.15">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70"/>
      <c r="Y436" s="70"/>
      <c r="Z436" s="70"/>
      <c r="AA436" s="70"/>
      <c r="AB436" s="70"/>
      <c r="AC436" s="70"/>
      <c r="AD436" s="70"/>
      <c r="AE436" s="70"/>
      <c r="AF436" s="70"/>
      <c r="AG436" s="70"/>
      <c r="AH436" s="70"/>
      <c r="AI436" s="70"/>
      <c r="AJ436" s="70"/>
      <c r="AK436" s="70"/>
      <c r="AL436" s="106"/>
      <c r="AM436" s="106"/>
      <c r="AN436" s="106"/>
      <c r="AO436" s="106"/>
      <c r="AP436" s="106"/>
      <c r="AQ436" s="106"/>
      <c r="AR436" s="106"/>
      <c r="AS436" s="106"/>
      <c r="AT436" s="106"/>
      <c r="AU436" s="106"/>
      <c r="AV436" s="106"/>
      <c r="AW436" s="106"/>
      <c r="AX436" s="106"/>
      <c r="AY436" s="106"/>
      <c r="AZ436" s="106"/>
      <c r="BA436" s="106"/>
      <c r="BB436" s="106"/>
    </row>
    <row r="437" spans="1:54" ht="14" x14ac:dyDescent="0.15">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70"/>
      <c r="Y437" s="70"/>
      <c r="Z437" s="70"/>
      <c r="AA437" s="70"/>
      <c r="AB437" s="70"/>
      <c r="AC437" s="70"/>
      <c r="AD437" s="70"/>
      <c r="AE437" s="70"/>
      <c r="AF437" s="70"/>
      <c r="AG437" s="70"/>
      <c r="AH437" s="70"/>
      <c r="AI437" s="70"/>
      <c r="AJ437" s="70"/>
      <c r="AK437" s="70"/>
      <c r="AL437" s="106"/>
      <c r="AM437" s="106"/>
      <c r="AN437" s="106"/>
      <c r="AO437" s="106"/>
      <c r="AP437" s="106"/>
      <c r="AQ437" s="106"/>
      <c r="AR437" s="106"/>
      <c r="AS437" s="106"/>
      <c r="AT437" s="106"/>
      <c r="AU437" s="106"/>
      <c r="AV437" s="106"/>
      <c r="AW437" s="106"/>
      <c r="AX437" s="106"/>
      <c r="AY437" s="106"/>
      <c r="AZ437" s="106"/>
      <c r="BA437" s="106"/>
      <c r="BB437" s="106"/>
    </row>
    <row r="438" spans="1:54" ht="14" x14ac:dyDescent="0.15">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70"/>
      <c r="Y438" s="70"/>
      <c r="Z438" s="70"/>
      <c r="AA438" s="70"/>
      <c r="AB438" s="70"/>
      <c r="AC438" s="70"/>
      <c r="AD438" s="70"/>
      <c r="AE438" s="70"/>
      <c r="AF438" s="70"/>
      <c r="AG438" s="70"/>
      <c r="AH438" s="70"/>
      <c r="AI438" s="70"/>
      <c r="AJ438" s="70"/>
      <c r="AK438" s="70"/>
      <c r="AL438" s="106"/>
      <c r="AM438" s="106"/>
      <c r="AN438" s="106"/>
      <c r="AO438" s="106"/>
      <c r="AP438" s="106"/>
      <c r="AQ438" s="106"/>
      <c r="AR438" s="106"/>
      <c r="AS438" s="106"/>
      <c r="AT438" s="106"/>
      <c r="AU438" s="106"/>
      <c r="AV438" s="106"/>
      <c r="AW438" s="106"/>
      <c r="AX438" s="106"/>
      <c r="AY438" s="106"/>
      <c r="AZ438" s="106"/>
      <c r="BA438" s="106"/>
      <c r="BB438" s="106"/>
    </row>
    <row r="439" spans="1:54" ht="14" x14ac:dyDescent="0.15">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70"/>
      <c r="Y439" s="70"/>
      <c r="Z439" s="70"/>
      <c r="AA439" s="70"/>
      <c r="AB439" s="70"/>
      <c r="AC439" s="70"/>
      <c r="AD439" s="70"/>
      <c r="AE439" s="70"/>
      <c r="AF439" s="70"/>
      <c r="AG439" s="70"/>
      <c r="AH439" s="70"/>
      <c r="AI439" s="70"/>
      <c r="AJ439" s="70"/>
      <c r="AK439" s="70"/>
      <c r="AL439" s="106"/>
      <c r="AM439" s="106"/>
      <c r="AN439" s="106"/>
      <c r="AO439" s="106"/>
      <c r="AP439" s="106"/>
      <c r="AQ439" s="106"/>
      <c r="AR439" s="106"/>
      <c r="AS439" s="106"/>
      <c r="AT439" s="106"/>
      <c r="AU439" s="106"/>
      <c r="AV439" s="106"/>
      <c r="AW439" s="106"/>
      <c r="AX439" s="106"/>
      <c r="AY439" s="106"/>
      <c r="AZ439" s="106"/>
      <c r="BA439" s="106"/>
      <c r="BB439" s="106"/>
    </row>
    <row r="440" spans="1:54" ht="14" x14ac:dyDescent="0.15">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70"/>
      <c r="Y440" s="70"/>
      <c r="Z440" s="70"/>
      <c r="AA440" s="70"/>
      <c r="AB440" s="70"/>
      <c r="AC440" s="70"/>
      <c r="AD440" s="70"/>
      <c r="AE440" s="70"/>
      <c r="AF440" s="70"/>
      <c r="AG440" s="70"/>
      <c r="AH440" s="70"/>
      <c r="AI440" s="70"/>
      <c r="AJ440" s="70"/>
      <c r="AK440" s="70"/>
      <c r="AL440" s="106"/>
      <c r="AM440" s="106"/>
      <c r="AN440" s="106"/>
      <c r="AO440" s="106"/>
      <c r="AP440" s="106"/>
      <c r="AQ440" s="106"/>
      <c r="AR440" s="106"/>
      <c r="AS440" s="106"/>
      <c r="AT440" s="106"/>
      <c r="AU440" s="106"/>
      <c r="AV440" s="106"/>
      <c r="AW440" s="106"/>
      <c r="AX440" s="106"/>
      <c r="AY440" s="106"/>
      <c r="AZ440" s="106"/>
      <c r="BA440" s="106"/>
      <c r="BB440" s="106"/>
    </row>
    <row r="441" spans="1:54" ht="14" x14ac:dyDescent="0.15">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70"/>
      <c r="Y441" s="70"/>
      <c r="Z441" s="70"/>
      <c r="AA441" s="70"/>
      <c r="AB441" s="70"/>
      <c r="AC441" s="70"/>
      <c r="AD441" s="70"/>
      <c r="AE441" s="70"/>
      <c r="AF441" s="70"/>
      <c r="AG441" s="70"/>
      <c r="AH441" s="70"/>
      <c r="AI441" s="70"/>
      <c r="AJ441" s="70"/>
      <c r="AK441" s="70"/>
      <c r="AL441" s="106"/>
      <c r="AM441" s="106"/>
      <c r="AN441" s="106"/>
      <c r="AO441" s="106"/>
      <c r="AP441" s="106"/>
      <c r="AQ441" s="106"/>
      <c r="AR441" s="106"/>
      <c r="AS441" s="106"/>
      <c r="AT441" s="106"/>
      <c r="AU441" s="106"/>
      <c r="AV441" s="106"/>
      <c r="AW441" s="106"/>
      <c r="AX441" s="106"/>
      <c r="AY441" s="106"/>
      <c r="AZ441" s="106"/>
      <c r="BA441" s="106"/>
      <c r="BB441" s="106"/>
    </row>
    <row r="442" spans="1:54" ht="14" x14ac:dyDescent="0.15">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70"/>
      <c r="Y442" s="70"/>
      <c r="Z442" s="70"/>
      <c r="AA442" s="70"/>
      <c r="AB442" s="70"/>
      <c r="AC442" s="70"/>
      <c r="AD442" s="70"/>
      <c r="AE442" s="70"/>
      <c r="AF442" s="70"/>
      <c r="AG442" s="70"/>
      <c r="AH442" s="70"/>
      <c r="AI442" s="70"/>
      <c r="AJ442" s="70"/>
      <c r="AK442" s="70"/>
      <c r="AL442" s="106"/>
      <c r="AM442" s="106"/>
      <c r="AN442" s="106"/>
      <c r="AO442" s="106"/>
      <c r="AP442" s="106"/>
      <c r="AQ442" s="106"/>
      <c r="AR442" s="106"/>
      <c r="AS442" s="106"/>
      <c r="AT442" s="106"/>
      <c r="AU442" s="106"/>
      <c r="AV442" s="106"/>
      <c r="AW442" s="106"/>
      <c r="AX442" s="106"/>
      <c r="AY442" s="106"/>
      <c r="AZ442" s="106"/>
      <c r="BA442" s="106"/>
      <c r="BB442" s="106"/>
    </row>
    <row r="443" spans="1:54" ht="14" x14ac:dyDescent="0.15">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70"/>
      <c r="Y443" s="70"/>
      <c r="Z443" s="70"/>
      <c r="AA443" s="70"/>
      <c r="AB443" s="70"/>
      <c r="AC443" s="70"/>
      <c r="AD443" s="70"/>
      <c r="AE443" s="70"/>
      <c r="AF443" s="70"/>
      <c r="AG443" s="70"/>
      <c r="AH443" s="70"/>
      <c r="AI443" s="70"/>
      <c r="AJ443" s="70"/>
      <c r="AK443" s="70"/>
      <c r="AL443" s="106"/>
      <c r="AM443" s="106"/>
      <c r="AN443" s="106"/>
      <c r="AO443" s="106"/>
      <c r="AP443" s="106"/>
      <c r="AQ443" s="106"/>
      <c r="AR443" s="106"/>
      <c r="AS443" s="106"/>
      <c r="AT443" s="106"/>
      <c r="AU443" s="106"/>
      <c r="AV443" s="106"/>
      <c r="AW443" s="106"/>
      <c r="AX443" s="106"/>
      <c r="AY443" s="106"/>
      <c r="AZ443" s="106"/>
      <c r="BA443" s="106"/>
      <c r="BB443" s="106"/>
    </row>
    <row r="444" spans="1:54" ht="14" x14ac:dyDescent="0.15">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70"/>
      <c r="Y444" s="70"/>
      <c r="Z444" s="70"/>
      <c r="AA444" s="70"/>
      <c r="AB444" s="70"/>
      <c r="AC444" s="70"/>
      <c r="AD444" s="70"/>
      <c r="AE444" s="70"/>
      <c r="AF444" s="70"/>
      <c r="AG444" s="70"/>
      <c r="AH444" s="70"/>
      <c r="AI444" s="70"/>
      <c r="AJ444" s="70"/>
      <c r="AK444" s="70"/>
      <c r="AL444" s="106"/>
      <c r="AM444" s="106"/>
      <c r="AN444" s="106"/>
      <c r="AO444" s="106"/>
      <c r="AP444" s="106"/>
      <c r="AQ444" s="106"/>
      <c r="AR444" s="106"/>
      <c r="AS444" s="106"/>
      <c r="AT444" s="106"/>
      <c r="AU444" s="106"/>
      <c r="AV444" s="106"/>
      <c r="AW444" s="106"/>
      <c r="AX444" s="106"/>
      <c r="AY444" s="106"/>
      <c r="AZ444" s="106"/>
      <c r="BA444" s="106"/>
      <c r="BB444" s="106"/>
    </row>
    <row r="445" spans="1:54" ht="14" x14ac:dyDescent="0.15">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70"/>
      <c r="Y445" s="70"/>
      <c r="Z445" s="70"/>
      <c r="AA445" s="70"/>
      <c r="AB445" s="70"/>
      <c r="AC445" s="70"/>
      <c r="AD445" s="70"/>
      <c r="AE445" s="70"/>
      <c r="AF445" s="70"/>
      <c r="AG445" s="70"/>
      <c r="AH445" s="70"/>
      <c r="AI445" s="70"/>
      <c r="AJ445" s="70"/>
      <c r="AK445" s="70"/>
      <c r="AL445" s="106"/>
      <c r="AM445" s="106"/>
      <c r="AN445" s="106"/>
      <c r="AO445" s="106"/>
      <c r="AP445" s="106"/>
      <c r="AQ445" s="106"/>
      <c r="AR445" s="106"/>
      <c r="AS445" s="106"/>
      <c r="AT445" s="106"/>
      <c r="AU445" s="106"/>
      <c r="AV445" s="106"/>
      <c r="AW445" s="106"/>
      <c r="AX445" s="106"/>
      <c r="AY445" s="106"/>
      <c r="AZ445" s="106"/>
      <c r="BA445" s="106"/>
      <c r="BB445" s="106"/>
    </row>
    <row r="446" spans="1:54" ht="14" x14ac:dyDescent="0.15">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70"/>
      <c r="Y446" s="70"/>
      <c r="Z446" s="70"/>
      <c r="AA446" s="70"/>
      <c r="AB446" s="70"/>
      <c r="AC446" s="70"/>
      <c r="AD446" s="70"/>
      <c r="AE446" s="70"/>
      <c r="AF446" s="70"/>
      <c r="AG446" s="70"/>
      <c r="AH446" s="70"/>
      <c r="AI446" s="70"/>
      <c r="AJ446" s="70"/>
      <c r="AK446" s="70"/>
      <c r="AL446" s="106"/>
      <c r="AM446" s="106"/>
      <c r="AN446" s="106"/>
      <c r="AO446" s="106"/>
      <c r="AP446" s="106"/>
      <c r="AQ446" s="106"/>
      <c r="AR446" s="106"/>
      <c r="AS446" s="106"/>
      <c r="AT446" s="106"/>
      <c r="AU446" s="106"/>
      <c r="AV446" s="106"/>
      <c r="AW446" s="106"/>
      <c r="AX446" s="106"/>
      <c r="AY446" s="106"/>
      <c r="AZ446" s="106"/>
      <c r="BA446" s="106"/>
      <c r="BB446" s="106"/>
    </row>
    <row r="447" spans="1:54" ht="14" x14ac:dyDescent="0.15">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70"/>
      <c r="Y447" s="70"/>
      <c r="Z447" s="70"/>
      <c r="AA447" s="70"/>
      <c r="AB447" s="70"/>
      <c r="AC447" s="70"/>
      <c r="AD447" s="70"/>
      <c r="AE447" s="70"/>
      <c r="AF447" s="70"/>
      <c r="AG447" s="70"/>
      <c r="AH447" s="70"/>
      <c r="AI447" s="70"/>
      <c r="AJ447" s="70"/>
      <c r="AK447" s="70"/>
      <c r="AL447" s="106"/>
      <c r="AM447" s="106"/>
      <c r="AN447" s="106"/>
      <c r="AO447" s="106"/>
      <c r="AP447" s="106"/>
      <c r="AQ447" s="106"/>
      <c r="AR447" s="106"/>
      <c r="AS447" s="106"/>
      <c r="AT447" s="106"/>
      <c r="AU447" s="106"/>
      <c r="AV447" s="106"/>
      <c r="AW447" s="106"/>
      <c r="AX447" s="106"/>
      <c r="AY447" s="106"/>
      <c r="AZ447" s="106"/>
      <c r="BA447" s="106"/>
      <c r="BB447" s="106"/>
    </row>
    <row r="448" spans="1:54" ht="14" x14ac:dyDescent="0.15">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70"/>
      <c r="Y448" s="70"/>
      <c r="Z448" s="70"/>
      <c r="AA448" s="70"/>
      <c r="AB448" s="70"/>
      <c r="AC448" s="70"/>
      <c r="AD448" s="70"/>
      <c r="AE448" s="70"/>
      <c r="AF448" s="70"/>
      <c r="AG448" s="70"/>
      <c r="AH448" s="70"/>
      <c r="AI448" s="70"/>
      <c r="AJ448" s="70"/>
      <c r="AK448" s="70"/>
      <c r="AL448" s="106"/>
      <c r="AM448" s="106"/>
      <c r="AN448" s="106"/>
      <c r="AO448" s="106"/>
      <c r="AP448" s="106"/>
      <c r="AQ448" s="106"/>
      <c r="AR448" s="106"/>
      <c r="AS448" s="106"/>
      <c r="AT448" s="106"/>
      <c r="AU448" s="106"/>
      <c r="AV448" s="106"/>
      <c r="AW448" s="106"/>
      <c r="AX448" s="106"/>
      <c r="AY448" s="106"/>
      <c r="AZ448" s="106"/>
      <c r="BA448" s="106"/>
      <c r="BB448" s="106"/>
    </row>
    <row r="449" spans="1:54" ht="14" x14ac:dyDescent="0.15">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70"/>
      <c r="Y449" s="70"/>
      <c r="Z449" s="70"/>
      <c r="AA449" s="70"/>
      <c r="AB449" s="70"/>
      <c r="AC449" s="70"/>
      <c r="AD449" s="70"/>
      <c r="AE449" s="70"/>
      <c r="AF449" s="70"/>
      <c r="AG449" s="70"/>
      <c r="AH449" s="70"/>
      <c r="AI449" s="70"/>
      <c r="AJ449" s="70"/>
      <c r="AK449" s="70"/>
      <c r="AL449" s="106"/>
      <c r="AM449" s="106"/>
      <c r="AN449" s="106"/>
      <c r="AO449" s="106"/>
      <c r="AP449" s="106"/>
      <c r="AQ449" s="106"/>
      <c r="AR449" s="106"/>
      <c r="AS449" s="106"/>
      <c r="AT449" s="106"/>
      <c r="AU449" s="106"/>
      <c r="AV449" s="106"/>
      <c r="AW449" s="106"/>
      <c r="AX449" s="106"/>
      <c r="AY449" s="106"/>
      <c r="AZ449" s="106"/>
      <c r="BA449" s="106"/>
      <c r="BB449" s="106"/>
    </row>
    <row r="450" spans="1:54" ht="14" x14ac:dyDescent="0.15">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70"/>
      <c r="Y450" s="70"/>
      <c r="Z450" s="70"/>
      <c r="AA450" s="70"/>
      <c r="AB450" s="70"/>
      <c r="AC450" s="70"/>
      <c r="AD450" s="70"/>
      <c r="AE450" s="70"/>
      <c r="AF450" s="70"/>
      <c r="AG450" s="70"/>
      <c r="AH450" s="70"/>
      <c r="AI450" s="70"/>
      <c r="AJ450" s="70"/>
      <c r="AK450" s="70"/>
      <c r="AL450" s="106"/>
      <c r="AM450" s="106"/>
      <c r="AN450" s="106"/>
      <c r="AO450" s="106"/>
      <c r="AP450" s="106"/>
      <c r="AQ450" s="106"/>
      <c r="AR450" s="106"/>
      <c r="AS450" s="106"/>
      <c r="AT450" s="106"/>
      <c r="AU450" s="106"/>
      <c r="AV450" s="106"/>
      <c r="AW450" s="106"/>
      <c r="AX450" s="106"/>
      <c r="AY450" s="106"/>
      <c r="AZ450" s="106"/>
      <c r="BA450" s="106"/>
      <c r="BB450" s="106"/>
    </row>
    <row r="451" spans="1:54" ht="14" x14ac:dyDescent="0.15">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70"/>
      <c r="Y451" s="70"/>
      <c r="Z451" s="70"/>
      <c r="AA451" s="70"/>
      <c r="AB451" s="70"/>
      <c r="AC451" s="70"/>
      <c r="AD451" s="70"/>
      <c r="AE451" s="70"/>
      <c r="AF451" s="70"/>
      <c r="AG451" s="70"/>
      <c r="AH451" s="70"/>
      <c r="AI451" s="70"/>
      <c r="AJ451" s="70"/>
      <c r="AK451" s="70"/>
      <c r="AL451" s="106"/>
      <c r="AM451" s="106"/>
      <c r="AN451" s="106"/>
      <c r="AO451" s="106"/>
      <c r="AP451" s="106"/>
      <c r="AQ451" s="106"/>
      <c r="AR451" s="106"/>
      <c r="AS451" s="106"/>
      <c r="AT451" s="106"/>
      <c r="AU451" s="106"/>
      <c r="AV451" s="106"/>
      <c r="AW451" s="106"/>
      <c r="AX451" s="106"/>
      <c r="AY451" s="106"/>
      <c r="AZ451" s="106"/>
      <c r="BA451" s="106"/>
      <c r="BB451" s="106"/>
    </row>
    <row r="452" spans="1:54" ht="14" x14ac:dyDescent="0.15">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70"/>
      <c r="Y452" s="70"/>
      <c r="Z452" s="70"/>
      <c r="AA452" s="70"/>
      <c r="AB452" s="70"/>
      <c r="AC452" s="70"/>
      <c r="AD452" s="70"/>
      <c r="AE452" s="70"/>
      <c r="AF452" s="70"/>
      <c r="AG452" s="70"/>
      <c r="AH452" s="70"/>
      <c r="AI452" s="70"/>
      <c r="AJ452" s="70"/>
      <c r="AK452" s="70"/>
      <c r="AL452" s="106"/>
      <c r="AM452" s="106"/>
      <c r="AN452" s="106"/>
      <c r="AO452" s="106"/>
      <c r="AP452" s="106"/>
      <c r="AQ452" s="106"/>
      <c r="AR452" s="106"/>
      <c r="AS452" s="106"/>
      <c r="AT452" s="106"/>
      <c r="AU452" s="106"/>
      <c r="AV452" s="106"/>
      <c r="AW452" s="106"/>
      <c r="AX452" s="106"/>
      <c r="AY452" s="106"/>
      <c r="AZ452" s="106"/>
      <c r="BA452" s="106"/>
      <c r="BB452" s="106"/>
    </row>
    <row r="453" spans="1:54" ht="14" x14ac:dyDescent="0.15">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70"/>
      <c r="Y453" s="70"/>
      <c r="Z453" s="70"/>
      <c r="AA453" s="70"/>
      <c r="AB453" s="70"/>
      <c r="AC453" s="70"/>
      <c r="AD453" s="70"/>
      <c r="AE453" s="70"/>
      <c r="AF453" s="70"/>
      <c r="AG453" s="70"/>
      <c r="AH453" s="70"/>
      <c r="AI453" s="70"/>
      <c r="AJ453" s="70"/>
      <c r="AK453" s="70"/>
      <c r="AL453" s="106"/>
      <c r="AM453" s="106"/>
      <c r="AN453" s="106"/>
      <c r="AO453" s="106"/>
      <c r="AP453" s="106"/>
      <c r="AQ453" s="106"/>
      <c r="AR453" s="106"/>
      <c r="AS453" s="106"/>
      <c r="AT453" s="106"/>
      <c r="AU453" s="106"/>
      <c r="AV453" s="106"/>
      <c r="AW453" s="106"/>
      <c r="AX453" s="106"/>
      <c r="AY453" s="106"/>
      <c r="AZ453" s="106"/>
      <c r="BA453" s="106"/>
      <c r="BB453" s="106"/>
    </row>
    <row r="454" spans="1:54" ht="14" x14ac:dyDescent="0.15">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70"/>
      <c r="Y454" s="70"/>
      <c r="Z454" s="70"/>
      <c r="AA454" s="70"/>
      <c r="AB454" s="70"/>
      <c r="AC454" s="70"/>
      <c r="AD454" s="70"/>
      <c r="AE454" s="70"/>
      <c r="AF454" s="70"/>
      <c r="AG454" s="70"/>
      <c r="AH454" s="70"/>
      <c r="AI454" s="70"/>
      <c r="AJ454" s="70"/>
      <c r="AK454" s="70"/>
      <c r="AL454" s="106"/>
      <c r="AM454" s="106"/>
      <c r="AN454" s="106"/>
      <c r="AO454" s="106"/>
      <c r="AP454" s="106"/>
      <c r="AQ454" s="106"/>
      <c r="AR454" s="106"/>
      <c r="AS454" s="106"/>
      <c r="AT454" s="106"/>
      <c r="AU454" s="106"/>
      <c r="AV454" s="106"/>
      <c r="AW454" s="106"/>
      <c r="AX454" s="106"/>
      <c r="AY454" s="106"/>
      <c r="AZ454" s="106"/>
      <c r="BA454" s="106"/>
      <c r="BB454" s="106"/>
    </row>
    <row r="455" spans="1:54" ht="14" x14ac:dyDescent="0.15">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70"/>
      <c r="Y455" s="70"/>
      <c r="Z455" s="70"/>
      <c r="AA455" s="70"/>
      <c r="AB455" s="70"/>
      <c r="AC455" s="70"/>
      <c r="AD455" s="70"/>
      <c r="AE455" s="70"/>
      <c r="AF455" s="70"/>
      <c r="AG455" s="70"/>
      <c r="AH455" s="70"/>
      <c r="AI455" s="70"/>
      <c r="AJ455" s="70"/>
      <c r="AK455" s="70"/>
      <c r="AL455" s="106"/>
      <c r="AM455" s="106"/>
      <c r="AN455" s="106"/>
      <c r="AO455" s="106"/>
      <c r="AP455" s="106"/>
      <c r="AQ455" s="106"/>
      <c r="AR455" s="106"/>
      <c r="AS455" s="106"/>
      <c r="AT455" s="106"/>
      <c r="AU455" s="106"/>
      <c r="AV455" s="106"/>
      <c r="AW455" s="106"/>
      <c r="AX455" s="106"/>
      <c r="AY455" s="106"/>
      <c r="AZ455" s="106"/>
      <c r="BA455" s="106"/>
      <c r="BB455" s="106"/>
    </row>
    <row r="456" spans="1:54" ht="14" x14ac:dyDescent="0.15">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70"/>
      <c r="Y456" s="70"/>
      <c r="Z456" s="70"/>
      <c r="AA456" s="70"/>
      <c r="AB456" s="70"/>
      <c r="AC456" s="70"/>
      <c r="AD456" s="70"/>
      <c r="AE456" s="70"/>
      <c r="AF456" s="70"/>
      <c r="AG456" s="70"/>
      <c r="AH456" s="70"/>
      <c r="AI456" s="70"/>
      <c r="AJ456" s="70"/>
      <c r="AK456" s="70"/>
      <c r="AL456" s="106"/>
      <c r="AM456" s="106"/>
      <c r="AN456" s="106"/>
      <c r="AO456" s="106"/>
      <c r="AP456" s="106"/>
      <c r="AQ456" s="106"/>
      <c r="AR456" s="106"/>
      <c r="AS456" s="106"/>
      <c r="AT456" s="106"/>
      <c r="AU456" s="106"/>
      <c r="AV456" s="106"/>
      <c r="AW456" s="106"/>
      <c r="AX456" s="106"/>
      <c r="AY456" s="106"/>
      <c r="AZ456" s="106"/>
      <c r="BA456" s="106"/>
      <c r="BB456" s="106"/>
    </row>
    <row r="457" spans="1:54" ht="14" x14ac:dyDescent="0.15">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70"/>
      <c r="Y457" s="70"/>
      <c r="Z457" s="70"/>
      <c r="AA457" s="70"/>
      <c r="AB457" s="70"/>
      <c r="AC457" s="70"/>
      <c r="AD457" s="70"/>
      <c r="AE457" s="70"/>
      <c r="AF457" s="70"/>
      <c r="AG457" s="70"/>
      <c r="AH457" s="70"/>
      <c r="AI457" s="70"/>
      <c r="AJ457" s="70"/>
      <c r="AK457" s="70"/>
      <c r="AL457" s="106"/>
      <c r="AM457" s="106"/>
      <c r="AN457" s="106"/>
      <c r="AO457" s="106"/>
      <c r="AP457" s="106"/>
      <c r="AQ457" s="106"/>
      <c r="AR457" s="106"/>
      <c r="AS457" s="106"/>
      <c r="AT457" s="106"/>
      <c r="AU457" s="106"/>
      <c r="AV457" s="106"/>
      <c r="AW457" s="106"/>
      <c r="AX457" s="106"/>
      <c r="AY457" s="106"/>
      <c r="AZ457" s="106"/>
      <c r="BA457" s="106"/>
      <c r="BB457" s="106"/>
    </row>
    <row r="458" spans="1:54" ht="14" x14ac:dyDescent="0.15">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70"/>
      <c r="Y458" s="70"/>
      <c r="Z458" s="70"/>
      <c r="AA458" s="70"/>
      <c r="AB458" s="70"/>
      <c r="AC458" s="70"/>
      <c r="AD458" s="70"/>
      <c r="AE458" s="70"/>
      <c r="AF458" s="70"/>
      <c r="AG458" s="70"/>
      <c r="AH458" s="70"/>
      <c r="AI458" s="70"/>
      <c r="AJ458" s="70"/>
      <c r="AK458" s="70"/>
      <c r="AL458" s="106"/>
      <c r="AM458" s="106"/>
      <c r="AN458" s="106"/>
      <c r="AO458" s="106"/>
      <c r="AP458" s="106"/>
      <c r="AQ458" s="106"/>
      <c r="AR458" s="106"/>
      <c r="AS458" s="106"/>
      <c r="AT458" s="106"/>
      <c r="AU458" s="106"/>
      <c r="AV458" s="106"/>
      <c r="AW458" s="106"/>
      <c r="AX458" s="106"/>
      <c r="AY458" s="106"/>
      <c r="AZ458" s="106"/>
      <c r="BA458" s="106"/>
      <c r="BB458" s="106"/>
    </row>
    <row r="459" spans="1:54" ht="14" x14ac:dyDescent="0.15">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70"/>
      <c r="Y459" s="70"/>
      <c r="Z459" s="70"/>
      <c r="AA459" s="70"/>
      <c r="AB459" s="70"/>
      <c r="AC459" s="70"/>
      <c r="AD459" s="70"/>
      <c r="AE459" s="70"/>
      <c r="AF459" s="70"/>
      <c r="AG459" s="70"/>
      <c r="AH459" s="70"/>
      <c r="AI459" s="70"/>
      <c r="AJ459" s="70"/>
      <c r="AK459" s="70"/>
      <c r="AL459" s="106"/>
      <c r="AM459" s="106"/>
      <c r="AN459" s="106"/>
      <c r="AO459" s="106"/>
      <c r="AP459" s="106"/>
      <c r="AQ459" s="106"/>
      <c r="AR459" s="106"/>
      <c r="AS459" s="106"/>
      <c r="AT459" s="106"/>
      <c r="AU459" s="106"/>
      <c r="AV459" s="106"/>
      <c r="AW459" s="106"/>
      <c r="AX459" s="106"/>
      <c r="AY459" s="106"/>
      <c r="AZ459" s="106"/>
      <c r="BA459" s="106"/>
      <c r="BB459" s="106"/>
    </row>
    <row r="460" spans="1:54" ht="14" x14ac:dyDescent="0.15">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70"/>
      <c r="Y460" s="70"/>
      <c r="Z460" s="70"/>
      <c r="AA460" s="70"/>
      <c r="AB460" s="70"/>
      <c r="AC460" s="70"/>
      <c r="AD460" s="70"/>
      <c r="AE460" s="70"/>
      <c r="AF460" s="70"/>
      <c r="AG460" s="70"/>
      <c r="AH460" s="70"/>
      <c r="AI460" s="70"/>
      <c r="AJ460" s="70"/>
      <c r="AK460" s="70"/>
      <c r="AL460" s="106"/>
      <c r="AM460" s="106"/>
      <c r="AN460" s="106"/>
      <c r="AO460" s="106"/>
      <c r="AP460" s="106"/>
      <c r="AQ460" s="106"/>
      <c r="AR460" s="106"/>
      <c r="AS460" s="106"/>
      <c r="AT460" s="106"/>
      <c r="AU460" s="106"/>
      <c r="AV460" s="106"/>
      <c r="AW460" s="106"/>
      <c r="AX460" s="106"/>
      <c r="AY460" s="106"/>
      <c r="AZ460" s="106"/>
      <c r="BA460" s="106"/>
      <c r="BB460" s="106"/>
    </row>
    <row r="461" spans="1:54" ht="14" x14ac:dyDescent="0.15">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70"/>
      <c r="Y461" s="70"/>
      <c r="Z461" s="70"/>
      <c r="AA461" s="70"/>
      <c r="AB461" s="70"/>
      <c r="AC461" s="70"/>
      <c r="AD461" s="70"/>
      <c r="AE461" s="70"/>
      <c r="AF461" s="70"/>
      <c r="AG461" s="70"/>
      <c r="AH461" s="70"/>
      <c r="AI461" s="70"/>
      <c r="AJ461" s="70"/>
      <c r="AK461" s="70"/>
      <c r="AL461" s="106"/>
      <c r="AM461" s="106"/>
      <c r="AN461" s="106"/>
      <c r="AO461" s="106"/>
      <c r="AP461" s="106"/>
      <c r="AQ461" s="106"/>
      <c r="AR461" s="106"/>
      <c r="AS461" s="106"/>
      <c r="AT461" s="106"/>
      <c r="AU461" s="106"/>
      <c r="AV461" s="106"/>
      <c r="AW461" s="106"/>
      <c r="AX461" s="106"/>
      <c r="AY461" s="106"/>
      <c r="AZ461" s="106"/>
      <c r="BA461" s="106"/>
      <c r="BB461" s="106"/>
    </row>
    <row r="462" spans="1:54" ht="14" x14ac:dyDescent="0.15">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70"/>
      <c r="Y462" s="70"/>
      <c r="Z462" s="70"/>
      <c r="AA462" s="70"/>
      <c r="AB462" s="70"/>
      <c r="AC462" s="70"/>
      <c r="AD462" s="70"/>
      <c r="AE462" s="70"/>
      <c r="AF462" s="70"/>
      <c r="AG462" s="70"/>
      <c r="AH462" s="70"/>
      <c r="AI462" s="70"/>
      <c r="AJ462" s="70"/>
      <c r="AK462" s="70"/>
      <c r="AL462" s="106"/>
      <c r="AM462" s="106"/>
      <c r="AN462" s="106"/>
      <c r="AO462" s="106"/>
      <c r="AP462" s="106"/>
      <c r="AQ462" s="106"/>
      <c r="AR462" s="106"/>
      <c r="AS462" s="106"/>
      <c r="AT462" s="106"/>
      <c r="AU462" s="106"/>
      <c r="AV462" s="106"/>
      <c r="AW462" s="106"/>
      <c r="AX462" s="106"/>
      <c r="AY462" s="106"/>
      <c r="AZ462" s="106"/>
      <c r="BA462" s="106"/>
      <c r="BB462" s="106"/>
    </row>
    <row r="463" spans="1:54" ht="14" x14ac:dyDescent="0.15">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70"/>
      <c r="Y463" s="70"/>
      <c r="Z463" s="70"/>
      <c r="AA463" s="70"/>
      <c r="AB463" s="70"/>
      <c r="AC463" s="70"/>
      <c r="AD463" s="70"/>
      <c r="AE463" s="70"/>
      <c r="AF463" s="70"/>
      <c r="AG463" s="70"/>
      <c r="AH463" s="70"/>
      <c r="AI463" s="70"/>
      <c r="AJ463" s="70"/>
      <c r="AK463" s="70"/>
      <c r="AL463" s="106"/>
      <c r="AM463" s="106"/>
      <c r="AN463" s="106"/>
      <c r="AO463" s="106"/>
      <c r="AP463" s="106"/>
      <c r="AQ463" s="106"/>
      <c r="AR463" s="106"/>
      <c r="AS463" s="106"/>
      <c r="AT463" s="106"/>
      <c r="AU463" s="106"/>
      <c r="AV463" s="106"/>
      <c r="AW463" s="106"/>
      <c r="AX463" s="106"/>
      <c r="AY463" s="106"/>
      <c r="AZ463" s="106"/>
      <c r="BA463" s="106"/>
      <c r="BB463" s="106"/>
    </row>
    <row r="464" spans="1:54" ht="14" x14ac:dyDescent="0.15">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70"/>
      <c r="Y464" s="70"/>
      <c r="Z464" s="70"/>
      <c r="AA464" s="70"/>
      <c r="AB464" s="70"/>
      <c r="AC464" s="70"/>
      <c r="AD464" s="70"/>
      <c r="AE464" s="70"/>
      <c r="AF464" s="70"/>
      <c r="AG464" s="70"/>
      <c r="AH464" s="70"/>
      <c r="AI464" s="70"/>
      <c r="AJ464" s="70"/>
      <c r="AK464" s="70"/>
      <c r="AL464" s="106"/>
      <c r="AM464" s="106"/>
      <c r="AN464" s="106"/>
      <c r="AO464" s="106"/>
      <c r="AP464" s="106"/>
      <c r="AQ464" s="106"/>
      <c r="AR464" s="106"/>
      <c r="AS464" s="106"/>
      <c r="AT464" s="106"/>
      <c r="AU464" s="106"/>
      <c r="AV464" s="106"/>
      <c r="AW464" s="106"/>
      <c r="AX464" s="106"/>
      <c r="AY464" s="106"/>
      <c r="AZ464" s="106"/>
      <c r="BA464" s="106"/>
      <c r="BB464" s="106"/>
    </row>
    <row r="465" spans="1:54" ht="14" x14ac:dyDescent="0.15">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70"/>
      <c r="Y465" s="70"/>
      <c r="Z465" s="70"/>
      <c r="AA465" s="70"/>
      <c r="AB465" s="70"/>
      <c r="AC465" s="70"/>
      <c r="AD465" s="70"/>
      <c r="AE465" s="70"/>
      <c r="AF465" s="70"/>
      <c r="AG465" s="70"/>
      <c r="AH465" s="70"/>
      <c r="AI465" s="70"/>
      <c r="AJ465" s="70"/>
      <c r="AK465" s="70"/>
      <c r="AL465" s="106"/>
      <c r="AM465" s="106"/>
      <c r="AN465" s="106"/>
      <c r="AO465" s="106"/>
      <c r="AP465" s="106"/>
      <c r="AQ465" s="106"/>
      <c r="AR465" s="106"/>
      <c r="AS465" s="106"/>
      <c r="AT465" s="106"/>
      <c r="AU465" s="106"/>
      <c r="AV465" s="106"/>
      <c r="AW465" s="106"/>
      <c r="AX465" s="106"/>
      <c r="AY465" s="106"/>
      <c r="AZ465" s="106"/>
      <c r="BA465" s="106"/>
      <c r="BB465" s="106"/>
    </row>
    <row r="466" spans="1:54" ht="14" x14ac:dyDescent="0.15">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70"/>
      <c r="Y466" s="70"/>
      <c r="Z466" s="70"/>
      <c r="AA466" s="70"/>
      <c r="AB466" s="70"/>
      <c r="AC466" s="70"/>
      <c r="AD466" s="70"/>
      <c r="AE466" s="70"/>
      <c r="AF466" s="70"/>
      <c r="AG466" s="70"/>
      <c r="AH466" s="70"/>
      <c r="AI466" s="70"/>
      <c r="AJ466" s="70"/>
      <c r="AK466" s="70"/>
      <c r="AL466" s="106"/>
      <c r="AM466" s="106"/>
      <c r="AN466" s="106"/>
      <c r="AO466" s="106"/>
      <c r="AP466" s="106"/>
      <c r="AQ466" s="106"/>
      <c r="AR466" s="106"/>
      <c r="AS466" s="106"/>
      <c r="AT466" s="106"/>
      <c r="AU466" s="106"/>
      <c r="AV466" s="106"/>
      <c r="AW466" s="106"/>
      <c r="AX466" s="106"/>
      <c r="AY466" s="106"/>
      <c r="AZ466" s="106"/>
      <c r="BA466" s="106"/>
      <c r="BB466" s="106"/>
    </row>
    <row r="467" spans="1:54" ht="14" x14ac:dyDescent="0.15">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70"/>
      <c r="Y467" s="70"/>
      <c r="Z467" s="70"/>
      <c r="AA467" s="70"/>
      <c r="AB467" s="70"/>
      <c r="AC467" s="70"/>
      <c r="AD467" s="70"/>
      <c r="AE467" s="70"/>
      <c r="AF467" s="70"/>
      <c r="AG467" s="70"/>
      <c r="AH467" s="70"/>
      <c r="AI467" s="70"/>
      <c r="AJ467" s="70"/>
      <c r="AK467" s="70"/>
      <c r="AL467" s="106"/>
      <c r="AM467" s="106"/>
      <c r="AN467" s="106"/>
      <c r="AO467" s="106"/>
      <c r="AP467" s="106"/>
      <c r="AQ467" s="106"/>
      <c r="AR467" s="106"/>
      <c r="AS467" s="106"/>
      <c r="AT467" s="106"/>
      <c r="AU467" s="106"/>
      <c r="AV467" s="106"/>
      <c r="AW467" s="106"/>
      <c r="AX467" s="106"/>
      <c r="AY467" s="106"/>
      <c r="AZ467" s="106"/>
      <c r="BA467" s="106"/>
      <c r="BB467" s="106"/>
    </row>
    <row r="468" spans="1:54" ht="14" x14ac:dyDescent="0.15">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70"/>
      <c r="Y468" s="70"/>
      <c r="Z468" s="70"/>
      <c r="AA468" s="70"/>
      <c r="AB468" s="70"/>
      <c r="AC468" s="70"/>
      <c r="AD468" s="70"/>
      <c r="AE468" s="70"/>
      <c r="AF468" s="70"/>
      <c r="AG468" s="70"/>
      <c r="AH468" s="70"/>
      <c r="AI468" s="70"/>
      <c r="AJ468" s="70"/>
      <c r="AK468" s="70"/>
      <c r="AL468" s="106"/>
      <c r="AM468" s="106"/>
      <c r="AN468" s="106"/>
      <c r="AO468" s="106"/>
      <c r="AP468" s="106"/>
      <c r="AQ468" s="106"/>
      <c r="AR468" s="106"/>
      <c r="AS468" s="106"/>
      <c r="AT468" s="106"/>
      <c r="AU468" s="106"/>
      <c r="AV468" s="106"/>
      <c r="AW468" s="106"/>
      <c r="AX468" s="106"/>
      <c r="AY468" s="106"/>
      <c r="AZ468" s="106"/>
      <c r="BA468" s="106"/>
      <c r="BB468" s="106"/>
    </row>
    <row r="469" spans="1:54" ht="14" x14ac:dyDescent="0.15">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70"/>
      <c r="Y469" s="70"/>
      <c r="Z469" s="70"/>
      <c r="AA469" s="70"/>
      <c r="AB469" s="70"/>
      <c r="AC469" s="70"/>
      <c r="AD469" s="70"/>
      <c r="AE469" s="70"/>
      <c r="AF469" s="70"/>
      <c r="AG469" s="70"/>
      <c r="AH469" s="70"/>
      <c r="AI469" s="70"/>
      <c r="AJ469" s="70"/>
      <c r="AK469" s="70"/>
      <c r="AL469" s="106"/>
      <c r="AM469" s="106"/>
      <c r="AN469" s="106"/>
      <c r="AO469" s="106"/>
      <c r="AP469" s="106"/>
      <c r="AQ469" s="106"/>
      <c r="AR469" s="106"/>
      <c r="AS469" s="106"/>
      <c r="AT469" s="106"/>
      <c r="AU469" s="106"/>
      <c r="AV469" s="106"/>
      <c r="AW469" s="106"/>
      <c r="AX469" s="106"/>
      <c r="AY469" s="106"/>
      <c r="AZ469" s="106"/>
      <c r="BA469" s="106"/>
      <c r="BB469" s="106"/>
    </row>
    <row r="470" spans="1:54" ht="14" x14ac:dyDescent="0.15">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70"/>
      <c r="Y470" s="70"/>
      <c r="Z470" s="70"/>
      <c r="AA470" s="70"/>
      <c r="AB470" s="70"/>
      <c r="AC470" s="70"/>
      <c r="AD470" s="70"/>
      <c r="AE470" s="70"/>
      <c r="AF470" s="70"/>
      <c r="AG470" s="70"/>
      <c r="AH470" s="70"/>
      <c r="AI470" s="70"/>
      <c r="AJ470" s="70"/>
      <c r="AK470" s="70"/>
      <c r="AL470" s="106"/>
      <c r="AM470" s="106"/>
      <c r="AN470" s="106"/>
      <c r="AO470" s="106"/>
      <c r="AP470" s="106"/>
      <c r="AQ470" s="106"/>
      <c r="AR470" s="106"/>
      <c r="AS470" s="106"/>
      <c r="AT470" s="106"/>
      <c r="AU470" s="106"/>
      <c r="AV470" s="106"/>
      <c r="AW470" s="106"/>
      <c r="AX470" s="106"/>
      <c r="AY470" s="106"/>
      <c r="AZ470" s="106"/>
      <c r="BA470" s="106"/>
      <c r="BB470" s="106"/>
    </row>
    <row r="471" spans="1:54" ht="14" x14ac:dyDescent="0.15">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70"/>
      <c r="Y471" s="70"/>
      <c r="Z471" s="70"/>
      <c r="AA471" s="70"/>
      <c r="AB471" s="70"/>
      <c r="AC471" s="70"/>
      <c r="AD471" s="70"/>
      <c r="AE471" s="70"/>
      <c r="AF471" s="70"/>
      <c r="AG471" s="70"/>
      <c r="AH471" s="70"/>
      <c r="AI471" s="70"/>
      <c r="AJ471" s="70"/>
      <c r="AK471" s="70"/>
      <c r="AL471" s="106"/>
      <c r="AM471" s="106"/>
      <c r="AN471" s="106"/>
      <c r="AO471" s="106"/>
      <c r="AP471" s="106"/>
      <c r="AQ471" s="106"/>
      <c r="AR471" s="106"/>
      <c r="AS471" s="106"/>
      <c r="AT471" s="106"/>
      <c r="AU471" s="106"/>
      <c r="AV471" s="106"/>
      <c r="AW471" s="106"/>
      <c r="AX471" s="106"/>
      <c r="AY471" s="106"/>
      <c r="AZ471" s="106"/>
      <c r="BA471" s="106"/>
      <c r="BB471" s="106"/>
    </row>
    <row r="472" spans="1:54" ht="14" x14ac:dyDescent="0.15">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70"/>
      <c r="Y472" s="70"/>
      <c r="Z472" s="70"/>
      <c r="AA472" s="70"/>
      <c r="AB472" s="70"/>
      <c r="AC472" s="70"/>
      <c r="AD472" s="70"/>
      <c r="AE472" s="70"/>
      <c r="AF472" s="70"/>
      <c r="AG472" s="70"/>
      <c r="AH472" s="70"/>
      <c r="AI472" s="70"/>
      <c r="AJ472" s="70"/>
      <c r="AK472" s="70"/>
      <c r="AL472" s="106"/>
      <c r="AM472" s="106"/>
      <c r="AN472" s="106"/>
      <c r="AO472" s="106"/>
      <c r="AP472" s="106"/>
      <c r="AQ472" s="106"/>
      <c r="AR472" s="106"/>
      <c r="AS472" s="106"/>
      <c r="AT472" s="106"/>
      <c r="AU472" s="106"/>
      <c r="AV472" s="106"/>
      <c r="AW472" s="106"/>
      <c r="AX472" s="106"/>
      <c r="AY472" s="106"/>
      <c r="AZ472" s="106"/>
      <c r="BA472" s="106"/>
      <c r="BB472" s="106"/>
    </row>
    <row r="473" spans="1:54" ht="14" x14ac:dyDescent="0.15">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70"/>
      <c r="Y473" s="70"/>
      <c r="Z473" s="70"/>
      <c r="AA473" s="70"/>
      <c r="AB473" s="70"/>
      <c r="AC473" s="70"/>
      <c r="AD473" s="70"/>
      <c r="AE473" s="70"/>
      <c r="AF473" s="70"/>
      <c r="AG473" s="70"/>
      <c r="AH473" s="70"/>
      <c r="AI473" s="70"/>
      <c r="AJ473" s="70"/>
      <c r="AK473" s="70"/>
      <c r="AL473" s="106"/>
      <c r="AM473" s="106"/>
      <c r="AN473" s="106"/>
      <c r="AO473" s="106"/>
      <c r="AP473" s="106"/>
      <c r="AQ473" s="106"/>
      <c r="AR473" s="106"/>
      <c r="AS473" s="106"/>
      <c r="AT473" s="106"/>
      <c r="AU473" s="106"/>
      <c r="AV473" s="106"/>
      <c r="AW473" s="106"/>
      <c r="AX473" s="106"/>
      <c r="AY473" s="106"/>
      <c r="AZ473" s="106"/>
      <c r="BA473" s="106"/>
      <c r="BB473" s="106"/>
    </row>
    <row r="474" spans="1:54" ht="14" x14ac:dyDescent="0.15">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70"/>
      <c r="Y474" s="70"/>
      <c r="Z474" s="70"/>
      <c r="AA474" s="70"/>
      <c r="AB474" s="70"/>
      <c r="AC474" s="70"/>
      <c r="AD474" s="70"/>
      <c r="AE474" s="70"/>
      <c r="AF474" s="70"/>
      <c r="AG474" s="70"/>
      <c r="AH474" s="70"/>
      <c r="AI474" s="70"/>
      <c r="AJ474" s="70"/>
      <c r="AK474" s="70"/>
      <c r="AL474" s="106"/>
      <c r="AM474" s="106"/>
      <c r="AN474" s="106"/>
      <c r="AO474" s="106"/>
      <c r="AP474" s="106"/>
      <c r="AQ474" s="106"/>
      <c r="AR474" s="106"/>
      <c r="AS474" s="106"/>
      <c r="AT474" s="106"/>
      <c r="AU474" s="106"/>
      <c r="AV474" s="106"/>
      <c r="AW474" s="106"/>
      <c r="AX474" s="106"/>
      <c r="AY474" s="106"/>
      <c r="AZ474" s="106"/>
      <c r="BA474" s="106"/>
      <c r="BB474" s="106"/>
    </row>
    <row r="475" spans="1:54" ht="14" x14ac:dyDescent="0.15">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70"/>
      <c r="Y475" s="70"/>
      <c r="Z475" s="70"/>
      <c r="AA475" s="70"/>
      <c r="AB475" s="70"/>
      <c r="AC475" s="70"/>
      <c r="AD475" s="70"/>
      <c r="AE475" s="70"/>
      <c r="AF475" s="70"/>
      <c r="AG475" s="70"/>
      <c r="AH475" s="70"/>
      <c r="AI475" s="70"/>
      <c r="AJ475" s="70"/>
      <c r="AK475" s="70"/>
      <c r="AL475" s="106"/>
      <c r="AM475" s="106"/>
      <c r="AN475" s="106"/>
      <c r="AO475" s="106"/>
      <c r="AP475" s="106"/>
      <c r="AQ475" s="106"/>
      <c r="AR475" s="106"/>
      <c r="AS475" s="106"/>
      <c r="AT475" s="106"/>
      <c r="AU475" s="106"/>
      <c r="AV475" s="106"/>
      <c r="AW475" s="106"/>
      <c r="AX475" s="106"/>
      <c r="AY475" s="106"/>
      <c r="AZ475" s="106"/>
      <c r="BA475" s="106"/>
      <c r="BB475" s="106"/>
    </row>
    <row r="476" spans="1:54" ht="14" x14ac:dyDescent="0.15">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70"/>
      <c r="Y476" s="70"/>
      <c r="Z476" s="70"/>
      <c r="AA476" s="70"/>
      <c r="AB476" s="70"/>
      <c r="AC476" s="70"/>
      <c r="AD476" s="70"/>
      <c r="AE476" s="70"/>
      <c r="AF476" s="70"/>
      <c r="AG476" s="70"/>
      <c r="AH476" s="70"/>
      <c r="AI476" s="70"/>
      <c r="AJ476" s="70"/>
      <c r="AK476" s="70"/>
      <c r="AL476" s="106"/>
      <c r="AM476" s="106"/>
      <c r="AN476" s="106"/>
      <c r="AO476" s="106"/>
      <c r="AP476" s="106"/>
      <c r="AQ476" s="106"/>
      <c r="AR476" s="106"/>
      <c r="AS476" s="106"/>
      <c r="AT476" s="106"/>
      <c r="AU476" s="106"/>
      <c r="AV476" s="106"/>
      <c r="AW476" s="106"/>
      <c r="AX476" s="106"/>
      <c r="AY476" s="106"/>
      <c r="AZ476" s="106"/>
      <c r="BA476" s="106"/>
      <c r="BB476" s="106"/>
    </row>
    <row r="477" spans="1:54" ht="14" x14ac:dyDescent="0.15">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70"/>
      <c r="Y477" s="70"/>
      <c r="Z477" s="70"/>
      <c r="AA477" s="70"/>
      <c r="AB477" s="70"/>
      <c r="AC477" s="70"/>
      <c r="AD477" s="70"/>
      <c r="AE477" s="70"/>
      <c r="AF477" s="70"/>
      <c r="AG477" s="70"/>
      <c r="AH477" s="70"/>
      <c r="AI477" s="70"/>
      <c r="AJ477" s="70"/>
      <c r="AK477" s="70"/>
      <c r="AL477" s="106"/>
      <c r="AM477" s="106"/>
      <c r="AN477" s="106"/>
      <c r="AO477" s="106"/>
      <c r="AP477" s="106"/>
      <c r="AQ477" s="106"/>
      <c r="AR477" s="106"/>
      <c r="AS477" s="106"/>
      <c r="AT477" s="106"/>
      <c r="AU477" s="106"/>
      <c r="AV477" s="106"/>
      <c r="AW477" s="106"/>
      <c r="AX477" s="106"/>
      <c r="AY477" s="106"/>
      <c r="AZ477" s="106"/>
      <c r="BA477" s="106"/>
      <c r="BB477" s="106"/>
    </row>
    <row r="478" spans="1:54" ht="14" x14ac:dyDescent="0.15">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70"/>
      <c r="Y478" s="70"/>
      <c r="Z478" s="70"/>
      <c r="AA478" s="70"/>
      <c r="AB478" s="70"/>
      <c r="AC478" s="70"/>
      <c r="AD478" s="70"/>
      <c r="AE478" s="70"/>
      <c r="AF478" s="70"/>
      <c r="AG478" s="70"/>
      <c r="AH478" s="70"/>
      <c r="AI478" s="70"/>
      <c r="AJ478" s="70"/>
      <c r="AK478" s="70"/>
      <c r="AL478" s="106"/>
      <c r="AM478" s="106"/>
      <c r="AN478" s="106"/>
      <c r="AO478" s="106"/>
      <c r="AP478" s="106"/>
      <c r="AQ478" s="106"/>
      <c r="AR478" s="106"/>
      <c r="AS478" s="106"/>
      <c r="AT478" s="106"/>
      <c r="AU478" s="106"/>
      <c r="AV478" s="106"/>
      <c r="AW478" s="106"/>
      <c r="AX478" s="106"/>
      <c r="AY478" s="106"/>
      <c r="AZ478" s="106"/>
      <c r="BA478" s="106"/>
      <c r="BB478" s="106"/>
    </row>
    <row r="479" spans="1:54" ht="14" x14ac:dyDescent="0.15">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70"/>
      <c r="Y479" s="70"/>
      <c r="Z479" s="70"/>
      <c r="AA479" s="70"/>
      <c r="AB479" s="70"/>
      <c r="AC479" s="70"/>
      <c r="AD479" s="70"/>
      <c r="AE479" s="70"/>
      <c r="AF479" s="70"/>
      <c r="AG479" s="70"/>
      <c r="AH479" s="70"/>
      <c r="AI479" s="70"/>
      <c r="AJ479" s="70"/>
      <c r="AK479" s="70"/>
      <c r="AL479" s="106"/>
      <c r="AM479" s="106"/>
      <c r="AN479" s="106"/>
      <c r="AO479" s="106"/>
      <c r="AP479" s="106"/>
      <c r="AQ479" s="106"/>
      <c r="AR479" s="106"/>
      <c r="AS479" s="106"/>
      <c r="AT479" s="106"/>
      <c r="AU479" s="106"/>
      <c r="AV479" s="106"/>
      <c r="AW479" s="106"/>
      <c r="AX479" s="106"/>
      <c r="AY479" s="106"/>
      <c r="AZ479" s="106"/>
      <c r="BA479" s="106"/>
      <c r="BB479" s="106"/>
    </row>
    <row r="480" spans="1:54" ht="14" x14ac:dyDescent="0.15">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70"/>
      <c r="Y480" s="70"/>
      <c r="Z480" s="70"/>
      <c r="AA480" s="70"/>
      <c r="AB480" s="70"/>
      <c r="AC480" s="70"/>
      <c r="AD480" s="70"/>
      <c r="AE480" s="70"/>
      <c r="AF480" s="70"/>
      <c r="AG480" s="70"/>
      <c r="AH480" s="70"/>
      <c r="AI480" s="70"/>
      <c r="AJ480" s="70"/>
      <c r="AK480" s="70"/>
      <c r="AL480" s="106"/>
      <c r="AM480" s="106"/>
      <c r="AN480" s="106"/>
      <c r="AO480" s="106"/>
      <c r="AP480" s="106"/>
      <c r="AQ480" s="106"/>
      <c r="AR480" s="106"/>
      <c r="AS480" s="106"/>
      <c r="AT480" s="106"/>
      <c r="AU480" s="106"/>
      <c r="AV480" s="106"/>
      <c r="AW480" s="106"/>
      <c r="AX480" s="106"/>
      <c r="AY480" s="106"/>
      <c r="AZ480" s="106"/>
      <c r="BA480" s="106"/>
      <c r="BB480" s="106"/>
    </row>
    <row r="481" spans="1:54" ht="14" x14ac:dyDescent="0.15">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70"/>
      <c r="Y481" s="70"/>
      <c r="Z481" s="70"/>
      <c r="AA481" s="70"/>
      <c r="AB481" s="70"/>
      <c r="AC481" s="70"/>
      <c r="AD481" s="70"/>
      <c r="AE481" s="70"/>
      <c r="AF481" s="70"/>
      <c r="AG481" s="70"/>
      <c r="AH481" s="70"/>
      <c r="AI481" s="70"/>
      <c r="AJ481" s="70"/>
      <c r="AK481" s="70"/>
      <c r="AL481" s="106"/>
      <c r="AM481" s="106"/>
      <c r="AN481" s="106"/>
      <c r="AO481" s="106"/>
      <c r="AP481" s="106"/>
      <c r="AQ481" s="106"/>
      <c r="AR481" s="106"/>
      <c r="AS481" s="106"/>
      <c r="AT481" s="106"/>
      <c r="AU481" s="106"/>
      <c r="AV481" s="106"/>
      <c r="AW481" s="106"/>
      <c r="AX481" s="106"/>
      <c r="AY481" s="106"/>
      <c r="AZ481" s="106"/>
      <c r="BA481" s="106"/>
      <c r="BB481" s="106"/>
    </row>
    <row r="482" spans="1:54" ht="14" x14ac:dyDescent="0.15">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70"/>
      <c r="Y482" s="70"/>
      <c r="Z482" s="70"/>
      <c r="AA482" s="70"/>
      <c r="AB482" s="70"/>
      <c r="AC482" s="70"/>
      <c r="AD482" s="70"/>
      <c r="AE482" s="70"/>
      <c r="AF482" s="70"/>
      <c r="AG482" s="70"/>
      <c r="AH482" s="70"/>
      <c r="AI482" s="70"/>
      <c r="AJ482" s="70"/>
      <c r="AK482" s="70"/>
      <c r="AL482" s="106"/>
      <c r="AM482" s="106"/>
      <c r="AN482" s="106"/>
      <c r="AO482" s="106"/>
      <c r="AP482" s="106"/>
      <c r="AQ482" s="106"/>
      <c r="AR482" s="106"/>
      <c r="AS482" s="106"/>
      <c r="AT482" s="106"/>
      <c r="AU482" s="106"/>
      <c r="AV482" s="106"/>
      <c r="AW482" s="106"/>
      <c r="AX482" s="106"/>
      <c r="AY482" s="106"/>
      <c r="AZ482" s="106"/>
      <c r="BA482" s="106"/>
      <c r="BB482" s="106"/>
    </row>
    <row r="483" spans="1:54" ht="14" x14ac:dyDescent="0.15">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70"/>
      <c r="Y483" s="70"/>
      <c r="Z483" s="70"/>
      <c r="AA483" s="70"/>
      <c r="AB483" s="70"/>
      <c r="AC483" s="70"/>
      <c r="AD483" s="70"/>
      <c r="AE483" s="70"/>
      <c r="AF483" s="70"/>
      <c r="AG483" s="70"/>
      <c r="AH483" s="70"/>
      <c r="AI483" s="70"/>
      <c r="AJ483" s="70"/>
      <c r="AK483" s="70"/>
      <c r="AL483" s="106"/>
      <c r="AM483" s="106"/>
      <c r="AN483" s="106"/>
      <c r="AO483" s="106"/>
      <c r="AP483" s="106"/>
      <c r="AQ483" s="106"/>
      <c r="AR483" s="106"/>
      <c r="AS483" s="106"/>
      <c r="AT483" s="106"/>
      <c r="AU483" s="106"/>
      <c r="AV483" s="106"/>
      <c r="AW483" s="106"/>
      <c r="AX483" s="106"/>
      <c r="AY483" s="106"/>
      <c r="AZ483" s="106"/>
      <c r="BA483" s="106"/>
      <c r="BB483" s="106"/>
    </row>
    <row r="484" spans="1:54" ht="14" x14ac:dyDescent="0.15">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70"/>
      <c r="Y484" s="70"/>
      <c r="Z484" s="70"/>
      <c r="AA484" s="70"/>
      <c r="AB484" s="70"/>
      <c r="AC484" s="70"/>
      <c r="AD484" s="70"/>
      <c r="AE484" s="70"/>
      <c r="AF484" s="70"/>
      <c r="AG484" s="70"/>
      <c r="AH484" s="70"/>
      <c r="AI484" s="70"/>
      <c r="AJ484" s="70"/>
      <c r="AK484" s="70"/>
      <c r="AL484" s="106"/>
      <c r="AM484" s="106"/>
      <c r="AN484" s="106"/>
      <c r="AO484" s="106"/>
      <c r="AP484" s="106"/>
      <c r="AQ484" s="106"/>
      <c r="AR484" s="106"/>
      <c r="AS484" s="106"/>
      <c r="AT484" s="106"/>
      <c r="AU484" s="106"/>
      <c r="AV484" s="106"/>
      <c r="AW484" s="106"/>
      <c r="AX484" s="106"/>
      <c r="AY484" s="106"/>
      <c r="AZ484" s="106"/>
      <c r="BA484" s="106"/>
      <c r="BB484" s="106"/>
    </row>
    <row r="485" spans="1:54" ht="14" x14ac:dyDescent="0.15">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70"/>
      <c r="Y485" s="70"/>
      <c r="Z485" s="70"/>
      <c r="AA485" s="70"/>
      <c r="AB485" s="70"/>
      <c r="AC485" s="70"/>
      <c r="AD485" s="70"/>
      <c r="AE485" s="70"/>
      <c r="AF485" s="70"/>
      <c r="AG485" s="70"/>
      <c r="AH485" s="70"/>
      <c r="AI485" s="70"/>
      <c r="AJ485" s="70"/>
      <c r="AK485" s="70"/>
      <c r="AL485" s="106"/>
      <c r="AM485" s="106"/>
      <c r="AN485" s="106"/>
      <c r="AO485" s="106"/>
      <c r="AP485" s="106"/>
      <c r="AQ485" s="106"/>
      <c r="AR485" s="106"/>
      <c r="AS485" s="106"/>
      <c r="AT485" s="106"/>
      <c r="AU485" s="106"/>
      <c r="AV485" s="106"/>
      <c r="AW485" s="106"/>
      <c r="AX485" s="106"/>
      <c r="AY485" s="106"/>
      <c r="AZ485" s="106"/>
      <c r="BA485" s="106"/>
      <c r="BB485" s="106"/>
    </row>
    <row r="486" spans="1:54" ht="14" x14ac:dyDescent="0.15">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70"/>
      <c r="Y486" s="70"/>
      <c r="Z486" s="70"/>
      <c r="AA486" s="70"/>
      <c r="AB486" s="70"/>
      <c r="AC486" s="70"/>
      <c r="AD486" s="70"/>
      <c r="AE486" s="70"/>
      <c r="AF486" s="70"/>
      <c r="AG486" s="70"/>
      <c r="AH486" s="70"/>
      <c r="AI486" s="70"/>
      <c r="AJ486" s="70"/>
      <c r="AK486" s="70"/>
      <c r="AL486" s="106"/>
      <c r="AM486" s="106"/>
      <c r="AN486" s="106"/>
      <c r="AO486" s="106"/>
      <c r="AP486" s="106"/>
      <c r="AQ486" s="106"/>
      <c r="AR486" s="106"/>
      <c r="AS486" s="106"/>
      <c r="AT486" s="106"/>
      <c r="AU486" s="106"/>
      <c r="AV486" s="106"/>
      <c r="AW486" s="106"/>
      <c r="AX486" s="106"/>
      <c r="AY486" s="106"/>
      <c r="AZ486" s="106"/>
      <c r="BA486" s="106"/>
      <c r="BB486" s="106"/>
    </row>
    <row r="487" spans="1:54" ht="14" x14ac:dyDescent="0.15">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70"/>
      <c r="Y487" s="70"/>
      <c r="Z487" s="70"/>
      <c r="AA487" s="70"/>
      <c r="AB487" s="70"/>
      <c r="AC487" s="70"/>
      <c r="AD487" s="70"/>
      <c r="AE487" s="70"/>
      <c r="AF487" s="70"/>
      <c r="AG487" s="70"/>
      <c r="AH487" s="70"/>
      <c r="AI487" s="70"/>
      <c r="AJ487" s="70"/>
      <c r="AK487" s="70"/>
      <c r="AL487" s="106"/>
      <c r="AM487" s="106"/>
      <c r="AN487" s="106"/>
      <c r="AO487" s="106"/>
      <c r="AP487" s="106"/>
      <c r="AQ487" s="106"/>
      <c r="AR487" s="106"/>
      <c r="AS487" s="106"/>
      <c r="AT487" s="106"/>
      <c r="AU487" s="106"/>
      <c r="AV487" s="106"/>
      <c r="AW487" s="106"/>
      <c r="AX487" s="106"/>
      <c r="AY487" s="106"/>
      <c r="AZ487" s="106"/>
      <c r="BA487" s="106"/>
      <c r="BB487" s="106"/>
    </row>
    <row r="488" spans="1:54" ht="14" x14ac:dyDescent="0.15">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70"/>
      <c r="Y488" s="70"/>
      <c r="Z488" s="70"/>
      <c r="AA488" s="70"/>
      <c r="AB488" s="70"/>
      <c r="AC488" s="70"/>
      <c r="AD488" s="70"/>
      <c r="AE488" s="70"/>
      <c r="AF488" s="70"/>
      <c r="AG488" s="70"/>
      <c r="AH488" s="70"/>
      <c r="AI488" s="70"/>
      <c r="AJ488" s="70"/>
      <c r="AK488" s="70"/>
      <c r="AL488" s="106"/>
      <c r="AM488" s="106"/>
      <c r="AN488" s="106"/>
      <c r="AO488" s="106"/>
      <c r="AP488" s="106"/>
      <c r="AQ488" s="106"/>
      <c r="AR488" s="106"/>
      <c r="AS488" s="106"/>
      <c r="AT488" s="106"/>
      <c r="AU488" s="106"/>
      <c r="AV488" s="106"/>
      <c r="AW488" s="106"/>
      <c r="AX488" s="106"/>
      <c r="AY488" s="106"/>
      <c r="AZ488" s="106"/>
      <c r="BA488" s="106"/>
      <c r="BB488" s="106"/>
    </row>
    <row r="489" spans="1:54" ht="14" x14ac:dyDescent="0.15">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70"/>
      <c r="Y489" s="70"/>
      <c r="Z489" s="70"/>
      <c r="AA489" s="70"/>
      <c r="AB489" s="70"/>
      <c r="AC489" s="70"/>
      <c r="AD489" s="70"/>
      <c r="AE489" s="70"/>
      <c r="AF489" s="70"/>
      <c r="AG489" s="70"/>
      <c r="AH489" s="70"/>
      <c r="AI489" s="70"/>
      <c r="AJ489" s="70"/>
      <c r="AK489" s="70"/>
      <c r="AL489" s="106"/>
      <c r="AM489" s="106"/>
      <c r="AN489" s="106"/>
      <c r="AO489" s="106"/>
      <c r="AP489" s="106"/>
      <c r="AQ489" s="106"/>
      <c r="AR489" s="106"/>
      <c r="AS489" s="106"/>
      <c r="AT489" s="106"/>
      <c r="AU489" s="106"/>
      <c r="AV489" s="106"/>
      <c r="AW489" s="106"/>
      <c r="AX489" s="106"/>
      <c r="AY489" s="106"/>
      <c r="AZ489" s="106"/>
      <c r="BA489" s="106"/>
      <c r="BB489" s="106"/>
    </row>
    <row r="490" spans="1:54" ht="14" x14ac:dyDescent="0.15">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70"/>
      <c r="Y490" s="70"/>
      <c r="Z490" s="70"/>
      <c r="AA490" s="70"/>
      <c r="AB490" s="70"/>
      <c r="AC490" s="70"/>
      <c r="AD490" s="70"/>
      <c r="AE490" s="70"/>
      <c r="AF490" s="70"/>
      <c r="AG490" s="70"/>
      <c r="AH490" s="70"/>
      <c r="AI490" s="70"/>
      <c r="AJ490" s="70"/>
      <c r="AK490" s="70"/>
      <c r="AL490" s="106"/>
      <c r="AM490" s="106"/>
      <c r="AN490" s="106"/>
      <c r="AO490" s="106"/>
      <c r="AP490" s="106"/>
      <c r="AQ490" s="106"/>
      <c r="AR490" s="106"/>
      <c r="AS490" s="106"/>
      <c r="AT490" s="106"/>
      <c r="AU490" s="106"/>
      <c r="AV490" s="106"/>
      <c r="AW490" s="106"/>
      <c r="AX490" s="106"/>
      <c r="AY490" s="106"/>
      <c r="AZ490" s="106"/>
      <c r="BA490" s="106"/>
      <c r="BB490" s="106"/>
    </row>
    <row r="491" spans="1:54" ht="14" x14ac:dyDescent="0.15">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70"/>
      <c r="Y491" s="70"/>
      <c r="Z491" s="70"/>
      <c r="AA491" s="70"/>
      <c r="AB491" s="70"/>
      <c r="AC491" s="70"/>
      <c r="AD491" s="70"/>
      <c r="AE491" s="70"/>
      <c r="AF491" s="70"/>
      <c r="AG491" s="70"/>
      <c r="AH491" s="70"/>
      <c r="AI491" s="70"/>
      <c r="AJ491" s="70"/>
      <c r="AK491" s="70"/>
      <c r="AL491" s="106"/>
      <c r="AM491" s="106"/>
      <c r="AN491" s="106"/>
      <c r="AO491" s="106"/>
      <c r="AP491" s="106"/>
      <c r="AQ491" s="106"/>
      <c r="AR491" s="106"/>
      <c r="AS491" s="106"/>
      <c r="AT491" s="106"/>
      <c r="AU491" s="106"/>
      <c r="AV491" s="106"/>
      <c r="AW491" s="106"/>
      <c r="AX491" s="106"/>
      <c r="AY491" s="106"/>
      <c r="AZ491" s="106"/>
      <c r="BA491" s="106"/>
      <c r="BB491" s="106"/>
    </row>
    <row r="492" spans="1:54" ht="14" x14ac:dyDescent="0.15">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70"/>
      <c r="Y492" s="70"/>
      <c r="Z492" s="70"/>
      <c r="AA492" s="70"/>
      <c r="AB492" s="70"/>
      <c r="AC492" s="70"/>
      <c r="AD492" s="70"/>
      <c r="AE492" s="70"/>
      <c r="AF492" s="70"/>
      <c r="AG492" s="70"/>
      <c r="AH492" s="70"/>
      <c r="AI492" s="70"/>
      <c r="AJ492" s="70"/>
      <c r="AK492" s="70"/>
      <c r="AL492" s="106"/>
      <c r="AM492" s="106"/>
      <c r="AN492" s="106"/>
      <c r="AO492" s="106"/>
      <c r="AP492" s="106"/>
      <c r="AQ492" s="106"/>
      <c r="AR492" s="106"/>
      <c r="AS492" s="106"/>
      <c r="AT492" s="106"/>
      <c r="AU492" s="106"/>
      <c r="AV492" s="106"/>
      <c r="AW492" s="106"/>
      <c r="AX492" s="106"/>
      <c r="AY492" s="106"/>
      <c r="AZ492" s="106"/>
      <c r="BA492" s="106"/>
      <c r="BB492" s="106"/>
    </row>
    <row r="493" spans="1:54" ht="14" x14ac:dyDescent="0.15">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70"/>
      <c r="Y493" s="70"/>
      <c r="Z493" s="70"/>
      <c r="AA493" s="70"/>
      <c r="AB493" s="70"/>
      <c r="AC493" s="70"/>
      <c r="AD493" s="70"/>
      <c r="AE493" s="70"/>
      <c r="AF493" s="70"/>
      <c r="AG493" s="70"/>
      <c r="AH493" s="70"/>
      <c r="AI493" s="70"/>
      <c r="AJ493" s="70"/>
      <c r="AK493" s="70"/>
      <c r="AL493" s="106"/>
      <c r="AM493" s="106"/>
      <c r="AN493" s="106"/>
      <c r="AO493" s="106"/>
      <c r="AP493" s="106"/>
      <c r="AQ493" s="106"/>
      <c r="AR493" s="106"/>
      <c r="AS493" s="106"/>
      <c r="AT493" s="106"/>
      <c r="AU493" s="106"/>
      <c r="AV493" s="106"/>
      <c r="AW493" s="106"/>
      <c r="AX493" s="106"/>
      <c r="AY493" s="106"/>
      <c r="AZ493" s="106"/>
      <c r="BA493" s="106"/>
      <c r="BB493" s="106"/>
    </row>
    <row r="494" spans="1:54" ht="14" x14ac:dyDescent="0.15">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70"/>
      <c r="Y494" s="70"/>
      <c r="Z494" s="70"/>
      <c r="AA494" s="70"/>
      <c r="AB494" s="70"/>
      <c r="AC494" s="70"/>
      <c r="AD494" s="70"/>
      <c r="AE494" s="70"/>
      <c r="AF494" s="70"/>
      <c r="AG494" s="70"/>
      <c r="AH494" s="70"/>
      <c r="AI494" s="70"/>
      <c r="AJ494" s="70"/>
      <c r="AK494" s="70"/>
      <c r="AL494" s="106"/>
      <c r="AM494" s="106"/>
      <c r="AN494" s="106"/>
      <c r="AO494" s="106"/>
      <c r="AP494" s="106"/>
      <c r="AQ494" s="106"/>
      <c r="AR494" s="106"/>
      <c r="AS494" s="106"/>
      <c r="AT494" s="106"/>
      <c r="AU494" s="106"/>
      <c r="AV494" s="106"/>
      <c r="AW494" s="106"/>
      <c r="AX494" s="106"/>
      <c r="AY494" s="106"/>
      <c r="AZ494" s="106"/>
      <c r="BA494" s="106"/>
      <c r="BB494" s="106"/>
    </row>
    <row r="495" spans="1:54" ht="14" x14ac:dyDescent="0.15">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70"/>
      <c r="Y495" s="70"/>
      <c r="Z495" s="70"/>
      <c r="AA495" s="70"/>
      <c r="AB495" s="70"/>
      <c r="AC495" s="70"/>
      <c r="AD495" s="70"/>
      <c r="AE495" s="70"/>
      <c r="AF495" s="70"/>
      <c r="AG495" s="70"/>
      <c r="AH495" s="70"/>
      <c r="AI495" s="70"/>
      <c r="AJ495" s="70"/>
      <c r="AK495" s="70"/>
      <c r="AL495" s="106"/>
      <c r="AM495" s="106"/>
      <c r="AN495" s="106"/>
      <c r="AO495" s="106"/>
      <c r="AP495" s="106"/>
      <c r="AQ495" s="106"/>
      <c r="AR495" s="106"/>
      <c r="AS495" s="106"/>
      <c r="AT495" s="106"/>
      <c r="AU495" s="106"/>
      <c r="AV495" s="106"/>
      <c r="AW495" s="106"/>
      <c r="AX495" s="106"/>
      <c r="AY495" s="106"/>
      <c r="AZ495" s="106"/>
      <c r="BA495" s="106"/>
      <c r="BB495" s="106"/>
    </row>
    <row r="496" spans="1:54" ht="14" x14ac:dyDescent="0.15">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70"/>
      <c r="Y496" s="70"/>
      <c r="Z496" s="70"/>
      <c r="AA496" s="70"/>
      <c r="AB496" s="70"/>
      <c r="AC496" s="70"/>
      <c r="AD496" s="70"/>
      <c r="AE496" s="70"/>
      <c r="AF496" s="70"/>
      <c r="AG496" s="70"/>
      <c r="AH496" s="70"/>
      <c r="AI496" s="70"/>
      <c r="AJ496" s="70"/>
      <c r="AK496" s="70"/>
      <c r="AL496" s="106"/>
      <c r="AM496" s="106"/>
      <c r="AN496" s="106"/>
      <c r="AO496" s="106"/>
      <c r="AP496" s="106"/>
      <c r="AQ496" s="106"/>
      <c r="AR496" s="106"/>
      <c r="AS496" s="106"/>
      <c r="AT496" s="106"/>
      <c r="AU496" s="106"/>
      <c r="AV496" s="106"/>
      <c r="AW496" s="106"/>
      <c r="AX496" s="106"/>
      <c r="AY496" s="106"/>
      <c r="AZ496" s="106"/>
      <c r="BA496" s="106"/>
      <c r="BB496" s="106"/>
    </row>
    <row r="497" spans="1:54" ht="14" x14ac:dyDescent="0.15">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70"/>
      <c r="Y497" s="70"/>
      <c r="Z497" s="70"/>
      <c r="AA497" s="70"/>
      <c r="AB497" s="70"/>
      <c r="AC497" s="70"/>
      <c r="AD497" s="70"/>
      <c r="AE497" s="70"/>
      <c r="AF497" s="70"/>
      <c r="AG497" s="70"/>
      <c r="AH497" s="70"/>
      <c r="AI497" s="70"/>
      <c r="AJ497" s="70"/>
      <c r="AK497" s="70"/>
      <c r="AL497" s="106"/>
      <c r="AM497" s="106"/>
      <c r="AN497" s="106"/>
      <c r="AO497" s="106"/>
      <c r="AP497" s="106"/>
      <c r="AQ497" s="106"/>
      <c r="AR497" s="106"/>
      <c r="AS497" s="106"/>
      <c r="AT497" s="106"/>
      <c r="AU497" s="106"/>
      <c r="AV497" s="106"/>
      <c r="AW497" s="106"/>
      <c r="AX497" s="106"/>
      <c r="AY497" s="106"/>
      <c r="AZ497" s="106"/>
      <c r="BA497" s="106"/>
      <c r="BB497" s="106"/>
    </row>
    <row r="498" spans="1:54" ht="14" x14ac:dyDescent="0.15">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70"/>
      <c r="Y498" s="70"/>
      <c r="Z498" s="70"/>
      <c r="AA498" s="70"/>
      <c r="AB498" s="70"/>
      <c r="AC498" s="70"/>
      <c r="AD498" s="70"/>
      <c r="AE498" s="70"/>
      <c r="AF498" s="70"/>
      <c r="AG498" s="70"/>
      <c r="AH498" s="70"/>
      <c r="AI498" s="70"/>
      <c r="AJ498" s="70"/>
      <c r="AK498" s="70"/>
      <c r="AL498" s="106"/>
      <c r="AM498" s="106"/>
      <c r="AN498" s="106"/>
      <c r="AO498" s="106"/>
      <c r="AP498" s="106"/>
      <c r="AQ498" s="106"/>
      <c r="AR498" s="106"/>
      <c r="AS498" s="106"/>
      <c r="AT498" s="106"/>
      <c r="AU498" s="106"/>
      <c r="AV498" s="106"/>
      <c r="AW498" s="106"/>
      <c r="AX498" s="106"/>
      <c r="AY498" s="106"/>
      <c r="AZ498" s="106"/>
      <c r="BA498" s="106"/>
      <c r="BB498" s="106"/>
    </row>
    <row r="499" spans="1:54" ht="14" x14ac:dyDescent="0.15">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70"/>
      <c r="Y499" s="70"/>
      <c r="Z499" s="70"/>
      <c r="AA499" s="70"/>
      <c r="AB499" s="70"/>
      <c r="AC499" s="70"/>
      <c r="AD499" s="70"/>
      <c r="AE499" s="70"/>
      <c r="AF499" s="70"/>
      <c r="AG499" s="70"/>
      <c r="AH499" s="70"/>
      <c r="AI499" s="70"/>
      <c r="AJ499" s="70"/>
      <c r="AK499" s="70"/>
      <c r="AL499" s="106"/>
      <c r="AM499" s="106"/>
      <c r="AN499" s="106"/>
      <c r="AO499" s="106"/>
      <c r="AP499" s="106"/>
      <c r="AQ499" s="106"/>
      <c r="AR499" s="106"/>
      <c r="AS499" s="106"/>
      <c r="AT499" s="106"/>
      <c r="AU499" s="106"/>
      <c r="AV499" s="106"/>
      <c r="AW499" s="106"/>
      <c r="AX499" s="106"/>
      <c r="AY499" s="106"/>
      <c r="AZ499" s="106"/>
      <c r="BA499" s="106"/>
      <c r="BB499" s="106"/>
    </row>
    <row r="500" spans="1:54" ht="14" x14ac:dyDescent="0.15">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70"/>
      <c r="Y500" s="70"/>
      <c r="Z500" s="70"/>
      <c r="AA500" s="70"/>
      <c r="AB500" s="70"/>
      <c r="AC500" s="70"/>
      <c r="AD500" s="70"/>
      <c r="AE500" s="70"/>
      <c r="AF500" s="70"/>
      <c r="AG500" s="70"/>
      <c r="AH500" s="70"/>
      <c r="AI500" s="70"/>
      <c r="AJ500" s="70"/>
      <c r="AK500" s="70"/>
      <c r="AL500" s="106"/>
      <c r="AM500" s="106"/>
      <c r="AN500" s="106"/>
      <c r="AO500" s="106"/>
      <c r="AP500" s="106"/>
      <c r="AQ500" s="106"/>
      <c r="AR500" s="106"/>
      <c r="AS500" s="106"/>
      <c r="AT500" s="106"/>
      <c r="AU500" s="106"/>
      <c r="AV500" s="106"/>
      <c r="AW500" s="106"/>
      <c r="AX500" s="106"/>
      <c r="AY500" s="106"/>
      <c r="AZ500" s="106"/>
      <c r="BA500" s="106"/>
      <c r="BB500" s="106"/>
    </row>
    <row r="501" spans="1:54" ht="14" x14ac:dyDescent="0.15">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70"/>
      <c r="Y501" s="70"/>
      <c r="Z501" s="70"/>
      <c r="AA501" s="70"/>
      <c r="AB501" s="70"/>
      <c r="AC501" s="70"/>
      <c r="AD501" s="70"/>
      <c r="AE501" s="70"/>
      <c r="AF501" s="70"/>
      <c r="AG501" s="70"/>
      <c r="AH501" s="70"/>
      <c r="AI501" s="70"/>
      <c r="AJ501" s="70"/>
      <c r="AK501" s="70"/>
      <c r="AL501" s="106"/>
      <c r="AM501" s="106"/>
      <c r="AN501" s="106"/>
      <c r="AO501" s="106"/>
      <c r="AP501" s="106"/>
      <c r="AQ501" s="106"/>
      <c r="AR501" s="106"/>
      <c r="AS501" s="106"/>
      <c r="AT501" s="106"/>
      <c r="AU501" s="106"/>
      <c r="AV501" s="106"/>
      <c r="AW501" s="106"/>
      <c r="AX501" s="106"/>
      <c r="AY501" s="106"/>
      <c r="AZ501" s="106"/>
      <c r="BA501" s="106"/>
      <c r="BB501" s="106"/>
    </row>
    <row r="502" spans="1:54" ht="14" x14ac:dyDescent="0.15">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70"/>
      <c r="Y502" s="70"/>
      <c r="Z502" s="70"/>
      <c r="AA502" s="70"/>
      <c r="AB502" s="70"/>
      <c r="AC502" s="70"/>
      <c r="AD502" s="70"/>
      <c r="AE502" s="70"/>
      <c r="AF502" s="70"/>
      <c r="AG502" s="70"/>
      <c r="AH502" s="70"/>
      <c r="AI502" s="70"/>
      <c r="AJ502" s="70"/>
      <c r="AK502" s="70"/>
      <c r="AL502" s="106"/>
      <c r="AM502" s="106"/>
      <c r="AN502" s="106"/>
      <c r="AO502" s="106"/>
      <c r="AP502" s="106"/>
      <c r="AQ502" s="106"/>
      <c r="AR502" s="106"/>
      <c r="AS502" s="106"/>
      <c r="AT502" s="106"/>
      <c r="AU502" s="106"/>
      <c r="AV502" s="106"/>
      <c r="AW502" s="106"/>
      <c r="AX502" s="106"/>
      <c r="AY502" s="106"/>
      <c r="AZ502" s="106"/>
      <c r="BA502" s="106"/>
      <c r="BB502" s="106"/>
    </row>
    <row r="503" spans="1:54" ht="14" x14ac:dyDescent="0.15">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70"/>
      <c r="Y503" s="70"/>
      <c r="Z503" s="70"/>
      <c r="AA503" s="70"/>
      <c r="AB503" s="70"/>
      <c r="AC503" s="70"/>
      <c r="AD503" s="70"/>
      <c r="AE503" s="70"/>
      <c r="AF503" s="70"/>
      <c r="AG503" s="70"/>
      <c r="AH503" s="70"/>
      <c r="AI503" s="70"/>
      <c r="AJ503" s="70"/>
      <c r="AK503" s="70"/>
      <c r="AL503" s="106"/>
      <c r="AM503" s="106"/>
      <c r="AN503" s="106"/>
      <c r="AO503" s="106"/>
      <c r="AP503" s="106"/>
      <c r="AQ503" s="106"/>
      <c r="AR503" s="106"/>
      <c r="AS503" s="106"/>
      <c r="AT503" s="106"/>
      <c r="AU503" s="106"/>
      <c r="AV503" s="106"/>
      <c r="AW503" s="106"/>
      <c r="AX503" s="106"/>
      <c r="AY503" s="106"/>
      <c r="AZ503" s="106"/>
      <c r="BA503" s="106"/>
      <c r="BB503" s="106"/>
    </row>
    <row r="504" spans="1:54" ht="14" x14ac:dyDescent="0.15">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70"/>
      <c r="Y504" s="70"/>
      <c r="Z504" s="70"/>
      <c r="AA504" s="70"/>
      <c r="AB504" s="70"/>
      <c r="AC504" s="70"/>
      <c r="AD504" s="70"/>
      <c r="AE504" s="70"/>
      <c r="AF504" s="70"/>
      <c r="AG504" s="70"/>
      <c r="AH504" s="70"/>
      <c r="AI504" s="70"/>
      <c r="AJ504" s="70"/>
      <c r="AK504" s="70"/>
      <c r="AL504" s="106"/>
      <c r="AM504" s="106"/>
      <c r="AN504" s="106"/>
      <c r="AO504" s="106"/>
      <c r="AP504" s="106"/>
      <c r="AQ504" s="106"/>
      <c r="AR504" s="106"/>
      <c r="AS504" s="106"/>
      <c r="AT504" s="106"/>
      <c r="AU504" s="106"/>
      <c r="AV504" s="106"/>
      <c r="AW504" s="106"/>
      <c r="AX504" s="106"/>
      <c r="AY504" s="106"/>
      <c r="AZ504" s="106"/>
      <c r="BA504" s="106"/>
      <c r="BB504" s="106"/>
    </row>
    <row r="505" spans="1:54" ht="14" x14ac:dyDescent="0.15">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70"/>
      <c r="Y505" s="70"/>
      <c r="Z505" s="70"/>
      <c r="AA505" s="70"/>
      <c r="AB505" s="70"/>
      <c r="AC505" s="70"/>
      <c r="AD505" s="70"/>
      <c r="AE505" s="70"/>
      <c r="AF505" s="70"/>
      <c r="AG505" s="70"/>
      <c r="AH505" s="70"/>
      <c r="AI505" s="70"/>
      <c r="AJ505" s="70"/>
      <c r="AK505" s="70"/>
      <c r="AL505" s="106"/>
      <c r="AM505" s="106"/>
      <c r="AN505" s="106"/>
      <c r="AO505" s="106"/>
      <c r="AP505" s="106"/>
      <c r="AQ505" s="106"/>
      <c r="AR505" s="106"/>
      <c r="AS505" s="106"/>
      <c r="AT505" s="106"/>
      <c r="AU505" s="106"/>
      <c r="AV505" s="106"/>
      <c r="AW505" s="106"/>
      <c r="AX505" s="106"/>
      <c r="AY505" s="106"/>
      <c r="AZ505" s="106"/>
      <c r="BA505" s="106"/>
      <c r="BB505" s="106"/>
    </row>
    <row r="506" spans="1:54" ht="14" x14ac:dyDescent="0.15">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70"/>
      <c r="Y506" s="70"/>
      <c r="Z506" s="70"/>
      <c r="AA506" s="70"/>
      <c r="AB506" s="70"/>
      <c r="AC506" s="70"/>
      <c r="AD506" s="70"/>
      <c r="AE506" s="70"/>
      <c r="AF506" s="70"/>
      <c r="AG506" s="70"/>
      <c r="AH506" s="70"/>
      <c r="AI506" s="70"/>
      <c r="AJ506" s="70"/>
      <c r="AK506" s="70"/>
      <c r="AL506" s="106"/>
      <c r="AM506" s="106"/>
      <c r="AN506" s="106"/>
      <c r="AO506" s="106"/>
      <c r="AP506" s="106"/>
      <c r="AQ506" s="106"/>
      <c r="AR506" s="106"/>
      <c r="AS506" s="106"/>
      <c r="AT506" s="106"/>
      <c r="AU506" s="106"/>
      <c r="AV506" s="106"/>
      <c r="AW506" s="106"/>
      <c r="AX506" s="106"/>
      <c r="AY506" s="106"/>
      <c r="AZ506" s="106"/>
      <c r="BA506" s="106"/>
      <c r="BB506" s="106"/>
    </row>
    <row r="507" spans="1:54" ht="14" x14ac:dyDescent="0.15">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70"/>
      <c r="Y507" s="70"/>
      <c r="Z507" s="70"/>
      <c r="AA507" s="70"/>
      <c r="AB507" s="70"/>
      <c r="AC507" s="70"/>
      <c r="AD507" s="70"/>
      <c r="AE507" s="70"/>
      <c r="AF507" s="70"/>
      <c r="AG507" s="70"/>
      <c r="AH507" s="70"/>
      <c r="AI507" s="70"/>
      <c r="AJ507" s="70"/>
      <c r="AK507" s="70"/>
      <c r="AL507" s="106"/>
      <c r="AM507" s="106"/>
      <c r="AN507" s="106"/>
      <c r="AO507" s="106"/>
      <c r="AP507" s="106"/>
      <c r="AQ507" s="106"/>
      <c r="AR507" s="106"/>
      <c r="AS507" s="106"/>
      <c r="AT507" s="106"/>
      <c r="AU507" s="106"/>
      <c r="AV507" s="106"/>
      <c r="AW507" s="106"/>
      <c r="AX507" s="106"/>
      <c r="AY507" s="106"/>
      <c r="AZ507" s="106"/>
      <c r="BA507" s="106"/>
      <c r="BB507" s="106"/>
    </row>
    <row r="508" spans="1:54" ht="14" x14ac:dyDescent="0.15">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70"/>
      <c r="Y508" s="70"/>
      <c r="Z508" s="70"/>
      <c r="AA508" s="70"/>
      <c r="AB508" s="70"/>
      <c r="AC508" s="70"/>
      <c r="AD508" s="70"/>
      <c r="AE508" s="70"/>
      <c r="AF508" s="70"/>
      <c r="AG508" s="70"/>
      <c r="AH508" s="70"/>
      <c r="AI508" s="70"/>
      <c r="AJ508" s="70"/>
      <c r="AK508" s="70"/>
      <c r="AL508" s="106"/>
      <c r="AM508" s="106"/>
      <c r="AN508" s="106"/>
      <c r="AO508" s="106"/>
      <c r="AP508" s="106"/>
      <c r="AQ508" s="106"/>
      <c r="AR508" s="106"/>
      <c r="AS508" s="106"/>
      <c r="AT508" s="106"/>
      <c r="AU508" s="106"/>
      <c r="AV508" s="106"/>
      <c r="AW508" s="106"/>
      <c r="AX508" s="106"/>
      <c r="AY508" s="106"/>
      <c r="AZ508" s="106"/>
      <c r="BA508" s="106"/>
      <c r="BB508" s="106"/>
    </row>
    <row r="509" spans="1:54" ht="14" x14ac:dyDescent="0.15">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70"/>
      <c r="Y509" s="70"/>
      <c r="Z509" s="70"/>
      <c r="AA509" s="70"/>
      <c r="AB509" s="70"/>
      <c r="AC509" s="70"/>
      <c r="AD509" s="70"/>
      <c r="AE509" s="70"/>
      <c r="AF509" s="70"/>
      <c r="AG509" s="70"/>
      <c r="AH509" s="70"/>
      <c r="AI509" s="70"/>
      <c r="AJ509" s="70"/>
      <c r="AK509" s="70"/>
      <c r="AL509" s="106"/>
      <c r="AM509" s="106"/>
      <c r="AN509" s="106"/>
      <c r="AO509" s="106"/>
      <c r="AP509" s="106"/>
      <c r="AQ509" s="106"/>
      <c r="AR509" s="106"/>
      <c r="AS509" s="106"/>
      <c r="AT509" s="106"/>
      <c r="AU509" s="106"/>
      <c r="AV509" s="106"/>
      <c r="AW509" s="106"/>
      <c r="AX509" s="106"/>
      <c r="AY509" s="106"/>
      <c r="AZ509" s="106"/>
      <c r="BA509" s="106"/>
      <c r="BB509" s="106"/>
    </row>
    <row r="510" spans="1:54" ht="14" x14ac:dyDescent="0.15">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70"/>
      <c r="Y510" s="70"/>
      <c r="Z510" s="70"/>
      <c r="AA510" s="70"/>
      <c r="AB510" s="70"/>
      <c r="AC510" s="70"/>
      <c r="AD510" s="70"/>
      <c r="AE510" s="70"/>
      <c r="AF510" s="70"/>
      <c r="AG510" s="70"/>
      <c r="AH510" s="70"/>
      <c r="AI510" s="70"/>
      <c r="AJ510" s="70"/>
      <c r="AK510" s="70"/>
      <c r="AL510" s="106"/>
      <c r="AM510" s="106"/>
      <c r="AN510" s="106"/>
      <c r="AO510" s="106"/>
      <c r="AP510" s="106"/>
      <c r="AQ510" s="106"/>
      <c r="AR510" s="106"/>
      <c r="AS510" s="106"/>
      <c r="AT510" s="106"/>
      <c r="AU510" s="106"/>
      <c r="AV510" s="106"/>
      <c r="AW510" s="106"/>
      <c r="AX510" s="106"/>
      <c r="AY510" s="106"/>
      <c r="AZ510" s="106"/>
      <c r="BA510" s="106"/>
      <c r="BB510" s="106"/>
    </row>
    <row r="511" spans="1:54" ht="14" x14ac:dyDescent="0.15">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70"/>
      <c r="Y511" s="70"/>
      <c r="Z511" s="70"/>
      <c r="AA511" s="70"/>
      <c r="AB511" s="70"/>
      <c r="AC511" s="70"/>
      <c r="AD511" s="70"/>
      <c r="AE511" s="70"/>
      <c r="AF511" s="70"/>
      <c r="AG511" s="70"/>
      <c r="AH511" s="70"/>
      <c r="AI511" s="70"/>
      <c r="AJ511" s="70"/>
      <c r="AK511" s="70"/>
      <c r="AL511" s="106"/>
      <c r="AM511" s="106"/>
      <c r="AN511" s="106"/>
      <c r="AO511" s="106"/>
      <c r="AP511" s="106"/>
      <c r="AQ511" s="106"/>
      <c r="AR511" s="106"/>
      <c r="AS511" s="106"/>
      <c r="AT511" s="106"/>
      <c r="AU511" s="106"/>
      <c r="AV511" s="106"/>
      <c r="AW511" s="106"/>
      <c r="AX511" s="106"/>
      <c r="AY511" s="106"/>
      <c r="AZ511" s="106"/>
      <c r="BA511" s="106"/>
      <c r="BB511" s="106"/>
    </row>
    <row r="512" spans="1:54" ht="14" x14ac:dyDescent="0.15">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70"/>
      <c r="Y512" s="70"/>
      <c r="Z512" s="70"/>
      <c r="AA512" s="70"/>
      <c r="AB512" s="70"/>
      <c r="AC512" s="70"/>
      <c r="AD512" s="70"/>
      <c r="AE512" s="70"/>
      <c r="AF512" s="70"/>
      <c r="AG512" s="70"/>
      <c r="AH512" s="70"/>
      <c r="AI512" s="70"/>
      <c r="AJ512" s="70"/>
      <c r="AK512" s="70"/>
      <c r="AL512" s="106"/>
      <c r="AM512" s="106"/>
      <c r="AN512" s="106"/>
      <c r="AO512" s="106"/>
      <c r="AP512" s="106"/>
      <c r="AQ512" s="106"/>
      <c r="AR512" s="106"/>
      <c r="AS512" s="106"/>
      <c r="AT512" s="106"/>
      <c r="AU512" s="106"/>
      <c r="AV512" s="106"/>
      <c r="AW512" s="106"/>
      <c r="AX512" s="106"/>
      <c r="AY512" s="106"/>
      <c r="AZ512" s="106"/>
      <c r="BA512" s="106"/>
      <c r="BB512" s="106"/>
    </row>
    <row r="513" spans="1:54" ht="14" x14ac:dyDescent="0.15">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70"/>
      <c r="Y513" s="70"/>
      <c r="Z513" s="70"/>
      <c r="AA513" s="70"/>
      <c r="AB513" s="70"/>
      <c r="AC513" s="70"/>
      <c r="AD513" s="70"/>
      <c r="AE513" s="70"/>
      <c r="AF513" s="70"/>
      <c r="AG513" s="70"/>
      <c r="AH513" s="70"/>
      <c r="AI513" s="70"/>
      <c r="AJ513" s="70"/>
      <c r="AK513" s="70"/>
      <c r="AL513" s="106"/>
      <c r="AM513" s="106"/>
      <c r="AN513" s="106"/>
      <c r="AO513" s="106"/>
      <c r="AP513" s="106"/>
      <c r="AQ513" s="106"/>
      <c r="AR513" s="106"/>
      <c r="AS513" s="106"/>
      <c r="AT513" s="106"/>
      <c r="AU513" s="106"/>
      <c r="AV513" s="106"/>
      <c r="AW513" s="106"/>
      <c r="AX513" s="106"/>
      <c r="AY513" s="106"/>
      <c r="AZ513" s="106"/>
      <c r="BA513" s="106"/>
      <c r="BB513" s="106"/>
    </row>
    <row r="514" spans="1:54" ht="14" x14ac:dyDescent="0.15">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70"/>
      <c r="Y514" s="70"/>
      <c r="Z514" s="70"/>
      <c r="AA514" s="70"/>
      <c r="AB514" s="70"/>
      <c r="AC514" s="70"/>
      <c r="AD514" s="70"/>
      <c r="AE514" s="70"/>
      <c r="AF514" s="70"/>
      <c r="AG514" s="70"/>
      <c r="AH514" s="70"/>
      <c r="AI514" s="70"/>
      <c r="AJ514" s="70"/>
      <c r="AK514" s="70"/>
      <c r="AL514" s="106"/>
      <c r="AM514" s="106"/>
      <c r="AN514" s="106"/>
      <c r="AO514" s="106"/>
      <c r="AP514" s="106"/>
      <c r="AQ514" s="106"/>
      <c r="AR514" s="106"/>
      <c r="AS514" s="106"/>
      <c r="AT514" s="106"/>
      <c r="AU514" s="106"/>
      <c r="AV514" s="106"/>
      <c r="AW514" s="106"/>
      <c r="AX514" s="106"/>
      <c r="AY514" s="106"/>
      <c r="AZ514" s="106"/>
      <c r="BA514" s="106"/>
      <c r="BB514" s="106"/>
    </row>
    <row r="515" spans="1:54" ht="14" x14ac:dyDescent="0.15">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70"/>
      <c r="Y515" s="70"/>
      <c r="Z515" s="70"/>
      <c r="AA515" s="70"/>
      <c r="AB515" s="70"/>
      <c r="AC515" s="70"/>
      <c r="AD515" s="70"/>
      <c r="AE515" s="70"/>
      <c r="AF515" s="70"/>
      <c r="AG515" s="70"/>
      <c r="AH515" s="70"/>
      <c r="AI515" s="70"/>
      <c r="AJ515" s="70"/>
      <c r="AK515" s="70"/>
      <c r="AL515" s="106"/>
      <c r="AM515" s="106"/>
      <c r="AN515" s="106"/>
      <c r="AO515" s="106"/>
      <c r="AP515" s="106"/>
      <c r="AQ515" s="106"/>
      <c r="AR515" s="106"/>
      <c r="AS515" s="106"/>
      <c r="AT515" s="106"/>
      <c r="AU515" s="106"/>
      <c r="AV515" s="106"/>
      <c r="AW515" s="106"/>
      <c r="AX515" s="106"/>
      <c r="AY515" s="106"/>
      <c r="AZ515" s="106"/>
      <c r="BA515" s="106"/>
      <c r="BB515" s="106"/>
    </row>
    <row r="516" spans="1:54" ht="14" x14ac:dyDescent="0.15">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70"/>
      <c r="Y516" s="70"/>
      <c r="Z516" s="70"/>
      <c r="AA516" s="70"/>
      <c r="AB516" s="70"/>
      <c r="AC516" s="70"/>
      <c r="AD516" s="70"/>
      <c r="AE516" s="70"/>
      <c r="AF516" s="70"/>
      <c r="AG516" s="70"/>
      <c r="AH516" s="70"/>
      <c r="AI516" s="70"/>
      <c r="AJ516" s="70"/>
      <c r="AK516" s="70"/>
      <c r="AL516" s="106"/>
      <c r="AM516" s="106"/>
      <c r="AN516" s="106"/>
      <c r="AO516" s="106"/>
      <c r="AP516" s="106"/>
      <c r="AQ516" s="106"/>
      <c r="AR516" s="106"/>
      <c r="AS516" s="106"/>
      <c r="AT516" s="106"/>
      <c r="AU516" s="106"/>
      <c r="AV516" s="106"/>
      <c r="AW516" s="106"/>
      <c r="AX516" s="106"/>
      <c r="AY516" s="106"/>
      <c r="AZ516" s="106"/>
      <c r="BA516" s="106"/>
      <c r="BB516" s="106"/>
    </row>
    <row r="517" spans="1:54" ht="14" x14ac:dyDescent="0.15">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70"/>
      <c r="Y517" s="70"/>
      <c r="Z517" s="70"/>
      <c r="AA517" s="70"/>
      <c r="AB517" s="70"/>
      <c r="AC517" s="70"/>
      <c r="AD517" s="70"/>
      <c r="AE517" s="70"/>
      <c r="AF517" s="70"/>
      <c r="AG517" s="70"/>
      <c r="AH517" s="70"/>
      <c r="AI517" s="70"/>
      <c r="AJ517" s="70"/>
      <c r="AK517" s="70"/>
      <c r="AL517" s="106"/>
      <c r="AM517" s="106"/>
      <c r="AN517" s="106"/>
      <c r="AO517" s="106"/>
      <c r="AP517" s="106"/>
      <c r="AQ517" s="106"/>
      <c r="AR517" s="106"/>
      <c r="AS517" s="106"/>
      <c r="AT517" s="106"/>
      <c r="AU517" s="106"/>
      <c r="AV517" s="106"/>
      <c r="AW517" s="106"/>
      <c r="AX517" s="106"/>
      <c r="AY517" s="106"/>
      <c r="AZ517" s="106"/>
      <c r="BA517" s="106"/>
      <c r="BB517" s="106"/>
    </row>
    <row r="518" spans="1:54" ht="14" x14ac:dyDescent="0.15">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70"/>
      <c r="Y518" s="70"/>
      <c r="Z518" s="70"/>
      <c r="AA518" s="70"/>
      <c r="AB518" s="70"/>
      <c r="AC518" s="70"/>
      <c r="AD518" s="70"/>
      <c r="AE518" s="70"/>
      <c r="AF518" s="70"/>
      <c r="AG518" s="70"/>
      <c r="AH518" s="70"/>
      <c r="AI518" s="70"/>
      <c r="AJ518" s="70"/>
      <c r="AK518" s="70"/>
      <c r="AL518" s="106"/>
      <c r="AM518" s="106"/>
      <c r="AN518" s="106"/>
      <c r="AO518" s="106"/>
      <c r="AP518" s="106"/>
      <c r="AQ518" s="106"/>
      <c r="AR518" s="106"/>
      <c r="AS518" s="106"/>
      <c r="AT518" s="106"/>
      <c r="AU518" s="106"/>
      <c r="AV518" s="106"/>
      <c r="AW518" s="106"/>
      <c r="AX518" s="106"/>
      <c r="AY518" s="106"/>
      <c r="AZ518" s="106"/>
      <c r="BA518" s="106"/>
      <c r="BB518" s="106"/>
    </row>
    <row r="519" spans="1:54" ht="14" x14ac:dyDescent="0.15">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70"/>
      <c r="Y519" s="70"/>
      <c r="Z519" s="70"/>
      <c r="AA519" s="70"/>
      <c r="AB519" s="70"/>
      <c r="AC519" s="70"/>
      <c r="AD519" s="70"/>
      <c r="AE519" s="70"/>
      <c r="AF519" s="70"/>
      <c r="AG519" s="70"/>
      <c r="AH519" s="70"/>
      <c r="AI519" s="70"/>
      <c r="AJ519" s="70"/>
      <c r="AK519" s="70"/>
      <c r="AL519" s="106"/>
      <c r="AM519" s="106"/>
      <c r="AN519" s="106"/>
      <c r="AO519" s="106"/>
      <c r="AP519" s="106"/>
      <c r="AQ519" s="106"/>
      <c r="AR519" s="106"/>
      <c r="AS519" s="106"/>
      <c r="AT519" s="106"/>
      <c r="AU519" s="106"/>
      <c r="AV519" s="106"/>
      <c r="AW519" s="106"/>
      <c r="AX519" s="106"/>
      <c r="AY519" s="106"/>
      <c r="AZ519" s="106"/>
      <c r="BA519" s="106"/>
      <c r="BB519" s="106"/>
    </row>
    <row r="520" spans="1:54" ht="14" x14ac:dyDescent="0.15">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70"/>
      <c r="Y520" s="70"/>
      <c r="Z520" s="70"/>
      <c r="AA520" s="70"/>
      <c r="AB520" s="70"/>
      <c r="AC520" s="70"/>
      <c r="AD520" s="70"/>
      <c r="AE520" s="70"/>
      <c r="AF520" s="70"/>
      <c r="AG520" s="70"/>
      <c r="AH520" s="70"/>
      <c r="AI520" s="70"/>
      <c r="AJ520" s="70"/>
      <c r="AK520" s="70"/>
      <c r="AL520" s="106"/>
      <c r="AM520" s="106"/>
      <c r="AN520" s="106"/>
      <c r="AO520" s="106"/>
      <c r="AP520" s="106"/>
      <c r="AQ520" s="106"/>
      <c r="AR520" s="106"/>
      <c r="AS520" s="106"/>
      <c r="AT520" s="106"/>
      <c r="AU520" s="106"/>
      <c r="AV520" s="106"/>
      <c r="AW520" s="106"/>
      <c r="AX520" s="106"/>
      <c r="AY520" s="106"/>
      <c r="AZ520" s="106"/>
      <c r="BA520" s="106"/>
      <c r="BB520" s="106"/>
    </row>
    <row r="521" spans="1:54" ht="14" x14ac:dyDescent="0.15">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70"/>
      <c r="Y521" s="70"/>
      <c r="Z521" s="70"/>
      <c r="AA521" s="70"/>
      <c r="AB521" s="70"/>
      <c r="AC521" s="70"/>
      <c r="AD521" s="70"/>
      <c r="AE521" s="70"/>
      <c r="AF521" s="70"/>
      <c r="AG521" s="70"/>
      <c r="AH521" s="70"/>
      <c r="AI521" s="70"/>
      <c r="AJ521" s="70"/>
      <c r="AK521" s="70"/>
      <c r="AL521" s="106"/>
      <c r="AM521" s="106"/>
      <c r="AN521" s="106"/>
      <c r="AO521" s="106"/>
      <c r="AP521" s="106"/>
      <c r="AQ521" s="106"/>
      <c r="AR521" s="106"/>
      <c r="AS521" s="106"/>
      <c r="AT521" s="106"/>
      <c r="AU521" s="106"/>
      <c r="AV521" s="106"/>
      <c r="AW521" s="106"/>
      <c r="AX521" s="106"/>
      <c r="AY521" s="106"/>
      <c r="AZ521" s="106"/>
      <c r="BA521" s="106"/>
      <c r="BB521" s="106"/>
    </row>
    <row r="522" spans="1:54" ht="14" x14ac:dyDescent="0.15">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70"/>
      <c r="Y522" s="70"/>
      <c r="Z522" s="70"/>
      <c r="AA522" s="70"/>
      <c r="AB522" s="70"/>
      <c r="AC522" s="70"/>
      <c r="AD522" s="70"/>
      <c r="AE522" s="70"/>
      <c r="AF522" s="70"/>
      <c r="AG522" s="70"/>
      <c r="AH522" s="70"/>
      <c r="AI522" s="70"/>
      <c r="AJ522" s="70"/>
      <c r="AK522" s="70"/>
      <c r="AL522" s="106"/>
      <c r="AM522" s="106"/>
      <c r="AN522" s="106"/>
      <c r="AO522" s="106"/>
      <c r="AP522" s="106"/>
      <c r="AQ522" s="106"/>
      <c r="AR522" s="106"/>
      <c r="AS522" s="106"/>
      <c r="AT522" s="106"/>
      <c r="AU522" s="106"/>
      <c r="AV522" s="106"/>
      <c r="AW522" s="106"/>
      <c r="AX522" s="106"/>
      <c r="AY522" s="106"/>
      <c r="AZ522" s="106"/>
      <c r="BA522" s="106"/>
      <c r="BB522" s="106"/>
    </row>
    <row r="523" spans="1:54" ht="14" x14ac:dyDescent="0.15">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70"/>
      <c r="Y523" s="70"/>
      <c r="Z523" s="70"/>
      <c r="AA523" s="70"/>
      <c r="AB523" s="70"/>
      <c r="AC523" s="70"/>
      <c r="AD523" s="70"/>
      <c r="AE523" s="70"/>
      <c r="AF523" s="70"/>
      <c r="AG523" s="70"/>
      <c r="AH523" s="70"/>
      <c r="AI523" s="70"/>
      <c r="AJ523" s="70"/>
      <c r="AK523" s="70"/>
      <c r="AL523" s="106"/>
      <c r="AM523" s="106"/>
      <c r="AN523" s="106"/>
      <c r="AO523" s="106"/>
      <c r="AP523" s="106"/>
      <c r="AQ523" s="106"/>
      <c r="AR523" s="106"/>
      <c r="AS523" s="106"/>
      <c r="AT523" s="106"/>
      <c r="AU523" s="106"/>
      <c r="AV523" s="106"/>
      <c r="AW523" s="106"/>
      <c r="AX523" s="106"/>
      <c r="AY523" s="106"/>
      <c r="AZ523" s="106"/>
      <c r="BA523" s="106"/>
      <c r="BB523" s="106"/>
    </row>
    <row r="524" spans="1:54" ht="14" x14ac:dyDescent="0.15">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70"/>
      <c r="Y524" s="70"/>
      <c r="Z524" s="70"/>
      <c r="AA524" s="70"/>
      <c r="AB524" s="70"/>
      <c r="AC524" s="70"/>
      <c r="AD524" s="70"/>
      <c r="AE524" s="70"/>
      <c r="AF524" s="70"/>
      <c r="AG524" s="70"/>
      <c r="AH524" s="70"/>
      <c r="AI524" s="70"/>
      <c r="AJ524" s="70"/>
      <c r="AK524" s="70"/>
      <c r="AL524" s="106"/>
      <c r="AM524" s="106"/>
      <c r="AN524" s="106"/>
      <c r="AO524" s="106"/>
      <c r="AP524" s="106"/>
      <c r="AQ524" s="106"/>
      <c r="AR524" s="106"/>
      <c r="AS524" s="106"/>
      <c r="AT524" s="106"/>
      <c r="AU524" s="106"/>
      <c r="AV524" s="106"/>
      <c r="AW524" s="106"/>
      <c r="AX524" s="106"/>
      <c r="AY524" s="106"/>
      <c r="AZ524" s="106"/>
      <c r="BA524" s="106"/>
      <c r="BB524" s="106"/>
    </row>
    <row r="525" spans="1:54" ht="14" x14ac:dyDescent="0.15">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70"/>
      <c r="Y525" s="70"/>
      <c r="Z525" s="70"/>
      <c r="AA525" s="70"/>
      <c r="AB525" s="70"/>
      <c r="AC525" s="70"/>
      <c r="AD525" s="70"/>
      <c r="AE525" s="70"/>
      <c r="AF525" s="70"/>
      <c r="AG525" s="70"/>
      <c r="AH525" s="70"/>
      <c r="AI525" s="70"/>
      <c r="AJ525" s="70"/>
      <c r="AK525" s="70"/>
      <c r="AL525" s="106"/>
      <c r="AM525" s="106"/>
      <c r="AN525" s="106"/>
      <c r="AO525" s="106"/>
      <c r="AP525" s="106"/>
      <c r="AQ525" s="106"/>
      <c r="AR525" s="106"/>
      <c r="AS525" s="106"/>
      <c r="AT525" s="106"/>
      <c r="AU525" s="106"/>
      <c r="AV525" s="106"/>
      <c r="AW525" s="106"/>
      <c r="AX525" s="106"/>
      <c r="AY525" s="106"/>
      <c r="AZ525" s="106"/>
      <c r="BA525" s="106"/>
      <c r="BB525" s="106"/>
    </row>
    <row r="526" spans="1:54" ht="14" x14ac:dyDescent="0.15">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70"/>
      <c r="Y526" s="70"/>
      <c r="Z526" s="70"/>
      <c r="AA526" s="70"/>
      <c r="AB526" s="70"/>
      <c r="AC526" s="70"/>
      <c r="AD526" s="70"/>
      <c r="AE526" s="70"/>
      <c r="AF526" s="70"/>
      <c r="AG526" s="70"/>
      <c r="AH526" s="70"/>
      <c r="AI526" s="70"/>
      <c r="AJ526" s="70"/>
      <c r="AK526" s="70"/>
      <c r="AL526" s="106"/>
      <c r="AM526" s="106"/>
      <c r="AN526" s="106"/>
      <c r="AO526" s="106"/>
      <c r="AP526" s="106"/>
      <c r="AQ526" s="106"/>
      <c r="AR526" s="106"/>
      <c r="AS526" s="106"/>
      <c r="AT526" s="106"/>
      <c r="AU526" s="106"/>
      <c r="AV526" s="106"/>
      <c r="AW526" s="106"/>
      <c r="AX526" s="106"/>
      <c r="AY526" s="106"/>
      <c r="AZ526" s="106"/>
      <c r="BA526" s="106"/>
      <c r="BB526" s="106"/>
    </row>
    <row r="527" spans="1:54" ht="14" x14ac:dyDescent="0.15">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70"/>
      <c r="Y527" s="70"/>
      <c r="Z527" s="70"/>
      <c r="AA527" s="70"/>
      <c r="AB527" s="70"/>
      <c r="AC527" s="70"/>
      <c r="AD527" s="70"/>
      <c r="AE527" s="70"/>
      <c r="AF527" s="70"/>
      <c r="AG527" s="70"/>
      <c r="AH527" s="70"/>
      <c r="AI527" s="70"/>
      <c r="AJ527" s="70"/>
      <c r="AK527" s="70"/>
      <c r="AL527" s="106"/>
      <c r="AM527" s="106"/>
      <c r="AN527" s="106"/>
      <c r="AO527" s="106"/>
      <c r="AP527" s="106"/>
      <c r="AQ527" s="106"/>
      <c r="AR527" s="106"/>
      <c r="AS527" s="106"/>
      <c r="AT527" s="106"/>
      <c r="AU527" s="106"/>
      <c r="AV527" s="106"/>
      <c r="AW527" s="106"/>
      <c r="AX527" s="106"/>
      <c r="AY527" s="106"/>
      <c r="AZ527" s="106"/>
      <c r="BA527" s="106"/>
      <c r="BB527" s="106"/>
    </row>
    <row r="528" spans="1:54" ht="14" x14ac:dyDescent="0.15">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70"/>
      <c r="Y528" s="70"/>
      <c r="Z528" s="70"/>
      <c r="AA528" s="70"/>
      <c r="AB528" s="70"/>
      <c r="AC528" s="70"/>
      <c r="AD528" s="70"/>
      <c r="AE528" s="70"/>
      <c r="AF528" s="70"/>
      <c r="AG528" s="70"/>
      <c r="AH528" s="70"/>
      <c r="AI528" s="70"/>
      <c r="AJ528" s="70"/>
      <c r="AK528" s="70"/>
      <c r="AL528" s="106"/>
      <c r="AM528" s="106"/>
      <c r="AN528" s="106"/>
      <c r="AO528" s="106"/>
      <c r="AP528" s="106"/>
      <c r="AQ528" s="106"/>
      <c r="AR528" s="106"/>
      <c r="AS528" s="106"/>
      <c r="AT528" s="106"/>
      <c r="AU528" s="106"/>
      <c r="AV528" s="106"/>
      <c r="AW528" s="106"/>
      <c r="AX528" s="106"/>
      <c r="AY528" s="106"/>
      <c r="AZ528" s="106"/>
      <c r="BA528" s="106"/>
      <c r="BB528" s="106"/>
    </row>
    <row r="529" spans="1:54" ht="14" x14ac:dyDescent="0.15">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70"/>
      <c r="Y529" s="70"/>
      <c r="Z529" s="70"/>
      <c r="AA529" s="70"/>
      <c r="AB529" s="70"/>
      <c r="AC529" s="70"/>
      <c r="AD529" s="70"/>
      <c r="AE529" s="70"/>
      <c r="AF529" s="70"/>
      <c r="AG529" s="70"/>
      <c r="AH529" s="70"/>
      <c r="AI529" s="70"/>
      <c r="AJ529" s="70"/>
      <c r="AK529" s="70"/>
      <c r="AL529" s="106"/>
      <c r="AM529" s="106"/>
      <c r="AN529" s="106"/>
      <c r="AO529" s="106"/>
      <c r="AP529" s="106"/>
      <c r="AQ529" s="106"/>
      <c r="AR529" s="106"/>
      <c r="AS529" s="106"/>
      <c r="AT529" s="106"/>
      <c r="AU529" s="106"/>
      <c r="AV529" s="106"/>
      <c r="AW529" s="106"/>
      <c r="AX529" s="106"/>
      <c r="AY529" s="106"/>
      <c r="AZ529" s="106"/>
      <c r="BA529" s="106"/>
      <c r="BB529" s="106"/>
    </row>
    <row r="530" spans="1:54" ht="14" x14ac:dyDescent="0.15">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70"/>
      <c r="Y530" s="70"/>
      <c r="Z530" s="70"/>
      <c r="AA530" s="70"/>
      <c r="AB530" s="70"/>
      <c r="AC530" s="70"/>
      <c r="AD530" s="70"/>
      <c r="AE530" s="70"/>
      <c r="AF530" s="70"/>
      <c r="AG530" s="70"/>
      <c r="AH530" s="70"/>
      <c r="AI530" s="70"/>
      <c r="AJ530" s="70"/>
      <c r="AK530" s="70"/>
      <c r="AL530" s="106"/>
      <c r="AM530" s="106"/>
      <c r="AN530" s="106"/>
      <c r="AO530" s="106"/>
      <c r="AP530" s="106"/>
      <c r="AQ530" s="106"/>
      <c r="AR530" s="106"/>
      <c r="AS530" s="106"/>
      <c r="AT530" s="106"/>
      <c r="AU530" s="106"/>
      <c r="AV530" s="106"/>
      <c r="AW530" s="106"/>
      <c r="AX530" s="106"/>
      <c r="AY530" s="106"/>
      <c r="AZ530" s="106"/>
      <c r="BA530" s="106"/>
      <c r="BB530" s="106"/>
    </row>
    <row r="531" spans="1:54" ht="14" x14ac:dyDescent="0.15">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70"/>
      <c r="Y531" s="70"/>
      <c r="Z531" s="70"/>
      <c r="AA531" s="70"/>
      <c r="AB531" s="70"/>
      <c r="AC531" s="70"/>
      <c r="AD531" s="70"/>
      <c r="AE531" s="70"/>
      <c r="AF531" s="70"/>
      <c r="AG531" s="70"/>
      <c r="AH531" s="70"/>
      <c r="AI531" s="70"/>
      <c r="AJ531" s="70"/>
      <c r="AK531" s="70"/>
      <c r="AL531" s="106"/>
      <c r="AM531" s="106"/>
      <c r="AN531" s="106"/>
      <c r="AO531" s="106"/>
      <c r="AP531" s="106"/>
      <c r="AQ531" s="106"/>
      <c r="AR531" s="106"/>
      <c r="AS531" s="106"/>
      <c r="AT531" s="106"/>
      <c r="AU531" s="106"/>
      <c r="AV531" s="106"/>
      <c r="AW531" s="106"/>
      <c r="AX531" s="106"/>
      <c r="AY531" s="106"/>
      <c r="AZ531" s="106"/>
      <c r="BA531" s="106"/>
      <c r="BB531" s="106"/>
    </row>
    <row r="532" spans="1:54" ht="14" x14ac:dyDescent="0.15">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70"/>
      <c r="Y532" s="70"/>
      <c r="Z532" s="70"/>
      <c r="AA532" s="70"/>
      <c r="AB532" s="70"/>
      <c r="AC532" s="70"/>
      <c r="AD532" s="70"/>
      <c r="AE532" s="70"/>
      <c r="AF532" s="70"/>
      <c r="AG532" s="70"/>
      <c r="AH532" s="70"/>
      <c r="AI532" s="70"/>
      <c r="AJ532" s="70"/>
      <c r="AK532" s="70"/>
      <c r="AL532" s="106"/>
      <c r="AM532" s="106"/>
      <c r="AN532" s="106"/>
      <c r="AO532" s="106"/>
      <c r="AP532" s="106"/>
      <c r="AQ532" s="106"/>
      <c r="AR532" s="106"/>
      <c r="AS532" s="106"/>
      <c r="AT532" s="106"/>
      <c r="AU532" s="106"/>
      <c r="AV532" s="106"/>
      <c r="AW532" s="106"/>
      <c r="AX532" s="106"/>
      <c r="AY532" s="106"/>
      <c r="AZ532" s="106"/>
      <c r="BA532" s="106"/>
      <c r="BB532" s="106"/>
    </row>
    <row r="533" spans="1:54" ht="14" x14ac:dyDescent="0.15">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70"/>
      <c r="Y533" s="70"/>
      <c r="Z533" s="70"/>
      <c r="AA533" s="70"/>
      <c r="AB533" s="70"/>
      <c r="AC533" s="70"/>
      <c r="AD533" s="70"/>
      <c r="AE533" s="70"/>
      <c r="AF533" s="70"/>
      <c r="AG533" s="70"/>
      <c r="AH533" s="70"/>
      <c r="AI533" s="70"/>
      <c r="AJ533" s="70"/>
      <c r="AK533" s="70"/>
      <c r="AL533" s="106"/>
      <c r="AM533" s="106"/>
      <c r="AN533" s="106"/>
      <c r="AO533" s="106"/>
      <c r="AP533" s="106"/>
      <c r="AQ533" s="106"/>
      <c r="AR533" s="106"/>
      <c r="AS533" s="106"/>
      <c r="AT533" s="106"/>
      <c r="AU533" s="106"/>
      <c r="AV533" s="106"/>
      <c r="AW533" s="106"/>
      <c r="AX533" s="106"/>
      <c r="AY533" s="106"/>
      <c r="AZ533" s="106"/>
      <c r="BA533" s="106"/>
      <c r="BB533" s="106"/>
    </row>
    <row r="534" spans="1:54" ht="14" x14ac:dyDescent="0.15">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70"/>
      <c r="Y534" s="70"/>
      <c r="Z534" s="70"/>
      <c r="AA534" s="70"/>
      <c r="AB534" s="70"/>
      <c r="AC534" s="70"/>
      <c r="AD534" s="70"/>
      <c r="AE534" s="70"/>
      <c r="AF534" s="70"/>
      <c r="AG534" s="70"/>
      <c r="AH534" s="70"/>
      <c r="AI534" s="70"/>
      <c r="AJ534" s="70"/>
      <c r="AK534" s="70"/>
      <c r="AL534" s="106"/>
      <c r="AM534" s="106"/>
      <c r="AN534" s="106"/>
      <c r="AO534" s="106"/>
      <c r="AP534" s="106"/>
      <c r="AQ534" s="106"/>
      <c r="AR534" s="106"/>
      <c r="AS534" s="106"/>
      <c r="AT534" s="106"/>
      <c r="AU534" s="106"/>
      <c r="AV534" s="106"/>
      <c r="AW534" s="106"/>
      <c r="AX534" s="106"/>
      <c r="AY534" s="106"/>
      <c r="AZ534" s="106"/>
      <c r="BA534" s="106"/>
      <c r="BB534" s="106"/>
    </row>
    <row r="535" spans="1:54" ht="14" x14ac:dyDescent="0.15">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70"/>
      <c r="Y535" s="70"/>
      <c r="Z535" s="70"/>
      <c r="AA535" s="70"/>
      <c r="AB535" s="70"/>
      <c r="AC535" s="70"/>
      <c r="AD535" s="70"/>
      <c r="AE535" s="70"/>
      <c r="AF535" s="70"/>
      <c r="AG535" s="70"/>
      <c r="AH535" s="70"/>
      <c r="AI535" s="70"/>
      <c r="AJ535" s="70"/>
      <c r="AK535" s="70"/>
      <c r="AL535" s="106"/>
      <c r="AM535" s="106"/>
      <c r="AN535" s="106"/>
      <c r="AO535" s="106"/>
      <c r="AP535" s="106"/>
      <c r="AQ535" s="106"/>
      <c r="AR535" s="106"/>
      <c r="AS535" s="106"/>
      <c r="AT535" s="106"/>
      <c r="AU535" s="106"/>
      <c r="AV535" s="106"/>
      <c r="AW535" s="106"/>
      <c r="AX535" s="106"/>
      <c r="AY535" s="106"/>
      <c r="AZ535" s="106"/>
      <c r="BA535" s="106"/>
      <c r="BB535" s="106"/>
    </row>
    <row r="536" spans="1:54" ht="14" x14ac:dyDescent="0.15">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70"/>
      <c r="Y536" s="70"/>
      <c r="Z536" s="70"/>
      <c r="AA536" s="70"/>
      <c r="AB536" s="70"/>
      <c r="AC536" s="70"/>
      <c r="AD536" s="70"/>
      <c r="AE536" s="70"/>
      <c r="AF536" s="70"/>
      <c r="AG536" s="70"/>
      <c r="AH536" s="70"/>
      <c r="AI536" s="70"/>
      <c r="AJ536" s="70"/>
      <c r="AK536" s="70"/>
      <c r="AL536" s="106"/>
      <c r="AM536" s="106"/>
      <c r="AN536" s="106"/>
      <c r="AO536" s="106"/>
      <c r="AP536" s="106"/>
      <c r="AQ536" s="106"/>
      <c r="AR536" s="106"/>
      <c r="AS536" s="106"/>
      <c r="AT536" s="106"/>
      <c r="AU536" s="106"/>
      <c r="AV536" s="106"/>
      <c r="AW536" s="106"/>
      <c r="AX536" s="106"/>
      <c r="AY536" s="106"/>
      <c r="AZ536" s="106"/>
      <c r="BA536" s="106"/>
      <c r="BB536" s="106"/>
    </row>
    <row r="537" spans="1:54" ht="14" x14ac:dyDescent="0.15">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70"/>
      <c r="Y537" s="70"/>
      <c r="Z537" s="70"/>
      <c r="AA537" s="70"/>
      <c r="AB537" s="70"/>
      <c r="AC537" s="70"/>
      <c r="AD537" s="70"/>
      <c r="AE537" s="70"/>
      <c r="AF537" s="70"/>
      <c r="AG537" s="70"/>
      <c r="AH537" s="70"/>
      <c r="AI537" s="70"/>
      <c r="AJ537" s="70"/>
      <c r="AK537" s="70"/>
      <c r="AL537" s="106"/>
      <c r="AM537" s="106"/>
      <c r="AN537" s="106"/>
      <c r="AO537" s="106"/>
      <c r="AP537" s="106"/>
      <c r="AQ537" s="106"/>
      <c r="AR537" s="106"/>
      <c r="AS537" s="106"/>
      <c r="AT537" s="106"/>
      <c r="AU537" s="106"/>
      <c r="AV537" s="106"/>
      <c r="AW537" s="106"/>
      <c r="AX537" s="106"/>
      <c r="AY537" s="106"/>
      <c r="AZ537" s="106"/>
      <c r="BA537" s="106"/>
      <c r="BB537" s="106"/>
    </row>
    <row r="538" spans="1:54" ht="14" x14ac:dyDescent="0.15">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70"/>
      <c r="Y538" s="70"/>
      <c r="Z538" s="70"/>
      <c r="AA538" s="70"/>
      <c r="AB538" s="70"/>
      <c r="AC538" s="70"/>
      <c r="AD538" s="70"/>
      <c r="AE538" s="70"/>
      <c r="AF538" s="70"/>
      <c r="AG538" s="70"/>
      <c r="AH538" s="70"/>
      <c r="AI538" s="70"/>
      <c r="AJ538" s="70"/>
      <c r="AK538" s="70"/>
      <c r="AL538" s="106"/>
      <c r="AM538" s="106"/>
      <c r="AN538" s="106"/>
      <c r="AO538" s="106"/>
      <c r="AP538" s="106"/>
      <c r="AQ538" s="106"/>
      <c r="AR538" s="106"/>
      <c r="AS538" s="106"/>
      <c r="AT538" s="106"/>
      <c r="AU538" s="106"/>
      <c r="AV538" s="106"/>
      <c r="AW538" s="106"/>
      <c r="AX538" s="106"/>
      <c r="AY538" s="106"/>
      <c r="AZ538" s="106"/>
      <c r="BA538" s="106"/>
      <c r="BB538" s="106"/>
    </row>
    <row r="539" spans="1:54" ht="14" x14ac:dyDescent="0.15">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70"/>
      <c r="Y539" s="70"/>
      <c r="Z539" s="70"/>
      <c r="AA539" s="70"/>
      <c r="AB539" s="70"/>
      <c r="AC539" s="70"/>
      <c r="AD539" s="70"/>
      <c r="AE539" s="70"/>
      <c r="AF539" s="70"/>
      <c r="AG539" s="70"/>
      <c r="AH539" s="70"/>
      <c r="AI539" s="70"/>
      <c r="AJ539" s="70"/>
      <c r="AK539" s="70"/>
      <c r="AL539" s="106"/>
      <c r="AM539" s="106"/>
      <c r="AN539" s="106"/>
      <c r="AO539" s="106"/>
      <c r="AP539" s="106"/>
      <c r="AQ539" s="106"/>
      <c r="AR539" s="106"/>
      <c r="AS539" s="106"/>
      <c r="AT539" s="106"/>
      <c r="AU539" s="106"/>
      <c r="AV539" s="106"/>
      <c r="AW539" s="106"/>
      <c r="AX539" s="106"/>
      <c r="AY539" s="106"/>
      <c r="AZ539" s="106"/>
      <c r="BA539" s="106"/>
      <c r="BB539" s="106"/>
    </row>
    <row r="540" spans="1:54" ht="14" x14ac:dyDescent="0.15">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70"/>
      <c r="Y540" s="70"/>
      <c r="Z540" s="70"/>
      <c r="AA540" s="70"/>
      <c r="AB540" s="70"/>
      <c r="AC540" s="70"/>
      <c r="AD540" s="70"/>
      <c r="AE540" s="70"/>
      <c r="AF540" s="70"/>
      <c r="AG540" s="70"/>
      <c r="AH540" s="70"/>
      <c r="AI540" s="70"/>
      <c r="AJ540" s="70"/>
      <c r="AK540" s="70"/>
      <c r="AL540" s="106"/>
      <c r="AM540" s="106"/>
      <c r="AN540" s="106"/>
      <c r="AO540" s="106"/>
      <c r="AP540" s="106"/>
      <c r="AQ540" s="106"/>
      <c r="AR540" s="106"/>
      <c r="AS540" s="106"/>
      <c r="AT540" s="106"/>
      <c r="AU540" s="106"/>
      <c r="AV540" s="106"/>
      <c r="AW540" s="106"/>
      <c r="AX540" s="106"/>
      <c r="AY540" s="106"/>
      <c r="AZ540" s="106"/>
      <c r="BA540" s="106"/>
      <c r="BB540" s="106"/>
    </row>
    <row r="541" spans="1:54" ht="14" x14ac:dyDescent="0.15">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70"/>
      <c r="Y541" s="70"/>
      <c r="Z541" s="70"/>
      <c r="AA541" s="70"/>
      <c r="AB541" s="70"/>
      <c r="AC541" s="70"/>
      <c r="AD541" s="70"/>
      <c r="AE541" s="70"/>
      <c r="AF541" s="70"/>
      <c r="AG541" s="70"/>
      <c r="AH541" s="70"/>
      <c r="AI541" s="70"/>
      <c r="AJ541" s="70"/>
      <c r="AK541" s="70"/>
      <c r="AL541" s="106"/>
      <c r="AM541" s="106"/>
      <c r="AN541" s="106"/>
      <c r="AO541" s="106"/>
      <c r="AP541" s="106"/>
      <c r="AQ541" s="106"/>
      <c r="AR541" s="106"/>
      <c r="AS541" s="106"/>
      <c r="AT541" s="106"/>
      <c r="AU541" s="106"/>
      <c r="AV541" s="106"/>
      <c r="AW541" s="106"/>
      <c r="AX541" s="106"/>
      <c r="AY541" s="106"/>
      <c r="AZ541" s="106"/>
      <c r="BA541" s="106"/>
      <c r="BB541" s="106"/>
    </row>
    <row r="542" spans="1:54" ht="14" x14ac:dyDescent="0.15">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70"/>
      <c r="Y542" s="70"/>
      <c r="Z542" s="70"/>
      <c r="AA542" s="70"/>
      <c r="AB542" s="70"/>
      <c r="AC542" s="70"/>
      <c r="AD542" s="70"/>
      <c r="AE542" s="70"/>
      <c r="AF542" s="70"/>
      <c r="AG542" s="70"/>
      <c r="AH542" s="70"/>
      <c r="AI542" s="70"/>
      <c r="AJ542" s="70"/>
      <c r="AK542" s="70"/>
      <c r="AL542" s="106"/>
      <c r="AM542" s="106"/>
      <c r="AN542" s="106"/>
      <c r="AO542" s="106"/>
      <c r="AP542" s="106"/>
      <c r="AQ542" s="106"/>
      <c r="AR542" s="106"/>
      <c r="AS542" s="106"/>
      <c r="AT542" s="106"/>
      <c r="AU542" s="106"/>
      <c r="AV542" s="106"/>
      <c r="AW542" s="106"/>
      <c r="AX542" s="106"/>
      <c r="AY542" s="106"/>
      <c r="AZ542" s="106"/>
      <c r="BA542" s="106"/>
      <c r="BB542" s="106"/>
    </row>
    <row r="543" spans="1:54" ht="14" x14ac:dyDescent="0.15">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70"/>
      <c r="Y543" s="70"/>
      <c r="Z543" s="70"/>
      <c r="AA543" s="70"/>
      <c r="AB543" s="70"/>
      <c r="AC543" s="70"/>
      <c r="AD543" s="70"/>
      <c r="AE543" s="70"/>
      <c r="AF543" s="70"/>
      <c r="AG543" s="70"/>
      <c r="AH543" s="70"/>
      <c r="AI543" s="70"/>
      <c r="AJ543" s="70"/>
      <c r="AK543" s="70"/>
      <c r="AL543" s="106"/>
      <c r="AM543" s="106"/>
      <c r="AN543" s="106"/>
      <c r="AO543" s="106"/>
      <c r="AP543" s="106"/>
      <c r="AQ543" s="106"/>
      <c r="AR543" s="106"/>
      <c r="AS543" s="106"/>
      <c r="AT543" s="106"/>
      <c r="AU543" s="106"/>
      <c r="AV543" s="106"/>
      <c r="AW543" s="106"/>
      <c r="AX543" s="106"/>
      <c r="AY543" s="106"/>
      <c r="AZ543" s="106"/>
      <c r="BA543" s="106"/>
      <c r="BB543" s="106"/>
    </row>
    <row r="544" spans="1:54" ht="14" x14ac:dyDescent="0.15">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70"/>
      <c r="Y544" s="70"/>
      <c r="Z544" s="70"/>
      <c r="AA544" s="70"/>
      <c r="AB544" s="70"/>
      <c r="AC544" s="70"/>
      <c r="AD544" s="70"/>
      <c r="AE544" s="70"/>
      <c r="AF544" s="70"/>
      <c r="AG544" s="70"/>
      <c r="AH544" s="70"/>
      <c r="AI544" s="70"/>
      <c r="AJ544" s="70"/>
      <c r="AK544" s="70"/>
      <c r="AL544" s="106"/>
      <c r="AM544" s="106"/>
      <c r="AN544" s="106"/>
      <c r="AO544" s="106"/>
      <c r="AP544" s="106"/>
      <c r="AQ544" s="106"/>
      <c r="AR544" s="106"/>
      <c r="AS544" s="106"/>
      <c r="AT544" s="106"/>
      <c r="AU544" s="106"/>
      <c r="AV544" s="106"/>
      <c r="AW544" s="106"/>
      <c r="AX544" s="106"/>
      <c r="AY544" s="106"/>
      <c r="AZ544" s="106"/>
      <c r="BA544" s="106"/>
      <c r="BB544" s="106"/>
    </row>
    <row r="545" spans="1:54" ht="14" x14ac:dyDescent="0.15">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70"/>
      <c r="Y545" s="70"/>
      <c r="Z545" s="70"/>
      <c r="AA545" s="70"/>
      <c r="AB545" s="70"/>
      <c r="AC545" s="70"/>
      <c r="AD545" s="70"/>
      <c r="AE545" s="70"/>
      <c r="AF545" s="70"/>
      <c r="AG545" s="70"/>
      <c r="AH545" s="70"/>
      <c r="AI545" s="70"/>
      <c r="AJ545" s="70"/>
      <c r="AK545" s="70"/>
      <c r="AL545" s="106"/>
      <c r="AM545" s="106"/>
      <c r="AN545" s="106"/>
      <c r="AO545" s="106"/>
      <c r="AP545" s="106"/>
      <c r="AQ545" s="106"/>
      <c r="AR545" s="106"/>
      <c r="AS545" s="106"/>
      <c r="AT545" s="106"/>
      <c r="AU545" s="106"/>
      <c r="AV545" s="106"/>
      <c r="AW545" s="106"/>
      <c r="AX545" s="106"/>
      <c r="AY545" s="106"/>
      <c r="AZ545" s="106"/>
      <c r="BA545" s="106"/>
      <c r="BB545" s="106"/>
    </row>
    <row r="546" spans="1:54" ht="14" x14ac:dyDescent="0.15">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70"/>
      <c r="Y546" s="70"/>
      <c r="Z546" s="70"/>
      <c r="AA546" s="70"/>
      <c r="AB546" s="70"/>
      <c r="AC546" s="70"/>
      <c r="AD546" s="70"/>
      <c r="AE546" s="70"/>
      <c r="AF546" s="70"/>
      <c r="AG546" s="70"/>
      <c r="AH546" s="70"/>
      <c r="AI546" s="70"/>
      <c r="AJ546" s="70"/>
      <c r="AK546" s="70"/>
      <c r="AL546" s="106"/>
      <c r="AM546" s="106"/>
      <c r="AN546" s="106"/>
      <c r="AO546" s="106"/>
      <c r="AP546" s="106"/>
      <c r="AQ546" s="106"/>
      <c r="AR546" s="106"/>
      <c r="AS546" s="106"/>
      <c r="AT546" s="106"/>
      <c r="AU546" s="106"/>
      <c r="AV546" s="106"/>
      <c r="AW546" s="106"/>
      <c r="AX546" s="106"/>
      <c r="AY546" s="106"/>
      <c r="AZ546" s="106"/>
      <c r="BA546" s="106"/>
      <c r="BB546" s="106"/>
    </row>
    <row r="547" spans="1:54" ht="14" x14ac:dyDescent="0.15">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70"/>
      <c r="Y547" s="70"/>
      <c r="Z547" s="70"/>
      <c r="AA547" s="70"/>
      <c r="AB547" s="70"/>
      <c r="AC547" s="70"/>
      <c r="AD547" s="70"/>
      <c r="AE547" s="70"/>
      <c r="AF547" s="70"/>
      <c r="AG547" s="70"/>
      <c r="AH547" s="70"/>
      <c r="AI547" s="70"/>
      <c r="AJ547" s="70"/>
      <c r="AK547" s="70"/>
      <c r="AL547" s="106"/>
      <c r="AM547" s="106"/>
      <c r="AN547" s="106"/>
      <c r="AO547" s="106"/>
      <c r="AP547" s="106"/>
      <c r="AQ547" s="106"/>
      <c r="AR547" s="106"/>
      <c r="AS547" s="106"/>
      <c r="AT547" s="106"/>
      <c r="AU547" s="106"/>
      <c r="AV547" s="106"/>
      <c r="AW547" s="106"/>
      <c r="AX547" s="106"/>
      <c r="AY547" s="106"/>
      <c r="AZ547" s="106"/>
      <c r="BA547" s="106"/>
      <c r="BB547" s="106"/>
    </row>
    <row r="548" spans="1:54" ht="14" x14ac:dyDescent="0.15">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70"/>
      <c r="Y548" s="70"/>
      <c r="Z548" s="70"/>
      <c r="AA548" s="70"/>
      <c r="AB548" s="70"/>
      <c r="AC548" s="70"/>
      <c r="AD548" s="70"/>
      <c r="AE548" s="70"/>
      <c r="AF548" s="70"/>
      <c r="AG548" s="70"/>
      <c r="AH548" s="70"/>
      <c r="AI548" s="70"/>
      <c r="AJ548" s="70"/>
      <c r="AK548" s="70"/>
      <c r="AL548" s="106"/>
      <c r="AM548" s="106"/>
      <c r="AN548" s="106"/>
      <c r="AO548" s="106"/>
      <c r="AP548" s="106"/>
      <c r="AQ548" s="106"/>
      <c r="AR548" s="106"/>
      <c r="AS548" s="106"/>
      <c r="AT548" s="106"/>
      <c r="AU548" s="106"/>
      <c r="AV548" s="106"/>
      <c r="AW548" s="106"/>
      <c r="AX548" s="106"/>
      <c r="AY548" s="106"/>
      <c r="AZ548" s="106"/>
      <c r="BA548" s="106"/>
      <c r="BB548" s="106"/>
    </row>
    <row r="549" spans="1:54" ht="14" x14ac:dyDescent="0.15">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70"/>
      <c r="Y549" s="70"/>
      <c r="Z549" s="70"/>
      <c r="AA549" s="70"/>
      <c r="AB549" s="70"/>
      <c r="AC549" s="70"/>
      <c r="AD549" s="70"/>
      <c r="AE549" s="70"/>
      <c r="AF549" s="70"/>
      <c r="AG549" s="70"/>
      <c r="AH549" s="70"/>
      <c r="AI549" s="70"/>
      <c r="AJ549" s="70"/>
      <c r="AK549" s="70"/>
      <c r="AL549" s="106"/>
      <c r="AM549" s="106"/>
      <c r="AN549" s="106"/>
      <c r="AO549" s="106"/>
      <c r="AP549" s="106"/>
      <c r="AQ549" s="106"/>
      <c r="AR549" s="106"/>
      <c r="AS549" s="106"/>
      <c r="AT549" s="106"/>
      <c r="AU549" s="106"/>
      <c r="AV549" s="106"/>
      <c r="AW549" s="106"/>
      <c r="AX549" s="106"/>
      <c r="AY549" s="106"/>
      <c r="AZ549" s="106"/>
      <c r="BA549" s="106"/>
      <c r="BB549" s="106"/>
    </row>
    <row r="550" spans="1:54" ht="14" x14ac:dyDescent="0.15">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70"/>
      <c r="Y550" s="70"/>
      <c r="Z550" s="70"/>
      <c r="AA550" s="70"/>
      <c r="AB550" s="70"/>
      <c r="AC550" s="70"/>
      <c r="AD550" s="70"/>
      <c r="AE550" s="70"/>
      <c r="AF550" s="70"/>
      <c r="AG550" s="70"/>
      <c r="AH550" s="70"/>
      <c r="AI550" s="70"/>
      <c r="AJ550" s="70"/>
      <c r="AK550" s="70"/>
      <c r="AL550" s="106"/>
      <c r="AM550" s="106"/>
      <c r="AN550" s="106"/>
      <c r="AO550" s="106"/>
      <c r="AP550" s="106"/>
      <c r="AQ550" s="106"/>
      <c r="AR550" s="106"/>
      <c r="AS550" s="106"/>
      <c r="AT550" s="106"/>
      <c r="AU550" s="106"/>
      <c r="AV550" s="106"/>
      <c r="AW550" s="106"/>
      <c r="AX550" s="106"/>
      <c r="AY550" s="106"/>
      <c r="AZ550" s="106"/>
      <c r="BA550" s="106"/>
      <c r="BB550" s="106"/>
    </row>
    <row r="551" spans="1:54" ht="14" x14ac:dyDescent="0.15">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70"/>
      <c r="Y551" s="70"/>
      <c r="Z551" s="70"/>
      <c r="AA551" s="70"/>
      <c r="AB551" s="70"/>
      <c r="AC551" s="70"/>
      <c r="AD551" s="70"/>
      <c r="AE551" s="70"/>
      <c r="AF551" s="70"/>
      <c r="AG551" s="70"/>
      <c r="AH551" s="70"/>
      <c r="AI551" s="70"/>
      <c r="AJ551" s="70"/>
      <c r="AK551" s="70"/>
      <c r="AL551" s="106"/>
      <c r="AM551" s="106"/>
      <c r="AN551" s="106"/>
      <c r="AO551" s="106"/>
      <c r="AP551" s="106"/>
      <c r="AQ551" s="106"/>
      <c r="AR551" s="106"/>
      <c r="AS551" s="106"/>
      <c r="AT551" s="106"/>
      <c r="AU551" s="106"/>
      <c r="AV551" s="106"/>
      <c r="AW551" s="106"/>
      <c r="AX551" s="106"/>
      <c r="AY551" s="106"/>
      <c r="AZ551" s="106"/>
      <c r="BA551" s="106"/>
      <c r="BB551" s="106"/>
    </row>
    <row r="552" spans="1:54" ht="14" x14ac:dyDescent="0.15">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70"/>
      <c r="Y552" s="70"/>
      <c r="Z552" s="70"/>
      <c r="AA552" s="70"/>
      <c r="AB552" s="70"/>
      <c r="AC552" s="70"/>
      <c r="AD552" s="70"/>
      <c r="AE552" s="70"/>
      <c r="AF552" s="70"/>
      <c r="AG552" s="70"/>
      <c r="AH552" s="70"/>
      <c r="AI552" s="70"/>
      <c r="AJ552" s="70"/>
      <c r="AK552" s="70"/>
      <c r="AL552" s="106"/>
      <c r="AM552" s="106"/>
      <c r="AN552" s="106"/>
      <c r="AO552" s="106"/>
      <c r="AP552" s="106"/>
      <c r="AQ552" s="106"/>
      <c r="AR552" s="106"/>
      <c r="AS552" s="106"/>
      <c r="AT552" s="106"/>
      <c r="AU552" s="106"/>
      <c r="AV552" s="106"/>
      <c r="AW552" s="106"/>
      <c r="AX552" s="106"/>
      <c r="AY552" s="106"/>
      <c r="AZ552" s="106"/>
      <c r="BA552" s="106"/>
      <c r="BB552" s="106"/>
    </row>
    <row r="553" spans="1:54" ht="14" x14ac:dyDescent="0.15">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70"/>
      <c r="Y553" s="70"/>
      <c r="Z553" s="70"/>
      <c r="AA553" s="70"/>
      <c r="AB553" s="70"/>
      <c r="AC553" s="70"/>
      <c r="AD553" s="70"/>
      <c r="AE553" s="70"/>
      <c r="AF553" s="70"/>
      <c r="AG553" s="70"/>
      <c r="AH553" s="70"/>
      <c r="AI553" s="70"/>
      <c r="AJ553" s="70"/>
      <c r="AK553" s="70"/>
      <c r="AL553" s="106"/>
      <c r="AM553" s="106"/>
      <c r="AN553" s="106"/>
      <c r="AO553" s="106"/>
      <c r="AP553" s="106"/>
      <c r="AQ553" s="106"/>
      <c r="AR553" s="106"/>
      <c r="AS553" s="106"/>
      <c r="AT553" s="106"/>
      <c r="AU553" s="106"/>
      <c r="AV553" s="106"/>
      <c r="AW553" s="106"/>
      <c r="AX553" s="106"/>
      <c r="AY553" s="106"/>
      <c r="AZ553" s="106"/>
      <c r="BA553" s="106"/>
      <c r="BB553" s="106"/>
    </row>
    <row r="554" spans="1:54" ht="14" x14ac:dyDescent="0.15">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70"/>
      <c r="Y554" s="70"/>
      <c r="Z554" s="70"/>
      <c r="AA554" s="70"/>
      <c r="AB554" s="70"/>
      <c r="AC554" s="70"/>
      <c r="AD554" s="70"/>
      <c r="AE554" s="70"/>
      <c r="AF554" s="70"/>
      <c r="AG554" s="70"/>
      <c r="AH554" s="70"/>
      <c r="AI554" s="70"/>
      <c r="AJ554" s="70"/>
      <c r="AK554" s="70"/>
      <c r="AL554" s="106"/>
      <c r="AM554" s="106"/>
      <c r="AN554" s="106"/>
      <c r="AO554" s="106"/>
      <c r="AP554" s="106"/>
      <c r="AQ554" s="106"/>
      <c r="AR554" s="106"/>
      <c r="AS554" s="106"/>
      <c r="AT554" s="106"/>
      <c r="AU554" s="106"/>
      <c r="AV554" s="106"/>
      <c r="AW554" s="106"/>
      <c r="AX554" s="106"/>
      <c r="AY554" s="106"/>
      <c r="AZ554" s="106"/>
      <c r="BA554" s="106"/>
      <c r="BB554" s="106"/>
    </row>
    <row r="555" spans="1:54" ht="14" x14ac:dyDescent="0.15">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70"/>
      <c r="Y555" s="70"/>
      <c r="Z555" s="70"/>
      <c r="AA555" s="70"/>
      <c r="AB555" s="70"/>
      <c r="AC555" s="70"/>
      <c r="AD555" s="70"/>
      <c r="AE555" s="70"/>
      <c r="AF555" s="70"/>
      <c r="AG555" s="70"/>
      <c r="AH555" s="70"/>
      <c r="AI555" s="70"/>
      <c r="AJ555" s="70"/>
      <c r="AK555" s="70"/>
      <c r="AL555" s="106"/>
      <c r="AM555" s="106"/>
      <c r="AN555" s="106"/>
      <c r="AO555" s="106"/>
      <c r="AP555" s="106"/>
      <c r="AQ555" s="106"/>
      <c r="AR555" s="106"/>
      <c r="AS555" s="106"/>
      <c r="AT555" s="106"/>
      <c r="AU555" s="106"/>
      <c r="AV555" s="106"/>
      <c r="AW555" s="106"/>
      <c r="AX555" s="106"/>
      <c r="AY555" s="106"/>
      <c r="AZ555" s="106"/>
      <c r="BA555" s="106"/>
      <c r="BB555" s="106"/>
    </row>
    <row r="556" spans="1:54" ht="14" x14ac:dyDescent="0.15">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70"/>
      <c r="Y556" s="70"/>
      <c r="Z556" s="70"/>
      <c r="AA556" s="70"/>
      <c r="AB556" s="70"/>
      <c r="AC556" s="70"/>
      <c r="AD556" s="70"/>
      <c r="AE556" s="70"/>
      <c r="AF556" s="70"/>
      <c r="AG556" s="70"/>
      <c r="AH556" s="70"/>
      <c r="AI556" s="70"/>
      <c r="AJ556" s="70"/>
      <c r="AK556" s="70"/>
      <c r="AL556" s="106"/>
      <c r="AM556" s="106"/>
      <c r="AN556" s="106"/>
      <c r="AO556" s="106"/>
      <c r="AP556" s="106"/>
      <c r="AQ556" s="106"/>
      <c r="AR556" s="106"/>
      <c r="AS556" s="106"/>
      <c r="AT556" s="106"/>
      <c r="AU556" s="106"/>
      <c r="AV556" s="106"/>
      <c r="AW556" s="106"/>
      <c r="AX556" s="106"/>
      <c r="AY556" s="106"/>
      <c r="AZ556" s="106"/>
      <c r="BA556" s="106"/>
      <c r="BB556" s="106"/>
    </row>
    <row r="557" spans="1:54" ht="14" x14ac:dyDescent="0.15">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70"/>
      <c r="Y557" s="70"/>
      <c r="Z557" s="70"/>
      <c r="AA557" s="70"/>
      <c r="AB557" s="70"/>
      <c r="AC557" s="70"/>
      <c r="AD557" s="70"/>
      <c r="AE557" s="70"/>
      <c r="AF557" s="70"/>
      <c r="AG557" s="70"/>
      <c r="AH557" s="70"/>
      <c r="AI557" s="70"/>
      <c r="AJ557" s="70"/>
      <c r="AK557" s="70"/>
      <c r="AL557" s="106"/>
      <c r="AM557" s="106"/>
      <c r="AN557" s="106"/>
      <c r="AO557" s="106"/>
      <c r="AP557" s="106"/>
      <c r="AQ557" s="106"/>
      <c r="AR557" s="106"/>
      <c r="AS557" s="106"/>
      <c r="AT557" s="106"/>
      <c r="AU557" s="106"/>
      <c r="AV557" s="106"/>
      <c r="AW557" s="106"/>
      <c r="AX557" s="106"/>
      <c r="AY557" s="106"/>
      <c r="AZ557" s="106"/>
      <c r="BA557" s="106"/>
      <c r="BB557" s="106"/>
    </row>
    <row r="558" spans="1:54" ht="14" x14ac:dyDescent="0.15">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70"/>
      <c r="Y558" s="70"/>
      <c r="Z558" s="70"/>
      <c r="AA558" s="70"/>
      <c r="AB558" s="70"/>
      <c r="AC558" s="70"/>
      <c r="AD558" s="70"/>
      <c r="AE558" s="70"/>
      <c r="AF558" s="70"/>
      <c r="AG558" s="70"/>
      <c r="AH558" s="70"/>
      <c r="AI558" s="70"/>
      <c r="AJ558" s="70"/>
      <c r="AK558" s="70"/>
      <c r="AL558" s="106"/>
      <c r="AM558" s="106"/>
      <c r="AN558" s="106"/>
      <c r="AO558" s="106"/>
      <c r="AP558" s="106"/>
      <c r="AQ558" s="106"/>
      <c r="AR558" s="106"/>
      <c r="AS558" s="106"/>
      <c r="AT558" s="106"/>
      <c r="AU558" s="106"/>
      <c r="AV558" s="106"/>
      <c r="AW558" s="106"/>
      <c r="AX558" s="106"/>
      <c r="AY558" s="106"/>
      <c r="AZ558" s="106"/>
      <c r="BA558" s="106"/>
      <c r="BB558" s="106"/>
    </row>
    <row r="559" spans="1:54" ht="14" x14ac:dyDescent="0.15">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70"/>
      <c r="Y559" s="70"/>
      <c r="Z559" s="70"/>
      <c r="AA559" s="70"/>
      <c r="AB559" s="70"/>
      <c r="AC559" s="70"/>
      <c r="AD559" s="70"/>
      <c r="AE559" s="70"/>
      <c r="AF559" s="70"/>
      <c r="AG559" s="70"/>
      <c r="AH559" s="70"/>
      <c r="AI559" s="70"/>
      <c r="AJ559" s="70"/>
      <c r="AK559" s="70"/>
      <c r="AL559" s="106"/>
      <c r="AM559" s="106"/>
      <c r="AN559" s="106"/>
      <c r="AO559" s="106"/>
      <c r="AP559" s="106"/>
      <c r="AQ559" s="106"/>
      <c r="AR559" s="106"/>
      <c r="AS559" s="106"/>
      <c r="AT559" s="106"/>
      <c r="AU559" s="106"/>
      <c r="AV559" s="106"/>
      <c r="AW559" s="106"/>
      <c r="AX559" s="106"/>
      <c r="AY559" s="106"/>
      <c r="AZ559" s="106"/>
      <c r="BA559" s="106"/>
      <c r="BB559" s="106"/>
    </row>
    <row r="560" spans="1:54" ht="14" x14ac:dyDescent="0.15">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70"/>
      <c r="Y560" s="70"/>
      <c r="Z560" s="70"/>
      <c r="AA560" s="70"/>
      <c r="AB560" s="70"/>
      <c r="AC560" s="70"/>
      <c r="AD560" s="70"/>
      <c r="AE560" s="70"/>
      <c r="AF560" s="70"/>
      <c r="AG560" s="70"/>
      <c r="AH560" s="70"/>
      <c r="AI560" s="70"/>
      <c r="AJ560" s="70"/>
      <c r="AK560" s="70"/>
      <c r="AL560" s="106"/>
      <c r="AM560" s="106"/>
      <c r="AN560" s="106"/>
      <c r="AO560" s="106"/>
      <c r="AP560" s="106"/>
      <c r="AQ560" s="106"/>
      <c r="AR560" s="106"/>
      <c r="AS560" s="106"/>
      <c r="AT560" s="106"/>
      <c r="AU560" s="106"/>
      <c r="AV560" s="106"/>
      <c r="AW560" s="106"/>
      <c r="AX560" s="106"/>
      <c r="AY560" s="106"/>
      <c r="AZ560" s="106"/>
      <c r="BA560" s="106"/>
      <c r="BB560" s="106"/>
    </row>
    <row r="561" spans="1:54" ht="14" x14ac:dyDescent="0.15">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70"/>
      <c r="Y561" s="70"/>
      <c r="Z561" s="70"/>
      <c r="AA561" s="70"/>
      <c r="AB561" s="70"/>
      <c r="AC561" s="70"/>
      <c r="AD561" s="70"/>
      <c r="AE561" s="70"/>
      <c r="AF561" s="70"/>
      <c r="AG561" s="70"/>
      <c r="AH561" s="70"/>
      <c r="AI561" s="70"/>
      <c r="AJ561" s="70"/>
      <c r="AK561" s="70"/>
      <c r="AL561" s="106"/>
      <c r="AM561" s="106"/>
      <c r="AN561" s="106"/>
      <c r="AO561" s="106"/>
      <c r="AP561" s="106"/>
      <c r="AQ561" s="106"/>
      <c r="AR561" s="106"/>
      <c r="AS561" s="106"/>
      <c r="AT561" s="106"/>
      <c r="AU561" s="106"/>
      <c r="AV561" s="106"/>
      <c r="AW561" s="106"/>
      <c r="AX561" s="106"/>
      <c r="AY561" s="106"/>
      <c r="AZ561" s="106"/>
      <c r="BA561" s="106"/>
      <c r="BB561" s="106"/>
    </row>
    <row r="562" spans="1:54" ht="14" x14ac:dyDescent="0.15">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70"/>
      <c r="Y562" s="70"/>
      <c r="Z562" s="70"/>
      <c r="AA562" s="70"/>
      <c r="AB562" s="70"/>
      <c r="AC562" s="70"/>
      <c r="AD562" s="70"/>
      <c r="AE562" s="70"/>
      <c r="AF562" s="70"/>
      <c r="AG562" s="70"/>
      <c r="AH562" s="70"/>
      <c r="AI562" s="70"/>
      <c r="AJ562" s="70"/>
      <c r="AK562" s="70"/>
      <c r="AL562" s="106"/>
      <c r="AM562" s="106"/>
      <c r="AN562" s="106"/>
      <c r="AO562" s="106"/>
      <c r="AP562" s="106"/>
      <c r="AQ562" s="106"/>
      <c r="AR562" s="106"/>
      <c r="AS562" s="106"/>
      <c r="AT562" s="106"/>
      <c r="AU562" s="106"/>
      <c r="AV562" s="106"/>
      <c r="AW562" s="106"/>
      <c r="AX562" s="106"/>
      <c r="AY562" s="106"/>
      <c r="AZ562" s="106"/>
      <c r="BA562" s="106"/>
      <c r="BB562" s="106"/>
    </row>
    <row r="563" spans="1:54" ht="14" x14ac:dyDescent="0.15">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70"/>
      <c r="Y563" s="70"/>
      <c r="Z563" s="70"/>
      <c r="AA563" s="70"/>
      <c r="AB563" s="70"/>
      <c r="AC563" s="70"/>
      <c r="AD563" s="70"/>
      <c r="AE563" s="70"/>
      <c r="AF563" s="70"/>
      <c r="AG563" s="70"/>
      <c r="AH563" s="70"/>
      <c r="AI563" s="70"/>
      <c r="AJ563" s="70"/>
      <c r="AK563" s="70"/>
      <c r="AL563" s="106"/>
      <c r="AM563" s="106"/>
      <c r="AN563" s="106"/>
      <c r="AO563" s="106"/>
      <c r="AP563" s="106"/>
      <c r="AQ563" s="106"/>
      <c r="AR563" s="106"/>
      <c r="AS563" s="106"/>
      <c r="AT563" s="106"/>
      <c r="AU563" s="106"/>
      <c r="AV563" s="106"/>
      <c r="AW563" s="106"/>
      <c r="AX563" s="106"/>
      <c r="AY563" s="106"/>
      <c r="AZ563" s="106"/>
      <c r="BA563" s="106"/>
      <c r="BB563" s="106"/>
    </row>
    <row r="564" spans="1:54" ht="14" x14ac:dyDescent="0.15">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70"/>
      <c r="Y564" s="70"/>
      <c r="Z564" s="70"/>
      <c r="AA564" s="70"/>
      <c r="AB564" s="70"/>
      <c r="AC564" s="70"/>
      <c r="AD564" s="70"/>
      <c r="AE564" s="70"/>
      <c r="AF564" s="70"/>
      <c r="AG564" s="70"/>
      <c r="AH564" s="70"/>
      <c r="AI564" s="70"/>
      <c r="AJ564" s="70"/>
      <c r="AK564" s="70"/>
      <c r="AL564" s="106"/>
      <c r="AM564" s="106"/>
      <c r="AN564" s="106"/>
      <c r="AO564" s="106"/>
      <c r="AP564" s="106"/>
      <c r="AQ564" s="106"/>
      <c r="AR564" s="106"/>
      <c r="AS564" s="106"/>
      <c r="AT564" s="106"/>
      <c r="AU564" s="106"/>
      <c r="AV564" s="106"/>
      <c r="AW564" s="106"/>
      <c r="AX564" s="106"/>
      <c r="AY564" s="106"/>
      <c r="AZ564" s="106"/>
      <c r="BA564" s="106"/>
      <c r="BB564" s="106"/>
    </row>
    <row r="565" spans="1:54" ht="14" x14ac:dyDescent="0.15">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70"/>
      <c r="Y565" s="70"/>
      <c r="Z565" s="70"/>
      <c r="AA565" s="70"/>
      <c r="AB565" s="70"/>
      <c r="AC565" s="70"/>
      <c r="AD565" s="70"/>
      <c r="AE565" s="70"/>
      <c r="AF565" s="70"/>
      <c r="AG565" s="70"/>
      <c r="AH565" s="70"/>
      <c r="AI565" s="70"/>
      <c r="AJ565" s="70"/>
      <c r="AK565" s="70"/>
      <c r="AL565" s="106"/>
      <c r="AM565" s="106"/>
      <c r="AN565" s="106"/>
      <c r="AO565" s="106"/>
      <c r="AP565" s="106"/>
      <c r="AQ565" s="106"/>
      <c r="AR565" s="106"/>
      <c r="AS565" s="106"/>
      <c r="AT565" s="106"/>
      <c r="AU565" s="106"/>
      <c r="AV565" s="106"/>
      <c r="AW565" s="106"/>
      <c r="AX565" s="106"/>
      <c r="AY565" s="106"/>
      <c r="AZ565" s="106"/>
      <c r="BA565" s="106"/>
      <c r="BB565" s="106"/>
    </row>
    <row r="566" spans="1:54" ht="14" x14ac:dyDescent="0.15">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70"/>
      <c r="Y566" s="70"/>
      <c r="Z566" s="70"/>
      <c r="AA566" s="70"/>
      <c r="AB566" s="70"/>
      <c r="AC566" s="70"/>
      <c r="AD566" s="70"/>
      <c r="AE566" s="70"/>
      <c r="AF566" s="70"/>
      <c r="AG566" s="70"/>
      <c r="AH566" s="70"/>
      <c r="AI566" s="70"/>
      <c r="AJ566" s="70"/>
      <c r="AK566" s="70"/>
      <c r="AL566" s="106"/>
      <c r="AM566" s="106"/>
      <c r="AN566" s="106"/>
      <c r="AO566" s="106"/>
      <c r="AP566" s="106"/>
      <c r="AQ566" s="106"/>
      <c r="AR566" s="106"/>
      <c r="AS566" s="106"/>
      <c r="AT566" s="106"/>
      <c r="AU566" s="106"/>
      <c r="AV566" s="106"/>
      <c r="AW566" s="106"/>
      <c r="AX566" s="106"/>
      <c r="AY566" s="106"/>
      <c r="AZ566" s="106"/>
      <c r="BA566" s="106"/>
      <c r="BB566" s="106"/>
    </row>
    <row r="567" spans="1:54" ht="14" x14ac:dyDescent="0.15">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70"/>
      <c r="Y567" s="70"/>
      <c r="Z567" s="70"/>
      <c r="AA567" s="70"/>
      <c r="AB567" s="70"/>
      <c r="AC567" s="70"/>
      <c r="AD567" s="70"/>
      <c r="AE567" s="70"/>
      <c r="AF567" s="70"/>
      <c r="AG567" s="70"/>
      <c r="AH567" s="70"/>
      <c r="AI567" s="70"/>
      <c r="AJ567" s="70"/>
      <c r="AK567" s="70"/>
      <c r="AL567" s="106"/>
      <c r="AM567" s="106"/>
      <c r="AN567" s="106"/>
      <c r="AO567" s="106"/>
      <c r="AP567" s="106"/>
      <c r="AQ567" s="106"/>
      <c r="AR567" s="106"/>
      <c r="AS567" s="106"/>
      <c r="AT567" s="106"/>
      <c r="AU567" s="106"/>
      <c r="AV567" s="106"/>
      <c r="AW567" s="106"/>
      <c r="AX567" s="106"/>
      <c r="AY567" s="106"/>
      <c r="AZ567" s="106"/>
      <c r="BA567" s="106"/>
      <c r="BB567" s="106"/>
    </row>
    <row r="568" spans="1:54" ht="14" x14ac:dyDescent="0.15">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70"/>
      <c r="Y568" s="70"/>
      <c r="Z568" s="70"/>
      <c r="AA568" s="70"/>
      <c r="AB568" s="70"/>
      <c r="AC568" s="70"/>
      <c r="AD568" s="70"/>
      <c r="AE568" s="70"/>
      <c r="AF568" s="70"/>
      <c r="AG568" s="70"/>
      <c r="AH568" s="70"/>
      <c r="AI568" s="70"/>
      <c r="AJ568" s="70"/>
      <c r="AK568" s="70"/>
      <c r="AL568" s="106"/>
      <c r="AM568" s="106"/>
      <c r="AN568" s="106"/>
      <c r="AO568" s="106"/>
      <c r="AP568" s="106"/>
      <c r="AQ568" s="106"/>
      <c r="AR568" s="106"/>
      <c r="AS568" s="106"/>
      <c r="AT568" s="106"/>
      <c r="AU568" s="106"/>
      <c r="AV568" s="106"/>
      <c r="AW568" s="106"/>
      <c r="AX568" s="106"/>
      <c r="AY568" s="106"/>
      <c r="AZ568" s="106"/>
      <c r="BA568" s="106"/>
      <c r="BB568" s="106"/>
    </row>
    <row r="569" spans="1:54" ht="14" x14ac:dyDescent="0.15">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70"/>
      <c r="Y569" s="70"/>
      <c r="Z569" s="70"/>
      <c r="AA569" s="70"/>
      <c r="AB569" s="70"/>
      <c r="AC569" s="70"/>
      <c r="AD569" s="70"/>
      <c r="AE569" s="70"/>
      <c r="AF569" s="70"/>
      <c r="AG569" s="70"/>
      <c r="AH569" s="70"/>
      <c r="AI569" s="70"/>
      <c r="AJ569" s="70"/>
      <c r="AK569" s="70"/>
      <c r="AL569" s="106"/>
      <c r="AM569" s="106"/>
      <c r="AN569" s="106"/>
      <c r="AO569" s="106"/>
      <c r="AP569" s="106"/>
      <c r="AQ569" s="106"/>
      <c r="AR569" s="106"/>
      <c r="AS569" s="106"/>
      <c r="AT569" s="106"/>
      <c r="AU569" s="106"/>
      <c r="AV569" s="106"/>
      <c r="AW569" s="106"/>
      <c r="AX569" s="106"/>
      <c r="AY569" s="106"/>
      <c r="AZ569" s="106"/>
      <c r="BA569" s="106"/>
      <c r="BB569" s="106"/>
    </row>
    <row r="570" spans="1:54" ht="14" x14ac:dyDescent="0.15">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70"/>
      <c r="Y570" s="70"/>
      <c r="Z570" s="70"/>
      <c r="AA570" s="70"/>
      <c r="AB570" s="70"/>
      <c r="AC570" s="70"/>
      <c r="AD570" s="70"/>
      <c r="AE570" s="70"/>
      <c r="AF570" s="70"/>
      <c r="AG570" s="70"/>
      <c r="AH570" s="70"/>
      <c r="AI570" s="70"/>
      <c r="AJ570" s="70"/>
      <c r="AK570" s="70"/>
      <c r="AL570" s="106"/>
      <c r="AM570" s="106"/>
      <c r="AN570" s="106"/>
      <c r="AO570" s="106"/>
      <c r="AP570" s="106"/>
      <c r="AQ570" s="106"/>
      <c r="AR570" s="106"/>
      <c r="AS570" s="106"/>
      <c r="AT570" s="106"/>
      <c r="AU570" s="106"/>
      <c r="AV570" s="106"/>
      <c r="AW570" s="106"/>
      <c r="AX570" s="106"/>
      <c r="AY570" s="106"/>
      <c r="AZ570" s="106"/>
      <c r="BA570" s="106"/>
      <c r="BB570" s="106"/>
    </row>
    <row r="571" spans="1:54" ht="14" x14ac:dyDescent="0.15">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70"/>
      <c r="Y571" s="70"/>
      <c r="Z571" s="70"/>
      <c r="AA571" s="70"/>
      <c r="AB571" s="70"/>
      <c r="AC571" s="70"/>
      <c r="AD571" s="70"/>
      <c r="AE571" s="70"/>
      <c r="AF571" s="70"/>
      <c r="AG571" s="70"/>
      <c r="AH571" s="70"/>
      <c r="AI571" s="70"/>
      <c r="AJ571" s="70"/>
      <c r="AK571" s="70"/>
      <c r="AL571" s="106"/>
      <c r="AM571" s="106"/>
      <c r="AN571" s="106"/>
      <c r="AO571" s="106"/>
      <c r="AP571" s="106"/>
      <c r="AQ571" s="106"/>
      <c r="AR571" s="106"/>
      <c r="AS571" s="106"/>
      <c r="AT571" s="106"/>
      <c r="AU571" s="106"/>
      <c r="AV571" s="106"/>
      <c r="AW571" s="106"/>
      <c r="AX571" s="106"/>
      <c r="AY571" s="106"/>
      <c r="AZ571" s="106"/>
      <c r="BA571" s="106"/>
      <c r="BB571" s="106"/>
    </row>
    <row r="572" spans="1:54" ht="14" x14ac:dyDescent="0.15">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70"/>
      <c r="Y572" s="70"/>
      <c r="Z572" s="70"/>
      <c r="AA572" s="70"/>
      <c r="AB572" s="70"/>
      <c r="AC572" s="70"/>
      <c r="AD572" s="70"/>
      <c r="AE572" s="70"/>
      <c r="AF572" s="70"/>
      <c r="AG572" s="70"/>
      <c r="AH572" s="70"/>
      <c r="AI572" s="70"/>
      <c r="AJ572" s="70"/>
      <c r="AK572" s="70"/>
      <c r="AL572" s="106"/>
      <c r="AM572" s="106"/>
      <c r="AN572" s="106"/>
      <c r="AO572" s="106"/>
      <c r="AP572" s="106"/>
      <c r="AQ572" s="106"/>
      <c r="AR572" s="106"/>
      <c r="AS572" s="106"/>
      <c r="AT572" s="106"/>
      <c r="AU572" s="106"/>
      <c r="AV572" s="106"/>
      <c r="AW572" s="106"/>
      <c r="AX572" s="106"/>
      <c r="AY572" s="106"/>
      <c r="AZ572" s="106"/>
      <c r="BA572" s="106"/>
      <c r="BB572" s="106"/>
    </row>
    <row r="573" spans="1:54" ht="14" x14ac:dyDescent="0.15">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70"/>
      <c r="Y573" s="70"/>
      <c r="Z573" s="70"/>
      <c r="AA573" s="70"/>
      <c r="AB573" s="70"/>
      <c r="AC573" s="70"/>
      <c r="AD573" s="70"/>
      <c r="AE573" s="70"/>
      <c r="AF573" s="70"/>
      <c r="AG573" s="70"/>
      <c r="AH573" s="70"/>
      <c r="AI573" s="70"/>
      <c r="AJ573" s="70"/>
      <c r="AK573" s="70"/>
      <c r="AL573" s="106"/>
      <c r="AM573" s="106"/>
      <c r="AN573" s="106"/>
      <c r="AO573" s="106"/>
      <c r="AP573" s="106"/>
      <c r="AQ573" s="106"/>
      <c r="AR573" s="106"/>
      <c r="AS573" s="106"/>
      <c r="AT573" s="106"/>
      <c r="AU573" s="106"/>
      <c r="AV573" s="106"/>
      <c r="AW573" s="106"/>
      <c r="AX573" s="106"/>
      <c r="AY573" s="106"/>
      <c r="AZ573" s="106"/>
      <c r="BA573" s="106"/>
      <c r="BB573" s="106"/>
    </row>
    <row r="574" spans="1:54" ht="14" x14ac:dyDescent="0.15">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70"/>
      <c r="Y574" s="70"/>
      <c r="Z574" s="70"/>
      <c r="AA574" s="70"/>
      <c r="AB574" s="70"/>
      <c r="AC574" s="70"/>
      <c r="AD574" s="70"/>
      <c r="AE574" s="70"/>
      <c r="AF574" s="70"/>
      <c r="AG574" s="70"/>
      <c r="AH574" s="70"/>
      <c r="AI574" s="70"/>
      <c r="AJ574" s="70"/>
      <c r="AK574" s="70"/>
      <c r="AL574" s="106"/>
      <c r="AM574" s="106"/>
      <c r="AN574" s="106"/>
      <c r="AO574" s="106"/>
      <c r="AP574" s="106"/>
      <c r="AQ574" s="106"/>
      <c r="AR574" s="106"/>
      <c r="AS574" s="106"/>
      <c r="AT574" s="106"/>
      <c r="AU574" s="106"/>
      <c r="AV574" s="106"/>
      <c r="AW574" s="106"/>
      <c r="AX574" s="106"/>
      <c r="AY574" s="106"/>
      <c r="AZ574" s="106"/>
      <c r="BA574" s="106"/>
      <c r="BB574" s="106"/>
    </row>
    <row r="575" spans="1:54" ht="14" x14ac:dyDescent="0.15">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70"/>
      <c r="Y575" s="70"/>
      <c r="Z575" s="70"/>
      <c r="AA575" s="70"/>
      <c r="AB575" s="70"/>
      <c r="AC575" s="70"/>
      <c r="AD575" s="70"/>
      <c r="AE575" s="70"/>
      <c r="AF575" s="70"/>
      <c r="AG575" s="70"/>
      <c r="AH575" s="70"/>
      <c r="AI575" s="70"/>
      <c r="AJ575" s="70"/>
      <c r="AK575" s="70"/>
      <c r="AL575" s="106"/>
      <c r="AM575" s="106"/>
      <c r="AN575" s="106"/>
      <c r="AO575" s="106"/>
      <c r="AP575" s="106"/>
      <c r="AQ575" s="106"/>
      <c r="AR575" s="106"/>
      <c r="AS575" s="106"/>
      <c r="AT575" s="106"/>
      <c r="AU575" s="106"/>
      <c r="AV575" s="106"/>
      <c r="AW575" s="106"/>
      <c r="AX575" s="106"/>
      <c r="AY575" s="106"/>
      <c r="AZ575" s="106"/>
      <c r="BA575" s="106"/>
      <c r="BB575" s="106"/>
    </row>
    <row r="576" spans="1:54" ht="14" x14ac:dyDescent="0.15">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70"/>
      <c r="Y576" s="70"/>
      <c r="Z576" s="70"/>
      <c r="AA576" s="70"/>
      <c r="AB576" s="70"/>
      <c r="AC576" s="70"/>
      <c r="AD576" s="70"/>
      <c r="AE576" s="70"/>
      <c r="AF576" s="70"/>
      <c r="AG576" s="70"/>
      <c r="AH576" s="70"/>
      <c r="AI576" s="70"/>
      <c r="AJ576" s="70"/>
      <c r="AK576" s="70"/>
      <c r="AL576" s="106"/>
      <c r="AM576" s="106"/>
      <c r="AN576" s="106"/>
      <c r="AO576" s="106"/>
      <c r="AP576" s="106"/>
      <c r="AQ576" s="106"/>
      <c r="AR576" s="106"/>
      <c r="AS576" s="106"/>
      <c r="AT576" s="106"/>
      <c r="AU576" s="106"/>
      <c r="AV576" s="106"/>
      <c r="AW576" s="106"/>
      <c r="AX576" s="106"/>
      <c r="AY576" s="106"/>
      <c r="AZ576" s="106"/>
      <c r="BA576" s="106"/>
      <c r="BB576" s="106"/>
    </row>
    <row r="577" spans="1:54" ht="14" x14ac:dyDescent="0.15">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70"/>
      <c r="Y577" s="70"/>
      <c r="Z577" s="70"/>
      <c r="AA577" s="70"/>
      <c r="AB577" s="70"/>
      <c r="AC577" s="70"/>
      <c r="AD577" s="70"/>
      <c r="AE577" s="70"/>
      <c r="AF577" s="70"/>
      <c r="AG577" s="70"/>
      <c r="AH577" s="70"/>
      <c r="AI577" s="70"/>
      <c r="AJ577" s="70"/>
      <c r="AK577" s="70"/>
      <c r="AL577" s="106"/>
      <c r="AM577" s="106"/>
      <c r="AN577" s="106"/>
      <c r="AO577" s="106"/>
      <c r="AP577" s="106"/>
      <c r="AQ577" s="106"/>
      <c r="AR577" s="106"/>
      <c r="AS577" s="106"/>
      <c r="AT577" s="106"/>
      <c r="AU577" s="106"/>
      <c r="AV577" s="106"/>
      <c r="AW577" s="106"/>
      <c r="AX577" s="106"/>
      <c r="AY577" s="106"/>
      <c r="AZ577" s="106"/>
      <c r="BA577" s="106"/>
      <c r="BB577" s="106"/>
    </row>
    <row r="578" spans="1:54" ht="14" x14ac:dyDescent="0.15">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70"/>
      <c r="Y578" s="70"/>
      <c r="Z578" s="70"/>
      <c r="AA578" s="70"/>
      <c r="AB578" s="70"/>
      <c r="AC578" s="70"/>
      <c r="AD578" s="70"/>
      <c r="AE578" s="70"/>
      <c r="AF578" s="70"/>
      <c r="AG578" s="70"/>
      <c r="AH578" s="70"/>
      <c r="AI578" s="70"/>
      <c r="AJ578" s="70"/>
      <c r="AK578" s="70"/>
      <c r="AL578" s="106"/>
      <c r="AM578" s="106"/>
      <c r="AN578" s="106"/>
      <c r="AO578" s="106"/>
      <c r="AP578" s="106"/>
      <c r="AQ578" s="106"/>
      <c r="AR578" s="106"/>
      <c r="AS578" s="106"/>
      <c r="AT578" s="106"/>
      <c r="AU578" s="106"/>
      <c r="AV578" s="106"/>
      <c r="AW578" s="106"/>
      <c r="AX578" s="106"/>
      <c r="AY578" s="106"/>
      <c r="AZ578" s="106"/>
      <c r="BA578" s="106"/>
      <c r="BB578" s="106"/>
    </row>
    <row r="579" spans="1:54" ht="14" x14ac:dyDescent="0.15">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70"/>
      <c r="Y579" s="70"/>
      <c r="Z579" s="70"/>
      <c r="AA579" s="70"/>
      <c r="AB579" s="70"/>
      <c r="AC579" s="70"/>
      <c r="AD579" s="70"/>
      <c r="AE579" s="70"/>
      <c r="AF579" s="70"/>
      <c r="AG579" s="70"/>
      <c r="AH579" s="70"/>
      <c r="AI579" s="70"/>
      <c r="AJ579" s="70"/>
      <c r="AK579" s="70"/>
      <c r="AL579" s="106"/>
      <c r="AM579" s="106"/>
      <c r="AN579" s="106"/>
      <c r="AO579" s="106"/>
      <c r="AP579" s="106"/>
      <c r="AQ579" s="106"/>
      <c r="AR579" s="106"/>
      <c r="AS579" s="106"/>
      <c r="AT579" s="106"/>
      <c r="AU579" s="106"/>
      <c r="AV579" s="106"/>
      <c r="AW579" s="106"/>
      <c r="AX579" s="106"/>
      <c r="AY579" s="106"/>
      <c r="AZ579" s="106"/>
      <c r="BA579" s="106"/>
      <c r="BB579" s="106"/>
    </row>
    <row r="580" spans="1:54" ht="14" x14ac:dyDescent="0.15">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70"/>
      <c r="Y580" s="70"/>
      <c r="Z580" s="70"/>
      <c r="AA580" s="70"/>
      <c r="AB580" s="70"/>
      <c r="AC580" s="70"/>
      <c r="AD580" s="70"/>
      <c r="AE580" s="70"/>
      <c r="AF580" s="70"/>
      <c r="AG580" s="70"/>
      <c r="AH580" s="70"/>
      <c r="AI580" s="70"/>
      <c r="AJ580" s="70"/>
      <c r="AK580" s="70"/>
      <c r="AL580" s="106"/>
      <c r="AM580" s="106"/>
      <c r="AN580" s="106"/>
      <c r="AO580" s="106"/>
      <c r="AP580" s="106"/>
      <c r="AQ580" s="106"/>
      <c r="AR580" s="106"/>
      <c r="AS580" s="106"/>
      <c r="AT580" s="106"/>
      <c r="AU580" s="106"/>
      <c r="AV580" s="106"/>
      <c r="AW580" s="106"/>
      <c r="AX580" s="106"/>
      <c r="AY580" s="106"/>
      <c r="AZ580" s="106"/>
      <c r="BA580" s="106"/>
      <c r="BB580" s="106"/>
    </row>
    <row r="581" spans="1:54" ht="14" x14ac:dyDescent="0.15">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70"/>
      <c r="Y581" s="70"/>
      <c r="Z581" s="70"/>
      <c r="AA581" s="70"/>
      <c r="AB581" s="70"/>
      <c r="AC581" s="70"/>
      <c r="AD581" s="70"/>
      <c r="AE581" s="70"/>
      <c r="AF581" s="70"/>
      <c r="AG581" s="70"/>
      <c r="AH581" s="70"/>
      <c r="AI581" s="70"/>
      <c r="AJ581" s="70"/>
      <c r="AK581" s="70"/>
      <c r="AL581" s="106"/>
      <c r="AM581" s="106"/>
      <c r="AN581" s="106"/>
      <c r="AO581" s="106"/>
      <c r="AP581" s="106"/>
      <c r="AQ581" s="106"/>
      <c r="AR581" s="106"/>
      <c r="AS581" s="106"/>
      <c r="AT581" s="106"/>
      <c r="AU581" s="106"/>
      <c r="AV581" s="106"/>
      <c r="AW581" s="106"/>
      <c r="AX581" s="106"/>
      <c r="AY581" s="106"/>
      <c r="AZ581" s="106"/>
      <c r="BA581" s="106"/>
      <c r="BB581" s="106"/>
    </row>
    <row r="582" spans="1:54" ht="14" x14ac:dyDescent="0.15">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70"/>
      <c r="Y582" s="70"/>
      <c r="Z582" s="70"/>
      <c r="AA582" s="70"/>
      <c r="AB582" s="70"/>
      <c r="AC582" s="70"/>
      <c r="AD582" s="70"/>
      <c r="AE582" s="70"/>
      <c r="AF582" s="70"/>
      <c r="AG582" s="70"/>
      <c r="AH582" s="70"/>
      <c r="AI582" s="70"/>
      <c r="AJ582" s="70"/>
      <c r="AK582" s="70"/>
      <c r="AL582" s="106"/>
      <c r="AM582" s="106"/>
      <c r="AN582" s="106"/>
      <c r="AO582" s="106"/>
      <c r="AP582" s="106"/>
      <c r="AQ582" s="106"/>
      <c r="AR582" s="106"/>
      <c r="AS582" s="106"/>
      <c r="AT582" s="106"/>
      <c r="AU582" s="106"/>
      <c r="AV582" s="106"/>
      <c r="AW582" s="106"/>
      <c r="AX582" s="106"/>
      <c r="AY582" s="106"/>
      <c r="AZ582" s="106"/>
      <c r="BA582" s="106"/>
      <c r="BB582" s="106"/>
    </row>
    <row r="583" spans="1:54" ht="14" x14ac:dyDescent="0.15">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70"/>
      <c r="Y583" s="70"/>
      <c r="Z583" s="70"/>
      <c r="AA583" s="70"/>
      <c r="AB583" s="70"/>
      <c r="AC583" s="70"/>
      <c r="AD583" s="70"/>
      <c r="AE583" s="70"/>
      <c r="AF583" s="70"/>
      <c r="AG583" s="70"/>
      <c r="AH583" s="70"/>
      <c r="AI583" s="70"/>
      <c r="AJ583" s="70"/>
      <c r="AK583" s="70"/>
      <c r="AL583" s="106"/>
      <c r="AM583" s="106"/>
      <c r="AN583" s="106"/>
      <c r="AO583" s="106"/>
      <c r="AP583" s="106"/>
      <c r="AQ583" s="106"/>
      <c r="AR583" s="106"/>
      <c r="AS583" s="106"/>
      <c r="AT583" s="106"/>
      <c r="AU583" s="106"/>
      <c r="AV583" s="106"/>
      <c r="AW583" s="106"/>
      <c r="AX583" s="106"/>
      <c r="AY583" s="106"/>
      <c r="AZ583" s="106"/>
      <c r="BA583" s="106"/>
      <c r="BB583" s="106"/>
    </row>
    <row r="584" spans="1:54" ht="14" x14ac:dyDescent="0.15">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70"/>
      <c r="Y584" s="70"/>
      <c r="Z584" s="70"/>
      <c r="AA584" s="70"/>
      <c r="AB584" s="70"/>
      <c r="AC584" s="70"/>
      <c r="AD584" s="70"/>
      <c r="AE584" s="70"/>
      <c r="AF584" s="70"/>
      <c r="AG584" s="70"/>
      <c r="AH584" s="70"/>
      <c r="AI584" s="70"/>
      <c r="AJ584" s="70"/>
      <c r="AK584" s="70"/>
      <c r="AL584" s="106"/>
      <c r="AM584" s="106"/>
      <c r="AN584" s="106"/>
      <c r="AO584" s="106"/>
      <c r="AP584" s="106"/>
      <c r="AQ584" s="106"/>
      <c r="AR584" s="106"/>
      <c r="AS584" s="106"/>
      <c r="AT584" s="106"/>
      <c r="AU584" s="106"/>
      <c r="AV584" s="106"/>
      <c r="AW584" s="106"/>
      <c r="AX584" s="106"/>
      <c r="AY584" s="106"/>
      <c r="AZ584" s="106"/>
      <c r="BA584" s="106"/>
      <c r="BB584" s="106"/>
    </row>
    <row r="585" spans="1:54" ht="14" x14ac:dyDescent="0.15">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70"/>
      <c r="Y585" s="70"/>
      <c r="Z585" s="70"/>
      <c r="AA585" s="70"/>
      <c r="AB585" s="70"/>
      <c r="AC585" s="70"/>
      <c r="AD585" s="70"/>
      <c r="AE585" s="70"/>
      <c r="AF585" s="70"/>
      <c r="AG585" s="70"/>
      <c r="AH585" s="70"/>
      <c r="AI585" s="70"/>
      <c r="AJ585" s="70"/>
      <c r="AK585" s="70"/>
      <c r="AL585" s="106"/>
      <c r="AM585" s="106"/>
      <c r="AN585" s="106"/>
      <c r="AO585" s="106"/>
      <c r="AP585" s="106"/>
      <c r="AQ585" s="106"/>
      <c r="AR585" s="106"/>
      <c r="AS585" s="106"/>
      <c r="AT585" s="106"/>
      <c r="AU585" s="106"/>
      <c r="AV585" s="106"/>
      <c r="AW585" s="106"/>
      <c r="AX585" s="106"/>
      <c r="AY585" s="106"/>
      <c r="AZ585" s="106"/>
      <c r="BA585" s="106"/>
      <c r="BB585" s="106"/>
    </row>
    <row r="586" spans="1:54" ht="14" x14ac:dyDescent="0.15">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70"/>
      <c r="Y586" s="70"/>
      <c r="Z586" s="70"/>
      <c r="AA586" s="70"/>
      <c r="AB586" s="70"/>
      <c r="AC586" s="70"/>
      <c r="AD586" s="70"/>
      <c r="AE586" s="70"/>
      <c r="AF586" s="70"/>
      <c r="AG586" s="70"/>
      <c r="AH586" s="70"/>
      <c r="AI586" s="70"/>
      <c r="AJ586" s="70"/>
      <c r="AK586" s="70"/>
      <c r="AL586" s="106"/>
      <c r="AM586" s="106"/>
      <c r="AN586" s="106"/>
      <c r="AO586" s="106"/>
      <c r="AP586" s="106"/>
      <c r="AQ586" s="106"/>
      <c r="AR586" s="106"/>
      <c r="AS586" s="106"/>
      <c r="AT586" s="106"/>
      <c r="AU586" s="106"/>
      <c r="AV586" s="106"/>
      <c r="AW586" s="106"/>
      <c r="AX586" s="106"/>
      <c r="AY586" s="106"/>
      <c r="AZ586" s="106"/>
      <c r="BA586" s="106"/>
      <c r="BB586" s="106"/>
    </row>
    <row r="587" spans="1:54" ht="14" x14ac:dyDescent="0.15">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70"/>
      <c r="Y587" s="70"/>
      <c r="Z587" s="70"/>
      <c r="AA587" s="70"/>
      <c r="AB587" s="70"/>
      <c r="AC587" s="70"/>
      <c r="AD587" s="70"/>
      <c r="AE587" s="70"/>
      <c r="AF587" s="70"/>
      <c r="AG587" s="70"/>
      <c r="AH587" s="70"/>
      <c r="AI587" s="70"/>
      <c r="AJ587" s="70"/>
      <c r="AK587" s="70"/>
      <c r="AL587" s="106"/>
      <c r="AM587" s="106"/>
      <c r="AN587" s="106"/>
      <c r="AO587" s="106"/>
      <c r="AP587" s="106"/>
      <c r="AQ587" s="106"/>
      <c r="AR587" s="106"/>
      <c r="AS587" s="106"/>
      <c r="AT587" s="106"/>
      <c r="AU587" s="106"/>
      <c r="AV587" s="106"/>
      <c r="AW587" s="106"/>
      <c r="AX587" s="106"/>
      <c r="AY587" s="106"/>
      <c r="AZ587" s="106"/>
      <c r="BA587" s="106"/>
      <c r="BB587" s="106"/>
    </row>
    <row r="588" spans="1:54" ht="14" x14ac:dyDescent="0.15">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70"/>
      <c r="Y588" s="70"/>
      <c r="Z588" s="70"/>
      <c r="AA588" s="70"/>
      <c r="AB588" s="70"/>
      <c r="AC588" s="70"/>
      <c r="AD588" s="70"/>
      <c r="AE588" s="70"/>
      <c r="AF588" s="70"/>
      <c r="AG588" s="70"/>
      <c r="AH588" s="70"/>
      <c r="AI588" s="70"/>
      <c r="AJ588" s="70"/>
      <c r="AK588" s="70"/>
      <c r="AL588" s="106"/>
      <c r="AM588" s="106"/>
      <c r="AN588" s="106"/>
      <c r="AO588" s="106"/>
      <c r="AP588" s="106"/>
      <c r="AQ588" s="106"/>
      <c r="AR588" s="106"/>
      <c r="AS588" s="106"/>
      <c r="AT588" s="106"/>
      <c r="AU588" s="106"/>
      <c r="AV588" s="106"/>
      <c r="AW588" s="106"/>
      <c r="AX588" s="106"/>
      <c r="AY588" s="106"/>
      <c r="AZ588" s="106"/>
      <c r="BA588" s="106"/>
      <c r="BB588" s="106"/>
    </row>
    <row r="589" spans="1:54" ht="14" x14ac:dyDescent="0.15">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70"/>
      <c r="Y589" s="70"/>
      <c r="Z589" s="70"/>
      <c r="AA589" s="70"/>
      <c r="AB589" s="70"/>
      <c r="AC589" s="70"/>
      <c r="AD589" s="70"/>
      <c r="AE589" s="70"/>
      <c r="AF589" s="70"/>
      <c r="AG589" s="70"/>
      <c r="AH589" s="70"/>
      <c r="AI589" s="70"/>
      <c r="AJ589" s="70"/>
      <c r="AK589" s="70"/>
      <c r="AL589" s="106"/>
      <c r="AM589" s="106"/>
      <c r="AN589" s="106"/>
      <c r="AO589" s="106"/>
      <c r="AP589" s="106"/>
      <c r="AQ589" s="106"/>
      <c r="AR589" s="106"/>
      <c r="AS589" s="106"/>
      <c r="AT589" s="106"/>
      <c r="AU589" s="106"/>
      <c r="AV589" s="106"/>
      <c r="AW589" s="106"/>
      <c r="AX589" s="106"/>
      <c r="AY589" s="106"/>
      <c r="AZ589" s="106"/>
      <c r="BA589" s="106"/>
      <c r="BB589" s="106"/>
    </row>
    <row r="590" spans="1:54" ht="14" x14ac:dyDescent="0.15">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70"/>
      <c r="Y590" s="70"/>
      <c r="Z590" s="70"/>
      <c r="AA590" s="70"/>
      <c r="AB590" s="70"/>
      <c r="AC590" s="70"/>
      <c r="AD590" s="70"/>
      <c r="AE590" s="70"/>
      <c r="AF590" s="70"/>
      <c r="AG590" s="70"/>
      <c r="AH590" s="70"/>
      <c r="AI590" s="70"/>
      <c r="AJ590" s="70"/>
      <c r="AK590" s="70"/>
      <c r="AL590" s="106"/>
      <c r="AM590" s="106"/>
      <c r="AN590" s="106"/>
      <c r="AO590" s="106"/>
      <c r="AP590" s="106"/>
      <c r="AQ590" s="106"/>
      <c r="AR590" s="106"/>
      <c r="AS590" s="106"/>
      <c r="AT590" s="106"/>
      <c r="AU590" s="106"/>
      <c r="AV590" s="106"/>
      <c r="AW590" s="106"/>
      <c r="AX590" s="106"/>
      <c r="AY590" s="106"/>
      <c r="AZ590" s="106"/>
      <c r="BA590" s="106"/>
      <c r="BB590" s="106"/>
    </row>
    <row r="591" spans="1:54" ht="14" x14ac:dyDescent="0.15">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70"/>
      <c r="Y591" s="70"/>
      <c r="Z591" s="70"/>
      <c r="AA591" s="70"/>
      <c r="AB591" s="70"/>
      <c r="AC591" s="70"/>
      <c r="AD591" s="70"/>
      <c r="AE591" s="70"/>
      <c r="AF591" s="70"/>
      <c r="AG591" s="70"/>
      <c r="AH591" s="70"/>
      <c r="AI591" s="70"/>
      <c r="AJ591" s="70"/>
      <c r="AK591" s="70"/>
      <c r="AL591" s="106"/>
      <c r="AM591" s="106"/>
      <c r="AN591" s="106"/>
      <c r="AO591" s="106"/>
      <c r="AP591" s="106"/>
      <c r="AQ591" s="106"/>
      <c r="AR591" s="106"/>
      <c r="AS591" s="106"/>
      <c r="AT591" s="106"/>
      <c r="AU591" s="106"/>
      <c r="AV591" s="106"/>
      <c r="AW591" s="106"/>
      <c r="AX591" s="106"/>
      <c r="AY591" s="106"/>
      <c r="AZ591" s="106"/>
      <c r="BA591" s="106"/>
      <c r="BB591" s="106"/>
    </row>
    <row r="592" spans="1:54" ht="14" x14ac:dyDescent="0.15">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70"/>
      <c r="Y592" s="70"/>
      <c r="Z592" s="70"/>
      <c r="AA592" s="70"/>
      <c r="AB592" s="70"/>
      <c r="AC592" s="70"/>
      <c r="AD592" s="70"/>
      <c r="AE592" s="70"/>
      <c r="AF592" s="70"/>
      <c r="AG592" s="70"/>
      <c r="AH592" s="70"/>
      <c r="AI592" s="70"/>
      <c r="AJ592" s="70"/>
      <c r="AK592" s="70"/>
      <c r="AL592" s="106"/>
      <c r="AM592" s="106"/>
      <c r="AN592" s="106"/>
      <c r="AO592" s="106"/>
      <c r="AP592" s="106"/>
      <c r="AQ592" s="106"/>
      <c r="AR592" s="106"/>
      <c r="AS592" s="106"/>
      <c r="AT592" s="106"/>
      <c r="AU592" s="106"/>
      <c r="AV592" s="106"/>
      <c r="AW592" s="106"/>
      <c r="AX592" s="106"/>
      <c r="AY592" s="106"/>
      <c r="AZ592" s="106"/>
      <c r="BA592" s="106"/>
      <c r="BB592" s="106"/>
    </row>
    <row r="593" spans="1:54" ht="14" x14ac:dyDescent="0.15">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70"/>
      <c r="Y593" s="70"/>
      <c r="Z593" s="70"/>
      <c r="AA593" s="70"/>
      <c r="AB593" s="70"/>
      <c r="AC593" s="70"/>
      <c r="AD593" s="70"/>
      <c r="AE593" s="70"/>
      <c r="AF593" s="70"/>
      <c r="AG593" s="70"/>
      <c r="AH593" s="70"/>
      <c r="AI593" s="70"/>
      <c r="AJ593" s="70"/>
      <c r="AK593" s="70"/>
      <c r="AL593" s="106"/>
      <c r="AM593" s="106"/>
      <c r="AN593" s="106"/>
      <c r="AO593" s="106"/>
      <c r="AP593" s="106"/>
      <c r="AQ593" s="106"/>
      <c r="AR593" s="106"/>
      <c r="AS593" s="106"/>
      <c r="AT593" s="106"/>
      <c r="AU593" s="106"/>
      <c r="AV593" s="106"/>
      <c r="AW593" s="106"/>
      <c r="AX593" s="106"/>
      <c r="AY593" s="106"/>
      <c r="AZ593" s="106"/>
      <c r="BA593" s="106"/>
      <c r="BB593" s="106"/>
    </row>
    <row r="594" spans="1:54" ht="14" x14ac:dyDescent="0.15">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70"/>
      <c r="Y594" s="70"/>
      <c r="Z594" s="70"/>
      <c r="AA594" s="70"/>
      <c r="AB594" s="70"/>
      <c r="AC594" s="70"/>
      <c r="AD594" s="70"/>
      <c r="AE594" s="70"/>
      <c r="AF594" s="70"/>
      <c r="AG594" s="70"/>
      <c r="AH594" s="70"/>
      <c r="AI594" s="70"/>
      <c r="AJ594" s="70"/>
      <c r="AK594" s="70"/>
      <c r="AL594" s="106"/>
      <c r="AM594" s="106"/>
      <c r="AN594" s="106"/>
      <c r="AO594" s="106"/>
      <c r="AP594" s="106"/>
      <c r="AQ594" s="106"/>
      <c r="AR594" s="106"/>
      <c r="AS594" s="106"/>
      <c r="AT594" s="106"/>
      <c r="AU594" s="106"/>
      <c r="AV594" s="106"/>
      <c r="AW594" s="106"/>
      <c r="AX594" s="106"/>
      <c r="AY594" s="106"/>
      <c r="AZ594" s="106"/>
      <c r="BA594" s="106"/>
      <c r="BB594" s="106"/>
    </row>
    <row r="595" spans="1:54" ht="14" x14ac:dyDescent="0.15">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70"/>
      <c r="Y595" s="70"/>
      <c r="Z595" s="70"/>
      <c r="AA595" s="70"/>
      <c r="AB595" s="70"/>
      <c r="AC595" s="70"/>
      <c r="AD595" s="70"/>
      <c r="AE595" s="70"/>
      <c r="AF595" s="70"/>
      <c r="AG595" s="70"/>
      <c r="AH595" s="70"/>
      <c r="AI595" s="70"/>
      <c r="AJ595" s="70"/>
      <c r="AK595" s="70"/>
      <c r="AL595" s="106"/>
      <c r="AM595" s="106"/>
      <c r="AN595" s="106"/>
      <c r="AO595" s="106"/>
      <c r="AP595" s="106"/>
      <c r="AQ595" s="106"/>
      <c r="AR595" s="106"/>
      <c r="AS595" s="106"/>
      <c r="AT595" s="106"/>
      <c r="AU595" s="106"/>
      <c r="AV595" s="106"/>
      <c r="AW595" s="106"/>
      <c r="AX595" s="106"/>
      <c r="AY595" s="106"/>
      <c r="AZ595" s="106"/>
      <c r="BA595" s="106"/>
      <c r="BB595" s="106"/>
    </row>
    <row r="596" spans="1:54" ht="14" x14ac:dyDescent="0.15">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70"/>
      <c r="Y596" s="70"/>
      <c r="Z596" s="70"/>
      <c r="AA596" s="70"/>
      <c r="AB596" s="70"/>
      <c r="AC596" s="70"/>
      <c r="AD596" s="70"/>
      <c r="AE596" s="70"/>
      <c r="AF596" s="70"/>
      <c r="AG596" s="70"/>
      <c r="AH596" s="70"/>
      <c r="AI596" s="70"/>
      <c r="AJ596" s="70"/>
      <c r="AK596" s="70"/>
      <c r="AL596" s="106"/>
      <c r="AM596" s="106"/>
      <c r="AN596" s="106"/>
      <c r="AO596" s="106"/>
      <c r="AP596" s="106"/>
      <c r="AQ596" s="106"/>
      <c r="AR596" s="106"/>
      <c r="AS596" s="106"/>
      <c r="AT596" s="106"/>
      <c r="AU596" s="106"/>
      <c r="AV596" s="106"/>
      <c r="AW596" s="106"/>
      <c r="AX596" s="106"/>
      <c r="AY596" s="106"/>
      <c r="AZ596" s="106"/>
      <c r="BA596" s="106"/>
      <c r="BB596" s="106"/>
    </row>
    <row r="597" spans="1:54" ht="14" x14ac:dyDescent="0.15">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70"/>
      <c r="Y597" s="70"/>
      <c r="Z597" s="70"/>
      <c r="AA597" s="70"/>
      <c r="AB597" s="70"/>
      <c r="AC597" s="70"/>
      <c r="AD597" s="70"/>
      <c r="AE597" s="70"/>
      <c r="AF597" s="70"/>
      <c r="AG597" s="70"/>
      <c r="AH597" s="70"/>
      <c r="AI597" s="70"/>
      <c r="AJ597" s="70"/>
      <c r="AK597" s="70"/>
      <c r="AL597" s="106"/>
      <c r="AM597" s="106"/>
      <c r="AN597" s="106"/>
      <c r="AO597" s="106"/>
      <c r="AP597" s="106"/>
      <c r="AQ597" s="106"/>
      <c r="AR597" s="106"/>
      <c r="AS597" s="106"/>
      <c r="AT597" s="106"/>
      <c r="AU597" s="106"/>
      <c r="AV597" s="106"/>
      <c r="AW597" s="106"/>
      <c r="AX597" s="106"/>
      <c r="AY597" s="106"/>
      <c r="AZ597" s="106"/>
      <c r="BA597" s="106"/>
      <c r="BB597" s="106"/>
    </row>
    <row r="598" spans="1:54" ht="14" x14ac:dyDescent="0.15">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70"/>
      <c r="Y598" s="70"/>
      <c r="Z598" s="70"/>
      <c r="AA598" s="70"/>
      <c r="AB598" s="70"/>
      <c r="AC598" s="70"/>
      <c r="AD598" s="70"/>
      <c r="AE598" s="70"/>
      <c r="AF598" s="70"/>
      <c r="AG598" s="70"/>
      <c r="AH598" s="70"/>
      <c r="AI598" s="70"/>
      <c r="AJ598" s="70"/>
      <c r="AK598" s="70"/>
      <c r="AL598" s="106"/>
      <c r="AM598" s="106"/>
      <c r="AN598" s="106"/>
      <c r="AO598" s="106"/>
      <c r="AP598" s="106"/>
      <c r="AQ598" s="106"/>
      <c r="AR598" s="106"/>
      <c r="AS598" s="106"/>
      <c r="AT598" s="106"/>
      <c r="AU598" s="106"/>
      <c r="AV598" s="106"/>
      <c r="AW598" s="106"/>
      <c r="AX598" s="106"/>
      <c r="AY598" s="106"/>
      <c r="AZ598" s="106"/>
      <c r="BA598" s="106"/>
      <c r="BB598" s="106"/>
    </row>
    <row r="599" spans="1:54" ht="14" x14ac:dyDescent="0.15">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70"/>
      <c r="Y599" s="70"/>
      <c r="Z599" s="70"/>
      <c r="AA599" s="70"/>
      <c r="AB599" s="70"/>
      <c r="AC599" s="70"/>
      <c r="AD599" s="70"/>
      <c r="AE599" s="70"/>
      <c r="AF599" s="70"/>
      <c r="AG599" s="70"/>
      <c r="AH599" s="70"/>
      <c r="AI599" s="70"/>
      <c r="AJ599" s="70"/>
      <c r="AK599" s="70"/>
      <c r="AL599" s="106"/>
      <c r="AM599" s="106"/>
      <c r="AN599" s="106"/>
      <c r="AO599" s="106"/>
      <c r="AP599" s="106"/>
      <c r="AQ599" s="106"/>
      <c r="AR599" s="106"/>
      <c r="AS599" s="106"/>
      <c r="AT599" s="106"/>
      <c r="AU599" s="106"/>
      <c r="AV599" s="106"/>
      <c r="AW599" s="106"/>
      <c r="AX599" s="106"/>
      <c r="AY599" s="106"/>
      <c r="AZ599" s="106"/>
      <c r="BA599" s="106"/>
      <c r="BB599" s="106"/>
    </row>
    <row r="600" spans="1:54" ht="14" x14ac:dyDescent="0.15">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70"/>
      <c r="Y600" s="70"/>
      <c r="Z600" s="70"/>
      <c r="AA600" s="70"/>
      <c r="AB600" s="70"/>
      <c r="AC600" s="70"/>
      <c r="AD600" s="70"/>
      <c r="AE600" s="70"/>
      <c r="AF600" s="70"/>
      <c r="AG600" s="70"/>
      <c r="AH600" s="70"/>
      <c r="AI600" s="70"/>
      <c r="AJ600" s="70"/>
      <c r="AK600" s="70"/>
      <c r="AL600" s="106"/>
      <c r="AM600" s="106"/>
      <c r="AN600" s="106"/>
      <c r="AO600" s="106"/>
      <c r="AP600" s="106"/>
      <c r="AQ600" s="106"/>
      <c r="AR600" s="106"/>
      <c r="AS600" s="106"/>
      <c r="AT600" s="106"/>
      <c r="AU600" s="106"/>
      <c r="AV600" s="106"/>
      <c r="AW600" s="106"/>
      <c r="AX600" s="106"/>
      <c r="AY600" s="106"/>
      <c r="AZ600" s="106"/>
      <c r="BA600" s="106"/>
      <c r="BB600" s="106"/>
    </row>
    <row r="601" spans="1:54" ht="14" x14ac:dyDescent="0.15">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70"/>
      <c r="Y601" s="70"/>
      <c r="Z601" s="70"/>
      <c r="AA601" s="70"/>
      <c r="AB601" s="70"/>
      <c r="AC601" s="70"/>
      <c r="AD601" s="70"/>
      <c r="AE601" s="70"/>
      <c r="AF601" s="70"/>
      <c r="AG601" s="70"/>
      <c r="AH601" s="70"/>
      <c r="AI601" s="70"/>
      <c r="AJ601" s="70"/>
      <c r="AK601" s="70"/>
      <c r="AL601" s="106"/>
      <c r="AM601" s="106"/>
      <c r="AN601" s="106"/>
      <c r="AO601" s="106"/>
      <c r="AP601" s="106"/>
      <c r="AQ601" s="106"/>
      <c r="AR601" s="106"/>
      <c r="AS601" s="106"/>
      <c r="AT601" s="106"/>
      <c r="AU601" s="106"/>
      <c r="AV601" s="106"/>
      <c r="AW601" s="106"/>
      <c r="AX601" s="106"/>
      <c r="AY601" s="106"/>
      <c r="AZ601" s="106"/>
      <c r="BA601" s="106"/>
      <c r="BB601" s="106"/>
    </row>
    <row r="602" spans="1:54" ht="14" x14ac:dyDescent="0.15">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70"/>
      <c r="Y602" s="70"/>
      <c r="Z602" s="70"/>
      <c r="AA602" s="70"/>
      <c r="AB602" s="70"/>
      <c r="AC602" s="70"/>
      <c r="AD602" s="70"/>
      <c r="AE602" s="70"/>
      <c r="AF602" s="70"/>
      <c r="AG602" s="70"/>
      <c r="AH602" s="70"/>
      <c r="AI602" s="70"/>
      <c r="AJ602" s="70"/>
      <c r="AK602" s="70"/>
      <c r="AL602" s="106"/>
      <c r="AM602" s="106"/>
      <c r="AN602" s="106"/>
      <c r="AO602" s="106"/>
      <c r="AP602" s="106"/>
      <c r="AQ602" s="106"/>
      <c r="AR602" s="106"/>
      <c r="AS602" s="106"/>
      <c r="AT602" s="106"/>
      <c r="AU602" s="106"/>
      <c r="AV602" s="106"/>
      <c r="AW602" s="106"/>
      <c r="AX602" s="106"/>
      <c r="AY602" s="106"/>
      <c r="AZ602" s="106"/>
      <c r="BA602" s="106"/>
      <c r="BB602" s="106"/>
    </row>
    <row r="603" spans="1:54" ht="14" x14ac:dyDescent="0.15">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70"/>
      <c r="Y603" s="70"/>
      <c r="Z603" s="70"/>
      <c r="AA603" s="70"/>
      <c r="AB603" s="70"/>
      <c r="AC603" s="70"/>
      <c r="AD603" s="70"/>
      <c r="AE603" s="70"/>
      <c r="AF603" s="70"/>
      <c r="AG603" s="70"/>
      <c r="AH603" s="70"/>
      <c r="AI603" s="70"/>
      <c r="AJ603" s="70"/>
      <c r="AK603" s="70"/>
      <c r="AL603" s="106"/>
      <c r="AM603" s="106"/>
      <c r="AN603" s="106"/>
      <c r="AO603" s="106"/>
      <c r="AP603" s="106"/>
      <c r="AQ603" s="106"/>
      <c r="AR603" s="106"/>
      <c r="AS603" s="106"/>
      <c r="AT603" s="106"/>
      <c r="AU603" s="106"/>
      <c r="AV603" s="106"/>
      <c r="AW603" s="106"/>
      <c r="AX603" s="106"/>
      <c r="AY603" s="106"/>
      <c r="AZ603" s="106"/>
      <c r="BA603" s="106"/>
      <c r="BB603" s="106"/>
    </row>
    <row r="604" spans="1:54" ht="14" x14ac:dyDescent="0.15">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70"/>
      <c r="Y604" s="70"/>
      <c r="Z604" s="70"/>
      <c r="AA604" s="70"/>
      <c r="AB604" s="70"/>
      <c r="AC604" s="70"/>
      <c r="AD604" s="70"/>
      <c r="AE604" s="70"/>
      <c r="AF604" s="70"/>
      <c r="AG604" s="70"/>
      <c r="AH604" s="70"/>
      <c r="AI604" s="70"/>
      <c r="AJ604" s="70"/>
      <c r="AK604" s="70"/>
      <c r="AL604" s="106"/>
      <c r="AM604" s="106"/>
      <c r="AN604" s="106"/>
      <c r="AO604" s="106"/>
      <c r="AP604" s="106"/>
      <c r="AQ604" s="106"/>
      <c r="AR604" s="106"/>
      <c r="AS604" s="106"/>
      <c r="AT604" s="106"/>
      <c r="AU604" s="106"/>
      <c r="AV604" s="106"/>
      <c r="AW604" s="106"/>
      <c r="AX604" s="106"/>
      <c r="AY604" s="106"/>
      <c r="AZ604" s="106"/>
      <c r="BA604" s="106"/>
      <c r="BB604" s="106"/>
    </row>
    <row r="605" spans="1:54" ht="14" x14ac:dyDescent="0.15">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70"/>
      <c r="Y605" s="70"/>
      <c r="Z605" s="70"/>
      <c r="AA605" s="70"/>
      <c r="AB605" s="70"/>
      <c r="AC605" s="70"/>
      <c r="AD605" s="70"/>
      <c r="AE605" s="70"/>
      <c r="AF605" s="70"/>
      <c r="AG605" s="70"/>
      <c r="AH605" s="70"/>
      <c r="AI605" s="70"/>
      <c r="AJ605" s="70"/>
      <c r="AK605" s="70"/>
      <c r="AL605" s="106"/>
      <c r="AM605" s="106"/>
      <c r="AN605" s="106"/>
      <c r="AO605" s="106"/>
      <c r="AP605" s="106"/>
      <c r="AQ605" s="106"/>
      <c r="AR605" s="106"/>
      <c r="AS605" s="106"/>
      <c r="AT605" s="106"/>
      <c r="AU605" s="106"/>
      <c r="AV605" s="106"/>
      <c r="AW605" s="106"/>
      <c r="AX605" s="106"/>
      <c r="AY605" s="106"/>
      <c r="AZ605" s="106"/>
      <c r="BA605" s="106"/>
      <c r="BB605" s="106"/>
    </row>
    <row r="606" spans="1:54" ht="14" x14ac:dyDescent="0.15">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70"/>
      <c r="Y606" s="70"/>
      <c r="Z606" s="70"/>
      <c r="AA606" s="70"/>
      <c r="AB606" s="70"/>
      <c r="AC606" s="70"/>
      <c r="AD606" s="70"/>
      <c r="AE606" s="70"/>
      <c r="AF606" s="70"/>
      <c r="AG606" s="70"/>
      <c r="AH606" s="70"/>
      <c r="AI606" s="70"/>
      <c r="AJ606" s="70"/>
      <c r="AK606" s="70"/>
      <c r="AL606" s="106"/>
      <c r="AM606" s="106"/>
      <c r="AN606" s="106"/>
      <c r="AO606" s="106"/>
      <c r="AP606" s="106"/>
      <c r="AQ606" s="106"/>
      <c r="AR606" s="106"/>
      <c r="AS606" s="106"/>
      <c r="AT606" s="106"/>
      <c r="AU606" s="106"/>
      <c r="AV606" s="106"/>
      <c r="AW606" s="106"/>
      <c r="AX606" s="106"/>
      <c r="AY606" s="106"/>
      <c r="AZ606" s="106"/>
      <c r="BA606" s="106"/>
      <c r="BB606" s="106"/>
    </row>
    <row r="607" spans="1:54" ht="14" x14ac:dyDescent="0.15">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70"/>
      <c r="Y607" s="70"/>
      <c r="Z607" s="70"/>
      <c r="AA607" s="70"/>
      <c r="AB607" s="70"/>
      <c r="AC607" s="70"/>
      <c r="AD607" s="70"/>
      <c r="AE607" s="70"/>
      <c r="AF607" s="70"/>
      <c r="AG607" s="70"/>
      <c r="AH607" s="70"/>
      <c r="AI607" s="70"/>
      <c r="AJ607" s="70"/>
      <c r="AK607" s="70"/>
      <c r="AL607" s="106"/>
      <c r="AM607" s="106"/>
      <c r="AN607" s="106"/>
      <c r="AO607" s="106"/>
      <c r="AP607" s="106"/>
      <c r="AQ607" s="106"/>
      <c r="AR607" s="106"/>
      <c r="AS607" s="106"/>
      <c r="AT607" s="106"/>
      <c r="AU607" s="106"/>
      <c r="AV607" s="106"/>
      <c r="AW607" s="106"/>
      <c r="AX607" s="106"/>
      <c r="AY607" s="106"/>
      <c r="AZ607" s="106"/>
      <c r="BA607" s="106"/>
      <c r="BB607" s="106"/>
    </row>
    <row r="608" spans="1:54" ht="14" x14ac:dyDescent="0.15">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70"/>
      <c r="Y608" s="70"/>
      <c r="Z608" s="70"/>
      <c r="AA608" s="70"/>
      <c r="AB608" s="70"/>
      <c r="AC608" s="70"/>
      <c r="AD608" s="70"/>
      <c r="AE608" s="70"/>
      <c r="AF608" s="70"/>
      <c r="AG608" s="70"/>
      <c r="AH608" s="70"/>
      <c r="AI608" s="70"/>
      <c r="AJ608" s="70"/>
      <c r="AK608" s="70"/>
      <c r="AL608" s="106"/>
      <c r="AM608" s="106"/>
      <c r="AN608" s="106"/>
      <c r="AO608" s="106"/>
      <c r="AP608" s="106"/>
      <c r="AQ608" s="106"/>
      <c r="AR608" s="106"/>
      <c r="AS608" s="106"/>
      <c r="AT608" s="106"/>
      <c r="AU608" s="106"/>
      <c r="AV608" s="106"/>
      <c r="AW608" s="106"/>
      <c r="AX608" s="106"/>
      <c r="AY608" s="106"/>
      <c r="AZ608" s="106"/>
      <c r="BA608" s="106"/>
      <c r="BB608" s="106"/>
    </row>
    <row r="609" spans="1:54" ht="14" x14ac:dyDescent="0.15">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70"/>
      <c r="Y609" s="70"/>
      <c r="Z609" s="70"/>
      <c r="AA609" s="70"/>
      <c r="AB609" s="70"/>
      <c r="AC609" s="70"/>
      <c r="AD609" s="70"/>
      <c r="AE609" s="70"/>
      <c r="AF609" s="70"/>
      <c r="AG609" s="70"/>
      <c r="AH609" s="70"/>
      <c r="AI609" s="70"/>
      <c r="AJ609" s="70"/>
      <c r="AK609" s="70"/>
      <c r="AL609" s="106"/>
      <c r="AM609" s="106"/>
      <c r="AN609" s="106"/>
      <c r="AO609" s="106"/>
      <c r="AP609" s="106"/>
      <c r="AQ609" s="106"/>
      <c r="AR609" s="106"/>
      <c r="AS609" s="106"/>
      <c r="AT609" s="106"/>
      <c r="AU609" s="106"/>
      <c r="AV609" s="106"/>
      <c r="AW609" s="106"/>
      <c r="AX609" s="106"/>
      <c r="AY609" s="106"/>
      <c r="AZ609" s="106"/>
      <c r="BA609" s="106"/>
      <c r="BB609" s="106"/>
    </row>
    <row r="610" spans="1:54" ht="14" x14ac:dyDescent="0.15">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70"/>
      <c r="Y610" s="70"/>
      <c r="Z610" s="70"/>
      <c r="AA610" s="70"/>
      <c r="AB610" s="70"/>
      <c r="AC610" s="70"/>
      <c r="AD610" s="70"/>
      <c r="AE610" s="70"/>
      <c r="AF610" s="70"/>
      <c r="AG610" s="70"/>
      <c r="AH610" s="70"/>
      <c r="AI610" s="70"/>
      <c r="AJ610" s="70"/>
      <c r="AK610" s="70"/>
      <c r="AL610" s="106"/>
      <c r="AM610" s="106"/>
      <c r="AN610" s="106"/>
      <c r="AO610" s="106"/>
      <c r="AP610" s="106"/>
      <c r="AQ610" s="106"/>
      <c r="AR610" s="106"/>
      <c r="AS610" s="106"/>
      <c r="AT610" s="106"/>
      <c r="AU610" s="106"/>
      <c r="AV610" s="106"/>
      <c r="AW610" s="106"/>
      <c r="AX610" s="106"/>
      <c r="AY610" s="106"/>
      <c r="AZ610" s="106"/>
      <c r="BA610" s="106"/>
      <c r="BB610" s="106"/>
    </row>
    <row r="611" spans="1:54" ht="14" x14ac:dyDescent="0.15">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70"/>
      <c r="Y611" s="70"/>
      <c r="Z611" s="70"/>
      <c r="AA611" s="70"/>
      <c r="AB611" s="70"/>
      <c r="AC611" s="70"/>
      <c r="AD611" s="70"/>
      <c r="AE611" s="70"/>
      <c r="AF611" s="70"/>
      <c r="AG611" s="70"/>
      <c r="AH611" s="70"/>
      <c r="AI611" s="70"/>
      <c r="AJ611" s="70"/>
      <c r="AK611" s="70"/>
      <c r="AL611" s="106"/>
      <c r="AM611" s="106"/>
      <c r="AN611" s="106"/>
      <c r="AO611" s="106"/>
      <c r="AP611" s="106"/>
      <c r="AQ611" s="106"/>
      <c r="AR611" s="106"/>
      <c r="AS611" s="106"/>
      <c r="AT611" s="106"/>
      <c r="AU611" s="106"/>
      <c r="AV611" s="106"/>
      <c r="AW611" s="106"/>
      <c r="AX611" s="106"/>
      <c r="AY611" s="106"/>
      <c r="AZ611" s="106"/>
      <c r="BA611" s="106"/>
      <c r="BB611" s="106"/>
    </row>
    <row r="612" spans="1:54" ht="14" x14ac:dyDescent="0.15">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70"/>
      <c r="Y612" s="70"/>
      <c r="Z612" s="70"/>
      <c r="AA612" s="70"/>
      <c r="AB612" s="70"/>
      <c r="AC612" s="70"/>
      <c r="AD612" s="70"/>
      <c r="AE612" s="70"/>
      <c r="AF612" s="70"/>
      <c r="AG612" s="70"/>
      <c r="AH612" s="70"/>
      <c r="AI612" s="70"/>
      <c r="AJ612" s="70"/>
      <c r="AK612" s="70"/>
      <c r="AL612" s="106"/>
      <c r="AM612" s="106"/>
      <c r="AN612" s="106"/>
      <c r="AO612" s="106"/>
      <c r="AP612" s="106"/>
      <c r="AQ612" s="106"/>
      <c r="AR612" s="106"/>
      <c r="AS612" s="106"/>
      <c r="AT612" s="106"/>
      <c r="AU612" s="106"/>
      <c r="AV612" s="106"/>
      <c r="AW612" s="106"/>
      <c r="AX612" s="106"/>
      <c r="AY612" s="106"/>
      <c r="AZ612" s="106"/>
      <c r="BA612" s="106"/>
      <c r="BB612" s="106"/>
    </row>
    <row r="613" spans="1:54" ht="14" x14ac:dyDescent="0.15">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70"/>
      <c r="Y613" s="70"/>
      <c r="Z613" s="70"/>
      <c r="AA613" s="70"/>
      <c r="AB613" s="70"/>
      <c r="AC613" s="70"/>
      <c r="AD613" s="70"/>
      <c r="AE613" s="70"/>
      <c r="AF613" s="70"/>
      <c r="AG613" s="70"/>
      <c r="AH613" s="70"/>
      <c r="AI613" s="70"/>
      <c r="AJ613" s="70"/>
      <c r="AK613" s="70"/>
      <c r="AL613" s="106"/>
      <c r="AM613" s="106"/>
      <c r="AN613" s="106"/>
      <c r="AO613" s="106"/>
      <c r="AP613" s="106"/>
      <c r="AQ613" s="106"/>
      <c r="AR613" s="106"/>
      <c r="AS613" s="106"/>
      <c r="AT613" s="106"/>
      <c r="AU613" s="106"/>
      <c r="AV613" s="106"/>
      <c r="AW613" s="106"/>
      <c r="AX613" s="106"/>
      <c r="AY613" s="106"/>
      <c r="AZ613" s="106"/>
      <c r="BA613" s="106"/>
      <c r="BB613" s="106"/>
    </row>
    <row r="614" spans="1:54" ht="14" x14ac:dyDescent="0.15">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70"/>
      <c r="Y614" s="70"/>
      <c r="Z614" s="70"/>
      <c r="AA614" s="70"/>
      <c r="AB614" s="70"/>
      <c r="AC614" s="70"/>
      <c r="AD614" s="70"/>
      <c r="AE614" s="70"/>
      <c r="AF614" s="70"/>
      <c r="AG614" s="70"/>
      <c r="AH614" s="70"/>
      <c r="AI614" s="70"/>
      <c r="AJ614" s="70"/>
      <c r="AK614" s="70"/>
      <c r="AL614" s="106"/>
      <c r="AM614" s="106"/>
      <c r="AN614" s="106"/>
      <c r="AO614" s="106"/>
      <c r="AP614" s="106"/>
      <c r="AQ614" s="106"/>
      <c r="AR614" s="106"/>
      <c r="AS614" s="106"/>
      <c r="AT614" s="106"/>
      <c r="AU614" s="106"/>
      <c r="AV614" s="106"/>
      <c r="AW614" s="106"/>
      <c r="AX614" s="106"/>
      <c r="AY614" s="106"/>
      <c r="AZ614" s="106"/>
      <c r="BA614" s="106"/>
      <c r="BB614" s="106"/>
    </row>
    <row r="615" spans="1:54" ht="14" x14ac:dyDescent="0.15">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70"/>
      <c r="Y615" s="70"/>
      <c r="Z615" s="70"/>
      <c r="AA615" s="70"/>
      <c r="AB615" s="70"/>
      <c r="AC615" s="70"/>
      <c r="AD615" s="70"/>
      <c r="AE615" s="70"/>
      <c r="AF615" s="70"/>
      <c r="AG615" s="70"/>
      <c r="AH615" s="70"/>
      <c r="AI615" s="70"/>
      <c r="AJ615" s="70"/>
      <c r="AK615" s="70"/>
      <c r="AL615" s="106"/>
      <c r="AM615" s="106"/>
      <c r="AN615" s="106"/>
      <c r="AO615" s="106"/>
      <c r="AP615" s="106"/>
      <c r="AQ615" s="106"/>
      <c r="AR615" s="106"/>
      <c r="AS615" s="106"/>
      <c r="AT615" s="106"/>
      <c r="AU615" s="106"/>
      <c r="AV615" s="106"/>
      <c r="AW615" s="106"/>
      <c r="AX615" s="106"/>
      <c r="AY615" s="106"/>
      <c r="AZ615" s="106"/>
      <c r="BA615" s="106"/>
      <c r="BB615" s="106"/>
    </row>
    <row r="616" spans="1:54" ht="14" x14ac:dyDescent="0.15">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70"/>
      <c r="Y616" s="70"/>
      <c r="Z616" s="70"/>
      <c r="AA616" s="70"/>
      <c r="AB616" s="70"/>
      <c r="AC616" s="70"/>
      <c r="AD616" s="70"/>
      <c r="AE616" s="70"/>
      <c r="AF616" s="70"/>
      <c r="AG616" s="70"/>
      <c r="AH616" s="70"/>
      <c r="AI616" s="70"/>
      <c r="AJ616" s="70"/>
      <c r="AK616" s="70"/>
      <c r="AL616" s="106"/>
      <c r="AM616" s="106"/>
      <c r="AN616" s="106"/>
      <c r="AO616" s="106"/>
      <c r="AP616" s="106"/>
      <c r="AQ616" s="106"/>
      <c r="AR616" s="106"/>
      <c r="AS616" s="106"/>
      <c r="AT616" s="106"/>
      <c r="AU616" s="106"/>
      <c r="AV616" s="106"/>
      <c r="AW616" s="106"/>
      <c r="AX616" s="106"/>
      <c r="AY616" s="106"/>
      <c r="AZ616" s="106"/>
      <c r="BA616" s="106"/>
      <c r="BB616" s="106"/>
    </row>
    <row r="617" spans="1:54" ht="14" x14ac:dyDescent="0.15">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70"/>
      <c r="Y617" s="70"/>
      <c r="Z617" s="70"/>
      <c r="AA617" s="70"/>
      <c r="AB617" s="70"/>
      <c r="AC617" s="70"/>
      <c r="AD617" s="70"/>
      <c r="AE617" s="70"/>
      <c r="AF617" s="70"/>
      <c r="AG617" s="70"/>
      <c r="AH617" s="70"/>
      <c r="AI617" s="70"/>
      <c r="AJ617" s="70"/>
      <c r="AK617" s="70"/>
      <c r="AL617" s="106"/>
      <c r="AM617" s="106"/>
      <c r="AN617" s="106"/>
      <c r="AO617" s="106"/>
      <c r="AP617" s="106"/>
      <c r="AQ617" s="106"/>
      <c r="AR617" s="106"/>
      <c r="AS617" s="106"/>
      <c r="AT617" s="106"/>
      <c r="AU617" s="106"/>
      <c r="AV617" s="106"/>
      <c r="AW617" s="106"/>
      <c r="AX617" s="106"/>
      <c r="AY617" s="106"/>
      <c r="AZ617" s="106"/>
      <c r="BA617" s="106"/>
      <c r="BB617" s="106"/>
    </row>
    <row r="618" spans="1:54" ht="14" x14ac:dyDescent="0.15">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70"/>
      <c r="Y618" s="70"/>
      <c r="Z618" s="70"/>
      <c r="AA618" s="70"/>
      <c r="AB618" s="70"/>
      <c r="AC618" s="70"/>
      <c r="AD618" s="70"/>
      <c r="AE618" s="70"/>
      <c r="AF618" s="70"/>
      <c r="AG618" s="70"/>
      <c r="AH618" s="70"/>
      <c r="AI618" s="70"/>
      <c r="AJ618" s="70"/>
      <c r="AK618" s="70"/>
      <c r="AL618" s="106"/>
      <c r="AM618" s="106"/>
      <c r="AN618" s="106"/>
      <c r="AO618" s="106"/>
      <c r="AP618" s="106"/>
      <c r="AQ618" s="106"/>
      <c r="AR618" s="106"/>
      <c r="AS618" s="106"/>
      <c r="AT618" s="106"/>
      <c r="AU618" s="106"/>
      <c r="AV618" s="106"/>
      <c r="AW618" s="106"/>
      <c r="AX618" s="106"/>
      <c r="AY618" s="106"/>
      <c r="AZ618" s="106"/>
      <c r="BA618" s="106"/>
      <c r="BB618" s="106"/>
    </row>
    <row r="619" spans="1:54" ht="14" x14ac:dyDescent="0.15">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70"/>
      <c r="Y619" s="70"/>
      <c r="Z619" s="70"/>
      <c r="AA619" s="70"/>
      <c r="AB619" s="70"/>
      <c r="AC619" s="70"/>
      <c r="AD619" s="70"/>
      <c r="AE619" s="70"/>
      <c r="AF619" s="70"/>
      <c r="AG619" s="70"/>
      <c r="AH619" s="70"/>
      <c r="AI619" s="70"/>
      <c r="AJ619" s="70"/>
      <c r="AK619" s="70"/>
      <c r="AL619" s="106"/>
      <c r="AM619" s="106"/>
      <c r="AN619" s="106"/>
      <c r="AO619" s="106"/>
      <c r="AP619" s="106"/>
      <c r="AQ619" s="106"/>
      <c r="AR619" s="106"/>
      <c r="AS619" s="106"/>
      <c r="AT619" s="106"/>
      <c r="AU619" s="106"/>
      <c r="AV619" s="106"/>
      <c r="AW619" s="106"/>
      <c r="AX619" s="106"/>
      <c r="AY619" s="106"/>
      <c r="AZ619" s="106"/>
      <c r="BA619" s="106"/>
      <c r="BB619" s="106"/>
    </row>
    <row r="620" spans="1:54" ht="14" x14ac:dyDescent="0.15">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70"/>
      <c r="Y620" s="70"/>
      <c r="Z620" s="70"/>
      <c r="AA620" s="70"/>
      <c r="AB620" s="70"/>
      <c r="AC620" s="70"/>
      <c r="AD620" s="70"/>
      <c r="AE620" s="70"/>
      <c r="AF620" s="70"/>
      <c r="AG620" s="70"/>
      <c r="AH620" s="70"/>
      <c r="AI620" s="70"/>
      <c r="AJ620" s="70"/>
      <c r="AK620" s="70"/>
      <c r="AL620" s="106"/>
      <c r="AM620" s="106"/>
      <c r="AN620" s="106"/>
      <c r="AO620" s="106"/>
      <c r="AP620" s="106"/>
      <c r="AQ620" s="106"/>
      <c r="AR620" s="106"/>
      <c r="AS620" s="106"/>
      <c r="AT620" s="106"/>
      <c r="AU620" s="106"/>
      <c r="AV620" s="106"/>
      <c r="AW620" s="106"/>
      <c r="AX620" s="106"/>
      <c r="AY620" s="106"/>
      <c r="AZ620" s="106"/>
      <c r="BA620" s="106"/>
      <c r="BB620" s="106"/>
    </row>
    <row r="621" spans="1:54" ht="14" x14ac:dyDescent="0.15">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70"/>
      <c r="Y621" s="70"/>
      <c r="Z621" s="70"/>
      <c r="AA621" s="70"/>
      <c r="AB621" s="70"/>
      <c r="AC621" s="70"/>
      <c r="AD621" s="70"/>
      <c r="AE621" s="70"/>
      <c r="AF621" s="70"/>
      <c r="AG621" s="70"/>
      <c r="AH621" s="70"/>
      <c r="AI621" s="70"/>
      <c r="AJ621" s="70"/>
      <c r="AK621" s="70"/>
      <c r="AL621" s="106"/>
      <c r="AM621" s="106"/>
      <c r="AN621" s="106"/>
      <c r="AO621" s="106"/>
      <c r="AP621" s="106"/>
      <c r="AQ621" s="106"/>
      <c r="AR621" s="106"/>
      <c r="AS621" s="106"/>
      <c r="AT621" s="106"/>
      <c r="AU621" s="106"/>
      <c r="AV621" s="106"/>
      <c r="AW621" s="106"/>
      <c r="AX621" s="106"/>
      <c r="AY621" s="106"/>
      <c r="AZ621" s="106"/>
      <c r="BA621" s="106"/>
      <c r="BB621" s="106"/>
    </row>
    <row r="622" spans="1:54" ht="14" x14ac:dyDescent="0.15">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70"/>
      <c r="Y622" s="70"/>
      <c r="Z622" s="70"/>
      <c r="AA622" s="70"/>
      <c r="AB622" s="70"/>
      <c r="AC622" s="70"/>
      <c r="AD622" s="70"/>
      <c r="AE622" s="70"/>
      <c r="AF622" s="70"/>
      <c r="AG622" s="70"/>
      <c r="AH622" s="70"/>
      <c r="AI622" s="70"/>
      <c r="AJ622" s="70"/>
      <c r="AK622" s="70"/>
      <c r="AL622" s="106"/>
      <c r="AM622" s="106"/>
      <c r="AN622" s="106"/>
      <c r="AO622" s="106"/>
      <c r="AP622" s="106"/>
      <c r="AQ622" s="106"/>
      <c r="AR622" s="106"/>
      <c r="AS622" s="106"/>
      <c r="AT622" s="106"/>
      <c r="AU622" s="106"/>
      <c r="AV622" s="106"/>
      <c r="AW622" s="106"/>
      <c r="AX622" s="106"/>
      <c r="AY622" s="106"/>
      <c r="AZ622" s="106"/>
      <c r="BA622" s="106"/>
      <c r="BB622" s="106"/>
    </row>
    <row r="623" spans="1:54" ht="14" x14ac:dyDescent="0.15">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70"/>
      <c r="Y623" s="70"/>
      <c r="Z623" s="70"/>
      <c r="AA623" s="70"/>
      <c r="AB623" s="70"/>
      <c r="AC623" s="70"/>
      <c r="AD623" s="70"/>
      <c r="AE623" s="70"/>
      <c r="AF623" s="70"/>
      <c r="AG623" s="70"/>
      <c r="AH623" s="70"/>
      <c r="AI623" s="70"/>
      <c r="AJ623" s="70"/>
      <c r="AK623" s="70"/>
      <c r="AL623" s="106"/>
      <c r="AM623" s="106"/>
      <c r="AN623" s="106"/>
      <c r="AO623" s="106"/>
      <c r="AP623" s="106"/>
      <c r="AQ623" s="106"/>
      <c r="AR623" s="106"/>
      <c r="AS623" s="106"/>
      <c r="AT623" s="106"/>
      <c r="AU623" s="106"/>
      <c r="AV623" s="106"/>
      <c r="AW623" s="106"/>
      <c r="AX623" s="106"/>
      <c r="AY623" s="106"/>
      <c r="AZ623" s="106"/>
      <c r="BA623" s="106"/>
      <c r="BB623" s="106"/>
    </row>
    <row r="624" spans="1:54" ht="14" x14ac:dyDescent="0.15">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70"/>
      <c r="Y624" s="70"/>
      <c r="Z624" s="70"/>
      <c r="AA624" s="70"/>
      <c r="AB624" s="70"/>
      <c r="AC624" s="70"/>
      <c r="AD624" s="70"/>
      <c r="AE624" s="70"/>
      <c r="AF624" s="70"/>
      <c r="AG624" s="70"/>
      <c r="AH624" s="70"/>
      <c r="AI624" s="70"/>
      <c r="AJ624" s="70"/>
      <c r="AK624" s="70"/>
      <c r="AL624" s="106"/>
      <c r="AM624" s="106"/>
      <c r="AN624" s="106"/>
      <c r="AO624" s="106"/>
      <c r="AP624" s="106"/>
      <c r="AQ624" s="106"/>
      <c r="AR624" s="106"/>
      <c r="AS624" s="106"/>
      <c r="AT624" s="106"/>
      <c r="AU624" s="106"/>
      <c r="AV624" s="106"/>
      <c r="AW624" s="106"/>
      <c r="AX624" s="106"/>
      <c r="AY624" s="106"/>
      <c r="AZ624" s="106"/>
      <c r="BA624" s="106"/>
      <c r="BB624" s="106"/>
    </row>
    <row r="625" spans="1:54" ht="14" x14ac:dyDescent="0.15">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70"/>
      <c r="Y625" s="70"/>
      <c r="Z625" s="70"/>
      <c r="AA625" s="70"/>
      <c r="AB625" s="70"/>
      <c r="AC625" s="70"/>
      <c r="AD625" s="70"/>
      <c r="AE625" s="70"/>
      <c r="AF625" s="70"/>
      <c r="AG625" s="70"/>
      <c r="AH625" s="70"/>
      <c r="AI625" s="70"/>
      <c r="AJ625" s="70"/>
      <c r="AK625" s="70"/>
      <c r="AL625" s="106"/>
      <c r="AM625" s="106"/>
      <c r="AN625" s="106"/>
      <c r="AO625" s="106"/>
      <c r="AP625" s="106"/>
      <c r="AQ625" s="106"/>
      <c r="AR625" s="106"/>
      <c r="AS625" s="106"/>
      <c r="AT625" s="106"/>
      <c r="AU625" s="106"/>
      <c r="AV625" s="106"/>
      <c r="AW625" s="106"/>
      <c r="AX625" s="106"/>
      <c r="AY625" s="106"/>
      <c r="AZ625" s="106"/>
      <c r="BA625" s="106"/>
      <c r="BB625" s="106"/>
    </row>
    <row r="626" spans="1:54" ht="14" x14ac:dyDescent="0.15">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70"/>
      <c r="Y626" s="70"/>
      <c r="Z626" s="70"/>
      <c r="AA626" s="70"/>
      <c r="AB626" s="70"/>
      <c r="AC626" s="70"/>
      <c r="AD626" s="70"/>
      <c r="AE626" s="70"/>
      <c r="AF626" s="70"/>
      <c r="AG626" s="70"/>
      <c r="AH626" s="70"/>
      <c r="AI626" s="70"/>
      <c r="AJ626" s="70"/>
      <c r="AK626" s="70"/>
      <c r="AL626" s="106"/>
      <c r="AM626" s="106"/>
      <c r="AN626" s="106"/>
      <c r="AO626" s="106"/>
      <c r="AP626" s="106"/>
      <c r="AQ626" s="106"/>
      <c r="AR626" s="106"/>
      <c r="AS626" s="106"/>
      <c r="AT626" s="106"/>
      <c r="AU626" s="106"/>
      <c r="AV626" s="106"/>
      <c r="AW626" s="106"/>
      <c r="AX626" s="106"/>
      <c r="AY626" s="106"/>
      <c r="AZ626" s="106"/>
      <c r="BA626" s="106"/>
      <c r="BB626" s="106"/>
    </row>
    <row r="627" spans="1:54" ht="14" x14ac:dyDescent="0.15">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70"/>
      <c r="Y627" s="70"/>
      <c r="Z627" s="70"/>
      <c r="AA627" s="70"/>
      <c r="AB627" s="70"/>
      <c r="AC627" s="70"/>
      <c r="AD627" s="70"/>
      <c r="AE627" s="70"/>
      <c r="AF627" s="70"/>
      <c r="AG627" s="70"/>
      <c r="AH627" s="70"/>
      <c r="AI627" s="70"/>
      <c r="AJ627" s="70"/>
      <c r="AK627" s="70"/>
      <c r="AL627" s="106"/>
      <c r="AM627" s="106"/>
      <c r="AN627" s="106"/>
      <c r="AO627" s="106"/>
      <c r="AP627" s="106"/>
      <c r="AQ627" s="106"/>
      <c r="AR627" s="106"/>
      <c r="AS627" s="106"/>
      <c r="AT627" s="106"/>
      <c r="AU627" s="106"/>
      <c r="AV627" s="106"/>
      <c r="AW627" s="106"/>
      <c r="AX627" s="106"/>
      <c r="AY627" s="106"/>
      <c r="AZ627" s="106"/>
      <c r="BA627" s="106"/>
      <c r="BB627" s="106"/>
    </row>
    <row r="628" spans="1:54" ht="14" x14ac:dyDescent="0.15">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70"/>
      <c r="Y628" s="70"/>
      <c r="Z628" s="70"/>
      <c r="AA628" s="70"/>
      <c r="AB628" s="70"/>
      <c r="AC628" s="70"/>
      <c r="AD628" s="70"/>
      <c r="AE628" s="70"/>
      <c r="AF628" s="70"/>
      <c r="AG628" s="70"/>
      <c r="AH628" s="70"/>
      <c r="AI628" s="70"/>
      <c r="AJ628" s="70"/>
      <c r="AK628" s="70"/>
      <c r="AL628" s="106"/>
      <c r="AM628" s="106"/>
      <c r="AN628" s="106"/>
      <c r="AO628" s="106"/>
      <c r="AP628" s="106"/>
      <c r="AQ628" s="106"/>
      <c r="AR628" s="106"/>
      <c r="AS628" s="106"/>
      <c r="AT628" s="106"/>
      <c r="AU628" s="106"/>
      <c r="AV628" s="106"/>
      <c r="AW628" s="106"/>
      <c r="AX628" s="106"/>
      <c r="AY628" s="106"/>
      <c r="AZ628" s="106"/>
      <c r="BA628" s="106"/>
      <c r="BB628" s="106"/>
    </row>
    <row r="629" spans="1:54" ht="14" x14ac:dyDescent="0.15">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70"/>
      <c r="Y629" s="70"/>
      <c r="Z629" s="70"/>
      <c r="AA629" s="70"/>
      <c r="AB629" s="70"/>
      <c r="AC629" s="70"/>
      <c r="AD629" s="70"/>
      <c r="AE629" s="70"/>
      <c r="AF629" s="70"/>
      <c r="AG629" s="70"/>
      <c r="AH629" s="70"/>
      <c r="AI629" s="70"/>
      <c r="AJ629" s="70"/>
      <c r="AK629" s="70"/>
      <c r="AL629" s="106"/>
      <c r="AM629" s="106"/>
      <c r="AN629" s="106"/>
      <c r="AO629" s="106"/>
      <c r="AP629" s="106"/>
      <c r="AQ629" s="106"/>
      <c r="AR629" s="106"/>
      <c r="AS629" s="106"/>
      <c r="AT629" s="106"/>
      <c r="AU629" s="106"/>
      <c r="AV629" s="106"/>
      <c r="AW629" s="106"/>
      <c r="AX629" s="106"/>
      <c r="AY629" s="106"/>
      <c r="AZ629" s="106"/>
      <c r="BA629" s="106"/>
      <c r="BB629" s="106"/>
    </row>
    <row r="630" spans="1:54" ht="14" x14ac:dyDescent="0.15">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70"/>
      <c r="Y630" s="70"/>
      <c r="Z630" s="70"/>
      <c r="AA630" s="70"/>
      <c r="AB630" s="70"/>
      <c r="AC630" s="70"/>
      <c r="AD630" s="70"/>
      <c r="AE630" s="70"/>
      <c r="AF630" s="70"/>
      <c r="AG630" s="70"/>
      <c r="AH630" s="70"/>
      <c r="AI630" s="70"/>
      <c r="AJ630" s="70"/>
      <c r="AK630" s="70"/>
      <c r="AL630" s="106"/>
      <c r="AM630" s="106"/>
      <c r="AN630" s="106"/>
      <c r="AO630" s="106"/>
      <c r="AP630" s="106"/>
      <c r="AQ630" s="106"/>
      <c r="AR630" s="106"/>
      <c r="AS630" s="106"/>
      <c r="AT630" s="106"/>
      <c r="AU630" s="106"/>
      <c r="AV630" s="106"/>
      <c r="AW630" s="106"/>
      <c r="AX630" s="106"/>
      <c r="AY630" s="106"/>
      <c r="AZ630" s="106"/>
      <c r="BA630" s="106"/>
      <c r="BB630" s="106"/>
    </row>
    <row r="631" spans="1:54" ht="14" x14ac:dyDescent="0.15">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70"/>
      <c r="Y631" s="70"/>
      <c r="Z631" s="70"/>
      <c r="AA631" s="70"/>
      <c r="AB631" s="70"/>
      <c r="AC631" s="70"/>
      <c r="AD631" s="70"/>
      <c r="AE631" s="70"/>
      <c r="AF631" s="70"/>
      <c r="AG631" s="70"/>
      <c r="AH631" s="70"/>
      <c r="AI631" s="70"/>
      <c r="AJ631" s="70"/>
      <c r="AK631" s="70"/>
      <c r="AL631" s="106"/>
      <c r="AM631" s="106"/>
      <c r="AN631" s="106"/>
      <c r="AO631" s="106"/>
      <c r="AP631" s="106"/>
      <c r="AQ631" s="106"/>
      <c r="AR631" s="106"/>
      <c r="AS631" s="106"/>
      <c r="AT631" s="106"/>
      <c r="AU631" s="106"/>
      <c r="AV631" s="106"/>
      <c r="AW631" s="106"/>
      <c r="AX631" s="106"/>
      <c r="AY631" s="106"/>
      <c r="AZ631" s="106"/>
      <c r="BA631" s="106"/>
      <c r="BB631" s="106"/>
    </row>
    <row r="632" spans="1:54" ht="14" x14ac:dyDescent="0.15">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70"/>
      <c r="Y632" s="70"/>
      <c r="Z632" s="70"/>
      <c r="AA632" s="70"/>
      <c r="AB632" s="70"/>
      <c r="AC632" s="70"/>
      <c r="AD632" s="70"/>
      <c r="AE632" s="70"/>
      <c r="AF632" s="70"/>
      <c r="AG632" s="70"/>
      <c r="AH632" s="70"/>
      <c r="AI632" s="70"/>
      <c r="AJ632" s="70"/>
      <c r="AK632" s="70"/>
      <c r="AL632" s="106"/>
      <c r="AM632" s="106"/>
      <c r="AN632" s="106"/>
      <c r="AO632" s="106"/>
      <c r="AP632" s="106"/>
      <c r="AQ632" s="106"/>
      <c r="AR632" s="106"/>
      <c r="AS632" s="106"/>
      <c r="AT632" s="106"/>
      <c r="AU632" s="106"/>
      <c r="AV632" s="106"/>
      <c r="AW632" s="106"/>
      <c r="AX632" s="106"/>
      <c r="AY632" s="106"/>
      <c r="AZ632" s="106"/>
      <c r="BA632" s="106"/>
      <c r="BB632" s="106"/>
    </row>
    <row r="633" spans="1:54" ht="14" x14ac:dyDescent="0.15">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70"/>
      <c r="Y633" s="70"/>
      <c r="Z633" s="70"/>
      <c r="AA633" s="70"/>
      <c r="AB633" s="70"/>
      <c r="AC633" s="70"/>
      <c r="AD633" s="70"/>
      <c r="AE633" s="70"/>
      <c r="AF633" s="70"/>
      <c r="AG633" s="70"/>
      <c r="AH633" s="70"/>
      <c r="AI633" s="70"/>
      <c r="AJ633" s="70"/>
      <c r="AK633" s="70"/>
      <c r="AL633" s="106"/>
      <c r="AM633" s="106"/>
      <c r="AN633" s="106"/>
      <c r="AO633" s="106"/>
      <c r="AP633" s="106"/>
      <c r="AQ633" s="106"/>
      <c r="AR633" s="106"/>
      <c r="AS633" s="106"/>
      <c r="AT633" s="106"/>
      <c r="AU633" s="106"/>
      <c r="AV633" s="106"/>
      <c r="AW633" s="106"/>
      <c r="AX633" s="106"/>
      <c r="AY633" s="106"/>
      <c r="AZ633" s="106"/>
      <c r="BA633" s="106"/>
      <c r="BB633" s="106"/>
    </row>
    <row r="634" spans="1:54" ht="14" x14ac:dyDescent="0.15">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70"/>
      <c r="Y634" s="70"/>
      <c r="Z634" s="70"/>
      <c r="AA634" s="70"/>
      <c r="AB634" s="70"/>
      <c r="AC634" s="70"/>
      <c r="AD634" s="70"/>
      <c r="AE634" s="70"/>
      <c r="AF634" s="70"/>
      <c r="AG634" s="70"/>
      <c r="AH634" s="70"/>
      <c r="AI634" s="70"/>
      <c r="AJ634" s="70"/>
      <c r="AK634" s="70"/>
      <c r="AL634" s="106"/>
      <c r="AM634" s="106"/>
      <c r="AN634" s="106"/>
      <c r="AO634" s="106"/>
      <c r="AP634" s="106"/>
      <c r="AQ634" s="106"/>
      <c r="AR634" s="106"/>
      <c r="AS634" s="106"/>
      <c r="AT634" s="106"/>
      <c r="AU634" s="106"/>
      <c r="AV634" s="106"/>
      <c r="AW634" s="106"/>
      <c r="AX634" s="106"/>
      <c r="AY634" s="106"/>
      <c r="AZ634" s="106"/>
      <c r="BA634" s="106"/>
      <c r="BB634" s="106"/>
    </row>
    <row r="635" spans="1:54" ht="14" x14ac:dyDescent="0.15">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70"/>
      <c r="Y635" s="70"/>
      <c r="Z635" s="70"/>
      <c r="AA635" s="70"/>
      <c r="AB635" s="70"/>
      <c r="AC635" s="70"/>
      <c r="AD635" s="70"/>
      <c r="AE635" s="70"/>
      <c r="AF635" s="70"/>
      <c r="AG635" s="70"/>
      <c r="AH635" s="70"/>
      <c r="AI635" s="70"/>
      <c r="AJ635" s="70"/>
      <c r="AK635" s="70"/>
      <c r="AL635" s="106"/>
      <c r="AM635" s="106"/>
      <c r="AN635" s="106"/>
      <c r="AO635" s="106"/>
      <c r="AP635" s="106"/>
      <c r="AQ635" s="106"/>
      <c r="AR635" s="106"/>
      <c r="AS635" s="106"/>
      <c r="AT635" s="106"/>
      <c r="AU635" s="106"/>
      <c r="AV635" s="106"/>
      <c r="AW635" s="106"/>
      <c r="AX635" s="106"/>
      <c r="AY635" s="106"/>
      <c r="AZ635" s="106"/>
      <c r="BA635" s="106"/>
      <c r="BB635" s="106"/>
    </row>
    <row r="636" spans="1:54" ht="14" x14ac:dyDescent="0.15">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70"/>
      <c r="Y636" s="70"/>
      <c r="Z636" s="70"/>
      <c r="AA636" s="70"/>
      <c r="AB636" s="70"/>
      <c r="AC636" s="70"/>
      <c r="AD636" s="70"/>
      <c r="AE636" s="70"/>
      <c r="AF636" s="70"/>
      <c r="AG636" s="70"/>
      <c r="AH636" s="70"/>
      <c r="AI636" s="70"/>
      <c r="AJ636" s="70"/>
      <c r="AK636" s="70"/>
      <c r="AL636" s="106"/>
      <c r="AM636" s="106"/>
      <c r="AN636" s="106"/>
      <c r="AO636" s="106"/>
      <c r="AP636" s="106"/>
      <c r="AQ636" s="106"/>
      <c r="AR636" s="106"/>
      <c r="AS636" s="106"/>
      <c r="AT636" s="106"/>
      <c r="AU636" s="106"/>
      <c r="AV636" s="106"/>
      <c r="AW636" s="106"/>
      <c r="AX636" s="106"/>
      <c r="AY636" s="106"/>
      <c r="AZ636" s="106"/>
      <c r="BA636" s="106"/>
      <c r="BB636" s="106"/>
    </row>
    <row r="637" spans="1:54" ht="14" x14ac:dyDescent="0.15">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70"/>
      <c r="Y637" s="70"/>
      <c r="Z637" s="70"/>
      <c r="AA637" s="70"/>
      <c r="AB637" s="70"/>
      <c r="AC637" s="70"/>
      <c r="AD637" s="70"/>
      <c r="AE637" s="70"/>
      <c r="AF637" s="70"/>
      <c r="AG637" s="70"/>
      <c r="AH637" s="70"/>
      <c r="AI637" s="70"/>
      <c r="AJ637" s="70"/>
      <c r="AK637" s="70"/>
      <c r="AL637" s="106"/>
      <c r="AM637" s="106"/>
      <c r="AN637" s="106"/>
      <c r="AO637" s="106"/>
      <c r="AP637" s="106"/>
      <c r="AQ637" s="106"/>
      <c r="AR637" s="106"/>
      <c r="AS637" s="106"/>
      <c r="AT637" s="106"/>
      <c r="AU637" s="106"/>
      <c r="AV637" s="106"/>
      <c r="AW637" s="106"/>
      <c r="AX637" s="106"/>
      <c r="AY637" s="106"/>
      <c r="AZ637" s="106"/>
      <c r="BA637" s="106"/>
      <c r="BB637" s="106"/>
    </row>
    <row r="638" spans="1:54" ht="14" x14ac:dyDescent="0.15">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70"/>
      <c r="Y638" s="70"/>
      <c r="Z638" s="70"/>
      <c r="AA638" s="70"/>
      <c r="AB638" s="70"/>
      <c r="AC638" s="70"/>
      <c r="AD638" s="70"/>
      <c r="AE638" s="70"/>
      <c r="AF638" s="70"/>
      <c r="AG638" s="70"/>
      <c r="AH638" s="70"/>
      <c r="AI638" s="70"/>
      <c r="AJ638" s="70"/>
      <c r="AK638" s="70"/>
      <c r="AL638" s="106"/>
      <c r="AM638" s="106"/>
      <c r="AN638" s="106"/>
      <c r="AO638" s="106"/>
      <c r="AP638" s="106"/>
      <c r="AQ638" s="106"/>
      <c r="AR638" s="106"/>
      <c r="AS638" s="106"/>
      <c r="AT638" s="106"/>
      <c r="AU638" s="106"/>
      <c r="AV638" s="106"/>
      <c r="AW638" s="106"/>
      <c r="AX638" s="106"/>
      <c r="AY638" s="106"/>
      <c r="AZ638" s="106"/>
      <c r="BA638" s="106"/>
      <c r="BB638" s="106"/>
    </row>
    <row r="639" spans="1:54" ht="14" x14ac:dyDescent="0.15">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70"/>
      <c r="Y639" s="70"/>
      <c r="Z639" s="70"/>
      <c r="AA639" s="70"/>
      <c r="AB639" s="70"/>
      <c r="AC639" s="70"/>
      <c r="AD639" s="70"/>
      <c r="AE639" s="70"/>
      <c r="AF639" s="70"/>
      <c r="AG639" s="70"/>
      <c r="AH639" s="70"/>
      <c r="AI639" s="70"/>
      <c r="AJ639" s="70"/>
      <c r="AK639" s="70"/>
      <c r="AL639" s="106"/>
      <c r="AM639" s="106"/>
      <c r="AN639" s="106"/>
      <c r="AO639" s="106"/>
      <c r="AP639" s="106"/>
      <c r="AQ639" s="106"/>
      <c r="AR639" s="106"/>
      <c r="AS639" s="106"/>
      <c r="AT639" s="106"/>
      <c r="AU639" s="106"/>
      <c r="AV639" s="106"/>
      <c r="AW639" s="106"/>
      <c r="AX639" s="106"/>
      <c r="AY639" s="106"/>
      <c r="AZ639" s="106"/>
      <c r="BA639" s="106"/>
      <c r="BB639" s="106"/>
    </row>
    <row r="640" spans="1:54" ht="14" x14ac:dyDescent="0.15">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70"/>
      <c r="Y640" s="70"/>
      <c r="Z640" s="70"/>
      <c r="AA640" s="70"/>
      <c r="AB640" s="70"/>
      <c r="AC640" s="70"/>
      <c r="AD640" s="70"/>
      <c r="AE640" s="70"/>
      <c r="AF640" s="70"/>
      <c r="AG640" s="70"/>
      <c r="AH640" s="70"/>
      <c r="AI640" s="70"/>
      <c r="AJ640" s="70"/>
      <c r="AK640" s="70"/>
      <c r="AL640" s="106"/>
      <c r="AM640" s="106"/>
      <c r="AN640" s="106"/>
      <c r="AO640" s="106"/>
      <c r="AP640" s="106"/>
      <c r="AQ640" s="106"/>
      <c r="AR640" s="106"/>
      <c r="AS640" s="106"/>
      <c r="AT640" s="106"/>
      <c r="AU640" s="106"/>
      <c r="AV640" s="106"/>
      <c r="AW640" s="106"/>
      <c r="AX640" s="106"/>
      <c r="AY640" s="106"/>
      <c r="AZ640" s="106"/>
      <c r="BA640" s="106"/>
      <c r="BB640" s="106"/>
    </row>
    <row r="641" spans="1:54" ht="14" x14ac:dyDescent="0.15">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70"/>
      <c r="Y641" s="70"/>
      <c r="Z641" s="70"/>
      <c r="AA641" s="70"/>
      <c r="AB641" s="70"/>
      <c r="AC641" s="70"/>
      <c r="AD641" s="70"/>
      <c r="AE641" s="70"/>
      <c r="AF641" s="70"/>
      <c r="AG641" s="70"/>
      <c r="AH641" s="70"/>
      <c r="AI641" s="70"/>
      <c r="AJ641" s="70"/>
      <c r="AK641" s="70"/>
      <c r="AL641" s="106"/>
      <c r="AM641" s="106"/>
      <c r="AN641" s="106"/>
      <c r="AO641" s="106"/>
      <c r="AP641" s="106"/>
      <c r="AQ641" s="106"/>
      <c r="AR641" s="106"/>
      <c r="AS641" s="106"/>
      <c r="AT641" s="106"/>
      <c r="AU641" s="106"/>
      <c r="AV641" s="106"/>
      <c r="AW641" s="106"/>
      <c r="AX641" s="106"/>
      <c r="AY641" s="106"/>
      <c r="AZ641" s="106"/>
      <c r="BA641" s="106"/>
      <c r="BB641" s="106"/>
    </row>
    <row r="642" spans="1:54" ht="14" x14ac:dyDescent="0.15">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70"/>
      <c r="Y642" s="70"/>
      <c r="Z642" s="70"/>
      <c r="AA642" s="70"/>
      <c r="AB642" s="70"/>
      <c r="AC642" s="70"/>
      <c r="AD642" s="70"/>
      <c r="AE642" s="70"/>
      <c r="AF642" s="70"/>
      <c r="AG642" s="70"/>
      <c r="AH642" s="70"/>
      <c r="AI642" s="70"/>
      <c r="AJ642" s="70"/>
      <c r="AK642" s="70"/>
      <c r="AL642" s="106"/>
      <c r="AM642" s="106"/>
      <c r="AN642" s="106"/>
      <c r="AO642" s="106"/>
      <c r="AP642" s="106"/>
      <c r="AQ642" s="106"/>
      <c r="AR642" s="106"/>
      <c r="AS642" s="106"/>
      <c r="AT642" s="106"/>
      <c r="AU642" s="106"/>
      <c r="AV642" s="106"/>
      <c r="AW642" s="106"/>
      <c r="AX642" s="106"/>
      <c r="AY642" s="106"/>
      <c r="AZ642" s="106"/>
      <c r="BA642" s="106"/>
      <c r="BB642" s="106"/>
    </row>
    <row r="643" spans="1:54" ht="14" x14ac:dyDescent="0.15">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70"/>
      <c r="Y643" s="70"/>
      <c r="Z643" s="70"/>
      <c r="AA643" s="70"/>
      <c r="AB643" s="70"/>
      <c r="AC643" s="70"/>
      <c r="AD643" s="70"/>
      <c r="AE643" s="70"/>
      <c r="AF643" s="70"/>
      <c r="AG643" s="70"/>
      <c r="AH643" s="70"/>
      <c r="AI643" s="70"/>
      <c r="AJ643" s="70"/>
      <c r="AK643" s="70"/>
      <c r="AL643" s="106"/>
      <c r="AM643" s="106"/>
      <c r="AN643" s="106"/>
      <c r="AO643" s="106"/>
      <c r="AP643" s="106"/>
      <c r="AQ643" s="106"/>
      <c r="AR643" s="106"/>
      <c r="AS643" s="106"/>
      <c r="AT643" s="106"/>
      <c r="AU643" s="106"/>
      <c r="AV643" s="106"/>
      <c r="AW643" s="106"/>
      <c r="AX643" s="106"/>
      <c r="AY643" s="106"/>
      <c r="AZ643" s="106"/>
      <c r="BA643" s="106"/>
      <c r="BB643" s="106"/>
    </row>
    <row r="644" spans="1:54" ht="14" x14ac:dyDescent="0.15">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70"/>
      <c r="Y644" s="70"/>
      <c r="Z644" s="70"/>
      <c r="AA644" s="70"/>
      <c r="AB644" s="70"/>
      <c r="AC644" s="70"/>
      <c r="AD644" s="70"/>
      <c r="AE644" s="70"/>
      <c r="AF644" s="70"/>
      <c r="AG644" s="70"/>
      <c r="AH644" s="70"/>
      <c r="AI644" s="70"/>
      <c r="AJ644" s="70"/>
      <c r="AK644" s="70"/>
      <c r="AL644" s="106"/>
      <c r="AM644" s="106"/>
      <c r="AN644" s="106"/>
      <c r="AO644" s="106"/>
      <c r="AP644" s="106"/>
      <c r="AQ644" s="106"/>
      <c r="AR644" s="106"/>
      <c r="AS644" s="106"/>
      <c r="AT644" s="106"/>
      <c r="AU644" s="106"/>
      <c r="AV644" s="106"/>
      <c r="AW644" s="106"/>
      <c r="AX644" s="106"/>
      <c r="AY644" s="106"/>
      <c r="AZ644" s="106"/>
      <c r="BA644" s="106"/>
      <c r="BB644" s="106"/>
    </row>
    <row r="645" spans="1:54" ht="14" x14ac:dyDescent="0.15">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70"/>
      <c r="Y645" s="70"/>
      <c r="Z645" s="70"/>
      <c r="AA645" s="70"/>
      <c r="AB645" s="70"/>
      <c r="AC645" s="70"/>
      <c r="AD645" s="70"/>
      <c r="AE645" s="70"/>
      <c r="AF645" s="70"/>
      <c r="AG645" s="70"/>
      <c r="AH645" s="70"/>
      <c r="AI645" s="70"/>
      <c r="AJ645" s="70"/>
      <c r="AK645" s="70"/>
      <c r="AL645" s="106"/>
      <c r="AM645" s="106"/>
      <c r="AN645" s="106"/>
      <c r="AO645" s="106"/>
      <c r="AP645" s="106"/>
      <c r="AQ645" s="106"/>
      <c r="AR645" s="106"/>
      <c r="AS645" s="106"/>
      <c r="AT645" s="106"/>
      <c r="AU645" s="106"/>
      <c r="AV645" s="106"/>
      <c r="AW645" s="106"/>
      <c r="AX645" s="106"/>
      <c r="AY645" s="106"/>
      <c r="AZ645" s="106"/>
      <c r="BA645" s="106"/>
      <c r="BB645" s="106"/>
    </row>
    <row r="646" spans="1:54" ht="14" x14ac:dyDescent="0.15">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70"/>
      <c r="Y646" s="70"/>
      <c r="Z646" s="70"/>
      <c r="AA646" s="70"/>
      <c r="AB646" s="70"/>
      <c r="AC646" s="70"/>
      <c r="AD646" s="70"/>
      <c r="AE646" s="70"/>
      <c r="AF646" s="70"/>
      <c r="AG646" s="70"/>
      <c r="AH646" s="70"/>
      <c r="AI646" s="70"/>
      <c r="AJ646" s="70"/>
      <c r="AK646" s="70"/>
      <c r="AL646" s="106"/>
      <c r="AM646" s="106"/>
      <c r="AN646" s="106"/>
      <c r="AO646" s="106"/>
      <c r="AP646" s="106"/>
      <c r="AQ646" s="106"/>
      <c r="AR646" s="106"/>
      <c r="AS646" s="106"/>
      <c r="AT646" s="106"/>
      <c r="AU646" s="106"/>
      <c r="AV646" s="106"/>
      <c r="AW646" s="106"/>
      <c r="AX646" s="106"/>
      <c r="AY646" s="106"/>
      <c r="AZ646" s="106"/>
      <c r="BA646" s="106"/>
      <c r="BB646" s="106"/>
    </row>
    <row r="647" spans="1:54" ht="14" x14ac:dyDescent="0.15">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70"/>
      <c r="Y647" s="70"/>
      <c r="Z647" s="70"/>
      <c r="AA647" s="70"/>
      <c r="AB647" s="70"/>
      <c r="AC647" s="70"/>
      <c r="AD647" s="70"/>
      <c r="AE647" s="70"/>
      <c r="AF647" s="70"/>
      <c r="AG647" s="70"/>
      <c r="AH647" s="70"/>
      <c r="AI647" s="70"/>
      <c r="AJ647" s="70"/>
      <c r="AK647" s="70"/>
      <c r="AL647" s="106"/>
      <c r="AM647" s="106"/>
      <c r="AN647" s="106"/>
      <c r="AO647" s="106"/>
      <c r="AP647" s="106"/>
      <c r="AQ647" s="106"/>
      <c r="AR647" s="106"/>
      <c r="AS647" s="106"/>
      <c r="AT647" s="106"/>
      <c r="AU647" s="106"/>
      <c r="AV647" s="106"/>
      <c r="AW647" s="106"/>
      <c r="AX647" s="106"/>
      <c r="AY647" s="106"/>
      <c r="AZ647" s="106"/>
      <c r="BA647" s="106"/>
      <c r="BB647" s="106"/>
    </row>
    <row r="648" spans="1:54" ht="14" x14ac:dyDescent="0.15">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70"/>
      <c r="Y648" s="70"/>
      <c r="Z648" s="70"/>
      <c r="AA648" s="70"/>
      <c r="AB648" s="70"/>
      <c r="AC648" s="70"/>
      <c r="AD648" s="70"/>
      <c r="AE648" s="70"/>
      <c r="AF648" s="70"/>
      <c r="AG648" s="70"/>
      <c r="AH648" s="70"/>
      <c r="AI648" s="70"/>
      <c r="AJ648" s="70"/>
      <c r="AK648" s="70"/>
      <c r="AL648" s="106"/>
      <c r="AM648" s="106"/>
      <c r="AN648" s="106"/>
      <c r="AO648" s="106"/>
      <c r="AP648" s="106"/>
      <c r="AQ648" s="106"/>
      <c r="AR648" s="106"/>
      <c r="AS648" s="106"/>
      <c r="AT648" s="106"/>
      <c r="AU648" s="106"/>
      <c r="AV648" s="106"/>
      <c r="AW648" s="106"/>
      <c r="AX648" s="106"/>
      <c r="AY648" s="106"/>
      <c r="AZ648" s="106"/>
      <c r="BA648" s="106"/>
      <c r="BB648" s="106"/>
    </row>
    <row r="649" spans="1:54" ht="14" x14ac:dyDescent="0.15">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70"/>
      <c r="Y649" s="70"/>
      <c r="Z649" s="70"/>
      <c r="AA649" s="70"/>
      <c r="AB649" s="70"/>
      <c r="AC649" s="70"/>
      <c r="AD649" s="70"/>
      <c r="AE649" s="70"/>
      <c r="AF649" s="70"/>
      <c r="AG649" s="70"/>
      <c r="AH649" s="70"/>
      <c r="AI649" s="70"/>
      <c r="AJ649" s="70"/>
      <c r="AK649" s="70"/>
      <c r="AL649" s="106"/>
      <c r="AM649" s="106"/>
      <c r="AN649" s="106"/>
      <c r="AO649" s="106"/>
      <c r="AP649" s="106"/>
      <c r="AQ649" s="106"/>
      <c r="AR649" s="106"/>
      <c r="AS649" s="106"/>
      <c r="AT649" s="106"/>
      <c r="AU649" s="106"/>
      <c r="AV649" s="106"/>
      <c r="AW649" s="106"/>
      <c r="AX649" s="106"/>
      <c r="AY649" s="106"/>
      <c r="AZ649" s="106"/>
      <c r="BA649" s="106"/>
      <c r="BB649" s="106"/>
    </row>
    <row r="650" spans="1:54" ht="14" x14ac:dyDescent="0.15">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70"/>
      <c r="Y650" s="70"/>
      <c r="Z650" s="70"/>
      <c r="AA650" s="70"/>
      <c r="AB650" s="70"/>
      <c r="AC650" s="70"/>
      <c r="AD650" s="70"/>
      <c r="AE650" s="70"/>
      <c r="AF650" s="70"/>
      <c r="AG650" s="70"/>
      <c r="AH650" s="70"/>
      <c r="AI650" s="70"/>
      <c r="AJ650" s="70"/>
      <c r="AK650" s="70"/>
      <c r="AL650" s="106"/>
      <c r="AM650" s="106"/>
      <c r="AN650" s="106"/>
      <c r="AO650" s="106"/>
      <c r="AP650" s="106"/>
      <c r="AQ650" s="106"/>
      <c r="AR650" s="106"/>
      <c r="AS650" s="106"/>
      <c r="AT650" s="106"/>
      <c r="AU650" s="106"/>
      <c r="AV650" s="106"/>
      <c r="AW650" s="106"/>
      <c r="AX650" s="106"/>
      <c r="AY650" s="106"/>
      <c r="AZ650" s="106"/>
      <c r="BA650" s="106"/>
      <c r="BB650" s="106"/>
    </row>
    <row r="651" spans="1:54" ht="14" x14ac:dyDescent="0.15">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70"/>
      <c r="Y651" s="70"/>
      <c r="Z651" s="70"/>
      <c r="AA651" s="70"/>
      <c r="AB651" s="70"/>
      <c r="AC651" s="70"/>
      <c r="AD651" s="70"/>
      <c r="AE651" s="70"/>
      <c r="AF651" s="70"/>
      <c r="AG651" s="70"/>
      <c r="AH651" s="70"/>
      <c r="AI651" s="70"/>
      <c r="AJ651" s="70"/>
      <c r="AK651" s="70"/>
      <c r="AL651" s="106"/>
      <c r="AM651" s="106"/>
      <c r="AN651" s="106"/>
      <c r="AO651" s="106"/>
      <c r="AP651" s="106"/>
      <c r="AQ651" s="106"/>
      <c r="AR651" s="106"/>
      <c r="AS651" s="106"/>
      <c r="AT651" s="106"/>
      <c r="AU651" s="106"/>
      <c r="AV651" s="106"/>
      <c r="AW651" s="106"/>
      <c r="AX651" s="106"/>
      <c r="AY651" s="106"/>
      <c r="AZ651" s="106"/>
      <c r="BA651" s="106"/>
      <c r="BB651" s="106"/>
    </row>
    <row r="652" spans="1:54" ht="14" x14ac:dyDescent="0.15">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70"/>
      <c r="Y652" s="70"/>
      <c r="Z652" s="70"/>
      <c r="AA652" s="70"/>
      <c r="AB652" s="70"/>
      <c r="AC652" s="70"/>
      <c r="AD652" s="70"/>
      <c r="AE652" s="70"/>
      <c r="AF652" s="70"/>
      <c r="AG652" s="70"/>
      <c r="AH652" s="70"/>
      <c r="AI652" s="70"/>
      <c r="AJ652" s="70"/>
      <c r="AK652" s="70"/>
      <c r="AL652" s="106"/>
      <c r="AM652" s="106"/>
      <c r="AN652" s="106"/>
      <c r="AO652" s="106"/>
      <c r="AP652" s="106"/>
      <c r="AQ652" s="106"/>
      <c r="AR652" s="106"/>
      <c r="AS652" s="106"/>
      <c r="AT652" s="106"/>
      <c r="AU652" s="106"/>
      <c r="AV652" s="106"/>
      <c r="AW652" s="106"/>
      <c r="AX652" s="106"/>
      <c r="AY652" s="106"/>
      <c r="AZ652" s="106"/>
      <c r="BA652" s="106"/>
      <c r="BB652" s="106"/>
    </row>
    <row r="653" spans="1:54" ht="14" x14ac:dyDescent="0.15">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70"/>
      <c r="Y653" s="70"/>
      <c r="Z653" s="70"/>
      <c r="AA653" s="70"/>
      <c r="AB653" s="70"/>
      <c r="AC653" s="70"/>
      <c r="AD653" s="70"/>
      <c r="AE653" s="70"/>
      <c r="AF653" s="70"/>
      <c r="AG653" s="70"/>
      <c r="AH653" s="70"/>
      <c r="AI653" s="70"/>
      <c r="AJ653" s="70"/>
      <c r="AK653" s="70"/>
      <c r="AL653" s="106"/>
      <c r="AM653" s="106"/>
      <c r="AN653" s="106"/>
      <c r="AO653" s="106"/>
      <c r="AP653" s="106"/>
      <c r="AQ653" s="106"/>
      <c r="AR653" s="106"/>
      <c r="AS653" s="106"/>
      <c r="AT653" s="106"/>
      <c r="AU653" s="106"/>
      <c r="AV653" s="106"/>
      <c r="AW653" s="106"/>
      <c r="AX653" s="106"/>
      <c r="AY653" s="106"/>
      <c r="AZ653" s="106"/>
      <c r="BA653" s="106"/>
      <c r="BB653" s="106"/>
    </row>
    <row r="654" spans="1:54" ht="14" x14ac:dyDescent="0.15">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70"/>
      <c r="Y654" s="70"/>
      <c r="Z654" s="70"/>
      <c r="AA654" s="70"/>
      <c r="AB654" s="70"/>
      <c r="AC654" s="70"/>
      <c r="AD654" s="70"/>
      <c r="AE654" s="70"/>
      <c r="AF654" s="70"/>
      <c r="AG654" s="70"/>
      <c r="AH654" s="70"/>
      <c r="AI654" s="70"/>
      <c r="AJ654" s="70"/>
      <c r="AK654" s="70"/>
      <c r="AL654" s="106"/>
      <c r="AM654" s="106"/>
      <c r="AN654" s="106"/>
      <c r="AO654" s="106"/>
      <c r="AP654" s="106"/>
      <c r="AQ654" s="106"/>
      <c r="AR654" s="106"/>
      <c r="AS654" s="106"/>
      <c r="AT654" s="106"/>
      <c r="AU654" s="106"/>
      <c r="AV654" s="106"/>
      <c r="AW654" s="106"/>
      <c r="AX654" s="106"/>
      <c r="AY654" s="106"/>
      <c r="AZ654" s="106"/>
      <c r="BA654" s="106"/>
      <c r="BB654" s="106"/>
    </row>
    <row r="655" spans="1:54" ht="14" x14ac:dyDescent="0.15">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70"/>
      <c r="Y655" s="70"/>
      <c r="Z655" s="70"/>
      <c r="AA655" s="70"/>
      <c r="AB655" s="70"/>
      <c r="AC655" s="70"/>
      <c r="AD655" s="70"/>
      <c r="AE655" s="70"/>
      <c r="AF655" s="70"/>
      <c r="AG655" s="70"/>
      <c r="AH655" s="70"/>
      <c r="AI655" s="70"/>
      <c r="AJ655" s="70"/>
      <c r="AK655" s="70"/>
      <c r="AL655" s="106"/>
      <c r="AM655" s="106"/>
      <c r="AN655" s="106"/>
      <c r="AO655" s="106"/>
      <c r="AP655" s="106"/>
      <c r="AQ655" s="106"/>
      <c r="AR655" s="106"/>
      <c r="AS655" s="106"/>
      <c r="AT655" s="106"/>
      <c r="AU655" s="106"/>
      <c r="AV655" s="106"/>
      <c r="AW655" s="106"/>
      <c r="AX655" s="106"/>
      <c r="AY655" s="106"/>
      <c r="AZ655" s="106"/>
      <c r="BA655" s="106"/>
      <c r="BB655" s="106"/>
    </row>
    <row r="656" spans="1:54" ht="14" x14ac:dyDescent="0.15">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70"/>
      <c r="Y656" s="70"/>
      <c r="Z656" s="70"/>
      <c r="AA656" s="70"/>
      <c r="AB656" s="70"/>
      <c r="AC656" s="70"/>
      <c r="AD656" s="70"/>
      <c r="AE656" s="70"/>
      <c r="AF656" s="70"/>
      <c r="AG656" s="70"/>
      <c r="AH656" s="70"/>
      <c r="AI656" s="70"/>
      <c r="AJ656" s="70"/>
      <c r="AK656" s="70"/>
      <c r="AL656" s="106"/>
      <c r="AM656" s="106"/>
      <c r="AN656" s="106"/>
      <c r="AO656" s="106"/>
      <c r="AP656" s="106"/>
      <c r="AQ656" s="106"/>
      <c r="AR656" s="106"/>
      <c r="AS656" s="106"/>
      <c r="AT656" s="106"/>
      <c r="AU656" s="106"/>
      <c r="AV656" s="106"/>
      <c r="AW656" s="106"/>
      <c r="AX656" s="106"/>
      <c r="AY656" s="106"/>
      <c r="AZ656" s="106"/>
      <c r="BA656" s="106"/>
      <c r="BB656" s="106"/>
    </row>
    <row r="657" spans="1:54" ht="14" x14ac:dyDescent="0.15">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70"/>
      <c r="Y657" s="70"/>
      <c r="Z657" s="70"/>
      <c r="AA657" s="70"/>
      <c r="AB657" s="70"/>
      <c r="AC657" s="70"/>
      <c r="AD657" s="70"/>
      <c r="AE657" s="70"/>
      <c r="AF657" s="70"/>
      <c r="AG657" s="70"/>
      <c r="AH657" s="70"/>
      <c r="AI657" s="70"/>
      <c r="AJ657" s="70"/>
      <c r="AK657" s="70"/>
      <c r="AL657" s="106"/>
      <c r="AM657" s="106"/>
      <c r="AN657" s="106"/>
      <c r="AO657" s="106"/>
      <c r="AP657" s="106"/>
      <c r="AQ657" s="106"/>
      <c r="AR657" s="106"/>
      <c r="AS657" s="106"/>
      <c r="AT657" s="106"/>
      <c r="AU657" s="106"/>
      <c r="AV657" s="106"/>
      <c r="AW657" s="106"/>
      <c r="AX657" s="106"/>
      <c r="AY657" s="106"/>
      <c r="AZ657" s="106"/>
      <c r="BA657" s="106"/>
      <c r="BB657" s="106"/>
    </row>
    <row r="658" spans="1:54" ht="14" x14ac:dyDescent="0.15">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70"/>
      <c r="Y658" s="70"/>
      <c r="Z658" s="70"/>
      <c r="AA658" s="70"/>
      <c r="AB658" s="70"/>
      <c r="AC658" s="70"/>
      <c r="AD658" s="70"/>
      <c r="AE658" s="70"/>
      <c r="AF658" s="70"/>
      <c r="AG658" s="70"/>
      <c r="AH658" s="70"/>
      <c r="AI658" s="70"/>
      <c r="AJ658" s="70"/>
      <c r="AK658" s="70"/>
      <c r="AL658" s="106"/>
      <c r="AM658" s="106"/>
      <c r="AN658" s="106"/>
      <c r="AO658" s="106"/>
      <c r="AP658" s="106"/>
      <c r="AQ658" s="106"/>
      <c r="AR658" s="106"/>
      <c r="AS658" s="106"/>
      <c r="AT658" s="106"/>
      <c r="AU658" s="106"/>
      <c r="AV658" s="106"/>
      <c r="AW658" s="106"/>
      <c r="AX658" s="106"/>
      <c r="AY658" s="106"/>
      <c r="AZ658" s="106"/>
      <c r="BA658" s="106"/>
      <c r="BB658" s="106"/>
    </row>
    <row r="659" spans="1:54" ht="14" x14ac:dyDescent="0.15">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70"/>
      <c r="Y659" s="70"/>
      <c r="Z659" s="70"/>
      <c r="AA659" s="70"/>
      <c r="AB659" s="70"/>
      <c r="AC659" s="70"/>
      <c r="AD659" s="70"/>
      <c r="AE659" s="70"/>
      <c r="AF659" s="70"/>
      <c r="AG659" s="70"/>
      <c r="AH659" s="70"/>
      <c r="AI659" s="70"/>
      <c r="AJ659" s="70"/>
      <c r="AK659" s="70"/>
      <c r="AL659" s="106"/>
      <c r="AM659" s="106"/>
      <c r="AN659" s="106"/>
      <c r="AO659" s="106"/>
      <c r="AP659" s="106"/>
      <c r="AQ659" s="106"/>
      <c r="AR659" s="106"/>
      <c r="AS659" s="106"/>
      <c r="AT659" s="106"/>
      <c r="AU659" s="106"/>
      <c r="AV659" s="106"/>
      <c r="AW659" s="106"/>
      <c r="AX659" s="106"/>
      <c r="AY659" s="106"/>
      <c r="AZ659" s="106"/>
      <c r="BA659" s="106"/>
      <c r="BB659" s="106"/>
    </row>
    <row r="660" spans="1:54" ht="14" x14ac:dyDescent="0.15">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70"/>
      <c r="Y660" s="70"/>
      <c r="Z660" s="70"/>
      <c r="AA660" s="70"/>
      <c r="AB660" s="70"/>
      <c r="AC660" s="70"/>
      <c r="AD660" s="70"/>
      <c r="AE660" s="70"/>
      <c r="AF660" s="70"/>
      <c r="AG660" s="70"/>
      <c r="AH660" s="70"/>
      <c r="AI660" s="70"/>
      <c r="AJ660" s="70"/>
      <c r="AK660" s="70"/>
      <c r="AL660" s="106"/>
      <c r="AM660" s="106"/>
      <c r="AN660" s="106"/>
      <c r="AO660" s="106"/>
      <c r="AP660" s="106"/>
      <c r="AQ660" s="106"/>
      <c r="AR660" s="106"/>
      <c r="AS660" s="106"/>
      <c r="AT660" s="106"/>
      <c r="AU660" s="106"/>
      <c r="AV660" s="106"/>
      <c r="AW660" s="106"/>
      <c r="AX660" s="106"/>
      <c r="AY660" s="106"/>
      <c r="AZ660" s="106"/>
      <c r="BA660" s="106"/>
      <c r="BB660" s="106"/>
    </row>
    <row r="661" spans="1:54" ht="14" x14ac:dyDescent="0.15">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70"/>
      <c r="Y661" s="70"/>
      <c r="Z661" s="70"/>
      <c r="AA661" s="70"/>
      <c r="AB661" s="70"/>
      <c r="AC661" s="70"/>
      <c r="AD661" s="70"/>
      <c r="AE661" s="70"/>
      <c r="AF661" s="70"/>
      <c r="AG661" s="70"/>
      <c r="AH661" s="70"/>
      <c r="AI661" s="70"/>
      <c r="AJ661" s="70"/>
      <c r="AK661" s="70"/>
      <c r="AL661" s="106"/>
      <c r="AM661" s="106"/>
      <c r="AN661" s="106"/>
      <c r="AO661" s="106"/>
      <c r="AP661" s="106"/>
      <c r="AQ661" s="106"/>
      <c r="AR661" s="106"/>
      <c r="AS661" s="106"/>
      <c r="AT661" s="106"/>
      <c r="AU661" s="106"/>
      <c r="AV661" s="106"/>
      <c r="AW661" s="106"/>
      <c r="AX661" s="106"/>
      <c r="AY661" s="106"/>
      <c r="AZ661" s="106"/>
      <c r="BA661" s="106"/>
      <c r="BB661" s="106"/>
    </row>
    <row r="662" spans="1:54" ht="14" x14ac:dyDescent="0.15">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70"/>
      <c r="Y662" s="70"/>
      <c r="Z662" s="70"/>
      <c r="AA662" s="70"/>
      <c r="AB662" s="70"/>
      <c r="AC662" s="70"/>
      <c r="AD662" s="70"/>
      <c r="AE662" s="70"/>
      <c r="AF662" s="70"/>
      <c r="AG662" s="70"/>
      <c r="AH662" s="70"/>
      <c r="AI662" s="70"/>
      <c r="AJ662" s="70"/>
      <c r="AK662" s="70"/>
      <c r="AL662" s="106"/>
      <c r="AM662" s="106"/>
      <c r="AN662" s="106"/>
      <c r="AO662" s="106"/>
      <c r="AP662" s="106"/>
      <c r="AQ662" s="106"/>
      <c r="AR662" s="106"/>
      <c r="AS662" s="106"/>
      <c r="AT662" s="106"/>
      <c r="AU662" s="106"/>
      <c r="AV662" s="106"/>
      <c r="AW662" s="106"/>
      <c r="AX662" s="106"/>
      <c r="AY662" s="106"/>
      <c r="AZ662" s="106"/>
      <c r="BA662" s="106"/>
      <c r="BB662" s="106"/>
    </row>
    <row r="663" spans="1:54" ht="14" x14ac:dyDescent="0.15">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70"/>
      <c r="Y663" s="70"/>
      <c r="Z663" s="70"/>
      <c r="AA663" s="70"/>
      <c r="AB663" s="70"/>
      <c r="AC663" s="70"/>
      <c r="AD663" s="70"/>
      <c r="AE663" s="70"/>
      <c r="AF663" s="70"/>
      <c r="AG663" s="70"/>
      <c r="AH663" s="70"/>
      <c r="AI663" s="70"/>
      <c r="AJ663" s="70"/>
      <c r="AK663" s="70"/>
      <c r="AL663" s="106"/>
      <c r="AM663" s="106"/>
      <c r="AN663" s="106"/>
      <c r="AO663" s="106"/>
      <c r="AP663" s="106"/>
      <c r="AQ663" s="106"/>
      <c r="AR663" s="106"/>
      <c r="AS663" s="106"/>
      <c r="AT663" s="106"/>
      <c r="AU663" s="106"/>
      <c r="AV663" s="106"/>
      <c r="AW663" s="106"/>
      <c r="AX663" s="106"/>
      <c r="AY663" s="106"/>
      <c r="AZ663" s="106"/>
      <c r="BA663" s="106"/>
      <c r="BB663" s="106"/>
    </row>
    <row r="664" spans="1:54" ht="14" x14ac:dyDescent="0.15">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70"/>
      <c r="Y664" s="70"/>
      <c r="Z664" s="70"/>
      <c r="AA664" s="70"/>
      <c r="AB664" s="70"/>
      <c r="AC664" s="70"/>
      <c r="AD664" s="70"/>
      <c r="AE664" s="70"/>
      <c r="AF664" s="70"/>
      <c r="AG664" s="70"/>
      <c r="AH664" s="70"/>
      <c r="AI664" s="70"/>
      <c r="AJ664" s="70"/>
      <c r="AK664" s="70"/>
      <c r="AL664" s="106"/>
      <c r="AM664" s="106"/>
      <c r="AN664" s="106"/>
      <c r="AO664" s="106"/>
      <c r="AP664" s="106"/>
      <c r="AQ664" s="106"/>
      <c r="AR664" s="106"/>
      <c r="AS664" s="106"/>
      <c r="AT664" s="106"/>
      <c r="AU664" s="106"/>
      <c r="AV664" s="106"/>
      <c r="AW664" s="106"/>
      <c r="AX664" s="106"/>
      <c r="AY664" s="106"/>
      <c r="AZ664" s="106"/>
      <c r="BA664" s="106"/>
      <c r="BB664" s="106"/>
    </row>
    <row r="665" spans="1:54" ht="14" x14ac:dyDescent="0.15">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70"/>
      <c r="Y665" s="70"/>
      <c r="Z665" s="70"/>
      <c r="AA665" s="70"/>
      <c r="AB665" s="70"/>
      <c r="AC665" s="70"/>
      <c r="AD665" s="70"/>
      <c r="AE665" s="70"/>
      <c r="AF665" s="70"/>
      <c r="AG665" s="70"/>
      <c r="AH665" s="70"/>
      <c r="AI665" s="70"/>
      <c r="AJ665" s="70"/>
      <c r="AK665" s="70"/>
      <c r="AL665" s="106"/>
      <c r="AM665" s="106"/>
      <c r="AN665" s="106"/>
      <c r="AO665" s="106"/>
      <c r="AP665" s="106"/>
      <c r="AQ665" s="106"/>
      <c r="AR665" s="106"/>
      <c r="AS665" s="106"/>
      <c r="AT665" s="106"/>
      <c r="AU665" s="106"/>
      <c r="AV665" s="106"/>
      <c r="AW665" s="106"/>
      <c r="AX665" s="106"/>
      <c r="AY665" s="106"/>
      <c r="AZ665" s="106"/>
      <c r="BA665" s="106"/>
      <c r="BB665" s="106"/>
    </row>
    <row r="666" spans="1:54" ht="14" x14ac:dyDescent="0.15">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70"/>
      <c r="Y666" s="70"/>
      <c r="Z666" s="70"/>
      <c r="AA666" s="70"/>
      <c r="AB666" s="70"/>
      <c r="AC666" s="70"/>
      <c r="AD666" s="70"/>
      <c r="AE666" s="70"/>
      <c r="AF666" s="70"/>
      <c r="AG666" s="70"/>
      <c r="AH666" s="70"/>
      <c r="AI666" s="70"/>
      <c r="AJ666" s="70"/>
      <c r="AK666" s="70"/>
      <c r="AL666" s="106"/>
      <c r="AM666" s="106"/>
      <c r="AN666" s="106"/>
      <c r="AO666" s="106"/>
      <c r="AP666" s="106"/>
      <c r="AQ666" s="106"/>
      <c r="AR666" s="106"/>
      <c r="AS666" s="106"/>
      <c r="AT666" s="106"/>
      <c r="AU666" s="106"/>
      <c r="AV666" s="106"/>
      <c r="AW666" s="106"/>
      <c r="AX666" s="106"/>
      <c r="AY666" s="106"/>
      <c r="AZ666" s="106"/>
      <c r="BA666" s="106"/>
      <c r="BB666" s="106"/>
    </row>
    <row r="667" spans="1:54" ht="14" x14ac:dyDescent="0.15">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70"/>
      <c r="Y667" s="70"/>
      <c r="Z667" s="70"/>
      <c r="AA667" s="70"/>
      <c r="AB667" s="70"/>
      <c r="AC667" s="70"/>
      <c r="AD667" s="70"/>
      <c r="AE667" s="70"/>
      <c r="AF667" s="70"/>
      <c r="AG667" s="70"/>
      <c r="AH667" s="70"/>
      <c r="AI667" s="70"/>
      <c r="AJ667" s="70"/>
      <c r="AK667" s="70"/>
      <c r="AL667" s="106"/>
      <c r="AM667" s="106"/>
      <c r="AN667" s="106"/>
      <c r="AO667" s="106"/>
      <c r="AP667" s="106"/>
      <c r="AQ667" s="106"/>
      <c r="AR667" s="106"/>
      <c r="AS667" s="106"/>
      <c r="AT667" s="106"/>
      <c r="AU667" s="106"/>
      <c r="AV667" s="106"/>
      <c r="AW667" s="106"/>
      <c r="AX667" s="106"/>
      <c r="AY667" s="106"/>
      <c r="AZ667" s="106"/>
      <c r="BA667" s="106"/>
      <c r="BB667" s="106"/>
    </row>
    <row r="668" spans="1:54" ht="14" x14ac:dyDescent="0.15">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70"/>
      <c r="Y668" s="70"/>
      <c r="Z668" s="70"/>
      <c r="AA668" s="70"/>
      <c r="AB668" s="70"/>
      <c r="AC668" s="70"/>
      <c r="AD668" s="70"/>
      <c r="AE668" s="70"/>
      <c r="AF668" s="70"/>
      <c r="AG668" s="70"/>
      <c r="AH668" s="70"/>
      <c r="AI668" s="70"/>
      <c r="AJ668" s="70"/>
      <c r="AK668" s="70"/>
      <c r="AL668" s="106"/>
      <c r="AM668" s="106"/>
      <c r="AN668" s="106"/>
      <c r="AO668" s="106"/>
      <c r="AP668" s="106"/>
      <c r="AQ668" s="106"/>
      <c r="AR668" s="106"/>
      <c r="AS668" s="106"/>
      <c r="AT668" s="106"/>
      <c r="AU668" s="106"/>
      <c r="AV668" s="106"/>
      <c r="AW668" s="106"/>
      <c r="AX668" s="106"/>
      <c r="AY668" s="106"/>
      <c r="AZ668" s="106"/>
      <c r="BA668" s="106"/>
      <c r="BB668" s="106"/>
    </row>
    <row r="669" spans="1:54" ht="14" x14ac:dyDescent="0.15">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70"/>
      <c r="Y669" s="70"/>
      <c r="Z669" s="70"/>
      <c r="AA669" s="70"/>
      <c r="AB669" s="70"/>
      <c r="AC669" s="70"/>
      <c r="AD669" s="70"/>
      <c r="AE669" s="70"/>
      <c r="AF669" s="70"/>
      <c r="AG669" s="70"/>
      <c r="AH669" s="70"/>
      <c r="AI669" s="70"/>
      <c r="AJ669" s="70"/>
      <c r="AK669" s="70"/>
      <c r="AL669" s="106"/>
      <c r="AM669" s="106"/>
      <c r="AN669" s="106"/>
      <c r="AO669" s="106"/>
      <c r="AP669" s="106"/>
      <c r="AQ669" s="106"/>
      <c r="AR669" s="106"/>
      <c r="AS669" s="106"/>
      <c r="AT669" s="106"/>
      <c r="AU669" s="106"/>
      <c r="AV669" s="106"/>
      <c r="AW669" s="106"/>
      <c r="AX669" s="106"/>
      <c r="AY669" s="106"/>
      <c r="AZ669" s="106"/>
      <c r="BA669" s="106"/>
      <c r="BB669" s="106"/>
    </row>
    <row r="670" spans="1:54" ht="14" x14ac:dyDescent="0.15">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70"/>
      <c r="Y670" s="70"/>
      <c r="Z670" s="70"/>
      <c r="AA670" s="70"/>
      <c r="AB670" s="70"/>
      <c r="AC670" s="70"/>
      <c r="AD670" s="70"/>
      <c r="AE670" s="70"/>
      <c r="AF670" s="70"/>
      <c r="AG670" s="70"/>
      <c r="AH670" s="70"/>
      <c r="AI670" s="70"/>
      <c r="AJ670" s="70"/>
      <c r="AK670" s="70"/>
      <c r="AL670" s="106"/>
      <c r="AM670" s="106"/>
      <c r="AN670" s="106"/>
      <c r="AO670" s="106"/>
      <c r="AP670" s="106"/>
      <c r="AQ670" s="106"/>
      <c r="AR670" s="106"/>
      <c r="AS670" s="106"/>
      <c r="AT670" s="106"/>
      <c r="AU670" s="106"/>
      <c r="AV670" s="106"/>
      <c r="AW670" s="106"/>
      <c r="AX670" s="106"/>
      <c r="AY670" s="106"/>
      <c r="AZ670" s="106"/>
      <c r="BA670" s="106"/>
      <c r="BB670" s="106"/>
    </row>
    <row r="671" spans="1:54" ht="14" x14ac:dyDescent="0.15">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70"/>
      <c r="Y671" s="70"/>
      <c r="Z671" s="70"/>
      <c r="AA671" s="70"/>
      <c r="AB671" s="70"/>
      <c r="AC671" s="70"/>
      <c r="AD671" s="70"/>
      <c r="AE671" s="70"/>
      <c r="AF671" s="70"/>
      <c r="AG671" s="70"/>
      <c r="AH671" s="70"/>
      <c r="AI671" s="70"/>
      <c r="AJ671" s="70"/>
      <c r="AK671" s="70"/>
      <c r="AL671" s="106"/>
      <c r="AM671" s="106"/>
      <c r="AN671" s="106"/>
      <c r="AO671" s="106"/>
      <c r="AP671" s="106"/>
      <c r="AQ671" s="106"/>
      <c r="AR671" s="106"/>
      <c r="AS671" s="106"/>
      <c r="AT671" s="106"/>
      <c r="AU671" s="106"/>
      <c r="AV671" s="106"/>
      <c r="AW671" s="106"/>
      <c r="AX671" s="106"/>
      <c r="AY671" s="106"/>
      <c r="AZ671" s="106"/>
      <c r="BA671" s="106"/>
      <c r="BB671" s="106"/>
    </row>
    <row r="672" spans="1:54" ht="14" x14ac:dyDescent="0.15">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70"/>
      <c r="Y672" s="70"/>
      <c r="Z672" s="70"/>
      <c r="AA672" s="70"/>
      <c r="AB672" s="70"/>
      <c r="AC672" s="70"/>
      <c r="AD672" s="70"/>
      <c r="AE672" s="70"/>
      <c r="AF672" s="70"/>
      <c r="AG672" s="70"/>
      <c r="AH672" s="70"/>
      <c r="AI672" s="70"/>
      <c r="AJ672" s="70"/>
      <c r="AK672" s="70"/>
      <c r="AL672" s="106"/>
      <c r="AM672" s="106"/>
      <c r="AN672" s="106"/>
      <c r="AO672" s="106"/>
      <c r="AP672" s="106"/>
      <c r="AQ672" s="106"/>
      <c r="AR672" s="106"/>
      <c r="AS672" s="106"/>
      <c r="AT672" s="106"/>
      <c r="AU672" s="106"/>
      <c r="AV672" s="106"/>
      <c r="AW672" s="106"/>
      <c r="AX672" s="106"/>
      <c r="AY672" s="106"/>
      <c r="AZ672" s="106"/>
      <c r="BA672" s="106"/>
      <c r="BB672" s="106"/>
    </row>
    <row r="673" spans="1:54" ht="14" x14ac:dyDescent="0.15">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70"/>
      <c r="Y673" s="70"/>
      <c r="Z673" s="70"/>
      <c r="AA673" s="70"/>
      <c r="AB673" s="70"/>
      <c r="AC673" s="70"/>
      <c r="AD673" s="70"/>
      <c r="AE673" s="70"/>
      <c r="AF673" s="70"/>
      <c r="AG673" s="70"/>
      <c r="AH673" s="70"/>
      <c r="AI673" s="70"/>
      <c r="AJ673" s="70"/>
      <c r="AK673" s="70"/>
      <c r="AL673" s="106"/>
      <c r="AM673" s="106"/>
      <c r="AN673" s="106"/>
      <c r="AO673" s="106"/>
      <c r="AP673" s="106"/>
      <c r="AQ673" s="106"/>
      <c r="AR673" s="106"/>
      <c r="AS673" s="106"/>
      <c r="AT673" s="106"/>
      <c r="AU673" s="106"/>
      <c r="AV673" s="106"/>
      <c r="AW673" s="106"/>
      <c r="AX673" s="106"/>
      <c r="AY673" s="106"/>
      <c r="AZ673" s="106"/>
      <c r="BA673" s="106"/>
      <c r="BB673" s="106"/>
    </row>
    <row r="674" spans="1:54" ht="14" x14ac:dyDescent="0.15">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70"/>
      <c r="Y674" s="70"/>
      <c r="Z674" s="70"/>
      <c r="AA674" s="70"/>
      <c r="AB674" s="70"/>
      <c r="AC674" s="70"/>
      <c r="AD674" s="70"/>
      <c r="AE674" s="70"/>
      <c r="AF674" s="70"/>
      <c r="AG674" s="70"/>
      <c r="AH674" s="70"/>
      <c r="AI674" s="70"/>
      <c r="AJ674" s="70"/>
      <c r="AK674" s="70"/>
      <c r="AL674" s="106"/>
      <c r="AM674" s="106"/>
      <c r="AN674" s="106"/>
      <c r="AO674" s="106"/>
      <c r="AP674" s="106"/>
      <c r="AQ674" s="106"/>
      <c r="AR674" s="106"/>
      <c r="AS674" s="106"/>
      <c r="AT674" s="106"/>
      <c r="AU674" s="106"/>
      <c r="AV674" s="106"/>
      <c r="AW674" s="106"/>
      <c r="AX674" s="106"/>
      <c r="AY674" s="106"/>
      <c r="AZ674" s="106"/>
      <c r="BA674" s="106"/>
      <c r="BB674" s="106"/>
    </row>
    <row r="675" spans="1:54" ht="14" x14ac:dyDescent="0.15">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70"/>
      <c r="Y675" s="70"/>
      <c r="Z675" s="70"/>
      <c r="AA675" s="70"/>
      <c r="AB675" s="70"/>
      <c r="AC675" s="70"/>
      <c r="AD675" s="70"/>
      <c r="AE675" s="70"/>
      <c r="AF675" s="70"/>
      <c r="AG675" s="70"/>
      <c r="AH675" s="70"/>
      <c r="AI675" s="70"/>
      <c r="AJ675" s="70"/>
      <c r="AK675" s="70"/>
      <c r="AL675" s="106"/>
      <c r="AM675" s="106"/>
      <c r="AN675" s="106"/>
      <c r="AO675" s="106"/>
      <c r="AP675" s="106"/>
      <c r="AQ675" s="106"/>
      <c r="AR675" s="106"/>
      <c r="AS675" s="106"/>
      <c r="AT675" s="106"/>
      <c r="AU675" s="106"/>
      <c r="AV675" s="106"/>
      <c r="AW675" s="106"/>
      <c r="AX675" s="106"/>
      <c r="AY675" s="106"/>
      <c r="AZ675" s="106"/>
      <c r="BA675" s="106"/>
      <c r="BB675" s="106"/>
    </row>
    <row r="676" spans="1:54" ht="14" x14ac:dyDescent="0.15">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70"/>
      <c r="Y676" s="70"/>
      <c r="Z676" s="70"/>
      <c r="AA676" s="70"/>
      <c r="AB676" s="70"/>
      <c r="AC676" s="70"/>
      <c r="AD676" s="70"/>
      <c r="AE676" s="70"/>
      <c r="AF676" s="70"/>
      <c r="AG676" s="70"/>
      <c r="AH676" s="70"/>
      <c r="AI676" s="70"/>
      <c r="AJ676" s="70"/>
      <c r="AK676" s="70"/>
      <c r="AL676" s="106"/>
      <c r="AM676" s="106"/>
      <c r="AN676" s="106"/>
      <c r="AO676" s="106"/>
      <c r="AP676" s="106"/>
      <c r="AQ676" s="106"/>
      <c r="AR676" s="106"/>
      <c r="AS676" s="106"/>
      <c r="AT676" s="106"/>
      <c r="AU676" s="106"/>
      <c r="AV676" s="106"/>
      <c r="AW676" s="106"/>
      <c r="AX676" s="106"/>
      <c r="AY676" s="106"/>
      <c r="AZ676" s="106"/>
      <c r="BA676" s="106"/>
      <c r="BB676" s="106"/>
    </row>
    <row r="677" spans="1:54" ht="14" x14ac:dyDescent="0.15">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70"/>
      <c r="Y677" s="70"/>
      <c r="Z677" s="70"/>
      <c r="AA677" s="70"/>
      <c r="AB677" s="70"/>
      <c r="AC677" s="70"/>
      <c r="AD677" s="70"/>
      <c r="AE677" s="70"/>
      <c r="AF677" s="70"/>
      <c r="AG677" s="70"/>
      <c r="AH677" s="70"/>
      <c r="AI677" s="70"/>
      <c r="AJ677" s="70"/>
      <c r="AK677" s="70"/>
      <c r="AL677" s="106"/>
      <c r="AM677" s="106"/>
      <c r="AN677" s="106"/>
      <c r="AO677" s="106"/>
      <c r="AP677" s="106"/>
      <c r="AQ677" s="106"/>
      <c r="AR677" s="106"/>
      <c r="AS677" s="106"/>
      <c r="AT677" s="106"/>
      <c r="AU677" s="106"/>
      <c r="AV677" s="106"/>
      <c r="AW677" s="106"/>
      <c r="AX677" s="106"/>
      <c r="AY677" s="106"/>
      <c r="AZ677" s="106"/>
      <c r="BA677" s="106"/>
      <c r="BB677" s="106"/>
    </row>
    <row r="678" spans="1:54" ht="14" x14ac:dyDescent="0.15">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70"/>
      <c r="Y678" s="70"/>
      <c r="Z678" s="70"/>
      <c r="AA678" s="70"/>
      <c r="AB678" s="70"/>
      <c r="AC678" s="70"/>
      <c r="AD678" s="70"/>
      <c r="AE678" s="70"/>
      <c r="AF678" s="70"/>
      <c r="AG678" s="70"/>
      <c r="AH678" s="70"/>
      <c r="AI678" s="70"/>
      <c r="AJ678" s="70"/>
      <c r="AK678" s="70"/>
      <c r="AL678" s="106"/>
      <c r="AM678" s="106"/>
      <c r="AN678" s="106"/>
      <c r="AO678" s="106"/>
      <c r="AP678" s="106"/>
      <c r="AQ678" s="106"/>
      <c r="AR678" s="106"/>
      <c r="AS678" s="106"/>
      <c r="AT678" s="106"/>
      <c r="AU678" s="106"/>
      <c r="AV678" s="106"/>
      <c r="AW678" s="106"/>
      <c r="AX678" s="106"/>
      <c r="AY678" s="106"/>
      <c r="AZ678" s="106"/>
      <c r="BA678" s="106"/>
      <c r="BB678" s="106"/>
    </row>
    <row r="679" spans="1:54" ht="14" x14ac:dyDescent="0.15">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70"/>
      <c r="Y679" s="70"/>
      <c r="Z679" s="70"/>
      <c r="AA679" s="70"/>
      <c r="AB679" s="70"/>
      <c r="AC679" s="70"/>
      <c r="AD679" s="70"/>
      <c r="AE679" s="70"/>
      <c r="AF679" s="70"/>
      <c r="AG679" s="70"/>
      <c r="AH679" s="70"/>
      <c r="AI679" s="70"/>
      <c r="AJ679" s="70"/>
      <c r="AK679" s="70"/>
      <c r="AL679" s="106"/>
      <c r="AM679" s="106"/>
      <c r="AN679" s="106"/>
      <c r="AO679" s="106"/>
      <c r="AP679" s="106"/>
      <c r="AQ679" s="106"/>
      <c r="AR679" s="106"/>
      <c r="AS679" s="106"/>
      <c r="AT679" s="106"/>
      <c r="AU679" s="106"/>
      <c r="AV679" s="106"/>
      <c r="AW679" s="106"/>
      <c r="AX679" s="106"/>
      <c r="AY679" s="106"/>
      <c r="AZ679" s="106"/>
      <c r="BA679" s="106"/>
      <c r="BB679" s="106"/>
    </row>
    <row r="680" spans="1:54" ht="14" x14ac:dyDescent="0.15">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70"/>
      <c r="Y680" s="70"/>
      <c r="Z680" s="70"/>
      <c r="AA680" s="70"/>
      <c r="AB680" s="70"/>
      <c r="AC680" s="70"/>
      <c r="AD680" s="70"/>
      <c r="AE680" s="70"/>
      <c r="AF680" s="70"/>
      <c r="AG680" s="70"/>
      <c r="AH680" s="70"/>
      <c r="AI680" s="70"/>
      <c r="AJ680" s="70"/>
      <c r="AK680" s="70"/>
      <c r="AL680" s="106"/>
      <c r="AM680" s="106"/>
      <c r="AN680" s="106"/>
      <c r="AO680" s="106"/>
      <c r="AP680" s="106"/>
      <c r="AQ680" s="106"/>
      <c r="AR680" s="106"/>
      <c r="AS680" s="106"/>
      <c r="AT680" s="106"/>
      <c r="AU680" s="106"/>
      <c r="AV680" s="106"/>
      <c r="AW680" s="106"/>
      <c r="AX680" s="106"/>
      <c r="AY680" s="106"/>
      <c r="AZ680" s="106"/>
      <c r="BA680" s="106"/>
      <c r="BB680" s="106"/>
    </row>
    <row r="681" spans="1:54" ht="14" x14ac:dyDescent="0.15">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70"/>
      <c r="Y681" s="70"/>
      <c r="Z681" s="70"/>
      <c r="AA681" s="70"/>
      <c r="AB681" s="70"/>
      <c r="AC681" s="70"/>
      <c r="AD681" s="70"/>
      <c r="AE681" s="70"/>
      <c r="AF681" s="70"/>
      <c r="AG681" s="70"/>
      <c r="AH681" s="70"/>
      <c r="AI681" s="70"/>
      <c r="AJ681" s="70"/>
      <c r="AK681" s="70"/>
      <c r="AL681" s="106"/>
      <c r="AM681" s="106"/>
      <c r="AN681" s="106"/>
      <c r="AO681" s="106"/>
      <c r="AP681" s="106"/>
      <c r="AQ681" s="106"/>
      <c r="AR681" s="106"/>
      <c r="AS681" s="106"/>
      <c r="AT681" s="106"/>
      <c r="AU681" s="106"/>
      <c r="AV681" s="106"/>
      <c r="AW681" s="106"/>
      <c r="AX681" s="106"/>
      <c r="AY681" s="106"/>
      <c r="AZ681" s="106"/>
      <c r="BA681" s="106"/>
      <c r="BB681" s="106"/>
    </row>
    <row r="682" spans="1:54" ht="14" x14ac:dyDescent="0.15">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70"/>
      <c r="Y682" s="70"/>
      <c r="Z682" s="70"/>
      <c r="AA682" s="70"/>
      <c r="AB682" s="70"/>
      <c r="AC682" s="70"/>
      <c r="AD682" s="70"/>
      <c r="AE682" s="70"/>
      <c r="AF682" s="70"/>
      <c r="AG682" s="70"/>
      <c r="AH682" s="70"/>
      <c r="AI682" s="70"/>
      <c r="AJ682" s="70"/>
      <c r="AK682" s="70"/>
      <c r="AL682" s="106"/>
      <c r="AM682" s="106"/>
      <c r="AN682" s="106"/>
      <c r="AO682" s="106"/>
      <c r="AP682" s="106"/>
      <c r="AQ682" s="106"/>
      <c r="AR682" s="106"/>
      <c r="AS682" s="106"/>
      <c r="AT682" s="106"/>
      <c r="AU682" s="106"/>
      <c r="AV682" s="106"/>
      <c r="AW682" s="106"/>
      <c r="AX682" s="106"/>
      <c r="AY682" s="106"/>
      <c r="AZ682" s="106"/>
      <c r="BA682" s="106"/>
      <c r="BB682" s="106"/>
    </row>
    <row r="683" spans="1:54" ht="14" x14ac:dyDescent="0.15">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70"/>
      <c r="Y683" s="70"/>
      <c r="Z683" s="70"/>
      <c r="AA683" s="70"/>
      <c r="AB683" s="70"/>
      <c r="AC683" s="70"/>
      <c r="AD683" s="70"/>
      <c r="AE683" s="70"/>
      <c r="AF683" s="70"/>
      <c r="AG683" s="70"/>
      <c r="AH683" s="70"/>
      <c r="AI683" s="70"/>
      <c r="AJ683" s="70"/>
      <c r="AK683" s="70"/>
      <c r="AL683" s="106"/>
      <c r="AM683" s="106"/>
      <c r="AN683" s="106"/>
      <c r="AO683" s="106"/>
      <c r="AP683" s="106"/>
      <c r="AQ683" s="106"/>
      <c r="AR683" s="106"/>
      <c r="AS683" s="106"/>
      <c r="AT683" s="106"/>
      <c r="AU683" s="106"/>
      <c r="AV683" s="106"/>
      <c r="AW683" s="106"/>
      <c r="AX683" s="106"/>
      <c r="AY683" s="106"/>
      <c r="AZ683" s="106"/>
      <c r="BA683" s="106"/>
      <c r="BB683" s="106"/>
    </row>
    <row r="684" spans="1:54" ht="14" x14ac:dyDescent="0.15">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70"/>
      <c r="Y684" s="70"/>
      <c r="Z684" s="70"/>
      <c r="AA684" s="70"/>
      <c r="AB684" s="70"/>
      <c r="AC684" s="70"/>
      <c r="AD684" s="70"/>
      <c r="AE684" s="70"/>
      <c r="AF684" s="70"/>
      <c r="AG684" s="70"/>
      <c r="AH684" s="70"/>
      <c r="AI684" s="70"/>
      <c r="AJ684" s="70"/>
      <c r="AK684" s="70"/>
      <c r="AL684" s="106"/>
      <c r="AM684" s="106"/>
      <c r="AN684" s="106"/>
      <c r="AO684" s="106"/>
      <c r="AP684" s="106"/>
      <c r="AQ684" s="106"/>
      <c r="AR684" s="106"/>
      <c r="AS684" s="106"/>
      <c r="AT684" s="106"/>
      <c r="AU684" s="106"/>
      <c r="AV684" s="106"/>
      <c r="AW684" s="106"/>
      <c r="AX684" s="106"/>
      <c r="AY684" s="106"/>
      <c r="AZ684" s="106"/>
      <c r="BA684" s="106"/>
      <c r="BB684" s="106"/>
    </row>
    <row r="685" spans="1:54" ht="14" x14ac:dyDescent="0.15">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70"/>
      <c r="Y685" s="70"/>
      <c r="Z685" s="70"/>
      <c r="AA685" s="70"/>
      <c r="AB685" s="70"/>
      <c r="AC685" s="70"/>
      <c r="AD685" s="70"/>
      <c r="AE685" s="70"/>
      <c r="AF685" s="70"/>
      <c r="AG685" s="70"/>
      <c r="AH685" s="70"/>
      <c r="AI685" s="70"/>
      <c r="AJ685" s="70"/>
      <c r="AK685" s="70"/>
      <c r="AL685" s="106"/>
      <c r="AM685" s="106"/>
      <c r="AN685" s="106"/>
      <c r="AO685" s="106"/>
      <c r="AP685" s="106"/>
      <c r="AQ685" s="106"/>
      <c r="AR685" s="106"/>
      <c r="AS685" s="106"/>
      <c r="AT685" s="106"/>
      <c r="AU685" s="106"/>
      <c r="AV685" s="106"/>
      <c r="AW685" s="106"/>
      <c r="AX685" s="106"/>
      <c r="AY685" s="106"/>
      <c r="AZ685" s="106"/>
      <c r="BA685" s="106"/>
      <c r="BB685" s="106"/>
    </row>
    <row r="686" spans="1:54" ht="14" x14ac:dyDescent="0.15">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70"/>
      <c r="Y686" s="70"/>
      <c r="Z686" s="70"/>
      <c r="AA686" s="70"/>
      <c r="AB686" s="70"/>
      <c r="AC686" s="70"/>
      <c r="AD686" s="70"/>
      <c r="AE686" s="70"/>
      <c r="AF686" s="70"/>
      <c r="AG686" s="70"/>
      <c r="AH686" s="70"/>
      <c r="AI686" s="70"/>
      <c r="AJ686" s="70"/>
      <c r="AK686" s="70"/>
      <c r="AL686" s="106"/>
      <c r="AM686" s="106"/>
      <c r="AN686" s="106"/>
      <c r="AO686" s="106"/>
      <c r="AP686" s="106"/>
      <c r="AQ686" s="106"/>
      <c r="AR686" s="106"/>
      <c r="AS686" s="106"/>
      <c r="AT686" s="106"/>
      <c r="AU686" s="106"/>
      <c r="AV686" s="106"/>
      <c r="AW686" s="106"/>
      <c r="AX686" s="106"/>
      <c r="AY686" s="106"/>
      <c r="AZ686" s="106"/>
      <c r="BA686" s="106"/>
      <c r="BB686" s="106"/>
    </row>
    <row r="687" spans="1:54" ht="14" x14ac:dyDescent="0.15">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70"/>
      <c r="Y687" s="70"/>
      <c r="Z687" s="70"/>
      <c r="AA687" s="70"/>
      <c r="AB687" s="70"/>
      <c r="AC687" s="70"/>
      <c r="AD687" s="70"/>
      <c r="AE687" s="70"/>
      <c r="AF687" s="70"/>
      <c r="AG687" s="70"/>
      <c r="AH687" s="70"/>
      <c r="AI687" s="70"/>
      <c r="AJ687" s="70"/>
      <c r="AK687" s="70"/>
      <c r="AL687" s="106"/>
      <c r="AM687" s="106"/>
      <c r="AN687" s="106"/>
      <c r="AO687" s="106"/>
      <c r="AP687" s="106"/>
      <c r="AQ687" s="106"/>
      <c r="AR687" s="106"/>
      <c r="AS687" s="106"/>
      <c r="AT687" s="106"/>
      <c r="AU687" s="106"/>
      <c r="AV687" s="106"/>
      <c r="AW687" s="106"/>
      <c r="AX687" s="106"/>
      <c r="AY687" s="106"/>
      <c r="AZ687" s="106"/>
      <c r="BA687" s="106"/>
      <c r="BB687" s="106"/>
    </row>
    <row r="688" spans="1:54" ht="14" x14ac:dyDescent="0.15">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70"/>
      <c r="Y688" s="70"/>
      <c r="Z688" s="70"/>
      <c r="AA688" s="70"/>
      <c r="AB688" s="70"/>
      <c r="AC688" s="70"/>
      <c r="AD688" s="70"/>
      <c r="AE688" s="70"/>
      <c r="AF688" s="70"/>
      <c r="AG688" s="70"/>
      <c r="AH688" s="70"/>
      <c r="AI688" s="70"/>
      <c r="AJ688" s="70"/>
      <c r="AK688" s="70"/>
      <c r="AL688" s="106"/>
      <c r="AM688" s="106"/>
      <c r="AN688" s="106"/>
      <c r="AO688" s="106"/>
      <c r="AP688" s="106"/>
      <c r="AQ688" s="106"/>
      <c r="AR688" s="106"/>
      <c r="AS688" s="106"/>
      <c r="AT688" s="106"/>
      <c r="AU688" s="106"/>
      <c r="AV688" s="106"/>
      <c r="AW688" s="106"/>
      <c r="AX688" s="106"/>
      <c r="AY688" s="106"/>
      <c r="AZ688" s="106"/>
      <c r="BA688" s="106"/>
      <c r="BB688" s="106"/>
    </row>
    <row r="689" spans="1:54" ht="14" x14ac:dyDescent="0.15">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70"/>
      <c r="Y689" s="70"/>
      <c r="Z689" s="70"/>
      <c r="AA689" s="70"/>
      <c r="AB689" s="70"/>
      <c r="AC689" s="70"/>
      <c r="AD689" s="70"/>
      <c r="AE689" s="70"/>
      <c r="AF689" s="70"/>
      <c r="AG689" s="70"/>
      <c r="AH689" s="70"/>
      <c r="AI689" s="70"/>
      <c r="AJ689" s="70"/>
      <c r="AK689" s="70"/>
      <c r="AL689" s="106"/>
      <c r="AM689" s="106"/>
      <c r="AN689" s="106"/>
      <c r="AO689" s="106"/>
      <c r="AP689" s="106"/>
      <c r="AQ689" s="106"/>
      <c r="AR689" s="106"/>
      <c r="AS689" s="106"/>
      <c r="AT689" s="106"/>
      <c r="AU689" s="106"/>
      <c r="AV689" s="106"/>
      <c r="AW689" s="106"/>
      <c r="AX689" s="106"/>
      <c r="AY689" s="106"/>
      <c r="AZ689" s="106"/>
      <c r="BA689" s="106"/>
      <c r="BB689" s="106"/>
    </row>
    <row r="690" spans="1:54" ht="14" x14ac:dyDescent="0.15">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70"/>
      <c r="Y690" s="70"/>
      <c r="Z690" s="70"/>
      <c r="AA690" s="70"/>
      <c r="AB690" s="70"/>
      <c r="AC690" s="70"/>
      <c r="AD690" s="70"/>
      <c r="AE690" s="70"/>
      <c r="AF690" s="70"/>
      <c r="AG690" s="70"/>
      <c r="AH690" s="70"/>
      <c r="AI690" s="70"/>
      <c r="AJ690" s="70"/>
      <c r="AK690" s="70"/>
      <c r="AL690" s="106"/>
      <c r="AM690" s="106"/>
      <c r="AN690" s="106"/>
      <c r="AO690" s="106"/>
      <c r="AP690" s="106"/>
      <c r="AQ690" s="106"/>
      <c r="AR690" s="106"/>
      <c r="AS690" s="106"/>
      <c r="AT690" s="106"/>
      <c r="AU690" s="106"/>
      <c r="AV690" s="106"/>
      <c r="AW690" s="106"/>
      <c r="AX690" s="106"/>
      <c r="AY690" s="106"/>
      <c r="AZ690" s="106"/>
      <c r="BA690" s="106"/>
      <c r="BB690" s="106"/>
    </row>
    <row r="691" spans="1:54" ht="14" x14ac:dyDescent="0.15">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70"/>
      <c r="Y691" s="70"/>
      <c r="Z691" s="70"/>
      <c r="AA691" s="70"/>
      <c r="AB691" s="70"/>
      <c r="AC691" s="70"/>
      <c r="AD691" s="70"/>
      <c r="AE691" s="70"/>
      <c r="AF691" s="70"/>
      <c r="AG691" s="70"/>
      <c r="AH691" s="70"/>
      <c r="AI691" s="70"/>
      <c r="AJ691" s="70"/>
      <c r="AK691" s="70"/>
      <c r="AL691" s="106"/>
      <c r="AM691" s="106"/>
      <c r="AN691" s="106"/>
      <c r="AO691" s="106"/>
      <c r="AP691" s="106"/>
      <c r="AQ691" s="106"/>
      <c r="AR691" s="106"/>
      <c r="AS691" s="106"/>
      <c r="AT691" s="106"/>
      <c r="AU691" s="106"/>
      <c r="AV691" s="106"/>
      <c r="AW691" s="106"/>
      <c r="AX691" s="106"/>
      <c r="AY691" s="106"/>
      <c r="AZ691" s="106"/>
      <c r="BA691" s="106"/>
      <c r="BB691" s="106"/>
    </row>
    <row r="692" spans="1:54" ht="14" x14ac:dyDescent="0.15">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70"/>
      <c r="Y692" s="70"/>
      <c r="Z692" s="70"/>
      <c r="AA692" s="70"/>
      <c r="AB692" s="70"/>
      <c r="AC692" s="70"/>
      <c r="AD692" s="70"/>
      <c r="AE692" s="70"/>
      <c r="AF692" s="70"/>
      <c r="AG692" s="70"/>
      <c r="AH692" s="70"/>
      <c r="AI692" s="70"/>
      <c r="AJ692" s="70"/>
      <c r="AK692" s="70"/>
      <c r="AL692" s="106"/>
      <c r="AM692" s="106"/>
      <c r="AN692" s="106"/>
      <c r="AO692" s="106"/>
      <c r="AP692" s="106"/>
      <c r="AQ692" s="106"/>
      <c r="AR692" s="106"/>
      <c r="AS692" s="106"/>
      <c r="AT692" s="106"/>
      <c r="AU692" s="106"/>
      <c r="AV692" s="106"/>
      <c r="AW692" s="106"/>
      <c r="AX692" s="106"/>
      <c r="AY692" s="106"/>
      <c r="AZ692" s="106"/>
      <c r="BA692" s="106"/>
      <c r="BB692" s="106"/>
    </row>
    <row r="693" spans="1:54" ht="14" x14ac:dyDescent="0.15">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70"/>
      <c r="Y693" s="70"/>
      <c r="Z693" s="70"/>
      <c r="AA693" s="70"/>
      <c r="AB693" s="70"/>
      <c r="AC693" s="70"/>
      <c r="AD693" s="70"/>
      <c r="AE693" s="70"/>
      <c r="AF693" s="70"/>
      <c r="AG693" s="70"/>
      <c r="AH693" s="70"/>
      <c r="AI693" s="70"/>
      <c r="AJ693" s="70"/>
      <c r="AK693" s="70"/>
      <c r="AL693" s="106"/>
      <c r="AM693" s="106"/>
      <c r="AN693" s="106"/>
      <c r="AO693" s="106"/>
      <c r="AP693" s="106"/>
      <c r="AQ693" s="106"/>
      <c r="AR693" s="106"/>
      <c r="AS693" s="106"/>
      <c r="AT693" s="106"/>
      <c r="AU693" s="106"/>
      <c r="AV693" s="106"/>
      <c r="AW693" s="106"/>
      <c r="AX693" s="106"/>
      <c r="AY693" s="106"/>
      <c r="AZ693" s="106"/>
      <c r="BA693" s="106"/>
      <c r="BB693" s="106"/>
    </row>
    <row r="694" spans="1:54" ht="14" x14ac:dyDescent="0.15">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70"/>
      <c r="Y694" s="70"/>
      <c r="Z694" s="70"/>
      <c r="AA694" s="70"/>
      <c r="AB694" s="70"/>
      <c r="AC694" s="70"/>
      <c r="AD694" s="70"/>
      <c r="AE694" s="70"/>
      <c r="AF694" s="70"/>
      <c r="AG694" s="70"/>
      <c r="AH694" s="70"/>
      <c r="AI694" s="70"/>
      <c r="AJ694" s="70"/>
      <c r="AK694" s="70"/>
      <c r="AL694" s="106"/>
      <c r="AM694" s="106"/>
      <c r="AN694" s="106"/>
      <c r="AO694" s="106"/>
      <c r="AP694" s="106"/>
      <c r="AQ694" s="106"/>
      <c r="AR694" s="106"/>
      <c r="AS694" s="106"/>
      <c r="AT694" s="106"/>
      <c r="AU694" s="106"/>
      <c r="AV694" s="106"/>
      <c r="AW694" s="106"/>
      <c r="AX694" s="106"/>
      <c r="AY694" s="106"/>
      <c r="AZ694" s="106"/>
      <c r="BA694" s="106"/>
      <c r="BB694" s="106"/>
    </row>
    <row r="695" spans="1:54" ht="14" x14ac:dyDescent="0.15">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70"/>
      <c r="Y695" s="70"/>
      <c r="Z695" s="70"/>
      <c r="AA695" s="70"/>
      <c r="AB695" s="70"/>
      <c r="AC695" s="70"/>
      <c r="AD695" s="70"/>
      <c r="AE695" s="70"/>
      <c r="AF695" s="70"/>
      <c r="AG695" s="70"/>
      <c r="AH695" s="70"/>
      <c r="AI695" s="70"/>
      <c r="AJ695" s="70"/>
      <c r="AK695" s="70"/>
      <c r="AL695" s="106"/>
      <c r="AM695" s="106"/>
      <c r="AN695" s="106"/>
      <c r="AO695" s="106"/>
      <c r="AP695" s="106"/>
      <c r="AQ695" s="106"/>
      <c r="AR695" s="106"/>
      <c r="AS695" s="106"/>
      <c r="AT695" s="106"/>
      <c r="AU695" s="106"/>
      <c r="AV695" s="106"/>
      <c r="AW695" s="106"/>
      <c r="AX695" s="106"/>
      <c r="AY695" s="106"/>
      <c r="AZ695" s="106"/>
      <c r="BA695" s="106"/>
      <c r="BB695" s="106"/>
    </row>
    <row r="696" spans="1:54" ht="14" x14ac:dyDescent="0.15">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70"/>
      <c r="Y696" s="70"/>
      <c r="Z696" s="70"/>
      <c r="AA696" s="70"/>
      <c r="AB696" s="70"/>
      <c r="AC696" s="70"/>
      <c r="AD696" s="70"/>
      <c r="AE696" s="70"/>
      <c r="AF696" s="70"/>
      <c r="AG696" s="70"/>
      <c r="AH696" s="70"/>
      <c r="AI696" s="70"/>
      <c r="AJ696" s="70"/>
      <c r="AK696" s="70"/>
      <c r="AL696" s="106"/>
      <c r="AM696" s="106"/>
      <c r="AN696" s="106"/>
      <c r="AO696" s="106"/>
      <c r="AP696" s="106"/>
      <c r="AQ696" s="106"/>
      <c r="AR696" s="106"/>
      <c r="AS696" s="106"/>
      <c r="AT696" s="106"/>
      <c r="AU696" s="106"/>
      <c r="AV696" s="106"/>
      <c r="AW696" s="106"/>
      <c r="AX696" s="106"/>
      <c r="AY696" s="106"/>
      <c r="AZ696" s="106"/>
      <c r="BA696" s="106"/>
      <c r="BB696" s="106"/>
    </row>
    <row r="697" spans="1:54" ht="14" x14ac:dyDescent="0.15">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70"/>
      <c r="Y697" s="70"/>
      <c r="Z697" s="70"/>
      <c r="AA697" s="70"/>
      <c r="AB697" s="70"/>
      <c r="AC697" s="70"/>
      <c r="AD697" s="70"/>
      <c r="AE697" s="70"/>
      <c r="AF697" s="70"/>
      <c r="AG697" s="70"/>
      <c r="AH697" s="70"/>
      <c r="AI697" s="70"/>
      <c r="AJ697" s="70"/>
      <c r="AK697" s="70"/>
      <c r="AL697" s="106"/>
      <c r="AM697" s="106"/>
      <c r="AN697" s="106"/>
      <c r="AO697" s="106"/>
      <c r="AP697" s="106"/>
      <c r="AQ697" s="106"/>
      <c r="AR697" s="106"/>
      <c r="AS697" s="106"/>
      <c r="AT697" s="106"/>
      <c r="AU697" s="106"/>
      <c r="AV697" s="106"/>
      <c r="AW697" s="106"/>
      <c r="AX697" s="106"/>
      <c r="AY697" s="106"/>
      <c r="AZ697" s="106"/>
      <c r="BA697" s="106"/>
      <c r="BB697" s="106"/>
    </row>
    <row r="698" spans="1:54" ht="14" x14ac:dyDescent="0.15">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70"/>
      <c r="Y698" s="70"/>
      <c r="Z698" s="70"/>
      <c r="AA698" s="70"/>
      <c r="AB698" s="70"/>
      <c r="AC698" s="70"/>
      <c r="AD698" s="70"/>
      <c r="AE698" s="70"/>
      <c r="AF698" s="70"/>
      <c r="AG698" s="70"/>
      <c r="AH698" s="70"/>
      <c r="AI698" s="70"/>
      <c r="AJ698" s="70"/>
      <c r="AK698" s="70"/>
      <c r="AL698" s="106"/>
      <c r="AM698" s="106"/>
      <c r="AN698" s="106"/>
      <c r="AO698" s="106"/>
      <c r="AP698" s="106"/>
      <c r="AQ698" s="106"/>
      <c r="AR698" s="106"/>
      <c r="AS698" s="106"/>
      <c r="AT698" s="106"/>
      <c r="AU698" s="106"/>
      <c r="AV698" s="106"/>
      <c r="AW698" s="106"/>
      <c r="AX698" s="106"/>
      <c r="AY698" s="106"/>
      <c r="AZ698" s="106"/>
      <c r="BA698" s="106"/>
      <c r="BB698" s="106"/>
    </row>
    <row r="699" spans="1:54" ht="14" x14ac:dyDescent="0.15">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70"/>
      <c r="Y699" s="70"/>
      <c r="Z699" s="70"/>
      <c r="AA699" s="70"/>
      <c r="AB699" s="70"/>
      <c r="AC699" s="70"/>
      <c r="AD699" s="70"/>
      <c r="AE699" s="70"/>
      <c r="AF699" s="70"/>
      <c r="AG699" s="70"/>
      <c r="AH699" s="70"/>
      <c r="AI699" s="70"/>
      <c r="AJ699" s="70"/>
      <c r="AK699" s="70"/>
      <c r="AL699" s="106"/>
      <c r="AM699" s="106"/>
      <c r="AN699" s="106"/>
      <c r="AO699" s="106"/>
      <c r="AP699" s="106"/>
      <c r="AQ699" s="106"/>
      <c r="AR699" s="106"/>
      <c r="AS699" s="106"/>
      <c r="AT699" s="106"/>
      <c r="AU699" s="106"/>
      <c r="AV699" s="106"/>
      <c r="AW699" s="106"/>
      <c r="AX699" s="106"/>
      <c r="AY699" s="106"/>
      <c r="AZ699" s="106"/>
      <c r="BA699" s="106"/>
      <c r="BB699" s="106"/>
    </row>
    <row r="700" spans="1:54" ht="14" x14ac:dyDescent="0.15">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70"/>
      <c r="Y700" s="70"/>
      <c r="Z700" s="70"/>
      <c r="AA700" s="70"/>
      <c r="AB700" s="70"/>
      <c r="AC700" s="70"/>
      <c r="AD700" s="70"/>
      <c r="AE700" s="70"/>
      <c r="AF700" s="70"/>
      <c r="AG700" s="70"/>
      <c r="AH700" s="70"/>
      <c r="AI700" s="70"/>
      <c r="AJ700" s="70"/>
      <c r="AK700" s="70"/>
      <c r="AL700" s="106"/>
      <c r="AM700" s="106"/>
      <c r="AN700" s="106"/>
      <c r="AO700" s="106"/>
      <c r="AP700" s="106"/>
      <c r="AQ700" s="106"/>
      <c r="AR700" s="106"/>
      <c r="AS700" s="106"/>
      <c r="AT700" s="106"/>
      <c r="AU700" s="106"/>
      <c r="AV700" s="106"/>
      <c r="AW700" s="106"/>
      <c r="AX700" s="106"/>
      <c r="AY700" s="106"/>
      <c r="AZ700" s="106"/>
      <c r="BA700" s="106"/>
      <c r="BB700" s="106"/>
    </row>
    <row r="701" spans="1:54" ht="14" x14ac:dyDescent="0.15">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70"/>
      <c r="Y701" s="70"/>
      <c r="Z701" s="70"/>
      <c r="AA701" s="70"/>
      <c r="AB701" s="70"/>
      <c r="AC701" s="70"/>
      <c r="AD701" s="70"/>
      <c r="AE701" s="70"/>
      <c r="AF701" s="70"/>
      <c r="AG701" s="70"/>
      <c r="AH701" s="70"/>
      <c r="AI701" s="70"/>
      <c r="AJ701" s="70"/>
      <c r="AK701" s="70"/>
      <c r="AL701" s="106"/>
      <c r="AM701" s="106"/>
      <c r="AN701" s="106"/>
      <c r="AO701" s="106"/>
      <c r="AP701" s="106"/>
      <c r="AQ701" s="106"/>
      <c r="AR701" s="106"/>
      <c r="AS701" s="106"/>
      <c r="AT701" s="106"/>
      <c r="AU701" s="106"/>
      <c r="AV701" s="106"/>
      <c r="AW701" s="106"/>
      <c r="AX701" s="106"/>
      <c r="AY701" s="106"/>
      <c r="AZ701" s="106"/>
      <c r="BA701" s="106"/>
      <c r="BB701" s="106"/>
    </row>
    <row r="702" spans="1:54" ht="14" x14ac:dyDescent="0.15">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70"/>
      <c r="Y702" s="70"/>
      <c r="Z702" s="70"/>
      <c r="AA702" s="70"/>
      <c r="AB702" s="70"/>
      <c r="AC702" s="70"/>
      <c r="AD702" s="70"/>
      <c r="AE702" s="70"/>
      <c r="AF702" s="70"/>
      <c r="AG702" s="70"/>
      <c r="AH702" s="70"/>
      <c r="AI702" s="70"/>
      <c r="AJ702" s="70"/>
      <c r="AK702" s="70"/>
      <c r="AL702" s="106"/>
      <c r="AM702" s="106"/>
      <c r="AN702" s="106"/>
      <c r="AO702" s="106"/>
      <c r="AP702" s="106"/>
      <c r="AQ702" s="106"/>
      <c r="AR702" s="106"/>
      <c r="AS702" s="106"/>
      <c r="AT702" s="106"/>
      <c r="AU702" s="106"/>
      <c r="AV702" s="106"/>
      <c r="AW702" s="106"/>
      <c r="AX702" s="106"/>
      <c r="AY702" s="106"/>
      <c r="AZ702" s="106"/>
      <c r="BA702" s="106"/>
      <c r="BB702" s="106"/>
    </row>
    <row r="703" spans="1:54" ht="14" x14ac:dyDescent="0.15">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70"/>
      <c r="Y703" s="70"/>
      <c r="Z703" s="70"/>
      <c r="AA703" s="70"/>
      <c r="AB703" s="70"/>
      <c r="AC703" s="70"/>
      <c r="AD703" s="70"/>
      <c r="AE703" s="70"/>
      <c r="AF703" s="70"/>
      <c r="AG703" s="70"/>
      <c r="AH703" s="70"/>
      <c r="AI703" s="70"/>
      <c r="AJ703" s="70"/>
      <c r="AK703" s="70"/>
      <c r="AL703" s="106"/>
      <c r="AM703" s="106"/>
      <c r="AN703" s="106"/>
      <c r="AO703" s="106"/>
      <c r="AP703" s="106"/>
      <c r="AQ703" s="106"/>
      <c r="AR703" s="106"/>
      <c r="AS703" s="106"/>
      <c r="AT703" s="106"/>
      <c r="AU703" s="106"/>
      <c r="AV703" s="106"/>
      <c r="AW703" s="106"/>
      <c r="AX703" s="106"/>
      <c r="AY703" s="106"/>
      <c r="AZ703" s="106"/>
      <c r="BA703" s="106"/>
      <c r="BB703" s="106"/>
    </row>
    <row r="704" spans="1:54" ht="14" x14ac:dyDescent="0.15">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70"/>
      <c r="Y704" s="70"/>
      <c r="Z704" s="70"/>
      <c r="AA704" s="70"/>
      <c r="AB704" s="70"/>
      <c r="AC704" s="70"/>
      <c r="AD704" s="70"/>
      <c r="AE704" s="70"/>
      <c r="AF704" s="70"/>
      <c r="AG704" s="70"/>
      <c r="AH704" s="70"/>
      <c r="AI704" s="70"/>
      <c r="AJ704" s="70"/>
      <c r="AK704" s="70"/>
      <c r="AL704" s="106"/>
      <c r="AM704" s="106"/>
      <c r="AN704" s="106"/>
      <c r="AO704" s="106"/>
      <c r="AP704" s="106"/>
      <c r="AQ704" s="106"/>
      <c r="AR704" s="106"/>
      <c r="AS704" s="106"/>
      <c r="AT704" s="106"/>
      <c r="AU704" s="106"/>
      <c r="AV704" s="106"/>
      <c r="AW704" s="106"/>
      <c r="AX704" s="106"/>
      <c r="AY704" s="106"/>
      <c r="AZ704" s="106"/>
      <c r="BA704" s="106"/>
      <c r="BB704" s="106"/>
    </row>
    <row r="705" spans="1:54" ht="14" x14ac:dyDescent="0.15">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70"/>
      <c r="Y705" s="70"/>
      <c r="Z705" s="70"/>
      <c r="AA705" s="70"/>
      <c r="AB705" s="70"/>
      <c r="AC705" s="70"/>
      <c r="AD705" s="70"/>
      <c r="AE705" s="70"/>
      <c r="AF705" s="70"/>
      <c r="AG705" s="70"/>
      <c r="AH705" s="70"/>
      <c r="AI705" s="70"/>
      <c r="AJ705" s="70"/>
      <c r="AK705" s="70"/>
      <c r="AL705" s="106"/>
      <c r="AM705" s="106"/>
      <c r="AN705" s="106"/>
      <c r="AO705" s="106"/>
      <c r="AP705" s="106"/>
      <c r="AQ705" s="106"/>
      <c r="AR705" s="106"/>
      <c r="AS705" s="106"/>
      <c r="AT705" s="106"/>
      <c r="AU705" s="106"/>
      <c r="AV705" s="106"/>
      <c r="AW705" s="106"/>
      <c r="AX705" s="106"/>
      <c r="AY705" s="106"/>
      <c r="AZ705" s="106"/>
      <c r="BA705" s="106"/>
      <c r="BB705" s="106"/>
    </row>
    <row r="706" spans="1:54" ht="14" x14ac:dyDescent="0.15">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70"/>
      <c r="Y706" s="70"/>
      <c r="Z706" s="70"/>
      <c r="AA706" s="70"/>
      <c r="AB706" s="70"/>
      <c r="AC706" s="70"/>
      <c r="AD706" s="70"/>
      <c r="AE706" s="70"/>
      <c r="AF706" s="70"/>
      <c r="AG706" s="70"/>
      <c r="AH706" s="70"/>
      <c r="AI706" s="70"/>
      <c r="AJ706" s="70"/>
      <c r="AK706" s="70"/>
      <c r="AL706" s="106"/>
      <c r="AM706" s="106"/>
      <c r="AN706" s="106"/>
      <c r="AO706" s="106"/>
      <c r="AP706" s="106"/>
      <c r="AQ706" s="106"/>
      <c r="AR706" s="106"/>
      <c r="AS706" s="106"/>
      <c r="AT706" s="106"/>
      <c r="AU706" s="106"/>
      <c r="AV706" s="106"/>
      <c r="AW706" s="106"/>
      <c r="AX706" s="106"/>
      <c r="AY706" s="106"/>
      <c r="AZ706" s="106"/>
      <c r="BA706" s="106"/>
      <c r="BB706" s="106"/>
    </row>
    <row r="707" spans="1:54" ht="14" x14ac:dyDescent="0.15">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70"/>
      <c r="Y707" s="70"/>
      <c r="Z707" s="70"/>
      <c r="AA707" s="70"/>
      <c r="AB707" s="70"/>
      <c r="AC707" s="70"/>
      <c r="AD707" s="70"/>
      <c r="AE707" s="70"/>
      <c r="AF707" s="70"/>
      <c r="AG707" s="70"/>
      <c r="AH707" s="70"/>
      <c r="AI707" s="70"/>
      <c r="AJ707" s="70"/>
      <c r="AK707" s="70"/>
      <c r="AL707" s="106"/>
      <c r="AM707" s="106"/>
      <c r="AN707" s="106"/>
      <c r="AO707" s="106"/>
      <c r="AP707" s="106"/>
      <c r="AQ707" s="106"/>
      <c r="AR707" s="106"/>
      <c r="AS707" s="106"/>
      <c r="AT707" s="106"/>
      <c r="AU707" s="106"/>
      <c r="AV707" s="106"/>
      <c r="AW707" s="106"/>
      <c r="AX707" s="106"/>
      <c r="AY707" s="106"/>
      <c r="AZ707" s="106"/>
      <c r="BA707" s="106"/>
      <c r="BB707" s="106"/>
    </row>
    <row r="708" spans="1:54" ht="14" x14ac:dyDescent="0.15">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70"/>
      <c r="Y708" s="70"/>
      <c r="Z708" s="70"/>
      <c r="AA708" s="70"/>
      <c r="AB708" s="70"/>
      <c r="AC708" s="70"/>
      <c r="AD708" s="70"/>
      <c r="AE708" s="70"/>
      <c r="AF708" s="70"/>
      <c r="AG708" s="70"/>
      <c r="AH708" s="70"/>
      <c r="AI708" s="70"/>
      <c r="AJ708" s="70"/>
      <c r="AK708" s="70"/>
      <c r="AL708" s="106"/>
      <c r="AM708" s="106"/>
      <c r="AN708" s="106"/>
      <c r="AO708" s="106"/>
      <c r="AP708" s="106"/>
      <c r="AQ708" s="106"/>
      <c r="AR708" s="106"/>
      <c r="AS708" s="106"/>
      <c r="AT708" s="106"/>
      <c r="AU708" s="106"/>
      <c r="AV708" s="106"/>
      <c r="AW708" s="106"/>
      <c r="AX708" s="106"/>
      <c r="AY708" s="106"/>
      <c r="AZ708" s="106"/>
      <c r="BA708" s="106"/>
      <c r="BB708" s="106"/>
    </row>
    <row r="709" spans="1:54" ht="14" x14ac:dyDescent="0.15">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70"/>
      <c r="Y709" s="70"/>
      <c r="Z709" s="70"/>
      <c r="AA709" s="70"/>
      <c r="AB709" s="70"/>
      <c r="AC709" s="70"/>
      <c r="AD709" s="70"/>
      <c r="AE709" s="70"/>
      <c r="AF709" s="70"/>
      <c r="AG709" s="70"/>
      <c r="AH709" s="70"/>
      <c r="AI709" s="70"/>
      <c r="AJ709" s="70"/>
      <c r="AK709" s="70"/>
      <c r="AL709" s="106"/>
      <c r="AM709" s="106"/>
      <c r="AN709" s="106"/>
      <c r="AO709" s="106"/>
      <c r="AP709" s="106"/>
      <c r="AQ709" s="106"/>
      <c r="AR709" s="106"/>
      <c r="AS709" s="106"/>
      <c r="AT709" s="106"/>
      <c r="AU709" s="106"/>
      <c r="AV709" s="106"/>
      <c r="AW709" s="106"/>
      <c r="AX709" s="106"/>
      <c r="AY709" s="106"/>
      <c r="AZ709" s="106"/>
      <c r="BA709" s="106"/>
      <c r="BB709" s="106"/>
    </row>
    <row r="710" spans="1:54" ht="14" x14ac:dyDescent="0.15">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70"/>
      <c r="Y710" s="70"/>
      <c r="Z710" s="70"/>
      <c r="AA710" s="70"/>
      <c r="AB710" s="70"/>
      <c r="AC710" s="70"/>
      <c r="AD710" s="70"/>
      <c r="AE710" s="70"/>
      <c r="AF710" s="70"/>
      <c r="AG710" s="70"/>
      <c r="AH710" s="70"/>
      <c r="AI710" s="70"/>
      <c r="AJ710" s="70"/>
      <c r="AK710" s="70"/>
      <c r="AL710" s="106"/>
      <c r="AM710" s="106"/>
      <c r="AN710" s="106"/>
      <c r="AO710" s="106"/>
      <c r="AP710" s="106"/>
      <c r="AQ710" s="106"/>
      <c r="AR710" s="106"/>
      <c r="AS710" s="106"/>
      <c r="AT710" s="106"/>
      <c r="AU710" s="106"/>
      <c r="AV710" s="106"/>
      <c r="AW710" s="106"/>
      <c r="AX710" s="106"/>
      <c r="AY710" s="106"/>
      <c r="AZ710" s="106"/>
      <c r="BA710" s="106"/>
      <c r="BB710" s="106"/>
    </row>
    <row r="711" spans="1:54" ht="14" x14ac:dyDescent="0.15">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70"/>
      <c r="Y711" s="70"/>
      <c r="Z711" s="70"/>
      <c r="AA711" s="70"/>
      <c r="AB711" s="70"/>
      <c r="AC711" s="70"/>
      <c r="AD711" s="70"/>
      <c r="AE711" s="70"/>
      <c r="AF711" s="70"/>
      <c r="AG711" s="70"/>
      <c r="AH711" s="70"/>
      <c r="AI711" s="70"/>
      <c r="AJ711" s="70"/>
      <c r="AK711" s="70"/>
      <c r="AL711" s="106"/>
      <c r="AM711" s="106"/>
      <c r="AN711" s="106"/>
      <c r="AO711" s="106"/>
      <c r="AP711" s="106"/>
      <c r="AQ711" s="106"/>
      <c r="AR711" s="106"/>
      <c r="AS711" s="106"/>
      <c r="AT711" s="106"/>
      <c r="AU711" s="106"/>
      <c r="AV711" s="106"/>
      <c r="AW711" s="106"/>
      <c r="AX711" s="106"/>
      <c r="AY711" s="106"/>
      <c r="AZ711" s="106"/>
      <c r="BA711" s="106"/>
      <c r="BB711" s="106"/>
    </row>
    <row r="712" spans="1:54" ht="14" x14ac:dyDescent="0.15">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70"/>
      <c r="Y712" s="70"/>
      <c r="Z712" s="70"/>
      <c r="AA712" s="70"/>
      <c r="AB712" s="70"/>
      <c r="AC712" s="70"/>
      <c r="AD712" s="70"/>
      <c r="AE712" s="70"/>
      <c r="AF712" s="70"/>
      <c r="AG712" s="70"/>
      <c r="AH712" s="70"/>
      <c r="AI712" s="70"/>
      <c r="AJ712" s="70"/>
      <c r="AK712" s="70"/>
      <c r="AL712" s="106"/>
      <c r="AM712" s="106"/>
      <c r="AN712" s="106"/>
      <c r="AO712" s="106"/>
      <c r="AP712" s="106"/>
      <c r="AQ712" s="106"/>
      <c r="AR712" s="106"/>
      <c r="AS712" s="106"/>
      <c r="AT712" s="106"/>
      <c r="AU712" s="106"/>
      <c r="AV712" s="106"/>
      <c r="AW712" s="106"/>
      <c r="AX712" s="106"/>
      <c r="AY712" s="106"/>
      <c r="AZ712" s="106"/>
      <c r="BA712" s="106"/>
      <c r="BB712" s="106"/>
    </row>
    <row r="713" spans="1:54" ht="14" x14ac:dyDescent="0.15">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70"/>
      <c r="Y713" s="70"/>
      <c r="Z713" s="70"/>
      <c r="AA713" s="70"/>
      <c r="AB713" s="70"/>
      <c r="AC713" s="70"/>
      <c r="AD713" s="70"/>
      <c r="AE713" s="70"/>
      <c r="AF713" s="70"/>
      <c r="AG713" s="70"/>
      <c r="AH713" s="70"/>
      <c r="AI713" s="70"/>
      <c r="AJ713" s="70"/>
      <c r="AK713" s="70"/>
      <c r="AL713" s="106"/>
      <c r="AM713" s="106"/>
      <c r="AN713" s="106"/>
      <c r="AO713" s="106"/>
      <c r="AP713" s="106"/>
      <c r="AQ713" s="106"/>
      <c r="AR713" s="106"/>
      <c r="AS713" s="106"/>
      <c r="AT713" s="106"/>
      <c r="AU713" s="106"/>
      <c r="AV713" s="106"/>
      <c r="AW713" s="106"/>
      <c r="AX713" s="106"/>
      <c r="AY713" s="106"/>
      <c r="AZ713" s="106"/>
      <c r="BA713" s="106"/>
      <c r="BB713" s="106"/>
    </row>
    <row r="714" spans="1:54" ht="14" x14ac:dyDescent="0.15">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70"/>
      <c r="Y714" s="70"/>
      <c r="Z714" s="70"/>
      <c r="AA714" s="70"/>
      <c r="AB714" s="70"/>
      <c r="AC714" s="70"/>
      <c r="AD714" s="70"/>
      <c r="AE714" s="70"/>
      <c r="AF714" s="70"/>
      <c r="AG714" s="70"/>
      <c r="AH714" s="70"/>
      <c r="AI714" s="70"/>
      <c r="AJ714" s="70"/>
      <c r="AK714" s="70"/>
      <c r="AL714" s="106"/>
      <c r="AM714" s="106"/>
      <c r="AN714" s="106"/>
      <c r="AO714" s="106"/>
      <c r="AP714" s="106"/>
      <c r="AQ714" s="106"/>
      <c r="AR714" s="106"/>
      <c r="AS714" s="106"/>
      <c r="AT714" s="106"/>
      <c r="AU714" s="106"/>
      <c r="AV714" s="106"/>
      <c r="AW714" s="106"/>
      <c r="AX714" s="106"/>
      <c r="AY714" s="106"/>
      <c r="AZ714" s="106"/>
      <c r="BA714" s="106"/>
      <c r="BB714" s="106"/>
    </row>
    <row r="715" spans="1:54" ht="14" x14ac:dyDescent="0.15">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70"/>
      <c r="Y715" s="70"/>
      <c r="Z715" s="70"/>
      <c r="AA715" s="70"/>
      <c r="AB715" s="70"/>
      <c r="AC715" s="70"/>
      <c r="AD715" s="70"/>
      <c r="AE715" s="70"/>
      <c r="AF715" s="70"/>
      <c r="AG715" s="70"/>
      <c r="AH715" s="70"/>
      <c r="AI715" s="70"/>
      <c r="AJ715" s="70"/>
      <c r="AK715" s="70"/>
      <c r="AL715" s="106"/>
      <c r="AM715" s="106"/>
      <c r="AN715" s="106"/>
      <c r="AO715" s="106"/>
      <c r="AP715" s="106"/>
      <c r="AQ715" s="106"/>
      <c r="AR715" s="106"/>
      <c r="AS715" s="106"/>
      <c r="AT715" s="106"/>
      <c r="AU715" s="106"/>
      <c r="AV715" s="106"/>
      <c r="AW715" s="106"/>
      <c r="AX715" s="106"/>
      <c r="AY715" s="106"/>
      <c r="AZ715" s="106"/>
      <c r="BA715" s="106"/>
      <c r="BB715" s="106"/>
    </row>
    <row r="716" spans="1:54" ht="14" x14ac:dyDescent="0.15">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70"/>
      <c r="Y716" s="70"/>
      <c r="Z716" s="70"/>
      <c r="AA716" s="70"/>
      <c r="AB716" s="70"/>
      <c r="AC716" s="70"/>
      <c r="AD716" s="70"/>
      <c r="AE716" s="70"/>
      <c r="AF716" s="70"/>
      <c r="AG716" s="70"/>
      <c r="AH716" s="70"/>
      <c r="AI716" s="70"/>
      <c r="AJ716" s="70"/>
      <c r="AK716" s="70"/>
      <c r="AL716" s="106"/>
      <c r="AM716" s="106"/>
      <c r="AN716" s="106"/>
      <c r="AO716" s="106"/>
      <c r="AP716" s="106"/>
      <c r="AQ716" s="106"/>
      <c r="AR716" s="106"/>
      <c r="AS716" s="106"/>
      <c r="AT716" s="106"/>
      <c r="AU716" s="106"/>
      <c r="AV716" s="106"/>
      <c r="AW716" s="106"/>
      <c r="AX716" s="106"/>
      <c r="AY716" s="106"/>
      <c r="AZ716" s="106"/>
      <c r="BA716" s="106"/>
      <c r="BB716" s="106"/>
    </row>
    <row r="717" spans="1:54" ht="14" x14ac:dyDescent="0.15">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70"/>
      <c r="Y717" s="70"/>
      <c r="Z717" s="70"/>
      <c r="AA717" s="70"/>
      <c r="AB717" s="70"/>
      <c r="AC717" s="70"/>
      <c r="AD717" s="70"/>
      <c r="AE717" s="70"/>
      <c r="AF717" s="70"/>
      <c r="AG717" s="70"/>
      <c r="AH717" s="70"/>
      <c r="AI717" s="70"/>
      <c r="AJ717" s="70"/>
      <c r="AK717" s="70"/>
      <c r="AL717" s="106"/>
      <c r="AM717" s="106"/>
      <c r="AN717" s="106"/>
      <c r="AO717" s="106"/>
      <c r="AP717" s="106"/>
      <c r="AQ717" s="106"/>
      <c r="AR717" s="106"/>
      <c r="AS717" s="106"/>
      <c r="AT717" s="106"/>
      <c r="AU717" s="106"/>
      <c r="AV717" s="106"/>
      <c r="AW717" s="106"/>
      <c r="AX717" s="106"/>
      <c r="AY717" s="106"/>
      <c r="AZ717" s="106"/>
      <c r="BA717" s="106"/>
      <c r="BB717" s="106"/>
    </row>
    <row r="718" spans="1:54" ht="14" x14ac:dyDescent="0.15">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70"/>
      <c r="Y718" s="70"/>
      <c r="Z718" s="70"/>
      <c r="AA718" s="70"/>
      <c r="AB718" s="70"/>
      <c r="AC718" s="70"/>
      <c r="AD718" s="70"/>
      <c r="AE718" s="70"/>
      <c r="AF718" s="70"/>
      <c r="AG718" s="70"/>
      <c r="AH718" s="70"/>
      <c r="AI718" s="70"/>
      <c r="AJ718" s="70"/>
      <c r="AK718" s="70"/>
      <c r="AL718" s="106"/>
      <c r="AM718" s="106"/>
      <c r="AN718" s="106"/>
      <c r="AO718" s="106"/>
      <c r="AP718" s="106"/>
      <c r="AQ718" s="106"/>
      <c r="AR718" s="106"/>
      <c r="AS718" s="106"/>
      <c r="AT718" s="106"/>
      <c r="AU718" s="106"/>
      <c r="AV718" s="106"/>
      <c r="AW718" s="106"/>
      <c r="AX718" s="106"/>
      <c r="AY718" s="106"/>
      <c r="AZ718" s="106"/>
      <c r="BA718" s="106"/>
      <c r="BB718" s="106"/>
    </row>
    <row r="719" spans="1:54" ht="14" x14ac:dyDescent="0.15">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70"/>
      <c r="Y719" s="70"/>
      <c r="Z719" s="70"/>
      <c r="AA719" s="70"/>
      <c r="AB719" s="70"/>
      <c r="AC719" s="70"/>
      <c r="AD719" s="70"/>
      <c r="AE719" s="70"/>
      <c r="AF719" s="70"/>
      <c r="AG719" s="70"/>
      <c r="AH719" s="70"/>
      <c r="AI719" s="70"/>
      <c r="AJ719" s="70"/>
      <c r="AK719" s="70"/>
      <c r="AL719" s="106"/>
      <c r="AM719" s="106"/>
      <c r="AN719" s="106"/>
      <c r="AO719" s="106"/>
      <c r="AP719" s="106"/>
      <c r="AQ719" s="106"/>
      <c r="AR719" s="106"/>
      <c r="AS719" s="106"/>
      <c r="AT719" s="106"/>
      <c r="AU719" s="106"/>
      <c r="AV719" s="106"/>
      <c r="AW719" s="106"/>
      <c r="AX719" s="106"/>
      <c r="AY719" s="106"/>
      <c r="AZ719" s="106"/>
      <c r="BA719" s="106"/>
      <c r="BB719" s="106"/>
    </row>
    <row r="720" spans="1:54" ht="14" x14ac:dyDescent="0.15">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70"/>
      <c r="Y720" s="70"/>
      <c r="Z720" s="70"/>
      <c r="AA720" s="70"/>
      <c r="AB720" s="70"/>
      <c r="AC720" s="70"/>
      <c r="AD720" s="70"/>
      <c r="AE720" s="70"/>
      <c r="AF720" s="70"/>
      <c r="AG720" s="70"/>
      <c r="AH720" s="70"/>
      <c r="AI720" s="70"/>
      <c r="AJ720" s="70"/>
      <c r="AK720" s="70"/>
      <c r="AL720" s="106"/>
      <c r="AM720" s="106"/>
      <c r="AN720" s="106"/>
      <c r="AO720" s="106"/>
      <c r="AP720" s="106"/>
      <c r="AQ720" s="106"/>
      <c r="AR720" s="106"/>
      <c r="AS720" s="106"/>
      <c r="AT720" s="106"/>
      <c r="AU720" s="106"/>
      <c r="AV720" s="106"/>
      <c r="AW720" s="106"/>
      <c r="AX720" s="106"/>
      <c r="AY720" s="106"/>
      <c r="AZ720" s="106"/>
      <c r="BA720" s="106"/>
      <c r="BB720" s="106"/>
    </row>
    <row r="721" spans="1:54" ht="14" x14ac:dyDescent="0.15">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70"/>
      <c r="Y721" s="70"/>
      <c r="Z721" s="70"/>
      <c r="AA721" s="70"/>
      <c r="AB721" s="70"/>
      <c r="AC721" s="70"/>
      <c r="AD721" s="70"/>
      <c r="AE721" s="70"/>
      <c r="AF721" s="70"/>
      <c r="AG721" s="70"/>
      <c r="AH721" s="70"/>
      <c r="AI721" s="70"/>
      <c r="AJ721" s="70"/>
      <c r="AK721" s="70"/>
      <c r="AL721" s="106"/>
      <c r="AM721" s="106"/>
      <c r="AN721" s="106"/>
      <c r="AO721" s="106"/>
      <c r="AP721" s="106"/>
      <c r="AQ721" s="106"/>
      <c r="AR721" s="106"/>
      <c r="AS721" s="106"/>
      <c r="AT721" s="106"/>
      <c r="AU721" s="106"/>
      <c r="AV721" s="106"/>
      <c r="AW721" s="106"/>
      <c r="AX721" s="106"/>
      <c r="AY721" s="106"/>
      <c r="AZ721" s="106"/>
      <c r="BA721" s="106"/>
      <c r="BB721" s="106"/>
    </row>
    <row r="722" spans="1:54" ht="14" x14ac:dyDescent="0.15">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70"/>
      <c r="Y722" s="70"/>
      <c r="Z722" s="70"/>
      <c r="AA722" s="70"/>
      <c r="AB722" s="70"/>
      <c r="AC722" s="70"/>
      <c r="AD722" s="70"/>
      <c r="AE722" s="70"/>
      <c r="AF722" s="70"/>
      <c r="AG722" s="70"/>
      <c r="AH722" s="70"/>
      <c r="AI722" s="70"/>
      <c r="AJ722" s="70"/>
      <c r="AK722" s="70"/>
      <c r="AL722" s="106"/>
      <c r="AM722" s="106"/>
      <c r="AN722" s="106"/>
      <c r="AO722" s="106"/>
      <c r="AP722" s="106"/>
      <c r="AQ722" s="106"/>
      <c r="AR722" s="106"/>
      <c r="AS722" s="106"/>
      <c r="AT722" s="106"/>
      <c r="AU722" s="106"/>
      <c r="AV722" s="106"/>
      <c r="AW722" s="106"/>
      <c r="AX722" s="106"/>
      <c r="AY722" s="106"/>
      <c r="AZ722" s="106"/>
      <c r="BA722" s="106"/>
      <c r="BB722" s="106"/>
    </row>
    <row r="723" spans="1:54" ht="14" x14ac:dyDescent="0.15">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70"/>
      <c r="Y723" s="70"/>
      <c r="Z723" s="70"/>
      <c r="AA723" s="70"/>
      <c r="AB723" s="70"/>
      <c r="AC723" s="70"/>
      <c r="AD723" s="70"/>
      <c r="AE723" s="70"/>
      <c r="AF723" s="70"/>
      <c r="AG723" s="70"/>
      <c r="AH723" s="70"/>
      <c r="AI723" s="70"/>
      <c r="AJ723" s="70"/>
      <c r="AK723" s="70"/>
      <c r="AL723" s="106"/>
      <c r="AM723" s="106"/>
      <c r="AN723" s="106"/>
      <c r="AO723" s="106"/>
      <c r="AP723" s="106"/>
      <c r="AQ723" s="106"/>
      <c r="AR723" s="106"/>
      <c r="AS723" s="106"/>
      <c r="AT723" s="106"/>
      <c r="AU723" s="106"/>
      <c r="AV723" s="106"/>
      <c r="AW723" s="106"/>
      <c r="AX723" s="106"/>
      <c r="AY723" s="106"/>
      <c r="AZ723" s="106"/>
      <c r="BA723" s="106"/>
      <c r="BB723" s="106"/>
    </row>
    <row r="724" spans="1:54" ht="14" x14ac:dyDescent="0.15">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70"/>
      <c r="Y724" s="70"/>
      <c r="Z724" s="70"/>
      <c r="AA724" s="70"/>
      <c r="AB724" s="70"/>
      <c r="AC724" s="70"/>
      <c r="AD724" s="70"/>
      <c r="AE724" s="70"/>
      <c r="AF724" s="70"/>
      <c r="AG724" s="70"/>
      <c r="AH724" s="70"/>
      <c r="AI724" s="70"/>
      <c r="AJ724" s="70"/>
      <c r="AK724" s="70"/>
      <c r="AL724" s="106"/>
      <c r="AM724" s="106"/>
      <c r="AN724" s="106"/>
      <c r="AO724" s="106"/>
      <c r="AP724" s="106"/>
      <c r="AQ724" s="106"/>
      <c r="AR724" s="106"/>
      <c r="AS724" s="106"/>
      <c r="AT724" s="106"/>
      <c r="AU724" s="106"/>
      <c r="AV724" s="106"/>
      <c r="AW724" s="106"/>
      <c r="AX724" s="106"/>
      <c r="AY724" s="106"/>
      <c r="AZ724" s="106"/>
      <c r="BA724" s="106"/>
      <c r="BB724" s="106"/>
    </row>
    <row r="725" spans="1:54" ht="14" x14ac:dyDescent="0.15">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70"/>
      <c r="Y725" s="70"/>
      <c r="Z725" s="70"/>
      <c r="AA725" s="70"/>
      <c r="AB725" s="70"/>
      <c r="AC725" s="70"/>
      <c r="AD725" s="70"/>
      <c r="AE725" s="70"/>
      <c r="AF725" s="70"/>
      <c r="AG725" s="70"/>
      <c r="AH725" s="70"/>
      <c r="AI725" s="70"/>
      <c r="AJ725" s="70"/>
      <c r="AK725" s="70"/>
      <c r="AL725" s="106"/>
      <c r="AM725" s="106"/>
      <c r="AN725" s="106"/>
      <c r="AO725" s="106"/>
      <c r="AP725" s="106"/>
      <c r="AQ725" s="106"/>
      <c r="AR725" s="106"/>
      <c r="AS725" s="106"/>
      <c r="AT725" s="106"/>
      <c r="AU725" s="106"/>
      <c r="AV725" s="106"/>
      <c r="AW725" s="106"/>
      <c r="AX725" s="106"/>
      <c r="AY725" s="106"/>
      <c r="AZ725" s="106"/>
      <c r="BA725" s="106"/>
      <c r="BB725" s="106"/>
    </row>
    <row r="726" spans="1:54" ht="14" x14ac:dyDescent="0.15">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70"/>
      <c r="Y726" s="70"/>
      <c r="Z726" s="70"/>
      <c r="AA726" s="70"/>
      <c r="AB726" s="70"/>
      <c r="AC726" s="70"/>
      <c r="AD726" s="70"/>
      <c r="AE726" s="70"/>
      <c r="AF726" s="70"/>
      <c r="AG726" s="70"/>
      <c r="AH726" s="70"/>
      <c r="AI726" s="70"/>
      <c r="AJ726" s="70"/>
      <c r="AK726" s="70"/>
      <c r="AL726" s="106"/>
      <c r="AM726" s="106"/>
      <c r="AN726" s="106"/>
      <c r="AO726" s="106"/>
      <c r="AP726" s="106"/>
      <c r="AQ726" s="106"/>
      <c r="AR726" s="106"/>
      <c r="AS726" s="106"/>
      <c r="AT726" s="106"/>
      <c r="AU726" s="106"/>
      <c r="AV726" s="106"/>
      <c r="AW726" s="106"/>
      <c r="AX726" s="106"/>
      <c r="AY726" s="106"/>
      <c r="AZ726" s="106"/>
      <c r="BA726" s="106"/>
      <c r="BB726" s="106"/>
    </row>
    <row r="727" spans="1:54" ht="14" x14ac:dyDescent="0.15">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70"/>
      <c r="Y727" s="70"/>
      <c r="Z727" s="70"/>
      <c r="AA727" s="70"/>
      <c r="AB727" s="70"/>
      <c r="AC727" s="70"/>
      <c r="AD727" s="70"/>
      <c r="AE727" s="70"/>
      <c r="AF727" s="70"/>
      <c r="AG727" s="70"/>
      <c r="AH727" s="70"/>
      <c r="AI727" s="70"/>
      <c r="AJ727" s="70"/>
      <c r="AK727" s="70"/>
      <c r="AL727" s="106"/>
      <c r="AM727" s="106"/>
      <c r="AN727" s="106"/>
      <c r="AO727" s="106"/>
      <c r="AP727" s="106"/>
      <c r="AQ727" s="106"/>
      <c r="AR727" s="106"/>
      <c r="AS727" s="106"/>
      <c r="AT727" s="106"/>
      <c r="AU727" s="106"/>
      <c r="AV727" s="106"/>
      <c r="AW727" s="106"/>
      <c r="AX727" s="106"/>
      <c r="AY727" s="106"/>
      <c r="AZ727" s="106"/>
      <c r="BA727" s="106"/>
      <c r="BB727" s="106"/>
    </row>
    <row r="728" spans="1:54" ht="14" x14ac:dyDescent="0.15">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70"/>
      <c r="Y728" s="70"/>
      <c r="Z728" s="70"/>
      <c r="AA728" s="70"/>
      <c r="AB728" s="70"/>
      <c r="AC728" s="70"/>
      <c r="AD728" s="70"/>
      <c r="AE728" s="70"/>
      <c r="AF728" s="70"/>
      <c r="AG728" s="70"/>
      <c r="AH728" s="70"/>
      <c r="AI728" s="70"/>
      <c r="AJ728" s="70"/>
      <c r="AK728" s="70"/>
      <c r="AL728" s="106"/>
      <c r="AM728" s="106"/>
      <c r="AN728" s="106"/>
      <c r="AO728" s="106"/>
      <c r="AP728" s="106"/>
      <c r="AQ728" s="106"/>
      <c r="AR728" s="106"/>
      <c r="AS728" s="106"/>
      <c r="AT728" s="106"/>
      <c r="AU728" s="106"/>
      <c r="AV728" s="106"/>
      <c r="AW728" s="106"/>
      <c r="AX728" s="106"/>
      <c r="AY728" s="106"/>
      <c r="AZ728" s="106"/>
      <c r="BA728" s="106"/>
      <c r="BB728" s="106"/>
    </row>
    <row r="729" spans="1:54" ht="14" x14ac:dyDescent="0.15">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70"/>
      <c r="Y729" s="70"/>
      <c r="Z729" s="70"/>
      <c r="AA729" s="70"/>
      <c r="AB729" s="70"/>
      <c r="AC729" s="70"/>
      <c r="AD729" s="70"/>
      <c r="AE729" s="70"/>
      <c r="AF729" s="70"/>
      <c r="AG729" s="70"/>
      <c r="AH729" s="70"/>
      <c r="AI729" s="70"/>
      <c r="AJ729" s="70"/>
      <c r="AK729" s="70"/>
      <c r="AL729" s="106"/>
      <c r="AM729" s="106"/>
      <c r="AN729" s="106"/>
      <c r="AO729" s="106"/>
      <c r="AP729" s="106"/>
      <c r="AQ729" s="106"/>
      <c r="AR729" s="106"/>
      <c r="AS729" s="106"/>
      <c r="AT729" s="106"/>
      <c r="AU729" s="106"/>
      <c r="AV729" s="106"/>
      <c r="AW729" s="106"/>
      <c r="AX729" s="106"/>
      <c r="AY729" s="106"/>
      <c r="AZ729" s="106"/>
      <c r="BA729" s="106"/>
      <c r="BB729" s="106"/>
    </row>
    <row r="730" spans="1:54" x14ac:dyDescent="0.15">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row>
    <row r="731" spans="1:54" x14ac:dyDescent="0.15">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row>
    <row r="732" spans="1:54" x14ac:dyDescent="0.15">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row>
    <row r="733" spans="1:54" x14ac:dyDescent="0.15">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row>
    <row r="734" spans="1:54" x14ac:dyDescent="0.15">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row>
    <row r="735" spans="1:54" x14ac:dyDescent="0.15">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row>
    <row r="736" spans="1:54" x14ac:dyDescent="0.15">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row>
    <row r="737" spans="1:23" x14ac:dyDescent="0.15">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row>
    <row r="738" spans="1:23" x14ac:dyDescent="0.15">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row>
    <row r="739" spans="1:23" x14ac:dyDescent="0.15">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row>
    <row r="740" spans="1:23" x14ac:dyDescent="0.15">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row>
    <row r="741" spans="1:23" x14ac:dyDescent="0.15">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row>
    <row r="742" spans="1:23" x14ac:dyDescent="0.15">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row>
    <row r="743" spans="1:23" x14ac:dyDescent="0.15">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row>
    <row r="744" spans="1:23" x14ac:dyDescent="0.15">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row>
    <row r="745" spans="1:23" x14ac:dyDescent="0.15">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row>
    <row r="746" spans="1:23" x14ac:dyDescent="0.15">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row>
    <row r="747" spans="1:23" x14ac:dyDescent="0.15">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row>
    <row r="748" spans="1:23" x14ac:dyDescent="0.15">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row>
    <row r="749" spans="1:23" x14ac:dyDescent="0.15">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row>
    <row r="750" spans="1:23" x14ac:dyDescent="0.15">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row>
    <row r="751" spans="1:23" x14ac:dyDescent="0.15">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row>
    <row r="752" spans="1:23" x14ac:dyDescent="0.15">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row>
    <row r="753" spans="1:23" x14ac:dyDescent="0.15">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row>
    <row r="754" spans="1:23" x14ac:dyDescent="0.15">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row>
    <row r="755" spans="1:23" x14ac:dyDescent="0.15">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row>
    <row r="756" spans="1:23" x14ac:dyDescent="0.15">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row>
    <row r="757" spans="1:23" x14ac:dyDescent="0.15">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row>
    <row r="758" spans="1:23" x14ac:dyDescent="0.15">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row>
    <row r="759" spans="1:23" x14ac:dyDescent="0.15">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row>
    <row r="760" spans="1:23" x14ac:dyDescent="0.15">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row>
    <row r="761" spans="1:23" x14ac:dyDescent="0.15">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row>
    <row r="762" spans="1:23" x14ac:dyDescent="0.15">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row>
    <row r="763" spans="1:23" x14ac:dyDescent="0.15">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row>
    <row r="764" spans="1:23" x14ac:dyDescent="0.15">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row>
    <row r="765" spans="1:23" x14ac:dyDescent="0.15">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row>
    <row r="766" spans="1:23" x14ac:dyDescent="0.15">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row>
    <row r="767" spans="1:23" x14ac:dyDescent="0.15">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row>
    <row r="768" spans="1:23" x14ac:dyDescent="0.15">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row>
    <row r="769" spans="1:23" x14ac:dyDescent="0.15">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row>
    <row r="770" spans="1:23" x14ac:dyDescent="0.15">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row>
    <row r="771" spans="1:23" x14ac:dyDescent="0.15">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row>
    <row r="772" spans="1:23" x14ac:dyDescent="0.15">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row>
    <row r="773" spans="1:23" x14ac:dyDescent="0.15">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row>
    <row r="774" spans="1:23" x14ac:dyDescent="0.15">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row>
    <row r="775" spans="1:23" x14ac:dyDescent="0.15">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row>
    <row r="776" spans="1:23" x14ac:dyDescent="0.15">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row>
    <row r="777" spans="1:23" x14ac:dyDescent="0.15">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row>
    <row r="778" spans="1:23" x14ac:dyDescent="0.15">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row>
    <row r="779" spans="1:23" x14ac:dyDescent="0.15">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row>
    <row r="780" spans="1:23" x14ac:dyDescent="0.15">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row>
    <row r="781" spans="1:23" x14ac:dyDescent="0.15">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row>
    <row r="782" spans="1:23" x14ac:dyDescent="0.15">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row>
    <row r="783" spans="1:23" x14ac:dyDescent="0.15">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row>
    <row r="784" spans="1:23" x14ac:dyDescent="0.15">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row>
    <row r="785" spans="1:23" x14ac:dyDescent="0.15">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row>
    <row r="786" spans="1:23" x14ac:dyDescent="0.15">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row>
    <row r="787" spans="1:23" x14ac:dyDescent="0.15">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row>
    <row r="788" spans="1:23" x14ac:dyDescent="0.15">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row>
    <row r="789" spans="1:23" x14ac:dyDescent="0.15">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row>
    <row r="790" spans="1:23" x14ac:dyDescent="0.15">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row>
    <row r="791" spans="1:23" x14ac:dyDescent="0.15">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row>
    <row r="792" spans="1:23" x14ac:dyDescent="0.15">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row>
    <row r="793" spans="1:23" x14ac:dyDescent="0.15">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row>
    <row r="794" spans="1:23" x14ac:dyDescent="0.15">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row>
    <row r="795" spans="1:23" x14ac:dyDescent="0.15">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row>
    <row r="796" spans="1:23" x14ac:dyDescent="0.15">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row>
    <row r="797" spans="1:23" x14ac:dyDescent="0.15">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row>
    <row r="798" spans="1:23" x14ac:dyDescent="0.15">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row>
    <row r="799" spans="1:23" x14ac:dyDescent="0.15">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row>
    <row r="800" spans="1:23" x14ac:dyDescent="0.15">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row>
    <row r="801" spans="1:23" x14ac:dyDescent="0.15">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row>
    <row r="802" spans="1:23" x14ac:dyDescent="0.15">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row>
    <row r="803" spans="1:23" x14ac:dyDescent="0.15">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row>
    <row r="804" spans="1:23" x14ac:dyDescent="0.15">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row>
    <row r="805" spans="1:23" x14ac:dyDescent="0.15">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row>
    <row r="806" spans="1:23" x14ac:dyDescent="0.15">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row>
    <row r="807" spans="1:23" x14ac:dyDescent="0.15">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row>
    <row r="808" spans="1:23" x14ac:dyDescent="0.15">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row>
    <row r="809" spans="1:23" x14ac:dyDescent="0.15">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row>
    <row r="810" spans="1:23" x14ac:dyDescent="0.15">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row>
    <row r="811" spans="1:23" x14ac:dyDescent="0.15">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row>
    <row r="812" spans="1:23" x14ac:dyDescent="0.15">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row>
    <row r="813" spans="1:23" x14ac:dyDescent="0.15">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row>
    <row r="814" spans="1:23" x14ac:dyDescent="0.15">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row>
    <row r="815" spans="1:23" x14ac:dyDescent="0.15">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row>
    <row r="816" spans="1:23" x14ac:dyDescent="0.15">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row>
    <row r="817" spans="1:23" x14ac:dyDescent="0.15">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row>
    <row r="818" spans="1:23" x14ac:dyDescent="0.15">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row>
    <row r="819" spans="1:23" x14ac:dyDescent="0.15">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row>
    <row r="820" spans="1:23" x14ac:dyDescent="0.15">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row>
    <row r="821" spans="1:23" x14ac:dyDescent="0.15">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row>
    <row r="822" spans="1:23" x14ac:dyDescent="0.15">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row>
    <row r="823" spans="1:23" x14ac:dyDescent="0.15">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row>
    <row r="824" spans="1:23" x14ac:dyDescent="0.15">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row>
    <row r="825" spans="1:23" x14ac:dyDescent="0.15">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row>
    <row r="826" spans="1:23" x14ac:dyDescent="0.15">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row>
    <row r="827" spans="1:23" x14ac:dyDescent="0.15">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row>
    <row r="828" spans="1:23" x14ac:dyDescent="0.15">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row>
    <row r="829" spans="1:23" x14ac:dyDescent="0.15">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row>
    <row r="830" spans="1:23" x14ac:dyDescent="0.15">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row>
    <row r="831" spans="1:23" x14ac:dyDescent="0.15">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row>
    <row r="832" spans="1:23" x14ac:dyDescent="0.15">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row>
    <row r="833" spans="1:23" x14ac:dyDescent="0.15">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row>
    <row r="834" spans="1:23" x14ac:dyDescent="0.15">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row>
    <row r="835" spans="1:23" x14ac:dyDescent="0.15">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row>
    <row r="836" spans="1:23" x14ac:dyDescent="0.15">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row>
    <row r="837" spans="1:23" x14ac:dyDescent="0.15">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row>
    <row r="838" spans="1:23" x14ac:dyDescent="0.15">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row>
    <row r="839" spans="1:23" x14ac:dyDescent="0.15">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row>
    <row r="840" spans="1:23" x14ac:dyDescent="0.15">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row>
  </sheetData>
  <sheetProtection algorithmName="SHA-512" hashValue="c74eI7+iOcaYYzltTlJI5QJbdvio6x2b53z/aKMdJpg/zX8VoSUVhFwFPZZjuhcdRrUQYCg8Whyg/fUgXgiyLA==" saltValue="WRI//T6Q5dmW08763GGWgw==" spinCount="100000" sheet="1" objects="1" scenarios="1"/>
  <phoneticPr fontId="5" type="noConversion"/>
  <dataValidations count="2">
    <dataValidation type="decimal" showInputMessage="1" showErrorMessage="1" errorTitle="Incorrect entry" error="Enter 1.5 or 3.0 only" sqref="C4" xr:uid="{00000000-0002-0000-0300-000000000000}">
      <formula1>1.5</formula1>
      <formula2>3</formula2>
    </dataValidation>
    <dataValidation type="whole" showInputMessage="1" showErrorMessage="1" errorTitle="Incorrect number" error="Please enter quarterly consumption between 700-4000kWh" sqref="C5" xr:uid="{00000000-0002-0000-0300-000001000000}">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dimension ref="A1:BF141"/>
  <sheetViews>
    <sheetView workbookViewId="0">
      <selection activeCell="Y33" sqref="Y33"/>
    </sheetView>
  </sheetViews>
  <sheetFormatPr baseColWidth="10" defaultRowHeight="13" x14ac:dyDescent="0.15"/>
  <cols>
    <col min="1" max="1" width="25.83203125" style="36" customWidth="1"/>
    <col min="2" max="2" width="22.33203125" style="36" customWidth="1"/>
    <col min="3" max="7" width="14.83203125" style="36" customWidth="1"/>
    <col min="8" max="9" width="14.83203125" style="36" hidden="1" customWidth="1"/>
    <col min="10" max="15" width="14.83203125" style="36" customWidth="1"/>
    <col min="16" max="19" width="14.83203125" style="36" hidden="1" customWidth="1"/>
    <col min="20" max="24" width="14.83203125" style="36" customWidth="1"/>
    <col min="25" max="26" width="12.1640625" style="36" customWidth="1"/>
    <col min="27" max="37" width="7.5" style="36" customWidth="1"/>
    <col min="38" max="74" width="11.1640625" style="36" customWidth="1"/>
    <col min="75" max="16384" width="10.83203125" style="36"/>
  </cols>
  <sheetData>
    <row r="1" spans="1:58" ht="14" x14ac:dyDescent="0.15">
      <c r="A1" s="70" t="s">
        <v>221</v>
      </c>
      <c r="B1" s="70"/>
      <c r="C1" s="70"/>
      <c r="D1" s="70"/>
      <c r="E1" s="70"/>
      <c r="F1" s="70"/>
      <c r="G1" s="70"/>
      <c r="H1" s="70">
        <v>3</v>
      </c>
      <c r="I1" s="70"/>
      <c r="J1" s="70"/>
      <c r="K1" s="70"/>
      <c r="L1" s="70"/>
      <c r="M1" s="70"/>
      <c r="N1" s="70"/>
      <c r="O1" s="70"/>
      <c r="P1" s="70"/>
      <c r="Q1" s="70"/>
      <c r="R1" s="70"/>
      <c r="S1" s="70"/>
      <c r="T1" s="70"/>
      <c r="U1" s="70"/>
      <c r="V1" s="70"/>
      <c r="W1" s="70"/>
      <c r="X1" s="70"/>
      <c r="Y1" s="70"/>
      <c r="Z1" s="70"/>
      <c r="AA1" s="70"/>
      <c r="AB1" s="70"/>
      <c r="AC1" s="70"/>
      <c r="AD1" s="70"/>
      <c r="AE1" s="70"/>
      <c r="AF1" s="70"/>
      <c r="AG1" s="70"/>
      <c r="AH1" s="70"/>
      <c r="AI1" s="70"/>
      <c r="AJ1" s="70"/>
      <c r="AK1" s="70"/>
      <c r="AL1" s="106"/>
      <c r="AM1" s="106"/>
      <c r="AN1" s="106"/>
      <c r="AO1" s="106"/>
      <c r="AP1" s="106"/>
      <c r="AQ1" s="106"/>
      <c r="AR1" s="106"/>
      <c r="AS1" s="106"/>
      <c r="AT1" s="106"/>
      <c r="AU1" s="106"/>
      <c r="AV1" s="106"/>
      <c r="AW1" s="106"/>
      <c r="AX1" s="106"/>
      <c r="AY1" s="106"/>
      <c r="AZ1" s="106"/>
      <c r="BA1" s="106"/>
      <c r="BB1" s="106"/>
      <c r="BC1" s="106"/>
      <c r="BD1" s="106"/>
      <c r="BE1" s="106"/>
      <c r="BF1" s="106"/>
    </row>
    <row r="2" spans="1:58" ht="14" x14ac:dyDescent="0.15">
      <c r="A2" s="109" t="s">
        <v>170</v>
      </c>
      <c r="B2" s="70"/>
      <c r="C2" s="70"/>
      <c r="D2" s="70"/>
      <c r="E2" s="70"/>
      <c r="F2" s="70"/>
      <c r="G2" s="70"/>
      <c r="H2" s="70"/>
      <c r="I2" s="70"/>
      <c r="J2" s="70"/>
      <c r="K2" s="70"/>
      <c r="L2" s="70"/>
      <c r="M2" s="70"/>
      <c r="N2" s="70"/>
      <c r="O2" s="70"/>
      <c r="P2" s="70"/>
      <c r="Q2" s="70"/>
      <c r="R2" s="70"/>
      <c r="S2" s="70"/>
      <c r="T2" s="70"/>
      <c r="U2" s="70"/>
      <c r="V2" s="70"/>
      <c r="W2" s="70"/>
      <c r="X2" s="70"/>
      <c r="Y2" s="70"/>
      <c r="Z2" s="70"/>
      <c r="AA2" s="70"/>
      <c r="AB2" s="70"/>
      <c r="AC2" s="70"/>
      <c r="AD2" s="70"/>
      <c r="AE2" s="70"/>
      <c r="AF2" s="70"/>
      <c r="AG2" s="70"/>
      <c r="AH2" s="70"/>
      <c r="AI2" s="70"/>
      <c r="AJ2" s="70"/>
      <c r="AK2" s="70"/>
      <c r="AL2" s="106"/>
      <c r="AM2" s="106"/>
      <c r="AN2" s="106"/>
      <c r="AO2" s="106"/>
      <c r="AP2" s="106"/>
      <c r="AQ2" s="106"/>
      <c r="AR2" s="106"/>
      <c r="AS2" s="106"/>
      <c r="AT2" s="106"/>
      <c r="AU2" s="106"/>
      <c r="AV2" s="106"/>
      <c r="AW2" s="106"/>
      <c r="AX2" s="106"/>
      <c r="AY2" s="106"/>
      <c r="AZ2" s="106"/>
      <c r="BA2" s="106"/>
      <c r="BB2" s="106"/>
      <c r="BC2" s="106"/>
      <c r="BD2" s="106"/>
      <c r="BE2" s="106"/>
      <c r="BF2" s="106"/>
    </row>
    <row r="3" spans="1:58" ht="14" x14ac:dyDescent="0.15">
      <c r="A3" s="109"/>
      <c r="B3" s="70"/>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106"/>
      <c r="AM3" s="106"/>
      <c r="AN3" s="106"/>
      <c r="AO3" s="106"/>
      <c r="AP3" s="106"/>
      <c r="AQ3" s="106"/>
      <c r="AR3" s="106"/>
      <c r="AS3" s="106"/>
      <c r="AT3" s="106"/>
      <c r="AU3" s="106"/>
      <c r="AV3" s="106"/>
      <c r="AW3" s="106"/>
      <c r="AX3" s="106"/>
      <c r="AY3" s="106"/>
      <c r="AZ3" s="106"/>
      <c r="BA3" s="106"/>
      <c r="BB3" s="106"/>
      <c r="BC3" s="106"/>
      <c r="BD3" s="106"/>
      <c r="BE3" s="106"/>
      <c r="BF3" s="106"/>
    </row>
    <row r="4" spans="1:58" ht="14" x14ac:dyDescent="0.15">
      <c r="A4" s="66" t="s">
        <v>243</v>
      </c>
      <c r="B4" s="67"/>
      <c r="C4" s="107">
        <v>3</v>
      </c>
      <c r="D4" s="70"/>
      <c r="E4" s="68" t="s">
        <v>244</v>
      </c>
      <c r="F4" s="69">
        <f>IF(C4&lt;H1,(696),(1393))</f>
        <v>1393</v>
      </c>
      <c r="G4" s="70"/>
      <c r="H4" s="70"/>
      <c r="I4" s="70"/>
      <c r="J4" s="71"/>
      <c r="K4" s="72" t="s">
        <v>156</v>
      </c>
      <c r="L4" s="73" t="s">
        <v>157</v>
      </c>
      <c r="M4" s="74" t="s">
        <v>158</v>
      </c>
      <c r="N4" s="70"/>
      <c r="O4" s="70"/>
      <c r="P4" s="70"/>
      <c r="Q4" s="70"/>
      <c r="R4" s="70"/>
      <c r="S4" s="70"/>
      <c r="T4" s="70"/>
      <c r="U4" s="70"/>
      <c r="V4" s="70"/>
      <c r="W4" s="70"/>
      <c r="X4" s="70"/>
      <c r="Y4" s="70"/>
      <c r="Z4" s="70"/>
      <c r="AA4" s="70"/>
      <c r="AB4" s="70"/>
      <c r="AC4" s="70"/>
      <c r="AD4" s="70"/>
      <c r="AE4" s="70"/>
      <c r="AF4" s="70"/>
      <c r="AG4" s="70"/>
      <c r="AH4" s="70"/>
      <c r="AI4" s="70"/>
      <c r="AJ4" s="70"/>
      <c r="AK4" s="70"/>
      <c r="AL4" s="106"/>
      <c r="AM4" s="106"/>
      <c r="AN4" s="106"/>
      <c r="AO4" s="106"/>
      <c r="AP4" s="106"/>
      <c r="AQ4" s="106"/>
      <c r="AR4" s="106"/>
      <c r="AS4" s="106"/>
      <c r="AT4" s="106"/>
      <c r="AU4" s="106"/>
      <c r="AV4" s="106"/>
      <c r="AW4" s="106"/>
      <c r="AX4" s="106"/>
      <c r="AY4" s="106"/>
      <c r="AZ4" s="106"/>
      <c r="BA4" s="106"/>
      <c r="BB4" s="106"/>
      <c r="BC4" s="106"/>
      <c r="BD4" s="106"/>
      <c r="BE4" s="106"/>
      <c r="BF4" s="106"/>
    </row>
    <row r="5" spans="1:58" ht="14" x14ac:dyDescent="0.15">
      <c r="A5" s="75" t="s">
        <v>0</v>
      </c>
      <c r="B5" s="76"/>
      <c r="C5" s="108">
        <v>2000</v>
      </c>
      <c r="D5" s="70"/>
      <c r="E5" s="77" t="s">
        <v>159</v>
      </c>
      <c r="F5" s="78">
        <f>C5-(F4-F6)</f>
        <v>1392.652</v>
      </c>
      <c r="G5" s="70"/>
      <c r="H5" s="70"/>
      <c r="I5" s="70"/>
      <c r="J5" s="79" t="s">
        <v>160</v>
      </c>
      <c r="K5" s="80">
        <f>F5*85/100</f>
        <v>1183.7542000000001</v>
      </c>
      <c r="L5" s="81">
        <f>F5*15/100</f>
        <v>208.89779999999999</v>
      </c>
      <c r="M5" s="82" t="s">
        <v>79</v>
      </c>
      <c r="N5" s="70"/>
      <c r="O5" s="70"/>
      <c r="P5" s="70"/>
      <c r="Q5" s="70"/>
      <c r="R5" s="70"/>
      <c r="S5" s="70"/>
      <c r="T5" s="70"/>
      <c r="U5" s="70"/>
      <c r="V5" s="70"/>
      <c r="W5" s="70"/>
      <c r="X5" s="70"/>
      <c r="Y5" s="70"/>
      <c r="Z5" s="70"/>
      <c r="AA5" s="70"/>
      <c r="AB5" s="70"/>
      <c r="AC5" s="70"/>
      <c r="AD5" s="70"/>
      <c r="AE5" s="70"/>
      <c r="AF5" s="70"/>
      <c r="AG5" s="70"/>
      <c r="AH5" s="70"/>
      <c r="AI5" s="70"/>
      <c r="AJ5" s="70"/>
      <c r="AK5" s="70"/>
      <c r="AL5" s="106"/>
      <c r="AM5" s="106"/>
      <c r="AN5" s="106"/>
      <c r="AO5" s="106"/>
      <c r="AP5" s="106"/>
      <c r="AQ5" s="106"/>
      <c r="AR5" s="106"/>
      <c r="AS5" s="106"/>
      <c r="AT5" s="106"/>
      <c r="AU5" s="106"/>
      <c r="AV5" s="106"/>
      <c r="AW5" s="106"/>
      <c r="AX5" s="106"/>
      <c r="AY5" s="106"/>
      <c r="AZ5" s="106"/>
      <c r="BA5" s="106"/>
      <c r="BB5" s="106"/>
      <c r="BC5" s="106"/>
      <c r="BD5" s="106"/>
      <c r="BE5" s="106"/>
      <c r="BF5" s="106"/>
    </row>
    <row r="6" spans="1:58" ht="14" x14ac:dyDescent="0.15">
      <c r="A6" s="106"/>
      <c r="B6" s="106"/>
      <c r="C6" s="106"/>
      <c r="D6" s="70"/>
      <c r="E6" s="77" t="s">
        <v>80</v>
      </c>
      <c r="F6" s="78">
        <f>IF(C4&lt;H1,(F4*29.5/100),(F4*56.4/100))</f>
        <v>785.65199999999993</v>
      </c>
      <c r="G6" s="70"/>
      <c r="H6" s="70"/>
      <c r="I6" s="70"/>
      <c r="J6" s="79" t="s">
        <v>81</v>
      </c>
      <c r="K6" s="80">
        <f>F5*20/100</f>
        <v>278.53039999999999</v>
      </c>
      <c r="L6" s="81">
        <f>F5*25/100</f>
        <v>348.16300000000001</v>
      </c>
      <c r="M6" s="83">
        <f>F5*55/100</f>
        <v>765.95860000000005</v>
      </c>
      <c r="N6" s="70"/>
      <c r="O6" s="70"/>
      <c r="P6" s="70"/>
      <c r="Q6" s="70"/>
      <c r="R6" s="70"/>
      <c r="S6" s="70"/>
      <c r="T6" s="70"/>
      <c r="U6" s="70"/>
      <c r="V6" s="70"/>
      <c r="W6" s="70"/>
      <c r="X6" s="70"/>
      <c r="Y6" s="70"/>
      <c r="Z6" s="70"/>
      <c r="AA6" s="70"/>
      <c r="AB6" s="70"/>
      <c r="AC6" s="70"/>
      <c r="AD6" s="70"/>
      <c r="AE6" s="70"/>
      <c r="AF6" s="70"/>
      <c r="AG6" s="70"/>
      <c r="AH6" s="70"/>
      <c r="AI6" s="70"/>
      <c r="AJ6" s="70"/>
      <c r="AK6" s="70"/>
      <c r="AL6" s="106"/>
      <c r="AM6" s="106"/>
      <c r="AN6" s="106"/>
      <c r="AO6" s="106"/>
      <c r="AP6" s="106"/>
      <c r="AQ6" s="106"/>
      <c r="AR6" s="106"/>
      <c r="AS6" s="106"/>
      <c r="AT6" s="106"/>
      <c r="AU6" s="106"/>
      <c r="AV6" s="106"/>
      <c r="AW6" s="106"/>
      <c r="AX6" s="106"/>
      <c r="AY6" s="106"/>
      <c r="AZ6" s="106"/>
      <c r="BA6" s="106"/>
      <c r="BB6" s="106"/>
      <c r="BC6" s="106"/>
      <c r="BD6" s="106"/>
      <c r="BE6" s="106"/>
      <c r="BF6" s="106"/>
    </row>
    <row r="7" spans="1:58" s="106" customFormat="1" ht="15" thickBot="1" x14ac:dyDescent="0.2">
      <c r="D7" s="70"/>
      <c r="E7" s="70"/>
      <c r="F7" s="110"/>
      <c r="G7" s="70"/>
      <c r="H7" s="70"/>
      <c r="J7" s="111"/>
      <c r="K7" s="111"/>
      <c r="L7" s="111"/>
      <c r="M7" s="70"/>
      <c r="N7" s="70"/>
      <c r="O7" s="70"/>
      <c r="P7" s="70"/>
      <c r="Q7" s="70"/>
      <c r="R7" s="70"/>
      <c r="S7" s="70"/>
      <c r="T7" s="70"/>
      <c r="U7" s="70"/>
      <c r="V7" s="70"/>
      <c r="W7" s="70"/>
      <c r="X7" s="70"/>
      <c r="Y7" s="70"/>
      <c r="Z7" s="70"/>
      <c r="AA7" s="70"/>
      <c r="AB7" s="70"/>
      <c r="AC7" s="70"/>
      <c r="AD7" s="70"/>
      <c r="AE7" s="70"/>
      <c r="AF7" s="70"/>
      <c r="AG7" s="70"/>
      <c r="AH7" s="70"/>
      <c r="AI7" s="70"/>
      <c r="AJ7" s="70"/>
      <c r="AK7" s="70"/>
    </row>
    <row r="8" spans="1:58" ht="14" x14ac:dyDescent="0.15">
      <c r="A8" s="86" t="s">
        <v>202</v>
      </c>
      <c r="B8" s="87"/>
      <c r="C8" s="87"/>
      <c r="D8" s="87"/>
      <c r="E8" s="87"/>
      <c r="F8" s="87"/>
      <c r="G8" s="87"/>
      <c r="H8" s="87"/>
      <c r="I8" s="87"/>
      <c r="J8" s="87"/>
      <c r="K8" s="87"/>
      <c r="L8" s="87"/>
      <c r="M8" s="87"/>
      <c r="N8" s="87"/>
      <c r="O8" s="87"/>
      <c r="P8" s="87"/>
      <c r="Q8" s="87"/>
      <c r="R8" s="87"/>
      <c r="S8" s="87"/>
      <c r="T8" s="87"/>
      <c r="U8" s="87"/>
      <c r="V8" s="87"/>
      <c r="W8" s="87"/>
      <c r="X8" s="88"/>
      <c r="Y8" s="70"/>
      <c r="Z8" s="70"/>
      <c r="AA8" s="70"/>
      <c r="AB8" s="70"/>
      <c r="AC8" s="70"/>
      <c r="AD8" s="70"/>
      <c r="AE8" s="70"/>
      <c r="AF8" s="106"/>
      <c r="AG8" s="106"/>
      <c r="AH8" s="106"/>
      <c r="AI8" s="106"/>
      <c r="AJ8" s="106"/>
      <c r="AK8" s="106"/>
      <c r="AL8" s="106"/>
      <c r="AM8" s="106"/>
      <c r="AN8" s="106"/>
      <c r="AO8" s="106"/>
      <c r="AP8" s="106"/>
      <c r="AQ8" s="106"/>
      <c r="AR8" s="106"/>
      <c r="AS8" s="106"/>
      <c r="AT8" s="106"/>
      <c r="AU8" s="106"/>
      <c r="AV8" s="106"/>
      <c r="AW8" s="106"/>
      <c r="AX8" s="106"/>
      <c r="AY8" s="106"/>
      <c r="AZ8" s="106"/>
    </row>
    <row r="9" spans="1:58" ht="75" x14ac:dyDescent="0.15">
      <c r="A9" s="277" t="s">
        <v>184</v>
      </c>
      <c r="B9" s="278" t="s">
        <v>222</v>
      </c>
      <c r="C9" s="279" t="s">
        <v>211</v>
      </c>
      <c r="D9" s="279" t="s">
        <v>113</v>
      </c>
      <c r="E9" s="280" t="s">
        <v>231</v>
      </c>
      <c r="F9" s="280" t="s">
        <v>232</v>
      </c>
      <c r="G9" s="279" t="s">
        <v>234</v>
      </c>
      <c r="H9" s="281" t="s">
        <v>223</v>
      </c>
      <c r="I9" s="281" t="s">
        <v>224</v>
      </c>
      <c r="J9" s="282" t="s">
        <v>214</v>
      </c>
      <c r="K9" s="283" t="s">
        <v>215</v>
      </c>
      <c r="L9" s="283" t="s">
        <v>189</v>
      </c>
      <c r="M9" s="283" t="s">
        <v>127</v>
      </c>
      <c r="N9" s="283" t="s">
        <v>209</v>
      </c>
      <c r="O9" s="284" t="s">
        <v>233</v>
      </c>
      <c r="P9" s="285" t="s">
        <v>190</v>
      </c>
      <c r="Q9" s="285" t="s">
        <v>148</v>
      </c>
      <c r="R9" s="285" t="s">
        <v>151</v>
      </c>
      <c r="S9" s="285" t="s">
        <v>194</v>
      </c>
      <c r="T9" s="284" t="s">
        <v>226</v>
      </c>
      <c r="U9" s="284" t="s">
        <v>210</v>
      </c>
      <c r="V9" s="286" t="s">
        <v>149</v>
      </c>
      <c r="W9" s="283" t="s">
        <v>150</v>
      </c>
      <c r="X9" s="287" t="s">
        <v>126</v>
      </c>
      <c r="Y9" s="70"/>
      <c r="Z9" s="70"/>
      <c r="AA9" s="70"/>
      <c r="AB9" s="70"/>
      <c r="AC9" s="70"/>
      <c r="AD9" s="70"/>
      <c r="AE9" s="70"/>
      <c r="AF9" s="70"/>
      <c r="AG9" s="70"/>
      <c r="AH9" s="70"/>
      <c r="AI9" s="70"/>
      <c r="AJ9" s="70"/>
      <c r="AK9" s="70"/>
      <c r="AL9" s="106"/>
      <c r="AM9" s="106"/>
      <c r="AN9" s="106"/>
      <c r="AO9" s="106"/>
      <c r="AP9" s="106"/>
      <c r="AQ9" s="106"/>
      <c r="AR9" s="106"/>
      <c r="AS9" s="106"/>
      <c r="AT9" s="106"/>
    </row>
    <row r="10" spans="1:58" ht="14" x14ac:dyDescent="0.15">
      <c r="A10" s="89" t="str">
        <f>'Tariffs July 2016'!K2</f>
        <v>AGL</v>
      </c>
      <c r="B10" s="36" t="str">
        <f>'Tariffs July 2016'!L2</f>
        <v xml:space="preserve">Savers </v>
      </c>
      <c r="C10" s="90">
        <f>91*'Tariffs July 2016'!M2/100</f>
        <v>95.331599999999995</v>
      </c>
      <c r="D10" s="90">
        <f>$F$5*'Tariffs July 2016'!N2/100</f>
        <v>342.73165719999997</v>
      </c>
      <c r="E10" s="90">
        <v>0</v>
      </c>
      <c r="F10" s="90">
        <v>0</v>
      </c>
      <c r="G10" s="90">
        <f>SUM(C10:F10)</f>
        <v>438.06325719999995</v>
      </c>
      <c r="H10" s="90">
        <f>(G10-C10)*4</f>
        <v>1370.9266287999999</v>
      </c>
      <c r="I10" s="91">
        <f>G10*4</f>
        <v>1752.2530287999998</v>
      </c>
      <c r="J10" s="91">
        <f>I10*1.1</f>
        <v>1927.4783316799999</v>
      </c>
      <c r="K10" s="36">
        <f>'Tariffs July 2016'!AT2</f>
        <v>0</v>
      </c>
      <c r="L10" s="36">
        <f>'Tariffs July 2016'!AU2</f>
        <v>0</v>
      </c>
      <c r="M10" s="36">
        <f>'Tariffs July 2016'!AV2</f>
        <v>0</v>
      </c>
      <c r="N10" s="36">
        <f>'Tariffs July 2016'!AW2</f>
        <v>12</v>
      </c>
      <c r="O10" s="92">
        <f>($F$6*'Tariffs July 2016'!AQ2/100)*4</f>
        <v>188.55647999999997</v>
      </c>
      <c r="P10" s="275">
        <f>I10</f>
        <v>1752.2530287999998</v>
      </c>
      <c r="Q10" s="275">
        <f>P10-(H10*N10/100)</f>
        <v>1587.7418333439998</v>
      </c>
      <c r="R10" s="275">
        <f>P10-O10</f>
        <v>1563.6965487999998</v>
      </c>
      <c r="S10" s="275">
        <f>Q10-O10</f>
        <v>1399.1853533439999</v>
      </c>
      <c r="T10" s="93">
        <f>R10*1.1</f>
        <v>1720.0662036799999</v>
      </c>
      <c r="U10" s="93">
        <f>S10*1.1</f>
        <v>1539.1038886783999</v>
      </c>
      <c r="V10" s="94">
        <f>'Tariffs July 2016'!BD2</f>
        <v>0</v>
      </c>
      <c r="W10" s="94" t="str">
        <f>'Tariffs July 2016'!BE2</f>
        <v>n</v>
      </c>
      <c r="X10" s="95">
        <f>'Tariffs July 2016'!G2</f>
        <v>41090</v>
      </c>
      <c r="Y10" s="70"/>
      <c r="Z10" s="70"/>
      <c r="AA10" s="70"/>
      <c r="AB10" s="70"/>
      <c r="AC10" s="70"/>
      <c r="AD10" s="70"/>
      <c r="AE10" s="70"/>
      <c r="AF10" s="70"/>
      <c r="AG10" s="70"/>
      <c r="AH10" s="70"/>
      <c r="AI10" s="70"/>
      <c r="AJ10" s="70"/>
      <c r="AK10" s="70"/>
      <c r="AL10" s="106"/>
      <c r="AM10" s="106"/>
      <c r="AN10" s="106"/>
      <c r="AO10" s="106"/>
      <c r="AP10" s="106"/>
      <c r="AQ10" s="106"/>
      <c r="AR10" s="106"/>
      <c r="AS10" s="106"/>
      <c r="AT10" s="106"/>
    </row>
    <row r="11" spans="1:58" ht="14" x14ac:dyDescent="0.15">
      <c r="A11" s="89" t="str">
        <f>'Tariffs July 2016'!K3</f>
        <v>Click Energy</v>
      </c>
      <c r="B11" s="36" t="str">
        <f>'Tariffs July 2016'!L3</f>
        <v>Click Shine Reward</v>
      </c>
      <c r="C11" s="90">
        <f>91*'Tariffs July 2016'!M3/100</f>
        <v>122.41320000000002</v>
      </c>
      <c r="D11" s="90">
        <f>$F$5*'Tariffs July 2016'!N3/100</f>
        <v>363.14793552000003</v>
      </c>
      <c r="E11" s="90">
        <v>0</v>
      </c>
      <c r="F11" s="90">
        <v>0</v>
      </c>
      <c r="G11" s="90">
        <f t="shared" ref="G11:G20" si="0">SUM(C11:F11)</f>
        <v>485.56113552000005</v>
      </c>
      <c r="H11" s="90">
        <f t="shared" ref="H11:H20" si="1">(G11-C11)*4</f>
        <v>1452.5917420800001</v>
      </c>
      <c r="I11" s="91">
        <f t="shared" ref="I11:I20" si="2">G11*4</f>
        <v>1942.2445420800002</v>
      </c>
      <c r="J11" s="91">
        <f t="shared" ref="J11:J20" si="3">I11*1.1</f>
        <v>2136.4689962880002</v>
      </c>
      <c r="K11" s="36">
        <f>'Tariffs July 2016'!AT3</f>
        <v>0</v>
      </c>
      <c r="L11" s="36">
        <f>'Tariffs July 2016'!AU3</f>
        <v>0</v>
      </c>
      <c r="M11" s="36">
        <f>'Tariffs July 2016'!AV3</f>
        <v>5</v>
      </c>
      <c r="N11" s="36">
        <f>'Tariffs July 2016'!AW3</f>
        <v>0</v>
      </c>
      <c r="O11" s="92">
        <f>($F$6*'Tariffs July 2016'!AQ3/100)*4</f>
        <v>345.68687999999997</v>
      </c>
      <c r="P11" s="275">
        <f t="shared" ref="P11" si="4">I11</f>
        <v>1942.2445420800002</v>
      </c>
      <c r="Q11" s="275">
        <f>P11-(P11*M11/100)</f>
        <v>1845.1323149760001</v>
      </c>
      <c r="R11" s="275">
        <f t="shared" ref="R11:R20" si="5">P11-O11</f>
        <v>1596.5576620800002</v>
      </c>
      <c r="S11" s="275">
        <f t="shared" ref="S11:S20" si="6">Q11-O11</f>
        <v>1499.4454349760001</v>
      </c>
      <c r="T11" s="93">
        <f t="shared" ref="T11:U20" si="7">R11*1.1</f>
        <v>1756.2134282880004</v>
      </c>
      <c r="U11" s="93">
        <f t="shared" si="7"/>
        <v>1649.3899784736002</v>
      </c>
      <c r="V11" s="94">
        <f>'Tariffs July 2016'!BD3</f>
        <v>0</v>
      </c>
      <c r="W11" s="94" t="str">
        <f>'Tariffs July 2016'!BE3</f>
        <v>n</v>
      </c>
      <c r="X11" s="95">
        <f>'Tariffs July 2016'!G3</f>
        <v>41090</v>
      </c>
      <c r="Y11" s="70"/>
      <c r="Z11" s="70"/>
      <c r="AA11" s="70"/>
      <c r="AB11" s="70"/>
      <c r="AC11" s="70"/>
      <c r="AD11" s="70"/>
      <c r="AE11" s="70"/>
      <c r="AF11" s="70"/>
      <c r="AG11" s="70"/>
      <c r="AH11" s="70"/>
      <c r="AI11" s="70"/>
      <c r="AJ11" s="70"/>
      <c r="AK11" s="70"/>
      <c r="AL11" s="106"/>
      <c r="AM11" s="106"/>
      <c r="AN11" s="106"/>
      <c r="AO11" s="106"/>
      <c r="AP11" s="106"/>
      <c r="AQ11" s="106"/>
      <c r="AR11" s="106"/>
      <c r="AS11" s="106"/>
      <c r="AT11" s="106"/>
    </row>
    <row r="12" spans="1:58" ht="14" x14ac:dyDescent="0.15">
      <c r="A12" s="89" t="str">
        <f>'Tariffs July 2016'!K4</f>
        <v>Diamond Energy</v>
      </c>
      <c r="B12" s="36" t="str">
        <f>'Tariffs July 2016'!L4</f>
        <v>Pay on time discount</v>
      </c>
      <c r="C12" s="90">
        <f>91*'Tariffs July 2016'!M4/100</f>
        <v>105.92036</v>
      </c>
      <c r="D12" s="90">
        <f>$F$5*'Tariffs July 2016'!N4/100</f>
        <v>309.69795176000002</v>
      </c>
      <c r="E12" s="90">
        <v>0</v>
      </c>
      <c r="F12" s="90">
        <v>0</v>
      </c>
      <c r="G12" s="90">
        <f t="shared" si="0"/>
        <v>415.61831176000004</v>
      </c>
      <c r="H12" s="90">
        <f t="shared" si="1"/>
        <v>1238.7918070400001</v>
      </c>
      <c r="I12" s="91">
        <f t="shared" si="2"/>
        <v>1662.4732470400002</v>
      </c>
      <c r="J12" s="91">
        <f t="shared" si="3"/>
        <v>1828.7205717440004</v>
      </c>
      <c r="K12" s="36">
        <f>'Tariffs July 2016'!AT4</f>
        <v>0</v>
      </c>
      <c r="L12" s="36">
        <f>'Tariffs July 2016'!AU4</f>
        <v>0</v>
      </c>
      <c r="M12" s="36">
        <f>'Tariffs July 2016'!AV4</f>
        <v>3</v>
      </c>
      <c r="N12" s="36">
        <f>'Tariffs July 2016'!AW4</f>
        <v>0</v>
      </c>
      <c r="O12" s="92">
        <f>($F$6*'Tariffs July 2016'!AQ4/100)*4</f>
        <v>251.40863999999999</v>
      </c>
      <c r="P12" s="275">
        <f>I12</f>
        <v>1662.4732470400002</v>
      </c>
      <c r="Q12" s="275">
        <f>P12-(P12*M12/100)</f>
        <v>1612.5990496288002</v>
      </c>
      <c r="R12" s="275">
        <f t="shared" si="5"/>
        <v>1411.0646070400003</v>
      </c>
      <c r="S12" s="275">
        <f t="shared" si="6"/>
        <v>1361.1904096288004</v>
      </c>
      <c r="T12" s="93">
        <f t="shared" si="7"/>
        <v>1552.1710677440005</v>
      </c>
      <c r="U12" s="93">
        <f t="shared" si="7"/>
        <v>1497.3094505916806</v>
      </c>
      <c r="V12" s="94">
        <f>'Tariffs July 2016'!BD4</f>
        <v>0</v>
      </c>
      <c r="W12" s="94" t="str">
        <f>'Tariffs July 2016'!BE4</f>
        <v>n</v>
      </c>
      <c r="X12" s="95">
        <f>'Tariffs July 2016'!G4</f>
        <v>40724</v>
      </c>
      <c r="Y12" s="70"/>
      <c r="Z12" s="70"/>
      <c r="AA12" s="70"/>
      <c r="AB12" s="70"/>
      <c r="AC12" s="70"/>
      <c r="AD12" s="70"/>
      <c r="AE12" s="70"/>
      <c r="AF12" s="70"/>
      <c r="AG12" s="70"/>
      <c r="AH12" s="70"/>
      <c r="AI12" s="70"/>
      <c r="AJ12" s="70"/>
      <c r="AK12" s="70"/>
      <c r="AL12" s="106"/>
      <c r="AM12" s="106"/>
      <c r="AN12" s="106"/>
      <c r="AO12" s="106"/>
      <c r="AP12" s="106"/>
      <c r="AQ12" s="106"/>
      <c r="AR12" s="106"/>
      <c r="AS12" s="106"/>
      <c r="AT12" s="106"/>
    </row>
    <row r="13" spans="1:58" ht="14" x14ac:dyDescent="0.15">
      <c r="A13" s="89" t="str">
        <f>'Tariffs July 2016'!K5</f>
        <v>Dodo Power &amp; Gas</v>
      </c>
      <c r="B13" s="36" t="str">
        <f>'Tariffs July 2016'!L5</f>
        <v>Market offer</v>
      </c>
      <c r="C13" s="90">
        <f>91*'Tariffs July 2016'!M5/100</f>
        <v>104.65</v>
      </c>
      <c r="D13" s="90">
        <f>$F$5*'Tariffs July 2016'!N5/100</f>
        <v>322.39893799999999</v>
      </c>
      <c r="E13" s="90">
        <v>0</v>
      </c>
      <c r="F13" s="90">
        <v>0</v>
      </c>
      <c r="G13" s="90">
        <f t="shared" si="0"/>
        <v>427.04893800000002</v>
      </c>
      <c r="H13" s="90">
        <f t="shared" si="1"/>
        <v>1289.5957520000002</v>
      </c>
      <c r="I13" s="91">
        <f t="shared" si="2"/>
        <v>1708.1957520000001</v>
      </c>
      <c r="J13" s="91">
        <f t="shared" si="3"/>
        <v>1879.0153272000002</v>
      </c>
      <c r="K13" s="36">
        <f>'Tariffs July 2016'!AT5</f>
        <v>0</v>
      </c>
      <c r="L13" s="36">
        <f>'Tariffs July 2016'!AU5</f>
        <v>0</v>
      </c>
      <c r="M13" s="36">
        <f>'Tariffs July 2016'!AV5</f>
        <v>0</v>
      </c>
      <c r="N13" s="36">
        <f>'Tariffs July 2016'!AW5</f>
        <v>15</v>
      </c>
      <c r="O13" s="92">
        <f>($F$6*'Tariffs July 2016'!AQ5/100)*4</f>
        <v>125.70432</v>
      </c>
      <c r="P13" s="275">
        <f>I13</f>
        <v>1708.1957520000001</v>
      </c>
      <c r="Q13" s="275">
        <f>P13-(H13*N13/100)</f>
        <v>1514.7563892000001</v>
      </c>
      <c r="R13" s="275">
        <f t="shared" si="5"/>
        <v>1582.491432</v>
      </c>
      <c r="S13" s="275">
        <f t="shared" si="6"/>
        <v>1389.0520692</v>
      </c>
      <c r="T13" s="93">
        <f t="shared" si="7"/>
        <v>1740.7405752000002</v>
      </c>
      <c r="U13" s="93">
        <f t="shared" si="7"/>
        <v>1527.9572761200002</v>
      </c>
      <c r="V13" s="94">
        <f>'Tariffs July 2016'!BD5</f>
        <v>0</v>
      </c>
      <c r="W13" s="94" t="str">
        <f>'Tariffs July 2016'!BE5</f>
        <v>n</v>
      </c>
      <c r="X13" s="95">
        <f>'Tariffs July 2016'!G5</f>
        <v>41094</v>
      </c>
      <c r="Y13" s="70"/>
      <c r="Z13" s="70"/>
      <c r="AA13" s="70"/>
      <c r="AB13" s="70"/>
      <c r="AC13" s="70"/>
      <c r="AD13" s="70"/>
      <c r="AE13" s="70"/>
      <c r="AF13" s="70"/>
      <c r="AG13" s="70"/>
      <c r="AH13" s="70"/>
      <c r="AI13" s="70"/>
      <c r="AJ13" s="70"/>
      <c r="AK13" s="70"/>
      <c r="AL13" s="106"/>
      <c r="AM13" s="106"/>
      <c r="AN13" s="106"/>
      <c r="AO13" s="106"/>
      <c r="AP13" s="106"/>
      <c r="AQ13" s="106"/>
      <c r="AR13" s="106"/>
      <c r="AS13" s="106"/>
      <c r="AT13" s="106"/>
    </row>
    <row r="14" spans="1:58" ht="14" x14ac:dyDescent="0.15">
      <c r="A14" s="89" t="str">
        <f>'Tariffs July 2016'!K6</f>
        <v>EnergyAustralia</v>
      </c>
      <c r="B14" s="36" t="str">
        <f>'Tariffs July 2016'!L6</f>
        <v xml:space="preserve">Flexi Saver </v>
      </c>
      <c r="C14" s="90">
        <f>91*'Tariffs July 2016'!M6/100</f>
        <v>106.47</v>
      </c>
      <c r="D14" s="90">
        <f>$F$5*'Tariffs July 2016'!N6/100</f>
        <v>328.94440240000006</v>
      </c>
      <c r="E14" s="90">
        <v>0</v>
      </c>
      <c r="F14" s="90">
        <v>0</v>
      </c>
      <c r="G14" s="90">
        <f t="shared" si="0"/>
        <v>435.41440240000009</v>
      </c>
      <c r="H14" s="90">
        <f t="shared" si="1"/>
        <v>1315.7776096000002</v>
      </c>
      <c r="I14" s="91">
        <f t="shared" si="2"/>
        <v>1741.6576096000003</v>
      </c>
      <c r="J14" s="91">
        <f t="shared" si="3"/>
        <v>1915.8233705600005</v>
      </c>
      <c r="K14" s="36">
        <f>'Tariffs July 2016'!AT6</f>
        <v>0</v>
      </c>
      <c r="L14" s="36">
        <f>'Tariffs July 2016'!AU6</f>
        <v>0</v>
      </c>
      <c r="M14" s="36">
        <f>'Tariffs July 2016'!AV6</f>
        <v>0</v>
      </c>
      <c r="N14" s="36">
        <f>'Tariffs July 2016'!AW6</f>
        <v>10</v>
      </c>
      <c r="O14" s="92">
        <f>($F$6*'Tariffs July 2016'!AQ6/100)*4</f>
        <v>188.55647999999997</v>
      </c>
      <c r="P14" s="275">
        <f>I14</f>
        <v>1741.6576096000003</v>
      </c>
      <c r="Q14" s="275">
        <f>P14-(H14*N14/100)</f>
        <v>1610.0798486400004</v>
      </c>
      <c r="R14" s="275">
        <f t="shared" si="5"/>
        <v>1553.1011296000004</v>
      </c>
      <c r="S14" s="275">
        <f t="shared" si="6"/>
        <v>1421.5233686400004</v>
      </c>
      <c r="T14" s="93">
        <f t="shared" si="7"/>
        <v>1708.4112425600006</v>
      </c>
      <c r="U14" s="93">
        <f t="shared" si="7"/>
        <v>1563.6757055040005</v>
      </c>
      <c r="V14" s="94">
        <f>'Tariffs July 2016'!BD6</f>
        <v>0</v>
      </c>
      <c r="W14" s="94" t="str">
        <f>'Tariffs July 2016'!BE6</f>
        <v>n</v>
      </c>
      <c r="X14" s="95">
        <f>'Tariffs July 2016'!G6</f>
        <v>41090</v>
      </c>
      <c r="Y14" s="70"/>
      <c r="Z14" s="70"/>
      <c r="AA14" s="70"/>
      <c r="AB14" s="70"/>
      <c r="AC14" s="70"/>
      <c r="AD14" s="70"/>
      <c r="AE14" s="70"/>
      <c r="AF14" s="70"/>
      <c r="AG14" s="70"/>
      <c r="AH14" s="70"/>
      <c r="AI14" s="70"/>
      <c r="AJ14" s="70"/>
      <c r="AK14" s="70"/>
      <c r="AL14" s="106"/>
      <c r="AM14" s="106"/>
      <c r="AN14" s="106"/>
      <c r="AO14" s="106"/>
      <c r="AP14" s="106"/>
      <c r="AQ14" s="106"/>
      <c r="AR14" s="106"/>
      <c r="AS14" s="106"/>
      <c r="AT14" s="106"/>
    </row>
    <row r="15" spans="1:58" ht="14" x14ac:dyDescent="0.15">
      <c r="A15" s="89" t="str">
        <f>'Tariffs July 2016'!K7</f>
        <v>Lumo Energy</v>
      </c>
      <c r="B15" s="36" t="str">
        <f>'Tariffs July 2016'!L7</f>
        <v>Advantage</v>
      </c>
      <c r="C15" s="90">
        <f>91*'Tariffs July 2016'!M7/100</f>
        <v>89.170900000000003</v>
      </c>
      <c r="D15" s="90">
        <f>$F$5*'Tariffs July 2016'!N7/100</f>
        <v>337.02178399999997</v>
      </c>
      <c r="E15" s="90">
        <v>0</v>
      </c>
      <c r="F15" s="90">
        <v>0</v>
      </c>
      <c r="G15" s="90">
        <f t="shared" si="0"/>
        <v>426.19268399999999</v>
      </c>
      <c r="H15" s="90">
        <f t="shared" si="1"/>
        <v>1348.0871359999999</v>
      </c>
      <c r="I15" s="91">
        <f t="shared" si="2"/>
        <v>1704.7707359999999</v>
      </c>
      <c r="J15" s="91">
        <f t="shared" si="3"/>
        <v>1875.2478096</v>
      </c>
      <c r="K15" s="36">
        <f>'Tariffs July 2016'!AT7</f>
        <v>0</v>
      </c>
      <c r="L15" s="36">
        <f>'Tariffs July 2016'!AU7</f>
        <v>0</v>
      </c>
      <c r="M15" s="36">
        <f>'Tariffs July 2016'!AV7</f>
        <v>5</v>
      </c>
      <c r="N15" s="36">
        <f>'Tariffs July 2016'!AW7</f>
        <v>0</v>
      </c>
      <c r="O15" s="92">
        <f>($F$6*'Tariffs July 2016'!AQ7/100)*4</f>
        <v>188.55647999999997</v>
      </c>
      <c r="P15" s="275">
        <f t="shared" ref="P15:P20" si="8">I15</f>
        <v>1704.7707359999999</v>
      </c>
      <c r="Q15" s="275">
        <f>P15-(P15*M15/100)</f>
        <v>1619.5321991999999</v>
      </c>
      <c r="R15" s="275">
        <f t="shared" si="5"/>
        <v>1516.214256</v>
      </c>
      <c r="S15" s="275">
        <f t="shared" si="6"/>
        <v>1430.9757192</v>
      </c>
      <c r="T15" s="93">
        <f t="shared" si="7"/>
        <v>1667.8356816</v>
      </c>
      <c r="U15" s="93">
        <f t="shared" si="7"/>
        <v>1574.07329112</v>
      </c>
      <c r="V15" s="94">
        <f>'Tariffs July 2016'!BD7</f>
        <v>0</v>
      </c>
      <c r="W15" s="94" t="str">
        <f>'Tariffs July 2016'!BE7</f>
        <v>n</v>
      </c>
      <c r="X15" s="95">
        <f>'Tariffs July 2016'!G7</f>
        <v>41090</v>
      </c>
      <c r="Y15" s="70"/>
      <c r="Z15" s="70"/>
      <c r="AA15" s="70"/>
      <c r="AB15" s="70"/>
      <c r="AC15" s="70"/>
      <c r="AD15" s="70"/>
      <c r="AE15" s="70"/>
      <c r="AF15" s="70"/>
      <c r="AG15" s="70"/>
      <c r="AH15" s="70"/>
      <c r="AI15" s="70"/>
      <c r="AJ15" s="70"/>
      <c r="AK15" s="70"/>
      <c r="AL15" s="106"/>
      <c r="AM15" s="106"/>
      <c r="AN15" s="106"/>
      <c r="AO15" s="106"/>
      <c r="AP15" s="106"/>
      <c r="AQ15" s="106"/>
      <c r="AR15" s="106"/>
      <c r="AS15" s="106"/>
      <c r="AT15" s="106"/>
    </row>
    <row r="16" spans="1:58" ht="14" x14ac:dyDescent="0.15">
      <c r="A16" s="89" t="str">
        <f>'Tariffs July 2016'!K8</f>
        <v>Origin Energy</v>
      </c>
      <c r="B16" s="36" t="str">
        <f>'Tariffs July 2016'!L8</f>
        <v>Saver</v>
      </c>
      <c r="C16" s="90">
        <f>91*'Tariffs July 2016'!M8/100</f>
        <v>112.14567</v>
      </c>
      <c r="D16" s="90">
        <f>$F$5*'Tariffs July 2016'!N8/100</f>
        <v>323.93085520000005</v>
      </c>
      <c r="E16" s="90">
        <v>0</v>
      </c>
      <c r="F16" s="90">
        <v>0</v>
      </c>
      <c r="G16" s="90">
        <f t="shared" si="0"/>
        <v>436.07652520000005</v>
      </c>
      <c r="H16" s="90">
        <f t="shared" si="1"/>
        <v>1295.7234208000002</v>
      </c>
      <c r="I16" s="91">
        <f t="shared" si="2"/>
        <v>1744.3061008000002</v>
      </c>
      <c r="J16" s="91">
        <f t="shared" si="3"/>
        <v>1918.7367108800004</v>
      </c>
      <c r="K16" s="36">
        <f>'Tariffs July 2016'!AT8</f>
        <v>0</v>
      </c>
      <c r="L16" s="36">
        <f>'Tariffs July 2016'!AU8</f>
        <v>0</v>
      </c>
      <c r="M16" s="36">
        <f>'Tariffs July 2016'!AV8</f>
        <v>0</v>
      </c>
      <c r="N16" s="36">
        <f>'Tariffs July 2016'!AW8</f>
        <v>8</v>
      </c>
      <c r="O16" s="92">
        <f>($F$6*'Tariffs July 2016'!AQ8/100)*4</f>
        <v>188.55647999999997</v>
      </c>
      <c r="P16" s="275">
        <f t="shared" si="8"/>
        <v>1744.3061008000002</v>
      </c>
      <c r="Q16" s="275">
        <f>P16-(H16*N16/100)</f>
        <v>1640.6482271360001</v>
      </c>
      <c r="R16" s="275">
        <f t="shared" si="5"/>
        <v>1555.7496208000002</v>
      </c>
      <c r="S16" s="275">
        <f t="shared" si="6"/>
        <v>1452.0917471360001</v>
      </c>
      <c r="T16" s="93">
        <f t="shared" si="7"/>
        <v>1711.3245828800004</v>
      </c>
      <c r="U16" s="93">
        <f t="shared" si="7"/>
        <v>1597.3009218496002</v>
      </c>
      <c r="V16" s="94">
        <f>'Tariffs July 2016'!BD8</f>
        <v>0</v>
      </c>
      <c r="W16" s="94" t="str">
        <f>'Tariffs July 2016'!BE8</f>
        <v>n</v>
      </c>
      <c r="X16" s="95">
        <f>'Tariffs July 2016'!G8</f>
        <v>41090</v>
      </c>
      <c r="Y16" s="70"/>
      <c r="Z16" s="70"/>
      <c r="AA16" s="70"/>
      <c r="AB16" s="70"/>
      <c r="AC16" s="70"/>
      <c r="AD16" s="70"/>
      <c r="AE16" s="70"/>
      <c r="AF16" s="106"/>
      <c r="AG16" s="106"/>
      <c r="AH16" s="106"/>
      <c r="AI16" s="106"/>
      <c r="AJ16" s="106"/>
      <c r="AK16" s="106"/>
      <c r="AL16" s="106"/>
      <c r="AM16" s="106"/>
      <c r="AN16" s="106"/>
      <c r="AO16" s="106"/>
      <c r="AP16" s="106"/>
      <c r="AQ16" s="106"/>
      <c r="AR16" s="106"/>
      <c r="AS16" s="106"/>
      <c r="AT16" s="106"/>
    </row>
    <row r="17" spans="1:46" ht="14" x14ac:dyDescent="0.15">
      <c r="A17" s="89" t="str">
        <f>'Tariffs July 2016'!K9</f>
        <v>Powerdirect</v>
      </c>
      <c r="B17" s="36" t="str">
        <f>'Tariffs July 2016'!L9</f>
        <v>10 percent</v>
      </c>
      <c r="C17" s="90">
        <f>91*'Tariffs July 2016'!M9/100</f>
        <v>105.92399999999999</v>
      </c>
      <c r="D17" s="90">
        <f>$F$5*'Tariffs July 2016'!N9/100</f>
        <v>309.58653960000004</v>
      </c>
      <c r="E17" s="90">
        <v>0</v>
      </c>
      <c r="F17" s="90">
        <v>0</v>
      </c>
      <c r="G17" s="90">
        <f t="shared" si="0"/>
        <v>415.51053960000002</v>
      </c>
      <c r="H17" s="90">
        <f t="shared" si="1"/>
        <v>1238.3461584000001</v>
      </c>
      <c r="I17" s="91">
        <f t="shared" si="2"/>
        <v>1662.0421584000001</v>
      </c>
      <c r="J17" s="91">
        <f t="shared" si="3"/>
        <v>1828.2463742400003</v>
      </c>
      <c r="K17" s="36">
        <f>'Tariffs July 2016'!AT9</f>
        <v>0</v>
      </c>
      <c r="L17" s="36">
        <f>'Tariffs July 2016'!AU9</f>
        <v>0</v>
      </c>
      <c r="M17" s="36">
        <f>'Tariffs July 2016'!AV9</f>
        <v>0</v>
      </c>
      <c r="N17" s="36">
        <f>'Tariffs July 2016'!AW9</f>
        <v>10</v>
      </c>
      <c r="O17" s="92">
        <f>($F$6*'Tariffs July 2016'!AQ9/100)*4</f>
        <v>188.55647999999997</v>
      </c>
      <c r="P17" s="275">
        <f t="shared" si="8"/>
        <v>1662.0421584000001</v>
      </c>
      <c r="Q17" s="275">
        <f>P17-(H17*N17/100)</f>
        <v>1538.2075425600001</v>
      </c>
      <c r="R17" s="275">
        <f t="shared" si="5"/>
        <v>1473.4856784000001</v>
      </c>
      <c r="S17" s="275">
        <f t="shared" si="6"/>
        <v>1349.6510625600001</v>
      </c>
      <c r="T17" s="93">
        <f t="shared" si="7"/>
        <v>1620.8342462400003</v>
      </c>
      <c r="U17" s="93">
        <f t="shared" si="7"/>
        <v>1484.6161688160003</v>
      </c>
      <c r="V17" s="94">
        <f>'Tariffs July 2016'!BD9</f>
        <v>0</v>
      </c>
      <c r="W17" s="94" t="str">
        <f>'Tariffs July 2016'!BE9</f>
        <v>n</v>
      </c>
      <c r="X17" s="95">
        <f>'Tariffs July 2016'!G9</f>
        <v>41067</v>
      </c>
      <c r="Y17" s="70"/>
      <c r="Z17" s="70"/>
      <c r="AA17" s="70"/>
      <c r="AB17" s="70"/>
      <c r="AC17" s="70"/>
      <c r="AD17" s="70"/>
      <c r="AE17" s="70"/>
      <c r="AF17" s="70"/>
      <c r="AG17" s="70"/>
      <c r="AH17" s="70"/>
      <c r="AI17" s="70"/>
      <c r="AJ17" s="70"/>
      <c r="AK17" s="70"/>
      <c r="AL17" s="106"/>
      <c r="AM17" s="106"/>
      <c r="AN17" s="106"/>
      <c r="AO17" s="106"/>
      <c r="AP17" s="106"/>
      <c r="AQ17" s="106"/>
      <c r="AR17" s="106"/>
      <c r="AS17" s="106"/>
      <c r="AT17" s="106"/>
    </row>
    <row r="18" spans="1:46" ht="14" x14ac:dyDescent="0.15">
      <c r="A18" s="89" t="str">
        <f>'Tariffs July 2016'!K10</f>
        <v>Sanctuary Energy</v>
      </c>
      <c r="B18" s="36" t="str">
        <f>'Tariffs July 2016'!L10</f>
        <v>Supplementary FIT</v>
      </c>
      <c r="C18" s="90">
        <f>91*'Tariffs July 2016'!M10/100</f>
        <v>105.92399999999999</v>
      </c>
      <c r="D18" s="90">
        <f>$F$5*'Tariffs July 2016'!N10/100</f>
        <v>309.69795176000002</v>
      </c>
      <c r="E18" s="90">
        <v>0</v>
      </c>
      <c r="F18" s="90">
        <v>0</v>
      </c>
      <c r="G18" s="90">
        <f t="shared" si="0"/>
        <v>415.62195176</v>
      </c>
      <c r="H18" s="90">
        <f t="shared" si="1"/>
        <v>1238.7918070400001</v>
      </c>
      <c r="I18" s="91">
        <f t="shared" si="2"/>
        <v>1662.48780704</v>
      </c>
      <c r="J18" s="91">
        <f t="shared" si="3"/>
        <v>1828.7365877440002</v>
      </c>
      <c r="K18" s="36">
        <f>'Tariffs July 2016'!AT10</f>
        <v>0</v>
      </c>
      <c r="L18" s="36">
        <f>'Tariffs July 2016'!AU10</f>
        <v>0</v>
      </c>
      <c r="M18" s="36">
        <f>'Tariffs July 2016'!AV10</f>
        <v>0</v>
      </c>
      <c r="N18" s="36">
        <f>'Tariffs July 2016'!AW10</f>
        <v>0</v>
      </c>
      <c r="O18" s="92">
        <f>($F$6*'Tariffs July 2016'!AQ10/100)*4</f>
        <v>314.26079999999996</v>
      </c>
      <c r="P18" s="275">
        <f t="shared" si="8"/>
        <v>1662.48780704</v>
      </c>
      <c r="Q18" s="275">
        <f>P18</f>
        <v>1662.48780704</v>
      </c>
      <c r="R18" s="275">
        <f t="shared" si="5"/>
        <v>1348.22700704</v>
      </c>
      <c r="S18" s="275">
        <f t="shared" si="6"/>
        <v>1348.22700704</v>
      </c>
      <c r="T18" s="93">
        <f t="shared" si="7"/>
        <v>1483.0497077440002</v>
      </c>
      <c r="U18" s="93">
        <f t="shared" si="7"/>
        <v>1483.0497077440002</v>
      </c>
      <c r="V18" s="94">
        <f>'Tariffs July 2016'!BD10</f>
        <v>0</v>
      </c>
      <c r="W18" s="94" t="str">
        <f>'Tariffs July 2016'!BE10</f>
        <v>n</v>
      </c>
      <c r="X18" s="95">
        <f>'Tariffs July 2016'!G10</f>
        <v>40841</v>
      </c>
      <c r="Y18" s="70"/>
      <c r="Z18" s="70"/>
      <c r="AA18" s="70"/>
      <c r="AB18" s="70"/>
      <c r="AC18" s="70"/>
      <c r="AD18" s="70"/>
      <c r="AE18" s="70"/>
      <c r="AF18" s="70"/>
      <c r="AG18" s="70"/>
      <c r="AH18" s="70"/>
      <c r="AI18" s="70"/>
      <c r="AJ18" s="70"/>
      <c r="AK18" s="70"/>
      <c r="AL18" s="106"/>
      <c r="AM18" s="106"/>
      <c r="AN18" s="106"/>
      <c r="AO18" s="106"/>
      <c r="AP18" s="106"/>
      <c r="AQ18" s="106"/>
      <c r="AR18" s="106"/>
      <c r="AS18" s="106"/>
      <c r="AT18" s="106"/>
    </row>
    <row r="19" spans="1:46" ht="14" x14ac:dyDescent="0.15">
      <c r="A19" s="89" t="str">
        <f>'Tariffs July 2016'!K11</f>
        <v>Simply Energy</v>
      </c>
      <c r="B19" s="36" t="str">
        <f>'Tariffs July 2016'!L11</f>
        <v>No term</v>
      </c>
      <c r="C19" s="90">
        <f>91*'Tariffs July 2016'!M11/100</f>
        <v>112.07559999999999</v>
      </c>
      <c r="D19" s="90">
        <f>$F$5*'Tariffs July 2016'!N11/100</f>
        <v>309.69795176000002</v>
      </c>
      <c r="E19" s="90">
        <v>0</v>
      </c>
      <c r="F19" s="90">
        <v>0</v>
      </c>
      <c r="G19" s="90">
        <f t="shared" si="0"/>
        <v>421.77355176000003</v>
      </c>
      <c r="H19" s="90">
        <f t="shared" si="1"/>
        <v>1238.7918070400001</v>
      </c>
      <c r="I19" s="91">
        <f t="shared" si="2"/>
        <v>1687.0942070400001</v>
      </c>
      <c r="J19" s="91">
        <f t="shared" si="3"/>
        <v>1855.8036277440003</v>
      </c>
      <c r="K19" s="36">
        <f>'Tariffs July 2016'!AT11</f>
        <v>0</v>
      </c>
      <c r="L19" s="36">
        <f>'Tariffs July 2016'!AU11</f>
        <v>0</v>
      </c>
      <c r="M19" s="36">
        <f>'Tariffs July 2016'!AV11</f>
        <v>0</v>
      </c>
      <c r="N19" s="36">
        <f>'Tariffs July 2016'!AW11</f>
        <v>0</v>
      </c>
      <c r="O19" s="92">
        <f>($F$6*'Tariffs July 2016'!AQ11/100)*4</f>
        <v>194.84169599999998</v>
      </c>
      <c r="P19" s="275">
        <f t="shared" si="8"/>
        <v>1687.0942070400001</v>
      </c>
      <c r="Q19" s="275">
        <f>P19</f>
        <v>1687.0942070400001</v>
      </c>
      <c r="R19" s="275">
        <f t="shared" si="5"/>
        <v>1492.2525110400002</v>
      </c>
      <c r="S19" s="275">
        <f t="shared" si="6"/>
        <v>1492.2525110400002</v>
      </c>
      <c r="T19" s="93">
        <f t="shared" si="7"/>
        <v>1641.4777621440003</v>
      </c>
      <c r="U19" s="93">
        <f t="shared" si="7"/>
        <v>1641.4777621440003</v>
      </c>
      <c r="V19" s="94">
        <f>'Tariffs July 2016'!BD11</f>
        <v>0</v>
      </c>
      <c r="W19" s="94" t="str">
        <f>'Tariffs July 2016'!BE11</f>
        <v>n</v>
      </c>
      <c r="X19" s="95">
        <f>'Tariffs July 2016'!G11</f>
        <v>41052</v>
      </c>
      <c r="Y19" s="70"/>
      <c r="Z19" s="70"/>
      <c r="AA19" s="70"/>
      <c r="AB19" s="70"/>
      <c r="AC19" s="70"/>
      <c r="AD19" s="70"/>
      <c r="AE19" s="70"/>
      <c r="AF19" s="70"/>
      <c r="AG19" s="70"/>
      <c r="AH19" s="70"/>
      <c r="AI19" s="70"/>
      <c r="AJ19" s="70"/>
      <c r="AK19" s="70"/>
      <c r="AL19" s="106"/>
      <c r="AM19" s="106"/>
      <c r="AN19" s="106"/>
      <c r="AO19" s="106"/>
      <c r="AP19" s="106"/>
      <c r="AQ19" s="106"/>
      <c r="AR19" s="106"/>
      <c r="AS19" s="106"/>
      <c r="AT19" s="106"/>
    </row>
    <row r="20" spans="1:46" ht="15" thickBot="1" x14ac:dyDescent="0.2">
      <c r="A20" s="96" t="str">
        <f>'Tariffs July 2016'!K12</f>
        <v>Urth Energy</v>
      </c>
      <c r="B20" s="97" t="str">
        <f>'Tariffs July 2016'!L12</f>
        <v>Market offer</v>
      </c>
      <c r="C20" s="98">
        <f>91*'Tariffs July 2016'!M12/100</f>
        <v>105.9877</v>
      </c>
      <c r="D20" s="98">
        <f>$F$5*'Tariffs July 2016'!N12/100</f>
        <v>388.54990800000002</v>
      </c>
      <c r="E20" s="98">
        <v>0</v>
      </c>
      <c r="F20" s="98">
        <v>0</v>
      </c>
      <c r="G20" s="98">
        <f t="shared" si="0"/>
        <v>494.53760800000003</v>
      </c>
      <c r="H20" s="98">
        <f t="shared" si="1"/>
        <v>1554.1996320000001</v>
      </c>
      <c r="I20" s="99">
        <f t="shared" si="2"/>
        <v>1978.1504320000001</v>
      </c>
      <c r="J20" s="99">
        <f t="shared" si="3"/>
        <v>2175.9654752000001</v>
      </c>
      <c r="K20" s="97">
        <f>'Tariffs July 2016'!AT12</f>
        <v>0</v>
      </c>
      <c r="L20" s="97">
        <f>'Tariffs July 2016'!AU12</f>
        <v>0</v>
      </c>
      <c r="M20" s="97">
        <f>'Tariffs July 2016'!AV12</f>
        <v>0</v>
      </c>
      <c r="N20" s="97">
        <f>'Tariffs July 2016'!AW12</f>
        <v>10</v>
      </c>
      <c r="O20" s="100">
        <f>($F$6*'Tariffs July 2016'!AQ12/100)*4</f>
        <v>314.26079999999996</v>
      </c>
      <c r="P20" s="276">
        <f t="shared" si="8"/>
        <v>1978.1504320000001</v>
      </c>
      <c r="Q20" s="276">
        <f>P20-(H20*N20/100)</f>
        <v>1822.7304688000002</v>
      </c>
      <c r="R20" s="276">
        <f t="shared" si="5"/>
        <v>1663.8896320000001</v>
      </c>
      <c r="S20" s="276">
        <f t="shared" si="6"/>
        <v>1508.4696688000001</v>
      </c>
      <c r="T20" s="101">
        <f t="shared" si="7"/>
        <v>1830.2785952000004</v>
      </c>
      <c r="U20" s="101">
        <f t="shared" si="7"/>
        <v>1659.3166356800002</v>
      </c>
      <c r="V20" s="102">
        <f>'Tariffs July 2016'!BD12</f>
        <v>0</v>
      </c>
      <c r="W20" s="102" t="str">
        <f>'Tariffs July 2016'!BE12</f>
        <v>n</v>
      </c>
      <c r="X20" s="103">
        <f>'Tariffs July 2016'!G12</f>
        <v>41090</v>
      </c>
      <c r="Y20" s="70"/>
      <c r="Z20" s="70"/>
      <c r="AA20" s="70"/>
      <c r="AB20" s="70"/>
      <c r="AC20" s="70"/>
      <c r="AD20" s="70"/>
      <c r="AE20" s="70"/>
      <c r="AF20" s="70"/>
      <c r="AG20" s="70"/>
      <c r="AH20" s="70"/>
      <c r="AI20" s="70"/>
      <c r="AJ20" s="70"/>
      <c r="AK20" s="70"/>
      <c r="AL20" s="106"/>
      <c r="AM20" s="106"/>
      <c r="AN20" s="106"/>
      <c r="AO20" s="106"/>
      <c r="AP20" s="106"/>
      <c r="AQ20" s="106"/>
      <c r="AR20" s="106"/>
      <c r="AS20" s="106"/>
      <c r="AT20" s="106"/>
    </row>
    <row r="21" spans="1:46" ht="14" x14ac:dyDescent="0.15">
      <c r="A21" s="106"/>
      <c r="B21" s="106"/>
      <c r="C21" s="106"/>
      <c r="D21" s="106"/>
      <c r="E21" s="106"/>
      <c r="F21" s="106"/>
      <c r="G21" s="106"/>
      <c r="H21" s="106"/>
      <c r="I21" s="106"/>
      <c r="J21" s="106"/>
      <c r="K21" s="106"/>
      <c r="L21" s="106"/>
      <c r="M21" s="106"/>
      <c r="N21" s="106"/>
      <c r="O21" s="106"/>
      <c r="P21" s="106"/>
      <c r="Q21" s="106"/>
      <c r="R21" s="106"/>
      <c r="S21" s="106"/>
      <c r="T21" s="106"/>
      <c r="U21" s="106"/>
      <c r="V21" s="106"/>
      <c r="W21" s="106"/>
      <c r="X21" s="70"/>
      <c r="Y21" s="70"/>
      <c r="Z21" s="70"/>
      <c r="AA21" s="70"/>
      <c r="AB21" s="70"/>
      <c r="AC21" s="70"/>
      <c r="AD21" s="70"/>
      <c r="AE21" s="70"/>
      <c r="AF21" s="70"/>
      <c r="AG21" s="70"/>
      <c r="AH21" s="70"/>
      <c r="AI21" s="70"/>
      <c r="AJ21" s="70"/>
      <c r="AK21" s="70"/>
      <c r="AL21" s="106"/>
      <c r="AM21" s="106"/>
      <c r="AN21" s="106"/>
      <c r="AO21" s="106"/>
      <c r="AP21" s="106"/>
      <c r="AQ21" s="106"/>
      <c r="AR21" s="106"/>
      <c r="AS21" s="106"/>
      <c r="AT21" s="106"/>
    </row>
    <row r="22" spans="1:46" ht="15" thickBot="1" x14ac:dyDescent="0.2">
      <c r="A22" s="106"/>
      <c r="B22" s="106"/>
      <c r="C22" s="106"/>
      <c r="D22" s="106"/>
      <c r="E22" s="106"/>
      <c r="F22" s="106"/>
      <c r="G22" s="106"/>
      <c r="H22" s="106"/>
      <c r="I22" s="106"/>
      <c r="J22" s="106"/>
      <c r="K22" s="106"/>
      <c r="L22" s="106"/>
      <c r="M22" s="106"/>
      <c r="N22" s="106"/>
      <c r="O22" s="106"/>
      <c r="P22" s="106"/>
      <c r="Q22" s="106"/>
      <c r="R22" s="106"/>
      <c r="S22" s="106"/>
      <c r="T22" s="106"/>
      <c r="U22" s="106"/>
      <c r="V22" s="106"/>
      <c r="W22" s="106"/>
      <c r="X22" s="70"/>
      <c r="Y22" s="70"/>
      <c r="Z22" s="70"/>
      <c r="AA22" s="70"/>
      <c r="AB22" s="70"/>
      <c r="AC22" s="70"/>
      <c r="AD22" s="70"/>
      <c r="AE22" s="70"/>
      <c r="AF22" s="70"/>
      <c r="AG22" s="70"/>
      <c r="AH22" s="70"/>
      <c r="AI22" s="70"/>
      <c r="AJ22" s="70"/>
      <c r="AK22" s="70"/>
      <c r="AL22" s="106"/>
      <c r="AM22" s="106"/>
      <c r="AN22" s="106"/>
      <c r="AO22" s="106"/>
      <c r="AP22" s="106"/>
      <c r="AQ22" s="106"/>
      <c r="AR22" s="106"/>
      <c r="AS22" s="106"/>
      <c r="AT22" s="106"/>
    </row>
    <row r="23" spans="1:46" ht="14" x14ac:dyDescent="0.15">
      <c r="A23" s="86" t="s">
        <v>200</v>
      </c>
      <c r="B23" s="87"/>
      <c r="C23" s="87"/>
      <c r="D23" s="104"/>
      <c r="E23" s="104"/>
      <c r="F23" s="104"/>
      <c r="G23" s="105"/>
      <c r="H23" s="105"/>
      <c r="I23" s="87"/>
      <c r="J23" s="87"/>
      <c r="K23" s="87"/>
      <c r="L23" s="87"/>
      <c r="M23" s="87"/>
      <c r="N23" s="87"/>
      <c r="O23" s="87"/>
      <c r="P23" s="87"/>
      <c r="Q23" s="87"/>
      <c r="R23" s="87"/>
      <c r="S23" s="87"/>
      <c r="T23" s="87"/>
      <c r="U23" s="87"/>
      <c r="V23" s="87"/>
      <c r="W23" s="87"/>
      <c r="X23" s="88"/>
      <c r="Y23" s="70"/>
      <c r="Z23" s="70"/>
      <c r="AA23" s="70"/>
      <c r="AB23" s="70"/>
      <c r="AC23" s="70"/>
      <c r="AD23" s="70"/>
      <c r="AE23" s="70"/>
      <c r="AF23" s="70"/>
      <c r="AG23" s="70"/>
      <c r="AH23" s="70"/>
      <c r="AI23" s="70"/>
      <c r="AJ23" s="70"/>
      <c r="AK23" s="70"/>
      <c r="AL23" s="106"/>
      <c r="AM23" s="106"/>
      <c r="AN23" s="106"/>
      <c r="AO23" s="106"/>
      <c r="AP23" s="106"/>
      <c r="AQ23" s="106"/>
      <c r="AR23" s="106"/>
      <c r="AS23" s="106"/>
      <c r="AT23" s="106"/>
    </row>
    <row r="24" spans="1:46" ht="75" x14ac:dyDescent="0.15">
      <c r="A24" s="277" t="s">
        <v>184</v>
      </c>
      <c r="B24" s="278" t="s">
        <v>222</v>
      </c>
      <c r="C24" s="279" t="s">
        <v>211</v>
      </c>
      <c r="D24" s="279" t="s">
        <v>113</v>
      </c>
      <c r="E24" s="280" t="s">
        <v>232</v>
      </c>
      <c r="F24" s="279" t="s">
        <v>235</v>
      </c>
      <c r="G24" s="279" t="s">
        <v>234</v>
      </c>
      <c r="H24" s="281" t="s">
        <v>223</v>
      </c>
      <c r="I24" s="281" t="s">
        <v>224</v>
      </c>
      <c r="J24" s="282" t="s">
        <v>214</v>
      </c>
      <c r="K24" s="283" t="s">
        <v>215</v>
      </c>
      <c r="L24" s="283" t="s">
        <v>189</v>
      </c>
      <c r="M24" s="283" t="s">
        <v>127</v>
      </c>
      <c r="N24" s="283" t="s">
        <v>209</v>
      </c>
      <c r="O24" s="284" t="s">
        <v>233</v>
      </c>
      <c r="P24" s="285" t="s">
        <v>207</v>
      </c>
      <c r="Q24" s="285" t="s">
        <v>208</v>
      </c>
      <c r="R24" s="285" t="s">
        <v>118</v>
      </c>
      <c r="S24" s="285" t="s">
        <v>161</v>
      </c>
      <c r="T24" s="284" t="s">
        <v>199</v>
      </c>
      <c r="U24" s="284" t="s">
        <v>210</v>
      </c>
      <c r="V24" s="288" t="s">
        <v>149</v>
      </c>
      <c r="W24" s="283" t="s">
        <v>150</v>
      </c>
      <c r="X24" s="287" t="s">
        <v>126</v>
      </c>
      <c r="Y24" s="70"/>
      <c r="Z24" s="70"/>
      <c r="AA24" s="70"/>
      <c r="AB24" s="70"/>
      <c r="AC24" s="70"/>
      <c r="AD24" s="70"/>
      <c r="AE24" s="70"/>
      <c r="AF24" s="106"/>
      <c r="AG24" s="106"/>
      <c r="AH24" s="106"/>
      <c r="AI24" s="106"/>
      <c r="AJ24" s="106"/>
      <c r="AK24" s="106"/>
      <c r="AL24" s="106"/>
      <c r="AM24" s="106"/>
      <c r="AN24" s="106"/>
      <c r="AO24" s="106"/>
      <c r="AP24" s="106"/>
      <c r="AQ24" s="106"/>
      <c r="AR24" s="106"/>
      <c r="AS24" s="106"/>
      <c r="AT24" s="106"/>
    </row>
    <row r="25" spans="1:46" ht="14" x14ac:dyDescent="0.15">
      <c r="A25" s="89" t="str">
        <f>'Tariffs July 2016'!K13</f>
        <v>AGL</v>
      </c>
      <c r="B25" s="36" t="str">
        <f>'Tariffs July 2016'!L13</f>
        <v xml:space="preserve">Savers </v>
      </c>
      <c r="C25" s="90">
        <f>91*'Tariffs July 2016'!M13/100</f>
        <v>97.761300000000006</v>
      </c>
      <c r="D25" s="90">
        <f>($K$5)*'Tariffs July 2016'!N13/100</f>
        <v>291.32190862000004</v>
      </c>
      <c r="E25" s="90">
        <v>0</v>
      </c>
      <c r="F25" s="90">
        <f>($L$5)*'Tariffs July 2016'!AE13/100</f>
        <v>25.98688632</v>
      </c>
      <c r="G25" s="90">
        <f>SUM(C25:F25)</f>
        <v>415.07009494000005</v>
      </c>
      <c r="H25" s="90">
        <f>(G25-C25)*4</f>
        <v>1269.2351797600002</v>
      </c>
      <c r="I25" s="91">
        <f>G25*4</f>
        <v>1660.2803797600002</v>
      </c>
      <c r="J25" s="91">
        <f>I25*1.1</f>
        <v>1826.3084177360004</v>
      </c>
      <c r="K25" s="36">
        <f>'Tariffs July 2016'!AT13</f>
        <v>0</v>
      </c>
      <c r="L25" s="36">
        <f>'Tariffs July 2016'!AU13</f>
        <v>0</v>
      </c>
      <c r="M25" s="36">
        <f>'Tariffs July 2016'!AV13</f>
        <v>0</v>
      </c>
      <c r="N25" s="36">
        <f>'Tariffs July 2016'!AW13</f>
        <v>12</v>
      </c>
      <c r="O25" s="92">
        <f>($F$6*'Tariffs July 2016'!AQ13/100)*4</f>
        <v>188.55647999999997</v>
      </c>
      <c r="P25" s="275">
        <f>I25</f>
        <v>1660.2803797600002</v>
      </c>
      <c r="Q25" s="275">
        <f>P25-(H25*N25/100)</f>
        <v>1507.9721581888002</v>
      </c>
      <c r="R25" s="275">
        <f>P25-O25</f>
        <v>1471.7238997600002</v>
      </c>
      <c r="S25" s="275">
        <f>Q25-O25</f>
        <v>1319.4156781888003</v>
      </c>
      <c r="T25" s="93">
        <f>R25*1.1</f>
        <v>1618.8962897360004</v>
      </c>
      <c r="U25" s="93">
        <f>S25*1.1</f>
        <v>1451.3572460076805</v>
      </c>
      <c r="V25" s="94">
        <f>'Tariffs July 2016'!BD13</f>
        <v>0</v>
      </c>
      <c r="W25" s="94" t="str">
        <f>'Tariffs July 2016'!BE13</f>
        <v>n</v>
      </c>
      <c r="X25" s="95">
        <f>'Tariffs July 2016'!G13</f>
        <v>41090</v>
      </c>
      <c r="Y25" s="70"/>
      <c r="Z25" s="70"/>
      <c r="AA25" s="70"/>
      <c r="AB25" s="70"/>
      <c r="AC25" s="70"/>
      <c r="AD25" s="70"/>
      <c r="AE25" s="70"/>
      <c r="AF25" s="70"/>
      <c r="AG25" s="70"/>
      <c r="AH25" s="70"/>
      <c r="AI25" s="70"/>
      <c r="AJ25" s="70"/>
      <c r="AK25" s="70"/>
      <c r="AL25" s="106"/>
      <c r="AM25" s="106"/>
      <c r="AN25" s="106"/>
      <c r="AO25" s="106"/>
      <c r="AP25" s="106"/>
      <c r="AQ25" s="106"/>
      <c r="AR25" s="106"/>
      <c r="AS25" s="106"/>
      <c r="AT25" s="106"/>
    </row>
    <row r="26" spans="1:46" ht="14" x14ac:dyDescent="0.15">
      <c r="A26" s="89" t="str">
        <f>'Tariffs July 2016'!K14</f>
        <v>Click Energy</v>
      </c>
      <c r="B26" s="36" t="str">
        <f>'Tariffs July 2016'!L14</f>
        <v>Click Shine Reward</v>
      </c>
      <c r="C26" s="90">
        <f>91*'Tariffs July 2016'!M14/100</f>
        <v>126.56280000000001</v>
      </c>
      <c r="D26" s="90">
        <f>($K$5)*'Tariffs July 2016'!N14/100</f>
        <v>308.67574519200002</v>
      </c>
      <c r="E26" s="90">
        <v>0</v>
      </c>
      <c r="F26" s="90">
        <f>($L$5)*'Tariffs July 2016'!AE14/100</f>
        <v>40.964858579999998</v>
      </c>
      <c r="G26" s="90">
        <f t="shared" ref="G26:G35" si="9">SUM(C26:F26)</f>
        <v>476.20340377200006</v>
      </c>
      <c r="H26" s="90">
        <f t="shared" ref="H26:H35" si="10">(G26-C26)*4</f>
        <v>1398.5624150880003</v>
      </c>
      <c r="I26" s="91">
        <f t="shared" ref="I26:I35" si="11">G26*4</f>
        <v>1904.8136150880002</v>
      </c>
      <c r="J26" s="91">
        <f t="shared" ref="J26:J35" si="12">I26*1.1</f>
        <v>2095.2949765968006</v>
      </c>
      <c r="K26" s="36">
        <f>'Tariffs July 2016'!AT14</f>
        <v>0</v>
      </c>
      <c r="L26" s="36">
        <f>'Tariffs July 2016'!AU14</f>
        <v>0</v>
      </c>
      <c r="M26" s="36">
        <f>'Tariffs July 2016'!AV14</f>
        <v>5</v>
      </c>
      <c r="N26" s="36">
        <f>'Tariffs July 2016'!AW14</f>
        <v>0</v>
      </c>
      <c r="O26" s="92">
        <f>($F$6*'Tariffs July 2016'!AQ14/100)*4</f>
        <v>345.68687999999997</v>
      </c>
      <c r="P26" s="275">
        <f t="shared" ref="P26" si="13">I26</f>
        <v>1904.8136150880002</v>
      </c>
      <c r="Q26" s="275">
        <f>P26-(P26*M26/100)</f>
        <v>1809.5729343336002</v>
      </c>
      <c r="R26" s="275">
        <f t="shared" ref="R26:R35" si="14">P26-O26</f>
        <v>1559.1267350880003</v>
      </c>
      <c r="S26" s="275">
        <f t="shared" ref="S26:S35" si="15">Q26-O26</f>
        <v>1463.8860543336002</v>
      </c>
      <c r="T26" s="93">
        <f t="shared" ref="T26:U35" si="16">R26*1.1</f>
        <v>1715.0394085968005</v>
      </c>
      <c r="U26" s="93">
        <f t="shared" si="16"/>
        <v>1610.2746597669604</v>
      </c>
      <c r="V26" s="94">
        <f>'Tariffs July 2016'!BD14</f>
        <v>0</v>
      </c>
      <c r="W26" s="94" t="str">
        <f>'Tariffs July 2016'!BE14</f>
        <v>n</v>
      </c>
      <c r="X26" s="95">
        <f>'Tariffs July 2016'!G14</f>
        <v>41090</v>
      </c>
      <c r="Y26" s="70"/>
      <c r="Z26" s="70"/>
      <c r="AA26" s="70"/>
      <c r="AB26" s="70"/>
      <c r="AC26" s="70"/>
      <c r="AD26" s="70"/>
      <c r="AE26" s="70"/>
      <c r="AF26" s="70"/>
      <c r="AG26" s="70"/>
      <c r="AH26" s="70"/>
      <c r="AI26" s="70"/>
      <c r="AJ26" s="70"/>
      <c r="AK26" s="70"/>
      <c r="AL26" s="106"/>
      <c r="AM26" s="106"/>
      <c r="AN26" s="106"/>
      <c r="AO26" s="106"/>
      <c r="AP26" s="106"/>
      <c r="AQ26" s="106"/>
      <c r="AR26" s="106"/>
      <c r="AS26" s="106"/>
      <c r="AT26" s="106"/>
    </row>
    <row r="27" spans="1:46" ht="14" x14ac:dyDescent="0.15">
      <c r="A27" s="89" t="str">
        <f>'Tariffs July 2016'!K15</f>
        <v>Diamond Energy</v>
      </c>
      <c r="B27" s="36" t="str">
        <f>'Tariffs July 2016'!L15</f>
        <v>Pay on time discount</v>
      </c>
      <c r="C27" s="90">
        <f>91*'Tariffs July 2016'!M15/100</f>
        <v>108.55844999999999</v>
      </c>
      <c r="D27" s="90">
        <f>($K$5)*'Tariffs July 2016'!N15/100</f>
        <v>263.24325899600001</v>
      </c>
      <c r="E27" s="90">
        <v>0</v>
      </c>
      <c r="F27" s="90">
        <f>($L$5)*'Tariffs July 2016'!AE15/100</f>
        <v>26.003598143999998</v>
      </c>
      <c r="G27" s="90">
        <f t="shared" si="9"/>
        <v>397.80530714000002</v>
      </c>
      <c r="H27" s="90">
        <f t="shared" si="10"/>
        <v>1156.9874285600001</v>
      </c>
      <c r="I27" s="91">
        <f t="shared" si="11"/>
        <v>1591.2212285600001</v>
      </c>
      <c r="J27" s="91">
        <f t="shared" si="12"/>
        <v>1750.3433514160004</v>
      </c>
      <c r="K27" s="36">
        <f>'Tariffs July 2016'!AT15</f>
        <v>0</v>
      </c>
      <c r="L27" s="36">
        <f>'Tariffs July 2016'!AU15</f>
        <v>0</v>
      </c>
      <c r="M27" s="36">
        <f>'Tariffs July 2016'!AV15</f>
        <v>3</v>
      </c>
      <c r="N27" s="36">
        <f>'Tariffs July 2016'!AW15</f>
        <v>0</v>
      </c>
      <c r="O27" s="92">
        <f>($F$6*'Tariffs July 2016'!AQ15/100)*4</f>
        <v>251.40863999999999</v>
      </c>
      <c r="P27" s="275">
        <f>I27</f>
        <v>1591.2212285600001</v>
      </c>
      <c r="Q27" s="275">
        <f>P27-(P27*M27/100)</f>
        <v>1543.4845917032001</v>
      </c>
      <c r="R27" s="275">
        <f t="shared" si="14"/>
        <v>1339.8125885600002</v>
      </c>
      <c r="S27" s="275">
        <f t="shared" si="15"/>
        <v>1292.0759517032002</v>
      </c>
      <c r="T27" s="93">
        <f t="shared" si="16"/>
        <v>1473.7938474160003</v>
      </c>
      <c r="U27" s="93">
        <f t="shared" si="16"/>
        <v>1421.2835468735204</v>
      </c>
      <c r="V27" s="94">
        <f>'Tariffs July 2016'!BD15</f>
        <v>0</v>
      </c>
      <c r="W27" s="94" t="str">
        <f>'Tariffs July 2016'!BE15</f>
        <v>n</v>
      </c>
      <c r="X27" s="95">
        <f>'Tariffs July 2016'!G15</f>
        <v>40724</v>
      </c>
      <c r="Y27" s="70"/>
      <c r="Z27" s="70"/>
      <c r="AA27" s="70"/>
      <c r="AB27" s="70"/>
      <c r="AC27" s="70"/>
      <c r="AD27" s="70"/>
      <c r="AE27" s="70"/>
      <c r="AF27" s="70"/>
      <c r="AG27" s="70"/>
      <c r="AH27" s="70"/>
      <c r="AI27" s="70"/>
      <c r="AJ27" s="70"/>
      <c r="AK27" s="70"/>
      <c r="AL27" s="106"/>
      <c r="AM27" s="106"/>
      <c r="AN27" s="106"/>
      <c r="AO27" s="106"/>
      <c r="AP27" s="106"/>
      <c r="AQ27" s="106"/>
      <c r="AR27" s="106"/>
      <c r="AS27" s="106"/>
      <c r="AT27" s="106"/>
    </row>
    <row r="28" spans="1:46" ht="14" x14ac:dyDescent="0.15">
      <c r="A28" s="89" t="str">
        <f>'Tariffs July 2016'!K16</f>
        <v>Dodo Power &amp; Gas</v>
      </c>
      <c r="B28" s="36" t="str">
        <f>'Tariffs July 2016'!L16</f>
        <v>Market offer</v>
      </c>
      <c r="C28" s="90">
        <f>91*'Tariffs July 2016'!M16/100</f>
        <v>107.38</v>
      </c>
      <c r="D28" s="90">
        <f>($K$5)*'Tariffs July 2016'!N16/100</f>
        <v>274.03909729999998</v>
      </c>
      <c r="E28" s="90">
        <v>0</v>
      </c>
      <c r="F28" s="90">
        <f>($L$5)*'Tariffs July 2016'!AE16/100</f>
        <v>26.425571699999999</v>
      </c>
      <c r="G28" s="90">
        <f t="shared" si="9"/>
        <v>407.84466899999995</v>
      </c>
      <c r="H28" s="90">
        <f t="shared" si="10"/>
        <v>1201.8586759999998</v>
      </c>
      <c r="I28" s="91">
        <f t="shared" si="11"/>
        <v>1631.3786759999998</v>
      </c>
      <c r="J28" s="91">
        <f t="shared" si="12"/>
        <v>1794.5165436</v>
      </c>
      <c r="K28" s="36">
        <f>'Tariffs July 2016'!AT16</f>
        <v>0</v>
      </c>
      <c r="L28" s="36">
        <f>'Tariffs July 2016'!AU16</f>
        <v>0</v>
      </c>
      <c r="M28" s="36">
        <f>'Tariffs July 2016'!AV16</f>
        <v>0</v>
      </c>
      <c r="N28" s="36">
        <f>'Tariffs July 2016'!AW16</f>
        <v>15</v>
      </c>
      <c r="O28" s="92">
        <f>($F$6*'Tariffs July 2016'!AQ16/100)*4</f>
        <v>125.70432</v>
      </c>
      <c r="P28" s="275">
        <f>I28</f>
        <v>1631.3786759999998</v>
      </c>
      <c r="Q28" s="275">
        <f>P28-(H28*N28/100)</f>
        <v>1451.0998745999998</v>
      </c>
      <c r="R28" s="275">
        <f t="shared" si="14"/>
        <v>1505.6743559999998</v>
      </c>
      <c r="S28" s="275">
        <f t="shared" si="15"/>
        <v>1325.3955545999997</v>
      </c>
      <c r="T28" s="93">
        <f t="shared" si="16"/>
        <v>1656.2417915999999</v>
      </c>
      <c r="U28" s="93">
        <f t="shared" si="16"/>
        <v>1457.9351100599999</v>
      </c>
      <c r="V28" s="94">
        <f>'Tariffs July 2016'!BD16</f>
        <v>0</v>
      </c>
      <c r="W28" s="94" t="str">
        <f>'Tariffs July 2016'!BE16</f>
        <v>n</v>
      </c>
      <c r="X28" s="95">
        <f>'Tariffs July 2016'!G16</f>
        <v>41094</v>
      </c>
      <c r="Y28" s="70"/>
      <c r="Z28" s="70"/>
      <c r="AA28" s="70"/>
      <c r="AB28" s="70"/>
      <c r="AC28" s="70"/>
      <c r="AD28" s="70"/>
      <c r="AE28" s="70"/>
      <c r="AF28" s="70"/>
      <c r="AG28" s="70"/>
      <c r="AH28" s="70"/>
      <c r="AI28" s="70"/>
      <c r="AJ28" s="70"/>
      <c r="AK28" s="70"/>
      <c r="AL28" s="106"/>
      <c r="AM28" s="106"/>
      <c r="AN28" s="106"/>
      <c r="AO28" s="106"/>
      <c r="AP28" s="106"/>
      <c r="AQ28" s="106"/>
      <c r="AR28" s="106"/>
      <c r="AS28" s="106"/>
      <c r="AT28" s="106"/>
    </row>
    <row r="29" spans="1:46" ht="14" x14ac:dyDescent="0.15">
      <c r="A29" s="89" t="str">
        <f>'Tariffs July 2016'!K17</f>
        <v>EnergyAustralia</v>
      </c>
      <c r="B29" s="36" t="str">
        <f>'Tariffs July 2016'!L17</f>
        <v xml:space="preserve">Flexi Saver </v>
      </c>
      <c r="C29" s="90">
        <f>91*'Tariffs July 2016'!M17/100</f>
        <v>109.2</v>
      </c>
      <c r="D29" s="90">
        <f>($K$5)*'Tariffs July 2016'!N17/100</f>
        <v>279.60274204000007</v>
      </c>
      <c r="E29" s="90">
        <v>0</v>
      </c>
      <c r="F29" s="90">
        <f>($L$5)*'Tariffs July 2016'!AE17/100</f>
        <v>29.245691999999998</v>
      </c>
      <c r="G29" s="90">
        <f t="shared" si="9"/>
        <v>418.04843404000007</v>
      </c>
      <c r="H29" s="90">
        <f t="shared" si="10"/>
        <v>1235.3937361600003</v>
      </c>
      <c r="I29" s="91">
        <f t="shared" si="11"/>
        <v>1672.1937361600003</v>
      </c>
      <c r="J29" s="91">
        <f t="shared" si="12"/>
        <v>1839.4131097760005</v>
      </c>
      <c r="K29" s="36">
        <f>'Tariffs July 2016'!AT17</f>
        <v>0</v>
      </c>
      <c r="L29" s="36">
        <f>'Tariffs July 2016'!AU17</f>
        <v>0</v>
      </c>
      <c r="M29" s="36">
        <f>'Tariffs July 2016'!AV17</f>
        <v>0</v>
      </c>
      <c r="N29" s="36">
        <f>'Tariffs July 2016'!AW17</f>
        <v>10</v>
      </c>
      <c r="O29" s="92">
        <f>($F$6*'Tariffs July 2016'!AQ17/100)*4</f>
        <v>188.55647999999997</v>
      </c>
      <c r="P29" s="275">
        <f>I29</f>
        <v>1672.1937361600003</v>
      </c>
      <c r="Q29" s="275">
        <f>P29-(H29*N29/100)</f>
        <v>1548.6543625440004</v>
      </c>
      <c r="R29" s="275">
        <f t="shared" si="14"/>
        <v>1483.6372561600003</v>
      </c>
      <c r="S29" s="275">
        <f t="shared" si="15"/>
        <v>1360.0978825440004</v>
      </c>
      <c r="T29" s="93">
        <f t="shared" si="16"/>
        <v>1632.0009817760006</v>
      </c>
      <c r="U29" s="93">
        <f t="shared" si="16"/>
        <v>1496.1076707984005</v>
      </c>
      <c r="V29" s="94">
        <f>'Tariffs July 2016'!BD17</f>
        <v>0</v>
      </c>
      <c r="W29" s="94" t="str">
        <f>'Tariffs July 2016'!BE17</f>
        <v>n</v>
      </c>
      <c r="X29" s="95">
        <f>'Tariffs July 2016'!G17</f>
        <v>41090</v>
      </c>
      <c r="Y29" s="70"/>
      <c r="Z29" s="70"/>
      <c r="AA29" s="70"/>
      <c r="AB29" s="70"/>
      <c r="AC29" s="70"/>
      <c r="AD29" s="70"/>
      <c r="AE29" s="70"/>
      <c r="AF29" s="70"/>
      <c r="AG29" s="70"/>
      <c r="AH29" s="70"/>
      <c r="AI29" s="70"/>
      <c r="AJ29" s="70"/>
      <c r="AK29" s="70"/>
      <c r="AL29" s="106"/>
      <c r="AM29" s="106"/>
      <c r="AN29" s="106"/>
      <c r="AO29" s="106"/>
      <c r="AP29" s="106"/>
      <c r="AQ29" s="106"/>
      <c r="AR29" s="106"/>
      <c r="AS29" s="106"/>
      <c r="AT29" s="106"/>
    </row>
    <row r="30" spans="1:46" ht="14" x14ac:dyDescent="0.15">
      <c r="A30" s="89" t="str">
        <f>'Tariffs July 2016'!K18</f>
        <v>Lumo Energy</v>
      </c>
      <c r="B30" s="36" t="str">
        <f>'Tariffs July 2016'!L18</f>
        <v>Advantage</v>
      </c>
      <c r="C30" s="90">
        <f>91*'Tariffs July 2016'!M18/100</f>
        <v>91.609699999999989</v>
      </c>
      <c r="D30" s="90">
        <f>($K$5)*'Tariffs July 2016'!N18/100</f>
        <v>286.4685164</v>
      </c>
      <c r="E30" s="90">
        <v>0</v>
      </c>
      <c r="F30" s="90">
        <f>($L$5)*'Tariffs July 2016'!AE18/100</f>
        <v>29.621708039999998</v>
      </c>
      <c r="G30" s="90">
        <f t="shared" si="9"/>
        <v>407.69992443999996</v>
      </c>
      <c r="H30" s="90">
        <f t="shared" si="10"/>
        <v>1264.3608977599999</v>
      </c>
      <c r="I30" s="91">
        <f t="shared" si="11"/>
        <v>1630.7996977599998</v>
      </c>
      <c r="J30" s="91">
        <f t="shared" si="12"/>
        <v>1793.8796675359999</v>
      </c>
      <c r="K30" s="36">
        <f>'Tariffs July 2016'!AT18</f>
        <v>0</v>
      </c>
      <c r="L30" s="36">
        <f>'Tariffs July 2016'!AU18</f>
        <v>0</v>
      </c>
      <c r="M30" s="36">
        <f>'Tariffs July 2016'!AV18</f>
        <v>5</v>
      </c>
      <c r="N30" s="36">
        <f>'Tariffs July 2016'!AW18</f>
        <v>0</v>
      </c>
      <c r="O30" s="92">
        <f>($F$6*'Tariffs July 2016'!AQ18/100)*4</f>
        <v>188.55647999999997</v>
      </c>
      <c r="P30" s="275">
        <f t="shared" ref="P30:P35" si="17">I30</f>
        <v>1630.7996977599998</v>
      </c>
      <c r="Q30" s="275">
        <f>P30-(P30*M30/100)</f>
        <v>1549.2597128719999</v>
      </c>
      <c r="R30" s="275">
        <f t="shared" si="14"/>
        <v>1442.2432177599999</v>
      </c>
      <c r="S30" s="275">
        <f t="shared" si="15"/>
        <v>1360.7032328719999</v>
      </c>
      <c r="T30" s="93">
        <f t="shared" si="16"/>
        <v>1586.467539536</v>
      </c>
      <c r="U30" s="93">
        <f t="shared" si="16"/>
        <v>1496.7735561592001</v>
      </c>
      <c r="V30" s="94">
        <f>'Tariffs July 2016'!BD18</f>
        <v>0</v>
      </c>
      <c r="W30" s="94" t="str">
        <f>'Tariffs July 2016'!BE18</f>
        <v>n</v>
      </c>
      <c r="X30" s="95">
        <f>'Tariffs July 2016'!G18</f>
        <v>41090</v>
      </c>
      <c r="Y30" s="70"/>
      <c r="Z30" s="70"/>
      <c r="AA30" s="70"/>
      <c r="AB30" s="70"/>
      <c r="AC30" s="70"/>
      <c r="AD30" s="70"/>
      <c r="AE30" s="70"/>
      <c r="AF30" s="70"/>
      <c r="AG30" s="70"/>
      <c r="AH30" s="70"/>
      <c r="AI30" s="70"/>
      <c r="AJ30" s="70"/>
      <c r="AK30" s="70"/>
      <c r="AL30" s="106"/>
      <c r="AM30" s="106"/>
      <c r="AN30" s="106"/>
      <c r="AO30" s="106"/>
      <c r="AP30" s="106"/>
      <c r="AQ30" s="106"/>
      <c r="AR30" s="106"/>
      <c r="AS30" s="106"/>
      <c r="AT30" s="106"/>
    </row>
    <row r="31" spans="1:46" ht="14" x14ac:dyDescent="0.15">
      <c r="A31" s="89" t="str">
        <f>'Tariffs July 2016'!K19</f>
        <v>Origin Energy</v>
      </c>
      <c r="B31" s="36" t="str">
        <f>'Tariffs July 2016'!L19</f>
        <v>Saver</v>
      </c>
      <c r="C31" s="90">
        <f>91*'Tariffs July 2016'!M19/100</f>
        <v>114.58447</v>
      </c>
      <c r="D31" s="90">
        <f>($K$5)*'Tariffs July 2016'!N19/100</f>
        <v>275.34122692000005</v>
      </c>
      <c r="E31" s="90">
        <v>0</v>
      </c>
      <c r="F31" s="90">
        <f>($L$5)*'Tariffs July 2016'!AE19/100</f>
        <v>30.123062759999996</v>
      </c>
      <c r="G31" s="90">
        <f t="shared" si="9"/>
        <v>420.04875968000005</v>
      </c>
      <c r="H31" s="90">
        <f t="shared" si="10"/>
        <v>1221.8571587200001</v>
      </c>
      <c r="I31" s="91">
        <f t="shared" si="11"/>
        <v>1680.1950387200002</v>
      </c>
      <c r="J31" s="91">
        <f t="shared" si="12"/>
        <v>1848.2145425920003</v>
      </c>
      <c r="K31" s="36">
        <f>'Tariffs July 2016'!AT19</f>
        <v>0</v>
      </c>
      <c r="L31" s="36">
        <f>'Tariffs July 2016'!AU19</f>
        <v>0</v>
      </c>
      <c r="M31" s="36">
        <f>'Tariffs July 2016'!AV19</f>
        <v>0</v>
      </c>
      <c r="N31" s="36">
        <f>'Tariffs July 2016'!AW19</f>
        <v>8</v>
      </c>
      <c r="O31" s="92">
        <f>($F$6*'Tariffs July 2016'!AQ19/100)*4</f>
        <v>188.55647999999997</v>
      </c>
      <c r="P31" s="275">
        <f t="shared" si="17"/>
        <v>1680.1950387200002</v>
      </c>
      <c r="Q31" s="275">
        <f>P31-(H31*N31/100)</f>
        <v>1582.4464660224003</v>
      </c>
      <c r="R31" s="275">
        <f t="shared" si="14"/>
        <v>1491.6385587200002</v>
      </c>
      <c r="S31" s="275">
        <f t="shared" si="15"/>
        <v>1393.8899860224003</v>
      </c>
      <c r="T31" s="93">
        <f t="shared" si="16"/>
        <v>1640.8024145920003</v>
      </c>
      <c r="U31" s="93">
        <f t="shared" si="16"/>
        <v>1533.2789846246405</v>
      </c>
      <c r="V31" s="94">
        <f>'Tariffs July 2016'!BD19</f>
        <v>0</v>
      </c>
      <c r="W31" s="94" t="str">
        <f>'Tariffs July 2016'!BE19</f>
        <v>n</v>
      </c>
      <c r="X31" s="95">
        <f>'Tariffs July 2016'!G19</f>
        <v>41090</v>
      </c>
      <c r="Y31" s="70"/>
      <c r="Z31" s="70"/>
      <c r="AA31" s="70"/>
      <c r="AB31" s="70"/>
      <c r="AC31" s="70"/>
      <c r="AD31" s="70"/>
      <c r="AE31" s="70"/>
      <c r="AF31" s="70"/>
      <c r="AG31" s="70"/>
      <c r="AH31" s="70"/>
      <c r="AI31" s="70"/>
      <c r="AJ31" s="70"/>
      <c r="AK31" s="70"/>
      <c r="AL31" s="106"/>
      <c r="AM31" s="106"/>
      <c r="AN31" s="106"/>
      <c r="AO31" s="106"/>
      <c r="AP31" s="106"/>
      <c r="AQ31" s="106"/>
      <c r="AR31" s="106"/>
      <c r="AS31" s="106"/>
      <c r="AT31" s="106"/>
    </row>
    <row r="32" spans="1:46" ht="14" x14ac:dyDescent="0.15">
      <c r="A32" s="89" t="str">
        <f>'Tariffs July 2016'!K20</f>
        <v>Powerdirect</v>
      </c>
      <c r="B32" s="36" t="str">
        <f>'Tariffs July 2016'!L20</f>
        <v>10 percent</v>
      </c>
      <c r="C32" s="90">
        <f>91*'Tariffs July 2016'!M20/100</f>
        <v>108.53569999999999</v>
      </c>
      <c r="D32" s="90">
        <f>($K$5)*'Tariffs July 2016'!N20/100</f>
        <v>263.14855865999999</v>
      </c>
      <c r="E32" s="90">
        <v>0</v>
      </c>
      <c r="F32" s="90">
        <f>($L$5)*'Tariffs July 2016'!AE20/100</f>
        <v>25.98688632</v>
      </c>
      <c r="G32" s="90">
        <f t="shared" si="9"/>
        <v>397.67114497999995</v>
      </c>
      <c r="H32" s="90">
        <f t="shared" si="10"/>
        <v>1156.54177992</v>
      </c>
      <c r="I32" s="91">
        <f t="shared" si="11"/>
        <v>1590.6845799199998</v>
      </c>
      <c r="J32" s="91">
        <f t="shared" si="12"/>
        <v>1749.7530379119999</v>
      </c>
      <c r="K32" s="36">
        <f>'Tariffs July 2016'!AT20</f>
        <v>0</v>
      </c>
      <c r="L32" s="36">
        <f>'Tariffs July 2016'!AU20</f>
        <v>0</v>
      </c>
      <c r="M32" s="36">
        <f>'Tariffs July 2016'!AV20</f>
        <v>0</v>
      </c>
      <c r="N32" s="36">
        <f>'Tariffs July 2016'!AW20</f>
        <v>10</v>
      </c>
      <c r="O32" s="92">
        <f>($F$6*'Tariffs July 2016'!AQ20/100)*4</f>
        <v>188.55647999999997</v>
      </c>
      <c r="P32" s="275">
        <f t="shared" si="17"/>
        <v>1590.6845799199998</v>
      </c>
      <c r="Q32" s="275">
        <f>P32-(H32*N32/100)</f>
        <v>1475.0304019279997</v>
      </c>
      <c r="R32" s="275">
        <f t="shared" si="14"/>
        <v>1402.1280999199998</v>
      </c>
      <c r="S32" s="275">
        <f t="shared" si="15"/>
        <v>1286.4739219279998</v>
      </c>
      <c r="T32" s="93">
        <f t="shared" si="16"/>
        <v>1542.3409099119999</v>
      </c>
      <c r="U32" s="93">
        <f t="shared" si="16"/>
        <v>1415.1213141207998</v>
      </c>
      <c r="V32" s="94">
        <f>'Tariffs July 2016'!BD20</f>
        <v>0</v>
      </c>
      <c r="W32" s="94" t="str">
        <f>'Tariffs July 2016'!BE20</f>
        <v>n</v>
      </c>
      <c r="X32" s="95">
        <f>'Tariffs July 2016'!G20</f>
        <v>41067</v>
      </c>
      <c r="Y32" s="70"/>
      <c r="Z32" s="70"/>
      <c r="AA32" s="70"/>
      <c r="AB32" s="70"/>
      <c r="AC32" s="70"/>
      <c r="AD32" s="70"/>
      <c r="AE32" s="70"/>
      <c r="AF32" s="106"/>
      <c r="AG32" s="106"/>
      <c r="AH32" s="106"/>
      <c r="AI32" s="106"/>
      <c r="AJ32" s="106"/>
      <c r="AK32" s="106"/>
      <c r="AL32" s="106"/>
      <c r="AM32" s="106"/>
      <c r="AN32" s="106"/>
      <c r="AO32" s="106"/>
      <c r="AP32" s="106"/>
      <c r="AQ32" s="106"/>
      <c r="AR32" s="106"/>
      <c r="AS32" s="106"/>
      <c r="AT32" s="106"/>
    </row>
    <row r="33" spans="1:46" ht="14" x14ac:dyDescent="0.15">
      <c r="A33" s="89" t="str">
        <f>'Tariffs July 2016'!K21</f>
        <v>Sanctuary Energy</v>
      </c>
      <c r="B33" s="36" t="str">
        <f>'Tariffs July 2016'!L21</f>
        <v>Supplementary FIT</v>
      </c>
      <c r="C33" s="90">
        <f>91*'Tariffs July 2016'!M21/100</f>
        <v>108.56299999999999</v>
      </c>
      <c r="D33" s="90">
        <f>($K$5)*'Tariffs July 2016'!N21/100</f>
        <v>263.24325899600001</v>
      </c>
      <c r="E33" s="90">
        <v>0</v>
      </c>
      <c r="F33" s="90">
        <f>($L$5)*'Tariffs July 2016'!AE21/100</f>
        <v>26.003598143999998</v>
      </c>
      <c r="G33" s="90">
        <f t="shared" si="9"/>
        <v>397.80985714000002</v>
      </c>
      <c r="H33" s="90">
        <f t="shared" si="10"/>
        <v>1156.9874285600001</v>
      </c>
      <c r="I33" s="91">
        <f t="shared" si="11"/>
        <v>1591.2394285600001</v>
      </c>
      <c r="J33" s="91">
        <f t="shared" si="12"/>
        <v>1750.3633714160003</v>
      </c>
      <c r="K33" s="36">
        <f>'Tariffs July 2016'!AT21</f>
        <v>0</v>
      </c>
      <c r="L33" s="36">
        <f>'Tariffs July 2016'!AU21</f>
        <v>0</v>
      </c>
      <c r="M33" s="36">
        <f>'Tariffs July 2016'!AV21</f>
        <v>0</v>
      </c>
      <c r="N33" s="36">
        <f>'Tariffs July 2016'!AW21</f>
        <v>0</v>
      </c>
      <c r="O33" s="92">
        <f>($F$6*'Tariffs July 2016'!AQ21/100)*4</f>
        <v>314.26079999999996</v>
      </c>
      <c r="P33" s="275">
        <f t="shared" si="17"/>
        <v>1591.2394285600001</v>
      </c>
      <c r="Q33" s="275">
        <f>P33</f>
        <v>1591.2394285600001</v>
      </c>
      <c r="R33" s="275">
        <f t="shared" si="14"/>
        <v>1276.9786285600001</v>
      </c>
      <c r="S33" s="275">
        <f t="shared" si="15"/>
        <v>1276.9786285600001</v>
      </c>
      <c r="T33" s="93">
        <f t="shared" si="16"/>
        <v>1404.6764914160001</v>
      </c>
      <c r="U33" s="93">
        <f t="shared" si="16"/>
        <v>1404.6764914160001</v>
      </c>
      <c r="V33" s="94">
        <f>'Tariffs July 2016'!BD21</f>
        <v>0</v>
      </c>
      <c r="W33" s="94" t="str">
        <f>'Tariffs July 2016'!BE21</f>
        <v>n</v>
      </c>
      <c r="X33" s="95">
        <f>'Tariffs July 2016'!G21</f>
        <v>40841</v>
      </c>
      <c r="Y33" s="70"/>
      <c r="Z33" s="70"/>
      <c r="AA33" s="70"/>
      <c r="AB33" s="70"/>
      <c r="AC33" s="70"/>
      <c r="AD33" s="70"/>
      <c r="AE33" s="70"/>
      <c r="AF33" s="70"/>
      <c r="AG33" s="70"/>
      <c r="AH33" s="70"/>
      <c r="AI33" s="70"/>
      <c r="AJ33" s="70"/>
      <c r="AK33" s="70"/>
      <c r="AL33" s="106"/>
      <c r="AM33" s="106"/>
      <c r="AN33" s="106"/>
      <c r="AO33" s="106"/>
      <c r="AP33" s="106"/>
      <c r="AQ33" s="106"/>
      <c r="AR33" s="106"/>
      <c r="AS33" s="106"/>
      <c r="AT33" s="106"/>
    </row>
    <row r="34" spans="1:46" ht="14" x14ac:dyDescent="0.15">
      <c r="A34" s="89" t="str">
        <f>'Tariffs July 2016'!K22</f>
        <v>Simply Energy</v>
      </c>
      <c r="B34" s="36" t="str">
        <f>'Tariffs July 2016'!L22</f>
        <v>No term</v>
      </c>
      <c r="C34" s="90">
        <f>91*'Tariffs July 2016'!M22/100</f>
        <v>114.7146</v>
      </c>
      <c r="D34" s="90">
        <f>($K$5)*'Tariffs July 2016'!N22/100</f>
        <v>263.24325899600001</v>
      </c>
      <c r="E34" s="90">
        <v>0</v>
      </c>
      <c r="F34" s="90">
        <f>($L$5)*'Tariffs July 2016'!AE22/100</f>
        <v>26.003598143999998</v>
      </c>
      <c r="G34" s="90">
        <f t="shared" si="9"/>
        <v>403.96145714000005</v>
      </c>
      <c r="H34" s="90">
        <f t="shared" si="10"/>
        <v>1156.9874285600001</v>
      </c>
      <c r="I34" s="91">
        <f t="shared" si="11"/>
        <v>1615.8458285600002</v>
      </c>
      <c r="J34" s="91">
        <f t="shared" si="12"/>
        <v>1777.4304114160004</v>
      </c>
      <c r="K34" s="36">
        <f>'Tariffs July 2016'!AT22</f>
        <v>0</v>
      </c>
      <c r="L34" s="36">
        <f>'Tariffs July 2016'!AU22</f>
        <v>0</v>
      </c>
      <c r="M34" s="36">
        <f>'Tariffs July 2016'!AV22</f>
        <v>0</v>
      </c>
      <c r="N34" s="36">
        <f>'Tariffs July 2016'!AW22</f>
        <v>0</v>
      </c>
      <c r="O34" s="92">
        <f>($F$6*'Tariffs July 2016'!AQ22/100)*4</f>
        <v>194.84169599999998</v>
      </c>
      <c r="P34" s="275">
        <f t="shared" si="17"/>
        <v>1615.8458285600002</v>
      </c>
      <c r="Q34" s="275">
        <f>P34</f>
        <v>1615.8458285600002</v>
      </c>
      <c r="R34" s="275">
        <f t="shared" si="14"/>
        <v>1421.0041325600002</v>
      </c>
      <c r="S34" s="275">
        <f t="shared" si="15"/>
        <v>1421.0041325600002</v>
      </c>
      <c r="T34" s="93">
        <f t="shared" si="16"/>
        <v>1563.1045458160004</v>
      </c>
      <c r="U34" s="93">
        <f t="shared" si="16"/>
        <v>1563.1045458160004</v>
      </c>
      <c r="V34" s="94">
        <f>'Tariffs July 2016'!BD22</f>
        <v>0</v>
      </c>
      <c r="W34" s="94" t="str">
        <f>'Tariffs July 2016'!BE22</f>
        <v>n</v>
      </c>
      <c r="X34" s="95">
        <f>'Tariffs July 2016'!G22</f>
        <v>41052</v>
      </c>
      <c r="Y34" s="70"/>
      <c r="Z34" s="70"/>
      <c r="AA34" s="70"/>
      <c r="AB34" s="70"/>
      <c r="AC34" s="70"/>
      <c r="AD34" s="70"/>
      <c r="AE34" s="70"/>
      <c r="AF34" s="70"/>
      <c r="AG34" s="70"/>
      <c r="AH34" s="70"/>
      <c r="AI34" s="70"/>
      <c r="AJ34" s="70"/>
      <c r="AK34" s="70"/>
      <c r="AL34" s="106"/>
      <c r="AM34" s="106"/>
      <c r="AN34" s="106"/>
      <c r="AO34" s="106"/>
      <c r="AP34" s="106"/>
      <c r="AQ34" s="106"/>
      <c r="AR34" s="106"/>
      <c r="AS34" s="106"/>
      <c r="AT34" s="106"/>
    </row>
    <row r="35" spans="1:46" ht="15" thickBot="1" x14ac:dyDescent="0.2">
      <c r="A35" s="96" t="str">
        <f>'Tariffs July 2016'!K23</f>
        <v>Urth Energy</v>
      </c>
      <c r="B35" s="97" t="str">
        <f>'Tariffs July 2016'!L23</f>
        <v>Market offer</v>
      </c>
      <c r="C35" s="98">
        <f>91*'Tariffs July 2016'!M23/100</f>
        <v>108.42649999999999</v>
      </c>
      <c r="D35" s="98">
        <f>($K$5)*'Tariffs July 2016'!N23/100</f>
        <v>330.26742180000002</v>
      </c>
      <c r="E35" s="98">
        <v>0</v>
      </c>
      <c r="F35" s="98">
        <f>($L$5)*'Tariffs July 2016'!AE23/100</f>
        <v>30.123062759999996</v>
      </c>
      <c r="G35" s="98">
        <f t="shared" si="9"/>
        <v>468.81698455999998</v>
      </c>
      <c r="H35" s="98">
        <f t="shared" si="10"/>
        <v>1441.56193824</v>
      </c>
      <c r="I35" s="99">
        <f t="shared" si="11"/>
        <v>1875.2679382399999</v>
      </c>
      <c r="J35" s="99">
        <f t="shared" si="12"/>
        <v>2062.7947320640001</v>
      </c>
      <c r="K35" s="97">
        <f>'Tariffs July 2016'!AT23</f>
        <v>0</v>
      </c>
      <c r="L35" s="97">
        <f>'Tariffs July 2016'!AU23</f>
        <v>0</v>
      </c>
      <c r="M35" s="97">
        <f>'Tariffs July 2016'!AV23</f>
        <v>0</v>
      </c>
      <c r="N35" s="97">
        <f>'Tariffs July 2016'!AW23</f>
        <v>10</v>
      </c>
      <c r="O35" s="100">
        <f>($F$6*'Tariffs July 2016'!AQ23/100)*4</f>
        <v>314.26079999999996</v>
      </c>
      <c r="P35" s="276">
        <f t="shared" si="17"/>
        <v>1875.2679382399999</v>
      </c>
      <c r="Q35" s="276">
        <f>P35-(H35*N35/100)</f>
        <v>1731.111744416</v>
      </c>
      <c r="R35" s="276">
        <f t="shared" si="14"/>
        <v>1561.0071382399999</v>
      </c>
      <c r="S35" s="276">
        <f t="shared" si="15"/>
        <v>1416.8509444159999</v>
      </c>
      <c r="T35" s="101">
        <f t="shared" si="16"/>
        <v>1717.1078520640001</v>
      </c>
      <c r="U35" s="101">
        <f t="shared" si="16"/>
        <v>1558.5360388576</v>
      </c>
      <c r="V35" s="102">
        <f>'Tariffs July 2016'!BD23</f>
        <v>0</v>
      </c>
      <c r="W35" s="102" t="str">
        <f>'Tariffs July 2016'!BE23</f>
        <v>n</v>
      </c>
      <c r="X35" s="103">
        <f>'Tariffs July 2016'!G23</f>
        <v>41090</v>
      </c>
      <c r="Y35" s="70"/>
      <c r="Z35" s="70"/>
      <c r="AA35" s="70"/>
      <c r="AB35" s="70"/>
      <c r="AC35" s="70"/>
      <c r="AD35" s="70"/>
      <c r="AE35" s="70"/>
      <c r="AF35" s="70"/>
      <c r="AG35" s="70"/>
      <c r="AH35" s="70"/>
      <c r="AI35" s="70"/>
      <c r="AJ35" s="70"/>
      <c r="AK35" s="70"/>
      <c r="AL35" s="106"/>
      <c r="AM35" s="106"/>
      <c r="AN35" s="106"/>
      <c r="AO35" s="106"/>
      <c r="AP35" s="106"/>
      <c r="AQ35" s="106"/>
      <c r="AR35" s="106"/>
      <c r="AS35" s="106"/>
      <c r="AT35" s="106"/>
    </row>
    <row r="36" spans="1:46" ht="14" x14ac:dyDescent="0.15">
      <c r="A36" s="106"/>
      <c r="B36" s="106"/>
      <c r="C36" s="106"/>
      <c r="D36" s="106"/>
      <c r="E36" s="106"/>
      <c r="F36" s="106"/>
      <c r="G36" s="106"/>
      <c r="H36" s="106"/>
      <c r="I36" s="106"/>
      <c r="J36" s="106"/>
      <c r="K36" s="106"/>
      <c r="L36" s="106"/>
      <c r="M36" s="106"/>
      <c r="N36" s="106"/>
      <c r="O36" s="106"/>
      <c r="P36" s="106"/>
      <c r="Q36" s="106"/>
      <c r="R36" s="106"/>
      <c r="S36" s="106"/>
      <c r="T36" s="106"/>
      <c r="U36" s="106"/>
      <c r="V36" s="106"/>
      <c r="W36" s="106"/>
      <c r="X36" s="70"/>
      <c r="Y36" s="70"/>
      <c r="Z36" s="70"/>
      <c r="AA36" s="70"/>
      <c r="AB36" s="70"/>
      <c r="AC36" s="70"/>
      <c r="AD36" s="70"/>
      <c r="AE36" s="70"/>
      <c r="AF36" s="70"/>
      <c r="AG36" s="70"/>
      <c r="AH36" s="70"/>
      <c r="AI36" s="70"/>
      <c r="AJ36" s="70"/>
      <c r="AK36" s="70"/>
      <c r="AL36" s="106"/>
      <c r="AM36" s="106"/>
      <c r="AN36" s="106"/>
      <c r="AO36" s="106"/>
      <c r="AP36" s="106"/>
      <c r="AQ36" s="106"/>
      <c r="AR36" s="106"/>
      <c r="AS36" s="106"/>
      <c r="AT36" s="106"/>
    </row>
    <row r="37" spans="1:46" ht="15" thickBot="1" x14ac:dyDescent="0.2">
      <c r="A37" s="106"/>
      <c r="B37" s="106"/>
      <c r="C37" s="106"/>
      <c r="D37" s="106"/>
      <c r="E37" s="106"/>
      <c r="F37" s="106"/>
      <c r="G37" s="106"/>
      <c r="H37" s="106"/>
      <c r="I37" s="106"/>
      <c r="J37" s="106"/>
      <c r="K37" s="106"/>
      <c r="L37" s="106"/>
      <c r="M37" s="106"/>
      <c r="N37" s="106"/>
      <c r="O37" s="106"/>
      <c r="P37" s="106"/>
      <c r="Q37" s="106"/>
      <c r="R37" s="106"/>
      <c r="S37" s="106"/>
      <c r="T37" s="106"/>
      <c r="U37" s="106"/>
      <c r="V37" s="106"/>
      <c r="W37" s="106"/>
      <c r="X37" s="70"/>
      <c r="Y37" s="70"/>
      <c r="Z37" s="70"/>
      <c r="AA37" s="70"/>
      <c r="AB37" s="70"/>
      <c r="AC37" s="70"/>
      <c r="AD37" s="70"/>
      <c r="AE37" s="70"/>
      <c r="AF37" s="70"/>
      <c r="AG37" s="70"/>
      <c r="AH37" s="70"/>
      <c r="AI37" s="70"/>
      <c r="AJ37" s="70"/>
      <c r="AK37" s="70"/>
      <c r="AL37" s="106"/>
      <c r="AM37" s="106"/>
      <c r="AN37" s="106"/>
      <c r="AO37" s="106"/>
      <c r="AP37" s="106"/>
      <c r="AQ37" s="106"/>
      <c r="AR37" s="106"/>
      <c r="AS37" s="106"/>
      <c r="AT37" s="106"/>
    </row>
    <row r="38" spans="1:46" ht="14" x14ac:dyDescent="0.15">
      <c r="A38" s="86" t="s">
        <v>201</v>
      </c>
      <c r="B38" s="87"/>
      <c r="C38" s="87"/>
      <c r="D38" s="104"/>
      <c r="E38" s="104"/>
      <c r="F38" s="104"/>
      <c r="G38" s="105"/>
      <c r="H38" s="105"/>
      <c r="I38" s="87"/>
      <c r="J38" s="87"/>
      <c r="K38" s="87"/>
      <c r="L38" s="87"/>
      <c r="M38" s="87"/>
      <c r="N38" s="87"/>
      <c r="O38" s="87"/>
      <c r="P38" s="87"/>
      <c r="Q38" s="87"/>
      <c r="R38" s="87"/>
      <c r="S38" s="87"/>
      <c r="T38" s="87"/>
      <c r="U38" s="87"/>
      <c r="V38" s="87"/>
      <c r="W38" s="87"/>
      <c r="X38" s="88"/>
      <c r="Y38" s="70"/>
      <c r="Z38" s="70"/>
      <c r="AA38" s="70"/>
      <c r="AB38" s="70"/>
      <c r="AC38" s="70"/>
      <c r="AD38" s="70"/>
      <c r="AE38" s="70"/>
      <c r="AF38" s="70"/>
      <c r="AG38" s="70"/>
      <c r="AH38" s="70"/>
      <c r="AI38" s="70"/>
      <c r="AJ38" s="70"/>
      <c r="AK38" s="70"/>
      <c r="AL38" s="106"/>
      <c r="AM38" s="106"/>
      <c r="AN38" s="106"/>
      <c r="AO38" s="106"/>
      <c r="AP38" s="106"/>
      <c r="AQ38" s="106"/>
      <c r="AR38" s="106"/>
      <c r="AS38" s="106"/>
      <c r="AT38" s="106"/>
    </row>
    <row r="39" spans="1:46" ht="75" x14ac:dyDescent="0.15">
      <c r="A39" s="277" t="s">
        <v>184</v>
      </c>
      <c r="B39" s="278" t="s">
        <v>222</v>
      </c>
      <c r="C39" s="279" t="s">
        <v>211</v>
      </c>
      <c r="D39" s="279" t="s">
        <v>113</v>
      </c>
      <c r="E39" s="280" t="s">
        <v>232</v>
      </c>
      <c r="F39" s="279" t="s">
        <v>235</v>
      </c>
      <c r="G39" s="279" t="s">
        <v>234</v>
      </c>
      <c r="H39" s="281" t="s">
        <v>223</v>
      </c>
      <c r="I39" s="281" t="s">
        <v>224</v>
      </c>
      <c r="J39" s="282" t="s">
        <v>214</v>
      </c>
      <c r="K39" s="283" t="s">
        <v>215</v>
      </c>
      <c r="L39" s="283" t="s">
        <v>189</v>
      </c>
      <c r="M39" s="283" t="s">
        <v>127</v>
      </c>
      <c r="N39" s="283" t="s">
        <v>209</v>
      </c>
      <c r="O39" s="284" t="s">
        <v>233</v>
      </c>
      <c r="P39" s="285" t="s">
        <v>207</v>
      </c>
      <c r="Q39" s="285" t="s">
        <v>208</v>
      </c>
      <c r="R39" s="285" t="s">
        <v>118</v>
      </c>
      <c r="S39" s="285" t="s">
        <v>161</v>
      </c>
      <c r="T39" s="284" t="s">
        <v>199</v>
      </c>
      <c r="U39" s="284" t="s">
        <v>210</v>
      </c>
      <c r="V39" s="288" t="s">
        <v>149</v>
      </c>
      <c r="W39" s="283" t="s">
        <v>150</v>
      </c>
      <c r="X39" s="287" t="s">
        <v>126</v>
      </c>
      <c r="Y39" s="70"/>
      <c r="Z39" s="70"/>
      <c r="AA39" s="70"/>
      <c r="AB39" s="70"/>
      <c r="AC39" s="70"/>
      <c r="AD39" s="70"/>
      <c r="AE39" s="70"/>
      <c r="AF39" s="70"/>
      <c r="AG39" s="70"/>
      <c r="AH39" s="70"/>
      <c r="AI39" s="70"/>
      <c r="AJ39" s="70"/>
      <c r="AK39" s="70"/>
      <c r="AL39" s="106"/>
      <c r="AM39" s="106"/>
      <c r="AN39" s="106"/>
      <c r="AO39" s="106"/>
      <c r="AP39" s="106"/>
      <c r="AQ39" s="106"/>
      <c r="AR39" s="106"/>
      <c r="AS39" s="106"/>
      <c r="AT39" s="106"/>
    </row>
    <row r="40" spans="1:46" ht="14" x14ac:dyDescent="0.15">
      <c r="A40" s="89" t="str">
        <f>'Tariffs July 2016'!K24</f>
        <v>AGL</v>
      </c>
      <c r="B40" s="36" t="str">
        <f>'Tariffs July 2016'!L24</f>
        <v xml:space="preserve">Savers </v>
      </c>
      <c r="C40" s="90">
        <f>91*'Tariffs July 2016'!M24/100</f>
        <v>97.761300000000006</v>
      </c>
      <c r="D40" s="90">
        <f>($K$5)*'Tariffs July 2016'!N24/100</f>
        <v>291.32190862000004</v>
      </c>
      <c r="E40" s="90">
        <v>0</v>
      </c>
      <c r="F40" s="90">
        <f>($L$5)*'Tariffs July 2016'!AE24/100</f>
        <v>39.419014860000004</v>
      </c>
      <c r="G40" s="90">
        <f>SUM(C40:F40)</f>
        <v>428.50222348000005</v>
      </c>
      <c r="H40" s="90">
        <f>(G40-C40)*4</f>
        <v>1322.9636939200002</v>
      </c>
      <c r="I40" s="91">
        <f>G40*4</f>
        <v>1714.0088939200002</v>
      </c>
      <c r="J40" s="91">
        <f>I40*1.1</f>
        <v>1885.4097833120004</v>
      </c>
      <c r="K40" s="36">
        <f>'Tariffs July 2016'!AT24</f>
        <v>0</v>
      </c>
      <c r="L40" s="36">
        <f>'Tariffs July 2016'!AU24</f>
        <v>0</v>
      </c>
      <c r="M40" s="36">
        <f>'Tariffs July 2016'!AV24</f>
        <v>0</v>
      </c>
      <c r="N40" s="36">
        <f>'Tariffs July 2016'!AW24</f>
        <v>12</v>
      </c>
      <c r="O40" s="92">
        <f>($F$6*'Tariffs July 2016'!AQ24/100)*4</f>
        <v>188.55647999999997</v>
      </c>
      <c r="P40" s="275">
        <f>I40</f>
        <v>1714.0088939200002</v>
      </c>
      <c r="Q40" s="275">
        <f>P40-(H40*N40/100)</f>
        <v>1555.2532506496002</v>
      </c>
      <c r="R40" s="275">
        <f>P40-O40</f>
        <v>1525.4524139200003</v>
      </c>
      <c r="S40" s="275">
        <f>Q40-O40</f>
        <v>1366.6967706496002</v>
      </c>
      <c r="T40" s="93">
        <f>R40*1.1</f>
        <v>1677.9976553120005</v>
      </c>
      <c r="U40" s="93">
        <f>S40*1.1</f>
        <v>1503.3664477145603</v>
      </c>
      <c r="V40" s="94">
        <f>'Tariffs July 2016'!BD24</f>
        <v>0</v>
      </c>
      <c r="W40" s="94" t="str">
        <f>'Tariffs July 2016'!BE24</f>
        <v>n</v>
      </c>
      <c r="X40" s="95">
        <f>'Tariffs July 2016'!G24</f>
        <v>41090</v>
      </c>
      <c r="Y40" s="70"/>
      <c r="Z40" s="70"/>
      <c r="AA40" s="70"/>
      <c r="AB40" s="70"/>
      <c r="AC40" s="70"/>
      <c r="AD40" s="70"/>
      <c r="AE40" s="70"/>
      <c r="AF40" s="106"/>
      <c r="AG40" s="106"/>
      <c r="AH40" s="106"/>
      <c r="AI40" s="106"/>
      <c r="AJ40" s="106"/>
      <c r="AK40" s="106"/>
      <c r="AL40" s="106"/>
      <c r="AM40" s="106"/>
      <c r="AN40" s="106"/>
      <c r="AO40" s="106"/>
      <c r="AP40" s="106"/>
      <c r="AQ40" s="106"/>
      <c r="AR40" s="106"/>
      <c r="AS40" s="106"/>
      <c r="AT40" s="106"/>
    </row>
    <row r="41" spans="1:46" ht="14" x14ac:dyDescent="0.15">
      <c r="A41" s="89" t="str">
        <f>'Tariffs July 2016'!K25</f>
        <v>Click Energy</v>
      </c>
      <c r="B41" s="36" t="str">
        <f>'Tariffs July 2016'!L25</f>
        <v>Click Shine Reward</v>
      </c>
      <c r="C41" s="90">
        <f>91*'Tariffs July 2016'!M25/100</f>
        <v>126.56280000000001</v>
      </c>
      <c r="D41" s="90">
        <f>($K$5)*'Tariffs July 2016'!N25/100</f>
        <v>308.67574519200002</v>
      </c>
      <c r="E41" s="90">
        <v>0</v>
      </c>
      <c r="F41" s="90">
        <f>($L$5)*'Tariffs July 2016'!AE25/100</f>
        <v>49.600693631999995</v>
      </c>
      <c r="G41" s="90">
        <f t="shared" ref="G41:G50" si="18">SUM(C41:F41)</f>
        <v>484.83923882400006</v>
      </c>
      <c r="H41" s="90">
        <f t="shared" ref="H41:H50" si="19">(G41-C41)*4</f>
        <v>1433.1057552960001</v>
      </c>
      <c r="I41" s="91">
        <f t="shared" ref="I41:I50" si="20">G41*4</f>
        <v>1939.3569552960003</v>
      </c>
      <c r="J41" s="91">
        <f t="shared" ref="J41:J50" si="21">I41*1.1</f>
        <v>2133.2926508256005</v>
      </c>
      <c r="K41" s="36">
        <f>'Tariffs July 2016'!AT25</f>
        <v>0</v>
      </c>
      <c r="L41" s="36">
        <f>'Tariffs July 2016'!AU25</f>
        <v>0</v>
      </c>
      <c r="M41" s="36">
        <f>'Tariffs July 2016'!AV25</f>
        <v>5</v>
      </c>
      <c r="N41" s="36">
        <f>'Tariffs July 2016'!AW25</f>
        <v>0</v>
      </c>
      <c r="O41" s="92">
        <f>($F$6*'Tariffs July 2016'!AQ25/100)*4</f>
        <v>345.68687999999997</v>
      </c>
      <c r="P41" s="275">
        <f t="shared" ref="P41" si="22">I41</f>
        <v>1939.3569552960003</v>
      </c>
      <c r="Q41" s="275">
        <f>P41-(P41*M41/100)</f>
        <v>1842.3891075312004</v>
      </c>
      <c r="R41" s="275">
        <f t="shared" ref="R41:R50" si="23">P41-O41</f>
        <v>1593.6700752960003</v>
      </c>
      <c r="S41" s="275">
        <f t="shared" ref="S41:S50" si="24">Q41-O41</f>
        <v>1496.7022275312004</v>
      </c>
      <c r="T41" s="93">
        <f t="shared" ref="T41:U50" si="25">R41*1.1</f>
        <v>1753.0370828256005</v>
      </c>
      <c r="U41" s="93">
        <f t="shared" si="25"/>
        <v>1646.3724502843206</v>
      </c>
      <c r="V41" s="94">
        <f>'Tariffs July 2016'!BD25</f>
        <v>0</v>
      </c>
      <c r="W41" s="94" t="str">
        <f>'Tariffs July 2016'!BE25</f>
        <v>n</v>
      </c>
      <c r="X41" s="95">
        <f>'Tariffs July 2016'!G25</f>
        <v>41090</v>
      </c>
      <c r="Y41" s="70"/>
      <c r="Z41" s="70"/>
      <c r="AA41" s="70"/>
      <c r="AB41" s="70"/>
      <c r="AC41" s="70"/>
      <c r="AD41" s="70"/>
      <c r="AE41" s="70"/>
      <c r="AF41" s="70"/>
      <c r="AG41" s="70"/>
      <c r="AH41" s="70"/>
      <c r="AI41" s="70"/>
      <c r="AJ41" s="70"/>
      <c r="AK41" s="70"/>
      <c r="AL41" s="106"/>
      <c r="AM41" s="106"/>
      <c r="AN41" s="106"/>
      <c r="AO41" s="106"/>
      <c r="AP41" s="106"/>
      <c r="AQ41" s="106"/>
      <c r="AR41" s="106"/>
      <c r="AS41" s="106"/>
      <c r="AT41" s="106"/>
    </row>
    <row r="42" spans="1:46" ht="14" x14ac:dyDescent="0.15">
      <c r="A42" s="89" t="str">
        <f>'Tariffs July 2016'!K26</f>
        <v>Diamond Energy</v>
      </c>
      <c r="B42" s="36" t="str">
        <f>'Tariffs July 2016'!L26</f>
        <v>Pay on time discount</v>
      </c>
      <c r="C42" s="90">
        <f>91*'Tariffs July 2016'!M26/100</f>
        <v>108.55844999999999</v>
      </c>
      <c r="D42" s="90">
        <f>($K$5)*'Tariffs July 2016'!N26/100</f>
        <v>263.24325899600001</v>
      </c>
      <c r="E42" s="90">
        <v>0</v>
      </c>
      <c r="F42" s="90">
        <f>($L$5)*'Tariffs July 2016'!AE26/100</f>
        <v>39.423192815999997</v>
      </c>
      <c r="G42" s="90">
        <f t="shared" si="18"/>
        <v>411.22490181199998</v>
      </c>
      <c r="H42" s="90">
        <f t="shared" si="19"/>
        <v>1210.665807248</v>
      </c>
      <c r="I42" s="91">
        <f t="shared" si="20"/>
        <v>1644.8996072479999</v>
      </c>
      <c r="J42" s="91">
        <f t="shared" si="21"/>
        <v>1809.3895679728</v>
      </c>
      <c r="K42" s="36">
        <f>'Tariffs July 2016'!AT26</f>
        <v>0</v>
      </c>
      <c r="L42" s="36">
        <f>'Tariffs July 2016'!AU26</f>
        <v>0</v>
      </c>
      <c r="M42" s="36">
        <f>'Tariffs July 2016'!AV26</f>
        <v>3</v>
      </c>
      <c r="N42" s="36">
        <f>'Tariffs July 2016'!AW26</f>
        <v>0</v>
      </c>
      <c r="O42" s="92">
        <f>($F$6*'Tariffs July 2016'!AQ26/100)*4</f>
        <v>251.40863999999999</v>
      </c>
      <c r="P42" s="275">
        <f>I42</f>
        <v>1644.8996072479999</v>
      </c>
      <c r="Q42" s="275">
        <f>P42-(P42*M42/100)</f>
        <v>1595.55261903056</v>
      </c>
      <c r="R42" s="275">
        <f t="shared" si="23"/>
        <v>1393.4909672479998</v>
      </c>
      <c r="S42" s="275">
        <f t="shared" si="24"/>
        <v>1344.1439790305599</v>
      </c>
      <c r="T42" s="93">
        <f t="shared" si="25"/>
        <v>1532.8400639728</v>
      </c>
      <c r="U42" s="93">
        <f t="shared" si="25"/>
        <v>1478.558376933616</v>
      </c>
      <c r="V42" s="94">
        <f>'Tariffs July 2016'!BD26</f>
        <v>0</v>
      </c>
      <c r="W42" s="94" t="str">
        <f>'Tariffs July 2016'!BE26</f>
        <v>n</v>
      </c>
      <c r="X42" s="95">
        <f>'Tariffs July 2016'!G26</f>
        <v>40724</v>
      </c>
      <c r="Y42" s="70"/>
      <c r="Z42" s="70"/>
      <c r="AA42" s="70"/>
      <c r="AB42" s="70"/>
      <c r="AC42" s="70"/>
      <c r="AD42" s="70"/>
      <c r="AE42" s="70"/>
      <c r="AF42" s="70"/>
      <c r="AG42" s="70"/>
      <c r="AH42" s="70"/>
      <c r="AI42" s="70"/>
      <c r="AJ42" s="70"/>
      <c r="AK42" s="70"/>
      <c r="AL42" s="106"/>
      <c r="AM42" s="106"/>
      <c r="AN42" s="106"/>
      <c r="AO42" s="106"/>
      <c r="AP42" s="106"/>
      <c r="AQ42" s="106"/>
      <c r="AR42" s="106"/>
      <c r="AS42" s="106"/>
      <c r="AT42" s="106"/>
    </row>
    <row r="43" spans="1:46" ht="14" x14ac:dyDescent="0.15">
      <c r="A43" s="89" t="str">
        <f>'Tariffs July 2016'!K27</f>
        <v>Dodo Power &amp; Gas</v>
      </c>
      <c r="B43" s="36" t="str">
        <f>'Tariffs July 2016'!L27</f>
        <v>Market offer</v>
      </c>
      <c r="C43" s="90">
        <f>91*'Tariffs July 2016'!M27/100</f>
        <v>107.38</v>
      </c>
      <c r="D43" s="90">
        <f>($K$5)*'Tariffs July 2016'!N27/100</f>
        <v>274.03909729999998</v>
      </c>
      <c r="E43" s="90">
        <v>0</v>
      </c>
      <c r="F43" s="90">
        <f>($L$5)*'Tariffs July 2016'!AE27/100</f>
        <v>41.675111099999995</v>
      </c>
      <c r="G43" s="90">
        <f t="shared" si="18"/>
        <v>423.09420839999996</v>
      </c>
      <c r="H43" s="90">
        <f t="shared" si="19"/>
        <v>1262.8568335999998</v>
      </c>
      <c r="I43" s="91">
        <f t="shared" si="20"/>
        <v>1692.3768335999998</v>
      </c>
      <c r="J43" s="91">
        <f t="shared" si="21"/>
        <v>1861.6145169599999</v>
      </c>
      <c r="K43" s="36">
        <f>'Tariffs July 2016'!AT27</f>
        <v>0</v>
      </c>
      <c r="L43" s="36">
        <f>'Tariffs July 2016'!AU27</f>
        <v>0</v>
      </c>
      <c r="M43" s="36">
        <f>'Tariffs July 2016'!AV27</f>
        <v>0</v>
      </c>
      <c r="N43" s="36">
        <f>'Tariffs July 2016'!AW27</f>
        <v>15</v>
      </c>
      <c r="O43" s="92">
        <f>($F$6*'Tariffs July 2016'!AQ27/100)*4</f>
        <v>125.70432</v>
      </c>
      <c r="P43" s="275">
        <f>I43</f>
        <v>1692.3768335999998</v>
      </c>
      <c r="Q43" s="275">
        <f>P43-(H43*N43/100)</f>
        <v>1502.9483085599998</v>
      </c>
      <c r="R43" s="275">
        <f t="shared" si="23"/>
        <v>1566.6725135999998</v>
      </c>
      <c r="S43" s="275">
        <f t="shared" si="24"/>
        <v>1377.2439885599997</v>
      </c>
      <c r="T43" s="93">
        <f t="shared" si="25"/>
        <v>1723.3397649599999</v>
      </c>
      <c r="U43" s="93">
        <f t="shared" si="25"/>
        <v>1514.9683874159998</v>
      </c>
      <c r="V43" s="94">
        <f>'Tariffs July 2016'!BD27</f>
        <v>0</v>
      </c>
      <c r="W43" s="94" t="str">
        <f>'Tariffs July 2016'!BE27</f>
        <v>n</v>
      </c>
      <c r="X43" s="95">
        <f>'Tariffs July 2016'!G27</f>
        <v>41094</v>
      </c>
      <c r="Y43" s="70"/>
      <c r="Z43" s="70"/>
      <c r="AA43" s="70"/>
      <c r="AB43" s="70"/>
      <c r="AC43" s="70"/>
      <c r="AD43" s="70"/>
      <c r="AE43" s="70"/>
      <c r="AF43" s="70"/>
      <c r="AG43" s="70"/>
      <c r="AH43" s="70"/>
      <c r="AI43" s="70"/>
      <c r="AJ43" s="70"/>
      <c r="AK43" s="70"/>
      <c r="AL43" s="106"/>
      <c r="AM43" s="106"/>
      <c r="AN43" s="106"/>
      <c r="AO43" s="106"/>
      <c r="AP43" s="106"/>
      <c r="AQ43" s="106"/>
      <c r="AR43" s="106"/>
      <c r="AS43" s="106"/>
      <c r="AT43" s="106"/>
    </row>
    <row r="44" spans="1:46" ht="14" x14ac:dyDescent="0.15">
      <c r="A44" s="89" t="str">
        <f>'Tariffs July 2016'!K28</f>
        <v>EnergyAustralia</v>
      </c>
      <c r="B44" s="36" t="str">
        <f>'Tariffs July 2016'!L28</f>
        <v xml:space="preserve">Flexi Saver </v>
      </c>
      <c r="C44" s="90">
        <f>91*'Tariffs July 2016'!M28/100</f>
        <v>109.2</v>
      </c>
      <c r="D44" s="90">
        <f>($K$5)*'Tariffs July 2016'!N28/100</f>
        <v>279.60274204000007</v>
      </c>
      <c r="E44" s="90">
        <v>0</v>
      </c>
      <c r="F44" s="90">
        <f>($L$5)*'Tariffs July 2016'!AE28/100</f>
        <v>39.419014860000004</v>
      </c>
      <c r="G44" s="90">
        <f t="shared" si="18"/>
        <v>428.22175690000006</v>
      </c>
      <c r="H44" s="90">
        <f t="shared" si="19"/>
        <v>1276.0870276000003</v>
      </c>
      <c r="I44" s="91">
        <f t="shared" si="20"/>
        <v>1712.8870276000002</v>
      </c>
      <c r="J44" s="91">
        <f t="shared" si="21"/>
        <v>1884.1757303600004</v>
      </c>
      <c r="K44" s="36">
        <f>'Tariffs July 2016'!AT28</f>
        <v>0</v>
      </c>
      <c r="L44" s="36">
        <f>'Tariffs July 2016'!AU28</f>
        <v>0</v>
      </c>
      <c r="M44" s="36">
        <f>'Tariffs July 2016'!AV28</f>
        <v>0</v>
      </c>
      <c r="N44" s="36">
        <f>'Tariffs July 2016'!AW28</f>
        <v>10</v>
      </c>
      <c r="O44" s="92">
        <f>($F$6*'Tariffs July 2016'!AQ28/100)*4</f>
        <v>188.55647999999997</v>
      </c>
      <c r="P44" s="275">
        <f>I44</f>
        <v>1712.8870276000002</v>
      </c>
      <c r="Q44" s="275">
        <f>P44-(H44*N44/100)</f>
        <v>1585.2783248400001</v>
      </c>
      <c r="R44" s="275">
        <f t="shared" si="23"/>
        <v>1524.3305476000003</v>
      </c>
      <c r="S44" s="275">
        <f t="shared" si="24"/>
        <v>1396.7218448400001</v>
      </c>
      <c r="T44" s="93">
        <f t="shared" si="25"/>
        <v>1676.7636023600005</v>
      </c>
      <c r="U44" s="93">
        <f t="shared" si="25"/>
        <v>1536.3940293240003</v>
      </c>
      <c r="V44" s="94">
        <f>'Tariffs July 2016'!BD28</f>
        <v>0</v>
      </c>
      <c r="W44" s="94" t="str">
        <f>'Tariffs July 2016'!BE28</f>
        <v>n</v>
      </c>
      <c r="X44" s="95">
        <f>'Tariffs July 2016'!G28</f>
        <v>41090</v>
      </c>
      <c r="Y44" s="70"/>
      <c r="Z44" s="70"/>
      <c r="AA44" s="70"/>
      <c r="AB44" s="70"/>
      <c r="AC44" s="70"/>
      <c r="AD44" s="70"/>
      <c r="AE44" s="70"/>
      <c r="AF44" s="70"/>
      <c r="AG44" s="70"/>
      <c r="AH44" s="70"/>
      <c r="AI44" s="70"/>
      <c r="AJ44" s="70"/>
      <c r="AK44" s="70"/>
      <c r="AL44" s="106"/>
      <c r="AM44" s="106"/>
      <c r="AN44" s="106"/>
      <c r="AO44" s="106"/>
      <c r="AP44" s="106"/>
      <c r="AQ44" s="106"/>
      <c r="AR44" s="106"/>
      <c r="AS44" s="106"/>
      <c r="AT44" s="106"/>
    </row>
    <row r="45" spans="1:46" ht="14" x14ac:dyDescent="0.15">
      <c r="A45" s="89" t="str">
        <f>'Tariffs July 2016'!K29</f>
        <v>Lumo Energy</v>
      </c>
      <c r="B45" s="36" t="str">
        <f>'Tariffs July 2016'!L29</f>
        <v>Advantage</v>
      </c>
      <c r="C45" s="90">
        <f>91*'Tariffs July 2016'!M29/100</f>
        <v>91.609699999999989</v>
      </c>
      <c r="D45" s="90">
        <f>($K$5)*'Tariffs July 2016'!N29/100</f>
        <v>286.4685164</v>
      </c>
      <c r="E45" s="90">
        <v>0</v>
      </c>
      <c r="F45" s="90">
        <f>($L$5)*'Tariffs July 2016'!AE29/100</f>
        <v>41.027527920000004</v>
      </c>
      <c r="G45" s="90">
        <f t="shared" si="18"/>
        <v>419.10574431999999</v>
      </c>
      <c r="H45" s="90">
        <f t="shared" si="19"/>
        <v>1309.98417728</v>
      </c>
      <c r="I45" s="91">
        <f t="shared" si="20"/>
        <v>1676.4229772799999</v>
      </c>
      <c r="J45" s="91">
        <f t="shared" si="21"/>
        <v>1844.0652750080001</v>
      </c>
      <c r="K45" s="36">
        <f>'Tariffs July 2016'!AT29</f>
        <v>0</v>
      </c>
      <c r="L45" s="36">
        <f>'Tariffs July 2016'!AU29</f>
        <v>0</v>
      </c>
      <c r="M45" s="36">
        <f>'Tariffs July 2016'!AV29</f>
        <v>5</v>
      </c>
      <c r="N45" s="36">
        <f>'Tariffs July 2016'!AW29</f>
        <v>0</v>
      </c>
      <c r="O45" s="92">
        <f>($F$6*'Tariffs July 2016'!AQ29/100)*4</f>
        <v>188.55647999999997</v>
      </c>
      <c r="P45" s="275">
        <f t="shared" ref="P45:P50" si="26">I45</f>
        <v>1676.4229772799999</v>
      </c>
      <c r="Q45" s="275">
        <f>P45-(P45*M45/100)</f>
        <v>1592.601828416</v>
      </c>
      <c r="R45" s="275">
        <f t="shared" si="23"/>
        <v>1487.86649728</v>
      </c>
      <c r="S45" s="275">
        <f t="shared" si="24"/>
        <v>1404.045348416</v>
      </c>
      <c r="T45" s="93">
        <f t="shared" si="25"/>
        <v>1636.6531470080001</v>
      </c>
      <c r="U45" s="93">
        <f t="shared" si="25"/>
        <v>1544.4498832576</v>
      </c>
      <c r="V45" s="94">
        <f>'Tariffs July 2016'!BD29</f>
        <v>0</v>
      </c>
      <c r="W45" s="94" t="str">
        <f>'Tariffs July 2016'!BE29</f>
        <v>n</v>
      </c>
      <c r="X45" s="95">
        <f>'Tariffs July 2016'!G29</f>
        <v>41090</v>
      </c>
      <c r="Y45" s="70"/>
      <c r="Z45" s="70"/>
      <c r="AA45" s="70"/>
      <c r="AB45" s="70"/>
      <c r="AC45" s="70"/>
      <c r="AD45" s="70"/>
      <c r="AE45" s="70"/>
      <c r="AF45" s="70"/>
      <c r="AG45" s="70"/>
      <c r="AH45" s="70"/>
      <c r="AI45" s="70"/>
      <c r="AJ45" s="70"/>
      <c r="AK45" s="70"/>
      <c r="AL45" s="106"/>
      <c r="AM45" s="106"/>
      <c r="AN45" s="106"/>
      <c r="AO45" s="106"/>
      <c r="AP45" s="106"/>
      <c r="AQ45" s="106"/>
      <c r="AR45" s="106"/>
      <c r="AS45" s="106"/>
      <c r="AT45" s="106"/>
    </row>
    <row r="46" spans="1:46" ht="14" x14ac:dyDescent="0.15">
      <c r="A46" s="89" t="str">
        <f>'Tariffs July 2016'!K30</f>
        <v>Origin Energy</v>
      </c>
      <c r="B46" s="36" t="str">
        <f>'Tariffs July 2016'!L30</f>
        <v>Saver</v>
      </c>
      <c r="C46" s="90">
        <f>91*'Tariffs July 2016'!M30/100</f>
        <v>114.58447</v>
      </c>
      <c r="D46" s="90">
        <f>($K$5)*'Tariffs July 2016'!N30/100</f>
        <v>275.34122692000005</v>
      </c>
      <c r="E46" s="90">
        <v>0</v>
      </c>
      <c r="F46" s="90">
        <f>($L$5)*'Tariffs July 2016'!AE30/100</f>
        <v>41.69600088</v>
      </c>
      <c r="G46" s="90">
        <f t="shared" si="18"/>
        <v>431.62169780000005</v>
      </c>
      <c r="H46" s="90">
        <f t="shared" si="19"/>
        <v>1268.1489112000002</v>
      </c>
      <c r="I46" s="91">
        <f t="shared" si="20"/>
        <v>1726.4867912000002</v>
      </c>
      <c r="J46" s="91">
        <f t="shared" si="21"/>
        <v>1899.1354703200004</v>
      </c>
      <c r="K46" s="36">
        <f>'Tariffs July 2016'!AT30</f>
        <v>0</v>
      </c>
      <c r="L46" s="36">
        <f>'Tariffs July 2016'!AU30</f>
        <v>0</v>
      </c>
      <c r="M46" s="36">
        <f>'Tariffs July 2016'!AV30</f>
        <v>0</v>
      </c>
      <c r="N46" s="36">
        <f>'Tariffs July 2016'!AW30</f>
        <v>8</v>
      </c>
      <c r="O46" s="92">
        <f>($F$6*'Tariffs July 2016'!AQ30/100)*4</f>
        <v>188.55647999999997</v>
      </c>
      <c r="P46" s="275">
        <f t="shared" si="26"/>
        <v>1726.4867912000002</v>
      </c>
      <c r="Q46" s="275">
        <f>P46-(H46*N46/100)</f>
        <v>1625.0348783040001</v>
      </c>
      <c r="R46" s="275">
        <f t="shared" si="23"/>
        <v>1537.9303112000002</v>
      </c>
      <c r="S46" s="275">
        <f t="shared" si="24"/>
        <v>1436.4783983040002</v>
      </c>
      <c r="T46" s="93">
        <f t="shared" si="25"/>
        <v>1691.7233423200005</v>
      </c>
      <c r="U46" s="93">
        <f t="shared" si="25"/>
        <v>1580.1262381344004</v>
      </c>
      <c r="V46" s="94">
        <f>'Tariffs July 2016'!BD30</f>
        <v>0</v>
      </c>
      <c r="W46" s="94" t="str">
        <f>'Tariffs July 2016'!BE30</f>
        <v>n</v>
      </c>
      <c r="X46" s="95">
        <f>'Tariffs July 2016'!G30</f>
        <v>41090</v>
      </c>
      <c r="Y46" s="70"/>
      <c r="Z46" s="70"/>
      <c r="AA46" s="70"/>
      <c r="AB46" s="70"/>
      <c r="AC46" s="70"/>
      <c r="AD46" s="70"/>
      <c r="AE46" s="70"/>
      <c r="AF46" s="70"/>
      <c r="AG46" s="70"/>
      <c r="AH46" s="70"/>
      <c r="AI46" s="70"/>
      <c r="AJ46" s="70"/>
      <c r="AK46" s="70"/>
      <c r="AL46" s="106"/>
      <c r="AM46" s="106"/>
      <c r="AN46" s="106"/>
      <c r="AO46" s="106"/>
      <c r="AP46" s="106"/>
      <c r="AQ46" s="106"/>
      <c r="AR46" s="106"/>
      <c r="AS46" s="106"/>
      <c r="AT46" s="106"/>
    </row>
    <row r="47" spans="1:46" ht="14" x14ac:dyDescent="0.15">
      <c r="A47" s="89" t="str">
        <f>'Tariffs July 2016'!K31</f>
        <v>Powerdirect</v>
      </c>
      <c r="B47" s="36" t="str">
        <f>'Tariffs July 2016'!L31</f>
        <v>10 percent</v>
      </c>
      <c r="C47" s="90">
        <f>91*'Tariffs July 2016'!M31/100</f>
        <v>108.53569999999999</v>
      </c>
      <c r="D47" s="90">
        <f>($K$5)*'Tariffs July 2016'!N31/100</f>
        <v>263.14855865999999</v>
      </c>
      <c r="E47" s="90">
        <v>0</v>
      </c>
      <c r="F47" s="90">
        <f>($L$5)*'Tariffs July 2016'!AE31/100</f>
        <v>39.419014860000004</v>
      </c>
      <c r="G47" s="90">
        <f t="shared" si="18"/>
        <v>411.10327351999996</v>
      </c>
      <c r="H47" s="90">
        <f t="shared" si="19"/>
        <v>1210.27029408</v>
      </c>
      <c r="I47" s="91">
        <f t="shared" si="20"/>
        <v>1644.4130940799998</v>
      </c>
      <c r="J47" s="91">
        <f t="shared" si="21"/>
        <v>1808.8544034879999</v>
      </c>
      <c r="K47" s="36">
        <f>'Tariffs July 2016'!AT31</f>
        <v>0</v>
      </c>
      <c r="L47" s="36">
        <f>'Tariffs July 2016'!AU31</f>
        <v>0</v>
      </c>
      <c r="M47" s="36">
        <f>'Tariffs July 2016'!AV31</f>
        <v>0</v>
      </c>
      <c r="N47" s="36">
        <f>'Tariffs July 2016'!AW31</f>
        <v>10</v>
      </c>
      <c r="O47" s="92">
        <f>($F$6*'Tariffs July 2016'!AQ31/100)*4</f>
        <v>188.55647999999997</v>
      </c>
      <c r="P47" s="275">
        <f t="shared" si="26"/>
        <v>1644.4130940799998</v>
      </c>
      <c r="Q47" s="275">
        <f>P47-(H47*N47/100)</f>
        <v>1523.3860646719997</v>
      </c>
      <c r="R47" s="275">
        <f t="shared" si="23"/>
        <v>1455.8566140799999</v>
      </c>
      <c r="S47" s="275">
        <f t="shared" si="24"/>
        <v>1334.8295846719998</v>
      </c>
      <c r="T47" s="93">
        <f t="shared" si="25"/>
        <v>1601.442275488</v>
      </c>
      <c r="U47" s="93">
        <f t="shared" si="25"/>
        <v>1468.3125431392</v>
      </c>
      <c r="V47" s="94">
        <f>'Tariffs July 2016'!BD31</f>
        <v>0</v>
      </c>
      <c r="W47" s="94" t="str">
        <f>'Tariffs July 2016'!BE31</f>
        <v>n</v>
      </c>
      <c r="X47" s="95">
        <f>'Tariffs July 2016'!G31</f>
        <v>41067</v>
      </c>
      <c r="Y47" s="70"/>
      <c r="Z47" s="70"/>
      <c r="AA47" s="70"/>
      <c r="AB47" s="70"/>
      <c r="AC47" s="70"/>
      <c r="AD47" s="70"/>
      <c r="AE47" s="70"/>
      <c r="AF47" s="70"/>
      <c r="AG47" s="70"/>
      <c r="AH47" s="70"/>
      <c r="AI47" s="70"/>
      <c r="AJ47" s="70"/>
      <c r="AK47" s="70"/>
      <c r="AL47" s="106"/>
      <c r="AM47" s="106"/>
      <c r="AN47" s="106"/>
      <c r="AO47" s="106"/>
      <c r="AP47" s="106"/>
      <c r="AQ47" s="106"/>
      <c r="AR47" s="106"/>
      <c r="AS47" s="106"/>
      <c r="AT47" s="106"/>
    </row>
    <row r="48" spans="1:46" ht="14" x14ac:dyDescent="0.15">
      <c r="A48" s="89" t="str">
        <f>'Tariffs July 2016'!K32</f>
        <v>Sanctuary Energy</v>
      </c>
      <c r="B48" s="36" t="str">
        <f>'Tariffs July 2016'!L32</f>
        <v>Supplementary FIT</v>
      </c>
      <c r="C48" s="90">
        <f>91*'Tariffs July 2016'!M32/100</f>
        <v>108.56299999999999</v>
      </c>
      <c r="D48" s="90">
        <f>($K$5)*'Tariffs July 2016'!N32/100</f>
        <v>263.24325899600001</v>
      </c>
      <c r="E48" s="90">
        <v>0</v>
      </c>
      <c r="F48" s="90">
        <f>($L$5)*'Tariffs July 2016'!AE32/100</f>
        <v>39.423192815999997</v>
      </c>
      <c r="G48" s="90">
        <f t="shared" si="18"/>
        <v>411.22945181199998</v>
      </c>
      <c r="H48" s="90">
        <f t="shared" si="19"/>
        <v>1210.665807248</v>
      </c>
      <c r="I48" s="91">
        <f t="shared" si="20"/>
        <v>1644.9178072479999</v>
      </c>
      <c r="J48" s="91">
        <f t="shared" si="21"/>
        <v>1809.4095879728</v>
      </c>
      <c r="K48" s="36">
        <f>'Tariffs July 2016'!AT32</f>
        <v>0</v>
      </c>
      <c r="L48" s="36">
        <f>'Tariffs July 2016'!AU32</f>
        <v>0</v>
      </c>
      <c r="M48" s="36">
        <f>'Tariffs July 2016'!AV32</f>
        <v>0</v>
      </c>
      <c r="N48" s="36">
        <f>'Tariffs July 2016'!AW32</f>
        <v>0</v>
      </c>
      <c r="O48" s="92">
        <f>($F$6*'Tariffs July 2016'!AQ32/100)*4</f>
        <v>314.26079999999996</v>
      </c>
      <c r="P48" s="275">
        <f t="shared" si="26"/>
        <v>1644.9178072479999</v>
      </c>
      <c r="Q48" s="275">
        <f>P48</f>
        <v>1644.9178072479999</v>
      </c>
      <c r="R48" s="275">
        <f t="shared" si="23"/>
        <v>1330.6570072479999</v>
      </c>
      <c r="S48" s="275">
        <f t="shared" si="24"/>
        <v>1330.6570072479999</v>
      </c>
      <c r="T48" s="93">
        <f t="shared" si="25"/>
        <v>1463.7227079728</v>
      </c>
      <c r="U48" s="93">
        <f t="shared" si="25"/>
        <v>1463.7227079728</v>
      </c>
      <c r="V48" s="94">
        <f>'Tariffs July 2016'!BD32</f>
        <v>0</v>
      </c>
      <c r="W48" s="94" t="str">
        <f>'Tariffs July 2016'!BE32</f>
        <v>n</v>
      </c>
      <c r="X48" s="95">
        <f>'Tariffs July 2016'!G32</f>
        <v>40841</v>
      </c>
      <c r="Y48" s="70"/>
      <c r="Z48" s="70"/>
      <c r="AA48" s="70"/>
      <c r="AB48" s="70"/>
      <c r="AC48" s="70"/>
      <c r="AD48" s="70"/>
      <c r="AE48" s="70"/>
      <c r="AF48" s="106"/>
      <c r="AG48" s="106"/>
      <c r="AH48" s="106"/>
      <c r="AI48" s="106"/>
      <c r="AJ48" s="106"/>
      <c r="AK48" s="106"/>
      <c r="AL48" s="106"/>
      <c r="AM48" s="106"/>
      <c r="AN48" s="106"/>
      <c r="AO48" s="106"/>
      <c r="AP48" s="106"/>
      <c r="AQ48" s="106"/>
      <c r="AR48" s="106"/>
      <c r="AS48" s="106"/>
      <c r="AT48" s="106"/>
    </row>
    <row r="49" spans="1:52" ht="14" x14ac:dyDescent="0.15">
      <c r="A49" s="89" t="str">
        <f>'Tariffs July 2016'!K33</f>
        <v>Simply Energy</v>
      </c>
      <c r="B49" s="36" t="str">
        <f>'Tariffs July 2016'!L33</f>
        <v>No term</v>
      </c>
      <c r="C49" s="90">
        <f>91*'Tariffs July 2016'!M33/100</f>
        <v>114.7146</v>
      </c>
      <c r="D49" s="90">
        <f>($K$5)*'Tariffs July 2016'!N33/100</f>
        <v>263.24325899600001</v>
      </c>
      <c r="E49" s="90">
        <v>0</v>
      </c>
      <c r="F49" s="90">
        <f>($L$5)*'Tariffs July 2016'!AE33/100</f>
        <v>39.423192815999997</v>
      </c>
      <c r="G49" s="90">
        <f t="shared" si="18"/>
        <v>417.38105181200001</v>
      </c>
      <c r="H49" s="90">
        <f t="shared" si="19"/>
        <v>1210.665807248</v>
      </c>
      <c r="I49" s="91">
        <f t="shared" si="20"/>
        <v>1669.524207248</v>
      </c>
      <c r="J49" s="91">
        <f t="shared" si="21"/>
        <v>1836.4766279728001</v>
      </c>
      <c r="K49" s="36">
        <f>'Tariffs July 2016'!AT33</f>
        <v>0</v>
      </c>
      <c r="L49" s="36">
        <f>'Tariffs July 2016'!AU33</f>
        <v>0</v>
      </c>
      <c r="M49" s="36">
        <f>'Tariffs July 2016'!AV33</f>
        <v>0</v>
      </c>
      <c r="N49" s="36">
        <f>'Tariffs July 2016'!AW33</f>
        <v>0</v>
      </c>
      <c r="O49" s="92">
        <f>($F$6*'Tariffs July 2016'!AQ33/100)*4</f>
        <v>194.84169599999998</v>
      </c>
      <c r="P49" s="275">
        <f t="shared" si="26"/>
        <v>1669.524207248</v>
      </c>
      <c r="Q49" s="275">
        <f>P49</f>
        <v>1669.524207248</v>
      </c>
      <c r="R49" s="275">
        <f t="shared" si="23"/>
        <v>1474.6825112480001</v>
      </c>
      <c r="S49" s="275">
        <f t="shared" si="24"/>
        <v>1474.6825112480001</v>
      </c>
      <c r="T49" s="93">
        <f t="shared" si="25"/>
        <v>1622.1507623728003</v>
      </c>
      <c r="U49" s="93">
        <f t="shared" si="25"/>
        <v>1622.1507623728003</v>
      </c>
      <c r="V49" s="94">
        <f>'Tariffs July 2016'!BD33</f>
        <v>0</v>
      </c>
      <c r="W49" s="94" t="str">
        <f>'Tariffs July 2016'!BE33</f>
        <v>n</v>
      </c>
      <c r="X49" s="95">
        <f>'Tariffs July 2016'!G33</f>
        <v>41052</v>
      </c>
      <c r="Y49" s="70"/>
      <c r="Z49" s="70"/>
      <c r="AA49" s="70"/>
      <c r="AB49" s="70"/>
      <c r="AC49" s="70"/>
      <c r="AD49" s="70"/>
      <c r="AE49" s="70"/>
      <c r="AF49" s="70"/>
      <c r="AG49" s="70"/>
      <c r="AH49" s="70"/>
      <c r="AI49" s="70"/>
      <c r="AJ49" s="70"/>
      <c r="AK49" s="70"/>
      <c r="AL49" s="106"/>
      <c r="AM49" s="106"/>
      <c r="AN49" s="106"/>
      <c r="AO49" s="106"/>
      <c r="AP49" s="106"/>
      <c r="AQ49" s="106"/>
      <c r="AR49" s="106"/>
      <c r="AS49" s="106"/>
      <c r="AT49" s="106"/>
    </row>
    <row r="50" spans="1:52" ht="15" thickBot="1" x14ac:dyDescent="0.2">
      <c r="A50" s="96" t="str">
        <f>'Tariffs July 2016'!K34</f>
        <v>Urth Energy</v>
      </c>
      <c r="B50" s="97" t="str">
        <f>'Tariffs July 2016'!L34</f>
        <v>Market offer</v>
      </c>
      <c r="C50" s="98">
        <f>91*'Tariffs July 2016'!M34/100</f>
        <v>108.42649999999999</v>
      </c>
      <c r="D50" s="98">
        <f>($K$5)*'Tariffs July 2016'!N34/100</f>
        <v>330.26742180000002</v>
      </c>
      <c r="E50" s="98">
        <v>0</v>
      </c>
      <c r="F50" s="98">
        <f>($L$5)*'Tariffs July 2016'!AE34/100</f>
        <v>41.69600088</v>
      </c>
      <c r="G50" s="98">
        <f t="shared" si="18"/>
        <v>480.38992267999998</v>
      </c>
      <c r="H50" s="98">
        <f t="shared" si="19"/>
        <v>1487.85369072</v>
      </c>
      <c r="I50" s="99">
        <f t="shared" si="20"/>
        <v>1921.5596907199999</v>
      </c>
      <c r="J50" s="99">
        <f t="shared" si="21"/>
        <v>2113.7156597920002</v>
      </c>
      <c r="K50" s="97">
        <f>'Tariffs July 2016'!AT34</f>
        <v>0</v>
      </c>
      <c r="L50" s="97">
        <f>'Tariffs July 2016'!AU34</f>
        <v>0</v>
      </c>
      <c r="M50" s="97">
        <f>'Tariffs July 2016'!AV34</f>
        <v>0</v>
      </c>
      <c r="N50" s="97">
        <f>'Tariffs July 2016'!AW34</f>
        <v>10</v>
      </c>
      <c r="O50" s="100">
        <f>($F$6*'Tariffs July 2016'!AQ34/100)*4</f>
        <v>314.26079999999996</v>
      </c>
      <c r="P50" s="276">
        <f t="shared" si="26"/>
        <v>1921.5596907199999</v>
      </c>
      <c r="Q50" s="276">
        <f>P50-(H50*N50/100)</f>
        <v>1772.7743216479998</v>
      </c>
      <c r="R50" s="276">
        <f t="shared" si="23"/>
        <v>1607.2988907199999</v>
      </c>
      <c r="S50" s="276">
        <f t="shared" si="24"/>
        <v>1458.5135216479998</v>
      </c>
      <c r="T50" s="101">
        <f t="shared" si="25"/>
        <v>1768.028779792</v>
      </c>
      <c r="U50" s="101">
        <f t="shared" si="25"/>
        <v>1604.3648738127999</v>
      </c>
      <c r="V50" s="102">
        <f>'Tariffs July 2016'!BD34</f>
        <v>0</v>
      </c>
      <c r="W50" s="102" t="str">
        <f>'Tariffs July 2016'!BE34</f>
        <v>n</v>
      </c>
      <c r="X50" s="103">
        <f>'Tariffs July 2016'!G34</f>
        <v>41090</v>
      </c>
      <c r="Y50" s="70"/>
      <c r="Z50" s="70"/>
      <c r="AA50" s="70"/>
      <c r="AB50" s="70"/>
      <c r="AC50" s="70"/>
      <c r="AD50" s="70"/>
      <c r="AE50" s="70"/>
      <c r="AF50" s="70"/>
      <c r="AG50" s="70"/>
      <c r="AH50" s="70"/>
      <c r="AI50" s="70"/>
      <c r="AJ50" s="70"/>
      <c r="AK50" s="70"/>
      <c r="AL50" s="106"/>
      <c r="AM50" s="106"/>
      <c r="AN50" s="106"/>
      <c r="AO50" s="106"/>
      <c r="AP50" s="106"/>
      <c r="AQ50" s="106"/>
      <c r="AR50" s="106"/>
      <c r="AS50" s="106"/>
      <c r="AT50" s="106"/>
    </row>
    <row r="51" spans="1:52" ht="14" x14ac:dyDescent="0.15">
      <c r="A51" s="106"/>
      <c r="B51" s="106"/>
      <c r="C51" s="106"/>
      <c r="D51" s="106"/>
      <c r="E51" s="106"/>
      <c r="F51" s="106"/>
      <c r="G51" s="106"/>
      <c r="H51" s="106"/>
      <c r="I51" s="106"/>
      <c r="J51" s="106"/>
      <c r="K51" s="106"/>
      <c r="L51" s="106"/>
      <c r="M51" s="106"/>
      <c r="N51" s="106"/>
      <c r="O51" s="106"/>
      <c r="P51" s="106"/>
      <c r="Q51" s="106"/>
      <c r="R51" s="106"/>
      <c r="S51" s="106"/>
      <c r="T51" s="106"/>
      <c r="U51" s="70"/>
      <c r="V51" s="70"/>
      <c r="W51" s="70"/>
      <c r="X51" s="70"/>
      <c r="Y51" s="70"/>
      <c r="Z51" s="70"/>
      <c r="AA51" s="70"/>
      <c r="AB51" s="70"/>
      <c r="AC51" s="70"/>
      <c r="AD51" s="70"/>
      <c r="AE51" s="70"/>
      <c r="AF51" s="70"/>
      <c r="AG51" s="70"/>
      <c r="AH51" s="70"/>
      <c r="AI51" s="70"/>
      <c r="AJ51" s="70"/>
      <c r="AK51" s="70"/>
      <c r="AL51" s="106"/>
      <c r="AM51" s="106"/>
      <c r="AN51" s="106"/>
      <c r="AO51" s="106"/>
      <c r="AP51" s="106"/>
      <c r="AQ51" s="106"/>
      <c r="AR51" s="106"/>
      <c r="AS51" s="106"/>
      <c r="AT51" s="106"/>
      <c r="AU51" s="106"/>
      <c r="AV51" s="106"/>
      <c r="AW51" s="106"/>
      <c r="AX51" s="106"/>
      <c r="AY51" s="106"/>
      <c r="AZ51" s="106"/>
    </row>
    <row r="52" spans="1:52" ht="15" thickBot="1" x14ac:dyDescent="0.2">
      <c r="A52" s="106"/>
      <c r="B52" s="106"/>
      <c r="C52" s="106"/>
      <c r="D52" s="106"/>
      <c r="E52" s="106"/>
      <c r="F52" s="106"/>
      <c r="G52" s="106"/>
      <c r="H52" s="106"/>
      <c r="I52" s="106"/>
      <c r="J52" s="106"/>
      <c r="K52" s="106"/>
      <c r="L52" s="106"/>
      <c r="M52" s="106"/>
      <c r="N52" s="106"/>
      <c r="O52" s="106"/>
      <c r="P52" s="106"/>
      <c r="Q52" s="106"/>
      <c r="R52" s="106"/>
      <c r="S52" s="106"/>
      <c r="T52" s="106"/>
      <c r="U52" s="70"/>
      <c r="V52" s="70"/>
      <c r="W52" s="70"/>
      <c r="X52" s="70"/>
      <c r="Y52" s="70"/>
      <c r="Z52" s="70"/>
      <c r="AA52" s="70"/>
      <c r="AB52" s="70"/>
      <c r="AC52" s="70"/>
      <c r="AD52" s="70"/>
      <c r="AE52" s="70"/>
      <c r="AF52" s="70"/>
      <c r="AG52" s="70"/>
      <c r="AH52" s="70"/>
      <c r="AI52" s="70"/>
      <c r="AJ52" s="70"/>
      <c r="AK52" s="70"/>
      <c r="AL52" s="106"/>
      <c r="AM52" s="106"/>
      <c r="AN52" s="106"/>
      <c r="AO52" s="106"/>
      <c r="AP52" s="106"/>
      <c r="AQ52" s="106"/>
      <c r="AR52" s="106"/>
      <c r="AS52" s="106"/>
      <c r="AT52" s="106"/>
      <c r="AU52" s="106"/>
      <c r="AV52" s="106"/>
      <c r="AW52" s="106"/>
      <c r="AX52" s="106"/>
      <c r="AY52" s="106"/>
      <c r="AZ52" s="106"/>
    </row>
    <row r="53" spans="1:52" ht="14" x14ac:dyDescent="0.15">
      <c r="A53" s="86" t="s">
        <v>203</v>
      </c>
      <c r="B53" s="87"/>
      <c r="C53" s="87"/>
      <c r="D53" s="87"/>
      <c r="E53" s="87"/>
      <c r="F53" s="87"/>
      <c r="G53" s="87"/>
      <c r="H53" s="87"/>
      <c r="I53" s="87"/>
      <c r="J53" s="87"/>
      <c r="K53" s="87"/>
      <c r="L53" s="87"/>
      <c r="M53" s="87"/>
      <c r="N53" s="87"/>
      <c r="O53" s="87"/>
      <c r="P53" s="87"/>
      <c r="Q53" s="87"/>
      <c r="R53" s="87"/>
      <c r="S53" s="87"/>
      <c r="T53" s="87"/>
      <c r="U53" s="87"/>
      <c r="V53" s="87"/>
      <c r="W53" s="87"/>
      <c r="X53" s="88"/>
      <c r="Y53" s="70"/>
      <c r="Z53" s="70"/>
      <c r="AA53" s="70"/>
      <c r="AB53" s="70"/>
      <c r="AC53" s="70"/>
      <c r="AD53" s="70"/>
      <c r="AE53" s="70"/>
      <c r="AF53" s="70"/>
      <c r="AG53" s="70"/>
      <c r="AH53" s="70"/>
      <c r="AI53" s="70"/>
      <c r="AJ53" s="70"/>
      <c r="AK53" s="70"/>
      <c r="AL53" s="106"/>
      <c r="AM53" s="106"/>
      <c r="AN53" s="106"/>
      <c r="AO53" s="106"/>
      <c r="AP53" s="106"/>
      <c r="AQ53" s="106"/>
      <c r="AR53" s="106"/>
      <c r="AS53" s="106"/>
      <c r="AT53" s="106"/>
      <c r="AU53" s="106"/>
      <c r="AV53" s="106"/>
      <c r="AW53" s="106"/>
      <c r="AX53" s="106"/>
      <c r="AY53" s="106"/>
      <c r="AZ53" s="106"/>
    </row>
    <row r="54" spans="1:52" ht="75" x14ac:dyDescent="0.15">
      <c r="A54" s="277" t="s">
        <v>184</v>
      </c>
      <c r="B54" s="278" t="s">
        <v>222</v>
      </c>
      <c r="C54" s="279" t="s">
        <v>211</v>
      </c>
      <c r="D54" s="279" t="s">
        <v>113</v>
      </c>
      <c r="E54" s="279" t="s">
        <v>204</v>
      </c>
      <c r="F54" s="279" t="s">
        <v>205</v>
      </c>
      <c r="G54" s="279" t="s">
        <v>698</v>
      </c>
      <c r="H54" s="281" t="s">
        <v>206</v>
      </c>
      <c r="I54" s="281" t="s">
        <v>224</v>
      </c>
      <c r="J54" s="282" t="s">
        <v>214</v>
      </c>
      <c r="K54" s="283" t="s">
        <v>215</v>
      </c>
      <c r="L54" s="283" t="s">
        <v>189</v>
      </c>
      <c r="M54" s="283" t="s">
        <v>127</v>
      </c>
      <c r="N54" s="283" t="s">
        <v>209</v>
      </c>
      <c r="O54" s="284" t="s">
        <v>233</v>
      </c>
      <c r="P54" s="285" t="s">
        <v>207</v>
      </c>
      <c r="Q54" s="285" t="s">
        <v>208</v>
      </c>
      <c r="R54" s="285" t="s">
        <v>118</v>
      </c>
      <c r="S54" s="285" t="s">
        <v>161</v>
      </c>
      <c r="T54" s="284" t="s">
        <v>199</v>
      </c>
      <c r="U54" s="284" t="s">
        <v>210</v>
      </c>
      <c r="V54" s="288" t="s">
        <v>149</v>
      </c>
      <c r="W54" s="283" t="s">
        <v>150</v>
      </c>
      <c r="X54" s="287" t="s">
        <v>126</v>
      </c>
      <c r="Y54" s="70"/>
      <c r="Z54" s="70"/>
      <c r="AA54" s="70"/>
      <c r="AB54" s="70"/>
      <c r="AC54" s="70"/>
      <c r="AD54" s="70"/>
      <c r="AE54" s="70"/>
      <c r="AF54" s="70"/>
      <c r="AG54" s="70"/>
      <c r="AH54" s="70"/>
      <c r="AI54" s="70"/>
      <c r="AJ54" s="70"/>
      <c r="AK54" s="70"/>
      <c r="AL54" s="106"/>
      <c r="AM54" s="106"/>
      <c r="AN54" s="106"/>
      <c r="AO54" s="106"/>
      <c r="AP54" s="106"/>
      <c r="AQ54" s="106"/>
      <c r="AR54" s="106"/>
      <c r="AS54" s="106"/>
      <c r="AT54" s="106"/>
    </row>
    <row r="55" spans="1:52" ht="14" x14ac:dyDescent="0.15">
      <c r="A55" s="89" t="str">
        <f>'Tariffs July 2016'!K35</f>
        <v>AGL</v>
      </c>
      <c r="B55" s="36" t="str">
        <f>'Tariffs July 2016'!L35</f>
        <v xml:space="preserve">Savers </v>
      </c>
      <c r="C55" s="90">
        <f>91*'Tariffs July 2016'!M35/100</f>
        <v>95.331599999999995</v>
      </c>
      <c r="D55" s="90">
        <f>$K$6*'Tariffs July 2016'!N35/100</f>
        <v>90.828763440000003</v>
      </c>
      <c r="E55" s="90">
        <f>$M$6*'Tariffs July 2016'!AH35/100</f>
        <v>180.000271</v>
      </c>
      <c r="F55" s="90">
        <f>$L$6*'Tariffs July 2016'!W35/100</f>
        <v>66.6732145</v>
      </c>
      <c r="G55" s="90">
        <f>SUM(C55:F55)</f>
        <v>432.83384893999994</v>
      </c>
      <c r="H55" s="90">
        <f>(G55-C55)*4</f>
        <v>1350.0089957599998</v>
      </c>
      <c r="I55" s="91">
        <f>G55*4</f>
        <v>1731.3353957599998</v>
      </c>
      <c r="J55" s="91">
        <f>I55*1.1</f>
        <v>1904.468935336</v>
      </c>
      <c r="K55" s="36">
        <f>'Tariffs July 2016'!AT35</f>
        <v>0</v>
      </c>
      <c r="L55" s="36">
        <f>'Tariffs July 2016'!AU35</f>
        <v>0</v>
      </c>
      <c r="M55" s="36">
        <f>'Tariffs July 2016'!AV35</f>
        <v>0</v>
      </c>
      <c r="N55" s="36">
        <f>'Tariffs July 2016'!AW35</f>
        <v>12</v>
      </c>
      <c r="O55" s="92">
        <f>($F$6*'Tariffs July 2016'!AQ35/100)*4</f>
        <v>188.55647999999997</v>
      </c>
      <c r="P55" s="275">
        <f>I55</f>
        <v>1731.3353957599998</v>
      </c>
      <c r="Q55" s="275">
        <f>P55-(H55*N55/100)</f>
        <v>1569.3343162687997</v>
      </c>
      <c r="R55" s="275">
        <f>P55-O55</f>
        <v>1542.7789157599998</v>
      </c>
      <c r="S55" s="275">
        <f>Q55-O55</f>
        <v>1380.7778362687998</v>
      </c>
      <c r="T55" s="93">
        <f>R55*1.1</f>
        <v>1697.056807336</v>
      </c>
      <c r="U55" s="93">
        <f>S55*1.1</f>
        <v>1518.8556198956799</v>
      </c>
      <c r="V55" s="94">
        <f>'Tariffs July 2016'!BD35</f>
        <v>0</v>
      </c>
      <c r="W55" s="94" t="str">
        <f>'Tariffs July 2016'!BE35</f>
        <v>n</v>
      </c>
      <c r="X55" s="95">
        <f>'Tariffs July 2016'!G35</f>
        <v>41090</v>
      </c>
      <c r="Y55" s="70"/>
      <c r="Z55" s="70"/>
      <c r="AA55" s="70"/>
      <c r="AB55" s="70"/>
      <c r="AC55" s="70"/>
      <c r="AD55" s="70"/>
      <c r="AE55" s="70"/>
      <c r="AF55" s="70"/>
      <c r="AG55" s="70"/>
      <c r="AH55" s="70"/>
      <c r="AI55" s="70"/>
      <c r="AJ55" s="70"/>
      <c r="AK55" s="70"/>
      <c r="AL55" s="106"/>
      <c r="AM55" s="106"/>
      <c r="AN55" s="106"/>
      <c r="AO55" s="106"/>
      <c r="AP55" s="106"/>
      <c r="AQ55" s="106"/>
      <c r="AR55" s="106"/>
      <c r="AS55" s="106"/>
      <c r="AT55" s="106"/>
    </row>
    <row r="56" spans="1:52" ht="14" x14ac:dyDescent="0.15">
      <c r="A56" s="89" t="str">
        <f>'Tariffs July 2016'!K36</f>
        <v>Click Energy</v>
      </c>
      <c r="B56" s="36" t="str">
        <f>'Tariffs July 2016'!L36</f>
        <v>Click Shine Reward</v>
      </c>
      <c r="C56" s="90">
        <f>91*'Tariffs July 2016'!M36/100</f>
        <v>122.41320000000002</v>
      </c>
      <c r="D56" s="90">
        <f>$K$6*'Tariffs July 2016'!N36/100</f>
        <v>94.477511680000006</v>
      </c>
      <c r="E56" s="90">
        <f>$M$6*'Tariffs July 2016'!AH36/100</f>
        <v>194.85986783999999</v>
      </c>
      <c r="F56" s="90">
        <f>$L$6*'Tariffs July 2016'!W36/100</f>
        <v>73.810555999999991</v>
      </c>
      <c r="G56" s="90">
        <f t="shared" ref="G56:G64" si="27">SUM(C56:F56)</f>
        <v>485.56113551999999</v>
      </c>
      <c r="H56" s="90">
        <f t="shared" ref="H56:H64" si="28">(G56-C56)*4</f>
        <v>1452.5917420799999</v>
      </c>
      <c r="I56" s="91">
        <f t="shared" ref="I56:I64" si="29">G56*4</f>
        <v>1942.24454208</v>
      </c>
      <c r="J56" s="91">
        <f t="shared" ref="J56:J64" si="30">I56*1.1</f>
        <v>2136.4689962880002</v>
      </c>
      <c r="K56" s="36">
        <f>'Tariffs July 2016'!AT36</f>
        <v>0</v>
      </c>
      <c r="L56" s="36">
        <f>'Tariffs July 2016'!AU36</f>
        <v>0</v>
      </c>
      <c r="M56" s="36">
        <f>'Tariffs July 2016'!AV36</f>
        <v>5</v>
      </c>
      <c r="N56" s="36">
        <f>'Tariffs July 2016'!AW36</f>
        <v>0</v>
      </c>
      <c r="O56" s="92">
        <f>($F$6*'Tariffs July 2016'!AQ36/100)*4</f>
        <v>345.68687999999997</v>
      </c>
      <c r="P56" s="275">
        <f t="shared" ref="P56" si="31">I56</f>
        <v>1942.24454208</v>
      </c>
      <c r="Q56" s="275">
        <f>P56-(P56*M56/100)</f>
        <v>1845.1323149760001</v>
      </c>
      <c r="R56" s="275">
        <f t="shared" ref="R56:R64" si="32">P56-O56</f>
        <v>1596.55766208</v>
      </c>
      <c r="S56" s="275">
        <f t="shared" ref="S56:S64" si="33">Q56-O56</f>
        <v>1499.4454349760001</v>
      </c>
      <c r="T56" s="93">
        <f t="shared" ref="T56:U64" si="34">R56*1.1</f>
        <v>1756.2134282880002</v>
      </c>
      <c r="U56" s="93">
        <f t="shared" si="34"/>
        <v>1649.3899784736002</v>
      </c>
      <c r="V56" s="94">
        <f>'Tariffs July 2016'!BD36</f>
        <v>0</v>
      </c>
      <c r="W56" s="94" t="str">
        <f>'Tariffs July 2016'!BE36</f>
        <v>n</v>
      </c>
      <c r="X56" s="95">
        <f>'Tariffs July 2016'!G36</f>
        <v>41090</v>
      </c>
      <c r="Y56" s="70"/>
      <c r="Z56" s="70"/>
      <c r="AA56" s="70"/>
      <c r="AB56" s="70"/>
      <c r="AC56" s="70"/>
      <c r="AD56" s="70"/>
      <c r="AE56" s="70"/>
      <c r="AF56" s="70"/>
      <c r="AG56" s="70"/>
      <c r="AH56" s="70"/>
      <c r="AI56" s="70"/>
      <c r="AJ56" s="70"/>
      <c r="AK56" s="70"/>
      <c r="AL56" s="106"/>
      <c r="AM56" s="106"/>
      <c r="AN56" s="106"/>
      <c r="AO56" s="106"/>
      <c r="AP56" s="106"/>
      <c r="AQ56" s="106"/>
      <c r="AR56" s="106"/>
      <c r="AS56" s="106"/>
      <c r="AT56" s="106"/>
    </row>
    <row r="57" spans="1:52" ht="14" x14ac:dyDescent="0.15">
      <c r="A57" s="89" t="str">
        <f>'Tariffs July 2016'!K37</f>
        <v>Diamond Energy</v>
      </c>
      <c r="B57" s="36" t="str">
        <f>'Tariffs July 2016'!L37</f>
        <v>Pay on time discount</v>
      </c>
      <c r="C57" s="90">
        <f>91*'Tariffs July 2016'!M37/100</f>
        <v>105.92036</v>
      </c>
      <c r="D57" s="90">
        <f>$K$6*'Tariffs July 2016'!N37/100</f>
        <v>83.12739787999999</v>
      </c>
      <c r="E57" s="90">
        <f>$M$6*'Tariffs July 2016'!AH37/100</f>
        <v>228.60034417</v>
      </c>
      <c r="F57" s="90">
        <f>$L$6*'Tariffs July 2016'!W37/100</f>
        <v>73.549433749999992</v>
      </c>
      <c r="G57" s="90">
        <f t="shared" si="27"/>
        <v>491.19753580000003</v>
      </c>
      <c r="H57" s="90">
        <f t="shared" si="28"/>
        <v>1541.1087032</v>
      </c>
      <c r="I57" s="91">
        <f t="shared" si="29"/>
        <v>1964.7901432000001</v>
      </c>
      <c r="J57" s="91">
        <f t="shared" si="30"/>
        <v>2161.2691575200001</v>
      </c>
      <c r="K57" s="36">
        <f>'Tariffs July 2016'!AT37</f>
        <v>0</v>
      </c>
      <c r="L57" s="36">
        <f>'Tariffs July 2016'!AU37</f>
        <v>0</v>
      </c>
      <c r="M57" s="36">
        <f>'Tariffs July 2016'!AV37</f>
        <v>3</v>
      </c>
      <c r="N57" s="36">
        <f>'Tariffs July 2016'!AW37</f>
        <v>0</v>
      </c>
      <c r="O57" s="92">
        <f>($F$6*'Tariffs July 2016'!AQ37/100)*4</f>
        <v>251.40863999999999</v>
      </c>
      <c r="P57" s="275">
        <f>I57</f>
        <v>1964.7901432000001</v>
      </c>
      <c r="Q57" s="275">
        <f>P57-(P57*M57/100)</f>
        <v>1905.846438904</v>
      </c>
      <c r="R57" s="275">
        <f t="shared" si="32"/>
        <v>1713.3815032000002</v>
      </c>
      <c r="S57" s="275">
        <f t="shared" si="33"/>
        <v>1654.4377989039999</v>
      </c>
      <c r="T57" s="93">
        <f t="shared" si="34"/>
        <v>1884.7196535200003</v>
      </c>
      <c r="U57" s="93">
        <f t="shared" si="34"/>
        <v>1819.8815787944</v>
      </c>
      <c r="V57" s="94">
        <f>'Tariffs July 2016'!BD37</f>
        <v>0</v>
      </c>
      <c r="W57" s="94" t="str">
        <f>'Tariffs July 2016'!BE37</f>
        <v>n</v>
      </c>
      <c r="X57" s="95">
        <f>'Tariffs July 2016'!G37</f>
        <v>40724</v>
      </c>
      <c r="Y57" s="70"/>
      <c r="Z57" s="70"/>
      <c r="AA57" s="70"/>
      <c r="AB57" s="70"/>
      <c r="AC57" s="70"/>
      <c r="AD57" s="70"/>
      <c r="AE57" s="70"/>
      <c r="AF57" s="106"/>
      <c r="AG57" s="106"/>
      <c r="AH57" s="106"/>
      <c r="AI57" s="106"/>
      <c r="AJ57" s="106"/>
      <c r="AK57" s="106"/>
      <c r="AL57" s="106"/>
      <c r="AM57" s="106"/>
      <c r="AN57" s="106"/>
      <c r="AO57" s="106"/>
      <c r="AP57" s="106"/>
      <c r="AQ57" s="106"/>
      <c r="AR57" s="106"/>
      <c r="AS57" s="106"/>
      <c r="AT57" s="106"/>
    </row>
    <row r="58" spans="1:52" ht="14" x14ac:dyDescent="0.15">
      <c r="A58" s="89" t="str">
        <f>'Tariffs July 2016'!K38</f>
        <v>Dodo Power &amp; Gas</v>
      </c>
      <c r="B58" s="36" t="str">
        <f>'Tariffs July 2016'!L38</f>
        <v>Market offer</v>
      </c>
      <c r="C58" s="90">
        <f>91*'Tariffs July 2016'!M38/100</f>
        <v>104.65</v>
      </c>
      <c r="D58" s="90">
        <f>$K$6*'Tariffs July 2016'!N38/100</f>
        <v>87.458545599999994</v>
      </c>
      <c r="E58" s="90">
        <f>$M$6*'Tariffs July 2016'!AH38/100</f>
        <v>170.80876780000003</v>
      </c>
      <c r="F58" s="90">
        <f>$L$6*'Tariffs July 2016'!W38/100</f>
        <v>59.709954499999995</v>
      </c>
      <c r="G58" s="90">
        <f t="shared" si="27"/>
        <v>422.62726789999999</v>
      </c>
      <c r="H58" s="90">
        <f t="shared" si="28"/>
        <v>1271.9090716000001</v>
      </c>
      <c r="I58" s="91">
        <f t="shared" si="29"/>
        <v>1690.5090716</v>
      </c>
      <c r="J58" s="91">
        <f t="shared" si="30"/>
        <v>1859.5599787600001</v>
      </c>
      <c r="K58" s="36">
        <f>'Tariffs July 2016'!AT38</f>
        <v>0</v>
      </c>
      <c r="L58" s="36">
        <f>'Tariffs July 2016'!AU38</f>
        <v>0</v>
      </c>
      <c r="M58" s="36">
        <f>'Tariffs July 2016'!AV38</f>
        <v>0</v>
      </c>
      <c r="N58" s="36">
        <f>'Tariffs July 2016'!AW38</f>
        <v>15</v>
      </c>
      <c r="O58" s="92">
        <f>($F$6*'Tariffs July 2016'!AQ38/100)*4</f>
        <v>125.70432</v>
      </c>
      <c r="P58" s="275">
        <f>I58</f>
        <v>1690.5090716</v>
      </c>
      <c r="Q58" s="275">
        <f>P58-(H58*N58/100)</f>
        <v>1499.72271086</v>
      </c>
      <c r="R58" s="275">
        <f t="shared" si="32"/>
        <v>1564.8047515999999</v>
      </c>
      <c r="S58" s="275">
        <f t="shared" si="33"/>
        <v>1374.01839086</v>
      </c>
      <c r="T58" s="93">
        <f t="shared" si="34"/>
        <v>1721.2852267600001</v>
      </c>
      <c r="U58" s="93">
        <f t="shared" si="34"/>
        <v>1511.4202299460001</v>
      </c>
      <c r="V58" s="94">
        <f>'Tariffs July 2016'!BD38</f>
        <v>0</v>
      </c>
      <c r="W58" s="94" t="str">
        <f>'Tariffs July 2016'!BE38</f>
        <v>n</v>
      </c>
      <c r="X58" s="95">
        <f>'Tariffs July 2016'!G38</f>
        <v>41094</v>
      </c>
      <c r="Y58" s="70"/>
      <c r="Z58" s="70"/>
      <c r="AA58" s="70"/>
      <c r="AB58" s="70"/>
      <c r="AC58" s="70"/>
      <c r="AD58" s="70"/>
      <c r="AE58" s="70"/>
      <c r="AF58" s="70"/>
      <c r="AG58" s="70"/>
      <c r="AH58" s="70"/>
      <c r="AI58" s="70"/>
      <c r="AJ58" s="70"/>
      <c r="AK58" s="70"/>
      <c r="AL58" s="106"/>
      <c r="AM58" s="106"/>
      <c r="AN58" s="106"/>
      <c r="AO58" s="106"/>
      <c r="AP58" s="106"/>
      <c r="AQ58" s="106"/>
      <c r="AR58" s="106"/>
      <c r="AS58" s="106"/>
      <c r="AT58" s="106"/>
    </row>
    <row r="59" spans="1:52" ht="14" x14ac:dyDescent="0.15">
      <c r="A59" s="89" t="str">
        <f>'Tariffs July 2016'!K39</f>
        <v>EnergyAustralia</v>
      </c>
      <c r="B59" s="36" t="str">
        <f>'Tariffs July 2016'!L39</f>
        <v xml:space="preserve">Flexi Saver </v>
      </c>
      <c r="C59" s="90">
        <f>91*'Tariffs July 2016'!M39/100</f>
        <v>106.47</v>
      </c>
      <c r="D59" s="90">
        <f>$K$6*'Tariffs July 2016'!N39/100</f>
        <v>89.129728</v>
      </c>
      <c r="E59" s="90">
        <f>$M$6*'Tariffs July 2016'!AH39/100</f>
        <v>170.80876780000003</v>
      </c>
      <c r="F59" s="90">
        <f>$L$6*'Tariffs July 2016'!W39/100</f>
        <v>56.646120099999997</v>
      </c>
      <c r="G59" s="90">
        <f t="shared" si="27"/>
        <v>423.05461590000004</v>
      </c>
      <c r="H59" s="90">
        <f t="shared" si="28"/>
        <v>1266.3384636000001</v>
      </c>
      <c r="I59" s="91">
        <f t="shared" si="29"/>
        <v>1692.2184636000002</v>
      </c>
      <c r="J59" s="91">
        <f t="shared" si="30"/>
        <v>1861.4403099600004</v>
      </c>
      <c r="K59" s="36">
        <f>'Tariffs July 2016'!AT39</f>
        <v>0</v>
      </c>
      <c r="L59" s="36">
        <f>'Tariffs July 2016'!AU39</f>
        <v>0</v>
      </c>
      <c r="M59" s="36">
        <f>'Tariffs July 2016'!AV39</f>
        <v>0</v>
      </c>
      <c r="N59" s="36">
        <f>'Tariffs July 2016'!AW39</f>
        <v>10</v>
      </c>
      <c r="O59" s="92">
        <f>($F$6*'Tariffs July 2016'!AQ39/100)*4</f>
        <v>188.55647999999997</v>
      </c>
      <c r="P59" s="275">
        <f>I59</f>
        <v>1692.2184636000002</v>
      </c>
      <c r="Q59" s="275">
        <f>P59-(H59*N59/100)</f>
        <v>1565.5846172400002</v>
      </c>
      <c r="R59" s="275">
        <f t="shared" si="32"/>
        <v>1503.6619836000002</v>
      </c>
      <c r="S59" s="275">
        <f t="shared" si="33"/>
        <v>1377.0281372400002</v>
      </c>
      <c r="T59" s="93">
        <f t="shared" si="34"/>
        <v>1654.0281819600004</v>
      </c>
      <c r="U59" s="93">
        <f t="shared" si="34"/>
        <v>1514.7309509640004</v>
      </c>
      <c r="V59" s="94">
        <f>'Tariffs July 2016'!BD39</f>
        <v>0</v>
      </c>
      <c r="W59" s="94" t="str">
        <f>'Tariffs July 2016'!BE39</f>
        <v>n</v>
      </c>
      <c r="X59" s="95">
        <f>'Tariffs July 2016'!G39</f>
        <v>41090</v>
      </c>
      <c r="Y59" s="70"/>
      <c r="Z59" s="70"/>
      <c r="AA59" s="70"/>
      <c r="AB59" s="70"/>
      <c r="AC59" s="70"/>
      <c r="AD59" s="70"/>
      <c r="AE59" s="70"/>
      <c r="AF59" s="70"/>
      <c r="AG59" s="70"/>
      <c r="AH59" s="70"/>
      <c r="AI59" s="70"/>
      <c r="AJ59" s="70"/>
      <c r="AK59" s="70"/>
      <c r="AL59" s="106"/>
      <c r="AM59" s="106"/>
      <c r="AN59" s="106"/>
      <c r="AO59" s="106"/>
      <c r="AP59" s="106"/>
      <c r="AQ59" s="106"/>
      <c r="AR59" s="106"/>
      <c r="AS59" s="106"/>
      <c r="AT59" s="106"/>
    </row>
    <row r="60" spans="1:52" ht="14" x14ac:dyDescent="0.15">
      <c r="A60" s="89" t="str">
        <f>'Tariffs July 2016'!K40</f>
        <v>Lumo Energy</v>
      </c>
      <c r="B60" s="36" t="str">
        <f>'Tariffs July 2016'!L40</f>
        <v>Advantage</v>
      </c>
      <c r="C60" s="90">
        <f>91*'Tariffs July 2016'!M40/100</f>
        <v>118.48199999999999</v>
      </c>
      <c r="D60" s="90">
        <f>$K$6*'Tariffs July 2016'!N40/100</f>
        <v>83.976915599999998</v>
      </c>
      <c r="E60" s="90">
        <f>$M$6*'Tariffs July 2016'!AH40/100</f>
        <v>156.33215026000002</v>
      </c>
      <c r="F60" s="90">
        <f>$L$6*'Tariffs July 2016'!W40/100</f>
        <v>59.152893699999993</v>
      </c>
      <c r="G60" s="90">
        <f t="shared" si="27"/>
        <v>417.94395956</v>
      </c>
      <c r="H60" s="90">
        <f t="shared" si="28"/>
        <v>1197.8478382400001</v>
      </c>
      <c r="I60" s="91">
        <f t="shared" si="29"/>
        <v>1671.77583824</v>
      </c>
      <c r="J60" s="91">
        <f t="shared" si="30"/>
        <v>1838.9534220640001</v>
      </c>
      <c r="K60" s="36">
        <f>'Tariffs July 2016'!AT40</f>
        <v>0</v>
      </c>
      <c r="L60" s="36">
        <f>'Tariffs July 2016'!AU40</f>
        <v>0</v>
      </c>
      <c r="M60" s="36">
        <f>'Tariffs July 2016'!AV40</f>
        <v>5</v>
      </c>
      <c r="N60" s="36">
        <f>'Tariffs July 2016'!AW40</f>
        <v>0</v>
      </c>
      <c r="O60" s="92">
        <f>($F$6*'Tariffs July 2016'!AQ40/100)*4</f>
        <v>188.55647999999997</v>
      </c>
      <c r="P60" s="275">
        <f t="shared" ref="P60:P64" si="35">I60</f>
        <v>1671.77583824</v>
      </c>
      <c r="Q60" s="275">
        <f>P60-(P60*M60/100)</f>
        <v>1588.187046328</v>
      </c>
      <c r="R60" s="275">
        <f t="shared" si="32"/>
        <v>1483.21935824</v>
      </c>
      <c r="S60" s="275">
        <f t="shared" si="33"/>
        <v>1399.630566328</v>
      </c>
      <c r="T60" s="93">
        <f t="shared" si="34"/>
        <v>1631.5412940640001</v>
      </c>
      <c r="U60" s="93">
        <f t="shared" si="34"/>
        <v>1539.5936229608001</v>
      </c>
      <c r="V60" s="94">
        <f>'Tariffs July 2016'!BD40</f>
        <v>0</v>
      </c>
      <c r="W60" s="94" t="str">
        <f>'Tariffs July 2016'!BE40</f>
        <v>n</v>
      </c>
      <c r="X60" s="95">
        <f>'Tariffs July 2016'!G40</f>
        <v>41090</v>
      </c>
      <c r="Y60" s="70"/>
      <c r="Z60" s="70"/>
      <c r="AA60" s="70"/>
      <c r="AB60" s="70"/>
      <c r="AC60" s="70"/>
      <c r="AD60" s="70"/>
      <c r="AE60" s="70"/>
      <c r="AF60" s="70"/>
      <c r="AG60" s="70"/>
      <c r="AH60" s="70"/>
      <c r="AI60" s="70"/>
      <c r="AJ60" s="70"/>
      <c r="AK60" s="70"/>
      <c r="AL60" s="106"/>
      <c r="AM60" s="106"/>
      <c r="AN60" s="106"/>
      <c r="AO60" s="106"/>
      <c r="AP60" s="106"/>
      <c r="AQ60" s="106"/>
      <c r="AR60" s="106"/>
      <c r="AS60" s="106"/>
      <c r="AT60" s="106"/>
    </row>
    <row r="61" spans="1:52" ht="14" x14ac:dyDescent="0.15">
      <c r="A61" s="89" t="str">
        <f>'Tariffs July 2016'!K41</f>
        <v>Origin Energy</v>
      </c>
      <c r="B61" s="36" t="str">
        <f>'Tariffs July 2016'!L41</f>
        <v>Saver</v>
      </c>
      <c r="C61" s="90">
        <f>91*'Tariffs July 2016'!M41/100</f>
        <v>112.14567</v>
      </c>
      <c r="D61" s="90">
        <f>$K$6*'Tariffs July 2016'!N41/100</f>
        <v>85.592391919999997</v>
      </c>
      <c r="E61" s="90">
        <f>$M$6*'Tariffs July 2016'!AH41/100</f>
        <v>169.65982990000001</v>
      </c>
      <c r="F61" s="90">
        <f>$L$6*'Tariffs July 2016'!W41/100</f>
        <v>62.564891099999997</v>
      </c>
      <c r="G61" s="90">
        <f t="shared" si="27"/>
        <v>429.96278292000005</v>
      </c>
      <c r="H61" s="90">
        <f t="shared" si="28"/>
        <v>1271.2684516800002</v>
      </c>
      <c r="I61" s="91">
        <f t="shared" si="29"/>
        <v>1719.8511316800002</v>
      </c>
      <c r="J61" s="91">
        <f t="shared" si="30"/>
        <v>1891.8362448480004</v>
      </c>
      <c r="K61" s="36">
        <f>'Tariffs July 2016'!AT41</f>
        <v>0</v>
      </c>
      <c r="L61" s="36">
        <f>'Tariffs July 2016'!AU41</f>
        <v>0</v>
      </c>
      <c r="M61" s="36">
        <f>'Tariffs July 2016'!AV41</f>
        <v>0</v>
      </c>
      <c r="N61" s="36">
        <f>'Tariffs July 2016'!AW41</f>
        <v>8</v>
      </c>
      <c r="O61" s="92">
        <f>($F$6*'Tariffs July 2016'!AQ41/100)*4</f>
        <v>188.55647999999997</v>
      </c>
      <c r="P61" s="275">
        <f t="shared" si="35"/>
        <v>1719.8511316800002</v>
      </c>
      <c r="Q61" s="275">
        <f>P61-(H61*N61/100)</f>
        <v>1618.1496555456001</v>
      </c>
      <c r="R61" s="275">
        <f t="shared" si="32"/>
        <v>1531.2946516800002</v>
      </c>
      <c r="S61" s="275">
        <f t="shared" si="33"/>
        <v>1429.5931755456002</v>
      </c>
      <c r="T61" s="93">
        <f t="shared" si="34"/>
        <v>1684.4241168480005</v>
      </c>
      <c r="U61" s="93">
        <f t="shared" si="34"/>
        <v>1572.5524931001603</v>
      </c>
      <c r="V61" s="94">
        <f>'Tariffs July 2016'!BD41</f>
        <v>0</v>
      </c>
      <c r="W61" s="94" t="str">
        <f>'Tariffs July 2016'!BE41</f>
        <v>n</v>
      </c>
      <c r="X61" s="95">
        <f>'Tariffs July 2016'!G41</f>
        <v>41090</v>
      </c>
      <c r="Y61" s="70"/>
      <c r="Z61" s="70"/>
      <c r="AA61" s="70"/>
      <c r="AB61" s="70"/>
      <c r="AC61" s="70"/>
      <c r="AD61" s="70"/>
      <c r="AE61" s="70"/>
      <c r="AF61" s="70"/>
      <c r="AG61" s="70"/>
      <c r="AH61" s="70"/>
      <c r="AI61" s="70"/>
      <c r="AJ61" s="70"/>
      <c r="AK61" s="70"/>
      <c r="AL61" s="106"/>
      <c r="AM61" s="106"/>
      <c r="AN61" s="106"/>
      <c r="AO61" s="106"/>
      <c r="AP61" s="106"/>
      <c r="AQ61" s="106"/>
      <c r="AR61" s="106"/>
      <c r="AS61" s="106"/>
      <c r="AT61" s="106"/>
    </row>
    <row r="62" spans="1:52" ht="14" x14ac:dyDescent="0.15">
      <c r="A62" s="89" t="str">
        <f>'Tariffs July 2016'!K42</f>
        <v>Sanctuary Energy</v>
      </c>
      <c r="B62" s="36" t="str">
        <f>'Tariffs July 2016'!L42</f>
        <v>Supplementary FIT</v>
      </c>
      <c r="C62" s="90">
        <f>91*'Tariffs July 2016'!M42/100</f>
        <v>105.92399999999999</v>
      </c>
      <c r="D62" s="90">
        <f>$K$6*'Tariffs July 2016'!N42/100</f>
        <v>83.141324399999988</v>
      </c>
      <c r="E62" s="90">
        <f>$M$6*'Tariffs July 2016'!AH42/100</f>
        <v>161.84705218000002</v>
      </c>
      <c r="F62" s="90">
        <f>$L$6*'Tariffs July 2016'!W42/100</f>
        <v>56.611303800000002</v>
      </c>
      <c r="G62" s="90">
        <f t="shared" si="27"/>
        <v>407.52368037999997</v>
      </c>
      <c r="H62" s="90">
        <f t="shared" si="28"/>
        <v>1206.39872152</v>
      </c>
      <c r="I62" s="91">
        <f t="shared" si="29"/>
        <v>1630.0947215199999</v>
      </c>
      <c r="J62" s="91">
        <f t="shared" si="30"/>
        <v>1793.1041936720001</v>
      </c>
      <c r="K62" s="36">
        <f>'Tariffs July 2016'!AT42</f>
        <v>0</v>
      </c>
      <c r="L62" s="36">
        <f>'Tariffs July 2016'!AU42</f>
        <v>0</v>
      </c>
      <c r="M62" s="36">
        <f>'Tariffs July 2016'!AV42</f>
        <v>0</v>
      </c>
      <c r="N62" s="36">
        <f>'Tariffs July 2016'!AW42</f>
        <v>0</v>
      </c>
      <c r="O62" s="92">
        <f>($F$6*'Tariffs July 2016'!AQ42/100)*4</f>
        <v>314.26079999999996</v>
      </c>
      <c r="P62" s="275">
        <f t="shared" si="35"/>
        <v>1630.0947215199999</v>
      </c>
      <c r="Q62" s="275">
        <f>P62</f>
        <v>1630.0947215199999</v>
      </c>
      <c r="R62" s="275">
        <f t="shared" si="32"/>
        <v>1315.8339215199999</v>
      </c>
      <c r="S62" s="275">
        <f t="shared" si="33"/>
        <v>1315.8339215199999</v>
      </c>
      <c r="T62" s="93">
        <f t="shared" si="34"/>
        <v>1447.4173136720001</v>
      </c>
      <c r="U62" s="93">
        <f t="shared" si="34"/>
        <v>1447.4173136720001</v>
      </c>
      <c r="V62" s="94">
        <f>'Tariffs July 2016'!BD42</f>
        <v>0</v>
      </c>
      <c r="W62" s="94" t="str">
        <f>'Tariffs July 2016'!BE42</f>
        <v>n</v>
      </c>
      <c r="X62" s="95">
        <f>'Tariffs July 2016'!G42</f>
        <v>40841</v>
      </c>
      <c r="Y62" s="70"/>
      <c r="Z62" s="70"/>
      <c r="AA62" s="70"/>
      <c r="AB62" s="70"/>
      <c r="AC62" s="70"/>
      <c r="AD62" s="70"/>
      <c r="AE62" s="70"/>
      <c r="AF62" s="70"/>
      <c r="AG62" s="70"/>
      <c r="AH62" s="70"/>
      <c r="AI62" s="70"/>
      <c r="AJ62" s="70"/>
      <c r="AK62" s="70"/>
      <c r="AL62" s="106"/>
      <c r="AM62" s="106"/>
      <c r="AN62" s="106"/>
      <c r="AO62" s="106"/>
      <c r="AP62" s="106"/>
      <c r="AQ62" s="106"/>
      <c r="AR62" s="106"/>
      <c r="AS62" s="106"/>
      <c r="AT62" s="106"/>
    </row>
    <row r="63" spans="1:52" ht="14" x14ac:dyDescent="0.15">
      <c r="A63" s="89" t="str">
        <f>'Tariffs July 2016'!K43</f>
        <v>Simply Energy</v>
      </c>
      <c r="B63" s="36" t="str">
        <f>'Tariffs July 2016'!L43</f>
        <v>No term</v>
      </c>
      <c r="C63" s="90">
        <f>91*'Tariffs July 2016'!M43/100</f>
        <v>112.07559999999999</v>
      </c>
      <c r="D63" s="90">
        <f>$K$6*'Tariffs July 2016'!N43/100</f>
        <v>83.12739787999999</v>
      </c>
      <c r="E63" s="90">
        <f>$M$6*'Tariffs July 2016'!AH43/100</f>
        <v>161.80875424999999</v>
      </c>
      <c r="F63" s="90">
        <f>$L$6*'Tariffs July 2016'!W43/100</f>
        <v>56.618267060000008</v>
      </c>
      <c r="G63" s="90">
        <f t="shared" si="27"/>
        <v>413.63001918999998</v>
      </c>
      <c r="H63" s="90">
        <f>(G63-C63)*4</f>
        <v>1206.2176767599999</v>
      </c>
      <c r="I63" s="91">
        <f t="shared" si="29"/>
        <v>1654.5200767599999</v>
      </c>
      <c r="J63" s="91">
        <f t="shared" si="30"/>
        <v>1819.9720844360002</v>
      </c>
      <c r="K63" s="36">
        <f>'Tariffs July 2016'!AT43</f>
        <v>0</v>
      </c>
      <c r="L63" s="36">
        <f>'Tariffs July 2016'!AU43</f>
        <v>0</v>
      </c>
      <c r="M63" s="36">
        <f>'Tariffs July 2016'!AV43</f>
        <v>0</v>
      </c>
      <c r="N63" s="36">
        <f>'Tariffs July 2016'!AW43</f>
        <v>0</v>
      </c>
      <c r="O63" s="92">
        <f>($F$6*'Tariffs July 2016'!AQ43/100)*4</f>
        <v>194.84169599999998</v>
      </c>
      <c r="P63" s="275">
        <f t="shared" si="35"/>
        <v>1654.5200767599999</v>
      </c>
      <c r="Q63" s="275">
        <f>P63</f>
        <v>1654.5200767599999</v>
      </c>
      <c r="R63" s="275">
        <f t="shared" si="32"/>
        <v>1459.67838076</v>
      </c>
      <c r="S63" s="275">
        <f t="shared" si="33"/>
        <v>1459.67838076</v>
      </c>
      <c r="T63" s="93">
        <f t="shared" si="34"/>
        <v>1605.6462188360001</v>
      </c>
      <c r="U63" s="93">
        <f t="shared" si="34"/>
        <v>1605.6462188360001</v>
      </c>
      <c r="V63" s="94">
        <f>'Tariffs July 2016'!BD43</f>
        <v>0</v>
      </c>
      <c r="W63" s="94" t="str">
        <f>'Tariffs July 2016'!BE43</f>
        <v>n</v>
      </c>
      <c r="X63" s="95">
        <f>'Tariffs July 2016'!G43</f>
        <v>41052</v>
      </c>
      <c r="Y63" s="70"/>
      <c r="Z63" s="70"/>
      <c r="AA63" s="70"/>
      <c r="AB63" s="70"/>
      <c r="AC63" s="70"/>
      <c r="AD63" s="70"/>
      <c r="AE63" s="70"/>
      <c r="AF63" s="70"/>
      <c r="AG63" s="70"/>
      <c r="AH63" s="70"/>
      <c r="AI63" s="70"/>
      <c r="AJ63" s="70"/>
      <c r="AK63" s="70"/>
      <c r="AL63" s="106"/>
      <c r="AM63" s="106"/>
      <c r="AN63" s="106"/>
      <c r="AO63" s="106"/>
      <c r="AP63" s="106"/>
      <c r="AQ63" s="106"/>
      <c r="AR63" s="106"/>
      <c r="AS63" s="106"/>
      <c r="AT63" s="106"/>
    </row>
    <row r="64" spans="1:52" ht="15" thickBot="1" x14ac:dyDescent="0.2">
      <c r="A64" s="96" t="str">
        <f>'Tariffs July 2016'!K44</f>
        <v>Urth Energy</v>
      </c>
      <c r="B64" s="97" t="str">
        <f>'Tariffs July 2016'!L44</f>
        <v>Market offer</v>
      </c>
      <c r="C64" s="98">
        <f>91*'Tariffs July 2016'!M44/100</f>
        <v>106.015</v>
      </c>
      <c r="D64" s="98">
        <f>$K$6*'Tariffs July 2016'!N44/100</f>
        <v>109.74097759999999</v>
      </c>
      <c r="E64" s="98">
        <f>$M$6*'Tariffs July 2016'!AH44/100</f>
        <v>209.10669780000001</v>
      </c>
      <c r="F64" s="98">
        <f>$L$6*'Tariffs July 2016'!W44/100</f>
        <v>67.891784999999999</v>
      </c>
      <c r="G64" s="98">
        <f t="shared" si="27"/>
        <v>492.75446039999997</v>
      </c>
      <c r="H64" s="98">
        <f t="shared" si="28"/>
        <v>1546.9578415999999</v>
      </c>
      <c r="I64" s="99">
        <f t="shared" si="29"/>
        <v>1971.0178415999999</v>
      </c>
      <c r="J64" s="99">
        <f t="shared" si="30"/>
        <v>2168.11962576</v>
      </c>
      <c r="K64" s="97">
        <f>'Tariffs July 2016'!AT44</f>
        <v>0</v>
      </c>
      <c r="L64" s="97">
        <f>'Tariffs July 2016'!AU44</f>
        <v>0</v>
      </c>
      <c r="M64" s="97">
        <f>'Tariffs July 2016'!AV44</f>
        <v>0</v>
      </c>
      <c r="N64" s="97">
        <f>'Tariffs July 2016'!AW44</f>
        <v>10</v>
      </c>
      <c r="O64" s="100">
        <f>($F$6*'Tariffs July 2016'!AQ44/100)*4</f>
        <v>314.26079999999996</v>
      </c>
      <c r="P64" s="276">
        <f t="shared" si="35"/>
        <v>1971.0178415999999</v>
      </c>
      <c r="Q64" s="276">
        <f>P64-(H64*N64/100)</f>
        <v>1816.3220574399998</v>
      </c>
      <c r="R64" s="276">
        <f t="shared" si="32"/>
        <v>1656.7570415999999</v>
      </c>
      <c r="S64" s="276">
        <f t="shared" si="33"/>
        <v>1502.0612574399997</v>
      </c>
      <c r="T64" s="101">
        <f t="shared" si="34"/>
        <v>1822.43274576</v>
      </c>
      <c r="U64" s="101">
        <f t="shared" si="34"/>
        <v>1652.2673831839998</v>
      </c>
      <c r="V64" s="102">
        <f>'Tariffs July 2016'!BD44</f>
        <v>0</v>
      </c>
      <c r="W64" s="102" t="str">
        <f>'Tariffs July 2016'!BE44</f>
        <v>n</v>
      </c>
      <c r="X64" s="103">
        <f>'Tariffs July 2016'!G44</f>
        <v>41090</v>
      </c>
      <c r="Y64" s="70"/>
      <c r="Z64" s="70"/>
      <c r="AA64" s="70"/>
      <c r="AB64" s="70"/>
      <c r="AC64" s="70"/>
      <c r="AD64" s="70"/>
      <c r="AE64" s="70"/>
      <c r="AF64" s="70"/>
      <c r="AG64" s="70"/>
      <c r="AH64" s="70"/>
      <c r="AI64" s="70"/>
      <c r="AJ64" s="70"/>
      <c r="AK64" s="70"/>
      <c r="AL64" s="106"/>
      <c r="AM64" s="106"/>
      <c r="AN64" s="106"/>
      <c r="AO64" s="106"/>
      <c r="AP64" s="106"/>
      <c r="AQ64" s="106"/>
      <c r="AR64" s="106"/>
      <c r="AS64" s="106"/>
      <c r="AT64" s="106"/>
    </row>
    <row r="65" s="106" customFormat="1" x14ac:dyDescent="0.15"/>
    <row r="66" s="106" customFormat="1" x14ac:dyDescent="0.15"/>
    <row r="67" s="106" customFormat="1" x14ac:dyDescent="0.15"/>
    <row r="68" s="106" customFormat="1" x14ac:dyDescent="0.15"/>
    <row r="69" s="106" customFormat="1" x14ac:dyDescent="0.15"/>
    <row r="70" s="106" customFormat="1" x14ac:dyDescent="0.15"/>
    <row r="71" s="106" customFormat="1" x14ac:dyDescent="0.15"/>
    <row r="72" s="106" customFormat="1" x14ac:dyDescent="0.15"/>
    <row r="73" s="106" customFormat="1" x14ac:dyDescent="0.15"/>
    <row r="74" s="106" customFormat="1" x14ac:dyDescent="0.15"/>
    <row r="75" s="106" customFormat="1" x14ac:dyDescent="0.15"/>
    <row r="76" s="106" customFormat="1" x14ac:dyDescent="0.15"/>
    <row r="77" s="106" customFormat="1" x14ac:dyDescent="0.15"/>
    <row r="78" s="106" customFormat="1" x14ac:dyDescent="0.15"/>
    <row r="79" s="106" customFormat="1" x14ac:dyDescent="0.15"/>
    <row r="80" s="106" customFormat="1" x14ac:dyDescent="0.15"/>
    <row r="81" s="106" customFormat="1" x14ac:dyDescent="0.15"/>
    <row r="82" s="106" customFormat="1" x14ac:dyDescent="0.15"/>
    <row r="83" s="106" customFormat="1" x14ac:dyDescent="0.15"/>
    <row r="84" s="106" customFormat="1" x14ac:dyDescent="0.15"/>
    <row r="85" s="106" customFormat="1" x14ac:dyDescent="0.15"/>
    <row r="86" s="106" customFormat="1" x14ac:dyDescent="0.15"/>
    <row r="87" s="106" customFormat="1" x14ac:dyDescent="0.15"/>
    <row r="88" s="106" customFormat="1" x14ac:dyDescent="0.15"/>
    <row r="89" s="106" customFormat="1" x14ac:dyDescent="0.15"/>
    <row r="90" s="106" customFormat="1" x14ac:dyDescent="0.15"/>
    <row r="91" s="106" customFormat="1" x14ac:dyDescent="0.15"/>
    <row r="92" s="106" customFormat="1" x14ac:dyDescent="0.15"/>
    <row r="93" s="106" customFormat="1" x14ac:dyDescent="0.15"/>
    <row r="94" s="106" customFormat="1" x14ac:dyDescent="0.15"/>
    <row r="95" s="106" customFormat="1" x14ac:dyDescent="0.15"/>
    <row r="96" s="106" customFormat="1" x14ac:dyDescent="0.15"/>
    <row r="97" s="106" customFormat="1" x14ac:dyDescent="0.15"/>
    <row r="98" s="106" customFormat="1" x14ac:dyDescent="0.15"/>
    <row r="99" s="106" customFormat="1" x14ac:dyDescent="0.15"/>
    <row r="100" s="106" customFormat="1" x14ac:dyDescent="0.15"/>
    <row r="101" s="106" customFormat="1" x14ac:dyDescent="0.15"/>
    <row r="102" s="106" customFormat="1" x14ac:dyDescent="0.15"/>
    <row r="103" s="106" customFormat="1" x14ac:dyDescent="0.15"/>
    <row r="104" s="106" customFormat="1" x14ac:dyDescent="0.15"/>
    <row r="105" s="106" customFormat="1" x14ac:dyDescent="0.15"/>
    <row r="106" s="106" customFormat="1" x14ac:dyDescent="0.15"/>
    <row r="107" s="106" customFormat="1" x14ac:dyDescent="0.15"/>
    <row r="108" s="106" customFormat="1" x14ac:dyDescent="0.15"/>
    <row r="109" s="106" customFormat="1" x14ac:dyDescent="0.15"/>
    <row r="110" s="106" customFormat="1" x14ac:dyDescent="0.15"/>
    <row r="111" s="106" customFormat="1" x14ac:dyDescent="0.15"/>
    <row r="112" s="106" customFormat="1" x14ac:dyDescent="0.15"/>
    <row r="113" s="106" customFormat="1" x14ac:dyDescent="0.15"/>
    <row r="114" s="106" customFormat="1" x14ac:dyDescent="0.15"/>
    <row r="115" s="106" customFormat="1" x14ac:dyDescent="0.15"/>
    <row r="116" s="106" customFormat="1" x14ac:dyDescent="0.15"/>
    <row r="117" s="106" customFormat="1" x14ac:dyDescent="0.15"/>
    <row r="118" s="106" customFormat="1" x14ac:dyDescent="0.15"/>
    <row r="119" s="106" customFormat="1" x14ac:dyDescent="0.15"/>
    <row r="120" s="106" customFormat="1" x14ac:dyDescent="0.15"/>
    <row r="121" s="106" customFormat="1" x14ac:dyDescent="0.15"/>
    <row r="122" s="106" customFormat="1" x14ac:dyDescent="0.15"/>
    <row r="123" s="106" customFormat="1" x14ac:dyDescent="0.15"/>
    <row r="124" s="106" customFormat="1" x14ac:dyDescent="0.15"/>
    <row r="125" s="106" customFormat="1" x14ac:dyDescent="0.15"/>
    <row r="126" s="106" customFormat="1" x14ac:dyDescent="0.15"/>
    <row r="127" s="106" customFormat="1" x14ac:dyDescent="0.15"/>
    <row r="128" s="106" customFormat="1" x14ac:dyDescent="0.15"/>
    <row r="129" s="106" customFormat="1" x14ac:dyDescent="0.15"/>
    <row r="130" s="106" customFormat="1" x14ac:dyDescent="0.15"/>
    <row r="131" s="106" customFormat="1" x14ac:dyDescent="0.15"/>
    <row r="132" s="106" customFormat="1" x14ac:dyDescent="0.15"/>
    <row r="133" s="106" customFormat="1" x14ac:dyDescent="0.15"/>
    <row r="134" s="106" customFormat="1" x14ac:dyDescent="0.15"/>
    <row r="135" s="106" customFormat="1" x14ac:dyDescent="0.15"/>
    <row r="136" s="106" customFormat="1" x14ac:dyDescent="0.15"/>
    <row r="137" s="106" customFormat="1" x14ac:dyDescent="0.15"/>
    <row r="138" s="106" customFormat="1" x14ac:dyDescent="0.15"/>
    <row r="139" s="106" customFormat="1" x14ac:dyDescent="0.15"/>
    <row r="140" s="106" customFormat="1" x14ac:dyDescent="0.15"/>
    <row r="141" s="106" customFormat="1" x14ac:dyDescent="0.15"/>
  </sheetData>
  <sheetProtection algorithmName="SHA-512" hashValue="2ki2v5TpcGd7TDHb48OigPb0j6xQF2eT6QLXH4IVSKZcjf3LUIVUHh0uh4WjekEUjKun+8ZAu8IdpAu0pQP9tw==" saltValue="zJn7R6CRkMEl8af5AfEDCw==" spinCount="100000" sheet="1" objects="1" scenarios="1"/>
  <phoneticPr fontId="5" type="noConversion"/>
  <dataValidations count="2">
    <dataValidation type="decimal" showInputMessage="1" showErrorMessage="1" errorTitle="Incorrect entry" error="Enter 1.5 or 3.0 only" sqref="C4" xr:uid="{00000000-0002-0000-0400-000000000000}">
      <formula1>1.5</formula1>
      <formula2>3</formula2>
    </dataValidation>
    <dataValidation type="whole" showInputMessage="1" showErrorMessage="1" errorTitle="Incorrect number" error="Please enter quarterly consumption between 700-4000kWh" sqref="C5" xr:uid="{00000000-0002-0000-0400-000001000000}">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B94D1-91B9-B34B-9042-BF997FA51E32}">
  <sheetPr codeName="Sheet25"/>
  <dimension ref="A1:BZ65"/>
  <sheetViews>
    <sheetView zoomScale="110" zoomScaleNormal="110" workbookViewId="0">
      <selection activeCell="A18" sqref="A18:XFD18"/>
    </sheetView>
  </sheetViews>
  <sheetFormatPr baseColWidth="10" defaultRowHeight="13" x14ac:dyDescent="0.15"/>
  <cols>
    <col min="1" max="5" width="10.83203125" style="183"/>
    <col min="6" max="6" width="11.83203125" style="183" customWidth="1"/>
    <col min="7" max="10" width="10.83203125" style="183"/>
    <col min="11" max="11" width="17" style="183" bestFit="1" customWidth="1"/>
    <col min="12" max="12" width="26" style="183" bestFit="1" customWidth="1"/>
    <col min="13" max="40" width="10.83203125" style="183"/>
    <col min="41" max="41" width="17.1640625" style="183" customWidth="1"/>
    <col min="42" max="76" width="10.83203125" style="183"/>
    <col min="77" max="77" width="24.83203125" style="183" customWidth="1"/>
    <col min="78" max="16384" width="10.83203125" style="183"/>
  </cols>
  <sheetData>
    <row r="1" spans="1:78" ht="84" x14ac:dyDescent="0.15">
      <c r="A1" s="159" t="s">
        <v>50</v>
      </c>
      <c r="B1" s="159" t="s">
        <v>51</v>
      </c>
      <c r="C1" s="160" t="s">
        <v>52</v>
      </c>
      <c r="D1" s="161" t="s">
        <v>53</v>
      </c>
      <c r="E1" s="161" t="s">
        <v>54</v>
      </c>
      <c r="F1" s="161" t="s">
        <v>55</v>
      </c>
      <c r="G1" s="159" t="s">
        <v>56</v>
      </c>
      <c r="H1" s="162" t="s">
        <v>57</v>
      </c>
      <c r="I1" s="162" t="s">
        <v>182</v>
      </c>
      <c r="J1" s="162" t="s">
        <v>183</v>
      </c>
      <c r="K1" s="161" t="s">
        <v>184</v>
      </c>
      <c r="L1" s="163" t="s">
        <v>185</v>
      </c>
      <c r="M1" s="164" t="s">
        <v>186</v>
      </c>
      <c r="N1" s="165" t="s">
        <v>187</v>
      </c>
      <c r="O1" s="165" t="s">
        <v>188</v>
      </c>
      <c r="P1" s="165" t="s">
        <v>97</v>
      </c>
      <c r="Q1" s="165" t="s">
        <v>135</v>
      </c>
      <c r="R1" s="165" t="s">
        <v>136</v>
      </c>
      <c r="S1" s="165" t="s">
        <v>137</v>
      </c>
      <c r="T1" s="165" t="s">
        <v>138</v>
      </c>
      <c r="U1" s="165" t="s">
        <v>61</v>
      </c>
      <c r="V1" s="166" t="s">
        <v>62</v>
      </c>
      <c r="W1" s="167" t="s">
        <v>104</v>
      </c>
      <c r="X1" s="167" t="s">
        <v>105</v>
      </c>
      <c r="Y1" s="167" t="s">
        <v>106</v>
      </c>
      <c r="Z1" s="167" t="s">
        <v>195</v>
      </c>
      <c r="AA1" s="167" t="s">
        <v>196</v>
      </c>
      <c r="AB1" s="167" t="s">
        <v>70</v>
      </c>
      <c r="AC1" s="167" t="s">
        <v>71</v>
      </c>
      <c r="AD1" s="167" t="s">
        <v>152</v>
      </c>
      <c r="AE1" s="168" t="s">
        <v>153</v>
      </c>
      <c r="AF1" s="169" t="s">
        <v>154</v>
      </c>
      <c r="AG1" s="169" t="s">
        <v>76</v>
      </c>
      <c r="AH1" s="170" t="s">
        <v>77</v>
      </c>
      <c r="AI1" s="170" t="s">
        <v>78</v>
      </c>
      <c r="AJ1" s="170" t="s">
        <v>23</v>
      </c>
      <c r="AK1" s="170" t="s">
        <v>24</v>
      </c>
      <c r="AL1" s="171" t="s">
        <v>395</v>
      </c>
      <c r="AM1" s="171" t="s">
        <v>396</v>
      </c>
      <c r="AN1" s="171" t="s">
        <v>397</v>
      </c>
      <c r="AO1" s="172" t="s">
        <v>25</v>
      </c>
      <c r="AP1" s="173" t="s">
        <v>26</v>
      </c>
      <c r="AQ1" s="173" t="s">
        <v>164</v>
      </c>
      <c r="AR1" s="174" t="s">
        <v>165</v>
      </c>
      <c r="AS1" s="314" t="s">
        <v>398</v>
      </c>
      <c r="AT1" s="315" t="s">
        <v>815</v>
      </c>
      <c r="AU1" s="316" t="s">
        <v>816</v>
      </c>
      <c r="AV1" s="316" t="s">
        <v>817</v>
      </c>
      <c r="AW1" s="317" t="s">
        <v>818</v>
      </c>
      <c r="AX1" s="178" t="s">
        <v>168</v>
      </c>
      <c r="AY1" s="179" t="s">
        <v>169</v>
      </c>
      <c r="AZ1" s="180" t="s">
        <v>86</v>
      </c>
      <c r="BA1" s="181" t="s">
        <v>95</v>
      </c>
      <c r="BB1" s="180" t="s">
        <v>96</v>
      </c>
      <c r="BC1" s="181" t="s">
        <v>34</v>
      </c>
      <c r="BD1" s="180" t="s">
        <v>35</v>
      </c>
      <c r="BE1" s="181" t="s">
        <v>88</v>
      </c>
      <c r="BF1" s="180" t="s">
        <v>89</v>
      </c>
      <c r="BG1" s="182" t="s">
        <v>90</v>
      </c>
      <c r="BH1" s="180" t="s">
        <v>399</v>
      </c>
      <c r="BI1" s="182" t="s">
        <v>400</v>
      </c>
      <c r="BJ1" s="180" t="s">
        <v>91</v>
      </c>
      <c r="BK1" s="182" t="s">
        <v>92</v>
      </c>
      <c r="BL1" s="162" t="s">
        <v>48</v>
      </c>
      <c r="BM1" s="162" t="s">
        <v>49</v>
      </c>
      <c r="BN1" s="162" t="s">
        <v>219</v>
      </c>
      <c r="BO1" s="162" t="s">
        <v>220</v>
      </c>
      <c r="BP1" s="162" t="s">
        <v>401</v>
      </c>
      <c r="BQ1" s="162" t="s">
        <v>402</v>
      </c>
      <c r="BR1" s="162" t="s">
        <v>403</v>
      </c>
      <c r="BS1" s="162" t="s">
        <v>404</v>
      </c>
      <c r="BT1" s="160" t="s">
        <v>129</v>
      </c>
      <c r="BU1" s="160" t="s">
        <v>130</v>
      </c>
      <c r="BV1" s="162" t="s">
        <v>131</v>
      </c>
      <c r="BW1" s="162" t="s">
        <v>132</v>
      </c>
      <c r="BX1" s="324" t="s">
        <v>822</v>
      </c>
      <c r="BY1" s="325" t="s">
        <v>823</v>
      </c>
      <c r="BZ1" s="324" t="s">
        <v>824</v>
      </c>
    </row>
    <row r="2" spans="1:78" customFormat="1" ht="13" customHeight="1" x14ac:dyDescent="0.15">
      <c r="A2" s="223">
        <v>10835</v>
      </c>
      <c r="B2" s="359">
        <v>43683</v>
      </c>
      <c r="C2" s="225" t="s">
        <v>541</v>
      </c>
      <c r="D2" s="223" t="s">
        <v>464</v>
      </c>
      <c r="E2" s="223"/>
      <c r="F2" s="223" t="s">
        <v>575</v>
      </c>
      <c r="G2" s="224">
        <v>43669</v>
      </c>
      <c r="H2" s="226" t="s">
        <v>543</v>
      </c>
      <c r="I2" s="226" t="s">
        <v>338</v>
      </c>
      <c r="J2" s="226">
        <v>1</v>
      </c>
      <c r="K2" s="223" t="s">
        <v>544</v>
      </c>
      <c r="L2" s="223" t="s">
        <v>469</v>
      </c>
      <c r="M2" s="227">
        <v>130.78181818181818</v>
      </c>
      <c r="N2" s="227">
        <v>29.18181818181818</v>
      </c>
      <c r="O2" s="228"/>
      <c r="P2" s="229"/>
      <c r="Q2" s="229"/>
      <c r="R2" s="228"/>
      <c r="S2" s="229"/>
      <c r="T2" s="223"/>
      <c r="U2" s="229"/>
      <c r="V2" s="229"/>
      <c r="W2" s="229"/>
      <c r="X2" s="223"/>
      <c r="Y2" s="227"/>
      <c r="Z2" s="227"/>
      <c r="AA2" s="227"/>
      <c r="AB2" s="227"/>
      <c r="AC2" s="227"/>
      <c r="AD2" s="227"/>
      <c r="AE2" s="229"/>
      <c r="AF2" s="223"/>
      <c r="AG2" s="223"/>
      <c r="AH2" s="227"/>
      <c r="AI2" s="223"/>
      <c r="AJ2" s="223"/>
      <c r="AK2" s="227"/>
      <c r="AL2" s="223"/>
      <c r="AM2" s="227"/>
      <c r="AN2" s="227"/>
      <c r="AO2" s="223" t="s">
        <v>576</v>
      </c>
      <c r="AP2" s="226" t="s">
        <v>546</v>
      </c>
      <c r="AQ2" s="226"/>
      <c r="AR2" s="226"/>
      <c r="AS2" s="226">
        <v>10</v>
      </c>
      <c r="AT2" s="226">
        <v>10</v>
      </c>
      <c r="AU2" s="230">
        <v>1274</v>
      </c>
      <c r="AV2" s="226"/>
      <c r="AW2" s="226">
        <v>5</v>
      </c>
      <c r="AX2" s="226" t="s">
        <v>547</v>
      </c>
      <c r="AY2" s="226">
        <v>20</v>
      </c>
      <c r="AZ2" s="226">
        <v>0</v>
      </c>
      <c r="BA2" s="226">
        <v>0</v>
      </c>
      <c r="BB2" s="226">
        <v>0</v>
      </c>
      <c r="BC2" s="226">
        <v>0</v>
      </c>
      <c r="BD2" s="226">
        <v>0</v>
      </c>
      <c r="BE2" s="226">
        <v>0</v>
      </c>
      <c r="BF2" s="226">
        <v>0</v>
      </c>
      <c r="BG2" s="226">
        <v>0</v>
      </c>
      <c r="BH2" s="226">
        <v>0</v>
      </c>
      <c r="BI2" s="226">
        <v>0</v>
      </c>
      <c r="BJ2" s="226">
        <v>0</v>
      </c>
      <c r="BK2" s="226">
        <v>0</v>
      </c>
      <c r="BL2" s="226"/>
      <c r="BM2" s="226" t="s">
        <v>546</v>
      </c>
      <c r="BN2" s="226">
        <v>12</v>
      </c>
      <c r="BO2" s="226" t="s">
        <v>546</v>
      </c>
      <c r="BP2" s="298"/>
      <c r="BQ2" s="226"/>
      <c r="BR2" s="226"/>
      <c r="BS2" s="226"/>
      <c r="BT2" s="223"/>
      <c r="BU2" s="232"/>
      <c r="BV2" s="226"/>
      <c r="BW2" s="226" t="s">
        <v>548</v>
      </c>
      <c r="BX2" s="226"/>
      <c r="BY2" s="232" t="s">
        <v>858</v>
      </c>
      <c r="BZ2" s="300" t="s">
        <v>918</v>
      </c>
    </row>
    <row r="3" spans="1:78" customFormat="1" ht="13" customHeight="1" x14ac:dyDescent="0.15">
      <c r="A3" s="223">
        <v>11114</v>
      </c>
      <c r="B3" s="359">
        <v>43683</v>
      </c>
      <c r="C3" s="225" t="s">
        <v>541</v>
      </c>
      <c r="D3" s="223" t="s">
        <v>464</v>
      </c>
      <c r="E3" s="223"/>
      <c r="F3" s="223" t="s">
        <v>575</v>
      </c>
      <c r="G3" s="236">
        <v>43646</v>
      </c>
      <c r="H3" s="226" t="s">
        <v>543</v>
      </c>
      <c r="I3" s="226" t="s">
        <v>546</v>
      </c>
      <c r="J3" s="226">
        <v>2</v>
      </c>
      <c r="K3" s="223" t="s">
        <v>551</v>
      </c>
      <c r="L3" s="223" t="s">
        <v>826</v>
      </c>
      <c r="M3" s="227">
        <v>109</v>
      </c>
      <c r="N3" s="227">
        <v>29.6</v>
      </c>
      <c r="O3" s="223" t="s">
        <v>511</v>
      </c>
      <c r="P3" s="228">
        <v>1020</v>
      </c>
      <c r="Q3" s="227">
        <v>32.999999999999993</v>
      </c>
      <c r="R3" s="228"/>
      <c r="S3" s="229"/>
      <c r="T3" s="223"/>
      <c r="U3" s="229"/>
      <c r="V3" s="229"/>
      <c r="W3" s="229"/>
      <c r="X3" s="223"/>
      <c r="Y3" s="227"/>
      <c r="Z3" s="227"/>
      <c r="AA3" s="227"/>
      <c r="AB3" s="227"/>
      <c r="AC3" s="227"/>
      <c r="AD3" s="227"/>
      <c r="AE3" s="229"/>
      <c r="AF3" s="223"/>
      <c r="AG3" s="223"/>
      <c r="AH3" s="227"/>
      <c r="AI3" s="223"/>
      <c r="AJ3" s="223"/>
      <c r="AK3" s="227"/>
      <c r="AL3" s="223"/>
      <c r="AM3" s="227"/>
      <c r="AN3" s="227"/>
      <c r="AO3" s="223" t="s">
        <v>576</v>
      </c>
      <c r="AP3" s="226" t="s">
        <v>546</v>
      </c>
      <c r="AQ3" s="226"/>
      <c r="AR3" s="226"/>
      <c r="AS3" s="226">
        <v>10</v>
      </c>
      <c r="AT3" s="226">
        <v>5.2</v>
      </c>
      <c r="AU3" s="230"/>
      <c r="AV3" s="226"/>
      <c r="AW3" s="226"/>
      <c r="AX3" s="226" t="s">
        <v>547</v>
      </c>
      <c r="AY3" s="241"/>
      <c r="AZ3" s="226">
        <v>0</v>
      </c>
      <c r="BA3" s="226">
        <v>0</v>
      </c>
      <c r="BB3" s="226">
        <v>2</v>
      </c>
      <c r="BC3" s="226">
        <v>0</v>
      </c>
      <c r="BD3" s="226">
        <v>0</v>
      </c>
      <c r="BE3" s="226">
        <v>0</v>
      </c>
      <c r="BF3" s="226">
        <v>0</v>
      </c>
      <c r="BG3" s="226">
        <v>0</v>
      </c>
      <c r="BH3" s="226">
        <v>0</v>
      </c>
      <c r="BI3" s="226">
        <v>0</v>
      </c>
      <c r="BJ3" s="226">
        <v>0</v>
      </c>
      <c r="BK3" s="226">
        <v>0</v>
      </c>
      <c r="BL3" s="226"/>
      <c r="BM3" s="226" t="s">
        <v>546</v>
      </c>
      <c r="BN3" s="226"/>
      <c r="BO3" s="226" t="s">
        <v>546</v>
      </c>
      <c r="BP3" s="298"/>
      <c r="BQ3" s="226"/>
      <c r="BR3" s="226"/>
      <c r="BS3" s="226"/>
      <c r="BT3" s="223"/>
      <c r="BU3" s="223"/>
      <c r="BV3" s="226"/>
      <c r="BW3" s="226" t="s">
        <v>548</v>
      </c>
      <c r="BX3" s="226"/>
      <c r="BY3" s="238"/>
      <c r="BZ3" s="305" t="s">
        <v>860</v>
      </c>
    </row>
    <row r="4" spans="1:78" customFormat="1" ht="13" customHeight="1" x14ac:dyDescent="0.15">
      <c r="A4" s="223">
        <v>16145</v>
      </c>
      <c r="B4" s="359">
        <v>43683</v>
      </c>
      <c r="C4" s="225" t="s">
        <v>541</v>
      </c>
      <c r="D4" s="223" t="s">
        <v>464</v>
      </c>
      <c r="E4" s="223"/>
      <c r="F4" s="223" t="s">
        <v>575</v>
      </c>
      <c r="G4" s="224">
        <v>43678</v>
      </c>
      <c r="H4" s="226" t="s">
        <v>543</v>
      </c>
      <c r="I4" s="226" t="s">
        <v>338</v>
      </c>
      <c r="J4" s="226">
        <v>3</v>
      </c>
      <c r="K4" s="223" t="s">
        <v>556</v>
      </c>
      <c r="L4" s="223" t="s">
        <v>827</v>
      </c>
      <c r="M4" s="227">
        <v>104.99999999999999</v>
      </c>
      <c r="N4" s="227">
        <v>30.472727272727273</v>
      </c>
      <c r="O4" s="228"/>
      <c r="P4" s="229"/>
      <c r="Q4" s="229"/>
      <c r="R4" s="228"/>
      <c r="S4" s="229"/>
      <c r="T4" s="223"/>
      <c r="U4" s="229"/>
      <c r="V4" s="229"/>
      <c r="W4" s="229"/>
      <c r="X4" s="223"/>
      <c r="Y4" s="227"/>
      <c r="Z4" s="227"/>
      <c r="AA4" s="227"/>
      <c r="AB4" s="227"/>
      <c r="AC4" s="227"/>
      <c r="AD4" s="227"/>
      <c r="AE4" s="229"/>
      <c r="AF4" s="223"/>
      <c r="AG4" s="223"/>
      <c r="AH4" s="227"/>
      <c r="AI4" s="223"/>
      <c r="AJ4" s="223"/>
      <c r="AK4" s="227"/>
      <c r="AL4" s="223"/>
      <c r="AM4" s="227"/>
      <c r="AN4" s="227"/>
      <c r="AO4" s="223" t="s">
        <v>576</v>
      </c>
      <c r="AP4" s="226" t="s">
        <v>546</v>
      </c>
      <c r="AQ4" s="226"/>
      <c r="AR4" s="226"/>
      <c r="AS4" s="230"/>
      <c r="AT4" s="226">
        <v>15</v>
      </c>
      <c r="AU4" s="230">
        <v>1365</v>
      </c>
      <c r="AV4" s="226"/>
      <c r="AW4" s="226">
        <v>6.6</v>
      </c>
      <c r="AX4" s="226" t="s">
        <v>547</v>
      </c>
      <c r="AY4" s="226"/>
      <c r="AZ4" s="226">
        <v>0</v>
      </c>
      <c r="BA4" s="226">
        <v>0</v>
      </c>
      <c r="BB4" s="226">
        <v>0</v>
      </c>
      <c r="BC4" s="226">
        <v>0</v>
      </c>
      <c r="BD4" s="226">
        <v>0</v>
      </c>
      <c r="BE4" s="226">
        <v>0</v>
      </c>
      <c r="BF4" s="226">
        <v>0</v>
      </c>
      <c r="BG4" s="226">
        <v>0</v>
      </c>
      <c r="BH4" s="226">
        <v>0</v>
      </c>
      <c r="BI4" s="226">
        <v>0</v>
      </c>
      <c r="BJ4" s="226">
        <v>0</v>
      </c>
      <c r="BK4" s="226">
        <v>0</v>
      </c>
      <c r="BL4" s="226"/>
      <c r="BM4" s="226" t="s">
        <v>546</v>
      </c>
      <c r="BN4" s="226">
        <v>12</v>
      </c>
      <c r="BO4" s="226" t="s">
        <v>546</v>
      </c>
      <c r="BP4" s="298"/>
      <c r="BQ4" s="226"/>
      <c r="BR4" s="226"/>
      <c r="BS4" s="226"/>
      <c r="BT4" s="223"/>
      <c r="BU4" s="232"/>
      <c r="BV4" s="226"/>
      <c r="BW4" s="226" t="s">
        <v>548</v>
      </c>
      <c r="BX4" s="226"/>
      <c r="BY4" s="223" t="s">
        <v>829</v>
      </c>
      <c r="BZ4" s="360" t="s">
        <v>919</v>
      </c>
    </row>
    <row r="5" spans="1:78" customFormat="1" ht="13" customHeight="1" x14ac:dyDescent="0.15">
      <c r="A5" s="223">
        <v>13626</v>
      </c>
      <c r="B5" s="359">
        <v>43683</v>
      </c>
      <c r="C5" s="225" t="s">
        <v>541</v>
      </c>
      <c r="D5" s="223" t="s">
        <v>464</v>
      </c>
      <c r="E5" s="223"/>
      <c r="F5" s="223" t="s">
        <v>575</v>
      </c>
      <c r="G5" s="236">
        <v>43646</v>
      </c>
      <c r="H5" s="226" t="s">
        <v>543</v>
      </c>
      <c r="I5" s="226" t="s">
        <v>546</v>
      </c>
      <c r="J5" s="226">
        <v>4</v>
      </c>
      <c r="K5" s="223" t="s">
        <v>558</v>
      </c>
      <c r="L5" s="223" t="s">
        <v>702</v>
      </c>
      <c r="M5" s="227">
        <v>77.272727272727266</v>
      </c>
      <c r="N5" s="227">
        <v>24.999999999999996</v>
      </c>
      <c r="O5" s="228"/>
      <c r="P5" s="229"/>
      <c r="Q5" s="229"/>
      <c r="R5" s="228"/>
      <c r="S5" s="229"/>
      <c r="T5" s="223"/>
      <c r="U5" s="229"/>
      <c r="V5" s="229"/>
      <c r="W5" s="229"/>
      <c r="X5" s="223"/>
      <c r="Y5" s="227"/>
      <c r="Z5" s="227"/>
      <c r="AA5" s="227"/>
      <c r="AB5" s="227"/>
      <c r="AC5" s="227"/>
      <c r="AD5" s="227"/>
      <c r="AE5" s="229"/>
      <c r="AF5" s="223"/>
      <c r="AG5" s="223"/>
      <c r="AH5" s="227"/>
      <c r="AI5" s="223"/>
      <c r="AJ5" s="223"/>
      <c r="AK5" s="229"/>
      <c r="AL5" s="223"/>
      <c r="AM5" s="227"/>
      <c r="AN5" s="227"/>
      <c r="AO5" s="223" t="s">
        <v>576</v>
      </c>
      <c r="AP5" s="226" t="s">
        <v>546</v>
      </c>
      <c r="AQ5" s="226"/>
      <c r="AR5" s="226"/>
      <c r="AS5" s="230"/>
      <c r="AT5" s="226">
        <v>10.7</v>
      </c>
      <c r="AU5" s="230">
        <v>910</v>
      </c>
      <c r="AV5" s="226"/>
      <c r="AW5" s="230">
        <v>6</v>
      </c>
      <c r="AX5" s="226" t="s">
        <v>547</v>
      </c>
      <c r="AY5" s="226"/>
      <c r="AZ5" s="226">
        <v>0</v>
      </c>
      <c r="BA5" s="226">
        <v>0</v>
      </c>
      <c r="BB5" s="226">
        <v>0</v>
      </c>
      <c r="BC5" s="226">
        <v>0</v>
      </c>
      <c r="BD5" s="226">
        <v>0</v>
      </c>
      <c r="BE5" s="226">
        <v>0</v>
      </c>
      <c r="BF5" s="226">
        <v>0</v>
      </c>
      <c r="BG5" s="226">
        <v>0</v>
      </c>
      <c r="BH5" s="226">
        <v>0</v>
      </c>
      <c r="BI5" s="226">
        <v>0</v>
      </c>
      <c r="BJ5" s="226">
        <v>0</v>
      </c>
      <c r="BK5" s="226">
        <v>0</v>
      </c>
      <c r="BL5" s="226"/>
      <c r="BM5" s="226" t="s">
        <v>546</v>
      </c>
      <c r="BN5" s="226"/>
      <c r="BO5" s="226" t="s">
        <v>546</v>
      </c>
      <c r="BP5" s="231">
        <v>152.6181818181818</v>
      </c>
      <c r="BQ5" s="226"/>
      <c r="BR5" s="226"/>
      <c r="BS5" s="243"/>
      <c r="BT5" s="126"/>
      <c r="BU5" s="232"/>
      <c r="BV5" s="226"/>
      <c r="BW5" s="226" t="s">
        <v>548</v>
      </c>
      <c r="BX5" s="226"/>
      <c r="BY5" s="232"/>
      <c r="BZ5" s="361" t="s">
        <v>865</v>
      </c>
    </row>
    <row r="6" spans="1:78" customFormat="1" ht="13" customHeight="1" x14ac:dyDescent="0.15">
      <c r="A6" s="223">
        <v>12311</v>
      </c>
      <c r="B6" s="359">
        <v>43683</v>
      </c>
      <c r="C6" s="225" t="s">
        <v>541</v>
      </c>
      <c r="D6" s="223" t="s">
        <v>464</v>
      </c>
      <c r="E6" s="223"/>
      <c r="F6" s="223" t="s">
        <v>575</v>
      </c>
      <c r="G6" s="236">
        <v>43646</v>
      </c>
      <c r="H6" s="226" t="s">
        <v>543</v>
      </c>
      <c r="I6" s="226" t="s">
        <v>338</v>
      </c>
      <c r="J6" s="226">
        <v>5</v>
      </c>
      <c r="K6" s="223" t="s">
        <v>559</v>
      </c>
      <c r="L6" s="223" t="s">
        <v>611</v>
      </c>
      <c r="M6" s="227">
        <v>121.80909090909091</v>
      </c>
      <c r="N6" s="227">
        <v>29.127272727272725</v>
      </c>
      <c r="O6" s="228"/>
      <c r="P6" s="229"/>
      <c r="Q6" s="229"/>
      <c r="R6" s="228"/>
      <c r="S6" s="229"/>
      <c r="T6" s="223"/>
      <c r="U6" s="229"/>
      <c r="V6" s="229"/>
      <c r="W6" s="229"/>
      <c r="X6" s="223"/>
      <c r="Y6" s="227"/>
      <c r="Z6" s="227"/>
      <c r="AA6" s="227"/>
      <c r="AB6" s="227"/>
      <c r="AC6" s="227"/>
      <c r="AD6" s="229"/>
      <c r="AE6" s="229"/>
      <c r="AF6" s="223"/>
      <c r="AG6" s="223"/>
      <c r="AH6" s="227"/>
      <c r="AI6" s="223"/>
      <c r="AJ6" s="223"/>
      <c r="AK6" s="227"/>
      <c r="AL6" s="223"/>
      <c r="AM6" s="227"/>
      <c r="AN6" s="227"/>
      <c r="AO6" s="223" t="s">
        <v>576</v>
      </c>
      <c r="AP6" s="226" t="s">
        <v>546</v>
      </c>
      <c r="AQ6" s="226"/>
      <c r="AR6" s="226"/>
      <c r="AS6" s="226"/>
      <c r="AT6" s="226">
        <v>12</v>
      </c>
      <c r="AU6" s="230">
        <v>1274</v>
      </c>
      <c r="AV6" s="226"/>
      <c r="AW6" s="230">
        <v>5</v>
      </c>
      <c r="AX6" s="226" t="s">
        <v>547</v>
      </c>
      <c r="AY6" s="226">
        <v>25</v>
      </c>
      <c r="AZ6" s="226">
        <v>0</v>
      </c>
      <c r="BA6" s="226">
        <v>0</v>
      </c>
      <c r="BB6" s="226">
        <v>0</v>
      </c>
      <c r="BC6" s="226">
        <v>0</v>
      </c>
      <c r="BD6" s="226">
        <v>0</v>
      </c>
      <c r="BE6" s="226">
        <v>0</v>
      </c>
      <c r="BF6" s="226">
        <v>0</v>
      </c>
      <c r="BG6" s="226">
        <v>0</v>
      </c>
      <c r="BH6" s="226">
        <v>0</v>
      </c>
      <c r="BI6" s="226">
        <v>0</v>
      </c>
      <c r="BJ6" s="226">
        <v>0</v>
      </c>
      <c r="BK6" s="226">
        <v>0</v>
      </c>
      <c r="BL6" s="226"/>
      <c r="BM6" s="226" t="s">
        <v>546</v>
      </c>
      <c r="BN6" s="226">
        <v>12</v>
      </c>
      <c r="BO6" s="226" t="s">
        <v>546</v>
      </c>
      <c r="BP6" s="298"/>
      <c r="BQ6" s="226"/>
      <c r="BR6" s="226"/>
      <c r="BS6" s="226"/>
      <c r="BT6" s="232"/>
      <c r="BU6" s="232"/>
      <c r="BV6" s="226"/>
      <c r="BW6" s="226" t="s">
        <v>548</v>
      </c>
      <c r="BX6" s="226"/>
      <c r="BY6" s="223" t="s">
        <v>831</v>
      </c>
      <c r="BZ6" s="341" t="s">
        <v>869</v>
      </c>
    </row>
    <row r="7" spans="1:78" customFormat="1" ht="13" customHeight="1" x14ac:dyDescent="0.15">
      <c r="A7" s="223">
        <v>14288</v>
      </c>
      <c r="B7" s="359">
        <v>43683</v>
      </c>
      <c r="C7" s="225" t="s">
        <v>541</v>
      </c>
      <c r="D7" s="223" t="s">
        <v>464</v>
      </c>
      <c r="E7" s="223"/>
      <c r="F7" s="223" t="s">
        <v>575</v>
      </c>
      <c r="G7" s="236">
        <v>43646</v>
      </c>
      <c r="H7" s="226" t="s">
        <v>543</v>
      </c>
      <c r="I7" s="226" t="s">
        <v>338</v>
      </c>
      <c r="J7" s="226">
        <v>6</v>
      </c>
      <c r="K7" s="223" t="s">
        <v>561</v>
      </c>
      <c r="L7" s="223" t="s">
        <v>778</v>
      </c>
      <c r="M7" s="227">
        <v>103.85454545454544</v>
      </c>
      <c r="N7" s="227">
        <v>30.563636363636359</v>
      </c>
      <c r="O7" s="223" t="s">
        <v>511</v>
      </c>
      <c r="P7" s="228">
        <v>1183</v>
      </c>
      <c r="Q7" s="227">
        <v>32.090909090909086</v>
      </c>
      <c r="R7" s="228"/>
      <c r="S7" s="229"/>
      <c r="T7" s="223"/>
      <c r="U7" s="229"/>
      <c r="V7" s="229"/>
      <c r="W7" s="229"/>
      <c r="X7" s="223"/>
      <c r="Y7" s="227"/>
      <c r="Z7" s="227"/>
      <c r="AA7" s="227"/>
      <c r="AB7" s="227"/>
      <c r="AC7" s="227"/>
      <c r="AD7" s="227"/>
      <c r="AE7" s="229"/>
      <c r="AF7" s="223"/>
      <c r="AG7" s="223"/>
      <c r="AH7" s="227"/>
      <c r="AI7" s="223"/>
      <c r="AJ7" s="223"/>
      <c r="AK7" s="227"/>
      <c r="AL7" s="223"/>
      <c r="AM7" s="227"/>
      <c r="AN7" s="227"/>
      <c r="AO7" s="223" t="s">
        <v>576</v>
      </c>
      <c r="AP7" s="226" t="s">
        <v>546</v>
      </c>
      <c r="AQ7" s="226"/>
      <c r="AR7" s="226"/>
      <c r="AS7" s="230"/>
      <c r="AT7" s="226">
        <v>7</v>
      </c>
      <c r="AU7" s="230"/>
      <c r="AV7" s="226"/>
      <c r="AW7" s="230"/>
      <c r="AX7" s="226" t="s">
        <v>546</v>
      </c>
      <c r="AY7" s="226"/>
      <c r="AZ7" s="226">
        <v>0</v>
      </c>
      <c r="BA7" s="226">
        <v>0</v>
      </c>
      <c r="BB7" s="226">
        <v>0</v>
      </c>
      <c r="BC7" s="226">
        <v>0</v>
      </c>
      <c r="BD7" s="226">
        <v>0</v>
      </c>
      <c r="BE7" s="226">
        <v>0</v>
      </c>
      <c r="BF7" s="226">
        <v>0</v>
      </c>
      <c r="BG7" s="226">
        <v>0</v>
      </c>
      <c r="BH7" s="226">
        <v>0</v>
      </c>
      <c r="BI7" s="226">
        <v>0</v>
      </c>
      <c r="BJ7" s="226">
        <v>0</v>
      </c>
      <c r="BK7" s="226">
        <v>0</v>
      </c>
      <c r="BL7" s="226"/>
      <c r="BM7" s="226" t="s">
        <v>546</v>
      </c>
      <c r="BN7" s="226"/>
      <c r="BO7" s="226" t="s">
        <v>546</v>
      </c>
      <c r="BP7" s="298"/>
      <c r="BQ7" s="226"/>
      <c r="BR7" s="226"/>
      <c r="BS7" s="226"/>
      <c r="BT7" s="223"/>
      <c r="BU7" s="223"/>
      <c r="BV7" s="226"/>
      <c r="BW7" s="226" t="s">
        <v>548</v>
      </c>
      <c r="BX7" s="226"/>
      <c r="BY7" s="223"/>
      <c r="BZ7" s="360" t="s">
        <v>920</v>
      </c>
    </row>
    <row r="8" spans="1:78" customFormat="1" ht="13" customHeight="1" x14ac:dyDescent="0.15">
      <c r="A8" s="223">
        <v>15253</v>
      </c>
      <c r="B8" s="359">
        <v>43683</v>
      </c>
      <c r="C8" s="225" t="s">
        <v>541</v>
      </c>
      <c r="D8" s="223" t="s">
        <v>464</v>
      </c>
      <c r="E8" s="223"/>
      <c r="F8" s="223" t="s">
        <v>575</v>
      </c>
      <c r="G8" s="236">
        <v>43677</v>
      </c>
      <c r="H8" s="226" t="s">
        <v>543</v>
      </c>
      <c r="I8" s="226" t="s">
        <v>546</v>
      </c>
      <c r="J8" s="226">
        <v>7</v>
      </c>
      <c r="K8" s="223" t="s">
        <v>565</v>
      </c>
      <c r="L8" s="223" t="s">
        <v>710</v>
      </c>
      <c r="M8" s="227">
        <v>132.29090909090908</v>
      </c>
      <c r="N8" s="227">
        <v>26.75454545454545</v>
      </c>
      <c r="O8" s="223"/>
      <c r="P8" s="229"/>
      <c r="Q8" s="229"/>
      <c r="R8" s="228"/>
      <c r="S8" s="229"/>
      <c r="T8" s="223"/>
      <c r="U8" s="229"/>
      <c r="V8" s="229"/>
      <c r="W8" s="229"/>
      <c r="X8" s="223"/>
      <c r="Y8" s="227"/>
      <c r="Z8" s="227"/>
      <c r="AA8" s="227"/>
      <c r="AB8" s="227"/>
      <c r="AC8" s="227"/>
      <c r="AD8" s="229"/>
      <c r="AE8" s="229"/>
      <c r="AF8" s="223"/>
      <c r="AG8" s="223"/>
      <c r="AH8" s="227"/>
      <c r="AI8" s="223"/>
      <c r="AJ8" s="223"/>
      <c r="AK8" s="227"/>
      <c r="AL8" s="223"/>
      <c r="AM8" s="227"/>
      <c r="AN8" s="227"/>
      <c r="AO8" s="223" t="s">
        <v>576</v>
      </c>
      <c r="AP8" s="226" t="s">
        <v>546</v>
      </c>
      <c r="AQ8" s="226"/>
      <c r="AR8" s="226"/>
      <c r="AS8" s="230"/>
      <c r="AT8" s="226">
        <v>5</v>
      </c>
      <c r="AU8" s="230"/>
      <c r="AV8" s="226"/>
      <c r="AW8" s="230"/>
      <c r="AX8" s="226" t="s">
        <v>547</v>
      </c>
      <c r="AY8" s="226"/>
      <c r="AZ8" s="226">
        <v>0</v>
      </c>
      <c r="BA8" s="226">
        <v>0</v>
      </c>
      <c r="BB8" s="226">
        <v>0</v>
      </c>
      <c r="BC8" s="226">
        <v>0</v>
      </c>
      <c r="BD8" s="226">
        <v>0</v>
      </c>
      <c r="BE8" s="226">
        <v>0</v>
      </c>
      <c r="BF8" s="226">
        <v>0</v>
      </c>
      <c r="BG8" s="226">
        <v>0</v>
      </c>
      <c r="BH8" s="226">
        <v>0</v>
      </c>
      <c r="BI8" s="226">
        <v>0</v>
      </c>
      <c r="BJ8" s="226">
        <v>0</v>
      </c>
      <c r="BK8" s="226">
        <v>0</v>
      </c>
      <c r="BL8" s="226"/>
      <c r="BM8" s="226" t="s">
        <v>546</v>
      </c>
      <c r="BN8" s="226"/>
      <c r="BO8" s="226" t="s">
        <v>546</v>
      </c>
      <c r="BP8" s="298"/>
      <c r="BQ8" s="226"/>
      <c r="BR8" s="226"/>
      <c r="BS8" s="226"/>
      <c r="BT8" s="232"/>
      <c r="BU8" s="232"/>
      <c r="BV8" s="226"/>
      <c r="BW8" s="226" t="s">
        <v>548</v>
      </c>
      <c r="BX8" s="226">
        <v>1</v>
      </c>
      <c r="BY8" s="223"/>
      <c r="BZ8" s="302" t="s">
        <v>907</v>
      </c>
    </row>
    <row r="9" spans="1:78" customFormat="1" ht="13" customHeight="1" x14ac:dyDescent="0.15">
      <c r="A9" s="223">
        <v>11315</v>
      </c>
      <c r="B9" s="359">
        <v>43683</v>
      </c>
      <c r="C9" s="225" t="s">
        <v>541</v>
      </c>
      <c r="D9" s="223" t="s">
        <v>464</v>
      </c>
      <c r="E9" s="223"/>
      <c r="F9" s="223" t="s">
        <v>575</v>
      </c>
      <c r="G9" s="236">
        <v>43670</v>
      </c>
      <c r="H9" s="226" t="s">
        <v>543</v>
      </c>
      <c r="I9" s="226" t="s">
        <v>338</v>
      </c>
      <c r="J9" s="226">
        <v>8</v>
      </c>
      <c r="K9" s="223" t="s">
        <v>566</v>
      </c>
      <c r="L9" s="223" t="s">
        <v>469</v>
      </c>
      <c r="M9" s="227">
        <v>122.91818181818182</v>
      </c>
      <c r="N9" s="227">
        <v>28.981818181818177</v>
      </c>
      <c r="O9" s="228"/>
      <c r="P9" s="229"/>
      <c r="Q9" s="229"/>
      <c r="R9" s="228"/>
      <c r="S9" s="229"/>
      <c r="T9" s="223"/>
      <c r="U9" s="229"/>
      <c r="V9" s="229"/>
      <c r="W9" s="229"/>
      <c r="X9" s="223"/>
      <c r="Y9" s="227"/>
      <c r="Z9" s="227"/>
      <c r="AA9" s="227"/>
      <c r="AB9" s="227"/>
      <c r="AC9" s="227"/>
      <c r="AD9" s="227"/>
      <c r="AE9" s="229"/>
      <c r="AF9" s="223"/>
      <c r="AG9" s="223"/>
      <c r="AH9" s="227"/>
      <c r="AI9" s="223"/>
      <c r="AJ9" s="223"/>
      <c r="AK9" s="227"/>
      <c r="AL9" s="223"/>
      <c r="AM9" s="227"/>
      <c r="AN9" s="227"/>
      <c r="AO9" s="223" t="s">
        <v>576</v>
      </c>
      <c r="AP9" s="226" t="s">
        <v>546</v>
      </c>
      <c r="AQ9" s="226"/>
      <c r="AR9" s="226"/>
      <c r="AS9" s="230"/>
      <c r="AT9" s="226">
        <v>16</v>
      </c>
      <c r="AU9" s="29">
        <v>455</v>
      </c>
      <c r="AV9" s="25"/>
      <c r="AW9" s="29">
        <v>8</v>
      </c>
      <c r="AX9" s="226" t="s">
        <v>547</v>
      </c>
      <c r="AY9" s="226"/>
      <c r="AZ9" s="226">
        <v>0</v>
      </c>
      <c r="BA9" s="226">
        <v>0</v>
      </c>
      <c r="BB9" s="226">
        <v>0</v>
      </c>
      <c r="BC9" s="226">
        <v>0</v>
      </c>
      <c r="BD9" s="226">
        <v>0</v>
      </c>
      <c r="BE9" s="226">
        <v>0</v>
      </c>
      <c r="BF9" s="226">
        <v>0</v>
      </c>
      <c r="BG9" s="226">
        <v>0</v>
      </c>
      <c r="BH9" s="226">
        <v>0</v>
      </c>
      <c r="BI9" s="226">
        <v>0</v>
      </c>
      <c r="BJ9" s="226">
        <v>0</v>
      </c>
      <c r="BK9" s="226">
        <v>0</v>
      </c>
      <c r="BL9" s="226"/>
      <c r="BM9" s="226" t="s">
        <v>546</v>
      </c>
      <c r="BN9" s="226"/>
      <c r="BO9" s="226" t="s">
        <v>546</v>
      </c>
      <c r="BP9" s="298"/>
      <c r="BQ9" s="226"/>
      <c r="BR9" s="226"/>
      <c r="BS9" s="226"/>
      <c r="BT9" s="232"/>
      <c r="BU9" s="232"/>
      <c r="BV9" s="226"/>
      <c r="BW9" s="226" t="s">
        <v>548</v>
      </c>
      <c r="BX9" s="226"/>
      <c r="BY9" s="232"/>
      <c r="BZ9" s="341" t="s">
        <v>921</v>
      </c>
    </row>
    <row r="10" spans="1:78" customFormat="1" ht="13" customHeight="1" x14ac:dyDescent="0.15">
      <c r="A10" s="223"/>
      <c r="B10" s="359">
        <v>43683</v>
      </c>
      <c r="C10" s="225" t="s">
        <v>541</v>
      </c>
      <c r="D10" s="223" t="s">
        <v>464</v>
      </c>
      <c r="E10" s="223"/>
      <c r="F10" s="223" t="s">
        <v>575</v>
      </c>
      <c r="G10" s="236">
        <v>43646</v>
      </c>
      <c r="H10" s="226" t="s">
        <v>543</v>
      </c>
      <c r="I10" s="226" t="s">
        <v>546</v>
      </c>
      <c r="J10" s="226"/>
      <c r="K10" s="223" t="s">
        <v>461</v>
      </c>
      <c r="L10" s="223" t="s">
        <v>587</v>
      </c>
      <c r="M10" s="227">
        <v>107.8181818181818</v>
      </c>
      <c r="N10" s="227">
        <v>27.918181818181818</v>
      </c>
      <c r="O10" s="228"/>
      <c r="P10" s="229"/>
      <c r="Q10" s="229"/>
      <c r="R10" s="228"/>
      <c r="S10" s="229"/>
      <c r="T10" s="223"/>
      <c r="U10" s="229"/>
      <c r="V10" s="229"/>
      <c r="W10" s="229"/>
      <c r="X10" s="223"/>
      <c r="Y10" s="227"/>
      <c r="Z10" s="227"/>
      <c r="AA10" s="227"/>
      <c r="AB10" s="227"/>
      <c r="AC10" s="227"/>
      <c r="AD10" s="227"/>
      <c r="AE10" s="229"/>
      <c r="AF10" s="223"/>
      <c r="AG10" s="223"/>
      <c r="AH10" s="227"/>
      <c r="AI10" s="223"/>
      <c r="AJ10" s="223"/>
      <c r="AK10" s="227"/>
      <c r="AL10" s="223"/>
      <c r="AM10" s="227"/>
      <c r="AN10" s="227"/>
      <c r="AO10" s="223" t="s">
        <v>576</v>
      </c>
      <c r="AP10" s="226" t="s">
        <v>546</v>
      </c>
      <c r="AQ10" s="226"/>
      <c r="AR10" s="226"/>
      <c r="AS10" s="230"/>
      <c r="AT10" s="226">
        <v>8</v>
      </c>
      <c r="AU10" s="29"/>
      <c r="AV10" s="25"/>
      <c r="AW10" s="29"/>
      <c r="AX10" s="226" t="s">
        <v>547</v>
      </c>
      <c r="AY10" s="226"/>
      <c r="AZ10" s="226">
        <v>0</v>
      </c>
      <c r="BA10" s="226">
        <v>0</v>
      </c>
      <c r="BB10" s="226">
        <v>0</v>
      </c>
      <c r="BC10" s="226">
        <v>0</v>
      </c>
      <c r="BD10" s="226">
        <v>0</v>
      </c>
      <c r="BE10" s="226">
        <v>0</v>
      </c>
      <c r="BF10" s="226">
        <v>0</v>
      </c>
      <c r="BG10" s="226">
        <v>0</v>
      </c>
      <c r="BH10" s="226">
        <v>0</v>
      </c>
      <c r="BI10" s="226">
        <v>0</v>
      </c>
      <c r="BJ10" s="226">
        <v>0</v>
      </c>
      <c r="BK10" s="226">
        <v>0</v>
      </c>
      <c r="BL10" s="226"/>
      <c r="BM10" s="226" t="s">
        <v>546</v>
      </c>
      <c r="BN10" s="226"/>
      <c r="BO10" s="226" t="s">
        <v>546</v>
      </c>
      <c r="BP10" s="298"/>
      <c r="BQ10" s="226"/>
      <c r="BR10" s="226"/>
      <c r="BS10" s="226"/>
      <c r="BT10" s="232"/>
      <c r="BU10" s="232"/>
      <c r="BV10" s="226"/>
      <c r="BW10" s="226" t="s">
        <v>480</v>
      </c>
      <c r="BX10" s="226">
        <v>1</v>
      </c>
      <c r="BY10" s="232"/>
      <c r="BZ10" s="303" t="s">
        <v>873</v>
      </c>
    </row>
    <row r="11" spans="1:78" customFormat="1" ht="13" customHeight="1" x14ac:dyDescent="0.15">
      <c r="A11" s="223">
        <v>13443</v>
      </c>
      <c r="B11" s="359">
        <v>43683</v>
      </c>
      <c r="C11" s="225" t="s">
        <v>541</v>
      </c>
      <c r="D11" s="223" t="s">
        <v>464</v>
      </c>
      <c r="E11" s="223"/>
      <c r="F11" s="223" t="s">
        <v>575</v>
      </c>
      <c r="G11" s="236">
        <v>43646</v>
      </c>
      <c r="H11" s="226" t="s">
        <v>337</v>
      </c>
      <c r="I11" s="226" t="s">
        <v>546</v>
      </c>
      <c r="J11" s="226">
        <v>11</v>
      </c>
      <c r="K11" s="223" t="s">
        <v>597</v>
      </c>
      <c r="L11" s="223" t="s">
        <v>717</v>
      </c>
      <c r="M11" s="227">
        <v>98.181818181818173</v>
      </c>
      <c r="N11" s="227">
        <v>38.509090909090908</v>
      </c>
      <c r="O11" s="355"/>
      <c r="P11" s="356"/>
      <c r="Q11" s="357"/>
      <c r="R11" s="228"/>
      <c r="S11" s="229"/>
      <c r="T11" s="223"/>
      <c r="U11" s="229"/>
      <c r="V11" s="229"/>
      <c r="W11" s="229"/>
      <c r="X11" s="223"/>
      <c r="Y11" s="227"/>
      <c r="Z11" s="227"/>
      <c r="AA11" s="227"/>
      <c r="AB11" s="227"/>
      <c r="AC11" s="227"/>
      <c r="AD11" s="227"/>
      <c r="AE11" s="229"/>
      <c r="AF11" s="223"/>
      <c r="AG11" s="223"/>
      <c r="AH11" s="227"/>
      <c r="AI11" s="223"/>
      <c r="AJ11" s="223"/>
      <c r="AK11" s="227"/>
      <c r="AL11" s="223"/>
      <c r="AM11" s="227"/>
      <c r="AN11" s="227"/>
      <c r="AO11" s="223" t="s">
        <v>576</v>
      </c>
      <c r="AP11" s="226" t="s">
        <v>546</v>
      </c>
      <c r="AQ11" s="226"/>
      <c r="AR11" s="226"/>
      <c r="AS11" s="230"/>
      <c r="AT11" s="226"/>
      <c r="AU11" s="230"/>
      <c r="AV11" s="226"/>
      <c r="AW11" s="230"/>
      <c r="AX11" s="226" t="s">
        <v>547</v>
      </c>
      <c r="AY11" s="226"/>
      <c r="AZ11" s="226">
        <v>0</v>
      </c>
      <c r="BA11" s="226">
        <v>0</v>
      </c>
      <c r="BB11" s="226">
        <v>0</v>
      </c>
      <c r="BC11" s="226">
        <v>0</v>
      </c>
      <c r="BD11" s="226">
        <v>0</v>
      </c>
      <c r="BE11" s="226">
        <v>0</v>
      </c>
      <c r="BF11" s="226">
        <v>0</v>
      </c>
      <c r="BG11" s="226">
        <v>0</v>
      </c>
      <c r="BH11" s="226">
        <v>0</v>
      </c>
      <c r="BI11" s="226">
        <v>0</v>
      </c>
      <c r="BJ11" s="226">
        <v>0</v>
      </c>
      <c r="BK11" s="226">
        <v>0</v>
      </c>
      <c r="BL11" s="226"/>
      <c r="BM11" s="226" t="s">
        <v>546</v>
      </c>
      <c r="BN11" s="226"/>
      <c r="BO11" s="226" t="s">
        <v>546</v>
      </c>
      <c r="BP11" s="231">
        <v>207.27272727272725</v>
      </c>
      <c r="BQ11" s="226"/>
      <c r="BR11" s="226"/>
      <c r="BS11" s="226"/>
      <c r="BT11" s="223"/>
      <c r="BU11" s="223"/>
      <c r="BV11" s="226"/>
      <c r="BW11" s="226" t="s">
        <v>548</v>
      </c>
      <c r="BX11" s="226">
        <v>1</v>
      </c>
      <c r="BY11" s="232"/>
      <c r="BZ11" s="300" t="s">
        <v>885</v>
      </c>
    </row>
    <row r="12" spans="1:78" customFormat="1" ht="13" customHeight="1" x14ac:dyDescent="0.15">
      <c r="A12" s="223">
        <v>16139</v>
      </c>
      <c r="B12" s="359">
        <v>43683</v>
      </c>
      <c r="C12" s="225" t="s">
        <v>541</v>
      </c>
      <c r="D12" s="223" t="s">
        <v>464</v>
      </c>
      <c r="E12" s="223"/>
      <c r="F12" s="223" t="s">
        <v>575</v>
      </c>
      <c r="G12" s="224">
        <v>43671</v>
      </c>
      <c r="H12" s="226" t="s">
        <v>543</v>
      </c>
      <c r="I12" s="226" t="s">
        <v>338</v>
      </c>
      <c r="J12" s="226">
        <v>12</v>
      </c>
      <c r="K12" s="239" t="s">
        <v>630</v>
      </c>
      <c r="L12" s="223" t="s">
        <v>923</v>
      </c>
      <c r="M12" s="227">
        <v>90.999999999999986</v>
      </c>
      <c r="N12" s="227">
        <v>30.099999999999998</v>
      </c>
      <c r="O12" s="223" t="s">
        <v>511</v>
      </c>
      <c r="P12" s="228">
        <v>1824.9900000000002</v>
      </c>
      <c r="Q12" s="227">
        <v>29.545454545454543</v>
      </c>
      <c r="R12" s="228"/>
      <c r="S12" s="229"/>
      <c r="T12" s="223"/>
      <c r="U12" s="229"/>
      <c r="V12" s="229"/>
      <c r="W12" s="229"/>
      <c r="X12" s="223"/>
      <c r="Y12" s="227"/>
      <c r="Z12" s="227"/>
      <c r="AA12" s="227"/>
      <c r="AB12" s="227"/>
      <c r="AC12" s="227"/>
      <c r="AD12" s="229"/>
      <c r="AE12" s="229"/>
      <c r="AF12" s="223"/>
      <c r="AG12" s="223"/>
      <c r="AH12" s="227"/>
      <c r="AI12" s="223"/>
      <c r="AJ12" s="223"/>
      <c r="AK12" s="227"/>
      <c r="AL12" s="223"/>
      <c r="AM12" s="227"/>
      <c r="AN12" s="227"/>
      <c r="AO12" s="223" t="s">
        <v>576</v>
      </c>
      <c r="AP12" s="226" t="s">
        <v>546</v>
      </c>
      <c r="AQ12" s="226"/>
      <c r="AR12" s="226"/>
      <c r="AS12" s="230"/>
      <c r="AT12" s="226">
        <v>11</v>
      </c>
      <c r="AU12" s="230">
        <v>910</v>
      </c>
      <c r="AV12" s="226"/>
      <c r="AW12" s="230">
        <v>5</v>
      </c>
      <c r="AX12" s="226" t="s">
        <v>460</v>
      </c>
      <c r="AY12" s="226"/>
      <c r="AZ12" s="226">
        <v>0</v>
      </c>
      <c r="BA12" s="226">
        <v>0</v>
      </c>
      <c r="BB12" s="226">
        <v>2</v>
      </c>
      <c r="BC12" s="226">
        <v>0</v>
      </c>
      <c r="BD12" s="226">
        <v>0</v>
      </c>
      <c r="BE12" s="226">
        <v>0</v>
      </c>
      <c r="BF12" s="226">
        <v>0</v>
      </c>
      <c r="BG12" s="226">
        <v>0</v>
      </c>
      <c r="BH12" s="226">
        <v>0</v>
      </c>
      <c r="BI12" s="226">
        <v>0</v>
      </c>
      <c r="BJ12" s="226">
        <v>0</v>
      </c>
      <c r="BK12" s="226">
        <v>0</v>
      </c>
      <c r="BL12" s="226"/>
      <c r="BM12" s="226" t="s">
        <v>546</v>
      </c>
      <c r="BN12" s="226"/>
      <c r="BO12" s="226" t="s">
        <v>546</v>
      </c>
      <c r="BP12" s="298"/>
      <c r="BQ12" s="226"/>
      <c r="BR12" s="226"/>
      <c r="BS12" s="226"/>
      <c r="BT12" s="226"/>
      <c r="BU12" s="226"/>
      <c r="BV12" s="226"/>
      <c r="BW12" s="226" t="s">
        <v>548</v>
      </c>
      <c r="BX12" s="226">
        <v>1</v>
      </c>
      <c r="BY12" s="232"/>
      <c r="BZ12" s="341" t="s">
        <v>924</v>
      </c>
    </row>
    <row r="13" spans="1:78" customFormat="1" ht="13" customHeight="1" x14ac:dyDescent="0.15">
      <c r="A13" s="223">
        <v>570</v>
      </c>
      <c r="B13" s="359">
        <v>43683</v>
      </c>
      <c r="C13" s="225" t="s">
        <v>541</v>
      </c>
      <c r="D13" s="223" t="s">
        <v>464</v>
      </c>
      <c r="E13" s="223"/>
      <c r="F13" s="223" t="s">
        <v>575</v>
      </c>
      <c r="G13" s="236">
        <v>43646</v>
      </c>
      <c r="H13" s="226" t="s">
        <v>543</v>
      </c>
      <c r="I13" s="226" t="s">
        <v>546</v>
      </c>
      <c r="J13" s="226">
        <v>10</v>
      </c>
      <c r="K13" s="223" t="s">
        <v>635</v>
      </c>
      <c r="L13" s="223" t="s">
        <v>837</v>
      </c>
      <c r="M13" s="227">
        <v>132.29090909090908</v>
      </c>
      <c r="N13" s="227">
        <v>26.75454545454545</v>
      </c>
      <c r="O13" s="223"/>
      <c r="P13" s="229"/>
      <c r="Q13" s="229"/>
      <c r="R13" s="228"/>
      <c r="S13" s="229"/>
      <c r="T13" s="223"/>
      <c r="U13" s="229"/>
      <c r="V13" s="229"/>
      <c r="W13" s="229"/>
      <c r="X13" s="223"/>
      <c r="Y13" s="227"/>
      <c r="Z13" s="227"/>
      <c r="AA13" s="227"/>
      <c r="AB13" s="227"/>
      <c r="AC13" s="227"/>
      <c r="AD13" s="227"/>
      <c r="AE13" s="229"/>
      <c r="AF13" s="223"/>
      <c r="AG13" s="223"/>
      <c r="AH13" s="227"/>
      <c r="AI13" s="223"/>
      <c r="AJ13" s="223"/>
      <c r="AK13" s="227"/>
      <c r="AL13" s="223"/>
      <c r="AM13" s="227"/>
      <c r="AN13" s="227"/>
      <c r="AO13" s="223" t="s">
        <v>576</v>
      </c>
      <c r="AP13" s="226" t="s">
        <v>546</v>
      </c>
      <c r="AQ13" s="226"/>
      <c r="AR13" s="226"/>
      <c r="AS13" s="230"/>
      <c r="AT13" s="226">
        <v>5</v>
      </c>
      <c r="AU13" s="230"/>
      <c r="AV13" s="226"/>
      <c r="AW13" s="230"/>
      <c r="AX13" s="226" t="s">
        <v>546</v>
      </c>
      <c r="AY13" s="226"/>
      <c r="AZ13" s="226">
        <v>0</v>
      </c>
      <c r="BA13" s="226">
        <v>0</v>
      </c>
      <c r="BB13" s="226">
        <v>0</v>
      </c>
      <c r="BC13" s="226">
        <v>0</v>
      </c>
      <c r="BD13" s="226">
        <v>0</v>
      </c>
      <c r="BE13" s="226">
        <v>0</v>
      </c>
      <c r="BF13" s="226">
        <v>0</v>
      </c>
      <c r="BG13" s="226">
        <v>0</v>
      </c>
      <c r="BH13" s="226">
        <v>0</v>
      </c>
      <c r="BI13" s="226">
        <v>0</v>
      </c>
      <c r="BJ13" s="226">
        <v>0</v>
      </c>
      <c r="BK13" s="226">
        <v>0</v>
      </c>
      <c r="BL13" s="226"/>
      <c r="BM13" s="226" t="s">
        <v>546</v>
      </c>
      <c r="BN13" s="226"/>
      <c r="BO13" s="226" t="s">
        <v>546</v>
      </c>
      <c r="BP13" s="298"/>
      <c r="BQ13" s="226"/>
      <c r="BR13" s="226"/>
      <c r="BS13" s="226"/>
      <c r="BT13" s="232"/>
      <c r="BU13" s="232"/>
      <c r="BV13" s="226"/>
      <c r="BW13" s="226" t="s">
        <v>548</v>
      </c>
      <c r="BX13" s="226">
        <v>1</v>
      </c>
      <c r="BY13" s="223" t="s">
        <v>838</v>
      </c>
      <c r="BZ13" s="223" t="s">
        <v>882</v>
      </c>
    </row>
    <row r="14" spans="1:78" customFormat="1" ht="13" customHeight="1" x14ac:dyDescent="0.15">
      <c r="A14" s="223" t="s">
        <v>887</v>
      </c>
      <c r="B14" s="359">
        <v>43683</v>
      </c>
      <c r="C14" s="225" t="s">
        <v>541</v>
      </c>
      <c r="D14" s="223" t="s">
        <v>464</v>
      </c>
      <c r="E14" s="223"/>
      <c r="F14" s="223" t="s">
        <v>575</v>
      </c>
      <c r="G14" s="236">
        <v>43677</v>
      </c>
      <c r="H14" s="226" t="s">
        <v>543</v>
      </c>
      <c r="I14" s="226" t="s">
        <v>546</v>
      </c>
      <c r="J14" s="226">
        <v>13</v>
      </c>
      <c r="K14" s="223" t="s">
        <v>601</v>
      </c>
      <c r="L14" s="223" t="s">
        <v>888</v>
      </c>
      <c r="M14" s="227">
        <v>109.7181818181818</v>
      </c>
      <c r="N14" s="227">
        <v>28.999999999999996</v>
      </c>
      <c r="O14" s="228"/>
      <c r="P14" s="229"/>
      <c r="Q14" s="229"/>
      <c r="R14" s="228"/>
      <c r="S14" s="229"/>
      <c r="T14" s="223"/>
      <c r="U14" s="229"/>
      <c r="V14" s="229"/>
      <c r="W14" s="229"/>
      <c r="X14" s="223"/>
      <c r="Y14" s="227"/>
      <c r="Z14" s="227"/>
      <c r="AA14" s="227"/>
      <c r="AB14" s="227"/>
      <c r="AC14" s="227"/>
      <c r="AD14" s="227"/>
      <c r="AE14" s="229"/>
      <c r="AF14" s="223"/>
      <c r="AG14" s="223"/>
      <c r="AH14" s="227"/>
      <c r="AI14" s="223"/>
      <c r="AJ14" s="223"/>
      <c r="AK14" s="227"/>
      <c r="AL14" s="223"/>
      <c r="AM14" s="227"/>
      <c r="AN14" s="227"/>
      <c r="AO14" s="223" t="s">
        <v>576</v>
      </c>
      <c r="AP14" s="226" t="s">
        <v>546</v>
      </c>
      <c r="AQ14" s="226"/>
      <c r="AR14" s="226"/>
      <c r="AS14" s="230"/>
      <c r="AT14" s="226">
        <v>5.5</v>
      </c>
      <c r="AU14" s="230"/>
      <c r="AV14" s="226"/>
      <c r="AW14" s="230"/>
      <c r="AX14" s="226" t="s">
        <v>547</v>
      </c>
      <c r="AY14" s="226"/>
      <c r="AZ14" s="226">
        <v>5</v>
      </c>
      <c r="BA14" s="226">
        <v>0</v>
      </c>
      <c r="BB14" s="226">
        <v>0</v>
      </c>
      <c r="BC14" s="226">
        <v>0</v>
      </c>
      <c r="BD14" s="226">
        <v>0</v>
      </c>
      <c r="BE14" s="226">
        <v>0</v>
      </c>
      <c r="BF14" s="226">
        <v>0</v>
      </c>
      <c r="BG14" s="226">
        <v>0</v>
      </c>
      <c r="BH14" s="226">
        <v>0</v>
      </c>
      <c r="BI14" s="226">
        <v>0</v>
      </c>
      <c r="BJ14" s="226">
        <v>0</v>
      </c>
      <c r="BK14" s="226">
        <v>0</v>
      </c>
      <c r="BL14" s="226"/>
      <c r="BM14" s="226" t="s">
        <v>546</v>
      </c>
      <c r="BN14" s="226"/>
      <c r="BO14" s="226" t="s">
        <v>546</v>
      </c>
      <c r="BP14" s="298"/>
      <c r="BQ14" s="226"/>
      <c r="BR14" s="226"/>
      <c r="BS14" s="226"/>
      <c r="BT14" s="223"/>
      <c r="BU14" s="232"/>
      <c r="BV14" s="358"/>
      <c r="BW14" s="226" t="s">
        <v>548</v>
      </c>
      <c r="BX14" s="226"/>
      <c r="BY14" s="223"/>
      <c r="BZ14" s="223" t="s">
        <v>908</v>
      </c>
    </row>
    <row r="15" spans="1:78" customFormat="1" ht="13" customHeight="1" x14ac:dyDescent="0.15">
      <c r="A15" s="223" t="s">
        <v>887</v>
      </c>
      <c r="B15" s="359">
        <v>43683</v>
      </c>
      <c r="C15" s="225" t="s">
        <v>541</v>
      </c>
      <c r="D15" s="223" t="s">
        <v>464</v>
      </c>
      <c r="E15" s="223"/>
      <c r="F15" s="223" t="s">
        <v>575</v>
      </c>
      <c r="G15" s="224">
        <v>43623</v>
      </c>
      <c r="H15" s="226" t="s">
        <v>543</v>
      </c>
      <c r="I15" s="226" t="s">
        <v>546</v>
      </c>
      <c r="J15" s="226">
        <v>14</v>
      </c>
      <c r="K15" s="223" t="s">
        <v>889</v>
      </c>
      <c r="L15" s="223" t="s">
        <v>890</v>
      </c>
      <c r="M15" s="227">
        <v>79.936363636363637</v>
      </c>
      <c r="N15" s="227">
        <v>27.290909090909089</v>
      </c>
      <c r="O15" s="228"/>
      <c r="P15" s="229"/>
      <c r="Q15" s="229"/>
      <c r="R15" s="228"/>
      <c r="S15" s="229"/>
      <c r="T15" s="223"/>
      <c r="U15" s="229"/>
      <c r="V15" s="229"/>
      <c r="W15" s="229"/>
      <c r="X15" s="223"/>
      <c r="Y15" s="227"/>
      <c r="Z15" s="227"/>
      <c r="AA15" s="227"/>
      <c r="AB15" s="227"/>
      <c r="AC15" s="227"/>
      <c r="AD15" s="227"/>
      <c r="AE15" s="229"/>
      <c r="AF15" s="223"/>
      <c r="AG15" s="223"/>
      <c r="AH15" s="227"/>
      <c r="AI15" s="223"/>
      <c r="AJ15" s="223"/>
      <c r="AK15" s="227"/>
      <c r="AL15" s="223"/>
      <c r="AM15" s="227"/>
      <c r="AN15" s="227"/>
      <c r="AO15" s="223" t="s">
        <v>576</v>
      </c>
      <c r="AP15" s="226" t="s">
        <v>546</v>
      </c>
      <c r="AQ15" s="226"/>
      <c r="AR15" s="226"/>
      <c r="AS15" s="230"/>
      <c r="AT15" s="226">
        <v>5</v>
      </c>
      <c r="AU15" s="230"/>
      <c r="AV15" s="226"/>
      <c r="AW15" s="230"/>
      <c r="AX15" s="226" t="s">
        <v>547</v>
      </c>
      <c r="AY15" s="226"/>
      <c r="AZ15" s="226">
        <v>0</v>
      </c>
      <c r="BA15" s="226">
        <v>0</v>
      </c>
      <c r="BB15" s="226">
        <v>0</v>
      </c>
      <c r="BC15" s="226">
        <v>0</v>
      </c>
      <c r="BD15" s="226">
        <v>0</v>
      </c>
      <c r="BE15" s="226">
        <v>0</v>
      </c>
      <c r="BF15" s="226">
        <v>0</v>
      </c>
      <c r="BG15" s="226">
        <v>0</v>
      </c>
      <c r="BH15" s="226">
        <v>0</v>
      </c>
      <c r="BI15" s="226">
        <v>0</v>
      </c>
      <c r="BJ15" s="226">
        <v>0</v>
      </c>
      <c r="BK15" s="226">
        <v>0</v>
      </c>
      <c r="BL15" s="226"/>
      <c r="BM15" s="226" t="s">
        <v>546</v>
      </c>
      <c r="BN15" s="226"/>
      <c r="BO15" s="226" t="s">
        <v>546</v>
      </c>
      <c r="BP15" s="298"/>
      <c r="BQ15" s="226"/>
      <c r="BR15" s="226"/>
      <c r="BS15" s="226"/>
      <c r="BT15" s="223"/>
      <c r="BU15" s="232"/>
      <c r="BV15" s="358"/>
      <c r="BW15" s="226" t="s">
        <v>548</v>
      </c>
      <c r="BX15" s="226"/>
      <c r="BY15" s="223"/>
      <c r="BZ15" s="223" t="s">
        <v>891</v>
      </c>
    </row>
    <row r="16" spans="1:78" customFormat="1" ht="13" customHeight="1" x14ac:dyDescent="0.15">
      <c r="A16" s="223" t="s">
        <v>887</v>
      </c>
      <c r="B16" s="359">
        <v>43683</v>
      </c>
      <c r="C16" s="225" t="s">
        <v>541</v>
      </c>
      <c r="D16" s="223" t="s">
        <v>464</v>
      </c>
      <c r="E16" s="223"/>
      <c r="F16" s="223" t="s">
        <v>575</v>
      </c>
      <c r="G16" s="224">
        <v>43646</v>
      </c>
      <c r="H16" s="226" t="s">
        <v>543</v>
      </c>
      <c r="I16" s="226" t="s">
        <v>546</v>
      </c>
      <c r="J16" s="226">
        <v>15</v>
      </c>
      <c r="K16" s="223" t="s">
        <v>894</v>
      </c>
      <c r="L16" s="223" t="s">
        <v>895</v>
      </c>
      <c r="M16" s="227">
        <v>138</v>
      </c>
      <c r="N16" s="227">
        <v>27.799999999999997</v>
      </c>
      <c r="O16" s="228"/>
      <c r="P16" s="229"/>
      <c r="Q16" s="229"/>
      <c r="R16" s="228"/>
      <c r="S16" s="229"/>
      <c r="T16" s="223"/>
      <c r="U16" s="229"/>
      <c r="V16" s="229"/>
      <c r="W16" s="229"/>
      <c r="X16" s="223"/>
      <c r="Y16" s="227"/>
      <c r="Z16" s="227"/>
      <c r="AA16" s="227"/>
      <c r="AB16" s="227"/>
      <c r="AC16" s="227"/>
      <c r="AD16" s="227"/>
      <c r="AE16" s="229"/>
      <c r="AF16" s="223"/>
      <c r="AG16" s="223"/>
      <c r="AH16" s="227"/>
      <c r="AI16" s="223"/>
      <c r="AJ16" s="223"/>
      <c r="AK16" s="227"/>
      <c r="AL16" s="223"/>
      <c r="AM16" s="227"/>
      <c r="AN16" s="227"/>
      <c r="AO16" s="223" t="s">
        <v>576</v>
      </c>
      <c r="AP16" s="226" t="s">
        <v>546</v>
      </c>
      <c r="AQ16" s="226"/>
      <c r="AR16" s="226"/>
      <c r="AS16" s="230"/>
      <c r="AT16" s="226">
        <v>4.5</v>
      </c>
      <c r="AU16" s="230"/>
      <c r="AV16" s="226"/>
      <c r="AW16" s="230"/>
      <c r="AX16" s="226" t="s">
        <v>547</v>
      </c>
      <c r="AY16" s="226"/>
      <c r="AZ16" s="226">
        <v>0</v>
      </c>
      <c r="BA16" s="226">
        <v>0</v>
      </c>
      <c r="BB16" s="226">
        <v>0</v>
      </c>
      <c r="BC16" s="226">
        <v>0</v>
      </c>
      <c r="BD16" s="226">
        <v>0</v>
      </c>
      <c r="BE16" s="226">
        <v>0</v>
      </c>
      <c r="BF16" s="226">
        <v>0</v>
      </c>
      <c r="BG16" s="226">
        <v>0</v>
      </c>
      <c r="BH16" s="226">
        <v>0</v>
      </c>
      <c r="BI16" s="226">
        <v>0</v>
      </c>
      <c r="BJ16" s="226">
        <v>0</v>
      </c>
      <c r="BK16" s="226">
        <v>0</v>
      </c>
      <c r="BL16" s="226"/>
      <c r="BM16" s="226" t="s">
        <v>546</v>
      </c>
      <c r="BN16" s="226"/>
      <c r="BO16" s="226" t="s">
        <v>546</v>
      </c>
      <c r="BP16" s="298"/>
      <c r="BQ16" s="226"/>
      <c r="BR16" s="226"/>
      <c r="BS16" s="226"/>
      <c r="BT16" s="223"/>
      <c r="BU16" s="232"/>
      <c r="BV16" s="358"/>
      <c r="BW16" s="226" t="s">
        <v>548</v>
      </c>
      <c r="BX16" s="226"/>
      <c r="BY16" s="223" t="s">
        <v>896</v>
      </c>
      <c r="BZ16" s="223" t="s">
        <v>897</v>
      </c>
    </row>
    <row r="17" spans="1:78" customFormat="1" ht="13" customHeight="1" x14ac:dyDescent="0.15">
      <c r="A17" s="223" t="s">
        <v>887</v>
      </c>
      <c r="B17" s="359">
        <v>43683</v>
      </c>
      <c r="C17" s="225" t="s">
        <v>541</v>
      </c>
      <c r="D17" s="223" t="s">
        <v>464</v>
      </c>
      <c r="E17" s="223"/>
      <c r="F17" s="223" t="s">
        <v>575</v>
      </c>
      <c r="G17" s="224">
        <v>43683</v>
      </c>
      <c r="H17" s="226" t="s">
        <v>543</v>
      </c>
      <c r="I17" s="226" t="s">
        <v>546</v>
      </c>
      <c r="J17" s="226">
        <v>16</v>
      </c>
      <c r="K17" s="223" t="s">
        <v>724</v>
      </c>
      <c r="L17" s="223" t="s">
        <v>901</v>
      </c>
      <c r="M17" s="227">
        <v>96.36363636363636</v>
      </c>
      <c r="N17" s="227">
        <v>24.545454545454543</v>
      </c>
      <c r="O17" s="228"/>
      <c r="P17" s="229"/>
      <c r="Q17" s="229"/>
      <c r="R17" s="228"/>
      <c r="S17" s="229"/>
      <c r="T17" s="223"/>
      <c r="U17" s="229"/>
      <c r="V17" s="229"/>
      <c r="W17" s="229"/>
      <c r="X17" s="223"/>
      <c r="Y17" s="227"/>
      <c r="Z17" s="227"/>
      <c r="AA17" s="227"/>
      <c r="AB17" s="227"/>
      <c r="AC17" s="227"/>
      <c r="AD17" s="227"/>
      <c r="AE17" s="229"/>
      <c r="AF17" s="223"/>
      <c r="AG17" s="223"/>
      <c r="AH17" s="227"/>
      <c r="AI17" s="223"/>
      <c r="AJ17" s="223"/>
      <c r="AK17" s="227"/>
      <c r="AL17" s="223"/>
      <c r="AM17" s="227"/>
      <c r="AN17" s="227"/>
      <c r="AO17" s="223" t="s">
        <v>576</v>
      </c>
      <c r="AP17" s="226" t="s">
        <v>546</v>
      </c>
      <c r="AQ17" s="226"/>
      <c r="AR17" s="226"/>
      <c r="AS17" s="230"/>
      <c r="AT17" s="226">
        <v>3.85</v>
      </c>
      <c r="AU17" s="230"/>
      <c r="AV17" s="226"/>
      <c r="AW17" s="230"/>
      <c r="AX17" s="226" t="s">
        <v>547</v>
      </c>
      <c r="AY17" s="226"/>
      <c r="AZ17" s="226">
        <v>0</v>
      </c>
      <c r="BA17" s="226">
        <v>0</v>
      </c>
      <c r="BB17" s="226">
        <v>0</v>
      </c>
      <c r="BC17" s="226">
        <v>0</v>
      </c>
      <c r="BD17" s="226">
        <v>0</v>
      </c>
      <c r="BE17" s="226">
        <v>0</v>
      </c>
      <c r="BF17" s="226">
        <v>0</v>
      </c>
      <c r="BG17" s="226">
        <v>0</v>
      </c>
      <c r="BH17" s="226">
        <v>0</v>
      </c>
      <c r="BI17" s="226">
        <v>0</v>
      </c>
      <c r="BJ17" s="226">
        <v>0</v>
      </c>
      <c r="BK17" s="226">
        <v>0</v>
      </c>
      <c r="BL17" s="226"/>
      <c r="BM17" s="226" t="s">
        <v>546</v>
      </c>
      <c r="BN17" s="226">
        <v>12</v>
      </c>
      <c r="BO17" s="226" t="s">
        <v>546</v>
      </c>
      <c r="BP17" s="298"/>
      <c r="BQ17" s="226"/>
      <c r="BR17" s="226">
        <v>12</v>
      </c>
      <c r="BS17" s="226"/>
      <c r="BT17" s="223"/>
      <c r="BU17" s="232"/>
      <c r="BV17" s="358"/>
      <c r="BW17" s="226" t="s">
        <v>548</v>
      </c>
      <c r="BX17" s="226">
        <v>1</v>
      </c>
      <c r="BY17" s="223"/>
      <c r="BZ17" s="223" t="s">
        <v>909</v>
      </c>
    </row>
    <row r="18" spans="1:78" customFormat="1" ht="13" customHeight="1" x14ac:dyDescent="0.15">
      <c r="A18" s="223" t="s">
        <v>887</v>
      </c>
      <c r="B18" s="359">
        <v>43683</v>
      </c>
      <c r="C18" s="225" t="s">
        <v>541</v>
      </c>
      <c r="D18" s="223" t="s">
        <v>464</v>
      </c>
      <c r="E18" s="223"/>
      <c r="F18" s="223" t="s">
        <v>575</v>
      </c>
      <c r="G18" s="224">
        <v>43679</v>
      </c>
      <c r="H18" s="226" t="s">
        <v>543</v>
      </c>
      <c r="I18" s="226" t="s">
        <v>338</v>
      </c>
      <c r="J18" s="226">
        <v>17</v>
      </c>
      <c r="K18" s="223" t="s">
        <v>902</v>
      </c>
      <c r="L18" s="223" t="s">
        <v>904</v>
      </c>
      <c r="M18" s="227">
        <v>102</v>
      </c>
      <c r="N18" s="227">
        <v>28.318181818181813</v>
      </c>
      <c r="O18" s="228"/>
      <c r="P18" s="229"/>
      <c r="Q18" s="229"/>
      <c r="R18" s="228"/>
      <c r="S18" s="229"/>
      <c r="T18" s="223"/>
      <c r="U18" s="229"/>
      <c r="V18" s="229"/>
      <c r="W18" s="229"/>
      <c r="X18" s="223"/>
      <c r="Y18" s="227"/>
      <c r="Z18" s="227"/>
      <c r="AA18" s="227"/>
      <c r="AB18" s="227"/>
      <c r="AC18" s="227"/>
      <c r="AD18" s="227"/>
      <c r="AE18" s="229"/>
      <c r="AF18" s="223"/>
      <c r="AG18" s="223"/>
      <c r="AH18" s="227"/>
      <c r="AI18" s="223"/>
      <c r="AJ18" s="223"/>
      <c r="AK18" s="227"/>
      <c r="AL18" s="223"/>
      <c r="AM18" s="227"/>
      <c r="AN18" s="227"/>
      <c r="AO18" s="223" t="s">
        <v>576</v>
      </c>
      <c r="AP18" s="226" t="s">
        <v>546</v>
      </c>
      <c r="AQ18" s="226"/>
      <c r="AR18" s="226"/>
      <c r="AS18" s="230"/>
      <c r="AT18" s="226">
        <v>14</v>
      </c>
      <c r="AU18" s="230"/>
      <c r="AV18" s="226"/>
      <c r="AW18" s="230"/>
      <c r="AX18" s="226" t="s">
        <v>547</v>
      </c>
      <c r="AY18" s="226"/>
      <c r="AZ18" s="226">
        <v>0</v>
      </c>
      <c r="BA18" s="226">
        <v>0</v>
      </c>
      <c r="BB18" s="226">
        <v>0</v>
      </c>
      <c r="BC18" s="226">
        <v>0</v>
      </c>
      <c r="BD18" s="226">
        <v>0</v>
      </c>
      <c r="BE18" s="226">
        <v>0</v>
      </c>
      <c r="BF18" s="226">
        <v>0</v>
      </c>
      <c r="BG18" s="226">
        <v>0</v>
      </c>
      <c r="BH18" s="226">
        <v>0</v>
      </c>
      <c r="BI18" s="226">
        <v>0</v>
      </c>
      <c r="BJ18" s="226">
        <v>0</v>
      </c>
      <c r="BK18" s="226">
        <v>0</v>
      </c>
      <c r="BL18" s="226"/>
      <c r="BM18" s="226" t="s">
        <v>546</v>
      </c>
      <c r="BN18" s="226"/>
      <c r="BO18" s="226" t="s">
        <v>546</v>
      </c>
      <c r="BP18" s="298"/>
      <c r="BQ18" s="226"/>
      <c r="BR18" s="226"/>
      <c r="BS18" s="226"/>
      <c r="BT18" s="223"/>
      <c r="BU18" s="232"/>
      <c r="BV18" s="358"/>
      <c r="BW18" s="226" t="s">
        <v>548</v>
      </c>
      <c r="BX18" s="226">
        <v>1</v>
      </c>
      <c r="BY18" s="223" t="s">
        <v>903</v>
      </c>
      <c r="BZ18" s="223" t="s">
        <v>926</v>
      </c>
    </row>
    <row r="19" spans="1:78" customFormat="1" ht="13" customHeight="1" x14ac:dyDescent="0.15">
      <c r="A19" s="223">
        <v>10835</v>
      </c>
      <c r="B19" s="359">
        <v>43683</v>
      </c>
      <c r="C19" s="225" t="s">
        <v>541</v>
      </c>
      <c r="D19" s="223" t="s">
        <v>464</v>
      </c>
      <c r="E19" s="223"/>
      <c r="F19" s="223" t="s">
        <v>542</v>
      </c>
      <c r="G19" s="224">
        <v>43669</v>
      </c>
      <c r="H19" s="226" t="s">
        <v>543</v>
      </c>
      <c r="I19" s="226" t="s">
        <v>338</v>
      </c>
      <c r="J19" s="226">
        <v>1</v>
      </c>
      <c r="K19" s="223" t="s">
        <v>544</v>
      </c>
      <c r="L19" s="223" t="s">
        <v>469</v>
      </c>
      <c r="M19" s="227">
        <v>130.78181818181818</v>
      </c>
      <c r="N19" s="227">
        <v>29.18181818181818</v>
      </c>
      <c r="O19" s="228"/>
      <c r="P19" s="229"/>
      <c r="Q19" s="229"/>
      <c r="R19" s="228"/>
      <c r="S19" s="229"/>
      <c r="T19" s="223"/>
      <c r="U19" s="229"/>
      <c r="V19" s="229"/>
      <c r="W19" s="229"/>
      <c r="X19" s="223"/>
      <c r="Y19" s="227"/>
      <c r="Z19" s="227"/>
      <c r="AA19" s="227"/>
      <c r="AB19" s="227"/>
      <c r="AC19" s="227"/>
      <c r="AD19" s="227"/>
      <c r="AE19" s="227">
        <v>21.881818181818179</v>
      </c>
      <c r="AF19" s="223"/>
      <c r="AG19" s="223"/>
      <c r="AH19" s="227"/>
      <c r="AI19" s="223"/>
      <c r="AJ19" s="223"/>
      <c r="AK19" s="227"/>
      <c r="AL19" s="223"/>
      <c r="AM19" s="227"/>
      <c r="AN19" s="227"/>
      <c r="AO19" s="223" t="s">
        <v>545</v>
      </c>
      <c r="AP19" s="226" t="s">
        <v>546</v>
      </c>
      <c r="AQ19" s="226"/>
      <c r="AR19" s="226"/>
      <c r="AS19" s="226">
        <v>10</v>
      </c>
      <c r="AT19" s="226">
        <v>10</v>
      </c>
      <c r="AU19" s="230">
        <v>1274</v>
      </c>
      <c r="AV19" s="226"/>
      <c r="AW19" s="226">
        <v>5</v>
      </c>
      <c r="AX19" s="226" t="s">
        <v>547</v>
      </c>
      <c r="AY19" s="226">
        <v>20</v>
      </c>
      <c r="AZ19" s="226">
        <v>0</v>
      </c>
      <c r="BA19" s="226">
        <v>0</v>
      </c>
      <c r="BB19" s="226">
        <v>0</v>
      </c>
      <c r="BC19" s="226">
        <v>0</v>
      </c>
      <c r="BD19" s="226">
        <v>0</v>
      </c>
      <c r="BE19" s="226">
        <v>0</v>
      </c>
      <c r="BF19" s="226">
        <v>0</v>
      </c>
      <c r="BG19" s="226">
        <v>0</v>
      </c>
      <c r="BH19" s="226">
        <v>0</v>
      </c>
      <c r="BI19" s="226">
        <v>0</v>
      </c>
      <c r="BJ19" s="226">
        <v>0</v>
      </c>
      <c r="BK19" s="226">
        <v>0</v>
      </c>
      <c r="BL19" s="226"/>
      <c r="BM19" s="226" t="s">
        <v>546</v>
      </c>
      <c r="BN19" s="226">
        <v>12</v>
      </c>
      <c r="BO19" s="226" t="s">
        <v>546</v>
      </c>
      <c r="BP19" s="298"/>
      <c r="BQ19" s="226"/>
      <c r="BR19" s="226"/>
      <c r="BS19" s="226"/>
      <c r="BT19" s="223"/>
      <c r="BU19" s="232"/>
      <c r="BV19" s="226"/>
      <c r="BW19" s="226" t="s">
        <v>548</v>
      </c>
      <c r="BX19" s="226"/>
      <c r="BY19" s="232" t="s">
        <v>858</v>
      </c>
      <c r="BZ19" s="300" t="s">
        <v>857</v>
      </c>
    </row>
    <row r="20" spans="1:78" customFormat="1" ht="13" customHeight="1" x14ac:dyDescent="0.15">
      <c r="A20" s="223">
        <v>11115</v>
      </c>
      <c r="B20" s="359">
        <v>43683</v>
      </c>
      <c r="C20" s="225" t="s">
        <v>541</v>
      </c>
      <c r="D20" s="223" t="s">
        <v>464</v>
      </c>
      <c r="E20" s="223"/>
      <c r="F20" s="223" t="s">
        <v>542</v>
      </c>
      <c r="G20" s="236">
        <v>43646</v>
      </c>
      <c r="H20" s="226" t="s">
        <v>543</v>
      </c>
      <c r="I20" s="226" t="s">
        <v>546</v>
      </c>
      <c r="J20" s="226">
        <v>2</v>
      </c>
      <c r="K20" s="223" t="s">
        <v>551</v>
      </c>
      <c r="L20" s="223" t="s">
        <v>826</v>
      </c>
      <c r="M20" s="227">
        <v>109.99999999999999</v>
      </c>
      <c r="N20" s="227">
        <v>29.6</v>
      </c>
      <c r="O20" s="223" t="s">
        <v>511</v>
      </c>
      <c r="P20" s="228">
        <v>1020</v>
      </c>
      <c r="Q20" s="227">
        <v>32.999999999999993</v>
      </c>
      <c r="R20" s="228"/>
      <c r="S20" s="229"/>
      <c r="T20" s="223"/>
      <c r="U20" s="229"/>
      <c r="V20" s="229"/>
      <c r="W20" s="229"/>
      <c r="X20" s="223"/>
      <c r="Y20" s="227"/>
      <c r="Z20" s="227"/>
      <c r="AA20" s="227"/>
      <c r="AB20" s="227"/>
      <c r="AC20" s="227"/>
      <c r="AD20" s="227"/>
      <c r="AE20" s="227">
        <v>22.499999999999996</v>
      </c>
      <c r="AF20" s="223"/>
      <c r="AG20" s="223"/>
      <c r="AH20" s="227"/>
      <c r="AI20" s="223"/>
      <c r="AJ20" s="223"/>
      <c r="AK20" s="227"/>
      <c r="AL20" s="223"/>
      <c r="AM20" s="227"/>
      <c r="AN20" s="227"/>
      <c r="AO20" s="223" t="s">
        <v>545</v>
      </c>
      <c r="AP20" s="226" t="s">
        <v>546</v>
      </c>
      <c r="AQ20" s="226"/>
      <c r="AR20" s="226"/>
      <c r="AS20" s="226">
        <v>10</v>
      </c>
      <c r="AT20" s="226">
        <v>5.2</v>
      </c>
      <c r="AU20" s="230"/>
      <c r="AV20" s="226"/>
      <c r="AW20" s="226"/>
      <c r="AX20" s="226" t="s">
        <v>547</v>
      </c>
      <c r="AY20" s="241"/>
      <c r="AZ20" s="226">
        <v>0</v>
      </c>
      <c r="BA20" s="226">
        <v>0</v>
      </c>
      <c r="BB20" s="226">
        <v>2</v>
      </c>
      <c r="BC20" s="226">
        <v>0</v>
      </c>
      <c r="BD20" s="226">
        <v>0</v>
      </c>
      <c r="BE20" s="226">
        <v>0</v>
      </c>
      <c r="BF20" s="226">
        <v>0</v>
      </c>
      <c r="BG20" s="226">
        <v>0</v>
      </c>
      <c r="BH20" s="226">
        <v>0</v>
      </c>
      <c r="BI20" s="226">
        <v>0</v>
      </c>
      <c r="BJ20" s="226">
        <v>0</v>
      </c>
      <c r="BK20" s="226">
        <v>0</v>
      </c>
      <c r="BL20" s="226"/>
      <c r="BM20" s="226" t="s">
        <v>546</v>
      </c>
      <c r="BN20" s="226"/>
      <c r="BO20" s="226" t="s">
        <v>546</v>
      </c>
      <c r="BP20" s="298"/>
      <c r="BQ20" s="226"/>
      <c r="BR20" s="226"/>
      <c r="BS20" s="226"/>
      <c r="BT20" s="223"/>
      <c r="BU20" s="223"/>
      <c r="BV20" s="226"/>
      <c r="BW20" s="226" t="s">
        <v>548</v>
      </c>
      <c r="BX20" s="226"/>
      <c r="BY20" s="238"/>
      <c r="BZ20" s="300" t="s">
        <v>861</v>
      </c>
    </row>
    <row r="21" spans="1:78" customFormat="1" ht="13" customHeight="1" x14ac:dyDescent="0.15">
      <c r="A21" s="223">
        <v>16146</v>
      </c>
      <c r="B21" s="359">
        <v>43683</v>
      </c>
      <c r="C21" s="225" t="s">
        <v>541</v>
      </c>
      <c r="D21" s="223" t="s">
        <v>464</v>
      </c>
      <c r="E21" s="223"/>
      <c r="F21" s="223" t="s">
        <v>542</v>
      </c>
      <c r="G21" s="236">
        <v>43678</v>
      </c>
      <c r="H21" s="226" t="s">
        <v>543</v>
      </c>
      <c r="I21" s="226" t="s">
        <v>338</v>
      </c>
      <c r="J21" s="226">
        <v>3</v>
      </c>
      <c r="K21" s="223" t="s">
        <v>556</v>
      </c>
      <c r="L21" s="223" t="s">
        <v>827</v>
      </c>
      <c r="M21" s="227">
        <v>107.99999999999999</v>
      </c>
      <c r="N21" s="227">
        <v>30.472727272727273</v>
      </c>
      <c r="O21" s="228"/>
      <c r="P21" s="229"/>
      <c r="Q21" s="229"/>
      <c r="R21" s="228"/>
      <c r="S21" s="229"/>
      <c r="T21" s="223"/>
      <c r="U21" s="229"/>
      <c r="V21" s="229"/>
      <c r="W21" s="229"/>
      <c r="X21" s="223"/>
      <c r="Y21" s="227"/>
      <c r="Z21" s="227"/>
      <c r="AA21" s="227"/>
      <c r="AB21" s="227"/>
      <c r="AC21" s="227"/>
      <c r="AD21" s="227"/>
      <c r="AE21" s="227">
        <v>20.345454545454544</v>
      </c>
      <c r="AF21" s="223"/>
      <c r="AG21" s="223"/>
      <c r="AH21" s="227"/>
      <c r="AI21" s="223"/>
      <c r="AJ21" s="223"/>
      <c r="AK21" s="227"/>
      <c r="AL21" s="223"/>
      <c r="AM21" s="227"/>
      <c r="AN21" s="227"/>
      <c r="AO21" s="223" t="s">
        <v>545</v>
      </c>
      <c r="AP21" s="226" t="s">
        <v>546</v>
      </c>
      <c r="AQ21" s="226"/>
      <c r="AR21" s="226"/>
      <c r="AS21" s="230"/>
      <c r="AT21" s="226">
        <v>15</v>
      </c>
      <c r="AU21" s="230">
        <v>1365</v>
      </c>
      <c r="AV21" s="226"/>
      <c r="AW21" s="226">
        <v>6.6</v>
      </c>
      <c r="AX21" s="226" t="s">
        <v>547</v>
      </c>
      <c r="AY21" s="226"/>
      <c r="AZ21" s="226">
        <v>0</v>
      </c>
      <c r="BA21" s="226">
        <v>0</v>
      </c>
      <c r="BB21" s="226">
        <v>0</v>
      </c>
      <c r="BC21" s="226">
        <v>0</v>
      </c>
      <c r="BD21" s="226">
        <v>0</v>
      </c>
      <c r="BE21" s="226">
        <v>0</v>
      </c>
      <c r="BF21" s="226">
        <v>0</v>
      </c>
      <c r="BG21" s="226">
        <v>0</v>
      </c>
      <c r="BH21" s="226">
        <v>0</v>
      </c>
      <c r="BI21" s="226">
        <v>0</v>
      </c>
      <c r="BJ21" s="226">
        <v>0</v>
      </c>
      <c r="BK21" s="226">
        <v>0</v>
      </c>
      <c r="BL21" s="226"/>
      <c r="BM21" s="226" t="s">
        <v>546</v>
      </c>
      <c r="BN21" s="226">
        <v>12</v>
      </c>
      <c r="BO21" s="226" t="s">
        <v>546</v>
      </c>
      <c r="BP21" s="298"/>
      <c r="BQ21" s="226"/>
      <c r="BR21" s="226"/>
      <c r="BS21" s="226"/>
      <c r="BT21" s="223"/>
      <c r="BU21" s="232"/>
      <c r="BV21" s="226"/>
      <c r="BW21" s="226" t="s">
        <v>548</v>
      </c>
      <c r="BX21" s="226"/>
      <c r="BY21" s="223" t="s">
        <v>829</v>
      </c>
      <c r="BZ21" s="302" t="s">
        <v>863</v>
      </c>
    </row>
    <row r="22" spans="1:78" customFormat="1" ht="13" customHeight="1" x14ac:dyDescent="0.15">
      <c r="A22" s="223">
        <v>13626</v>
      </c>
      <c r="B22" s="359">
        <v>43683</v>
      </c>
      <c r="C22" s="225" t="s">
        <v>541</v>
      </c>
      <c r="D22" s="223" t="s">
        <v>464</v>
      </c>
      <c r="E22" s="223"/>
      <c r="F22" s="223" t="s">
        <v>542</v>
      </c>
      <c r="G22" s="236">
        <v>43646</v>
      </c>
      <c r="H22" s="226" t="s">
        <v>543</v>
      </c>
      <c r="I22" s="226" t="s">
        <v>546</v>
      </c>
      <c r="J22" s="226">
        <v>4</v>
      </c>
      <c r="K22" s="223" t="s">
        <v>558</v>
      </c>
      <c r="L22" s="223" t="s">
        <v>702</v>
      </c>
      <c r="M22" s="227">
        <v>80</v>
      </c>
      <c r="N22" s="227">
        <v>24.999999999999996</v>
      </c>
      <c r="O22" s="228"/>
      <c r="P22" s="229"/>
      <c r="Q22" s="229"/>
      <c r="R22" s="228"/>
      <c r="S22" s="229"/>
      <c r="T22" s="223"/>
      <c r="U22" s="229"/>
      <c r="V22" s="229"/>
      <c r="W22" s="229"/>
      <c r="X22" s="223"/>
      <c r="Y22" s="227"/>
      <c r="Z22" s="227"/>
      <c r="AA22" s="227"/>
      <c r="AB22" s="227"/>
      <c r="AC22" s="227"/>
      <c r="AD22" s="227"/>
      <c r="AE22" s="227">
        <v>20.909090909090907</v>
      </c>
      <c r="AF22" s="223"/>
      <c r="AG22" s="223"/>
      <c r="AH22" s="227"/>
      <c r="AI22" s="223"/>
      <c r="AJ22" s="223"/>
      <c r="AK22" s="229"/>
      <c r="AL22" s="223"/>
      <c r="AM22" s="227"/>
      <c r="AN22" s="227"/>
      <c r="AO22" s="223" t="s">
        <v>545</v>
      </c>
      <c r="AP22" s="226" t="s">
        <v>546</v>
      </c>
      <c r="AQ22" s="226"/>
      <c r="AR22" s="226"/>
      <c r="AS22" s="230"/>
      <c r="AT22" s="226">
        <v>10.7</v>
      </c>
      <c r="AU22" s="230">
        <v>910</v>
      </c>
      <c r="AV22" s="226"/>
      <c r="AW22" s="230">
        <v>6</v>
      </c>
      <c r="AX22" s="226" t="s">
        <v>547</v>
      </c>
      <c r="AY22" s="226"/>
      <c r="AZ22" s="226">
        <v>0</v>
      </c>
      <c r="BA22" s="226">
        <v>0</v>
      </c>
      <c r="BB22" s="226">
        <v>0</v>
      </c>
      <c r="BC22" s="226">
        <v>0</v>
      </c>
      <c r="BD22" s="226">
        <v>0</v>
      </c>
      <c r="BE22" s="226">
        <v>0</v>
      </c>
      <c r="BF22" s="226">
        <v>0</v>
      </c>
      <c r="BG22" s="226">
        <v>0</v>
      </c>
      <c r="BH22" s="226">
        <v>0</v>
      </c>
      <c r="BI22" s="226">
        <v>0</v>
      </c>
      <c r="BJ22" s="226">
        <v>0</v>
      </c>
      <c r="BK22" s="226">
        <v>0</v>
      </c>
      <c r="BL22" s="226"/>
      <c r="BM22" s="226" t="s">
        <v>546</v>
      </c>
      <c r="BN22" s="226"/>
      <c r="BO22" s="226" t="s">
        <v>546</v>
      </c>
      <c r="BP22" s="231">
        <v>152.6181818181818</v>
      </c>
      <c r="BQ22" s="226"/>
      <c r="BR22" s="226"/>
      <c r="BS22" s="243"/>
      <c r="BT22" s="126"/>
      <c r="BU22" s="232"/>
      <c r="BV22" s="226"/>
      <c r="BW22" s="226" t="s">
        <v>548</v>
      </c>
      <c r="BX22" s="226"/>
      <c r="BY22" s="232"/>
      <c r="BZ22" s="223" t="s">
        <v>866</v>
      </c>
    </row>
    <row r="23" spans="1:78" customFormat="1" ht="13" customHeight="1" x14ac:dyDescent="0.15">
      <c r="A23" s="223">
        <v>12309</v>
      </c>
      <c r="B23" s="359">
        <v>43683</v>
      </c>
      <c r="C23" s="225" t="s">
        <v>541</v>
      </c>
      <c r="D23" s="223" t="s">
        <v>464</v>
      </c>
      <c r="E23" s="223"/>
      <c r="F23" s="223" t="s">
        <v>542</v>
      </c>
      <c r="G23" s="236">
        <v>43646</v>
      </c>
      <c r="H23" s="226" t="s">
        <v>543</v>
      </c>
      <c r="I23" s="226" t="s">
        <v>338</v>
      </c>
      <c r="J23" s="226">
        <v>5</v>
      </c>
      <c r="K23" s="223" t="s">
        <v>559</v>
      </c>
      <c r="L23" s="223" t="s">
        <v>611</v>
      </c>
      <c r="M23" s="227">
        <v>125.19999999999999</v>
      </c>
      <c r="N23" s="227">
        <v>29.127272727272725</v>
      </c>
      <c r="O23" s="228"/>
      <c r="P23" s="229"/>
      <c r="Q23" s="229"/>
      <c r="R23" s="228"/>
      <c r="S23" s="229"/>
      <c r="T23" s="223"/>
      <c r="U23" s="229"/>
      <c r="V23" s="229"/>
      <c r="W23" s="229"/>
      <c r="X23" s="223"/>
      <c r="Y23" s="227"/>
      <c r="Z23" s="227"/>
      <c r="AA23" s="227"/>
      <c r="AB23" s="227"/>
      <c r="AC23" s="227"/>
      <c r="AD23" s="229"/>
      <c r="AE23" s="227">
        <v>21.227272727272727</v>
      </c>
      <c r="AF23" s="223"/>
      <c r="AG23" s="223"/>
      <c r="AH23" s="227"/>
      <c r="AI23" s="223"/>
      <c r="AJ23" s="223"/>
      <c r="AK23" s="227"/>
      <c r="AL23" s="223"/>
      <c r="AM23" s="227"/>
      <c r="AN23" s="227"/>
      <c r="AO23" s="223" t="s">
        <v>545</v>
      </c>
      <c r="AP23" s="226" t="s">
        <v>546</v>
      </c>
      <c r="AQ23" s="226"/>
      <c r="AR23" s="226"/>
      <c r="AS23" s="226"/>
      <c r="AT23" s="226">
        <v>12</v>
      </c>
      <c r="AU23" s="230">
        <v>1274</v>
      </c>
      <c r="AV23" s="226"/>
      <c r="AW23" s="230">
        <v>5</v>
      </c>
      <c r="AX23" s="226" t="s">
        <v>547</v>
      </c>
      <c r="AY23" s="226">
        <v>25</v>
      </c>
      <c r="AZ23" s="226">
        <v>0</v>
      </c>
      <c r="BA23" s="226">
        <v>0</v>
      </c>
      <c r="BB23" s="226">
        <v>0</v>
      </c>
      <c r="BC23" s="226">
        <v>0</v>
      </c>
      <c r="BD23" s="226">
        <v>0</v>
      </c>
      <c r="BE23" s="226">
        <v>0</v>
      </c>
      <c r="BF23" s="226">
        <v>0</v>
      </c>
      <c r="BG23" s="226">
        <v>0</v>
      </c>
      <c r="BH23" s="226">
        <v>0</v>
      </c>
      <c r="BI23" s="226">
        <v>0</v>
      </c>
      <c r="BJ23" s="226">
        <v>0</v>
      </c>
      <c r="BK23" s="226">
        <v>0</v>
      </c>
      <c r="BL23" s="226"/>
      <c r="BM23" s="226" t="s">
        <v>546</v>
      </c>
      <c r="BN23" s="226">
        <v>12</v>
      </c>
      <c r="BO23" s="226" t="s">
        <v>546</v>
      </c>
      <c r="BP23" s="298"/>
      <c r="BQ23" s="226"/>
      <c r="BR23" s="226"/>
      <c r="BS23" s="226"/>
      <c r="BT23" s="232"/>
      <c r="BU23" s="232"/>
      <c r="BV23" s="226"/>
      <c r="BW23" s="226" t="s">
        <v>548</v>
      </c>
      <c r="BX23" s="226"/>
      <c r="BY23" s="223" t="s">
        <v>831</v>
      </c>
      <c r="BZ23" s="232" t="s">
        <v>870</v>
      </c>
    </row>
    <row r="24" spans="1:78" customFormat="1" ht="13" customHeight="1" x14ac:dyDescent="0.15">
      <c r="A24" s="223">
        <v>14288</v>
      </c>
      <c r="B24" s="359">
        <v>43683</v>
      </c>
      <c r="C24" s="225" t="s">
        <v>541</v>
      </c>
      <c r="D24" s="223" t="s">
        <v>464</v>
      </c>
      <c r="E24" s="223"/>
      <c r="F24" s="223" t="s">
        <v>542</v>
      </c>
      <c r="G24" s="236">
        <v>43646</v>
      </c>
      <c r="H24" s="226" t="s">
        <v>543</v>
      </c>
      <c r="I24" s="226" t="s">
        <v>338</v>
      </c>
      <c r="J24" s="226">
        <v>6</v>
      </c>
      <c r="K24" s="223" t="s">
        <v>561</v>
      </c>
      <c r="L24" s="223" t="s">
        <v>778</v>
      </c>
      <c r="M24" s="227">
        <v>106.72727272727272</v>
      </c>
      <c r="N24" s="227">
        <v>30.563636363636359</v>
      </c>
      <c r="O24" s="223" t="s">
        <v>511</v>
      </c>
      <c r="P24" s="228">
        <v>1183</v>
      </c>
      <c r="Q24" s="227">
        <v>32.090909090909086</v>
      </c>
      <c r="R24" s="228"/>
      <c r="S24" s="229"/>
      <c r="T24" s="223"/>
      <c r="U24" s="229"/>
      <c r="V24" s="229"/>
      <c r="W24" s="229"/>
      <c r="X24" s="223"/>
      <c r="Y24" s="227"/>
      <c r="Z24" s="227"/>
      <c r="AA24" s="227"/>
      <c r="AB24" s="227"/>
      <c r="AC24" s="227"/>
      <c r="AD24" s="227"/>
      <c r="AE24" s="227">
        <v>21.481818181818181</v>
      </c>
      <c r="AF24" s="223"/>
      <c r="AG24" s="223"/>
      <c r="AH24" s="227"/>
      <c r="AI24" s="223"/>
      <c r="AJ24" s="223"/>
      <c r="AK24" s="227"/>
      <c r="AL24" s="223"/>
      <c r="AM24" s="227"/>
      <c r="AN24" s="227"/>
      <c r="AO24" s="223" t="s">
        <v>545</v>
      </c>
      <c r="AP24" s="226" t="s">
        <v>546</v>
      </c>
      <c r="AQ24" s="226"/>
      <c r="AR24" s="226"/>
      <c r="AS24" s="230"/>
      <c r="AT24" s="226">
        <v>7</v>
      </c>
      <c r="AU24" s="230"/>
      <c r="AV24" s="226"/>
      <c r="AW24" s="230"/>
      <c r="AX24" s="226" t="s">
        <v>546</v>
      </c>
      <c r="AY24" s="226"/>
      <c r="AZ24" s="226">
        <v>0</v>
      </c>
      <c r="BA24" s="226">
        <v>0</v>
      </c>
      <c r="BB24" s="226">
        <v>0</v>
      </c>
      <c r="BC24" s="226">
        <v>0</v>
      </c>
      <c r="BD24" s="226">
        <v>0</v>
      </c>
      <c r="BE24" s="226">
        <v>0</v>
      </c>
      <c r="BF24" s="226">
        <v>0</v>
      </c>
      <c r="BG24" s="226">
        <v>0</v>
      </c>
      <c r="BH24" s="226">
        <v>0</v>
      </c>
      <c r="BI24" s="226">
        <v>0</v>
      </c>
      <c r="BJ24" s="226">
        <v>0</v>
      </c>
      <c r="BK24" s="226">
        <v>0</v>
      </c>
      <c r="BL24" s="226"/>
      <c r="BM24" s="226" t="s">
        <v>546</v>
      </c>
      <c r="BN24" s="226"/>
      <c r="BO24" s="226" t="s">
        <v>546</v>
      </c>
      <c r="BP24" s="298"/>
      <c r="BQ24" s="226"/>
      <c r="BR24" s="226"/>
      <c r="BS24" s="226"/>
      <c r="BT24" s="223"/>
      <c r="BU24" s="223"/>
      <c r="BV24" s="226"/>
      <c r="BW24" s="226" t="s">
        <v>548</v>
      </c>
      <c r="BX24" s="226"/>
      <c r="BY24" s="223"/>
      <c r="BZ24" s="302" t="s">
        <v>874</v>
      </c>
    </row>
    <row r="25" spans="1:78" customFormat="1" ht="13" customHeight="1" x14ac:dyDescent="0.15">
      <c r="A25" s="223">
        <v>15253</v>
      </c>
      <c r="B25" s="359">
        <v>43683</v>
      </c>
      <c r="C25" s="225" t="s">
        <v>541</v>
      </c>
      <c r="D25" s="223" t="s">
        <v>464</v>
      </c>
      <c r="E25" s="223"/>
      <c r="F25" s="223" t="s">
        <v>542</v>
      </c>
      <c r="G25" s="236">
        <v>43677</v>
      </c>
      <c r="H25" s="226" t="s">
        <v>543</v>
      </c>
      <c r="I25" s="226" t="s">
        <v>546</v>
      </c>
      <c r="J25" s="226">
        <v>7</v>
      </c>
      <c r="K25" s="223" t="s">
        <v>565</v>
      </c>
      <c r="L25" s="223" t="s">
        <v>710</v>
      </c>
      <c r="M25" s="227">
        <v>137.11818181818182</v>
      </c>
      <c r="N25" s="227">
        <v>26.75454545454545</v>
      </c>
      <c r="O25" s="223"/>
      <c r="P25" s="229"/>
      <c r="Q25" s="229"/>
      <c r="R25" s="228"/>
      <c r="S25" s="229"/>
      <c r="T25" s="223"/>
      <c r="U25" s="229"/>
      <c r="V25" s="229"/>
      <c r="W25" s="229"/>
      <c r="X25" s="223"/>
      <c r="Y25" s="227"/>
      <c r="Z25" s="227"/>
      <c r="AA25" s="227"/>
      <c r="AB25" s="227"/>
      <c r="AC25" s="227"/>
      <c r="AD25" s="229"/>
      <c r="AE25" s="227">
        <v>20.154545454545456</v>
      </c>
      <c r="AF25" s="223"/>
      <c r="AG25" s="223"/>
      <c r="AH25" s="227"/>
      <c r="AI25" s="223"/>
      <c r="AJ25" s="223"/>
      <c r="AK25" s="227"/>
      <c r="AL25" s="223"/>
      <c r="AM25" s="227"/>
      <c r="AN25" s="227"/>
      <c r="AO25" s="223" t="s">
        <v>545</v>
      </c>
      <c r="AP25" s="226" t="s">
        <v>546</v>
      </c>
      <c r="AQ25" s="226"/>
      <c r="AR25" s="226"/>
      <c r="AS25" s="230"/>
      <c r="AT25" s="226">
        <v>5</v>
      </c>
      <c r="AU25" s="230"/>
      <c r="AV25" s="226"/>
      <c r="AW25" s="230"/>
      <c r="AX25" s="226" t="s">
        <v>547</v>
      </c>
      <c r="AY25" s="226"/>
      <c r="AZ25" s="226">
        <v>0</v>
      </c>
      <c r="BA25" s="226">
        <v>0</v>
      </c>
      <c r="BB25" s="226">
        <v>0</v>
      </c>
      <c r="BC25" s="226">
        <v>0</v>
      </c>
      <c r="BD25" s="226">
        <v>0</v>
      </c>
      <c r="BE25" s="226">
        <v>0</v>
      </c>
      <c r="BF25" s="226">
        <v>0</v>
      </c>
      <c r="BG25" s="226">
        <v>0</v>
      </c>
      <c r="BH25" s="226">
        <v>0</v>
      </c>
      <c r="BI25" s="226">
        <v>0</v>
      </c>
      <c r="BJ25" s="226">
        <v>0</v>
      </c>
      <c r="BK25" s="226">
        <v>0</v>
      </c>
      <c r="BL25" s="226"/>
      <c r="BM25" s="226" t="s">
        <v>546</v>
      </c>
      <c r="BN25" s="226"/>
      <c r="BO25" s="226" t="s">
        <v>546</v>
      </c>
      <c r="BP25" s="298"/>
      <c r="BQ25" s="226"/>
      <c r="BR25" s="226"/>
      <c r="BS25" s="226"/>
      <c r="BT25" s="232"/>
      <c r="BU25" s="232"/>
      <c r="BV25" s="226"/>
      <c r="BW25" s="226" t="s">
        <v>548</v>
      </c>
      <c r="BX25" s="226">
        <v>1</v>
      </c>
      <c r="BY25" s="223"/>
      <c r="BZ25" s="302" t="s">
        <v>875</v>
      </c>
    </row>
    <row r="26" spans="1:78" customFormat="1" ht="13" customHeight="1" x14ac:dyDescent="0.15">
      <c r="A26" s="223">
        <v>11315</v>
      </c>
      <c r="B26" s="359">
        <v>43683</v>
      </c>
      <c r="C26" s="225" t="s">
        <v>541</v>
      </c>
      <c r="D26" s="223" t="s">
        <v>464</v>
      </c>
      <c r="E26" s="223"/>
      <c r="F26" s="223" t="s">
        <v>542</v>
      </c>
      <c r="G26" s="236">
        <v>43670</v>
      </c>
      <c r="H26" s="226" t="s">
        <v>543</v>
      </c>
      <c r="I26" s="226" t="s">
        <v>338</v>
      </c>
      <c r="J26" s="226">
        <v>8</v>
      </c>
      <c r="K26" s="223" t="s">
        <v>566</v>
      </c>
      <c r="L26" s="223" t="s">
        <v>469</v>
      </c>
      <c r="M26" s="227">
        <v>122.91818181818182</v>
      </c>
      <c r="N26" s="227">
        <v>28.981818181818177</v>
      </c>
      <c r="O26" s="228"/>
      <c r="P26" s="229"/>
      <c r="Q26" s="229"/>
      <c r="R26" s="228"/>
      <c r="S26" s="229"/>
      <c r="T26" s="223"/>
      <c r="U26" s="229"/>
      <c r="V26" s="229"/>
      <c r="W26" s="229"/>
      <c r="X26" s="223"/>
      <c r="Y26" s="227"/>
      <c r="Z26" s="227"/>
      <c r="AA26" s="227"/>
      <c r="AB26" s="227"/>
      <c r="AC26" s="227"/>
      <c r="AD26" s="227"/>
      <c r="AE26" s="227">
        <v>21.981818181818181</v>
      </c>
      <c r="AF26" s="223"/>
      <c r="AG26" s="223"/>
      <c r="AH26" s="227"/>
      <c r="AI26" s="223"/>
      <c r="AJ26" s="223"/>
      <c r="AK26" s="227"/>
      <c r="AL26" s="223"/>
      <c r="AM26" s="227"/>
      <c r="AN26" s="227"/>
      <c r="AO26" s="223" t="s">
        <v>545</v>
      </c>
      <c r="AP26" s="226" t="s">
        <v>546</v>
      </c>
      <c r="AQ26" s="226"/>
      <c r="AR26" s="226"/>
      <c r="AS26" s="230"/>
      <c r="AT26" s="226">
        <v>16</v>
      </c>
      <c r="AU26" s="29">
        <v>455</v>
      </c>
      <c r="AV26" s="25"/>
      <c r="AW26" s="29">
        <v>8</v>
      </c>
      <c r="AX26" s="226" t="s">
        <v>547</v>
      </c>
      <c r="AY26" s="226"/>
      <c r="AZ26" s="226">
        <v>0</v>
      </c>
      <c r="BA26" s="226">
        <v>0</v>
      </c>
      <c r="BB26" s="226">
        <v>0</v>
      </c>
      <c r="BC26" s="226">
        <v>0</v>
      </c>
      <c r="BD26" s="226">
        <v>0</v>
      </c>
      <c r="BE26" s="226">
        <v>0</v>
      </c>
      <c r="BF26" s="226">
        <v>0</v>
      </c>
      <c r="BG26" s="226">
        <v>0</v>
      </c>
      <c r="BH26" s="226">
        <v>0</v>
      </c>
      <c r="BI26" s="226">
        <v>0</v>
      </c>
      <c r="BJ26" s="226">
        <v>0</v>
      </c>
      <c r="BK26" s="226">
        <v>0</v>
      </c>
      <c r="BL26" s="226"/>
      <c r="BM26" s="226" t="s">
        <v>546</v>
      </c>
      <c r="BN26" s="226"/>
      <c r="BO26" s="226" t="s">
        <v>546</v>
      </c>
      <c r="BP26" s="298"/>
      <c r="BQ26" s="226"/>
      <c r="BR26" s="226"/>
      <c r="BS26" s="226"/>
      <c r="BT26" s="232"/>
      <c r="BU26" s="232"/>
      <c r="BV26" s="226"/>
      <c r="BW26" s="226" t="s">
        <v>548</v>
      </c>
      <c r="BX26" s="226"/>
      <c r="BY26" s="232"/>
      <c r="BZ26" s="303" t="s">
        <v>922</v>
      </c>
    </row>
    <row r="27" spans="1:78" customFormat="1" ht="13" customHeight="1" x14ac:dyDescent="0.15">
      <c r="A27" s="223"/>
      <c r="B27" s="359">
        <v>43683</v>
      </c>
      <c r="C27" s="225" t="s">
        <v>541</v>
      </c>
      <c r="D27" s="223" t="s">
        <v>464</v>
      </c>
      <c r="E27" s="223"/>
      <c r="F27" s="223" t="s">
        <v>542</v>
      </c>
      <c r="G27" s="236">
        <v>43646</v>
      </c>
      <c r="H27" s="226" t="s">
        <v>543</v>
      </c>
      <c r="I27" s="226" t="s">
        <v>546</v>
      </c>
      <c r="J27" s="226"/>
      <c r="K27" s="223" t="s">
        <v>461</v>
      </c>
      <c r="L27" s="223" t="s">
        <v>587</v>
      </c>
      <c r="M27" s="227">
        <v>110.55454545454545</v>
      </c>
      <c r="N27" s="227">
        <v>27.918181818181818</v>
      </c>
      <c r="O27" s="228"/>
      <c r="P27" s="229"/>
      <c r="Q27" s="229"/>
      <c r="R27" s="228"/>
      <c r="S27" s="229"/>
      <c r="T27" s="223"/>
      <c r="U27" s="229"/>
      <c r="V27" s="229"/>
      <c r="W27" s="229"/>
      <c r="X27" s="223"/>
      <c r="Y27" s="227"/>
      <c r="Z27" s="227"/>
      <c r="AA27" s="227"/>
      <c r="AB27" s="227"/>
      <c r="AC27" s="227"/>
      <c r="AD27" s="227"/>
      <c r="AE27" s="227">
        <v>18.272727272727273</v>
      </c>
      <c r="AF27" s="223"/>
      <c r="AG27" s="223"/>
      <c r="AH27" s="227"/>
      <c r="AI27" s="223"/>
      <c r="AJ27" s="223"/>
      <c r="AK27" s="227"/>
      <c r="AL27" s="223"/>
      <c r="AM27" s="227"/>
      <c r="AN27" s="227"/>
      <c r="AO27" s="223" t="s">
        <v>545</v>
      </c>
      <c r="AP27" s="226" t="s">
        <v>546</v>
      </c>
      <c r="AQ27" s="226"/>
      <c r="AR27" s="226"/>
      <c r="AS27" s="230"/>
      <c r="AT27" s="226">
        <v>8</v>
      </c>
      <c r="AU27" s="29"/>
      <c r="AV27" s="25"/>
      <c r="AW27" s="29"/>
      <c r="AX27" s="226" t="s">
        <v>547</v>
      </c>
      <c r="AY27" s="226"/>
      <c r="AZ27" s="226">
        <v>0</v>
      </c>
      <c r="BA27" s="226">
        <v>0</v>
      </c>
      <c r="BB27" s="226">
        <v>0</v>
      </c>
      <c r="BC27" s="226">
        <v>0</v>
      </c>
      <c r="BD27" s="226">
        <v>0</v>
      </c>
      <c r="BE27" s="226">
        <v>0</v>
      </c>
      <c r="BF27" s="226">
        <v>0</v>
      </c>
      <c r="BG27" s="226">
        <v>0</v>
      </c>
      <c r="BH27" s="226">
        <v>0</v>
      </c>
      <c r="BI27" s="226">
        <v>0</v>
      </c>
      <c r="BJ27" s="226">
        <v>0</v>
      </c>
      <c r="BK27" s="226">
        <v>0</v>
      </c>
      <c r="BL27" s="226"/>
      <c r="BM27" s="226" t="s">
        <v>546</v>
      </c>
      <c r="BN27" s="226"/>
      <c r="BO27" s="226" t="s">
        <v>546</v>
      </c>
      <c r="BP27" s="298"/>
      <c r="BQ27" s="226"/>
      <c r="BR27" s="226"/>
      <c r="BS27" s="226"/>
      <c r="BT27" s="232"/>
      <c r="BU27" s="232"/>
      <c r="BV27" s="226"/>
      <c r="BW27" s="226" t="s">
        <v>480</v>
      </c>
      <c r="BX27" s="226">
        <v>1</v>
      </c>
      <c r="BY27" s="232"/>
      <c r="BZ27" s="303" t="s">
        <v>876</v>
      </c>
    </row>
    <row r="28" spans="1:78" customFormat="1" ht="13" customHeight="1" x14ac:dyDescent="0.15">
      <c r="A28" s="223">
        <v>13444</v>
      </c>
      <c r="B28" s="359">
        <v>43683</v>
      </c>
      <c r="C28" s="225" t="s">
        <v>541</v>
      </c>
      <c r="D28" s="223" t="s">
        <v>464</v>
      </c>
      <c r="E28" s="223"/>
      <c r="F28" s="223" t="s">
        <v>542</v>
      </c>
      <c r="G28" s="236">
        <v>43646</v>
      </c>
      <c r="H28" s="226" t="s">
        <v>337</v>
      </c>
      <c r="I28" s="226" t="s">
        <v>546</v>
      </c>
      <c r="J28" s="226">
        <v>11</v>
      </c>
      <c r="K28" s="223" t="s">
        <v>597</v>
      </c>
      <c r="L28" s="223" t="s">
        <v>717</v>
      </c>
      <c r="M28" s="227">
        <v>98.181818181818173</v>
      </c>
      <c r="N28" s="227">
        <v>38.509090909090908</v>
      </c>
      <c r="O28" s="355"/>
      <c r="P28" s="356"/>
      <c r="Q28" s="357"/>
      <c r="R28" s="228"/>
      <c r="S28" s="229"/>
      <c r="T28" s="223"/>
      <c r="U28" s="229"/>
      <c r="V28" s="229"/>
      <c r="W28" s="229"/>
      <c r="X28" s="223"/>
      <c r="Y28" s="227"/>
      <c r="Z28" s="227"/>
      <c r="AA28" s="227"/>
      <c r="AB28" s="227"/>
      <c r="AC28" s="227"/>
      <c r="AD28" s="227"/>
      <c r="AE28" s="227">
        <v>28.736363636363635</v>
      </c>
      <c r="AF28" s="223"/>
      <c r="AG28" s="223"/>
      <c r="AH28" s="227"/>
      <c r="AI28" s="223"/>
      <c r="AJ28" s="223"/>
      <c r="AK28" s="227"/>
      <c r="AL28" s="223"/>
      <c r="AM28" s="227"/>
      <c r="AN28" s="227"/>
      <c r="AO28" s="223" t="s">
        <v>545</v>
      </c>
      <c r="AP28" s="226" t="s">
        <v>546</v>
      </c>
      <c r="AQ28" s="226"/>
      <c r="AR28" s="226"/>
      <c r="AS28" s="230"/>
      <c r="AT28" s="226"/>
      <c r="AU28" s="230"/>
      <c r="AV28" s="226"/>
      <c r="AW28" s="230"/>
      <c r="AX28" s="226" t="s">
        <v>547</v>
      </c>
      <c r="AY28" s="226"/>
      <c r="AZ28" s="226">
        <v>0</v>
      </c>
      <c r="BA28" s="226">
        <v>0</v>
      </c>
      <c r="BB28" s="226">
        <v>0</v>
      </c>
      <c r="BC28" s="226">
        <v>0</v>
      </c>
      <c r="BD28" s="226">
        <v>0</v>
      </c>
      <c r="BE28" s="226">
        <v>0</v>
      </c>
      <c r="BF28" s="226">
        <v>0</v>
      </c>
      <c r="BG28" s="226">
        <v>0</v>
      </c>
      <c r="BH28" s="226">
        <v>0</v>
      </c>
      <c r="BI28" s="226">
        <v>0</v>
      </c>
      <c r="BJ28" s="226">
        <v>0</v>
      </c>
      <c r="BK28" s="226">
        <v>0</v>
      </c>
      <c r="BL28" s="226"/>
      <c r="BM28" s="226" t="s">
        <v>546</v>
      </c>
      <c r="BN28" s="226"/>
      <c r="BO28" s="226" t="s">
        <v>546</v>
      </c>
      <c r="BP28" s="231">
        <v>207.27272727272725</v>
      </c>
      <c r="BQ28" s="226"/>
      <c r="BR28" s="226"/>
      <c r="BS28" s="226"/>
      <c r="BT28" s="223"/>
      <c r="BU28" s="223"/>
      <c r="BV28" s="226"/>
      <c r="BW28" s="226" t="s">
        <v>548</v>
      </c>
      <c r="BX28" s="226">
        <v>1</v>
      </c>
      <c r="BY28" s="232"/>
      <c r="BZ28" s="305" t="s">
        <v>886</v>
      </c>
    </row>
    <row r="29" spans="1:78" customFormat="1" ht="13" customHeight="1" x14ac:dyDescent="0.15">
      <c r="A29" s="223">
        <v>16140</v>
      </c>
      <c r="B29" s="359">
        <v>43683</v>
      </c>
      <c r="C29" s="225" t="s">
        <v>541</v>
      </c>
      <c r="D29" s="223" t="s">
        <v>464</v>
      </c>
      <c r="E29" s="223"/>
      <c r="F29" s="223" t="s">
        <v>542</v>
      </c>
      <c r="G29" s="224">
        <v>43671</v>
      </c>
      <c r="H29" s="226" t="s">
        <v>543</v>
      </c>
      <c r="I29" s="226" t="s">
        <v>338</v>
      </c>
      <c r="J29" s="226">
        <v>12</v>
      </c>
      <c r="K29" s="239" t="s">
        <v>630</v>
      </c>
      <c r="L29" s="223" t="s">
        <v>923</v>
      </c>
      <c r="M29" s="227">
        <v>90.999999999999986</v>
      </c>
      <c r="N29" s="227">
        <v>30.099999999999998</v>
      </c>
      <c r="O29" s="223" t="s">
        <v>511</v>
      </c>
      <c r="P29" s="228">
        <v>1824.9900000000002</v>
      </c>
      <c r="Q29" s="227">
        <v>29.545454545454543</v>
      </c>
      <c r="R29" s="228"/>
      <c r="S29" s="229"/>
      <c r="T29" s="223"/>
      <c r="U29" s="229"/>
      <c r="V29" s="229"/>
      <c r="W29" s="229"/>
      <c r="X29" s="223"/>
      <c r="Y29" s="227"/>
      <c r="Z29" s="227"/>
      <c r="AA29" s="227"/>
      <c r="AB29" s="227"/>
      <c r="AC29" s="227"/>
      <c r="AD29" s="229"/>
      <c r="AE29" s="227">
        <v>27.4</v>
      </c>
      <c r="AF29" s="223"/>
      <c r="AG29" s="223"/>
      <c r="AH29" s="227"/>
      <c r="AI29" s="223"/>
      <c r="AJ29" s="223"/>
      <c r="AK29" s="227"/>
      <c r="AL29" s="223"/>
      <c r="AM29" s="227"/>
      <c r="AN29" s="227"/>
      <c r="AO29" s="223" t="s">
        <v>545</v>
      </c>
      <c r="AP29" s="226" t="s">
        <v>546</v>
      </c>
      <c r="AQ29" s="226"/>
      <c r="AR29" s="226"/>
      <c r="AS29" s="230"/>
      <c r="AT29" s="226">
        <v>11</v>
      </c>
      <c r="AU29" s="230">
        <v>910</v>
      </c>
      <c r="AV29" s="226"/>
      <c r="AW29" s="230">
        <v>5</v>
      </c>
      <c r="AX29" s="226" t="s">
        <v>460</v>
      </c>
      <c r="AY29" s="226"/>
      <c r="AZ29" s="226">
        <v>0</v>
      </c>
      <c r="BA29" s="226">
        <v>0</v>
      </c>
      <c r="BB29" s="226">
        <v>2</v>
      </c>
      <c r="BC29" s="226">
        <v>0</v>
      </c>
      <c r="BD29" s="226">
        <v>0</v>
      </c>
      <c r="BE29" s="226">
        <v>0</v>
      </c>
      <c r="BF29" s="226">
        <v>0</v>
      </c>
      <c r="BG29" s="226">
        <v>0</v>
      </c>
      <c r="BH29" s="226">
        <v>0</v>
      </c>
      <c r="BI29" s="226">
        <v>0</v>
      </c>
      <c r="BJ29" s="226">
        <v>0</v>
      </c>
      <c r="BK29" s="226">
        <v>0</v>
      </c>
      <c r="BL29" s="226"/>
      <c r="BM29" s="226" t="s">
        <v>546</v>
      </c>
      <c r="BN29" s="226"/>
      <c r="BO29" s="226" t="s">
        <v>546</v>
      </c>
      <c r="BP29" s="298"/>
      <c r="BQ29" s="226"/>
      <c r="BR29" s="226"/>
      <c r="BS29" s="226"/>
      <c r="BT29" s="226"/>
      <c r="BU29" s="226"/>
      <c r="BV29" s="226"/>
      <c r="BW29" s="226" t="s">
        <v>548</v>
      </c>
      <c r="BX29" s="226">
        <v>1</v>
      </c>
      <c r="BY29" s="232"/>
      <c r="BZ29" s="232" t="s">
        <v>910</v>
      </c>
    </row>
    <row r="30" spans="1:78" customFormat="1" ht="13" customHeight="1" x14ac:dyDescent="0.15">
      <c r="A30" s="223">
        <v>570</v>
      </c>
      <c r="B30" s="359">
        <v>43683</v>
      </c>
      <c r="C30" s="225" t="s">
        <v>541</v>
      </c>
      <c r="D30" s="223" t="s">
        <v>464</v>
      </c>
      <c r="E30" s="223"/>
      <c r="F30" s="223" t="s">
        <v>542</v>
      </c>
      <c r="G30" s="236">
        <v>43646</v>
      </c>
      <c r="H30" s="226" t="s">
        <v>543</v>
      </c>
      <c r="I30" s="226" t="s">
        <v>546</v>
      </c>
      <c r="J30" s="226">
        <v>10</v>
      </c>
      <c r="K30" s="223" t="s">
        <v>635</v>
      </c>
      <c r="L30" s="223" t="s">
        <v>837</v>
      </c>
      <c r="M30" s="227">
        <v>137.11818181818182</v>
      </c>
      <c r="N30" s="227">
        <v>26.75454545454545</v>
      </c>
      <c r="O30" s="223"/>
      <c r="P30" s="229"/>
      <c r="Q30" s="229"/>
      <c r="R30" s="228"/>
      <c r="S30" s="229"/>
      <c r="T30" s="223"/>
      <c r="U30" s="229"/>
      <c r="V30" s="229"/>
      <c r="W30" s="229"/>
      <c r="X30" s="223"/>
      <c r="Y30" s="227"/>
      <c r="Z30" s="227"/>
      <c r="AA30" s="227"/>
      <c r="AB30" s="227"/>
      <c r="AC30" s="227"/>
      <c r="AD30" s="227"/>
      <c r="AE30" s="227">
        <v>20.154545454545456</v>
      </c>
      <c r="AF30" s="223"/>
      <c r="AG30" s="223"/>
      <c r="AH30" s="227"/>
      <c r="AI30" s="223"/>
      <c r="AJ30" s="223"/>
      <c r="AK30" s="227"/>
      <c r="AL30" s="223"/>
      <c r="AM30" s="227"/>
      <c r="AN30" s="227"/>
      <c r="AO30" s="223" t="s">
        <v>545</v>
      </c>
      <c r="AP30" s="226" t="s">
        <v>546</v>
      </c>
      <c r="AQ30" s="226"/>
      <c r="AR30" s="226"/>
      <c r="AS30" s="230"/>
      <c r="AT30" s="226">
        <v>5</v>
      </c>
      <c r="AU30" s="230"/>
      <c r="AV30" s="226"/>
      <c r="AW30" s="230"/>
      <c r="AX30" s="226" t="s">
        <v>546</v>
      </c>
      <c r="AY30" s="226"/>
      <c r="AZ30" s="226">
        <v>0</v>
      </c>
      <c r="BA30" s="226">
        <v>0</v>
      </c>
      <c r="BB30" s="226">
        <v>0</v>
      </c>
      <c r="BC30" s="226">
        <v>0</v>
      </c>
      <c r="BD30" s="226">
        <v>0</v>
      </c>
      <c r="BE30" s="226">
        <v>0</v>
      </c>
      <c r="BF30" s="226">
        <v>0</v>
      </c>
      <c r="BG30" s="226">
        <v>0</v>
      </c>
      <c r="BH30" s="226">
        <v>0</v>
      </c>
      <c r="BI30" s="226">
        <v>0</v>
      </c>
      <c r="BJ30" s="226">
        <v>0</v>
      </c>
      <c r="BK30" s="226">
        <v>0</v>
      </c>
      <c r="BL30" s="226"/>
      <c r="BM30" s="226" t="s">
        <v>546</v>
      </c>
      <c r="BN30" s="226"/>
      <c r="BO30" s="226" t="s">
        <v>546</v>
      </c>
      <c r="BP30" s="298"/>
      <c r="BQ30" s="226"/>
      <c r="BR30" s="226"/>
      <c r="BS30" s="226"/>
      <c r="BT30" s="232"/>
      <c r="BU30" s="232"/>
      <c r="BV30" s="226"/>
      <c r="BW30" s="226" t="s">
        <v>548</v>
      </c>
      <c r="BX30" s="226">
        <v>1</v>
      </c>
      <c r="BY30" s="223" t="s">
        <v>838</v>
      </c>
      <c r="BZ30" s="223" t="s">
        <v>883</v>
      </c>
    </row>
    <row r="31" spans="1:78" customFormat="1" ht="13" customHeight="1" x14ac:dyDescent="0.15">
      <c r="A31" s="223" t="s">
        <v>887</v>
      </c>
      <c r="B31" s="359">
        <v>43683</v>
      </c>
      <c r="C31" s="225" t="s">
        <v>541</v>
      </c>
      <c r="D31" s="223" t="s">
        <v>464</v>
      </c>
      <c r="E31" s="223"/>
      <c r="F31" s="223" t="s">
        <v>542</v>
      </c>
      <c r="G31" s="236">
        <v>43677</v>
      </c>
      <c r="H31" s="226" t="s">
        <v>543</v>
      </c>
      <c r="I31" s="226" t="s">
        <v>546</v>
      </c>
      <c r="J31" s="226">
        <v>13</v>
      </c>
      <c r="K31" s="223" t="s">
        <v>601</v>
      </c>
      <c r="L31" s="223" t="s">
        <v>888</v>
      </c>
      <c r="M31" s="227">
        <v>109.7181818181818</v>
      </c>
      <c r="N31" s="227">
        <v>28.999999999999996</v>
      </c>
      <c r="O31" s="228"/>
      <c r="P31" s="229"/>
      <c r="Q31" s="229"/>
      <c r="R31" s="228"/>
      <c r="S31" s="229"/>
      <c r="T31" s="223"/>
      <c r="U31" s="229"/>
      <c r="V31" s="229"/>
      <c r="W31" s="229"/>
      <c r="X31" s="223"/>
      <c r="Y31" s="227"/>
      <c r="Z31" s="227"/>
      <c r="AA31" s="227"/>
      <c r="AB31" s="227"/>
      <c r="AC31" s="227"/>
      <c r="AD31" s="227"/>
      <c r="AE31" s="227">
        <v>22.436363636363634</v>
      </c>
      <c r="AF31" s="223"/>
      <c r="AG31" s="223"/>
      <c r="AH31" s="227"/>
      <c r="AI31" s="223"/>
      <c r="AJ31" s="223"/>
      <c r="AK31" s="227"/>
      <c r="AL31" s="223"/>
      <c r="AM31" s="227"/>
      <c r="AN31" s="227"/>
      <c r="AO31" s="223" t="s">
        <v>545</v>
      </c>
      <c r="AP31" s="226" t="s">
        <v>546</v>
      </c>
      <c r="AQ31" s="226"/>
      <c r="AR31" s="226"/>
      <c r="AS31" s="230"/>
      <c r="AT31" s="226">
        <v>5.5</v>
      </c>
      <c r="AU31" s="230"/>
      <c r="AV31" s="226"/>
      <c r="AW31" s="230"/>
      <c r="AX31" s="226" t="s">
        <v>547</v>
      </c>
      <c r="AY31" s="226"/>
      <c r="AZ31" s="226">
        <v>5</v>
      </c>
      <c r="BA31" s="226">
        <v>0</v>
      </c>
      <c r="BB31" s="226">
        <v>0</v>
      </c>
      <c r="BC31" s="226">
        <v>0</v>
      </c>
      <c r="BD31" s="226">
        <v>0</v>
      </c>
      <c r="BE31" s="226">
        <v>0</v>
      </c>
      <c r="BF31" s="226">
        <v>0</v>
      </c>
      <c r="BG31" s="226">
        <v>0</v>
      </c>
      <c r="BH31" s="226">
        <v>0</v>
      </c>
      <c r="BI31" s="226">
        <v>0</v>
      </c>
      <c r="BJ31" s="226">
        <v>0</v>
      </c>
      <c r="BK31" s="226">
        <v>0</v>
      </c>
      <c r="BL31" s="226"/>
      <c r="BM31" s="226" t="s">
        <v>546</v>
      </c>
      <c r="BN31" s="226"/>
      <c r="BO31" s="226" t="s">
        <v>546</v>
      </c>
      <c r="BP31" s="298"/>
      <c r="BQ31" s="226"/>
      <c r="BR31" s="226"/>
      <c r="BS31" s="226"/>
      <c r="BT31" s="223"/>
      <c r="BU31" s="232"/>
      <c r="BV31" s="358"/>
      <c r="BW31" s="226" t="s">
        <v>548</v>
      </c>
      <c r="BX31" s="226"/>
      <c r="BY31" s="223"/>
      <c r="BZ31" s="223" t="s">
        <v>911</v>
      </c>
    </row>
    <row r="32" spans="1:78" customFormat="1" ht="13" customHeight="1" x14ac:dyDescent="0.15">
      <c r="A32" s="223" t="s">
        <v>887</v>
      </c>
      <c r="B32" s="359">
        <v>43683</v>
      </c>
      <c r="C32" s="225" t="s">
        <v>541</v>
      </c>
      <c r="D32" s="223" t="s">
        <v>464</v>
      </c>
      <c r="E32" s="223"/>
      <c r="F32" s="223" t="s">
        <v>542</v>
      </c>
      <c r="G32" s="224">
        <v>43623</v>
      </c>
      <c r="H32" s="226" t="s">
        <v>543</v>
      </c>
      <c r="I32" s="226" t="s">
        <v>546</v>
      </c>
      <c r="J32" s="226">
        <v>14</v>
      </c>
      <c r="K32" s="223" t="s">
        <v>889</v>
      </c>
      <c r="L32" s="223" t="s">
        <v>890</v>
      </c>
      <c r="M32" s="227">
        <v>84</v>
      </c>
      <c r="N32" s="227">
        <v>27.290909090909089</v>
      </c>
      <c r="O32" s="228"/>
      <c r="P32" s="229"/>
      <c r="Q32" s="229"/>
      <c r="R32" s="228"/>
      <c r="S32" s="229"/>
      <c r="T32" s="223"/>
      <c r="U32" s="229"/>
      <c r="V32" s="229"/>
      <c r="W32" s="229"/>
      <c r="X32" s="223"/>
      <c r="Y32" s="227"/>
      <c r="Z32" s="227"/>
      <c r="AA32" s="227"/>
      <c r="AB32" s="227"/>
      <c r="AC32" s="227"/>
      <c r="AD32" s="227"/>
      <c r="AE32" s="227">
        <v>22.081818181818178</v>
      </c>
      <c r="AF32" s="223"/>
      <c r="AG32" s="223"/>
      <c r="AH32" s="227"/>
      <c r="AI32" s="223"/>
      <c r="AJ32" s="223"/>
      <c r="AK32" s="227"/>
      <c r="AL32" s="223"/>
      <c r="AM32" s="227"/>
      <c r="AN32" s="227"/>
      <c r="AO32" s="223" t="s">
        <v>545</v>
      </c>
      <c r="AP32" s="226" t="s">
        <v>546</v>
      </c>
      <c r="AQ32" s="226"/>
      <c r="AR32" s="226"/>
      <c r="AS32" s="230"/>
      <c r="AT32" s="226">
        <v>5</v>
      </c>
      <c r="AU32" s="230"/>
      <c r="AV32" s="226"/>
      <c r="AW32" s="230"/>
      <c r="AX32" s="226" t="s">
        <v>547</v>
      </c>
      <c r="AY32" s="226"/>
      <c r="AZ32" s="226">
        <v>0</v>
      </c>
      <c r="BA32" s="226">
        <v>0</v>
      </c>
      <c r="BB32" s="226">
        <v>0</v>
      </c>
      <c r="BC32" s="226">
        <v>0</v>
      </c>
      <c r="BD32" s="226">
        <v>0</v>
      </c>
      <c r="BE32" s="226">
        <v>0</v>
      </c>
      <c r="BF32" s="226">
        <v>0</v>
      </c>
      <c r="BG32" s="226">
        <v>0</v>
      </c>
      <c r="BH32" s="226">
        <v>0</v>
      </c>
      <c r="BI32" s="226">
        <v>0</v>
      </c>
      <c r="BJ32" s="226">
        <v>0</v>
      </c>
      <c r="BK32" s="226">
        <v>0</v>
      </c>
      <c r="BL32" s="226"/>
      <c r="BM32" s="226" t="s">
        <v>546</v>
      </c>
      <c r="BN32" s="226"/>
      <c r="BO32" s="226" t="s">
        <v>546</v>
      </c>
      <c r="BP32" s="298"/>
      <c r="BQ32" s="226"/>
      <c r="BR32" s="226"/>
      <c r="BS32" s="226"/>
      <c r="BT32" s="223"/>
      <c r="BU32" s="232"/>
      <c r="BV32" s="358"/>
      <c r="BW32" s="226" t="s">
        <v>548</v>
      </c>
      <c r="BX32" s="226"/>
      <c r="BY32" s="223"/>
      <c r="BZ32" s="223" t="s">
        <v>892</v>
      </c>
    </row>
    <row r="33" spans="1:78" customFormat="1" ht="13" customHeight="1" x14ac:dyDescent="0.15">
      <c r="A33" s="223" t="s">
        <v>887</v>
      </c>
      <c r="B33" s="359">
        <v>43683</v>
      </c>
      <c r="C33" s="225" t="s">
        <v>541</v>
      </c>
      <c r="D33" s="223" t="s">
        <v>464</v>
      </c>
      <c r="E33" s="223"/>
      <c r="F33" s="223" t="s">
        <v>542</v>
      </c>
      <c r="G33" s="224">
        <v>43646</v>
      </c>
      <c r="H33" s="226" t="s">
        <v>543</v>
      </c>
      <c r="I33" s="226" t="s">
        <v>546</v>
      </c>
      <c r="J33" s="226">
        <v>15</v>
      </c>
      <c r="K33" s="223" t="s">
        <v>894</v>
      </c>
      <c r="L33" s="223" t="s">
        <v>895</v>
      </c>
      <c r="M33" s="227">
        <v>146.69999999999999</v>
      </c>
      <c r="N33" s="227">
        <v>29.400000000000002</v>
      </c>
      <c r="O33" s="228"/>
      <c r="P33" s="229"/>
      <c r="Q33" s="229"/>
      <c r="R33" s="228"/>
      <c r="S33" s="229"/>
      <c r="T33" s="223"/>
      <c r="U33" s="229"/>
      <c r="V33" s="229"/>
      <c r="W33" s="229"/>
      <c r="X33" s="223"/>
      <c r="Y33" s="227"/>
      <c r="Z33" s="227"/>
      <c r="AA33" s="227"/>
      <c r="AB33" s="227"/>
      <c r="AC33" s="227"/>
      <c r="AD33" s="227"/>
      <c r="AE33" s="227">
        <v>16.499999999999996</v>
      </c>
      <c r="AF33" s="223"/>
      <c r="AG33" s="223"/>
      <c r="AH33" s="227"/>
      <c r="AI33" s="223"/>
      <c r="AJ33" s="223"/>
      <c r="AK33" s="227"/>
      <c r="AL33" s="223"/>
      <c r="AM33" s="227"/>
      <c r="AN33" s="227"/>
      <c r="AO33" s="223" t="s">
        <v>545</v>
      </c>
      <c r="AP33" s="226" t="s">
        <v>546</v>
      </c>
      <c r="AQ33" s="226"/>
      <c r="AR33" s="226"/>
      <c r="AS33" s="230"/>
      <c r="AT33" s="226">
        <v>4.5</v>
      </c>
      <c r="AU33" s="230"/>
      <c r="AV33" s="226"/>
      <c r="AW33" s="230"/>
      <c r="AX33" s="226" t="s">
        <v>547</v>
      </c>
      <c r="AY33" s="226"/>
      <c r="AZ33" s="226">
        <v>0</v>
      </c>
      <c r="BA33" s="226">
        <v>0</v>
      </c>
      <c r="BB33" s="226">
        <v>0</v>
      </c>
      <c r="BC33" s="226">
        <v>0</v>
      </c>
      <c r="BD33" s="226">
        <v>0</v>
      </c>
      <c r="BE33" s="226">
        <v>0</v>
      </c>
      <c r="BF33" s="226">
        <v>0</v>
      </c>
      <c r="BG33" s="226">
        <v>0</v>
      </c>
      <c r="BH33" s="226">
        <v>0</v>
      </c>
      <c r="BI33" s="226">
        <v>0</v>
      </c>
      <c r="BJ33" s="226">
        <v>0</v>
      </c>
      <c r="BK33" s="226">
        <v>0</v>
      </c>
      <c r="BL33" s="226"/>
      <c r="BM33" s="226" t="s">
        <v>546</v>
      </c>
      <c r="BN33" s="226"/>
      <c r="BO33" s="226" t="s">
        <v>546</v>
      </c>
      <c r="BP33" s="298"/>
      <c r="BQ33" s="226"/>
      <c r="BR33" s="226"/>
      <c r="BS33" s="226"/>
      <c r="BT33" s="223"/>
      <c r="BU33" s="232"/>
      <c r="BV33" s="358"/>
      <c r="BW33" s="226" t="s">
        <v>548</v>
      </c>
      <c r="BX33" s="226"/>
      <c r="BY33" s="223" t="s">
        <v>896</v>
      </c>
      <c r="BZ33" s="223" t="s">
        <v>898</v>
      </c>
    </row>
    <row r="34" spans="1:78" customFormat="1" ht="13" customHeight="1" x14ac:dyDescent="0.15">
      <c r="A34" s="223" t="s">
        <v>887</v>
      </c>
      <c r="B34" s="359">
        <v>43683</v>
      </c>
      <c r="C34" s="225" t="s">
        <v>541</v>
      </c>
      <c r="D34" s="223" t="s">
        <v>464</v>
      </c>
      <c r="E34" s="223"/>
      <c r="F34" s="223" t="s">
        <v>542</v>
      </c>
      <c r="G34" s="224">
        <v>43683</v>
      </c>
      <c r="H34" s="226" t="s">
        <v>543</v>
      </c>
      <c r="I34" s="226" t="s">
        <v>546</v>
      </c>
      <c r="J34" s="226">
        <v>16</v>
      </c>
      <c r="K34" s="223" t="s">
        <v>724</v>
      </c>
      <c r="L34" s="223" t="s">
        <v>901</v>
      </c>
      <c r="M34" s="227">
        <v>96.36363636363636</v>
      </c>
      <c r="N34" s="227">
        <v>24.545454545454543</v>
      </c>
      <c r="O34" s="228"/>
      <c r="P34" s="229"/>
      <c r="Q34" s="229"/>
      <c r="R34" s="228"/>
      <c r="S34" s="229"/>
      <c r="T34" s="223"/>
      <c r="U34" s="229"/>
      <c r="V34" s="229"/>
      <c r="W34" s="229"/>
      <c r="X34" s="223"/>
      <c r="Y34" s="227"/>
      <c r="Z34" s="227"/>
      <c r="AA34" s="227"/>
      <c r="AB34" s="227"/>
      <c r="AC34" s="227"/>
      <c r="AD34" s="227"/>
      <c r="AE34" s="227">
        <v>18.227272727272727</v>
      </c>
      <c r="AF34" s="223"/>
      <c r="AG34" s="223"/>
      <c r="AH34" s="227"/>
      <c r="AI34" s="223"/>
      <c r="AJ34" s="223"/>
      <c r="AK34" s="227"/>
      <c r="AL34" s="223"/>
      <c r="AM34" s="227"/>
      <c r="AN34" s="227"/>
      <c r="AO34" s="223" t="s">
        <v>545</v>
      </c>
      <c r="AP34" s="226" t="s">
        <v>546</v>
      </c>
      <c r="AQ34" s="226"/>
      <c r="AR34" s="226"/>
      <c r="AS34" s="230"/>
      <c r="AT34" s="226">
        <v>3.85</v>
      </c>
      <c r="AU34" s="230"/>
      <c r="AV34" s="226"/>
      <c r="AW34" s="230"/>
      <c r="AX34" s="226" t="s">
        <v>547</v>
      </c>
      <c r="AY34" s="226"/>
      <c r="AZ34" s="226">
        <v>0</v>
      </c>
      <c r="BA34" s="226">
        <v>0</v>
      </c>
      <c r="BB34" s="226">
        <v>0</v>
      </c>
      <c r="BC34" s="226">
        <v>0</v>
      </c>
      <c r="BD34" s="226">
        <v>0</v>
      </c>
      <c r="BE34" s="226">
        <v>0</v>
      </c>
      <c r="BF34" s="226">
        <v>0</v>
      </c>
      <c r="BG34" s="226">
        <v>0</v>
      </c>
      <c r="BH34" s="226">
        <v>0</v>
      </c>
      <c r="BI34" s="226">
        <v>0</v>
      </c>
      <c r="BJ34" s="226">
        <v>0</v>
      </c>
      <c r="BK34" s="226">
        <v>0</v>
      </c>
      <c r="BL34" s="226"/>
      <c r="BM34" s="226" t="s">
        <v>546</v>
      </c>
      <c r="BN34" s="226">
        <v>12</v>
      </c>
      <c r="BO34" s="226" t="s">
        <v>546</v>
      </c>
      <c r="BP34" s="298"/>
      <c r="BQ34" s="226"/>
      <c r="BR34" s="226">
        <v>12</v>
      </c>
      <c r="BS34" s="226"/>
      <c r="BT34" s="223"/>
      <c r="BU34" s="232"/>
      <c r="BV34" s="358"/>
      <c r="BW34" s="226" t="s">
        <v>548</v>
      </c>
      <c r="BX34" s="226">
        <v>1</v>
      </c>
      <c r="BY34" s="223"/>
      <c r="BZ34" s="223" t="s">
        <v>912</v>
      </c>
    </row>
    <row r="35" spans="1:78" customFormat="1" ht="13" customHeight="1" x14ac:dyDescent="0.15">
      <c r="A35" s="223" t="s">
        <v>887</v>
      </c>
      <c r="B35" s="359">
        <v>43683</v>
      </c>
      <c r="C35" s="225" t="s">
        <v>541</v>
      </c>
      <c r="D35" s="223" t="s">
        <v>464</v>
      </c>
      <c r="E35" s="223"/>
      <c r="F35" s="223" t="s">
        <v>542</v>
      </c>
      <c r="G35" s="224">
        <v>43679</v>
      </c>
      <c r="H35" s="226" t="s">
        <v>543</v>
      </c>
      <c r="I35" s="226" t="s">
        <v>338</v>
      </c>
      <c r="J35" s="226">
        <v>17</v>
      </c>
      <c r="K35" s="223" t="s">
        <v>902</v>
      </c>
      <c r="L35" s="223" t="s">
        <v>904</v>
      </c>
      <c r="M35" s="227">
        <v>107.99999999999999</v>
      </c>
      <c r="N35" s="227">
        <v>28.318181818181813</v>
      </c>
      <c r="O35" s="228"/>
      <c r="P35" s="229"/>
      <c r="Q35" s="229"/>
      <c r="R35" s="228"/>
      <c r="S35" s="229"/>
      <c r="T35" s="223"/>
      <c r="U35" s="229"/>
      <c r="V35" s="229"/>
      <c r="W35" s="229"/>
      <c r="X35" s="223"/>
      <c r="Y35" s="227"/>
      <c r="Z35" s="227"/>
      <c r="AA35" s="227"/>
      <c r="AB35" s="227"/>
      <c r="AC35" s="227"/>
      <c r="AD35" s="227"/>
      <c r="AE35" s="227">
        <v>21.236363636363635</v>
      </c>
      <c r="AF35" s="223"/>
      <c r="AG35" s="223"/>
      <c r="AH35" s="227"/>
      <c r="AI35" s="223"/>
      <c r="AJ35" s="223"/>
      <c r="AK35" s="227"/>
      <c r="AL35" s="223"/>
      <c r="AM35" s="227"/>
      <c r="AN35" s="227"/>
      <c r="AO35" s="223" t="s">
        <v>545</v>
      </c>
      <c r="AP35" s="226" t="s">
        <v>546</v>
      </c>
      <c r="AQ35" s="226"/>
      <c r="AR35" s="226"/>
      <c r="AS35" s="230"/>
      <c r="AT35" s="226">
        <v>14</v>
      </c>
      <c r="AU35" s="230"/>
      <c r="AV35" s="226"/>
      <c r="AW35" s="230"/>
      <c r="AX35" s="226" t="s">
        <v>547</v>
      </c>
      <c r="AY35" s="226"/>
      <c r="AZ35" s="226">
        <v>0</v>
      </c>
      <c r="BA35" s="226">
        <v>0</v>
      </c>
      <c r="BB35" s="226">
        <v>0</v>
      </c>
      <c r="BC35" s="226">
        <v>0</v>
      </c>
      <c r="BD35" s="226">
        <v>0</v>
      </c>
      <c r="BE35" s="226">
        <v>0</v>
      </c>
      <c r="BF35" s="226">
        <v>0</v>
      </c>
      <c r="BG35" s="226">
        <v>0</v>
      </c>
      <c r="BH35" s="226">
        <v>0</v>
      </c>
      <c r="BI35" s="226">
        <v>0</v>
      </c>
      <c r="BJ35" s="226">
        <v>0</v>
      </c>
      <c r="BK35" s="226">
        <v>0</v>
      </c>
      <c r="BL35" s="226"/>
      <c r="BM35" s="226" t="s">
        <v>546</v>
      </c>
      <c r="BN35" s="226"/>
      <c r="BO35" s="226" t="s">
        <v>546</v>
      </c>
      <c r="BP35" s="298"/>
      <c r="BQ35" s="226"/>
      <c r="BR35" s="226"/>
      <c r="BS35" s="226"/>
      <c r="BT35" s="223"/>
      <c r="BU35" s="232"/>
      <c r="BV35" s="358"/>
      <c r="BW35" s="226" t="s">
        <v>548</v>
      </c>
      <c r="BX35" s="226">
        <v>1</v>
      </c>
      <c r="BY35" s="223" t="s">
        <v>903</v>
      </c>
      <c r="BZ35" s="223" t="s">
        <v>927</v>
      </c>
    </row>
    <row r="36" spans="1:78" customFormat="1" ht="13" customHeight="1" x14ac:dyDescent="0.15">
      <c r="A36" s="223">
        <v>10835</v>
      </c>
      <c r="B36" s="359">
        <v>43683</v>
      </c>
      <c r="C36" s="225" t="s">
        <v>541</v>
      </c>
      <c r="D36" s="223" t="s">
        <v>464</v>
      </c>
      <c r="E36" s="223"/>
      <c r="F36" s="223" t="s">
        <v>542</v>
      </c>
      <c r="G36" s="224">
        <v>43669</v>
      </c>
      <c r="H36" s="226" t="s">
        <v>543</v>
      </c>
      <c r="I36" s="226" t="s">
        <v>338</v>
      </c>
      <c r="J36" s="226">
        <v>1</v>
      </c>
      <c r="K36" s="223" t="s">
        <v>544</v>
      </c>
      <c r="L36" s="223" t="s">
        <v>469</v>
      </c>
      <c r="M36" s="227">
        <v>130.78181818181818</v>
      </c>
      <c r="N36" s="227">
        <v>29.18181818181818</v>
      </c>
      <c r="O36" s="228"/>
      <c r="P36" s="229"/>
      <c r="Q36" s="229"/>
      <c r="R36" s="228"/>
      <c r="S36" s="229"/>
      <c r="T36" s="223"/>
      <c r="U36" s="229"/>
      <c r="V36" s="229"/>
      <c r="W36" s="229"/>
      <c r="X36" s="223"/>
      <c r="Y36" s="227"/>
      <c r="Z36" s="227"/>
      <c r="AA36" s="227"/>
      <c r="AB36" s="227"/>
      <c r="AC36" s="227"/>
      <c r="AD36" s="227"/>
      <c r="AE36" s="227">
        <v>21.881818181818179</v>
      </c>
      <c r="AF36" s="223"/>
      <c r="AG36" s="223"/>
      <c r="AH36" s="227"/>
      <c r="AI36" s="223"/>
      <c r="AJ36" s="223"/>
      <c r="AK36" s="227"/>
      <c r="AL36" s="223"/>
      <c r="AM36" s="227"/>
      <c r="AN36" s="227"/>
      <c r="AO36" s="302" t="s">
        <v>579</v>
      </c>
      <c r="AP36" s="226" t="s">
        <v>546</v>
      </c>
      <c r="AQ36" s="226"/>
      <c r="AR36" s="226"/>
      <c r="AS36" s="226">
        <v>10</v>
      </c>
      <c r="AT36" s="226">
        <v>10</v>
      </c>
      <c r="AU36" s="230">
        <v>1274</v>
      </c>
      <c r="AV36" s="226"/>
      <c r="AW36" s="226">
        <v>5</v>
      </c>
      <c r="AX36" s="226" t="s">
        <v>547</v>
      </c>
      <c r="AY36" s="226">
        <v>20</v>
      </c>
      <c r="AZ36" s="226">
        <v>0</v>
      </c>
      <c r="BA36" s="226">
        <v>0</v>
      </c>
      <c r="BB36" s="226">
        <v>0</v>
      </c>
      <c r="BC36" s="226">
        <v>0</v>
      </c>
      <c r="BD36" s="226">
        <v>0</v>
      </c>
      <c r="BE36" s="226">
        <v>0</v>
      </c>
      <c r="BF36" s="226">
        <v>0</v>
      </c>
      <c r="BG36" s="226">
        <v>0</v>
      </c>
      <c r="BH36" s="226">
        <v>0</v>
      </c>
      <c r="BI36" s="226">
        <v>0</v>
      </c>
      <c r="BJ36" s="226">
        <v>0</v>
      </c>
      <c r="BK36" s="226">
        <v>0</v>
      </c>
      <c r="BL36" s="226"/>
      <c r="BM36" s="226" t="s">
        <v>546</v>
      </c>
      <c r="BN36" s="226">
        <v>12</v>
      </c>
      <c r="BO36" s="226" t="s">
        <v>546</v>
      </c>
      <c r="BP36" s="298"/>
      <c r="BQ36" s="226"/>
      <c r="BR36" s="226"/>
      <c r="BS36" s="226"/>
      <c r="BT36" s="223"/>
      <c r="BU36" s="232"/>
      <c r="BV36" s="226"/>
      <c r="BW36" s="226" t="s">
        <v>548</v>
      </c>
      <c r="BX36" s="226"/>
      <c r="BY36" s="232" t="s">
        <v>858</v>
      </c>
      <c r="BZ36" s="300" t="s">
        <v>857</v>
      </c>
    </row>
    <row r="37" spans="1:78" customFormat="1" ht="13" customHeight="1" x14ac:dyDescent="0.15">
      <c r="A37" s="223">
        <v>11115</v>
      </c>
      <c r="B37" s="359">
        <v>43683</v>
      </c>
      <c r="C37" s="225" t="s">
        <v>541</v>
      </c>
      <c r="D37" s="223" t="s">
        <v>464</v>
      </c>
      <c r="E37" s="223"/>
      <c r="F37" s="223" t="s">
        <v>542</v>
      </c>
      <c r="G37" s="236">
        <v>43646</v>
      </c>
      <c r="H37" s="226" t="s">
        <v>543</v>
      </c>
      <c r="I37" s="226" t="s">
        <v>546</v>
      </c>
      <c r="J37" s="226">
        <v>2</v>
      </c>
      <c r="K37" s="223" t="s">
        <v>551</v>
      </c>
      <c r="L37" s="223" t="s">
        <v>826</v>
      </c>
      <c r="M37" s="227">
        <v>109.99999999999999</v>
      </c>
      <c r="N37" s="227">
        <v>29.6</v>
      </c>
      <c r="O37" s="223" t="s">
        <v>511</v>
      </c>
      <c r="P37" s="228">
        <v>1020</v>
      </c>
      <c r="Q37" s="227">
        <v>32.999999999999993</v>
      </c>
      <c r="R37" s="228"/>
      <c r="S37" s="229"/>
      <c r="T37" s="223"/>
      <c r="U37" s="229"/>
      <c r="V37" s="229"/>
      <c r="W37" s="229"/>
      <c r="X37" s="223"/>
      <c r="Y37" s="227"/>
      <c r="Z37" s="227"/>
      <c r="AA37" s="227"/>
      <c r="AB37" s="227"/>
      <c r="AC37" s="227"/>
      <c r="AD37" s="227"/>
      <c r="AE37" s="227">
        <v>22.499999999999996</v>
      </c>
      <c r="AF37" s="223"/>
      <c r="AG37" s="223"/>
      <c r="AH37" s="227"/>
      <c r="AI37" s="223"/>
      <c r="AJ37" s="223"/>
      <c r="AK37" s="227"/>
      <c r="AL37" s="223"/>
      <c r="AM37" s="227"/>
      <c r="AN37" s="227"/>
      <c r="AO37" s="223" t="s">
        <v>579</v>
      </c>
      <c r="AP37" s="226" t="s">
        <v>546</v>
      </c>
      <c r="AQ37" s="226"/>
      <c r="AR37" s="226"/>
      <c r="AS37" s="226">
        <v>10</v>
      </c>
      <c r="AT37" s="226">
        <v>5.2</v>
      </c>
      <c r="AU37" s="230"/>
      <c r="AV37" s="226"/>
      <c r="AW37" s="226"/>
      <c r="AX37" s="226" t="s">
        <v>547</v>
      </c>
      <c r="AY37" s="241"/>
      <c r="AZ37" s="226">
        <v>0</v>
      </c>
      <c r="BA37" s="226">
        <v>0</v>
      </c>
      <c r="BB37" s="226">
        <v>2</v>
      </c>
      <c r="BC37" s="226">
        <v>0</v>
      </c>
      <c r="BD37" s="226">
        <v>0</v>
      </c>
      <c r="BE37" s="226">
        <v>0</v>
      </c>
      <c r="BF37" s="226">
        <v>0</v>
      </c>
      <c r="BG37" s="226">
        <v>0</v>
      </c>
      <c r="BH37" s="226">
        <v>0</v>
      </c>
      <c r="BI37" s="226">
        <v>0</v>
      </c>
      <c r="BJ37" s="226">
        <v>0</v>
      </c>
      <c r="BK37" s="226">
        <v>0</v>
      </c>
      <c r="BL37" s="226"/>
      <c r="BM37" s="226" t="s">
        <v>546</v>
      </c>
      <c r="BN37" s="226"/>
      <c r="BO37" s="226" t="s">
        <v>546</v>
      </c>
      <c r="BP37" s="298"/>
      <c r="BQ37" s="226"/>
      <c r="BR37" s="226"/>
      <c r="BS37" s="226"/>
      <c r="BT37" s="223"/>
      <c r="BU37" s="223"/>
      <c r="BV37" s="226"/>
      <c r="BW37" s="226" t="s">
        <v>548</v>
      </c>
      <c r="BX37" s="226"/>
      <c r="BY37" s="238"/>
      <c r="BZ37" s="300" t="s">
        <v>861</v>
      </c>
    </row>
    <row r="38" spans="1:78" customFormat="1" ht="13" customHeight="1" x14ac:dyDescent="0.15">
      <c r="A38" s="223">
        <v>16146</v>
      </c>
      <c r="B38" s="359">
        <v>43683</v>
      </c>
      <c r="C38" s="225" t="s">
        <v>541</v>
      </c>
      <c r="D38" s="223" t="s">
        <v>464</v>
      </c>
      <c r="E38" s="223"/>
      <c r="F38" s="223" t="s">
        <v>542</v>
      </c>
      <c r="G38" s="236">
        <v>43678</v>
      </c>
      <c r="H38" s="226" t="s">
        <v>543</v>
      </c>
      <c r="I38" s="226" t="s">
        <v>338</v>
      </c>
      <c r="J38" s="226">
        <v>3</v>
      </c>
      <c r="K38" s="223" t="s">
        <v>556</v>
      </c>
      <c r="L38" s="223" t="s">
        <v>827</v>
      </c>
      <c r="M38" s="227">
        <v>107.99999999999999</v>
      </c>
      <c r="N38" s="227">
        <v>30.472727272727273</v>
      </c>
      <c r="O38" s="228"/>
      <c r="P38" s="229"/>
      <c r="Q38" s="229"/>
      <c r="R38" s="228"/>
      <c r="S38" s="229"/>
      <c r="T38" s="223"/>
      <c r="U38" s="229"/>
      <c r="V38" s="229"/>
      <c r="W38" s="229"/>
      <c r="X38" s="223"/>
      <c r="Y38" s="227"/>
      <c r="Z38" s="227"/>
      <c r="AA38" s="227"/>
      <c r="AB38" s="227"/>
      <c r="AC38" s="227"/>
      <c r="AD38" s="227"/>
      <c r="AE38" s="227">
        <v>21.445454545454545</v>
      </c>
      <c r="AF38" s="223"/>
      <c r="AG38" s="223"/>
      <c r="AH38" s="227"/>
      <c r="AI38" s="223"/>
      <c r="AJ38" s="223"/>
      <c r="AK38" s="227"/>
      <c r="AL38" s="223"/>
      <c r="AM38" s="227"/>
      <c r="AN38" s="227"/>
      <c r="AO38" s="223" t="s">
        <v>579</v>
      </c>
      <c r="AP38" s="226" t="s">
        <v>546</v>
      </c>
      <c r="AQ38" s="226"/>
      <c r="AR38" s="226"/>
      <c r="AS38" s="230"/>
      <c r="AT38" s="226">
        <v>15</v>
      </c>
      <c r="AU38" s="230">
        <v>1365</v>
      </c>
      <c r="AV38" s="226"/>
      <c r="AW38" s="226">
        <v>6.6</v>
      </c>
      <c r="AX38" s="226" t="s">
        <v>547</v>
      </c>
      <c r="AY38" s="226"/>
      <c r="AZ38" s="226">
        <v>0</v>
      </c>
      <c r="BA38" s="226">
        <v>0</v>
      </c>
      <c r="BB38" s="226">
        <v>0</v>
      </c>
      <c r="BC38" s="226">
        <v>0</v>
      </c>
      <c r="BD38" s="226">
        <v>0</v>
      </c>
      <c r="BE38" s="226">
        <v>0</v>
      </c>
      <c r="BF38" s="226">
        <v>0</v>
      </c>
      <c r="BG38" s="226">
        <v>0</v>
      </c>
      <c r="BH38" s="226">
        <v>0</v>
      </c>
      <c r="BI38" s="226">
        <v>0</v>
      </c>
      <c r="BJ38" s="226">
        <v>0</v>
      </c>
      <c r="BK38" s="226">
        <v>0</v>
      </c>
      <c r="BL38" s="226"/>
      <c r="BM38" s="226" t="s">
        <v>546</v>
      </c>
      <c r="BN38" s="226">
        <v>12</v>
      </c>
      <c r="BO38" s="226" t="s">
        <v>546</v>
      </c>
      <c r="BP38" s="298"/>
      <c r="BQ38" s="226"/>
      <c r="BR38" s="226"/>
      <c r="BS38" s="226"/>
      <c r="BT38" s="223"/>
      <c r="BU38" s="232"/>
      <c r="BV38" s="226"/>
      <c r="BW38" s="226" t="s">
        <v>548</v>
      </c>
      <c r="BX38" s="226"/>
      <c r="BY38" s="223" t="s">
        <v>829</v>
      </c>
      <c r="BZ38" s="302" t="s">
        <v>864</v>
      </c>
    </row>
    <row r="39" spans="1:78" customFormat="1" ht="13" customHeight="1" x14ac:dyDescent="0.15">
      <c r="A39" s="223">
        <v>13626</v>
      </c>
      <c r="B39" s="359">
        <v>43683</v>
      </c>
      <c r="C39" s="225" t="s">
        <v>541</v>
      </c>
      <c r="D39" s="223" t="s">
        <v>464</v>
      </c>
      <c r="E39" s="223"/>
      <c r="F39" s="223" t="s">
        <v>542</v>
      </c>
      <c r="G39" s="236">
        <v>43646</v>
      </c>
      <c r="H39" s="226" t="s">
        <v>543</v>
      </c>
      <c r="I39" s="226" t="s">
        <v>546</v>
      </c>
      <c r="J39" s="226">
        <v>4</v>
      </c>
      <c r="K39" s="223" t="s">
        <v>558</v>
      </c>
      <c r="L39" s="223" t="s">
        <v>702</v>
      </c>
      <c r="M39" s="227">
        <v>80</v>
      </c>
      <c r="N39" s="227">
        <v>24.999999999999996</v>
      </c>
      <c r="O39" s="228"/>
      <c r="P39" s="229"/>
      <c r="Q39" s="229"/>
      <c r="R39" s="228"/>
      <c r="S39" s="229"/>
      <c r="T39" s="223"/>
      <c r="U39" s="229"/>
      <c r="V39" s="229"/>
      <c r="W39" s="229"/>
      <c r="X39" s="223"/>
      <c r="Y39" s="227"/>
      <c r="Z39" s="227"/>
      <c r="AA39" s="227"/>
      <c r="AB39" s="227"/>
      <c r="AC39" s="227"/>
      <c r="AD39" s="227"/>
      <c r="AE39" s="227">
        <v>21.818181818181817</v>
      </c>
      <c r="AF39" s="223"/>
      <c r="AG39" s="223"/>
      <c r="AH39" s="227"/>
      <c r="AI39" s="223"/>
      <c r="AJ39" s="223"/>
      <c r="AK39" s="229"/>
      <c r="AL39" s="223"/>
      <c r="AM39" s="227"/>
      <c r="AN39" s="227"/>
      <c r="AO39" s="223" t="s">
        <v>579</v>
      </c>
      <c r="AP39" s="226" t="s">
        <v>546</v>
      </c>
      <c r="AQ39" s="226"/>
      <c r="AR39" s="226"/>
      <c r="AS39" s="230"/>
      <c r="AT39" s="226">
        <v>10.7</v>
      </c>
      <c r="AU39" s="230">
        <v>910</v>
      </c>
      <c r="AV39" s="226"/>
      <c r="AW39" s="230">
        <v>6</v>
      </c>
      <c r="AX39" s="226" t="s">
        <v>547</v>
      </c>
      <c r="AY39" s="226"/>
      <c r="AZ39" s="226">
        <v>0</v>
      </c>
      <c r="BA39" s="226">
        <v>0</v>
      </c>
      <c r="BB39" s="226">
        <v>0</v>
      </c>
      <c r="BC39" s="226">
        <v>0</v>
      </c>
      <c r="BD39" s="226">
        <v>0</v>
      </c>
      <c r="BE39" s="226">
        <v>0</v>
      </c>
      <c r="BF39" s="226">
        <v>0</v>
      </c>
      <c r="BG39" s="226">
        <v>0</v>
      </c>
      <c r="BH39" s="226">
        <v>0</v>
      </c>
      <c r="BI39" s="226">
        <v>0</v>
      </c>
      <c r="BJ39" s="226">
        <v>0</v>
      </c>
      <c r="BK39" s="226">
        <v>0</v>
      </c>
      <c r="BL39" s="226"/>
      <c r="BM39" s="226" t="s">
        <v>546</v>
      </c>
      <c r="BN39" s="226"/>
      <c r="BO39" s="226" t="s">
        <v>546</v>
      </c>
      <c r="BP39" s="231">
        <v>152.6181818181818</v>
      </c>
      <c r="BQ39" s="226"/>
      <c r="BR39" s="226"/>
      <c r="BS39" s="243"/>
      <c r="BT39" s="126"/>
      <c r="BU39" s="232"/>
      <c r="BV39" s="226"/>
      <c r="BW39" s="226" t="s">
        <v>548</v>
      </c>
      <c r="BX39" s="226"/>
      <c r="BY39" s="232"/>
      <c r="BZ39" s="223" t="s">
        <v>867</v>
      </c>
    </row>
    <row r="40" spans="1:78" customFormat="1" ht="13" customHeight="1" x14ac:dyDescent="0.15">
      <c r="A40" s="223">
        <v>12309</v>
      </c>
      <c r="B40" s="359">
        <v>43683</v>
      </c>
      <c r="C40" s="225" t="s">
        <v>541</v>
      </c>
      <c r="D40" s="223" t="s">
        <v>464</v>
      </c>
      <c r="E40" s="223"/>
      <c r="F40" s="223" t="s">
        <v>542</v>
      </c>
      <c r="G40" s="236">
        <v>43646</v>
      </c>
      <c r="H40" s="226" t="s">
        <v>543</v>
      </c>
      <c r="I40" s="226" t="s">
        <v>338</v>
      </c>
      <c r="J40" s="226">
        <v>5</v>
      </c>
      <c r="K40" s="223" t="s">
        <v>559</v>
      </c>
      <c r="L40" s="223" t="s">
        <v>611</v>
      </c>
      <c r="M40" s="227">
        <v>125.19999999999999</v>
      </c>
      <c r="N40" s="227">
        <v>29.127272727272725</v>
      </c>
      <c r="O40" s="228"/>
      <c r="P40" s="229"/>
      <c r="Q40" s="229"/>
      <c r="R40" s="228"/>
      <c r="S40" s="229"/>
      <c r="T40" s="223"/>
      <c r="U40" s="229"/>
      <c r="V40" s="229"/>
      <c r="W40" s="229"/>
      <c r="X40" s="223"/>
      <c r="Y40" s="227"/>
      <c r="Z40" s="227"/>
      <c r="AA40" s="227"/>
      <c r="AB40" s="227"/>
      <c r="AC40" s="227"/>
      <c r="AD40" s="229"/>
      <c r="AE40" s="227">
        <v>21.227272727272727</v>
      </c>
      <c r="AF40" s="223"/>
      <c r="AG40" s="223"/>
      <c r="AH40" s="227"/>
      <c r="AI40" s="223"/>
      <c r="AJ40" s="223"/>
      <c r="AK40" s="227"/>
      <c r="AL40" s="223"/>
      <c r="AM40" s="227"/>
      <c r="AN40" s="227"/>
      <c r="AO40" s="223" t="s">
        <v>579</v>
      </c>
      <c r="AP40" s="226" t="s">
        <v>546</v>
      </c>
      <c r="AQ40" s="226"/>
      <c r="AR40" s="226"/>
      <c r="AS40" s="226"/>
      <c r="AT40" s="226">
        <v>12</v>
      </c>
      <c r="AU40" s="230">
        <v>1274</v>
      </c>
      <c r="AV40" s="226"/>
      <c r="AW40" s="230">
        <v>5</v>
      </c>
      <c r="AX40" s="226" t="s">
        <v>547</v>
      </c>
      <c r="AY40" s="226">
        <v>25</v>
      </c>
      <c r="AZ40" s="226">
        <v>0</v>
      </c>
      <c r="BA40" s="226">
        <v>0</v>
      </c>
      <c r="BB40" s="226">
        <v>0</v>
      </c>
      <c r="BC40" s="226">
        <v>0</v>
      </c>
      <c r="BD40" s="226">
        <v>0</v>
      </c>
      <c r="BE40" s="226">
        <v>0</v>
      </c>
      <c r="BF40" s="226">
        <v>0</v>
      </c>
      <c r="BG40" s="226">
        <v>0</v>
      </c>
      <c r="BH40" s="226">
        <v>0</v>
      </c>
      <c r="BI40" s="226">
        <v>0</v>
      </c>
      <c r="BJ40" s="226">
        <v>0</v>
      </c>
      <c r="BK40" s="226">
        <v>0</v>
      </c>
      <c r="BL40" s="226"/>
      <c r="BM40" s="226" t="s">
        <v>546</v>
      </c>
      <c r="BN40" s="226">
        <v>12</v>
      </c>
      <c r="BO40" s="226" t="s">
        <v>546</v>
      </c>
      <c r="BP40" s="298"/>
      <c r="BQ40" s="226"/>
      <c r="BR40" s="226"/>
      <c r="BS40" s="226"/>
      <c r="BT40" s="232"/>
      <c r="BU40" s="232"/>
      <c r="BV40" s="226"/>
      <c r="BW40" s="226" t="s">
        <v>548</v>
      </c>
      <c r="BX40" s="226"/>
      <c r="BY40" s="223" t="s">
        <v>831</v>
      </c>
      <c r="BZ40" s="232" t="s">
        <v>871</v>
      </c>
    </row>
    <row r="41" spans="1:78" customFormat="1" ht="13" customHeight="1" x14ac:dyDescent="0.15">
      <c r="A41" s="223">
        <v>14288</v>
      </c>
      <c r="B41" s="359">
        <v>43683</v>
      </c>
      <c r="C41" s="225" t="s">
        <v>541</v>
      </c>
      <c r="D41" s="223" t="s">
        <v>464</v>
      </c>
      <c r="E41" s="223"/>
      <c r="F41" s="223" t="s">
        <v>542</v>
      </c>
      <c r="G41" s="236">
        <v>43646</v>
      </c>
      <c r="H41" s="226" t="s">
        <v>543</v>
      </c>
      <c r="I41" s="226" t="s">
        <v>338</v>
      </c>
      <c r="J41" s="226">
        <v>6</v>
      </c>
      <c r="K41" s="223" t="s">
        <v>561</v>
      </c>
      <c r="L41" s="223" t="s">
        <v>778</v>
      </c>
      <c r="M41" s="227">
        <v>106.72727272727272</v>
      </c>
      <c r="N41" s="227">
        <v>30.563636363636359</v>
      </c>
      <c r="O41" s="223" t="s">
        <v>511</v>
      </c>
      <c r="P41" s="228">
        <v>1183</v>
      </c>
      <c r="Q41" s="227">
        <v>32.090909090909086</v>
      </c>
      <c r="R41" s="228"/>
      <c r="S41" s="229"/>
      <c r="T41" s="223"/>
      <c r="U41" s="229"/>
      <c r="V41" s="229"/>
      <c r="W41" s="229"/>
      <c r="X41" s="223"/>
      <c r="Y41" s="227"/>
      <c r="Z41" s="227"/>
      <c r="AA41" s="227"/>
      <c r="AB41" s="227"/>
      <c r="AC41" s="227"/>
      <c r="AD41" s="227"/>
      <c r="AE41" s="227">
        <v>21.481818181818181</v>
      </c>
      <c r="AF41" s="223"/>
      <c r="AG41" s="223"/>
      <c r="AH41" s="227"/>
      <c r="AI41" s="223"/>
      <c r="AJ41" s="223"/>
      <c r="AK41" s="227"/>
      <c r="AL41" s="223"/>
      <c r="AM41" s="227"/>
      <c r="AN41" s="227"/>
      <c r="AO41" s="223" t="s">
        <v>579</v>
      </c>
      <c r="AP41" s="226" t="s">
        <v>546</v>
      </c>
      <c r="AQ41" s="226"/>
      <c r="AR41" s="226"/>
      <c r="AS41" s="230"/>
      <c r="AT41" s="226">
        <v>7</v>
      </c>
      <c r="AU41" s="230"/>
      <c r="AV41" s="226"/>
      <c r="AW41" s="230"/>
      <c r="AX41" s="226" t="s">
        <v>546</v>
      </c>
      <c r="AY41" s="226"/>
      <c r="AZ41" s="226">
        <v>0</v>
      </c>
      <c r="BA41" s="226">
        <v>0</v>
      </c>
      <c r="BB41" s="226">
        <v>0</v>
      </c>
      <c r="BC41" s="226">
        <v>0</v>
      </c>
      <c r="BD41" s="226">
        <v>0</v>
      </c>
      <c r="BE41" s="226">
        <v>0</v>
      </c>
      <c r="BF41" s="226">
        <v>0</v>
      </c>
      <c r="BG41" s="226">
        <v>0</v>
      </c>
      <c r="BH41" s="226">
        <v>0</v>
      </c>
      <c r="BI41" s="226">
        <v>0</v>
      </c>
      <c r="BJ41" s="226">
        <v>0</v>
      </c>
      <c r="BK41" s="226">
        <v>0</v>
      </c>
      <c r="BL41" s="226"/>
      <c r="BM41" s="226" t="s">
        <v>546</v>
      </c>
      <c r="BN41" s="226"/>
      <c r="BO41" s="226" t="s">
        <v>546</v>
      </c>
      <c r="BP41" s="298"/>
      <c r="BQ41" s="226"/>
      <c r="BR41" s="226"/>
      <c r="BS41" s="226"/>
      <c r="BT41" s="223"/>
      <c r="BU41" s="223"/>
      <c r="BV41" s="226"/>
      <c r="BW41" s="226" t="s">
        <v>548</v>
      </c>
      <c r="BX41" s="226"/>
      <c r="BY41" s="223"/>
      <c r="BZ41" s="302" t="s">
        <v>877</v>
      </c>
    </row>
    <row r="42" spans="1:78" customFormat="1" ht="13" customHeight="1" x14ac:dyDescent="0.15">
      <c r="A42" s="223">
        <v>15253</v>
      </c>
      <c r="B42" s="359">
        <v>43683</v>
      </c>
      <c r="C42" s="225" t="s">
        <v>541</v>
      </c>
      <c r="D42" s="223" t="s">
        <v>464</v>
      </c>
      <c r="E42" s="223"/>
      <c r="F42" s="223" t="s">
        <v>542</v>
      </c>
      <c r="G42" s="236">
        <v>43677</v>
      </c>
      <c r="H42" s="226" t="s">
        <v>543</v>
      </c>
      <c r="I42" s="226" t="s">
        <v>546</v>
      </c>
      <c r="J42" s="226">
        <v>7</v>
      </c>
      <c r="K42" s="223" t="s">
        <v>565</v>
      </c>
      <c r="L42" s="223" t="s">
        <v>710</v>
      </c>
      <c r="M42" s="227">
        <v>137.11818181818182</v>
      </c>
      <c r="N42" s="227">
        <v>26.75454545454545</v>
      </c>
      <c r="O42" s="223"/>
      <c r="P42" s="229"/>
      <c r="Q42" s="229"/>
      <c r="R42" s="228"/>
      <c r="S42" s="229"/>
      <c r="T42" s="223"/>
      <c r="U42" s="229"/>
      <c r="V42" s="229"/>
      <c r="W42" s="229"/>
      <c r="X42" s="223"/>
      <c r="Y42" s="227"/>
      <c r="Z42" s="227"/>
      <c r="AA42" s="227"/>
      <c r="AB42" s="227"/>
      <c r="AC42" s="227"/>
      <c r="AD42" s="229"/>
      <c r="AE42" s="227">
        <v>21.309090909090909</v>
      </c>
      <c r="AF42" s="223"/>
      <c r="AG42" s="223"/>
      <c r="AH42" s="227"/>
      <c r="AI42" s="223"/>
      <c r="AJ42" s="223"/>
      <c r="AK42" s="227"/>
      <c r="AL42" s="223"/>
      <c r="AM42" s="227"/>
      <c r="AN42" s="227"/>
      <c r="AO42" s="223" t="s">
        <v>579</v>
      </c>
      <c r="AP42" s="226" t="s">
        <v>546</v>
      </c>
      <c r="AQ42" s="226"/>
      <c r="AR42" s="226"/>
      <c r="AS42" s="230"/>
      <c r="AT42" s="226">
        <v>5</v>
      </c>
      <c r="AU42" s="230"/>
      <c r="AV42" s="226"/>
      <c r="AW42" s="230"/>
      <c r="AX42" s="226" t="s">
        <v>547</v>
      </c>
      <c r="AY42" s="226"/>
      <c r="AZ42" s="226">
        <v>0</v>
      </c>
      <c r="BA42" s="226">
        <v>0</v>
      </c>
      <c r="BB42" s="226">
        <v>0</v>
      </c>
      <c r="BC42" s="226">
        <v>0</v>
      </c>
      <c r="BD42" s="226">
        <v>0</v>
      </c>
      <c r="BE42" s="226">
        <v>0</v>
      </c>
      <c r="BF42" s="226">
        <v>0</v>
      </c>
      <c r="BG42" s="226">
        <v>0</v>
      </c>
      <c r="BH42" s="226">
        <v>0</v>
      </c>
      <c r="BI42" s="226">
        <v>0</v>
      </c>
      <c r="BJ42" s="226">
        <v>0</v>
      </c>
      <c r="BK42" s="226">
        <v>0</v>
      </c>
      <c r="BL42" s="226"/>
      <c r="BM42" s="226" t="s">
        <v>546</v>
      </c>
      <c r="BN42" s="226"/>
      <c r="BO42" s="226" t="s">
        <v>546</v>
      </c>
      <c r="BP42" s="298"/>
      <c r="BQ42" s="226"/>
      <c r="BR42" s="226"/>
      <c r="BS42" s="226"/>
      <c r="BT42" s="232"/>
      <c r="BU42" s="232"/>
      <c r="BV42" s="226"/>
      <c r="BW42" s="226" t="s">
        <v>548</v>
      </c>
      <c r="BX42" s="226">
        <v>1</v>
      </c>
      <c r="BY42" s="223"/>
      <c r="BZ42" s="302" t="s">
        <v>878</v>
      </c>
    </row>
    <row r="43" spans="1:78" customFormat="1" ht="13" customHeight="1" x14ac:dyDescent="0.15">
      <c r="A43" s="223">
        <v>11315</v>
      </c>
      <c r="B43" s="359">
        <v>43683</v>
      </c>
      <c r="C43" s="225" t="s">
        <v>541</v>
      </c>
      <c r="D43" s="223" t="s">
        <v>464</v>
      </c>
      <c r="E43" s="223"/>
      <c r="F43" s="223" t="s">
        <v>542</v>
      </c>
      <c r="G43" s="236">
        <v>43670</v>
      </c>
      <c r="H43" s="226" t="s">
        <v>543</v>
      </c>
      <c r="I43" s="226" t="s">
        <v>338</v>
      </c>
      <c r="J43" s="226">
        <v>8</v>
      </c>
      <c r="K43" s="223" t="s">
        <v>566</v>
      </c>
      <c r="L43" s="223" t="s">
        <v>469</v>
      </c>
      <c r="M43" s="227">
        <v>122.91818181818182</v>
      </c>
      <c r="N43" s="227">
        <v>28.981818181818177</v>
      </c>
      <c r="O43" s="228"/>
      <c r="P43" s="229"/>
      <c r="Q43" s="229"/>
      <c r="R43" s="228"/>
      <c r="S43" s="229"/>
      <c r="T43" s="223"/>
      <c r="U43" s="229"/>
      <c r="V43" s="229"/>
      <c r="W43" s="229"/>
      <c r="X43" s="223"/>
      <c r="Y43" s="227"/>
      <c r="Z43" s="227"/>
      <c r="AA43" s="227"/>
      <c r="AB43" s="227"/>
      <c r="AC43" s="227"/>
      <c r="AD43" s="227"/>
      <c r="AE43" s="227">
        <v>21.981818181818181</v>
      </c>
      <c r="AF43" s="223"/>
      <c r="AG43" s="223"/>
      <c r="AH43" s="227"/>
      <c r="AI43" s="223"/>
      <c r="AJ43" s="223"/>
      <c r="AK43" s="227"/>
      <c r="AL43" s="223"/>
      <c r="AM43" s="227"/>
      <c r="AN43" s="227"/>
      <c r="AO43" s="223" t="s">
        <v>579</v>
      </c>
      <c r="AP43" s="226" t="s">
        <v>546</v>
      </c>
      <c r="AQ43" s="226"/>
      <c r="AR43" s="226"/>
      <c r="AS43" s="230"/>
      <c r="AT43" s="226">
        <v>16</v>
      </c>
      <c r="AU43" s="29">
        <v>455</v>
      </c>
      <c r="AV43" s="25"/>
      <c r="AW43" s="29">
        <v>8</v>
      </c>
      <c r="AX43" s="226" t="s">
        <v>547</v>
      </c>
      <c r="AY43" s="226"/>
      <c r="AZ43" s="226">
        <v>0</v>
      </c>
      <c r="BA43" s="226">
        <v>0</v>
      </c>
      <c r="BB43" s="226">
        <v>0</v>
      </c>
      <c r="BC43" s="226">
        <v>0</v>
      </c>
      <c r="BD43" s="226">
        <v>0</v>
      </c>
      <c r="BE43" s="226">
        <v>0</v>
      </c>
      <c r="BF43" s="226">
        <v>0</v>
      </c>
      <c r="BG43" s="226">
        <v>0</v>
      </c>
      <c r="BH43" s="226">
        <v>0</v>
      </c>
      <c r="BI43" s="226">
        <v>0</v>
      </c>
      <c r="BJ43" s="226">
        <v>0</v>
      </c>
      <c r="BK43" s="226">
        <v>0</v>
      </c>
      <c r="BL43" s="226"/>
      <c r="BM43" s="226" t="s">
        <v>546</v>
      </c>
      <c r="BN43" s="226"/>
      <c r="BO43" s="226" t="s">
        <v>546</v>
      </c>
      <c r="BP43" s="298"/>
      <c r="BQ43" s="226"/>
      <c r="BR43" s="226"/>
      <c r="BS43" s="226"/>
      <c r="BT43" s="232"/>
      <c r="BU43" s="232"/>
      <c r="BV43" s="226"/>
      <c r="BW43" s="226" t="s">
        <v>548</v>
      </c>
      <c r="BX43" s="226"/>
      <c r="BY43" s="232"/>
      <c r="BZ43" s="303" t="s">
        <v>922</v>
      </c>
    </row>
    <row r="44" spans="1:78" customFormat="1" ht="13" customHeight="1" x14ac:dyDescent="0.15">
      <c r="A44" s="223"/>
      <c r="B44" s="359">
        <v>43683</v>
      </c>
      <c r="C44" s="225" t="s">
        <v>541</v>
      </c>
      <c r="D44" s="223" t="s">
        <v>464</v>
      </c>
      <c r="E44" s="223"/>
      <c r="F44" s="223" t="s">
        <v>542</v>
      </c>
      <c r="G44" s="236">
        <v>43646</v>
      </c>
      <c r="H44" s="226" t="s">
        <v>543</v>
      </c>
      <c r="I44" s="226" t="s">
        <v>546</v>
      </c>
      <c r="J44" s="226"/>
      <c r="K44" s="223" t="s">
        <v>461</v>
      </c>
      <c r="L44" s="223" t="s">
        <v>587</v>
      </c>
      <c r="M44" s="227">
        <v>110.55454545454545</v>
      </c>
      <c r="N44" s="227">
        <v>27.918181818181818</v>
      </c>
      <c r="O44" s="228"/>
      <c r="P44" s="229"/>
      <c r="Q44" s="229"/>
      <c r="R44" s="228"/>
      <c r="S44" s="229"/>
      <c r="T44" s="223"/>
      <c r="U44" s="229"/>
      <c r="V44" s="229"/>
      <c r="W44" s="229"/>
      <c r="X44" s="223"/>
      <c r="Y44" s="227"/>
      <c r="Z44" s="227"/>
      <c r="AA44" s="227"/>
      <c r="AB44" s="227"/>
      <c r="AC44" s="227"/>
      <c r="AD44" s="227"/>
      <c r="AE44" s="227">
        <v>20.09090909090909</v>
      </c>
      <c r="AF44" s="223"/>
      <c r="AG44" s="223"/>
      <c r="AH44" s="227"/>
      <c r="AI44" s="223"/>
      <c r="AJ44" s="223"/>
      <c r="AK44" s="227"/>
      <c r="AL44" s="223"/>
      <c r="AM44" s="227"/>
      <c r="AN44" s="227"/>
      <c r="AO44" s="223" t="s">
        <v>579</v>
      </c>
      <c r="AP44" s="226" t="s">
        <v>546</v>
      </c>
      <c r="AQ44" s="226"/>
      <c r="AR44" s="226"/>
      <c r="AS44" s="230"/>
      <c r="AT44" s="226">
        <v>8</v>
      </c>
      <c r="AU44" s="29"/>
      <c r="AV44" s="25"/>
      <c r="AW44" s="29"/>
      <c r="AX44" s="226" t="s">
        <v>547</v>
      </c>
      <c r="AY44" s="226"/>
      <c r="AZ44" s="226">
        <v>0</v>
      </c>
      <c r="BA44" s="226">
        <v>0</v>
      </c>
      <c r="BB44" s="226">
        <v>0</v>
      </c>
      <c r="BC44" s="226">
        <v>0</v>
      </c>
      <c r="BD44" s="226">
        <v>0</v>
      </c>
      <c r="BE44" s="226">
        <v>0</v>
      </c>
      <c r="BF44" s="226">
        <v>0</v>
      </c>
      <c r="BG44" s="226">
        <v>0</v>
      </c>
      <c r="BH44" s="226">
        <v>0</v>
      </c>
      <c r="BI44" s="226">
        <v>0</v>
      </c>
      <c r="BJ44" s="226">
        <v>0</v>
      </c>
      <c r="BK44" s="226">
        <v>0</v>
      </c>
      <c r="BL44" s="226"/>
      <c r="BM44" s="226" t="s">
        <v>546</v>
      </c>
      <c r="BN44" s="226"/>
      <c r="BO44" s="226" t="s">
        <v>546</v>
      </c>
      <c r="BP44" s="298"/>
      <c r="BQ44" s="226"/>
      <c r="BR44" s="226"/>
      <c r="BS44" s="226"/>
      <c r="BT44" s="232"/>
      <c r="BU44" s="232"/>
      <c r="BV44" s="226"/>
      <c r="BW44" s="226" t="s">
        <v>480</v>
      </c>
      <c r="BX44" s="226">
        <v>1</v>
      </c>
      <c r="BY44" s="232"/>
      <c r="BZ44" s="303" t="s">
        <v>876</v>
      </c>
    </row>
    <row r="45" spans="1:78" customFormat="1" ht="13" customHeight="1" x14ac:dyDescent="0.15">
      <c r="A45" s="223">
        <v>570</v>
      </c>
      <c r="B45" s="359">
        <v>43683</v>
      </c>
      <c r="C45" s="225" t="s">
        <v>541</v>
      </c>
      <c r="D45" s="223" t="s">
        <v>464</v>
      </c>
      <c r="E45" s="223"/>
      <c r="F45" s="223" t="s">
        <v>542</v>
      </c>
      <c r="G45" s="236">
        <v>43646</v>
      </c>
      <c r="H45" s="226" t="s">
        <v>543</v>
      </c>
      <c r="I45" s="226" t="s">
        <v>546</v>
      </c>
      <c r="J45" s="226">
        <v>10</v>
      </c>
      <c r="K45" s="223" t="s">
        <v>635</v>
      </c>
      <c r="L45" s="223" t="s">
        <v>837</v>
      </c>
      <c r="M45" s="227">
        <v>137.11818181818182</v>
      </c>
      <c r="N45" s="227">
        <v>26.75454545454545</v>
      </c>
      <c r="O45" s="223"/>
      <c r="P45" s="229"/>
      <c r="Q45" s="229"/>
      <c r="R45" s="228"/>
      <c r="S45" s="229"/>
      <c r="T45" s="223"/>
      <c r="U45" s="229"/>
      <c r="V45" s="229"/>
      <c r="W45" s="229"/>
      <c r="X45" s="223"/>
      <c r="Y45" s="227"/>
      <c r="Z45" s="227"/>
      <c r="AA45" s="227"/>
      <c r="AB45" s="227"/>
      <c r="AC45" s="227"/>
      <c r="AD45" s="227"/>
      <c r="AE45" s="227">
        <v>21.309090909090909</v>
      </c>
      <c r="AF45" s="223"/>
      <c r="AG45" s="223"/>
      <c r="AH45" s="227"/>
      <c r="AI45" s="223"/>
      <c r="AJ45" s="223"/>
      <c r="AK45" s="227"/>
      <c r="AL45" s="223"/>
      <c r="AM45" s="227"/>
      <c r="AN45" s="227"/>
      <c r="AO45" s="223" t="s">
        <v>579</v>
      </c>
      <c r="AP45" s="226" t="s">
        <v>546</v>
      </c>
      <c r="AQ45" s="226"/>
      <c r="AR45" s="226"/>
      <c r="AS45" s="230"/>
      <c r="AT45" s="226">
        <v>5</v>
      </c>
      <c r="AU45" s="230"/>
      <c r="AV45" s="226"/>
      <c r="AW45" s="230"/>
      <c r="AX45" s="226" t="s">
        <v>546</v>
      </c>
      <c r="AY45" s="226"/>
      <c r="AZ45" s="226">
        <v>0</v>
      </c>
      <c r="BA45" s="226">
        <v>0</v>
      </c>
      <c r="BB45" s="226">
        <v>0</v>
      </c>
      <c r="BC45" s="226">
        <v>0</v>
      </c>
      <c r="BD45" s="226">
        <v>0</v>
      </c>
      <c r="BE45" s="226">
        <v>0</v>
      </c>
      <c r="BF45" s="226">
        <v>0</v>
      </c>
      <c r="BG45" s="226">
        <v>0</v>
      </c>
      <c r="BH45" s="226">
        <v>0</v>
      </c>
      <c r="BI45" s="226">
        <v>0</v>
      </c>
      <c r="BJ45" s="226">
        <v>0</v>
      </c>
      <c r="BK45" s="226">
        <v>0</v>
      </c>
      <c r="BL45" s="226"/>
      <c r="BM45" s="226" t="s">
        <v>546</v>
      </c>
      <c r="BN45" s="226"/>
      <c r="BO45" s="226" t="s">
        <v>546</v>
      </c>
      <c r="BP45" s="298"/>
      <c r="BQ45" s="226"/>
      <c r="BR45" s="226"/>
      <c r="BS45" s="226"/>
      <c r="BT45" s="232"/>
      <c r="BU45" s="232"/>
      <c r="BV45" s="226"/>
      <c r="BW45" s="226" t="s">
        <v>548</v>
      </c>
      <c r="BX45" s="226">
        <v>1</v>
      </c>
      <c r="BY45" s="223" t="s">
        <v>838</v>
      </c>
      <c r="BZ45" s="223" t="s">
        <v>884</v>
      </c>
    </row>
    <row r="46" spans="1:78" customFormat="1" ht="13" customHeight="1" x14ac:dyDescent="0.15">
      <c r="A46" s="223" t="s">
        <v>887</v>
      </c>
      <c r="B46" s="359">
        <v>43683</v>
      </c>
      <c r="C46" s="225" t="s">
        <v>541</v>
      </c>
      <c r="D46" s="223" t="s">
        <v>464</v>
      </c>
      <c r="E46" s="223"/>
      <c r="F46" s="223" t="s">
        <v>542</v>
      </c>
      <c r="G46" s="236">
        <v>43677</v>
      </c>
      <c r="H46" s="226" t="s">
        <v>543</v>
      </c>
      <c r="I46" s="226" t="s">
        <v>546</v>
      </c>
      <c r="J46" s="226">
        <v>13</v>
      </c>
      <c r="K46" s="223" t="s">
        <v>601</v>
      </c>
      <c r="L46" s="223" t="s">
        <v>888</v>
      </c>
      <c r="M46" s="227">
        <v>109.7181818181818</v>
      </c>
      <c r="N46" s="227">
        <v>28.999999999999996</v>
      </c>
      <c r="O46" s="228"/>
      <c r="P46" s="229"/>
      <c r="Q46" s="229"/>
      <c r="R46" s="228"/>
      <c r="S46" s="229"/>
      <c r="T46" s="223"/>
      <c r="U46" s="229"/>
      <c r="V46" s="229"/>
      <c r="W46" s="229"/>
      <c r="X46" s="223"/>
      <c r="Y46" s="227"/>
      <c r="Z46" s="227"/>
      <c r="AA46" s="227"/>
      <c r="AB46" s="227"/>
      <c r="AC46" s="227"/>
      <c r="AD46" s="227"/>
      <c r="AE46" s="227">
        <v>23.372727272727271</v>
      </c>
      <c r="AF46" s="223"/>
      <c r="AG46" s="223"/>
      <c r="AH46" s="227"/>
      <c r="AI46" s="223"/>
      <c r="AJ46" s="223"/>
      <c r="AK46" s="227"/>
      <c r="AL46" s="223"/>
      <c r="AM46" s="227"/>
      <c r="AN46" s="227"/>
      <c r="AO46" s="223" t="s">
        <v>579</v>
      </c>
      <c r="AP46" s="226" t="s">
        <v>546</v>
      </c>
      <c r="AQ46" s="226"/>
      <c r="AR46" s="226"/>
      <c r="AS46" s="230"/>
      <c r="AT46" s="226">
        <v>5.5</v>
      </c>
      <c r="AU46" s="230"/>
      <c r="AV46" s="226"/>
      <c r="AW46" s="230"/>
      <c r="AX46" s="226" t="s">
        <v>547</v>
      </c>
      <c r="AY46" s="226"/>
      <c r="AZ46" s="226">
        <v>5</v>
      </c>
      <c r="BA46" s="226">
        <v>0</v>
      </c>
      <c r="BB46" s="226">
        <v>0</v>
      </c>
      <c r="BC46" s="226">
        <v>0</v>
      </c>
      <c r="BD46" s="226">
        <v>0</v>
      </c>
      <c r="BE46" s="226">
        <v>0</v>
      </c>
      <c r="BF46" s="226">
        <v>0</v>
      </c>
      <c r="BG46" s="226">
        <v>0</v>
      </c>
      <c r="BH46" s="226">
        <v>0</v>
      </c>
      <c r="BI46" s="226">
        <v>0</v>
      </c>
      <c r="BJ46" s="226">
        <v>0</v>
      </c>
      <c r="BK46" s="226">
        <v>0</v>
      </c>
      <c r="BL46" s="226"/>
      <c r="BM46" s="226" t="s">
        <v>546</v>
      </c>
      <c r="BN46" s="226"/>
      <c r="BO46" s="226" t="s">
        <v>546</v>
      </c>
      <c r="BP46" s="298"/>
      <c r="BQ46" s="226"/>
      <c r="BR46" s="226"/>
      <c r="BS46" s="226"/>
      <c r="BT46" s="223"/>
      <c r="BU46" s="232"/>
      <c r="BV46" s="358"/>
      <c r="BW46" s="226" t="s">
        <v>548</v>
      </c>
      <c r="BX46" s="226"/>
      <c r="BY46" s="223"/>
      <c r="BZ46" s="223" t="s">
        <v>913</v>
      </c>
    </row>
    <row r="47" spans="1:78" customFormat="1" ht="13" customHeight="1" x14ac:dyDescent="0.15">
      <c r="A47" s="223" t="s">
        <v>887</v>
      </c>
      <c r="B47" s="359">
        <v>43683</v>
      </c>
      <c r="C47" s="225" t="s">
        <v>541</v>
      </c>
      <c r="D47" s="223" t="s">
        <v>464</v>
      </c>
      <c r="E47" s="223"/>
      <c r="F47" s="223" t="s">
        <v>542</v>
      </c>
      <c r="G47" s="224">
        <v>43623</v>
      </c>
      <c r="H47" s="226" t="s">
        <v>543</v>
      </c>
      <c r="I47" s="226" t="s">
        <v>546</v>
      </c>
      <c r="J47" s="226">
        <v>14</v>
      </c>
      <c r="K47" s="223" t="s">
        <v>889</v>
      </c>
      <c r="L47" s="223" t="s">
        <v>890</v>
      </c>
      <c r="M47" s="227">
        <v>84</v>
      </c>
      <c r="N47" s="227">
        <v>27.290909090909089</v>
      </c>
      <c r="O47" s="228"/>
      <c r="P47" s="229"/>
      <c r="Q47" s="229"/>
      <c r="R47" s="228"/>
      <c r="S47" s="229"/>
      <c r="T47" s="223"/>
      <c r="U47" s="229"/>
      <c r="V47" s="229"/>
      <c r="W47" s="229"/>
      <c r="X47" s="223"/>
      <c r="Y47" s="227"/>
      <c r="Z47" s="227"/>
      <c r="AA47" s="227"/>
      <c r="AB47" s="227"/>
      <c r="AC47" s="227"/>
      <c r="AD47" s="227"/>
      <c r="AE47" s="227">
        <v>23.36363636363636</v>
      </c>
      <c r="AF47" s="223"/>
      <c r="AG47" s="223"/>
      <c r="AH47" s="227"/>
      <c r="AI47" s="223"/>
      <c r="AJ47" s="223"/>
      <c r="AK47" s="227"/>
      <c r="AL47" s="223"/>
      <c r="AM47" s="227"/>
      <c r="AN47" s="227"/>
      <c r="AO47" s="223" t="s">
        <v>579</v>
      </c>
      <c r="AP47" s="226" t="s">
        <v>546</v>
      </c>
      <c r="AQ47" s="226"/>
      <c r="AR47" s="226"/>
      <c r="AS47" s="230"/>
      <c r="AT47" s="226">
        <v>5</v>
      </c>
      <c r="AU47" s="230"/>
      <c r="AV47" s="226"/>
      <c r="AW47" s="230"/>
      <c r="AX47" s="226" t="s">
        <v>547</v>
      </c>
      <c r="AY47" s="226"/>
      <c r="AZ47" s="226">
        <v>0</v>
      </c>
      <c r="BA47" s="226">
        <v>0</v>
      </c>
      <c r="BB47" s="226">
        <v>0</v>
      </c>
      <c r="BC47" s="226">
        <v>0</v>
      </c>
      <c r="BD47" s="226">
        <v>0</v>
      </c>
      <c r="BE47" s="226">
        <v>0</v>
      </c>
      <c r="BF47" s="226">
        <v>0</v>
      </c>
      <c r="BG47" s="226">
        <v>0</v>
      </c>
      <c r="BH47" s="226">
        <v>0</v>
      </c>
      <c r="BI47" s="226">
        <v>0</v>
      </c>
      <c r="BJ47" s="226">
        <v>0</v>
      </c>
      <c r="BK47" s="226">
        <v>0</v>
      </c>
      <c r="BL47" s="226"/>
      <c r="BM47" s="226" t="s">
        <v>546</v>
      </c>
      <c r="BN47" s="226"/>
      <c r="BO47" s="226" t="s">
        <v>546</v>
      </c>
      <c r="BP47" s="298"/>
      <c r="BQ47" s="226"/>
      <c r="BR47" s="226"/>
      <c r="BS47" s="226"/>
      <c r="BT47" s="223"/>
      <c r="BU47" s="232"/>
      <c r="BV47" s="358"/>
      <c r="BW47" s="226" t="s">
        <v>548</v>
      </c>
      <c r="BX47" s="226"/>
      <c r="BY47" s="223"/>
      <c r="BZ47" s="223" t="s">
        <v>892</v>
      </c>
    </row>
    <row r="48" spans="1:78" customFormat="1" ht="13" customHeight="1" x14ac:dyDescent="0.15">
      <c r="A48" s="223" t="s">
        <v>887</v>
      </c>
      <c r="B48" s="359">
        <v>43683</v>
      </c>
      <c r="C48" s="225" t="s">
        <v>541</v>
      </c>
      <c r="D48" s="223" t="s">
        <v>464</v>
      </c>
      <c r="E48" s="223"/>
      <c r="F48" s="223" t="s">
        <v>542</v>
      </c>
      <c r="G48" s="224">
        <v>43646</v>
      </c>
      <c r="H48" s="226" t="s">
        <v>543</v>
      </c>
      <c r="I48" s="226" t="s">
        <v>546</v>
      </c>
      <c r="J48" s="226">
        <v>15</v>
      </c>
      <c r="K48" s="223" t="s">
        <v>894</v>
      </c>
      <c r="L48" s="223" t="s">
        <v>895</v>
      </c>
      <c r="M48" s="227">
        <v>144.29999999999998</v>
      </c>
      <c r="N48" s="227">
        <v>28.799999999999997</v>
      </c>
      <c r="O48" s="228"/>
      <c r="P48" s="229"/>
      <c r="Q48" s="229"/>
      <c r="R48" s="228"/>
      <c r="S48" s="229"/>
      <c r="T48" s="223"/>
      <c r="U48" s="229"/>
      <c r="V48" s="229"/>
      <c r="W48" s="229"/>
      <c r="X48" s="223"/>
      <c r="Y48" s="227"/>
      <c r="Z48" s="227"/>
      <c r="AA48" s="227"/>
      <c r="AB48" s="227"/>
      <c r="AC48" s="227"/>
      <c r="AD48" s="227"/>
      <c r="AE48" s="227">
        <v>18.299999999999997</v>
      </c>
      <c r="AF48" s="223"/>
      <c r="AG48" s="223"/>
      <c r="AH48" s="227"/>
      <c r="AI48" s="223"/>
      <c r="AJ48" s="223"/>
      <c r="AK48" s="227"/>
      <c r="AL48" s="223"/>
      <c r="AM48" s="227"/>
      <c r="AN48" s="227"/>
      <c r="AO48" s="223" t="s">
        <v>579</v>
      </c>
      <c r="AP48" s="226" t="s">
        <v>546</v>
      </c>
      <c r="AQ48" s="226"/>
      <c r="AR48" s="226"/>
      <c r="AS48" s="230"/>
      <c r="AT48" s="226">
        <v>4.5</v>
      </c>
      <c r="AU48" s="230"/>
      <c r="AV48" s="226"/>
      <c r="AW48" s="230"/>
      <c r="AX48" s="226" t="s">
        <v>547</v>
      </c>
      <c r="AY48" s="226"/>
      <c r="AZ48" s="226">
        <v>0</v>
      </c>
      <c r="BA48" s="226">
        <v>0</v>
      </c>
      <c r="BB48" s="226">
        <v>0</v>
      </c>
      <c r="BC48" s="226">
        <v>0</v>
      </c>
      <c r="BD48" s="226">
        <v>0</v>
      </c>
      <c r="BE48" s="226">
        <v>0</v>
      </c>
      <c r="BF48" s="226">
        <v>0</v>
      </c>
      <c r="BG48" s="226">
        <v>0</v>
      </c>
      <c r="BH48" s="226">
        <v>0</v>
      </c>
      <c r="BI48" s="226">
        <v>0</v>
      </c>
      <c r="BJ48" s="226">
        <v>0</v>
      </c>
      <c r="BK48" s="226">
        <v>0</v>
      </c>
      <c r="BL48" s="226"/>
      <c r="BM48" s="226" t="s">
        <v>546</v>
      </c>
      <c r="BN48" s="226"/>
      <c r="BO48" s="226" t="s">
        <v>546</v>
      </c>
      <c r="BP48" s="298"/>
      <c r="BQ48" s="226"/>
      <c r="BR48" s="226"/>
      <c r="BS48" s="226"/>
      <c r="BT48" s="223"/>
      <c r="BU48" s="232"/>
      <c r="BV48" s="358"/>
      <c r="BW48" s="226" t="s">
        <v>548</v>
      </c>
      <c r="BX48" s="226"/>
      <c r="BY48" s="223" t="s">
        <v>896</v>
      </c>
      <c r="BZ48" s="223" t="s">
        <v>899</v>
      </c>
    </row>
    <row r="49" spans="1:78" customFormat="1" ht="13" customHeight="1" x14ac:dyDescent="0.15">
      <c r="A49" s="223" t="s">
        <v>887</v>
      </c>
      <c r="B49" s="359">
        <v>43683</v>
      </c>
      <c r="C49" s="225" t="s">
        <v>541</v>
      </c>
      <c r="D49" s="223" t="s">
        <v>464</v>
      </c>
      <c r="E49" s="223"/>
      <c r="F49" s="223" t="s">
        <v>542</v>
      </c>
      <c r="G49" s="224">
        <v>43683</v>
      </c>
      <c r="H49" s="226" t="s">
        <v>543</v>
      </c>
      <c r="I49" s="226" t="s">
        <v>546</v>
      </c>
      <c r="J49" s="226">
        <v>16</v>
      </c>
      <c r="K49" s="223" t="s">
        <v>724</v>
      </c>
      <c r="L49" s="223" t="s">
        <v>901</v>
      </c>
      <c r="M49" s="227">
        <v>96.36363636363636</v>
      </c>
      <c r="N49" s="227">
        <v>24.545454545454543</v>
      </c>
      <c r="O49" s="228"/>
      <c r="P49" s="229"/>
      <c r="Q49" s="229"/>
      <c r="R49" s="228"/>
      <c r="S49" s="229"/>
      <c r="T49" s="223"/>
      <c r="U49" s="229"/>
      <c r="V49" s="229"/>
      <c r="W49" s="229"/>
      <c r="X49" s="223"/>
      <c r="Y49" s="227"/>
      <c r="Z49" s="227"/>
      <c r="AA49" s="227"/>
      <c r="AB49" s="227"/>
      <c r="AC49" s="227"/>
      <c r="AD49" s="227"/>
      <c r="AE49" s="227">
        <v>18.227272727272727</v>
      </c>
      <c r="AF49" s="223"/>
      <c r="AG49" s="223"/>
      <c r="AH49" s="227"/>
      <c r="AI49" s="223"/>
      <c r="AJ49" s="223"/>
      <c r="AK49" s="227"/>
      <c r="AL49" s="223"/>
      <c r="AM49" s="227"/>
      <c r="AN49" s="227"/>
      <c r="AO49" s="223" t="s">
        <v>579</v>
      </c>
      <c r="AP49" s="226" t="s">
        <v>546</v>
      </c>
      <c r="AQ49" s="226"/>
      <c r="AR49" s="226"/>
      <c r="AS49" s="230"/>
      <c r="AT49" s="226">
        <v>3.85</v>
      </c>
      <c r="AU49" s="230"/>
      <c r="AV49" s="226"/>
      <c r="AW49" s="230"/>
      <c r="AX49" s="226" t="s">
        <v>547</v>
      </c>
      <c r="AY49" s="226"/>
      <c r="AZ49" s="226">
        <v>0</v>
      </c>
      <c r="BA49" s="226">
        <v>0</v>
      </c>
      <c r="BB49" s="226">
        <v>0</v>
      </c>
      <c r="BC49" s="226">
        <v>0</v>
      </c>
      <c r="BD49" s="226">
        <v>0</v>
      </c>
      <c r="BE49" s="226">
        <v>0</v>
      </c>
      <c r="BF49" s="226">
        <v>0</v>
      </c>
      <c r="BG49" s="226">
        <v>0</v>
      </c>
      <c r="BH49" s="226">
        <v>0</v>
      </c>
      <c r="BI49" s="226">
        <v>0</v>
      </c>
      <c r="BJ49" s="226">
        <v>0</v>
      </c>
      <c r="BK49" s="226">
        <v>0</v>
      </c>
      <c r="BL49" s="226"/>
      <c r="BM49" s="226" t="s">
        <v>546</v>
      </c>
      <c r="BN49" s="226">
        <v>12</v>
      </c>
      <c r="BO49" s="226" t="s">
        <v>546</v>
      </c>
      <c r="BP49" s="298"/>
      <c r="BQ49" s="226"/>
      <c r="BR49" s="226">
        <v>12</v>
      </c>
      <c r="BS49" s="226"/>
      <c r="BT49" s="223"/>
      <c r="BU49" s="232"/>
      <c r="BV49" s="358"/>
      <c r="BW49" s="226" t="s">
        <v>548</v>
      </c>
      <c r="BX49" s="226">
        <v>1</v>
      </c>
      <c r="BY49" s="223"/>
      <c r="BZ49" s="223" t="s">
        <v>914</v>
      </c>
    </row>
    <row r="50" spans="1:78" customFormat="1" ht="13" customHeight="1" x14ac:dyDescent="0.15">
      <c r="A50" s="223" t="s">
        <v>887</v>
      </c>
      <c r="B50" s="359">
        <v>43683</v>
      </c>
      <c r="C50" s="225" t="s">
        <v>541</v>
      </c>
      <c r="D50" s="223" t="s">
        <v>464</v>
      </c>
      <c r="E50" s="223"/>
      <c r="F50" s="223" t="s">
        <v>542</v>
      </c>
      <c r="G50" s="224">
        <v>43679</v>
      </c>
      <c r="H50" s="226" t="s">
        <v>543</v>
      </c>
      <c r="I50" s="226" t="s">
        <v>338</v>
      </c>
      <c r="J50" s="226">
        <v>17</v>
      </c>
      <c r="K50" s="223" t="s">
        <v>902</v>
      </c>
      <c r="L50" s="223" t="s">
        <v>904</v>
      </c>
      <c r="M50" s="227">
        <v>107.99999999999999</v>
      </c>
      <c r="N50" s="227">
        <v>28.318181818181813</v>
      </c>
      <c r="O50" s="228"/>
      <c r="P50" s="229"/>
      <c r="Q50" s="229"/>
      <c r="R50" s="228"/>
      <c r="S50" s="229"/>
      <c r="T50" s="223"/>
      <c r="U50" s="229"/>
      <c r="V50" s="229"/>
      <c r="W50" s="229"/>
      <c r="X50" s="223"/>
      <c r="Y50" s="227"/>
      <c r="Z50" s="227"/>
      <c r="AA50" s="227"/>
      <c r="AB50" s="227"/>
      <c r="AC50" s="227"/>
      <c r="AD50" s="227"/>
      <c r="AE50" s="227">
        <v>21.236363636363635</v>
      </c>
      <c r="AF50" s="223"/>
      <c r="AG50" s="223"/>
      <c r="AH50" s="227"/>
      <c r="AI50" s="223"/>
      <c r="AJ50" s="223"/>
      <c r="AK50" s="227"/>
      <c r="AL50" s="223"/>
      <c r="AM50" s="227"/>
      <c r="AN50" s="227"/>
      <c r="AO50" s="223" t="s">
        <v>579</v>
      </c>
      <c r="AP50" s="226" t="s">
        <v>546</v>
      </c>
      <c r="AQ50" s="226"/>
      <c r="AR50" s="226"/>
      <c r="AS50" s="230"/>
      <c r="AT50" s="226">
        <v>14</v>
      </c>
      <c r="AU50" s="230"/>
      <c r="AV50" s="226"/>
      <c r="AW50" s="230"/>
      <c r="AX50" s="226" t="s">
        <v>547</v>
      </c>
      <c r="AY50" s="226"/>
      <c r="AZ50" s="226">
        <v>0</v>
      </c>
      <c r="BA50" s="226">
        <v>0</v>
      </c>
      <c r="BB50" s="226">
        <v>0</v>
      </c>
      <c r="BC50" s="226">
        <v>0</v>
      </c>
      <c r="BD50" s="226">
        <v>0</v>
      </c>
      <c r="BE50" s="226">
        <v>0</v>
      </c>
      <c r="BF50" s="226">
        <v>0</v>
      </c>
      <c r="BG50" s="226">
        <v>0</v>
      </c>
      <c r="BH50" s="226">
        <v>0</v>
      </c>
      <c r="BI50" s="226">
        <v>0</v>
      </c>
      <c r="BJ50" s="226">
        <v>0</v>
      </c>
      <c r="BK50" s="226">
        <v>0</v>
      </c>
      <c r="BL50" s="226"/>
      <c r="BM50" s="226" t="s">
        <v>546</v>
      </c>
      <c r="BN50" s="226"/>
      <c r="BO50" s="226" t="s">
        <v>546</v>
      </c>
      <c r="BP50" s="298"/>
      <c r="BQ50" s="226"/>
      <c r="BR50" s="226"/>
      <c r="BS50" s="226"/>
      <c r="BT50" s="223"/>
      <c r="BU50" s="232"/>
      <c r="BV50" s="358"/>
      <c r="BW50" s="226" t="s">
        <v>548</v>
      </c>
      <c r="BX50" s="226">
        <v>1</v>
      </c>
      <c r="BY50" s="223" t="s">
        <v>903</v>
      </c>
      <c r="BZ50" s="223" t="s">
        <v>905</v>
      </c>
    </row>
    <row r="51" spans="1:78" customFormat="1" ht="13" customHeight="1" x14ac:dyDescent="0.15">
      <c r="A51" s="223">
        <v>10838</v>
      </c>
      <c r="B51" s="359">
        <v>43683</v>
      </c>
      <c r="C51" s="225" t="s">
        <v>541</v>
      </c>
      <c r="D51" s="223" t="s">
        <v>464</v>
      </c>
      <c r="E51" s="223"/>
      <c r="F51" s="306" t="s">
        <v>581</v>
      </c>
      <c r="G51" s="224">
        <v>43669</v>
      </c>
      <c r="H51" s="226" t="s">
        <v>543</v>
      </c>
      <c r="I51" s="226" t="s">
        <v>338</v>
      </c>
      <c r="J51" s="226">
        <v>1</v>
      </c>
      <c r="K51" s="223" t="s">
        <v>544</v>
      </c>
      <c r="L51" s="223" t="s">
        <v>469</v>
      </c>
      <c r="M51" s="227">
        <v>131.79090909090908</v>
      </c>
      <c r="N51" s="227">
        <v>40.499999999999993</v>
      </c>
      <c r="O51" s="232"/>
      <c r="P51" s="223"/>
      <c r="Q51" s="229"/>
      <c r="R51" s="228"/>
      <c r="S51" s="229"/>
      <c r="T51" s="223"/>
      <c r="U51" s="229"/>
      <c r="V51" s="229"/>
      <c r="W51" s="227">
        <v>25.75454545454545</v>
      </c>
      <c r="X51" s="223"/>
      <c r="Y51" s="227"/>
      <c r="Z51" s="227"/>
      <c r="AA51" s="227"/>
      <c r="AB51" s="227"/>
      <c r="AC51" s="227"/>
      <c r="AD51" s="227"/>
      <c r="AE51" s="229"/>
      <c r="AF51" s="223"/>
      <c r="AG51" s="223"/>
      <c r="AH51" s="227">
        <v>27.509090909090908</v>
      </c>
      <c r="AI51" s="223"/>
      <c r="AJ51" s="223"/>
      <c r="AK51" s="227"/>
      <c r="AL51" s="223"/>
      <c r="AM51" s="227"/>
      <c r="AN51" s="227"/>
      <c r="AO51" s="223" t="s">
        <v>582</v>
      </c>
      <c r="AP51" s="226" t="s">
        <v>546</v>
      </c>
      <c r="AQ51" s="226"/>
      <c r="AR51" s="226"/>
      <c r="AS51" s="226">
        <v>10</v>
      </c>
      <c r="AT51" s="226">
        <v>10</v>
      </c>
      <c r="AU51" s="230">
        <v>1274</v>
      </c>
      <c r="AV51" s="226"/>
      <c r="AW51" s="230">
        <v>5</v>
      </c>
      <c r="AX51" s="226" t="s">
        <v>547</v>
      </c>
      <c r="AY51" s="226">
        <v>20</v>
      </c>
      <c r="AZ51" s="226">
        <v>0</v>
      </c>
      <c r="BA51" s="226">
        <v>0</v>
      </c>
      <c r="BB51" s="226">
        <v>0</v>
      </c>
      <c r="BC51" s="226">
        <v>0</v>
      </c>
      <c r="BD51" s="226">
        <v>0</v>
      </c>
      <c r="BE51" s="226">
        <v>0</v>
      </c>
      <c r="BF51" s="226">
        <v>0</v>
      </c>
      <c r="BG51" s="226">
        <v>0</v>
      </c>
      <c r="BH51" s="226">
        <v>0</v>
      </c>
      <c r="BI51" s="226">
        <v>0</v>
      </c>
      <c r="BJ51" s="226">
        <v>0</v>
      </c>
      <c r="BK51" s="226">
        <v>0</v>
      </c>
      <c r="BL51" s="226"/>
      <c r="BM51" s="226" t="s">
        <v>546</v>
      </c>
      <c r="BN51" s="226">
        <v>12</v>
      </c>
      <c r="BO51" s="226" t="s">
        <v>546</v>
      </c>
      <c r="BP51" s="298"/>
      <c r="BQ51" s="226"/>
      <c r="BR51" s="226"/>
      <c r="BS51" s="226"/>
      <c r="BT51" s="223"/>
      <c r="BU51" s="232"/>
      <c r="BV51" s="226"/>
      <c r="BW51" s="226" t="s">
        <v>548</v>
      </c>
      <c r="BX51" s="226"/>
      <c r="BY51" s="232" t="s">
        <v>858</v>
      </c>
      <c r="BZ51" s="223" t="s">
        <v>859</v>
      </c>
    </row>
    <row r="52" spans="1:78" customFormat="1" ht="13" customHeight="1" x14ac:dyDescent="0.15">
      <c r="A52" s="223">
        <v>11117</v>
      </c>
      <c r="B52" s="359">
        <v>43683</v>
      </c>
      <c r="C52" s="225" t="s">
        <v>541</v>
      </c>
      <c r="D52" s="223" t="s">
        <v>464</v>
      </c>
      <c r="E52" s="223"/>
      <c r="F52" s="306" t="s">
        <v>581</v>
      </c>
      <c r="G52" s="236">
        <v>43646</v>
      </c>
      <c r="H52" s="330" t="s">
        <v>337</v>
      </c>
      <c r="I52" s="330" t="s">
        <v>460</v>
      </c>
      <c r="J52" s="226">
        <v>2</v>
      </c>
      <c r="K52" s="306" t="s">
        <v>551</v>
      </c>
      <c r="L52" s="223" t="s">
        <v>826</v>
      </c>
      <c r="M52" s="227">
        <v>100.99999999999999</v>
      </c>
      <c r="N52" s="227">
        <v>43.999999999999993</v>
      </c>
      <c r="O52" s="232"/>
      <c r="P52" s="223"/>
      <c r="Q52" s="229"/>
      <c r="R52" s="228"/>
      <c r="S52" s="229"/>
      <c r="T52" s="223"/>
      <c r="U52" s="229"/>
      <c r="V52" s="229"/>
      <c r="W52" s="227">
        <v>27.854545454545452</v>
      </c>
      <c r="X52" s="223"/>
      <c r="Y52" s="227"/>
      <c r="Z52" s="227"/>
      <c r="AA52" s="227"/>
      <c r="AB52" s="227"/>
      <c r="AC52" s="227"/>
      <c r="AD52" s="227"/>
      <c r="AE52" s="229"/>
      <c r="AF52" s="223"/>
      <c r="AG52" s="223"/>
      <c r="AH52" s="227">
        <v>27.854545454545452</v>
      </c>
      <c r="AI52" s="223"/>
      <c r="AJ52" s="223"/>
      <c r="AK52" s="227"/>
      <c r="AL52" s="223"/>
      <c r="AM52" s="227"/>
      <c r="AN52" s="227"/>
      <c r="AO52" s="223" t="s">
        <v>582</v>
      </c>
      <c r="AP52" s="330" t="s">
        <v>546</v>
      </c>
      <c r="AQ52" s="330"/>
      <c r="AR52" s="330"/>
      <c r="AS52" s="330">
        <v>10</v>
      </c>
      <c r="AT52" s="226">
        <v>5.2</v>
      </c>
      <c r="AU52" s="333"/>
      <c r="AV52" s="330"/>
      <c r="AW52" s="333"/>
      <c r="AX52" s="330" t="s">
        <v>547</v>
      </c>
      <c r="AY52" s="241"/>
      <c r="AZ52" s="330">
        <v>0</v>
      </c>
      <c r="BA52" s="330">
        <v>0</v>
      </c>
      <c r="BB52" s="330">
        <v>2</v>
      </c>
      <c r="BC52" s="330">
        <v>0</v>
      </c>
      <c r="BD52" s="330">
        <v>0</v>
      </c>
      <c r="BE52" s="330">
        <v>0</v>
      </c>
      <c r="BF52" s="330">
        <v>0</v>
      </c>
      <c r="BG52" s="330">
        <v>0</v>
      </c>
      <c r="BH52" s="330">
        <v>0</v>
      </c>
      <c r="BI52" s="330">
        <v>0</v>
      </c>
      <c r="BJ52" s="330">
        <v>0</v>
      </c>
      <c r="BK52" s="330">
        <v>0</v>
      </c>
      <c r="BL52" s="330"/>
      <c r="BM52" s="330" t="s">
        <v>546</v>
      </c>
      <c r="BN52" s="226"/>
      <c r="BO52" s="330" t="s">
        <v>546</v>
      </c>
      <c r="BP52" s="334"/>
      <c r="BQ52" s="330"/>
      <c r="BR52" s="226"/>
      <c r="BS52" s="330"/>
      <c r="BT52" s="223"/>
      <c r="BU52" s="223"/>
      <c r="BV52" s="226"/>
      <c r="BW52" s="330" t="s">
        <v>548</v>
      </c>
      <c r="BX52" s="330"/>
      <c r="BY52" s="335"/>
      <c r="BZ52" s="305" t="s">
        <v>862</v>
      </c>
    </row>
    <row r="53" spans="1:78" customFormat="1" ht="13" customHeight="1" x14ac:dyDescent="0.15">
      <c r="A53" s="223">
        <v>13626</v>
      </c>
      <c r="B53" s="359">
        <v>43683</v>
      </c>
      <c r="C53" s="225" t="s">
        <v>541</v>
      </c>
      <c r="D53" s="223" t="s">
        <v>464</v>
      </c>
      <c r="E53" s="223"/>
      <c r="F53" s="306" t="s">
        <v>581</v>
      </c>
      <c r="G53" s="236">
        <v>43646</v>
      </c>
      <c r="H53" s="226" t="s">
        <v>543</v>
      </c>
      <c r="I53" s="226" t="s">
        <v>546</v>
      </c>
      <c r="J53" s="226">
        <v>4</v>
      </c>
      <c r="K53" s="223" t="s">
        <v>558</v>
      </c>
      <c r="L53" s="223" t="s">
        <v>702</v>
      </c>
      <c r="M53" s="227">
        <v>77.272727272727266</v>
      </c>
      <c r="N53" s="227">
        <v>35.909090909090907</v>
      </c>
      <c r="O53" s="228"/>
      <c r="P53" s="229"/>
      <c r="Q53" s="229"/>
      <c r="R53" s="228"/>
      <c r="S53" s="229"/>
      <c r="T53" s="223"/>
      <c r="U53" s="229"/>
      <c r="V53" s="229"/>
      <c r="W53" s="227">
        <v>23.18181818181818</v>
      </c>
      <c r="X53" s="223"/>
      <c r="Y53" s="227"/>
      <c r="Z53" s="227"/>
      <c r="AA53" s="227"/>
      <c r="AB53" s="227"/>
      <c r="AC53" s="227"/>
      <c r="AD53" s="227"/>
      <c r="AE53" s="229"/>
      <c r="AF53" s="223"/>
      <c r="AG53" s="223"/>
      <c r="AH53" s="227">
        <v>24.545454545454543</v>
      </c>
      <c r="AI53" s="223"/>
      <c r="AJ53" s="223"/>
      <c r="AK53" s="229"/>
      <c r="AL53" s="223"/>
      <c r="AM53" s="227"/>
      <c r="AN53" s="227"/>
      <c r="AO53" s="223" t="s">
        <v>582</v>
      </c>
      <c r="AP53" s="226" t="s">
        <v>546</v>
      </c>
      <c r="AQ53" s="226"/>
      <c r="AR53" s="226"/>
      <c r="AS53" s="230"/>
      <c r="AT53" s="226">
        <v>10.7</v>
      </c>
      <c r="AU53" s="230">
        <v>910</v>
      </c>
      <c r="AV53" s="226"/>
      <c r="AW53" s="230">
        <v>6</v>
      </c>
      <c r="AX53" s="226" t="s">
        <v>547</v>
      </c>
      <c r="AY53" s="226"/>
      <c r="AZ53" s="226">
        <v>0</v>
      </c>
      <c r="BA53" s="226">
        <v>0</v>
      </c>
      <c r="BB53" s="226">
        <v>0</v>
      </c>
      <c r="BC53" s="226">
        <v>0</v>
      </c>
      <c r="BD53" s="226">
        <v>0</v>
      </c>
      <c r="BE53" s="226">
        <v>0</v>
      </c>
      <c r="BF53" s="226">
        <v>0</v>
      </c>
      <c r="BG53" s="226">
        <v>0</v>
      </c>
      <c r="BH53" s="226">
        <v>0</v>
      </c>
      <c r="BI53" s="226">
        <v>0</v>
      </c>
      <c r="BJ53" s="226">
        <v>0</v>
      </c>
      <c r="BK53" s="226">
        <v>0</v>
      </c>
      <c r="BL53" s="226"/>
      <c r="BM53" s="226" t="s">
        <v>546</v>
      </c>
      <c r="BN53" s="226"/>
      <c r="BO53" s="226" t="s">
        <v>546</v>
      </c>
      <c r="BP53" s="231">
        <v>152.6181818181818</v>
      </c>
      <c r="BQ53" s="226"/>
      <c r="BR53" s="226"/>
      <c r="BS53" s="243"/>
      <c r="BT53" s="126"/>
      <c r="BU53" s="232"/>
      <c r="BV53" s="226"/>
      <c r="BW53" s="226" t="s">
        <v>548</v>
      </c>
      <c r="BX53" s="226"/>
      <c r="BY53" s="232"/>
      <c r="BZ53" s="223" t="s">
        <v>868</v>
      </c>
    </row>
    <row r="54" spans="1:78" customFormat="1" ht="13" customHeight="1" x14ac:dyDescent="0.15">
      <c r="A54" s="223">
        <v>12312</v>
      </c>
      <c r="B54" s="359">
        <v>43683</v>
      </c>
      <c r="C54" s="225" t="s">
        <v>541</v>
      </c>
      <c r="D54" s="223" t="s">
        <v>464</v>
      </c>
      <c r="E54" s="223"/>
      <c r="F54" s="306" t="s">
        <v>581</v>
      </c>
      <c r="G54" s="236">
        <v>43646</v>
      </c>
      <c r="H54" s="336" t="s">
        <v>543</v>
      </c>
      <c r="I54" s="336" t="s">
        <v>338</v>
      </c>
      <c r="J54" s="336">
        <v>5</v>
      </c>
      <c r="K54" s="337" t="s">
        <v>559</v>
      </c>
      <c r="L54" s="223" t="s">
        <v>611</v>
      </c>
      <c r="M54" s="227">
        <v>126.83636363636363</v>
      </c>
      <c r="N54" s="227">
        <v>40.154545454545456</v>
      </c>
      <c r="O54" s="232"/>
      <c r="P54" s="223"/>
      <c r="Q54" s="229"/>
      <c r="R54" s="228"/>
      <c r="S54" s="229"/>
      <c r="T54" s="223"/>
      <c r="U54" s="229"/>
      <c r="V54" s="229"/>
      <c r="W54" s="227">
        <v>22.763636363636362</v>
      </c>
      <c r="X54" s="223"/>
      <c r="Y54" s="227"/>
      <c r="Z54" s="227"/>
      <c r="AA54" s="227"/>
      <c r="AB54" s="227"/>
      <c r="AC54" s="227"/>
      <c r="AD54" s="229"/>
      <c r="AE54" s="229"/>
      <c r="AF54" s="223"/>
      <c r="AG54" s="223"/>
      <c r="AH54" s="227">
        <v>28.227272727272727</v>
      </c>
      <c r="AI54" s="223"/>
      <c r="AJ54" s="223"/>
      <c r="AK54" s="227"/>
      <c r="AL54" s="223"/>
      <c r="AM54" s="227"/>
      <c r="AN54" s="227"/>
      <c r="AO54" s="223" t="s">
        <v>582</v>
      </c>
      <c r="AP54" s="226" t="s">
        <v>546</v>
      </c>
      <c r="AQ54" s="226"/>
      <c r="AR54" s="226"/>
      <c r="AS54" s="226"/>
      <c r="AT54" s="226">
        <v>12</v>
      </c>
      <c r="AU54" s="230">
        <v>1274</v>
      </c>
      <c r="AV54" s="226"/>
      <c r="AW54" s="230">
        <v>5</v>
      </c>
      <c r="AX54" s="336" t="s">
        <v>547</v>
      </c>
      <c r="AY54" s="226">
        <v>25</v>
      </c>
      <c r="AZ54" s="330">
        <v>0</v>
      </c>
      <c r="BA54" s="336">
        <v>0</v>
      </c>
      <c r="BB54" s="336">
        <v>0</v>
      </c>
      <c r="BC54" s="336">
        <v>0</v>
      </c>
      <c r="BD54" s="336">
        <v>0</v>
      </c>
      <c r="BE54" s="336">
        <v>0</v>
      </c>
      <c r="BF54" s="336">
        <v>0</v>
      </c>
      <c r="BG54" s="336">
        <v>0</v>
      </c>
      <c r="BH54" s="336">
        <v>0</v>
      </c>
      <c r="BI54" s="336">
        <v>0</v>
      </c>
      <c r="BJ54" s="336">
        <v>0</v>
      </c>
      <c r="BK54" s="336">
        <v>0</v>
      </c>
      <c r="BL54" s="336"/>
      <c r="BM54" s="336" t="s">
        <v>546</v>
      </c>
      <c r="BN54" s="226">
        <v>12</v>
      </c>
      <c r="BO54" s="336" t="s">
        <v>546</v>
      </c>
      <c r="BP54" s="338"/>
      <c r="BQ54" s="336"/>
      <c r="BR54" s="226"/>
      <c r="BS54" s="226"/>
      <c r="BT54" s="339"/>
      <c r="BU54" s="339"/>
      <c r="BV54" s="336"/>
      <c r="BW54" s="336" t="s">
        <v>548</v>
      </c>
      <c r="BX54" s="336"/>
      <c r="BY54" s="223" t="s">
        <v>831</v>
      </c>
      <c r="BZ54" s="232" t="s">
        <v>872</v>
      </c>
    </row>
    <row r="55" spans="1:78" customFormat="1" ht="13" customHeight="1" x14ac:dyDescent="0.15">
      <c r="A55" s="223">
        <v>14288</v>
      </c>
      <c r="B55" s="359">
        <v>43683</v>
      </c>
      <c r="C55" s="225" t="s">
        <v>541</v>
      </c>
      <c r="D55" s="223" t="s">
        <v>464</v>
      </c>
      <c r="E55" s="223"/>
      <c r="F55" s="306" t="s">
        <v>581</v>
      </c>
      <c r="G55" s="236">
        <v>43646</v>
      </c>
      <c r="H55" s="226" t="s">
        <v>543</v>
      </c>
      <c r="I55" s="226" t="s">
        <v>338</v>
      </c>
      <c r="J55" s="226">
        <v>6</v>
      </c>
      <c r="K55" s="223" t="s">
        <v>561</v>
      </c>
      <c r="L55" s="223" t="s">
        <v>778</v>
      </c>
      <c r="M55" s="227">
        <v>104.85454545454544</v>
      </c>
      <c r="N55" s="227">
        <v>61.281818181818174</v>
      </c>
      <c r="O55" s="223"/>
      <c r="P55" s="228"/>
      <c r="Q55" s="229"/>
      <c r="R55" s="228"/>
      <c r="S55" s="229"/>
      <c r="T55" s="223"/>
      <c r="U55" s="229"/>
      <c r="V55" s="229"/>
      <c r="W55" s="227">
        <v>23.854545454545452</v>
      </c>
      <c r="X55" s="223"/>
      <c r="Y55" s="227"/>
      <c r="Z55" s="227"/>
      <c r="AA55" s="227"/>
      <c r="AB55" s="227"/>
      <c r="AC55" s="227"/>
      <c r="AD55" s="227"/>
      <c r="AE55" s="229"/>
      <c r="AF55" s="223"/>
      <c r="AG55" s="223"/>
      <c r="AH55" s="227">
        <v>24.654545454545453</v>
      </c>
      <c r="AI55" s="223"/>
      <c r="AJ55" s="223"/>
      <c r="AK55" s="227"/>
      <c r="AL55" s="223"/>
      <c r="AM55" s="227"/>
      <c r="AN55" s="227"/>
      <c r="AO55" s="223" t="s">
        <v>582</v>
      </c>
      <c r="AP55" s="226" t="s">
        <v>546</v>
      </c>
      <c r="AQ55" s="226"/>
      <c r="AR55" s="226"/>
      <c r="AS55" s="230"/>
      <c r="AT55" s="226">
        <v>7</v>
      </c>
      <c r="AU55" s="230"/>
      <c r="AV55" s="226"/>
      <c r="AW55" s="230"/>
      <c r="AX55" s="226" t="s">
        <v>546</v>
      </c>
      <c r="AY55" s="226"/>
      <c r="AZ55" s="226">
        <v>0</v>
      </c>
      <c r="BA55" s="226">
        <v>0</v>
      </c>
      <c r="BB55" s="226">
        <v>0</v>
      </c>
      <c r="BC55" s="226">
        <v>0</v>
      </c>
      <c r="BD55" s="226">
        <v>0</v>
      </c>
      <c r="BE55" s="226">
        <v>0</v>
      </c>
      <c r="BF55" s="226">
        <v>0</v>
      </c>
      <c r="BG55" s="226">
        <v>0</v>
      </c>
      <c r="BH55" s="226">
        <v>0</v>
      </c>
      <c r="BI55" s="226">
        <v>0</v>
      </c>
      <c r="BJ55" s="226">
        <v>0</v>
      </c>
      <c r="BK55" s="226">
        <v>0</v>
      </c>
      <c r="BL55" s="226"/>
      <c r="BM55" s="226" t="s">
        <v>546</v>
      </c>
      <c r="BN55" s="226"/>
      <c r="BO55" s="226" t="s">
        <v>546</v>
      </c>
      <c r="BP55" s="298"/>
      <c r="BQ55" s="226"/>
      <c r="BR55" s="226"/>
      <c r="BS55" s="226"/>
      <c r="BT55" s="223"/>
      <c r="BU55" s="223"/>
      <c r="BV55" s="226"/>
      <c r="BW55" s="226" t="s">
        <v>548</v>
      </c>
      <c r="BX55" s="226"/>
      <c r="BY55" s="223"/>
      <c r="BZ55" s="302" t="s">
        <v>879</v>
      </c>
    </row>
    <row r="56" spans="1:78" customFormat="1" ht="13" customHeight="1" x14ac:dyDescent="0.15">
      <c r="A56" s="223">
        <v>15253</v>
      </c>
      <c r="B56" s="359">
        <v>43683</v>
      </c>
      <c r="C56" s="225" t="s">
        <v>541</v>
      </c>
      <c r="D56" s="223" t="s">
        <v>464</v>
      </c>
      <c r="E56" s="223"/>
      <c r="F56" s="306" t="s">
        <v>581</v>
      </c>
      <c r="G56" s="236">
        <v>43677</v>
      </c>
      <c r="H56" s="226" t="s">
        <v>543</v>
      </c>
      <c r="I56" s="226" t="s">
        <v>546</v>
      </c>
      <c r="J56" s="226">
        <v>7</v>
      </c>
      <c r="K56" s="223" t="s">
        <v>565</v>
      </c>
      <c r="L56" s="223" t="s">
        <v>710</v>
      </c>
      <c r="M56" s="227">
        <v>133.57272727272726</v>
      </c>
      <c r="N56" s="227">
        <v>37.372727272727268</v>
      </c>
      <c r="O56" s="223"/>
      <c r="P56" s="229"/>
      <c r="Q56" s="229"/>
      <c r="R56" s="228"/>
      <c r="S56" s="229"/>
      <c r="T56" s="223"/>
      <c r="U56" s="229"/>
      <c r="V56" s="229"/>
      <c r="W56" s="227">
        <v>18.190909090909091</v>
      </c>
      <c r="X56" s="223"/>
      <c r="Y56" s="227"/>
      <c r="Z56" s="227"/>
      <c r="AA56" s="227"/>
      <c r="AB56" s="227"/>
      <c r="AC56" s="227"/>
      <c r="AD56" s="229"/>
      <c r="AE56" s="229"/>
      <c r="AF56" s="223"/>
      <c r="AG56" s="223"/>
      <c r="AH56" s="227">
        <v>21.427272727272726</v>
      </c>
      <c r="AI56" s="223"/>
      <c r="AJ56" s="223"/>
      <c r="AK56" s="227"/>
      <c r="AL56" s="223"/>
      <c r="AM56" s="227"/>
      <c r="AN56" s="227"/>
      <c r="AO56" s="223" t="s">
        <v>582</v>
      </c>
      <c r="AP56" s="226" t="s">
        <v>546</v>
      </c>
      <c r="AQ56" s="226"/>
      <c r="AR56" s="226"/>
      <c r="AS56" s="230"/>
      <c r="AT56" s="226">
        <v>5</v>
      </c>
      <c r="AU56" s="230"/>
      <c r="AV56" s="226"/>
      <c r="AW56" s="230"/>
      <c r="AX56" s="226" t="s">
        <v>547</v>
      </c>
      <c r="AY56" s="226"/>
      <c r="AZ56" s="226">
        <v>0</v>
      </c>
      <c r="BA56" s="226">
        <v>0</v>
      </c>
      <c r="BB56" s="226">
        <v>0</v>
      </c>
      <c r="BC56" s="226">
        <v>0</v>
      </c>
      <c r="BD56" s="226">
        <v>0</v>
      </c>
      <c r="BE56" s="226">
        <v>0</v>
      </c>
      <c r="BF56" s="226">
        <v>0</v>
      </c>
      <c r="BG56" s="226">
        <v>0</v>
      </c>
      <c r="BH56" s="226">
        <v>0</v>
      </c>
      <c r="BI56" s="226">
        <v>0</v>
      </c>
      <c r="BJ56" s="226">
        <v>0</v>
      </c>
      <c r="BK56" s="226">
        <v>0</v>
      </c>
      <c r="BL56" s="226"/>
      <c r="BM56" s="226" t="s">
        <v>546</v>
      </c>
      <c r="BN56" s="226"/>
      <c r="BO56" s="226" t="s">
        <v>546</v>
      </c>
      <c r="BP56" s="298"/>
      <c r="BQ56" s="226"/>
      <c r="BR56" s="226"/>
      <c r="BS56" s="226"/>
      <c r="BT56" s="232"/>
      <c r="BU56" s="232"/>
      <c r="BV56" s="226"/>
      <c r="BW56" s="226" t="s">
        <v>548</v>
      </c>
      <c r="BX56" s="226">
        <v>1</v>
      </c>
      <c r="BY56" s="223"/>
      <c r="BZ56" s="302" t="s">
        <v>880</v>
      </c>
    </row>
    <row r="57" spans="1:78" customFormat="1" ht="13" customHeight="1" x14ac:dyDescent="0.15">
      <c r="A57" s="223">
        <v>11315</v>
      </c>
      <c r="B57" s="359">
        <v>43683</v>
      </c>
      <c r="C57" s="225" t="s">
        <v>541</v>
      </c>
      <c r="D57" s="223" t="s">
        <v>464</v>
      </c>
      <c r="E57" s="223"/>
      <c r="F57" s="306" t="s">
        <v>581</v>
      </c>
      <c r="G57" s="236">
        <v>43670</v>
      </c>
      <c r="H57" s="226" t="s">
        <v>543</v>
      </c>
      <c r="I57" s="226" t="s">
        <v>338</v>
      </c>
      <c r="J57" s="226">
        <v>8</v>
      </c>
      <c r="K57" s="223" t="s">
        <v>566</v>
      </c>
      <c r="L57" s="223" t="s">
        <v>469</v>
      </c>
      <c r="M57" s="227">
        <v>139.75454545454542</v>
      </c>
      <c r="N57" s="227">
        <v>39.236363636363627</v>
      </c>
      <c r="O57" s="228"/>
      <c r="P57" s="229"/>
      <c r="Q57" s="229"/>
      <c r="R57" s="228"/>
      <c r="S57" s="229"/>
      <c r="T57" s="223"/>
      <c r="U57" s="229"/>
      <c r="V57" s="229"/>
      <c r="W57" s="227">
        <v>24.299999999999997</v>
      </c>
      <c r="X57" s="223"/>
      <c r="Y57" s="227"/>
      <c r="Z57" s="227"/>
      <c r="AA57" s="227"/>
      <c r="AB57" s="227"/>
      <c r="AC57" s="227"/>
      <c r="AD57" s="227"/>
      <c r="AE57" s="229"/>
      <c r="AF57" s="223"/>
      <c r="AG57" s="223"/>
      <c r="AH57" s="227">
        <v>25.763636363636362</v>
      </c>
      <c r="AI57" s="223"/>
      <c r="AJ57" s="223"/>
      <c r="AK57" s="227"/>
      <c r="AL57" s="223"/>
      <c r="AM57" s="227"/>
      <c r="AN57" s="227"/>
      <c r="AO57" s="223" t="s">
        <v>582</v>
      </c>
      <c r="AP57" s="226" t="s">
        <v>546</v>
      </c>
      <c r="AQ57" s="226"/>
      <c r="AR57" s="226"/>
      <c r="AS57" s="230"/>
      <c r="AT57" s="226">
        <v>16</v>
      </c>
      <c r="AU57" s="29">
        <v>455</v>
      </c>
      <c r="AV57" s="25"/>
      <c r="AW57" s="29">
        <v>8</v>
      </c>
      <c r="AX57" s="226" t="s">
        <v>547</v>
      </c>
      <c r="AY57" s="226"/>
      <c r="AZ57" s="226">
        <v>0</v>
      </c>
      <c r="BA57" s="226">
        <v>0</v>
      </c>
      <c r="BB57" s="226">
        <v>0</v>
      </c>
      <c r="BC57" s="226">
        <v>0</v>
      </c>
      <c r="BD57" s="226">
        <v>0</v>
      </c>
      <c r="BE57" s="226">
        <v>0</v>
      </c>
      <c r="BF57" s="226">
        <v>0</v>
      </c>
      <c r="BG57" s="226">
        <v>0</v>
      </c>
      <c r="BH57" s="226">
        <v>0</v>
      </c>
      <c r="BI57" s="226">
        <v>0</v>
      </c>
      <c r="BJ57" s="226">
        <v>0</v>
      </c>
      <c r="BK57" s="226">
        <v>0</v>
      </c>
      <c r="BL57" s="226"/>
      <c r="BM57" s="226" t="s">
        <v>546</v>
      </c>
      <c r="BN57" s="226"/>
      <c r="BO57" s="226" t="s">
        <v>546</v>
      </c>
      <c r="BP57" s="298"/>
      <c r="BQ57" s="226"/>
      <c r="BR57" s="226"/>
      <c r="BS57" s="226"/>
      <c r="BT57" s="232"/>
      <c r="BU57" s="232"/>
      <c r="BV57" s="226"/>
      <c r="BW57" s="226" t="s">
        <v>548</v>
      </c>
      <c r="BX57" s="226"/>
      <c r="BY57" s="232"/>
      <c r="BZ57" s="303" t="s">
        <v>915</v>
      </c>
    </row>
    <row r="58" spans="1:78" customFormat="1" ht="13" customHeight="1" x14ac:dyDescent="0.15">
      <c r="A58" s="223"/>
      <c r="B58" s="359">
        <v>43683</v>
      </c>
      <c r="C58" s="225" t="s">
        <v>541</v>
      </c>
      <c r="D58" s="223" t="s">
        <v>464</v>
      </c>
      <c r="E58" s="223"/>
      <c r="F58" s="306" t="s">
        <v>581</v>
      </c>
      <c r="G58" s="236">
        <v>43646</v>
      </c>
      <c r="H58" s="226" t="s">
        <v>543</v>
      </c>
      <c r="I58" s="226" t="s">
        <v>546</v>
      </c>
      <c r="J58" s="226"/>
      <c r="K58" s="223" t="s">
        <v>461</v>
      </c>
      <c r="L58" s="223" t="s">
        <v>587</v>
      </c>
      <c r="M58" s="227">
        <v>109.69999999999999</v>
      </c>
      <c r="N58" s="227">
        <v>36.327272727272728</v>
      </c>
      <c r="O58" s="228"/>
      <c r="P58" s="229"/>
      <c r="Q58" s="229"/>
      <c r="R58" s="228"/>
      <c r="S58" s="229"/>
      <c r="T58" s="223"/>
      <c r="U58" s="229"/>
      <c r="V58" s="229"/>
      <c r="W58" s="227">
        <v>23.354545454545455</v>
      </c>
      <c r="X58" s="223"/>
      <c r="Y58" s="227"/>
      <c r="Z58" s="227"/>
      <c r="AA58" s="227"/>
      <c r="AB58" s="227"/>
      <c r="AC58" s="227"/>
      <c r="AD58" s="227"/>
      <c r="AE58" s="229"/>
      <c r="AF58" s="223"/>
      <c r="AG58" s="223"/>
      <c r="AH58" s="227">
        <v>27.363636363636363</v>
      </c>
      <c r="AI58" s="223"/>
      <c r="AJ58" s="223"/>
      <c r="AK58" s="227"/>
      <c r="AL58" s="223"/>
      <c r="AM58" s="227"/>
      <c r="AN58" s="227"/>
      <c r="AO58" s="223" t="s">
        <v>582</v>
      </c>
      <c r="AP58" s="226" t="s">
        <v>546</v>
      </c>
      <c r="AQ58" s="226"/>
      <c r="AR58" s="226"/>
      <c r="AS58" s="230"/>
      <c r="AT58" s="226">
        <v>8</v>
      </c>
      <c r="AU58" s="29"/>
      <c r="AV58" s="25"/>
      <c r="AW58" s="29"/>
      <c r="AX58" s="226" t="s">
        <v>547</v>
      </c>
      <c r="AY58" s="226"/>
      <c r="AZ58" s="226">
        <v>0</v>
      </c>
      <c r="BA58" s="226">
        <v>0</v>
      </c>
      <c r="BB58" s="226">
        <v>0</v>
      </c>
      <c r="BC58" s="226">
        <v>0</v>
      </c>
      <c r="BD58" s="226">
        <v>0</v>
      </c>
      <c r="BE58" s="226">
        <v>0</v>
      </c>
      <c r="BF58" s="226">
        <v>0</v>
      </c>
      <c r="BG58" s="226">
        <v>0</v>
      </c>
      <c r="BH58" s="226">
        <v>0</v>
      </c>
      <c r="BI58" s="226">
        <v>0</v>
      </c>
      <c r="BJ58" s="226">
        <v>0</v>
      </c>
      <c r="BK58" s="226">
        <v>0</v>
      </c>
      <c r="BL58" s="226"/>
      <c r="BM58" s="226" t="s">
        <v>546</v>
      </c>
      <c r="BN58" s="226"/>
      <c r="BO58" s="226" t="s">
        <v>546</v>
      </c>
      <c r="BP58" s="298"/>
      <c r="BQ58" s="226"/>
      <c r="BR58" s="226"/>
      <c r="BS58" s="226"/>
      <c r="BT58" s="232"/>
      <c r="BU58" s="232"/>
      <c r="BV58" s="226"/>
      <c r="BW58" s="226" t="s">
        <v>480</v>
      </c>
      <c r="BX58" s="226">
        <v>1</v>
      </c>
      <c r="BY58" s="232"/>
      <c r="BZ58" s="303" t="s">
        <v>881</v>
      </c>
    </row>
    <row r="59" spans="1:78" customFormat="1" ht="13" customHeight="1" x14ac:dyDescent="0.15">
      <c r="A59" s="223">
        <v>570</v>
      </c>
      <c r="B59" s="359">
        <v>43683</v>
      </c>
      <c r="C59" s="225" t="s">
        <v>541</v>
      </c>
      <c r="D59" s="223" t="s">
        <v>464</v>
      </c>
      <c r="E59" s="223"/>
      <c r="F59" s="223" t="s">
        <v>581</v>
      </c>
      <c r="G59" s="236">
        <v>43646</v>
      </c>
      <c r="H59" s="226" t="s">
        <v>543</v>
      </c>
      <c r="I59" s="226" t="s">
        <v>546</v>
      </c>
      <c r="J59" s="226">
        <v>10</v>
      </c>
      <c r="K59" s="223" t="s">
        <v>635</v>
      </c>
      <c r="L59" s="223" t="s">
        <v>837</v>
      </c>
      <c r="M59" s="227">
        <v>133.57272727272726</v>
      </c>
      <c r="N59" s="227">
        <v>37.372727272727268</v>
      </c>
      <c r="O59" s="223"/>
      <c r="P59" s="229"/>
      <c r="Q59" s="229"/>
      <c r="R59" s="228"/>
      <c r="S59" s="229"/>
      <c r="T59" s="223"/>
      <c r="U59" s="229"/>
      <c r="V59" s="229"/>
      <c r="W59" s="227">
        <v>18.190909090909091</v>
      </c>
      <c r="X59" s="223"/>
      <c r="Y59" s="227"/>
      <c r="Z59" s="227"/>
      <c r="AA59" s="227"/>
      <c r="AB59" s="227"/>
      <c r="AC59" s="227"/>
      <c r="AD59" s="227"/>
      <c r="AE59" s="229"/>
      <c r="AF59" s="223"/>
      <c r="AG59" s="223"/>
      <c r="AH59" s="227">
        <v>21.427272727272726</v>
      </c>
      <c r="AI59" s="223"/>
      <c r="AJ59" s="223"/>
      <c r="AK59" s="227"/>
      <c r="AL59" s="223"/>
      <c r="AM59" s="227"/>
      <c r="AN59" s="227"/>
      <c r="AO59" s="223" t="s">
        <v>582</v>
      </c>
      <c r="AP59" s="226" t="s">
        <v>546</v>
      </c>
      <c r="AQ59" s="226"/>
      <c r="AR59" s="226"/>
      <c r="AS59" s="230"/>
      <c r="AT59" s="226">
        <v>5</v>
      </c>
      <c r="AU59" s="230"/>
      <c r="AV59" s="226"/>
      <c r="AW59" s="230"/>
      <c r="AX59" s="226" t="s">
        <v>546</v>
      </c>
      <c r="AY59" s="226"/>
      <c r="AZ59" s="226">
        <v>0</v>
      </c>
      <c r="BA59" s="226">
        <v>0</v>
      </c>
      <c r="BB59" s="226">
        <v>0</v>
      </c>
      <c r="BC59" s="226">
        <v>0</v>
      </c>
      <c r="BD59" s="226">
        <v>0</v>
      </c>
      <c r="BE59" s="226">
        <v>0</v>
      </c>
      <c r="BF59" s="226">
        <v>0</v>
      </c>
      <c r="BG59" s="226">
        <v>0</v>
      </c>
      <c r="BH59" s="226">
        <v>0</v>
      </c>
      <c r="BI59" s="226">
        <v>0</v>
      </c>
      <c r="BJ59" s="226">
        <v>0</v>
      </c>
      <c r="BK59" s="226">
        <v>0</v>
      </c>
      <c r="BL59" s="226"/>
      <c r="BM59" s="226" t="s">
        <v>546</v>
      </c>
      <c r="BN59" s="226"/>
      <c r="BO59" s="226" t="s">
        <v>546</v>
      </c>
      <c r="BP59" s="298"/>
      <c r="BQ59" s="226"/>
      <c r="BR59" s="226"/>
      <c r="BS59" s="226"/>
      <c r="BT59" s="232"/>
      <c r="BU59" s="232"/>
      <c r="BV59" s="226"/>
      <c r="BW59" s="226" t="s">
        <v>548</v>
      </c>
      <c r="BX59" s="226">
        <v>1</v>
      </c>
      <c r="BY59" s="223" t="s">
        <v>838</v>
      </c>
      <c r="BZ59" s="223" t="s">
        <v>882</v>
      </c>
    </row>
    <row r="60" spans="1:78" customFormat="1" ht="13" customHeight="1" x14ac:dyDescent="0.15">
      <c r="A60" s="223">
        <v>16141</v>
      </c>
      <c r="B60" s="359">
        <v>43683</v>
      </c>
      <c r="C60" s="225" t="s">
        <v>541</v>
      </c>
      <c r="D60" s="223" t="s">
        <v>464</v>
      </c>
      <c r="E60" s="223"/>
      <c r="F60" s="223" t="s">
        <v>581</v>
      </c>
      <c r="G60" s="224">
        <v>43671</v>
      </c>
      <c r="H60" s="226" t="s">
        <v>543</v>
      </c>
      <c r="I60" s="226" t="s">
        <v>338</v>
      </c>
      <c r="J60" s="226">
        <v>12</v>
      </c>
      <c r="K60" s="239" t="s">
        <v>630</v>
      </c>
      <c r="L60" s="223" t="s">
        <v>923</v>
      </c>
      <c r="M60" s="227">
        <v>114.99999999999999</v>
      </c>
      <c r="N60" s="227">
        <v>38.999999999999993</v>
      </c>
      <c r="O60" s="223"/>
      <c r="P60" s="228"/>
      <c r="Q60" s="229"/>
      <c r="R60" s="228"/>
      <c r="S60" s="229"/>
      <c r="T60" s="223"/>
      <c r="U60" s="229"/>
      <c r="V60" s="229"/>
      <c r="W60" s="227">
        <v>26.999999999999996</v>
      </c>
      <c r="X60" s="223"/>
      <c r="Y60" s="227"/>
      <c r="Z60" s="227"/>
      <c r="AA60" s="227"/>
      <c r="AB60" s="227"/>
      <c r="AC60" s="227"/>
      <c r="AD60" s="229"/>
      <c r="AE60" s="229"/>
      <c r="AF60" s="223"/>
      <c r="AG60" s="223"/>
      <c r="AH60" s="227">
        <v>26.999999999999996</v>
      </c>
      <c r="AI60" s="223"/>
      <c r="AJ60" s="223"/>
      <c r="AK60" s="227"/>
      <c r="AL60" s="223"/>
      <c r="AM60" s="227"/>
      <c r="AN60" s="227"/>
      <c r="AO60" s="223" t="s">
        <v>582</v>
      </c>
      <c r="AP60" s="226" t="s">
        <v>546</v>
      </c>
      <c r="AQ60" s="226"/>
      <c r="AR60" s="226"/>
      <c r="AS60" s="230"/>
      <c r="AT60" s="226">
        <v>11</v>
      </c>
      <c r="AU60" s="230">
        <v>910</v>
      </c>
      <c r="AV60" s="226"/>
      <c r="AW60" s="230">
        <v>5</v>
      </c>
      <c r="AX60" s="226" t="s">
        <v>460</v>
      </c>
      <c r="AY60" s="226"/>
      <c r="AZ60" s="226">
        <v>0</v>
      </c>
      <c r="BA60" s="226">
        <v>0</v>
      </c>
      <c r="BB60" s="226">
        <v>2</v>
      </c>
      <c r="BC60" s="226">
        <v>0</v>
      </c>
      <c r="BD60" s="226">
        <v>0</v>
      </c>
      <c r="BE60" s="226">
        <v>0</v>
      </c>
      <c r="BF60" s="226">
        <v>0</v>
      </c>
      <c r="BG60" s="226">
        <v>0</v>
      </c>
      <c r="BH60" s="226">
        <v>0</v>
      </c>
      <c r="BI60" s="226">
        <v>0</v>
      </c>
      <c r="BJ60" s="226">
        <v>0</v>
      </c>
      <c r="BK60" s="226">
        <v>0</v>
      </c>
      <c r="BL60" s="226"/>
      <c r="BM60" s="226" t="s">
        <v>546</v>
      </c>
      <c r="BN60" s="226"/>
      <c r="BO60" s="226" t="s">
        <v>546</v>
      </c>
      <c r="BP60" s="298"/>
      <c r="BQ60" s="226"/>
      <c r="BR60" s="226"/>
      <c r="BS60" s="226"/>
      <c r="BT60" s="226"/>
      <c r="BU60" s="226"/>
      <c r="BV60" s="226"/>
      <c r="BW60" s="226" t="s">
        <v>548</v>
      </c>
      <c r="BX60" s="226">
        <v>1</v>
      </c>
      <c r="BY60" s="232"/>
      <c r="BZ60" s="232" t="s">
        <v>925</v>
      </c>
    </row>
    <row r="61" spans="1:78" customFormat="1" ht="13" customHeight="1" x14ac:dyDescent="0.15">
      <c r="A61" s="223" t="s">
        <v>887</v>
      </c>
      <c r="B61" s="359">
        <v>43683</v>
      </c>
      <c r="C61" s="225" t="s">
        <v>541</v>
      </c>
      <c r="D61" s="223" t="s">
        <v>464</v>
      </c>
      <c r="E61" s="223"/>
      <c r="F61" s="223" t="s">
        <v>581</v>
      </c>
      <c r="G61" s="236">
        <v>43677</v>
      </c>
      <c r="H61" s="226" t="s">
        <v>543</v>
      </c>
      <c r="I61" s="226" t="s">
        <v>546</v>
      </c>
      <c r="J61" s="226">
        <v>13</v>
      </c>
      <c r="K61" s="223" t="s">
        <v>601</v>
      </c>
      <c r="L61" s="223" t="s">
        <v>888</v>
      </c>
      <c r="M61" s="227">
        <v>112</v>
      </c>
      <c r="N61" s="227">
        <v>40.163636363636357</v>
      </c>
      <c r="O61" s="228"/>
      <c r="P61" s="229"/>
      <c r="Q61" s="229"/>
      <c r="R61" s="228"/>
      <c r="S61" s="229"/>
      <c r="T61" s="223"/>
      <c r="U61" s="229"/>
      <c r="V61" s="229"/>
      <c r="W61" s="227">
        <v>24.77272727272727</v>
      </c>
      <c r="X61" s="223"/>
      <c r="Y61" s="227"/>
      <c r="Z61" s="227"/>
      <c r="AA61" s="227"/>
      <c r="AB61" s="227"/>
      <c r="AC61" s="227"/>
      <c r="AD61" s="227"/>
      <c r="AE61" s="229"/>
      <c r="AF61" s="223"/>
      <c r="AG61" s="223"/>
      <c r="AH61" s="227">
        <v>28.227272727272727</v>
      </c>
      <c r="AI61" s="223"/>
      <c r="AJ61" s="223"/>
      <c r="AK61" s="227"/>
      <c r="AL61" s="223"/>
      <c r="AM61" s="227"/>
      <c r="AN61" s="227"/>
      <c r="AO61" s="223" t="s">
        <v>582</v>
      </c>
      <c r="AP61" s="226" t="s">
        <v>546</v>
      </c>
      <c r="AQ61" s="226"/>
      <c r="AR61" s="226"/>
      <c r="AS61" s="230"/>
      <c r="AT61" s="226">
        <v>5.5</v>
      </c>
      <c r="AU61" s="230"/>
      <c r="AV61" s="226"/>
      <c r="AW61" s="230"/>
      <c r="AX61" s="226" t="s">
        <v>547</v>
      </c>
      <c r="AY61" s="226"/>
      <c r="AZ61" s="226">
        <v>5</v>
      </c>
      <c r="BA61" s="226">
        <v>0</v>
      </c>
      <c r="BB61" s="226">
        <v>0</v>
      </c>
      <c r="BC61" s="226">
        <v>0</v>
      </c>
      <c r="BD61" s="226">
        <v>0</v>
      </c>
      <c r="BE61" s="226">
        <v>0</v>
      </c>
      <c r="BF61" s="226">
        <v>0</v>
      </c>
      <c r="BG61" s="226">
        <v>0</v>
      </c>
      <c r="BH61" s="226">
        <v>0</v>
      </c>
      <c r="BI61" s="226">
        <v>0</v>
      </c>
      <c r="BJ61" s="226">
        <v>0</v>
      </c>
      <c r="BK61" s="226">
        <v>0</v>
      </c>
      <c r="BL61" s="226"/>
      <c r="BM61" s="226" t="s">
        <v>546</v>
      </c>
      <c r="BN61" s="226"/>
      <c r="BO61" s="226" t="s">
        <v>546</v>
      </c>
      <c r="BP61" s="298"/>
      <c r="BQ61" s="226"/>
      <c r="BR61" s="226"/>
      <c r="BS61" s="226"/>
      <c r="BT61" s="223"/>
      <c r="BU61" s="232"/>
      <c r="BV61" s="358"/>
      <c r="BW61" s="226" t="s">
        <v>548</v>
      </c>
      <c r="BX61" s="226"/>
      <c r="BY61" s="223"/>
      <c r="BZ61" s="223" t="s">
        <v>916</v>
      </c>
    </row>
    <row r="62" spans="1:78" customFormat="1" ht="13" customHeight="1" x14ac:dyDescent="0.15">
      <c r="A62" s="223" t="s">
        <v>887</v>
      </c>
      <c r="B62" s="359">
        <v>43683</v>
      </c>
      <c r="C62" s="225" t="s">
        <v>541</v>
      </c>
      <c r="D62" s="223" t="s">
        <v>464</v>
      </c>
      <c r="E62" s="223"/>
      <c r="F62" s="223" t="s">
        <v>581</v>
      </c>
      <c r="G62" s="224">
        <v>43623</v>
      </c>
      <c r="H62" s="226" t="s">
        <v>543</v>
      </c>
      <c r="I62" s="226" t="s">
        <v>546</v>
      </c>
      <c r="J62" s="226">
        <v>14</v>
      </c>
      <c r="K62" s="223" t="s">
        <v>889</v>
      </c>
      <c r="L62" s="223" t="s">
        <v>890</v>
      </c>
      <c r="M62" s="227">
        <v>81.136363636363626</v>
      </c>
      <c r="N62" s="227">
        <v>39.93636363636363</v>
      </c>
      <c r="O62" s="228"/>
      <c r="P62" s="229"/>
      <c r="Q62" s="229"/>
      <c r="R62" s="228"/>
      <c r="S62" s="229"/>
      <c r="T62" s="223"/>
      <c r="U62" s="229"/>
      <c r="V62" s="229"/>
      <c r="W62" s="227">
        <v>24.84545454545454</v>
      </c>
      <c r="X62" s="223"/>
      <c r="Y62" s="227"/>
      <c r="Z62" s="227"/>
      <c r="AA62" s="227"/>
      <c r="AB62" s="227"/>
      <c r="AC62" s="227"/>
      <c r="AD62" s="227"/>
      <c r="AE62" s="229"/>
      <c r="AF62" s="223"/>
      <c r="AG62" s="223"/>
      <c r="AH62" s="227">
        <v>26.618181818181817</v>
      </c>
      <c r="AI62" s="223"/>
      <c r="AJ62" s="223"/>
      <c r="AK62" s="227"/>
      <c r="AL62" s="223"/>
      <c r="AM62" s="227"/>
      <c r="AN62" s="227"/>
      <c r="AO62" s="223" t="s">
        <v>582</v>
      </c>
      <c r="AP62" s="226" t="s">
        <v>546</v>
      </c>
      <c r="AQ62" s="226"/>
      <c r="AR62" s="226"/>
      <c r="AS62" s="230"/>
      <c r="AT62" s="226">
        <v>5</v>
      </c>
      <c r="AU62" s="230"/>
      <c r="AV62" s="226"/>
      <c r="AW62" s="230"/>
      <c r="AX62" s="226" t="s">
        <v>547</v>
      </c>
      <c r="AY62" s="226"/>
      <c r="AZ62" s="226">
        <v>0</v>
      </c>
      <c r="BA62" s="226">
        <v>0</v>
      </c>
      <c r="BB62" s="226">
        <v>0</v>
      </c>
      <c r="BC62" s="226">
        <v>0</v>
      </c>
      <c r="BD62" s="226">
        <v>0</v>
      </c>
      <c r="BE62" s="226">
        <v>0</v>
      </c>
      <c r="BF62" s="226">
        <v>0</v>
      </c>
      <c r="BG62" s="226">
        <v>0</v>
      </c>
      <c r="BH62" s="226">
        <v>0</v>
      </c>
      <c r="BI62" s="226">
        <v>0</v>
      </c>
      <c r="BJ62" s="226">
        <v>0</v>
      </c>
      <c r="BK62" s="226">
        <v>0</v>
      </c>
      <c r="BL62" s="226"/>
      <c r="BM62" s="226" t="s">
        <v>546</v>
      </c>
      <c r="BN62" s="226"/>
      <c r="BO62" s="226" t="s">
        <v>546</v>
      </c>
      <c r="BP62" s="298"/>
      <c r="BQ62" s="226"/>
      <c r="BR62" s="226"/>
      <c r="BS62" s="226"/>
      <c r="BT62" s="223"/>
      <c r="BU62" s="232"/>
      <c r="BV62" s="358"/>
      <c r="BW62" s="226" t="s">
        <v>548</v>
      </c>
      <c r="BX62" s="226"/>
      <c r="BY62" s="223"/>
      <c r="BZ62" s="223" t="s">
        <v>893</v>
      </c>
    </row>
    <row r="63" spans="1:78" customFormat="1" ht="13" customHeight="1" x14ac:dyDescent="0.15">
      <c r="A63" s="223" t="s">
        <v>887</v>
      </c>
      <c r="B63" s="359">
        <v>43683</v>
      </c>
      <c r="C63" s="225" t="s">
        <v>541</v>
      </c>
      <c r="D63" s="223" t="s">
        <v>464</v>
      </c>
      <c r="E63" s="223"/>
      <c r="F63" s="223" t="s">
        <v>581</v>
      </c>
      <c r="G63" s="224">
        <v>43646</v>
      </c>
      <c r="H63" s="226" t="s">
        <v>543</v>
      </c>
      <c r="I63" s="226" t="s">
        <v>546</v>
      </c>
      <c r="J63" s="226">
        <v>15</v>
      </c>
      <c r="K63" s="223" t="s">
        <v>894</v>
      </c>
      <c r="L63" s="223" t="s">
        <v>895</v>
      </c>
      <c r="M63" s="227">
        <v>135.5</v>
      </c>
      <c r="N63" s="227">
        <v>40.9</v>
      </c>
      <c r="O63" s="228"/>
      <c r="P63" s="229"/>
      <c r="Q63" s="229"/>
      <c r="R63" s="228"/>
      <c r="S63" s="229"/>
      <c r="T63" s="223"/>
      <c r="U63" s="229"/>
      <c r="V63" s="229"/>
      <c r="W63" s="227">
        <v>24.2</v>
      </c>
      <c r="X63" s="223"/>
      <c r="Y63" s="227"/>
      <c r="Z63" s="227"/>
      <c r="AA63" s="227"/>
      <c r="AB63" s="227"/>
      <c r="AC63" s="227"/>
      <c r="AD63" s="227"/>
      <c r="AE63" s="229"/>
      <c r="AF63" s="223"/>
      <c r="AG63" s="223"/>
      <c r="AH63" s="227">
        <v>26.099999999999998</v>
      </c>
      <c r="AI63" s="223"/>
      <c r="AJ63" s="223"/>
      <c r="AK63" s="227"/>
      <c r="AL63" s="223"/>
      <c r="AM63" s="227"/>
      <c r="AN63" s="227"/>
      <c r="AO63" s="223" t="s">
        <v>582</v>
      </c>
      <c r="AP63" s="226" t="s">
        <v>546</v>
      </c>
      <c r="AQ63" s="226"/>
      <c r="AR63" s="226"/>
      <c r="AS63" s="230"/>
      <c r="AT63" s="226">
        <v>4.5</v>
      </c>
      <c r="AU63" s="230"/>
      <c r="AV63" s="226"/>
      <c r="AW63" s="230"/>
      <c r="AX63" s="226" t="s">
        <v>547</v>
      </c>
      <c r="AY63" s="226"/>
      <c r="AZ63" s="226">
        <v>0</v>
      </c>
      <c r="BA63" s="226">
        <v>0</v>
      </c>
      <c r="BB63" s="226">
        <v>0</v>
      </c>
      <c r="BC63" s="226">
        <v>0</v>
      </c>
      <c r="BD63" s="226">
        <v>0</v>
      </c>
      <c r="BE63" s="226">
        <v>0</v>
      </c>
      <c r="BF63" s="226">
        <v>0</v>
      </c>
      <c r="BG63" s="226">
        <v>0</v>
      </c>
      <c r="BH63" s="226">
        <v>0</v>
      </c>
      <c r="BI63" s="226">
        <v>0</v>
      </c>
      <c r="BJ63" s="226">
        <v>0</v>
      </c>
      <c r="BK63" s="226">
        <v>0</v>
      </c>
      <c r="BL63" s="226"/>
      <c r="BM63" s="226" t="s">
        <v>546</v>
      </c>
      <c r="BN63" s="226"/>
      <c r="BO63" s="226" t="s">
        <v>546</v>
      </c>
      <c r="BP63" s="298"/>
      <c r="BQ63" s="226"/>
      <c r="BR63" s="226"/>
      <c r="BS63" s="226"/>
      <c r="BT63" s="223"/>
      <c r="BU63" s="232"/>
      <c r="BV63" s="358"/>
      <c r="BW63" s="226" t="s">
        <v>548</v>
      </c>
      <c r="BX63" s="226"/>
      <c r="BY63" s="223" t="s">
        <v>896</v>
      </c>
      <c r="BZ63" s="223" t="s">
        <v>900</v>
      </c>
    </row>
    <row r="64" spans="1:78" customFormat="1" ht="13" customHeight="1" x14ac:dyDescent="0.15">
      <c r="A64" s="223" t="s">
        <v>887</v>
      </c>
      <c r="B64" s="359">
        <v>43683</v>
      </c>
      <c r="C64" s="225" t="s">
        <v>541</v>
      </c>
      <c r="D64" s="223" t="s">
        <v>464</v>
      </c>
      <c r="E64" s="223"/>
      <c r="F64" s="223" t="s">
        <v>581</v>
      </c>
      <c r="G64" s="224">
        <v>43683</v>
      </c>
      <c r="H64" s="226" t="s">
        <v>543</v>
      </c>
      <c r="I64" s="226" t="s">
        <v>546</v>
      </c>
      <c r="J64" s="226">
        <v>16</v>
      </c>
      <c r="K64" s="223" t="s">
        <v>724</v>
      </c>
      <c r="L64" s="223" t="s">
        <v>901</v>
      </c>
      <c r="M64" s="227">
        <v>88.199999999999989</v>
      </c>
      <c r="N64" s="227">
        <v>32.245454545454542</v>
      </c>
      <c r="O64" s="228"/>
      <c r="P64" s="229"/>
      <c r="Q64" s="229"/>
      <c r="R64" s="228"/>
      <c r="S64" s="229"/>
      <c r="T64" s="223"/>
      <c r="U64" s="229"/>
      <c r="V64" s="229"/>
      <c r="W64" s="227">
        <v>18.554545454545455</v>
      </c>
      <c r="X64" s="223"/>
      <c r="Y64" s="227"/>
      <c r="Z64" s="227"/>
      <c r="AA64" s="227"/>
      <c r="AB64" s="227"/>
      <c r="AC64" s="227"/>
      <c r="AD64" s="227"/>
      <c r="AE64" s="229"/>
      <c r="AF64" s="223"/>
      <c r="AG64" s="223"/>
      <c r="AH64" s="227">
        <v>25.190909090909091</v>
      </c>
      <c r="AI64" s="223"/>
      <c r="AJ64" s="223"/>
      <c r="AK64" s="227"/>
      <c r="AL64" s="223"/>
      <c r="AM64" s="227"/>
      <c r="AN64" s="227"/>
      <c r="AO64" s="223" t="s">
        <v>582</v>
      </c>
      <c r="AP64" s="226" t="s">
        <v>546</v>
      </c>
      <c r="AQ64" s="226"/>
      <c r="AR64" s="226"/>
      <c r="AS64" s="230"/>
      <c r="AT64" s="226">
        <v>3.85</v>
      </c>
      <c r="AU64" s="230"/>
      <c r="AV64" s="226"/>
      <c r="AW64" s="230"/>
      <c r="AX64" s="226" t="s">
        <v>547</v>
      </c>
      <c r="AY64" s="226"/>
      <c r="AZ64" s="226">
        <v>0</v>
      </c>
      <c r="BA64" s="226">
        <v>0</v>
      </c>
      <c r="BB64" s="226">
        <v>0</v>
      </c>
      <c r="BC64" s="226">
        <v>0</v>
      </c>
      <c r="BD64" s="226">
        <v>0</v>
      </c>
      <c r="BE64" s="226">
        <v>0</v>
      </c>
      <c r="BF64" s="226">
        <v>0</v>
      </c>
      <c r="BG64" s="226">
        <v>0</v>
      </c>
      <c r="BH64" s="226">
        <v>0</v>
      </c>
      <c r="BI64" s="226">
        <v>0</v>
      </c>
      <c r="BJ64" s="226">
        <v>0</v>
      </c>
      <c r="BK64" s="226">
        <v>0</v>
      </c>
      <c r="BL64" s="226"/>
      <c r="BM64" s="226" t="s">
        <v>546</v>
      </c>
      <c r="BN64" s="226">
        <v>12</v>
      </c>
      <c r="BO64" s="226" t="s">
        <v>546</v>
      </c>
      <c r="BP64" s="298"/>
      <c r="BQ64" s="226"/>
      <c r="BR64" s="226">
        <v>12</v>
      </c>
      <c r="BS64" s="226"/>
      <c r="BT64" s="223"/>
      <c r="BU64" s="232"/>
      <c r="BV64" s="358"/>
      <c r="BW64" s="226" t="s">
        <v>548</v>
      </c>
      <c r="BX64" s="226">
        <v>1</v>
      </c>
      <c r="BY64" s="223"/>
      <c r="BZ64" s="223" t="s">
        <v>917</v>
      </c>
    </row>
    <row r="65" spans="1:78" customFormat="1" ht="13" customHeight="1" x14ac:dyDescent="0.15">
      <c r="A65" s="223" t="s">
        <v>887</v>
      </c>
      <c r="B65" s="359">
        <v>43683</v>
      </c>
      <c r="C65" s="225" t="s">
        <v>541</v>
      </c>
      <c r="D65" s="223" t="s">
        <v>464</v>
      </c>
      <c r="E65" s="223"/>
      <c r="F65" s="223" t="s">
        <v>581</v>
      </c>
      <c r="G65" s="224">
        <v>43679</v>
      </c>
      <c r="H65" s="226" t="s">
        <v>543</v>
      </c>
      <c r="I65" s="226" t="s">
        <v>338</v>
      </c>
      <c r="J65" s="226">
        <v>17</v>
      </c>
      <c r="K65" s="223" t="s">
        <v>902</v>
      </c>
      <c r="L65" s="223" t="s">
        <v>904</v>
      </c>
      <c r="M65" s="227">
        <v>125.99999999999999</v>
      </c>
      <c r="N65" s="227">
        <v>32.881818181818183</v>
      </c>
      <c r="O65" s="228"/>
      <c r="P65" s="229"/>
      <c r="Q65" s="229"/>
      <c r="R65" s="228"/>
      <c r="S65" s="229"/>
      <c r="T65" s="223"/>
      <c r="U65" s="229"/>
      <c r="V65" s="229"/>
      <c r="W65" s="227">
        <v>23.636363636363633</v>
      </c>
      <c r="X65" s="223"/>
      <c r="Y65" s="227"/>
      <c r="Z65" s="227"/>
      <c r="AA65" s="227"/>
      <c r="AB65" s="227"/>
      <c r="AC65" s="227"/>
      <c r="AD65" s="227"/>
      <c r="AE65" s="229"/>
      <c r="AF65" s="223"/>
      <c r="AG65" s="223"/>
      <c r="AH65" s="227">
        <v>23.999999999999996</v>
      </c>
      <c r="AI65" s="223"/>
      <c r="AJ65" s="223"/>
      <c r="AK65" s="227"/>
      <c r="AL65" s="223"/>
      <c r="AM65" s="227"/>
      <c r="AN65" s="227"/>
      <c r="AO65" s="223" t="s">
        <v>582</v>
      </c>
      <c r="AP65" s="226" t="s">
        <v>546</v>
      </c>
      <c r="AQ65" s="226"/>
      <c r="AR65" s="226"/>
      <c r="AS65" s="230"/>
      <c r="AT65" s="226">
        <v>14</v>
      </c>
      <c r="AU65" s="230"/>
      <c r="AV65" s="226"/>
      <c r="AW65" s="230"/>
      <c r="AX65" s="226" t="s">
        <v>547</v>
      </c>
      <c r="AY65" s="226"/>
      <c r="AZ65" s="226">
        <v>0</v>
      </c>
      <c r="BA65" s="226">
        <v>0</v>
      </c>
      <c r="BB65" s="226">
        <v>0</v>
      </c>
      <c r="BC65" s="226">
        <v>0</v>
      </c>
      <c r="BD65" s="226">
        <v>0</v>
      </c>
      <c r="BE65" s="226">
        <v>0</v>
      </c>
      <c r="BF65" s="226">
        <v>0</v>
      </c>
      <c r="BG65" s="226">
        <v>0</v>
      </c>
      <c r="BH65" s="226">
        <v>0</v>
      </c>
      <c r="BI65" s="226">
        <v>0</v>
      </c>
      <c r="BJ65" s="226">
        <v>0</v>
      </c>
      <c r="BK65" s="226">
        <v>0</v>
      </c>
      <c r="BL65" s="226"/>
      <c r="BM65" s="226" t="s">
        <v>546</v>
      </c>
      <c r="BN65" s="226"/>
      <c r="BO65" s="226" t="s">
        <v>546</v>
      </c>
      <c r="BP65" s="298"/>
      <c r="BQ65" s="226"/>
      <c r="BR65" s="226"/>
      <c r="BS65" s="226"/>
      <c r="BT65" s="223"/>
      <c r="BU65" s="232"/>
      <c r="BV65" s="358"/>
      <c r="BW65" s="226" t="s">
        <v>548</v>
      </c>
      <c r="BX65" s="226">
        <v>1</v>
      </c>
      <c r="BY65" s="223" t="s">
        <v>903</v>
      </c>
      <c r="BZ65" s="223" t="s">
        <v>906</v>
      </c>
    </row>
  </sheetData>
  <sheetProtection algorithmName="SHA-512" hashValue="88rDHN6J8MqI0Sm7tQJel/XEqUTdaVSnsBb3DQTOa38m3omL/TR1PRuxZNvPNu3ziWQs2GvT+BBNg2Ip9W7ZMw==" saltValue="OEShRdefbcbIY0Drap93wQ==" spinCount="100000" sheet="1" objects="1" scenarios="1"/>
  <hyperlinks>
    <hyperlink ref="BZ2" r:id="rId1" xr:uid="{10C89101-E2AE-5F41-B6CA-40A23E7E135B}"/>
    <hyperlink ref="BZ6" r:id="rId2" xr:uid="{6A09F11B-D21B-FA4D-8307-753C3C61A15C}"/>
    <hyperlink ref="BZ4" r:id="rId3" xr:uid="{6E471E14-6298-6349-B0B1-D63E3D01B452}"/>
    <hyperlink ref="BZ5" r:id="rId4" xr:uid="{8ACB78E0-E01C-9E4A-9F7F-936481C6B295}"/>
    <hyperlink ref="BZ9" r:id="rId5" xr:uid="{C25C197A-1FBF-9B48-BE4E-11D48B72DF53}"/>
    <hyperlink ref="BZ12" r:id="rId6" xr:uid="{A0D129BC-4AA9-ED40-BD41-59A4B61EF2AE}"/>
    <hyperlink ref="BZ7" r:id="rId7" xr:uid="{7BB4FCFD-4C45-6A49-8C83-DCA0BD4DEC48}"/>
  </hyperlink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4B926-AE93-D14F-AA60-A2E0FB9DB978}">
  <sheetPr codeName="Sheet20"/>
  <dimension ref="A1:CA53"/>
  <sheetViews>
    <sheetView zoomScale="110" zoomScaleNormal="110" workbookViewId="0">
      <selection activeCell="A14" sqref="A14:XFD14"/>
    </sheetView>
  </sheetViews>
  <sheetFormatPr baseColWidth="10" defaultRowHeight="13" x14ac:dyDescent="0.15"/>
  <cols>
    <col min="1" max="5" width="10.83203125" style="183"/>
    <col min="6" max="6" width="11.83203125" style="183" customWidth="1"/>
    <col min="7" max="10" width="10.83203125" style="183"/>
    <col min="11" max="11" width="17" style="183" bestFit="1" customWidth="1"/>
    <col min="12" max="12" width="26" style="183" bestFit="1" customWidth="1"/>
    <col min="13" max="40" width="10.83203125" style="183"/>
    <col min="41" max="41" width="17.1640625" style="183" customWidth="1"/>
    <col min="42" max="76" width="10.83203125" style="183"/>
    <col min="77" max="77" width="24.83203125" style="183" customWidth="1"/>
    <col min="78" max="16384" width="10.83203125" style="183"/>
  </cols>
  <sheetData>
    <row r="1" spans="1:79" ht="84" x14ac:dyDescent="0.15">
      <c r="A1" s="159" t="s">
        <v>50</v>
      </c>
      <c r="B1" s="159" t="s">
        <v>51</v>
      </c>
      <c r="C1" s="160" t="s">
        <v>52</v>
      </c>
      <c r="D1" s="161" t="s">
        <v>53</v>
      </c>
      <c r="E1" s="161" t="s">
        <v>54</v>
      </c>
      <c r="F1" s="161" t="s">
        <v>55</v>
      </c>
      <c r="G1" s="159" t="s">
        <v>56</v>
      </c>
      <c r="H1" s="162" t="s">
        <v>57</v>
      </c>
      <c r="I1" s="162" t="s">
        <v>182</v>
      </c>
      <c r="J1" s="162" t="s">
        <v>183</v>
      </c>
      <c r="K1" s="161" t="s">
        <v>184</v>
      </c>
      <c r="L1" s="163" t="s">
        <v>185</v>
      </c>
      <c r="M1" s="164" t="s">
        <v>186</v>
      </c>
      <c r="N1" s="165" t="s">
        <v>187</v>
      </c>
      <c r="O1" s="165" t="s">
        <v>188</v>
      </c>
      <c r="P1" s="165" t="s">
        <v>97</v>
      </c>
      <c r="Q1" s="165" t="s">
        <v>135</v>
      </c>
      <c r="R1" s="165" t="s">
        <v>136</v>
      </c>
      <c r="S1" s="165" t="s">
        <v>137</v>
      </c>
      <c r="T1" s="165" t="s">
        <v>138</v>
      </c>
      <c r="U1" s="165" t="s">
        <v>61</v>
      </c>
      <c r="V1" s="166" t="s">
        <v>62</v>
      </c>
      <c r="W1" s="167" t="s">
        <v>104</v>
      </c>
      <c r="X1" s="167" t="s">
        <v>105</v>
      </c>
      <c r="Y1" s="167" t="s">
        <v>106</v>
      </c>
      <c r="Z1" s="167" t="s">
        <v>195</v>
      </c>
      <c r="AA1" s="167" t="s">
        <v>196</v>
      </c>
      <c r="AB1" s="167" t="s">
        <v>70</v>
      </c>
      <c r="AC1" s="167" t="s">
        <v>71</v>
      </c>
      <c r="AD1" s="167" t="s">
        <v>152</v>
      </c>
      <c r="AE1" s="168" t="s">
        <v>153</v>
      </c>
      <c r="AF1" s="169" t="s">
        <v>154</v>
      </c>
      <c r="AG1" s="169" t="s">
        <v>76</v>
      </c>
      <c r="AH1" s="170" t="s">
        <v>77</v>
      </c>
      <c r="AI1" s="170" t="s">
        <v>78</v>
      </c>
      <c r="AJ1" s="170" t="s">
        <v>23</v>
      </c>
      <c r="AK1" s="170" t="s">
        <v>24</v>
      </c>
      <c r="AL1" s="171" t="s">
        <v>395</v>
      </c>
      <c r="AM1" s="171" t="s">
        <v>396</v>
      </c>
      <c r="AN1" s="171" t="s">
        <v>397</v>
      </c>
      <c r="AO1" s="172" t="s">
        <v>25</v>
      </c>
      <c r="AP1" s="173" t="s">
        <v>26</v>
      </c>
      <c r="AQ1" s="173" t="s">
        <v>164</v>
      </c>
      <c r="AR1" s="174" t="s">
        <v>165</v>
      </c>
      <c r="AS1" s="314" t="s">
        <v>398</v>
      </c>
      <c r="AT1" s="315" t="s">
        <v>815</v>
      </c>
      <c r="AU1" s="316" t="s">
        <v>816</v>
      </c>
      <c r="AV1" s="316" t="s">
        <v>817</v>
      </c>
      <c r="AW1" s="317" t="s">
        <v>818</v>
      </c>
      <c r="AX1" s="178" t="s">
        <v>168</v>
      </c>
      <c r="AY1" s="179" t="s">
        <v>169</v>
      </c>
      <c r="AZ1" s="180" t="s">
        <v>86</v>
      </c>
      <c r="BA1" s="181" t="s">
        <v>95</v>
      </c>
      <c r="BB1" s="180" t="s">
        <v>96</v>
      </c>
      <c r="BC1" s="181" t="s">
        <v>34</v>
      </c>
      <c r="BD1" s="180" t="s">
        <v>35</v>
      </c>
      <c r="BE1" s="181" t="s">
        <v>88</v>
      </c>
      <c r="BF1" s="180" t="s">
        <v>89</v>
      </c>
      <c r="BG1" s="182" t="s">
        <v>90</v>
      </c>
      <c r="BH1" s="180" t="s">
        <v>399</v>
      </c>
      <c r="BI1" s="182" t="s">
        <v>400</v>
      </c>
      <c r="BJ1" s="180" t="s">
        <v>91</v>
      </c>
      <c r="BK1" s="182" t="s">
        <v>92</v>
      </c>
      <c r="BL1" s="162" t="s">
        <v>48</v>
      </c>
      <c r="BM1" s="162" t="s">
        <v>49</v>
      </c>
      <c r="BN1" s="162" t="s">
        <v>219</v>
      </c>
      <c r="BO1" s="162" t="s">
        <v>220</v>
      </c>
      <c r="BP1" s="162" t="s">
        <v>401</v>
      </c>
      <c r="BQ1" s="162" t="s">
        <v>402</v>
      </c>
      <c r="BR1" s="162" t="s">
        <v>403</v>
      </c>
      <c r="BS1" s="162" t="s">
        <v>404</v>
      </c>
      <c r="BT1" s="160" t="s">
        <v>129</v>
      </c>
      <c r="BU1" s="160" t="s">
        <v>130</v>
      </c>
      <c r="BV1" s="162" t="s">
        <v>131</v>
      </c>
      <c r="BW1" s="162" t="s">
        <v>132</v>
      </c>
      <c r="BX1" s="324" t="s">
        <v>822</v>
      </c>
      <c r="BY1" s="325" t="s">
        <v>823</v>
      </c>
      <c r="BZ1" s="324" t="s">
        <v>824</v>
      </c>
      <c r="CA1" s="326" t="s">
        <v>825</v>
      </c>
    </row>
    <row r="2" spans="1:79" customFormat="1" ht="13" customHeight="1" x14ac:dyDescent="0.15">
      <c r="A2" s="223">
        <v>10835</v>
      </c>
      <c r="B2" s="224">
        <v>43290</v>
      </c>
      <c r="C2" s="225" t="s">
        <v>541</v>
      </c>
      <c r="D2" s="223" t="s">
        <v>464</v>
      </c>
      <c r="E2" s="223"/>
      <c r="F2" s="223" t="s">
        <v>575</v>
      </c>
      <c r="G2" s="224">
        <v>43285</v>
      </c>
      <c r="H2" s="226" t="s">
        <v>543</v>
      </c>
      <c r="I2" s="226" t="s">
        <v>338</v>
      </c>
      <c r="J2" s="226">
        <v>1</v>
      </c>
      <c r="K2" s="223" t="s">
        <v>544</v>
      </c>
      <c r="L2" s="223" t="s">
        <v>469</v>
      </c>
      <c r="M2" s="227">
        <v>112.65454545454544</v>
      </c>
      <c r="N2" s="227">
        <v>23.072727272727271</v>
      </c>
      <c r="O2" s="228"/>
      <c r="P2" s="229"/>
      <c r="Q2" s="229"/>
      <c r="R2" s="228"/>
      <c r="S2" s="229"/>
      <c r="T2" s="223"/>
      <c r="U2" s="229"/>
      <c r="V2" s="229"/>
      <c r="W2" s="229"/>
      <c r="X2" s="223"/>
      <c r="Y2" s="227"/>
      <c r="Z2" s="227"/>
      <c r="AA2" s="227"/>
      <c r="AB2" s="227"/>
      <c r="AC2" s="227"/>
      <c r="AD2" s="227"/>
      <c r="AE2" s="229"/>
      <c r="AF2" s="223"/>
      <c r="AG2" s="223"/>
      <c r="AH2" s="227"/>
      <c r="AI2" s="223"/>
      <c r="AJ2" s="223"/>
      <c r="AK2" s="227"/>
      <c r="AL2" s="223"/>
      <c r="AM2" s="227"/>
      <c r="AN2" s="227"/>
      <c r="AO2" s="223" t="s">
        <v>576</v>
      </c>
      <c r="AP2" s="226" t="s">
        <v>546</v>
      </c>
      <c r="AQ2" s="226"/>
      <c r="AR2" s="226"/>
      <c r="AS2" s="226">
        <v>10</v>
      </c>
      <c r="AT2" s="226">
        <v>10</v>
      </c>
      <c r="AU2" s="230">
        <v>1274</v>
      </c>
      <c r="AV2" s="226">
        <v>5</v>
      </c>
      <c r="AW2" s="230"/>
      <c r="AX2" s="226" t="s">
        <v>547</v>
      </c>
      <c r="AY2" s="226">
        <v>20</v>
      </c>
      <c r="AZ2" s="226">
        <v>0</v>
      </c>
      <c r="BA2" s="226">
        <v>0</v>
      </c>
      <c r="BB2" s="226">
        <v>0</v>
      </c>
      <c r="BC2" s="226">
        <v>0</v>
      </c>
      <c r="BD2" s="226">
        <v>0</v>
      </c>
      <c r="BE2" s="226">
        <v>0</v>
      </c>
      <c r="BF2" s="226">
        <v>0</v>
      </c>
      <c r="BG2" s="226">
        <v>0</v>
      </c>
      <c r="BH2" s="226">
        <v>0</v>
      </c>
      <c r="BI2" s="226">
        <v>0</v>
      </c>
      <c r="BJ2" s="226">
        <v>0</v>
      </c>
      <c r="BK2" s="226">
        <v>0</v>
      </c>
      <c r="BL2" s="226"/>
      <c r="BM2" s="226" t="s">
        <v>546</v>
      </c>
      <c r="BN2" s="226">
        <v>12</v>
      </c>
      <c r="BO2" s="226" t="s">
        <v>546</v>
      </c>
      <c r="BP2" s="298"/>
      <c r="BQ2" s="226"/>
      <c r="BR2" s="226"/>
      <c r="BS2" s="226"/>
      <c r="BT2" s="223"/>
      <c r="BU2" s="232"/>
      <c r="BV2" s="226"/>
      <c r="BW2" s="226" t="s">
        <v>548</v>
      </c>
      <c r="BX2" s="226"/>
      <c r="BY2" s="232"/>
      <c r="BZ2" s="300" t="s">
        <v>795</v>
      </c>
      <c r="CA2" s="232" t="s">
        <v>253</v>
      </c>
    </row>
    <row r="3" spans="1:79" customFormat="1" ht="13" customHeight="1" x14ac:dyDescent="0.15">
      <c r="A3" s="223">
        <v>11114</v>
      </c>
      <c r="B3" s="224">
        <v>43291</v>
      </c>
      <c r="C3" s="225" t="s">
        <v>541</v>
      </c>
      <c r="D3" s="223" t="s">
        <v>464</v>
      </c>
      <c r="E3" s="223"/>
      <c r="F3" s="223" t="s">
        <v>575</v>
      </c>
      <c r="G3" s="236">
        <v>43281</v>
      </c>
      <c r="H3" s="226" t="s">
        <v>543</v>
      </c>
      <c r="I3" s="226" t="s">
        <v>546</v>
      </c>
      <c r="J3" s="226">
        <v>2</v>
      </c>
      <c r="K3" s="223" t="s">
        <v>551</v>
      </c>
      <c r="L3" s="223" t="s">
        <v>826</v>
      </c>
      <c r="M3" s="227">
        <v>109</v>
      </c>
      <c r="N3" s="227">
        <v>22.554545454545451</v>
      </c>
      <c r="O3" s="238" t="s">
        <v>511</v>
      </c>
      <c r="P3" s="228">
        <v>1020</v>
      </c>
      <c r="Q3" s="227">
        <v>29.7</v>
      </c>
      <c r="R3" s="228"/>
      <c r="S3" s="229"/>
      <c r="T3" s="223"/>
      <c r="U3" s="229"/>
      <c r="V3" s="229"/>
      <c r="W3" s="229"/>
      <c r="X3" s="223"/>
      <c r="Y3" s="227"/>
      <c r="Z3" s="227"/>
      <c r="AA3" s="227"/>
      <c r="AB3" s="227"/>
      <c r="AC3" s="227"/>
      <c r="AD3" s="227"/>
      <c r="AE3" s="229"/>
      <c r="AF3" s="223"/>
      <c r="AG3" s="223"/>
      <c r="AH3" s="227"/>
      <c r="AI3" s="223"/>
      <c r="AJ3" s="223"/>
      <c r="AK3" s="227"/>
      <c r="AL3" s="223"/>
      <c r="AM3" s="227"/>
      <c r="AN3" s="227"/>
      <c r="AO3" s="223" t="s">
        <v>576</v>
      </c>
      <c r="AP3" s="226" t="s">
        <v>546</v>
      </c>
      <c r="AQ3" s="226"/>
      <c r="AR3" s="226"/>
      <c r="AS3" s="226">
        <v>10</v>
      </c>
      <c r="AT3" s="226">
        <v>5.2</v>
      </c>
      <c r="AU3" s="230"/>
      <c r="AV3" s="226"/>
      <c r="AW3" s="230"/>
      <c r="AX3" s="226" t="s">
        <v>547</v>
      </c>
      <c r="AY3" s="241">
        <v>50</v>
      </c>
      <c r="AZ3" s="226">
        <v>0</v>
      </c>
      <c r="BA3" s="226">
        <v>0</v>
      </c>
      <c r="BB3" s="226">
        <v>2</v>
      </c>
      <c r="BC3" s="226">
        <v>0</v>
      </c>
      <c r="BD3" s="226">
        <v>0</v>
      </c>
      <c r="BE3" s="226">
        <v>0</v>
      </c>
      <c r="BF3" s="226">
        <v>0</v>
      </c>
      <c r="BG3" s="226">
        <v>0</v>
      </c>
      <c r="BH3" s="226">
        <v>0</v>
      </c>
      <c r="BI3" s="226">
        <v>0</v>
      </c>
      <c r="BJ3" s="226">
        <v>0</v>
      </c>
      <c r="BK3" s="226">
        <v>0</v>
      </c>
      <c r="BL3" s="226"/>
      <c r="BM3" s="226" t="s">
        <v>546</v>
      </c>
      <c r="BN3" s="226"/>
      <c r="BO3" s="226" t="s">
        <v>546</v>
      </c>
      <c r="BP3" s="298"/>
      <c r="BQ3" s="226"/>
      <c r="BR3" s="226"/>
      <c r="BS3" s="226"/>
      <c r="BT3" s="223"/>
      <c r="BU3" s="223"/>
      <c r="BV3" s="226"/>
      <c r="BW3" s="226" t="s">
        <v>548</v>
      </c>
      <c r="BX3" s="226"/>
      <c r="BY3" s="238"/>
      <c r="BZ3" s="305" t="s">
        <v>608</v>
      </c>
      <c r="CA3" s="232" t="s">
        <v>253</v>
      </c>
    </row>
    <row r="4" spans="1:79" customFormat="1" ht="13" customHeight="1" x14ac:dyDescent="0.15">
      <c r="A4" s="223">
        <v>16145</v>
      </c>
      <c r="B4" s="224">
        <v>43291</v>
      </c>
      <c r="C4" s="225" t="s">
        <v>541</v>
      </c>
      <c r="D4" s="223" t="s">
        <v>464</v>
      </c>
      <c r="E4" s="223"/>
      <c r="F4" s="223" t="s">
        <v>575</v>
      </c>
      <c r="G4" s="224">
        <v>43281</v>
      </c>
      <c r="H4" s="226" t="s">
        <v>543</v>
      </c>
      <c r="I4" s="226" t="s">
        <v>338</v>
      </c>
      <c r="J4" s="226">
        <v>3</v>
      </c>
      <c r="K4" s="223" t="s">
        <v>556</v>
      </c>
      <c r="L4" s="223" t="s">
        <v>827</v>
      </c>
      <c r="M4" s="227">
        <v>94.5</v>
      </c>
      <c r="N4" s="227">
        <v>24.518181818181816</v>
      </c>
      <c r="O4" s="228"/>
      <c r="P4" s="229"/>
      <c r="Q4" s="229"/>
      <c r="R4" s="228"/>
      <c r="S4" s="229"/>
      <c r="T4" s="223"/>
      <c r="U4" s="229"/>
      <c r="V4" s="229"/>
      <c r="W4" s="229"/>
      <c r="X4" s="223"/>
      <c r="Y4" s="227"/>
      <c r="Z4" s="227"/>
      <c r="AA4" s="227"/>
      <c r="AB4" s="227"/>
      <c r="AC4" s="227"/>
      <c r="AD4" s="227"/>
      <c r="AE4" s="229"/>
      <c r="AF4" s="223"/>
      <c r="AG4" s="223"/>
      <c r="AH4" s="227"/>
      <c r="AI4" s="223"/>
      <c r="AJ4" s="223"/>
      <c r="AK4" s="227"/>
      <c r="AL4" s="223"/>
      <c r="AM4" s="227"/>
      <c r="AN4" s="227"/>
      <c r="AO4" s="223" t="s">
        <v>576</v>
      </c>
      <c r="AP4" s="226" t="s">
        <v>546</v>
      </c>
      <c r="AQ4" s="226"/>
      <c r="AR4" s="226"/>
      <c r="AS4" s="230"/>
      <c r="AT4" s="226">
        <v>10</v>
      </c>
      <c r="AU4" s="230"/>
      <c r="AV4" s="226"/>
      <c r="AW4" s="226"/>
      <c r="AX4" s="226" t="s">
        <v>547</v>
      </c>
      <c r="AY4" s="226"/>
      <c r="AZ4" s="226">
        <v>0</v>
      </c>
      <c r="BA4" s="226">
        <v>0</v>
      </c>
      <c r="BB4" s="226">
        <v>0</v>
      </c>
      <c r="BC4" s="226">
        <v>0</v>
      </c>
      <c r="BD4" s="226">
        <v>0</v>
      </c>
      <c r="BE4" s="226">
        <v>0</v>
      </c>
      <c r="BF4" s="226">
        <v>0</v>
      </c>
      <c r="BG4" s="226">
        <v>0</v>
      </c>
      <c r="BH4" s="226">
        <v>0</v>
      </c>
      <c r="BI4" s="226">
        <v>0</v>
      </c>
      <c r="BJ4" s="226">
        <v>0</v>
      </c>
      <c r="BK4" s="226">
        <v>0</v>
      </c>
      <c r="BL4" s="226"/>
      <c r="BM4" s="226" t="s">
        <v>546</v>
      </c>
      <c r="BN4" s="226">
        <v>12</v>
      </c>
      <c r="BO4" s="226" t="s">
        <v>546</v>
      </c>
      <c r="BP4" s="298"/>
      <c r="BQ4" s="226"/>
      <c r="BR4" s="226"/>
      <c r="BS4" s="226"/>
      <c r="BT4" s="223" t="s">
        <v>828</v>
      </c>
      <c r="BU4" s="232" t="s">
        <v>111</v>
      </c>
      <c r="BV4" s="226">
        <v>25</v>
      </c>
      <c r="BW4" s="226" t="s">
        <v>548</v>
      </c>
      <c r="BX4" s="226"/>
      <c r="BY4" s="223" t="s">
        <v>829</v>
      </c>
      <c r="BZ4" s="302" t="s">
        <v>354</v>
      </c>
      <c r="CA4" s="223" t="s">
        <v>253</v>
      </c>
    </row>
    <row r="5" spans="1:79" customFormat="1" ht="13" customHeight="1" x14ac:dyDescent="0.15">
      <c r="A5" s="223">
        <v>13626</v>
      </c>
      <c r="B5" s="224">
        <v>43291</v>
      </c>
      <c r="C5" s="225" t="s">
        <v>541</v>
      </c>
      <c r="D5" s="223" t="s">
        <v>464</v>
      </c>
      <c r="E5" s="223"/>
      <c r="F5" s="223" t="s">
        <v>575</v>
      </c>
      <c r="G5" s="224">
        <v>43281</v>
      </c>
      <c r="H5" s="226" t="s">
        <v>543</v>
      </c>
      <c r="I5" s="226" t="s">
        <v>546</v>
      </c>
      <c r="J5" s="226">
        <v>4</v>
      </c>
      <c r="K5" s="223" t="s">
        <v>558</v>
      </c>
      <c r="L5" s="223" t="s">
        <v>702</v>
      </c>
      <c r="M5" s="227">
        <v>72</v>
      </c>
      <c r="N5" s="227">
        <v>24.999999999999996</v>
      </c>
      <c r="O5" s="228"/>
      <c r="P5" s="229"/>
      <c r="Q5" s="229"/>
      <c r="R5" s="228"/>
      <c r="S5" s="229"/>
      <c r="T5" s="223"/>
      <c r="U5" s="229"/>
      <c r="V5" s="229"/>
      <c r="W5" s="229"/>
      <c r="X5" s="223"/>
      <c r="Y5" s="227"/>
      <c r="Z5" s="227"/>
      <c r="AA5" s="227"/>
      <c r="AB5" s="227"/>
      <c r="AC5" s="227"/>
      <c r="AD5" s="227"/>
      <c r="AE5" s="229"/>
      <c r="AF5" s="223"/>
      <c r="AG5" s="223"/>
      <c r="AH5" s="227"/>
      <c r="AI5" s="223"/>
      <c r="AJ5" s="223"/>
      <c r="AK5" s="229"/>
      <c r="AL5" s="223"/>
      <c r="AM5" s="227"/>
      <c r="AN5" s="227"/>
      <c r="AO5" s="223" t="s">
        <v>576</v>
      </c>
      <c r="AP5" s="226" t="s">
        <v>546</v>
      </c>
      <c r="AQ5" s="226"/>
      <c r="AR5" s="226"/>
      <c r="AS5" s="230"/>
      <c r="AT5" s="226">
        <v>10.199999999999999</v>
      </c>
      <c r="AU5" s="230">
        <v>910</v>
      </c>
      <c r="AV5" s="226"/>
      <c r="AW5" s="230">
        <v>6</v>
      </c>
      <c r="AX5" s="226" t="s">
        <v>547</v>
      </c>
      <c r="AY5" s="226">
        <v>10</v>
      </c>
      <c r="AZ5" s="226">
        <v>0</v>
      </c>
      <c r="BA5" s="226">
        <v>0</v>
      </c>
      <c r="BB5" s="226">
        <v>0</v>
      </c>
      <c r="BC5" s="226">
        <v>0</v>
      </c>
      <c r="BD5" s="226">
        <v>0</v>
      </c>
      <c r="BE5" s="226">
        <v>0</v>
      </c>
      <c r="BF5" s="226">
        <v>0</v>
      </c>
      <c r="BG5" s="226">
        <v>0</v>
      </c>
      <c r="BH5" s="226">
        <v>0</v>
      </c>
      <c r="BI5" s="226">
        <v>0</v>
      </c>
      <c r="BJ5" s="226">
        <v>0</v>
      </c>
      <c r="BK5" s="226">
        <v>0</v>
      </c>
      <c r="BL5" s="226"/>
      <c r="BM5" s="226" t="s">
        <v>546</v>
      </c>
      <c r="BN5" s="226"/>
      <c r="BO5" s="226" t="s">
        <v>546</v>
      </c>
      <c r="BP5" s="231">
        <v>141.70909090909089</v>
      </c>
      <c r="BQ5" s="226"/>
      <c r="BR5" s="226"/>
      <c r="BS5" s="243"/>
      <c r="BT5" s="126" t="s">
        <v>830</v>
      </c>
      <c r="BU5" s="232" t="s">
        <v>111</v>
      </c>
      <c r="BV5" s="226">
        <v>77.94</v>
      </c>
      <c r="BW5" s="226" t="s">
        <v>548</v>
      </c>
      <c r="BX5" s="226"/>
      <c r="BY5" s="232"/>
      <c r="BZ5" s="302" t="s">
        <v>354</v>
      </c>
      <c r="CA5" s="232" t="s">
        <v>253</v>
      </c>
    </row>
    <row r="6" spans="1:79" customFormat="1" ht="13" customHeight="1" x14ac:dyDescent="0.15">
      <c r="A6" s="223">
        <v>12311</v>
      </c>
      <c r="B6" s="224">
        <v>43291</v>
      </c>
      <c r="C6" s="225" t="s">
        <v>541</v>
      </c>
      <c r="D6" s="223" t="s">
        <v>464</v>
      </c>
      <c r="E6" s="223"/>
      <c r="F6" s="223" t="s">
        <v>575</v>
      </c>
      <c r="G6" s="224">
        <v>43281</v>
      </c>
      <c r="H6" s="226" t="s">
        <v>543</v>
      </c>
      <c r="I6" s="226" t="s">
        <v>338</v>
      </c>
      <c r="J6" s="226">
        <v>5</v>
      </c>
      <c r="K6" s="223" t="s">
        <v>559</v>
      </c>
      <c r="L6" s="223" t="s">
        <v>611</v>
      </c>
      <c r="M6" s="227">
        <v>107.58181818181818</v>
      </c>
      <c r="N6" s="227">
        <v>23.472727272727273</v>
      </c>
      <c r="O6" s="228"/>
      <c r="P6" s="229"/>
      <c r="Q6" s="229"/>
      <c r="R6" s="228"/>
      <c r="S6" s="229"/>
      <c r="T6" s="223"/>
      <c r="U6" s="229"/>
      <c r="V6" s="229"/>
      <c r="W6" s="229"/>
      <c r="X6" s="223"/>
      <c r="Y6" s="227"/>
      <c r="Z6" s="227"/>
      <c r="AA6" s="227"/>
      <c r="AB6" s="227"/>
      <c r="AC6" s="227"/>
      <c r="AD6" s="229"/>
      <c r="AE6" s="229"/>
      <c r="AF6" s="223"/>
      <c r="AG6" s="223"/>
      <c r="AH6" s="227"/>
      <c r="AI6" s="223"/>
      <c r="AJ6" s="223"/>
      <c r="AK6" s="227"/>
      <c r="AL6" s="223"/>
      <c r="AM6" s="227"/>
      <c r="AN6" s="227"/>
      <c r="AO6" s="223" t="s">
        <v>576</v>
      </c>
      <c r="AP6" s="226" t="s">
        <v>546</v>
      </c>
      <c r="AQ6" s="226"/>
      <c r="AR6" s="226"/>
      <c r="AS6" s="226"/>
      <c r="AT6" s="226">
        <v>10</v>
      </c>
      <c r="AU6" s="230">
        <v>1274</v>
      </c>
      <c r="AV6" s="226"/>
      <c r="AW6" s="230">
        <v>5</v>
      </c>
      <c r="AX6" s="226" t="s">
        <v>547</v>
      </c>
      <c r="AY6" s="226">
        <v>25</v>
      </c>
      <c r="AZ6" s="226">
        <v>0</v>
      </c>
      <c r="BA6" s="226">
        <v>0</v>
      </c>
      <c r="BB6" s="226">
        <v>0</v>
      </c>
      <c r="BC6" s="226">
        <v>0</v>
      </c>
      <c r="BD6" s="226">
        <v>0</v>
      </c>
      <c r="BE6" s="226">
        <v>0</v>
      </c>
      <c r="BF6" s="226">
        <v>0</v>
      </c>
      <c r="BG6" s="226">
        <v>0</v>
      </c>
      <c r="BH6" s="226">
        <v>0</v>
      </c>
      <c r="BI6" s="226">
        <v>0</v>
      </c>
      <c r="BJ6" s="226">
        <v>0</v>
      </c>
      <c r="BK6" s="226">
        <v>0</v>
      </c>
      <c r="BL6" s="226"/>
      <c r="BM6" s="226" t="s">
        <v>546</v>
      </c>
      <c r="BN6" s="226">
        <v>12</v>
      </c>
      <c r="BO6" s="226" t="s">
        <v>546</v>
      </c>
      <c r="BP6" s="298"/>
      <c r="BQ6" s="226"/>
      <c r="BR6" s="226"/>
      <c r="BS6" s="226"/>
      <c r="BT6" s="232"/>
      <c r="BU6" s="232"/>
      <c r="BV6" s="226"/>
      <c r="BW6" s="226" t="s">
        <v>548</v>
      </c>
      <c r="BX6" s="226"/>
      <c r="BY6" s="223" t="s">
        <v>831</v>
      </c>
      <c r="BZ6" s="303" t="s">
        <v>354</v>
      </c>
      <c r="CA6" s="232" t="s">
        <v>268</v>
      </c>
    </row>
    <row r="7" spans="1:79" customFormat="1" ht="13" customHeight="1" x14ac:dyDescent="0.15">
      <c r="A7" s="223">
        <v>14288</v>
      </c>
      <c r="B7" s="224">
        <v>43305</v>
      </c>
      <c r="C7" s="225" t="s">
        <v>541</v>
      </c>
      <c r="D7" s="223" t="s">
        <v>464</v>
      </c>
      <c r="E7" s="223"/>
      <c r="F7" s="223" t="s">
        <v>575</v>
      </c>
      <c r="G7" s="224">
        <v>43281</v>
      </c>
      <c r="H7" s="226" t="s">
        <v>543</v>
      </c>
      <c r="I7" s="226" t="s">
        <v>546</v>
      </c>
      <c r="J7" s="226">
        <v>6</v>
      </c>
      <c r="K7" s="223" t="s">
        <v>561</v>
      </c>
      <c r="L7" s="223" t="s">
        <v>832</v>
      </c>
      <c r="M7" s="227">
        <v>90.3</v>
      </c>
      <c r="N7" s="227">
        <v>24.881818181818179</v>
      </c>
      <c r="O7" s="238" t="s">
        <v>511</v>
      </c>
      <c r="P7" s="228">
        <v>1183</v>
      </c>
      <c r="Q7" s="227">
        <v>26.354545454545452</v>
      </c>
      <c r="R7" s="228"/>
      <c r="S7" s="229"/>
      <c r="T7" s="223"/>
      <c r="U7" s="229"/>
      <c r="V7" s="229"/>
      <c r="W7" s="229"/>
      <c r="X7" s="223"/>
      <c r="Y7" s="227"/>
      <c r="Z7" s="227"/>
      <c r="AA7" s="227"/>
      <c r="AB7" s="227"/>
      <c r="AC7" s="227"/>
      <c r="AD7" s="227"/>
      <c r="AE7" s="229"/>
      <c r="AF7" s="223"/>
      <c r="AG7" s="223"/>
      <c r="AH7" s="227"/>
      <c r="AI7" s="223"/>
      <c r="AJ7" s="223"/>
      <c r="AK7" s="227"/>
      <c r="AL7" s="223"/>
      <c r="AM7" s="227"/>
      <c r="AN7" s="227"/>
      <c r="AO7" s="223" t="s">
        <v>576</v>
      </c>
      <c r="AP7" s="226" t="s">
        <v>546</v>
      </c>
      <c r="AQ7" s="226"/>
      <c r="AR7" s="226"/>
      <c r="AS7" s="230"/>
      <c r="AT7" s="226">
        <v>7</v>
      </c>
      <c r="AU7" s="230"/>
      <c r="AV7" s="226"/>
      <c r="AW7" s="230"/>
      <c r="AX7" s="226" t="s">
        <v>546</v>
      </c>
      <c r="AY7" s="226"/>
      <c r="AZ7" s="226">
        <v>0</v>
      </c>
      <c r="BA7" s="226">
        <v>0</v>
      </c>
      <c r="BB7" s="226">
        <v>0</v>
      </c>
      <c r="BC7" s="226">
        <v>0</v>
      </c>
      <c r="BD7" s="226">
        <v>0</v>
      </c>
      <c r="BE7" s="226">
        <v>0</v>
      </c>
      <c r="BF7" s="226">
        <v>0</v>
      </c>
      <c r="BG7" s="226">
        <v>0</v>
      </c>
      <c r="BH7" s="226">
        <v>0</v>
      </c>
      <c r="BI7" s="226">
        <v>0</v>
      </c>
      <c r="BJ7" s="226">
        <v>0</v>
      </c>
      <c r="BK7" s="226">
        <v>0</v>
      </c>
      <c r="BL7" s="226"/>
      <c r="BM7" s="226" t="s">
        <v>546</v>
      </c>
      <c r="BN7" s="226"/>
      <c r="BO7" s="226" t="s">
        <v>546</v>
      </c>
      <c r="BP7" s="298"/>
      <c r="BQ7" s="226"/>
      <c r="BR7" s="226"/>
      <c r="BS7" s="226"/>
      <c r="BT7" s="223"/>
      <c r="BU7" s="223"/>
      <c r="BV7" s="226"/>
      <c r="BW7" s="226" t="s">
        <v>548</v>
      </c>
      <c r="BX7" s="226"/>
      <c r="BY7" s="223"/>
      <c r="BZ7" s="302" t="s">
        <v>354</v>
      </c>
      <c r="CA7" s="223" t="s">
        <v>345</v>
      </c>
    </row>
    <row r="8" spans="1:79" customFormat="1" ht="13" customHeight="1" x14ac:dyDescent="0.15">
      <c r="A8" s="223">
        <v>15253</v>
      </c>
      <c r="B8" s="224">
        <v>43292</v>
      </c>
      <c r="C8" s="225" t="s">
        <v>541</v>
      </c>
      <c r="D8" s="223" t="s">
        <v>464</v>
      </c>
      <c r="E8" s="223"/>
      <c r="F8" s="223" t="s">
        <v>575</v>
      </c>
      <c r="G8" s="224">
        <v>43266</v>
      </c>
      <c r="H8" s="226" t="s">
        <v>543</v>
      </c>
      <c r="I8" s="226" t="s">
        <v>546</v>
      </c>
      <c r="J8" s="226">
        <v>7</v>
      </c>
      <c r="K8" s="223" t="s">
        <v>565</v>
      </c>
      <c r="L8" s="223" t="s">
        <v>710</v>
      </c>
      <c r="M8" s="227">
        <v>114.1090909090909</v>
      </c>
      <c r="N8" s="227">
        <v>21.318181818181817</v>
      </c>
      <c r="O8" s="223"/>
      <c r="P8" s="229"/>
      <c r="Q8" s="229"/>
      <c r="R8" s="228"/>
      <c r="S8" s="229"/>
      <c r="T8" s="223"/>
      <c r="U8" s="229"/>
      <c r="V8" s="229"/>
      <c r="W8" s="229"/>
      <c r="X8" s="223"/>
      <c r="Y8" s="227"/>
      <c r="Z8" s="227"/>
      <c r="AA8" s="227"/>
      <c r="AB8" s="227"/>
      <c r="AC8" s="227"/>
      <c r="AD8" s="229"/>
      <c r="AE8" s="229"/>
      <c r="AF8" s="223"/>
      <c r="AG8" s="223"/>
      <c r="AH8" s="227"/>
      <c r="AI8" s="223"/>
      <c r="AJ8" s="223"/>
      <c r="AK8" s="227"/>
      <c r="AL8" s="223"/>
      <c r="AM8" s="227"/>
      <c r="AN8" s="227"/>
      <c r="AO8" s="223" t="s">
        <v>576</v>
      </c>
      <c r="AP8" s="226" t="s">
        <v>546</v>
      </c>
      <c r="AQ8" s="226"/>
      <c r="AR8" s="226"/>
      <c r="AS8" s="230"/>
      <c r="AT8" s="226">
        <v>3.5</v>
      </c>
      <c r="AU8" s="230"/>
      <c r="AV8" s="226"/>
      <c r="AW8" s="230"/>
      <c r="AX8" s="226" t="s">
        <v>547</v>
      </c>
      <c r="AY8" s="226"/>
      <c r="AZ8" s="226">
        <v>0</v>
      </c>
      <c r="BA8" s="226">
        <v>0</v>
      </c>
      <c r="BB8" s="226">
        <v>0</v>
      </c>
      <c r="BC8" s="226">
        <v>0</v>
      </c>
      <c r="BD8" s="226">
        <v>0</v>
      </c>
      <c r="BE8" s="226">
        <v>0</v>
      </c>
      <c r="BF8" s="226">
        <v>0</v>
      </c>
      <c r="BG8" s="226">
        <v>0</v>
      </c>
      <c r="BH8" s="226">
        <v>0</v>
      </c>
      <c r="BI8" s="226">
        <v>0</v>
      </c>
      <c r="BJ8" s="226">
        <v>0</v>
      </c>
      <c r="BK8" s="226">
        <v>0</v>
      </c>
      <c r="BL8" s="226"/>
      <c r="BM8" s="226" t="s">
        <v>546</v>
      </c>
      <c r="BN8" s="226"/>
      <c r="BO8" s="226" t="s">
        <v>546</v>
      </c>
      <c r="BP8" s="298"/>
      <c r="BQ8" s="226"/>
      <c r="BR8" s="226"/>
      <c r="BS8" s="226"/>
      <c r="BT8" s="232"/>
      <c r="BU8" s="232"/>
      <c r="BV8" s="226"/>
      <c r="BW8" s="226" t="s">
        <v>548</v>
      </c>
      <c r="BX8" s="226">
        <v>1</v>
      </c>
      <c r="BY8" s="223"/>
      <c r="BZ8" s="302" t="s">
        <v>833</v>
      </c>
      <c r="CA8" s="223" t="s">
        <v>253</v>
      </c>
    </row>
    <row r="9" spans="1:79" customFormat="1" ht="13" customHeight="1" x14ac:dyDescent="0.15">
      <c r="A9" s="223">
        <v>11315</v>
      </c>
      <c r="B9" s="224">
        <v>43292</v>
      </c>
      <c r="C9" s="225" t="s">
        <v>541</v>
      </c>
      <c r="D9" s="223" t="s">
        <v>464</v>
      </c>
      <c r="E9" s="223"/>
      <c r="F9" s="223" t="s">
        <v>575</v>
      </c>
      <c r="G9" s="236">
        <v>43281</v>
      </c>
      <c r="H9" s="226" t="s">
        <v>543</v>
      </c>
      <c r="I9" s="226" t="s">
        <v>546</v>
      </c>
      <c r="J9" s="226">
        <v>8</v>
      </c>
      <c r="K9" s="223" t="s">
        <v>566</v>
      </c>
      <c r="L9" s="223" t="s">
        <v>673</v>
      </c>
      <c r="M9" s="227">
        <v>85</v>
      </c>
      <c r="N9" s="227">
        <v>18.981818181818181</v>
      </c>
      <c r="O9" s="228"/>
      <c r="P9" s="229"/>
      <c r="Q9" s="229"/>
      <c r="R9" s="228"/>
      <c r="S9" s="229"/>
      <c r="T9" s="223"/>
      <c r="U9" s="229"/>
      <c r="V9" s="229"/>
      <c r="W9" s="229"/>
      <c r="X9" s="223"/>
      <c r="Y9" s="227"/>
      <c r="Z9" s="227"/>
      <c r="AA9" s="227"/>
      <c r="AB9" s="227"/>
      <c r="AC9" s="227"/>
      <c r="AD9" s="227"/>
      <c r="AE9" s="229"/>
      <c r="AF9" s="223"/>
      <c r="AG9" s="223"/>
      <c r="AH9" s="227"/>
      <c r="AI9" s="223"/>
      <c r="AJ9" s="223"/>
      <c r="AK9" s="227"/>
      <c r="AL9" s="223"/>
      <c r="AM9" s="227"/>
      <c r="AN9" s="227"/>
      <c r="AO9" s="223" t="s">
        <v>576</v>
      </c>
      <c r="AP9" s="226" t="s">
        <v>546</v>
      </c>
      <c r="AQ9" s="226"/>
      <c r="AR9" s="226"/>
      <c r="AS9" s="230"/>
      <c r="AT9" s="226">
        <v>11.5</v>
      </c>
      <c r="AU9" s="29">
        <v>455</v>
      </c>
      <c r="AV9" s="25"/>
      <c r="AW9" s="29">
        <v>5</v>
      </c>
      <c r="AX9" s="226" t="s">
        <v>547</v>
      </c>
      <c r="AY9" s="226">
        <v>100</v>
      </c>
      <c r="AZ9" s="226">
        <v>0</v>
      </c>
      <c r="BA9" s="226">
        <v>0</v>
      </c>
      <c r="BB9" s="226">
        <v>0</v>
      </c>
      <c r="BC9" s="226">
        <v>0</v>
      </c>
      <c r="BD9" s="226">
        <v>0</v>
      </c>
      <c r="BE9" s="226">
        <v>0</v>
      </c>
      <c r="BF9" s="226">
        <v>0</v>
      </c>
      <c r="BG9" s="226">
        <v>0</v>
      </c>
      <c r="BH9" s="226">
        <v>0</v>
      </c>
      <c r="BI9" s="226">
        <v>0</v>
      </c>
      <c r="BJ9" s="226">
        <v>0</v>
      </c>
      <c r="BK9" s="226">
        <v>0</v>
      </c>
      <c r="BL9" s="226"/>
      <c r="BM9" s="226" t="s">
        <v>546</v>
      </c>
      <c r="BN9" s="226"/>
      <c r="BO9" s="226" t="s">
        <v>546</v>
      </c>
      <c r="BP9" s="298"/>
      <c r="BQ9" s="226"/>
      <c r="BR9" s="226"/>
      <c r="BS9" s="226"/>
      <c r="BT9" s="232"/>
      <c r="BU9" s="232"/>
      <c r="BV9" s="226"/>
      <c r="BW9" s="226" t="s">
        <v>548</v>
      </c>
      <c r="BX9" s="226"/>
      <c r="BY9" s="232"/>
      <c r="BZ9" s="303" t="s">
        <v>354</v>
      </c>
      <c r="CA9" s="223" t="s">
        <v>253</v>
      </c>
    </row>
    <row r="10" spans="1:79" customFormat="1" ht="13" customHeight="1" x14ac:dyDescent="0.15">
      <c r="A10" s="223"/>
      <c r="B10" s="224">
        <v>43305</v>
      </c>
      <c r="C10" s="225" t="s">
        <v>541</v>
      </c>
      <c r="D10" s="223" t="s">
        <v>464</v>
      </c>
      <c r="E10" s="223"/>
      <c r="F10" s="223" t="s">
        <v>575</v>
      </c>
      <c r="G10" s="224">
        <v>43299</v>
      </c>
      <c r="H10" s="226" t="s">
        <v>543</v>
      </c>
      <c r="I10" s="226" t="s">
        <v>338</v>
      </c>
      <c r="J10" s="226"/>
      <c r="K10" s="223" t="s">
        <v>461</v>
      </c>
      <c r="L10" s="223" t="s">
        <v>589</v>
      </c>
      <c r="M10" s="340">
        <v>110.24</v>
      </c>
      <c r="N10" s="340">
        <v>23.109090909090909</v>
      </c>
      <c r="O10" s="228"/>
      <c r="P10" s="229"/>
      <c r="Q10" s="229"/>
      <c r="R10" s="228"/>
      <c r="S10" s="229"/>
      <c r="T10" s="223"/>
      <c r="U10" s="229"/>
      <c r="V10" s="229"/>
      <c r="W10" s="229"/>
      <c r="X10" s="223"/>
      <c r="Y10" s="227"/>
      <c r="Z10" s="227"/>
      <c r="AA10" s="227"/>
      <c r="AB10" s="227"/>
      <c r="AC10" s="227"/>
      <c r="AD10" s="227"/>
      <c r="AE10" s="229"/>
      <c r="AF10" s="223"/>
      <c r="AG10" s="223"/>
      <c r="AH10" s="227"/>
      <c r="AI10" s="223"/>
      <c r="AJ10" s="223"/>
      <c r="AK10" s="227"/>
      <c r="AL10" s="223"/>
      <c r="AM10" s="227"/>
      <c r="AN10" s="227"/>
      <c r="AO10" s="223" t="s">
        <v>576</v>
      </c>
      <c r="AP10" s="226" t="s">
        <v>546</v>
      </c>
      <c r="AQ10" s="226"/>
      <c r="AR10" s="226"/>
      <c r="AS10" s="230"/>
      <c r="AT10" s="226">
        <v>8</v>
      </c>
      <c r="AU10" s="29"/>
      <c r="AV10" s="25"/>
      <c r="AW10" s="29"/>
      <c r="AX10" s="226" t="s">
        <v>547</v>
      </c>
      <c r="AY10" s="226"/>
      <c r="AZ10" s="226">
        <v>0</v>
      </c>
      <c r="BA10" s="226">
        <v>0</v>
      </c>
      <c r="BB10" s="226">
        <v>0</v>
      </c>
      <c r="BC10" s="226">
        <v>0</v>
      </c>
      <c r="BD10" s="226">
        <v>0</v>
      </c>
      <c r="BE10" s="226">
        <v>0</v>
      </c>
      <c r="BF10" s="226">
        <v>0</v>
      </c>
      <c r="BG10" s="226">
        <v>0</v>
      </c>
      <c r="BH10" s="226">
        <v>0</v>
      </c>
      <c r="BI10" s="226">
        <v>0</v>
      </c>
      <c r="BJ10" s="226">
        <v>0</v>
      </c>
      <c r="BK10" s="226">
        <v>0</v>
      </c>
      <c r="BL10" s="226"/>
      <c r="BM10" s="226" t="s">
        <v>546</v>
      </c>
      <c r="BN10" s="226"/>
      <c r="BO10" s="226" t="s">
        <v>546</v>
      </c>
      <c r="BP10" s="298"/>
      <c r="BQ10" s="226"/>
      <c r="BR10" s="226"/>
      <c r="BS10" s="226"/>
      <c r="BT10" s="232"/>
      <c r="BU10" s="232"/>
      <c r="BV10" s="226"/>
      <c r="BW10" s="226" t="s">
        <v>480</v>
      </c>
      <c r="BX10" s="226">
        <v>1</v>
      </c>
      <c r="BY10" s="232"/>
      <c r="BZ10" s="303" t="s">
        <v>844</v>
      </c>
      <c r="CA10" s="223" t="s">
        <v>345</v>
      </c>
    </row>
    <row r="11" spans="1:79" customFormat="1" ht="13" customHeight="1" x14ac:dyDescent="0.15">
      <c r="A11" s="223">
        <v>16561</v>
      </c>
      <c r="B11" s="224">
        <v>43294</v>
      </c>
      <c r="C11" s="225" t="s">
        <v>541</v>
      </c>
      <c r="D11" s="223" t="s">
        <v>464</v>
      </c>
      <c r="E11" s="223"/>
      <c r="F11" s="223" t="s">
        <v>575</v>
      </c>
      <c r="G11" s="224">
        <v>43273</v>
      </c>
      <c r="H11" s="226" t="s">
        <v>543</v>
      </c>
      <c r="I11" s="226" t="s">
        <v>338</v>
      </c>
      <c r="J11" s="226">
        <v>9</v>
      </c>
      <c r="K11" s="223" t="s">
        <v>514</v>
      </c>
      <c r="L11" s="223" t="s">
        <v>778</v>
      </c>
      <c r="M11" s="227">
        <v>107.59090909090908</v>
      </c>
      <c r="N11" s="227">
        <v>37.618181818181817</v>
      </c>
      <c r="O11" s="228"/>
      <c r="P11" s="229"/>
      <c r="Q11" s="229"/>
      <c r="R11" s="228"/>
      <c r="S11" s="229"/>
      <c r="T11" s="223"/>
      <c r="U11" s="229"/>
      <c r="V11" s="229"/>
      <c r="W11" s="229"/>
      <c r="X11" s="223"/>
      <c r="Y11" s="227"/>
      <c r="Z11" s="227"/>
      <c r="AA11" s="227"/>
      <c r="AB11" s="227"/>
      <c r="AC11" s="227"/>
      <c r="AD11" s="229"/>
      <c r="AE11" s="229"/>
      <c r="AF11" s="223"/>
      <c r="AG11" s="223"/>
      <c r="AH11" s="227"/>
      <c r="AI11" s="223"/>
      <c r="AJ11" s="223"/>
      <c r="AK11" s="227"/>
      <c r="AL11" s="223"/>
      <c r="AM11" s="227"/>
      <c r="AN11" s="227"/>
      <c r="AO11" s="223" t="s">
        <v>576</v>
      </c>
      <c r="AP11" s="226" t="s">
        <v>546</v>
      </c>
      <c r="AQ11" s="226"/>
      <c r="AR11" s="226"/>
      <c r="AS11" s="230"/>
      <c r="AT11" s="226"/>
      <c r="AU11" s="230"/>
      <c r="AV11" s="226"/>
      <c r="AW11" s="230"/>
      <c r="AX11" s="226" t="s">
        <v>547</v>
      </c>
      <c r="AY11" s="226">
        <v>25</v>
      </c>
      <c r="AZ11" s="226">
        <v>0</v>
      </c>
      <c r="BA11" s="226">
        <v>0</v>
      </c>
      <c r="BB11" s="226">
        <v>0</v>
      </c>
      <c r="BC11" s="226">
        <v>0</v>
      </c>
      <c r="BD11" s="226">
        <v>0</v>
      </c>
      <c r="BE11" s="226">
        <v>0</v>
      </c>
      <c r="BF11" s="226">
        <v>0</v>
      </c>
      <c r="BG11" s="226">
        <v>0</v>
      </c>
      <c r="BH11" s="226">
        <v>0</v>
      </c>
      <c r="BI11" s="226">
        <v>0</v>
      </c>
      <c r="BJ11" s="226">
        <v>0</v>
      </c>
      <c r="BK11" s="226">
        <v>0</v>
      </c>
      <c r="BL11" s="226"/>
      <c r="BM11" s="226" t="s">
        <v>546</v>
      </c>
      <c r="BN11" s="226"/>
      <c r="BO11" s="226" t="s">
        <v>546</v>
      </c>
      <c r="BP11" s="298"/>
      <c r="BQ11" s="226"/>
      <c r="BR11" s="226"/>
      <c r="BS11" s="226"/>
      <c r="BT11" s="223"/>
      <c r="BU11" s="223"/>
      <c r="BV11" s="226"/>
      <c r="BW11" s="226" t="s">
        <v>548</v>
      </c>
      <c r="BX11" s="226"/>
      <c r="BY11" s="223" t="s">
        <v>834</v>
      </c>
      <c r="BZ11" s="327" t="s">
        <v>354</v>
      </c>
      <c r="CA11" s="223" t="s">
        <v>345</v>
      </c>
    </row>
    <row r="12" spans="1:79" customFormat="1" ht="13" customHeight="1" x14ac:dyDescent="0.15">
      <c r="A12" s="223">
        <v>13443</v>
      </c>
      <c r="B12" s="224">
        <v>43290</v>
      </c>
      <c r="C12" s="225" t="s">
        <v>541</v>
      </c>
      <c r="D12" s="223" t="s">
        <v>464</v>
      </c>
      <c r="E12" s="223"/>
      <c r="F12" s="223" t="s">
        <v>575</v>
      </c>
      <c r="G12" s="236">
        <v>43281</v>
      </c>
      <c r="H12" s="226" t="s">
        <v>337</v>
      </c>
      <c r="I12" s="226" t="s">
        <v>546</v>
      </c>
      <c r="J12" s="226">
        <v>10</v>
      </c>
      <c r="K12" s="223" t="s">
        <v>597</v>
      </c>
      <c r="L12" s="223" t="s">
        <v>717</v>
      </c>
      <c r="M12" s="227">
        <v>108.26363636363635</v>
      </c>
      <c r="N12" s="227">
        <v>28.309090909090909</v>
      </c>
      <c r="O12" s="238" t="s">
        <v>511</v>
      </c>
      <c r="P12" s="228">
        <v>2000</v>
      </c>
      <c r="Q12" s="227">
        <v>35.309090909090912</v>
      </c>
      <c r="R12" s="228"/>
      <c r="S12" s="229"/>
      <c r="T12" s="223"/>
      <c r="U12" s="229"/>
      <c r="V12" s="229"/>
      <c r="W12" s="229"/>
      <c r="X12" s="223"/>
      <c r="Y12" s="227"/>
      <c r="Z12" s="227"/>
      <c r="AA12" s="227"/>
      <c r="AB12" s="227"/>
      <c r="AC12" s="227"/>
      <c r="AD12" s="227"/>
      <c r="AE12" s="229"/>
      <c r="AF12" s="223"/>
      <c r="AG12" s="223"/>
      <c r="AH12" s="227"/>
      <c r="AI12" s="223"/>
      <c r="AJ12" s="223"/>
      <c r="AK12" s="227"/>
      <c r="AL12" s="223"/>
      <c r="AM12" s="227"/>
      <c r="AN12" s="227"/>
      <c r="AO12" s="223" t="s">
        <v>576</v>
      </c>
      <c r="AP12" s="226" t="s">
        <v>546</v>
      </c>
      <c r="AQ12" s="226"/>
      <c r="AR12" s="226"/>
      <c r="AS12" s="230"/>
      <c r="AT12" s="226"/>
      <c r="AU12" s="230"/>
      <c r="AV12" s="226"/>
      <c r="AW12" s="230"/>
      <c r="AX12" s="226" t="s">
        <v>547</v>
      </c>
      <c r="AY12" s="226">
        <v>100</v>
      </c>
      <c r="AZ12" s="226">
        <v>0</v>
      </c>
      <c r="BA12" s="226">
        <v>0</v>
      </c>
      <c r="BB12" s="226">
        <v>0</v>
      </c>
      <c r="BC12" s="226">
        <v>0</v>
      </c>
      <c r="BD12" s="226">
        <v>0</v>
      </c>
      <c r="BE12" s="226">
        <v>0</v>
      </c>
      <c r="BF12" s="226">
        <v>0</v>
      </c>
      <c r="BG12" s="226">
        <v>0</v>
      </c>
      <c r="BH12" s="226">
        <v>0</v>
      </c>
      <c r="BI12" s="226">
        <v>0</v>
      </c>
      <c r="BJ12" s="226">
        <v>0</v>
      </c>
      <c r="BK12" s="226">
        <v>0</v>
      </c>
      <c r="BL12" s="226"/>
      <c r="BM12" s="226" t="s">
        <v>546</v>
      </c>
      <c r="BN12" s="226"/>
      <c r="BO12" s="226" t="s">
        <v>546</v>
      </c>
      <c r="BP12" s="231">
        <v>163.63636363636363</v>
      </c>
      <c r="BQ12" s="226"/>
      <c r="BR12" s="226"/>
      <c r="BS12" s="226"/>
      <c r="BT12" s="223"/>
      <c r="BU12" s="223"/>
      <c r="BV12" s="226"/>
      <c r="BW12" s="226" t="s">
        <v>548</v>
      </c>
      <c r="BX12" s="226">
        <v>1</v>
      </c>
      <c r="BY12" s="232" t="s">
        <v>718</v>
      </c>
      <c r="BZ12" s="300" t="s">
        <v>835</v>
      </c>
      <c r="CA12" s="223" t="s">
        <v>253</v>
      </c>
    </row>
    <row r="13" spans="1:79" customFormat="1" ht="13" customHeight="1" x14ac:dyDescent="0.15">
      <c r="A13" s="223">
        <v>16139</v>
      </c>
      <c r="B13" s="224">
        <v>43292</v>
      </c>
      <c r="C13" s="225" t="s">
        <v>541</v>
      </c>
      <c r="D13" s="223" t="s">
        <v>464</v>
      </c>
      <c r="E13" s="223"/>
      <c r="F13" s="223" t="s">
        <v>575</v>
      </c>
      <c r="G13" s="224">
        <v>43252</v>
      </c>
      <c r="H13" s="226" t="s">
        <v>543</v>
      </c>
      <c r="I13" s="226" t="s">
        <v>546</v>
      </c>
      <c r="J13" s="226">
        <v>11</v>
      </c>
      <c r="K13" s="239" t="s">
        <v>630</v>
      </c>
      <c r="L13" s="223" t="s">
        <v>631</v>
      </c>
      <c r="M13" s="227">
        <v>94.999999999999986</v>
      </c>
      <c r="N13" s="227">
        <v>59.999999999999993</v>
      </c>
      <c r="O13" s="238" t="s">
        <v>511</v>
      </c>
      <c r="P13" s="228">
        <v>1824.9900000000002</v>
      </c>
      <c r="Q13" s="227">
        <v>62.999999999999993</v>
      </c>
      <c r="R13" s="228"/>
      <c r="S13" s="229"/>
      <c r="T13" s="223"/>
      <c r="U13" s="229"/>
      <c r="V13" s="229"/>
      <c r="W13" s="229"/>
      <c r="X13" s="223"/>
      <c r="Y13" s="227"/>
      <c r="Z13" s="227"/>
      <c r="AA13" s="227"/>
      <c r="AB13" s="227"/>
      <c r="AC13" s="227"/>
      <c r="AD13" s="229"/>
      <c r="AE13" s="229"/>
      <c r="AF13" s="223"/>
      <c r="AG13" s="223"/>
      <c r="AH13" s="227"/>
      <c r="AI13" s="223"/>
      <c r="AJ13" s="223"/>
      <c r="AK13" s="227"/>
      <c r="AL13" s="223"/>
      <c r="AM13" s="227"/>
      <c r="AN13" s="227"/>
      <c r="AO13" s="223" t="s">
        <v>576</v>
      </c>
      <c r="AP13" s="226" t="s">
        <v>546</v>
      </c>
      <c r="AQ13" s="226"/>
      <c r="AR13" s="226"/>
      <c r="AS13" s="230"/>
      <c r="AT13" s="226">
        <v>5</v>
      </c>
      <c r="AU13" s="230"/>
      <c r="AV13" s="226"/>
      <c r="AW13" s="230"/>
      <c r="AX13" s="226" t="s">
        <v>460</v>
      </c>
      <c r="AY13" s="226"/>
      <c r="AZ13" s="226">
        <v>0</v>
      </c>
      <c r="BA13" s="226">
        <v>0</v>
      </c>
      <c r="BB13" s="226">
        <v>0</v>
      </c>
      <c r="BC13" s="226">
        <v>0</v>
      </c>
      <c r="BD13" s="226">
        <v>0</v>
      </c>
      <c r="BE13" s="226">
        <v>0</v>
      </c>
      <c r="BF13" s="226">
        <v>0</v>
      </c>
      <c r="BG13" s="226">
        <v>0</v>
      </c>
      <c r="BH13" s="226">
        <v>0</v>
      </c>
      <c r="BI13" s="226">
        <v>0</v>
      </c>
      <c r="BJ13" s="226">
        <v>0</v>
      </c>
      <c r="BK13" s="226">
        <v>0</v>
      </c>
      <c r="BL13" s="226"/>
      <c r="BM13" s="226" t="s">
        <v>546</v>
      </c>
      <c r="BN13" s="226"/>
      <c r="BO13" s="226" t="s">
        <v>546</v>
      </c>
      <c r="BP13" s="298"/>
      <c r="BQ13" s="226"/>
      <c r="BR13" s="226"/>
      <c r="BS13" s="226"/>
      <c r="BT13" s="226"/>
      <c r="BU13" s="226"/>
      <c r="BV13" s="226"/>
      <c r="BW13" s="226" t="s">
        <v>548</v>
      </c>
      <c r="BX13" s="226"/>
      <c r="BY13" s="232"/>
      <c r="BZ13" s="303" t="s">
        <v>836</v>
      </c>
      <c r="CA13" s="223" t="s">
        <v>268</v>
      </c>
    </row>
    <row r="14" spans="1:79" customFormat="1" ht="13" customHeight="1" x14ac:dyDescent="0.15">
      <c r="A14" s="223">
        <v>570</v>
      </c>
      <c r="B14" s="224">
        <v>43291</v>
      </c>
      <c r="C14" s="225" t="s">
        <v>541</v>
      </c>
      <c r="D14" s="223" t="s">
        <v>464</v>
      </c>
      <c r="E14" s="223"/>
      <c r="F14" s="223" t="s">
        <v>575</v>
      </c>
      <c r="G14" s="224">
        <v>43266</v>
      </c>
      <c r="H14" s="226" t="s">
        <v>543</v>
      </c>
      <c r="I14" s="226" t="s">
        <v>546</v>
      </c>
      <c r="J14" s="226">
        <v>12</v>
      </c>
      <c r="K14" s="223" t="s">
        <v>635</v>
      </c>
      <c r="L14" s="223" t="s">
        <v>837</v>
      </c>
      <c r="M14" s="227">
        <v>114.09090909090908</v>
      </c>
      <c r="N14" s="227">
        <v>21.68181818181818</v>
      </c>
      <c r="O14" s="223"/>
      <c r="P14" s="229"/>
      <c r="Q14" s="229"/>
      <c r="R14" s="228"/>
      <c r="S14" s="229"/>
      <c r="T14" s="223"/>
      <c r="U14" s="229"/>
      <c r="V14" s="229"/>
      <c r="W14" s="229"/>
      <c r="X14" s="223"/>
      <c r="Y14" s="227"/>
      <c r="Z14" s="227"/>
      <c r="AA14" s="227"/>
      <c r="AB14" s="227"/>
      <c r="AC14" s="227"/>
      <c r="AD14" s="227"/>
      <c r="AE14" s="229"/>
      <c r="AF14" s="223"/>
      <c r="AG14" s="223"/>
      <c r="AH14" s="227"/>
      <c r="AI14" s="223"/>
      <c r="AJ14" s="223"/>
      <c r="AK14" s="227"/>
      <c r="AL14" s="223"/>
      <c r="AM14" s="227"/>
      <c r="AN14" s="227"/>
      <c r="AO14" s="223" t="s">
        <v>576</v>
      </c>
      <c r="AP14" s="226" t="s">
        <v>546</v>
      </c>
      <c r="AQ14" s="226"/>
      <c r="AR14" s="226"/>
      <c r="AS14" s="230"/>
      <c r="AT14" s="226">
        <v>2.88</v>
      </c>
      <c r="AU14" s="230"/>
      <c r="AV14" s="226"/>
      <c r="AW14" s="230"/>
      <c r="AX14" s="226" t="s">
        <v>546</v>
      </c>
      <c r="AY14" s="226"/>
      <c r="AZ14" s="226">
        <v>0</v>
      </c>
      <c r="BA14" s="226">
        <v>0</v>
      </c>
      <c r="BB14" s="226">
        <v>0</v>
      </c>
      <c r="BC14" s="226">
        <v>0</v>
      </c>
      <c r="BD14" s="226">
        <v>0</v>
      </c>
      <c r="BE14" s="226">
        <v>0</v>
      </c>
      <c r="BF14" s="226">
        <v>0</v>
      </c>
      <c r="BG14" s="226">
        <v>0</v>
      </c>
      <c r="BH14" s="226">
        <v>0</v>
      </c>
      <c r="BI14" s="226">
        <v>0</v>
      </c>
      <c r="BJ14" s="226">
        <v>0</v>
      </c>
      <c r="BK14" s="226">
        <v>0</v>
      </c>
      <c r="BL14" s="226"/>
      <c r="BM14" s="226" t="s">
        <v>546</v>
      </c>
      <c r="BN14" s="226"/>
      <c r="BO14" s="226" t="s">
        <v>546</v>
      </c>
      <c r="BP14" s="298"/>
      <c r="BQ14" s="226"/>
      <c r="BR14" s="226"/>
      <c r="BS14" s="226"/>
      <c r="BT14" s="232"/>
      <c r="BU14" s="232"/>
      <c r="BV14" s="226"/>
      <c r="BW14" s="226" t="s">
        <v>548</v>
      </c>
      <c r="BX14" s="226">
        <v>1</v>
      </c>
      <c r="BY14" s="223" t="s">
        <v>838</v>
      </c>
      <c r="BZ14" s="302" t="s">
        <v>839</v>
      </c>
      <c r="CA14" s="223" t="s">
        <v>253</v>
      </c>
    </row>
    <row r="15" spans="1:79" customFormat="1" ht="13" customHeight="1" x14ac:dyDescent="0.15">
      <c r="A15" s="223">
        <v>14673</v>
      </c>
      <c r="B15" s="224">
        <v>43292</v>
      </c>
      <c r="C15" s="225" t="s">
        <v>541</v>
      </c>
      <c r="D15" s="223" t="s">
        <v>464</v>
      </c>
      <c r="E15" s="223"/>
      <c r="F15" s="223" t="s">
        <v>575</v>
      </c>
      <c r="G15" s="236">
        <v>43256</v>
      </c>
      <c r="H15" s="226" t="s">
        <v>337</v>
      </c>
      <c r="I15" s="226" t="s">
        <v>460</v>
      </c>
      <c r="J15" s="226">
        <v>13</v>
      </c>
      <c r="K15" s="223" t="s">
        <v>688</v>
      </c>
      <c r="L15" s="223" t="s">
        <v>728</v>
      </c>
      <c r="M15" s="227">
        <v>99.999999999999986</v>
      </c>
      <c r="N15" s="227">
        <v>22.9</v>
      </c>
      <c r="O15" s="228"/>
      <c r="P15" s="229"/>
      <c r="Q15" s="229"/>
      <c r="R15" s="228"/>
      <c r="S15" s="229"/>
      <c r="T15" s="223"/>
      <c r="U15" s="229"/>
      <c r="V15" s="229"/>
      <c r="W15" s="229"/>
      <c r="X15" s="223"/>
      <c r="Y15" s="227"/>
      <c r="Z15" s="227"/>
      <c r="AA15" s="227"/>
      <c r="AB15" s="227"/>
      <c r="AC15" s="227"/>
      <c r="AD15" s="229"/>
      <c r="AE15" s="229"/>
      <c r="AF15" s="223"/>
      <c r="AG15" s="223"/>
      <c r="AH15" s="227"/>
      <c r="AI15" s="223"/>
      <c r="AJ15" s="223"/>
      <c r="AK15" s="227"/>
      <c r="AL15" s="223"/>
      <c r="AM15" s="227"/>
      <c r="AN15" s="227"/>
      <c r="AO15" s="302" t="s">
        <v>576</v>
      </c>
      <c r="AP15" s="226" t="s">
        <v>546</v>
      </c>
      <c r="AQ15" s="226"/>
      <c r="AR15" s="226"/>
      <c r="AS15" s="230"/>
      <c r="AT15" s="226">
        <v>6</v>
      </c>
      <c r="AU15" s="230"/>
      <c r="AV15" s="226"/>
      <c r="AW15" s="230"/>
      <c r="AX15" s="226" t="s">
        <v>460</v>
      </c>
      <c r="AY15" s="226"/>
      <c r="AZ15" s="226">
        <v>0</v>
      </c>
      <c r="BA15" s="226">
        <v>0</v>
      </c>
      <c r="BB15" s="226">
        <v>0</v>
      </c>
      <c r="BC15" s="226">
        <v>0</v>
      </c>
      <c r="BD15" s="226">
        <v>0</v>
      </c>
      <c r="BE15" s="226">
        <v>0</v>
      </c>
      <c r="BF15" s="226">
        <v>0</v>
      </c>
      <c r="BG15" s="226">
        <v>0</v>
      </c>
      <c r="BH15" s="226">
        <v>0</v>
      </c>
      <c r="BI15" s="226">
        <v>0</v>
      </c>
      <c r="BJ15" s="226">
        <v>0</v>
      </c>
      <c r="BK15" s="226">
        <v>0</v>
      </c>
      <c r="BL15" s="226"/>
      <c r="BM15" s="226" t="s">
        <v>546</v>
      </c>
      <c r="BN15" s="226"/>
      <c r="BO15" s="226" t="s">
        <v>460</v>
      </c>
      <c r="BP15" s="298"/>
      <c r="BQ15" s="226"/>
      <c r="BR15" s="226"/>
      <c r="BS15" s="226"/>
      <c r="BT15" s="223"/>
      <c r="BU15" s="232"/>
      <c r="BV15" s="226"/>
      <c r="BW15" s="226" t="s">
        <v>548</v>
      </c>
      <c r="BX15" s="226">
        <v>1</v>
      </c>
      <c r="BY15" s="223"/>
      <c r="BZ15" s="328" t="s">
        <v>840</v>
      </c>
      <c r="CA15" s="232" t="s">
        <v>268</v>
      </c>
    </row>
    <row r="16" spans="1:79" customFormat="1" ht="13" customHeight="1" x14ac:dyDescent="0.15">
      <c r="A16" s="223">
        <v>10836</v>
      </c>
      <c r="B16" s="224">
        <v>43290</v>
      </c>
      <c r="C16" s="225" t="s">
        <v>541</v>
      </c>
      <c r="D16" s="223" t="s">
        <v>464</v>
      </c>
      <c r="E16" s="223"/>
      <c r="F16" s="223" t="s">
        <v>542</v>
      </c>
      <c r="G16" s="224">
        <v>43285</v>
      </c>
      <c r="H16" s="226" t="s">
        <v>543</v>
      </c>
      <c r="I16" s="226" t="s">
        <v>338</v>
      </c>
      <c r="J16" s="226">
        <v>1</v>
      </c>
      <c r="K16" s="223" t="s">
        <v>544</v>
      </c>
      <c r="L16" s="223" t="s">
        <v>469</v>
      </c>
      <c r="M16" s="227">
        <v>114.75454545454545</v>
      </c>
      <c r="N16" s="227">
        <v>23.072727272727271</v>
      </c>
      <c r="O16" s="228"/>
      <c r="P16" s="229"/>
      <c r="Q16" s="229"/>
      <c r="R16" s="228"/>
      <c r="S16" s="229"/>
      <c r="T16" s="223"/>
      <c r="U16" s="229"/>
      <c r="V16" s="229"/>
      <c r="W16" s="229"/>
      <c r="X16" s="223"/>
      <c r="Y16" s="227"/>
      <c r="Z16" s="227"/>
      <c r="AA16" s="227"/>
      <c r="AB16" s="227"/>
      <c r="AC16" s="227"/>
      <c r="AD16" s="227"/>
      <c r="AE16" s="227">
        <v>18.736363636363635</v>
      </c>
      <c r="AF16" s="223"/>
      <c r="AG16" s="223"/>
      <c r="AH16" s="227"/>
      <c r="AI16" s="223"/>
      <c r="AJ16" s="223"/>
      <c r="AK16" s="227"/>
      <c r="AL16" s="223"/>
      <c r="AM16" s="227"/>
      <c r="AN16" s="227"/>
      <c r="AO16" s="223" t="s">
        <v>545</v>
      </c>
      <c r="AP16" s="226" t="s">
        <v>546</v>
      </c>
      <c r="AQ16" s="226"/>
      <c r="AR16" s="226"/>
      <c r="AS16" s="226">
        <v>10</v>
      </c>
      <c r="AT16" s="226">
        <v>10</v>
      </c>
      <c r="AU16" s="230">
        <v>1274</v>
      </c>
      <c r="AV16" s="226">
        <v>5</v>
      </c>
      <c r="AW16" s="230"/>
      <c r="AX16" s="226" t="s">
        <v>547</v>
      </c>
      <c r="AY16" s="226">
        <v>20</v>
      </c>
      <c r="AZ16" s="226">
        <v>0</v>
      </c>
      <c r="BA16" s="226">
        <v>0</v>
      </c>
      <c r="BB16" s="226">
        <v>0</v>
      </c>
      <c r="BC16" s="226">
        <v>0</v>
      </c>
      <c r="BD16" s="226">
        <v>0</v>
      </c>
      <c r="BE16" s="226">
        <v>0</v>
      </c>
      <c r="BF16" s="226">
        <v>0</v>
      </c>
      <c r="BG16" s="226">
        <v>0</v>
      </c>
      <c r="BH16" s="226">
        <v>0</v>
      </c>
      <c r="BI16" s="226">
        <v>0</v>
      </c>
      <c r="BJ16" s="226">
        <v>0</v>
      </c>
      <c r="BK16" s="226">
        <v>0</v>
      </c>
      <c r="BL16" s="226"/>
      <c r="BM16" s="226" t="s">
        <v>546</v>
      </c>
      <c r="BN16" s="226">
        <v>12</v>
      </c>
      <c r="BO16" s="226" t="s">
        <v>546</v>
      </c>
      <c r="BP16" s="298"/>
      <c r="BQ16" s="226"/>
      <c r="BR16" s="226"/>
      <c r="BS16" s="226"/>
      <c r="BT16" s="223"/>
      <c r="BU16" s="232"/>
      <c r="BV16" s="226"/>
      <c r="BW16" s="226" t="s">
        <v>548</v>
      </c>
      <c r="BX16" s="226"/>
      <c r="BY16" s="329"/>
      <c r="BZ16" s="302" t="s">
        <v>354</v>
      </c>
      <c r="CA16" s="232" t="s">
        <v>253</v>
      </c>
    </row>
    <row r="17" spans="1:79" customFormat="1" ht="13" customHeight="1" x14ac:dyDescent="0.15">
      <c r="A17" s="223">
        <v>11115</v>
      </c>
      <c r="B17" s="224">
        <v>43291</v>
      </c>
      <c r="C17" s="225" t="s">
        <v>541</v>
      </c>
      <c r="D17" s="223" t="s">
        <v>464</v>
      </c>
      <c r="E17" s="223"/>
      <c r="F17" s="223" t="s">
        <v>542</v>
      </c>
      <c r="G17" s="236">
        <v>43281</v>
      </c>
      <c r="H17" s="226" t="s">
        <v>337</v>
      </c>
      <c r="I17" s="226" t="s">
        <v>460</v>
      </c>
      <c r="J17" s="226">
        <v>2</v>
      </c>
      <c r="K17" s="223" t="s">
        <v>551</v>
      </c>
      <c r="L17" s="223" t="s">
        <v>826</v>
      </c>
      <c r="M17" s="227">
        <v>109.99999999999999</v>
      </c>
      <c r="N17" s="227">
        <v>22.554545454545451</v>
      </c>
      <c r="O17" s="238" t="s">
        <v>511</v>
      </c>
      <c r="P17" s="228">
        <v>1020</v>
      </c>
      <c r="Q17" s="227">
        <v>29.7</v>
      </c>
      <c r="R17" s="228"/>
      <c r="S17" s="229"/>
      <c r="T17" s="223"/>
      <c r="U17" s="229"/>
      <c r="V17" s="229"/>
      <c r="W17" s="229"/>
      <c r="X17" s="223"/>
      <c r="Y17" s="227"/>
      <c r="Z17" s="227"/>
      <c r="AA17" s="227"/>
      <c r="AB17" s="227"/>
      <c r="AC17" s="227"/>
      <c r="AD17" s="227"/>
      <c r="AE17" s="227">
        <v>18.718181818181815</v>
      </c>
      <c r="AF17" s="223"/>
      <c r="AG17" s="223"/>
      <c r="AH17" s="227"/>
      <c r="AI17" s="223"/>
      <c r="AJ17" s="223"/>
      <c r="AK17" s="227"/>
      <c r="AL17" s="223"/>
      <c r="AM17" s="227"/>
      <c r="AN17" s="227"/>
      <c r="AO17" s="223" t="s">
        <v>545</v>
      </c>
      <c r="AP17" s="226" t="s">
        <v>546</v>
      </c>
      <c r="AQ17" s="226"/>
      <c r="AR17" s="226"/>
      <c r="AS17" s="226">
        <v>10</v>
      </c>
      <c r="AT17" s="226">
        <v>5.2</v>
      </c>
      <c r="AU17" s="230"/>
      <c r="AV17" s="226"/>
      <c r="AW17" s="230"/>
      <c r="AX17" s="226" t="s">
        <v>547</v>
      </c>
      <c r="AY17" s="241">
        <v>50</v>
      </c>
      <c r="AZ17" s="226">
        <v>0</v>
      </c>
      <c r="BA17" s="226">
        <v>0</v>
      </c>
      <c r="BB17" s="226">
        <v>2</v>
      </c>
      <c r="BC17" s="226">
        <v>0</v>
      </c>
      <c r="BD17" s="226">
        <v>0</v>
      </c>
      <c r="BE17" s="226">
        <v>0</v>
      </c>
      <c r="BF17" s="226">
        <v>0</v>
      </c>
      <c r="BG17" s="226">
        <v>0</v>
      </c>
      <c r="BH17" s="226">
        <v>0</v>
      </c>
      <c r="BI17" s="226">
        <v>0</v>
      </c>
      <c r="BJ17" s="226">
        <v>0</v>
      </c>
      <c r="BK17" s="226">
        <v>0</v>
      </c>
      <c r="BL17" s="226"/>
      <c r="BM17" s="226" t="s">
        <v>546</v>
      </c>
      <c r="BN17" s="226"/>
      <c r="BO17" s="226" t="s">
        <v>546</v>
      </c>
      <c r="BP17" s="298"/>
      <c r="BQ17" s="226"/>
      <c r="BR17" s="226"/>
      <c r="BS17" s="226"/>
      <c r="BT17" s="223"/>
      <c r="BU17" s="223"/>
      <c r="BV17" s="226"/>
      <c r="BW17" s="226" t="s">
        <v>548</v>
      </c>
      <c r="BX17" s="226"/>
      <c r="BY17" s="238"/>
      <c r="BZ17" s="300" t="s">
        <v>354</v>
      </c>
      <c r="CA17" s="232" t="s">
        <v>253</v>
      </c>
    </row>
    <row r="18" spans="1:79" customFormat="1" ht="13" customHeight="1" x14ac:dyDescent="0.15">
      <c r="A18" s="223">
        <v>16146</v>
      </c>
      <c r="B18" s="224">
        <v>43291</v>
      </c>
      <c r="C18" s="225" t="s">
        <v>541</v>
      </c>
      <c r="D18" s="223" t="s">
        <v>464</v>
      </c>
      <c r="E18" s="223"/>
      <c r="F18" s="223" t="s">
        <v>542</v>
      </c>
      <c r="G18" s="224">
        <v>43281</v>
      </c>
      <c r="H18" s="226" t="s">
        <v>543</v>
      </c>
      <c r="I18" s="226" t="s">
        <v>338</v>
      </c>
      <c r="J18" s="226">
        <v>3</v>
      </c>
      <c r="K18" s="223" t="s">
        <v>556</v>
      </c>
      <c r="L18" s="223" t="s">
        <v>827</v>
      </c>
      <c r="M18" s="227">
        <v>97.499999999999986</v>
      </c>
      <c r="N18" s="227">
        <v>24.518181818181816</v>
      </c>
      <c r="O18" s="228"/>
      <c r="P18" s="229"/>
      <c r="Q18" s="229"/>
      <c r="R18" s="228"/>
      <c r="S18" s="229"/>
      <c r="T18" s="223"/>
      <c r="U18" s="229"/>
      <c r="V18" s="229"/>
      <c r="W18" s="229"/>
      <c r="X18" s="223"/>
      <c r="Y18" s="227"/>
      <c r="Z18" s="227"/>
      <c r="AA18" s="227"/>
      <c r="AB18" s="227"/>
      <c r="AC18" s="227"/>
      <c r="AD18" s="227"/>
      <c r="AE18" s="227">
        <v>17.118181818181814</v>
      </c>
      <c r="AF18" s="223"/>
      <c r="AG18" s="223"/>
      <c r="AH18" s="227"/>
      <c r="AI18" s="223"/>
      <c r="AJ18" s="223"/>
      <c r="AK18" s="227"/>
      <c r="AL18" s="223"/>
      <c r="AM18" s="227"/>
      <c r="AN18" s="227"/>
      <c r="AO18" s="223" t="s">
        <v>545</v>
      </c>
      <c r="AP18" s="226" t="s">
        <v>546</v>
      </c>
      <c r="AQ18" s="226"/>
      <c r="AR18" s="226"/>
      <c r="AS18" s="230"/>
      <c r="AT18" s="226">
        <v>10</v>
      </c>
      <c r="AU18" s="230"/>
      <c r="AV18" s="226"/>
      <c r="AW18" s="226"/>
      <c r="AX18" s="226" t="s">
        <v>547</v>
      </c>
      <c r="AY18" s="226"/>
      <c r="AZ18" s="226">
        <v>0</v>
      </c>
      <c r="BA18" s="226">
        <v>0</v>
      </c>
      <c r="BB18" s="226">
        <v>0</v>
      </c>
      <c r="BC18" s="226">
        <v>0</v>
      </c>
      <c r="BD18" s="226">
        <v>0</v>
      </c>
      <c r="BE18" s="226">
        <v>0</v>
      </c>
      <c r="BF18" s="226">
        <v>0</v>
      </c>
      <c r="BG18" s="226">
        <v>0</v>
      </c>
      <c r="BH18" s="226">
        <v>0</v>
      </c>
      <c r="BI18" s="226">
        <v>0</v>
      </c>
      <c r="BJ18" s="226">
        <v>0</v>
      </c>
      <c r="BK18" s="226">
        <v>0</v>
      </c>
      <c r="BL18" s="226"/>
      <c r="BM18" s="226" t="s">
        <v>546</v>
      </c>
      <c r="BN18" s="226">
        <v>12</v>
      </c>
      <c r="BO18" s="226" t="s">
        <v>546</v>
      </c>
      <c r="BP18" s="298"/>
      <c r="BQ18" s="226"/>
      <c r="BR18" s="226"/>
      <c r="BS18" s="226"/>
      <c r="BT18" s="223" t="s">
        <v>828</v>
      </c>
      <c r="BU18" s="232" t="s">
        <v>111</v>
      </c>
      <c r="BV18" s="226">
        <v>25</v>
      </c>
      <c r="BW18" s="226" t="s">
        <v>548</v>
      </c>
      <c r="BX18" s="226"/>
      <c r="BY18" s="223" t="s">
        <v>829</v>
      </c>
      <c r="BZ18" s="302" t="s">
        <v>841</v>
      </c>
      <c r="CA18" s="223" t="s">
        <v>253</v>
      </c>
    </row>
    <row r="19" spans="1:79" customFormat="1" ht="13" customHeight="1" x14ac:dyDescent="0.15">
      <c r="A19" s="223">
        <v>13617</v>
      </c>
      <c r="B19" s="224">
        <v>43291</v>
      </c>
      <c r="C19" s="225" t="s">
        <v>541</v>
      </c>
      <c r="D19" s="223" t="s">
        <v>464</v>
      </c>
      <c r="E19" s="223"/>
      <c r="F19" s="223" t="s">
        <v>542</v>
      </c>
      <c r="G19" s="224">
        <v>43281</v>
      </c>
      <c r="H19" s="226" t="s">
        <v>543</v>
      </c>
      <c r="I19" s="226" t="s">
        <v>546</v>
      </c>
      <c r="J19" s="226">
        <v>4</v>
      </c>
      <c r="K19" s="223" t="s">
        <v>558</v>
      </c>
      <c r="L19" s="223" t="s">
        <v>702</v>
      </c>
      <c r="M19" s="227">
        <v>77.999999999999986</v>
      </c>
      <c r="N19" s="227">
        <v>24.999999999999996</v>
      </c>
      <c r="O19" s="228"/>
      <c r="P19" s="229"/>
      <c r="Q19" s="229"/>
      <c r="R19" s="228"/>
      <c r="S19" s="229"/>
      <c r="T19" s="223"/>
      <c r="U19" s="229"/>
      <c r="V19" s="229"/>
      <c r="W19" s="229"/>
      <c r="X19" s="223"/>
      <c r="Y19" s="227"/>
      <c r="Z19" s="227"/>
      <c r="AA19" s="227"/>
      <c r="AB19" s="227"/>
      <c r="AC19" s="227"/>
      <c r="AD19" s="227"/>
      <c r="AE19" s="227">
        <v>17.5</v>
      </c>
      <c r="AF19" s="223"/>
      <c r="AG19" s="223"/>
      <c r="AH19" s="227"/>
      <c r="AI19" s="223"/>
      <c r="AJ19" s="223"/>
      <c r="AK19" s="229"/>
      <c r="AL19" s="223"/>
      <c r="AM19" s="227"/>
      <c r="AN19" s="227"/>
      <c r="AO19" s="223" t="s">
        <v>545</v>
      </c>
      <c r="AP19" s="226" t="s">
        <v>546</v>
      </c>
      <c r="AQ19" s="226"/>
      <c r="AR19" s="226"/>
      <c r="AS19" s="230"/>
      <c r="AT19" s="226">
        <v>10.199999999999999</v>
      </c>
      <c r="AU19" s="230">
        <v>910</v>
      </c>
      <c r="AV19" s="226"/>
      <c r="AW19" s="230">
        <v>6</v>
      </c>
      <c r="AX19" s="226" t="s">
        <v>547</v>
      </c>
      <c r="AY19" s="226">
        <v>10</v>
      </c>
      <c r="AZ19" s="226">
        <v>0</v>
      </c>
      <c r="BA19" s="226">
        <v>0</v>
      </c>
      <c r="BB19" s="226">
        <v>0</v>
      </c>
      <c r="BC19" s="226">
        <v>0</v>
      </c>
      <c r="BD19" s="226">
        <v>0</v>
      </c>
      <c r="BE19" s="226">
        <v>0</v>
      </c>
      <c r="BF19" s="226">
        <v>0</v>
      </c>
      <c r="BG19" s="226">
        <v>0</v>
      </c>
      <c r="BH19" s="226">
        <v>0</v>
      </c>
      <c r="BI19" s="226">
        <v>0</v>
      </c>
      <c r="BJ19" s="226">
        <v>0</v>
      </c>
      <c r="BK19" s="226">
        <v>0</v>
      </c>
      <c r="BL19" s="226"/>
      <c r="BM19" s="226" t="s">
        <v>546</v>
      </c>
      <c r="BN19" s="226"/>
      <c r="BO19" s="226" t="s">
        <v>546</v>
      </c>
      <c r="BP19" s="231">
        <v>141.70909090909089</v>
      </c>
      <c r="BQ19" s="226"/>
      <c r="BR19" s="226"/>
      <c r="BS19" s="243"/>
      <c r="BT19" s="126" t="s">
        <v>830</v>
      </c>
      <c r="BU19" s="232" t="s">
        <v>111</v>
      </c>
      <c r="BV19" s="226">
        <v>77.94</v>
      </c>
      <c r="BW19" s="226" t="s">
        <v>548</v>
      </c>
      <c r="BX19" s="226"/>
      <c r="BY19" s="232"/>
      <c r="BZ19" s="300" t="s">
        <v>842</v>
      </c>
      <c r="CA19" s="232" t="s">
        <v>253</v>
      </c>
    </row>
    <row r="20" spans="1:79" customFormat="1" ht="13" customHeight="1" x14ac:dyDescent="0.15">
      <c r="A20" s="223">
        <v>12309</v>
      </c>
      <c r="B20" s="224">
        <v>43291</v>
      </c>
      <c r="C20" s="225" t="s">
        <v>541</v>
      </c>
      <c r="D20" s="223" t="s">
        <v>464</v>
      </c>
      <c r="E20" s="223"/>
      <c r="F20" s="223" t="s">
        <v>542</v>
      </c>
      <c r="G20" s="224">
        <v>43281</v>
      </c>
      <c r="H20" s="226" t="s">
        <v>543</v>
      </c>
      <c r="I20" s="226" t="s">
        <v>338</v>
      </c>
      <c r="J20" s="226">
        <v>5</v>
      </c>
      <c r="K20" s="223" t="s">
        <v>559</v>
      </c>
      <c r="L20" s="223" t="s">
        <v>611</v>
      </c>
      <c r="M20" s="227">
        <v>110.35454545454544</v>
      </c>
      <c r="N20" s="227">
        <v>23.472727272727273</v>
      </c>
      <c r="O20" s="228"/>
      <c r="P20" s="229"/>
      <c r="Q20" s="229"/>
      <c r="R20" s="228"/>
      <c r="S20" s="229"/>
      <c r="T20" s="223"/>
      <c r="U20" s="229"/>
      <c r="V20" s="229"/>
      <c r="W20" s="229"/>
      <c r="X20" s="223"/>
      <c r="Y20" s="227"/>
      <c r="Z20" s="227"/>
      <c r="AA20" s="227"/>
      <c r="AB20" s="227"/>
      <c r="AC20" s="227"/>
      <c r="AD20" s="229"/>
      <c r="AE20" s="227">
        <v>18.163636363636364</v>
      </c>
      <c r="AF20" s="223"/>
      <c r="AG20" s="223"/>
      <c r="AH20" s="227"/>
      <c r="AI20" s="223"/>
      <c r="AJ20" s="223"/>
      <c r="AK20" s="227"/>
      <c r="AL20" s="223"/>
      <c r="AM20" s="227"/>
      <c r="AN20" s="227"/>
      <c r="AO20" s="223" t="s">
        <v>545</v>
      </c>
      <c r="AP20" s="226" t="s">
        <v>546</v>
      </c>
      <c r="AQ20" s="226"/>
      <c r="AR20" s="226"/>
      <c r="AS20" s="226"/>
      <c r="AT20" s="226">
        <v>10</v>
      </c>
      <c r="AU20" s="230">
        <v>1274</v>
      </c>
      <c r="AV20" s="226"/>
      <c r="AW20" s="230">
        <v>5</v>
      </c>
      <c r="AX20" s="226" t="s">
        <v>547</v>
      </c>
      <c r="AY20" s="226">
        <v>25</v>
      </c>
      <c r="AZ20" s="226">
        <v>0</v>
      </c>
      <c r="BA20" s="226">
        <v>0</v>
      </c>
      <c r="BB20" s="226">
        <v>0</v>
      </c>
      <c r="BC20" s="226">
        <v>0</v>
      </c>
      <c r="BD20" s="226">
        <v>0</v>
      </c>
      <c r="BE20" s="226">
        <v>0</v>
      </c>
      <c r="BF20" s="226">
        <v>0</v>
      </c>
      <c r="BG20" s="226">
        <v>0</v>
      </c>
      <c r="BH20" s="226">
        <v>0</v>
      </c>
      <c r="BI20" s="226">
        <v>0</v>
      </c>
      <c r="BJ20" s="226">
        <v>0</v>
      </c>
      <c r="BK20" s="226">
        <v>0</v>
      </c>
      <c r="BL20" s="226"/>
      <c r="BM20" s="226" t="s">
        <v>546</v>
      </c>
      <c r="BN20" s="226">
        <v>12</v>
      </c>
      <c r="BO20" s="226" t="s">
        <v>546</v>
      </c>
      <c r="BP20" s="298"/>
      <c r="BQ20" s="226"/>
      <c r="BR20" s="226"/>
      <c r="BS20" s="226"/>
      <c r="BT20" s="232"/>
      <c r="BU20" s="232"/>
      <c r="BV20" s="226"/>
      <c r="BW20" s="226" t="s">
        <v>548</v>
      </c>
      <c r="BX20" s="226"/>
      <c r="BY20" s="223" t="s">
        <v>831</v>
      </c>
      <c r="BZ20" s="232" t="s">
        <v>354</v>
      </c>
      <c r="CA20" s="232" t="s">
        <v>268</v>
      </c>
    </row>
    <row r="21" spans="1:79" customFormat="1" ht="13" customHeight="1" x14ac:dyDescent="0.15">
      <c r="A21" s="223">
        <v>14289</v>
      </c>
      <c r="B21" s="224">
        <v>43305</v>
      </c>
      <c r="C21" s="225" t="s">
        <v>541</v>
      </c>
      <c r="D21" s="223" t="s">
        <v>464</v>
      </c>
      <c r="E21" s="223"/>
      <c r="F21" s="223" t="s">
        <v>542</v>
      </c>
      <c r="G21" s="224">
        <v>43281</v>
      </c>
      <c r="H21" s="226" t="s">
        <v>543</v>
      </c>
      <c r="I21" s="226" t="s">
        <v>546</v>
      </c>
      <c r="J21" s="226">
        <v>6</v>
      </c>
      <c r="K21" s="223" t="s">
        <v>561</v>
      </c>
      <c r="L21" s="223" t="s">
        <v>832</v>
      </c>
      <c r="M21" s="227">
        <v>92.8</v>
      </c>
      <c r="N21" s="227">
        <v>24.881818181818179</v>
      </c>
      <c r="O21" s="238" t="s">
        <v>511</v>
      </c>
      <c r="P21" s="228">
        <v>1183</v>
      </c>
      <c r="Q21" s="227">
        <v>26.354545454545452</v>
      </c>
      <c r="R21" s="228"/>
      <c r="S21" s="229"/>
      <c r="T21" s="223"/>
      <c r="U21" s="229"/>
      <c r="V21" s="229"/>
      <c r="W21" s="229"/>
      <c r="X21" s="223"/>
      <c r="Y21" s="227"/>
      <c r="Z21" s="227"/>
      <c r="AA21" s="227"/>
      <c r="AB21" s="227"/>
      <c r="AC21" s="227"/>
      <c r="AD21" s="227"/>
      <c r="AE21" s="227">
        <v>18.454545454545453</v>
      </c>
      <c r="AF21" s="223"/>
      <c r="AG21" s="223"/>
      <c r="AH21" s="227"/>
      <c r="AI21" s="223"/>
      <c r="AJ21" s="223"/>
      <c r="AK21" s="227"/>
      <c r="AL21" s="223"/>
      <c r="AM21" s="227"/>
      <c r="AN21" s="227"/>
      <c r="AO21" s="223" t="s">
        <v>545</v>
      </c>
      <c r="AP21" s="226" t="s">
        <v>546</v>
      </c>
      <c r="AQ21" s="226"/>
      <c r="AR21" s="226"/>
      <c r="AS21" s="230"/>
      <c r="AT21" s="226">
        <v>7</v>
      </c>
      <c r="AU21" s="230"/>
      <c r="AV21" s="226"/>
      <c r="AW21" s="230"/>
      <c r="AX21" s="226" t="s">
        <v>460</v>
      </c>
      <c r="AY21" s="226"/>
      <c r="AZ21" s="226">
        <v>0</v>
      </c>
      <c r="BA21" s="226">
        <v>0</v>
      </c>
      <c r="BB21" s="226">
        <v>0</v>
      </c>
      <c r="BC21" s="226">
        <v>0</v>
      </c>
      <c r="BD21" s="226">
        <v>0</v>
      </c>
      <c r="BE21" s="226">
        <v>0</v>
      </c>
      <c r="BF21" s="226">
        <v>0</v>
      </c>
      <c r="BG21" s="226">
        <v>0</v>
      </c>
      <c r="BH21" s="226">
        <v>0</v>
      </c>
      <c r="BI21" s="226">
        <v>0</v>
      </c>
      <c r="BJ21" s="226">
        <v>0</v>
      </c>
      <c r="BK21" s="226">
        <v>0</v>
      </c>
      <c r="BL21" s="226"/>
      <c r="BM21" s="226" t="s">
        <v>546</v>
      </c>
      <c r="BN21" s="226"/>
      <c r="BO21" s="226" t="s">
        <v>546</v>
      </c>
      <c r="BP21" s="298"/>
      <c r="BQ21" s="226"/>
      <c r="BR21" s="226"/>
      <c r="BS21" s="226"/>
      <c r="BT21" s="223"/>
      <c r="BU21" s="223"/>
      <c r="BV21" s="226"/>
      <c r="BW21" s="226" t="s">
        <v>548</v>
      </c>
      <c r="BX21" s="226"/>
      <c r="BY21" s="223"/>
      <c r="BZ21" s="223" t="s">
        <v>354</v>
      </c>
      <c r="CA21" s="223" t="s">
        <v>345</v>
      </c>
    </row>
    <row r="22" spans="1:79" customFormat="1" ht="13" customHeight="1" x14ac:dyDescent="0.15">
      <c r="A22" s="223">
        <v>15254</v>
      </c>
      <c r="B22" s="224">
        <v>43292</v>
      </c>
      <c r="C22" s="225" t="s">
        <v>541</v>
      </c>
      <c r="D22" s="223" t="s">
        <v>464</v>
      </c>
      <c r="E22" s="223"/>
      <c r="F22" s="223" t="s">
        <v>542</v>
      </c>
      <c r="G22" s="224">
        <v>43266</v>
      </c>
      <c r="H22" s="226" t="s">
        <v>543</v>
      </c>
      <c r="I22" s="226" t="s">
        <v>546</v>
      </c>
      <c r="J22" s="226">
        <v>7</v>
      </c>
      <c r="K22" s="223" t="s">
        <v>565</v>
      </c>
      <c r="L22" s="223" t="s">
        <v>710</v>
      </c>
      <c r="M22" s="227">
        <v>121.33636363636363</v>
      </c>
      <c r="N22" s="227">
        <v>21.318181818181817</v>
      </c>
      <c r="O22" s="223"/>
      <c r="P22" s="229"/>
      <c r="Q22" s="229"/>
      <c r="R22" s="228"/>
      <c r="S22" s="229"/>
      <c r="T22" s="223"/>
      <c r="U22" s="229"/>
      <c r="V22" s="229"/>
      <c r="W22" s="229"/>
      <c r="X22" s="223"/>
      <c r="Y22" s="227"/>
      <c r="Z22" s="227"/>
      <c r="AA22" s="227"/>
      <c r="AB22" s="227"/>
      <c r="AC22" s="227"/>
      <c r="AD22" s="229"/>
      <c r="AE22" s="227">
        <v>16.381818181818179</v>
      </c>
      <c r="AF22" s="223"/>
      <c r="AG22" s="223"/>
      <c r="AH22" s="227"/>
      <c r="AI22" s="223"/>
      <c r="AJ22" s="223"/>
      <c r="AK22" s="227"/>
      <c r="AL22" s="223"/>
      <c r="AM22" s="227"/>
      <c r="AN22" s="227"/>
      <c r="AO22" s="223" t="s">
        <v>545</v>
      </c>
      <c r="AP22" s="226" t="s">
        <v>546</v>
      </c>
      <c r="AQ22" s="226"/>
      <c r="AR22" s="226"/>
      <c r="AS22" s="230"/>
      <c r="AT22" s="226">
        <v>3.5</v>
      </c>
      <c r="AU22" s="230"/>
      <c r="AV22" s="226"/>
      <c r="AW22" s="230"/>
      <c r="AX22" s="226" t="s">
        <v>547</v>
      </c>
      <c r="AY22" s="226"/>
      <c r="AZ22" s="226">
        <v>0</v>
      </c>
      <c r="BA22" s="226">
        <v>0</v>
      </c>
      <c r="BB22" s="226">
        <v>0</v>
      </c>
      <c r="BC22" s="226">
        <v>0</v>
      </c>
      <c r="BD22" s="226">
        <v>0</v>
      </c>
      <c r="BE22" s="226">
        <v>0</v>
      </c>
      <c r="BF22" s="226">
        <v>0</v>
      </c>
      <c r="BG22" s="226">
        <v>0</v>
      </c>
      <c r="BH22" s="226">
        <v>0</v>
      </c>
      <c r="BI22" s="226">
        <v>0</v>
      </c>
      <c r="BJ22" s="226">
        <v>0</v>
      </c>
      <c r="BK22" s="226">
        <v>0</v>
      </c>
      <c r="BL22" s="226"/>
      <c r="BM22" s="226" t="s">
        <v>546</v>
      </c>
      <c r="BN22" s="226"/>
      <c r="BO22" s="226" t="s">
        <v>546</v>
      </c>
      <c r="BP22" s="298"/>
      <c r="BQ22" s="226"/>
      <c r="BR22" s="226"/>
      <c r="BS22" s="226"/>
      <c r="BT22" s="232"/>
      <c r="BU22" s="232"/>
      <c r="BV22" s="226"/>
      <c r="BW22" s="226" t="s">
        <v>548</v>
      </c>
      <c r="BX22" s="226">
        <v>1</v>
      </c>
      <c r="BY22" s="223"/>
      <c r="BZ22" s="223" t="s">
        <v>354</v>
      </c>
      <c r="CA22" s="223" t="s">
        <v>253</v>
      </c>
    </row>
    <row r="23" spans="1:79" customFormat="1" ht="13" customHeight="1" x14ac:dyDescent="0.15">
      <c r="A23" s="223">
        <v>11316</v>
      </c>
      <c r="B23" s="224">
        <v>43292</v>
      </c>
      <c r="C23" s="225" t="s">
        <v>541</v>
      </c>
      <c r="D23" s="223" t="s">
        <v>464</v>
      </c>
      <c r="E23" s="223"/>
      <c r="F23" s="223" t="s">
        <v>542</v>
      </c>
      <c r="G23" s="236">
        <v>43281</v>
      </c>
      <c r="H23" s="226" t="s">
        <v>543</v>
      </c>
      <c r="I23" s="226" t="s">
        <v>546</v>
      </c>
      <c r="J23" s="226">
        <v>8</v>
      </c>
      <c r="K23" s="223" t="s">
        <v>566</v>
      </c>
      <c r="L23" s="223" t="s">
        <v>673</v>
      </c>
      <c r="M23" s="227">
        <v>85</v>
      </c>
      <c r="N23" s="227">
        <v>18.981818181818181</v>
      </c>
      <c r="O23" s="228"/>
      <c r="P23" s="229"/>
      <c r="Q23" s="229"/>
      <c r="R23" s="228"/>
      <c r="S23" s="229"/>
      <c r="T23" s="223"/>
      <c r="U23" s="229"/>
      <c r="V23" s="229"/>
      <c r="W23" s="229"/>
      <c r="X23" s="223"/>
      <c r="Y23" s="227"/>
      <c r="Z23" s="227"/>
      <c r="AA23" s="227"/>
      <c r="AB23" s="227"/>
      <c r="AC23" s="227"/>
      <c r="AD23" s="227"/>
      <c r="AE23" s="227">
        <v>15.881818181818179</v>
      </c>
      <c r="AF23" s="223"/>
      <c r="AG23" s="223"/>
      <c r="AH23" s="227"/>
      <c r="AI23" s="223"/>
      <c r="AJ23" s="223"/>
      <c r="AK23" s="227"/>
      <c r="AL23" s="223"/>
      <c r="AM23" s="227"/>
      <c r="AN23" s="227"/>
      <c r="AO23" s="223" t="s">
        <v>545</v>
      </c>
      <c r="AP23" s="226" t="s">
        <v>546</v>
      </c>
      <c r="AQ23" s="226"/>
      <c r="AR23" s="226"/>
      <c r="AS23" s="230"/>
      <c r="AT23" s="226">
        <v>11.5</v>
      </c>
      <c r="AU23" s="29">
        <v>455</v>
      </c>
      <c r="AV23" s="25"/>
      <c r="AW23" s="29">
        <v>5</v>
      </c>
      <c r="AX23" s="226" t="s">
        <v>547</v>
      </c>
      <c r="AY23" s="226">
        <v>100</v>
      </c>
      <c r="AZ23" s="226">
        <v>0</v>
      </c>
      <c r="BA23" s="226">
        <v>0</v>
      </c>
      <c r="BB23" s="226">
        <v>0</v>
      </c>
      <c r="BC23" s="226">
        <v>0</v>
      </c>
      <c r="BD23" s="226">
        <v>0</v>
      </c>
      <c r="BE23" s="226">
        <v>0</v>
      </c>
      <c r="BF23" s="226">
        <v>0</v>
      </c>
      <c r="BG23" s="226">
        <v>0</v>
      </c>
      <c r="BH23" s="226">
        <v>0</v>
      </c>
      <c r="BI23" s="226">
        <v>0</v>
      </c>
      <c r="BJ23" s="226">
        <v>0</v>
      </c>
      <c r="BK23" s="226">
        <v>0</v>
      </c>
      <c r="BL23" s="226"/>
      <c r="BM23" s="226" t="s">
        <v>546</v>
      </c>
      <c r="BN23" s="226"/>
      <c r="BO23" s="226" t="s">
        <v>546</v>
      </c>
      <c r="BP23" s="298"/>
      <c r="BQ23" s="226"/>
      <c r="BR23" s="226"/>
      <c r="BS23" s="226"/>
      <c r="BT23" s="232"/>
      <c r="BU23" s="232"/>
      <c r="BV23" s="226"/>
      <c r="BW23" s="226" t="s">
        <v>548</v>
      </c>
      <c r="BX23" s="226"/>
      <c r="BY23" s="232"/>
      <c r="BZ23" s="303" t="s">
        <v>354</v>
      </c>
      <c r="CA23" s="223" t="s">
        <v>253</v>
      </c>
    </row>
    <row r="24" spans="1:79" customFormat="1" ht="13" customHeight="1" x14ac:dyDescent="0.15">
      <c r="A24" s="223"/>
      <c r="B24" s="224">
        <v>43305</v>
      </c>
      <c r="C24" s="225" t="s">
        <v>541</v>
      </c>
      <c r="D24" s="223" t="s">
        <v>464</v>
      </c>
      <c r="E24" s="223"/>
      <c r="F24" s="223" t="s">
        <v>542</v>
      </c>
      <c r="G24" s="224">
        <v>43299</v>
      </c>
      <c r="H24" s="226" t="s">
        <v>543</v>
      </c>
      <c r="I24" s="226" t="s">
        <v>338</v>
      </c>
      <c r="J24" s="226"/>
      <c r="K24" s="223" t="s">
        <v>461</v>
      </c>
      <c r="L24" s="223" t="s">
        <v>589</v>
      </c>
      <c r="M24" s="340">
        <v>112.89</v>
      </c>
      <c r="N24" s="340">
        <v>23.109090909090909</v>
      </c>
      <c r="AE24" s="340">
        <v>17.263636363636362</v>
      </c>
      <c r="AF24" s="223"/>
      <c r="AG24" s="223"/>
      <c r="AH24" s="227"/>
      <c r="AI24" s="223"/>
      <c r="AJ24" s="223"/>
      <c r="AK24" s="227"/>
      <c r="AL24" s="223"/>
      <c r="AM24" s="227"/>
      <c r="AN24" s="227"/>
      <c r="AO24" s="223" t="s">
        <v>545</v>
      </c>
      <c r="AP24" s="226" t="s">
        <v>546</v>
      </c>
      <c r="AQ24" s="226"/>
      <c r="AR24" s="226"/>
      <c r="AS24" s="230"/>
      <c r="AT24" s="226">
        <v>8</v>
      </c>
      <c r="AU24" s="29"/>
      <c r="AV24" s="25"/>
      <c r="AW24" s="29"/>
      <c r="AX24" s="226" t="s">
        <v>547</v>
      </c>
      <c r="AY24" s="226"/>
      <c r="AZ24" s="226">
        <v>0</v>
      </c>
      <c r="BA24" s="226">
        <v>0</v>
      </c>
      <c r="BB24" s="226">
        <v>0</v>
      </c>
      <c r="BC24" s="226">
        <v>0</v>
      </c>
      <c r="BD24" s="226">
        <v>0</v>
      </c>
      <c r="BE24" s="226">
        <v>0</v>
      </c>
      <c r="BF24" s="226">
        <v>0</v>
      </c>
      <c r="BG24" s="226">
        <v>0</v>
      </c>
      <c r="BH24" s="226">
        <v>0</v>
      </c>
      <c r="BI24" s="226">
        <v>0</v>
      </c>
      <c r="BJ24" s="226">
        <v>0</v>
      </c>
      <c r="BK24" s="226">
        <v>0</v>
      </c>
      <c r="BL24" s="226"/>
      <c r="BM24" s="226" t="s">
        <v>546</v>
      </c>
      <c r="BN24" s="226"/>
      <c r="BO24" s="226" t="s">
        <v>546</v>
      </c>
      <c r="BP24" s="298"/>
      <c r="BQ24" s="226"/>
      <c r="BR24" s="226"/>
      <c r="BS24" s="226"/>
      <c r="BT24" s="232"/>
      <c r="BU24" s="232"/>
      <c r="BV24" s="226"/>
      <c r="BW24" s="226" t="s">
        <v>480</v>
      </c>
      <c r="BX24" s="226">
        <v>1</v>
      </c>
      <c r="BY24" s="232"/>
      <c r="BZ24" s="303" t="s">
        <v>844</v>
      </c>
      <c r="CA24" s="223" t="s">
        <v>345</v>
      </c>
    </row>
    <row r="25" spans="1:79" customFormat="1" ht="13" customHeight="1" x14ac:dyDescent="0.15">
      <c r="A25" s="223">
        <v>16559</v>
      </c>
      <c r="B25" s="224">
        <v>43294</v>
      </c>
      <c r="C25" s="225" t="s">
        <v>541</v>
      </c>
      <c r="D25" s="223" t="s">
        <v>464</v>
      </c>
      <c r="E25" s="223"/>
      <c r="F25" s="223" t="s">
        <v>542</v>
      </c>
      <c r="G25" s="224">
        <v>43273</v>
      </c>
      <c r="H25" s="226" t="s">
        <v>543</v>
      </c>
      <c r="I25" s="226" t="s">
        <v>338</v>
      </c>
      <c r="J25" s="226">
        <v>9</v>
      </c>
      <c r="K25" s="223" t="s">
        <v>514</v>
      </c>
      <c r="L25" s="223" t="s">
        <v>778</v>
      </c>
      <c r="M25" s="227">
        <v>107.59090909090908</v>
      </c>
      <c r="N25" s="227">
        <v>37.618181818181817</v>
      </c>
      <c r="O25" s="228"/>
      <c r="P25" s="229"/>
      <c r="Q25" s="229"/>
      <c r="R25" s="228"/>
      <c r="S25" s="229"/>
      <c r="T25" s="223"/>
      <c r="U25" s="229"/>
      <c r="V25" s="229"/>
      <c r="W25" s="229"/>
      <c r="X25" s="223"/>
      <c r="Y25" s="227"/>
      <c r="Z25" s="227"/>
      <c r="AA25" s="227"/>
      <c r="AB25" s="227"/>
      <c r="AC25" s="227"/>
      <c r="AD25" s="229"/>
      <c r="AE25" s="227">
        <v>32.418181818181814</v>
      </c>
      <c r="AF25" s="223"/>
      <c r="AG25" s="223"/>
      <c r="AH25" s="227"/>
      <c r="AI25" s="223"/>
      <c r="AJ25" s="223"/>
      <c r="AK25" s="227"/>
      <c r="AL25" s="223"/>
      <c r="AM25" s="227"/>
      <c r="AN25" s="227"/>
      <c r="AO25" s="223" t="s">
        <v>545</v>
      </c>
      <c r="AP25" s="226" t="s">
        <v>546</v>
      </c>
      <c r="AQ25" s="226"/>
      <c r="AR25" s="226"/>
      <c r="AS25" s="230"/>
      <c r="AT25" s="226"/>
      <c r="AU25" s="230"/>
      <c r="AV25" s="226"/>
      <c r="AW25" s="230"/>
      <c r="AX25" s="226" t="s">
        <v>547</v>
      </c>
      <c r="AY25" s="226">
        <v>25</v>
      </c>
      <c r="AZ25" s="226">
        <v>0</v>
      </c>
      <c r="BA25" s="226">
        <v>0</v>
      </c>
      <c r="BB25" s="226">
        <v>0</v>
      </c>
      <c r="BC25" s="226">
        <v>0</v>
      </c>
      <c r="BD25" s="226">
        <v>0</v>
      </c>
      <c r="BE25" s="226">
        <v>0</v>
      </c>
      <c r="BF25" s="226">
        <v>0</v>
      </c>
      <c r="BG25" s="226">
        <v>0</v>
      </c>
      <c r="BH25" s="226">
        <v>0</v>
      </c>
      <c r="BI25" s="226">
        <v>0</v>
      </c>
      <c r="BJ25" s="226">
        <v>0</v>
      </c>
      <c r="BK25" s="226">
        <v>0</v>
      </c>
      <c r="BL25" s="226"/>
      <c r="BM25" s="226" t="s">
        <v>546</v>
      </c>
      <c r="BN25" s="226"/>
      <c r="BO25" s="226" t="s">
        <v>546</v>
      </c>
      <c r="BP25" s="298"/>
      <c r="BQ25" s="226"/>
      <c r="BR25" s="226"/>
      <c r="BS25" s="226"/>
      <c r="BT25" s="223"/>
      <c r="BU25" s="223"/>
      <c r="BV25" s="226"/>
      <c r="BW25" s="226" t="s">
        <v>548</v>
      </c>
      <c r="BX25" s="226"/>
      <c r="BY25" s="223" t="s">
        <v>834</v>
      </c>
      <c r="BZ25" s="327" t="s">
        <v>354</v>
      </c>
      <c r="CA25" s="223" t="s">
        <v>345</v>
      </c>
    </row>
    <row r="26" spans="1:79" customFormat="1" ht="13" customHeight="1" x14ac:dyDescent="0.15">
      <c r="A26" s="223">
        <v>13444</v>
      </c>
      <c r="B26" s="224">
        <v>43290</v>
      </c>
      <c r="C26" s="225" t="s">
        <v>541</v>
      </c>
      <c r="D26" s="223" t="s">
        <v>464</v>
      </c>
      <c r="E26" s="223"/>
      <c r="F26" s="223" t="s">
        <v>542</v>
      </c>
      <c r="G26" s="236">
        <v>43281</v>
      </c>
      <c r="H26" s="226" t="s">
        <v>337</v>
      </c>
      <c r="I26" s="226" t="s">
        <v>546</v>
      </c>
      <c r="J26" s="226">
        <v>10</v>
      </c>
      <c r="K26" s="223" t="s">
        <v>597</v>
      </c>
      <c r="L26" s="223" t="s">
        <v>717</v>
      </c>
      <c r="M26" s="227">
        <v>108.26363636363635</v>
      </c>
      <c r="N26" s="227">
        <v>28.309090909090909</v>
      </c>
      <c r="O26" s="238" t="s">
        <v>511</v>
      </c>
      <c r="P26" s="228">
        <v>2000</v>
      </c>
      <c r="Q26" s="227">
        <v>35.309090909090912</v>
      </c>
      <c r="R26" s="228"/>
      <c r="S26" s="229"/>
      <c r="T26" s="223"/>
      <c r="U26" s="229"/>
      <c r="V26" s="229"/>
      <c r="W26" s="229"/>
      <c r="X26" s="223"/>
      <c r="Y26" s="227"/>
      <c r="Z26" s="227"/>
      <c r="AA26" s="227"/>
      <c r="AB26" s="227"/>
      <c r="AC26" s="227"/>
      <c r="AD26" s="227"/>
      <c r="AE26" s="227">
        <v>20.954545454545453</v>
      </c>
      <c r="AF26" s="223"/>
      <c r="AG26" s="223"/>
      <c r="AH26" s="227"/>
      <c r="AI26" s="223"/>
      <c r="AJ26" s="223"/>
      <c r="AK26" s="227"/>
      <c r="AL26" s="223"/>
      <c r="AM26" s="227"/>
      <c r="AN26" s="227"/>
      <c r="AO26" s="223" t="s">
        <v>545</v>
      </c>
      <c r="AP26" s="226" t="s">
        <v>546</v>
      </c>
      <c r="AQ26" s="226"/>
      <c r="AR26" s="226"/>
      <c r="AS26" s="230"/>
      <c r="AT26" s="226"/>
      <c r="AU26" s="230"/>
      <c r="AV26" s="226"/>
      <c r="AW26" s="230"/>
      <c r="AX26" s="226" t="s">
        <v>547</v>
      </c>
      <c r="AY26" s="226">
        <v>100</v>
      </c>
      <c r="AZ26" s="226">
        <v>0</v>
      </c>
      <c r="BA26" s="226">
        <v>0</v>
      </c>
      <c r="BB26" s="226">
        <v>0</v>
      </c>
      <c r="BC26" s="226">
        <v>0</v>
      </c>
      <c r="BD26" s="226">
        <v>0</v>
      </c>
      <c r="BE26" s="226">
        <v>0</v>
      </c>
      <c r="BF26" s="226">
        <v>0</v>
      </c>
      <c r="BG26" s="226">
        <v>0</v>
      </c>
      <c r="BH26" s="226">
        <v>0</v>
      </c>
      <c r="BI26" s="226">
        <v>0</v>
      </c>
      <c r="BJ26" s="226">
        <v>0</v>
      </c>
      <c r="BK26" s="226">
        <v>0</v>
      </c>
      <c r="BL26" s="226"/>
      <c r="BM26" s="226" t="s">
        <v>546</v>
      </c>
      <c r="BN26" s="226"/>
      <c r="BO26" s="226" t="s">
        <v>546</v>
      </c>
      <c r="BP26" s="231">
        <v>163.63636363636363</v>
      </c>
      <c r="BQ26" s="226"/>
      <c r="BR26" s="226"/>
      <c r="BS26" s="226"/>
      <c r="BT26" s="223"/>
      <c r="BU26" s="223"/>
      <c r="BV26" s="226"/>
      <c r="BW26" s="226" t="s">
        <v>548</v>
      </c>
      <c r="BX26" s="226">
        <v>1</v>
      </c>
      <c r="BY26" s="232" t="s">
        <v>718</v>
      </c>
      <c r="BZ26" s="300" t="s">
        <v>835</v>
      </c>
      <c r="CA26" s="223" t="s">
        <v>253</v>
      </c>
    </row>
    <row r="27" spans="1:79" customFormat="1" ht="13" customHeight="1" x14ac:dyDescent="0.15">
      <c r="A27" s="223">
        <v>16140</v>
      </c>
      <c r="B27" s="224">
        <v>43292</v>
      </c>
      <c r="C27" s="225" t="s">
        <v>541</v>
      </c>
      <c r="D27" s="223" t="s">
        <v>464</v>
      </c>
      <c r="E27" s="223"/>
      <c r="F27" s="223" t="s">
        <v>542</v>
      </c>
      <c r="G27" s="224">
        <v>43252</v>
      </c>
      <c r="H27" s="226" t="s">
        <v>543</v>
      </c>
      <c r="I27" s="226" t="s">
        <v>546</v>
      </c>
      <c r="J27" s="226">
        <v>11</v>
      </c>
      <c r="K27" s="239" t="s">
        <v>630</v>
      </c>
      <c r="L27" s="223" t="s">
        <v>631</v>
      </c>
      <c r="M27" s="227">
        <v>94.999999999999986</v>
      </c>
      <c r="N27" s="227">
        <v>59.999999999999993</v>
      </c>
      <c r="O27" s="238" t="s">
        <v>511</v>
      </c>
      <c r="P27" s="228">
        <v>1824.9900000000002</v>
      </c>
      <c r="Q27" s="227">
        <v>62.999999999999993</v>
      </c>
      <c r="R27" s="228"/>
      <c r="S27" s="229"/>
      <c r="T27" s="223"/>
      <c r="U27" s="229"/>
      <c r="V27" s="229"/>
      <c r="W27" s="229"/>
      <c r="X27" s="223"/>
      <c r="Y27" s="227"/>
      <c r="Z27" s="227"/>
      <c r="AA27" s="227"/>
      <c r="AB27" s="227"/>
      <c r="AC27" s="227"/>
      <c r="AD27" s="229"/>
      <c r="AE27" s="227">
        <v>56.499999999999993</v>
      </c>
      <c r="AF27" s="223"/>
      <c r="AG27" s="223"/>
      <c r="AH27" s="227"/>
      <c r="AI27" s="223"/>
      <c r="AJ27" s="223"/>
      <c r="AK27" s="227"/>
      <c r="AL27" s="223"/>
      <c r="AM27" s="227"/>
      <c r="AN27" s="227"/>
      <c r="AO27" s="223" t="s">
        <v>545</v>
      </c>
      <c r="AP27" s="226" t="s">
        <v>546</v>
      </c>
      <c r="AQ27" s="226"/>
      <c r="AR27" s="226"/>
      <c r="AS27" s="230"/>
      <c r="AT27" s="226">
        <v>5</v>
      </c>
      <c r="AU27" s="230"/>
      <c r="AV27" s="226"/>
      <c r="AW27" s="230"/>
      <c r="AX27" s="226" t="s">
        <v>460</v>
      </c>
      <c r="AY27" s="226"/>
      <c r="AZ27" s="226">
        <v>0</v>
      </c>
      <c r="BA27" s="226">
        <v>0</v>
      </c>
      <c r="BB27" s="226">
        <v>0</v>
      </c>
      <c r="BC27" s="226">
        <v>0</v>
      </c>
      <c r="BD27" s="226">
        <v>0</v>
      </c>
      <c r="BE27" s="226">
        <v>0</v>
      </c>
      <c r="BF27" s="226">
        <v>0</v>
      </c>
      <c r="BG27" s="226">
        <v>0</v>
      </c>
      <c r="BH27" s="226">
        <v>0</v>
      </c>
      <c r="BI27" s="226">
        <v>0</v>
      </c>
      <c r="BJ27" s="226">
        <v>0</v>
      </c>
      <c r="BK27" s="226">
        <v>0</v>
      </c>
      <c r="BL27" s="226"/>
      <c r="BM27" s="226" t="s">
        <v>546</v>
      </c>
      <c r="BN27" s="226"/>
      <c r="BO27" s="226" t="s">
        <v>546</v>
      </c>
      <c r="BP27" s="298"/>
      <c r="BQ27" s="226"/>
      <c r="BR27" s="226"/>
      <c r="BS27" s="226"/>
      <c r="BT27" s="226"/>
      <c r="BU27" s="226"/>
      <c r="BV27" s="226"/>
      <c r="BW27" s="226" t="s">
        <v>548</v>
      </c>
      <c r="BX27" s="226"/>
      <c r="BY27" s="232"/>
      <c r="BZ27" s="303" t="s">
        <v>354</v>
      </c>
      <c r="CA27" s="223" t="s">
        <v>268</v>
      </c>
    </row>
    <row r="28" spans="1:79" customFormat="1" ht="13" customHeight="1" x14ac:dyDescent="0.15">
      <c r="A28" s="223">
        <v>571</v>
      </c>
      <c r="B28" s="224">
        <v>43292</v>
      </c>
      <c r="C28" s="225" t="s">
        <v>541</v>
      </c>
      <c r="D28" s="223" t="s">
        <v>464</v>
      </c>
      <c r="E28" s="223"/>
      <c r="F28" s="223" t="s">
        <v>542</v>
      </c>
      <c r="G28" s="224">
        <v>43266</v>
      </c>
      <c r="H28" s="226" t="s">
        <v>543</v>
      </c>
      <c r="I28" s="226" t="s">
        <v>546</v>
      </c>
      <c r="J28" s="226">
        <v>12</v>
      </c>
      <c r="K28" s="223" t="s">
        <v>635</v>
      </c>
      <c r="L28" s="223" t="s">
        <v>837</v>
      </c>
      <c r="M28" s="227">
        <v>116.14545454545454</v>
      </c>
      <c r="N28" s="227">
        <v>21.68181818181818</v>
      </c>
      <c r="O28" s="223"/>
      <c r="P28" s="229"/>
      <c r="Q28" s="229"/>
      <c r="R28" s="228"/>
      <c r="S28" s="229"/>
      <c r="T28" s="223"/>
      <c r="U28" s="229"/>
      <c r="V28" s="229"/>
      <c r="W28" s="229"/>
      <c r="X28" s="223"/>
      <c r="Y28" s="227"/>
      <c r="Z28" s="227"/>
      <c r="AA28" s="227"/>
      <c r="AB28" s="227"/>
      <c r="AC28" s="227"/>
      <c r="AD28" s="227"/>
      <c r="AE28" s="227">
        <v>17.581818181818182</v>
      </c>
      <c r="AF28" s="223"/>
      <c r="AG28" s="223"/>
      <c r="AH28" s="227"/>
      <c r="AI28" s="223"/>
      <c r="AJ28" s="223"/>
      <c r="AK28" s="227"/>
      <c r="AL28" s="223"/>
      <c r="AM28" s="227"/>
      <c r="AN28" s="227"/>
      <c r="AO28" s="302" t="s">
        <v>545</v>
      </c>
      <c r="AP28" s="226" t="s">
        <v>546</v>
      </c>
      <c r="AQ28" s="226"/>
      <c r="AR28" s="226"/>
      <c r="AS28" s="230"/>
      <c r="AT28" s="226">
        <v>2.88</v>
      </c>
      <c r="AU28" s="230"/>
      <c r="AV28" s="226"/>
      <c r="AW28" s="230"/>
      <c r="AX28" s="226" t="s">
        <v>546</v>
      </c>
      <c r="AY28" s="226"/>
      <c r="AZ28" s="226">
        <v>0</v>
      </c>
      <c r="BA28" s="226">
        <v>0</v>
      </c>
      <c r="BB28" s="226">
        <v>0</v>
      </c>
      <c r="BC28" s="226">
        <v>0</v>
      </c>
      <c r="BD28" s="226">
        <v>0</v>
      </c>
      <c r="BE28" s="226">
        <v>0</v>
      </c>
      <c r="BF28" s="226">
        <v>0</v>
      </c>
      <c r="BG28" s="226">
        <v>0</v>
      </c>
      <c r="BH28" s="226">
        <v>0</v>
      </c>
      <c r="BI28" s="226">
        <v>0</v>
      </c>
      <c r="BJ28" s="226">
        <v>0</v>
      </c>
      <c r="BK28" s="226">
        <v>0</v>
      </c>
      <c r="BL28" s="226"/>
      <c r="BM28" s="226" t="s">
        <v>546</v>
      </c>
      <c r="BN28" s="226"/>
      <c r="BO28" s="226" t="s">
        <v>546</v>
      </c>
      <c r="BP28" s="298"/>
      <c r="BQ28" s="226"/>
      <c r="BR28" s="226"/>
      <c r="BS28" s="226"/>
      <c r="BT28" s="232"/>
      <c r="BU28" s="232"/>
      <c r="BV28" s="226"/>
      <c r="BW28" s="226" t="s">
        <v>548</v>
      </c>
      <c r="BX28" s="226">
        <v>1</v>
      </c>
      <c r="BY28" s="223" t="s">
        <v>838</v>
      </c>
      <c r="BZ28" s="223" t="s">
        <v>354</v>
      </c>
      <c r="CA28" s="223" t="s">
        <v>253</v>
      </c>
    </row>
    <row r="29" spans="1:79" customFormat="1" ht="13" customHeight="1" x14ac:dyDescent="0.15">
      <c r="A29" s="223">
        <v>14674</v>
      </c>
      <c r="B29" s="224">
        <v>43292</v>
      </c>
      <c r="C29" s="225" t="s">
        <v>541</v>
      </c>
      <c r="D29" s="223" t="s">
        <v>464</v>
      </c>
      <c r="E29" s="223"/>
      <c r="F29" s="223" t="s">
        <v>542</v>
      </c>
      <c r="G29" s="236">
        <v>43256</v>
      </c>
      <c r="H29" s="226" t="s">
        <v>337</v>
      </c>
      <c r="I29" s="226" t="s">
        <v>460</v>
      </c>
      <c r="J29" s="226">
        <v>13</v>
      </c>
      <c r="K29" s="223" t="s">
        <v>688</v>
      </c>
      <c r="L29" s="223" t="s">
        <v>728</v>
      </c>
      <c r="M29" s="227">
        <v>104.99999999999999</v>
      </c>
      <c r="N29" s="227">
        <v>22.9</v>
      </c>
      <c r="O29" s="228"/>
      <c r="P29" s="229"/>
      <c r="Q29" s="229"/>
      <c r="R29" s="228"/>
      <c r="S29" s="229"/>
      <c r="T29" s="223"/>
      <c r="U29" s="229"/>
      <c r="V29" s="229"/>
      <c r="W29" s="229"/>
      <c r="X29" s="223"/>
      <c r="Y29" s="227"/>
      <c r="Z29" s="227"/>
      <c r="AA29" s="227"/>
      <c r="AB29" s="227"/>
      <c r="AC29" s="227"/>
      <c r="AD29" s="229"/>
      <c r="AE29" s="227">
        <v>18</v>
      </c>
      <c r="AF29" s="223"/>
      <c r="AG29" s="223"/>
      <c r="AH29" s="227"/>
      <c r="AI29" s="223"/>
      <c r="AJ29" s="223"/>
      <c r="AK29" s="227"/>
      <c r="AL29" s="223"/>
      <c r="AM29" s="227"/>
      <c r="AN29" s="227"/>
      <c r="AO29" s="223" t="s">
        <v>545</v>
      </c>
      <c r="AP29" s="226" t="s">
        <v>546</v>
      </c>
      <c r="AQ29" s="226"/>
      <c r="AR29" s="226"/>
      <c r="AS29" s="230"/>
      <c r="AT29" s="226">
        <v>6</v>
      </c>
      <c r="AU29" s="230"/>
      <c r="AV29" s="226"/>
      <c r="AW29" s="230"/>
      <c r="AX29" s="226" t="s">
        <v>460</v>
      </c>
      <c r="AY29" s="226"/>
      <c r="AZ29" s="226">
        <v>0</v>
      </c>
      <c r="BA29" s="226">
        <v>0</v>
      </c>
      <c r="BB29" s="226">
        <v>0</v>
      </c>
      <c r="BC29" s="226">
        <v>0</v>
      </c>
      <c r="BD29" s="226">
        <v>0</v>
      </c>
      <c r="BE29" s="226">
        <v>0</v>
      </c>
      <c r="BF29" s="226">
        <v>0</v>
      </c>
      <c r="BG29" s="226">
        <v>0</v>
      </c>
      <c r="BH29" s="226">
        <v>0</v>
      </c>
      <c r="BI29" s="226">
        <v>0</v>
      </c>
      <c r="BJ29" s="226">
        <v>0</v>
      </c>
      <c r="BK29" s="226">
        <v>0</v>
      </c>
      <c r="BL29" s="226"/>
      <c r="BM29" s="226" t="s">
        <v>546</v>
      </c>
      <c r="BN29" s="226"/>
      <c r="BO29" s="226" t="s">
        <v>546</v>
      </c>
      <c r="BP29" s="298"/>
      <c r="BQ29" s="226"/>
      <c r="BR29" s="226"/>
      <c r="BS29" s="226"/>
      <c r="BT29" s="223"/>
      <c r="BU29" s="232"/>
      <c r="BV29" s="226"/>
      <c r="BW29" s="226" t="s">
        <v>548</v>
      </c>
      <c r="BX29" s="226">
        <v>1</v>
      </c>
      <c r="BY29" s="223"/>
      <c r="BZ29" s="223" t="s">
        <v>354</v>
      </c>
      <c r="CA29" s="232" t="s">
        <v>268</v>
      </c>
    </row>
    <row r="30" spans="1:79" customFormat="1" ht="13" customHeight="1" x14ac:dyDescent="0.15">
      <c r="A30" s="223">
        <v>10837</v>
      </c>
      <c r="B30" s="224">
        <v>43290</v>
      </c>
      <c r="C30" s="225" t="s">
        <v>541</v>
      </c>
      <c r="D30" s="223" t="s">
        <v>464</v>
      </c>
      <c r="E30" s="223"/>
      <c r="F30" s="223" t="s">
        <v>542</v>
      </c>
      <c r="G30" s="224">
        <v>43285</v>
      </c>
      <c r="H30" s="226" t="s">
        <v>543</v>
      </c>
      <c r="I30" s="226" t="s">
        <v>338</v>
      </c>
      <c r="J30" s="226">
        <v>1</v>
      </c>
      <c r="K30" s="223" t="s">
        <v>544</v>
      </c>
      <c r="L30" s="223" t="s">
        <v>469</v>
      </c>
      <c r="M30" s="227">
        <v>114.75454545454545</v>
      </c>
      <c r="N30" s="227">
        <v>23.072727272727271</v>
      </c>
      <c r="O30" s="228"/>
      <c r="P30" s="229"/>
      <c r="Q30" s="229"/>
      <c r="R30" s="228"/>
      <c r="S30" s="229"/>
      <c r="T30" s="223"/>
      <c r="U30" s="229"/>
      <c r="V30" s="229"/>
      <c r="W30" s="229"/>
      <c r="X30" s="223"/>
      <c r="Y30" s="227"/>
      <c r="Z30" s="227"/>
      <c r="AA30" s="227"/>
      <c r="AB30" s="227"/>
      <c r="AC30" s="227"/>
      <c r="AD30" s="227"/>
      <c r="AE30" s="227">
        <v>18.736363636363635</v>
      </c>
      <c r="AF30" s="223"/>
      <c r="AG30" s="223"/>
      <c r="AH30" s="227"/>
      <c r="AI30" s="223"/>
      <c r="AJ30" s="223"/>
      <c r="AK30" s="227"/>
      <c r="AL30" s="223"/>
      <c r="AM30" s="227"/>
      <c r="AN30" s="227"/>
      <c r="AO30" s="302" t="s">
        <v>579</v>
      </c>
      <c r="AP30" s="226" t="s">
        <v>546</v>
      </c>
      <c r="AQ30" s="226"/>
      <c r="AR30" s="226"/>
      <c r="AS30" s="226">
        <v>10</v>
      </c>
      <c r="AT30" s="226">
        <v>10</v>
      </c>
      <c r="AU30" s="230">
        <v>1274</v>
      </c>
      <c r="AV30" s="226">
        <v>5</v>
      </c>
      <c r="AW30" s="230"/>
      <c r="AX30" s="226" t="s">
        <v>547</v>
      </c>
      <c r="AY30" s="226">
        <v>20</v>
      </c>
      <c r="AZ30" s="226">
        <v>0</v>
      </c>
      <c r="BA30" s="226">
        <v>0</v>
      </c>
      <c r="BB30" s="226">
        <v>0</v>
      </c>
      <c r="BC30" s="226">
        <v>0</v>
      </c>
      <c r="BD30" s="226">
        <v>0</v>
      </c>
      <c r="BE30" s="226">
        <v>0</v>
      </c>
      <c r="BF30" s="226">
        <v>0</v>
      </c>
      <c r="BG30" s="226">
        <v>0</v>
      </c>
      <c r="BH30" s="226">
        <v>0</v>
      </c>
      <c r="BI30" s="226">
        <v>0</v>
      </c>
      <c r="BJ30" s="226">
        <v>0</v>
      </c>
      <c r="BK30" s="226">
        <v>0</v>
      </c>
      <c r="BL30" s="226"/>
      <c r="BM30" s="226" t="s">
        <v>546</v>
      </c>
      <c r="BN30" s="226">
        <v>12</v>
      </c>
      <c r="BO30" s="226" t="s">
        <v>546</v>
      </c>
      <c r="BP30" s="298"/>
      <c r="BQ30" s="226"/>
      <c r="BR30" s="226"/>
      <c r="BS30" s="226"/>
      <c r="BT30" s="223"/>
      <c r="BU30" s="232"/>
      <c r="BV30" s="226"/>
      <c r="BW30" s="226" t="s">
        <v>548</v>
      </c>
      <c r="BX30" s="226"/>
      <c r="BY30" s="232"/>
      <c r="BZ30" s="223" t="s">
        <v>354</v>
      </c>
      <c r="CA30" s="232" t="s">
        <v>253</v>
      </c>
    </row>
    <row r="31" spans="1:79" customFormat="1" ht="13" customHeight="1" x14ac:dyDescent="0.15">
      <c r="A31" s="223">
        <v>11116</v>
      </c>
      <c r="B31" s="224">
        <v>43291</v>
      </c>
      <c r="C31" s="225" t="s">
        <v>541</v>
      </c>
      <c r="D31" s="223" t="s">
        <v>464</v>
      </c>
      <c r="E31" s="223"/>
      <c r="F31" s="223" t="s">
        <v>542</v>
      </c>
      <c r="G31" s="236">
        <v>43281</v>
      </c>
      <c r="H31" s="226" t="s">
        <v>543</v>
      </c>
      <c r="I31" s="226" t="s">
        <v>546</v>
      </c>
      <c r="J31" s="226">
        <v>2</v>
      </c>
      <c r="K31" s="223" t="s">
        <v>551</v>
      </c>
      <c r="L31" s="223" t="s">
        <v>826</v>
      </c>
      <c r="M31" s="227">
        <v>109.99999999999999</v>
      </c>
      <c r="N31" s="227">
        <v>22.554545454545451</v>
      </c>
      <c r="O31" s="238" t="s">
        <v>511</v>
      </c>
      <c r="P31" s="228">
        <v>1020</v>
      </c>
      <c r="Q31" s="227">
        <v>29.7</v>
      </c>
      <c r="R31" s="228"/>
      <c r="S31" s="229"/>
      <c r="T31" s="223"/>
      <c r="U31" s="229"/>
      <c r="V31" s="229"/>
      <c r="W31" s="229"/>
      <c r="X31" s="223"/>
      <c r="Y31" s="227"/>
      <c r="Z31" s="227"/>
      <c r="AA31" s="227"/>
      <c r="AB31" s="227"/>
      <c r="AC31" s="227"/>
      <c r="AD31" s="227"/>
      <c r="AE31" s="227">
        <v>18.718181818181815</v>
      </c>
      <c r="AF31" s="223"/>
      <c r="AG31" s="223"/>
      <c r="AH31" s="227"/>
      <c r="AI31" s="223"/>
      <c r="AJ31" s="223"/>
      <c r="AK31" s="227"/>
      <c r="AL31" s="223"/>
      <c r="AM31" s="227"/>
      <c r="AN31" s="227"/>
      <c r="AO31" s="302" t="s">
        <v>579</v>
      </c>
      <c r="AP31" s="226" t="s">
        <v>546</v>
      </c>
      <c r="AQ31" s="226"/>
      <c r="AR31" s="226"/>
      <c r="AS31" s="226">
        <v>10</v>
      </c>
      <c r="AT31" s="226">
        <v>5.2</v>
      </c>
      <c r="AU31" s="230"/>
      <c r="AV31" s="226"/>
      <c r="AW31" s="230"/>
      <c r="AX31" s="226" t="s">
        <v>547</v>
      </c>
      <c r="AY31" s="241">
        <v>50</v>
      </c>
      <c r="AZ31" s="226">
        <v>0</v>
      </c>
      <c r="BA31" s="226">
        <v>0</v>
      </c>
      <c r="BB31" s="226">
        <v>2</v>
      </c>
      <c r="BC31" s="226">
        <v>0</v>
      </c>
      <c r="BD31" s="226">
        <v>0</v>
      </c>
      <c r="BE31" s="226">
        <v>0</v>
      </c>
      <c r="BF31" s="226">
        <v>0</v>
      </c>
      <c r="BG31" s="226">
        <v>0</v>
      </c>
      <c r="BH31" s="226">
        <v>0</v>
      </c>
      <c r="BI31" s="226">
        <v>0</v>
      </c>
      <c r="BJ31" s="226">
        <v>0</v>
      </c>
      <c r="BK31" s="226">
        <v>0</v>
      </c>
      <c r="BL31" s="226"/>
      <c r="BM31" s="226" t="s">
        <v>546</v>
      </c>
      <c r="BN31" s="226"/>
      <c r="BO31" s="226" t="s">
        <v>546</v>
      </c>
      <c r="BP31" s="298"/>
      <c r="BQ31" s="226"/>
      <c r="BR31" s="226"/>
      <c r="BS31" s="226"/>
      <c r="BT31" s="223"/>
      <c r="BU31" s="223"/>
      <c r="BV31" s="226"/>
      <c r="BW31" s="226" t="s">
        <v>548</v>
      </c>
      <c r="BX31" s="226"/>
      <c r="BY31" s="238"/>
      <c r="BZ31" s="305" t="s">
        <v>354</v>
      </c>
      <c r="CA31" s="232" t="s">
        <v>253</v>
      </c>
    </row>
    <row r="32" spans="1:79" customFormat="1" ht="13" customHeight="1" x14ac:dyDescent="0.15">
      <c r="A32" s="223">
        <v>16147</v>
      </c>
      <c r="B32" s="224">
        <v>43291</v>
      </c>
      <c r="C32" s="225" t="s">
        <v>541</v>
      </c>
      <c r="D32" s="223" t="s">
        <v>464</v>
      </c>
      <c r="E32" s="223"/>
      <c r="F32" s="223" t="s">
        <v>542</v>
      </c>
      <c r="G32" s="224">
        <v>43281</v>
      </c>
      <c r="H32" s="226" t="s">
        <v>543</v>
      </c>
      <c r="I32" s="226" t="s">
        <v>338</v>
      </c>
      <c r="J32" s="226">
        <v>3</v>
      </c>
      <c r="K32" s="223" t="s">
        <v>556</v>
      </c>
      <c r="L32" s="223" t="s">
        <v>827</v>
      </c>
      <c r="M32" s="227">
        <v>97.499999999999986</v>
      </c>
      <c r="N32" s="227">
        <v>24.518181818181816</v>
      </c>
      <c r="O32" s="228"/>
      <c r="P32" s="229"/>
      <c r="Q32" s="229"/>
      <c r="R32" s="228"/>
      <c r="S32" s="229"/>
      <c r="T32" s="223"/>
      <c r="U32" s="229"/>
      <c r="V32" s="229"/>
      <c r="W32" s="229"/>
      <c r="X32" s="223"/>
      <c r="Y32" s="227"/>
      <c r="Z32" s="227"/>
      <c r="AA32" s="227"/>
      <c r="AB32" s="227"/>
      <c r="AC32" s="227"/>
      <c r="AD32" s="227"/>
      <c r="AE32" s="227">
        <v>18.318181818181817</v>
      </c>
      <c r="AF32" s="223"/>
      <c r="AG32" s="223"/>
      <c r="AH32" s="227"/>
      <c r="AI32" s="223"/>
      <c r="AJ32" s="223"/>
      <c r="AK32" s="227"/>
      <c r="AL32" s="223"/>
      <c r="AM32" s="227"/>
      <c r="AN32" s="227"/>
      <c r="AO32" s="223" t="s">
        <v>579</v>
      </c>
      <c r="AP32" s="226" t="s">
        <v>546</v>
      </c>
      <c r="AQ32" s="226"/>
      <c r="AR32" s="226"/>
      <c r="AS32" s="230"/>
      <c r="AT32" s="226">
        <v>10</v>
      </c>
      <c r="AU32" s="230"/>
      <c r="AV32" s="226"/>
      <c r="AW32" s="226"/>
      <c r="AX32" s="226" t="s">
        <v>547</v>
      </c>
      <c r="AY32" s="226"/>
      <c r="AZ32" s="226">
        <v>0</v>
      </c>
      <c r="BA32" s="226">
        <v>0</v>
      </c>
      <c r="BB32" s="226">
        <v>0</v>
      </c>
      <c r="BC32" s="226">
        <v>0</v>
      </c>
      <c r="BD32" s="226">
        <v>0</v>
      </c>
      <c r="BE32" s="226">
        <v>0</v>
      </c>
      <c r="BF32" s="226">
        <v>0</v>
      </c>
      <c r="BG32" s="226">
        <v>0</v>
      </c>
      <c r="BH32" s="226">
        <v>0</v>
      </c>
      <c r="BI32" s="226">
        <v>0</v>
      </c>
      <c r="BJ32" s="226">
        <v>0</v>
      </c>
      <c r="BK32" s="226">
        <v>0</v>
      </c>
      <c r="BL32" s="226"/>
      <c r="BM32" s="226" t="s">
        <v>546</v>
      </c>
      <c r="BN32" s="226">
        <v>12</v>
      </c>
      <c r="BO32" s="226" t="s">
        <v>546</v>
      </c>
      <c r="BP32" s="298"/>
      <c r="BQ32" s="226"/>
      <c r="BR32" s="226"/>
      <c r="BS32" s="226"/>
      <c r="BT32" s="306" t="s">
        <v>828</v>
      </c>
      <c r="BU32" s="307" t="s">
        <v>111</v>
      </c>
      <c r="BV32" s="330">
        <v>25</v>
      </c>
      <c r="BW32" s="226" t="s">
        <v>548</v>
      </c>
      <c r="BX32" s="226"/>
      <c r="BY32" s="223" t="s">
        <v>829</v>
      </c>
      <c r="BZ32" s="223" t="s">
        <v>841</v>
      </c>
      <c r="CA32" s="223" t="s">
        <v>253</v>
      </c>
    </row>
    <row r="33" spans="1:79" customFormat="1" ht="13" customHeight="1" x14ac:dyDescent="0.15">
      <c r="A33" s="223">
        <v>13618</v>
      </c>
      <c r="B33" s="224">
        <v>43291</v>
      </c>
      <c r="C33" s="225" t="s">
        <v>541</v>
      </c>
      <c r="D33" s="223" t="s">
        <v>464</v>
      </c>
      <c r="E33" s="223"/>
      <c r="F33" s="223" t="s">
        <v>542</v>
      </c>
      <c r="G33" s="224">
        <v>43281</v>
      </c>
      <c r="H33" s="226" t="s">
        <v>543</v>
      </c>
      <c r="I33" s="226" t="s">
        <v>546</v>
      </c>
      <c r="J33" s="226">
        <v>4</v>
      </c>
      <c r="K33" s="223" t="s">
        <v>558</v>
      </c>
      <c r="L33" s="223" t="s">
        <v>702</v>
      </c>
      <c r="M33" s="227">
        <v>72.999999999999986</v>
      </c>
      <c r="N33" s="227">
        <v>24.999999999999996</v>
      </c>
      <c r="O33" s="228"/>
      <c r="P33" s="229"/>
      <c r="Q33" s="229"/>
      <c r="R33" s="228"/>
      <c r="S33" s="229"/>
      <c r="T33" s="223"/>
      <c r="U33" s="229"/>
      <c r="V33" s="229"/>
      <c r="W33" s="229"/>
      <c r="X33" s="223"/>
      <c r="Y33" s="227"/>
      <c r="Z33" s="227"/>
      <c r="AA33" s="227"/>
      <c r="AB33" s="227"/>
      <c r="AC33" s="227"/>
      <c r="AD33" s="227"/>
      <c r="AE33" s="227">
        <v>18.5</v>
      </c>
      <c r="AF33" s="223"/>
      <c r="AG33" s="223"/>
      <c r="AH33" s="227"/>
      <c r="AI33" s="223"/>
      <c r="AJ33" s="223"/>
      <c r="AK33" s="229"/>
      <c r="AL33" s="223"/>
      <c r="AM33" s="227"/>
      <c r="AN33" s="227"/>
      <c r="AO33" s="223" t="s">
        <v>579</v>
      </c>
      <c r="AP33" s="226" t="s">
        <v>546</v>
      </c>
      <c r="AQ33" s="226"/>
      <c r="AR33" s="226"/>
      <c r="AS33" s="230"/>
      <c r="AT33" s="226">
        <v>10.199999999999999</v>
      </c>
      <c r="AU33" s="230">
        <v>910</v>
      </c>
      <c r="AV33" s="226"/>
      <c r="AW33" s="230">
        <v>6</v>
      </c>
      <c r="AX33" s="226" t="s">
        <v>547</v>
      </c>
      <c r="AY33" s="226">
        <v>10</v>
      </c>
      <c r="AZ33" s="226">
        <v>0</v>
      </c>
      <c r="BA33" s="226">
        <v>0</v>
      </c>
      <c r="BB33" s="226">
        <v>0</v>
      </c>
      <c r="BC33" s="226">
        <v>0</v>
      </c>
      <c r="BD33" s="226">
        <v>0</v>
      </c>
      <c r="BE33" s="226">
        <v>0</v>
      </c>
      <c r="BF33" s="226">
        <v>0</v>
      </c>
      <c r="BG33" s="226">
        <v>0</v>
      </c>
      <c r="BH33" s="226">
        <v>0</v>
      </c>
      <c r="BI33" s="226">
        <v>0</v>
      </c>
      <c r="BJ33" s="226">
        <v>0</v>
      </c>
      <c r="BK33" s="226">
        <v>0</v>
      </c>
      <c r="BL33" s="226"/>
      <c r="BM33" s="226" t="s">
        <v>546</v>
      </c>
      <c r="BN33" s="226"/>
      <c r="BO33" s="226" t="s">
        <v>546</v>
      </c>
      <c r="BP33" s="231">
        <v>141.70909090909089</v>
      </c>
      <c r="BQ33" s="226"/>
      <c r="BR33" s="226"/>
      <c r="BS33" s="243"/>
      <c r="BT33" s="331" t="s">
        <v>830</v>
      </c>
      <c r="BU33" s="307" t="s">
        <v>111</v>
      </c>
      <c r="BV33" s="330">
        <v>77.94</v>
      </c>
      <c r="BW33" s="226" t="s">
        <v>548</v>
      </c>
      <c r="BX33" s="226"/>
      <c r="BY33" s="232"/>
      <c r="BZ33" s="302" t="s">
        <v>354</v>
      </c>
      <c r="CA33" s="232" t="s">
        <v>253</v>
      </c>
    </row>
    <row r="34" spans="1:79" customFormat="1" ht="13" customHeight="1" x14ac:dyDescent="0.15">
      <c r="A34" s="223">
        <v>12310</v>
      </c>
      <c r="B34" s="224">
        <v>43291</v>
      </c>
      <c r="C34" s="225" t="s">
        <v>541</v>
      </c>
      <c r="D34" s="223" t="s">
        <v>464</v>
      </c>
      <c r="E34" s="223"/>
      <c r="F34" s="223" t="s">
        <v>542</v>
      </c>
      <c r="G34" s="224">
        <v>43281</v>
      </c>
      <c r="H34" s="226" t="s">
        <v>543</v>
      </c>
      <c r="I34" s="226" t="s">
        <v>338</v>
      </c>
      <c r="J34" s="226">
        <v>5</v>
      </c>
      <c r="K34" s="223" t="s">
        <v>559</v>
      </c>
      <c r="L34" s="223" t="s">
        <v>611</v>
      </c>
      <c r="M34" s="227">
        <v>110.35454545454544</v>
      </c>
      <c r="N34" s="227">
        <v>23.472727272727273</v>
      </c>
      <c r="O34" s="228"/>
      <c r="P34" s="229"/>
      <c r="Q34" s="229"/>
      <c r="R34" s="228"/>
      <c r="S34" s="229"/>
      <c r="T34" s="223"/>
      <c r="U34" s="229"/>
      <c r="V34" s="229"/>
      <c r="W34" s="229"/>
      <c r="X34" s="223"/>
      <c r="Y34" s="227"/>
      <c r="Z34" s="227"/>
      <c r="AA34" s="227"/>
      <c r="AB34" s="227"/>
      <c r="AC34" s="227"/>
      <c r="AD34" s="229"/>
      <c r="AE34" s="227">
        <v>18.163636363636364</v>
      </c>
      <c r="AF34" s="223"/>
      <c r="AG34" s="223"/>
      <c r="AH34" s="227"/>
      <c r="AI34" s="223"/>
      <c r="AJ34" s="223"/>
      <c r="AK34" s="227"/>
      <c r="AL34" s="223"/>
      <c r="AM34" s="227"/>
      <c r="AN34" s="227"/>
      <c r="AO34" s="223" t="s">
        <v>579</v>
      </c>
      <c r="AP34" s="226" t="s">
        <v>546</v>
      </c>
      <c r="AQ34" s="226"/>
      <c r="AR34" s="226"/>
      <c r="AS34" s="226"/>
      <c r="AT34" s="226">
        <v>10</v>
      </c>
      <c r="AU34" s="230">
        <v>1274</v>
      </c>
      <c r="AV34" s="226"/>
      <c r="AW34" s="230">
        <v>5</v>
      </c>
      <c r="AX34" s="226" t="s">
        <v>547</v>
      </c>
      <c r="AY34" s="226">
        <v>25</v>
      </c>
      <c r="AZ34" s="226">
        <v>0</v>
      </c>
      <c r="BA34" s="226">
        <v>0</v>
      </c>
      <c r="BB34" s="226">
        <v>0</v>
      </c>
      <c r="BC34" s="226">
        <v>0</v>
      </c>
      <c r="BD34" s="226">
        <v>0</v>
      </c>
      <c r="BE34" s="226">
        <v>0</v>
      </c>
      <c r="BF34" s="226">
        <v>0</v>
      </c>
      <c r="BG34" s="226">
        <v>0</v>
      </c>
      <c r="BH34" s="226">
        <v>0</v>
      </c>
      <c r="BI34" s="226">
        <v>0</v>
      </c>
      <c r="BJ34" s="226">
        <v>0</v>
      </c>
      <c r="BK34" s="226">
        <v>0</v>
      </c>
      <c r="BL34" s="226"/>
      <c r="BM34" s="226" t="s">
        <v>546</v>
      </c>
      <c r="BN34" s="226">
        <v>12</v>
      </c>
      <c r="BO34" s="226" t="s">
        <v>546</v>
      </c>
      <c r="BP34" s="298"/>
      <c r="BQ34" s="226"/>
      <c r="BR34" s="226"/>
      <c r="BS34" s="226"/>
      <c r="BT34" s="232"/>
      <c r="BU34" s="232"/>
      <c r="BV34" s="226"/>
      <c r="BW34" s="226" t="s">
        <v>548</v>
      </c>
      <c r="BX34" s="226"/>
      <c r="BY34" s="223" t="s">
        <v>831</v>
      </c>
      <c r="BZ34" s="303" t="s">
        <v>354</v>
      </c>
      <c r="CA34" s="232" t="s">
        <v>268</v>
      </c>
    </row>
    <row r="35" spans="1:79" customFormat="1" ht="13" customHeight="1" x14ac:dyDescent="0.15">
      <c r="A35" s="223">
        <v>14290</v>
      </c>
      <c r="B35" s="224">
        <v>43305</v>
      </c>
      <c r="C35" s="225" t="s">
        <v>541</v>
      </c>
      <c r="D35" s="223" t="s">
        <v>464</v>
      </c>
      <c r="E35" s="223"/>
      <c r="F35" s="223" t="s">
        <v>542</v>
      </c>
      <c r="G35" s="224">
        <v>43281</v>
      </c>
      <c r="H35" s="226" t="s">
        <v>543</v>
      </c>
      <c r="I35" s="226" t="s">
        <v>546</v>
      </c>
      <c r="J35" s="226">
        <v>6</v>
      </c>
      <c r="K35" s="223" t="s">
        <v>561</v>
      </c>
      <c r="L35" s="223" t="s">
        <v>832</v>
      </c>
      <c r="M35" s="227">
        <v>92.8</v>
      </c>
      <c r="N35" s="227">
        <v>24.881818181818179</v>
      </c>
      <c r="O35" s="238" t="s">
        <v>511</v>
      </c>
      <c r="P35" s="228">
        <v>1183</v>
      </c>
      <c r="Q35" s="227">
        <v>26.354545454545452</v>
      </c>
      <c r="R35" s="228"/>
      <c r="S35" s="229"/>
      <c r="T35" s="223"/>
      <c r="U35" s="229"/>
      <c r="V35" s="229"/>
      <c r="W35" s="229"/>
      <c r="X35" s="223"/>
      <c r="Y35" s="227"/>
      <c r="Z35" s="227"/>
      <c r="AA35" s="227"/>
      <c r="AB35" s="227"/>
      <c r="AC35" s="227"/>
      <c r="AD35" s="227"/>
      <c r="AE35" s="227">
        <v>18.454545454545453</v>
      </c>
      <c r="AF35" s="223"/>
      <c r="AG35" s="223"/>
      <c r="AH35" s="227"/>
      <c r="AI35" s="223"/>
      <c r="AJ35" s="223"/>
      <c r="AK35" s="227"/>
      <c r="AL35" s="223"/>
      <c r="AM35" s="227"/>
      <c r="AN35" s="227"/>
      <c r="AO35" s="223" t="s">
        <v>579</v>
      </c>
      <c r="AP35" s="226" t="s">
        <v>546</v>
      </c>
      <c r="AQ35" s="226"/>
      <c r="AR35" s="226"/>
      <c r="AS35" s="230"/>
      <c r="AT35" s="226">
        <v>7</v>
      </c>
      <c r="AU35" s="230"/>
      <c r="AV35" s="226"/>
      <c r="AW35" s="230"/>
      <c r="AX35" s="226" t="s">
        <v>460</v>
      </c>
      <c r="AY35" s="226"/>
      <c r="AZ35" s="226">
        <v>0</v>
      </c>
      <c r="BA35" s="226">
        <v>0</v>
      </c>
      <c r="BB35" s="226">
        <v>0</v>
      </c>
      <c r="BC35" s="226">
        <v>0</v>
      </c>
      <c r="BD35" s="226">
        <v>0</v>
      </c>
      <c r="BE35" s="226">
        <v>0</v>
      </c>
      <c r="BF35" s="226">
        <v>0</v>
      </c>
      <c r="BG35" s="226">
        <v>0</v>
      </c>
      <c r="BH35" s="226">
        <v>0</v>
      </c>
      <c r="BI35" s="226">
        <v>0</v>
      </c>
      <c r="BJ35" s="226">
        <v>0</v>
      </c>
      <c r="BK35" s="226">
        <v>0</v>
      </c>
      <c r="BL35" s="226"/>
      <c r="BM35" s="226" t="s">
        <v>546</v>
      </c>
      <c r="BN35" s="226"/>
      <c r="BO35" s="226" t="s">
        <v>546</v>
      </c>
      <c r="BP35" s="298"/>
      <c r="BQ35" s="226"/>
      <c r="BR35" s="226"/>
      <c r="BS35" s="226"/>
      <c r="BT35" s="223"/>
      <c r="BU35" s="223"/>
      <c r="BV35" s="226"/>
      <c r="BW35" s="226" t="s">
        <v>548</v>
      </c>
      <c r="BX35" s="226"/>
      <c r="BY35" s="223"/>
      <c r="BZ35" s="302" t="s">
        <v>354</v>
      </c>
      <c r="CA35" s="223" t="s">
        <v>345</v>
      </c>
    </row>
    <row r="36" spans="1:79" customFormat="1" ht="13" customHeight="1" x14ac:dyDescent="0.15">
      <c r="A36" s="223">
        <v>15255</v>
      </c>
      <c r="B36" s="224">
        <v>43292</v>
      </c>
      <c r="C36" s="225" t="s">
        <v>541</v>
      </c>
      <c r="D36" s="223" t="s">
        <v>464</v>
      </c>
      <c r="E36" s="223"/>
      <c r="F36" s="223" t="s">
        <v>542</v>
      </c>
      <c r="G36" s="224">
        <v>43266</v>
      </c>
      <c r="H36" s="226" t="s">
        <v>543</v>
      </c>
      <c r="I36" s="226" t="s">
        <v>546</v>
      </c>
      <c r="J36" s="226">
        <v>7</v>
      </c>
      <c r="K36" s="223" t="s">
        <v>565</v>
      </c>
      <c r="L36" s="223" t="s">
        <v>710</v>
      </c>
      <c r="M36" s="227">
        <v>121.33636363636363</v>
      </c>
      <c r="N36" s="227">
        <v>21.318181818181817</v>
      </c>
      <c r="O36" s="232"/>
      <c r="P36" s="223"/>
      <c r="Q36" s="229"/>
      <c r="R36" s="223"/>
      <c r="S36" s="229"/>
      <c r="T36" s="223"/>
      <c r="U36" s="229"/>
      <c r="V36" s="229"/>
      <c r="W36" s="229"/>
      <c r="X36" s="223"/>
      <c r="Y36" s="227"/>
      <c r="Z36" s="227"/>
      <c r="AA36" s="227"/>
      <c r="AB36" s="227"/>
      <c r="AC36" s="227"/>
      <c r="AD36" s="229"/>
      <c r="AE36" s="227">
        <v>17.318181818181817</v>
      </c>
      <c r="AF36" s="223"/>
      <c r="AG36" s="223"/>
      <c r="AH36" s="227"/>
      <c r="AI36" s="223"/>
      <c r="AJ36" s="223"/>
      <c r="AK36" s="227"/>
      <c r="AL36" s="223"/>
      <c r="AM36" s="227"/>
      <c r="AN36" s="227"/>
      <c r="AO36" s="223" t="s">
        <v>579</v>
      </c>
      <c r="AP36" s="226" t="s">
        <v>546</v>
      </c>
      <c r="AQ36" s="226"/>
      <c r="AR36" s="226"/>
      <c r="AS36" s="230"/>
      <c r="AT36" s="226">
        <v>3.5</v>
      </c>
      <c r="AU36" s="230"/>
      <c r="AV36" s="226"/>
      <c r="AW36" s="230"/>
      <c r="AX36" s="226" t="s">
        <v>547</v>
      </c>
      <c r="AY36" s="226"/>
      <c r="AZ36" s="226">
        <v>0</v>
      </c>
      <c r="BA36" s="226">
        <v>0</v>
      </c>
      <c r="BB36" s="226">
        <v>0</v>
      </c>
      <c r="BC36" s="226">
        <v>0</v>
      </c>
      <c r="BD36" s="226">
        <v>0</v>
      </c>
      <c r="BE36" s="226">
        <v>0</v>
      </c>
      <c r="BF36" s="226">
        <v>0</v>
      </c>
      <c r="BG36" s="226">
        <v>0</v>
      </c>
      <c r="BH36" s="226">
        <v>0</v>
      </c>
      <c r="BI36" s="226">
        <v>0</v>
      </c>
      <c r="BJ36" s="226">
        <v>0</v>
      </c>
      <c r="BK36" s="226">
        <v>0</v>
      </c>
      <c r="BL36" s="226"/>
      <c r="BM36" s="226" t="s">
        <v>546</v>
      </c>
      <c r="BN36" s="226"/>
      <c r="BO36" s="226" t="s">
        <v>546</v>
      </c>
      <c r="BP36" s="298"/>
      <c r="BQ36" s="226"/>
      <c r="BR36" s="226"/>
      <c r="BS36" s="226"/>
      <c r="BT36" s="232"/>
      <c r="BU36" s="232"/>
      <c r="BV36" s="226"/>
      <c r="BW36" s="226" t="s">
        <v>548</v>
      </c>
      <c r="BX36" s="226">
        <v>1</v>
      </c>
      <c r="BY36" s="223"/>
      <c r="BZ36" s="302" t="s">
        <v>354</v>
      </c>
      <c r="CA36" s="223" t="s">
        <v>253</v>
      </c>
    </row>
    <row r="37" spans="1:79" customFormat="1" ht="13" customHeight="1" x14ac:dyDescent="0.15">
      <c r="A37" s="223">
        <v>11317</v>
      </c>
      <c r="B37" s="224">
        <v>43292</v>
      </c>
      <c r="C37" s="225" t="s">
        <v>541</v>
      </c>
      <c r="D37" s="223" t="s">
        <v>464</v>
      </c>
      <c r="E37" s="223"/>
      <c r="F37" s="223" t="s">
        <v>542</v>
      </c>
      <c r="G37" s="236">
        <v>43281</v>
      </c>
      <c r="H37" s="226" t="s">
        <v>543</v>
      </c>
      <c r="I37" s="226" t="s">
        <v>546</v>
      </c>
      <c r="J37" s="226">
        <v>8</v>
      </c>
      <c r="K37" s="223" t="s">
        <v>566</v>
      </c>
      <c r="L37" s="223" t="s">
        <v>673</v>
      </c>
      <c r="M37" s="227">
        <v>85</v>
      </c>
      <c r="N37" s="227">
        <v>18.981818181818181</v>
      </c>
      <c r="O37" s="232"/>
      <c r="P37" s="223"/>
      <c r="Q37" s="229"/>
      <c r="R37" s="228"/>
      <c r="S37" s="229"/>
      <c r="T37" s="223"/>
      <c r="U37" s="229"/>
      <c r="V37" s="229"/>
      <c r="W37" s="229"/>
      <c r="X37" s="223"/>
      <c r="Y37" s="227"/>
      <c r="Z37" s="227"/>
      <c r="AA37" s="227"/>
      <c r="AB37" s="227"/>
      <c r="AC37" s="227"/>
      <c r="AD37" s="227"/>
      <c r="AE37" s="227">
        <v>15.881818181818179</v>
      </c>
      <c r="AF37" s="223"/>
      <c r="AG37" s="223"/>
      <c r="AH37" s="227"/>
      <c r="AI37" s="223"/>
      <c r="AJ37" s="223"/>
      <c r="AK37" s="227"/>
      <c r="AL37" s="223"/>
      <c r="AM37" s="227"/>
      <c r="AN37" s="227"/>
      <c r="AO37" s="302" t="s">
        <v>579</v>
      </c>
      <c r="AP37" s="226" t="s">
        <v>546</v>
      </c>
      <c r="AQ37" s="226"/>
      <c r="AR37" s="226"/>
      <c r="AS37" s="230"/>
      <c r="AT37" s="226">
        <v>11.5</v>
      </c>
      <c r="AU37" s="29">
        <v>455</v>
      </c>
      <c r="AV37" s="25"/>
      <c r="AW37" s="29">
        <v>5</v>
      </c>
      <c r="AX37" s="226" t="s">
        <v>547</v>
      </c>
      <c r="AY37" s="226">
        <v>100</v>
      </c>
      <c r="AZ37" s="226">
        <v>0</v>
      </c>
      <c r="BA37" s="226">
        <v>0</v>
      </c>
      <c r="BB37" s="226">
        <v>0</v>
      </c>
      <c r="BC37" s="226">
        <v>0</v>
      </c>
      <c r="BD37" s="226">
        <v>0</v>
      </c>
      <c r="BE37" s="226">
        <v>0</v>
      </c>
      <c r="BF37" s="226">
        <v>0</v>
      </c>
      <c r="BG37" s="226">
        <v>0</v>
      </c>
      <c r="BH37" s="226">
        <v>0</v>
      </c>
      <c r="BI37" s="226">
        <v>0</v>
      </c>
      <c r="BJ37" s="226">
        <v>0</v>
      </c>
      <c r="BK37" s="226">
        <v>0</v>
      </c>
      <c r="BL37" s="226"/>
      <c r="BM37" s="226" t="s">
        <v>546</v>
      </c>
      <c r="BN37" s="226"/>
      <c r="BO37" s="226" t="s">
        <v>546</v>
      </c>
      <c r="BP37" s="298"/>
      <c r="BQ37" s="226"/>
      <c r="BR37" s="226"/>
      <c r="BS37" s="226"/>
      <c r="BT37" s="232"/>
      <c r="BU37" s="232"/>
      <c r="BV37" s="226"/>
      <c r="BW37" s="226" t="s">
        <v>548</v>
      </c>
      <c r="BX37" s="226"/>
      <c r="BY37" s="232"/>
      <c r="BZ37" s="303" t="s">
        <v>354</v>
      </c>
      <c r="CA37" s="223" t="s">
        <v>253</v>
      </c>
    </row>
    <row r="38" spans="1:79" customFormat="1" ht="13" customHeight="1" x14ac:dyDescent="0.15">
      <c r="A38" s="223"/>
      <c r="B38" s="224">
        <v>43305</v>
      </c>
      <c r="C38" s="225" t="s">
        <v>541</v>
      </c>
      <c r="D38" s="223" t="s">
        <v>464</v>
      </c>
      <c r="E38" s="223"/>
      <c r="F38" s="223" t="s">
        <v>542</v>
      </c>
      <c r="G38" s="224">
        <v>43299</v>
      </c>
      <c r="H38" s="226" t="s">
        <v>543</v>
      </c>
      <c r="I38" s="226" t="s">
        <v>338</v>
      </c>
      <c r="J38" s="226"/>
      <c r="K38" s="223" t="s">
        <v>461</v>
      </c>
      <c r="L38" s="223" t="s">
        <v>589</v>
      </c>
      <c r="M38" s="340">
        <v>112.89</v>
      </c>
      <c r="N38" s="340">
        <v>23.109090909090909</v>
      </c>
      <c r="AE38" s="340">
        <v>17.490909090909089</v>
      </c>
      <c r="AF38" s="223"/>
      <c r="AG38" s="223"/>
      <c r="AH38" s="227"/>
      <c r="AI38" s="223"/>
      <c r="AJ38" s="223"/>
      <c r="AK38" s="227"/>
      <c r="AL38" s="223"/>
      <c r="AM38" s="227"/>
      <c r="AN38" s="227"/>
      <c r="AO38" s="223" t="s">
        <v>579</v>
      </c>
      <c r="AP38" s="226" t="s">
        <v>546</v>
      </c>
      <c r="AQ38" s="226"/>
      <c r="AR38" s="226"/>
      <c r="AS38" s="230"/>
      <c r="AT38" s="226">
        <v>8</v>
      </c>
      <c r="AU38" s="29"/>
      <c r="AV38" s="25"/>
      <c r="AW38" s="29"/>
      <c r="AX38" s="226" t="s">
        <v>547</v>
      </c>
      <c r="AY38" s="226"/>
      <c r="AZ38" s="226">
        <v>0</v>
      </c>
      <c r="BA38" s="226">
        <v>0</v>
      </c>
      <c r="BB38" s="226">
        <v>0</v>
      </c>
      <c r="BC38" s="226">
        <v>0</v>
      </c>
      <c r="BD38" s="226">
        <v>0</v>
      </c>
      <c r="BE38" s="226">
        <v>0</v>
      </c>
      <c r="BF38" s="226">
        <v>0</v>
      </c>
      <c r="BG38" s="226">
        <v>0</v>
      </c>
      <c r="BH38" s="226">
        <v>0</v>
      </c>
      <c r="BI38" s="226">
        <v>0</v>
      </c>
      <c r="BJ38" s="226">
        <v>0</v>
      </c>
      <c r="BK38" s="226">
        <v>0</v>
      </c>
      <c r="BL38" s="226"/>
      <c r="BM38" s="226" t="s">
        <v>546</v>
      </c>
      <c r="BN38" s="226"/>
      <c r="BO38" s="226" t="s">
        <v>546</v>
      </c>
      <c r="BP38" s="298"/>
      <c r="BQ38" s="226"/>
      <c r="BR38" s="226"/>
      <c r="BS38" s="226"/>
      <c r="BT38" s="232"/>
      <c r="BU38" s="232"/>
      <c r="BV38" s="226"/>
      <c r="BW38" s="226" t="s">
        <v>480</v>
      </c>
      <c r="BX38" s="226">
        <v>1</v>
      </c>
      <c r="BY38" s="232"/>
      <c r="BZ38" s="303" t="s">
        <v>844</v>
      </c>
      <c r="CA38" s="223" t="s">
        <v>345</v>
      </c>
    </row>
    <row r="39" spans="1:79" customFormat="1" ht="13" customHeight="1" x14ac:dyDescent="0.15">
      <c r="A39" s="223">
        <v>16560</v>
      </c>
      <c r="B39" s="224">
        <v>43294</v>
      </c>
      <c r="C39" s="225" t="s">
        <v>541</v>
      </c>
      <c r="D39" s="223" t="s">
        <v>464</v>
      </c>
      <c r="E39" s="223"/>
      <c r="F39" s="223" t="s">
        <v>542</v>
      </c>
      <c r="G39" s="224">
        <v>43273</v>
      </c>
      <c r="H39" s="226" t="s">
        <v>543</v>
      </c>
      <c r="I39" s="226" t="s">
        <v>338</v>
      </c>
      <c r="J39" s="226">
        <v>9</v>
      </c>
      <c r="K39" s="223" t="s">
        <v>514</v>
      </c>
      <c r="L39" s="223" t="s">
        <v>778</v>
      </c>
      <c r="M39" s="227">
        <v>107.59090909090908</v>
      </c>
      <c r="N39" s="227">
        <v>37.618181818181817</v>
      </c>
      <c r="O39" s="232"/>
      <c r="P39" s="223"/>
      <c r="Q39" s="229"/>
      <c r="R39" s="228"/>
      <c r="S39" s="229"/>
      <c r="T39" s="223"/>
      <c r="U39" s="229"/>
      <c r="V39" s="229"/>
      <c r="W39" s="229"/>
      <c r="X39" s="223"/>
      <c r="Y39" s="227"/>
      <c r="Z39" s="227"/>
      <c r="AA39" s="227"/>
      <c r="AB39" s="227"/>
      <c r="AC39" s="227"/>
      <c r="AD39" s="229"/>
      <c r="AE39" s="227">
        <v>33.418181818181814</v>
      </c>
      <c r="AF39" s="223"/>
      <c r="AG39" s="223"/>
      <c r="AH39" s="227"/>
      <c r="AI39" s="223"/>
      <c r="AJ39" s="223"/>
      <c r="AK39" s="227"/>
      <c r="AL39" s="223"/>
      <c r="AM39" s="227"/>
      <c r="AN39" s="227"/>
      <c r="AO39" s="223" t="s">
        <v>579</v>
      </c>
      <c r="AP39" s="226" t="s">
        <v>546</v>
      </c>
      <c r="AQ39" s="226"/>
      <c r="AR39" s="226"/>
      <c r="AS39" s="230"/>
      <c r="AT39" s="226"/>
      <c r="AU39" s="230"/>
      <c r="AV39" s="226"/>
      <c r="AW39" s="230"/>
      <c r="AX39" s="226" t="s">
        <v>547</v>
      </c>
      <c r="AY39" s="226">
        <v>25</v>
      </c>
      <c r="AZ39" s="226">
        <v>0</v>
      </c>
      <c r="BA39" s="226">
        <v>0</v>
      </c>
      <c r="BB39" s="226">
        <v>0</v>
      </c>
      <c r="BC39" s="226">
        <v>0</v>
      </c>
      <c r="BD39" s="226">
        <v>0</v>
      </c>
      <c r="BE39" s="226">
        <v>0</v>
      </c>
      <c r="BF39" s="226">
        <v>0</v>
      </c>
      <c r="BG39" s="226">
        <v>0</v>
      </c>
      <c r="BH39" s="226">
        <v>0</v>
      </c>
      <c r="BI39" s="226">
        <v>0</v>
      </c>
      <c r="BJ39" s="226">
        <v>0</v>
      </c>
      <c r="BK39" s="226">
        <v>0</v>
      </c>
      <c r="BL39" s="226"/>
      <c r="BM39" s="226" t="s">
        <v>546</v>
      </c>
      <c r="BN39" s="226"/>
      <c r="BO39" s="226" t="s">
        <v>546</v>
      </c>
      <c r="BP39" s="298"/>
      <c r="BQ39" s="226"/>
      <c r="BR39" s="226"/>
      <c r="BS39" s="226"/>
      <c r="BT39" s="223"/>
      <c r="BU39" s="223"/>
      <c r="BV39" s="226"/>
      <c r="BW39" s="226" t="s">
        <v>548</v>
      </c>
      <c r="BX39" s="226"/>
      <c r="BY39" s="223" t="s">
        <v>834</v>
      </c>
      <c r="BZ39" s="238" t="s">
        <v>354</v>
      </c>
      <c r="CA39" s="223" t="s">
        <v>345</v>
      </c>
    </row>
    <row r="40" spans="1:79" customFormat="1" ht="13" customHeight="1" x14ac:dyDescent="0.15">
      <c r="A40" s="223">
        <v>572</v>
      </c>
      <c r="B40" s="224">
        <v>43292</v>
      </c>
      <c r="C40" s="225" t="s">
        <v>541</v>
      </c>
      <c r="D40" s="223" t="s">
        <v>464</v>
      </c>
      <c r="E40" s="223"/>
      <c r="F40" s="223" t="s">
        <v>542</v>
      </c>
      <c r="G40" s="224">
        <v>43266</v>
      </c>
      <c r="H40" s="226" t="s">
        <v>543</v>
      </c>
      <c r="I40" s="226" t="s">
        <v>546</v>
      </c>
      <c r="J40" s="226">
        <v>12</v>
      </c>
      <c r="K40" s="223" t="s">
        <v>635</v>
      </c>
      <c r="L40" s="223" t="s">
        <v>837</v>
      </c>
      <c r="M40" s="227">
        <v>116.14545454545454</v>
      </c>
      <c r="N40" s="227">
        <v>21.68181818181818</v>
      </c>
      <c r="O40" s="232"/>
      <c r="P40" s="223"/>
      <c r="Q40" s="229"/>
      <c r="R40" s="223"/>
      <c r="S40" s="229"/>
      <c r="T40" s="223"/>
      <c r="U40" s="229"/>
      <c r="V40" s="229"/>
      <c r="W40" s="229"/>
      <c r="X40" s="223"/>
      <c r="Y40" s="227"/>
      <c r="Z40" s="227"/>
      <c r="AA40" s="227"/>
      <c r="AB40" s="227"/>
      <c r="AC40" s="227"/>
      <c r="AD40" s="227"/>
      <c r="AE40" s="227">
        <v>18.599999999999998</v>
      </c>
      <c r="AF40" s="223"/>
      <c r="AG40" s="223"/>
      <c r="AH40" s="227"/>
      <c r="AI40" s="223"/>
      <c r="AJ40" s="223"/>
      <c r="AK40" s="227"/>
      <c r="AL40" s="223"/>
      <c r="AM40" s="227"/>
      <c r="AN40" s="227"/>
      <c r="AO40" s="223" t="s">
        <v>579</v>
      </c>
      <c r="AP40" s="226" t="s">
        <v>546</v>
      </c>
      <c r="AQ40" s="226"/>
      <c r="AR40" s="226"/>
      <c r="AS40" s="230"/>
      <c r="AT40" s="226">
        <v>2.88</v>
      </c>
      <c r="AU40" s="230"/>
      <c r="AV40" s="226"/>
      <c r="AW40" s="230"/>
      <c r="AX40" s="226" t="s">
        <v>546</v>
      </c>
      <c r="AY40" s="226"/>
      <c r="AZ40" s="226">
        <v>0</v>
      </c>
      <c r="BA40" s="226">
        <v>0</v>
      </c>
      <c r="BB40" s="226">
        <v>0</v>
      </c>
      <c r="BC40" s="226">
        <v>0</v>
      </c>
      <c r="BD40" s="226">
        <v>0</v>
      </c>
      <c r="BE40" s="226">
        <v>0</v>
      </c>
      <c r="BF40" s="226">
        <v>0</v>
      </c>
      <c r="BG40" s="226">
        <v>0</v>
      </c>
      <c r="BH40" s="226">
        <v>0</v>
      </c>
      <c r="BI40" s="226">
        <v>0</v>
      </c>
      <c r="BJ40" s="226">
        <v>0</v>
      </c>
      <c r="BK40" s="226">
        <v>0</v>
      </c>
      <c r="BL40" s="226"/>
      <c r="BM40" s="226" t="s">
        <v>546</v>
      </c>
      <c r="BN40" s="226"/>
      <c r="BO40" s="226" t="s">
        <v>546</v>
      </c>
      <c r="BP40" s="298"/>
      <c r="BQ40" s="226"/>
      <c r="BR40" s="226"/>
      <c r="BS40" s="226"/>
      <c r="BT40" s="232"/>
      <c r="BU40" s="232"/>
      <c r="BV40" s="226"/>
      <c r="BW40" s="226" t="s">
        <v>548</v>
      </c>
      <c r="BX40" s="226">
        <v>1</v>
      </c>
      <c r="BY40" s="223" t="s">
        <v>838</v>
      </c>
      <c r="BZ40" s="223" t="s">
        <v>354</v>
      </c>
      <c r="CA40" s="223" t="s">
        <v>253</v>
      </c>
    </row>
    <row r="41" spans="1:79" customFormat="1" ht="13" customHeight="1" x14ac:dyDescent="0.15">
      <c r="A41" s="223">
        <v>14675</v>
      </c>
      <c r="B41" s="224">
        <v>43292</v>
      </c>
      <c r="C41" s="225" t="s">
        <v>541</v>
      </c>
      <c r="D41" s="223" t="s">
        <v>464</v>
      </c>
      <c r="E41" s="223"/>
      <c r="F41" s="223" t="s">
        <v>542</v>
      </c>
      <c r="G41" s="236">
        <v>43256</v>
      </c>
      <c r="H41" s="226" t="s">
        <v>337</v>
      </c>
      <c r="I41" s="226" t="s">
        <v>460</v>
      </c>
      <c r="J41" s="226">
        <v>13</v>
      </c>
      <c r="K41" s="223" t="s">
        <v>688</v>
      </c>
      <c r="L41" s="223" t="s">
        <v>728</v>
      </c>
      <c r="M41" s="227">
        <v>104.99999999999999</v>
      </c>
      <c r="N41" s="227">
        <v>22.9</v>
      </c>
      <c r="O41" s="232"/>
      <c r="P41" s="223"/>
      <c r="Q41" s="229"/>
      <c r="R41" s="228"/>
      <c r="S41" s="229"/>
      <c r="T41" s="223"/>
      <c r="U41" s="229"/>
      <c r="V41" s="229"/>
      <c r="W41" s="229"/>
      <c r="X41" s="223"/>
      <c r="Y41" s="227"/>
      <c r="Z41" s="227"/>
      <c r="AA41" s="227"/>
      <c r="AB41" s="227"/>
      <c r="AC41" s="227"/>
      <c r="AD41" s="229"/>
      <c r="AE41" s="227">
        <v>18.999999999999996</v>
      </c>
      <c r="AF41" s="223"/>
      <c r="AG41" s="223"/>
      <c r="AH41" s="227"/>
      <c r="AI41" s="223"/>
      <c r="AJ41" s="223"/>
      <c r="AK41" s="227"/>
      <c r="AL41" s="223"/>
      <c r="AM41" s="227"/>
      <c r="AN41" s="227"/>
      <c r="AO41" s="223" t="s">
        <v>579</v>
      </c>
      <c r="AP41" s="226" t="s">
        <v>546</v>
      </c>
      <c r="AQ41" s="226"/>
      <c r="AR41" s="226"/>
      <c r="AS41" s="230"/>
      <c r="AT41" s="226">
        <v>6</v>
      </c>
      <c r="AU41" s="230"/>
      <c r="AV41" s="226"/>
      <c r="AW41" s="230"/>
      <c r="AX41" s="226" t="s">
        <v>460</v>
      </c>
      <c r="AY41" s="226"/>
      <c r="AZ41" s="226">
        <v>0</v>
      </c>
      <c r="BA41" s="226">
        <v>0</v>
      </c>
      <c r="BB41" s="226">
        <v>0</v>
      </c>
      <c r="BC41" s="226">
        <v>0</v>
      </c>
      <c r="BD41" s="226">
        <v>0</v>
      </c>
      <c r="BE41" s="226">
        <v>0</v>
      </c>
      <c r="BF41" s="226">
        <v>0</v>
      </c>
      <c r="BG41" s="226">
        <v>0</v>
      </c>
      <c r="BH41" s="226">
        <v>0</v>
      </c>
      <c r="BI41" s="226">
        <v>0</v>
      </c>
      <c r="BJ41" s="226">
        <v>0</v>
      </c>
      <c r="BK41" s="226">
        <v>0</v>
      </c>
      <c r="BL41" s="226"/>
      <c r="BM41" s="226" t="s">
        <v>546</v>
      </c>
      <c r="BN41" s="226"/>
      <c r="BO41" s="226" t="s">
        <v>546</v>
      </c>
      <c r="BP41" s="298"/>
      <c r="BQ41" s="226"/>
      <c r="BR41" s="226"/>
      <c r="BS41" s="226"/>
      <c r="BT41" s="223"/>
      <c r="BU41" s="232"/>
      <c r="BV41" s="226"/>
      <c r="BW41" s="226" t="s">
        <v>548</v>
      </c>
      <c r="BX41" s="226">
        <v>1</v>
      </c>
      <c r="BY41" s="223"/>
      <c r="BZ41" s="302" t="s">
        <v>354</v>
      </c>
      <c r="CA41" s="232" t="s">
        <v>268</v>
      </c>
    </row>
    <row r="42" spans="1:79" customFormat="1" ht="13" customHeight="1" x14ac:dyDescent="0.15">
      <c r="A42" s="223">
        <v>10838</v>
      </c>
      <c r="B42" s="224">
        <v>43290</v>
      </c>
      <c r="C42" s="225" t="s">
        <v>541</v>
      </c>
      <c r="D42" s="223" t="s">
        <v>464</v>
      </c>
      <c r="E42" s="223"/>
      <c r="F42" s="223" t="s">
        <v>581</v>
      </c>
      <c r="G42" s="224">
        <v>43285</v>
      </c>
      <c r="H42" s="226" t="s">
        <v>543</v>
      </c>
      <c r="I42" s="226" t="s">
        <v>338</v>
      </c>
      <c r="J42" s="226">
        <v>1</v>
      </c>
      <c r="K42" s="223" t="s">
        <v>544</v>
      </c>
      <c r="L42" s="223" t="s">
        <v>469</v>
      </c>
      <c r="M42" s="227">
        <v>113.75454545454544</v>
      </c>
      <c r="N42" s="227">
        <v>30.463636363636358</v>
      </c>
      <c r="O42" s="232"/>
      <c r="P42" s="223"/>
      <c r="Q42" s="229"/>
      <c r="R42" s="228"/>
      <c r="S42" s="229"/>
      <c r="T42" s="223"/>
      <c r="U42" s="229"/>
      <c r="V42" s="229"/>
      <c r="W42" s="227">
        <v>20.154545454545456</v>
      </c>
      <c r="X42" s="223"/>
      <c r="Y42" s="227"/>
      <c r="Z42" s="227"/>
      <c r="AA42" s="227"/>
      <c r="AB42" s="227"/>
      <c r="AC42" s="227"/>
      <c r="AD42" s="227"/>
      <c r="AE42" s="229"/>
      <c r="AF42" s="223"/>
      <c r="AG42" s="223"/>
      <c r="AH42" s="227">
        <v>21.690909090909088</v>
      </c>
      <c r="AI42" s="223"/>
      <c r="AJ42" s="223"/>
      <c r="AK42" s="227"/>
      <c r="AL42" s="223"/>
      <c r="AM42" s="227"/>
      <c r="AN42" s="227"/>
      <c r="AO42" s="223" t="s">
        <v>582</v>
      </c>
      <c r="AP42" s="226" t="s">
        <v>546</v>
      </c>
      <c r="AQ42" s="226"/>
      <c r="AR42" s="226"/>
      <c r="AS42" s="226">
        <v>10</v>
      </c>
      <c r="AT42" s="226">
        <v>10</v>
      </c>
      <c r="AU42" s="230">
        <v>1274</v>
      </c>
      <c r="AV42" s="226">
        <v>5</v>
      </c>
      <c r="AW42" s="230"/>
      <c r="AX42" s="226" t="s">
        <v>547</v>
      </c>
      <c r="AY42" s="226">
        <v>20</v>
      </c>
      <c r="AZ42" s="226">
        <v>0</v>
      </c>
      <c r="BA42" s="226">
        <v>0</v>
      </c>
      <c r="BB42" s="226">
        <v>0</v>
      </c>
      <c r="BC42" s="226">
        <v>0</v>
      </c>
      <c r="BD42" s="226">
        <v>0</v>
      </c>
      <c r="BE42" s="226">
        <v>0</v>
      </c>
      <c r="BF42" s="226">
        <v>0</v>
      </c>
      <c r="BG42" s="226">
        <v>0</v>
      </c>
      <c r="BH42" s="226">
        <v>0</v>
      </c>
      <c r="BI42" s="226">
        <v>0</v>
      </c>
      <c r="BJ42" s="226">
        <v>0</v>
      </c>
      <c r="BK42" s="226">
        <v>0</v>
      </c>
      <c r="BL42" s="226"/>
      <c r="BM42" s="226" t="s">
        <v>546</v>
      </c>
      <c r="BN42" s="226">
        <v>12</v>
      </c>
      <c r="BO42" s="226" t="s">
        <v>546</v>
      </c>
      <c r="BP42" s="298"/>
      <c r="BQ42" s="226"/>
      <c r="BR42" s="226"/>
      <c r="BS42" s="226"/>
      <c r="BT42" s="223"/>
      <c r="BU42" s="232"/>
      <c r="BV42" s="226"/>
      <c r="BW42" s="226" t="s">
        <v>548</v>
      </c>
      <c r="BX42" s="226"/>
      <c r="BY42" s="232"/>
      <c r="BZ42" s="223" t="s">
        <v>354</v>
      </c>
      <c r="CA42" s="232" t="s">
        <v>253</v>
      </c>
    </row>
    <row r="43" spans="1:79" customFormat="1" ht="13" customHeight="1" x14ac:dyDescent="0.15">
      <c r="A43" s="223">
        <v>11117</v>
      </c>
      <c r="B43" s="224">
        <v>43291</v>
      </c>
      <c r="C43" s="332" t="s">
        <v>541</v>
      </c>
      <c r="D43" s="306" t="s">
        <v>464</v>
      </c>
      <c r="E43" s="306"/>
      <c r="F43" s="306" t="s">
        <v>581</v>
      </c>
      <c r="G43" s="236">
        <v>43281</v>
      </c>
      <c r="H43" s="330" t="s">
        <v>337</v>
      </c>
      <c r="I43" s="330" t="s">
        <v>460</v>
      </c>
      <c r="J43" s="226">
        <v>2</v>
      </c>
      <c r="K43" s="306" t="s">
        <v>551</v>
      </c>
      <c r="L43" s="223" t="s">
        <v>826</v>
      </c>
      <c r="M43" s="227">
        <v>100.99999999999999</v>
      </c>
      <c r="N43" s="227">
        <v>29.999999999999996</v>
      </c>
      <c r="O43" s="232"/>
      <c r="P43" s="223"/>
      <c r="Q43" s="229"/>
      <c r="R43" s="228"/>
      <c r="S43" s="229"/>
      <c r="T43" s="223"/>
      <c r="U43" s="229"/>
      <c r="V43" s="229"/>
      <c r="W43" s="227">
        <v>20</v>
      </c>
      <c r="X43" s="223"/>
      <c r="Y43" s="227"/>
      <c r="Z43" s="227"/>
      <c r="AA43" s="227"/>
      <c r="AB43" s="227"/>
      <c r="AC43" s="227"/>
      <c r="AD43" s="227"/>
      <c r="AE43" s="229"/>
      <c r="AF43" s="223"/>
      <c r="AG43" s="223"/>
      <c r="AH43" s="227">
        <v>23.954545454545453</v>
      </c>
      <c r="AI43" s="223"/>
      <c r="AJ43" s="223"/>
      <c r="AK43" s="227"/>
      <c r="AL43" s="223"/>
      <c r="AM43" s="227"/>
      <c r="AN43" s="227"/>
      <c r="AO43" s="223" t="s">
        <v>582</v>
      </c>
      <c r="AP43" s="330" t="s">
        <v>546</v>
      </c>
      <c r="AQ43" s="330"/>
      <c r="AR43" s="330"/>
      <c r="AS43" s="330">
        <v>10</v>
      </c>
      <c r="AT43" s="226">
        <v>5.2</v>
      </c>
      <c r="AU43" s="333"/>
      <c r="AV43" s="330"/>
      <c r="AW43" s="333"/>
      <c r="AX43" s="330" t="s">
        <v>547</v>
      </c>
      <c r="AY43" s="241">
        <v>50</v>
      </c>
      <c r="AZ43" s="330">
        <v>0</v>
      </c>
      <c r="BA43" s="330">
        <v>0</v>
      </c>
      <c r="BB43" s="330">
        <v>2</v>
      </c>
      <c r="BC43" s="330">
        <v>0</v>
      </c>
      <c r="BD43" s="330">
        <v>0</v>
      </c>
      <c r="BE43" s="330">
        <v>0</v>
      </c>
      <c r="BF43" s="330">
        <v>0</v>
      </c>
      <c r="BG43" s="330">
        <v>0</v>
      </c>
      <c r="BH43" s="330">
        <v>0</v>
      </c>
      <c r="BI43" s="330">
        <v>0</v>
      </c>
      <c r="BJ43" s="330">
        <v>0</v>
      </c>
      <c r="BK43" s="330">
        <v>0</v>
      </c>
      <c r="BL43" s="330"/>
      <c r="BM43" s="330" t="s">
        <v>546</v>
      </c>
      <c r="BN43" s="226"/>
      <c r="BO43" s="330" t="s">
        <v>546</v>
      </c>
      <c r="BP43" s="334"/>
      <c r="BQ43" s="330"/>
      <c r="BR43" s="226"/>
      <c r="BS43" s="330"/>
      <c r="BT43" s="223"/>
      <c r="BU43" s="223"/>
      <c r="BV43" s="226"/>
      <c r="BW43" s="330" t="s">
        <v>548</v>
      </c>
      <c r="BX43" s="330"/>
      <c r="BY43" s="335"/>
      <c r="BZ43" s="305" t="s">
        <v>354</v>
      </c>
      <c r="CA43" s="232" t="s">
        <v>253</v>
      </c>
    </row>
    <row r="44" spans="1:79" customFormat="1" ht="13" customHeight="1" x14ac:dyDescent="0.15">
      <c r="A44" s="223">
        <v>13635</v>
      </c>
      <c r="B44" s="224">
        <v>43291</v>
      </c>
      <c r="C44" s="225" t="s">
        <v>541</v>
      </c>
      <c r="D44" s="223" t="s">
        <v>464</v>
      </c>
      <c r="E44" s="223"/>
      <c r="F44" s="223" t="s">
        <v>581</v>
      </c>
      <c r="G44" s="224">
        <v>43281</v>
      </c>
      <c r="H44" s="226" t="s">
        <v>543</v>
      </c>
      <c r="I44" s="226" t="s">
        <v>546</v>
      </c>
      <c r="J44" s="226">
        <v>4</v>
      </c>
      <c r="K44" s="223" t="s">
        <v>558</v>
      </c>
      <c r="L44" s="223" t="s">
        <v>702</v>
      </c>
      <c r="M44" s="227">
        <v>74</v>
      </c>
      <c r="N44" s="227">
        <v>31</v>
      </c>
      <c r="O44" s="232"/>
      <c r="P44" s="223"/>
      <c r="Q44" s="229"/>
      <c r="R44" s="228"/>
      <c r="S44" s="229"/>
      <c r="T44" s="223"/>
      <c r="U44" s="229"/>
      <c r="V44" s="229"/>
      <c r="W44" s="227">
        <v>18</v>
      </c>
      <c r="X44" s="223"/>
      <c r="Y44" s="227"/>
      <c r="Z44" s="227"/>
      <c r="AA44" s="227"/>
      <c r="AB44" s="227"/>
      <c r="AC44" s="227"/>
      <c r="AD44" s="227"/>
      <c r="AE44" s="229"/>
      <c r="AF44" s="223"/>
      <c r="AG44" s="223"/>
      <c r="AH44" s="227">
        <v>21</v>
      </c>
      <c r="AI44" s="223"/>
      <c r="AJ44" s="223"/>
      <c r="AK44" s="229"/>
      <c r="AL44" s="223"/>
      <c r="AM44" s="227"/>
      <c r="AN44" s="227"/>
      <c r="AO44" s="223" t="s">
        <v>582</v>
      </c>
      <c r="AP44" s="226" t="s">
        <v>546</v>
      </c>
      <c r="AQ44" s="226"/>
      <c r="AR44" s="226"/>
      <c r="AS44" s="230"/>
      <c r="AT44" s="226">
        <v>10.199999999999999</v>
      </c>
      <c r="AU44" s="230">
        <v>910</v>
      </c>
      <c r="AV44" s="226"/>
      <c r="AW44" s="230">
        <v>6</v>
      </c>
      <c r="AX44" s="226" t="s">
        <v>547</v>
      </c>
      <c r="AY44" s="226">
        <v>10</v>
      </c>
      <c r="AZ44" s="226">
        <v>0</v>
      </c>
      <c r="BA44" s="226">
        <v>0</v>
      </c>
      <c r="BB44" s="226">
        <v>0</v>
      </c>
      <c r="BC44" s="226">
        <v>0</v>
      </c>
      <c r="BD44" s="226">
        <v>0</v>
      </c>
      <c r="BE44" s="226">
        <v>0</v>
      </c>
      <c r="BF44" s="226">
        <v>0</v>
      </c>
      <c r="BG44" s="226">
        <v>0</v>
      </c>
      <c r="BH44" s="226">
        <v>0</v>
      </c>
      <c r="BI44" s="226">
        <v>0</v>
      </c>
      <c r="BJ44" s="226">
        <v>0</v>
      </c>
      <c r="BK44" s="226">
        <v>0</v>
      </c>
      <c r="BL44" s="226"/>
      <c r="BM44" s="226" t="s">
        <v>546</v>
      </c>
      <c r="BN44" s="226"/>
      <c r="BO44" s="226" t="s">
        <v>546</v>
      </c>
      <c r="BP44" s="231">
        <v>141.70909090909089</v>
      </c>
      <c r="BQ44" s="226"/>
      <c r="BR44" s="226"/>
      <c r="BS44" s="243"/>
      <c r="BT44" s="126" t="s">
        <v>830</v>
      </c>
      <c r="BU44" s="232" t="s">
        <v>111</v>
      </c>
      <c r="BV44" s="226">
        <v>77.94</v>
      </c>
      <c r="BW44" s="226" t="s">
        <v>548</v>
      </c>
      <c r="BX44" s="226"/>
      <c r="BY44" s="232"/>
      <c r="BZ44" s="223" t="s">
        <v>354</v>
      </c>
      <c r="CA44" s="232" t="s">
        <v>253</v>
      </c>
    </row>
    <row r="45" spans="1:79" customFormat="1" ht="13" customHeight="1" x14ac:dyDescent="0.15">
      <c r="A45" s="223">
        <v>12312</v>
      </c>
      <c r="B45" s="224">
        <v>43291</v>
      </c>
      <c r="C45" s="225" t="s">
        <v>541</v>
      </c>
      <c r="D45" s="223" t="s">
        <v>464</v>
      </c>
      <c r="E45" s="223"/>
      <c r="F45" s="223" t="s">
        <v>581</v>
      </c>
      <c r="G45" s="224">
        <v>43281</v>
      </c>
      <c r="H45" s="336" t="s">
        <v>543</v>
      </c>
      <c r="I45" s="336" t="s">
        <v>338</v>
      </c>
      <c r="J45" s="336">
        <v>5</v>
      </c>
      <c r="K45" s="337" t="s">
        <v>559</v>
      </c>
      <c r="L45" s="223" t="s">
        <v>611</v>
      </c>
      <c r="M45" s="227">
        <v>110.72727272727272</v>
      </c>
      <c r="N45" s="227">
        <v>32.418181818181814</v>
      </c>
      <c r="O45" s="232"/>
      <c r="P45" s="223"/>
      <c r="Q45" s="229"/>
      <c r="R45" s="228"/>
      <c r="S45" s="229"/>
      <c r="T45" s="223"/>
      <c r="U45" s="229"/>
      <c r="V45" s="229"/>
      <c r="W45" s="227">
        <v>18.472727272727273</v>
      </c>
      <c r="X45" s="223"/>
      <c r="Y45" s="227"/>
      <c r="Z45" s="227"/>
      <c r="AA45" s="227"/>
      <c r="AB45" s="227"/>
      <c r="AC45" s="227"/>
      <c r="AD45" s="229"/>
      <c r="AE45" s="229"/>
      <c r="AF45" s="223"/>
      <c r="AG45" s="223"/>
      <c r="AH45" s="227">
        <v>22.727272727272727</v>
      </c>
      <c r="AI45" s="223"/>
      <c r="AJ45" s="223"/>
      <c r="AK45" s="227"/>
      <c r="AL45" s="223"/>
      <c r="AM45" s="227"/>
      <c r="AN45" s="227"/>
      <c r="AO45" s="223" t="s">
        <v>582</v>
      </c>
      <c r="AP45" s="226" t="s">
        <v>546</v>
      </c>
      <c r="AQ45" s="226"/>
      <c r="AR45" s="226"/>
      <c r="AS45" s="226"/>
      <c r="AT45" s="226">
        <v>10</v>
      </c>
      <c r="AU45" s="230">
        <v>1274</v>
      </c>
      <c r="AV45" s="226"/>
      <c r="AW45" s="230">
        <v>5</v>
      </c>
      <c r="AX45" s="336" t="s">
        <v>547</v>
      </c>
      <c r="AY45" s="226">
        <v>25</v>
      </c>
      <c r="AZ45" s="330">
        <v>0</v>
      </c>
      <c r="BA45" s="336">
        <v>0</v>
      </c>
      <c r="BB45" s="336">
        <v>0</v>
      </c>
      <c r="BC45" s="336">
        <v>0</v>
      </c>
      <c r="BD45" s="336">
        <v>0</v>
      </c>
      <c r="BE45" s="336">
        <v>0</v>
      </c>
      <c r="BF45" s="336">
        <v>0</v>
      </c>
      <c r="BG45" s="336">
        <v>0</v>
      </c>
      <c r="BH45" s="336">
        <v>0</v>
      </c>
      <c r="BI45" s="336">
        <v>0</v>
      </c>
      <c r="BJ45" s="336">
        <v>0</v>
      </c>
      <c r="BK45" s="336">
        <v>0</v>
      </c>
      <c r="BL45" s="336"/>
      <c r="BM45" s="336" t="s">
        <v>546</v>
      </c>
      <c r="BN45" s="226">
        <v>12</v>
      </c>
      <c r="BO45" s="336" t="s">
        <v>546</v>
      </c>
      <c r="BP45" s="338"/>
      <c r="BQ45" s="336"/>
      <c r="BR45" s="226"/>
      <c r="BS45" s="226"/>
      <c r="BT45" s="339"/>
      <c r="BU45" s="339"/>
      <c r="BV45" s="336"/>
      <c r="BW45" s="336" t="s">
        <v>548</v>
      </c>
      <c r="BX45" s="336"/>
      <c r="BY45" s="223" t="s">
        <v>831</v>
      </c>
      <c r="BZ45" s="232" t="s">
        <v>354</v>
      </c>
      <c r="CA45" s="232" t="s">
        <v>268</v>
      </c>
    </row>
    <row r="46" spans="1:79" customFormat="1" ht="13" customHeight="1" x14ac:dyDescent="0.15">
      <c r="A46" s="223">
        <v>14291</v>
      </c>
      <c r="B46" s="224">
        <v>43305</v>
      </c>
      <c r="C46" s="225" t="s">
        <v>541</v>
      </c>
      <c r="D46" s="223" t="s">
        <v>464</v>
      </c>
      <c r="E46" s="223"/>
      <c r="F46" s="223" t="s">
        <v>581</v>
      </c>
      <c r="G46" s="224">
        <v>43281</v>
      </c>
      <c r="H46" s="330" t="s">
        <v>543</v>
      </c>
      <c r="I46" s="330" t="s">
        <v>546</v>
      </c>
      <c r="J46" s="336">
        <v>6</v>
      </c>
      <c r="K46" s="223" t="s">
        <v>561</v>
      </c>
      <c r="L46" s="223" t="s">
        <v>832</v>
      </c>
      <c r="M46" s="227">
        <v>99.999999999999986</v>
      </c>
      <c r="N46" s="227">
        <v>37.999999999999993</v>
      </c>
      <c r="O46" s="232"/>
      <c r="P46" s="223"/>
      <c r="Q46" s="229"/>
      <c r="R46" s="228"/>
      <c r="S46" s="229"/>
      <c r="T46" s="223"/>
      <c r="U46" s="229"/>
      <c r="V46" s="229"/>
      <c r="W46" s="227">
        <v>18.999999999999996</v>
      </c>
      <c r="X46" s="223"/>
      <c r="Y46" s="227"/>
      <c r="Z46" s="227"/>
      <c r="AA46" s="227"/>
      <c r="AB46" s="227"/>
      <c r="AC46" s="227"/>
      <c r="AD46" s="227"/>
      <c r="AE46" s="229"/>
      <c r="AF46" s="223"/>
      <c r="AG46" s="223"/>
      <c r="AH46" s="227">
        <v>22.3</v>
      </c>
      <c r="AI46" s="223"/>
      <c r="AJ46" s="223"/>
      <c r="AK46" s="227"/>
      <c r="AL46" s="223"/>
      <c r="AM46" s="227"/>
      <c r="AN46" s="227"/>
      <c r="AO46" s="223" t="s">
        <v>582</v>
      </c>
      <c r="AP46" s="226" t="s">
        <v>546</v>
      </c>
      <c r="AQ46" s="226"/>
      <c r="AR46" s="226"/>
      <c r="AS46" s="230"/>
      <c r="AT46" s="226">
        <v>7</v>
      </c>
      <c r="AU46" s="230"/>
      <c r="AV46" s="226"/>
      <c r="AW46" s="230"/>
      <c r="AX46" s="336" t="s">
        <v>546</v>
      </c>
      <c r="AY46" s="226"/>
      <c r="AZ46" s="226">
        <v>0</v>
      </c>
      <c r="BA46" s="226">
        <v>0</v>
      </c>
      <c r="BB46" s="226">
        <v>0</v>
      </c>
      <c r="BC46" s="226">
        <v>0</v>
      </c>
      <c r="BD46" s="226">
        <v>0</v>
      </c>
      <c r="BE46" s="226">
        <v>0</v>
      </c>
      <c r="BF46" s="226">
        <v>0</v>
      </c>
      <c r="BG46" s="226">
        <v>0</v>
      </c>
      <c r="BH46" s="226">
        <v>0</v>
      </c>
      <c r="BI46" s="226">
        <v>0</v>
      </c>
      <c r="BJ46" s="226">
        <v>0</v>
      </c>
      <c r="BK46" s="226">
        <v>0</v>
      </c>
      <c r="BL46" s="226"/>
      <c r="BM46" s="226" t="s">
        <v>546</v>
      </c>
      <c r="BN46" s="226"/>
      <c r="BO46" s="226" t="s">
        <v>546</v>
      </c>
      <c r="BP46" s="298"/>
      <c r="BQ46" s="226"/>
      <c r="BR46" s="226"/>
      <c r="BS46" s="226"/>
      <c r="BT46" s="223"/>
      <c r="BU46" s="223"/>
      <c r="BV46" s="226"/>
      <c r="BW46" s="226" t="s">
        <v>548</v>
      </c>
      <c r="BX46" s="226"/>
      <c r="BY46" s="223"/>
      <c r="BZ46" s="223" t="s">
        <v>354</v>
      </c>
      <c r="CA46" s="223" t="s">
        <v>345</v>
      </c>
    </row>
    <row r="47" spans="1:79" customFormat="1" ht="13" customHeight="1" x14ac:dyDescent="0.15">
      <c r="A47" s="223">
        <v>15256</v>
      </c>
      <c r="B47" s="224">
        <v>43292</v>
      </c>
      <c r="C47" s="225" t="s">
        <v>541</v>
      </c>
      <c r="D47" s="223" t="s">
        <v>464</v>
      </c>
      <c r="E47" s="223"/>
      <c r="F47" s="223" t="s">
        <v>581</v>
      </c>
      <c r="G47" s="224">
        <v>43266</v>
      </c>
      <c r="H47" s="226" t="s">
        <v>543</v>
      </c>
      <c r="I47" s="226" t="s">
        <v>546</v>
      </c>
      <c r="J47" s="336">
        <v>7</v>
      </c>
      <c r="K47" s="223" t="s">
        <v>565</v>
      </c>
      <c r="L47" s="223" t="s">
        <v>710</v>
      </c>
      <c r="M47" s="227">
        <v>116.83636363636364</v>
      </c>
      <c r="N47" s="227">
        <v>30.890909090909087</v>
      </c>
      <c r="O47" s="232"/>
      <c r="P47" s="223"/>
      <c r="Q47" s="229"/>
      <c r="R47" s="223"/>
      <c r="S47" s="229"/>
      <c r="T47" s="223"/>
      <c r="U47" s="229"/>
      <c r="V47" s="229"/>
      <c r="W47" s="227">
        <v>15.872727272727273</v>
      </c>
      <c r="X47" s="223"/>
      <c r="Y47" s="227"/>
      <c r="Z47" s="227"/>
      <c r="AA47" s="227"/>
      <c r="AB47" s="227"/>
      <c r="AC47" s="227"/>
      <c r="AD47" s="229"/>
      <c r="AE47" s="229"/>
      <c r="AF47" s="223"/>
      <c r="AG47" s="223"/>
      <c r="AH47" s="227">
        <v>18.936363636363634</v>
      </c>
      <c r="AI47" s="223"/>
      <c r="AJ47" s="223"/>
      <c r="AK47" s="227"/>
      <c r="AL47" s="223"/>
      <c r="AM47" s="227"/>
      <c r="AN47" s="227"/>
      <c r="AO47" s="302" t="s">
        <v>582</v>
      </c>
      <c r="AP47" s="226" t="s">
        <v>546</v>
      </c>
      <c r="AQ47" s="226"/>
      <c r="AR47" s="226"/>
      <c r="AS47" s="230"/>
      <c r="AT47" s="226">
        <v>3.5</v>
      </c>
      <c r="AU47" s="230"/>
      <c r="AV47" s="226"/>
      <c r="AW47" s="230"/>
      <c r="AX47" s="226" t="s">
        <v>547</v>
      </c>
      <c r="AY47" s="226"/>
      <c r="AZ47" s="226">
        <v>0</v>
      </c>
      <c r="BA47" s="226">
        <v>0</v>
      </c>
      <c r="BB47" s="226">
        <v>0</v>
      </c>
      <c r="BC47" s="226">
        <v>0</v>
      </c>
      <c r="BD47" s="226">
        <v>0</v>
      </c>
      <c r="BE47" s="226">
        <v>0</v>
      </c>
      <c r="BF47" s="226">
        <v>0</v>
      </c>
      <c r="BG47" s="226">
        <v>0</v>
      </c>
      <c r="BH47" s="226">
        <v>0</v>
      </c>
      <c r="BI47" s="226">
        <v>0</v>
      </c>
      <c r="BJ47" s="226">
        <v>0</v>
      </c>
      <c r="BK47" s="226">
        <v>0</v>
      </c>
      <c r="BL47" s="226"/>
      <c r="BM47" s="226" t="s">
        <v>546</v>
      </c>
      <c r="BN47" s="226"/>
      <c r="BO47" s="226" t="s">
        <v>546</v>
      </c>
      <c r="BP47" s="298"/>
      <c r="BQ47" s="226"/>
      <c r="BR47" s="226"/>
      <c r="BS47" s="226"/>
      <c r="BT47" s="232"/>
      <c r="BU47" s="232"/>
      <c r="BV47" s="226"/>
      <c r="BW47" s="226" t="s">
        <v>548</v>
      </c>
      <c r="BX47" s="226">
        <v>1</v>
      </c>
      <c r="BY47" s="223"/>
      <c r="BZ47" s="223" t="s">
        <v>354</v>
      </c>
      <c r="CA47" s="223" t="s">
        <v>253</v>
      </c>
    </row>
    <row r="48" spans="1:79" customFormat="1" ht="13" customHeight="1" x14ac:dyDescent="0.15">
      <c r="A48" s="223">
        <v>11318</v>
      </c>
      <c r="B48" s="224">
        <v>43292</v>
      </c>
      <c r="C48" s="225" t="s">
        <v>541</v>
      </c>
      <c r="D48" s="223" t="s">
        <v>464</v>
      </c>
      <c r="E48" s="223"/>
      <c r="F48" s="223" t="s">
        <v>581</v>
      </c>
      <c r="G48" s="236">
        <v>43281</v>
      </c>
      <c r="H48" s="226" t="s">
        <v>543</v>
      </c>
      <c r="I48" s="226" t="s">
        <v>546</v>
      </c>
      <c r="J48" s="336">
        <v>8</v>
      </c>
      <c r="K48" s="223" t="s">
        <v>566</v>
      </c>
      <c r="L48" s="223" t="s">
        <v>673</v>
      </c>
      <c r="M48" s="227">
        <v>85</v>
      </c>
      <c r="N48" s="227">
        <v>25.899999999999995</v>
      </c>
      <c r="O48" s="232"/>
      <c r="P48" s="223"/>
      <c r="Q48" s="229"/>
      <c r="R48" s="228"/>
      <c r="S48" s="229"/>
      <c r="T48" s="223"/>
      <c r="U48" s="229"/>
      <c r="V48" s="229"/>
      <c r="W48" s="227">
        <v>15.854545454545454</v>
      </c>
      <c r="X48" s="223"/>
      <c r="Y48" s="227"/>
      <c r="Z48" s="227"/>
      <c r="AA48" s="227"/>
      <c r="AB48" s="227"/>
      <c r="AC48" s="227"/>
      <c r="AD48" s="227"/>
      <c r="AE48" s="229"/>
      <c r="AF48" s="223"/>
      <c r="AG48" s="223"/>
      <c r="AH48" s="227">
        <v>18.399999999999999</v>
      </c>
      <c r="AI48" s="223"/>
      <c r="AJ48" s="223"/>
      <c r="AK48" s="227"/>
      <c r="AL48" s="223"/>
      <c r="AM48" s="227"/>
      <c r="AN48" s="227"/>
      <c r="AO48" s="223" t="s">
        <v>582</v>
      </c>
      <c r="AP48" s="226" t="s">
        <v>546</v>
      </c>
      <c r="AQ48" s="226"/>
      <c r="AR48" s="226"/>
      <c r="AS48" s="230"/>
      <c r="AT48" s="226">
        <v>11.5</v>
      </c>
      <c r="AU48" s="29">
        <v>455</v>
      </c>
      <c r="AV48" s="25"/>
      <c r="AW48" s="29">
        <v>5</v>
      </c>
      <c r="AX48" s="226" t="s">
        <v>547</v>
      </c>
      <c r="AY48" s="226">
        <v>100</v>
      </c>
      <c r="AZ48" s="226">
        <v>0</v>
      </c>
      <c r="BA48" s="226">
        <v>0</v>
      </c>
      <c r="BB48" s="226">
        <v>0</v>
      </c>
      <c r="BC48" s="226">
        <v>0</v>
      </c>
      <c r="BD48" s="226">
        <v>0</v>
      </c>
      <c r="BE48" s="226">
        <v>0</v>
      </c>
      <c r="BF48" s="226">
        <v>0</v>
      </c>
      <c r="BG48" s="226">
        <v>0</v>
      </c>
      <c r="BH48" s="226">
        <v>0</v>
      </c>
      <c r="BI48" s="226">
        <v>0</v>
      </c>
      <c r="BJ48" s="226">
        <v>0</v>
      </c>
      <c r="BK48" s="226">
        <v>0</v>
      </c>
      <c r="BL48" s="226"/>
      <c r="BM48" s="226" t="s">
        <v>546</v>
      </c>
      <c r="BN48" s="226"/>
      <c r="BO48" s="226" t="s">
        <v>546</v>
      </c>
      <c r="BP48" s="298"/>
      <c r="BQ48" s="226"/>
      <c r="BR48" s="226"/>
      <c r="BS48" s="226"/>
      <c r="BT48" s="232"/>
      <c r="BU48" s="232"/>
      <c r="BV48" s="226"/>
      <c r="BW48" s="226" t="s">
        <v>548</v>
      </c>
      <c r="BX48" s="226"/>
      <c r="BY48" s="232"/>
      <c r="BZ48" s="232" t="s">
        <v>354</v>
      </c>
      <c r="CA48" s="223" t="s">
        <v>253</v>
      </c>
    </row>
    <row r="49" spans="1:79" customFormat="1" ht="13" customHeight="1" x14ac:dyDescent="0.15">
      <c r="A49" s="223"/>
      <c r="B49" s="224">
        <v>43305</v>
      </c>
      <c r="C49" s="225" t="s">
        <v>541</v>
      </c>
      <c r="D49" s="223" t="s">
        <v>464</v>
      </c>
      <c r="E49" s="223"/>
      <c r="F49" s="223" t="s">
        <v>581</v>
      </c>
      <c r="G49" s="224">
        <v>43299</v>
      </c>
      <c r="H49" s="336" t="s">
        <v>543</v>
      </c>
      <c r="I49" s="336" t="s">
        <v>338</v>
      </c>
      <c r="J49" s="226"/>
      <c r="K49" s="223" t="s">
        <v>461</v>
      </c>
      <c r="L49" s="223" t="s">
        <v>589</v>
      </c>
      <c r="M49" s="340">
        <v>110.24</v>
      </c>
      <c r="N49" s="340">
        <v>32</v>
      </c>
      <c r="W49" s="340">
        <v>18.581818181818182</v>
      </c>
      <c r="AH49" s="340">
        <v>22.627272727272725</v>
      </c>
      <c r="AI49" s="223"/>
      <c r="AJ49" s="223"/>
      <c r="AK49" s="227"/>
      <c r="AL49" s="223"/>
      <c r="AM49" s="227"/>
      <c r="AN49" s="227"/>
      <c r="AO49" s="223" t="s">
        <v>582</v>
      </c>
      <c r="AP49" s="226" t="s">
        <v>546</v>
      </c>
      <c r="AQ49" s="226"/>
      <c r="AR49" s="226"/>
      <c r="AS49" s="230"/>
      <c r="AT49" s="226">
        <v>8</v>
      </c>
      <c r="AU49" s="29"/>
      <c r="AV49" s="25"/>
      <c r="AW49" s="29"/>
      <c r="AX49" s="226" t="s">
        <v>547</v>
      </c>
      <c r="AY49" s="226"/>
      <c r="AZ49" s="226">
        <v>0</v>
      </c>
      <c r="BA49" s="226">
        <v>0</v>
      </c>
      <c r="BB49" s="226">
        <v>0</v>
      </c>
      <c r="BC49" s="226">
        <v>0</v>
      </c>
      <c r="BD49" s="226">
        <v>0</v>
      </c>
      <c r="BE49" s="226">
        <v>0</v>
      </c>
      <c r="BF49" s="226">
        <v>0</v>
      </c>
      <c r="BG49" s="226">
        <v>0</v>
      </c>
      <c r="BH49" s="226">
        <v>0</v>
      </c>
      <c r="BI49" s="226">
        <v>0</v>
      </c>
      <c r="BJ49" s="226">
        <v>0</v>
      </c>
      <c r="BK49" s="226">
        <v>0</v>
      </c>
      <c r="BL49" s="226"/>
      <c r="BM49" s="226" t="s">
        <v>546</v>
      </c>
      <c r="BN49" s="226"/>
      <c r="BO49" s="226" t="s">
        <v>546</v>
      </c>
      <c r="BP49" s="298"/>
      <c r="BQ49" s="226"/>
      <c r="BR49" s="226"/>
      <c r="BS49" s="226"/>
      <c r="BT49" s="232"/>
      <c r="BU49" s="232"/>
      <c r="BV49" s="226"/>
      <c r="BW49" s="226" t="s">
        <v>480</v>
      </c>
      <c r="BX49" s="226">
        <v>1</v>
      </c>
      <c r="BY49" s="232"/>
      <c r="BZ49" s="341" t="s">
        <v>845</v>
      </c>
      <c r="CA49" s="223" t="s">
        <v>345</v>
      </c>
    </row>
    <row r="50" spans="1:79" customFormat="1" ht="13" customHeight="1" x14ac:dyDescent="0.15">
      <c r="A50" s="223">
        <v>16562</v>
      </c>
      <c r="B50" s="224">
        <v>43294</v>
      </c>
      <c r="C50" s="225" t="s">
        <v>541</v>
      </c>
      <c r="D50" s="223" t="s">
        <v>464</v>
      </c>
      <c r="E50" s="223"/>
      <c r="F50" s="223" t="s">
        <v>581</v>
      </c>
      <c r="G50" s="224">
        <v>43273</v>
      </c>
      <c r="H50" s="226" t="s">
        <v>543</v>
      </c>
      <c r="I50" s="226" t="s">
        <v>338</v>
      </c>
      <c r="J50" s="226">
        <v>9</v>
      </c>
      <c r="K50" s="223" t="s">
        <v>514</v>
      </c>
      <c r="L50" s="223" t="s">
        <v>778</v>
      </c>
      <c r="M50" s="227">
        <v>109.29090909090908</v>
      </c>
      <c r="N50" s="227">
        <v>48.036363636363639</v>
      </c>
      <c r="O50" s="232"/>
      <c r="P50" s="223"/>
      <c r="Q50" s="229"/>
      <c r="R50" s="228"/>
      <c r="S50" s="229"/>
      <c r="T50" s="223"/>
      <c r="U50" s="229"/>
      <c r="V50" s="229"/>
      <c r="W50" s="227">
        <v>35.336363636363629</v>
      </c>
      <c r="X50" s="223"/>
      <c r="Y50" s="227"/>
      <c r="Z50" s="227"/>
      <c r="AA50" s="227"/>
      <c r="AB50" s="227"/>
      <c r="AC50" s="227"/>
      <c r="AD50" s="229"/>
      <c r="AE50" s="229"/>
      <c r="AF50" s="223"/>
      <c r="AG50" s="223"/>
      <c r="AH50" s="227">
        <v>37.881818181818183</v>
      </c>
      <c r="AI50" s="223"/>
      <c r="AJ50" s="223"/>
      <c r="AK50" s="227"/>
      <c r="AL50" s="223"/>
      <c r="AM50" s="227"/>
      <c r="AN50" s="227"/>
      <c r="AO50" s="25" t="s">
        <v>843</v>
      </c>
      <c r="AP50" s="226" t="s">
        <v>546</v>
      </c>
      <c r="AQ50" s="226"/>
      <c r="AR50" s="226"/>
      <c r="AS50" s="230"/>
      <c r="AT50" s="226"/>
      <c r="AU50" s="230"/>
      <c r="AV50" s="226"/>
      <c r="AW50" s="230"/>
      <c r="AX50" s="226" t="s">
        <v>547</v>
      </c>
      <c r="AY50" s="226">
        <v>25</v>
      </c>
      <c r="AZ50" s="226">
        <v>0</v>
      </c>
      <c r="BA50" s="226">
        <v>0</v>
      </c>
      <c r="BB50" s="226">
        <v>0</v>
      </c>
      <c r="BC50" s="226">
        <v>0</v>
      </c>
      <c r="BD50" s="226">
        <v>0</v>
      </c>
      <c r="BE50" s="226">
        <v>0</v>
      </c>
      <c r="BF50" s="226">
        <v>0</v>
      </c>
      <c r="BG50" s="226">
        <v>0</v>
      </c>
      <c r="BH50" s="226">
        <v>0</v>
      </c>
      <c r="BI50" s="226">
        <v>0</v>
      </c>
      <c r="BJ50" s="226">
        <v>0</v>
      </c>
      <c r="BK50" s="226">
        <v>0</v>
      </c>
      <c r="BL50" s="226"/>
      <c r="BM50" s="226" t="s">
        <v>546</v>
      </c>
      <c r="BN50" s="226"/>
      <c r="BO50" s="226" t="s">
        <v>546</v>
      </c>
      <c r="BP50" s="298"/>
      <c r="BQ50" s="226"/>
      <c r="BR50" s="226"/>
      <c r="BS50" s="226"/>
      <c r="BT50" s="223"/>
      <c r="BU50" s="223"/>
      <c r="BV50" s="226"/>
      <c r="BW50" s="226" t="s">
        <v>548</v>
      </c>
      <c r="BX50" s="226"/>
      <c r="BY50" s="223" t="s">
        <v>834</v>
      </c>
      <c r="BZ50" s="238" t="s">
        <v>354</v>
      </c>
      <c r="CA50" s="223" t="s">
        <v>345</v>
      </c>
    </row>
    <row r="51" spans="1:79" customFormat="1" ht="13" customHeight="1" x14ac:dyDescent="0.15">
      <c r="A51" s="223">
        <v>573</v>
      </c>
      <c r="B51" s="224">
        <v>43292</v>
      </c>
      <c r="C51" s="225" t="s">
        <v>541</v>
      </c>
      <c r="D51" s="223" t="s">
        <v>464</v>
      </c>
      <c r="E51" s="223"/>
      <c r="F51" s="223" t="s">
        <v>581</v>
      </c>
      <c r="G51" s="224">
        <v>43266</v>
      </c>
      <c r="H51" s="226" t="s">
        <v>543</v>
      </c>
      <c r="I51" s="226" t="s">
        <v>546</v>
      </c>
      <c r="J51" s="226">
        <v>12</v>
      </c>
      <c r="K51" s="223" t="s">
        <v>635</v>
      </c>
      <c r="L51" s="223" t="s">
        <v>837</v>
      </c>
      <c r="M51" s="227">
        <v>113.81818181818181</v>
      </c>
      <c r="N51" s="227">
        <v>30.790909090909086</v>
      </c>
      <c r="O51" s="232"/>
      <c r="P51" s="223"/>
      <c r="Q51" s="229"/>
      <c r="R51" s="223"/>
      <c r="S51" s="229"/>
      <c r="T51" s="223"/>
      <c r="U51" s="229"/>
      <c r="V51" s="229"/>
      <c r="W51" s="227">
        <v>19.790909090909089</v>
      </c>
      <c r="X51" s="223"/>
      <c r="Y51" s="227"/>
      <c r="Z51" s="227"/>
      <c r="AA51" s="227"/>
      <c r="AB51" s="227"/>
      <c r="AC51" s="227"/>
      <c r="AD51" s="227"/>
      <c r="AE51" s="229"/>
      <c r="AF51" s="223"/>
      <c r="AG51" s="223"/>
      <c r="AH51" s="227">
        <v>21.136363636363633</v>
      </c>
      <c r="AI51" s="223"/>
      <c r="AJ51" s="223"/>
      <c r="AK51" s="227"/>
      <c r="AL51" s="223"/>
      <c r="AM51" s="227"/>
      <c r="AN51" s="227"/>
      <c r="AO51" s="223" t="s">
        <v>582</v>
      </c>
      <c r="AP51" s="226" t="s">
        <v>546</v>
      </c>
      <c r="AQ51" s="226"/>
      <c r="AR51" s="226"/>
      <c r="AS51" s="230"/>
      <c r="AT51" s="226">
        <v>2.88</v>
      </c>
      <c r="AU51" s="230"/>
      <c r="AV51" s="226"/>
      <c r="AW51" s="230"/>
      <c r="AX51" s="226" t="s">
        <v>546</v>
      </c>
      <c r="AY51" s="226"/>
      <c r="AZ51" s="226">
        <v>0</v>
      </c>
      <c r="BA51" s="226">
        <v>0</v>
      </c>
      <c r="BB51" s="226">
        <v>0</v>
      </c>
      <c r="BC51" s="226">
        <v>0</v>
      </c>
      <c r="BD51" s="226">
        <v>0</v>
      </c>
      <c r="BE51" s="226">
        <v>0</v>
      </c>
      <c r="BF51" s="226">
        <v>0</v>
      </c>
      <c r="BG51" s="226">
        <v>0</v>
      </c>
      <c r="BH51" s="226">
        <v>0</v>
      </c>
      <c r="BI51" s="226">
        <v>0</v>
      </c>
      <c r="BJ51" s="226">
        <v>0</v>
      </c>
      <c r="BK51" s="226">
        <v>0</v>
      </c>
      <c r="BL51" s="226"/>
      <c r="BM51" s="226" t="s">
        <v>546</v>
      </c>
      <c r="BN51" s="226"/>
      <c r="BO51" s="226" t="s">
        <v>546</v>
      </c>
      <c r="BP51" s="298"/>
      <c r="BQ51" s="226"/>
      <c r="BR51" s="226"/>
      <c r="BS51" s="226"/>
      <c r="BT51" s="232"/>
      <c r="BU51" s="232"/>
      <c r="BV51" s="226"/>
      <c r="BW51" s="226" t="s">
        <v>548</v>
      </c>
      <c r="BX51" s="226">
        <v>1</v>
      </c>
      <c r="BY51" s="223" t="s">
        <v>838</v>
      </c>
      <c r="BZ51" s="223" t="s">
        <v>354</v>
      </c>
      <c r="CA51" s="223" t="s">
        <v>253</v>
      </c>
    </row>
    <row r="52" spans="1:79" customFormat="1" ht="13" customHeight="1" x14ac:dyDescent="0.15">
      <c r="A52" s="223">
        <v>16141</v>
      </c>
      <c r="B52" s="224">
        <v>43292</v>
      </c>
      <c r="C52" s="225" t="s">
        <v>541</v>
      </c>
      <c r="D52" s="223" t="s">
        <v>464</v>
      </c>
      <c r="E52" s="223"/>
      <c r="F52" s="223" t="s">
        <v>581</v>
      </c>
      <c r="G52" s="224">
        <v>43252</v>
      </c>
      <c r="H52" s="226" t="s">
        <v>543</v>
      </c>
      <c r="I52" s="226" t="s">
        <v>546</v>
      </c>
      <c r="J52" s="226">
        <v>11</v>
      </c>
      <c r="K52" s="239" t="s">
        <v>630</v>
      </c>
      <c r="L52" s="223" t="s">
        <v>631</v>
      </c>
      <c r="M52" s="227">
        <v>110.99999999999999</v>
      </c>
      <c r="N52" s="227">
        <v>70</v>
      </c>
      <c r="O52" s="232"/>
      <c r="P52" s="223"/>
      <c r="Q52" s="229"/>
      <c r="R52" s="228"/>
      <c r="S52" s="229"/>
      <c r="T52" s="223"/>
      <c r="U52" s="229"/>
      <c r="V52" s="229"/>
      <c r="W52" s="227">
        <v>58.499999999999993</v>
      </c>
      <c r="X52" s="223"/>
      <c r="Y52" s="227"/>
      <c r="Z52" s="227"/>
      <c r="AA52" s="227"/>
      <c r="AB52" s="227"/>
      <c r="AC52" s="227"/>
      <c r="AD52" s="229"/>
      <c r="AE52" s="229"/>
      <c r="AF52" s="223"/>
      <c r="AG52" s="223"/>
      <c r="AH52" s="227">
        <v>58.499999999999993</v>
      </c>
      <c r="AI52" s="223"/>
      <c r="AJ52" s="223"/>
      <c r="AK52" s="227"/>
      <c r="AL52" s="223"/>
      <c r="AM52" s="227"/>
      <c r="AN52" s="227"/>
      <c r="AO52" s="223" t="s">
        <v>582</v>
      </c>
      <c r="AP52" s="226" t="s">
        <v>546</v>
      </c>
      <c r="AQ52" s="226"/>
      <c r="AR52" s="226"/>
      <c r="AS52" s="230"/>
      <c r="AT52" s="226">
        <v>5</v>
      </c>
      <c r="AU52" s="230"/>
      <c r="AV52" s="226"/>
      <c r="AW52" s="230"/>
      <c r="AX52" s="226" t="s">
        <v>460</v>
      </c>
      <c r="AY52" s="226"/>
      <c r="AZ52" s="226">
        <v>0</v>
      </c>
      <c r="BA52" s="226">
        <v>0</v>
      </c>
      <c r="BB52" s="226">
        <v>0</v>
      </c>
      <c r="BC52" s="226">
        <v>0</v>
      </c>
      <c r="BD52" s="226">
        <v>0</v>
      </c>
      <c r="BE52" s="226">
        <v>0</v>
      </c>
      <c r="BF52" s="226">
        <v>0</v>
      </c>
      <c r="BG52" s="226">
        <v>0</v>
      </c>
      <c r="BH52" s="226">
        <v>0</v>
      </c>
      <c r="BI52" s="226">
        <v>0</v>
      </c>
      <c r="BJ52" s="226">
        <v>0</v>
      </c>
      <c r="BK52" s="226">
        <v>0</v>
      </c>
      <c r="BL52" s="226"/>
      <c r="BM52" s="226" t="s">
        <v>546</v>
      </c>
      <c r="BN52" s="226"/>
      <c r="BO52" s="226" t="s">
        <v>546</v>
      </c>
      <c r="BP52" s="298"/>
      <c r="BQ52" s="226"/>
      <c r="BR52" s="226"/>
      <c r="BS52" s="226"/>
      <c r="BT52" s="226"/>
      <c r="BU52" s="226"/>
      <c r="BV52" s="226"/>
      <c r="BW52" s="226" t="s">
        <v>548</v>
      </c>
      <c r="BX52" s="226"/>
      <c r="BY52" s="232"/>
      <c r="BZ52" s="232" t="s">
        <v>354</v>
      </c>
      <c r="CA52" s="223" t="s">
        <v>268</v>
      </c>
    </row>
    <row r="53" spans="1:79" customFormat="1" ht="13" customHeight="1" x14ac:dyDescent="0.15">
      <c r="A53" s="223">
        <v>14676</v>
      </c>
      <c r="B53" s="224">
        <v>43292</v>
      </c>
      <c r="C53" s="225" t="s">
        <v>541</v>
      </c>
      <c r="D53" s="223" t="s">
        <v>464</v>
      </c>
      <c r="E53" s="223"/>
      <c r="F53" s="223" t="s">
        <v>581</v>
      </c>
      <c r="G53" s="236">
        <v>43256</v>
      </c>
      <c r="H53" s="226" t="s">
        <v>337</v>
      </c>
      <c r="I53" s="226" t="s">
        <v>460</v>
      </c>
      <c r="J53" s="226">
        <v>13</v>
      </c>
      <c r="K53" s="223" t="s">
        <v>688</v>
      </c>
      <c r="L53" s="223" t="s">
        <v>728</v>
      </c>
      <c r="M53" s="227">
        <v>104.99999999999999</v>
      </c>
      <c r="N53" s="227">
        <v>33.099999999999994</v>
      </c>
      <c r="O53" s="232"/>
      <c r="P53" s="223"/>
      <c r="Q53" s="229"/>
      <c r="R53" s="228"/>
      <c r="S53" s="229"/>
      <c r="T53" s="223"/>
      <c r="U53" s="229"/>
      <c r="V53" s="229"/>
      <c r="W53" s="227">
        <v>20.9</v>
      </c>
      <c r="X53" s="223"/>
      <c r="Y53" s="227"/>
      <c r="Z53" s="227"/>
      <c r="AA53" s="227"/>
      <c r="AB53" s="227"/>
      <c r="AC53" s="227"/>
      <c r="AD53" s="229"/>
      <c r="AE53" s="229"/>
      <c r="AF53" s="223"/>
      <c r="AG53" s="223"/>
      <c r="AH53" s="227">
        <v>21.7</v>
      </c>
      <c r="AI53" s="223"/>
      <c r="AJ53" s="223"/>
      <c r="AK53" s="227"/>
      <c r="AL53" s="223"/>
      <c r="AM53" s="227"/>
      <c r="AN53" s="227"/>
      <c r="AO53" s="223" t="s">
        <v>582</v>
      </c>
      <c r="AP53" s="226" t="s">
        <v>546</v>
      </c>
      <c r="AQ53" s="226"/>
      <c r="AR53" s="226"/>
      <c r="AS53" s="230"/>
      <c r="AT53" s="226">
        <v>6</v>
      </c>
      <c r="AU53" s="230"/>
      <c r="AV53" s="226"/>
      <c r="AW53" s="230"/>
      <c r="AX53" s="226" t="s">
        <v>460</v>
      </c>
      <c r="AY53" s="226"/>
      <c r="AZ53" s="226">
        <v>0</v>
      </c>
      <c r="BA53" s="226">
        <v>0</v>
      </c>
      <c r="BB53" s="226">
        <v>0</v>
      </c>
      <c r="BC53" s="226">
        <v>0</v>
      </c>
      <c r="BD53" s="226">
        <v>0</v>
      </c>
      <c r="BE53" s="226">
        <v>0</v>
      </c>
      <c r="BF53" s="226">
        <v>0</v>
      </c>
      <c r="BG53" s="226">
        <v>0</v>
      </c>
      <c r="BH53" s="226">
        <v>0</v>
      </c>
      <c r="BI53" s="226">
        <v>0</v>
      </c>
      <c r="BJ53" s="226">
        <v>0</v>
      </c>
      <c r="BK53" s="226">
        <v>0</v>
      </c>
      <c r="BL53" s="226"/>
      <c r="BM53" s="226" t="s">
        <v>546</v>
      </c>
      <c r="BN53" s="226"/>
      <c r="BO53" s="226" t="s">
        <v>546</v>
      </c>
      <c r="BP53" s="298"/>
      <c r="BQ53" s="226"/>
      <c r="BR53" s="226"/>
      <c r="BS53" s="226"/>
      <c r="BT53" s="223"/>
      <c r="BU53" s="232"/>
      <c r="BV53" s="226"/>
      <c r="BW53" s="226" t="s">
        <v>548</v>
      </c>
      <c r="BX53" s="226">
        <v>1</v>
      </c>
      <c r="BY53" s="223"/>
      <c r="BZ53" s="223" t="s">
        <v>354</v>
      </c>
      <c r="CA53" s="232" t="s">
        <v>268</v>
      </c>
    </row>
  </sheetData>
  <sheetProtection algorithmName="SHA-512" hashValue="btRfrqiIa17DRE51KcxquUUOGeZ9ElEJkgXbBbJw1qju2eHoAGZWwL2oeGBOtPDcWUuTQC6lVpcCaU8Ax+E/Zg==" saltValue="ktb0FSBm2otXEmh6z0SFuA==" spinCount="100000" sheet="1" objects="1" scenarios="1"/>
  <hyperlinks>
    <hyperlink ref="BZ49" r:id="rId1" xr:uid="{ED6E3AFF-608B-944A-9915-6AD6B6CBCAEB}"/>
  </hyperlinks>
  <pageMargins left="0.75" right="0.75" top="1" bottom="1" header="0.5" footer="0.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2D3B-0B0E-484B-9E0E-A3E36097994A}">
  <sheetPr codeName="Sheet22"/>
  <dimension ref="A1:ASL10001"/>
  <sheetViews>
    <sheetView tabSelected="1" zoomScaleNormal="100" workbookViewId="0">
      <selection activeCell="O6" sqref="O6"/>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4" width="14.83203125" style="219" customWidth="1"/>
    <col min="25" max="26" width="12.1640625" customWidth="1"/>
    <col min="27" max="37" width="7.5" customWidth="1"/>
    <col min="38" max="74" width="11.1640625" customWidth="1"/>
    <col min="1183" max="16384" width="10.83203125" style="219"/>
  </cols>
  <sheetData>
    <row r="1" spans="1:53" customFormat="1" ht="13" x14ac:dyDescent="0.15">
      <c r="A1" s="347" t="s">
        <v>221</v>
      </c>
      <c r="B1" s="347"/>
      <c r="C1" s="347"/>
      <c r="D1" s="347"/>
      <c r="E1" s="347"/>
      <c r="F1" s="347"/>
      <c r="G1" s="347"/>
      <c r="H1" s="347">
        <v>3</v>
      </c>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row>
    <row r="2" spans="1:53" customFormat="1" ht="13" x14ac:dyDescent="0.15">
      <c r="A2" s="348" t="s">
        <v>171</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row>
    <row r="3" spans="1:53" customFormat="1" ht="13" x14ac:dyDescent="0.15">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row>
    <row r="4" spans="1:53" x14ac:dyDescent="0.15">
      <c r="A4" s="184" t="s">
        <v>243</v>
      </c>
      <c r="B4" s="185"/>
      <c r="C4" s="186">
        <v>3</v>
      </c>
      <c r="D4" s="349"/>
      <c r="E4" s="187" t="s">
        <v>244</v>
      </c>
      <c r="F4" s="188">
        <f>IF(C4&lt;H1,(651),(1302))</f>
        <v>1302</v>
      </c>
      <c r="G4" s="349"/>
      <c r="H4" s="349"/>
      <c r="I4" s="349"/>
      <c r="J4" s="184"/>
      <c r="K4" s="189" t="s">
        <v>156</v>
      </c>
      <c r="L4" s="190" t="s">
        <v>157</v>
      </c>
      <c r="M4" s="191" t="s">
        <v>158</v>
      </c>
      <c r="N4" s="349"/>
      <c r="O4" s="349"/>
      <c r="P4" s="349"/>
      <c r="Q4" s="349"/>
      <c r="R4" s="349"/>
      <c r="S4" s="349"/>
      <c r="T4" s="349"/>
      <c r="U4" s="349"/>
      <c r="V4" s="349"/>
      <c r="W4" s="349"/>
      <c r="X4" s="349"/>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row>
    <row r="5" spans="1:53" x14ac:dyDescent="0.15">
      <c r="A5" s="192" t="s">
        <v>0</v>
      </c>
      <c r="B5" s="193"/>
      <c r="C5" s="194">
        <v>2000</v>
      </c>
      <c r="D5" s="349"/>
      <c r="E5" s="187" t="s">
        <v>159</v>
      </c>
      <c r="F5" s="195">
        <f>C5-(F4-F6)</f>
        <v>1393.268</v>
      </c>
      <c r="G5" s="349"/>
      <c r="H5" s="349"/>
      <c r="I5" s="349"/>
      <c r="J5" s="192" t="s">
        <v>160</v>
      </c>
      <c r="K5" s="196">
        <f>F5*85/100</f>
        <v>1184.2778000000001</v>
      </c>
      <c r="L5" s="197">
        <f>F5*15/100</f>
        <v>208.99020000000002</v>
      </c>
      <c r="M5" s="198" t="s">
        <v>79</v>
      </c>
      <c r="N5" s="349"/>
      <c r="O5" s="349"/>
      <c r="P5" s="349"/>
      <c r="Q5" s="349"/>
      <c r="R5" s="349"/>
      <c r="S5" s="349"/>
      <c r="T5" s="349"/>
      <c r="U5" s="349"/>
      <c r="V5" s="349"/>
      <c r="W5" s="349"/>
      <c r="X5" s="349"/>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row>
    <row r="6" spans="1:53" x14ac:dyDescent="0.15">
      <c r="A6" s="349"/>
      <c r="B6" s="349"/>
      <c r="C6" s="349"/>
      <c r="D6" s="349"/>
      <c r="E6" s="187" t="s">
        <v>80</v>
      </c>
      <c r="F6" s="195">
        <f>IF(C4&lt;H1,(F4*24.6/100),(F4*53.4/100))</f>
        <v>695.26800000000003</v>
      </c>
      <c r="G6" s="349"/>
      <c r="H6" s="349"/>
      <c r="I6" s="349"/>
      <c r="J6" s="192" t="s">
        <v>81</v>
      </c>
      <c r="K6" s="196">
        <f>F5*20/100</f>
        <v>278.65359999999998</v>
      </c>
      <c r="L6" s="197">
        <f>F5*25/100</f>
        <v>348.31699999999995</v>
      </c>
      <c r="M6" s="199">
        <f>F5*55/100</f>
        <v>766.29740000000004</v>
      </c>
      <c r="N6" s="349"/>
      <c r="O6" s="349"/>
      <c r="P6" s="349"/>
      <c r="Q6" s="349"/>
      <c r="R6" s="349"/>
      <c r="S6" s="349"/>
      <c r="T6" s="349"/>
      <c r="U6" s="349"/>
      <c r="V6" s="349"/>
      <c r="W6" s="349"/>
      <c r="X6" s="349"/>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row>
    <row r="7" spans="1:53" ht="15" thickBot="1" x14ac:dyDescent="0.2">
      <c r="A7" s="349"/>
      <c r="B7" s="349"/>
      <c r="C7" s="349"/>
      <c r="D7" s="349"/>
      <c r="E7" s="349"/>
      <c r="F7" s="350"/>
      <c r="G7" s="349"/>
      <c r="H7" s="349"/>
      <c r="I7" s="349"/>
      <c r="J7" s="351"/>
      <c r="K7" s="351"/>
      <c r="L7" s="351"/>
      <c r="M7" s="349"/>
      <c r="N7" s="349"/>
      <c r="O7" s="349"/>
      <c r="P7" s="349"/>
      <c r="Q7" s="349"/>
      <c r="R7" s="349"/>
      <c r="S7" s="349"/>
      <c r="T7" s="349"/>
      <c r="U7" s="349"/>
      <c r="V7" s="349"/>
      <c r="W7" s="349"/>
      <c r="X7" s="349"/>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row>
    <row r="8" spans="1:53"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9"/>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row>
    <row r="9" spans="1:53"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2" t="s">
        <v>56</v>
      </c>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row>
    <row r="10" spans="1:53" x14ac:dyDescent="0.15">
      <c r="A10" s="201" t="str">
        <f>'Tariffs July 2023'!K2</f>
        <v>AGL</v>
      </c>
      <c r="B10" s="202" t="str">
        <f>'Tariffs July 2023'!L2</f>
        <v>Solar Savers</v>
      </c>
      <c r="C10" s="203">
        <f>IF('Tariffs July 2023'!BP2=0,91*'Tariffs July 2023'!M2/100,(91*'Tariffs July 2023'!M2/100)+'Tariffs July 2023'!BP2/4)</f>
        <v>119.01145454545454</v>
      </c>
      <c r="D10" s="203">
        <f>IF('Tariffs July 2023'!O2="",$F$5*'Tariffs July 2023'!N2/100,IF($F$5&gt;='Tariffs July 2023'!P2,('Tariffs July 2023'!P2*'Tariffs July 2023'!N2/100),($F$5*'Tariffs July 2023'!N2/100)))</f>
        <v>406.58093454545451</v>
      </c>
      <c r="E10" s="203">
        <f>IF(AND('Tariffs July 2023'!P2&gt;0,'Tariffs July 2023'!R2&gt;0),IF($F$5&lt;'Tariffs July 2023'!P2,0,IF($F$5&lt;=('Tariffs July 2023'!R2+'Tariffs July 2023'!P2),(($F$5-'Tariffs July 2023'!P2)*'Tariffs July 2023'!Q2/100),(('Tariffs July 2023'!R2)*'Tariffs July 2023'!Q2/100))),0)</f>
        <v>0</v>
      </c>
      <c r="F10" s="203">
        <f>IF('Tariffs July 2023'!T2&gt;0,IF(($F$5&lt;'Tariffs July 2023'!T2),(0),($F$5-'Tariffs July 2023'!T2)*'Tariffs July 2023'!U2/100),IF(AND('Tariffs July 2023'!R2&gt;0,'Tariffs July 2023'!T2=""),IF(($F$5&lt;'Tariffs July 2023'!R2),(0),($F$5-'Tariffs July 2023'!R2)*'Tariffs July 2023'!S2/100),IF(AND('Tariffs July 2023'!P2&gt;0,'Tariffs July 2023'!R2=""),IF(($F$5&lt;'Tariffs July 2023'!P2),(0),($F$5-'Tariffs July 2023'!P2)*'Tariffs July 2023'!Q2/100),0)))</f>
        <v>0</v>
      </c>
      <c r="G10" s="203">
        <f t="shared" ref="G10:G21" si="0">SUM(C10:F10)</f>
        <v>525.59238909090902</v>
      </c>
      <c r="H10" s="203">
        <f t="shared" ref="H10:H21" si="1">(G10-C10)*4</f>
        <v>1626.323738181818</v>
      </c>
      <c r="I10" s="247">
        <f>G10*4</f>
        <v>2102.3695563636361</v>
      </c>
      <c r="J10" s="204">
        <f>I10*1.1</f>
        <v>2312.6065119999998</v>
      </c>
      <c r="K10" s="207">
        <f>'Tariffs July 2023'!AZ2</f>
        <v>0</v>
      </c>
      <c r="L10" s="207">
        <f>'Tariffs July 2023'!BA2</f>
        <v>0</v>
      </c>
      <c r="M10" s="207">
        <f>'Tariffs July 2023'!BB2</f>
        <v>0</v>
      </c>
      <c r="N10" s="207">
        <f>'Tariffs July 2023'!BC2</f>
        <v>0</v>
      </c>
      <c r="O10" s="205">
        <f>($F$6*'Tariffs July 2023'!AT2/100)*4</f>
        <v>278.10720000000003</v>
      </c>
      <c r="P10" s="206" t="str">
        <f>IF(SUM(K10:N10)=0,"No discount",IF(K10&gt;0,"Guaranteed off bill",IF(L10&gt;0,"Guaranteed off usage",IF(M10&gt;0,"Pay-on-time off bill","Pay-on-time off usage"))))</f>
        <v>No discount</v>
      </c>
      <c r="Q10" s="206" t="str">
        <f t="shared" ref="Q10:Q21"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2102.3695563636361</v>
      </c>
      <c r="S10" s="247">
        <f>IF(AND(P10="Pay-on-time off bill",Q10="Inclusive"),((R10*1.1)-((R10*1.1)*M10/100))/1.1,IF(AND(P10="Pay-on-time off usage",Q10="Inclusive"),((R10*1.1)-((H10*1.1)*N10/100))/1.1,IF(AND(P10="Pay-on-time off bill",Q10="Exclusive"),R10-(R10*M10/100),IF(AND(P10="Pay-on-time off usage",Q10="Exclusive"),R10-(H10*N10/100),IF(Q10="Inclusive",((R10*1.1))/1.1,R10)))))</f>
        <v>2102.3695563636361</v>
      </c>
      <c r="T10" s="247">
        <f t="shared" ref="T10:T21" si="3">R10-O10</f>
        <v>1824.2623563636362</v>
      </c>
      <c r="U10" s="247">
        <f t="shared" ref="U10:U21" si="4">S10-O10</f>
        <v>1824.2623563636362</v>
      </c>
      <c r="V10" s="292">
        <f t="shared" ref="V10:W21" si="5">T10*1.1</f>
        <v>2006.688592</v>
      </c>
      <c r="W10" s="292">
        <f t="shared" si="5"/>
        <v>2006.688592</v>
      </c>
      <c r="X10" s="208">
        <f>'Tariffs July 2023'!G2</f>
        <v>43669</v>
      </c>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row>
    <row r="11" spans="1:53" x14ac:dyDescent="0.15">
      <c r="A11" s="201" t="str">
        <f>'Tariffs July 2023'!K3</f>
        <v>Diamond Energy</v>
      </c>
      <c r="B11" s="202" t="str">
        <f>'Tariffs July 2023'!L3</f>
        <v xml:space="preserve">Renewable Saver </v>
      </c>
      <c r="C11" s="203">
        <f>IF('Tariffs July 2023'!BP3=0,91*'Tariffs July 2023'!M3/100,(91*'Tariffs July 2023'!M3/100)+'Tariffs July 2023'!BP3/4)</f>
        <v>99.19</v>
      </c>
      <c r="D11" s="203">
        <f>IF('Tariffs July 2023'!O3="",$F$5*'Tariffs July 2023'!N3/100,IF($F$5&gt;='Tariffs July 2023'!P3,('Tariffs July 2023'!P3*'Tariffs July 2023'!N3/100),($F$5*'Tariffs July 2023'!N3/100)))</f>
        <v>301.92</v>
      </c>
      <c r="E11" s="203">
        <f>IF(AND('Tariffs July 2023'!P3&gt;0,'Tariffs July 2023'!R3&gt;0),IF($F$5&lt;'Tariffs July 2023'!P3,0,IF($F$5&lt;=('Tariffs July 2023'!R3+'Tariffs July 2023'!P3),(($F$5-'Tariffs July 2023'!P3)*'Tariffs July 2023'!Q3/100),(('Tariffs July 2023'!R3)*'Tariffs July 2023'!Q3/100))),0)</f>
        <v>0</v>
      </c>
      <c r="F11" s="203">
        <f>IF('Tariffs July 2023'!T3&gt;0,IF(($F$5&lt;'Tariffs July 2023'!T3),(0),($F$5-'Tariffs July 2023'!T3)*'Tariffs July 2023'!U3/100),IF(AND('Tariffs July 2023'!R3&gt;0,'Tariffs July 2023'!T3=""),IF(($F$5&lt;'Tariffs July 2023'!R3),(0),($F$5-'Tariffs July 2023'!R3)*'Tariffs July 2023'!S3/100),IF(AND('Tariffs July 2023'!P3&gt;0,'Tariffs July 2023'!R3=""),IF(($F$5&lt;'Tariffs July 2023'!P3),(0),($F$5-'Tariffs July 2023'!P3)*'Tariffs July 2023'!Q3/100),0)))</f>
        <v>123.17843999999999</v>
      </c>
      <c r="G11" s="203">
        <f t="shared" si="0"/>
        <v>524.28844000000004</v>
      </c>
      <c r="H11" s="203">
        <f t="shared" si="1"/>
        <v>1700.3937600000002</v>
      </c>
      <c r="I11" s="247">
        <f t="shared" ref="I11:I21" si="6">G11*4</f>
        <v>2097.1537600000001</v>
      </c>
      <c r="J11" s="204">
        <f t="shared" ref="J11:J21" si="7">I11*1.1</f>
        <v>2306.8691360000003</v>
      </c>
      <c r="K11" s="207">
        <f>'Tariffs July 2023'!AZ3</f>
        <v>0</v>
      </c>
      <c r="L11" s="207">
        <f>'Tariffs July 2023'!BA3</f>
        <v>0</v>
      </c>
      <c r="M11" s="207">
        <f>'Tariffs July 2023'!BB3</f>
        <v>2</v>
      </c>
      <c r="N11" s="207">
        <f>'Tariffs July 2023'!BC3</f>
        <v>0</v>
      </c>
      <c r="O11" s="205">
        <f>($F$6*'Tariffs July 2023'!AT3/100)*4</f>
        <v>144.61574400000001</v>
      </c>
      <c r="P11" s="206" t="str">
        <f t="shared" ref="P11:P21" si="8">IF(SUM(K11:N11)=0,"No discount",IF(K11&gt;0,"Guaranteed off bill",IF(L11&gt;0,"Guaranteed off usage",IF(M11&gt;0,"Pay-on-time off bill","Pay-on-time off usage"))))</f>
        <v>Pay-on-time off bill</v>
      </c>
      <c r="Q11" s="206" t="str">
        <f t="shared" si="2"/>
        <v>Exclusive</v>
      </c>
      <c r="R11" s="293">
        <f t="shared" ref="R11:R21" si="9">IF(AND(P11="Guaranteed off bill",Q11="Inclusive"),((I11*1.1)-((I11*1.1)*K11/100))/1.1,IF(AND(P11="Guaranteed off usage",Q11="Inclusive"),((I11*1.1)-((H11*1.1)*L11/100))/1.1,IF(AND(P11="Guaranteed off bill",Q11="Exclusive"),I11-(I11*K11/100),IF(AND(P11="Guaranteed off usage",Q11="Exclusive"),I11-(H11*L11/100),IF(Q11="Inclusive",((I11*1.1))/1.1,I11)))))</f>
        <v>2097.1537600000001</v>
      </c>
      <c r="S11" s="247">
        <f t="shared" ref="S11:S21" si="10">IF(AND(P11="Pay-on-time off bill",Q11="Inclusive"),((R11*1.1)-((R11*1.1)*M11/100))/1.1,IF(AND(P11="Pay-on-time off usage",Q11="Inclusive"),((R11*1.1)-((H11*1.1)*N11/100))/1.1,IF(AND(P11="Pay-on-time off bill",Q11="Exclusive"),R11-(R11*M11/100),IF(AND(P11="Pay-on-time off usage",Q11="Exclusive"),R11-(H11*N11/100),IF(Q11="Inclusive",((R11*1.1))/1.1,R11)))))</f>
        <v>2055.2106848000003</v>
      </c>
      <c r="T11" s="247">
        <f t="shared" si="3"/>
        <v>1952.5380160000002</v>
      </c>
      <c r="U11" s="247">
        <f t="shared" si="4"/>
        <v>1910.5949408000004</v>
      </c>
      <c r="V11" s="292">
        <f t="shared" si="5"/>
        <v>2147.7918176000003</v>
      </c>
      <c r="W11" s="292">
        <f t="shared" si="5"/>
        <v>2101.6544348800007</v>
      </c>
      <c r="X11" s="208">
        <f>'Tariffs July 2023'!G3</f>
        <v>43646</v>
      </c>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row>
    <row r="12" spans="1:53" x14ac:dyDescent="0.15">
      <c r="A12" s="201" t="str">
        <f>'Tariffs July 2023'!K4</f>
        <v>EnergyAustralia</v>
      </c>
      <c r="B12" s="202" t="str">
        <f>'Tariffs July 2023'!L4</f>
        <v>Solar Max</v>
      </c>
      <c r="C12" s="203">
        <f>IF('Tariffs July 2023'!BP4=0,91*'Tariffs July 2023'!M4/100,(91*'Tariffs July 2023'!M4/100)+'Tariffs July 2023'!BP4/4)</f>
        <v>95.549999999999983</v>
      </c>
      <c r="D12" s="203">
        <f>IF('Tariffs July 2023'!O4="",$F$5*'Tariffs July 2023'!N4/100,IF($F$5&gt;='Tariffs July 2023'!P4,('Tariffs July 2023'!P4*'Tariffs July 2023'!N4/100),($F$5*'Tariffs July 2023'!N4/100)))</f>
        <v>424.56675781818177</v>
      </c>
      <c r="E12" s="203">
        <f>IF(AND('Tariffs July 2023'!P4&gt;0,'Tariffs July 2023'!R4&gt;0),IF($F$5&lt;'Tariffs July 2023'!P4,0,IF($F$5&lt;=('Tariffs July 2023'!R4+'Tariffs July 2023'!P4),(($F$5-'Tariffs July 2023'!P4)*'Tariffs July 2023'!Q4/100),(('Tariffs July 2023'!R4)*'Tariffs July 2023'!Q4/100))),0)</f>
        <v>0</v>
      </c>
      <c r="F12" s="203">
        <f>IF('Tariffs July 2023'!T4&gt;0,IF(($F$5&lt;'Tariffs July 2023'!T4),(0),($F$5-'Tariffs July 2023'!T4)*'Tariffs July 2023'!U4/100),IF(AND('Tariffs July 2023'!R4&gt;0,'Tariffs July 2023'!T4=""),IF(($F$5&lt;'Tariffs July 2023'!R4),(0),($F$5-'Tariffs July 2023'!R4)*'Tariffs July 2023'!S4/100),IF(AND('Tariffs July 2023'!P4&gt;0,'Tariffs July 2023'!R4=""),IF(($F$5&lt;'Tariffs July 2023'!P4),(0),($F$5-'Tariffs July 2023'!P4)*'Tariffs July 2023'!Q4/100),0)))</f>
        <v>0</v>
      </c>
      <c r="G12" s="203">
        <f t="shared" si="0"/>
        <v>520.11675781818178</v>
      </c>
      <c r="H12" s="203">
        <f t="shared" si="1"/>
        <v>1698.2670312727273</v>
      </c>
      <c r="I12" s="247">
        <f t="shared" si="6"/>
        <v>2080.4670312727271</v>
      </c>
      <c r="J12" s="204">
        <f t="shared" si="7"/>
        <v>2288.5137344</v>
      </c>
      <c r="K12" s="207">
        <f>'Tariffs July 2023'!AZ4</f>
        <v>0</v>
      </c>
      <c r="L12" s="207">
        <f>'Tariffs July 2023'!BA4</f>
        <v>0</v>
      </c>
      <c r="M12" s="207">
        <f>'Tariffs July 2023'!BB4</f>
        <v>0</v>
      </c>
      <c r="N12" s="207">
        <f>'Tariffs July 2023'!BC4</f>
        <v>0</v>
      </c>
      <c r="O12" s="205">
        <f>($F$6*'Tariffs July 2023'!AT4/100)*4</f>
        <v>417.16079999999999</v>
      </c>
      <c r="P12" s="206" t="str">
        <f t="shared" si="8"/>
        <v>No discount</v>
      </c>
      <c r="Q12" s="206" t="str">
        <f t="shared" si="2"/>
        <v>Exclusive</v>
      </c>
      <c r="R12" s="293">
        <f t="shared" si="9"/>
        <v>2080.4670312727271</v>
      </c>
      <c r="S12" s="247">
        <f t="shared" si="10"/>
        <v>2080.4670312727271</v>
      </c>
      <c r="T12" s="247">
        <f t="shared" si="3"/>
        <v>1663.306231272727</v>
      </c>
      <c r="U12" s="247">
        <f t="shared" si="4"/>
        <v>1663.306231272727</v>
      </c>
      <c r="V12" s="292">
        <f t="shared" si="5"/>
        <v>1829.6368543999999</v>
      </c>
      <c r="W12" s="292">
        <f t="shared" si="5"/>
        <v>1829.6368543999999</v>
      </c>
      <c r="X12" s="208">
        <f>'Tariffs July 2023'!G4</f>
        <v>43678</v>
      </c>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row>
    <row r="13" spans="1:53" x14ac:dyDescent="0.15">
      <c r="A13" s="201" t="str">
        <f>'Tariffs July 2023'!K5</f>
        <v>Energy Locals</v>
      </c>
      <c r="B13" s="202" t="str">
        <f>'Tariffs July 2023'!L5</f>
        <v>Online Member</v>
      </c>
      <c r="C13" s="203">
        <f>IF('Tariffs July 2023'!BP5=0,91*'Tariffs July 2023'!M5/100,(91*'Tariffs July 2023'!M5/100)+'Tariffs July 2023'!BP5/4)</f>
        <v>108.47272727272727</v>
      </c>
      <c r="D13" s="203">
        <f>IF('Tariffs July 2023'!O5="",$F$5*'Tariffs July 2023'!N5/100,IF($F$5&gt;='Tariffs July 2023'!P5,('Tariffs July 2023'!P5*'Tariffs July 2023'!N5/100),($F$5*'Tariffs July 2023'!N5/100)))</f>
        <v>348.31699999999995</v>
      </c>
      <c r="E13" s="203">
        <f>IF(AND('Tariffs July 2023'!P5&gt;0,'Tariffs July 2023'!R5&gt;0),IF($F$5&lt;'Tariffs July 2023'!P5,0,IF($F$5&lt;=('Tariffs July 2023'!R5+'Tariffs July 2023'!P5),(($F$5-'Tariffs July 2023'!P5)*'Tariffs July 2023'!Q5/100),(('Tariffs July 2023'!R5)*'Tariffs July 2023'!Q5/100))),0)</f>
        <v>0</v>
      </c>
      <c r="F13" s="203">
        <f>IF('Tariffs July 2023'!T5&gt;0,IF(($F$5&lt;'Tariffs July 2023'!T5),(0),($F$5-'Tariffs July 2023'!T5)*'Tariffs July 2023'!U5/100),IF(AND('Tariffs July 2023'!R5&gt;0,'Tariffs July 2023'!T5=""),IF(($F$5&lt;'Tariffs July 2023'!R5),(0),($F$5-'Tariffs July 2023'!R5)*'Tariffs July 2023'!S5/100),IF(AND('Tariffs July 2023'!P5&gt;0,'Tariffs July 2023'!R5=""),IF(($F$5&lt;'Tariffs July 2023'!P5),(0),($F$5-'Tariffs July 2023'!P5)*'Tariffs July 2023'!Q5/100),0)))</f>
        <v>0</v>
      </c>
      <c r="G13" s="203">
        <f t="shared" si="0"/>
        <v>456.78972727272719</v>
      </c>
      <c r="H13" s="203">
        <f t="shared" si="1"/>
        <v>1393.2679999999996</v>
      </c>
      <c r="I13" s="247">
        <f t="shared" si="6"/>
        <v>1827.1589090909088</v>
      </c>
      <c r="J13" s="204">
        <f t="shared" si="7"/>
        <v>2009.8747999999998</v>
      </c>
      <c r="K13" s="207">
        <f>'Tariffs July 2023'!AZ5</f>
        <v>0</v>
      </c>
      <c r="L13" s="207">
        <f>'Tariffs July 2023'!BA5</f>
        <v>0</v>
      </c>
      <c r="M13" s="207">
        <f>'Tariffs July 2023'!BB5</f>
        <v>0</v>
      </c>
      <c r="N13" s="207">
        <f>'Tariffs July 2023'!BC5</f>
        <v>0</v>
      </c>
      <c r="O13" s="205">
        <f>($F$6*'Tariffs July 2023'!AT5/100)*4</f>
        <v>297.574704</v>
      </c>
      <c r="P13" s="206" t="str">
        <f t="shared" si="8"/>
        <v>No discount</v>
      </c>
      <c r="Q13" s="206" t="str">
        <f t="shared" si="2"/>
        <v>Exclusive</v>
      </c>
      <c r="R13" s="293">
        <f t="shared" si="9"/>
        <v>1827.1589090909088</v>
      </c>
      <c r="S13" s="247">
        <f t="shared" si="10"/>
        <v>1827.1589090909088</v>
      </c>
      <c r="T13" s="247">
        <f t="shared" si="3"/>
        <v>1529.5842050909087</v>
      </c>
      <c r="U13" s="247">
        <f t="shared" si="4"/>
        <v>1529.5842050909087</v>
      </c>
      <c r="V13" s="292">
        <f t="shared" si="5"/>
        <v>1682.5426255999996</v>
      </c>
      <c r="W13" s="292">
        <f t="shared" si="5"/>
        <v>1682.5426255999996</v>
      </c>
      <c r="X13" s="208">
        <f>'Tariffs July 2023'!G5</f>
        <v>43646</v>
      </c>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row>
    <row r="14" spans="1:53" x14ac:dyDescent="0.15">
      <c r="A14" s="201" t="str">
        <f>'Tariffs July 2023'!K6</f>
        <v>Origin Energy</v>
      </c>
      <c r="B14" s="202" t="str">
        <f>'Tariffs July 2023'!L6</f>
        <v>Solar Boost</v>
      </c>
      <c r="C14" s="203">
        <f>IF('Tariffs July 2023'!BP6=0,91*'Tariffs July 2023'!M6/100,(91*'Tariffs July 2023'!M6/100)+'Tariffs July 2023'!BP6/4)</f>
        <v>110.84627272727273</v>
      </c>
      <c r="D14" s="203">
        <f>IF('Tariffs July 2023'!O6="",$F$5*'Tariffs July 2023'!N6/100,IF($F$5&gt;='Tariffs July 2023'!P6,('Tariffs July 2023'!P6*'Tariffs July 2023'!N6/100),($F$5*'Tariffs July 2023'!N6/100)))</f>
        <v>405.82097018181821</v>
      </c>
      <c r="E14" s="203">
        <f>IF(AND('Tariffs July 2023'!P6&gt;0,'Tariffs July 2023'!R6&gt;0),IF($F$5&lt;'Tariffs July 2023'!P6,0,IF($F$5&lt;=('Tariffs July 2023'!R6+'Tariffs July 2023'!P6),(($F$5-'Tariffs July 2023'!P6)*'Tariffs July 2023'!Q6/100),(('Tariffs July 2023'!R6)*'Tariffs July 2023'!Q6/100))),0)</f>
        <v>0</v>
      </c>
      <c r="F14" s="203">
        <f>IF('Tariffs July 2023'!T6&gt;0,IF(($F$5&lt;'Tariffs July 2023'!T6),(0),($F$5-'Tariffs July 2023'!T6)*'Tariffs July 2023'!U6/100),IF(AND('Tariffs July 2023'!R6&gt;0,'Tariffs July 2023'!T6=""),IF(($F$5&lt;'Tariffs July 2023'!R6),(0),($F$5-'Tariffs July 2023'!R6)*'Tariffs July 2023'!S6/100),IF(AND('Tariffs July 2023'!P6&gt;0,'Tariffs July 2023'!R6=""),IF(($F$5&lt;'Tariffs July 2023'!P6),(0),($F$5-'Tariffs July 2023'!P6)*'Tariffs July 2023'!Q6/100),0)))</f>
        <v>0</v>
      </c>
      <c r="G14" s="203">
        <f t="shared" si="0"/>
        <v>516.66724290909099</v>
      </c>
      <c r="H14" s="203">
        <f t="shared" si="1"/>
        <v>1623.2838807272731</v>
      </c>
      <c r="I14" s="247">
        <f t="shared" si="6"/>
        <v>2066.6689716363639</v>
      </c>
      <c r="J14" s="204">
        <f t="shared" si="7"/>
        <v>2273.3358688000008</v>
      </c>
      <c r="K14" s="207">
        <f>'Tariffs July 2023'!AZ6</f>
        <v>0</v>
      </c>
      <c r="L14" s="207">
        <f>'Tariffs July 2023'!BA6</f>
        <v>0</v>
      </c>
      <c r="M14" s="207">
        <f>'Tariffs July 2023'!BB6</f>
        <v>0</v>
      </c>
      <c r="N14" s="207">
        <f>'Tariffs July 2023'!BC6</f>
        <v>0</v>
      </c>
      <c r="O14" s="205">
        <f>($F$6*'Tariffs July 2023'!AT6/100)*4</f>
        <v>333.72864000000004</v>
      </c>
      <c r="P14" s="206" t="str">
        <f t="shared" si="8"/>
        <v>No discount</v>
      </c>
      <c r="Q14" s="206" t="str">
        <f t="shared" si="2"/>
        <v>Inclusive</v>
      </c>
      <c r="R14" s="293">
        <f t="shared" si="9"/>
        <v>2066.6689716363639</v>
      </c>
      <c r="S14" s="247">
        <f t="shared" si="10"/>
        <v>2066.6689716363639</v>
      </c>
      <c r="T14" s="247">
        <f t="shared" si="3"/>
        <v>1732.9403316363639</v>
      </c>
      <c r="U14" s="247">
        <f t="shared" si="4"/>
        <v>1732.9403316363639</v>
      </c>
      <c r="V14" s="292">
        <f t="shared" si="5"/>
        <v>1906.2343648000005</v>
      </c>
      <c r="W14" s="292">
        <f t="shared" si="5"/>
        <v>1906.2343648000005</v>
      </c>
      <c r="X14" s="208">
        <f>'Tariffs July 2023'!G6</f>
        <v>43646</v>
      </c>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row>
    <row r="15" spans="1:53" x14ac:dyDescent="0.15">
      <c r="A15" s="201" t="str">
        <f>'Tariffs July 2023'!K7</f>
        <v>Simply Energy</v>
      </c>
      <c r="B15" s="202" t="str">
        <f>'Tariffs July 2023'!L7</f>
        <v>Solar</v>
      </c>
      <c r="C15" s="203">
        <f>IF('Tariffs July 2023'!BP7=0,91*'Tariffs July 2023'!M7/100,(91*'Tariffs July 2023'!M7/100)+'Tariffs July 2023'!BP7/4)</f>
        <v>94.507636363636351</v>
      </c>
      <c r="D15" s="203">
        <f>IF('Tariffs July 2023'!O7="",$F$5*'Tariffs July 2023'!N7/100,IF($F$5&gt;='Tariffs July 2023'!P7,('Tariffs July 2023'!P7*'Tariffs July 2023'!N7/100),($F$5*'Tariffs July 2023'!N7/100)))</f>
        <v>361.56781818181815</v>
      </c>
      <c r="E15" s="203">
        <f>IF(AND('Tariffs July 2023'!P7&gt;0,'Tariffs July 2023'!R7&gt;0),IF($F$5&lt;'Tariffs July 2023'!P7,0,IF($F$5&lt;=('Tariffs July 2023'!R7+'Tariffs July 2023'!P7),(($F$5-'Tariffs July 2023'!P7)*'Tariffs July 2023'!Q7/100),(('Tariffs July 2023'!R7)*'Tariffs July 2023'!Q7/100))),0)</f>
        <v>0</v>
      </c>
      <c r="F15" s="203">
        <f>IF('Tariffs July 2023'!T7&gt;0,IF(($F$5&lt;'Tariffs July 2023'!T7),(0),($F$5-'Tariffs July 2023'!T7)*'Tariffs July 2023'!U7/100),IF(AND('Tariffs July 2023'!R7&gt;0,'Tariffs July 2023'!T7=""),IF(($F$5&lt;'Tariffs July 2023'!R7),(0),($F$5-'Tariffs July 2023'!R7)*'Tariffs July 2023'!S7/100),IF(AND('Tariffs July 2023'!P7&gt;0,'Tariffs July 2023'!R7=""),IF(($F$5&lt;'Tariffs July 2023'!P7),(0),($F$5-'Tariffs July 2023'!P7)*'Tariffs July 2023'!Q7/100),0)))</f>
        <v>67.476912727272733</v>
      </c>
      <c r="G15" s="203">
        <f t="shared" si="0"/>
        <v>523.55236727272722</v>
      </c>
      <c r="H15" s="203">
        <f t="shared" si="1"/>
        <v>1716.1789236363634</v>
      </c>
      <c r="I15" s="247">
        <f t="shared" si="6"/>
        <v>2094.2094690909089</v>
      </c>
      <c r="J15" s="204">
        <f t="shared" si="7"/>
        <v>2303.630416</v>
      </c>
      <c r="K15" s="207">
        <f>'Tariffs July 2023'!AZ7</f>
        <v>0</v>
      </c>
      <c r="L15" s="207">
        <f>'Tariffs July 2023'!BA7</f>
        <v>0</v>
      </c>
      <c r="M15" s="207">
        <f>'Tariffs July 2023'!BB7</f>
        <v>0</v>
      </c>
      <c r="N15" s="207">
        <f>'Tariffs July 2023'!BC7</f>
        <v>0</v>
      </c>
      <c r="O15" s="205">
        <f>($F$6*'Tariffs July 2023'!AT7/100)*4</f>
        <v>194.67504</v>
      </c>
      <c r="P15" s="206" t="str">
        <f t="shared" si="8"/>
        <v>No discount</v>
      </c>
      <c r="Q15" s="206" t="str">
        <f t="shared" si="2"/>
        <v>Exclusive</v>
      </c>
      <c r="R15" s="293">
        <f t="shared" si="9"/>
        <v>2094.2094690909089</v>
      </c>
      <c r="S15" s="247">
        <f t="shared" si="10"/>
        <v>2094.2094690909089</v>
      </c>
      <c r="T15" s="247">
        <f t="shared" si="3"/>
        <v>1899.5344290909088</v>
      </c>
      <c r="U15" s="247">
        <f t="shared" si="4"/>
        <v>1899.5344290909088</v>
      </c>
      <c r="V15" s="292">
        <f t="shared" si="5"/>
        <v>2089.4878719999997</v>
      </c>
      <c r="W15" s="292">
        <f t="shared" si="5"/>
        <v>2089.4878719999997</v>
      </c>
      <c r="X15" s="208">
        <f>'Tariffs July 2023'!G7</f>
        <v>43646</v>
      </c>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row>
    <row r="16" spans="1:53" x14ac:dyDescent="0.15">
      <c r="A16" s="201" t="str">
        <f>'Tariffs July 2023'!K8</f>
        <v>Powershop</v>
      </c>
      <c r="B16" s="202" t="str">
        <f>'Tariffs July 2023'!L8</f>
        <v>Carbon neutral</v>
      </c>
      <c r="C16" s="203">
        <f>IF('Tariffs July 2023'!BP8=0,91*'Tariffs July 2023'!M8/100,(91*'Tariffs July 2023'!M8/100)+'Tariffs July 2023'!BP8/4)</f>
        <v>120.38472727272728</v>
      </c>
      <c r="D16" s="203">
        <f>IF('Tariffs July 2023'!O8="",$F$5*'Tariffs July 2023'!N8/100,IF($F$5&gt;='Tariffs July 2023'!P8,('Tariffs July 2023'!P8*'Tariffs July 2023'!N8/100),($F$5*'Tariffs July 2023'!N8/100)))</f>
        <v>372.76252036363627</v>
      </c>
      <c r="E16" s="203">
        <f>IF(AND('Tariffs July 2023'!P8&gt;0,'Tariffs July 2023'!R8&gt;0),IF($F$5&lt;'Tariffs July 2023'!P8,0,IF($F$5&lt;=('Tariffs July 2023'!R8+'Tariffs July 2023'!P8),(($F$5-'Tariffs July 2023'!P8)*'Tariffs July 2023'!Q8/100),(('Tariffs July 2023'!R8)*'Tariffs July 2023'!Q8/100))),0)</f>
        <v>0</v>
      </c>
      <c r="F16" s="203">
        <f>IF('Tariffs July 2023'!T8&gt;0,IF(($F$5&lt;'Tariffs July 2023'!T8),(0),($F$5-'Tariffs July 2023'!T8)*'Tariffs July 2023'!U8/100),IF(AND('Tariffs July 2023'!R8&gt;0,'Tariffs July 2023'!T8=""),IF(($F$5&lt;'Tariffs July 2023'!R8),(0),($F$5-'Tariffs July 2023'!R8)*'Tariffs July 2023'!S8/100),IF(AND('Tariffs July 2023'!P8&gt;0,'Tariffs July 2023'!R8=""),IF(($F$5&lt;'Tariffs July 2023'!P8),(0),($F$5-'Tariffs July 2023'!P8)*'Tariffs July 2023'!Q8/100),0)))</f>
        <v>0</v>
      </c>
      <c r="G16" s="203">
        <f t="shared" si="0"/>
        <v>493.14724763636355</v>
      </c>
      <c r="H16" s="203">
        <f t="shared" si="1"/>
        <v>1491.0500814545451</v>
      </c>
      <c r="I16" s="247">
        <f t="shared" si="6"/>
        <v>1972.5889905454542</v>
      </c>
      <c r="J16" s="204">
        <f t="shared" si="7"/>
        <v>2169.8478895999997</v>
      </c>
      <c r="K16" s="207">
        <f>'Tariffs July 2023'!AZ8</f>
        <v>0</v>
      </c>
      <c r="L16" s="207">
        <f>'Tariffs July 2023'!BA8</f>
        <v>0</v>
      </c>
      <c r="M16" s="207">
        <f>'Tariffs July 2023'!BB8</f>
        <v>0</v>
      </c>
      <c r="N16" s="207">
        <f>'Tariffs July 2023'!BC8</f>
        <v>0</v>
      </c>
      <c r="O16" s="205">
        <f>($F$6*'Tariffs July 2023'!AT8/100)*4</f>
        <v>139.05360000000002</v>
      </c>
      <c r="P16" s="206" t="str">
        <f t="shared" si="8"/>
        <v>No discount</v>
      </c>
      <c r="Q16" s="206" t="str">
        <f t="shared" si="2"/>
        <v>Inclusive</v>
      </c>
      <c r="R16" s="293">
        <f t="shared" si="9"/>
        <v>1972.5889905454542</v>
      </c>
      <c r="S16" s="247">
        <f t="shared" si="10"/>
        <v>1972.5889905454542</v>
      </c>
      <c r="T16" s="247">
        <f t="shared" si="3"/>
        <v>1833.5353905454542</v>
      </c>
      <c r="U16" s="247">
        <f t="shared" si="4"/>
        <v>1833.5353905454542</v>
      </c>
      <c r="V16" s="292">
        <f t="shared" si="5"/>
        <v>2016.8889295999998</v>
      </c>
      <c r="W16" s="292">
        <f t="shared" si="5"/>
        <v>2016.8889295999998</v>
      </c>
      <c r="X16" s="208">
        <f>'Tariffs July 2023'!G8</f>
        <v>43677</v>
      </c>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row>
    <row r="17" spans="1:53" x14ac:dyDescent="0.15">
      <c r="A17" s="201" t="str">
        <f>'Tariffs July 2023'!K9</f>
        <v>Red Energy</v>
      </c>
      <c r="B17" s="202" t="str">
        <f>'Tariffs July 2023'!L9</f>
        <v>Solar Savers</v>
      </c>
      <c r="C17" s="203">
        <f>IF('Tariffs July 2023'!BP9=0,91*'Tariffs July 2023'!M9/100,(91*'Tariffs July 2023'!M9/100)+'Tariffs July 2023'!BP9/4)</f>
        <v>111.85554545454546</v>
      </c>
      <c r="D17" s="203">
        <f>IF('Tariffs July 2023'!O9="",$F$5*'Tariffs July 2023'!N9/100,IF($F$5&gt;='Tariffs July 2023'!P9,('Tariffs July 2023'!P9*'Tariffs July 2023'!N9/100),($F$5*'Tariffs July 2023'!N9/100)))</f>
        <v>403.79439854545444</v>
      </c>
      <c r="E17" s="203">
        <f>IF(AND('Tariffs July 2023'!P9&gt;0,'Tariffs July 2023'!R9&gt;0),IF($F$5&lt;'Tariffs July 2023'!P9,0,IF($F$5&lt;=('Tariffs July 2023'!R9+'Tariffs July 2023'!P9),(($F$5-'Tariffs July 2023'!P9)*'Tariffs July 2023'!Q9/100),(('Tariffs July 2023'!R9)*'Tariffs July 2023'!Q9/100))),0)</f>
        <v>0</v>
      </c>
      <c r="F17" s="203">
        <f>IF('Tariffs July 2023'!T9&gt;0,IF(($F$5&lt;'Tariffs July 2023'!T9),(0),($F$5-'Tariffs July 2023'!T9)*'Tariffs July 2023'!U9/100),IF(AND('Tariffs July 2023'!R9&gt;0,'Tariffs July 2023'!T9=""),IF(($F$5&lt;'Tariffs July 2023'!R9),(0),($F$5-'Tariffs July 2023'!R9)*'Tariffs July 2023'!S9/100),IF(AND('Tariffs July 2023'!P9&gt;0,'Tariffs July 2023'!R9=""),IF(($F$5&lt;'Tariffs July 2023'!P9),(0),($F$5-'Tariffs July 2023'!P9)*'Tariffs July 2023'!Q9/100),0)))</f>
        <v>0</v>
      </c>
      <c r="G17" s="203">
        <f t="shared" si="0"/>
        <v>515.64994399999989</v>
      </c>
      <c r="H17" s="203">
        <f t="shared" si="1"/>
        <v>1615.1775941818178</v>
      </c>
      <c r="I17" s="247">
        <f t="shared" si="6"/>
        <v>2062.5997759999996</v>
      </c>
      <c r="J17" s="204">
        <f t="shared" si="7"/>
        <v>2268.8597535999997</v>
      </c>
      <c r="K17" s="207">
        <f>'Tariffs July 2023'!AZ9</f>
        <v>0</v>
      </c>
      <c r="L17" s="207">
        <f>'Tariffs July 2023'!BA9</f>
        <v>0</v>
      </c>
      <c r="M17" s="207">
        <f>'Tariffs July 2023'!BB9</f>
        <v>0</v>
      </c>
      <c r="N17" s="207">
        <f>'Tariffs July 2023'!BC9</f>
        <v>0</v>
      </c>
      <c r="O17" s="205">
        <f>($F$6*'Tariffs July 2023'!AT9/100)*4</f>
        <v>444.97152</v>
      </c>
      <c r="P17" s="206" t="str">
        <f t="shared" si="8"/>
        <v>No discount</v>
      </c>
      <c r="Q17" s="206" t="str">
        <f t="shared" si="2"/>
        <v>Inclusive</v>
      </c>
      <c r="R17" s="293">
        <f t="shared" si="9"/>
        <v>2062.5997759999996</v>
      </c>
      <c r="S17" s="247">
        <f t="shared" si="10"/>
        <v>2062.5997759999996</v>
      </c>
      <c r="T17" s="247">
        <f t="shared" si="3"/>
        <v>1617.6282559999995</v>
      </c>
      <c r="U17" s="247">
        <f t="shared" si="4"/>
        <v>1617.6282559999995</v>
      </c>
      <c r="V17" s="292">
        <f t="shared" si="5"/>
        <v>1779.3910815999996</v>
      </c>
      <c r="W17" s="292">
        <f t="shared" si="5"/>
        <v>1779.3910815999996</v>
      </c>
      <c r="X17" s="208">
        <f>'Tariffs July 2023'!G9</f>
        <v>43670</v>
      </c>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row>
    <row r="18" spans="1:53" x14ac:dyDescent="0.15">
      <c r="A18" s="201" t="str">
        <f>'Tariffs July 2023'!K10</f>
        <v>Alinta Energy</v>
      </c>
      <c r="B18" s="202" t="str">
        <f>'Tariffs July 2023'!L10</f>
        <v>Home Deal</v>
      </c>
      <c r="C18" s="203">
        <f>IF('Tariffs July 2023'!BP10=0,91*'Tariffs July 2023'!M10/100,(91*'Tariffs July 2023'!M10/100)+'Tariffs July 2023'!BP10/4)</f>
        <v>98.114545454545436</v>
      </c>
      <c r="D18" s="203">
        <f>IF('Tariffs July 2023'!O10="",$F$5*'Tariffs July 2023'!N10/100,IF($F$5&gt;='Tariffs July 2023'!P10,('Tariffs July 2023'!P10*'Tariffs July 2023'!N10/100),($F$5*'Tariffs July 2023'!N10/100)))</f>
        <v>388.97509345454552</v>
      </c>
      <c r="E18" s="203">
        <f>IF(AND('Tariffs July 2023'!P10&gt;0,'Tariffs July 2023'!R10&gt;0),IF($F$5&lt;'Tariffs July 2023'!P10,0,IF($F$5&lt;=('Tariffs July 2023'!R10+'Tariffs July 2023'!P10),(($F$5-'Tariffs July 2023'!P10)*'Tariffs July 2023'!Q10/100),(('Tariffs July 2023'!R10)*'Tariffs July 2023'!Q10/100))),0)</f>
        <v>0</v>
      </c>
      <c r="F18" s="203">
        <f>IF('Tariffs July 2023'!T10&gt;0,IF(($F$5&lt;'Tariffs July 2023'!T10),(0),($F$5-'Tariffs July 2023'!T10)*'Tariffs July 2023'!U10/100),IF(AND('Tariffs July 2023'!R10&gt;0,'Tariffs July 2023'!T10=""),IF(($F$5&lt;'Tariffs July 2023'!R10),(0),($F$5-'Tariffs July 2023'!R10)*'Tariffs July 2023'!S10/100),IF(AND('Tariffs July 2023'!P10&gt;0,'Tariffs July 2023'!R10=""),IF(($F$5&lt;'Tariffs July 2023'!P10),(0),($F$5-'Tariffs July 2023'!P10)*'Tariffs July 2023'!Q10/100),0)))</f>
        <v>0</v>
      </c>
      <c r="G18" s="203">
        <f t="shared" si="0"/>
        <v>487.08963890909092</v>
      </c>
      <c r="H18" s="203">
        <f t="shared" si="1"/>
        <v>1555.9003738181818</v>
      </c>
      <c r="I18" s="247">
        <f t="shared" si="6"/>
        <v>1948.3585556363637</v>
      </c>
      <c r="J18" s="204">
        <f t="shared" si="7"/>
        <v>2143.1944112000001</v>
      </c>
      <c r="K18" s="207">
        <f>'Tariffs July 2023'!AZ10</f>
        <v>0</v>
      </c>
      <c r="L18" s="207">
        <f>'Tariffs July 2023'!BA10</f>
        <v>0</v>
      </c>
      <c r="M18" s="207">
        <f>'Tariffs July 2023'!BB10</f>
        <v>0</v>
      </c>
      <c r="N18" s="207">
        <f>'Tariffs July 2023'!BC10</f>
        <v>0</v>
      </c>
      <c r="O18" s="205">
        <f>($F$6*'Tariffs July 2023'!AT10/100)*4</f>
        <v>222.48576</v>
      </c>
      <c r="P18" s="206" t="str">
        <f t="shared" si="8"/>
        <v>No discount</v>
      </c>
      <c r="Q18" s="206" t="str">
        <f t="shared" si="2"/>
        <v>Exclusive</v>
      </c>
      <c r="R18" s="293">
        <f t="shared" si="9"/>
        <v>1948.3585556363637</v>
      </c>
      <c r="S18" s="247">
        <f t="shared" si="10"/>
        <v>1948.3585556363637</v>
      </c>
      <c r="T18" s="247">
        <f t="shared" si="3"/>
        <v>1725.8727956363637</v>
      </c>
      <c r="U18" s="247">
        <f t="shared" si="4"/>
        <v>1725.8727956363637</v>
      </c>
      <c r="V18" s="292">
        <f t="shared" si="5"/>
        <v>1898.4600752000001</v>
      </c>
      <c r="W18" s="292">
        <f t="shared" si="5"/>
        <v>1898.4600752000001</v>
      </c>
      <c r="X18" s="208">
        <f>'Tariffs July 2023'!G10</f>
        <v>43646</v>
      </c>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row>
    <row r="19" spans="1:53" x14ac:dyDescent="0.15">
      <c r="A19" s="201" t="str">
        <f>'Tariffs July 2023'!K11</f>
        <v>Amber Electric</v>
      </c>
      <c r="B19" s="202" t="str">
        <f>'Tariffs July 2023'!L11</f>
        <v>Amber Plan</v>
      </c>
      <c r="C19" s="203">
        <f>IF('Tariffs July 2023'!BP11=0,91*'Tariffs July 2023'!M11/100,(91*'Tariffs July 2023'!M11/100)+'Tariffs July 2023'!BP11/4)</f>
        <v>141.16363636363636</v>
      </c>
      <c r="D19" s="203">
        <f>IF('Tariffs July 2023'!O11="",$F$5*'Tariffs July 2023'!N11/100,IF($F$5&gt;='Tariffs July 2023'!P11,('Tariffs July 2023'!P11*'Tariffs July 2023'!N11/100),($F$5*'Tariffs July 2023'!N11/100)))</f>
        <v>536.53484072727269</v>
      </c>
      <c r="E19" s="203">
        <f>IF(AND('Tariffs July 2023'!P11&gt;0,'Tariffs July 2023'!R11&gt;0),IF($F$5&lt;'Tariffs July 2023'!P11,0,IF($F$5&lt;=('Tariffs July 2023'!R11+'Tariffs July 2023'!P11),(($F$5-'Tariffs July 2023'!P11)*'Tariffs July 2023'!Q11/100),(('Tariffs July 2023'!R11)*'Tariffs July 2023'!Q11/100))),0)</f>
        <v>0</v>
      </c>
      <c r="F19" s="203">
        <f>IF('Tariffs July 2023'!T11&gt;0,IF(($F$5&lt;'Tariffs July 2023'!T11),(0),($F$5-'Tariffs July 2023'!T11)*'Tariffs July 2023'!U11/100),IF(AND('Tariffs July 2023'!R11&gt;0,'Tariffs July 2023'!T11=""),IF(($F$5&lt;'Tariffs July 2023'!R11),(0),($F$5-'Tariffs July 2023'!R11)*'Tariffs July 2023'!S11/100),IF(AND('Tariffs July 2023'!P11&gt;0,'Tariffs July 2023'!R11=""),IF(($F$5&lt;'Tariffs July 2023'!P11),(0),($F$5-'Tariffs July 2023'!P11)*'Tariffs July 2023'!Q11/100),0)))</f>
        <v>0</v>
      </c>
      <c r="G19" s="203">
        <f t="shared" si="0"/>
        <v>677.69847709090902</v>
      </c>
      <c r="H19" s="203">
        <f t="shared" si="1"/>
        <v>2146.1393629090908</v>
      </c>
      <c r="I19" s="247">
        <f t="shared" si="6"/>
        <v>2710.7939083636361</v>
      </c>
      <c r="J19" s="204">
        <f t="shared" si="7"/>
        <v>2981.8732992</v>
      </c>
      <c r="K19" s="207">
        <f>'Tariffs July 2023'!AZ11</f>
        <v>0</v>
      </c>
      <c r="L19" s="207">
        <f>'Tariffs July 2023'!BA11</f>
        <v>0</v>
      </c>
      <c r="M19" s="207">
        <f>'Tariffs July 2023'!BB11</f>
        <v>0</v>
      </c>
      <c r="N19" s="207">
        <f>'Tariffs July 2023'!BC11</f>
        <v>0</v>
      </c>
      <c r="O19" s="205">
        <f>($F$6*'Tariffs July 2023'!AT11/100)*4</f>
        <v>0</v>
      </c>
      <c r="P19" s="206" t="str">
        <f t="shared" si="8"/>
        <v>No discount</v>
      </c>
      <c r="Q19" s="206" t="str">
        <f t="shared" si="2"/>
        <v>Exclusive</v>
      </c>
      <c r="R19" s="293">
        <f t="shared" si="9"/>
        <v>2710.7939083636361</v>
      </c>
      <c r="S19" s="247">
        <f t="shared" si="10"/>
        <v>2710.7939083636361</v>
      </c>
      <c r="T19" s="247">
        <f t="shared" si="3"/>
        <v>2710.7939083636361</v>
      </c>
      <c r="U19" s="247">
        <f t="shared" si="4"/>
        <v>2710.7939083636361</v>
      </c>
      <c r="V19" s="292">
        <f t="shared" si="5"/>
        <v>2981.8732992</v>
      </c>
      <c r="W19" s="292">
        <f t="shared" si="5"/>
        <v>2981.8732992</v>
      </c>
      <c r="X19" s="208">
        <f>'Tariffs July 2023'!G11</f>
        <v>43646</v>
      </c>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row>
    <row r="20" spans="1:53" x14ac:dyDescent="0.15">
      <c r="A20" s="201" t="str">
        <f>'Tariffs July 2023'!K12</f>
        <v>GloBird Energy</v>
      </c>
      <c r="B20" s="202" t="str">
        <f>'Tariffs July 2023'!L12</f>
        <v>SolarPlus</v>
      </c>
      <c r="C20" s="203">
        <f>IF('Tariffs July 2023'!BP12=0,91*'Tariffs July 2023'!M12/100,(91*'Tariffs July 2023'!M12/100)+'Tariffs July 2023'!BP12/4)</f>
        <v>82.809999999999988</v>
      </c>
      <c r="D20" s="203">
        <f>IF('Tariffs July 2023'!O12="",$F$5*'Tariffs July 2023'!N12/100,IF($F$5&gt;='Tariffs July 2023'!P12,('Tariffs July 2023'!P12*'Tariffs July 2023'!N12/100),($F$5*'Tariffs July 2023'!N12/100)))</f>
        <v>419.37366799999995</v>
      </c>
      <c r="E20" s="203">
        <f>IF(AND('Tariffs July 2023'!P12&gt;0,'Tariffs July 2023'!R12&gt;0),IF($F$5&lt;'Tariffs July 2023'!P12,0,IF($F$5&lt;=('Tariffs July 2023'!R12+'Tariffs July 2023'!P12),(($F$5-'Tariffs July 2023'!P12)*'Tariffs July 2023'!Q12/100),(('Tariffs July 2023'!R12)*'Tariffs July 2023'!Q12/100))),0)</f>
        <v>0</v>
      </c>
      <c r="F20" s="203">
        <f>IF('Tariffs July 2023'!T12&gt;0,IF(($F$5&lt;'Tariffs July 2023'!T12),(0),($F$5-'Tariffs July 2023'!T12)*'Tariffs July 2023'!U12/100),IF(AND('Tariffs July 2023'!R12&gt;0,'Tariffs July 2023'!T12=""),IF(($F$5&lt;'Tariffs July 2023'!R12),(0),($F$5-'Tariffs July 2023'!R12)*'Tariffs July 2023'!S12/100),IF(AND('Tariffs July 2023'!P12&gt;0,'Tariffs July 2023'!R12=""),IF(($F$5&lt;'Tariffs July 2023'!P12),(0),($F$5-'Tariffs July 2023'!P12)*'Tariffs July 2023'!Q12/100),0)))</f>
        <v>0</v>
      </c>
      <c r="G20" s="203">
        <f t="shared" si="0"/>
        <v>502.18366799999995</v>
      </c>
      <c r="H20" s="203">
        <f t="shared" si="1"/>
        <v>1677.4946719999998</v>
      </c>
      <c r="I20" s="247">
        <f t="shared" si="6"/>
        <v>2008.7346719999998</v>
      </c>
      <c r="J20" s="204">
        <f t="shared" si="7"/>
        <v>2209.6081392000001</v>
      </c>
      <c r="K20" s="207">
        <f>'Tariffs July 2023'!AZ12</f>
        <v>0</v>
      </c>
      <c r="L20" s="207">
        <f>'Tariffs July 2023'!BA12</f>
        <v>0</v>
      </c>
      <c r="M20" s="207">
        <f>'Tariffs July 2023'!BB12</f>
        <v>2</v>
      </c>
      <c r="N20" s="207">
        <f>'Tariffs July 2023'!BC12</f>
        <v>0</v>
      </c>
      <c r="O20" s="205">
        <f>($F$6*'Tariffs July 2023'!AT12/100)*4</f>
        <v>305.91792000000004</v>
      </c>
      <c r="P20" s="206" t="str">
        <f t="shared" si="8"/>
        <v>Pay-on-time off bill</v>
      </c>
      <c r="Q20" s="206" t="str">
        <f t="shared" si="2"/>
        <v>Exclusive</v>
      </c>
      <c r="R20" s="293">
        <f t="shared" si="9"/>
        <v>2008.7346719999998</v>
      </c>
      <c r="S20" s="247">
        <f t="shared" si="10"/>
        <v>1968.5599785599998</v>
      </c>
      <c r="T20" s="247">
        <f t="shared" si="3"/>
        <v>1702.8167519999997</v>
      </c>
      <c r="U20" s="247">
        <f t="shared" si="4"/>
        <v>1662.6420585599997</v>
      </c>
      <c r="V20" s="292">
        <f t="shared" si="5"/>
        <v>1873.0984271999998</v>
      </c>
      <c r="W20" s="292">
        <f t="shared" si="5"/>
        <v>1828.9062644159999</v>
      </c>
      <c r="X20" s="208">
        <f>'Tariffs July 2023'!G12</f>
        <v>43671</v>
      </c>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row>
    <row r="21" spans="1:53" x14ac:dyDescent="0.15">
      <c r="A21" s="201" t="str">
        <f>'Tariffs July 2023'!K13</f>
        <v>Kogan Energy</v>
      </c>
      <c r="B21" s="202" t="str">
        <f>'Tariffs July 2023'!L13</f>
        <v>Free Kogan First Membership</v>
      </c>
      <c r="C21" s="203">
        <f>IF('Tariffs July 2023'!BP13=0,91*'Tariffs July 2023'!M13/100,(91*'Tariffs July 2023'!M13/100)+'Tariffs July 2023'!BP13/4)</f>
        <v>120.38472727272728</v>
      </c>
      <c r="D21" s="203">
        <f>IF('Tariffs July 2023'!O13="",$F$5*'Tariffs July 2023'!N13/100,IF($F$5&gt;='Tariffs July 2023'!P13,('Tariffs July 2023'!P13*'Tariffs July 2023'!N13/100),($F$5*'Tariffs July 2023'!N13/100)))</f>
        <v>372.76252036363627</v>
      </c>
      <c r="E21" s="203">
        <f>IF(AND('Tariffs July 2023'!P13&gt;0,'Tariffs July 2023'!R13&gt;0),IF($F$5&lt;'Tariffs July 2023'!P13,0,IF($F$5&lt;=('Tariffs July 2023'!R13+'Tariffs July 2023'!P13),(($F$5-'Tariffs July 2023'!P13)*'Tariffs July 2023'!Q13/100),(('Tariffs July 2023'!R13)*'Tariffs July 2023'!Q13/100))),0)</f>
        <v>0</v>
      </c>
      <c r="F21" s="203">
        <f>IF('Tariffs July 2023'!T13&gt;0,IF(($F$5&lt;'Tariffs July 2023'!T13),(0),($F$5-'Tariffs July 2023'!T13)*'Tariffs July 2023'!U13/100),IF(AND('Tariffs July 2023'!R13&gt;0,'Tariffs July 2023'!T13=""),IF(($F$5&lt;'Tariffs July 2023'!R13),(0),($F$5-'Tariffs July 2023'!R13)*'Tariffs July 2023'!S13/100),IF(AND('Tariffs July 2023'!P13&gt;0,'Tariffs July 2023'!R13=""),IF(($F$5&lt;'Tariffs July 2023'!P13),(0),($F$5-'Tariffs July 2023'!P13)*'Tariffs July 2023'!Q13/100),0)))</f>
        <v>0</v>
      </c>
      <c r="G21" s="203">
        <f t="shared" si="0"/>
        <v>493.14724763636355</v>
      </c>
      <c r="H21" s="203">
        <f t="shared" si="1"/>
        <v>1491.0500814545451</v>
      </c>
      <c r="I21" s="247">
        <f t="shared" si="6"/>
        <v>1972.5889905454542</v>
      </c>
      <c r="J21" s="204">
        <f t="shared" si="7"/>
        <v>2169.8478895999997</v>
      </c>
      <c r="K21" s="207">
        <f>'Tariffs July 2023'!AZ13</f>
        <v>0</v>
      </c>
      <c r="L21" s="207">
        <f>'Tariffs July 2023'!BA13</f>
        <v>0</v>
      </c>
      <c r="M21" s="207">
        <f>'Tariffs July 2023'!BB13</f>
        <v>0</v>
      </c>
      <c r="N21" s="207">
        <f>'Tariffs July 2023'!BC13</f>
        <v>0</v>
      </c>
      <c r="O21" s="205">
        <f>($F$6*'Tariffs July 2023'!AT13/100)*4</f>
        <v>139.05360000000002</v>
      </c>
      <c r="P21" s="206" t="str">
        <f t="shared" si="8"/>
        <v>No discount</v>
      </c>
      <c r="Q21" s="206" t="str">
        <f t="shared" si="2"/>
        <v>Exclusive</v>
      </c>
      <c r="R21" s="293">
        <f t="shared" si="9"/>
        <v>1972.5889905454542</v>
      </c>
      <c r="S21" s="247">
        <f t="shared" si="10"/>
        <v>1972.5889905454542</v>
      </c>
      <c r="T21" s="247">
        <f t="shared" si="3"/>
        <v>1833.5353905454542</v>
      </c>
      <c r="U21" s="247">
        <f t="shared" si="4"/>
        <v>1833.5353905454542</v>
      </c>
      <c r="V21" s="292">
        <f t="shared" si="5"/>
        <v>2016.8889295999998</v>
      </c>
      <c r="W21" s="292">
        <f t="shared" si="5"/>
        <v>2016.8889295999998</v>
      </c>
      <c r="X21" s="208">
        <f>'Tariffs July 2023'!G13</f>
        <v>43646</v>
      </c>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row>
    <row r="22" spans="1:53" x14ac:dyDescent="0.15">
      <c r="A22" s="201" t="str">
        <f>'Tariffs July 2023'!K14</f>
        <v>CovaU</v>
      </c>
      <c r="B22" s="202" t="str">
        <f>'Tariffs July 2023'!L14</f>
        <v>Freedom</v>
      </c>
      <c r="C22" s="203">
        <f>IF('Tariffs July 2023'!BP14=0,91*'Tariffs July 2023'!M14/100,(91*'Tariffs July 2023'!M14/100)+'Tariffs July 2023'!BP14/4)</f>
        <v>99.843545454545435</v>
      </c>
      <c r="D22" s="203">
        <f>IF('Tariffs July 2023'!O14="",$F$5*'Tariffs July 2023'!N14/100,IF($F$5&gt;='Tariffs July 2023'!P14,('Tariffs July 2023'!P14*'Tariffs July 2023'!N14/100),($F$5*'Tariffs July 2023'!N14/100)))</f>
        <v>404.04771999999997</v>
      </c>
      <c r="E22" s="203">
        <f>IF(AND('Tariffs July 2023'!P14&gt;0,'Tariffs July 2023'!R14&gt;0),IF($F$5&lt;'Tariffs July 2023'!P14,0,IF($F$5&lt;=('Tariffs July 2023'!R14+'Tariffs July 2023'!P14),(($F$5-'Tariffs July 2023'!P14)*'Tariffs July 2023'!Q14/100),(('Tariffs July 2023'!R14)*'Tariffs July 2023'!Q14/100))),0)</f>
        <v>0</v>
      </c>
      <c r="F22" s="203">
        <f>IF('Tariffs July 2023'!T14&gt;0,IF(($F$5&lt;'Tariffs July 2023'!T14),(0),($F$5-'Tariffs July 2023'!T14)*'Tariffs July 2023'!U14/100),IF(AND('Tariffs July 2023'!R14&gt;0,'Tariffs July 2023'!T14=""),IF(($F$5&lt;'Tariffs July 2023'!R14),(0),($F$5-'Tariffs July 2023'!R14)*'Tariffs July 2023'!S14/100),IF(AND('Tariffs July 2023'!P14&gt;0,'Tariffs July 2023'!R14=""),IF(($F$5&lt;'Tariffs July 2023'!P14),(0),($F$5-'Tariffs July 2023'!P14)*'Tariffs July 2023'!Q14/100),0)))</f>
        <v>0</v>
      </c>
      <c r="G22" s="203">
        <f t="shared" ref="G22:G26" si="11">SUM(C22:F22)</f>
        <v>503.89126545454542</v>
      </c>
      <c r="H22" s="203">
        <f t="shared" ref="H22:H26" si="12">(G22-C22)*4</f>
        <v>1616.1908799999999</v>
      </c>
      <c r="I22" s="247">
        <f t="shared" ref="I22:I26" si="13">G22*4</f>
        <v>2015.5650618181817</v>
      </c>
      <c r="J22" s="204">
        <f t="shared" ref="J22:J26" si="14">I22*1.1</f>
        <v>2217.121568</v>
      </c>
      <c r="K22" s="207">
        <f>'Tariffs July 2023'!AZ14</f>
        <v>5</v>
      </c>
      <c r="L22" s="207">
        <f>'Tariffs July 2023'!BA14</f>
        <v>0</v>
      </c>
      <c r="M22" s="207">
        <f>'Tariffs July 2023'!BB14</f>
        <v>0</v>
      </c>
      <c r="N22" s="207">
        <f>'Tariffs July 2023'!BC14</f>
        <v>0</v>
      </c>
      <c r="O22" s="205">
        <f>($F$6*'Tariffs July 2023'!AT14/100)*4</f>
        <v>152.95896000000002</v>
      </c>
      <c r="P22" s="206" t="str">
        <f t="shared" ref="P22:P26" si="15">IF(SUM(K22:N22)=0,"No discount",IF(K22&gt;0,"Guaranteed off bill",IF(L22&gt;0,"Guaranteed off usage",IF(M22&gt;0,"Pay-on-time off bill","Pay-on-time off usage"))))</f>
        <v>Guaranteed off bill</v>
      </c>
      <c r="Q22" s="206" t="str">
        <f t="shared" ref="Q22:Q26" si="16">IF(OR(A22="Origin Energy",A22="Red Energy",A22="Powershop"),"Inclusive","Exclusive")</f>
        <v>Exclusive</v>
      </c>
      <c r="R22" s="293">
        <f t="shared" ref="R22:R26" si="17">IF(AND(P22="Guaranteed off bill",Q22="Inclusive"),((I22*1.1)-((I22*1.1)*K22/100))/1.1,IF(AND(P22="Guaranteed off usage",Q22="Inclusive"),((I22*1.1)-((H22*1.1)*L22/100))/1.1,IF(AND(P22="Guaranteed off bill",Q22="Exclusive"),I22-(I22*K22/100),IF(AND(P22="Guaranteed off usage",Q22="Exclusive"),I22-(H22*L22/100),IF(Q22="Inclusive",((I22*1.1))/1.1,I22)))))</f>
        <v>1914.7868087272725</v>
      </c>
      <c r="S22" s="247">
        <f t="shared" ref="S22:S26" si="18">IF(AND(P22="Pay-on-time off bill",Q22="Inclusive"),((R22*1.1)-((R22*1.1)*M22/100))/1.1,IF(AND(P22="Pay-on-time off usage",Q22="Inclusive"),((R22*1.1)-((H22*1.1)*N22/100))/1.1,IF(AND(P22="Pay-on-time off bill",Q22="Exclusive"),R22-(R22*M22/100),IF(AND(P22="Pay-on-time off usage",Q22="Exclusive"),R22-(H22*N22/100),IF(Q22="Inclusive",((R22*1.1))/1.1,R22)))))</f>
        <v>1914.7868087272725</v>
      </c>
      <c r="T22" s="247">
        <f t="shared" ref="T22:T26" si="19">R22-O22</f>
        <v>1761.8278487272726</v>
      </c>
      <c r="U22" s="247">
        <f t="shared" ref="U22:U26" si="20">S22-O22</f>
        <v>1761.8278487272726</v>
      </c>
      <c r="V22" s="292">
        <f t="shared" ref="V22:V26" si="21">T22*1.1</f>
        <v>1938.0106335999999</v>
      </c>
      <c r="W22" s="292">
        <f t="shared" ref="W22:W26" si="22">U22*1.1</f>
        <v>1938.0106335999999</v>
      </c>
      <c r="X22" s="208">
        <f>'Tariffs July 2023'!G14</f>
        <v>43677</v>
      </c>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row>
    <row r="23" spans="1:53" x14ac:dyDescent="0.15">
      <c r="A23" s="201" t="str">
        <f>'Tariffs July 2023'!K15</f>
        <v>Dodo</v>
      </c>
      <c r="B23" s="202" t="str">
        <f>'Tariffs July 2023'!L15</f>
        <v>Market Offer</v>
      </c>
      <c r="C23" s="203">
        <f>IF('Tariffs July 2023'!BP15=0,91*'Tariffs July 2023'!M15/100,(91*'Tariffs July 2023'!M15/100)+'Tariffs July 2023'!BP15/4)</f>
        <v>72.742090909090905</v>
      </c>
      <c r="D23" s="203">
        <f>IF('Tariffs July 2023'!O15="",$F$5*'Tariffs July 2023'!N15/100,IF($F$5&gt;='Tariffs July 2023'!P15,('Tariffs July 2023'!P15*'Tariffs July 2023'!N15/100),($F$5*'Tariffs July 2023'!N15/100)))</f>
        <v>380.23550327272727</v>
      </c>
      <c r="E23" s="203">
        <f>IF(AND('Tariffs July 2023'!P15&gt;0,'Tariffs July 2023'!R15&gt;0),IF($F$5&lt;'Tariffs July 2023'!P15,0,IF($F$5&lt;=('Tariffs July 2023'!R15+'Tariffs July 2023'!P15),(($F$5-'Tariffs July 2023'!P15)*'Tariffs July 2023'!Q15/100),(('Tariffs July 2023'!R15)*'Tariffs July 2023'!Q15/100))),0)</f>
        <v>0</v>
      </c>
      <c r="F23" s="203">
        <f>IF('Tariffs July 2023'!T15&gt;0,IF(($F$5&lt;'Tariffs July 2023'!T15),(0),($F$5-'Tariffs July 2023'!T15)*'Tariffs July 2023'!U15/100),IF(AND('Tariffs July 2023'!R15&gt;0,'Tariffs July 2023'!T15=""),IF(($F$5&lt;'Tariffs July 2023'!R15),(0),($F$5-'Tariffs July 2023'!R15)*'Tariffs July 2023'!S15/100),IF(AND('Tariffs July 2023'!P15&gt;0,'Tariffs July 2023'!R15=""),IF(($F$5&lt;'Tariffs July 2023'!P15),(0),($F$5-'Tariffs July 2023'!P15)*'Tariffs July 2023'!Q15/100),0)))</f>
        <v>0</v>
      </c>
      <c r="G23" s="203">
        <f t="shared" si="11"/>
        <v>452.97759418181818</v>
      </c>
      <c r="H23" s="203">
        <f t="shared" si="12"/>
        <v>1520.9420130909091</v>
      </c>
      <c r="I23" s="247">
        <f t="shared" si="13"/>
        <v>1811.9103767272727</v>
      </c>
      <c r="J23" s="204">
        <f t="shared" si="14"/>
        <v>1993.1014144000001</v>
      </c>
      <c r="K23" s="207">
        <f>'Tariffs July 2023'!AZ15</f>
        <v>0</v>
      </c>
      <c r="L23" s="207">
        <f>'Tariffs July 2023'!BA15</f>
        <v>0</v>
      </c>
      <c r="M23" s="207">
        <f>'Tariffs July 2023'!BB15</f>
        <v>0</v>
      </c>
      <c r="N23" s="207">
        <f>'Tariffs July 2023'!BC15</f>
        <v>0</v>
      </c>
      <c r="O23" s="205">
        <f>($F$6*'Tariffs July 2023'!AT15/100)*4</f>
        <v>139.05360000000002</v>
      </c>
      <c r="P23" s="206" t="str">
        <f t="shared" si="15"/>
        <v>No discount</v>
      </c>
      <c r="Q23" s="206" t="str">
        <f t="shared" si="16"/>
        <v>Exclusive</v>
      </c>
      <c r="R23" s="293">
        <f t="shared" si="17"/>
        <v>1811.9103767272727</v>
      </c>
      <c r="S23" s="247">
        <f t="shared" si="18"/>
        <v>1811.9103767272727</v>
      </c>
      <c r="T23" s="247">
        <f t="shared" si="19"/>
        <v>1672.8567767272727</v>
      </c>
      <c r="U23" s="247">
        <f t="shared" si="20"/>
        <v>1672.8567767272727</v>
      </c>
      <c r="V23" s="292">
        <f t="shared" si="21"/>
        <v>1840.1424544000001</v>
      </c>
      <c r="W23" s="292">
        <f t="shared" si="22"/>
        <v>1840.1424544000001</v>
      </c>
      <c r="X23" s="208">
        <f>'Tariffs July 2023'!G15</f>
        <v>43623</v>
      </c>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row>
    <row r="24" spans="1:53" x14ac:dyDescent="0.15">
      <c r="A24" s="201" t="str">
        <f>'Tariffs July 2023'!K16</f>
        <v>Momentum</v>
      </c>
      <c r="B24" s="202" t="str">
        <f>'Tariffs July 2023'!L16</f>
        <v>Suit Yourself</v>
      </c>
      <c r="C24" s="203">
        <f>IF('Tariffs July 2023'!BP16=0,91*'Tariffs July 2023'!M16/100,(91*'Tariffs July 2023'!M16/100)+'Tariffs July 2023'!BP16/4)</f>
        <v>125.58</v>
      </c>
      <c r="D24" s="203">
        <f>IF('Tariffs July 2023'!O16="",$F$5*'Tariffs July 2023'!N16/100,IF($F$5&gt;='Tariffs July 2023'!P16,('Tariffs July 2023'!P16*'Tariffs July 2023'!N16/100),($F$5*'Tariffs July 2023'!N16/100)))</f>
        <v>387.32850399999995</v>
      </c>
      <c r="E24" s="203">
        <f>IF(AND('Tariffs July 2023'!P16&gt;0,'Tariffs July 2023'!R16&gt;0),IF($F$5&lt;'Tariffs July 2023'!P16,0,IF($F$5&lt;=('Tariffs July 2023'!R16+'Tariffs July 2023'!P16),(($F$5-'Tariffs July 2023'!P16)*'Tariffs July 2023'!Q16/100),(('Tariffs July 2023'!R16)*'Tariffs July 2023'!Q16/100))),0)</f>
        <v>0</v>
      </c>
      <c r="F24" s="203">
        <f>IF('Tariffs July 2023'!T16&gt;0,IF(($F$5&lt;'Tariffs July 2023'!T16),(0),($F$5-'Tariffs July 2023'!T16)*'Tariffs July 2023'!U16/100),IF(AND('Tariffs July 2023'!R16&gt;0,'Tariffs July 2023'!T16=""),IF(($F$5&lt;'Tariffs July 2023'!R16),(0),($F$5-'Tariffs July 2023'!R16)*'Tariffs July 2023'!S16/100),IF(AND('Tariffs July 2023'!P16&gt;0,'Tariffs July 2023'!R16=""),IF(($F$5&lt;'Tariffs July 2023'!P16),(0),($F$5-'Tariffs July 2023'!P16)*'Tariffs July 2023'!Q16/100),0)))</f>
        <v>0</v>
      </c>
      <c r="G24" s="203">
        <f t="shared" si="11"/>
        <v>512.90850399999999</v>
      </c>
      <c r="H24" s="203">
        <f t="shared" si="12"/>
        <v>1549.314016</v>
      </c>
      <c r="I24" s="247">
        <f t="shared" si="13"/>
        <v>2051.634016</v>
      </c>
      <c r="J24" s="204">
        <f t="shared" si="14"/>
        <v>2256.7974176000002</v>
      </c>
      <c r="K24" s="207">
        <f>'Tariffs July 2023'!AZ16</f>
        <v>0</v>
      </c>
      <c r="L24" s="207">
        <f>'Tariffs July 2023'!BA16</f>
        <v>0</v>
      </c>
      <c r="M24" s="207">
        <f>'Tariffs July 2023'!BB16</f>
        <v>0</v>
      </c>
      <c r="N24" s="207">
        <f>'Tariffs July 2023'!BC16</f>
        <v>0</v>
      </c>
      <c r="O24" s="205">
        <f>($F$6*'Tariffs July 2023'!AT16/100)*4</f>
        <v>125.14824</v>
      </c>
      <c r="P24" s="206" t="str">
        <f t="shared" si="15"/>
        <v>No discount</v>
      </c>
      <c r="Q24" s="206" t="str">
        <f t="shared" si="16"/>
        <v>Exclusive</v>
      </c>
      <c r="R24" s="293">
        <f t="shared" si="17"/>
        <v>2051.634016</v>
      </c>
      <c r="S24" s="247">
        <f t="shared" si="18"/>
        <v>2051.634016</v>
      </c>
      <c r="T24" s="247">
        <f t="shared" si="19"/>
        <v>1926.485776</v>
      </c>
      <c r="U24" s="247">
        <f t="shared" si="20"/>
        <v>1926.485776</v>
      </c>
      <c r="V24" s="292">
        <f t="shared" si="21"/>
        <v>2119.1343535999999</v>
      </c>
      <c r="W24" s="292">
        <f t="shared" si="22"/>
        <v>2119.1343535999999</v>
      </c>
      <c r="X24" s="208">
        <f>'Tariffs July 2023'!G16</f>
        <v>43646</v>
      </c>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row>
    <row r="25" spans="1:53" x14ac:dyDescent="0.15">
      <c r="A25" s="201" t="str">
        <f>'Tariffs July 2023'!K17</f>
        <v>Nectr</v>
      </c>
      <c r="B25" s="202" t="str">
        <f>'Tariffs July 2023'!L17</f>
        <v>100% Clean</v>
      </c>
      <c r="C25" s="203">
        <f>IF('Tariffs July 2023'!BP17=0,91*'Tariffs July 2023'!M17/100,(91*'Tariffs July 2023'!M17/100)+'Tariffs July 2023'!BP17/4)</f>
        <v>87.690909090909088</v>
      </c>
      <c r="D25" s="203">
        <f>IF('Tariffs July 2023'!O17="",$F$5*'Tariffs July 2023'!N17/100,IF($F$5&gt;='Tariffs July 2023'!P17,('Tariffs July 2023'!P17*'Tariffs July 2023'!N17/100),($F$5*'Tariffs July 2023'!N17/100)))</f>
        <v>341.98396363636363</v>
      </c>
      <c r="E25" s="203">
        <f>IF(AND('Tariffs July 2023'!P17&gt;0,'Tariffs July 2023'!R17&gt;0),IF($F$5&lt;'Tariffs July 2023'!P17,0,IF($F$5&lt;=('Tariffs July 2023'!R17+'Tariffs July 2023'!P17),(($F$5-'Tariffs July 2023'!P17)*'Tariffs July 2023'!Q17/100),(('Tariffs July 2023'!R17)*'Tariffs July 2023'!Q17/100))),0)</f>
        <v>0</v>
      </c>
      <c r="F25" s="203">
        <f>IF('Tariffs July 2023'!T17&gt;0,IF(($F$5&lt;'Tariffs July 2023'!T17),(0),($F$5-'Tariffs July 2023'!T17)*'Tariffs July 2023'!U17/100),IF(AND('Tariffs July 2023'!R17&gt;0,'Tariffs July 2023'!T17=""),IF(($F$5&lt;'Tariffs July 2023'!R17),(0),($F$5-'Tariffs July 2023'!R17)*'Tariffs July 2023'!S17/100),IF(AND('Tariffs July 2023'!P17&gt;0,'Tariffs July 2023'!R17=""),IF(($F$5&lt;'Tariffs July 2023'!P17),(0),($F$5-'Tariffs July 2023'!P17)*'Tariffs July 2023'!Q17/100),0)))</f>
        <v>0</v>
      </c>
      <c r="G25" s="203">
        <f t="shared" si="11"/>
        <v>429.67487272727271</v>
      </c>
      <c r="H25" s="203">
        <f t="shared" si="12"/>
        <v>1367.9358545454545</v>
      </c>
      <c r="I25" s="247">
        <f t="shared" si="13"/>
        <v>1718.6994909090909</v>
      </c>
      <c r="J25" s="204">
        <f t="shared" si="14"/>
        <v>1890.56944</v>
      </c>
      <c r="K25" s="207">
        <f>'Tariffs July 2023'!AZ17</f>
        <v>0</v>
      </c>
      <c r="L25" s="207">
        <f>'Tariffs July 2023'!BA17</f>
        <v>0</v>
      </c>
      <c r="M25" s="207">
        <f>'Tariffs July 2023'!BB17</f>
        <v>0</v>
      </c>
      <c r="N25" s="207">
        <f>'Tariffs July 2023'!BC17</f>
        <v>0</v>
      </c>
      <c r="O25" s="205">
        <f>($F$6*'Tariffs July 2023'!AT17/100)*4</f>
        <v>107.07127200000001</v>
      </c>
      <c r="P25" s="206" t="str">
        <f t="shared" si="15"/>
        <v>No discount</v>
      </c>
      <c r="Q25" s="206" t="str">
        <f t="shared" si="16"/>
        <v>Exclusive</v>
      </c>
      <c r="R25" s="293">
        <f t="shared" si="17"/>
        <v>1718.6994909090909</v>
      </c>
      <c r="S25" s="247">
        <f t="shared" si="18"/>
        <v>1718.6994909090909</v>
      </c>
      <c r="T25" s="247">
        <f t="shared" si="19"/>
        <v>1611.6282189090909</v>
      </c>
      <c r="U25" s="247">
        <f t="shared" si="20"/>
        <v>1611.6282189090909</v>
      </c>
      <c r="V25" s="292">
        <f t="shared" si="21"/>
        <v>1772.7910408000002</v>
      </c>
      <c r="W25" s="292">
        <f t="shared" si="22"/>
        <v>1772.7910408000002</v>
      </c>
      <c r="X25" s="208">
        <f>'Tariffs July 2023'!G17</f>
        <v>43683</v>
      </c>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row>
    <row r="26" spans="1:53" x14ac:dyDescent="0.15">
      <c r="A26" s="201" t="str">
        <f>'Tariffs July 2023'!K18</f>
        <v>OVO</v>
      </c>
      <c r="B26" s="202" t="str">
        <f>'Tariffs July 2023'!L18</f>
        <v>The Solar Plan</v>
      </c>
      <c r="C26" s="203">
        <f>IF('Tariffs July 2023'!BP18=0,91*'Tariffs July 2023'!M18/100,(91*'Tariffs July 2023'!M18/100)+'Tariffs July 2023'!BP18/4)</f>
        <v>92.82</v>
      </c>
      <c r="D26" s="203">
        <f>IF('Tariffs July 2023'!O18="",$F$5*'Tariffs July 2023'!N18/100,IF($F$5&gt;='Tariffs July 2023'!P18,('Tariffs July 2023'!P18*'Tariffs July 2023'!N18/100),($F$5*'Tariffs July 2023'!N18/100)))</f>
        <v>394.54816545454537</v>
      </c>
      <c r="E26" s="203">
        <f>IF(AND('Tariffs July 2023'!P18&gt;0,'Tariffs July 2023'!R18&gt;0),IF($F$5&lt;'Tariffs July 2023'!P18,0,IF($F$5&lt;=('Tariffs July 2023'!R18+'Tariffs July 2023'!P18),(($F$5-'Tariffs July 2023'!P18)*'Tariffs July 2023'!Q18/100),(('Tariffs July 2023'!R18)*'Tariffs July 2023'!Q18/100))),0)</f>
        <v>0</v>
      </c>
      <c r="F26" s="203">
        <f>IF('Tariffs July 2023'!T18&gt;0,IF(($F$5&lt;'Tariffs July 2023'!T18),(0),($F$5-'Tariffs July 2023'!T18)*'Tariffs July 2023'!U18/100),IF(AND('Tariffs July 2023'!R18&gt;0,'Tariffs July 2023'!T18=""),IF(($F$5&lt;'Tariffs July 2023'!R18),(0),($F$5-'Tariffs July 2023'!R18)*'Tariffs July 2023'!S18/100),IF(AND('Tariffs July 2023'!P18&gt;0,'Tariffs July 2023'!R18=""),IF(($F$5&lt;'Tariffs July 2023'!P18),(0),($F$5-'Tariffs July 2023'!P18)*'Tariffs July 2023'!Q18/100),0)))</f>
        <v>0</v>
      </c>
      <c r="G26" s="203">
        <f t="shared" si="11"/>
        <v>487.36816545454536</v>
      </c>
      <c r="H26" s="203">
        <f t="shared" si="12"/>
        <v>1578.1926618181815</v>
      </c>
      <c r="I26" s="247">
        <f t="shared" si="13"/>
        <v>1949.4726618181815</v>
      </c>
      <c r="J26" s="204">
        <f t="shared" si="14"/>
        <v>2144.4199279999998</v>
      </c>
      <c r="K26" s="207">
        <f>'Tariffs July 2023'!AZ18</f>
        <v>0</v>
      </c>
      <c r="L26" s="207">
        <f>'Tariffs July 2023'!BA18</f>
        <v>0</v>
      </c>
      <c r="M26" s="207">
        <f>'Tariffs July 2023'!BB18</f>
        <v>0</v>
      </c>
      <c r="N26" s="207">
        <f>'Tariffs July 2023'!BC18</f>
        <v>0</v>
      </c>
      <c r="O26" s="205">
        <f>($F$6*'Tariffs July 2023'!AT18/100)*4</f>
        <v>389.35007999999999</v>
      </c>
      <c r="P26" s="206" t="str">
        <f t="shared" si="15"/>
        <v>No discount</v>
      </c>
      <c r="Q26" s="206" t="str">
        <f t="shared" si="16"/>
        <v>Exclusive</v>
      </c>
      <c r="R26" s="293">
        <f t="shared" si="17"/>
        <v>1949.4726618181815</v>
      </c>
      <c r="S26" s="247">
        <f t="shared" si="18"/>
        <v>1949.4726618181815</v>
      </c>
      <c r="T26" s="247">
        <f t="shared" si="19"/>
        <v>1560.1225818181815</v>
      </c>
      <c r="U26" s="247">
        <f t="shared" si="20"/>
        <v>1560.1225818181815</v>
      </c>
      <c r="V26" s="292">
        <f t="shared" si="21"/>
        <v>1716.1348399999997</v>
      </c>
      <c r="W26" s="292">
        <f t="shared" si="22"/>
        <v>1716.1348399999997</v>
      </c>
      <c r="X26" s="208">
        <f>'Tariffs July 2023'!G18</f>
        <v>43679</v>
      </c>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row>
    <row r="27" spans="1:53" customFormat="1" ht="13" x14ac:dyDescent="0.15">
      <c r="A27" s="352"/>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row>
    <row r="28" spans="1:53" customFormat="1" thickBot="1" x14ac:dyDescent="0.2">
      <c r="A28" s="352"/>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row>
    <row r="29" spans="1:53" ht="15" thickBot="1" x14ac:dyDescent="0.2">
      <c r="A29" s="257" t="s">
        <v>200</v>
      </c>
      <c r="B29" s="258"/>
      <c r="C29" s="258"/>
      <c r="D29" s="260"/>
      <c r="E29" s="260"/>
      <c r="F29" s="260"/>
      <c r="G29" s="261"/>
      <c r="H29" s="261"/>
      <c r="I29" s="258"/>
      <c r="J29" s="258"/>
      <c r="K29" s="258"/>
      <c r="L29" s="258"/>
      <c r="M29" s="258"/>
      <c r="N29" s="258"/>
      <c r="O29" s="258"/>
      <c r="P29" s="200"/>
      <c r="Q29" s="200"/>
      <c r="R29" s="200"/>
      <c r="S29" s="200"/>
      <c r="T29" s="200"/>
      <c r="U29" s="200"/>
      <c r="V29" s="258"/>
      <c r="W29" s="258"/>
      <c r="X29" s="259"/>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row>
    <row r="30" spans="1:53" ht="75" x14ac:dyDescent="0.15">
      <c r="A30" s="262" t="s">
        <v>184</v>
      </c>
      <c r="B30" s="263" t="s">
        <v>222</v>
      </c>
      <c r="C30" s="289" t="s">
        <v>211</v>
      </c>
      <c r="D30" s="289" t="s">
        <v>113</v>
      </c>
      <c r="E30" s="289" t="s">
        <v>232</v>
      </c>
      <c r="F30" s="289" t="s">
        <v>235</v>
      </c>
      <c r="G30" s="289" t="s">
        <v>234</v>
      </c>
      <c r="H30" s="270" t="s">
        <v>206</v>
      </c>
      <c r="I30" s="270" t="s">
        <v>224</v>
      </c>
      <c r="J30" s="290" t="s">
        <v>571</v>
      </c>
      <c r="K30" s="267" t="s">
        <v>215</v>
      </c>
      <c r="L30" s="267" t="s">
        <v>189</v>
      </c>
      <c r="M30" s="267" t="s">
        <v>127</v>
      </c>
      <c r="N30" s="267" t="s">
        <v>209</v>
      </c>
      <c r="O30" s="268" t="s">
        <v>233</v>
      </c>
      <c r="P30" s="245" t="s">
        <v>572</v>
      </c>
      <c r="Q30" s="245" t="s">
        <v>573</v>
      </c>
      <c r="R30" s="246" t="s">
        <v>190</v>
      </c>
      <c r="S30" s="246" t="s">
        <v>148</v>
      </c>
      <c r="T30" s="246" t="s">
        <v>118</v>
      </c>
      <c r="U30" s="246" t="s">
        <v>161</v>
      </c>
      <c r="V30" s="268" t="s">
        <v>199</v>
      </c>
      <c r="W30" s="268" t="s">
        <v>210</v>
      </c>
      <c r="X30" s="272" t="s">
        <v>56</v>
      </c>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row>
    <row r="31" spans="1:53" x14ac:dyDescent="0.15">
      <c r="A31" s="201" t="str">
        <f>'Tariffs July 2023'!K19</f>
        <v>AGL</v>
      </c>
      <c r="B31" s="202" t="str">
        <f>'Tariffs July 2023'!L19</f>
        <v>Solar Savers</v>
      </c>
      <c r="C31" s="203">
        <f>IF('Tariffs July 2023'!BP19=0,91*'Tariffs July 2023'!M19/100,(91*'Tariffs July 2023'!M19/100)+'Tariffs July 2023'!BP19/4)</f>
        <v>119.01145454545454</v>
      </c>
      <c r="D31" s="203">
        <f>IF('Tariffs July 2023'!O19="",$K$5*'Tariffs July 2023'!N19/100,IF($K$5&gt;='Tariffs July 2023'!P19,('Tariffs July 2023'!P19*'Tariffs July 2023'!N19/100),($K$5*'Tariffs July 2023'!N19/100)))</f>
        <v>345.59379436363633</v>
      </c>
      <c r="E31" s="203">
        <f>IF('Tariffs July 2023'!T19&gt;0,IF(($K$5&lt;'Tariffs July 2023'!T19),(0),($K$5-'Tariffs July 2023'!T19)*'Tariffs July 2023'!U19/100),IF(AND('Tariffs July 2023'!R19&gt;0,'Tariffs July 2023'!T19=""),IF(($K$5&lt;'Tariffs July 2023'!R19),(0),($K$5-'Tariffs July 2023'!R19)*'Tariffs July 2023'!S19/100),IF(AND('Tariffs July 2023'!P19&gt;0,'Tariffs July 2023'!R19=""),IF(($K$5&lt;'Tariffs July 2023'!P19),(0),($K$5-'Tariffs July 2023'!P19)*'Tariffs July 2023'!Q19/100),0)))</f>
        <v>0</v>
      </c>
      <c r="F31" s="203">
        <f>($L$5)*'Tariffs July 2023'!AE19/100</f>
        <v>45.730855581818176</v>
      </c>
      <c r="G31" s="203">
        <f t="shared" ref="G31:G42" si="23">SUM(C31:F31)</f>
        <v>510.33610449090901</v>
      </c>
      <c r="H31" s="203">
        <f t="shared" ref="H31:H42" si="24">(G31-C31)*4</f>
        <v>1565.2985997818178</v>
      </c>
      <c r="I31" s="247">
        <f>G31*4</f>
        <v>2041.344417963636</v>
      </c>
      <c r="J31" s="204">
        <f>I31*1.1</f>
        <v>2245.47885976</v>
      </c>
      <c r="K31" s="207">
        <f>'Tariffs July 2023'!AZ19</f>
        <v>0</v>
      </c>
      <c r="L31" s="207">
        <f>'Tariffs July 2023'!BA19</f>
        <v>0</v>
      </c>
      <c r="M31" s="207">
        <f>'Tariffs July 2023'!BB19</f>
        <v>0</v>
      </c>
      <c r="N31" s="207">
        <f>'Tariffs July 2023'!BC19</f>
        <v>0</v>
      </c>
      <c r="O31" s="309">
        <f>($F$6*'Tariffs July 2023'!AT19/100)*4</f>
        <v>278.10720000000003</v>
      </c>
      <c r="P31" s="206" t="str">
        <f>IF(SUM(K31:N31)=0,"No discount",IF(K31&gt;0,"Guaranteed off bill",IF(L31&gt;0,"Guaranteed off usage",IF(M31&gt;0,"Pay-on-time off bill","Pay-on-time off usage"))))</f>
        <v>No discount</v>
      </c>
      <c r="Q31" s="206" t="str">
        <f t="shared" ref="Q31:Q42" si="25">IF(OR(A31="Origin Energy",A31="Red Energy",A31="Powershop"),"Inclusive","Exclusive")</f>
        <v>Exclusive</v>
      </c>
      <c r="R31" s="293">
        <f>IF(AND(P31="Guaranteed off bill",Q31="Inclusive"),((I31*1.1)-((I31*1.1)*K31/100))/1.1,IF(AND(P31="Guaranteed off usage",Q31="Inclusive"),((I31*1.1)-((H31*1.1)*L31/100))/1.1,IF(AND(P31="Guaranteed off bill",Q31="Exclusive"),I31-(I31*K31/100),IF(AND(P31="Guaranteed off usage",Q31="Exclusive"),I31-(H31*L31/100),IF(Q31="Inclusive",((I31*1.1))/1.1,I31)))))</f>
        <v>2041.344417963636</v>
      </c>
      <c r="S31" s="247">
        <f>IF(AND(P31="Pay-on-time off bill",Q31="Inclusive"),((R31*1.1)-((R31*1.1)*M31/100))/1.1,IF(AND(P31="Pay-on-time off usage",Q31="Inclusive"),((R31*1.1)-((H31*1.1)*N31/100))/1.1,IF(AND(P31="Pay-on-time off bill",Q31="Exclusive"),R31-(R31*M31/100),IF(AND(P31="Pay-on-time off usage",Q31="Exclusive"),R31-(H31*N31/100),IF(Q31="Inclusive",((R31*1.1))/1.1,R31)))))</f>
        <v>2041.344417963636</v>
      </c>
      <c r="T31" s="247">
        <f t="shared" ref="T31:T42" si="26">R31-O31</f>
        <v>1763.2372179636359</v>
      </c>
      <c r="U31" s="247">
        <f t="shared" ref="U31:U42" si="27">S31-O31</f>
        <v>1763.2372179636359</v>
      </c>
      <c r="V31" s="292">
        <f t="shared" ref="V31:W42" si="28">T31*1.1</f>
        <v>1939.5609397599997</v>
      </c>
      <c r="W31" s="292">
        <f t="shared" si="28"/>
        <v>1939.5609397599997</v>
      </c>
      <c r="X31" s="208">
        <f>'Tariffs July 2023'!G19</f>
        <v>43669</v>
      </c>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row>
    <row r="32" spans="1:53" x14ac:dyDescent="0.15">
      <c r="A32" s="201" t="str">
        <f>'Tariffs July 2023'!K20</f>
        <v>Diamond Energy</v>
      </c>
      <c r="B32" s="202" t="str">
        <f>'Tariffs July 2023'!L20</f>
        <v xml:space="preserve">Renewable Saver </v>
      </c>
      <c r="C32" s="203">
        <f>IF('Tariffs July 2023'!BP20=0,91*'Tariffs July 2023'!M20/100,(91*'Tariffs July 2023'!M20/100)+'Tariffs July 2023'!BP20/4)</f>
        <v>100.09999999999998</v>
      </c>
      <c r="D32" s="203">
        <f>IF('Tariffs July 2023'!O20="",$K$5*'Tariffs July 2023'!N20/100,IF($K$5&gt;='Tariffs July 2023'!P20,('Tariffs July 2023'!P20*'Tariffs July 2023'!N20/100),($K$5*'Tariffs July 2023'!N20/100)))</f>
        <v>301.92</v>
      </c>
      <c r="E32" s="203">
        <f>IF('Tariffs July 2023'!T20&gt;0,IF(($K$5&lt;'Tariffs July 2023'!T20),(0),($K$5-'Tariffs July 2023'!T20)*'Tariffs July 2023'!U20/100),IF(AND('Tariffs July 2023'!R20&gt;0,'Tariffs July 2023'!T20=""),IF(($K$5&lt;'Tariffs July 2023'!R20),(0),($K$5-'Tariffs July 2023'!R20)*'Tariffs July 2023'!S20/100),IF(AND('Tariffs July 2023'!P20&gt;0,'Tariffs July 2023'!R20=""),IF(($K$5&lt;'Tariffs July 2023'!P20),(0),($K$5-'Tariffs July 2023'!P20)*'Tariffs July 2023'!Q20/100),0)))</f>
        <v>54.211674000000009</v>
      </c>
      <c r="F32" s="203">
        <f>($L$5)*'Tariffs July 2023'!AE20/100</f>
        <v>47.022794999999995</v>
      </c>
      <c r="G32" s="203">
        <f t="shared" si="23"/>
        <v>503.25446899999997</v>
      </c>
      <c r="H32" s="203">
        <f t="shared" si="24"/>
        <v>1612.617876</v>
      </c>
      <c r="I32" s="247">
        <f t="shared" ref="I32:I42" si="29">G32*4</f>
        <v>2013.0178759999999</v>
      </c>
      <c r="J32" s="204">
        <f t="shared" ref="J32:J42" si="30">I32*1.1</f>
        <v>2214.3196636000002</v>
      </c>
      <c r="K32" s="207">
        <f>'Tariffs July 2023'!AZ20</f>
        <v>0</v>
      </c>
      <c r="L32" s="207">
        <f>'Tariffs July 2023'!BA20</f>
        <v>0</v>
      </c>
      <c r="M32" s="207">
        <f>'Tariffs July 2023'!BB20</f>
        <v>2</v>
      </c>
      <c r="N32" s="207">
        <f>'Tariffs July 2023'!BC20</f>
        <v>0</v>
      </c>
      <c r="O32" s="309">
        <f>($F$6*'Tariffs July 2023'!AT20/100)*4</f>
        <v>144.61574400000001</v>
      </c>
      <c r="P32" s="206" t="str">
        <f t="shared" ref="P32:P42" si="31">IF(SUM(K32:N32)=0,"No discount",IF(K32&gt;0,"Guaranteed off bill",IF(L32&gt;0,"Guaranteed off usage",IF(M32&gt;0,"Pay-on-time off bill","Pay-on-time off usage"))))</f>
        <v>Pay-on-time off bill</v>
      </c>
      <c r="Q32" s="206" t="str">
        <f t="shared" si="25"/>
        <v>Exclusive</v>
      </c>
      <c r="R32" s="293">
        <f t="shared" ref="R32:R42" si="32">IF(AND(P32="Guaranteed off bill",Q32="Inclusive"),((I32*1.1)-((I32*1.1)*K32/100))/1.1,IF(AND(P32="Guaranteed off usage",Q32="Inclusive"),((I32*1.1)-((H32*1.1)*L32/100))/1.1,IF(AND(P32="Guaranteed off bill",Q32="Exclusive"),I32-(I32*K32/100),IF(AND(P32="Guaranteed off usage",Q32="Exclusive"),I32-(H32*L32/100),IF(Q32="Inclusive",((I32*1.1))/1.1,I32)))))</f>
        <v>2013.0178759999999</v>
      </c>
      <c r="S32" s="247">
        <f t="shared" ref="S32:S42" si="33">IF(AND(P32="Pay-on-time off bill",Q32="Inclusive"),((R32*1.1)-((R32*1.1)*M32/100))/1.1,IF(AND(P32="Pay-on-time off usage",Q32="Inclusive"),((R32*1.1)-((H32*1.1)*N32/100))/1.1,IF(AND(P32="Pay-on-time off bill",Q32="Exclusive"),R32-(R32*M32/100),IF(AND(P32="Pay-on-time off usage",Q32="Exclusive"),R32-(H32*N32/100),IF(Q32="Inclusive",((R32*1.1))/1.1,R32)))))</f>
        <v>1972.7575184799998</v>
      </c>
      <c r="T32" s="247">
        <f t="shared" si="26"/>
        <v>1868.4021319999999</v>
      </c>
      <c r="U32" s="247">
        <f t="shared" si="27"/>
        <v>1828.1417744799999</v>
      </c>
      <c r="V32" s="292">
        <f t="shared" si="28"/>
        <v>2055.2423452000003</v>
      </c>
      <c r="W32" s="292">
        <f t="shared" si="28"/>
        <v>2010.9559519280001</v>
      </c>
      <c r="X32" s="208">
        <f>'Tariffs July 2023'!G20</f>
        <v>43646</v>
      </c>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row>
    <row r="33" spans="1:53" x14ac:dyDescent="0.15">
      <c r="A33" s="201" t="str">
        <f>'Tariffs July 2023'!K21</f>
        <v>EnergyAustralia</v>
      </c>
      <c r="B33" s="202" t="str">
        <f>'Tariffs July 2023'!L21</f>
        <v>Solar Max</v>
      </c>
      <c r="C33" s="203">
        <f>IF('Tariffs July 2023'!BP21=0,91*'Tariffs July 2023'!M21/100,(91*'Tariffs July 2023'!M21/100)+'Tariffs July 2023'!BP21/4)</f>
        <v>98.279999999999987</v>
      </c>
      <c r="D33" s="203">
        <f>IF('Tariffs July 2023'!O21="",$K$5*'Tariffs July 2023'!N21/100,IF($K$5&gt;='Tariffs July 2023'!P21,('Tariffs July 2023'!P21*'Tariffs July 2023'!N21/100),($K$5*'Tariffs July 2023'!N21/100)))</f>
        <v>360.8817441454546</v>
      </c>
      <c r="E33" s="203">
        <f>IF('Tariffs July 2023'!T21&gt;0,IF(($K$5&lt;'Tariffs July 2023'!T21),(0),($K$5-'Tariffs July 2023'!T21)*'Tariffs July 2023'!U21/100),IF(AND('Tariffs July 2023'!R21&gt;0,'Tariffs July 2023'!T21=""),IF(($K$5&lt;'Tariffs July 2023'!R21),(0),($K$5-'Tariffs July 2023'!R21)*'Tariffs July 2023'!S21/100),IF(AND('Tariffs July 2023'!P21&gt;0,'Tariffs July 2023'!R21=""),IF(($K$5&lt;'Tariffs July 2023'!P21),(0),($K$5-'Tariffs July 2023'!P21)*'Tariffs July 2023'!Q21/100),0)))</f>
        <v>0</v>
      </c>
      <c r="F33" s="203">
        <f>($L$5)*'Tariffs July 2023'!AE21/100</f>
        <v>42.520006145454545</v>
      </c>
      <c r="G33" s="203">
        <f t="shared" si="23"/>
        <v>501.68175029090912</v>
      </c>
      <c r="H33" s="203">
        <f t="shared" si="24"/>
        <v>1613.6070011636366</v>
      </c>
      <c r="I33" s="247">
        <f t="shared" si="29"/>
        <v>2006.7270011636365</v>
      </c>
      <c r="J33" s="204">
        <f t="shared" si="30"/>
        <v>2207.3997012800005</v>
      </c>
      <c r="K33" s="207">
        <f>'Tariffs July 2023'!AZ21</f>
        <v>0</v>
      </c>
      <c r="L33" s="207">
        <f>'Tariffs July 2023'!BA21</f>
        <v>0</v>
      </c>
      <c r="M33" s="207">
        <f>'Tariffs July 2023'!BB21</f>
        <v>0</v>
      </c>
      <c r="N33" s="207">
        <f>'Tariffs July 2023'!BC21</f>
        <v>0</v>
      </c>
      <c r="O33" s="309">
        <f>($F$6*'Tariffs July 2023'!AT21/100)*4</f>
        <v>417.16079999999999</v>
      </c>
      <c r="P33" s="206" t="str">
        <f t="shared" si="31"/>
        <v>No discount</v>
      </c>
      <c r="Q33" s="206" t="str">
        <f t="shared" si="25"/>
        <v>Exclusive</v>
      </c>
      <c r="R33" s="293">
        <f t="shared" si="32"/>
        <v>2006.7270011636365</v>
      </c>
      <c r="S33" s="247">
        <f t="shared" si="33"/>
        <v>2006.7270011636365</v>
      </c>
      <c r="T33" s="247">
        <f t="shared" si="26"/>
        <v>1589.5662011636364</v>
      </c>
      <c r="U33" s="247">
        <f t="shared" si="27"/>
        <v>1589.5662011636364</v>
      </c>
      <c r="V33" s="292">
        <f t="shared" si="28"/>
        <v>1748.5228212800002</v>
      </c>
      <c r="W33" s="292">
        <f t="shared" si="28"/>
        <v>1748.5228212800002</v>
      </c>
      <c r="X33" s="208">
        <f>'Tariffs July 2023'!G21</f>
        <v>43678</v>
      </c>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row>
    <row r="34" spans="1:53" x14ac:dyDescent="0.15">
      <c r="A34" s="201" t="str">
        <f>'Tariffs July 2023'!K22</f>
        <v>Energy Locals</v>
      </c>
      <c r="B34" s="202" t="str">
        <f>'Tariffs July 2023'!L22</f>
        <v>Online Member</v>
      </c>
      <c r="C34" s="203">
        <f>IF('Tariffs July 2023'!BP22=0,91*'Tariffs July 2023'!M22/100,(91*'Tariffs July 2023'!M22/100)+'Tariffs July 2023'!BP22/4)</f>
        <v>110.95454545454544</v>
      </c>
      <c r="D34" s="203">
        <f>IF('Tariffs July 2023'!O22="",$K$5*'Tariffs July 2023'!N22/100,IF($K$5&gt;='Tariffs July 2023'!P22,('Tariffs July 2023'!P22*'Tariffs July 2023'!N22/100),($K$5*'Tariffs July 2023'!N22/100)))</f>
        <v>296.06944999999996</v>
      </c>
      <c r="E34" s="203">
        <f>IF('Tariffs July 2023'!T22&gt;0,IF(($K$5&lt;'Tariffs July 2023'!T22),(0),($K$5-'Tariffs July 2023'!T22)*'Tariffs July 2023'!U22/100),IF(AND('Tariffs July 2023'!R22&gt;0,'Tariffs July 2023'!T22=""),IF(($K$5&lt;'Tariffs July 2023'!R22),(0),($K$5-'Tariffs July 2023'!R22)*'Tariffs July 2023'!S22/100),IF(AND('Tariffs July 2023'!P22&gt;0,'Tariffs July 2023'!R22=""),IF(($K$5&lt;'Tariffs July 2023'!P22),(0),($K$5-'Tariffs July 2023'!P22)*'Tariffs July 2023'!Q22/100),0)))</f>
        <v>0</v>
      </c>
      <c r="F34" s="203">
        <f>($L$5)*'Tariffs July 2023'!AE22/100</f>
        <v>43.697950909090906</v>
      </c>
      <c r="G34" s="203">
        <f t="shared" si="23"/>
        <v>450.72194636363633</v>
      </c>
      <c r="H34" s="203">
        <f t="shared" si="24"/>
        <v>1359.0696036363636</v>
      </c>
      <c r="I34" s="247">
        <f t="shared" si="29"/>
        <v>1802.8877854545453</v>
      </c>
      <c r="J34" s="204">
        <f t="shared" si="30"/>
        <v>1983.1765640000001</v>
      </c>
      <c r="K34" s="207">
        <f>'Tariffs July 2023'!AZ22</f>
        <v>0</v>
      </c>
      <c r="L34" s="207">
        <f>'Tariffs July 2023'!BA22</f>
        <v>0</v>
      </c>
      <c r="M34" s="207">
        <f>'Tariffs July 2023'!BB22</f>
        <v>0</v>
      </c>
      <c r="N34" s="207">
        <f>'Tariffs July 2023'!BC22</f>
        <v>0</v>
      </c>
      <c r="O34" s="309">
        <f>($F$6*'Tariffs July 2023'!AT22/100)*4</f>
        <v>297.574704</v>
      </c>
      <c r="P34" s="206" t="str">
        <f t="shared" si="31"/>
        <v>No discount</v>
      </c>
      <c r="Q34" s="206" t="str">
        <f t="shared" si="25"/>
        <v>Exclusive</v>
      </c>
      <c r="R34" s="293">
        <f t="shared" si="32"/>
        <v>1802.8877854545453</v>
      </c>
      <c r="S34" s="247">
        <f t="shared" si="33"/>
        <v>1802.8877854545453</v>
      </c>
      <c r="T34" s="247">
        <f t="shared" si="26"/>
        <v>1505.3130814545452</v>
      </c>
      <c r="U34" s="247">
        <f t="shared" si="27"/>
        <v>1505.3130814545452</v>
      </c>
      <c r="V34" s="292">
        <f t="shared" si="28"/>
        <v>1655.8443895999999</v>
      </c>
      <c r="W34" s="292">
        <f t="shared" si="28"/>
        <v>1655.8443895999999</v>
      </c>
      <c r="X34" s="208">
        <f>'Tariffs July 2023'!G22</f>
        <v>43646</v>
      </c>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row>
    <row r="35" spans="1:53" x14ac:dyDescent="0.15">
      <c r="A35" s="201" t="str">
        <f>'Tariffs July 2023'!K23</f>
        <v>Origin Energy</v>
      </c>
      <c r="B35" s="202" t="str">
        <f>'Tariffs July 2023'!L23</f>
        <v>Solar Boost</v>
      </c>
      <c r="C35" s="203">
        <f>IF('Tariffs July 2023'!BP23=0,91*'Tariffs July 2023'!M23/100,(91*'Tariffs July 2023'!M23/100)+'Tariffs July 2023'!BP23/4)</f>
        <v>113.93199999999999</v>
      </c>
      <c r="D35" s="203">
        <f>IF('Tariffs July 2023'!O23="",$K$5*'Tariffs July 2023'!N23/100,IF($K$5&gt;='Tariffs July 2023'!P23,('Tariffs July 2023'!P23*'Tariffs July 2023'!N23/100),($K$5*'Tariffs July 2023'!N23/100)))</f>
        <v>344.94782465454546</v>
      </c>
      <c r="E35" s="203">
        <f>IF('Tariffs July 2023'!T23&gt;0,IF(($K$5&lt;'Tariffs July 2023'!T23),(0),($K$5-'Tariffs July 2023'!T23)*'Tariffs July 2023'!U23/100),IF(AND('Tariffs July 2023'!R23&gt;0,'Tariffs July 2023'!T23=""),IF(($K$5&lt;'Tariffs July 2023'!R23),(0),($K$5-'Tariffs July 2023'!R23)*'Tariffs July 2023'!S23/100),IF(AND('Tariffs July 2023'!P23&gt;0,'Tariffs July 2023'!R23=""),IF(($K$5&lt;'Tariffs July 2023'!P23),(0),($K$5-'Tariffs July 2023'!P23)*'Tariffs July 2023'!Q23/100),0)))</f>
        <v>0</v>
      </c>
      <c r="F35" s="203">
        <f>($L$5)*'Tariffs July 2023'!AE23/100</f>
        <v>44.362919727272725</v>
      </c>
      <c r="G35" s="203">
        <f t="shared" si="23"/>
        <v>503.24274438181817</v>
      </c>
      <c r="H35" s="203">
        <f t="shared" si="24"/>
        <v>1557.2429775272726</v>
      </c>
      <c r="I35" s="247">
        <f t="shared" si="29"/>
        <v>2012.9709775272727</v>
      </c>
      <c r="J35" s="204">
        <f t="shared" si="30"/>
        <v>2214.2680752800002</v>
      </c>
      <c r="K35" s="207">
        <f>'Tariffs July 2023'!AZ23</f>
        <v>0</v>
      </c>
      <c r="L35" s="207">
        <f>'Tariffs July 2023'!BA23</f>
        <v>0</v>
      </c>
      <c r="M35" s="207">
        <f>'Tariffs July 2023'!BB23</f>
        <v>0</v>
      </c>
      <c r="N35" s="207">
        <f>'Tariffs July 2023'!BC23</f>
        <v>0</v>
      </c>
      <c r="O35" s="309">
        <f>($F$6*'Tariffs July 2023'!AT23/100)*4</f>
        <v>333.72864000000004</v>
      </c>
      <c r="P35" s="206" t="str">
        <f t="shared" si="31"/>
        <v>No discount</v>
      </c>
      <c r="Q35" s="206" t="str">
        <f t="shared" si="25"/>
        <v>Inclusive</v>
      </c>
      <c r="R35" s="293">
        <f t="shared" si="32"/>
        <v>2012.9709775272727</v>
      </c>
      <c r="S35" s="247">
        <f t="shared" si="33"/>
        <v>2012.9709775272727</v>
      </c>
      <c r="T35" s="247">
        <f t="shared" si="26"/>
        <v>1679.2423375272726</v>
      </c>
      <c r="U35" s="247">
        <f t="shared" si="27"/>
        <v>1679.2423375272726</v>
      </c>
      <c r="V35" s="292">
        <f t="shared" si="28"/>
        <v>1847.16657128</v>
      </c>
      <c r="W35" s="292">
        <f t="shared" si="28"/>
        <v>1847.16657128</v>
      </c>
      <c r="X35" s="208">
        <f>'Tariffs July 2023'!G23</f>
        <v>43646</v>
      </c>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row>
    <row r="36" spans="1:53" x14ac:dyDescent="0.15">
      <c r="A36" s="201" t="str">
        <f>'Tariffs July 2023'!K24</f>
        <v>Simply Energy</v>
      </c>
      <c r="B36" s="202" t="str">
        <f>'Tariffs July 2023'!L24</f>
        <v>Solar</v>
      </c>
      <c r="C36" s="203">
        <f>IF('Tariffs July 2023'!BP24=0,91*'Tariffs July 2023'!M24/100,(91*'Tariffs July 2023'!M24/100)+'Tariffs July 2023'!BP24/4)</f>
        <v>97.121818181818185</v>
      </c>
      <c r="D36" s="203">
        <f>IF('Tariffs July 2023'!O24="",$K$5*'Tariffs July 2023'!N24/100,IF($K$5&gt;='Tariffs July 2023'!P24,('Tariffs July 2023'!P24*'Tariffs July 2023'!N24/100),($K$5*'Tariffs July 2023'!N24/100)))</f>
        <v>361.56781818181815</v>
      </c>
      <c r="E36" s="203">
        <f>IF('Tariffs July 2023'!T24&gt;0,IF(($K$5&lt;'Tariffs July 2023'!T24),(0),($K$5-'Tariffs July 2023'!T24)*'Tariffs July 2023'!U24/100),IF(AND('Tariffs July 2023'!R24&gt;0,'Tariffs July 2023'!T24=""),IF(($K$5&lt;'Tariffs July 2023'!R24),(0),($K$5-'Tariffs July 2023'!R24)*'Tariffs July 2023'!S24/100),IF(AND('Tariffs July 2023'!P24&gt;0,'Tariffs July 2023'!R24=""),IF(($K$5&lt;'Tariffs July 2023'!P24),(0),($K$5-'Tariffs July 2023'!P24)*'Tariffs July 2023'!Q24/100),0)))</f>
        <v>0.41005763636365883</v>
      </c>
      <c r="F36" s="203">
        <f>($L$5)*'Tariffs July 2023'!AE24/100</f>
        <v>44.894894781818181</v>
      </c>
      <c r="G36" s="203">
        <f t="shared" si="23"/>
        <v>503.99458878181815</v>
      </c>
      <c r="H36" s="203">
        <f t="shared" si="24"/>
        <v>1627.4910823999999</v>
      </c>
      <c r="I36" s="247">
        <f t="shared" si="29"/>
        <v>2015.9783551272726</v>
      </c>
      <c r="J36" s="204">
        <f t="shared" si="30"/>
        <v>2217.5761906399998</v>
      </c>
      <c r="K36" s="207">
        <f>'Tariffs July 2023'!AZ24</f>
        <v>0</v>
      </c>
      <c r="L36" s="207">
        <f>'Tariffs July 2023'!BA24</f>
        <v>0</v>
      </c>
      <c r="M36" s="207">
        <f>'Tariffs July 2023'!BB24</f>
        <v>0</v>
      </c>
      <c r="N36" s="207">
        <f>'Tariffs July 2023'!BC24</f>
        <v>0</v>
      </c>
      <c r="O36" s="309">
        <f>($F$6*'Tariffs July 2023'!AT24/100)*4</f>
        <v>194.67504</v>
      </c>
      <c r="P36" s="206" t="str">
        <f t="shared" si="31"/>
        <v>No discount</v>
      </c>
      <c r="Q36" s="206" t="str">
        <f t="shared" si="25"/>
        <v>Exclusive</v>
      </c>
      <c r="R36" s="293">
        <f t="shared" si="32"/>
        <v>2015.9783551272726</v>
      </c>
      <c r="S36" s="247">
        <f t="shared" si="33"/>
        <v>2015.9783551272726</v>
      </c>
      <c r="T36" s="247">
        <f t="shared" si="26"/>
        <v>1821.3033151272725</v>
      </c>
      <c r="U36" s="247">
        <f t="shared" si="27"/>
        <v>1821.3033151272725</v>
      </c>
      <c r="V36" s="292">
        <f t="shared" si="28"/>
        <v>2003.43364664</v>
      </c>
      <c r="W36" s="292">
        <f t="shared" si="28"/>
        <v>2003.43364664</v>
      </c>
      <c r="X36" s="208">
        <f>'Tariffs July 2023'!G24</f>
        <v>43646</v>
      </c>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row>
    <row r="37" spans="1:53" x14ac:dyDescent="0.15">
      <c r="A37" s="201" t="str">
        <f>'Tariffs July 2023'!K25</f>
        <v>Powershop</v>
      </c>
      <c r="B37" s="202" t="str">
        <f>'Tariffs July 2023'!L25</f>
        <v>Carbon neutral</v>
      </c>
      <c r="C37" s="203">
        <f>IF('Tariffs July 2023'!BP25=0,91*'Tariffs July 2023'!M25/100,(91*'Tariffs July 2023'!M25/100)+'Tariffs July 2023'!BP25/4)</f>
        <v>124.77754545454545</v>
      </c>
      <c r="D37" s="203">
        <f>IF('Tariffs July 2023'!O25="",$K$5*'Tariffs July 2023'!N25/100,IF($K$5&gt;='Tariffs July 2023'!P25,('Tariffs July 2023'!P25*'Tariffs July 2023'!N25/100),($K$5*'Tariffs July 2023'!N25/100)))</f>
        <v>316.84814230909086</v>
      </c>
      <c r="E37" s="203">
        <f>IF('Tariffs July 2023'!T25&gt;0,IF(($K$5&lt;'Tariffs July 2023'!T25),(0),($K$5-'Tariffs July 2023'!T25)*'Tariffs July 2023'!U25/100),IF(AND('Tariffs July 2023'!R25&gt;0,'Tariffs July 2023'!T25=""),IF(($K$5&lt;'Tariffs July 2023'!R25),(0),($K$5-'Tariffs July 2023'!R25)*'Tariffs July 2023'!S25/100),IF(AND('Tariffs July 2023'!P25&gt;0,'Tariffs July 2023'!R25=""),IF(($K$5&lt;'Tariffs July 2023'!P25),(0),($K$5-'Tariffs July 2023'!P25)*'Tariffs July 2023'!Q25/100),0)))</f>
        <v>0</v>
      </c>
      <c r="F37" s="203">
        <f>($L$5)*'Tariffs July 2023'!AE25/100</f>
        <v>42.12102485454546</v>
      </c>
      <c r="G37" s="203">
        <f t="shared" si="23"/>
        <v>483.74671261818173</v>
      </c>
      <c r="H37" s="203">
        <f t="shared" si="24"/>
        <v>1435.876668654545</v>
      </c>
      <c r="I37" s="247">
        <f t="shared" si="29"/>
        <v>1934.9868504727269</v>
      </c>
      <c r="J37" s="204">
        <f t="shared" si="30"/>
        <v>2128.4855355199998</v>
      </c>
      <c r="K37" s="207">
        <f>'Tariffs July 2023'!AZ25</f>
        <v>0</v>
      </c>
      <c r="L37" s="207">
        <f>'Tariffs July 2023'!BA25</f>
        <v>0</v>
      </c>
      <c r="M37" s="207">
        <f>'Tariffs July 2023'!BB25</f>
        <v>0</v>
      </c>
      <c r="N37" s="207">
        <f>'Tariffs July 2023'!BC25</f>
        <v>0</v>
      </c>
      <c r="O37" s="309">
        <f>($F$6*'Tariffs July 2023'!AT25/100)*4</f>
        <v>139.05360000000002</v>
      </c>
      <c r="P37" s="206" t="str">
        <f t="shared" si="31"/>
        <v>No discount</v>
      </c>
      <c r="Q37" s="206" t="str">
        <f t="shared" si="25"/>
        <v>Inclusive</v>
      </c>
      <c r="R37" s="293">
        <f t="shared" si="32"/>
        <v>1934.9868504727269</v>
      </c>
      <c r="S37" s="247">
        <f t="shared" si="33"/>
        <v>1934.9868504727269</v>
      </c>
      <c r="T37" s="247">
        <f t="shared" si="26"/>
        <v>1795.933250472727</v>
      </c>
      <c r="U37" s="247">
        <f t="shared" si="27"/>
        <v>1795.933250472727</v>
      </c>
      <c r="V37" s="292">
        <f t="shared" si="28"/>
        <v>1975.5265755199998</v>
      </c>
      <c r="W37" s="292">
        <f t="shared" si="28"/>
        <v>1975.5265755199998</v>
      </c>
      <c r="X37" s="208">
        <f>'Tariffs July 2023'!G25</f>
        <v>43677</v>
      </c>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row>
    <row r="38" spans="1:53" x14ac:dyDescent="0.15">
      <c r="A38" s="201" t="str">
        <f>'Tariffs July 2023'!K26</f>
        <v>Red Energy</v>
      </c>
      <c r="B38" s="202" t="str">
        <f>'Tariffs July 2023'!L26</f>
        <v>Solar Savers</v>
      </c>
      <c r="C38" s="203">
        <f>IF('Tariffs July 2023'!BP26=0,91*'Tariffs July 2023'!M26/100,(91*'Tariffs July 2023'!M26/100)+'Tariffs July 2023'!BP26/4)</f>
        <v>111.85554545454546</v>
      </c>
      <c r="D38" s="203">
        <f>IF('Tariffs July 2023'!O26="",$K$5*'Tariffs July 2023'!N26/100,IF($K$5&gt;='Tariffs July 2023'!P26,('Tariffs July 2023'!P26*'Tariffs July 2023'!N26/100),($K$5*'Tariffs July 2023'!N26/100)))</f>
        <v>343.2252387636363</v>
      </c>
      <c r="E38" s="203">
        <f>IF('Tariffs July 2023'!T26&gt;0,IF(($K$5&lt;'Tariffs July 2023'!T26),(0),($K$5-'Tariffs July 2023'!T26)*'Tariffs July 2023'!U26/100),IF(AND('Tariffs July 2023'!R26&gt;0,'Tariffs July 2023'!T26=""),IF(($K$5&lt;'Tariffs July 2023'!R26),(0),($K$5-'Tariffs July 2023'!R26)*'Tariffs July 2023'!S26/100),IF(AND('Tariffs July 2023'!P26&gt;0,'Tariffs July 2023'!R26=""),IF(($K$5&lt;'Tariffs July 2023'!P26),(0),($K$5-'Tariffs July 2023'!P26)*'Tariffs July 2023'!Q26/100),0)))</f>
        <v>0</v>
      </c>
      <c r="F38" s="203">
        <f>($L$5)*'Tariffs July 2023'!AE26/100</f>
        <v>45.939845781818185</v>
      </c>
      <c r="G38" s="203">
        <f t="shared" si="23"/>
        <v>501.02062999999993</v>
      </c>
      <c r="H38" s="203">
        <f t="shared" si="24"/>
        <v>1556.6603381818179</v>
      </c>
      <c r="I38" s="247">
        <f t="shared" si="29"/>
        <v>2004.0825199999997</v>
      </c>
      <c r="J38" s="204">
        <f t="shared" si="30"/>
        <v>2204.4907719999997</v>
      </c>
      <c r="K38" s="207">
        <f>'Tariffs July 2023'!AZ26</f>
        <v>0</v>
      </c>
      <c r="L38" s="207">
        <f>'Tariffs July 2023'!BA26</f>
        <v>0</v>
      </c>
      <c r="M38" s="207">
        <f>'Tariffs July 2023'!BB26</f>
        <v>0</v>
      </c>
      <c r="N38" s="207">
        <f>'Tariffs July 2023'!BC26</f>
        <v>0</v>
      </c>
      <c r="O38" s="309">
        <f>($F$6*'Tariffs July 2023'!AT26/100)*4</f>
        <v>444.97152</v>
      </c>
      <c r="P38" s="206" t="str">
        <f t="shared" si="31"/>
        <v>No discount</v>
      </c>
      <c r="Q38" s="206" t="str">
        <f t="shared" si="25"/>
        <v>Inclusive</v>
      </c>
      <c r="R38" s="293">
        <f t="shared" si="32"/>
        <v>2004.0825199999995</v>
      </c>
      <c r="S38" s="247">
        <f t="shared" si="33"/>
        <v>2004.0825199999995</v>
      </c>
      <c r="T38" s="247">
        <f t="shared" si="26"/>
        <v>1559.1109999999994</v>
      </c>
      <c r="U38" s="247">
        <f t="shared" si="27"/>
        <v>1559.1109999999994</v>
      </c>
      <c r="V38" s="292">
        <f t="shared" si="28"/>
        <v>1715.0220999999995</v>
      </c>
      <c r="W38" s="292">
        <f t="shared" si="28"/>
        <v>1715.0220999999995</v>
      </c>
      <c r="X38" s="208">
        <f>'Tariffs July 2023'!G26</f>
        <v>43670</v>
      </c>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row>
    <row r="39" spans="1:53" x14ac:dyDescent="0.15">
      <c r="A39" s="201" t="str">
        <f>'Tariffs July 2023'!K27</f>
        <v>Alinta Energy</v>
      </c>
      <c r="B39" s="202" t="str">
        <f>'Tariffs July 2023'!L27</f>
        <v>Home Deal</v>
      </c>
      <c r="C39" s="203">
        <f>IF('Tariffs July 2023'!BP27=0,91*'Tariffs July 2023'!M27/100,(91*'Tariffs July 2023'!M27/100)+'Tariffs July 2023'!BP27/4)</f>
        <v>100.60463636363636</v>
      </c>
      <c r="D39" s="203">
        <f>IF('Tariffs July 2023'!O27="",$K$5*'Tariffs July 2023'!N27/100,IF($K$5&gt;='Tariffs July 2023'!P27,('Tariffs July 2023'!P27*'Tariffs July 2023'!N27/100),($K$5*'Tariffs July 2023'!N27/100)))</f>
        <v>330.62882943636367</v>
      </c>
      <c r="E39" s="203">
        <f>IF('Tariffs July 2023'!T27&gt;0,IF(($K$5&lt;'Tariffs July 2023'!T27),(0),($K$5-'Tariffs July 2023'!T27)*'Tariffs July 2023'!U27/100),IF(AND('Tariffs July 2023'!R27&gt;0,'Tariffs July 2023'!T27=""),IF(($K$5&lt;'Tariffs July 2023'!R27),(0),($K$5-'Tariffs July 2023'!R27)*'Tariffs July 2023'!S27/100),IF(AND('Tariffs July 2023'!P27&gt;0,'Tariffs July 2023'!R27=""),IF(($K$5&lt;'Tariffs July 2023'!P27),(0),($K$5-'Tariffs July 2023'!P27)*'Tariffs July 2023'!Q27/100),0)))</f>
        <v>0</v>
      </c>
      <c r="F39" s="203">
        <f>($L$5)*'Tariffs July 2023'!AE27/100</f>
        <v>38.188209272727278</v>
      </c>
      <c r="G39" s="203">
        <f t="shared" si="23"/>
        <v>469.42167507272734</v>
      </c>
      <c r="H39" s="203">
        <f t="shared" si="24"/>
        <v>1475.2681548363639</v>
      </c>
      <c r="I39" s="247">
        <f t="shared" si="29"/>
        <v>1877.6867002909094</v>
      </c>
      <c r="J39" s="204">
        <f t="shared" si="30"/>
        <v>2065.4553703200004</v>
      </c>
      <c r="K39" s="207">
        <f>'Tariffs July 2023'!AZ27</f>
        <v>0</v>
      </c>
      <c r="L39" s="207">
        <f>'Tariffs July 2023'!BA27</f>
        <v>0</v>
      </c>
      <c r="M39" s="207">
        <f>'Tariffs July 2023'!BB27</f>
        <v>0</v>
      </c>
      <c r="N39" s="207">
        <f>'Tariffs July 2023'!BC27</f>
        <v>0</v>
      </c>
      <c r="O39" s="309">
        <f>($F$6*'Tariffs July 2023'!AT27/100)*4</f>
        <v>222.48576</v>
      </c>
      <c r="P39" s="206" t="str">
        <f t="shared" si="31"/>
        <v>No discount</v>
      </c>
      <c r="Q39" s="206" t="str">
        <f t="shared" si="25"/>
        <v>Exclusive</v>
      </c>
      <c r="R39" s="293">
        <f t="shared" si="32"/>
        <v>1877.6867002909094</v>
      </c>
      <c r="S39" s="247">
        <f t="shared" si="33"/>
        <v>1877.6867002909094</v>
      </c>
      <c r="T39" s="247">
        <f t="shared" si="26"/>
        <v>1655.2009402909093</v>
      </c>
      <c r="U39" s="247">
        <f t="shared" si="27"/>
        <v>1655.2009402909093</v>
      </c>
      <c r="V39" s="292">
        <f t="shared" si="28"/>
        <v>1820.7210343200004</v>
      </c>
      <c r="W39" s="292">
        <f t="shared" si="28"/>
        <v>1820.7210343200004</v>
      </c>
      <c r="X39" s="208">
        <f>'Tariffs July 2023'!G27</f>
        <v>43646</v>
      </c>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row>
    <row r="40" spans="1:53" x14ac:dyDescent="0.15">
      <c r="A40" s="201" t="str">
        <f>'Tariffs July 2023'!K28</f>
        <v>Amber Electric</v>
      </c>
      <c r="B40" s="202" t="str">
        <f>'Tariffs July 2023'!L28</f>
        <v>Amber Plan</v>
      </c>
      <c r="C40" s="203">
        <f>IF('Tariffs July 2023'!BP28=0,91*'Tariffs July 2023'!M28/100,(91*'Tariffs July 2023'!M28/100)+'Tariffs July 2023'!BP28/4)</f>
        <v>141.16363636363636</v>
      </c>
      <c r="D40" s="203">
        <f>IF('Tariffs July 2023'!O28="",$K$5*'Tariffs July 2023'!N28/100,IF($K$5&gt;='Tariffs July 2023'!P28,('Tariffs July 2023'!P28*'Tariffs July 2023'!N28/100),($K$5*'Tariffs July 2023'!N28/100)))</f>
        <v>456.0546146181818</v>
      </c>
      <c r="E40" s="203">
        <f>IF('Tariffs July 2023'!T28&gt;0,IF(($K$5&lt;'Tariffs July 2023'!T28),(0),($K$5-'Tariffs July 2023'!T28)*'Tariffs July 2023'!U28/100),IF(AND('Tariffs July 2023'!R28&gt;0,'Tariffs July 2023'!T28=""),IF(($K$5&lt;'Tariffs July 2023'!R28),(0),($K$5-'Tariffs July 2023'!R28)*'Tariffs July 2023'!S28/100),IF(AND('Tariffs July 2023'!P28&gt;0,'Tariffs July 2023'!R28=""),IF(($K$5&lt;'Tariffs July 2023'!P28),(0),($K$5-'Tariffs July 2023'!P28)*'Tariffs July 2023'!Q28/100),0)))</f>
        <v>0</v>
      </c>
      <c r="F40" s="203">
        <f>($L$5)*'Tariffs July 2023'!AE28/100</f>
        <v>60.056183836363637</v>
      </c>
      <c r="G40" s="203">
        <f t="shared" si="23"/>
        <v>657.27443481818182</v>
      </c>
      <c r="H40" s="203">
        <f t="shared" si="24"/>
        <v>2064.443193818182</v>
      </c>
      <c r="I40" s="247">
        <f t="shared" si="29"/>
        <v>2629.0977392727273</v>
      </c>
      <c r="J40" s="204">
        <f t="shared" si="30"/>
        <v>2892.0075132000002</v>
      </c>
      <c r="K40" s="207">
        <f>'Tariffs July 2023'!AZ28</f>
        <v>0</v>
      </c>
      <c r="L40" s="207">
        <f>'Tariffs July 2023'!BA28</f>
        <v>0</v>
      </c>
      <c r="M40" s="207">
        <f>'Tariffs July 2023'!BB28</f>
        <v>0</v>
      </c>
      <c r="N40" s="207">
        <f>'Tariffs July 2023'!BC28</f>
        <v>0</v>
      </c>
      <c r="O40" s="309">
        <f>($F$6*'Tariffs July 2023'!AT28/100)*4</f>
        <v>0</v>
      </c>
      <c r="P40" s="206" t="str">
        <f t="shared" si="31"/>
        <v>No discount</v>
      </c>
      <c r="Q40" s="206" t="str">
        <f t="shared" si="25"/>
        <v>Exclusive</v>
      </c>
      <c r="R40" s="293">
        <f t="shared" si="32"/>
        <v>2629.0977392727273</v>
      </c>
      <c r="S40" s="247">
        <f t="shared" si="33"/>
        <v>2629.0977392727273</v>
      </c>
      <c r="T40" s="247">
        <f t="shared" si="26"/>
        <v>2629.0977392727273</v>
      </c>
      <c r="U40" s="247">
        <f t="shared" si="27"/>
        <v>2629.0977392727273</v>
      </c>
      <c r="V40" s="292">
        <f t="shared" si="28"/>
        <v>2892.0075132000002</v>
      </c>
      <c r="W40" s="292">
        <f t="shared" si="28"/>
        <v>2892.0075132000002</v>
      </c>
      <c r="X40" s="208">
        <f>'Tariffs July 2023'!G28</f>
        <v>43646</v>
      </c>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row>
    <row r="41" spans="1:53" x14ac:dyDescent="0.15">
      <c r="A41" s="201" t="str">
        <f>'Tariffs July 2023'!K29</f>
        <v>GloBird Energy</v>
      </c>
      <c r="B41" s="202" t="str">
        <f>'Tariffs July 2023'!L29</f>
        <v>SolarPlus</v>
      </c>
      <c r="C41" s="203">
        <f>IF('Tariffs July 2023'!BP29=0,91*'Tariffs July 2023'!M29/100,(91*'Tariffs July 2023'!M29/100)+'Tariffs July 2023'!BP29/4)</f>
        <v>82.809999999999988</v>
      </c>
      <c r="D41" s="203">
        <f>IF('Tariffs July 2023'!O29="",$K$5*'Tariffs July 2023'!N29/100,IF($K$5&gt;='Tariffs July 2023'!P29,('Tariffs July 2023'!P29*'Tariffs July 2023'!N29/100),($K$5*'Tariffs July 2023'!N29/100)))</f>
        <v>356.46761780000003</v>
      </c>
      <c r="E41" s="203">
        <f>IF('Tariffs July 2023'!T29&gt;0,IF(($K$5&lt;'Tariffs July 2023'!T29),(0),($K$5-'Tariffs July 2023'!T29)*'Tariffs July 2023'!U29/100),IF(AND('Tariffs July 2023'!R29&gt;0,'Tariffs July 2023'!T29=""),IF(($K$5&lt;'Tariffs July 2023'!R29),(0),($K$5-'Tariffs July 2023'!R29)*'Tariffs July 2023'!S29/100),IF(AND('Tariffs July 2023'!P29&gt;0,'Tariffs July 2023'!R29=""),IF(($K$5&lt;'Tariffs July 2023'!P29),(0),($K$5-'Tariffs July 2023'!P29)*'Tariffs July 2023'!Q29/100),0)))</f>
        <v>0</v>
      </c>
      <c r="F41" s="203">
        <f>($L$5)*'Tariffs July 2023'!AE29/100</f>
        <v>57.263314799999996</v>
      </c>
      <c r="G41" s="203">
        <f t="shared" si="23"/>
        <v>496.54093260000002</v>
      </c>
      <c r="H41" s="203">
        <f t="shared" si="24"/>
        <v>1654.9237304000001</v>
      </c>
      <c r="I41" s="247">
        <f t="shared" si="29"/>
        <v>1986.1637304000001</v>
      </c>
      <c r="J41" s="204">
        <f t="shared" si="30"/>
        <v>2184.7801034400004</v>
      </c>
      <c r="K41" s="207">
        <f>'Tariffs July 2023'!AZ29</f>
        <v>0</v>
      </c>
      <c r="L41" s="207">
        <f>'Tariffs July 2023'!BA29</f>
        <v>0</v>
      </c>
      <c r="M41" s="207">
        <f>'Tariffs July 2023'!BB29</f>
        <v>2</v>
      </c>
      <c r="N41" s="207">
        <f>'Tariffs July 2023'!BC29</f>
        <v>0</v>
      </c>
      <c r="O41" s="309">
        <f>($F$6*'Tariffs July 2023'!AT29/100)*4</f>
        <v>305.91792000000004</v>
      </c>
      <c r="P41" s="206" t="str">
        <f t="shared" si="31"/>
        <v>Pay-on-time off bill</v>
      </c>
      <c r="Q41" s="206" t="str">
        <f t="shared" si="25"/>
        <v>Exclusive</v>
      </c>
      <c r="R41" s="293">
        <f t="shared" si="32"/>
        <v>1986.1637304000001</v>
      </c>
      <c r="S41" s="247">
        <f t="shared" si="33"/>
        <v>1946.440455792</v>
      </c>
      <c r="T41" s="247">
        <f t="shared" si="26"/>
        <v>1680.2458104</v>
      </c>
      <c r="U41" s="247">
        <f t="shared" si="27"/>
        <v>1640.5225357919999</v>
      </c>
      <c r="V41" s="292">
        <f t="shared" si="28"/>
        <v>1848.2703914400001</v>
      </c>
      <c r="W41" s="292">
        <f t="shared" si="28"/>
        <v>1804.5747893712</v>
      </c>
      <c r="X41" s="208">
        <f>'Tariffs July 2023'!G29</f>
        <v>43671</v>
      </c>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row>
    <row r="42" spans="1:53" x14ac:dyDescent="0.15">
      <c r="A42" s="201" t="str">
        <f>'Tariffs July 2023'!K30</f>
        <v>Kogan Energy</v>
      </c>
      <c r="B42" s="202" t="str">
        <f>'Tariffs July 2023'!L30</f>
        <v>Free Kogan First Membership</v>
      </c>
      <c r="C42" s="203">
        <f>IF('Tariffs July 2023'!BP30=0,91*'Tariffs July 2023'!M30/100,(91*'Tariffs July 2023'!M30/100)+'Tariffs July 2023'!BP30/4)</f>
        <v>124.77754545454545</v>
      </c>
      <c r="D42" s="203">
        <f>IF('Tariffs July 2023'!O30="",$K$5*'Tariffs July 2023'!N30/100,IF($K$5&gt;='Tariffs July 2023'!P30,('Tariffs July 2023'!P30*'Tariffs July 2023'!N30/100),($K$5*'Tariffs July 2023'!N30/100)))</f>
        <v>316.84814230909086</v>
      </c>
      <c r="E42" s="203">
        <f>IF('Tariffs July 2023'!T30&gt;0,IF(($K$5&lt;'Tariffs July 2023'!T30),(0),($K$5-'Tariffs July 2023'!T30)*'Tariffs July 2023'!U30/100),IF(AND('Tariffs July 2023'!R30&gt;0,'Tariffs July 2023'!T30=""),IF(($K$5&lt;'Tariffs July 2023'!R30),(0),($K$5-'Tariffs July 2023'!R30)*'Tariffs July 2023'!S30/100),IF(AND('Tariffs July 2023'!P30&gt;0,'Tariffs July 2023'!R30=""),IF(($K$5&lt;'Tariffs July 2023'!P30),(0),($K$5-'Tariffs July 2023'!P30)*'Tariffs July 2023'!Q30/100),0)))</f>
        <v>0</v>
      </c>
      <c r="F42" s="203">
        <f>($L$5)*'Tariffs July 2023'!AE30/100</f>
        <v>42.12102485454546</v>
      </c>
      <c r="G42" s="203">
        <f t="shared" si="23"/>
        <v>483.74671261818173</v>
      </c>
      <c r="H42" s="203">
        <f t="shared" si="24"/>
        <v>1435.876668654545</v>
      </c>
      <c r="I42" s="247">
        <f t="shared" si="29"/>
        <v>1934.9868504727269</v>
      </c>
      <c r="J42" s="204">
        <f t="shared" si="30"/>
        <v>2128.4855355199998</v>
      </c>
      <c r="K42" s="207">
        <f>'Tariffs July 2023'!AZ30</f>
        <v>0</v>
      </c>
      <c r="L42" s="207">
        <f>'Tariffs July 2023'!BA30</f>
        <v>0</v>
      </c>
      <c r="M42" s="207">
        <f>'Tariffs July 2023'!BB30</f>
        <v>0</v>
      </c>
      <c r="N42" s="207">
        <f>'Tariffs July 2023'!BC30</f>
        <v>0</v>
      </c>
      <c r="O42" s="309">
        <f>($F$6*'Tariffs July 2023'!AT30/100)*4</f>
        <v>139.05360000000002</v>
      </c>
      <c r="P42" s="206" t="str">
        <f t="shared" si="31"/>
        <v>No discount</v>
      </c>
      <c r="Q42" s="206" t="str">
        <f t="shared" si="25"/>
        <v>Exclusive</v>
      </c>
      <c r="R42" s="293">
        <f t="shared" si="32"/>
        <v>1934.9868504727269</v>
      </c>
      <c r="S42" s="247">
        <f t="shared" si="33"/>
        <v>1934.9868504727269</v>
      </c>
      <c r="T42" s="247">
        <f t="shared" si="26"/>
        <v>1795.933250472727</v>
      </c>
      <c r="U42" s="247">
        <f t="shared" si="27"/>
        <v>1795.933250472727</v>
      </c>
      <c r="V42" s="292">
        <f t="shared" si="28"/>
        <v>1975.5265755199998</v>
      </c>
      <c r="W42" s="292">
        <f t="shared" si="28"/>
        <v>1975.5265755199998</v>
      </c>
      <c r="X42" s="208">
        <f>'Tariffs July 2023'!G30</f>
        <v>43646</v>
      </c>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row>
    <row r="43" spans="1:53" x14ac:dyDescent="0.15">
      <c r="A43" s="201" t="str">
        <f>'Tariffs July 2023'!K31</f>
        <v>CovaU</v>
      </c>
      <c r="B43" s="202" t="str">
        <f>'Tariffs July 2023'!L31</f>
        <v>Freedom</v>
      </c>
      <c r="C43" s="203">
        <f>IF('Tariffs July 2023'!BP31=0,91*'Tariffs July 2023'!M31/100,(91*'Tariffs July 2023'!M31/100)+'Tariffs July 2023'!BP31/4)</f>
        <v>99.843545454545435</v>
      </c>
      <c r="D43" s="203">
        <f>IF('Tariffs July 2023'!O31="",$K$5*'Tariffs July 2023'!N31/100,IF($K$5&gt;='Tariffs July 2023'!P31,('Tariffs July 2023'!P31*'Tariffs July 2023'!N31/100),($K$5*'Tariffs July 2023'!N31/100)))</f>
        <v>343.440562</v>
      </c>
      <c r="E43" s="203">
        <f>IF('Tariffs July 2023'!T31&gt;0,IF(($K$5&lt;'Tariffs July 2023'!T31),(0),($K$5-'Tariffs July 2023'!T31)*'Tariffs July 2023'!U31/100),IF(AND('Tariffs July 2023'!R31&gt;0,'Tariffs July 2023'!T31=""),IF(($K$5&lt;'Tariffs July 2023'!R31),(0),($K$5-'Tariffs July 2023'!R31)*'Tariffs July 2023'!S31/100),IF(AND('Tariffs July 2023'!P31&gt;0,'Tariffs July 2023'!R31=""),IF(($K$5&lt;'Tariffs July 2023'!P31),(0),($K$5-'Tariffs July 2023'!P31)*'Tariffs July 2023'!Q31/100),0)))</f>
        <v>0</v>
      </c>
      <c r="F43" s="203">
        <f>($L$5)*'Tariffs July 2023'!AE31/100</f>
        <v>46.889801236363638</v>
      </c>
      <c r="G43" s="203">
        <f t="shared" ref="G43:G47" si="34">SUM(C43:F43)</f>
        <v>490.17390869090912</v>
      </c>
      <c r="H43" s="203">
        <f t="shared" ref="H43:H47" si="35">(G43-C43)*4</f>
        <v>1561.3214529454547</v>
      </c>
      <c r="I43" s="247">
        <f t="shared" ref="I43:I47" si="36">G43*4</f>
        <v>1960.6956347636365</v>
      </c>
      <c r="J43" s="204">
        <f t="shared" ref="J43:J47" si="37">I43*1.1</f>
        <v>2156.7651982400002</v>
      </c>
      <c r="K43" s="207">
        <f>'Tariffs July 2023'!AZ31</f>
        <v>5</v>
      </c>
      <c r="L43" s="207">
        <f>'Tariffs July 2023'!BA31</f>
        <v>0</v>
      </c>
      <c r="M43" s="207">
        <f>'Tariffs July 2023'!BB31</f>
        <v>0</v>
      </c>
      <c r="N43" s="207">
        <f>'Tariffs July 2023'!BC31</f>
        <v>0</v>
      </c>
      <c r="O43" s="309">
        <f>($F$6*'Tariffs July 2023'!AT31/100)*4</f>
        <v>152.95896000000002</v>
      </c>
      <c r="P43" s="206" t="str">
        <f t="shared" ref="P43:P47" si="38">IF(SUM(K43:N43)=0,"No discount",IF(K43&gt;0,"Guaranteed off bill",IF(L43&gt;0,"Guaranteed off usage",IF(M43&gt;0,"Pay-on-time off bill","Pay-on-time off usage"))))</f>
        <v>Guaranteed off bill</v>
      </c>
      <c r="Q43" s="206" t="str">
        <f t="shared" ref="Q43:Q47" si="39">IF(OR(A43="Origin Energy",A43="Red Energy",A43="Powershop"),"Inclusive","Exclusive")</f>
        <v>Exclusive</v>
      </c>
      <c r="R43" s="293">
        <f t="shared" ref="R43:R47" si="40">IF(AND(P43="Guaranteed off bill",Q43="Inclusive"),((I43*1.1)-((I43*1.1)*K43/100))/1.1,IF(AND(P43="Guaranteed off usage",Q43="Inclusive"),((I43*1.1)-((H43*1.1)*L43/100))/1.1,IF(AND(P43="Guaranteed off bill",Q43="Exclusive"),I43-(I43*K43/100),IF(AND(P43="Guaranteed off usage",Q43="Exclusive"),I43-(H43*L43/100),IF(Q43="Inclusive",((I43*1.1))/1.1,I43)))))</f>
        <v>1862.6608530254546</v>
      </c>
      <c r="S43" s="247">
        <f t="shared" ref="S43:S47" si="41">IF(AND(P43="Pay-on-time off bill",Q43="Inclusive"),((R43*1.1)-((R43*1.1)*M43/100))/1.1,IF(AND(P43="Pay-on-time off usage",Q43="Inclusive"),((R43*1.1)-((H43*1.1)*N43/100))/1.1,IF(AND(P43="Pay-on-time off bill",Q43="Exclusive"),R43-(R43*M43/100),IF(AND(P43="Pay-on-time off usage",Q43="Exclusive"),R43-(H43*N43/100),IF(Q43="Inclusive",((R43*1.1))/1.1,R43)))))</f>
        <v>1862.6608530254546</v>
      </c>
      <c r="T43" s="247">
        <f t="shared" ref="T43:T47" si="42">R43-O43</f>
        <v>1709.7018930254546</v>
      </c>
      <c r="U43" s="247">
        <f t="shared" ref="U43:U47" si="43">S43-O43</f>
        <v>1709.7018930254546</v>
      </c>
      <c r="V43" s="292">
        <f t="shared" ref="V43:V47" si="44">T43*1.1</f>
        <v>1880.6720823280002</v>
      </c>
      <c r="W43" s="292">
        <f t="shared" ref="W43:W47" si="45">U43*1.1</f>
        <v>1880.6720823280002</v>
      </c>
      <c r="X43" s="208">
        <f>'Tariffs July 2023'!G31</f>
        <v>43677</v>
      </c>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row>
    <row r="44" spans="1:53" x14ac:dyDescent="0.15">
      <c r="A44" s="201" t="str">
        <f>'Tariffs July 2023'!K32</f>
        <v>Dodo</v>
      </c>
      <c r="B44" s="202" t="str">
        <f>'Tariffs July 2023'!L32</f>
        <v>Market Offer</v>
      </c>
      <c r="C44" s="203">
        <f>IF('Tariffs July 2023'!BP32=0,91*'Tariffs July 2023'!M32/100,(91*'Tariffs July 2023'!M32/100)+'Tariffs July 2023'!BP32/4)</f>
        <v>76.44</v>
      </c>
      <c r="D44" s="203">
        <f>IF('Tariffs July 2023'!O32="",$K$5*'Tariffs July 2023'!N32/100,IF($K$5&gt;='Tariffs July 2023'!P32,('Tariffs July 2023'!P32*'Tariffs July 2023'!N32/100),($K$5*'Tariffs July 2023'!N32/100)))</f>
        <v>323.20017778181818</v>
      </c>
      <c r="E44" s="203">
        <f>IF('Tariffs July 2023'!T32&gt;0,IF(($K$5&lt;'Tariffs July 2023'!T32),(0),($K$5-'Tariffs July 2023'!T32)*'Tariffs July 2023'!U32/100),IF(AND('Tariffs July 2023'!R32&gt;0,'Tariffs July 2023'!T32=""),IF(($K$5&lt;'Tariffs July 2023'!R32),(0),($K$5-'Tariffs July 2023'!R32)*'Tariffs July 2023'!S32/100),IF(AND('Tariffs July 2023'!P32&gt;0,'Tariffs July 2023'!R32=""),IF(($K$5&lt;'Tariffs July 2023'!P32),(0),($K$5-'Tariffs July 2023'!P32)*'Tariffs July 2023'!Q32/100),0)))</f>
        <v>0</v>
      </c>
      <c r="F44" s="203">
        <f>($L$5)*'Tariffs July 2023'!AE32/100</f>
        <v>46.148835981818173</v>
      </c>
      <c r="G44" s="203">
        <f t="shared" si="34"/>
        <v>445.78901376363638</v>
      </c>
      <c r="H44" s="203">
        <f t="shared" si="35"/>
        <v>1477.3960550545455</v>
      </c>
      <c r="I44" s="247">
        <f t="shared" si="36"/>
        <v>1783.1560550545455</v>
      </c>
      <c r="J44" s="204">
        <f t="shared" si="37"/>
        <v>1961.4716605600001</v>
      </c>
      <c r="K44" s="207">
        <f>'Tariffs July 2023'!AZ32</f>
        <v>0</v>
      </c>
      <c r="L44" s="207">
        <f>'Tariffs July 2023'!BA32</f>
        <v>0</v>
      </c>
      <c r="M44" s="207">
        <f>'Tariffs July 2023'!BB32</f>
        <v>0</v>
      </c>
      <c r="N44" s="207">
        <f>'Tariffs July 2023'!BC32</f>
        <v>0</v>
      </c>
      <c r="O44" s="309">
        <f>($F$6*'Tariffs July 2023'!AT32/100)*4</f>
        <v>139.05360000000002</v>
      </c>
      <c r="P44" s="206" t="str">
        <f t="shared" si="38"/>
        <v>No discount</v>
      </c>
      <c r="Q44" s="206" t="str">
        <f t="shared" si="39"/>
        <v>Exclusive</v>
      </c>
      <c r="R44" s="293">
        <f t="shared" si="40"/>
        <v>1783.1560550545455</v>
      </c>
      <c r="S44" s="247">
        <f t="shared" si="41"/>
        <v>1783.1560550545455</v>
      </c>
      <c r="T44" s="247">
        <f t="shared" si="42"/>
        <v>1644.1024550545455</v>
      </c>
      <c r="U44" s="247">
        <f t="shared" si="43"/>
        <v>1644.1024550545455</v>
      </c>
      <c r="V44" s="292">
        <f t="shared" si="44"/>
        <v>1808.5127005600002</v>
      </c>
      <c r="W44" s="292">
        <f t="shared" si="45"/>
        <v>1808.5127005600002</v>
      </c>
      <c r="X44" s="208">
        <f>'Tariffs July 2023'!G32</f>
        <v>43623</v>
      </c>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row>
    <row r="45" spans="1:53" x14ac:dyDescent="0.15">
      <c r="A45" s="201" t="str">
        <f>'Tariffs July 2023'!K33</f>
        <v>Momentum</v>
      </c>
      <c r="B45" s="202" t="str">
        <f>'Tariffs July 2023'!L33</f>
        <v>Suit Yourself</v>
      </c>
      <c r="C45" s="203">
        <f>IF('Tariffs July 2023'!BP33=0,91*'Tariffs July 2023'!M33/100,(91*'Tariffs July 2023'!M33/100)+'Tariffs July 2023'!BP33/4)</f>
        <v>133.49699999999999</v>
      </c>
      <c r="D45" s="203">
        <f>IF('Tariffs July 2023'!O33="",$K$5*'Tariffs July 2023'!N33/100,IF($K$5&gt;='Tariffs July 2023'!P33,('Tariffs July 2023'!P33*'Tariffs July 2023'!N33/100),($K$5*'Tariffs July 2023'!N33/100)))</f>
        <v>348.17767320000007</v>
      </c>
      <c r="E45" s="203">
        <f>IF('Tariffs July 2023'!T33&gt;0,IF(($K$5&lt;'Tariffs July 2023'!T33),(0),($K$5-'Tariffs July 2023'!T33)*'Tariffs July 2023'!U33/100),IF(AND('Tariffs July 2023'!R33&gt;0,'Tariffs July 2023'!T33=""),IF(($K$5&lt;'Tariffs July 2023'!R33),(0),($K$5-'Tariffs July 2023'!R33)*'Tariffs July 2023'!S33/100),IF(AND('Tariffs July 2023'!P33&gt;0,'Tariffs July 2023'!R33=""),IF(($K$5&lt;'Tariffs July 2023'!P33),(0),($K$5-'Tariffs July 2023'!P33)*'Tariffs July 2023'!Q33/100),0)))</f>
        <v>0</v>
      </c>
      <c r="F45" s="203">
        <f>($L$5)*'Tariffs July 2023'!AE33/100</f>
        <v>34.483382999999996</v>
      </c>
      <c r="G45" s="203">
        <f t="shared" si="34"/>
        <v>516.15805620000003</v>
      </c>
      <c r="H45" s="203">
        <f t="shared" si="35"/>
        <v>1530.6442248000003</v>
      </c>
      <c r="I45" s="247">
        <f t="shared" si="36"/>
        <v>2064.6322248000001</v>
      </c>
      <c r="J45" s="204">
        <f t="shared" si="37"/>
        <v>2271.0954472800004</v>
      </c>
      <c r="K45" s="207">
        <f>'Tariffs July 2023'!AZ33</f>
        <v>0</v>
      </c>
      <c r="L45" s="207">
        <f>'Tariffs July 2023'!BA33</f>
        <v>0</v>
      </c>
      <c r="M45" s="207">
        <f>'Tariffs July 2023'!BB33</f>
        <v>0</v>
      </c>
      <c r="N45" s="207">
        <f>'Tariffs July 2023'!BC33</f>
        <v>0</v>
      </c>
      <c r="O45" s="309">
        <f>($F$6*'Tariffs July 2023'!AT33/100)*4</f>
        <v>125.14824</v>
      </c>
      <c r="P45" s="206" t="str">
        <f t="shared" si="38"/>
        <v>No discount</v>
      </c>
      <c r="Q45" s="206" t="str">
        <f t="shared" si="39"/>
        <v>Exclusive</v>
      </c>
      <c r="R45" s="293">
        <f t="shared" si="40"/>
        <v>2064.6322248000001</v>
      </c>
      <c r="S45" s="247">
        <f t="shared" si="41"/>
        <v>2064.6322248000001</v>
      </c>
      <c r="T45" s="247">
        <f t="shared" si="42"/>
        <v>1939.4839848000001</v>
      </c>
      <c r="U45" s="247">
        <f t="shared" si="43"/>
        <v>1939.4839848000001</v>
      </c>
      <c r="V45" s="292">
        <f t="shared" si="44"/>
        <v>2133.4323832800005</v>
      </c>
      <c r="W45" s="292">
        <f t="shared" si="45"/>
        <v>2133.4323832800005</v>
      </c>
      <c r="X45" s="208">
        <f>'Tariffs July 2023'!G33</f>
        <v>43646</v>
      </c>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row>
    <row r="46" spans="1:53" x14ac:dyDescent="0.15">
      <c r="A46" s="201" t="str">
        <f>'Tariffs July 2023'!K34</f>
        <v>Nectr</v>
      </c>
      <c r="B46" s="202" t="str">
        <f>'Tariffs July 2023'!L34</f>
        <v>100% Clean</v>
      </c>
      <c r="C46" s="203">
        <f>IF('Tariffs July 2023'!BP34=0,91*'Tariffs July 2023'!M34/100,(91*'Tariffs July 2023'!M34/100)+'Tariffs July 2023'!BP34/4)</f>
        <v>87.690909090909088</v>
      </c>
      <c r="D46" s="203">
        <f>IF('Tariffs July 2023'!O34="",$K$5*'Tariffs July 2023'!N34/100,IF($K$5&gt;='Tariffs July 2023'!P34,('Tariffs July 2023'!P34*'Tariffs July 2023'!N34/100),($K$5*'Tariffs July 2023'!N34/100)))</f>
        <v>290.68636909090907</v>
      </c>
      <c r="E46" s="203">
        <f>IF('Tariffs July 2023'!T34&gt;0,IF(($K$5&lt;'Tariffs July 2023'!T34),(0),($K$5-'Tariffs July 2023'!T34)*'Tariffs July 2023'!U34/100),IF(AND('Tariffs July 2023'!R34&gt;0,'Tariffs July 2023'!T34=""),IF(($K$5&lt;'Tariffs July 2023'!R34),(0),($K$5-'Tariffs July 2023'!R34)*'Tariffs July 2023'!S34/100),IF(AND('Tariffs July 2023'!P34&gt;0,'Tariffs July 2023'!R34=""),IF(($K$5&lt;'Tariffs July 2023'!P34),(0),($K$5-'Tariffs July 2023'!P34)*'Tariffs July 2023'!Q34/100),0)))</f>
        <v>0</v>
      </c>
      <c r="F46" s="203">
        <f>($L$5)*'Tariffs July 2023'!AE34/100</f>
        <v>38.093213727272726</v>
      </c>
      <c r="G46" s="203">
        <f t="shared" si="34"/>
        <v>416.47049190909087</v>
      </c>
      <c r="H46" s="203">
        <f t="shared" si="35"/>
        <v>1315.1183312727271</v>
      </c>
      <c r="I46" s="247">
        <f t="shared" si="36"/>
        <v>1665.8819676363635</v>
      </c>
      <c r="J46" s="204">
        <f t="shared" si="37"/>
        <v>1832.4701643999999</v>
      </c>
      <c r="K46" s="207">
        <f>'Tariffs July 2023'!AZ34</f>
        <v>0</v>
      </c>
      <c r="L46" s="207">
        <f>'Tariffs July 2023'!BA34</f>
        <v>0</v>
      </c>
      <c r="M46" s="207">
        <f>'Tariffs July 2023'!BB34</f>
        <v>0</v>
      </c>
      <c r="N46" s="207">
        <f>'Tariffs July 2023'!BC34</f>
        <v>0</v>
      </c>
      <c r="O46" s="309">
        <f>($F$6*'Tariffs July 2023'!AT34/100)*4</f>
        <v>107.07127200000001</v>
      </c>
      <c r="P46" s="206" t="str">
        <f t="shared" si="38"/>
        <v>No discount</v>
      </c>
      <c r="Q46" s="206" t="str">
        <f t="shared" si="39"/>
        <v>Exclusive</v>
      </c>
      <c r="R46" s="293">
        <f t="shared" si="40"/>
        <v>1665.8819676363635</v>
      </c>
      <c r="S46" s="247">
        <f t="shared" si="41"/>
        <v>1665.8819676363635</v>
      </c>
      <c r="T46" s="247">
        <f t="shared" si="42"/>
        <v>1558.8106956363636</v>
      </c>
      <c r="U46" s="247">
        <f t="shared" si="43"/>
        <v>1558.8106956363636</v>
      </c>
      <c r="V46" s="292">
        <f t="shared" si="44"/>
        <v>1714.6917652</v>
      </c>
      <c r="W46" s="292">
        <f t="shared" si="45"/>
        <v>1714.6917652</v>
      </c>
      <c r="X46" s="208">
        <f>'Tariffs July 2023'!G34</f>
        <v>43683</v>
      </c>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row>
    <row r="47" spans="1:53" x14ac:dyDescent="0.15">
      <c r="A47" s="201" t="str">
        <f>'Tariffs July 2023'!K35</f>
        <v>OVO</v>
      </c>
      <c r="B47" s="202" t="str">
        <f>'Tariffs July 2023'!L35</f>
        <v>The Solar Plan</v>
      </c>
      <c r="C47" s="203">
        <f>IF('Tariffs July 2023'!BP35=0,91*'Tariffs July 2023'!M35/100,(91*'Tariffs July 2023'!M35/100)+'Tariffs July 2023'!BP35/4)</f>
        <v>98.279999999999987</v>
      </c>
      <c r="D47" s="203">
        <f>IF('Tariffs July 2023'!O35="",$K$5*'Tariffs July 2023'!N35/100,IF($K$5&gt;='Tariffs July 2023'!P35,('Tariffs July 2023'!P35*'Tariffs July 2023'!N35/100),($K$5*'Tariffs July 2023'!N35/100)))</f>
        <v>335.36594063636358</v>
      </c>
      <c r="E47" s="203">
        <f>IF('Tariffs July 2023'!T35&gt;0,IF(($K$5&lt;'Tariffs July 2023'!T35),(0),($K$5-'Tariffs July 2023'!T35)*'Tariffs July 2023'!U35/100),IF(AND('Tariffs July 2023'!R35&gt;0,'Tariffs July 2023'!T35=""),IF(($K$5&lt;'Tariffs July 2023'!R35),(0),($K$5-'Tariffs July 2023'!R35)*'Tariffs July 2023'!S35/100),IF(AND('Tariffs July 2023'!P35&gt;0,'Tariffs July 2023'!R35=""),IF(($K$5&lt;'Tariffs July 2023'!P35),(0),($K$5-'Tariffs July 2023'!P35)*'Tariffs July 2023'!Q35/100),0)))</f>
        <v>0</v>
      </c>
      <c r="F47" s="203">
        <f>($L$5)*'Tariffs July 2023'!AE35/100</f>
        <v>44.381918836363639</v>
      </c>
      <c r="G47" s="203">
        <f t="shared" si="34"/>
        <v>478.02785947272719</v>
      </c>
      <c r="H47" s="203">
        <f t="shared" si="35"/>
        <v>1518.9914378909089</v>
      </c>
      <c r="I47" s="247">
        <f t="shared" si="36"/>
        <v>1912.1114378909087</v>
      </c>
      <c r="J47" s="204">
        <f t="shared" si="37"/>
        <v>2103.32258168</v>
      </c>
      <c r="K47" s="207">
        <f>'Tariffs July 2023'!AZ35</f>
        <v>0</v>
      </c>
      <c r="L47" s="207">
        <f>'Tariffs July 2023'!BA35</f>
        <v>0</v>
      </c>
      <c r="M47" s="207">
        <f>'Tariffs July 2023'!BB35</f>
        <v>0</v>
      </c>
      <c r="N47" s="207">
        <f>'Tariffs July 2023'!BC35</f>
        <v>0</v>
      </c>
      <c r="O47" s="309">
        <f>($F$6*'Tariffs July 2023'!AT35/100)*4</f>
        <v>389.35007999999999</v>
      </c>
      <c r="P47" s="206" t="str">
        <f t="shared" si="38"/>
        <v>No discount</v>
      </c>
      <c r="Q47" s="206" t="str">
        <f t="shared" si="39"/>
        <v>Exclusive</v>
      </c>
      <c r="R47" s="293">
        <f t="shared" si="40"/>
        <v>1912.1114378909087</v>
      </c>
      <c r="S47" s="247">
        <f t="shared" si="41"/>
        <v>1912.1114378909087</v>
      </c>
      <c r="T47" s="247">
        <f t="shared" si="42"/>
        <v>1522.7613578909088</v>
      </c>
      <c r="U47" s="247">
        <f t="shared" si="43"/>
        <v>1522.7613578909088</v>
      </c>
      <c r="V47" s="292">
        <f t="shared" si="44"/>
        <v>1675.0374936799999</v>
      </c>
      <c r="W47" s="292">
        <f t="shared" si="45"/>
        <v>1675.0374936799999</v>
      </c>
      <c r="X47" s="208">
        <f>'Tariffs July 2023'!G35</f>
        <v>43679</v>
      </c>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row>
    <row r="48" spans="1:53" customFormat="1" ht="13" x14ac:dyDescent="0.15">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row>
    <row r="49" spans="1:53" customFormat="1" thickBot="1" x14ac:dyDescent="0.2">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row>
    <row r="50" spans="1:53" x14ac:dyDescent="0.15">
      <c r="A50" s="257" t="s">
        <v>201</v>
      </c>
      <c r="B50" s="258"/>
      <c r="C50" s="258"/>
      <c r="D50" s="260"/>
      <c r="E50" s="260"/>
      <c r="F50" s="260"/>
      <c r="G50" s="261"/>
      <c r="H50" s="261"/>
      <c r="I50" s="258"/>
      <c r="J50" s="258"/>
      <c r="K50" s="258"/>
      <c r="L50" s="258"/>
      <c r="M50" s="258"/>
      <c r="N50" s="258"/>
      <c r="O50" s="258"/>
      <c r="P50" s="258"/>
      <c r="Q50" s="258"/>
      <c r="R50" s="258"/>
      <c r="S50" s="258"/>
      <c r="T50" s="258"/>
      <c r="U50" s="258"/>
      <c r="V50" s="258"/>
      <c r="W50" s="258"/>
      <c r="X50" s="259"/>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row>
    <row r="51" spans="1:53" ht="75" x14ac:dyDescent="0.15">
      <c r="A51" s="262" t="s">
        <v>184</v>
      </c>
      <c r="B51" s="263" t="s">
        <v>222</v>
      </c>
      <c r="C51" s="264" t="s">
        <v>211</v>
      </c>
      <c r="D51" s="264" t="s">
        <v>113</v>
      </c>
      <c r="E51" s="264" t="s">
        <v>232</v>
      </c>
      <c r="F51" s="264" t="s">
        <v>235</v>
      </c>
      <c r="G51" s="264" t="s">
        <v>234</v>
      </c>
      <c r="H51" s="265" t="s">
        <v>206</v>
      </c>
      <c r="I51" s="265" t="s">
        <v>224</v>
      </c>
      <c r="J51" s="290" t="s">
        <v>571</v>
      </c>
      <c r="K51" s="267" t="s">
        <v>215</v>
      </c>
      <c r="L51" s="267" t="s">
        <v>189</v>
      </c>
      <c r="M51" s="267" t="s">
        <v>127</v>
      </c>
      <c r="N51" s="267" t="s">
        <v>209</v>
      </c>
      <c r="O51" s="268" t="s">
        <v>233</v>
      </c>
      <c r="P51" s="269" t="s">
        <v>572</v>
      </c>
      <c r="Q51" s="269" t="s">
        <v>573</v>
      </c>
      <c r="R51" s="270" t="s">
        <v>190</v>
      </c>
      <c r="S51" s="270" t="s">
        <v>148</v>
      </c>
      <c r="T51" s="270" t="s">
        <v>118</v>
      </c>
      <c r="U51" s="270" t="s">
        <v>161</v>
      </c>
      <c r="V51" s="268" t="s">
        <v>199</v>
      </c>
      <c r="W51" s="268" t="s">
        <v>210</v>
      </c>
      <c r="X51" s="272" t="s">
        <v>56</v>
      </c>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row>
    <row r="52" spans="1:53" x14ac:dyDescent="0.15">
      <c r="A52" s="201" t="str">
        <f>'Tariffs July 2023'!K36</f>
        <v>AGL</v>
      </c>
      <c r="B52" s="202" t="str">
        <f>'Tariffs July 2023'!L36</f>
        <v>Solar Savers</v>
      </c>
      <c r="C52" s="203">
        <f>IF('Tariffs July 2023'!BP36=0,91*'Tariffs July 2023'!M36/100,(91*'Tariffs July 2023'!M36/100)+'Tariffs July 2023'!BP36/4)</f>
        <v>119.01145454545454</v>
      </c>
      <c r="D52" s="203">
        <f>IF('Tariffs July 2023'!O36="",$K$5*'Tariffs July 2023'!N36/100,IF($K$5&gt;='Tariffs July 2023'!P36,('Tariffs July 2023'!P36*'Tariffs July 2023'!N36/100),($K$5*'Tariffs July 2023'!N36/100)))</f>
        <v>345.59379436363633</v>
      </c>
      <c r="E52" s="203">
        <f>IF('Tariffs July 2023'!T36&gt;0,IF(($K$5&lt;'Tariffs July 2023'!T36),(0),($K$5-'Tariffs July 2023'!T36)*'Tariffs July 2023'!U36/100),IF(AND('Tariffs July 2023'!R36&gt;0,'Tariffs July 2023'!T36=""),IF(($K$5&lt;'Tariffs July 2023'!R36),(0),($K$5-'Tariffs July 2023'!R36)*'Tariffs July 2023'!S36/100),IF(AND('Tariffs July 2023'!P36&gt;0,'Tariffs July 2023'!R36=""),IF(($K$5&lt;'Tariffs July 2023'!P36),(0),($K$5-'Tariffs July 2023'!P36)*'Tariffs July 2023'!Q36/100),0)))</f>
        <v>0</v>
      </c>
      <c r="F52" s="203">
        <f>($L$5)*'Tariffs July 2023'!AE36/100</f>
        <v>45.730855581818176</v>
      </c>
      <c r="G52" s="203">
        <f t="shared" ref="G52:G61" si="46">SUM(C52:F52)</f>
        <v>510.33610449090901</v>
      </c>
      <c r="H52" s="203">
        <f t="shared" ref="H52:H61" si="47">(G52-C52)*4</f>
        <v>1565.2985997818178</v>
      </c>
      <c r="I52" s="247">
        <f>G52*4</f>
        <v>2041.344417963636</v>
      </c>
      <c r="J52" s="204">
        <f>I52*1.1</f>
        <v>2245.47885976</v>
      </c>
      <c r="K52" s="207">
        <f>'Tariffs July 2023'!AZ36</f>
        <v>0</v>
      </c>
      <c r="L52" s="207">
        <f>'Tariffs July 2023'!BA36</f>
        <v>0</v>
      </c>
      <c r="M52" s="207">
        <f>'Tariffs July 2023'!BB36</f>
        <v>0</v>
      </c>
      <c r="N52" s="207">
        <f>'Tariffs July 2023'!BC36</f>
        <v>0</v>
      </c>
      <c r="O52" s="205">
        <f>($F$6*'Tariffs July 2023'!AT36/100)*4</f>
        <v>278.10720000000003</v>
      </c>
      <c r="P52" s="206" t="str">
        <f>IF(SUM(K52:N52)=0,"No discount",IF(K52&gt;0,"Guaranteed off bill",IF(L52&gt;0,"Guaranteed off usage",IF(M52&gt;0,"Pay-on-time off bill","Pay-on-time off usage"))))</f>
        <v>No discount</v>
      </c>
      <c r="Q52" s="206" t="str">
        <f t="shared" ref="Q52:Q61" si="48">IF(OR(A52="Origin Energy",A52="Red Energy",A52="Powershop"),"Inclusive","Exclusive")</f>
        <v>Exclusive</v>
      </c>
      <c r="R52" s="293">
        <f>IF(AND(P52="Guaranteed off bill",Q52="Inclusive"),((I52*1.1)-((I52*1.1)*K52/100))/1.1,IF(AND(P52="Guaranteed off usage",Q52="Inclusive"),((I52*1.1)-((H52*1.1)*L52/100))/1.1,IF(AND(P52="Guaranteed off bill",Q52="Exclusive"),I52-(I52*K52/100),IF(AND(P52="Guaranteed off usage",Q52="Exclusive"),I52-(H52*L52/100),IF(Q52="Inclusive",((I52*1.1))/1.1,I52)))))</f>
        <v>2041.344417963636</v>
      </c>
      <c r="S52" s="247">
        <f>IF(AND(P52="Pay-on-time off bill",Q52="Inclusive"),((R52*1.1)-((R52*1.1)*M52/100))/1.1,IF(AND(P52="Pay-on-time off usage",Q52="Inclusive"),((R52*1.1)-((H52*1.1)*N52/100))/1.1,IF(AND(P52="Pay-on-time off bill",Q52="Exclusive"),R52-(R52*M52/100),IF(AND(P52="Pay-on-time off usage",Q52="Exclusive"),R52-(H52*N52/100),IF(Q52="Inclusive",((R52*1.1))/1.1,R52)))))</f>
        <v>2041.344417963636</v>
      </c>
      <c r="T52" s="247">
        <f t="shared" ref="T52:T61" si="49">R52-O52</f>
        <v>1763.2372179636359</v>
      </c>
      <c r="U52" s="247">
        <f t="shared" ref="U52:U61" si="50">S52-O52</f>
        <v>1763.2372179636359</v>
      </c>
      <c r="V52" s="292">
        <f t="shared" ref="V52:W61" si="51">T52*1.1</f>
        <v>1939.5609397599997</v>
      </c>
      <c r="W52" s="292">
        <f t="shared" si="51"/>
        <v>1939.5609397599997</v>
      </c>
      <c r="X52" s="208">
        <f>'Tariffs July 2023'!G36</f>
        <v>43669</v>
      </c>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row>
    <row r="53" spans="1:53" x14ac:dyDescent="0.15">
      <c r="A53" s="201" t="str">
        <f>'Tariffs July 2023'!K37</f>
        <v>Diamond Energy</v>
      </c>
      <c r="B53" s="202" t="str">
        <f>'Tariffs July 2023'!L37</f>
        <v xml:space="preserve">Renewable Saver </v>
      </c>
      <c r="C53" s="203">
        <f>IF('Tariffs July 2023'!BP37=0,91*'Tariffs July 2023'!M37/100,(91*'Tariffs July 2023'!M37/100)+'Tariffs July 2023'!BP37/4)</f>
        <v>100.09999999999998</v>
      </c>
      <c r="D53" s="203">
        <f>IF('Tariffs July 2023'!O37="",$K$5*'Tariffs July 2023'!N37/100,IF($K$5&gt;='Tariffs July 2023'!P37,('Tariffs July 2023'!P37*'Tariffs July 2023'!N37/100),($K$5*'Tariffs July 2023'!N37/100)))</f>
        <v>301.92</v>
      </c>
      <c r="E53" s="203">
        <f>IF('Tariffs July 2023'!T37&gt;0,IF(($K$5&lt;'Tariffs July 2023'!T37),(0),($K$5-'Tariffs July 2023'!T37)*'Tariffs July 2023'!U37/100),IF(AND('Tariffs July 2023'!R37&gt;0,'Tariffs July 2023'!T37=""),IF(($K$5&lt;'Tariffs July 2023'!R37),(0),($K$5-'Tariffs July 2023'!R37)*'Tariffs July 2023'!S37/100),IF(AND('Tariffs July 2023'!P37&gt;0,'Tariffs July 2023'!R37=""),IF(($K$5&lt;'Tariffs July 2023'!P37),(0),($K$5-'Tariffs July 2023'!P37)*'Tariffs July 2023'!Q37/100),0)))</f>
        <v>54.211674000000009</v>
      </c>
      <c r="F53" s="203">
        <f>($L$5)*'Tariffs July 2023'!AE37/100</f>
        <v>47.022794999999995</v>
      </c>
      <c r="G53" s="203">
        <f t="shared" si="46"/>
        <v>503.25446899999997</v>
      </c>
      <c r="H53" s="203">
        <f t="shared" si="47"/>
        <v>1612.617876</v>
      </c>
      <c r="I53" s="247">
        <f t="shared" ref="I53:I61" si="52">G53*4</f>
        <v>2013.0178759999999</v>
      </c>
      <c r="J53" s="204">
        <f t="shared" ref="J53:J61" si="53">I53*1.1</f>
        <v>2214.3196636000002</v>
      </c>
      <c r="K53" s="207">
        <f>'Tariffs July 2023'!AZ37</f>
        <v>0</v>
      </c>
      <c r="L53" s="207">
        <f>'Tariffs July 2023'!BA37</f>
        <v>0</v>
      </c>
      <c r="M53" s="207">
        <f>'Tariffs July 2023'!BB37</f>
        <v>2</v>
      </c>
      <c r="N53" s="207">
        <f>'Tariffs July 2023'!BC37</f>
        <v>0</v>
      </c>
      <c r="O53" s="205">
        <f>($F$6*'Tariffs July 2023'!AT37/100)*4</f>
        <v>144.61574400000001</v>
      </c>
      <c r="P53" s="206" t="str">
        <f t="shared" ref="P53:P61" si="54">IF(SUM(K53:N53)=0,"No discount",IF(K53&gt;0,"Guaranteed off bill",IF(L53&gt;0,"Guaranteed off usage",IF(M53&gt;0,"Pay-on-time off bill","Pay-on-time off usage"))))</f>
        <v>Pay-on-time off bill</v>
      </c>
      <c r="Q53" s="206" t="str">
        <f t="shared" si="48"/>
        <v>Exclusive</v>
      </c>
      <c r="R53" s="293">
        <f t="shared" ref="R53:R61" si="55">IF(AND(P53="Guaranteed off bill",Q53="Inclusive"),((I53*1.1)-((I53*1.1)*K53/100))/1.1,IF(AND(P53="Guaranteed off usage",Q53="Inclusive"),((I53*1.1)-((H53*1.1)*L53/100))/1.1,IF(AND(P53="Guaranteed off bill",Q53="Exclusive"),I53-(I53*K53/100),IF(AND(P53="Guaranteed off usage",Q53="Exclusive"),I53-(H53*L53/100),IF(Q53="Inclusive",((I53*1.1))/1.1,I53)))))</f>
        <v>2013.0178759999999</v>
      </c>
      <c r="S53" s="247">
        <f t="shared" ref="S53:S61" si="56">IF(AND(P53="Pay-on-time off bill",Q53="Inclusive"),((R53*1.1)-((R53*1.1)*M53/100))/1.1,IF(AND(P53="Pay-on-time off usage",Q53="Inclusive"),((R53*1.1)-((H53*1.1)*N53/100))/1.1,IF(AND(P53="Pay-on-time off bill",Q53="Exclusive"),R53-(R53*M53/100),IF(AND(P53="Pay-on-time off usage",Q53="Exclusive"),R53-(H53*N53/100),IF(Q53="Inclusive",((R53*1.1))/1.1,R53)))))</f>
        <v>1972.7575184799998</v>
      </c>
      <c r="T53" s="247">
        <f t="shared" si="49"/>
        <v>1868.4021319999999</v>
      </c>
      <c r="U53" s="247">
        <f t="shared" si="50"/>
        <v>1828.1417744799999</v>
      </c>
      <c r="V53" s="292">
        <f t="shared" si="51"/>
        <v>2055.2423452000003</v>
      </c>
      <c r="W53" s="292">
        <f t="shared" si="51"/>
        <v>2010.9559519280001</v>
      </c>
      <c r="X53" s="208">
        <f>'Tariffs July 2023'!G37</f>
        <v>43646</v>
      </c>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row>
    <row r="54" spans="1:53" x14ac:dyDescent="0.15">
      <c r="A54" s="201" t="str">
        <f>'Tariffs July 2023'!K38</f>
        <v>EnergyAustralia</v>
      </c>
      <c r="B54" s="202" t="str">
        <f>'Tariffs July 2023'!L38</f>
        <v>Solar Max</v>
      </c>
      <c r="C54" s="203">
        <f>IF('Tariffs July 2023'!BP38=0,91*'Tariffs July 2023'!M38/100,(91*'Tariffs July 2023'!M38/100)+'Tariffs July 2023'!BP38/4)</f>
        <v>98.279999999999987</v>
      </c>
      <c r="D54" s="203">
        <f>IF('Tariffs July 2023'!O38="",$K$5*'Tariffs July 2023'!N38/100,IF($K$5&gt;='Tariffs July 2023'!P38,('Tariffs July 2023'!P38*'Tariffs July 2023'!N38/100),($K$5*'Tariffs July 2023'!N38/100)))</f>
        <v>360.8817441454546</v>
      </c>
      <c r="E54" s="203">
        <f>IF('Tariffs July 2023'!T38&gt;0,IF(($K$5&lt;'Tariffs July 2023'!T38),(0),($K$5-'Tariffs July 2023'!T38)*'Tariffs July 2023'!U38/100),IF(AND('Tariffs July 2023'!R38&gt;0,'Tariffs July 2023'!T38=""),IF(($K$5&lt;'Tariffs July 2023'!R38),(0),($K$5-'Tariffs July 2023'!R38)*'Tariffs July 2023'!S38/100),IF(AND('Tariffs July 2023'!P38&gt;0,'Tariffs July 2023'!R38=""),IF(($K$5&lt;'Tariffs July 2023'!P38),(0),($K$5-'Tariffs July 2023'!P38)*'Tariffs July 2023'!Q38/100),0)))</f>
        <v>0</v>
      </c>
      <c r="F54" s="203">
        <f>($L$5)*'Tariffs July 2023'!AE38/100</f>
        <v>44.818898345454542</v>
      </c>
      <c r="G54" s="203">
        <f t="shared" si="46"/>
        <v>503.98064249090913</v>
      </c>
      <c r="H54" s="203">
        <f t="shared" si="47"/>
        <v>1622.8025699636366</v>
      </c>
      <c r="I54" s="247">
        <f t="shared" si="52"/>
        <v>2015.9225699636365</v>
      </c>
      <c r="J54" s="204">
        <f t="shared" si="53"/>
        <v>2217.5148269600004</v>
      </c>
      <c r="K54" s="207">
        <f>'Tariffs July 2023'!AZ38</f>
        <v>0</v>
      </c>
      <c r="L54" s="207">
        <f>'Tariffs July 2023'!BA38</f>
        <v>0</v>
      </c>
      <c r="M54" s="207">
        <f>'Tariffs July 2023'!BB38</f>
        <v>0</v>
      </c>
      <c r="N54" s="207">
        <f>'Tariffs July 2023'!BC38</f>
        <v>0</v>
      </c>
      <c r="O54" s="205">
        <f>($F$6*'Tariffs July 2023'!AT38/100)*4</f>
        <v>417.16079999999999</v>
      </c>
      <c r="P54" s="206" t="str">
        <f t="shared" si="54"/>
        <v>No discount</v>
      </c>
      <c r="Q54" s="206" t="str">
        <f t="shared" si="48"/>
        <v>Exclusive</v>
      </c>
      <c r="R54" s="293">
        <f t="shared" si="55"/>
        <v>2015.9225699636365</v>
      </c>
      <c r="S54" s="247">
        <f t="shared" si="56"/>
        <v>2015.9225699636365</v>
      </c>
      <c r="T54" s="247">
        <f t="shared" si="49"/>
        <v>1598.7617699636367</v>
      </c>
      <c r="U54" s="247">
        <f t="shared" si="50"/>
        <v>1598.7617699636367</v>
      </c>
      <c r="V54" s="292">
        <f t="shared" si="51"/>
        <v>1758.6379469600004</v>
      </c>
      <c r="W54" s="292">
        <f t="shared" si="51"/>
        <v>1758.6379469600004</v>
      </c>
      <c r="X54" s="208">
        <f>'Tariffs July 2023'!G38</f>
        <v>43678</v>
      </c>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row>
    <row r="55" spans="1:53" x14ac:dyDescent="0.15">
      <c r="A55" s="201" t="str">
        <f>'Tariffs July 2023'!K39</f>
        <v>Energy Locals</v>
      </c>
      <c r="B55" s="202" t="str">
        <f>'Tariffs July 2023'!L39</f>
        <v>Online Member</v>
      </c>
      <c r="C55" s="203">
        <f>IF('Tariffs July 2023'!BP39=0,91*'Tariffs July 2023'!M39/100,(91*'Tariffs July 2023'!M39/100)+'Tariffs July 2023'!BP39/4)</f>
        <v>110.95454545454544</v>
      </c>
      <c r="D55" s="203">
        <f>IF('Tariffs July 2023'!O39="",$K$5*'Tariffs July 2023'!N39/100,IF($K$5&gt;='Tariffs July 2023'!P39,('Tariffs July 2023'!P39*'Tariffs July 2023'!N39/100),($K$5*'Tariffs July 2023'!N39/100)))</f>
        <v>296.06944999999996</v>
      </c>
      <c r="E55" s="203">
        <f>IF('Tariffs July 2023'!T39&gt;0,IF(($K$5&lt;'Tariffs July 2023'!T39),(0),($K$5-'Tariffs July 2023'!T39)*'Tariffs July 2023'!U39/100),IF(AND('Tariffs July 2023'!R39&gt;0,'Tariffs July 2023'!T39=""),IF(($K$5&lt;'Tariffs July 2023'!R39),(0),($K$5-'Tariffs July 2023'!R39)*'Tariffs July 2023'!S39/100),IF(AND('Tariffs July 2023'!P39&gt;0,'Tariffs July 2023'!R39=""),IF(($K$5&lt;'Tariffs July 2023'!P39),(0),($K$5-'Tariffs July 2023'!P39)*'Tariffs July 2023'!Q39/100),0)))</f>
        <v>0</v>
      </c>
      <c r="F55" s="203">
        <f>($L$5)*'Tariffs July 2023'!AE39/100</f>
        <v>45.597861818181819</v>
      </c>
      <c r="G55" s="203">
        <f t="shared" si="46"/>
        <v>452.6218572727272</v>
      </c>
      <c r="H55" s="203">
        <f t="shared" si="47"/>
        <v>1366.669247272727</v>
      </c>
      <c r="I55" s="247">
        <f t="shared" si="52"/>
        <v>1810.4874290909088</v>
      </c>
      <c r="J55" s="204">
        <f t="shared" si="53"/>
        <v>1991.5361719999999</v>
      </c>
      <c r="K55" s="207">
        <f>'Tariffs July 2023'!AZ39</f>
        <v>0</v>
      </c>
      <c r="L55" s="207">
        <f>'Tariffs July 2023'!BA39</f>
        <v>0</v>
      </c>
      <c r="M55" s="207">
        <f>'Tariffs July 2023'!BB39</f>
        <v>0</v>
      </c>
      <c r="N55" s="207">
        <f>'Tariffs July 2023'!BC39</f>
        <v>0</v>
      </c>
      <c r="O55" s="205">
        <f>($F$6*'Tariffs July 2023'!AT39/100)*4</f>
        <v>297.574704</v>
      </c>
      <c r="P55" s="206" t="str">
        <f t="shared" si="54"/>
        <v>No discount</v>
      </c>
      <c r="Q55" s="206" t="str">
        <f t="shared" si="48"/>
        <v>Exclusive</v>
      </c>
      <c r="R55" s="293">
        <f t="shared" si="55"/>
        <v>1810.4874290909088</v>
      </c>
      <c r="S55" s="247">
        <f t="shared" si="56"/>
        <v>1810.4874290909088</v>
      </c>
      <c r="T55" s="247">
        <f t="shared" si="49"/>
        <v>1512.9127250909087</v>
      </c>
      <c r="U55" s="247">
        <f t="shared" si="50"/>
        <v>1512.9127250909087</v>
      </c>
      <c r="V55" s="292">
        <f t="shared" si="51"/>
        <v>1664.2039975999996</v>
      </c>
      <c r="W55" s="292">
        <f t="shared" si="51"/>
        <v>1664.2039975999996</v>
      </c>
      <c r="X55" s="208">
        <f>'Tariffs July 2023'!G39</f>
        <v>43646</v>
      </c>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row>
    <row r="56" spans="1:53" x14ac:dyDescent="0.15">
      <c r="A56" s="201" t="str">
        <f>'Tariffs July 2023'!K40</f>
        <v>Origin Energy</v>
      </c>
      <c r="B56" s="202" t="str">
        <f>'Tariffs July 2023'!L40</f>
        <v>Solar Boost</v>
      </c>
      <c r="C56" s="203">
        <f>IF('Tariffs July 2023'!BP40=0,91*'Tariffs July 2023'!M40/100,(91*'Tariffs July 2023'!M40/100)+'Tariffs July 2023'!BP40/4)</f>
        <v>113.93199999999999</v>
      </c>
      <c r="D56" s="203">
        <f>IF('Tariffs July 2023'!O40="",$K$5*'Tariffs July 2023'!N40/100,IF($K$5&gt;='Tariffs July 2023'!P40,('Tariffs July 2023'!P40*'Tariffs July 2023'!N40/100),($K$5*'Tariffs July 2023'!N40/100)))</f>
        <v>344.94782465454546</v>
      </c>
      <c r="E56" s="203">
        <f>IF('Tariffs July 2023'!T40&gt;0,IF(($K$5&lt;'Tariffs July 2023'!T40),(0),($K$5-'Tariffs July 2023'!T40)*'Tariffs July 2023'!U40/100),IF(AND('Tariffs July 2023'!R40&gt;0,'Tariffs July 2023'!T40=""),IF(($K$5&lt;'Tariffs July 2023'!R40),(0),($K$5-'Tariffs July 2023'!R40)*'Tariffs July 2023'!S40/100),IF(AND('Tariffs July 2023'!P40&gt;0,'Tariffs July 2023'!R40=""),IF(($K$5&lt;'Tariffs July 2023'!P40),(0),($K$5-'Tariffs July 2023'!P40)*'Tariffs July 2023'!Q40/100),0)))</f>
        <v>0</v>
      </c>
      <c r="F56" s="203">
        <f>($L$5)*'Tariffs July 2023'!AE40/100</f>
        <v>44.362919727272725</v>
      </c>
      <c r="G56" s="203">
        <f t="shared" si="46"/>
        <v>503.24274438181817</v>
      </c>
      <c r="H56" s="203">
        <f t="shared" si="47"/>
        <v>1557.2429775272726</v>
      </c>
      <c r="I56" s="247">
        <f t="shared" si="52"/>
        <v>2012.9709775272727</v>
      </c>
      <c r="J56" s="204">
        <f t="shared" si="53"/>
        <v>2214.2680752800002</v>
      </c>
      <c r="K56" s="207">
        <f>'Tariffs July 2023'!AZ40</f>
        <v>0</v>
      </c>
      <c r="L56" s="207">
        <f>'Tariffs July 2023'!BA40</f>
        <v>0</v>
      </c>
      <c r="M56" s="207">
        <f>'Tariffs July 2023'!BB40</f>
        <v>0</v>
      </c>
      <c r="N56" s="207">
        <f>'Tariffs July 2023'!BC40</f>
        <v>0</v>
      </c>
      <c r="O56" s="205">
        <f>($F$6*'Tariffs July 2023'!AT40/100)*4</f>
        <v>333.72864000000004</v>
      </c>
      <c r="P56" s="206" t="str">
        <f t="shared" si="54"/>
        <v>No discount</v>
      </c>
      <c r="Q56" s="206" t="str">
        <f t="shared" si="48"/>
        <v>Inclusive</v>
      </c>
      <c r="R56" s="293">
        <f t="shared" si="55"/>
        <v>2012.9709775272727</v>
      </c>
      <c r="S56" s="247">
        <f t="shared" si="56"/>
        <v>2012.9709775272727</v>
      </c>
      <c r="T56" s="247">
        <f t="shared" si="49"/>
        <v>1679.2423375272726</v>
      </c>
      <c r="U56" s="247">
        <f t="shared" si="50"/>
        <v>1679.2423375272726</v>
      </c>
      <c r="V56" s="292">
        <f t="shared" si="51"/>
        <v>1847.16657128</v>
      </c>
      <c r="W56" s="292">
        <f t="shared" si="51"/>
        <v>1847.16657128</v>
      </c>
      <c r="X56" s="208">
        <f>'Tariffs July 2023'!G40</f>
        <v>43646</v>
      </c>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row>
    <row r="57" spans="1:53" x14ac:dyDescent="0.15">
      <c r="A57" s="201" t="str">
        <f>'Tariffs July 2023'!K41</f>
        <v>Simply Energy</v>
      </c>
      <c r="B57" s="202" t="str">
        <f>'Tariffs July 2023'!L41</f>
        <v>Solar</v>
      </c>
      <c r="C57" s="203">
        <f>IF('Tariffs July 2023'!BP41=0,91*'Tariffs July 2023'!M41/100,(91*'Tariffs July 2023'!M41/100)+'Tariffs July 2023'!BP41/4)</f>
        <v>97.121818181818185</v>
      </c>
      <c r="D57" s="203">
        <f>IF('Tariffs July 2023'!O41="",$K$5*'Tariffs July 2023'!N41/100,IF($K$5&gt;='Tariffs July 2023'!P41,('Tariffs July 2023'!P41*'Tariffs July 2023'!N41/100),($K$5*'Tariffs July 2023'!N41/100)))</f>
        <v>361.56781818181815</v>
      </c>
      <c r="E57" s="203">
        <f>IF('Tariffs July 2023'!T41&gt;0,IF(($K$5&lt;'Tariffs July 2023'!T41),(0),($K$5-'Tariffs July 2023'!T41)*'Tariffs July 2023'!U41/100),IF(AND('Tariffs July 2023'!R41&gt;0,'Tariffs July 2023'!T41=""),IF(($K$5&lt;'Tariffs July 2023'!R41),(0),($K$5-'Tariffs July 2023'!R41)*'Tariffs July 2023'!S41/100),IF(AND('Tariffs July 2023'!P41&gt;0,'Tariffs July 2023'!R41=""),IF(($K$5&lt;'Tariffs July 2023'!P41),(0),($K$5-'Tariffs July 2023'!P41)*'Tariffs July 2023'!Q41/100),0)))</f>
        <v>0.41005763636365883</v>
      </c>
      <c r="F57" s="203">
        <f>($L$5)*'Tariffs July 2023'!AE41/100</f>
        <v>44.894894781818181</v>
      </c>
      <c r="G57" s="203">
        <f t="shared" si="46"/>
        <v>503.99458878181815</v>
      </c>
      <c r="H57" s="203">
        <f t="shared" si="47"/>
        <v>1627.4910823999999</v>
      </c>
      <c r="I57" s="247">
        <f t="shared" si="52"/>
        <v>2015.9783551272726</v>
      </c>
      <c r="J57" s="204">
        <f t="shared" si="53"/>
        <v>2217.5761906399998</v>
      </c>
      <c r="K57" s="207">
        <f>'Tariffs July 2023'!AZ41</f>
        <v>0</v>
      </c>
      <c r="L57" s="207">
        <f>'Tariffs July 2023'!BA41</f>
        <v>0</v>
      </c>
      <c r="M57" s="207">
        <f>'Tariffs July 2023'!BB41</f>
        <v>0</v>
      </c>
      <c r="N57" s="207">
        <f>'Tariffs July 2023'!BC41</f>
        <v>0</v>
      </c>
      <c r="O57" s="205">
        <f>($F$6*'Tariffs July 2023'!AT41/100)*4</f>
        <v>194.67504</v>
      </c>
      <c r="P57" s="206" t="str">
        <f t="shared" si="54"/>
        <v>No discount</v>
      </c>
      <c r="Q57" s="206" t="str">
        <f t="shared" si="48"/>
        <v>Exclusive</v>
      </c>
      <c r="R57" s="293">
        <f t="shared" si="55"/>
        <v>2015.9783551272726</v>
      </c>
      <c r="S57" s="247">
        <f t="shared" si="56"/>
        <v>2015.9783551272726</v>
      </c>
      <c r="T57" s="247">
        <f t="shared" si="49"/>
        <v>1821.3033151272725</v>
      </c>
      <c r="U57" s="247">
        <f t="shared" si="50"/>
        <v>1821.3033151272725</v>
      </c>
      <c r="V57" s="292">
        <f t="shared" si="51"/>
        <v>2003.43364664</v>
      </c>
      <c r="W57" s="292">
        <f t="shared" si="51"/>
        <v>2003.43364664</v>
      </c>
      <c r="X57" s="208">
        <f>'Tariffs July 2023'!G41</f>
        <v>43646</v>
      </c>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row>
    <row r="58" spans="1:53" x14ac:dyDescent="0.15">
      <c r="A58" s="201" t="str">
        <f>'Tariffs July 2023'!K42</f>
        <v>Powershop</v>
      </c>
      <c r="B58" s="202" t="str">
        <f>'Tariffs July 2023'!L42</f>
        <v>Carbon neutral</v>
      </c>
      <c r="C58" s="203">
        <f>IF('Tariffs July 2023'!BP42=0,91*'Tariffs July 2023'!M42/100,(91*'Tariffs July 2023'!M42/100)+'Tariffs July 2023'!BP42/4)</f>
        <v>124.77754545454545</v>
      </c>
      <c r="D58" s="203">
        <f>IF('Tariffs July 2023'!O42="",$K$5*'Tariffs July 2023'!N42/100,IF($K$5&gt;='Tariffs July 2023'!P42,('Tariffs July 2023'!P42*'Tariffs July 2023'!N42/100),($K$5*'Tariffs July 2023'!N42/100)))</f>
        <v>316.84814230909086</v>
      </c>
      <c r="E58" s="203">
        <f>IF('Tariffs July 2023'!T42&gt;0,IF(($K$5&lt;'Tariffs July 2023'!T42),(0),($K$5-'Tariffs July 2023'!T42)*'Tariffs July 2023'!U42/100),IF(AND('Tariffs July 2023'!R42&gt;0,'Tariffs July 2023'!T42=""),IF(($K$5&lt;'Tariffs July 2023'!R42),(0),($K$5-'Tariffs July 2023'!R42)*'Tariffs July 2023'!S42/100),IF(AND('Tariffs July 2023'!P42&gt;0,'Tariffs July 2023'!R42=""),IF(($K$5&lt;'Tariffs July 2023'!P42),(0),($K$5-'Tariffs July 2023'!P42)*'Tariffs July 2023'!Q42/100),0)))</f>
        <v>0</v>
      </c>
      <c r="F58" s="203">
        <f>($L$5)*'Tariffs July 2023'!AE42/100</f>
        <v>44.533911709090908</v>
      </c>
      <c r="G58" s="203">
        <f t="shared" si="46"/>
        <v>486.15959947272717</v>
      </c>
      <c r="H58" s="203">
        <f t="shared" si="47"/>
        <v>1445.528216072727</v>
      </c>
      <c r="I58" s="247">
        <f t="shared" si="52"/>
        <v>1944.6383978909087</v>
      </c>
      <c r="J58" s="204">
        <f t="shared" si="53"/>
        <v>2139.1022376799997</v>
      </c>
      <c r="K58" s="207">
        <f>'Tariffs July 2023'!AZ42</f>
        <v>0</v>
      </c>
      <c r="L58" s="207">
        <f>'Tariffs July 2023'!BA42</f>
        <v>0</v>
      </c>
      <c r="M58" s="207">
        <f>'Tariffs July 2023'!BB42</f>
        <v>0</v>
      </c>
      <c r="N58" s="207">
        <f>'Tariffs July 2023'!BC42</f>
        <v>0</v>
      </c>
      <c r="O58" s="205">
        <f>($F$6*'Tariffs July 2023'!AT42/100)*4</f>
        <v>139.05360000000002</v>
      </c>
      <c r="P58" s="206" t="str">
        <f t="shared" si="54"/>
        <v>No discount</v>
      </c>
      <c r="Q58" s="206" t="str">
        <f t="shared" si="48"/>
        <v>Inclusive</v>
      </c>
      <c r="R58" s="293">
        <f t="shared" si="55"/>
        <v>1944.6383978909087</v>
      </c>
      <c r="S58" s="247">
        <f t="shared" si="56"/>
        <v>1944.6383978909087</v>
      </c>
      <c r="T58" s="247">
        <f t="shared" si="49"/>
        <v>1805.5847978909087</v>
      </c>
      <c r="U58" s="247">
        <f t="shared" si="50"/>
        <v>1805.5847978909087</v>
      </c>
      <c r="V58" s="292">
        <f t="shared" si="51"/>
        <v>1986.1432776799998</v>
      </c>
      <c r="W58" s="292">
        <f t="shared" si="51"/>
        <v>1986.1432776799998</v>
      </c>
      <c r="X58" s="208">
        <f>'Tariffs July 2023'!G42</f>
        <v>43677</v>
      </c>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row>
    <row r="59" spans="1:53" x14ac:dyDescent="0.15">
      <c r="A59" s="201" t="str">
        <f>'Tariffs July 2023'!K43</f>
        <v>Red Energy</v>
      </c>
      <c r="B59" s="202" t="str">
        <f>'Tariffs July 2023'!L43</f>
        <v>Solar Savers</v>
      </c>
      <c r="C59" s="203">
        <f>IF('Tariffs July 2023'!BP43=0,91*'Tariffs July 2023'!M43/100,(91*'Tariffs July 2023'!M43/100)+'Tariffs July 2023'!BP43/4)</f>
        <v>111.85554545454546</v>
      </c>
      <c r="D59" s="203">
        <f>IF('Tariffs July 2023'!O43="",$K$5*'Tariffs July 2023'!N43/100,IF($K$5&gt;='Tariffs July 2023'!P43,('Tariffs July 2023'!P43*'Tariffs July 2023'!N43/100),($K$5*'Tariffs July 2023'!N43/100)))</f>
        <v>343.2252387636363</v>
      </c>
      <c r="E59" s="203">
        <f>IF('Tariffs July 2023'!T43&gt;0,IF(($K$5&lt;'Tariffs July 2023'!T43),(0),($K$5-'Tariffs July 2023'!T43)*'Tariffs July 2023'!U43/100),IF(AND('Tariffs July 2023'!R43&gt;0,'Tariffs July 2023'!T43=""),IF(($K$5&lt;'Tariffs July 2023'!R43),(0),($K$5-'Tariffs July 2023'!R43)*'Tariffs July 2023'!S43/100),IF(AND('Tariffs July 2023'!P43&gt;0,'Tariffs July 2023'!R43=""),IF(($K$5&lt;'Tariffs July 2023'!P43),(0),($K$5-'Tariffs July 2023'!P43)*'Tariffs July 2023'!Q43/100),0)))</f>
        <v>0</v>
      </c>
      <c r="F59" s="203">
        <f>($L$5)*'Tariffs July 2023'!AE43/100</f>
        <v>45.939845781818185</v>
      </c>
      <c r="G59" s="203">
        <f t="shared" si="46"/>
        <v>501.02062999999993</v>
      </c>
      <c r="H59" s="203">
        <f t="shared" si="47"/>
        <v>1556.6603381818179</v>
      </c>
      <c r="I59" s="247">
        <f t="shared" si="52"/>
        <v>2004.0825199999997</v>
      </c>
      <c r="J59" s="204">
        <f t="shared" si="53"/>
        <v>2204.4907719999997</v>
      </c>
      <c r="K59" s="207">
        <f>'Tariffs July 2023'!AZ43</f>
        <v>0</v>
      </c>
      <c r="L59" s="207">
        <f>'Tariffs July 2023'!BA43</f>
        <v>0</v>
      </c>
      <c r="M59" s="207">
        <f>'Tariffs July 2023'!BB43</f>
        <v>0</v>
      </c>
      <c r="N59" s="207">
        <f>'Tariffs July 2023'!BC43</f>
        <v>0</v>
      </c>
      <c r="O59" s="205">
        <f>($F$6*'Tariffs July 2023'!AT43/100)*4</f>
        <v>444.97152</v>
      </c>
      <c r="P59" s="206" t="str">
        <f t="shared" si="54"/>
        <v>No discount</v>
      </c>
      <c r="Q59" s="206" t="str">
        <f t="shared" si="48"/>
        <v>Inclusive</v>
      </c>
      <c r="R59" s="293">
        <f t="shared" si="55"/>
        <v>2004.0825199999995</v>
      </c>
      <c r="S59" s="247">
        <f t="shared" si="56"/>
        <v>2004.0825199999995</v>
      </c>
      <c r="T59" s="247">
        <f t="shared" si="49"/>
        <v>1559.1109999999994</v>
      </c>
      <c r="U59" s="247">
        <f t="shared" si="50"/>
        <v>1559.1109999999994</v>
      </c>
      <c r="V59" s="292">
        <f t="shared" si="51"/>
        <v>1715.0220999999995</v>
      </c>
      <c r="W59" s="292">
        <f t="shared" si="51"/>
        <v>1715.0220999999995</v>
      </c>
      <c r="X59" s="208">
        <f>'Tariffs July 2023'!G43</f>
        <v>43670</v>
      </c>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row>
    <row r="60" spans="1:53" x14ac:dyDescent="0.15">
      <c r="A60" s="201" t="str">
        <f>'Tariffs July 2023'!K44</f>
        <v>Alinta Energy</v>
      </c>
      <c r="B60" s="202" t="str">
        <f>'Tariffs July 2023'!L44</f>
        <v>Home Deal</v>
      </c>
      <c r="C60" s="203">
        <f>IF('Tariffs July 2023'!BP44=0,91*'Tariffs July 2023'!M44/100,(91*'Tariffs July 2023'!M44/100)+'Tariffs July 2023'!BP44/4)</f>
        <v>100.60463636363636</v>
      </c>
      <c r="D60" s="203">
        <f>IF('Tariffs July 2023'!O44="",$K$5*'Tariffs July 2023'!N44/100,IF($K$5&gt;='Tariffs July 2023'!P44,('Tariffs July 2023'!P44*'Tariffs July 2023'!N44/100),($K$5*'Tariffs July 2023'!N44/100)))</f>
        <v>330.62882943636367</v>
      </c>
      <c r="E60" s="203">
        <f>IF('Tariffs July 2023'!T44&gt;0,IF(($K$5&lt;'Tariffs July 2023'!T44),(0),($K$5-'Tariffs July 2023'!T44)*'Tariffs July 2023'!U44/100),IF(AND('Tariffs July 2023'!R44&gt;0,'Tariffs July 2023'!T44=""),IF(($K$5&lt;'Tariffs July 2023'!R44),(0),($K$5-'Tariffs July 2023'!R44)*'Tariffs July 2023'!S44/100),IF(AND('Tariffs July 2023'!P44&gt;0,'Tariffs July 2023'!R44=""),IF(($K$5&lt;'Tariffs July 2023'!P44),(0),($K$5-'Tariffs July 2023'!P44)*'Tariffs July 2023'!Q44/100),0)))</f>
        <v>0</v>
      </c>
      <c r="F60" s="203">
        <f>($L$5)*'Tariffs July 2023'!AE44/100</f>
        <v>41.988031090909089</v>
      </c>
      <c r="G60" s="203">
        <f t="shared" si="46"/>
        <v>473.22149689090912</v>
      </c>
      <c r="H60" s="203">
        <f t="shared" si="47"/>
        <v>1490.4674421090911</v>
      </c>
      <c r="I60" s="247">
        <f t="shared" si="52"/>
        <v>1892.8859875636365</v>
      </c>
      <c r="J60" s="204">
        <f t="shared" si="53"/>
        <v>2082.1745863200003</v>
      </c>
      <c r="K60" s="207">
        <f>'Tariffs July 2023'!AZ44</f>
        <v>0</v>
      </c>
      <c r="L60" s="207">
        <f>'Tariffs July 2023'!BA44</f>
        <v>0</v>
      </c>
      <c r="M60" s="207">
        <f>'Tariffs July 2023'!BB44</f>
        <v>0</v>
      </c>
      <c r="N60" s="207">
        <f>'Tariffs July 2023'!BC44</f>
        <v>0</v>
      </c>
      <c r="O60" s="205">
        <f>($F$6*'Tariffs July 2023'!AT44/100)*4</f>
        <v>222.48576</v>
      </c>
      <c r="P60" s="206" t="str">
        <f t="shared" si="54"/>
        <v>No discount</v>
      </c>
      <c r="Q60" s="206" t="str">
        <f t="shared" si="48"/>
        <v>Exclusive</v>
      </c>
      <c r="R60" s="293">
        <f t="shared" si="55"/>
        <v>1892.8859875636365</v>
      </c>
      <c r="S60" s="247">
        <f t="shared" si="56"/>
        <v>1892.8859875636365</v>
      </c>
      <c r="T60" s="247">
        <f t="shared" si="49"/>
        <v>1670.4002275636365</v>
      </c>
      <c r="U60" s="247">
        <f t="shared" si="50"/>
        <v>1670.4002275636365</v>
      </c>
      <c r="V60" s="292">
        <f t="shared" si="51"/>
        <v>1837.4402503200004</v>
      </c>
      <c r="W60" s="292">
        <f t="shared" si="51"/>
        <v>1837.4402503200004</v>
      </c>
      <c r="X60" s="208">
        <f>'Tariffs July 2023'!G44</f>
        <v>43646</v>
      </c>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row>
    <row r="61" spans="1:53" x14ac:dyDescent="0.15">
      <c r="A61" s="201" t="str">
        <f>'Tariffs July 2023'!K45</f>
        <v>Kogan Energy</v>
      </c>
      <c r="B61" s="202" t="str">
        <f>'Tariffs July 2023'!L45</f>
        <v>Free Kogan First Membership</v>
      </c>
      <c r="C61" s="203">
        <f>IF('Tariffs July 2023'!BP45=0,91*'Tariffs July 2023'!M45/100,(91*'Tariffs July 2023'!M45/100)+'Tariffs July 2023'!BP45/4)</f>
        <v>124.77754545454545</v>
      </c>
      <c r="D61" s="203">
        <f>IF('Tariffs July 2023'!O45="",$K$5*'Tariffs July 2023'!N45/100,IF($K$5&gt;='Tariffs July 2023'!P45,('Tariffs July 2023'!P45*'Tariffs July 2023'!N45/100),($K$5*'Tariffs July 2023'!N45/100)))</f>
        <v>316.84814230909086</v>
      </c>
      <c r="E61" s="203">
        <f>IF('Tariffs July 2023'!T45&gt;0,IF(($K$5&lt;'Tariffs July 2023'!T45),(0),($K$5-'Tariffs July 2023'!T45)*'Tariffs July 2023'!U45/100),IF(AND('Tariffs July 2023'!R45&gt;0,'Tariffs July 2023'!T45=""),IF(($K$5&lt;'Tariffs July 2023'!R45),(0),($K$5-'Tariffs July 2023'!R45)*'Tariffs July 2023'!S45/100),IF(AND('Tariffs July 2023'!P45&gt;0,'Tariffs July 2023'!R45=""),IF(($K$5&lt;'Tariffs July 2023'!P45),(0),($K$5-'Tariffs July 2023'!P45)*'Tariffs July 2023'!Q45/100),0)))</f>
        <v>0</v>
      </c>
      <c r="F61" s="203">
        <f>($L$5)*'Tariffs July 2023'!AE45/100</f>
        <v>44.533911709090908</v>
      </c>
      <c r="G61" s="203">
        <f t="shared" si="46"/>
        <v>486.15959947272717</v>
      </c>
      <c r="H61" s="203">
        <f t="shared" si="47"/>
        <v>1445.528216072727</v>
      </c>
      <c r="I61" s="247">
        <f t="shared" si="52"/>
        <v>1944.6383978909087</v>
      </c>
      <c r="J61" s="204">
        <f t="shared" si="53"/>
        <v>2139.1022376799997</v>
      </c>
      <c r="K61" s="207">
        <f>'Tariffs July 2023'!AZ45</f>
        <v>0</v>
      </c>
      <c r="L61" s="207">
        <f>'Tariffs July 2023'!BA45</f>
        <v>0</v>
      </c>
      <c r="M61" s="207">
        <f>'Tariffs July 2023'!BB45</f>
        <v>0</v>
      </c>
      <c r="N61" s="207">
        <f>'Tariffs July 2023'!BC45</f>
        <v>0</v>
      </c>
      <c r="O61" s="205">
        <f>($F$6*'Tariffs July 2023'!AT45/100)*4</f>
        <v>139.05360000000002</v>
      </c>
      <c r="P61" s="206" t="str">
        <f t="shared" si="54"/>
        <v>No discount</v>
      </c>
      <c r="Q61" s="206" t="str">
        <f t="shared" si="48"/>
        <v>Exclusive</v>
      </c>
      <c r="R61" s="293">
        <f t="shared" si="55"/>
        <v>1944.6383978909087</v>
      </c>
      <c r="S61" s="247">
        <f t="shared" si="56"/>
        <v>1944.6383978909087</v>
      </c>
      <c r="T61" s="247">
        <f t="shared" si="49"/>
        <v>1805.5847978909087</v>
      </c>
      <c r="U61" s="247">
        <f t="shared" si="50"/>
        <v>1805.5847978909087</v>
      </c>
      <c r="V61" s="292">
        <f t="shared" si="51"/>
        <v>1986.1432776799998</v>
      </c>
      <c r="W61" s="292">
        <f t="shared" si="51"/>
        <v>1986.1432776799998</v>
      </c>
      <c r="X61" s="208">
        <f>'Tariffs July 2023'!G45</f>
        <v>43646</v>
      </c>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row>
    <row r="62" spans="1:53" x14ac:dyDescent="0.15">
      <c r="A62" s="201" t="str">
        <f>'Tariffs July 2023'!K46</f>
        <v>CovaU</v>
      </c>
      <c r="B62" s="202" t="str">
        <f>'Tariffs July 2023'!L46</f>
        <v>Freedom</v>
      </c>
      <c r="C62" s="203">
        <f>IF('Tariffs July 2023'!BP46=0,91*'Tariffs July 2023'!M46/100,(91*'Tariffs July 2023'!M46/100)+'Tariffs July 2023'!BP46/4)</f>
        <v>99.843545454545435</v>
      </c>
      <c r="D62" s="203">
        <f>IF('Tariffs July 2023'!O46="",$K$5*'Tariffs July 2023'!N46/100,IF($K$5&gt;='Tariffs July 2023'!P46,('Tariffs July 2023'!P46*'Tariffs July 2023'!N46/100),($K$5*'Tariffs July 2023'!N46/100)))</f>
        <v>343.440562</v>
      </c>
      <c r="E62" s="203">
        <f>IF('Tariffs July 2023'!T46&gt;0,IF(($K$5&lt;'Tariffs July 2023'!T46),(0),($K$5-'Tariffs July 2023'!T46)*'Tariffs July 2023'!U46/100),IF(AND('Tariffs July 2023'!R46&gt;0,'Tariffs July 2023'!T46=""),IF(($K$5&lt;'Tariffs July 2023'!R46),(0),($K$5-'Tariffs July 2023'!R46)*'Tariffs July 2023'!S46/100),IF(AND('Tariffs July 2023'!P46&gt;0,'Tariffs July 2023'!R46=""),IF(($K$5&lt;'Tariffs July 2023'!P46),(0),($K$5-'Tariffs July 2023'!P46)*'Tariffs July 2023'!Q46/100),0)))</f>
        <v>0</v>
      </c>
      <c r="F62" s="203">
        <f>($L$5)*'Tariffs July 2023'!AE46/100</f>
        <v>48.846709472727269</v>
      </c>
      <c r="G62" s="203">
        <f t="shared" ref="G62:G66" si="57">SUM(C62:F62)</f>
        <v>492.13081692727269</v>
      </c>
      <c r="H62" s="203">
        <f t="shared" ref="H62:H66" si="58">(G62-C62)*4</f>
        <v>1569.149085890909</v>
      </c>
      <c r="I62" s="247">
        <f t="shared" ref="I62:I66" si="59">G62*4</f>
        <v>1968.5232677090908</v>
      </c>
      <c r="J62" s="204">
        <f t="shared" ref="J62:J66" si="60">I62*1.1</f>
        <v>2165.37559448</v>
      </c>
      <c r="K62" s="207">
        <f>'Tariffs July 2023'!AZ46</f>
        <v>5</v>
      </c>
      <c r="L62" s="207">
        <f>'Tariffs July 2023'!BA46</f>
        <v>0</v>
      </c>
      <c r="M62" s="207">
        <f>'Tariffs July 2023'!BB46</f>
        <v>0</v>
      </c>
      <c r="N62" s="207">
        <f>'Tariffs July 2023'!BC46</f>
        <v>0</v>
      </c>
      <c r="O62" s="205">
        <f>($F$6*'Tariffs July 2023'!AT46/100)*4</f>
        <v>152.95896000000002</v>
      </c>
      <c r="P62" s="206" t="str">
        <f t="shared" ref="P62:P66" si="61">IF(SUM(K62:N62)=0,"No discount",IF(K62&gt;0,"Guaranteed off bill",IF(L62&gt;0,"Guaranteed off usage",IF(M62&gt;0,"Pay-on-time off bill","Pay-on-time off usage"))))</f>
        <v>Guaranteed off bill</v>
      </c>
      <c r="Q62" s="206" t="str">
        <f t="shared" ref="Q62:Q66" si="62">IF(OR(A62="Origin Energy",A62="Red Energy",A62="Powershop"),"Inclusive","Exclusive")</f>
        <v>Exclusive</v>
      </c>
      <c r="R62" s="293">
        <f t="shared" ref="R62:R66" si="63">IF(AND(P62="Guaranteed off bill",Q62="Inclusive"),((I62*1.1)-((I62*1.1)*K62/100))/1.1,IF(AND(P62="Guaranteed off usage",Q62="Inclusive"),((I62*1.1)-((H62*1.1)*L62/100))/1.1,IF(AND(P62="Guaranteed off bill",Q62="Exclusive"),I62-(I62*K62/100),IF(AND(P62="Guaranteed off usage",Q62="Exclusive"),I62-(H62*L62/100),IF(Q62="Inclusive",((I62*1.1))/1.1,I62)))))</f>
        <v>1870.0971043236361</v>
      </c>
      <c r="S62" s="247">
        <f t="shared" ref="S62:S66" si="64">IF(AND(P62="Pay-on-time off bill",Q62="Inclusive"),((R62*1.1)-((R62*1.1)*M62/100))/1.1,IF(AND(P62="Pay-on-time off usage",Q62="Inclusive"),((R62*1.1)-((H62*1.1)*N62/100))/1.1,IF(AND(P62="Pay-on-time off bill",Q62="Exclusive"),R62-(R62*M62/100),IF(AND(P62="Pay-on-time off usage",Q62="Exclusive"),R62-(H62*N62/100),IF(Q62="Inclusive",((R62*1.1))/1.1,R62)))))</f>
        <v>1870.0971043236361</v>
      </c>
      <c r="T62" s="247">
        <f t="shared" ref="T62:T66" si="65">R62-O62</f>
        <v>1717.1381443236362</v>
      </c>
      <c r="U62" s="247">
        <f t="shared" ref="U62:U66" si="66">S62-O62</f>
        <v>1717.1381443236362</v>
      </c>
      <c r="V62" s="292">
        <f t="shared" ref="V62:V66" si="67">T62*1.1</f>
        <v>1888.8519587559999</v>
      </c>
      <c r="W62" s="292">
        <f t="shared" ref="W62:W66" si="68">U62*1.1</f>
        <v>1888.8519587559999</v>
      </c>
      <c r="X62" s="208">
        <f>'Tariffs July 2023'!G46</f>
        <v>43677</v>
      </c>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row>
    <row r="63" spans="1:53" x14ac:dyDescent="0.15">
      <c r="A63" s="201" t="str">
        <f>'Tariffs July 2023'!K47</f>
        <v>Dodo</v>
      </c>
      <c r="B63" s="202" t="str">
        <f>'Tariffs July 2023'!L47</f>
        <v>Market Offer</v>
      </c>
      <c r="C63" s="203">
        <f>IF('Tariffs July 2023'!BP47=0,91*'Tariffs July 2023'!M47/100,(91*'Tariffs July 2023'!M47/100)+'Tariffs July 2023'!BP47/4)</f>
        <v>76.44</v>
      </c>
      <c r="D63" s="203">
        <f>IF('Tariffs July 2023'!O47="",$K$5*'Tariffs July 2023'!N47/100,IF($K$5&gt;='Tariffs July 2023'!P47,('Tariffs July 2023'!P47*'Tariffs July 2023'!N47/100),($K$5*'Tariffs July 2023'!N47/100)))</f>
        <v>323.20017778181818</v>
      </c>
      <c r="E63" s="203">
        <f>IF('Tariffs July 2023'!T47&gt;0,IF(($K$5&lt;'Tariffs July 2023'!T47),(0),($K$5-'Tariffs July 2023'!T47)*'Tariffs July 2023'!U47/100),IF(AND('Tariffs July 2023'!R47&gt;0,'Tariffs July 2023'!T47=""),IF(($K$5&lt;'Tariffs July 2023'!R47),(0),($K$5-'Tariffs July 2023'!R47)*'Tariffs July 2023'!S47/100),IF(AND('Tariffs July 2023'!P47&gt;0,'Tariffs July 2023'!R47=""),IF(($K$5&lt;'Tariffs July 2023'!P47),(0),($K$5-'Tariffs July 2023'!P47)*'Tariffs July 2023'!Q47/100),0)))</f>
        <v>0</v>
      </c>
      <c r="F63" s="203">
        <f>($L$5)*'Tariffs July 2023'!AE47/100</f>
        <v>48.827710363636363</v>
      </c>
      <c r="G63" s="203">
        <f t="shared" si="57"/>
        <v>448.46788814545454</v>
      </c>
      <c r="H63" s="203">
        <f t="shared" si="58"/>
        <v>1488.1115525818182</v>
      </c>
      <c r="I63" s="247">
        <f t="shared" si="59"/>
        <v>1793.8715525818182</v>
      </c>
      <c r="J63" s="204">
        <f t="shared" si="60"/>
        <v>1973.2587078400002</v>
      </c>
      <c r="K63" s="207">
        <f>'Tariffs July 2023'!AZ47</f>
        <v>0</v>
      </c>
      <c r="L63" s="207">
        <f>'Tariffs July 2023'!BA47</f>
        <v>0</v>
      </c>
      <c r="M63" s="207">
        <f>'Tariffs July 2023'!BB47</f>
        <v>0</v>
      </c>
      <c r="N63" s="207">
        <f>'Tariffs July 2023'!BC47</f>
        <v>0</v>
      </c>
      <c r="O63" s="205">
        <f>($F$6*'Tariffs July 2023'!AT47/100)*4</f>
        <v>139.05360000000002</v>
      </c>
      <c r="P63" s="206" t="str">
        <f t="shared" si="61"/>
        <v>No discount</v>
      </c>
      <c r="Q63" s="206" t="str">
        <f t="shared" si="62"/>
        <v>Exclusive</v>
      </c>
      <c r="R63" s="293">
        <f t="shared" si="63"/>
        <v>1793.8715525818182</v>
      </c>
      <c r="S63" s="247">
        <f t="shared" si="64"/>
        <v>1793.8715525818182</v>
      </c>
      <c r="T63" s="247">
        <f t="shared" si="65"/>
        <v>1654.8179525818182</v>
      </c>
      <c r="U63" s="247">
        <f t="shared" si="66"/>
        <v>1654.8179525818182</v>
      </c>
      <c r="V63" s="292">
        <f t="shared" si="67"/>
        <v>1820.2997478400002</v>
      </c>
      <c r="W63" s="292">
        <f t="shared" si="68"/>
        <v>1820.2997478400002</v>
      </c>
      <c r="X63" s="208">
        <f>'Tariffs July 2023'!G47</f>
        <v>43623</v>
      </c>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row>
    <row r="64" spans="1:53" x14ac:dyDescent="0.15">
      <c r="A64" s="201" t="str">
        <f>'Tariffs July 2023'!K48</f>
        <v>Momentum</v>
      </c>
      <c r="B64" s="202" t="str">
        <f>'Tariffs July 2023'!L48</f>
        <v>Suit Yourself</v>
      </c>
      <c r="C64" s="203">
        <f>IF('Tariffs July 2023'!BP48=0,91*'Tariffs July 2023'!M48/100,(91*'Tariffs July 2023'!M48/100)+'Tariffs July 2023'!BP48/4)</f>
        <v>131.31299999999999</v>
      </c>
      <c r="D64" s="203">
        <f>IF('Tariffs July 2023'!O48="",$K$5*'Tariffs July 2023'!N48/100,IF($K$5&gt;='Tariffs July 2023'!P48,('Tariffs July 2023'!P48*'Tariffs July 2023'!N48/100),($K$5*'Tariffs July 2023'!N48/100)))</f>
        <v>341.07200639999996</v>
      </c>
      <c r="E64" s="203">
        <f>IF('Tariffs July 2023'!T48&gt;0,IF(($K$5&lt;'Tariffs July 2023'!T48),(0),($K$5-'Tariffs July 2023'!T48)*'Tariffs July 2023'!U48/100),IF(AND('Tariffs July 2023'!R48&gt;0,'Tariffs July 2023'!T48=""),IF(($K$5&lt;'Tariffs July 2023'!R48),(0),($K$5-'Tariffs July 2023'!R48)*'Tariffs July 2023'!S48/100),IF(AND('Tariffs July 2023'!P48&gt;0,'Tariffs July 2023'!R48=""),IF(($K$5&lt;'Tariffs July 2023'!P48),(0),($K$5-'Tariffs July 2023'!P48)*'Tariffs July 2023'!Q48/100),0)))</f>
        <v>0</v>
      </c>
      <c r="F64" s="203">
        <f>($L$5)*'Tariffs July 2023'!AE48/100</f>
        <v>38.245206599999996</v>
      </c>
      <c r="G64" s="203">
        <f t="shared" si="57"/>
        <v>510.63021299999997</v>
      </c>
      <c r="H64" s="203">
        <f t="shared" si="58"/>
        <v>1517.2688519999999</v>
      </c>
      <c r="I64" s="247">
        <f t="shared" si="59"/>
        <v>2042.5208519999999</v>
      </c>
      <c r="J64" s="204">
        <f t="shared" si="60"/>
        <v>2246.7729371999999</v>
      </c>
      <c r="K64" s="207">
        <f>'Tariffs July 2023'!AZ48</f>
        <v>0</v>
      </c>
      <c r="L64" s="207">
        <f>'Tariffs July 2023'!BA48</f>
        <v>0</v>
      </c>
      <c r="M64" s="207">
        <f>'Tariffs July 2023'!BB48</f>
        <v>0</v>
      </c>
      <c r="N64" s="207">
        <f>'Tariffs July 2023'!BC48</f>
        <v>0</v>
      </c>
      <c r="O64" s="205">
        <f>($F$6*'Tariffs July 2023'!AT48/100)*4</f>
        <v>125.14824</v>
      </c>
      <c r="P64" s="206" t="str">
        <f t="shared" si="61"/>
        <v>No discount</v>
      </c>
      <c r="Q64" s="206" t="str">
        <f t="shared" si="62"/>
        <v>Exclusive</v>
      </c>
      <c r="R64" s="293">
        <f t="shared" si="63"/>
        <v>2042.5208519999999</v>
      </c>
      <c r="S64" s="247">
        <f t="shared" si="64"/>
        <v>2042.5208519999999</v>
      </c>
      <c r="T64" s="247">
        <f t="shared" si="65"/>
        <v>1917.3726119999999</v>
      </c>
      <c r="U64" s="247">
        <f t="shared" si="66"/>
        <v>1917.3726119999999</v>
      </c>
      <c r="V64" s="292">
        <f t="shared" si="67"/>
        <v>2109.1098732</v>
      </c>
      <c r="W64" s="292">
        <f t="shared" si="68"/>
        <v>2109.1098732</v>
      </c>
      <c r="X64" s="208">
        <f>'Tariffs July 2023'!G48</f>
        <v>43646</v>
      </c>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row>
    <row r="65" spans="1:53" x14ac:dyDescent="0.15">
      <c r="A65" s="201" t="str">
        <f>'Tariffs July 2023'!K49</f>
        <v>Nectr</v>
      </c>
      <c r="B65" s="202" t="str">
        <f>'Tariffs July 2023'!L49</f>
        <v>100% Clean</v>
      </c>
      <c r="C65" s="203">
        <f>IF('Tariffs July 2023'!BP49=0,91*'Tariffs July 2023'!M49/100,(91*'Tariffs July 2023'!M49/100)+'Tariffs July 2023'!BP49/4)</f>
        <v>87.690909090909088</v>
      </c>
      <c r="D65" s="203">
        <f>IF('Tariffs July 2023'!O49="",$K$5*'Tariffs July 2023'!N49/100,IF($K$5&gt;='Tariffs July 2023'!P49,('Tariffs July 2023'!P49*'Tariffs July 2023'!N49/100),($K$5*'Tariffs July 2023'!N49/100)))</f>
        <v>290.68636909090907</v>
      </c>
      <c r="E65" s="203">
        <f>IF('Tariffs July 2023'!T49&gt;0,IF(($K$5&lt;'Tariffs July 2023'!T49),(0),($K$5-'Tariffs July 2023'!T49)*'Tariffs July 2023'!U49/100),IF(AND('Tariffs July 2023'!R49&gt;0,'Tariffs July 2023'!T49=""),IF(($K$5&lt;'Tariffs July 2023'!R49),(0),($K$5-'Tariffs July 2023'!R49)*'Tariffs July 2023'!S49/100),IF(AND('Tariffs July 2023'!P49&gt;0,'Tariffs July 2023'!R49=""),IF(($K$5&lt;'Tariffs July 2023'!P49),(0),($K$5-'Tariffs July 2023'!P49)*'Tariffs July 2023'!Q49/100),0)))</f>
        <v>0</v>
      </c>
      <c r="F65" s="203">
        <f>($L$5)*'Tariffs July 2023'!AE49/100</f>
        <v>38.093213727272726</v>
      </c>
      <c r="G65" s="203">
        <f t="shared" si="57"/>
        <v>416.47049190909087</v>
      </c>
      <c r="H65" s="203">
        <f t="shared" si="58"/>
        <v>1315.1183312727271</v>
      </c>
      <c r="I65" s="247">
        <f t="shared" si="59"/>
        <v>1665.8819676363635</v>
      </c>
      <c r="J65" s="204">
        <f t="shared" si="60"/>
        <v>1832.4701643999999</v>
      </c>
      <c r="K65" s="207">
        <f>'Tariffs July 2023'!AZ49</f>
        <v>0</v>
      </c>
      <c r="L65" s="207">
        <f>'Tariffs July 2023'!BA49</f>
        <v>0</v>
      </c>
      <c r="M65" s="207">
        <f>'Tariffs July 2023'!BB49</f>
        <v>0</v>
      </c>
      <c r="N65" s="207">
        <f>'Tariffs July 2023'!BC49</f>
        <v>0</v>
      </c>
      <c r="O65" s="205">
        <f>($F$6*'Tariffs July 2023'!AT49/100)*4</f>
        <v>107.07127200000001</v>
      </c>
      <c r="P65" s="206" t="str">
        <f t="shared" si="61"/>
        <v>No discount</v>
      </c>
      <c r="Q65" s="206" t="str">
        <f t="shared" si="62"/>
        <v>Exclusive</v>
      </c>
      <c r="R65" s="293">
        <f t="shared" si="63"/>
        <v>1665.8819676363635</v>
      </c>
      <c r="S65" s="247">
        <f t="shared" si="64"/>
        <v>1665.8819676363635</v>
      </c>
      <c r="T65" s="247">
        <f t="shared" si="65"/>
        <v>1558.8106956363636</v>
      </c>
      <c r="U65" s="247">
        <f t="shared" si="66"/>
        <v>1558.8106956363636</v>
      </c>
      <c r="V65" s="292">
        <f t="shared" si="67"/>
        <v>1714.6917652</v>
      </c>
      <c r="W65" s="292">
        <f t="shared" si="68"/>
        <v>1714.6917652</v>
      </c>
      <c r="X65" s="208">
        <f>'Tariffs July 2023'!G49</f>
        <v>43683</v>
      </c>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row>
    <row r="66" spans="1:53" x14ac:dyDescent="0.15">
      <c r="A66" s="201" t="str">
        <f>'Tariffs July 2023'!K50</f>
        <v>OVO</v>
      </c>
      <c r="B66" s="202" t="str">
        <f>'Tariffs July 2023'!L50</f>
        <v>The Solar Plan</v>
      </c>
      <c r="C66" s="203">
        <f>IF('Tariffs July 2023'!BP50=0,91*'Tariffs July 2023'!M50/100,(91*'Tariffs July 2023'!M50/100)+'Tariffs July 2023'!BP50/4)</f>
        <v>98.279999999999987</v>
      </c>
      <c r="D66" s="203">
        <f>IF('Tariffs July 2023'!O50="",$K$5*'Tariffs July 2023'!N50/100,IF($K$5&gt;='Tariffs July 2023'!P50,('Tariffs July 2023'!P50*'Tariffs July 2023'!N50/100),($K$5*'Tariffs July 2023'!N50/100)))</f>
        <v>335.36594063636358</v>
      </c>
      <c r="E66" s="203">
        <f>IF('Tariffs July 2023'!T50&gt;0,IF(($K$5&lt;'Tariffs July 2023'!T50),(0),($K$5-'Tariffs July 2023'!T50)*'Tariffs July 2023'!U50/100),IF(AND('Tariffs July 2023'!R50&gt;0,'Tariffs July 2023'!T50=""),IF(($K$5&lt;'Tariffs July 2023'!R50),(0),($K$5-'Tariffs July 2023'!R50)*'Tariffs July 2023'!S50/100),IF(AND('Tariffs July 2023'!P50&gt;0,'Tariffs July 2023'!R50=""),IF(($K$5&lt;'Tariffs July 2023'!P50),(0),($K$5-'Tariffs July 2023'!P50)*'Tariffs July 2023'!Q50/100),0)))</f>
        <v>0</v>
      </c>
      <c r="F66" s="203">
        <f>($L$5)*'Tariffs July 2023'!AE50/100</f>
        <v>44.381918836363639</v>
      </c>
      <c r="G66" s="203">
        <f t="shared" si="57"/>
        <v>478.02785947272719</v>
      </c>
      <c r="H66" s="203">
        <f t="shared" si="58"/>
        <v>1518.9914378909089</v>
      </c>
      <c r="I66" s="247">
        <f t="shared" si="59"/>
        <v>1912.1114378909087</v>
      </c>
      <c r="J66" s="204">
        <f t="shared" si="60"/>
        <v>2103.32258168</v>
      </c>
      <c r="K66" s="207">
        <f>'Tariffs July 2023'!AZ50</f>
        <v>0</v>
      </c>
      <c r="L66" s="207">
        <f>'Tariffs July 2023'!BA50</f>
        <v>0</v>
      </c>
      <c r="M66" s="207">
        <f>'Tariffs July 2023'!BB50</f>
        <v>0</v>
      </c>
      <c r="N66" s="207">
        <f>'Tariffs July 2023'!BC50</f>
        <v>0</v>
      </c>
      <c r="O66" s="205">
        <f>($F$6*'Tariffs July 2023'!AT50/100)*4</f>
        <v>389.35007999999999</v>
      </c>
      <c r="P66" s="206" t="str">
        <f t="shared" si="61"/>
        <v>No discount</v>
      </c>
      <c r="Q66" s="206" t="str">
        <f t="shared" si="62"/>
        <v>Exclusive</v>
      </c>
      <c r="R66" s="293">
        <f t="shared" si="63"/>
        <v>1912.1114378909087</v>
      </c>
      <c r="S66" s="247">
        <f t="shared" si="64"/>
        <v>1912.1114378909087</v>
      </c>
      <c r="T66" s="247">
        <f t="shared" si="65"/>
        <v>1522.7613578909088</v>
      </c>
      <c r="U66" s="247">
        <f t="shared" si="66"/>
        <v>1522.7613578909088</v>
      </c>
      <c r="V66" s="292">
        <f t="shared" si="67"/>
        <v>1675.0374936799999</v>
      </c>
      <c r="W66" s="292">
        <f t="shared" si="68"/>
        <v>1675.0374936799999</v>
      </c>
      <c r="X66" s="208">
        <f>'Tariffs July 2023'!G50</f>
        <v>43679</v>
      </c>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row>
    <row r="67" spans="1:53" customFormat="1" ht="13" x14ac:dyDescent="0.15">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row>
    <row r="68" spans="1:53" customFormat="1" thickBot="1" x14ac:dyDescent="0.2">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row>
    <row r="69" spans="1:53" x14ac:dyDescent="0.15">
      <c r="A69" s="257" t="s">
        <v>203</v>
      </c>
      <c r="B69" s="258"/>
      <c r="C69" s="258"/>
      <c r="D69" s="258"/>
      <c r="E69" s="258"/>
      <c r="F69" s="258"/>
      <c r="G69" s="258"/>
      <c r="H69" s="258"/>
      <c r="I69" s="258"/>
      <c r="J69" s="258"/>
      <c r="K69" s="258"/>
      <c r="L69" s="258"/>
      <c r="M69" s="258"/>
      <c r="N69" s="258"/>
      <c r="O69" s="258"/>
      <c r="P69" s="258"/>
      <c r="Q69" s="258"/>
      <c r="R69" s="258"/>
      <c r="S69" s="258"/>
      <c r="T69" s="258"/>
      <c r="U69" s="258"/>
      <c r="V69" s="258"/>
      <c r="W69" s="258"/>
      <c r="X69" s="259"/>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row>
    <row r="70" spans="1:53" ht="75" x14ac:dyDescent="0.15">
      <c r="A70" s="262" t="s">
        <v>184</v>
      </c>
      <c r="B70" s="263" t="s">
        <v>222</v>
      </c>
      <c r="C70" s="264" t="s">
        <v>211</v>
      </c>
      <c r="D70" s="264" t="s">
        <v>113</v>
      </c>
      <c r="E70" s="264" t="s">
        <v>204</v>
      </c>
      <c r="F70" s="264" t="s">
        <v>205</v>
      </c>
      <c r="G70" s="264" t="s">
        <v>698</v>
      </c>
      <c r="H70" s="265" t="s">
        <v>206</v>
      </c>
      <c r="I70" s="265" t="s">
        <v>224</v>
      </c>
      <c r="J70" s="266" t="s">
        <v>571</v>
      </c>
      <c r="K70" s="267" t="s">
        <v>215</v>
      </c>
      <c r="L70" s="267" t="s">
        <v>189</v>
      </c>
      <c r="M70" s="267" t="s">
        <v>127</v>
      </c>
      <c r="N70" s="267" t="s">
        <v>209</v>
      </c>
      <c r="O70" s="268" t="s">
        <v>233</v>
      </c>
      <c r="P70" s="269" t="s">
        <v>572</v>
      </c>
      <c r="Q70" s="269" t="s">
        <v>573</v>
      </c>
      <c r="R70" s="270" t="s">
        <v>190</v>
      </c>
      <c r="S70" s="270" t="s">
        <v>148</v>
      </c>
      <c r="T70" s="270" t="s">
        <v>118</v>
      </c>
      <c r="U70" s="270" t="s">
        <v>161</v>
      </c>
      <c r="V70" s="268" t="s">
        <v>199</v>
      </c>
      <c r="W70" s="268" t="s">
        <v>210</v>
      </c>
      <c r="X70" s="272" t="s">
        <v>56</v>
      </c>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row>
    <row r="71" spans="1:53" x14ac:dyDescent="0.15">
      <c r="A71" s="201" t="str">
        <f>'Tariffs July 2023'!K51</f>
        <v>AGL</v>
      </c>
      <c r="B71" s="202" t="str">
        <f>'Tariffs July 2023'!L51</f>
        <v>Solar Savers</v>
      </c>
      <c r="C71" s="203">
        <f>IF('Tariffs July 2023'!BP51=0,91*'Tariffs July 2023'!M51/100,(91*'Tariffs July 2023'!M51/100)+'Tariffs July 2023'!BP51/4)</f>
        <v>119.92972727272726</v>
      </c>
      <c r="D71" s="203">
        <f>IF('Tariffs July 2023'!O51="",$K$6*'Tariffs July 2023'!N51/100,IF($K$6&gt;='Tariffs July 2023'!P51,('Tariffs July 2023'!P51*'Tariffs July 2023'!N51/100),($K$6*'Tariffs July 2023'!N51/100)))</f>
        <v>112.85470799999997</v>
      </c>
      <c r="E71" s="203">
        <f>$M$6*'Tariffs July 2023'!AH51/100</f>
        <v>210.8014484</v>
      </c>
      <c r="F71" s="203">
        <f>$L$6*'Tariffs July 2023'!W51/100</f>
        <v>89.707460090909066</v>
      </c>
      <c r="G71" s="203">
        <f t="shared" ref="G71:G80" si="69">SUM(C71:F71)</f>
        <v>533.29334376363636</v>
      </c>
      <c r="H71" s="203">
        <f t="shared" ref="H71:H80" si="70">(G71-C71)*4</f>
        <v>1653.4544659636363</v>
      </c>
      <c r="I71" s="247">
        <f>G71*4</f>
        <v>2133.1733750545454</v>
      </c>
      <c r="J71" s="204">
        <f>I71*1.1</f>
        <v>2346.4907125600002</v>
      </c>
      <c r="K71" s="207">
        <f>'Tariffs July 2023'!AZ51</f>
        <v>0</v>
      </c>
      <c r="L71" s="207">
        <f>'Tariffs July 2023'!BA51</f>
        <v>0</v>
      </c>
      <c r="M71" s="207">
        <f>'Tariffs July 2023'!BB51</f>
        <v>0</v>
      </c>
      <c r="N71" s="207">
        <f>'Tariffs July 2023'!BC51</f>
        <v>0</v>
      </c>
      <c r="O71" s="205">
        <f>($F$6*'Tariffs July 2023'!AT51/100)*4</f>
        <v>278.10720000000003</v>
      </c>
      <c r="P71" s="206" t="str">
        <f>IF(SUM(K71:N71)=0,"No discount",IF(K71&gt;0,"Guaranteed off bill",IF(L71&gt;0,"Guaranteed off usage",IF(M71&gt;0,"Pay-on-time off bill","Pay-on-time off usage"))))</f>
        <v>No discount</v>
      </c>
      <c r="Q71" s="206" t="str">
        <f t="shared" ref="Q71:Q80" si="71">IF(OR(A71="Origin Energy",A71="Red Energy",A71="Powershop"),"Inclusive","Exclusive")</f>
        <v>Exclusive</v>
      </c>
      <c r="R71" s="293">
        <f>IF(AND(P71="Guaranteed off bill",Q71="Inclusive"),((I71*1.1)-((I71*1.1)*K71/100))/1.1,IF(AND(P71="Guaranteed off usage",Q71="Inclusive"),((I71*1.1)-((H71*1.1)*L71/100))/1.1,IF(AND(P71="Guaranteed off bill",Q71="Exclusive"),I71-(I71*K71/100),IF(AND(P71="Guaranteed off usage",Q71="Exclusive"),I71-(H71*L71/100),IF(Q71="Inclusive",((I71*1.1))/1.1,I71)))))</f>
        <v>2133.1733750545454</v>
      </c>
      <c r="S71" s="247">
        <f>IF(AND(P71="Pay-on-time off bill",Q71="Inclusive"),((R71*1.1)-((R71*1.1)*M71/100))/1.1,IF(AND(P71="Pay-on-time off usage",Q71="Inclusive"),((R71*1.1)-((H71*1.1)*N71/100))/1.1,IF(AND(P71="Pay-on-time off bill",Q71="Exclusive"),R71-(R71*M71/100),IF(AND(P71="Pay-on-time off usage",Q71="Exclusive"),R71-(H71*N71/100),IF(Q71="Inclusive",((R71*1.1))/1.1,R71)))))</f>
        <v>2133.1733750545454</v>
      </c>
      <c r="T71" s="247">
        <f t="shared" ref="T71:T80" si="72">R71-O71</f>
        <v>1855.0661750545455</v>
      </c>
      <c r="U71" s="247">
        <f t="shared" ref="U71:U80" si="73">S71-O71</f>
        <v>1855.0661750545455</v>
      </c>
      <c r="V71" s="292">
        <f t="shared" ref="V71:W80" si="74">T71*1.1</f>
        <v>2040.5727925600002</v>
      </c>
      <c r="W71" s="292">
        <f t="shared" si="74"/>
        <v>2040.5727925600002</v>
      </c>
      <c r="X71" s="208">
        <f>'Tariffs July 2023'!G51</f>
        <v>43669</v>
      </c>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row>
    <row r="72" spans="1:53" x14ac:dyDescent="0.15">
      <c r="A72" s="201" t="str">
        <f>'Tariffs July 2023'!K52</f>
        <v>Diamond Energy</v>
      </c>
      <c r="B72" s="202" t="str">
        <f>'Tariffs July 2023'!L52</f>
        <v xml:space="preserve">Renewable Saver </v>
      </c>
      <c r="C72" s="203">
        <f>IF('Tariffs July 2023'!BP52=0,91*'Tariffs July 2023'!M52/100,(91*'Tariffs July 2023'!M52/100)+'Tariffs July 2023'!BP52/4)</f>
        <v>91.909999999999982</v>
      </c>
      <c r="D72" s="203">
        <f>IF('Tariffs July 2023'!O52="",$K$6*'Tariffs July 2023'!N52/100,IF($K$6&gt;='Tariffs July 2023'!P52,('Tariffs July 2023'!P52*'Tariffs July 2023'!N52/100),($K$6*'Tariffs July 2023'!N52/100)))</f>
        <v>122.60758399999997</v>
      </c>
      <c r="E72" s="203">
        <f>$M$6*'Tariffs July 2023'!AH52/100</f>
        <v>213.44865760000002</v>
      </c>
      <c r="F72" s="203">
        <f>$L$6*'Tariffs July 2023'!W52/100</f>
        <v>97.022117090909063</v>
      </c>
      <c r="G72" s="203">
        <f t="shared" si="69"/>
        <v>524.98835869090908</v>
      </c>
      <c r="H72" s="203">
        <f t="shared" si="70"/>
        <v>1732.3134347636365</v>
      </c>
      <c r="I72" s="247">
        <f t="shared" ref="I72:I80" si="75">G72*4</f>
        <v>2099.9534347636363</v>
      </c>
      <c r="J72" s="204">
        <f t="shared" ref="J72:J80" si="76">I72*1.1</f>
        <v>2309.9487782400001</v>
      </c>
      <c r="K72" s="207">
        <f>'Tariffs July 2023'!AZ52</f>
        <v>0</v>
      </c>
      <c r="L72" s="207">
        <f>'Tariffs July 2023'!BA52</f>
        <v>0</v>
      </c>
      <c r="M72" s="207">
        <f>'Tariffs July 2023'!BB52</f>
        <v>2</v>
      </c>
      <c r="N72" s="207">
        <f>'Tariffs July 2023'!BC52</f>
        <v>0</v>
      </c>
      <c r="O72" s="205">
        <f>($F$6*'Tariffs July 2023'!AT52/100)*4</f>
        <v>144.61574400000001</v>
      </c>
      <c r="P72" s="206" t="str">
        <f t="shared" ref="P72:P80" si="77">IF(SUM(K72:N72)=0,"No discount",IF(K72&gt;0,"Guaranteed off bill",IF(L72&gt;0,"Guaranteed off usage",IF(M72&gt;0,"Pay-on-time off bill","Pay-on-time off usage"))))</f>
        <v>Pay-on-time off bill</v>
      </c>
      <c r="Q72" s="206" t="str">
        <f t="shared" si="71"/>
        <v>Exclusive</v>
      </c>
      <c r="R72" s="293">
        <f t="shared" ref="R72:R80" si="78">IF(AND(P72="Guaranteed off bill",Q72="Inclusive"),((I72*1.1)-((I72*1.1)*K72/100))/1.1,IF(AND(P72="Guaranteed off usage",Q72="Inclusive"),((I72*1.1)-((H72*1.1)*L72/100))/1.1,IF(AND(P72="Guaranteed off bill",Q72="Exclusive"),I72-(I72*K72/100),IF(AND(P72="Guaranteed off usage",Q72="Exclusive"),I72-(H72*L72/100),IF(Q72="Inclusive",((I72*1.1))/1.1,I72)))))</f>
        <v>2099.9534347636363</v>
      </c>
      <c r="S72" s="247">
        <f t="shared" ref="S72:S80" si="79">IF(AND(P72="Pay-on-time off bill",Q72="Inclusive"),((R72*1.1)-((R72*1.1)*M72/100))/1.1,IF(AND(P72="Pay-on-time off usage",Q72="Inclusive"),((R72*1.1)-((H72*1.1)*N72/100))/1.1,IF(AND(P72="Pay-on-time off bill",Q72="Exclusive"),R72-(R72*M72/100),IF(AND(P72="Pay-on-time off usage",Q72="Exclusive"),R72-(H72*N72/100),IF(Q72="Inclusive",((R72*1.1))/1.1,R72)))))</f>
        <v>2057.9543660683635</v>
      </c>
      <c r="T72" s="247">
        <f t="shared" si="72"/>
        <v>1955.3376907636364</v>
      </c>
      <c r="U72" s="247">
        <f t="shared" si="73"/>
        <v>1913.3386220683635</v>
      </c>
      <c r="V72" s="292">
        <f t="shared" si="74"/>
        <v>2150.8714598400002</v>
      </c>
      <c r="W72" s="292">
        <f t="shared" si="74"/>
        <v>2104.6724842752001</v>
      </c>
      <c r="X72" s="208">
        <f>'Tariffs July 2023'!G52</f>
        <v>43646</v>
      </c>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row>
    <row r="73" spans="1:53" x14ac:dyDescent="0.15">
      <c r="A73" s="201" t="str">
        <f>'Tariffs July 2023'!K53</f>
        <v>Energy Locals</v>
      </c>
      <c r="B73" s="202" t="str">
        <f>'Tariffs July 2023'!L53</f>
        <v>Online Member</v>
      </c>
      <c r="C73" s="203">
        <f>IF('Tariffs July 2023'!BP53=0,91*'Tariffs July 2023'!M53/100,(91*'Tariffs July 2023'!M53/100)+'Tariffs July 2023'!BP53/4)</f>
        <v>108.47272727272727</v>
      </c>
      <c r="D73" s="203">
        <f>IF('Tariffs July 2023'!O53="",$K$6*'Tariffs July 2023'!N53/100,IF($K$6&gt;='Tariffs July 2023'!P53,('Tariffs July 2023'!P53*'Tariffs July 2023'!N53/100),($K$6*'Tariffs July 2023'!N53/100)))</f>
        <v>100.06197454545455</v>
      </c>
      <c r="E73" s="203">
        <f>$M$6*'Tariffs July 2023'!AH53/100</f>
        <v>188.09117999999998</v>
      </c>
      <c r="F73" s="203">
        <f>$L$6*'Tariffs July 2023'!W53/100</f>
        <v>80.74621363636362</v>
      </c>
      <c r="G73" s="203">
        <f t="shared" si="69"/>
        <v>477.37209545454544</v>
      </c>
      <c r="H73" s="203">
        <f t="shared" si="70"/>
        <v>1475.5974727272728</v>
      </c>
      <c r="I73" s="247">
        <f t="shared" si="75"/>
        <v>1909.4883818181818</v>
      </c>
      <c r="J73" s="204">
        <f t="shared" si="76"/>
        <v>2100.4372200000003</v>
      </c>
      <c r="K73" s="207">
        <f>'Tariffs July 2023'!AZ53</f>
        <v>0</v>
      </c>
      <c r="L73" s="207">
        <f>'Tariffs July 2023'!BA53</f>
        <v>0</v>
      </c>
      <c r="M73" s="207">
        <f>'Tariffs July 2023'!BB53</f>
        <v>0</v>
      </c>
      <c r="N73" s="207">
        <f>'Tariffs July 2023'!BC53</f>
        <v>0</v>
      </c>
      <c r="O73" s="205">
        <f>($F$6*'Tariffs July 2023'!AT53/100)*4</f>
        <v>297.574704</v>
      </c>
      <c r="P73" s="206" t="str">
        <f t="shared" si="77"/>
        <v>No discount</v>
      </c>
      <c r="Q73" s="206" t="str">
        <f t="shared" si="71"/>
        <v>Exclusive</v>
      </c>
      <c r="R73" s="293">
        <f t="shared" si="78"/>
        <v>1909.4883818181818</v>
      </c>
      <c r="S73" s="247">
        <f t="shared" si="79"/>
        <v>1909.4883818181818</v>
      </c>
      <c r="T73" s="247">
        <f t="shared" si="72"/>
        <v>1611.9136778181819</v>
      </c>
      <c r="U73" s="247">
        <f t="shared" si="73"/>
        <v>1611.9136778181819</v>
      </c>
      <c r="V73" s="292">
        <f t="shared" si="74"/>
        <v>1773.1050456000003</v>
      </c>
      <c r="W73" s="292">
        <f t="shared" si="74"/>
        <v>1773.1050456000003</v>
      </c>
      <c r="X73" s="208">
        <f>'Tariffs July 2023'!G53</f>
        <v>43646</v>
      </c>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row>
    <row r="74" spans="1:53" x14ac:dyDescent="0.15">
      <c r="A74" s="201" t="str">
        <f>'Tariffs July 2023'!K54</f>
        <v>Origin Energy</v>
      </c>
      <c r="B74" s="202" t="str">
        <f>'Tariffs July 2023'!L54</f>
        <v>Solar Boost</v>
      </c>
      <c r="C74" s="203">
        <f>IF('Tariffs July 2023'!BP54=0,91*'Tariffs July 2023'!M54/100,(91*'Tariffs July 2023'!M54/100)+'Tariffs July 2023'!BP54/4)</f>
        <v>115.42109090909091</v>
      </c>
      <c r="D74" s="203">
        <f>IF('Tariffs July 2023'!O54="",$K$6*'Tariffs July 2023'!N54/100,IF($K$6&gt;='Tariffs July 2023'!P54,('Tariffs July 2023'!P54*'Tariffs July 2023'!N54/100),($K$6*'Tariffs July 2023'!N54/100)))</f>
        <v>111.89208647272727</v>
      </c>
      <c r="E74" s="203">
        <f>$M$6*'Tariffs July 2023'!AH54/100</f>
        <v>216.304857</v>
      </c>
      <c r="F74" s="203">
        <f>$L$6*'Tariffs July 2023'!W54/100</f>
        <v>79.289615272727247</v>
      </c>
      <c r="G74" s="203">
        <f t="shared" si="69"/>
        <v>522.90764965454537</v>
      </c>
      <c r="H74" s="203">
        <f t="shared" si="70"/>
        <v>1629.9462349818177</v>
      </c>
      <c r="I74" s="247">
        <f t="shared" si="75"/>
        <v>2091.6305986181815</v>
      </c>
      <c r="J74" s="204">
        <f t="shared" si="76"/>
        <v>2300.79365848</v>
      </c>
      <c r="K74" s="207">
        <f>'Tariffs July 2023'!AZ54</f>
        <v>0</v>
      </c>
      <c r="L74" s="207">
        <f>'Tariffs July 2023'!BA54</f>
        <v>0</v>
      </c>
      <c r="M74" s="207">
        <f>'Tariffs July 2023'!BB54</f>
        <v>0</v>
      </c>
      <c r="N74" s="207">
        <f>'Tariffs July 2023'!BC54</f>
        <v>0</v>
      </c>
      <c r="O74" s="205">
        <f>($F$6*'Tariffs July 2023'!AT54/100)*4</f>
        <v>333.72864000000004</v>
      </c>
      <c r="P74" s="206" t="str">
        <f t="shared" si="77"/>
        <v>No discount</v>
      </c>
      <c r="Q74" s="206" t="str">
        <f t="shared" si="71"/>
        <v>Inclusive</v>
      </c>
      <c r="R74" s="293">
        <f t="shared" si="78"/>
        <v>2091.6305986181815</v>
      </c>
      <c r="S74" s="247">
        <f t="shared" si="79"/>
        <v>2091.6305986181815</v>
      </c>
      <c r="T74" s="247">
        <f t="shared" si="72"/>
        <v>1757.9019586181814</v>
      </c>
      <c r="U74" s="247">
        <f t="shared" si="73"/>
        <v>1757.9019586181814</v>
      </c>
      <c r="V74" s="292">
        <f t="shared" si="74"/>
        <v>1933.6921544799998</v>
      </c>
      <c r="W74" s="292">
        <f t="shared" si="74"/>
        <v>1933.6921544799998</v>
      </c>
      <c r="X74" s="208">
        <f>'Tariffs July 2023'!G54</f>
        <v>43646</v>
      </c>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row>
    <row r="75" spans="1:53" x14ac:dyDescent="0.15">
      <c r="A75" s="201" t="str">
        <f>'Tariffs July 2023'!K55</f>
        <v>Simply Energy</v>
      </c>
      <c r="B75" s="202" t="str">
        <f>'Tariffs July 2023'!L55</f>
        <v>Solar</v>
      </c>
      <c r="C75" s="203">
        <f>IF('Tariffs July 2023'!BP55=0,91*'Tariffs July 2023'!M55/100,(91*'Tariffs July 2023'!M55/100)+'Tariffs July 2023'!BP55/4)</f>
        <v>95.417636363636362</v>
      </c>
      <c r="D75" s="203">
        <f>IF('Tariffs July 2023'!O55="",$K$6*'Tariffs July 2023'!N55/100,IF($K$6&gt;='Tariffs July 2023'!P55,('Tariffs July 2023'!P55*'Tariffs July 2023'!N55/100),($K$6*'Tariffs July 2023'!N55/100)))</f>
        <v>170.76399250909088</v>
      </c>
      <c r="E75" s="203">
        <f>$M$6*'Tariffs July 2023'!AH55/100</f>
        <v>188.92714079999999</v>
      </c>
      <c r="F75" s="203">
        <f>$L$6*'Tariffs July 2023'!W55/100</f>
        <v>83.089437090909072</v>
      </c>
      <c r="G75" s="203">
        <f t="shared" si="69"/>
        <v>538.19820676363634</v>
      </c>
      <c r="H75" s="203">
        <f t="shared" si="70"/>
        <v>1771.1222816</v>
      </c>
      <c r="I75" s="247">
        <f t="shared" si="75"/>
        <v>2152.7928270545453</v>
      </c>
      <c r="J75" s="204">
        <f t="shared" si="76"/>
        <v>2368.0721097599999</v>
      </c>
      <c r="K75" s="207">
        <f>'Tariffs July 2023'!AZ55</f>
        <v>0</v>
      </c>
      <c r="L75" s="207">
        <f>'Tariffs July 2023'!BA55</f>
        <v>0</v>
      </c>
      <c r="M75" s="207">
        <f>'Tariffs July 2023'!BB55</f>
        <v>0</v>
      </c>
      <c r="N75" s="207">
        <f>'Tariffs July 2023'!BC55</f>
        <v>0</v>
      </c>
      <c r="O75" s="205">
        <f>($F$6*'Tariffs July 2023'!AT55/100)*4</f>
        <v>194.67504</v>
      </c>
      <c r="P75" s="206" t="str">
        <f t="shared" si="77"/>
        <v>No discount</v>
      </c>
      <c r="Q75" s="206" t="str">
        <f t="shared" si="71"/>
        <v>Exclusive</v>
      </c>
      <c r="R75" s="293">
        <f t="shared" si="78"/>
        <v>2152.7928270545453</v>
      </c>
      <c r="S75" s="247">
        <f t="shared" si="79"/>
        <v>2152.7928270545453</v>
      </c>
      <c r="T75" s="247">
        <f t="shared" si="72"/>
        <v>1958.1177870545453</v>
      </c>
      <c r="U75" s="247">
        <f t="shared" si="73"/>
        <v>1958.1177870545453</v>
      </c>
      <c r="V75" s="292">
        <f t="shared" si="74"/>
        <v>2153.9295657600001</v>
      </c>
      <c r="W75" s="292">
        <f t="shared" si="74"/>
        <v>2153.9295657600001</v>
      </c>
      <c r="X75" s="208">
        <f>'Tariffs July 2023'!G55</f>
        <v>43646</v>
      </c>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row>
    <row r="76" spans="1:53" x14ac:dyDescent="0.15">
      <c r="A76" s="201" t="str">
        <f>'Tariffs July 2023'!K56</f>
        <v>Powershop</v>
      </c>
      <c r="B76" s="202" t="str">
        <f>'Tariffs July 2023'!L56</f>
        <v>Carbon neutral</v>
      </c>
      <c r="C76" s="203">
        <f>IF('Tariffs July 2023'!BP56=0,91*'Tariffs July 2023'!M56/100,(91*'Tariffs July 2023'!M56/100)+'Tariffs July 2023'!BP56/4)</f>
        <v>121.55118181818182</v>
      </c>
      <c r="D76" s="203">
        <f>IF('Tariffs July 2023'!O56="",$K$6*'Tariffs July 2023'!N56/100,IF($K$6&gt;='Tariffs July 2023'!P56,('Tariffs July 2023'!P56*'Tariffs July 2023'!N56/100),($K$6*'Tariffs July 2023'!N56/100)))</f>
        <v>104.14044996363634</v>
      </c>
      <c r="E76" s="203">
        <f>$M$6*'Tariffs July 2023'!AH56/100</f>
        <v>164.19663379999997</v>
      </c>
      <c r="F76" s="203">
        <f>$L$6*'Tariffs July 2023'!W56/100</f>
        <v>63.362028818181805</v>
      </c>
      <c r="G76" s="203">
        <f t="shared" si="69"/>
        <v>453.25029439999992</v>
      </c>
      <c r="H76" s="203">
        <f t="shared" si="70"/>
        <v>1326.7964503272724</v>
      </c>
      <c r="I76" s="247">
        <f t="shared" si="75"/>
        <v>1813.0011775999997</v>
      </c>
      <c r="J76" s="204">
        <f t="shared" si="76"/>
        <v>1994.3012953599998</v>
      </c>
      <c r="K76" s="207">
        <f>'Tariffs July 2023'!AZ56</f>
        <v>0</v>
      </c>
      <c r="L76" s="207">
        <f>'Tariffs July 2023'!BA56</f>
        <v>0</v>
      </c>
      <c r="M76" s="207">
        <f>'Tariffs July 2023'!BB56</f>
        <v>0</v>
      </c>
      <c r="N76" s="207">
        <f>'Tariffs July 2023'!BC56</f>
        <v>0</v>
      </c>
      <c r="O76" s="205">
        <f>($F$6*'Tariffs July 2023'!AT56/100)*4</f>
        <v>139.05360000000002</v>
      </c>
      <c r="P76" s="206" t="str">
        <f t="shared" si="77"/>
        <v>No discount</v>
      </c>
      <c r="Q76" s="206" t="str">
        <f t="shared" si="71"/>
        <v>Inclusive</v>
      </c>
      <c r="R76" s="293">
        <f t="shared" si="78"/>
        <v>1813.0011775999997</v>
      </c>
      <c r="S76" s="247">
        <f t="shared" si="79"/>
        <v>1813.0011775999997</v>
      </c>
      <c r="T76" s="247">
        <f t="shared" si="72"/>
        <v>1673.9475775999997</v>
      </c>
      <c r="U76" s="247">
        <f t="shared" si="73"/>
        <v>1673.9475775999997</v>
      </c>
      <c r="V76" s="292">
        <f t="shared" si="74"/>
        <v>1841.3423353599999</v>
      </c>
      <c r="W76" s="292">
        <f t="shared" si="74"/>
        <v>1841.3423353599999</v>
      </c>
      <c r="X76" s="208">
        <f>'Tariffs July 2023'!G56</f>
        <v>43677</v>
      </c>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row>
    <row r="77" spans="1:53" x14ac:dyDescent="0.15">
      <c r="A77" s="201" t="str">
        <f>'Tariffs July 2023'!K57</f>
        <v>Red Energy</v>
      </c>
      <c r="B77" s="202" t="str">
        <f>'Tariffs July 2023'!L57</f>
        <v>Solar Savers</v>
      </c>
      <c r="C77" s="203">
        <f>IF('Tariffs July 2023'!BP57=0,91*'Tariffs July 2023'!M57/100,(91*'Tariffs July 2023'!M57/100)+'Tariffs July 2023'!BP57/4)</f>
        <v>127.17663636363633</v>
      </c>
      <c r="D77" s="203">
        <f>IF('Tariffs July 2023'!O57="",$K$6*'Tariffs July 2023'!N57/100,IF($K$6&gt;='Tariffs July 2023'!P57,('Tariffs July 2023'!P57*'Tariffs July 2023'!N57/100),($K$6*'Tariffs July 2023'!N57/100)))</f>
        <v>109.33353978181815</v>
      </c>
      <c r="E77" s="203">
        <f>$M$6*'Tariffs July 2023'!AH57/100</f>
        <v>197.42607559999999</v>
      </c>
      <c r="F77" s="203">
        <f>$L$6*'Tariffs July 2023'!W57/100</f>
        <v>84.641030999999984</v>
      </c>
      <c r="G77" s="203">
        <f t="shared" si="69"/>
        <v>518.57728274545445</v>
      </c>
      <c r="H77" s="203">
        <f t="shared" si="70"/>
        <v>1565.6025855272724</v>
      </c>
      <c r="I77" s="247">
        <f t="shared" si="75"/>
        <v>2074.3091309818178</v>
      </c>
      <c r="J77" s="204">
        <f t="shared" si="76"/>
        <v>2281.7400440799997</v>
      </c>
      <c r="K77" s="207">
        <f>'Tariffs July 2023'!AZ57</f>
        <v>0</v>
      </c>
      <c r="L77" s="207">
        <f>'Tariffs July 2023'!BA57</f>
        <v>0</v>
      </c>
      <c r="M77" s="207">
        <f>'Tariffs July 2023'!BB57</f>
        <v>0</v>
      </c>
      <c r="N77" s="207">
        <f>'Tariffs July 2023'!BC57</f>
        <v>0</v>
      </c>
      <c r="O77" s="205">
        <f>($F$6*'Tariffs July 2023'!AT57/100)*4</f>
        <v>444.97152</v>
      </c>
      <c r="P77" s="206" t="str">
        <f t="shared" si="77"/>
        <v>No discount</v>
      </c>
      <c r="Q77" s="206" t="str">
        <f t="shared" si="71"/>
        <v>Inclusive</v>
      </c>
      <c r="R77" s="293">
        <f t="shared" si="78"/>
        <v>2074.3091309818178</v>
      </c>
      <c r="S77" s="247">
        <f t="shared" si="79"/>
        <v>2074.3091309818178</v>
      </c>
      <c r="T77" s="247">
        <f t="shared" si="72"/>
        <v>1629.3376109818178</v>
      </c>
      <c r="U77" s="247">
        <f t="shared" si="73"/>
        <v>1629.3376109818178</v>
      </c>
      <c r="V77" s="292">
        <f t="shared" si="74"/>
        <v>1792.2713720799998</v>
      </c>
      <c r="W77" s="292">
        <f t="shared" si="74"/>
        <v>1792.2713720799998</v>
      </c>
      <c r="X77" s="208">
        <f>'Tariffs July 2023'!G57</f>
        <v>43670</v>
      </c>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row>
    <row r="78" spans="1:53" x14ac:dyDescent="0.15">
      <c r="A78" s="201" t="str">
        <f>'Tariffs July 2023'!K58</f>
        <v>Alinta Energy</v>
      </c>
      <c r="B78" s="202" t="str">
        <f>'Tariffs July 2023'!L58</f>
        <v>Home Deal</v>
      </c>
      <c r="C78" s="203">
        <f>IF('Tariffs July 2023'!BP58=0,91*'Tariffs July 2023'!M58/100,(91*'Tariffs July 2023'!M58/100)+'Tariffs July 2023'!BP58/4)</f>
        <v>99.826999999999984</v>
      </c>
      <c r="D78" s="203">
        <f>IF('Tariffs July 2023'!O58="",$K$6*'Tariffs July 2023'!N58/100,IF($K$6&gt;='Tariffs July 2023'!P58,('Tariffs July 2023'!P58*'Tariffs July 2023'!N58/100),($K$6*'Tariffs July 2023'!N58/100)))</f>
        <v>101.22725323636364</v>
      </c>
      <c r="E78" s="203">
        <f>$M$6*'Tariffs July 2023'!AH58/100</f>
        <v>209.686834</v>
      </c>
      <c r="F78" s="203">
        <f>$L$6*'Tariffs July 2023'!W58/100</f>
        <v>81.347852090909086</v>
      </c>
      <c r="G78" s="203">
        <f t="shared" si="69"/>
        <v>492.08893932727273</v>
      </c>
      <c r="H78" s="203">
        <f t="shared" si="70"/>
        <v>1569.0477573090909</v>
      </c>
      <c r="I78" s="247">
        <f t="shared" si="75"/>
        <v>1968.3557573090909</v>
      </c>
      <c r="J78" s="204">
        <f t="shared" si="76"/>
        <v>2165.1913330400002</v>
      </c>
      <c r="K78" s="207">
        <f>'Tariffs July 2023'!AZ58</f>
        <v>0</v>
      </c>
      <c r="L78" s="207">
        <f>'Tariffs July 2023'!BA58</f>
        <v>0</v>
      </c>
      <c r="M78" s="207">
        <f>'Tariffs July 2023'!BB58</f>
        <v>0</v>
      </c>
      <c r="N78" s="207">
        <f>'Tariffs July 2023'!BC58</f>
        <v>0</v>
      </c>
      <c r="O78" s="205">
        <f>($F$6*'Tariffs July 2023'!AT58/100)*4</f>
        <v>222.48576</v>
      </c>
      <c r="P78" s="206" t="str">
        <f t="shared" si="77"/>
        <v>No discount</v>
      </c>
      <c r="Q78" s="206" t="str">
        <f t="shared" si="71"/>
        <v>Exclusive</v>
      </c>
      <c r="R78" s="293">
        <f t="shared" si="78"/>
        <v>1968.3557573090909</v>
      </c>
      <c r="S78" s="247">
        <f t="shared" si="79"/>
        <v>1968.3557573090909</v>
      </c>
      <c r="T78" s="247">
        <f t="shared" si="72"/>
        <v>1745.8699973090909</v>
      </c>
      <c r="U78" s="247">
        <f t="shared" si="73"/>
        <v>1745.8699973090909</v>
      </c>
      <c r="V78" s="292">
        <f t="shared" si="74"/>
        <v>1920.45699704</v>
      </c>
      <c r="W78" s="292">
        <f t="shared" si="74"/>
        <v>1920.45699704</v>
      </c>
      <c r="X78" s="208">
        <f>'Tariffs July 2023'!G58</f>
        <v>43646</v>
      </c>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row>
    <row r="79" spans="1:53" x14ac:dyDescent="0.15">
      <c r="A79" s="201" t="str">
        <f>'Tariffs July 2023'!K59</f>
        <v>Kogan Energy</v>
      </c>
      <c r="B79" s="202" t="str">
        <f>'Tariffs July 2023'!L59</f>
        <v>Free Kogan First Membership</v>
      </c>
      <c r="C79" s="203">
        <f>IF('Tariffs July 2023'!BP59=0,91*'Tariffs July 2023'!M59/100,(91*'Tariffs July 2023'!M59/100)+'Tariffs July 2023'!BP59/4)</f>
        <v>121.55118181818182</v>
      </c>
      <c r="D79" s="203">
        <f>IF('Tariffs July 2023'!O59="",$K$6*'Tariffs July 2023'!N59/100,IF($K$6&gt;='Tariffs July 2023'!P59,('Tariffs July 2023'!P59*'Tariffs July 2023'!N59/100),($K$6*'Tariffs July 2023'!N59/100)))</f>
        <v>104.14044996363634</v>
      </c>
      <c r="E79" s="203">
        <f>$M$6*'Tariffs July 2023'!AH59/100</f>
        <v>164.19663379999997</v>
      </c>
      <c r="F79" s="203">
        <f>$L$6*'Tariffs July 2023'!W59/100</f>
        <v>63.362028818181805</v>
      </c>
      <c r="G79" s="203">
        <f t="shared" si="69"/>
        <v>453.25029439999992</v>
      </c>
      <c r="H79" s="203">
        <f t="shared" si="70"/>
        <v>1326.7964503272724</v>
      </c>
      <c r="I79" s="247">
        <f t="shared" si="75"/>
        <v>1813.0011775999997</v>
      </c>
      <c r="J79" s="204">
        <f t="shared" si="76"/>
        <v>1994.3012953599998</v>
      </c>
      <c r="K79" s="207">
        <f>'Tariffs July 2023'!AZ59</f>
        <v>0</v>
      </c>
      <c r="L79" s="207">
        <f>'Tariffs July 2023'!BA59</f>
        <v>0</v>
      </c>
      <c r="M79" s="207">
        <f>'Tariffs July 2023'!BB59</f>
        <v>0</v>
      </c>
      <c r="N79" s="207">
        <f>'Tariffs July 2023'!BC59</f>
        <v>0</v>
      </c>
      <c r="O79" s="205">
        <f>($F$6*'Tariffs July 2023'!AT59/100)*4</f>
        <v>139.05360000000002</v>
      </c>
      <c r="P79" s="206" t="str">
        <f t="shared" si="77"/>
        <v>No discount</v>
      </c>
      <c r="Q79" s="206" t="str">
        <f t="shared" si="71"/>
        <v>Exclusive</v>
      </c>
      <c r="R79" s="293">
        <f t="shared" si="78"/>
        <v>1813.0011775999997</v>
      </c>
      <c r="S79" s="247">
        <f t="shared" si="79"/>
        <v>1813.0011775999997</v>
      </c>
      <c r="T79" s="247">
        <f t="shared" si="72"/>
        <v>1673.9475775999997</v>
      </c>
      <c r="U79" s="247">
        <f t="shared" si="73"/>
        <v>1673.9475775999997</v>
      </c>
      <c r="V79" s="292">
        <f t="shared" si="74"/>
        <v>1841.3423353599999</v>
      </c>
      <c r="W79" s="292">
        <f t="shared" si="74"/>
        <v>1841.3423353599999</v>
      </c>
      <c r="X79" s="208">
        <f>'Tariffs July 2023'!G59</f>
        <v>43646</v>
      </c>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row>
    <row r="80" spans="1:53" x14ac:dyDescent="0.15">
      <c r="A80" s="201" t="str">
        <f>'Tariffs July 2023'!K60</f>
        <v>GloBird Energy</v>
      </c>
      <c r="B80" s="202" t="str">
        <f>'Tariffs July 2023'!L60</f>
        <v>SolarPlus</v>
      </c>
      <c r="C80" s="203">
        <f>IF('Tariffs July 2023'!BP60=0,91*'Tariffs July 2023'!M60/100,(91*'Tariffs July 2023'!M60/100)+'Tariffs July 2023'!BP60/4)</f>
        <v>104.64999999999998</v>
      </c>
      <c r="D80" s="203">
        <f>IF('Tariffs July 2023'!O60="",$K$6*'Tariffs July 2023'!N60/100,IF($K$6&gt;='Tariffs July 2023'!P60,('Tariffs July 2023'!P60*'Tariffs July 2023'!N60/100),($K$6*'Tariffs July 2023'!N60/100)))</f>
        <v>108.67490399999997</v>
      </c>
      <c r="E80" s="203">
        <f>$M$6*'Tariffs July 2023'!AH60/100</f>
        <v>206.90029799999996</v>
      </c>
      <c r="F80" s="203">
        <f>$L$6*'Tariffs July 2023'!W60/100</f>
        <v>94.045589999999976</v>
      </c>
      <c r="G80" s="203">
        <f t="shared" si="69"/>
        <v>514.27079199999991</v>
      </c>
      <c r="H80" s="203">
        <f t="shared" si="70"/>
        <v>1638.4831679999998</v>
      </c>
      <c r="I80" s="247">
        <f t="shared" si="75"/>
        <v>2057.0831679999997</v>
      </c>
      <c r="J80" s="204">
        <f t="shared" si="76"/>
        <v>2262.7914848</v>
      </c>
      <c r="K80" s="207">
        <f>'Tariffs July 2023'!AZ60</f>
        <v>0</v>
      </c>
      <c r="L80" s="207">
        <f>'Tariffs July 2023'!BA60</f>
        <v>0</v>
      </c>
      <c r="M80" s="207">
        <f>'Tariffs July 2023'!BB60</f>
        <v>2</v>
      </c>
      <c r="N80" s="207">
        <f>'Tariffs July 2023'!BC60</f>
        <v>0</v>
      </c>
      <c r="O80" s="205">
        <f>($F$6*'Tariffs July 2023'!AT60/100)*4</f>
        <v>305.91792000000004</v>
      </c>
      <c r="P80" s="206" t="str">
        <f t="shared" si="77"/>
        <v>Pay-on-time off bill</v>
      </c>
      <c r="Q80" s="206" t="str">
        <f t="shared" si="71"/>
        <v>Exclusive</v>
      </c>
      <c r="R80" s="293">
        <f t="shared" si="78"/>
        <v>2057.0831679999997</v>
      </c>
      <c r="S80" s="247">
        <f t="shared" si="79"/>
        <v>2015.9415046399997</v>
      </c>
      <c r="T80" s="247">
        <f t="shared" si="72"/>
        <v>1751.1652479999996</v>
      </c>
      <c r="U80" s="247">
        <f t="shared" si="73"/>
        <v>1710.0235846399996</v>
      </c>
      <c r="V80" s="292">
        <f t="shared" si="74"/>
        <v>1926.2817727999998</v>
      </c>
      <c r="W80" s="292">
        <f t="shared" si="74"/>
        <v>1881.0259431039997</v>
      </c>
      <c r="X80" s="208">
        <f>'Tariffs July 2023'!G60</f>
        <v>43671</v>
      </c>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row>
    <row r="81" spans="1:53" x14ac:dyDescent="0.15">
      <c r="A81" s="201" t="str">
        <f>'Tariffs July 2023'!K61</f>
        <v>CovaU</v>
      </c>
      <c r="B81" s="202" t="str">
        <f>'Tariffs July 2023'!L61</f>
        <v>Freedom</v>
      </c>
      <c r="C81" s="203">
        <f>IF('Tariffs July 2023'!BP61=0,91*'Tariffs July 2023'!M61/100,(91*'Tariffs July 2023'!M61/100)+'Tariffs July 2023'!BP61/4)</f>
        <v>101.92</v>
      </c>
      <c r="D81" s="203">
        <f>IF('Tariffs July 2023'!O61="",$K$6*'Tariffs July 2023'!N61/100,IF($K$6&gt;='Tariffs July 2023'!P61,('Tariffs July 2023'!P61*'Tariffs July 2023'!N61/100),($K$6*'Tariffs July 2023'!N61/100)))</f>
        <v>111.9174186181818</v>
      </c>
      <c r="E81" s="203">
        <f>$M$6*'Tariffs July 2023'!AH61/100</f>
        <v>216.304857</v>
      </c>
      <c r="F81" s="203">
        <f>$L$6*'Tariffs July 2023'!W61/100</f>
        <v>86.287620454545433</v>
      </c>
      <c r="G81" s="203">
        <f t="shared" ref="G81:G85" si="80">SUM(C81:F81)</f>
        <v>516.42989607272716</v>
      </c>
      <c r="H81" s="203">
        <f t="shared" ref="H81:H85" si="81">(G81-C81)*4</f>
        <v>1658.0395842909086</v>
      </c>
      <c r="I81" s="247">
        <f t="shared" ref="I81:I85" si="82">G81*4</f>
        <v>2065.7195842909086</v>
      </c>
      <c r="J81" s="204">
        <f t="shared" ref="J81:J85" si="83">I81*1.1</f>
        <v>2272.2915427199996</v>
      </c>
      <c r="K81" s="207">
        <f>'Tariffs July 2023'!AZ61</f>
        <v>5</v>
      </c>
      <c r="L81" s="207">
        <f>'Tariffs July 2023'!BA61</f>
        <v>0</v>
      </c>
      <c r="M81" s="207">
        <f>'Tariffs July 2023'!BB61</f>
        <v>0</v>
      </c>
      <c r="N81" s="207">
        <f>'Tariffs July 2023'!BC61</f>
        <v>0</v>
      </c>
      <c r="O81" s="205">
        <f>($F$6*'Tariffs July 2023'!AT61/100)*4</f>
        <v>152.95896000000002</v>
      </c>
      <c r="P81" s="206" t="str">
        <f t="shared" ref="P81:P85" si="84">IF(SUM(K81:N81)=0,"No discount",IF(K81&gt;0,"Guaranteed off bill",IF(L81&gt;0,"Guaranteed off usage",IF(M81&gt;0,"Pay-on-time off bill","Pay-on-time off usage"))))</f>
        <v>Guaranteed off bill</v>
      </c>
      <c r="Q81" s="206" t="str">
        <f t="shared" ref="Q81:Q85" si="85">IF(OR(A81="Origin Energy",A81="Red Energy",A81="Powershop"),"Inclusive","Exclusive")</f>
        <v>Exclusive</v>
      </c>
      <c r="R81" s="293">
        <f t="shared" ref="R81:R85" si="86">IF(AND(P81="Guaranteed off bill",Q81="Inclusive"),((I81*1.1)-((I81*1.1)*K81/100))/1.1,IF(AND(P81="Guaranteed off usage",Q81="Inclusive"),((I81*1.1)-((H81*1.1)*L81/100))/1.1,IF(AND(P81="Guaranteed off bill",Q81="Exclusive"),I81-(I81*K81/100),IF(AND(P81="Guaranteed off usage",Q81="Exclusive"),I81-(H81*L81/100),IF(Q81="Inclusive",((I81*1.1))/1.1,I81)))))</f>
        <v>1962.4336050763632</v>
      </c>
      <c r="S81" s="247">
        <f t="shared" ref="S81:S85" si="87">IF(AND(P81="Pay-on-time off bill",Q81="Inclusive"),((R81*1.1)-((R81*1.1)*M81/100))/1.1,IF(AND(P81="Pay-on-time off usage",Q81="Inclusive"),((R81*1.1)-((H81*1.1)*N81/100))/1.1,IF(AND(P81="Pay-on-time off bill",Q81="Exclusive"),R81-(R81*M81/100),IF(AND(P81="Pay-on-time off usage",Q81="Exclusive"),R81-(H81*N81/100),IF(Q81="Inclusive",((R81*1.1))/1.1,R81)))))</f>
        <v>1962.4336050763632</v>
      </c>
      <c r="T81" s="247">
        <f t="shared" ref="T81:T85" si="88">R81-O81</f>
        <v>1809.4746450763632</v>
      </c>
      <c r="U81" s="247">
        <f t="shared" ref="U81:U85" si="89">S81-O81</f>
        <v>1809.4746450763632</v>
      </c>
      <c r="V81" s="292">
        <f t="shared" ref="V81:V85" si="90">T81*1.1</f>
        <v>1990.4221095839998</v>
      </c>
      <c r="W81" s="292">
        <f t="shared" ref="W81:W85" si="91">U81*1.1</f>
        <v>1990.4221095839998</v>
      </c>
      <c r="X81" s="208">
        <f>'Tariffs July 2023'!G61</f>
        <v>43677</v>
      </c>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row>
    <row r="82" spans="1:53" x14ac:dyDescent="0.15">
      <c r="A82" s="201" t="str">
        <f>'Tariffs July 2023'!K62</f>
        <v>Dodo</v>
      </c>
      <c r="B82" s="202" t="str">
        <f>'Tariffs July 2023'!L62</f>
        <v>Market Offer</v>
      </c>
      <c r="C82" s="203">
        <f>IF('Tariffs July 2023'!BP62=0,91*'Tariffs July 2023'!M62/100,(91*'Tariffs July 2023'!M62/100)+'Tariffs July 2023'!BP62/4)</f>
        <v>73.834090909090904</v>
      </c>
      <c r="D82" s="203">
        <f>IF('Tariffs July 2023'!O62="",$K$6*'Tariffs July 2023'!N62/100,IF($K$6&gt;='Tariffs July 2023'!P62,('Tariffs July 2023'!P62*'Tariffs July 2023'!N62/100),($K$6*'Tariffs July 2023'!N62/100)))</f>
        <v>111.28411498181816</v>
      </c>
      <c r="E82" s="203">
        <f>$M$6*'Tariffs July 2023'!AH62/100</f>
        <v>203.97443520000002</v>
      </c>
      <c r="F82" s="203">
        <f>$L$6*'Tariffs July 2023'!W62/100</f>
        <v>86.540941909090876</v>
      </c>
      <c r="G82" s="203">
        <f t="shared" si="80"/>
        <v>475.63358299999993</v>
      </c>
      <c r="H82" s="203">
        <f t="shared" si="81"/>
        <v>1607.1979683636362</v>
      </c>
      <c r="I82" s="247">
        <f t="shared" si="82"/>
        <v>1902.5343319999997</v>
      </c>
      <c r="J82" s="204">
        <f t="shared" si="83"/>
        <v>2092.7877651999997</v>
      </c>
      <c r="K82" s="207">
        <f>'Tariffs July 2023'!AZ62</f>
        <v>0</v>
      </c>
      <c r="L82" s="207">
        <f>'Tariffs July 2023'!BA62</f>
        <v>0</v>
      </c>
      <c r="M82" s="207">
        <f>'Tariffs July 2023'!BB62</f>
        <v>0</v>
      </c>
      <c r="N82" s="207">
        <f>'Tariffs July 2023'!BC62</f>
        <v>0</v>
      </c>
      <c r="O82" s="205">
        <f>($F$6*'Tariffs July 2023'!AT62/100)*4</f>
        <v>139.05360000000002</v>
      </c>
      <c r="P82" s="206" t="str">
        <f t="shared" si="84"/>
        <v>No discount</v>
      </c>
      <c r="Q82" s="206" t="str">
        <f t="shared" si="85"/>
        <v>Exclusive</v>
      </c>
      <c r="R82" s="293">
        <f t="shared" si="86"/>
        <v>1902.5343319999997</v>
      </c>
      <c r="S82" s="247">
        <f t="shared" si="87"/>
        <v>1902.5343319999997</v>
      </c>
      <c r="T82" s="247">
        <f t="shared" si="88"/>
        <v>1763.4807319999998</v>
      </c>
      <c r="U82" s="247">
        <f t="shared" si="89"/>
        <v>1763.4807319999998</v>
      </c>
      <c r="V82" s="292">
        <f t="shared" si="90"/>
        <v>1939.8288051999998</v>
      </c>
      <c r="W82" s="292">
        <f t="shared" si="91"/>
        <v>1939.8288051999998</v>
      </c>
      <c r="X82" s="208">
        <f>'Tariffs July 2023'!G62</f>
        <v>43623</v>
      </c>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row>
    <row r="83" spans="1:53" x14ac:dyDescent="0.15">
      <c r="A83" s="201" t="str">
        <f>'Tariffs July 2023'!K63</f>
        <v>Momentum</v>
      </c>
      <c r="B83" s="202" t="str">
        <f>'Tariffs July 2023'!L63</f>
        <v>Suit Yourself</v>
      </c>
      <c r="C83" s="203">
        <f>IF('Tariffs July 2023'!BP63=0,91*'Tariffs July 2023'!M63/100,(91*'Tariffs July 2023'!M63/100)+'Tariffs July 2023'!BP63/4)</f>
        <v>123.30500000000001</v>
      </c>
      <c r="D83" s="203">
        <f>IF('Tariffs July 2023'!O63="",$K$6*'Tariffs July 2023'!N63/100,IF($K$6&gt;='Tariffs July 2023'!P63,('Tariffs July 2023'!P63*'Tariffs July 2023'!N63/100),($K$6*'Tariffs July 2023'!N63/100)))</f>
        <v>113.96932239999998</v>
      </c>
      <c r="E83" s="203">
        <f>$M$6*'Tariffs July 2023'!AH63/100</f>
        <v>200.00362140000001</v>
      </c>
      <c r="F83" s="203">
        <f>$L$6*'Tariffs July 2023'!W63/100</f>
        <v>84.292713999999975</v>
      </c>
      <c r="G83" s="203">
        <f t="shared" si="80"/>
        <v>521.57065779999994</v>
      </c>
      <c r="H83" s="203">
        <f t="shared" si="81"/>
        <v>1593.0626311999997</v>
      </c>
      <c r="I83" s="247">
        <f t="shared" si="82"/>
        <v>2086.2826311999997</v>
      </c>
      <c r="J83" s="204">
        <f t="shared" si="83"/>
        <v>2294.9108943199999</v>
      </c>
      <c r="K83" s="207">
        <f>'Tariffs July 2023'!AZ63</f>
        <v>0</v>
      </c>
      <c r="L83" s="207">
        <f>'Tariffs July 2023'!BA63</f>
        <v>0</v>
      </c>
      <c r="M83" s="207">
        <f>'Tariffs July 2023'!BB63</f>
        <v>0</v>
      </c>
      <c r="N83" s="207">
        <f>'Tariffs July 2023'!BC63</f>
        <v>0</v>
      </c>
      <c r="O83" s="205">
        <f>($F$6*'Tariffs July 2023'!AT63/100)*4</f>
        <v>125.14824</v>
      </c>
      <c r="P83" s="206" t="str">
        <f t="shared" si="84"/>
        <v>No discount</v>
      </c>
      <c r="Q83" s="206" t="str">
        <f t="shared" si="85"/>
        <v>Exclusive</v>
      </c>
      <c r="R83" s="293">
        <f t="shared" si="86"/>
        <v>2086.2826311999997</v>
      </c>
      <c r="S83" s="247">
        <f t="shared" si="87"/>
        <v>2086.2826311999997</v>
      </c>
      <c r="T83" s="247">
        <f t="shared" si="88"/>
        <v>1961.1343911999998</v>
      </c>
      <c r="U83" s="247">
        <f t="shared" si="89"/>
        <v>1961.1343911999998</v>
      </c>
      <c r="V83" s="292">
        <f t="shared" si="90"/>
        <v>2157.24783032</v>
      </c>
      <c r="W83" s="292">
        <f t="shared" si="91"/>
        <v>2157.24783032</v>
      </c>
      <c r="X83" s="208">
        <f>'Tariffs July 2023'!G63</f>
        <v>43646</v>
      </c>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row>
    <row r="84" spans="1:53" x14ac:dyDescent="0.15">
      <c r="A84" s="201" t="str">
        <f>'Tariffs July 2023'!K64</f>
        <v>Nectr</v>
      </c>
      <c r="B84" s="202" t="str">
        <f>'Tariffs July 2023'!L64</f>
        <v>100% Clean</v>
      </c>
      <c r="C84" s="203">
        <f>IF('Tariffs July 2023'!BP64=0,91*'Tariffs July 2023'!M64/100,(91*'Tariffs July 2023'!M64/100)+'Tariffs July 2023'!BP64/4)</f>
        <v>80.261999999999986</v>
      </c>
      <c r="D84" s="203">
        <f>IF('Tariffs July 2023'!O64="",$K$6*'Tariffs July 2023'!N64/100,IF($K$6&gt;='Tariffs July 2023'!P64,('Tariffs July 2023'!P64*'Tariffs July 2023'!N64/100),($K$6*'Tariffs July 2023'!N64/100)))</f>
        <v>89.853119927272715</v>
      </c>
      <c r="E84" s="203">
        <f>$M$6*'Tariffs July 2023'!AH64/100</f>
        <v>193.03728140000004</v>
      </c>
      <c r="F84" s="203">
        <f>$L$6*'Tariffs July 2023'!W64/100</f>
        <v>64.628636090909083</v>
      </c>
      <c r="G84" s="203">
        <f t="shared" si="80"/>
        <v>427.78103741818182</v>
      </c>
      <c r="H84" s="203">
        <f t="shared" si="81"/>
        <v>1390.0761496727273</v>
      </c>
      <c r="I84" s="247">
        <f t="shared" si="82"/>
        <v>1711.1241496727273</v>
      </c>
      <c r="J84" s="204">
        <f t="shared" si="83"/>
        <v>1882.2365646400001</v>
      </c>
      <c r="K84" s="207">
        <f>'Tariffs July 2023'!AZ64</f>
        <v>0</v>
      </c>
      <c r="L84" s="207">
        <f>'Tariffs July 2023'!BA64</f>
        <v>0</v>
      </c>
      <c r="M84" s="207">
        <f>'Tariffs July 2023'!BB64</f>
        <v>0</v>
      </c>
      <c r="N84" s="207">
        <f>'Tariffs July 2023'!BC64</f>
        <v>0</v>
      </c>
      <c r="O84" s="205">
        <f>($F$6*'Tariffs July 2023'!AT64/100)*4</f>
        <v>107.07127200000001</v>
      </c>
      <c r="P84" s="206" t="str">
        <f t="shared" si="84"/>
        <v>No discount</v>
      </c>
      <c r="Q84" s="206" t="str">
        <f t="shared" si="85"/>
        <v>Exclusive</v>
      </c>
      <c r="R84" s="293">
        <f t="shared" si="86"/>
        <v>1711.1241496727273</v>
      </c>
      <c r="S84" s="247">
        <f t="shared" si="87"/>
        <v>1711.1241496727273</v>
      </c>
      <c r="T84" s="247">
        <f t="shared" si="88"/>
        <v>1604.0528776727274</v>
      </c>
      <c r="U84" s="247">
        <f t="shared" si="89"/>
        <v>1604.0528776727274</v>
      </c>
      <c r="V84" s="292">
        <f t="shared" si="90"/>
        <v>1764.4581654400004</v>
      </c>
      <c r="W84" s="292">
        <f t="shared" si="91"/>
        <v>1764.4581654400004</v>
      </c>
      <c r="X84" s="208">
        <f>'Tariffs July 2023'!G64</f>
        <v>43683</v>
      </c>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row>
    <row r="85" spans="1:53" x14ac:dyDescent="0.15">
      <c r="A85" s="201" t="str">
        <f>'Tariffs July 2023'!K65</f>
        <v>OVO</v>
      </c>
      <c r="B85" s="202" t="str">
        <f>'Tariffs July 2023'!L65</f>
        <v>The Solar Plan</v>
      </c>
      <c r="C85" s="203">
        <f>IF('Tariffs July 2023'!BP65=0,91*'Tariffs July 2023'!M65/100,(91*'Tariffs July 2023'!M65/100)+'Tariffs July 2023'!BP65/4)</f>
        <v>114.65999999999998</v>
      </c>
      <c r="D85" s="203">
        <f>IF('Tariffs July 2023'!O65="",$K$6*'Tariffs July 2023'!N65/100,IF($K$6&gt;='Tariffs July 2023'!P65,('Tariffs July 2023'!P65*'Tariffs July 2023'!N65/100),($K$6*'Tariffs July 2023'!N65/100)))</f>
        <v>91.626370109090914</v>
      </c>
      <c r="E85" s="203">
        <f>$M$6*'Tariffs July 2023'!AH65/100</f>
        <v>183.91137599999999</v>
      </c>
      <c r="F85" s="203">
        <f>$L$6*'Tariffs July 2023'!W65/100</f>
        <v>82.329472727272702</v>
      </c>
      <c r="G85" s="203">
        <f t="shared" si="80"/>
        <v>472.52721883636355</v>
      </c>
      <c r="H85" s="203">
        <f t="shared" si="81"/>
        <v>1431.4688753454543</v>
      </c>
      <c r="I85" s="247">
        <f t="shared" si="82"/>
        <v>1890.1088753454542</v>
      </c>
      <c r="J85" s="204">
        <f t="shared" si="83"/>
        <v>2079.1197628799996</v>
      </c>
      <c r="K85" s="207">
        <f>'Tariffs July 2023'!AZ65</f>
        <v>0</v>
      </c>
      <c r="L85" s="207">
        <f>'Tariffs July 2023'!BA65</f>
        <v>0</v>
      </c>
      <c r="M85" s="207">
        <f>'Tariffs July 2023'!BB65</f>
        <v>0</v>
      </c>
      <c r="N85" s="207">
        <f>'Tariffs July 2023'!BC65</f>
        <v>0</v>
      </c>
      <c r="O85" s="205">
        <f>($F$6*'Tariffs July 2023'!AT65/100)*4</f>
        <v>389.35007999999999</v>
      </c>
      <c r="P85" s="206" t="str">
        <f t="shared" si="84"/>
        <v>No discount</v>
      </c>
      <c r="Q85" s="206" t="str">
        <f t="shared" si="85"/>
        <v>Exclusive</v>
      </c>
      <c r="R85" s="293">
        <f t="shared" si="86"/>
        <v>1890.1088753454542</v>
      </c>
      <c r="S85" s="247">
        <f t="shared" si="87"/>
        <v>1890.1088753454542</v>
      </c>
      <c r="T85" s="247">
        <f t="shared" si="88"/>
        <v>1500.7587953454542</v>
      </c>
      <c r="U85" s="247">
        <f t="shared" si="89"/>
        <v>1500.7587953454542</v>
      </c>
      <c r="V85" s="292">
        <f t="shared" si="90"/>
        <v>1650.8346748799997</v>
      </c>
      <c r="W85" s="292">
        <f t="shared" si="91"/>
        <v>1650.8346748799997</v>
      </c>
      <c r="X85" s="208">
        <f>'Tariffs July 2023'!G65</f>
        <v>43679</v>
      </c>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row>
    <row r="86" spans="1:53" customFormat="1" ht="13" x14ac:dyDescent="0.1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row>
    <row r="87" spans="1:53" customFormat="1" ht="13" x14ac:dyDescent="0.15">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row>
    <row r="88" spans="1:53" customFormat="1" ht="13" x14ac:dyDescent="0.15">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row>
    <row r="89" spans="1:53" customFormat="1" ht="13" x14ac:dyDescent="0.15">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row>
    <row r="90" spans="1:53" customFormat="1" ht="13" x14ac:dyDescent="0.15">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row>
    <row r="91" spans="1:53" customFormat="1" ht="13" x14ac:dyDescent="0.15">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row>
    <row r="92" spans="1:53" customFormat="1" ht="13" x14ac:dyDescent="0.15">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row>
    <row r="93" spans="1:53" customFormat="1" ht="13" x14ac:dyDescent="0.15">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row>
    <row r="94" spans="1:53" customFormat="1" ht="13" x14ac:dyDescent="0.15">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row>
    <row r="95" spans="1:53" customFormat="1" ht="13" x14ac:dyDescent="0.15">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row>
    <row r="96" spans="1:53" customFormat="1" ht="13" x14ac:dyDescent="0.15">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row>
    <row r="97" spans="1:53" customFormat="1" ht="13" x14ac:dyDescent="0.15">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row>
    <row r="98" spans="1:53" customFormat="1" ht="13" x14ac:dyDescent="0.1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row>
    <row r="99" spans="1:53" customFormat="1" ht="13" x14ac:dyDescent="0.1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row>
    <row r="100" spans="1:53" customFormat="1" ht="13" x14ac:dyDescent="0.1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row>
    <row r="101" spans="1:53" customFormat="1" ht="13" x14ac:dyDescent="0.1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row>
    <row r="102" spans="1:53" customFormat="1" ht="13" x14ac:dyDescent="0.1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row>
    <row r="103" spans="1:53" customFormat="1" ht="13" x14ac:dyDescent="0.1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row>
    <row r="104" spans="1:53" customFormat="1" ht="13" x14ac:dyDescent="0.15">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row>
    <row r="105" spans="1:53" customFormat="1" ht="13" x14ac:dyDescent="0.15">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row>
    <row r="106" spans="1:53" customFormat="1" ht="13" x14ac:dyDescent="0.15">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row>
    <row r="107" spans="1:53" customFormat="1" ht="13" x14ac:dyDescent="0.15">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row>
    <row r="108" spans="1:53" customFormat="1" ht="13" x14ac:dyDescent="0.15">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row>
    <row r="109" spans="1:53" customFormat="1" ht="13" x14ac:dyDescent="0.15">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row>
    <row r="110" spans="1:53" customFormat="1" ht="13" x14ac:dyDescent="0.15">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row>
    <row r="111" spans="1:53" customFormat="1" ht="13" x14ac:dyDescent="0.15">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row>
    <row r="112" spans="1:53" customFormat="1" ht="13" x14ac:dyDescent="0.15">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row>
    <row r="113" spans="1:53" customFormat="1" ht="13" x14ac:dyDescent="0.15">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row>
    <row r="114" spans="1:53" customFormat="1" ht="13" x14ac:dyDescent="0.15">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row>
    <row r="115" spans="1:53" customFormat="1" ht="13" x14ac:dyDescent="0.15">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row>
    <row r="116" spans="1:53" customFormat="1" ht="13" x14ac:dyDescent="0.15">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row>
    <row r="117" spans="1:53" customFormat="1" ht="13" x14ac:dyDescent="0.15">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row>
    <row r="118" spans="1:53" customFormat="1" ht="13" x14ac:dyDescent="0.15">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row>
    <row r="119" spans="1:53" customFormat="1" ht="13" x14ac:dyDescent="0.15">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row>
    <row r="120" spans="1:53" customFormat="1" ht="13" x14ac:dyDescent="0.15">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row>
    <row r="121" spans="1:53" customFormat="1" ht="13" x14ac:dyDescent="0.15">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row>
    <row r="122" spans="1:53" customFormat="1" ht="13" x14ac:dyDescent="0.15">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row>
    <row r="123" spans="1:53" customFormat="1" ht="13" x14ac:dyDescent="0.15">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row>
    <row r="124" spans="1:53" customFormat="1" ht="13" x14ac:dyDescent="0.15">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row>
    <row r="125" spans="1:53" customFormat="1" ht="13" x14ac:dyDescent="0.15">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row>
    <row r="126" spans="1:53" customFormat="1" ht="13" x14ac:dyDescent="0.15">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row>
    <row r="127" spans="1:53" customFormat="1" ht="13" x14ac:dyDescent="0.15">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row>
    <row r="128" spans="1:53" customFormat="1" ht="13" x14ac:dyDescent="0.15">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row>
    <row r="129" spans="1:53" customFormat="1" ht="13" x14ac:dyDescent="0.15">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row>
    <row r="130" spans="1:53" customFormat="1" ht="13" x14ac:dyDescent="0.15">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row>
    <row r="131" spans="1:53" customFormat="1" ht="13" x14ac:dyDescent="0.15">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row>
    <row r="132" spans="1:53" customFormat="1" ht="13" x14ac:dyDescent="0.15">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row>
    <row r="133" spans="1:53" customFormat="1" ht="13" x14ac:dyDescent="0.15">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row>
    <row r="134" spans="1:53" customFormat="1" ht="13" x14ac:dyDescent="0.15">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row>
    <row r="135" spans="1:53" customFormat="1" ht="13" x14ac:dyDescent="0.15">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row>
    <row r="136" spans="1:53" customFormat="1" ht="13" x14ac:dyDescent="0.15">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row>
    <row r="137" spans="1:53" customFormat="1" ht="13" x14ac:dyDescent="0.15">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row>
    <row r="138" spans="1:53" customFormat="1" ht="13" x14ac:dyDescent="0.1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row>
    <row r="139" spans="1:53" customFormat="1" ht="13" x14ac:dyDescent="0.1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row>
    <row r="140" spans="1:53" customFormat="1" ht="13" x14ac:dyDescent="0.1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row>
    <row r="141" spans="1:53" customFormat="1" ht="13" x14ac:dyDescent="0.1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row>
    <row r="142" spans="1:53" customFormat="1" ht="13" x14ac:dyDescent="0.1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row>
    <row r="143" spans="1:53" customFormat="1" ht="13" x14ac:dyDescent="0.1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row>
    <row r="144" spans="1:53" customFormat="1" ht="13" x14ac:dyDescent="0.1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row>
    <row r="145" spans="1:53" customFormat="1" ht="13" x14ac:dyDescent="0.1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row>
    <row r="146" spans="1:53" customFormat="1" ht="13" x14ac:dyDescent="0.1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row>
    <row r="147" spans="1:53" customFormat="1" ht="13" x14ac:dyDescent="0.1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row>
    <row r="148" spans="1:53" customFormat="1" ht="13" x14ac:dyDescent="0.1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row>
    <row r="149" spans="1:53" customFormat="1" ht="13" x14ac:dyDescent="0.1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row>
    <row r="150" spans="1:53" customFormat="1" ht="13" x14ac:dyDescent="0.1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row>
    <row r="151" spans="1:53" customFormat="1" ht="13" x14ac:dyDescent="0.1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row>
    <row r="152" spans="1:53" customFormat="1" ht="13" x14ac:dyDescent="0.1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row>
    <row r="153" spans="1:53" customFormat="1" ht="13" x14ac:dyDescent="0.1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row>
    <row r="154" spans="1:53" customFormat="1" ht="13" x14ac:dyDescent="0.1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row>
    <row r="155" spans="1:53" customFormat="1" ht="13" x14ac:dyDescent="0.1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row>
    <row r="156" spans="1:53" customFormat="1" ht="13" x14ac:dyDescent="0.1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row>
    <row r="157" spans="1:53" customFormat="1" ht="13" x14ac:dyDescent="0.1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row>
    <row r="158" spans="1:53" customFormat="1" ht="13" x14ac:dyDescent="0.1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row>
    <row r="159" spans="1:53" customFormat="1" ht="13" x14ac:dyDescent="0.1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row>
    <row r="160" spans="1:53" customFormat="1" ht="13" x14ac:dyDescent="0.1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row>
    <row r="161" spans="1:53" customFormat="1" ht="13" x14ac:dyDescent="0.1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row>
    <row r="162" spans="1:53" customFormat="1" ht="13" x14ac:dyDescent="0.15"/>
    <row r="163" spans="1:53" customFormat="1" ht="13" x14ac:dyDescent="0.15"/>
    <row r="164" spans="1:53" customFormat="1" ht="13" x14ac:dyDescent="0.15"/>
    <row r="165" spans="1:53" customFormat="1" ht="13" x14ac:dyDescent="0.15"/>
    <row r="166" spans="1:53" customFormat="1" ht="13" x14ac:dyDescent="0.15"/>
    <row r="167" spans="1:53" customFormat="1" ht="13" x14ac:dyDescent="0.15"/>
    <row r="168" spans="1:53" customFormat="1" ht="13" x14ac:dyDescent="0.15"/>
    <row r="169" spans="1:53" customFormat="1" ht="13" x14ac:dyDescent="0.15"/>
    <row r="170" spans="1:53" customFormat="1" ht="13" x14ac:dyDescent="0.15"/>
    <row r="171" spans="1:53" customFormat="1" ht="13" x14ac:dyDescent="0.15"/>
    <row r="172" spans="1:53" customFormat="1" ht="13" x14ac:dyDescent="0.15"/>
    <row r="173" spans="1:53" customFormat="1" ht="13" x14ac:dyDescent="0.15"/>
    <row r="174" spans="1:53" customFormat="1" ht="13" x14ac:dyDescent="0.15"/>
    <row r="175" spans="1:53" customFormat="1" ht="13" x14ac:dyDescent="0.15"/>
    <row r="176" spans="1:53"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sheetData>
  <sheetProtection algorithmName="SHA-512" hashValue="9l24rAnMJ3RXaIAJ5vWWLB7w3/XeBNaqOyaNJET6va6V5n0EKroDmpDdy92e9+NJMEMJ/VJJ1wKsJuqutTMpPA==" saltValue="iYLT1rqAS8aSncfi72ifbg==" spinCount="100000" sheet="1" objects="1" scenarios="1"/>
  <dataValidations count="2">
    <dataValidation type="whole" showInputMessage="1" showErrorMessage="1" errorTitle="Incorrect number" error="Please enter quarterly consumption between 700-4000kWh" sqref="C5" xr:uid="{41424FCA-20E6-6E4A-89AB-177B57C0ADD5}">
      <formula1>700</formula1>
      <formula2>4000</formula2>
    </dataValidation>
    <dataValidation type="decimal" showInputMessage="1" showErrorMessage="1" errorTitle="Incorrect entry" error="Enter 1.5 or 3.0 only" sqref="C4" xr:uid="{E42CA11E-8DD1-E246-92AF-B7B07FC208E3}">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D58DE-CB06-EF47-874E-608A53AEE3B3}">
  <sheetPr codeName="Sheet18"/>
  <dimension ref="A1:CA111"/>
  <sheetViews>
    <sheetView topLeftCell="H1" zoomScale="110" zoomScaleNormal="110" workbookViewId="0">
      <selection activeCell="BY19" sqref="BY19"/>
    </sheetView>
  </sheetViews>
  <sheetFormatPr baseColWidth="10" defaultRowHeight="13" x14ac:dyDescent="0.15"/>
  <cols>
    <col min="1" max="5" width="10.83203125" style="183"/>
    <col min="6" max="6" width="11.83203125" style="183" customWidth="1"/>
    <col min="7" max="10" width="10.83203125" style="183"/>
    <col min="11" max="11" width="17" style="183" bestFit="1" customWidth="1"/>
    <col min="12" max="12" width="26" style="183" bestFit="1" customWidth="1"/>
    <col min="13" max="40" width="10.83203125" style="183"/>
    <col min="41" max="41" width="17.1640625" style="183" customWidth="1"/>
    <col min="42" max="76" width="10.83203125" style="183"/>
    <col min="77" max="77" width="24.83203125" style="183" customWidth="1"/>
    <col min="78" max="16384" width="10.83203125" style="183"/>
  </cols>
  <sheetData>
    <row r="1" spans="1:79" ht="84" x14ac:dyDescent="0.15">
      <c r="A1" s="159" t="s">
        <v>50</v>
      </c>
      <c r="B1" s="159" t="s">
        <v>51</v>
      </c>
      <c r="C1" s="160" t="s">
        <v>52</v>
      </c>
      <c r="D1" s="161" t="s">
        <v>53</v>
      </c>
      <c r="E1" s="161" t="s">
        <v>54</v>
      </c>
      <c r="F1" s="161" t="s">
        <v>55</v>
      </c>
      <c r="G1" s="159" t="s">
        <v>56</v>
      </c>
      <c r="H1" s="162" t="s">
        <v>57</v>
      </c>
      <c r="I1" s="162" t="s">
        <v>182</v>
      </c>
      <c r="J1" s="162" t="s">
        <v>183</v>
      </c>
      <c r="K1" s="161" t="s">
        <v>184</v>
      </c>
      <c r="L1" s="163" t="s">
        <v>185</v>
      </c>
      <c r="M1" s="164" t="s">
        <v>186</v>
      </c>
      <c r="N1" s="165" t="s">
        <v>187</v>
      </c>
      <c r="O1" s="165" t="s">
        <v>188</v>
      </c>
      <c r="P1" s="165" t="s">
        <v>97</v>
      </c>
      <c r="Q1" s="165" t="s">
        <v>135</v>
      </c>
      <c r="R1" s="165" t="s">
        <v>136</v>
      </c>
      <c r="S1" s="165" t="s">
        <v>137</v>
      </c>
      <c r="T1" s="165" t="s">
        <v>138</v>
      </c>
      <c r="U1" s="165" t="s">
        <v>61</v>
      </c>
      <c r="V1" s="166" t="s">
        <v>62</v>
      </c>
      <c r="W1" s="167" t="s">
        <v>104</v>
      </c>
      <c r="X1" s="167" t="s">
        <v>105</v>
      </c>
      <c r="Y1" s="167" t="s">
        <v>106</v>
      </c>
      <c r="Z1" s="167" t="s">
        <v>195</v>
      </c>
      <c r="AA1" s="167" t="s">
        <v>196</v>
      </c>
      <c r="AB1" s="167" t="s">
        <v>70</v>
      </c>
      <c r="AC1" s="167" t="s">
        <v>71</v>
      </c>
      <c r="AD1" s="167" t="s">
        <v>152</v>
      </c>
      <c r="AE1" s="168" t="s">
        <v>153</v>
      </c>
      <c r="AF1" s="169" t="s">
        <v>154</v>
      </c>
      <c r="AG1" s="169" t="s">
        <v>76</v>
      </c>
      <c r="AH1" s="170" t="s">
        <v>77</v>
      </c>
      <c r="AI1" s="170" t="s">
        <v>78</v>
      </c>
      <c r="AJ1" s="170" t="s">
        <v>23</v>
      </c>
      <c r="AK1" s="170" t="s">
        <v>24</v>
      </c>
      <c r="AL1" s="171" t="s">
        <v>395</v>
      </c>
      <c r="AM1" s="171" t="s">
        <v>396</v>
      </c>
      <c r="AN1" s="171" t="s">
        <v>397</v>
      </c>
      <c r="AO1" s="172" t="s">
        <v>25</v>
      </c>
      <c r="AP1" s="173" t="s">
        <v>26</v>
      </c>
      <c r="AQ1" s="173" t="s">
        <v>164</v>
      </c>
      <c r="AR1" s="174" t="s">
        <v>165</v>
      </c>
      <c r="AS1" s="314" t="s">
        <v>398</v>
      </c>
      <c r="AT1" s="315" t="s">
        <v>815</v>
      </c>
      <c r="AU1" s="316" t="s">
        <v>816</v>
      </c>
      <c r="AV1" s="316" t="s">
        <v>817</v>
      </c>
      <c r="AW1" s="317" t="s">
        <v>818</v>
      </c>
      <c r="AX1" s="178" t="s">
        <v>168</v>
      </c>
      <c r="AY1" s="179" t="s">
        <v>169</v>
      </c>
      <c r="AZ1" s="180" t="s">
        <v>86</v>
      </c>
      <c r="BA1" s="181" t="s">
        <v>95</v>
      </c>
      <c r="BB1" s="180" t="s">
        <v>96</v>
      </c>
      <c r="BC1" s="181" t="s">
        <v>34</v>
      </c>
      <c r="BD1" s="180" t="s">
        <v>35</v>
      </c>
      <c r="BE1" s="181" t="s">
        <v>88</v>
      </c>
      <c r="BF1" s="180" t="s">
        <v>89</v>
      </c>
      <c r="BG1" s="182" t="s">
        <v>90</v>
      </c>
      <c r="BH1" s="180" t="s">
        <v>399</v>
      </c>
      <c r="BI1" s="182" t="s">
        <v>400</v>
      </c>
      <c r="BJ1" s="180" t="s">
        <v>91</v>
      </c>
      <c r="BK1" s="182" t="s">
        <v>92</v>
      </c>
      <c r="BL1" s="162" t="s">
        <v>48</v>
      </c>
      <c r="BM1" s="162" t="s">
        <v>49</v>
      </c>
      <c r="BN1" s="162" t="s">
        <v>219</v>
      </c>
      <c r="BO1" s="162" t="s">
        <v>220</v>
      </c>
      <c r="BP1" s="162" t="s">
        <v>401</v>
      </c>
      <c r="BQ1" s="162" t="s">
        <v>402</v>
      </c>
      <c r="BR1" s="162" t="s">
        <v>403</v>
      </c>
      <c r="BS1" s="162" t="s">
        <v>404</v>
      </c>
      <c r="BT1" s="160" t="s">
        <v>129</v>
      </c>
      <c r="BU1" s="160" t="s">
        <v>130</v>
      </c>
      <c r="BV1" s="162" t="s">
        <v>131</v>
      </c>
      <c r="BW1" s="162" t="s">
        <v>132</v>
      </c>
      <c r="BX1" s="160" t="s">
        <v>133</v>
      </c>
      <c r="BY1" s="162" t="s">
        <v>134</v>
      </c>
      <c r="BZ1" s="159" t="s">
        <v>225</v>
      </c>
    </row>
    <row r="2" spans="1:79" customFormat="1" ht="13" customHeight="1" x14ac:dyDescent="0.15">
      <c r="A2" s="223">
        <v>10835</v>
      </c>
      <c r="B2" s="224">
        <v>42925</v>
      </c>
      <c r="C2" s="225" t="s">
        <v>541</v>
      </c>
      <c r="D2" s="223" t="s">
        <v>464</v>
      </c>
      <c r="E2" s="223"/>
      <c r="F2" s="223" t="s">
        <v>575</v>
      </c>
      <c r="G2" s="224">
        <v>42922</v>
      </c>
      <c r="H2" s="226" t="s">
        <v>543</v>
      </c>
      <c r="I2" s="226" t="s">
        <v>338</v>
      </c>
      <c r="J2" s="226"/>
      <c r="K2" s="223" t="s">
        <v>544</v>
      </c>
      <c r="L2" s="223" t="s">
        <v>469</v>
      </c>
      <c r="M2" s="227">
        <v>109.27272727272727</v>
      </c>
      <c r="N2" s="227">
        <v>20.081818181818178</v>
      </c>
      <c r="O2" s="223"/>
      <c r="P2" s="223"/>
      <c r="Q2" s="229"/>
      <c r="R2" s="228"/>
      <c r="S2" s="229"/>
      <c r="T2" s="223"/>
      <c r="U2" s="229"/>
      <c r="V2" s="229"/>
      <c r="W2" s="229"/>
      <c r="X2" s="223"/>
      <c r="Y2" s="227"/>
      <c r="Z2" s="227"/>
      <c r="AA2" s="227"/>
      <c r="AB2" s="227"/>
      <c r="AC2" s="227"/>
      <c r="AD2" s="227"/>
      <c r="AE2" s="227"/>
      <c r="AF2" s="223"/>
      <c r="AG2" s="223"/>
      <c r="AH2" s="227"/>
      <c r="AI2" s="223"/>
      <c r="AJ2" s="223"/>
      <c r="AK2" s="227"/>
      <c r="AL2" s="223"/>
      <c r="AM2" s="227"/>
      <c r="AN2" s="227"/>
      <c r="AO2" s="223" t="s">
        <v>479</v>
      </c>
      <c r="AP2" s="226" t="s">
        <v>460</v>
      </c>
      <c r="AQ2" s="226"/>
      <c r="AR2" s="226"/>
      <c r="AS2" s="226"/>
      <c r="AT2" s="226">
        <v>15</v>
      </c>
      <c r="AU2" s="226"/>
      <c r="AV2" s="226"/>
      <c r="AW2" s="226"/>
      <c r="AX2" s="226" t="s">
        <v>467</v>
      </c>
      <c r="AY2" s="223"/>
      <c r="AZ2" s="226">
        <v>0</v>
      </c>
      <c r="BA2" s="226">
        <v>0</v>
      </c>
      <c r="BB2" s="226">
        <v>0</v>
      </c>
      <c r="BC2" s="226">
        <v>0</v>
      </c>
      <c r="BD2" s="226">
        <v>0</v>
      </c>
      <c r="BE2" s="226">
        <v>0</v>
      </c>
      <c r="BF2" s="226">
        <v>0</v>
      </c>
      <c r="BG2" s="226">
        <v>0</v>
      </c>
      <c r="BH2" s="226">
        <v>0</v>
      </c>
      <c r="BI2" s="226">
        <v>0</v>
      </c>
      <c r="BJ2" s="226">
        <v>0</v>
      </c>
      <c r="BK2" s="226">
        <v>0</v>
      </c>
      <c r="BL2" s="226"/>
      <c r="BM2" s="226" t="s">
        <v>546</v>
      </c>
      <c r="BN2" s="226">
        <v>12</v>
      </c>
      <c r="BO2" s="226" t="s">
        <v>546</v>
      </c>
      <c r="BP2" s="298"/>
      <c r="BQ2" s="226"/>
      <c r="BR2" s="226"/>
      <c r="BS2" s="226"/>
      <c r="BT2" s="223"/>
      <c r="BU2" s="232"/>
      <c r="BV2" s="226"/>
      <c r="BW2" s="226" t="s">
        <v>548</v>
      </c>
      <c r="BX2" s="226"/>
      <c r="BY2" s="232"/>
      <c r="BZ2" s="300" t="s">
        <v>785</v>
      </c>
      <c r="CA2" s="232" t="s">
        <v>253</v>
      </c>
    </row>
    <row r="3" spans="1:79" customFormat="1" ht="13" customHeight="1" x14ac:dyDescent="0.15">
      <c r="A3" s="223">
        <v>11114</v>
      </c>
      <c r="B3" s="224">
        <v>42928</v>
      </c>
      <c r="C3" s="225" t="s">
        <v>541</v>
      </c>
      <c r="D3" s="223" t="s">
        <v>464</v>
      </c>
      <c r="E3" s="223"/>
      <c r="F3" s="223" t="s">
        <v>575</v>
      </c>
      <c r="G3" s="236">
        <v>42643</v>
      </c>
      <c r="H3" s="226" t="s">
        <v>543</v>
      </c>
      <c r="I3" s="226" t="s">
        <v>546</v>
      </c>
      <c r="J3" s="226">
        <v>2</v>
      </c>
      <c r="K3" s="223" t="s">
        <v>551</v>
      </c>
      <c r="L3" s="223" t="s">
        <v>606</v>
      </c>
      <c r="M3" s="227">
        <v>97.499999999999986</v>
      </c>
      <c r="N3" s="227">
        <v>22.354545454545452</v>
      </c>
      <c r="O3" s="238" t="s">
        <v>511</v>
      </c>
      <c r="P3" s="238">
        <v>1020</v>
      </c>
      <c r="Q3" s="227">
        <v>25.954545454545453</v>
      </c>
      <c r="R3" s="228"/>
      <c r="S3" s="229"/>
      <c r="T3" s="223"/>
      <c r="U3" s="229"/>
      <c r="V3" s="229"/>
      <c r="W3" s="229"/>
      <c r="X3" s="223"/>
      <c r="Y3" s="227"/>
      <c r="Z3" s="227"/>
      <c r="AA3" s="227"/>
      <c r="AB3" s="227"/>
      <c r="AC3" s="227"/>
      <c r="AD3" s="227"/>
      <c r="AE3" s="227"/>
      <c r="AF3" s="223"/>
      <c r="AG3" s="223"/>
      <c r="AH3" s="227"/>
      <c r="AI3" s="223"/>
      <c r="AJ3" s="223"/>
      <c r="AK3" s="227"/>
      <c r="AL3" s="223"/>
      <c r="AM3" s="227"/>
      <c r="AN3" s="227"/>
      <c r="AO3" s="223" t="s">
        <v>479</v>
      </c>
      <c r="AP3" s="226" t="s">
        <v>460</v>
      </c>
      <c r="AQ3" s="226"/>
      <c r="AR3" s="226"/>
      <c r="AS3" s="226">
        <v>10</v>
      </c>
      <c r="AT3" s="226">
        <v>12</v>
      </c>
      <c r="AU3" s="226"/>
      <c r="AV3" s="226"/>
      <c r="AW3" s="226"/>
      <c r="AX3" s="226" t="s">
        <v>467</v>
      </c>
      <c r="AY3" s="223"/>
      <c r="AZ3" s="226">
        <v>0</v>
      </c>
      <c r="BA3" s="226">
        <v>0</v>
      </c>
      <c r="BB3" s="226">
        <v>7</v>
      </c>
      <c r="BC3" s="226">
        <v>0</v>
      </c>
      <c r="BD3" s="226">
        <v>0</v>
      </c>
      <c r="BE3" s="226">
        <v>0</v>
      </c>
      <c r="BF3" s="226">
        <v>0</v>
      </c>
      <c r="BG3" s="226">
        <v>0</v>
      </c>
      <c r="BH3" s="226">
        <v>0</v>
      </c>
      <c r="BI3" s="226">
        <v>0</v>
      </c>
      <c r="BJ3" s="226">
        <v>0</v>
      </c>
      <c r="BK3" s="226">
        <v>0</v>
      </c>
      <c r="BL3" s="226"/>
      <c r="BM3" s="226" t="s">
        <v>546</v>
      </c>
      <c r="BN3" s="226"/>
      <c r="BO3" s="226" t="s">
        <v>546</v>
      </c>
      <c r="BP3" s="298"/>
      <c r="BQ3" s="226"/>
      <c r="BR3" s="226"/>
      <c r="BS3" s="226"/>
      <c r="BT3" s="223"/>
      <c r="BU3" s="223"/>
      <c r="BV3" s="226"/>
      <c r="BW3" s="226" t="s">
        <v>548</v>
      </c>
      <c r="BX3" s="226"/>
      <c r="BY3" s="232"/>
      <c r="BZ3" s="299" t="s">
        <v>700</v>
      </c>
      <c r="CA3" s="232" t="s">
        <v>268</v>
      </c>
    </row>
    <row r="4" spans="1:79" customFormat="1" ht="13" customHeight="1" x14ac:dyDescent="0.15">
      <c r="A4" s="223">
        <v>1690</v>
      </c>
      <c r="B4" s="224">
        <v>42928</v>
      </c>
      <c r="C4" s="225" t="s">
        <v>541</v>
      </c>
      <c r="D4" s="223" t="s">
        <v>464</v>
      </c>
      <c r="E4" s="223"/>
      <c r="F4" s="223" t="s">
        <v>575</v>
      </c>
      <c r="G4" s="224">
        <v>42916</v>
      </c>
      <c r="H4" s="226" t="s">
        <v>543</v>
      </c>
      <c r="I4" s="226" t="s">
        <v>546</v>
      </c>
      <c r="J4" s="226">
        <v>3</v>
      </c>
      <c r="K4" s="223" t="s">
        <v>554</v>
      </c>
      <c r="L4" s="223" t="s">
        <v>555</v>
      </c>
      <c r="M4" s="227">
        <v>79.154545454545442</v>
      </c>
      <c r="N4" s="227">
        <v>17.436363636363634</v>
      </c>
      <c r="O4" s="223"/>
      <c r="P4" s="223"/>
      <c r="Q4" s="229"/>
      <c r="R4" s="228"/>
      <c r="S4" s="229"/>
      <c r="T4" s="223"/>
      <c r="U4" s="229"/>
      <c r="V4" s="229"/>
      <c r="W4" s="229"/>
      <c r="X4" s="223"/>
      <c r="Y4" s="227"/>
      <c r="Z4" s="227"/>
      <c r="AA4" s="227"/>
      <c r="AB4" s="227"/>
      <c r="AC4" s="227"/>
      <c r="AD4" s="227"/>
      <c r="AE4" s="227"/>
      <c r="AF4" s="223"/>
      <c r="AG4" s="223"/>
      <c r="AH4" s="227"/>
      <c r="AI4" s="223"/>
      <c r="AJ4" s="223"/>
      <c r="AK4" s="227"/>
      <c r="AL4" s="223"/>
      <c r="AM4" s="227"/>
      <c r="AN4" s="227"/>
      <c r="AO4" s="223" t="s">
        <v>479</v>
      </c>
      <c r="AP4" s="226" t="s">
        <v>460</v>
      </c>
      <c r="AQ4" s="226"/>
      <c r="AR4" s="226"/>
      <c r="AS4" s="230"/>
      <c r="AT4" s="226">
        <v>8.5</v>
      </c>
      <c r="AU4" s="226"/>
      <c r="AV4" s="226"/>
      <c r="AW4" s="226"/>
      <c r="AX4" s="226" t="s">
        <v>467</v>
      </c>
      <c r="AY4" s="223"/>
      <c r="AZ4" s="226">
        <v>0</v>
      </c>
      <c r="BA4" s="226">
        <v>0</v>
      </c>
      <c r="BB4" s="226">
        <v>0</v>
      </c>
      <c r="BC4" s="226">
        <v>0</v>
      </c>
      <c r="BD4" s="226">
        <v>0</v>
      </c>
      <c r="BE4" s="226">
        <v>0</v>
      </c>
      <c r="BF4" s="226">
        <v>0</v>
      </c>
      <c r="BG4" s="226">
        <v>0</v>
      </c>
      <c r="BH4" s="226">
        <v>0</v>
      </c>
      <c r="BI4" s="226">
        <v>0</v>
      </c>
      <c r="BJ4" s="226">
        <v>0</v>
      </c>
      <c r="BK4" s="226">
        <v>0</v>
      </c>
      <c r="BL4" s="226"/>
      <c r="BM4" s="226" t="s">
        <v>546</v>
      </c>
      <c r="BN4" s="226"/>
      <c r="BO4" s="226" t="s">
        <v>546</v>
      </c>
      <c r="BP4" s="298"/>
      <c r="BQ4" s="226"/>
      <c r="BR4" s="226"/>
      <c r="BS4" s="226"/>
      <c r="BT4" s="223"/>
      <c r="BU4" s="223"/>
      <c r="BV4" s="226"/>
      <c r="BW4" s="226" t="s">
        <v>548</v>
      </c>
      <c r="BX4" s="226"/>
      <c r="BY4" s="223"/>
      <c r="BZ4" s="300" t="s">
        <v>618</v>
      </c>
      <c r="CA4" s="232" t="s">
        <v>253</v>
      </c>
    </row>
    <row r="5" spans="1:79" customFormat="1" ht="13" customHeight="1" x14ac:dyDescent="0.15">
      <c r="A5" s="223">
        <v>10256</v>
      </c>
      <c r="B5" s="224">
        <v>42925</v>
      </c>
      <c r="C5" s="225" t="s">
        <v>541</v>
      </c>
      <c r="D5" s="223" t="s">
        <v>464</v>
      </c>
      <c r="E5" s="223"/>
      <c r="F5" s="223" t="s">
        <v>575</v>
      </c>
      <c r="G5" s="224">
        <v>42916</v>
      </c>
      <c r="H5" s="226" t="s">
        <v>543</v>
      </c>
      <c r="I5" s="226" t="s">
        <v>546</v>
      </c>
      <c r="J5" s="226">
        <v>4</v>
      </c>
      <c r="K5" s="223" t="s">
        <v>556</v>
      </c>
      <c r="L5" s="223" t="s">
        <v>485</v>
      </c>
      <c r="M5" s="227">
        <v>92.499999999999986</v>
      </c>
      <c r="N5" s="227">
        <v>21.418181818181814</v>
      </c>
      <c r="O5" s="223"/>
      <c r="P5" s="223"/>
      <c r="Q5" s="229"/>
      <c r="R5" s="228"/>
      <c r="S5" s="229"/>
      <c r="T5" s="223"/>
      <c r="U5" s="229"/>
      <c r="V5" s="229"/>
      <c r="W5" s="229"/>
      <c r="X5" s="223"/>
      <c r="Y5" s="227"/>
      <c r="Z5" s="227"/>
      <c r="AA5" s="227"/>
      <c r="AB5" s="227"/>
      <c r="AC5" s="227"/>
      <c r="AD5" s="227"/>
      <c r="AE5" s="227"/>
      <c r="AF5" s="223"/>
      <c r="AG5" s="223"/>
      <c r="AH5" s="227"/>
      <c r="AI5" s="223"/>
      <c r="AJ5" s="223"/>
      <c r="AK5" s="227"/>
      <c r="AL5" s="223"/>
      <c r="AM5" s="227"/>
      <c r="AN5" s="227"/>
      <c r="AO5" s="223" t="s">
        <v>479</v>
      </c>
      <c r="AP5" s="226" t="s">
        <v>460</v>
      </c>
      <c r="AQ5" s="226"/>
      <c r="AR5" s="226"/>
      <c r="AS5" s="230"/>
      <c r="AT5" s="226">
        <v>8.5</v>
      </c>
      <c r="AU5" s="226"/>
      <c r="AV5" s="226"/>
      <c r="AW5" s="226"/>
      <c r="AX5" s="226" t="s">
        <v>467</v>
      </c>
      <c r="AY5" s="223"/>
      <c r="AZ5" s="226">
        <v>14</v>
      </c>
      <c r="BA5" s="226">
        <v>0</v>
      </c>
      <c r="BB5" s="226">
        <v>0</v>
      </c>
      <c r="BC5" s="226">
        <v>0</v>
      </c>
      <c r="BD5" s="226">
        <v>0</v>
      </c>
      <c r="BE5" s="226">
        <v>0</v>
      </c>
      <c r="BF5" s="226">
        <v>0</v>
      </c>
      <c r="BG5" s="226">
        <v>0</v>
      </c>
      <c r="BH5" s="226">
        <v>0</v>
      </c>
      <c r="BI5" s="226">
        <v>0</v>
      </c>
      <c r="BJ5" s="226">
        <v>0</v>
      </c>
      <c r="BK5" s="226">
        <v>0</v>
      </c>
      <c r="BL5" s="226"/>
      <c r="BM5" s="226" t="s">
        <v>546</v>
      </c>
      <c r="BN5" s="226">
        <v>12</v>
      </c>
      <c r="BO5" s="226" t="s">
        <v>546</v>
      </c>
      <c r="BP5" s="298"/>
      <c r="BQ5" s="226"/>
      <c r="BR5" s="226">
        <v>12</v>
      </c>
      <c r="BS5" s="226"/>
      <c r="BT5" s="223"/>
      <c r="BU5" s="223"/>
      <c r="BV5" s="226"/>
      <c r="BW5" s="226" t="s">
        <v>548</v>
      </c>
      <c r="BX5" s="226"/>
      <c r="BY5" s="223" t="s">
        <v>701</v>
      </c>
      <c r="BZ5" s="299" t="s">
        <v>621</v>
      </c>
      <c r="CA5" s="223" t="s">
        <v>253</v>
      </c>
    </row>
    <row r="6" spans="1:79" customFormat="1" ht="13" customHeight="1" x14ac:dyDescent="0.15">
      <c r="A6" s="223">
        <v>13626</v>
      </c>
      <c r="B6" s="224">
        <v>42929</v>
      </c>
      <c r="C6" s="225" t="s">
        <v>541</v>
      </c>
      <c r="D6" s="223" t="s">
        <v>464</v>
      </c>
      <c r="E6" s="223"/>
      <c r="F6" s="223" t="s">
        <v>575</v>
      </c>
      <c r="G6" s="224">
        <v>42658</v>
      </c>
      <c r="H6" s="226" t="s">
        <v>543</v>
      </c>
      <c r="I6" s="226" t="s">
        <v>546</v>
      </c>
      <c r="J6" s="226">
        <v>5</v>
      </c>
      <c r="K6" s="223" t="s">
        <v>558</v>
      </c>
      <c r="L6" s="223" t="s">
        <v>702</v>
      </c>
      <c r="M6" s="227">
        <v>66.36363636363636</v>
      </c>
      <c r="N6" s="227">
        <v>17.27272727272727</v>
      </c>
      <c r="O6" s="223"/>
      <c r="P6" s="223"/>
      <c r="Q6" s="229"/>
      <c r="R6" s="228"/>
      <c r="S6" s="229"/>
      <c r="T6" s="223"/>
      <c r="U6" s="229"/>
      <c r="V6" s="229"/>
      <c r="W6" s="229"/>
      <c r="X6" s="223"/>
      <c r="Y6" s="227"/>
      <c r="Z6" s="227"/>
      <c r="AA6" s="227"/>
      <c r="AB6" s="227"/>
      <c r="AC6" s="227"/>
      <c r="AD6" s="227"/>
      <c r="AE6" s="227"/>
      <c r="AF6" s="223"/>
      <c r="AG6" s="223"/>
      <c r="AH6" s="227"/>
      <c r="AI6" s="223"/>
      <c r="AJ6" s="223"/>
      <c r="AK6" s="229"/>
      <c r="AL6" s="223"/>
      <c r="AM6" s="227"/>
      <c r="AN6" s="227"/>
      <c r="AO6" s="223" t="s">
        <v>479</v>
      </c>
      <c r="AP6" s="226" t="s">
        <v>460</v>
      </c>
      <c r="AQ6" s="226"/>
      <c r="AR6" s="226"/>
      <c r="AS6" s="230"/>
      <c r="AT6" s="226">
        <v>8.5</v>
      </c>
      <c r="AU6" s="226"/>
      <c r="AV6" s="226"/>
      <c r="AW6" s="226"/>
      <c r="AX6" s="226" t="s">
        <v>467</v>
      </c>
      <c r="AY6" s="223"/>
      <c r="AZ6" s="226">
        <v>0</v>
      </c>
      <c r="BA6" s="226">
        <v>0</v>
      </c>
      <c r="BB6" s="226">
        <v>0</v>
      </c>
      <c r="BC6" s="226">
        <v>0</v>
      </c>
      <c r="BD6" s="226">
        <v>0</v>
      </c>
      <c r="BE6" s="226">
        <v>0</v>
      </c>
      <c r="BF6" s="226">
        <v>0</v>
      </c>
      <c r="BG6" s="226">
        <v>0</v>
      </c>
      <c r="BH6" s="226">
        <v>0</v>
      </c>
      <c r="BI6" s="226">
        <v>0</v>
      </c>
      <c r="BJ6" s="226">
        <v>0</v>
      </c>
      <c r="BK6" s="226">
        <v>0</v>
      </c>
      <c r="BL6" s="226"/>
      <c r="BM6" s="226" t="s">
        <v>546</v>
      </c>
      <c r="BN6" s="226"/>
      <c r="BO6" s="226" t="s">
        <v>546</v>
      </c>
      <c r="BP6" s="231">
        <v>94.472727272727269</v>
      </c>
      <c r="BQ6" s="226"/>
      <c r="BR6" s="226"/>
      <c r="BS6" s="243">
        <v>42916</v>
      </c>
      <c r="BT6" s="126" t="s">
        <v>703</v>
      </c>
      <c r="BU6" s="232"/>
      <c r="BV6" s="226"/>
      <c r="BW6" s="226" t="s">
        <v>548</v>
      </c>
      <c r="BX6" s="226"/>
      <c r="BY6" s="232" t="s">
        <v>704</v>
      </c>
      <c r="BZ6" s="299" t="s">
        <v>705</v>
      </c>
      <c r="CA6" s="232" t="s">
        <v>268</v>
      </c>
    </row>
    <row r="7" spans="1:79" customFormat="1" ht="13" customHeight="1" x14ac:dyDescent="0.15">
      <c r="A7" s="223">
        <v>12311</v>
      </c>
      <c r="B7" s="224">
        <v>42929</v>
      </c>
      <c r="C7" s="225" t="s">
        <v>541</v>
      </c>
      <c r="D7" s="223" t="s">
        <v>464</v>
      </c>
      <c r="E7" s="223"/>
      <c r="F7" s="223" t="s">
        <v>575</v>
      </c>
      <c r="G7" s="224">
        <v>42916</v>
      </c>
      <c r="H7" s="226" t="s">
        <v>543</v>
      </c>
      <c r="I7" s="226" t="s">
        <v>338</v>
      </c>
      <c r="J7" s="226"/>
      <c r="K7" s="223" t="s">
        <v>559</v>
      </c>
      <c r="L7" s="223" t="s">
        <v>611</v>
      </c>
      <c r="M7" s="227">
        <v>102.63636363636364</v>
      </c>
      <c r="N7" s="227">
        <v>20.609090909090909</v>
      </c>
      <c r="O7" s="223"/>
      <c r="P7" s="223"/>
      <c r="Q7" s="229"/>
      <c r="R7" s="228"/>
      <c r="S7" s="229"/>
      <c r="T7" s="223"/>
      <c r="U7" s="229"/>
      <c r="V7" s="229"/>
      <c r="W7" s="229"/>
      <c r="X7" s="223"/>
      <c r="Y7" s="227"/>
      <c r="Z7" s="227"/>
      <c r="AA7" s="227"/>
      <c r="AB7" s="227"/>
      <c r="AC7" s="227"/>
      <c r="AD7" s="229"/>
      <c r="AE7" s="227"/>
      <c r="AF7" s="223"/>
      <c r="AG7" s="223"/>
      <c r="AH7" s="227"/>
      <c r="AI7" s="223"/>
      <c r="AJ7" s="223"/>
      <c r="AK7" s="227"/>
      <c r="AL7" s="223"/>
      <c r="AM7" s="227"/>
      <c r="AN7" s="227"/>
      <c r="AO7" s="223" t="s">
        <v>479</v>
      </c>
      <c r="AP7" s="226" t="s">
        <v>460</v>
      </c>
      <c r="AQ7" s="226"/>
      <c r="AR7" s="226"/>
      <c r="AS7" s="226"/>
      <c r="AT7" s="226">
        <v>13</v>
      </c>
      <c r="AU7" s="226"/>
      <c r="AV7" s="226">
        <v>12</v>
      </c>
      <c r="AW7" s="226">
        <v>5</v>
      </c>
      <c r="AX7" s="226" t="s">
        <v>467</v>
      </c>
      <c r="AY7" s="223"/>
      <c r="AZ7" s="226">
        <v>0</v>
      </c>
      <c r="BA7" s="226">
        <v>0</v>
      </c>
      <c r="BB7" s="226">
        <v>0</v>
      </c>
      <c r="BC7" s="226">
        <v>0</v>
      </c>
      <c r="BD7" s="226">
        <v>0</v>
      </c>
      <c r="BE7" s="226">
        <v>0</v>
      </c>
      <c r="BF7" s="226">
        <v>0</v>
      </c>
      <c r="BG7" s="226">
        <v>0</v>
      </c>
      <c r="BH7" s="226">
        <v>0</v>
      </c>
      <c r="BI7" s="226">
        <v>0</v>
      </c>
      <c r="BJ7" s="226">
        <v>0</v>
      </c>
      <c r="BK7" s="226">
        <v>0</v>
      </c>
      <c r="BL7" s="226"/>
      <c r="BM7" s="226" t="s">
        <v>546</v>
      </c>
      <c r="BN7" s="226">
        <v>12</v>
      </c>
      <c r="BO7" s="226" t="s">
        <v>546</v>
      </c>
      <c r="BP7" s="298"/>
      <c r="BQ7" s="226"/>
      <c r="BR7" s="226"/>
      <c r="BS7" s="226"/>
      <c r="BT7" s="232"/>
      <c r="BU7" s="232"/>
      <c r="BV7" s="226"/>
      <c r="BW7" s="226" t="s">
        <v>548</v>
      </c>
      <c r="BX7" s="226"/>
      <c r="BY7" s="232"/>
      <c r="BZ7" s="233" t="s">
        <v>648</v>
      </c>
      <c r="CA7" s="223" t="s">
        <v>253</v>
      </c>
    </row>
    <row r="8" spans="1:79" customFormat="1" ht="13" customHeight="1" x14ac:dyDescent="0.15">
      <c r="A8" s="223">
        <v>13102</v>
      </c>
      <c r="B8" s="224">
        <v>42926</v>
      </c>
      <c r="C8" s="225" t="s">
        <v>541</v>
      </c>
      <c r="D8" s="223" t="s">
        <v>464</v>
      </c>
      <c r="E8" s="223"/>
      <c r="F8" s="223" t="s">
        <v>575</v>
      </c>
      <c r="G8" s="236">
        <v>42922</v>
      </c>
      <c r="H8" s="226" t="s">
        <v>543</v>
      </c>
      <c r="I8" s="226" t="s">
        <v>546</v>
      </c>
      <c r="J8" s="226">
        <v>7</v>
      </c>
      <c r="K8" s="223" t="s">
        <v>560</v>
      </c>
      <c r="L8" s="223" t="s">
        <v>664</v>
      </c>
      <c r="M8" s="227">
        <v>67.736363636363635</v>
      </c>
      <c r="N8" s="227">
        <v>17.872727272727271</v>
      </c>
      <c r="O8" s="238"/>
      <c r="P8" s="238"/>
      <c r="Q8" s="229"/>
      <c r="R8" s="228"/>
      <c r="S8" s="229"/>
      <c r="T8" s="223"/>
      <c r="U8" s="229"/>
      <c r="V8" s="229"/>
      <c r="W8" s="229"/>
      <c r="X8" s="223"/>
      <c r="Y8" s="227"/>
      <c r="Z8" s="227"/>
      <c r="AA8" s="227"/>
      <c r="AB8" s="227"/>
      <c r="AC8" s="227"/>
      <c r="AD8" s="229"/>
      <c r="AE8" s="227"/>
      <c r="AF8" s="223"/>
      <c r="AG8" s="223"/>
      <c r="AH8" s="227"/>
      <c r="AI8" s="223"/>
      <c r="AJ8" s="223"/>
      <c r="AK8" s="227"/>
      <c r="AL8" s="223"/>
      <c r="AM8" s="227"/>
      <c r="AN8" s="227"/>
      <c r="AO8" s="223" t="s">
        <v>479</v>
      </c>
      <c r="AP8" s="226" t="s">
        <v>460</v>
      </c>
      <c r="AQ8" s="226"/>
      <c r="AR8" s="226"/>
      <c r="AS8" s="230"/>
      <c r="AT8" s="226">
        <v>6</v>
      </c>
      <c r="AU8" s="226"/>
      <c r="AV8" s="226"/>
      <c r="AW8" s="226"/>
      <c r="AX8" s="226" t="s">
        <v>467</v>
      </c>
      <c r="AY8" s="223"/>
      <c r="AZ8" s="241">
        <v>0</v>
      </c>
      <c r="BA8" s="226">
        <v>0</v>
      </c>
      <c r="BB8" s="226">
        <v>0</v>
      </c>
      <c r="BC8" s="226">
        <v>0</v>
      </c>
      <c r="BD8" s="226">
        <v>0</v>
      </c>
      <c r="BE8" s="226">
        <v>0</v>
      </c>
      <c r="BF8" s="226">
        <v>0</v>
      </c>
      <c r="BG8" s="226">
        <v>0</v>
      </c>
      <c r="BH8" s="226">
        <v>0</v>
      </c>
      <c r="BI8" s="226">
        <v>0</v>
      </c>
      <c r="BJ8" s="226">
        <v>0</v>
      </c>
      <c r="BK8" s="226">
        <v>0</v>
      </c>
      <c r="BL8" s="226"/>
      <c r="BM8" s="226" t="s">
        <v>546</v>
      </c>
      <c r="BN8" s="226">
        <v>12</v>
      </c>
      <c r="BO8" s="226" t="s">
        <v>546</v>
      </c>
      <c r="BP8" s="298"/>
      <c r="BQ8" s="226"/>
      <c r="BR8" s="226">
        <v>12</v>
      </c>
      <c r="BS8" s="226"/>
      <c r="BT8" s="223"/>
      <c r="BU8" s="223"/>
      <c r="BV8" s="226"/>
      <c r="BW8" s="226" t="s">
        <v>548</v>
      </c>
      <c r="BX8" s="226"/>
      <c r="BY8" s="223"/>
      <c r="BZ8" s="299" t="s">
        <v>665</v>
      </c>
      <c r="CA8" s="232" t="s">
        <v>253</v>
      </c>
    </row>
    <row r="9" spans="1:79" customFormat="1" ht="13" customHeight="1" x14ac:dyDescent="0.15">
      <c r="A9" s="223">
        <v>13629</v>
      </c>
      <c r="B9" s="224">
        <v>42930</v>
      </c>
      <c r="C9" s="225" t="s">
        <v>541</v>
      </c>
      <c r="D9" s="223" t="s">
        <v>464</v>
      </c>
      <c r="E9" s="223"/>
      <c r="F9" s="223" t="s">
        <v>575</v>
      </c>
      <c r="G9" s="224">
        <v>42916</v>
      </c>
      <c r="H9" s="226" t="s">
        <v>543</v>
      </c>
      <c r="I9" s="226" t="s">
        <v>546</v>
      </c>
      <c r="J9" s="226">
        <v>8</v>
      </c>
      <c r="K9" s="223" t="s">
        <v>561</v>
      </c>
      <c r="L9" s="223" t="s">
        <v>706</v>
      </c>
      <c r="M9" s="227">
        <v>89.999999999999986</v>
      </c>
      <c r="N9" s="227">
        <v>21.609090909090906</v>
      </c>
      <c r="O9" s="223" t="s">
        <v>511</v>
      </c>
      <c r="P9" s="223">
        <v>1183</v>
      </c>
      <c r="Q9" s="227">
        <v>22.454545454545453</v>
      </c>
      <c r="R9" s="228"/>
      <c r="S9" s="229"/>
      <c r="T9" s="223"/>
      <c r="U9" s="229"/>
      <c r="V9" s="229"/>
      <c r="W9" s="229"/>
      <c r="X9" s="223"/>
      <c r="Y9" s="227"/>
      <c r="Z9" s="227"/>
      <c r="AA9" s="227"/>
      <c r="AB9" s="227"/>
      <c r="AC9" s="227"/>
      <c r="AD9" s="227"/>
      <c r="AE9" s="227"/>
      <c r="AF9" s="223"/>
      <c r="AG9" s="223"/>
      <c r="AH9" s="227"/>
      <c r="AI9" s="223"/>
      <c r="AJ9" s="223"/>
      <c r="AK9" s="227"/>
      <c r="AL9" s="223"/>
      <c r="AM9" s="227"/>
      <c r="AN9" s="227"/>
      <c r="AO9" s="223" t="s">
        <v>479</v>
      </c>
      <c r="AP9" s="226" t="s">
        <v>460</v>
      </c>
      <c r="AQ9" s="226"/>
      <c r="AR9" s="226"/>
      <c r="AS9" s="230"/>
      <c r="AT9" s="226">
        <v>4.5</v>
      </c>
      <c r="AU9" s="226"/>
      <c r="AV9" s="226"/>
      <c r="AW9" s="226"/>
      <c r="AX9" s="226" t="s">
        <v>460</v>
      </c>
      <c r="AY9" s="223"/>
      <c r="AZ9" s="226">
        <v>15</v>
      </c>
      <c r="BA9" s="226">
        <v>0</v>
      </c>
      <c r="BB9" s="226">
        <v>0</v>
      </c>
      <c r="BC9" s="226">
        <v>0</v>
      </c>
      <c r="BD9" s="226">
        <v>0</v>
      </c>
      <c r="BE9" s="226">
        <v>0</v>
      </c>
      <c r="BF9" s="226">
        <v>0</v>
      </c>
      <c r="BG9" s="226">
        <v>0</v>
      </c>
      <c r="BH9" s="226">
        <v>0</v>
      </c>
      <c r="BI9" s="226">
        <v>0</v>
      </c>
      <c r="BJ9" s="226">
        <v>0</v>
      </c>
      <c r="BK9" s="226">
        <v>0</v>
      </c>
      <c r="BL9" s="226"/>
      <c r="BM9" s="226" t="s">
        <v>546</v>
      </c>
      <c r="BN9" s="226"/>
      <c r="BO9" s="226" t="s">
        <v>546</v>
      </c>
      <c r="BP9" s="298"/>
      <c r="BQ9" s="226"/>
      <c r="BR9" s="226"/>
      <c r="BS9" s="226"/>
      <c r="BT9" s="223"/>
      <c r="BU9" s="223"/>
      <c r="BV9" s="226"/>
      <c r="BW9" s="226" t="s">
        <v>548</v>
      </c>
      <c r="BX9" s="226"/>
      <c r="BY9" s="223"/>
      <c r="BZ9" s="233" t="s">
        <v>707</v>
      </c>
      <c r="CA9" s="223" t="s">
        <v>253</v>
      </c>
    </row>
    <row r="10" spans="1:79" customFormat="1" ht="13" customHeight="1" x14ac:dyDescent="0.15">
      <c r="A10" s="223">
        <v>12772</v>
      </c>
      <c r="B10" s="224">
        <v>42926</v>
      </c>
      <c r="C10" s="225" t="s">
        <v>541</v>
      </c>
      <c r="D10" s="223" t="s">
        <v>464</v>
      </c>
      <c r="E10" s="223"/>
      <c r="F10" s="223" t="s">
        <v>575</v>
      </c>
      <c r="G10" s="224">
        <v>42917</v>
      </c>
      <c r="H10" s="226" t="s">
        <v>543</v>
      </c>
      <c r="I10" s="226" t="s">
        <v>546</v>
      </c>
      <c r="J10" s="226">
        <v>9</v>
      </c>
      <c r="K10" s="223" t="s">
        <v>497</v>
      </c>
      <c r="L10" s="223" t="s">
        <v>645</v>
      </c>
      <c r="M10" s="227">
        <v>67.999999999999986</v>
      </c>
      <c r="N10" s="227">
        <v>16</v>
      </c>
      <c r="O10" s="223"/>
      <c r="P10" s="223"/>
      <c r="Q10" s="229"/>
      <c r="R10" s="228"/>
      <c r="S10" s="229"/>
      <c r="T10" s="223"/>
      <c r="U10" s="229"/>
      <c r="V10" s="229"/>
      <c r="W10" s="229"/>
      <c r="X10" s="223"/>
      <c r="Y10" s="227"/>
      <c r="Z10" s="227"/>
      <c r="AA10" s="227"/>
      <c r="AB10" s="227"/>
      <c r="AC10" s="227"/>
      <c r="AD10" s="227"/>
      <c r="AE10" s="227"/>
      <c r="AF10" s="223"/>
      <c r="AG10" s="223"/>
      <c r="AH10" s="227"/>
      <c r="AI10" s="223"/>
      <c r="AJ10" s="223"/>
      <c r="AK10" s="227"/>
      <c r="AL10" s="223"/>
      <c r="AM10" s="227"/>
      <c r="AN10" s="227"/>
      <c r="AO10" s="223" t="s">
        <v>479</v>
      </c>
      <c r="AP10" s="226" t="s">
        <v>460</v>
      </c>
      <c r="AQ10" s="226"/>
      <c r="AR10" s="226"/>
      <c r="AS10" s="230"/>
      <c r="AT10" s="226">
        <v>5.5</v>
      </c>
      <c r="AU10" s="226"/>
      <c r="AV10" s="226"/>
      <c r="AW10" s="226"/>
      <c r="AX10" s="226" t="s">
        <v>460</v>
      </c>
      <c r="AY10" s="223"/>
      <c r="AZ10" s="226">
        <v>0</v>
      </c>
      <c r="BA10" s="226">
        <v>0</v>
      </c>
      <c r="BB10" s="226">
        <v>0</v>
      </c>
      <c r="BC10" s="226">
        <v>0</v>
      </c>
      <c r="BD10" s="226">
        <v>0</v>
      </c>
      <c r="BE10" s="226">
        <v>0</v>
      </c>
      <c r="BF10" s="226">
        <v>0</v>
      </c>
      <c r="BG10" s="226">
        <v>0</v>
      </c>
      <c r="BH10" s="226">
        <v>0</v>
      </c>
      <c r="BI10" s="226">
        <v>0</v>
      </c>
      <c r="BJ10" s="226">
        <v>0</v>
      </c>
      <c r="BK10" s="226">
        <v>0</v>
      </c>
      <c r="BL10" s="226"/>
      <c r="BM10" s="226" t="s">
        <v>546</v>
      </c>
      <c r="BN10" s="226"/>
      <c r="BO10" s="226" t="s">
        <v>546</v>
      </c>
      <c r="BP10" s="298"/>
      <c r="BQ10" s="226"/>
      <c r="BR10" s="226"/>
      <c r="BS10" s="226"/>
      <c r="BT10" s="223"/>
      <c r="BU10" s="223"/>
      <c r="BV10" s="226"/>
      <c r="BW10" s="226" t="s">
        <v>548</v>
      </c>
      <c r="BX10" s="226"/>
      <c r="BY10" s="239" t="s">
        <v>708</v>
      </c>
      <c r="BZ10" s="233" t="s">
        <v>709</v>
      </c>
      <c r="CA10" s="232" t="s">
        <v>253</v>
      </c>
    </row>
    <row r="11" spans="1:79" customFormat="1" ht="13" customHeight="1" x14ac:dyDescent="0.15">
      <c r="A11" s="223">
        <v>15253</v>
      </c>
      <c r="B11" s="224">
        <v>42926</v>
      </c>
      <c r="C11" s="225" t="s">
        <v>541</v>
      </c>
      <c r="D11" s="223" t="s">
        <v>464</v>
      </c>
      <c r="E11" s="223"/>
      <c r="F11" s="223" t="s">
        <v>575</v>
      </c>
      <c r="G11" s="224">
        <v>42900</v>
      </c>
      <c r="H11" s="226" t="s">
        <v>543</v>
      </c>
      <c r="I11" s="226" t="s">
        <v>546</v>
      </c>
      <c r="J11" s="226">
        <v>10</v>
      </c>
      <c r="K11" s="223" t="s">
        <v>565</v>
      </c>
      <c r="L11" s="223" t="s">
        <v>710</v>
      </c>
      <c r="M11" s="227">
        <v>89.999999999999986</v>
      </c>
      <c r="N11" s="227">
        <v>18.2</v>
      </c>
      <c r="O11" s="223"/>
      <c r="P11" s="223"/>
      <c r="Q11" s="229"/>
      <c r="R11" s="223"/>
      <c r="S11" s="229"/>
      <c r="T11" s="223"/>
      <c r="U11" s="229"/>
      <c r="V11" s="229"/>
      <c r="W11" s="229"/>
      <c r="X11" s="223"/>
      <c r="Y11" s="227"/>
      <c r="Z11" s="227"/>
      <c r="AA11" s="227"/>
      <c r="AB11" s="227"/>
      <c r="AC11" s="227"/>
      <c r="AD11" s="229"/>
      <c r="AE11" s="227"/>
      <c r="AF11" s="223"/>
      <c r="AG11" s="223"/>
      <c r="AH11" s="227"/>
      <c r="AI11" s="223"/>
      <c r="AJ11" s="223"/>
      <c r="AK11" s="227"/>
      <c r="AL11" s="223"/>
      <c r="AM11" s="227"/>
      <c r="AN11" s="227"/>
      <c r="AO11" s="223" t="s">
        <v>479</v>
      </c>
      <c r="AP11" s="226" t="s">
        <v>460</v>
      </c>
      <c r="AQ11" s="226"/>
      <c r="AR11" s="226"/>
      <c r="AS11" s="230"/>
      <c r="AT11" s="226">
        <v>3.5</v>
      </c>
      <c r="AU11" s="226"/>
      <c r="AV11" s="226"/>
      <c r="AW11" s="226"/>
      <c r="AX11" s="226" t="s">
        <v>467</v>
      </c>
      <c r="AY11" s="223"/>
      <c r="AZ11" s="226">
        <v>0</v>
      </c>
      <c r="BA11" s="226">
        <v>0</v>
      </c>
      <c r="BB11" s="226">
        <v>0</v>
      </c>
      <c r="BC11" s="226">
        <v>0</v>
      </c>
      <c r="BD11" s="226">
        <v>0</v>
      </c>
      <c r="BE11" s="226">
        <v>0</v>
      </c>
      <c r="BF11" s="226">
        <v>0</v>
      </c>
      <c r="BG11" s="226">
        <v>0</v>
      </c>
      <c r="BH11" s="226">
        <v>0</v>
      </c>
      <c r="BI11" s="226">
        <v>0</v>
      </c>
      <c r="BJ11" s="226">
        <v>0</v>
      </c>
      <c r="BK11" s="226">
        <v>0</v>
      </c>
      <c r="BL11" s="226"/>
      <c r="BM11" s="226" t="s">
        <v>546</v>
      </c>
      <c r="BN11" s="226"/>
      <c r="BO11" s="226" t="s">
        <v>546</v>
      </c>
      <c r="BP11" s="298"/>
      <c r="BQ11" s="226"/>
      <c r="BR11" s="226"/>
      <c r="BS11" s="226"/>
      <c r="BT11" s="232"/>
      <c r="BU11" s="232"/>
      <c r="BV11" s="226"/>
      <c r="BW11" s="226" t="s">
        <v>548</v>
      </c>
      <c r="BX11" s="226">
        <v>1</v>
      </c>
      <c r="BY11" s="223"/>
      <c r="BZ11" s="302" t="s">
        <v>711</v>
      </c>
      <c r="CA11" s="232" t="s">
        <v>345</v>
      </c>
    </row>
    <row r="12" spans="1:79" customFormat="1" ht="13" customHeight="1" x14ac:dyDescent="0.15">
      <c r="A12" s="223">
        <v>11315</v>
      </c>
      <c r="B12" s="224">
        <v>42928</v>
      </c>
      <c r="C12" s="225" t="s">
        <v>541</v>
      </c>
      <c r="D12" s="223" t="s">
        <v>464</v>
      </c>
      <c r="E12" s="223"/>
      <c r="F12" s="223" t="s">
        <v>575</v>
      </c>
      <c r="G12" s="224">
        <v>42916</v>
      </c>
      <c r="H12" s="226" t="s">
        <v>543</v>
      </c>
      <c r="I12" s="226" t="s">
        <v>546</v>
      </c>
      <c r="J12" s="226">
        <v>11</v>
      </c>
      <c r="K12" s="223" t="s">
        <v>566</v>
      </c>
      <c r="L12" s="223" t="s">
        <v>673</v>
      </c>
      <c r="M12" s="227">
        <v>85</v>
      </c>
      <c r="N12" s="227">
        <v>18.981818181818181</v>
      </c>
      <c r="O12" s="223"/>
      <c r="P12" s="223"/>
      <c r="Q12" s="229"/>
      <c r="R12" s="228"/>
      <c r="S12" s="229"/>
      <c r="T12" s="223"/>
      <c r="U12" s="229"/>
      <c r="V12" s="229"/>
      <c r="W12" s="229"/>
      <c r="X12" s="223"/>
      <c r="Y12" s="227"/>
      <c r="Z12" s="227"/>
      <c r="AA12" s="227"/>
      <c r="AB12" s="227"/>
      <c r="AC12" s="227"/>
      <c r="AD12" s="227"/>
      <c r="AE12" s="227"/>
      <c r="AF12" s="223"/>
      <c r="AG12" s="223"/>
      <c r="AH12" s="227"/>
      <c r="AI12" s="223"/>
      <c r="AJ12" s="223"/>
      <c r="AK12" s="227"/>
      <c r="AL12" s="223"/>
      <c r="AM12" s="227"/>
      <c r="AN12" s="227"/>
      <c r="AO12" s="223" t="s">
        <v>479</v>
      </c>
      <c r="AP12" s="226" t="s">
        <v>460</v>
      </c>
      <c r="AQ12" s="226"/>
      <c r="AR12" s="226"/>
      <c r="AS12" s="230"/>
      <c r="AT12" s="226">
        <v>5</v>
      </c>
      <c r="AU12" s="25"/>
      <c r="AV12" s="25"/>
      <c r="AW12" s="25"/>
      <c r="AX12" s="226" t="s">
        <v>467</v>
      </c>
      <c r="AY12" s="223"/>
      <c r="AZ12" s="226">
        <v>0</v>
      </c>
      <c r="BA12" s="226">
        <v>0</v>
      </c>
      <c r="BB12" s="226">
        <v>0</v>
      </c>
      <c r="BC12" s="226">
        <v>0</v>
      </c>
      <c r="BD12" s="226">
        <v>0</v>
      </c>
      <c r="BE12" s="226">
        <v>0</v>
      </c>
      <c r="BF12" s="226">
        <v>0</v>
      </c>
      <c r="BG12" s="226">
        <v>0</v>
      </c>
      <c r="BH12" s="226">
        <v>0</v>
      </c>
      <c r="BI12" s="226">
        <v>0</v>
      </c>
      <c r="BJ12" s="226">
        <v>0</v>
      </c>
      <c r="BK12" s="226">
        <v>0</v>
      </c>
      <c r="BL12" s="226"/>
      <c r="BM12" s="226" t="s">
        <v>546</v>
      </c>
      <c r="BN12" s="226"/>
      <c r="BO12" s="226" t="s">
        <v>546</v>
      </c>
      <c r="BP12" s="298"/>
      <c r="BQ12" s="226"/>
      <c r="BR12" s="226"/>
      <c r="BS12" s="226"/>
      <c r="BT12" s="232"/>
      <c r="BU12" s="232"/>
      <c r="BV12" s="226"/>
      <c r="BW12" s="226" t="s">
        <v>548</v>
      </c>
      <c r="BX12" s="226"/>
      <c r="BY12" s="232"/>
      <c r="BZ12" s="300" t="s">
        <v>675</v>
      </c>
      <c r="CA12" s="223" t="s">
        <v>253</v>
      </c>
    </row>
    <row r="13" spans="1:79" customFormat="1" ht="13" customHeight="1" x14ac:dyDescent="0.15">
      <c r="A13" s="223">
        <v>12834</v>
      </c>
      <c r="B13" s="224">
        <v>42925</v>
      </c>
      <c r="C13" s="225" t="s">
        <v>541</v>
      </c>
      <c r="D13" s="223" t="s">
        <v>464</v>
      </c>
      <c r="E13" s="223"/>
      <c r="F13" s="223" t="s">
        <v>575</v>
      </c>
      <c r="G13" s="236">
        <v>42916</v>
      </c>
      <c r="H13" s="226" t="s">
        <v>460</v>
      </c>
      <c r="I13" s="226" t="s">
        <v>712</v>
      </c>
      <c r="J13" s="226">
        <v>12</v>
      </c>
      <c r="K13" s="223" t="s">
        <v>461</v>
      </c>
      <c r="L13" s="223" t="s">
        <v>587</v>
      </c>
      <c r="M13" s="227">
        <v>89</v>
      </c>
      <c r="N13" s="227">
        <v>17.527272727272727</v>
      </c>
      <c r="O13" s="223"/>
      <c r="P13" s="223"/>
      <c r="Q13" s="229"/>
      <c r="R13" s="228"/>
      <c r="S13" s="229"/>
      <c r="T13" s="223"/>
      <c r="U13" s="229"/>
      <c r="V13" s="229"/>
      <c r="W13" s="229"/>
      <c r="X13" s="223"/>
      <c r="Y13" s="227"/>
      <c r="Z13" s="227"/>
      <c r="AA13" s="227"/>
      <c r="AB13" s="227"/>
      <c r="AC13" s="227"/>
      <c r="AD13" s="229"/>
      <c r="AE13" s="227"/>
      <c r="AF13" s="223"/>
      <c r="AG13" s="223"/>
      <c r="AH13" s="227"/>
      <c r="AI13" s="223"/>
      <c r="AJ13" s="223"/>
      <c r="AK13" s="227"/>
      <c r="AL13" s="223"/>
      <c r="AM13" s="227"/>
      <c r="AN13" s="227"/>
      <c r="AO13" s="223" t="s">
        <v>479</v>
      </c>
      <c r="AP13" s="226" t="s">
        <v>460</v>
      </c>
      <c r="AQ13" s="226"/>
      <c r="AR13" s="226"/>
      <c r="AS13" s="230"/>
      <c r="AT13" s="226"/>
      <c r="AU13" s="226"/>
      <c r="AV13" s="226"/>
      <c r="AW13" s="226"/>
      <c r="AX13" s="226" t="s">
        <v>460</v>
      </c>
      <c r="AY13" s="223"/>
      <c r="AZ13" s="226">
        <v>0</v>
      </c>
      <c r="BA13" s="226">
        <v>0</v>
      </c>
      <c r="BB13" s="226">
        <v>0</v>
      </c>
      <c r="BC13" s="226">
        <v>0</v>
      </c>
      <c r="BD13" s="226">
        <v>0</v>
      </c>
      <c r="BE13" s="226">
        <v>0</v>
      </c>
      <c r="BF13" s="226">
        <v>0</v>
      </c>
      <c r="BG13" s="226">
        <v>0</v>
      </c>
      <c r="BH13" s="226">
        <v>0</v>
      </c>
      <c r="BI13" s="226">
        <v>0</v>
      </c>
      <c r="BJ13" s="226">
        <v>0</v>
      </c>
      <c r="BK13" s="226">
        <v>0</v>
      </c>
      <c r="BL13" s="226"/>
      <c r="BM13" s="226" t="s">
        <v>546</v>
      </c>
      <c r="BN13" s="226"/>
      <c r="BO13" s="226" t="s">
        <v>546</v>
      </c>
      <c r="BP13" s="298"/>
      <c r="BQ13" s="226"/>
      <c r="BR13" s="226"/>
      <c r="BS13" s="226"/>
      <c r="BT13" s="232"/>
      <c r="BU13" s="232"/>
      <c r="BV13" s="226"/>
      <c r="BW13" s="226" t="s">
        <v>548</v>
      </c>
      <c r="BX13" s="226">
        <v>1</v>
      </c>
      <c r="BY13" s="30"/>
      <c r="BZ13" s="300" t="s">
        <v>713</v>
      </c>
      <c r="CA13" s="223" t="s">
        <v>253</v>
      </c>
    </row>
    <row r="14" spans="1:79" customFormat="1" ht="13" customHeight="1" x14ac:dyDescent="0.15">
      <c r="A14" s="223">
        <v>14297</v>
      </c>
      <c r="B14" s="224">
        <v>42925</v>
      </c>
      <c r="C14" s="225" t="s">
        <v>541</v>
      </c>
      <c r="D14" s="223" t="s">
        <v>464</v>
      </c>
      <c r="E14" s="223"/>
      <c r="F14" s="223" t="s">
        <v>575</v>
      </c>
      <c r="G14" s="224">
        <v>42916</v>
      </c>
      <c r="H14" s="226" t="s">
        <v>543</v>
      </c>
      <c r="I14" s="226" t="s">
        <v>338</v>
      </c>
      <c r="J14" s="226"/>
      <c r="K14" s="223" t="s">
        <v>509</v>
      </c>
      <c r="L14" s="223" t="s">
        <v>777</v>
      </c>
      <c r="M14" s="227">
        <v>114</v>
      </c>
      <c r="N14" s="227">
        <v>19.481818181818181</v>
      </c>
      <c r="O14" s="223" t="s">
        <v>511</v>
      </c>
      <c r="P14" s="223">
        <v>1350</v>
      </c>
      <c r="Q14" s="227">
        <v>22.872727272727271</v>
      </c>
      <c r="R14" s="228"/>
      <c r="S14" s="229"/>
      <c r="T14" s="223"/>
      <c r="U14" s="229"/>
      <c r="V14" s="229"/>
      <c r="W14" s="229"/>
      <c r="X14" s="223"/>
      <c r="Y14" s="227"/>
      <c r="Z14" s="227"/>
      <c r="AA14" s="227"/>
      <c r="AB14" s="227"/>
      <c r="AC14" s="227"/>
      <c r="AD14" s="229"/>
      <c r="AE14" s="227"/>
      <c r="AF14" s="223"/>
      <c r="AG14" s="223"/>
      <c r="AH14" s="227"/>
      <c r="AI14" s="223"/>
      <c r="AJ14" s="223"/>
      <c r="AK14" s="227"/>
      <c r="AL14" s="223"/>
      <c r="AM14" s="227"/>
      <c r="AN14" s="227"/>
      <c r="AO14" s="223" t="s">
        <v>479</v>
      </c>
      <c r="AP14" s="226" t="s">
        <v>460</v>
      </c>
      <c r="AQ14" s="226"/>
      <c r="AR14" s="226"/>
      <c r="AS14" s="230"/>
      <c r="AT14" s="226">
        <v>11</v>
      </c>
      <c r="AU14" s="226"/>
      <c r="AV14" s="226"/>
      <c r="AW14" s="226"/>
      <c r="AX14" s="226" t="s">
        <v>460</v>
      </c>
      <c r="AY14" s="223"/>
      <c r="AZ14" s="226">
        <v>0</v>
      </c>
      <c r="BA14" s="226">
        <v>0</v>
      </c>
      <c r="BB14" s="226">
        <v>0</v>
      </c>
      <c r="BC14" s="226">
        <v>0</v>
      </c>
      <c r="BD14" s="226">
        <v>0</v>
      </c>
      <c r="BE14" s="226">
        <v>0</v>
      </c>
      <c r="BF14" s="226">
        <v>0</v>
      </c>
      <c r="BG14" s="226">
        <v>0</v>
      </c>
      <c r="BH14" s="226">
        <v>0</v>
      </c>
      <c r="BI14" s="226">
        <v>0</v>
      </c>
      <c r="BJ14" s="226">
        <v>0</v>
      </c>
      <c r="BK14" s="226">
        <v>0</v>
      </c>
      <c r="BL14" s="226"/>
      <c r="BM14" s="226" t="s">
        <v>546</v>
      </c>
      <c r="BN14" s="226"/>
      <c r="BO14" s="226" t="s">
        <v>546</v>
      </c>
      <c r="BP14" s="298"/>
      <c r="BQ14" s="226"/>
      <c r="BR14" s="226"/>
      <c r="BS14" s="226"/>
      <c r="BT14" s="232"/>
      <c r="BU14" s="232"/>
      <c r="BV14" s="226"/>
      <c r="BW14" s="226" t="s">
        <v>548</v>
      </c>
      <c r="BX14" s="226">
        <v>1</v>
      </c>
      <c r="BY14" s="223"/>
      <c r="BZ14" s="300" t="s">
        <v>786</v>
      </c>
      <c r="CA14" s="223" t="s">
        <v>253</v>
      </c>
    </row>
    <row r="15" spans="1:79" customFormat="1" ht="13" customHeight="1" x14ac:dyDescent="0.15">
      <c r="A15" s="223">
        <v>13628</v>
      </c>
      <c r="B15" s="224">
        <v>42928</v>
      </c>
      <c r="C15" s="225" t="s">
        <v>541</v>
      </c>
      <c r="D15" s="223" t="s">
        <v>464</v>
      </c>
      <c r="E15" s="223"/>
      <c r="F15" s="223" t="s">
        <v>575</v>
      </c>
      <c r="G15" s="224">
        <v>42642</v>
      </c>
      <c r="H15" s="226" t="s">
        <v>543</v>
      </c>
      <c r="I15" s="226" t="s">
        <v>338</v>
      </c>
      <c r="J15" s="226"/>
      <c r="K15" s="223" t="s">
        <v>514</v>
      </c>
      <c r="L15" s="223" t="s">
        <v>778</v>
      </c>
      <c r="M15" s="227">
        <v>100.78181818181817</v>
      </c>
      <c r="N15" s="227">
        <v>21.809090909090905</v>
      </c>
      <c r="O15" s="223"/>
      <c r="P15" s="223"/>
      <c r="Q15" s="229"/>
      <c r="R15" s="228"/>
      <c r="S15" s="229"/>
      <c r="T15" s="223"/>
      <c r="U15" s="229"/>
      <c r="V15" s="229"/>
      <c r="W15" s="229"/>
      <c r="X15" s="223"/>
      <c r="Y15" s="227"/>
      <c r="Z15" s="227"/>
      <c r="AA15" s="227"/>
      <c r="AB15" s="227"/>
      <c r="AC15" s="227"/>
      <c r="AD15" s="229"/>
      <c r="AE15" s="227"/>
      <c r="AF15" s="223"/>
      <c r="AG15" s="223"/>
      <c r="AH15" s="227"/>
      <c r="AI15" s="223"/>
      <c r="AJ15" s="223"/>
      <c r="AK15" s="227"/>
      <c r="AL15" s="223"/>
      <c r="AM15" s="227"/>
      <c r="AN15" s="227"/>
      <c r="AO15" s="223" t="s">
        <v>479</v>
      </c>
      <c r="AP15" s="226" t="s">
        <v>460</v>
      </c>
      <c r="AQ15" s="226"/>
      <c r="AR15" s="226"/>
      <c r="AS15" s="230"/>
      <c r="AT15" s="226">
        <v>17</v>
      </c>
      <c r="AU15" s="226">
        <v>455</v>
      </c>
      <c r="AV15" s="226"/>
      <c r="AW15" s="226">
        <v>5</v>
      </c>
      <c r="AX15" s="226" t="s">
        <v>467</v>
      </c>
      <c r="AY15" s="223"/>
      <c r="AZ15" s="226">
        <v>0</v>
      </c>
      <c r="BA15" s="226">
        <v>0</v>
      </c>
      <c r="BB15" s="226">
        <v>0</v>
      </c>
      <c r="BC15" s="226">
        <v>0</v>
      </c>
      <c r="BD15" s="226">
        <v>0</v>
      </c>
      <c r="BE15" s="226">
        <v>0</v>
      </c>
      <c r="BF15" s="226">
        <v>0</v>
      </c>
      <c r="BG15" s="226">
        <v>0</v>
      </c>
      <c r="BH15" s="226">
        <v>0</v>
      </c>
      <c r="BI15" s="226">
        <v>0</v>
      </c>
      <c r="BJ15" s="226">
        <v>0</v>
      </c>
      <c r="BK15" s="226">
        <v>0</v>
      </c>
      <c r="BL15" s="226"/>
      <c r="BM15" s="226" t="s">
        <v>546</v>
      </c>
      <c r="BN15" s="226"/>
      <c r="BO15" s="226" t="s">
        <v>546</v>
      </c>
      <c r="BP15" s="298"/>
      <c r="BQ15" s="226"/>
      <c r="BR15" s="226"/>
      <c r="BS15" s="226"/>
      <c r="BT15" s="223"/>
      <c r="BU15" s="223"/>
      <c r="BV15" s="226"/>
      <c r="BW15" s="226" t="s">
        <v>548</v>
      </c>
      <c r="BX15" s="226"/>
      <c r="BY15" s="223"/>
      <c r="BZ15" s="235" t="s">
        <v>787</v>
      </c>
      <c r="CA15" s="223" t="s">
        <v>268</v>
      </c>
    </row>
    <row r="16" spans="1:79" customFormat="1" ht="13" customHeight="1" x14ac:dyDescent="0.15">
      <c r="A16" s="223">
        <v>10049</v>
      </c>
      <c r="B16" s="224">
        <v>42926</v>
      </c>
      <c r="C16" s="225" t="s">
        <v>541</v>
      </c>
      <c r="D16" s="223" t="s">
        <v>464</v>
      </c>
      <c r="E16" s="223"/>
      <c r="F16" s="223" t="s">
        <v>575</v>
      </c>
      <c r="G16" s="236">
        <v>42916</v>
      </c>
      <c r="H16" s="226" t="s">
        <v>337</v>
      </c>
      <c r="I16" s="226" t="s">
        <v>338</v>
      </c>
      <c r="J16" s="226"/>
      <c r="K16" s="223" t="s">
        <v>660</v>
      </c>
      <c r="L16" s="223" t="s">
        <v>515</v>
      </c>
      <c r="M16" s="227">
        <v>109</v>
      </c>
      <c r="N16" s="227">
        <v>16.818181818181817</v>
      </c>
      <c r="O16" s="223"/>
      <c r="P16" s="223"/>
      <c r="Q16" s="229"/>
      <c r="R16" s="228"/>
      <c r="S16" s="229"/>
      <c r="T16" s="223"/>
      <c r="U16" s="229"/>
      <c r="V16" s="229"/>
      <c r="W16" s="229"/>
      <c r="X16" s="223"/>
      <c r="Y16" s="227"/>
      <c r="Z16" s="227"/>
      <c r="AA16" s="227"/>
      <c r="AB16" s="227"/>
      <c r="AC16" s="227"/>
      <c r="AD16" s="229"/>
      <c r="AE16" s="227"/>
      <c r="AF16" s="223"/>
      <c r="AG16" s="223"/>
      <c r="AH16" s="227"/>
      <c r="AI16" s="223"/>
      <c r="AJ16" s="223"/>
      <c r="AK16" s="227"/>
      <c r="AL16" s="223"/>
      <c r="AM16" s="227"/>
      <c r="AN16" s="227"/>
      <c r="AO16" s="223" t="s">
        <v>479</v>
      </c>
      <c r="AP16" s="226" t="s">
        <v>460</v>
      </c>
      <c r="AQ16" s="226"/>
      <c r="AR16" s="226"/>
      <c r="AS16" s="230"/>
      <c r="AT16" s="226">
        <v>2.0499999999999998</v>
      </c>
      <c r="AU16" s="226"/>
      <c r="AV16" s="226"/>
      <c r="AW16" s="226"/>
      <c r="AX16" s="226" t="s">
        <v>460</v>
      </c>
      <c r="AY16" s="223"/>
      <c r="AZ16" s="226">
        <v>0</v>
      </c>
      <c r="BA16" s="226">
        <v>0</v>
      </c>
      <c r="BB16" s="226">
        <v>0</v>
      </c>
      <c r="BC16" s="226">
        <v>0</v>
      </c>
      <c r="BD16" s="226">
        <v>0</v>
      </c>
      <c r="BE16" s="226">
        <v>0</v>
      </c>
      <c r="BF16" s="226">
        <v>0</v>
      </c>
      <c r="BG16" s="226">
        <v>0</v>
      </c>
      <c r="BH16" s="226">
        <v>0</v>
      </c>
      <c r="BI16" s="226">
        <v>0</v>
      </c>
      <c r="BJ16" s="226">
        <v>0</v>
      </c>
      <c r="BK16" s="226">
        <v>0</v>
      </c>
      <c r="BL16" s="226"/>
      <c r="BM16" s="226" t="s">
        <v>546</v>
      </c>
      <c r="BN16" s="226"/>
      <c r="BO16" s="226" t="s">
        <v>546</v>
      </c>
      <c r="BP16" s="231">
        <v>35.454545454545453</v>
      </c>
      <c r="BQ16" s="226"/>
      <c r="BR16" s="226"/>
      <c r="BS16" s="226"/>
      <c r="BT16" s="223"/>
      <c r="BU16" s="223"/>
      <c r="BV16" s="226"/>
      <c r="BW16" s="226" t="s">
        <v>548</v>
      </c>
      <c r="BX16" s="226">
        <v>1</v>
      </c>
      <c r="BY16" s="223" t="s">
        <v>661</v>
      </c>
      <c r="BZ16" s="237" t="s">
        <v>788</v>
      </c>
      <c r="CA16" s="232" t="s">
        <v>253</v>
      </c>
    </row>
    <row r="17" spans="1:79" customFormat="1" ht="13" customHeight="1" x14ac:dyDescent="0.15">
      <c r="A17" s="223">
        <v>13443</v>
      </c>
      <c r="B17" s="224">
        <v>42925</v>
      </c>
      <c r="C17" s="225" t="s">
        <v>541</v>
      </c>
      <c r="D17" s="223" t="s">
        <v>464</v>
      </c>
      <c r="E17" s="223"/>
      <c r="F17" s="223" t="s">
        <v>575</v>
      </c>
      <c r="G17" s="236">
        <v>42916</v>
      </c>
      <c r="H17" s="226" t="s">
        <v>337</v>
      </c>
      <c r="I17" s="226" t="s">
        <v>546</v>
      </c>
      <c r="J17" s="226">
        <v>22</v>
      </c>
      <c r="K17" s="223" t="s">
        <v>597</v>
      </c>
      <c r="L17" s="223" t="s">
        <v>717</v>
      </c>
      <c r="M17" s="227">
        <v>98.236363636363635</v>
      </c>
      <c r="N17" s="227">
        <v>17.399999999999999</v>
      </c>
      <c r="O17" s="223"/>
      <c r="P17" s="223"/>
      <c r="Q17" s="229"/>
      <c r="R17" s="228"/>
      <c r="S17" s="229"/>
      <c r="T17" s="223"/>
      <c r="U17" s="229"/>
      <c r="V17" s="229"/>
      <c r="W17" s="229"/>
      <c r="X17" s="223"/>
      <c r="Y17" s="227"/>
      <c r="Z17" s="227"/>
      <c r="AA17" s="227"/>
      <c r="AB17" s="227"/>
      <c r="AC17" s="227"/>
      <c r="AD17" s="227"/>
      <c r="AE17" s="227"/>
      <c r="AF17" s="223"/>
      <c r="AG17" s="223"/>
      <c r="AH17" s="227"/>
      <c r="AI17" s="223"/>
      <c r="AJ17" s="223"/>
      <c r="AK17" s="227"/>
      <c r="AL17" s="223"/>
      <c r="AM17" s="227"/>
      <c r="AN17" s="227"/>
      <c r="AO17" s="223" t="s">
        <v>479</v>
      </c>
      <c r="AP17" s="226" t="s">
        <v>460</v>
      </c>
      <c r="AQ17" s="226"/>
      <c r="AR17" s="226"/>
      <c r="AS17" s="230"/>
      <c r="AT17" s="226"/>
      <c r="AU17" s="226"/>
      <c r="AV17" s="226"/>
      <c r="AW17" s="226"/>
      <c r="AX17" s="226" t="s">
        <v>460</v>
      </c>
      <c r="AY17" s="223"/>
      <c r="AZ17" s="226">
        <v>0</v>
      </c>
      <c r="BA17" s="226">
        <v>0</v>
      </c>
      <c r="BB17" s="226">
        <v>0</v>
      </c>
      <c r="BC17" s="226">
        <v>0</v>
      </c>
      <c r="BD17" s="226">
        <v>0</v>
      </c>
      <c r="BE17" s="226">
        <v>0</v>
      </c>
      <c r="BF17" s="226">
        <v>0</v>
      </c>
      <c r="BG17" s="226">
        <v>0</v>
      </c>
      <c r="BH17" s="226">
        <v>0</v>
      </c>
      <c r="BI17" s="226">
        <v>0</v>
      </c>
      <c r="BJ17" s="226">
        <v>0</v>
      </c>
      <c r="BK17" s="226">
        <v>0</v>
      </c>
      <c r="BL17" s="226"/>
      <c r="BM17" s="226" t="s">
        <v>546</v>
      </c>
      <c r="BN17" s="226"/>
      <c r="BO17" s="226" t="s">
        <v>546</v>
      </c>
      <c r="BP17" s="298"/>
      <c r="BQ17" s="226"/>
      <c r="BR17" s="226"/>
      <c r="BS17" s="226"/>
      <c r="BT17" s="223"/>
      <c r="BU17" s="223"/>
      <c r="BV17" s="226"/>
      <c r="BW17" s="226" t="s">
        <v>548</v>
      </c>
      <c r="BX17" s="226">
        <v>1</v>
      </c>
      <c r="BY17" s="232" t="s">
        <v>718</v>
      </c>
      <c r="BZ17" s="300" t="s">
        <v>719</v>
      </c>
      <c r="CA17" s="223" t="s">
        <v>253</v>
      </c>
    </row>
    <row r="18" spans="1:79" customFormat="1" ht="13" customHeight="1" x14ac:dyDescent="0.15">
      <c r="A18" s="223">
        <v>13260</v>
      </c>
      <c r="B18" s="224">
        <v>42929</v>
      </c>
      <c r="C18" s="225" t="s">
        <v>541</v>
      </c>
      <c r="D18" s="223" t="s">
        <v>464</v>
      </c>
      <c r="E18" s="223"/>
      <c r="F18" s="223" t="s">
        <v>575</v>
      </c>
      <c r="G18" s="224">
        <v>42654</v>
      </c>
      <c r="H18" s="226" t="s">
        <v>337</v>
      </c>
      <c r="I18" s="226" t="s">
        <v>338</v>
      </c>
      <c r="J18" s="226"/>
      <c r="K18" s="223" t="s">
        <v>601</v>
      </c>
      <c r="L18" s="223" t="s">
        <v>602</v>
      </c>
      <c r="M18" s="227">
        <v>99</v>
      </c>
      <c r="N18" s="227">
        <v>21.25454545454545</v>
      </c>
      <c r="O18" s="223"/>
      <c r="P18" s="223"/>
      <c r="Q18" s="229"/>
      <c r="R18" s="223"/>
      <c r="S18" s="229"/>
      <c r="T18" s="223"/>
      <c r="U18" s="229"/>
      <c r="V18" s="229"/>
      <c r="W18" s="229"/>
      <c r="X18" s="223"/>
      <c r="Y18" s="227"/>
      <c r="Z18" s="227"/>
      <c r="AA18" s="227"/>
      <c r="AB18" s="227"/>
      <c r="AC18" s="227"/>
      <c r="AD18" s="227"/>
      <c r="AE18" s="227"/>
      <c r="AF18" s="223"/>
      <c r="AG18" s="223"/>
      <c r="AH18" s="227"/>
      <c r="AI18" s="223"/>
      <c r="AJ18" s="223"/>
      <c r="AK18" s="227"/>
      <c r="AL18" s="223"/>
      <c r="AM18" s="227"/>
      <c r="AN18" s="227"/>
      <c r="AO18" s="223" t="s">
        <v>479</v>
      </c>
      <c r="AP18" s="226" t="s">
        <v>460</v>
      </c>
      <c r="AQ18" s="226"/>
      <c r="AR18" s="226"/>
      <c r="AS18" s="230"/>
      <c r="AT18" s="226">
        <v>11</v>
      </c>
      <c r="AU18" s="226"/>
      <c r="AV18" s="226"/>
      <c r="AW18" s="226"/>
      <c r="AX18" s="226" t="s">
        <v>467</v>
      </c>
      <c r="AY18" s="223"/>
      <c r="AZ18" s="226">
        <v>15</v>
      </c>
      <c r="BA18" s="226">
        <v>0</v>
      </c>
      <c r="BB18" s="226">
        <v>0</v>
      </c>
      <c r="BC18" s="226">
        <v>0</v>
      </c>
      <c r="BD18" s="226">
        <v>0</v>
      </c>
      <c r="BE18" s="226">
        <v>0</v>
      </c>
      <c r="BF18" s="226">
        <v>0</v>
      </c>
      <c r="BG18" s="226">
        <v>0</v>
      </c>
      <c r="BH18" s="226">
        <v>0</v>
      </c>
      <c r="BI18" s="226">
        <v>0</v>
      </c>
      <c r="BJ18" s="226">
        <v>0</v>
      </c>
      <c r="BK18" s="226">
        <v>0</v>
      </c>
      <c r="BL18" s="226"/>
      <c r="BM18" s="226" t="s">
        <v>546</v>
      </c>
      <c r="BN18" s="226"/>
      <c r="BO18" s="226" t="s">
        <v>546</v>
      </c>
      <c r="BP18" s="298"/>
      <c r="BQ18" s="226"/>
      <c r="BR18" s="226"/>
      <c r="BS18" s="226"/>
      <c r="BT18" s="232"/>
      <c r="BU18" s="232"/>
      <c r="BV18" s="226"/>
      <c r="BW18" s="226" t="s">
        <v>548</v>
      </c>
      <c r="BX18" s="226"/>
      <c r="BY18" s="223"/>
      <c r="BZ18" s="300" t="s">
        <v>789</v>
      </c>
      <c r="CA18" s="232" t="s">
        <v>268</v>
      </c>
    </row>
    <row r="19" spans="1:79" customFormat="1" ht="13" customHeight="1" x14ac:dyDescent="0.15">
      <c r="A19" s="223">
        <v>759</v>
      </c>
      <c r="B19" s="224">
        <v>42929</v>
      </c>
      <c r="C19" s="225" t="s">
        <v>463</v>
      </c>
      <c r="D19" s="223" t="s">
        <v>464</v>
      </c>
      <c r="E19" s="223"/>
      <c r="F19" s="223" t="s">
        <v>575</v>
      </c>
      <c r="G19" s="224">
        <v>42916</v>
      </c>
      <c r="H19" s="226" t="s">
        <v>543</v>
      </c>
      <c r="I19" s="226" t="s">
        <v>338</v>
      </c>
      <c r="J19" s="226"/>
      <c r="K19" s="223" t="s">
        <v>610</v>
      </c>
      <c r="L19" s="223" t="s">
        <v>779</v>
      </c>
      <c r="M19" s="227">
        <v>72</v>
      </c>
      <c r="N19" s="227">
        <v>22.990909090909089</v>
      </c>
      <c r="O19" s="223"/>
      <c r="P19" s="223"/>
      <c r="Q19" s="229"/>
      <c r="R19" s="223"/>
      <c r="S19" s="229"/>
      <c r="T19" s="223"/>
      <c r="U19" s="229"/>
      <c r="V19" s="229"/>
      <c r="W19" s="229"/>
      <c r="X19" s="223"/>
      <c r="Y19" s="227"/>
      <c r="Z19" s="227"/>
      <c r="AA19" s="227"/>
      <c r="AB19" s="227"/>
      <c r="AC19" s="227"/>
      <c r="AD19" s="227"/>
      <c r="AE19" s="227"/>
      <c r="AF19" s="223"/>
      <c r="AG19" s="223"/>
      <c r="AH19" s="227"/>
      <c r="AI19" s="223"/>
      <c r="AJ19" s="223"/>
      <c r="AK19" s="227"/>
      <c r="AL19" s="223"/>
      <c r="AM19" s="227"/>
      <c r="AN19" s="227"/>
      <c r="AO19" s="223" t="s">
        <v>479</v>
      </c>
      <c r="AP19" s="226" t="s">
        <v>460</v>
      </c>
      <c r="AQ19" s="226"/>
      <c r="AR19" s="226"/>
      <c r="AS19" s="230"/>
      <c r="AT19" s="226">
        <v>16</v>
      </c>
      <c r="AU19" s="226">
        <v>300</v>
      </c>
      <c r="AV19" s="226"/>
      <c r="AW19" s="226">
        <v>10</v>
      </c>
      <c r="AX19" s="226" t="s">
        <v>460</v>
      </c>
      <c r="AY19" s="223"/>
      <c r="AZ19" s="226">
        <v>0</v>
      </c>
      <c r="BA19" s="226">
        <v>18</v>
      </c>
      <c r="BB19" s="226">
        <v>0</v>
      </c>
      <c r="BC19" s="226">
        <v>0</v>
      </c>
      <c r="BD19" s="226">
        <v>0</v>
      </c>
      <c r="BE19" s="226">
        <v>0</v>
      </c>
      <c r="BF19" s="226">
        <v>0</v>
      </c>
      <c r="BG19" s="226">
        <v>0</v>
      </c>
      <c r="BH19" s="226">
        <v>0</v>
      </c>
      <c r="BI19" s="226">
        <v>0</v>
      </c>
      <c r="BJ19" s="226">
        <v>0</v>
      </c>
      <c r="BK19" s="226">
        <v>0</v>
      </c>
      <c r="BL19" s="226"/>
      <c r="BM19" s="226" t="s">
        <v>546</v>
      </c>
      <c r="BN19" s="226"/>
      <c r="BO19" s="226" t="s">
        <v>546</v>
      </c>
      <c r="BP19" s="298"/>
      <c r="BQ19" s="226"/>
      <c r="BR19" s="226"/>
      <c r="BS19" s="226"/>
      <c r="BT19" s="232"/>
      <c r="BU19" s="232"/>
      <c r="BV19" s="226"/>
      <c r="BW19" s="226" t="s">
        <v>548</v>
      </c>
      <c r="BX19" s="226"/>
      <c r="BY19" s="223" t="s">
        <v>790</v>
      </c>
      <c r="BZ19" s="233" t="s">
        <v>791</v>
      </c>
      <c r="CA19" s="232" t="s">
        <v>253</v>
      </c>
    </row>
    <row r="20" spans="1:79" customFormat="1" ht="13" customHeight="1" x14ac:dyDescent="0.15">
      <c r="A20" s="223">
        <v>11220</v>
      </c>
      <c r="B20" s="224">
        <v>42929</v>
      </c>
      <c r="C20" s="225" t="s">
        <v>541</v>
      </c>
      <c r="D20" s="223" t="s">
        <v>464</v>
      </c>
      <c r="E20" s="223"/>
      <c r="F20" s="223" t="s">
        <v>575</v>
      </c>
      <c r="G20" s="224">
        <v>42587</v>
      </c>
      <c r="H20" s="226" t="s">
        <v>543</v>
      </c>
      <c r="I20" s="226" t="s">
        <v>546</v>
      </c>
      <c r="J20" s="226">
        <v>18</v>
      </c>
      <c r="K20" s="223" t="s">
        <v>625</v>
      </c>
      <c r="L20" s="223" t="s">
        <v>626</v>
      </c>
      <c r="M20" s="227">
        <v>89.36363636363636</v>
      </c>
      <c r="N20" s="227">
        <v>17.59090909090909</v>
      </c>
      <c r="O20" s="223"/>
      <c r="P20" s="223"/>
      <c r="Q20" s="229"/>
      <c r="R20" s="223"/>
      <c r="S20" s="229"/>
      <c r="T20" s="223"/>
      <c r="U20" s="229"/>
      <c r="V20" s="229"/>
      <c r="W20" s="229"/>
      <c r="X20" s="223"/>
      <c r="Y20" s="227"/>
      <c r="Z20" s="227"/>
      <c r="AA20" s="227"/>
      <c r="AB20" s="227"/>
      <c r="AC20" s="227"/>
      <c r="AD20" s="227"/>
      <c r="AE20" s="227"/>
      <c r="AF20" s="223"/>
      <c r="AG20" s="223"/>
      <c r="AH20" s="227"/>
      <c r="AI20" s="223"/>
      <c r="AJ20" s="223"/>
      <c r="AK20" s="227"/>
      <c r="AL20" s="223"/>
      <c r="AM20" s="227"/>
      <c r="AN20" s="227"/>
      <c r="AO20" s="223" t="s">
        <v>479</v>
      </c>
      <c r="AP20" s="226" t="s">
        <v>460</v>
      </c>
      <c r="AQ20" s="226"/>
      <c r="AR20" s="226"/>
      <c r="AS20" s="230"/>
      <c r="AT20" s="226">
        <v>4</v>
      </c>
      <c r="AU20" s="226"/>
      <c r="AV20" s="226"/>
      <c r="AW20" s="226"/>
      <c r="AX20" s="226" t="s">
        <v>460</v>
      </c>
      <c r="AY20" s="223"/>
      <c r="AZ20" s="226">
        <v>0</v>
      </c>
      <c r="BA20" s="226">
        <v>0</v>
      </c>
      <c r="BB20" s="226">
        <v>0</v>
      </c>
      <c r="BC20" s="226">
        <v>0</v>
      </c>
      <c r="BD20" s="226">
        <v>0</v>
      </c>
      <c r="BE20" s="226">
        <v>0</v>
      </c>
      <c r="BF20" s="226">
        <v>0</v>
      </c>
      <c r="BG20" s="226">
        <v>0</v>
      </c>
      <c r="BH20" s="226">
        <v>0</v>
      </c>
      <c r="BI20" s="226">
        <v>0</v>
      </c>
      <c r="BJ20" s="226">
        <v>0</v>
      </c>
      <c r="BK20" s="226">
        <v>0</v>
      </c>
      <c r="BL20" s="226"/>
      <c r="BM20" s="226" t="s">
        <v>546</v>
      </c>
      <c r="BN20" s="226">
        <v>12</v>
      </c>
      <c r="BO20" s="226" t="s">
        <v>546</v>
      </c>
      <c r="BP20" s="298"/>
      <c r="BQ20" s="226"/>
      <c r="BR20" s="226"/>
      <c r="BS20" s="226"/>
      <c r="BT20" s="232"/>
      <c r="BU20" s="232"/>
      <c r="BV20" s="226"/>
      <c r="BW20" s="226" t="s">
        <v>548</v>
      </c>
      <c r="BX20" s="226">
        <v>1</v>
      </c>
      <c r="BY20" s="223"/>
      <c r="BZ20" s="233" t="s">
        <v>714</v>
      </c>
      <c r="CA20" s="223" t="s">
        <v>268</v>
      </c>
    </row>
    <row r="21" spans="1:79" customFormat="1" ht="13" customHeight="1" x14ac:dyDescent="0.15">
      <c r="A21" s="223">
        <v>15286</v>
      </c>
      <c r="B21" s="224">
        <v>42929</v>
      </c>
      <c r="C21" s="225" t="s">
        <v>541</v>
      </c>
      <c r="D21" s="223" t="s">
        <v>464</v>
      </c>
      <c r="E21" s="223"/>
      <c r="F21" s="223" t="s">
        <v>575</v>
      </c>
      <c r="G21" s="224">
        <v>42916</v>
      </c>
      <c r="H21" s="226" t="s">
        <v>543</v>
      </c>
      <c r="I21" s="226" t="s">
        <v>546</v>
      </c>
      <c r="J21" s="226">
        <v>23</v>
      </c>
      <c r="K21" s="239" t="s">
        <v>630</v>
      </c>
      <c r="L21" s="223" t="s">
        <v>720</v>
      </c>
      <c r="M21" s="227">
        <v>119.99999999999999</v>
      </c>
      <c r="N21" s="227">
        <v>19.2</v>
      </c>
      <c r="O21" s="223"/>
      <c r="P21" s="223"/>
      <c r="Q21" s="229"/>
      <c r="R21" s="228"/>
      <c r="S21" s="229"/>
      <c r="T21" s="223"/>
      <c r="U21" s="229"/>
      <c r="V21" s="229"/>
      <c r="W21" s="229"/>
      <c r="X21" s="223"/>
      <c r="Y21" s="227"/>
      <c r="Z21" s="227"/>
      <c r="AA21" s="227"/>
      <c r="AB21" s="227"/>
      <c r="AC21" s="227"/>
      <c r="AD21" s="227"/>
      <c r="AE21" s="227"/>
      <c r="AF21" s="223"/>
      <c r="AG21" s="223"/>
      <c r="AH21" s="227"/>
      <c r="AI21" s="223"/>
      <c r="AJ21" s="223"/>
      <c r="AK21" s="227"/>
      <c r="AL21" s="223"/>
      <c r="AM21" s="227"/>
      <c r="AN21" s="227"/>
      <c r="AO21" s="223" t="s">
        <v>479</v>
      </c>
      <c r="AP21" s="226" t="s">
        <v>460</v>
      </c>
      <c r="AQ21" s="226"/>
      <c r="AR21" s="226"/>
      <c r="AS21" s="230"/>
      <c r="AT21" s="226">
        <v>3</v>
      </c>
      <c r="AU21" s="226"/>
      <c r="AV21" s="226"/>
      <c r="AW21" s="226"/>
      <c r="AX21" s="226" t="s">
        <v>467</v>
      </c>
      <c r="AY21" s="223"/>
      <c r="AZ21" s="226">
        <v>0</v>
      </c>
      <c r="BA21" s="226">
        <v>0</v>
      </c>
      <c r="BB21" s="226">
        <v>0</v>
      </c>
      <c r="BC21" s="226">
        <v>0</v>
      </c>
      <c r="BD21" s="226">
        <v>0</v>
      </c>
      <c r="BE21" s="226">
        <v>0</v>
      </c>
      <c r="BF21" s="226">
        <v>0</v>
      </c>
      <c r="BG21" s="226">
        <v>0</v>
      </c>
      <c r="BH21" s="226">
        <v>0</v>
      </c>
      <c r="BI21" s="226">
        <v>0</v>
      </c>
      <c r="BJ21" s="226">
        <v>0</v>
      </c>
      <c r="BK21" s="226">
        <v>0</v>
      </c>
      <c r="BL21" s="226"/>
      <c r="BM21" s="226" t="s">
        <v>546</v>
      </c>
      <c r="BN21" s="226"/>
      <c r="BO21" s="226" t="s">
        <v>546</v>
      </c>
      <c r="BP21" s="298"/>
      <c r="BQ21" s="226"/>
      <c r="BR21" s="226"/>
      <c r="BS21" s="226"/>
      <c r="BT21" s="223" t="s">
        <v>721</v>
      </c>
      <c r="BU21" s="232" t="s">
        <v>722</v>
      </c>
      <c r="BV21" s="226">
        <v>50</v>
      </c>
      <c r="BW21" s="226" t="s">
        <v>548</v>
      </c>
      <c r="BX21" s="226"/>
      <c r="BY21" s="232"/>
      <c r="BZ21" s="303" t="s">
        <v>723</v>
      </c>
      <c r="CA21" s="223" t="s">
        <v>345</v>
      </c>
    </row>
    <row r="22" spans="1:79" customFormat="1" ht="13" customHeight="1" x14ac:dyDescent="0.15">
      <c r="A22" s="223">
        <v>11170</v>
      </c>
      <c r="B22" s="224">
        <v>42926</v>
      </c>
      <c r="C22" s="225" t="s">
        <v>541</v>
      </c>
      <c r="D22" s="223" t="s">
        <v>464</v>
      </c>
      <c r="E22" s="223"/>
      <c r="F22" s="223" t="s">
        <v>575</v>
      </c>
      <c r="G22" s="224">
        <v>42900</v>
      </c>
      <c r="H22" s="226" t="s">
        <v>543</v>
      </c>
      <c r="I22" s="226" t="s">
        <v>546</v>
      </c>
      <c r="J22" s="226">
        <v>19</v>
      </c>
      <c r="K22" s="223" t="s">
        <v>635</v>
      </c>
      <c r="L22" s="223" t="s">
        <v>482</v>
      </c>
      <c r="M22" s="227">
        <v>115.99999999999999</v>
      </c>
      <c r="N22" s="227">
        <v>15.636363636363635</v>
      </c>
      <c r="O22" s="223"/>
      <c r="P22" s="223"/>
      <c r="Q22" s="229"/>
      <c r="R22" s="228"/>
      <c r="S22" s="229"/>
      <c r="T22" s="223"/>
      <c r="U22" s="229"/>
      <c r="V22" s="229"/>
      <c r="W22" s="229"/>
      <c r="X22" s="223"/>
      <c r="Y22" s="227"/>
      <c r="Z22" s="227"/>
      <c r="AA22" s="227"/>
      <c r="AB22" s="227"/>
      <c r="AC22" s="227"/>
      <c r="AD22" s="227"/>
      <c r="AE22" s="227"/>
      <c r="AF22" s="223"/>
      <c r="AG22" s="223"/>
      <c r="AH22" s="227"/>
      <c r="AI22" s="223"/>
      <c r="AJ22" s="223"/>
      <c r="AK22" s="227"/>
      <c r="AL22" s="223"/>
      <c r="AM22" s="227"/>
      <c r="AN22" s="227"/>
      <c r="AO22" s="223" t="s">
        <v>479</v>
      </c>
      <c r="AP22" s="226" t="s">
        <v>460</v>
      </c>
      <c r="AQ22" s="226"/>
      <c r="AR22" s="226"/>
      <c r="AS22" s="230"/>
      <c r="AT22" s="226">
        <v>2.88</v>
      </c>
      <c r="AU22" s="226"/>
      <c r="AV22" s="226"/>
      <c r="AW22" s="226"/>
      <c r="AX22" s="226" t="s">
        <v>337</v>
      </c>
      <c r="AY22" s="223" t="s">
        <v>654</v>
      </c>
      <c r="AZ22" s="226">
        <v>0</v>
      </c>
      <c r="BA22" s="226">
        <v>0</v>
      </c>
      <c r="BB22" s="226">
        <v>0</v>
      </c>
      <c r="BC22" s="226">
        <v>0</v>
      </c>
      <c r="BD22" s="226">
        <v>0</v>
      </c>
      <c r="BE22" s="226">
        <v>0</v>
      </c>
      <c r="BF22" s="226">
        <v>0</v>
      </c>
      <c r="BG22" s="226">
        <v>0</v>
      </c>
      <c r="BH22" s="226">
        <v>0</v>
      </c>
      <c r="BI22" s="226">
        <v>0</v>
      </c>
      <c r="BJ22" s="226">
        <v>0</v>
      </c>
      <c r="BK22" s="226">
        <v>0</v>
      </c>
      <c r="BL22" s="226"/>
      <c r="BM22" s="226" t="s">
        <v>546</v>
      </c>
      <c r="BN22" s="226"/>
      <c r="BO22" s="226" t="s">
        <v>546</v>
      </c>
      <c r="BP22" s="298"/>
      <c r="BQ22" s="226"/>
      <c r="BR22" s="226"/>
      <c r="BS22" s="226"/>
      <c r="BT22" s="232"/>
      <c r="BU22" s="232"/>
      <c r="BV22" s="226"/>
      <c r="BW22" s="226" t="s">
        <v>548</v>
      </c>
      <c r="BX22" s="226">
        <v>1</v>
      </c>
      <c r="BY22" s="223"/>
      <c r="BZ22" s="300" t="s">
        <v>715</v>
      </c>
      <c r="CA22" s="232" t="s">
        <v>253</v>
      </c>
    </row>
    <row r="23" spans="1:79" customFormat="1" ht="13" customHeight="1" x14ac:dyDescent="0.15">
      <c r="A23" s="223">
        <v>12493</v>
      </c>
      <c r="B23" s="224">
        <v>42926</v>
      </c>
      <c r="C23" s="225" t="s">
        <v>541</v>
      </c>
      <c r="D23" s="223" t="s">
        <v>464</v>
      </c>
      <c r="E23" s="223"/>
      <c r="F23" s="223" t="s">
        <v>575</v>
      </c>
      <c r="G23" s="224">
        <v>42916</v>
      </c>
      <c r="H23" s="226" t="s">
        <v>337</v>
      </c>
      <c r="I23" s="226" t="s">
        <v>338</v>
      </c>
      <c r="J23" s="226"/>
      <c r="K23" s="223" t="s">
        <v>640</v>
      </c>
      <c r="L23" s="223" t="s">
        <v>641</v>
      </c>
      <c r="M23" s="227">
        <v>105.99999999999999</v>
      </c>
      <c r="N23" s="227">
        <v>16.554545454545455</v>
      </c>
      <c r="O23" s="223"/>
      <c r="P23" s="223"/>
      <c r="Q23" s="229"/>
      <c r="R23" s="228"/>
      <c r="S23" s="229"/>
      <c r="T23" s="223"/>
      <c r="U23" s="229"/>
      <c r="V23" s="229"/>
      <c r="W23" s="229"/>
      <c r="X23" s="223"/>
      <c r="Y23" s="227"/>
      <c r="Z23" s="227"/>
      <c r="AA23" s="227"/>
      <c r="AB23" s="227"/>
      <c r="AC23" s="227"/>
      <c r="AD23" s="227"/>
      <c r="AE23" s="227"/>
      <c r="AF23" s="223"/>
      <c r="AG23" s="223"/>
      <c r="AH23" s="227"/>
      <c r="AI23" s="223"/>
      <c r="AJ23" s="223"/>
      <c r="AK23" s="227"/>
      <c r="AL23" s="223"/>
      <c r="AM23" s="227"/>
      <c r="AN23" s="227"/>
      <c r="AO23" s="223" t="s">
        <v>479</v>
      </c>
      <c r="AP23" s="226" t="s">
        <v>460</v>
      </c>
      <c r="AQ23" s="226"/>
      <c r="AR23" s="226"/>
      <c r="AS23" s="230"/>
      <c r="AT23" s="226">
        <v>5.5</v>
      </c>
      <c r="AU23" s="226"/>
      <c r="AV23" s="226"/>
      <c r="AW23" s="226"/>
      <c r="AX23" s="226" t="s">
        <v>467</v>
      </c>
      <c r="AY23" s="223"/>
      <c r="AZ23" s="226">
        <v>0</v>
      </c>
      <c r="BA23" s="226">
        <v>0</v>
      </c>
      <c r="BB23" s="226">
        <v>0</v>
      </c>
      <c r="BC23" s="226">
        <v>0</v>
      </c>
      <c r="BD23" s="226">
        <v>0</v>
      </c>
      <c r="BE23" s="226">
        <v>0</v>
      </c>
      <c r="BF23" s="226">
        <v>0</v>
      </c>
      <c r="BG23" s="226">
        <v>0</v>
      </c>
      <c r="BH23" s="226">
        <v>0</v>
      </c>
      <c r="BI23" s="226">
        <v>0</v>
      </c>
      <c r="BJ23" s="226">
        <v>0</v>
      </c>
      <c r="BK23" s="226">
        <v>0</v>
      </c>
      <c r="BL23" s="226"/>
      <c r="BM23" s="226" t="s">
        <v>546</v>
      </c>
      <c r="BN23" s="226"/>
      <c r="BO23" s="226" t="s">
        <v>546</v>
      </c>
      <c r="BP23" s="231">
        <v>163.63636363636363</v>
      </c>
      <c r="BQ23" s="226"/>
      <c r="BR23" s="226"/>
      <c r="BS23" s="226"/>
      <c r="BT23" s="223"/>
      <c r="BU23" s="223"/>
      <c r="BV23" s="226"/>
      <c r="BW23" s="226" t="s">
        <v>548</v>
      </c>
      <c r="BX23" s="226"/>
      <c r="BY23" s="223"/>
      <c r="BZ23" s="233" t="s">
        <v>792</v>
      </c>
      <c r="CA23" s="232" t="s">
        <v>253</v>
      </c>
    </row>
    <row r="24" spans="1:79" customFormat="1" ht="13" customHeight="1" x14ac:dyDescent="0.15">
      <c r="A24" s="223">
        <v>12709</v>
      </c>
      <c r="B24" s="224">
        <v>42926</v>
      </c>
      <c r="C24" s="225" t="s">
        <v>463</v>
      </c>
      <c r="D24" s="223" t="s">
        <v>464</v>
      </c>
      <c r="E24" s="223"/>
      <c r="F24" s="223" t="s">
        <v>575</v>
      </c>
      <c r="G24" s="236">
        <v>42916</v>
      </c>
      <c r="H24" s="226" t="s">
        <v>543</v>
      </c>
      <c r="I24" s="226" t="s">
        <v>460</v>
      </c>
      <c r="J24" s="226">
        <v>21</v>
      </c>
      <c r="K24" s="223" t="s">
        <v>652</v>
      </c>
      <c r="L24" s="223" t="s">
        <v>653</v>
      </c>
      <c r="M24" s="227">
        <v>77</v>
      </c>
      <c r="N24" s="227">
        <v>17.7</v>
      </c>
      <c r="O24" s="223"/>
      <c r="P24" s="228"/>
      <c r="Q24" s="229"/>
      <c r="R24" s="228"/>
      <c r="S24" s="229"/>
      <c r="T24" s="223"/>
      <c r="U24" s="229"/>
      <c r="V24" s="229"/>
      <c r="W24" s="229"/>
      <c r="X24" s="223"/>
      <c r="Y24" s="227"/>
      <c r="Z24" s="227"/>
      <c r="AA24" s="227"/>
      <c r="AB24" s="227"/>
      <c r="AC24" s="227"/>
      <c r="AD24" s="229"/>
      <c r="AE24" s="227"/>
      <c r="AF24" s="223"/>
      <c r="AG24" s="223"/>
      <c r="AH24" s="227"/>
      <c r="AI24" s="223"/>
      <c r="AJ24" s="223"/>
      <c r="AK24" s="227"/>
      <c r="AL24" s="223"/>
      <c r="AM24" s="227"/>
      <c r="AN24" s="227"/>
      <c r="AO24" s="223" t="s">
        <v>479</v>
      </c>
      <c r="AP24" s="226" t="s">
        <v>460</v>
      </c>
      <c r="AQ24" s="226"/>
      <c r="AR24" s="226"/>
      <c r="AS24" s="230"/>
      <c r="AT24" s="226">
        <v>8</v>
      </c>
      <c r="AU24" s="226"/>
      <c r="AV24" s="226"/>
      <c r="AW24" s="226"/>
      <c r="AX24" s="226" t="s">
        <v>460</v>
      </c>
      <c r="AY24" s="223"/>
      <c r="AZ24" s="226">
        <v>0</v>
      </c>
      <c r="BA24" s="226">
        <v>0</v>
      </c>
      <c r="BB24" s="226">
        <v>0</v>
      </c>
      <c r="BC24" s="226">
        <v>0</v>
      </c>
      <c r="BD24" s="226">
        <v>0</v>
      </c>
      <c r="BE24" s="226">
        <v>0</v>
      </c>
      <c r="BF24" s="226">
        <v>0</v>
      </c>
      <c r="BG24" s="226">
        <v>0</v>
      </c>
      <c r="BH24" s="226">
        <v>0</v>
      </c>
      <c r="BI24" s="226">
        <v>0</v>
      </c>
      <c r="BJ24" s="226">
        <v>0</v>
      </c>
      <c r="BK24" s="226">
        <v>0</v>
      </c>
      <c r="BL24" s="226"/>
      <c r="BM24" s="226" t="s">
        <v>546</v>
      </c>
      <c r="BN24" s="226"/>
      <c r="BO24" s="226" t="s">
        <v>546</v>
      </c>
      <c r="BP24" s="298"/>
      <c r="BQ24" s="226"/>
      <c r="BR24" s="226"/>
      <c r="BS24" s="226"/>
      <c r="BT24" s="223"/>
      <c r="BU24" s="232"/>
      <c r="BV24" s="226"/>
      <c r="BW24" s="226" t="s">
        <v>548</v>
      </c>
      <c r="BX24" s="226">
        <v>1</v>
      </c>
      <c r="BY24" s="232" t="s">
        <v>655</v>
      </c>
      <c r="BZ24" s="300" t="s">
        <v>716</v>
      </c>
      <c r="CA24" s="223" t="s">
        <v>253</v>
      </c>
    </row>
    <row r="25" spans="1:79" customFormat="1" ht="13" customHeight="1" x14ac:dyDescent="0.15">
      <c r="A25" s="223">
        <v>14673</v>
      </c>
      <c r="B25" s="224">
        <v>42928</v>
      </c>
      <c r="C25" s="225" t="s">
        <v>541</v>
      </c>
      <c r="D25" s="223" t="s">
        <v>464</v>
      </c>
      <c r="E25" s="223"/>
      <c r="F25" s="223" t="s">
        <v>575</v>
      </c>
      <c r="G25" s="236">
        <v>42594</v>
      </c>
      <c r="H25" s="226" t="s">
        <v>337</v>
      </c>
      <c r="I25" s="226" t="s">
        <v>460</v>
      </c>
      <c r="J25" s="226">
        <v>25</v>
      </c>
      <c r="K25" s="223" t="s">
        <v>688</v>
      </c>
      <c r="L25" s="223" t="s">
        <v>728</v>
      </c>
      <c r="M25" s="227">
        <v>85</v>
      </c>
      <c r="N25" s="227">
        <v>16.999999999999996</v>
      </c>
      <c r="O25" s="223"/>
      <c r="P25" s="223"/>
      <c r="Q25" s="229"/>
      <c r="R25" s="228"/>
      <c r="S25" s="229"/>
      <c r="T25" s="223"/>
      <c r="U25" s="229"/>
      <c r="V25" s="229"/>
      <c r="W25" s="229"/>
      <c r="X25" s="223"/>
      <c r="Y25" s="227"/>
      <c r="Z25" s="227"/>
      <c r="AA25" s="227"/>
      <c r="AB25" s="227"/>
      <c r="AC25" s="227"/>
      <c r="AD25" s="229"/>
      <c r="AE25" s="227"/>
      <c r="AF25" s="223"/>
      <c r="AG25" s="223"/>
      <c r="AH25" s="227"/>
      <c r="AI25" s="223"/>
      <c r="AJ25" s="223"/>
      <c r="AK25" s="227"/>
      <c r="AL25" s="223"/>
      <c r="AM25" s="227"/>
      <c r="AN25" s="227"/>
      <c r="AO25" s="223" t="s">
        <v>479</v>
      </c>
      <c r="AP25" s="226" t="s">
        <v>460</v>
      </c>
      <c r="AQ25" s="226"/>
      <c r="AR25" s="226"/>
      <c r="AS25" s="230"/>
      <c r="AT25" s="226">
        <v>6</v>
      </c>
      <c r="AU25" s="226"/>
      <c r="AV25" s="226"/>
      <c r="AW25" s="226"/>
      <c r="AX25" s="226" t="s">
        <v>460</v>
      </c>
      <c r="AY25" s="223"/>
      <c r="AZ25" s="226">
        <v>0</v>
      </c>
      <c r="BA25" s="226">
        <v>0</v>
      </c>
      <c r="BB25" s="226">
        <v>0</v>
      </c>
      <c r="BC25" s="226">
        <v>0</v>
      </c>
      <c r="BD25" s="226">
        <v>0</v>
      </c>
      <c r="BE25" s="226">
        <v>0</v>
      </c>
      <c r="BF25" s="226">
        <v>0</v>
      </c>
      <c r="BG25" s="226">
        <v>0</v>
      </c>
      <c r="BH25" s="226">
        <v>0</v>
      </c>
      <c r="BI25" s="226">
        <v>0</v>
      </c>
      <c r="BJ25" s="226">
        <v>0</v>
      </c>
      <c r="BK25" s="226">
        <v>0</v>
      </c>
      <c r="BL25" s="226"/>
      <c r="BM25" s="226" t="s">
        <v>546</v>
      </c>
      <c r="BN25" s="226"/>
      <c r="BO25" s="226" t="s">
        <v>460</v>
      </c>
      <c r="BP25" s="298"/>
      <c r="BQ25" s="226"/>
      <c r="BR25" s="226"/>
      <c r="BS25" s="226"/>
      <c r="BT25" s="232"/>
      <c r="BU25" s="232"/>
      <c r="BV25" s="226"/>
      <c r="BW25" s="226" t="s">
        <v>548</v>
      </c>
      <c r="BX25" s="226">
        <v>1</v>
      </c>
      <c r="BY25" s="223"/>
      <c r="BZ25" s="301" t="s">
        <v>729</v>
      </c>
      <c r="CA25" s="232" t="s">
        <v>268</v>
      </c>
    </row>
    <row r="26" spans="1:79" customFormat="1" ht="13" customHeight="1" x14ac:dyDescent="0.15">
      <c r="A26" s="223">
        <v>13453</v>
      </c>
      <c r="B26" s="224">
        <v>42926</v>
      </c>
      <c r="C26" s="225" t="s">
        <v>541</v>
      </c>
      <c r="D26" s="223" t="s">
        <v>464</v>
      </c>
      <c r="E26" s="223"/>
      <c r="F26" s="223" t="s">
        <v>575</v>
      </c>
      <c r="G26" s="224">
        <v>42916</v>
      </c>
      <c r="H26" s="226" t="s">
        <v>337</v>
      </c>
      <c r="I26" s="226" t="s">
        <v>546</v>
      </c>
      <c r="J26" s="226">
        <v>24</v>
      </c>
      <c r="K26" s="223" t="s">
        <v>724</v>
      </c>
      <c r="L26" s="223" t="s">
        <v>725</v>
      </c>
      <c r="M26" s="227">
        <v>87.899999999999991</v>
      </c>
      <c r="N26" s="227">
        <v>17.7</v>
      </c>
      <c r="O26" s="223"/>
      <c r="P26" s="223"/>
      <c r="Q26" s="229"/>
      <c r="R26" s="228"/>
      <c r="S26" s="229"/>
      <c r="T26" s="223"/>
      <c r="U26" s="229"/>
      <c r="V26" s="229"/>
      <c r="W26" s="229"/>
      <c r="X26" s="223"/>
      <c r="Y26" s="227"/>
      <c r="Z26" s="227"/>
      <c r="AA26" s="227"/>
      <c r="AB26" s="227"/>
      <c r="AC26" s="227"/>
      <c r="AD26" s="229"/>
      <c r="AE26" s="227"/>
      <c r="AF26" s="223"/>
      <c r="AG26" s="223"/>
      <c r="AH26" s="227"/>
      <c r="AI26" s="223"/>
      <c r="AJ26" s="223"/>
      <c r="AK26" s="227"/>
      <c r="AL26" s="223"/>
      <c r="AM26" s="227"/>
      <c r="AN26" s="227"/>
      <c r="AO26" s="223" t="s">
        <v>479</v>
      </c>
      <c r="AP26" s="226" t="s">
        <v>460</v>
      </c>
      <c r="AQ26" s="226"/>
      <c r="AR26" s="226"/>
      <c r="AS26" s="230"/>
      <c r="AT26" s="226">
        <v>4</v>
      </c>
      <c r="AU26" s="226"/>
      <c r="AV26" s="226"/>
      <c r="AW26" s="226"/>
      <c r="AX26" s="226" t="s">
        <v>460</v>
      </c>
      <c r="AY26" s="223"/>
      <c r="AZ26" s="226">
        <v>0</v>
      </c>
      <c r="BA26" s="226">
        <v>0</v>
      </c>
      <c r="BB26" s="226">
        <v>0</v>
      </c>
      <c r="BC26" s="226">
        <v>0</v>
      </c>
      <c r="BD26" s="226">
        <v>0</v>
      </c>
      <c r="BE26" s="226">
        <v>0</v>
      </c>
      <c r="BF26" s="226">
        <v>0</v>
      </c>
      <c r="BG26" s="226">
        <v>0</v>
      </c>
      <c r="BH26" s="226">
        <v>0</v>
      </c>
      <c r="BI26" s="226">
        <v>0</v>
      </c>
      <c r="BJ26" s="226">
        <v>0</v>
      </c>
      <c r="BK26" s="226">
        <v>0</v>
      </c>
      <c r="BL26" s="226"/>
      <c r="BM26" s="226" t="s">
        <v>546</v>
      </c>
      <c r="BN26" s="226">
        <v>12</v>
      </c>
      <c r="BO26" s="226" t="s">
        <v>546</v>
      </c>
      <c r="BP26" s="298"/>
      <c r="BQ26" s="226"/>
      <c r="BR26" s="226">
        <v>12</v>
      </c>
      <c r="BS26" s="226"/>
      <c r="BT26" s="232"/>
      <c r="BU26" s="232"/>
      <c r="BV26" s="226"/>
      <c r="BW26" s="226" t="s">
        <v>548</v>
      </c>
      <c r="BX26" s="226">
        <v>1</v>
      </c>
      <c r="BY26" s="232" t="s">
        <v>726</v>
      </c>
      <c r="BZ26" s="302" t="s">
        <v>727</v>
      </c>
      <c r="CA26" s="232" t="s">
        <v>253</v>
      </c>
    </row>
    <row r="27" spans="1:79" customFormat="1" ht="13" customHeight="1" x14ac:dyDescent="0.15">
      <c r="A27" s="223">
        <v>14988</v>
      </c>
      <c r="B27" s="224">
        <v>42926</v>
      </c>
      <c r="C27" s="225" t="s">
        <v>541</v>
      </c>
      <c r="D27" s="223" t="s">
        <v>464</v>
      </c>
      <c r="E27" s="223"/>
      <c r="F27" s="223" t="s">
        <v>575</v>
      </c>
      <c r="G27" s="224">
        <v>42916</v>
      </c>
      <c r="H27" s="226" t="s">
        <v>543</v>
      </c>
      <c r="I27" s="226" t="s">
        <v>338</v>
      </c>
      <c r="J27" s="226"/>
      <c r="K27" s="223" t="s">
        <v>780</v>
      </c>
      <c r="L27" s="223" t="s">
        <v>781</v>
      </c>
      <c r="M27" s="227">
        <v>88.909090909090892</v>
      </c>
      <c r="N27" s="227">
        <v>21.690909090909088</v>
      </c>
      <c r="O27" s="238"/>
      <c r="P27" s="238"/>
      <c r="Q27" s="229"/>
      <c r="R27" s="228"/>
      <c r="S27" s="229"/>
      <c r="T27" s="223"/>
      <c r="U27" s="229"/>
      <c r="V27" s="229"/>
      <c r="W27" s="229"/>
      <c r="X27" s="223"/>
      <c r="Y27" s="227"/>
      <c r="Z27" s="227"/>
      <c r="AA27" s="227"/>
      <c r="AB27" s="227"/>
      <c r="AC27" s="227"/>
      <c r="AD27" s="227"/>
      <c r="AE27" s="227"/>
      <c r="AF27" s="223"/>
      <c r="AG27" s="223"/>
      <c r="AH27" s="227"/>
      <c r="AI27" s="223"/>
      <c r="AJ27" s="223"/>
      <c r="AK27" s="227"/>
      <c r="AL27" s="223"/>
      <c r="AM27" s="227"/>
      <c r="AN27" s="227"/>
      <c r="AO27" s="223" t="s">
        <v>479</v>
      </c>
      <c r="AP27" s="226" t="s">
        <v>460</v>
      </c>
      <c r="AQ27" s="226"/>
      <c r="AR27" s="226"/>
      <c r="AS27" s="226"/>
      <c r="AT27" s="226">
        <v>10</v>
      </c>
      <c r="AU27" s="226"/>
      <c r="AV27" s="226"/>
      <c r="AW27" s="226"/>
      <c r="AX27" s="226" t="s">
        <v>467</v>
      </c>
      <c r="AY27" s="223"/>
      <c r="AZ27" s="226">
        <v>0</v>
      </c>
      <c r="BA27" s="226">
        <v>0</v>
      </c>
      <c r="BB27" s="226">
        <v>0</v>
      </c>
      <c r="BC27" s="226">
        <v>0</v>
      </c>
      <c r="BD27" s="226">
        <v>0</v>
      </c>
      <c r="BE27" s="226">
        <v>0</v>
      </c>
      <c r="BF27" s="226">
        <v>0</v>
      </c>
      <c r="BG27" s="226">
        <v>0</v>
      </c>
      <c r="BH27" s="226">
        <v>0</v>
      </c>
      <c r="BI27" s="226">
        <v>0</v>
      </c>
      <c r="BJ27" s="226">
        <v>0</v>
      </c>
      <c r="BK27" s="226">
        <v>0</v>
      </c>
      <c r="BL27" s="226"/>
      <c r="BM27" s="226" t="s">
        <v>546</v>
      </c>
      <c r="BN27" s="226"/>
      <c r="BO27" s="226" t="s">
        <v>546</v>
      </c>
      <c r="BP27" s="298"/>
      <c r="BQ27" s="226"/>
      <c r="BR27" s="226"/>
      <c r="BS27" s="226"/>
      <c r="BT27" s="223"/>
      <c r="BU27" s="223"/>
      <c r="BV27" s="226"/>
      <c r="BW27" s="226" t="s">
        <v>548</v>
      </c>
      <c r="BX27" s="226"/>
      <c r="BY27" s="232"/>
      <c r="BZ27" s="233" t="s">
        <v>793</v>
      </c>
      <c r="CA27" s="232" t="s">
        <v>253</v>
      </c>
    </row>
    <row r="28" spans="1:79" customFormat="1" ht="13" customHeight="1" x14ac:dyDescent="0.15">
      <c r="A28" s="223">
        <v>13963</v>
      </c>
      <c r="B28" s="224">
        <v>42925</v>
      </c>
      <c r="C28" s="225" t="s">
        <v>541</v>
      </c>
      <c r="D28" s="223" t="s">
        <v>464</v>
      </c>
      <c r="E28" s="223"/>
      <c r="F28" s="223" t="s">
        <v>575</v>
      </c>
      <c r="G28" s="236">
        <v>42916</v>
      </c>
      <c r="H28" s="226" t="s">
        <v>543</v>
      </c>
      <c r="I28" s="226" t="s">
        <v>546</v>
      </c>
      <c r="J28" s="226">
        <v>27</v>
      </c>
      <c r="K28" s="223" t="s">
        <v>731</v>
      </c>
      <c r="L28" s="223" t="s">
        <v>732</v>
      </c>
      <c r="M28" s="227">
        <v>89.999999999999986</v>
      </c>
      <c r="N28" s="227">
        <v>19.990909090909089</v>
      </c>
      <c r="O28" s="223"/>
      <c r="P28" s="223"/>
      <c r="Q28" s="229"/>
      <c r="R28" s="228"/>
      <c r="S28" s="229"/>
      <c r="T28" s="223"/>
      <c r="U28" s="229"/>
      <c r="V28" s="229"/>
      <c r="W28" s="229"/>
      <c r="X28" s="223"/>
      <c r="Y28" s="227"/>
      <c r="Z28" s="227"/>
      <c r="AA28" s="227"/>
      <c r="AB28" s="227"/>
      <c r="AC28" s="227"/>
      <c r="AD28" s="229"/>
      <c r="AE28" s="227"/>
      <c r="AF28" s="223"/>
      <c r="AG28" s="223"/>
      <c r="AH28" s="227"/>
      <c r="AI28" s="223"/>
      <c r="AJ28" s="223"/>
      <c r="AK28" s="227"/>
      <c r="AL28" s="223"/>
      <c r="AM28" s="227"/>
      <c r="AN28" s="227"/>
      <c r="AO28" s="223" t="s">
        <v>479</v>
      </c>
      <c r="AP28" s="226" t="s">
        <v>460</v>
      </c>
      <c r="AQ28" s="226"/>
      <c r="AR28" s="226"/>
      <c r="AS28" s="230"/>
      <c r="AT28" s="226">
        <v>7</v>
      </c>
      <c r="AU28" s="226"/>
      <c r="AV28" s="226"/>
      <c r="AW28" s="226"/>
      <c r="AX28" s="226" t="s">
        <v>460</v>
      </c>
      <c r="AY28" s="223"/>
      <c r="AZ28" s="226">
        <v>0</v>
      </c>
      <c r="BA28" s="226">
        <v>0</v>
      </c>
      <c r="BB28" s="226">
        <v>0</v>
      </c>
      <c r="BC28" s="226">
        <v>0</v>
      </c>
      <c r="BD28" s="226">
        <v>0</v>
      </c>
      <c r="BE28" s="226">
        <v>0</v>
      </c>
      <c r="BF28" s="226">
        <v>0</v>
      </c>
      <c r="BG28" s="226">
        <v>0</v>
      </c>
      <c r="BH28" s="226">
        <v>0</v>
      </c>
      <c r="BI28" s="226">
        <v>0</v>
      </c>
      <c r="BJ28" s="226">
        <v>0</v>
      </c>
      <c r="BK28" s="226">
        <v>0</v>
      </c>
      <c r="BL28" s="226">
        <v>12</v>
      </c>
      <c r="BM28" s="226" t="s">
        <v>546</v>
      </c>
      <c r="BN28" s="226"/>
      <c r="BO28" s="226" t="s">
        <v>460</v>
      </c>
      <c r="BP28" s="298"/>
      <c r="BQ28" s="226"/>
      <c r="BR28" s="226"/>
      <c r="BS28" s="226"/>
      <c r="BT28" s="232"/>
      <c r="BU28" s="232"/>
      <c r="BV28" s="226"/>
      <c r="BW28" s="226" t="s">
        <v>548</v>
      </c>
      <c r="BX28" s="226">
        <v>1</v>
      </c>
      <c r="BY28" s="223" t="s">
        <v>733</v>
      </c>
      <c r="BZ28" s="304" t="s">
        <v>734</v>
      </c>
      <c r="CA28" s="223" t="s">
        <v>253</v>
      </c>
    </row>
    <row r="29" spans="1:79" customFormat="1" ht="13" customHeight="1" x14ac:dyDescent="0.15">
      <c r="A29" s="223">
        <v>14489</v>
      </c>
      <c r="B29" s="224">
        <v>42926</v>
      </c>
      <c r="C29" s="225" t="s">
        <v>463</v>
      </c>
      <c r="D29" s="223" t="s">
        <v>464</v>
      </c>
      <c r="E29" s="223"/>
      <c r="F29" s="223" t="s">
        <v>575</v>
      </c>
      <c r="G29" s="224">
        <v>42755</v>
      </c>
      <c r="H29" s="226" t="s">
        <v>337</v>
      </c>
      <c r="I29" s="226" t="s">
        <v>338</v>
      </c>
      <c r="J29" s="226"/>
      <c r="K29" s="223" t="s">
        <v>782</v>
      </c>
      <c r="L29" s="223" t="s">
        <v>783</v>
      </c>
      <c r="M29" s="227">
        <v>99.090909090909079</v>
      </c>
      <c r="N29" s="227">
        <v>19.909090909090907</v>
      </c>
      <c r="O29" s="223"/>
      <c r="P29" s="223"/>
      <c r="Q29" s="229"/>
      <c r="R29" s="228"/>
      <c r="S29" s="229"/>
      <c r="T29" s="223"/>
      <c r="U29" s="229"/>
      <c r="V29" s="229"/>
      <c r="W29" s="229"/>
      <c r="X29" s="223"/>
      <c r="Y29" s="227"/>
      <c r="Z29" s="227"/>
      <c r="AA29" s="227"/>
      <c r="AB29" s="227"/>
      <c r="AC29" s="227"/>
      <c r="AD29" s="227"/>
      <c r="AE29" s="227"/>
      <c r="AF29" s="223"/>
      <c r="AG29" s="223"/>
      <c r="AH29" s="227"/>
      <c r="AI29" s="223"/>
      <c r="AJ29" s="223"/>
      <c r="AK29" s="227"/>
      <c r="AL29" s="223"/>
      <c r="AM29" s="227"/>
      <c r="AN29" s="227"/>
      <c r="AO29" s="223" t="s">
        <v>479</v>
      </c>
      <c r="AP29" s="226" t="s">
        <v>460</v>
      </c>
      <c r="AQ29" s="226"/>
      <c r="AR29" s="226"/>
      <c r="AS29" s="230"/>
      <c r="AT29" s="226">
        <v>10</v>
      </c>
      <c r="AU29" s="226">
        <v>455</v>
      </c>
      <c r="AV29" s="226"/>
      <c r="AW29" s="226">
        <v>6</v>
      </c>
      <c r="AX29" s="226" t="s">
        <v>467</v>
      </c>
      <c r="AY29" s="223"/>
      <c r="AZ29" s="226">
        <v>0</v>
      </c>
      <c r="BA29" s="226">
        <v>0</v>
      </c>
      <c r="BB29" s="226">
        <v>0</v>
      </c>
      <c r="BC29" s="226">
        <v>0</v>
      </c>
      <c r="BD29" s="226">
        <v>0</v>
      </c>
      <c r="BE29" s="226">
        <v>0</v>
      </c>
      <c r="BF29" s="226">
        <v>0</v>
      </c>
      <c r="BG29" s="226">
        <v>0</v>
      </c>
      <c r="BH29" s="226">
        <v>0</v>
      </c>
      <c r="BI29" s="226">
        <v>0</v>
      </c>
      <c r="BJ29" s="226">
        <v>0</v>
      </c>
      <c r="BK29" s="226">
        <v>0</v>
      </c>
      <c r="BL29" s="226"/>
      <c r="BM29" s="226" t="s">
        <v>546</v>
      </c>
      <c r="BN29" s="226"/>
      <c r="BO29" s="226" t="s">
        <v>546</v>
      </c>
      <c r="BP29" s="298"/>
      <c r="BQ29" s="226"/>
      <c r="BR29" s="226"/>
      <c r="BS29" s="226"/>
      <c r="BT29" s="232"/>
      <c r="BU29" s="232"/>
      <c r="BV29" s="226"/>
      <c r="BW29" s="226" t="s">
        <v>548</v>
      </c>
      <c r="BX29" s="226"/>
      <c r="BY29" s="223"/>
      <c r="BZ29" s="233" t="s">
        <v>794</v>
      </c>
      <c r="CA29" s="232" t="s">
        <v>268</v>
      </c>
    </row>
    <row r="30" spans="1:79" customFormat="1" ht="13" customHeight="1" x14ac:dyDescent="0.15">
      <c r="A30" s="223">
        <v>13974</v>
      </c>
      <c r="B30" s="224">
        <v>42926</v>
      </c>
      <c r="C30" s="225" t="s">
        <v>541</v>
      </c>
      <c r="D30" s="223" t="s">
        <v>464</v>
      </c>
      <c r="E30" s="223"/>
      <c r="F30" s="223" t="s">
        <v>575</v>
      </c>
      <c r="G30" s="236">
        <v>42768</v>
      </c>
      <c r="H30" s="226" t="s">
        <v>543</v>
      </c>
      <c r="I30" s="226" t="s">
        <v>546</v>
      </c>
      <c r="J30" s="226">
        <v>29</v>
      </c>
      <c r="K30" s="223" t="s">
        <v>736</v>
      </c>
      <c r="L30" s="223" t="s">
        <v>737</v>
      </c>
      <c r="M30" s="227">
        <v>89.372727272727261</v>
      </c>
      <c r="N30" s="227">
        <v>17.554545454545451</v>
      </c>
      <c r="O30" s="223"/>
      <c r="P30" s="223"/>
      <c r="Q30" s="229"/>
      <c r="R30" s="228"/>
      <c r="S30" s="229"/>
      <c r="T30" s="223"/>
      <c r="U30" s="229"/>
      <c r="V30" s="229"/>
      <c r="W30" s="229"/>
      <c r="X30" s="223"/>
      <c r="Y30" s="227"/>
      <c r="Z30" s="227"/>
      <c r="AA30" s="227"/>
      <c r="AB30" s="227"/>
      <c r="AC30" s="227"/>
      <c r="AD30" s="229"/>
      <c r="AE30" s="227"/>
      <c r="AF30" s="223"/>
      <c r="AG30" s="223"/>
      <c r="AH30" s="227"/>
      <c r="AI30" s="223"/>
      <c r="AJ30" s="223"/>
      <c r="AK30" s="227"/>
      <c r="AL30" s="223"/>
      <c r="AM30" s="227"/>
      <c r="AN30" s="227"/>
      <c r="AO30" s="223" t="s">
        <v>479</v>
      </c>
      <c r="AP30" s="226" t="s">
        <v>460</v>
      </c>
      <c r="AQ30" s="226"/>
      <c r="AR30" s="226"/>
      <c r="AS30" s="230"/>
      <c r="AT30" s="226">
        <v>7</v>
      </c>
      <c r="AU30" s="226"/>
      <c r="AV30" s="226"/>
      <c r="AW30" s="226"/>
      <c r="AX30" s="226" t="s">
        <v>460</v>
      </c>
      <c r="AY30" s="223"/>
      <c r="AZ30" s="226">
        <v>0</v>
      </c>
      <c r="BA30" s="226">
        <v>0</v>
      </c>
      <c r="BB30" s="226">
        <v>0</v>
      </c>
      <c r="BC30" s="226">
        <v>0</v>
      </c>
      <c r="BD30" s="226">
        <v>0</v>
      </c>
      <c r="BE30" s="226">
        <v>0</v>
      </c>
      <c r="BF30" s="226">
        <v>0</v>
      </c>
      <c r="BG30" s="226">
        <v>0</v>
      </c>
      <c r="BH30" s="226">
        <v>0</v>
      </c>
      <c r="BI30" s="226">
        <v>0</v>
      </c>
      <c r="BJ30" s="226">
        <v>0</v>
      </c>
      <c r="BK30" s="226">
        <v>0</v>
      </c>
      <c r="BL30" s="226"/>
      <c r="BM30" s="226" t="s">
        <v>546</v>
      </c>
      <c r="BN30" s="226"/>
      <c r="BO30" s="226" t="s">
        <v>460</v>
      </c>
      <c r="BP30" s="298"/>
      <c r="BQ30" s="226"/>
      <c r="BR30" s="226"/>
      <c r="BS30" s="226"/>
      <c r="BT30" s="232"/>
      <c r="BU30" s="232"/>
      <c r="BV30" s="226"/>
      <c r="BW30" s="226" t="s">
        <v>548</v>
      </c>
      <c r="BX30" s="226">
        <v>1</v>
      </c>
      <c r="BY30" s="223"/>
      <c r="BZ30" s="304" t="s">
        <v>738</v>
      </c>
      <c r="CA30" s="232" t="s">
        <v>268</v>
      </c>
    </row>
    <row r="31" spans="1:79" customFormat="1" ht="13" customHeight="1" x14ac:dyDescent="0.15">
      <c r="A31" s="223">
        <v>210</v>
      </c>
      <c r="B31" s="224">
        <v>42928</v>
      </c>
      <c r="C31" s="225" t="s">
        <v>541</v>
      </c>
      <c r="D31" s="223" t="s">
        <v>464</v>
      </c>
      <c r="E31" s="223"/>
      <c r="F31" s="223" t="s">
        <v>575</v>
      </c>
      <c r="G31" s="224">
        <v>42858</v>
      </c>
      <c r="H31" s="226" t="s">
        <v>543</v>
      </c>
      <c r="I31" s="226" t="s">
        <v>546</v>
      </c>
      <c r="J31" s="226">
        <v>30</v>
      </c>
      <c r="K31" s="223" t="s">
        <v>739</v>
      </c>
      <c r="L31" s="223" t="s">
        <v>740</v>
      </c>
      <c r="M31" s="227">
        <v>88.581818181818178</v>
      </c>
      <c r="N31" s="227">
        <v>18.136363636363633</v>
      </c>
      <c r="O31" s="223"/>
      <c r="P31" s="223"/>
      <c r="Q31" s="229"/>
      <c r="R31" s="228"/>
      <c r="S31" s="229"/>
      <c r="T31" s="223"/>
      <c r="U31" s="229"/>
      <c r="V31" s="229"/>
      <c r="W31" s="229"/>
      <c r="X31" s="223"/>
      <c r="Y31" s="227"/>
      <c r="Z31" s="227"/>
      <c r="AA31" s="227"/>
      <c r="AB31" s="227"/>
      <c r="AC31" s="227"/>
      <c r="AD31" s="229"/>
      <c r="AE31" s="227"/>
      <c r="AF31" s="223"/>
      <c r="AG31" s="223"/>
      <c r="AH31" s="227"/>
      <c r="AI31" s="223"/>
      <c r="AJ31" s="223"/>
      <c r="AK31" s="227"/>
      <c r="AL31" s="223"/>
      <c r="AM31" s="227"/>
      <c r="AN31" s="227"/>
      <c r="AO31" s="223" t="s">
        <v>479</v>
      </c>
      <c r="AP31" s="226" t="s">
        <v>460</v>
      </c>
      <c r="AQ31" s="226"/>
      <c r="AR31" s="226"/>
      <c r="AS31" s="230"/>
      <c r="AT31" s="226">
        <v>6</v>
      </c>
      <c r="AU31" s="226"/>
      <c r="AV31" s="226"/>
      <c r="AW31" s="226"/>
      <c r="AX31" s="226" t="s">
        <v>460</v>
      </c>
      <c r="AY31" s="223"/>
      <c r="AZ31" s="226">
        <v>0</v>
      </c>
      <c r="BA31" s="226">
        <v>0</v>
      </c>
      <c r="BB31" s="226">
        <v>0</v>
      </c>
      <c r="BC31" s="226">
        <v>0</v>
      </c>
      <c r="BD31" s="226">
        <v>0</v>
      </c>
      <c r="BE31" s="226">
        <v>0</v>
      </c>
      <c r="BF31" s="226">
        <v>0</v>
      </c>
      <c r="BG31" s="226">
        <v>0</v>
      </c>
      <c r="BH31" s="226">
        <v>0</v>
      </c>
      <c r="BI31" s="226">
        <v>0</v>
      </c>
      <c r="BJ31" s="226">
        <v>0</v>
      </c>
      <c r="BK31" s="226">
        <v>0</v>
      </c>
      <c r="BL31" s="226"/>
      <c r="BM31" s="226" t="s">
        <v>546</v>
      </c>
      <c r="BN31" s="226"/>
      <c r="BO31" s="226" t="s">
        <v>460</v>
      </c>
      <c r="BP31" s="298"/>
      <c r="BQ31" s="226"/>
      <c r="BR31" s="226"/>
      <c r="BS31" s="226"/>
      <c r="BT31" s="232"/>
      <c r="BU31" s="232"/>
      <c r="BV31" s="226"/>
      <c r="BW31" s="226" t="s">
        <v>548</v>
      </c>
      <c r="BX31" s="226">
        <v>1</v>
      </c>
      <c r="BY31" s="223"/>
      <c r="BZ31" s="301" t="s">
        <v>741</v>
      </c>
      <c r="CA31" s="223" t="s">
        <v>268</v>
      </c>
    </row>
    <row r="32" spans="1:79" customFormat="1" ht="13" customHeight="1" x14ac:dyDescent="0.15">
      <c r="A32" s="223">
        <v>10836</v>
      </c>
      <c r="B32" s="224">
        <v>42925</v>
      </c>
      <c r="C32" s="225" t="s">
        <v>541</v>
      </c>
      <c r="D32" s="223" t="s">
        <v>464</v>
      </c>
      <c r="E32" s="223"/>
      <c r="F32" s="223" t="s">
        <v>542</v>
      </c>
      <c r="G32" s="224">
        <v>42922</v>
      </c>
      <c r="H32" s="226" t="s">
        <v>543</v>
      </c>
      <c r="I32" s="226" t="s">
        <v>338</v>
      </c>
      <c r="J32" s="226"/>
      <c r="K32" s="223" t="s">
        <v>544</v>
      </c>
      <c r="L32" s="223" t="s">
        <v>469</v>
      </c>
      <c r="M32" s="227">
        <v>109.27272727272727</v>
      </c>
      <c r="N32" s="227">
        <v>20.081818181818178</v>
      </c>
      <c r="O32" s="223"/>
      <c r="P32" s="223"/>
      <c r="Q32" s="229"/>
      <c r="R32" s="228"/>
      <c r="S32" s="229"/>
      <c r="T32" s="223"/>
      <c r="U32" s="229"/>
      <c r="V32" s="229"/>
      <c r="W32" s="229"/>
      <c r="X32" s="223"/>
      <c r="Y32" s="227"/>
      <c r="Z32" s="227"/>
      <c r="AA32" s="227"/>
      <c r="AB32" s="227"/>
      <c r="AC32" s="227"/>
      <c r="AD32" s="227"/>
      <c r="AE32" s="227">
        <v>15.799999999999997</v>
      </c>
      <c r="AF32" s="223"/>
      <c r="AG32" s="223"/>
      <c r="AH32" s="227"/>
      <c r="AI32" s="223"/>
      <c r="AJ32" s="223"/>
      <c r="AK32" s="227"/>
      <c r="AL32" s="223"/>
      <c r="AM32" s="227"/>
      <c r="AN32" s="227"/>
      <c r="AO32" s="223" t="s">
        <v>657</v>
      </c>
      <c r="AP32" s="226" t="s">
        <v>460</v>
      </c>
      <c r="AQ32" s="226"/>
      <c r="AR32" s="226"/>
      <c r="AS32" s="226"/>
      <c r="AT32" s="226">
        <v>15</v>
      </c>
      <c r="AU32" s="226"/>
      <c r="AV32" s="226"/>
      <c r="AW32" s="226"/>
      <c r="AX32" s="226" t="s">
        <v>467</v>
      </c>
      <c r="AY32" s="223"/>
      <c r="AZ32" s="226">
        <v>0</v>
      </c>
      <c r="BA32" s="226">
        <v>0</v>
      </c>
      <c r="BB32" s="226">
        <v>0</v>
      </c>
      <c r="BC32" s="226">
        <v>0</v>
      </c>
      <c r="BD32" s="226">
        <v>0</v>
      </c>
      <c r="BE32" s="226">
        <v>0</v>
      </c>
      <c r="BF32" s="226">
        <v>0</v>
      </c>
      <c r="BG32" s="226">
        <v>0</v>
      </c>
      <c r="BH32" s="226">
        <v>0</v>
      </c>
      <c r="BI32" s="226">
        <v>0</v>
      </c>
      <c r="BJ32" s="226">
        <v>0</v>
      </c>
      <c r="BK32" s="226">
        <v>0</v>
      </c>
      <c r="BL32" s="226"/>
      <c r="BM32" s="226" t="s">
        <v>546</v>
      </c>
      <c r="BN32" s="226">
        <v>12</v>
      </c>
      <c r="BO32" s="226" t="s">
        <v>546</v>
      </c>
      <c r="BP32" s="298"/>
      <c r="BQ32" s="226"/>
      <c r="BR32" s="226"/>
      <c r="BS32" s="226"/>
      <c r="BT32" s="223"/>
      <c r="BU32" s="232"/>
      <c r="BV32" s="226"/>
      <c r="BW32" s="226" t="s">
        <v>548</v>
      </c>
      <c r="BX32" s="226"/>
      <c r="BY32" s="232"/>
      <c r="BZ32" s="302" t="s">
        <v>795</v>
      </c>
      <c r="CA32" s="232" t="s">
        <v>253</v>
      </c>
    </row>
    <row r="33" spans="1:79" customFormat="1" ht="13" customHeight="1" x14ac:dyDescent="0.15">
      <c r="A33" s="223">
        <v>11115</v>
      </c>
      <c r="B33" s="224">
        <v>42928</v>
      </c>
      <c r="C33" s="225" t="s">
        <v>541</v>
      </c>
      <c r="D33" s="223" t="s">
        <v>464</v>
      </c>
      <c r="E33" s="223"/>
      <c r="F33" s="223" t="s">
        <v>542</v>
      </c>
      <c r="G33" s="236">
        <v>42643</v>
      </c>
      <c r="H33" s="226" t="s">
        <v>337</v>
      </c>
      <c r="I33" s="226" t="s">
        <v>460</v>
      </c>
      <c r="J33" s="226">
        <v>2</v>
      </c>
      <c r="K33" s="223" t="s">
        <v>551</v>
      </c>
      <c r="L33" s="223" t="s">
        <v>606</v>
      </c>
      <c r="M33" s="227">
        <v>99.3</v>
      </c>
      <c r="N33" s="227">
        <v>22.354545454545452</v>
      </c>
      <c r="O33" s="238" t="s">
        <v>511</v>
      </c>
      <c r="P33" s="238">
        <v>1020</v>
      </c>
      <c r="Q33" s="227">
        <v>25.954545454545453</v>
      </c>
      <c r="R33" s="228"/>
      <c r="S33" s="229"/>
      <c r="T33" s="223"/>
      <c r="U33" s="229"/>
      <c r="V33" s="229"/>
      <c r="W33" s="229"/>
      <c r="X33" s="223"/>
      <c r="Y33" s="227"/>
      <c r="Z33" s="227"/>
      <c r="AA33" s="227"/>
      <c r="AB33" s="227"/>
      <c r="AC33" s="227"/>
      <c r="AD33" s="227"/>
      <c r="AE33" s="227">
        <v>16.654545454545453</v>
      </c>
      <c r="AF33" s="223"/>
      <c r="AG33" s="223"/>
      <c r="AH33" s="227"/>
      <c r="AI33" s="223"/>
      <c r="AJ33" s="223"/>
      <c r="AK33" s="227"/>
      <c r="AL33" s="223"/>
      <c r="AM33" s="227"/>
      <c r="AN33" s="227"/>
      <c r="AO33" s="223" t="s">
        <v>657</v>
      </c>
      <c r="AP33" s="226" t="s">
        <v>460</v>
      </c>
      <c r="AQ33" s="226"/>
      <c r="AR33" s="226"/>
      <c r="AS33" s="226">
        <v>10</v>
      </c>
      <c r="AT33" s="226">
        <v>12</v>
      </c>
      <c r="AU33" s="226"/>
      <c r="AV33" s="226"/>
      <c r="AW33" s="226"/>
      <c r="AX33" s="226" t="s">
        <v>467</v>
      </c>
      <c r="AY33" s="223"/>
      <c r="AZ33" s="226">
        <v>0</v>
      </c>
      <c r="BA33" s="226">
        <v>0</v>
      </c>
      <c r="BB33" s="226">
        <v>7</v>
      </c>
      <c r="BC33" s="226">
        <v>0</v>
      </c>
      <c r="BD33" s="226">
        <v>0</v>
      </c>
      <c r="BE33" s="226">
        <v>0</v>
      </c>
      <c r="BF33" s="226">
        <v>0</v>
      </c>
      <c r="BG33" s="226">
        <v>0</v>
      </c>
      <c r="BH33" s="226">
        <v>0</v>
      </c>
      <c r="BI33" s="226">
        <v>0</v>
      </c>
      <c r="BJ33" s="226">
        <v>0</v>
      </c>
      <c r="BK33" s="226">
        <v>0</v>
      </c>
      <c r="BL33" s="226"/>
      <c r="BM33" s="226" t="s">
        <v>546</v>
      </c>
      <c r="BN33" s="226"/>
      <c r="BO33" s="226" t="s">
        <v>546</v>
      </c>
      <c r="BP33" s="298"/>
      <c r="BQ33" s="226"/>
      <c r="BR33" s="226"/>
      <c r="BS33" s="226"/>
      <c r="BT33" s="223"/>
      <c r="BU33" s="223"/>
      <c r="BV33" s="226"/>
      <c r="BW33" s="226" t="s">
        <v>548</v>
      </c>
      <c r="BX33" s="226"/>
      <c r="BY33" s="232"/>
      <c r="BZ33" s="300" t="s">
        <v>700</v>
      </c>
      <c r="CA33" s="232" t="s">
        <v>268</v>
      </c>
    </row>
    <row r="34" spans="1:79" customFormat="1" ht="13" customHeight="1" x14ac:dyDescent="0.15">
      <c r="A34" s="223">
        <v>1691</v>
      </c>
      <c r="B34" s="224">
        <v>42928</v>
      </c>
      <c r="C34" s="225" t="s">
        <v>541</v>
      </c>
      <c r="D34" s="223" t="s">
        <v>464</v>
      </c>
      <c r="E34" s="223"/>
      <c r="F34" s="223" t="s">
        <v>542</v>
      </c>
      <c r="G34" s="224">
        <v>42916</v>
      </c>
      <c r="H34" s="226" t="s">
        <v>543</v>
      </c>
      <c r="I34" s="226" t="s">
        <v>546</v>
      </c>
      <c r="J34" s="226">
        <v>3</v>
      </c>
      <c r="K34" s="223" t="s">
        <v>554</v>
      </c>
      <c r="L34" s="223" t="s">
        <v>555</v>
      </c>
      <c r="M34" s="227">
        <v>79.154545454545442</v>
      </c>
      <c r="N34" s="227">
        <v>17.436363636363634</v>
      </c>
      <c r="O34" s="223"/>
      <c r="P34" s="223"/>
      <c r="Q34" s="229"/>
      <c r="R34" s="228"/>
      <c r="S34" s="229"/>
      <c r="T34" s="223"/>
      <c r="U34" s="229"/>
      <c r="V34" s="229"/>
      <c r="W34" s="229"/>
      <c r="X34" s="223"/>
      <c r="Y34" s="227"/>
      <c r="Z34" s="227"/>
      <c r="AA34" s="227"/>
      <c r="AB34" s="227"/>
      <c r="AC34" s="227"/>
      <c r="AD34" s="227"/>
      <c r="AE34" s="227">
        <v>15.754545454545452</v>
      </c>
      <c r="AF34" s="223"/>
      <c r="AG34" s="223"/>
      <c r="AH34" s="227"/>
      <c r="AI34" s="223"/>
      <c r="AJ34" s="223"/>
      <c r="AK34" s="227"/>
      <c r="AL34" s="223"/>
      <c r="AM34" s="227"/>
      <c r="AN34" s="227"/>
      <c r="AO34" s="223" t="s">
        <v>657</v>
      </c>
      <c r="AP34" s="226" t="s">
        <v>460</v>
      </c>
      <c r="AQ34" s="226"/>
      <c r="AR34" s="226"/>
      <c r="AS34" s="230"/>
      <c r="AT34" s="226">
        <v>8.5</v>
      </c>
      <c r="AU34" s="226"/>
      <c r="AV34" s="226"/>
      <c r="AW34" s="226"/>
      <c r="AX34" s="226" t="s">
        <v>467</v>
      </c>
      <c r="AY34" s="223"/>
      <c r="AZ34" s="226">
        <v>0</v>
      </c>
      <c r="BA34" s="226">
        <v>0</v>
      </c>
      <c r="BB34" s="226">
        <v>0</v>
      </c>
      <c r="BC34" s="226">
        <v>0</v>
      </c>
      <c r="BD34" s="226">
        <v>0</v>
      </c>
      <c r="BE34" s="226">
        <v>0</v>
      </c>
      <c r="BF34" s="226">
        <v>0</v>
      </c>
      <c r="BG34" s="226">
        <v>0</v>
      </c>
      <c r="BH34" s="226">
        <v>0</v>
      </c>
      <c r="BI34" s="226">
        <v>0</v>
      </c>
      <c r="BJ34" s="226">
        <v>0</v>
      </c>
      <c r="BK34" s="226">
        <v>0</v>
      </c>
      <c r="BL34" s="226"/>
      <c r="BM34" s="226" t="s">
        <v>546</v>
      </c>
      <c r="BN34" s="226"/>
      <c r="BO34" s="226" t="s">
        <v>546</v>
      </c>
      <c r="BP34" s="298"/>
      <c r="BQ34" s="226"/>
      <c r="BR34" s="226"/>
      <c r="BS34" s="226"/>
      <c r="BT34" s="223"/>
      <c r="BU34" s="223"/>
      <c r="BV34" s="226"/>
      <c r="BW34" s="226" t="s">
        <v>548</v>
      </c>
      <c r="BX34" s="226"/>
      <c r="BY34" s="223"/>
      <c r="BZ34" s="300" t="s">
        <v>619</v>
      </c>
      <c r="CA34" s="232" t="s">
        <v>253</v>
      </c>
    </row>
    <row r="35" spans="1:79" customFormat="1" ht="13" customHeight="1" x14ac:dyDescent="0.15">
      <c r="A35" s="223">
        <v>10257</v>
      </c>
      <c r="B35" s="224">
        <v>42925</v>
      </c>
      <c r="C35" s="225" t="s">
        <v>541</v>
      </c>
      <c r="D35" s="223" t="s">
        <v>464</v>
      </c>
      <c r="E35" s="223"/>
      <c r="F35" s="223" t="s">
        <v>542</v>
      </c>
      <c r="G35" s="224">
        <v>42916</v>
      </c>
      <c r="H35" s="226" t="s">
        <v>543</v>
      </c>
      <c r="I35" s="226" t="s">
        <v>546</v>
      </c>
      <c r="J35" s="226">
        <v>4</v>
      </c>
      <c r="K35" s="223" t="s">
        <v>556</v>
      </c>
      <c r="L35" s="223" t="s">
        <v>485</v>
      </c>
      <c r="M35" s="227">
        <v>95.499999999999986</v>
      </c>
      <c r="N35" s="227">
        <v>21.418181818181814</v>
      </c>
      <c r="O35" s="223"/>
      <c r="P35" s="223"/>
      <c r="Q35" s="229"/>
      <c r="R35" s="228"/>
      <c r="S35" s="229"/>
      <c r="T35" s="223"/>
      <c r="U35" s="229"/>
      <c r="V35" s="229"/>
      <c r="W35" s="229"/>
      <c r="X35" s="223"/>
      <c r="Y35" s="227"/>
      <c r="Z35" s="227"/>
      <c r="AA35" s="227"/>
      <c r="AB35" s="227"/>
      <c r="AC35" s="227"/>
      <c r="AD35" s="227"/>
      <c r="AE35" s="227">
        <v>14.154545454545454</v>
      </c>
      <c r="AF35" s="223"/>
      <c r="AG35" s="223"/>
      <c r="AH35" s="227"/>
      <c r="AI35" s="223"/>
      <c r="AJ35" s="223"/>
      <c r="AK35" s="227"/>
      <c r="AL35" s="223"/>
      <c r="AM35" s="227"/>
      <c r="AN35" s="227"/>
      <c r="AO35" s="223" t="s">
        <v>657</v>
      </c>
      <c r="AP35" s="226" t="s">
        <v>460</v>
      </c>
      <c r="AQ35" s="226"/>
      <c r="AR35" s="226"/>
      <c r="AS35" s="230"/>
      <c r="AT35" s="226">
        <v>8.5</v>
      </c>
      <c r="AU35" s="226"/>
      <c r="AV35" s="226"/>
      <c r="AW35" s="226"/>
      <c r="AX35" s="226" t="s">
        <v>467</v>
      </c>
      <c r="AY35" s="223"/>
      <c r="AZ35" s="226">
        <v>14</v>
      </c>
      <c r="BA35" s="226">
        <v>0</v>
      </c>
      <c r="BB35" s="226">
        <v>0</v>
      </c>
      <c r="BC35" s="226">
        <v>0</v>
      </c>
      <c r="BD35" s="226">
        <v>0</v>
      </c>
      <c r="BE35" s="226">
        <v>0</v>
      </c>
      <c r="BF35" s="226">
        <v>0</v>
      </c>
      <c r="BG35" s="226">
        <v>0</v>
      </c>
      <c r="BH35" s="226">
        <v>0</v>
      </c>
      <c r="BI35" s="226">
        <v>0</v>
      </c>
      <c r="BJ35" s="226">
        <v>0</v>
      </c>
      <c r="BK35" s="226">
        <v>0</v>
      </c>
      <c r="BL35" s="226"/>
      <c r="BM35" s="226" t="s">
        <v>546</v>
      </c>
      <c r="BN35" s="226">
        <v>12</v>
      </c>
      <c r="BO35" s="226" t="s">
        <v>546</v>
      </c>
      <c r="BP35" s="298"/>
      <c r="BQ35" s="226"/>
      <c r="BR35" s="226">
        <v>12</v>
      </c>
      <c r="BS35" s="226"/>
      <c r="BT35" s="223"/>
      <c r="BU35" s="223"/>
      <c r="BV35" s="226"/>
      <c r="BW35" s="226" t="s">
        <v>548</v>
      </c>
      <c r="BX35" s="226"/>
      <c r="BY35" s="223" t="s">
        <v>701</v>
      </c>
      <c r="BZ35" s="223" t="s">
        <v>622</v>
      </c>
      <c r="CA35" s="223" t="s">
        <v>253</v>
      </c>
    </row>
    <row r="36" spans="1:79" customFormat="1" ht="13" customHeight="1" x14ac:dyDescent="0.15">
      <c r="A36" s="223">
        <v>13617</v>
      </c>
      <c r="B36" s="224">
        <v>42929</v>
      </c>
      <c r="C36" s="225" t="s">
        <v>541</v>
      </c>
      <c r="D36" s="223" t="s">
        <v>464</v>
      </c>
      <c r="E36" s="223"/>
      <c r="F36" s="223" t="s">
        <v>542</v>
      </c>
      <c r="G36" s="224">
        <v>42658</v>
      </c>
      <c r="H36" s="226" t="s">
        <v>543</v>
      </c>
      <c r="I36" s="226" t="s">
        <v>546</v>
      </c>
      <c r="J36" s="226">
        <v>5</v>
      </c>
      <c r="K36" s="223" t="s">
        <v>558</v>
      </c>
      <c r="L36" s="223" t="s">
        <v>702</v>
      </c>
      <c r="M36" s="227">
        <v>69.090909090909079</v>
      </c>
      <c r="N36" s="227">
        <v>17.27272727272727</v>
      </c>
      <c r="O36" s="223"/>
      <c r="P36" s="223"/>
      <c r="Q36" s="229"/>
      <c r="R36" s="228"/>
      <c r="S36" s="229"/>
      <c r="T36" s="223"/>
      <c r="U36" s="229"/>
      <c r="V36" s="229"/>
      <c r="W36" s="229"/>
      <c r="X36" s="223"/>
      <c r="Y36" s="227"/>
      <c r="Z36" s="227"/>
      <c r="AA36" s="227"/>
      <c r="AB36" s="227"/>
      <c r="AC36" s="227"/>
      <c r="AD36" s="227"/>
      <c r="AE36" s="227">
        <v>11.818181818181817</v>
      </c>
      <c r="AF36" s="223"/>
      <c r="AG36" s="223"/>
      <c r="AH36" s="227"/>
      <c r="AI36" s="223"/>
      <c r="AJ36" s="223"/>
      <c r="AK36" s="229"/>
      <c r="AL36" s="223"/>
      <c r="AM36" s="227"/>
      <c r="AN36" s="227"/>
      <c r="AO36" s="223" t="s">
        <v>657</v>
      </c>
      <c r="AP36" s="226" t="s">
        <v>460</v>
      </c>
      <c r="AQ36" s="226"/>
      <c r="AR36" s="226"/>
      <c r="AS36" s="230"/>
      <c r="AT36" s="226">
        <v>8.5</v>
      </c>
      <c r="AU36" s="226"/>
      <c r="AV36" s="226"/>
      <c r="AW36" s="226"/>
      <c r="AX36" s="226" t="s">
        <v>467</v>
      </c>
      <c r="AY36" s="223"/>
      <c r="AZ36" s="226">
        <v>0</v>
      </c>
      <c r="BA36" s="226">
        <v>0</v>
      </c>
      <c r="BB36" s="226">
        <v>0</v>
      </c>
      <c r="BC36" s="226">
        <v>0</v>
      </c>
      <c r="BD36" s="226">
        <v>0</v>
      </c>
      <c r="BE36" s="226">
        <v>0</v>
      </c>
      <c r="BF36" s="226">
        <v>0</v>
      </c>
      <c r="BG36" s="226">
        <v>0</v>
      </c>
      <c r="BH36" s="226">
        <v>0</v>
      </c>
      <c r="BI36" s="226">
        <v>0</v>
      </c>
      <c r="BJ36" s="226">
        <v>0</v>
      </c>
      <c r="BK36" s="226">
        <v>0</v>
      </c>
      <c r="BL36" s="226"/>
      <c r="BM36" s="226" t="s">
        <v>546</v>
      </c>
      <c r="BN36" s="226"/>
      <c r="BO36" s="226" t="s">
        <v>546</v>
      </c>
      <c r="BP36" s="231">
        <v>94.472727272727269</v>
      </c>
      <c r="BQ36" s="226"/>
      <c r="BR36" s="226"/>
      <c r="BS36" s="243">
        <v>42916</v>
      </c>
      <c r="BT36" s="126" t="s">
        <v>703</v>
      </c>
      <c r="BU36" s="232"/>
      <c r="BV36" s="226"/>
      <c r="BW36" s="226" t="s">
        <v>548</v>
      </c>
      <c r="BX36" s="226"/>
      <c r="BY36" s="232" t="s">
        <v>704</v>
      </c>
      <c r="BZ36" s="300" t="s">
        <v>742</v>
      </c>
      <c r="CA36" s="232" t="s">
        <v>268</v>
      </c>
    </row>
    <row r="37" spans="1:79" customFormat="1" ht="13" customHeight="1" x14ac:dyDescent="0.15">
      <c r="A37" s="223">
        <v>12309</v>
      </c>
      <c r="B37" s="224">
        <v>42929</v>
      </c>
      <c r="C37" s="225" t="s">
        <v>541</v>
      </c>
      <c r="D37" s="223" t="s">
        <v>464</v>
      </c>
      <c r="E37" s="223"/>
      <c r="F37" s="223" t="s">
        <v>542</v>
      </c>
      <c r="G37" s="224">
        <v>42916</v>
      </c>
      <c r="H37" s="226" t="s">
        <v>543</v>
      </c>
      <c r="I37" s="226" t="s">
        <v>338</v>
      </c>
      <c r="J37" s="226"/>
      <c r="K37" s="223" t="s">
        <v>559</v>
      </c>
      <c r="L37" s="223" t="s">
        <v>611</v>
      </c>
      <c r="M37" s="227">
        <v>104.99090909090907</v>
      </c>
      <c r="N37" s="227">
        <v>20.609090909090909</v>
      </c>
      <c r="O37" s="223"/>
      <c r="P37" s="223"/>
      <c r="Q37" s="229"/>
      <c r="R37" s="228"/>
      <c r="S37" s="229"/>
      <c r="T37" s="223"/>
      <c r="U37" s="229"/>
      <c r="V37" s="229"/>
      <c r="W37" s="229"/>
      <c r="X37" s="223"/>
      <c r="Y37" s="227"/>
      <c r="Z37" s="227"/>
      <c r="AA37" s="227"/>
      <c r="AB37" s="227"/>
      <c r="AC37" s="227"/>
      <c r="AD37" s="229"/>
      <c r="AE37" s="227">
        <v>15.390909090909089</v>
      </c>
      <c r="AF37" s="223"/>
      <c r="AG37" s="223"/>
      <c r="AH37" s="227"/>
      <c r="AI37" s="223"/>
      <c r="AJ37" s="223"/>
      <c r="AK37" s="227"/>
      <c r="AL37" s="223"/>
      <c r="AM37" s="227"/>
      <c r="AN37" s="227"/>
      <c r="AO37" s="223" t="s">
        <v>657</v>
      </c>
      <c r="AP37" s="226" t="s">
        <v>460</v>
      </c>
      <c r="AQ37" s="226"/>
      <c r="AR37" s="226"/>
      <c r="AS37" s="226"/>
      <c r="AT37" s="226">
        <v>13</v>
      </c>
      <c r="AU37" s="226"/>
      <c r="AV37" s="226">
        <v>12</v>
      </c>
      <c r="AW37" s="226">
        <v>5</v>
      </c>
      <c r="AX37" s="226" t="s">
        <v>467</v>
      </c>
      <c r="AY37" s="223"/>
      <c r="AZ37" s="226">
        <v>0</v>
      </c>
      <c r="BA37" s="226">
        <v>0</v>
      </c>
      <c r="BB37" s="226">
        <v>0</v>
      </c>
      <c r="BC37" s="226">
        <v>0</v>
      </c>
      <c r="BD37" s="226">
        <v>0</v>
      </c>
      <c r="BE37" s="226">
        <v>0</v>
      </c>
      <c r="BF37" s="226">
        <v>0</v>
      </c>
      <c r="BG37" s="226">
        <v>0</v>
      </c>
      <c r="BH37" s="226">
        <v>0</v>
      </c>
      <c r="BI37" s="226">
        <v>0</v>
      </c>
      <c r="BJ37" s="226">
        <v>0</v>
      </c>
      <c r="BK37" s="226">
        <v>0</v>
      </c>
      <c r="BL37" s="226"/>
      <c r="BM37" s="226" t="s">
        <v>546</v>
      </c>
      <c r="BN37" s="226">
        <v>12</v>
      </c>
      <c r="BO37" s="226" t="s">
        <v>546</v>
      </c>
      <c r="BP37" s="298"/>
      <c r="BQ37" s="226"/>
      <c r="BR37" s="226"/>
      <c r="BS37" s="226"/>
      <c r="BT37" s="232"/>
      <c r="BU37" s="232"/>
      <c r="BV37" s="226"/>
      <c r="BW37" s="226" t="s">
        <v>548</v>
      </c>
      <c r="BX37" s="226"/>
      <c r="BY37" s="232"/>
      <c r="BZ37" s="303" t="s">
        <v>354</v>
      </c>
      <c r="CA37" s="223" t="s">
        <v>253</v>
      </c>
    </row>
    <row r="38" spans="1:79" customFormat="1" ht="13" customHeight="1" x14ac:dyDescent="0.15">
      <c r="A38" s="223">
        <v>13103</v>
      </c>
      <c r="B38" s="224">
        <v>42926</v>
      </c>
      <c r="C38" s="225" t="s">
        <v>541</v>
      </c>
      <c r="D38" s="223" t="s">
        <v>464</v>
      </c>
      <c r="E38" s="223"/>
      <c r="F38" s="223" t="s">
        <v>542</v>
      </c>
      <c r="G38" s="236">
        <v>42922</v>
      </c>
      <c r="H38" s="226" t="s">
        <v>543</v>
      </c>
      <c r="I38" s="226" t="s">
        <v>546</v>
      </c>
      <c r="J38" s="226">
        <v>7</v>
      </c>
      <c r="K38" s="223" t="s">
        <v>560</v>
      </c>
      <c r="L38" s="223" t="s">
        <v>664</v>
      </c>
      <c r="M38" s="227">
        <v>67.736363636363635</v>
      </c>
      <c r="N38" s="227">
        <v>17.872727272727271</v>
      </c>
      <c r="O38" s="238"/>
      <c r="P38" s="238"/>
      <c r="Q38" s="229"/>
      <c r="R38" s="228"/>
      <c r="S38" s="229"/>
      <c r="T38" s="223"/>
      <c r="U38" s="229"/>
      <c r="V38" s="229"/>
      <c r="W38" s="229"/>
      <c r="X38" s="223"/>
      <c r="Y38" s="227"/>
      <c r="Z38" s="227"/>
      <c r="AA38" s="227"/>
      <c r="AB38" s="227"/>
      <c r="AC38" s="227"/>
      <c r="AD38" s="229"/>
      <c r="AE38" s="227">
        <v>14.063636363636363</v>
      </c>
      <c r="AF38" s="223"/>
      <c r="AG38" s="223"/>
      <c r="AH38" s="227"/>
      <c r="AI38" s="223"/>
      <c r="AJ38" s="223"/>
      <c r="AK38" s="227"/>
      <c r="AL38" s="223"/>
      <c r="AM38" s="227"/>
      <c r="AN38" s="227"/>
      <c r="AO38" s="223" t="s">
        <v>657</v>
      </c>
      <c r="AP38" s="226" t="s">
        <v>460</v>
      </c>
      <c r="AQ38" s="226"/>
      <c r="AR38" s="226"/>
      <c r="AS38" s="230"/>
      <c r="AT38" s="226">
        <v>6</v>
      </c>
      <c r="AU38" s="226"/>
      <c r="AV38" s="226"/>
      <c r="AW38" s="226"/>
      <c r="AX38" s="226" t="s">
        <v>467</v>
      </c>
      <c r="AY38" s="223"/>
      <c r="AZ38" s="241">
        <v>0</v>
      </c>
      <c r="BA38" s="226">
        <v>0</v>
      </c>
      <c r="BB38" s="226">
        <v>0</v>
      </c>
      <c r="BC38" s="226">
        <v>0</v>
      </c>
      <c r="BD38" s="226">
        <v>0</v>
      </c>
      <c r="BE38" s="226">
        <v>0</v>
      </c>
      <c r="BF38" s="226">
        <v>0</v>
      </c>
      <c r="BG38" s="226">
        <v>0</v>
      </c>
      <c r="BH38" s="226">
        <v>0</v>
      </c>
      <c r="BI38" s="226">
        <v>0</v>
      </c>
      <c r="BJ38" s="226">
        <v>0</v>
      </c>
      <c r="BK38" s="226">
        <v>0</v>
      </c>
      <c r="BL38" s="226"/>
      <c r="BM38" s="226" t="s">
        <v>546</v>
      </c>
      <c r="BN38" s="226">
        <v>12</v>
      </c>
      <c r="BO38" s="226" t="s">
        <v>546</v>
      </c>
      <c r="BP38" s="298"/>
      <c r="BQ38" s="226"/>
      <c r="BR38" s="226">
        <v>12</v>
      </c>
      <c r="BS38" s="226"/>
      <c r="BT38" s="223"/>
      <c r="BU38" s="223"/>
      <c r="BV38" s="226"/>
      <c r="BW38" s="226" t="s">
        <v>548</v>
      </c>
      <c r="BX38" s="226"/>
      <c r="BY38" s="223"/>
      <c r="BZ38" s="300" t="s">
        <v>666</v>
      </c>
      <c r="CA38" s="232" t="s">
        <v>253</v>
      </c>
    </row>
    <row r="39" spans="1:79" customFormat="1" ht="13" customHeight="1" x14ac:dyDescent="0.15">
      <c r="A39" s="223">
        <v>13623</v>
      </c>
      <c r="B39" s="224">
        <v>42930</v>
      </c>
      <c r="C39" s="225" t="s">
        <v>541</v>
      </c>
      <c r="D39" s="223" t="s">
        <v>464</v>
      </c>
      <c r="E39" s="223"/>
      <c r="F39" s="223" t="s">
        <v>542</v>
      </c>
      <c r="G39" s="224">
        <v>42916</v>
      </c>
      <c r="H39" s="226" t="s">
        <v>543</v>
      </c>
      <c r="I39" s="226" t="s">
        <v>546</v>
      </c>
      <c r="J39" s="226">
        <v>8</v>
      </c>
      <c r="K39" s="223" t="s">
        <v>561</v>
      </c>
      <c r="L39" s="223" t="s">
        <v>706</v>
      </c>
      <c r="M39" s="227">
        <v>92.499999999999986</v>
      </c>
      <c r="N39" s="227">
        <v>21.609090909090906</v>
      </c>
      <c r="O39" s="223" t="s">
        <v>511</v>
      </c>
      <c r="P39" s="223">
        <v>1183</v>
      </c>
      <c r="Q39" s="227">
        <v>22.454545454545453</v>
      </c>
      <c r="R39" s="228"/>
      <c r="S39" s="229"/>
      <c r="T39" s="223"/>
      <c r="U39" s="229"/>
      <c r="V39" s="229"/>
      <c r="W39" s="229"/>
      <c r="X39" s="223"/>
      <c r="Y39" s="227"/>
      <c r="Z39" s="227"/>
      <c r="AA39" s="227"/>
      <c r="AB39" s="227"/>
      <c r="AC39" s="227"/>
      <c r="AD39" s="227"/>
      <c r="AE39" s="227">
        <v>15.481818181818182</v>
      </c>
      <c r="AF39" s="223"/>
      <c r="AG39" s="223"/>
      <c r="AH39" s="227"/>
      <c r="AI39" s="223"/>
      <c r="AJ39" s="223"/>
      <c r="AK39" s="227"/>
      <c r="AL39" s="223"/>
      <c r="AM39" s="227"/>
      <c r="AN39" s="227"/>
      <c r="AO39" s="223" t="s">
        <v>657</v>
      </c>
      <c r="AP39" s="226" t="s">
        <v>460</v>
      </c>
      <c r="AQ39" s="226"/>
      <c r="AR39" s="226"/>
      <c r="AS39" s="230"/>
      <c r="AT39" s="226">
        <v>4.5</v>
      </c>
      <c r="AU39" s="226"/>
      <c r="AV39" s="226"/>
      <c r="AW39" s="226"/>
      <c r="AX39" s="226" t="s">
        <v>460</v>
      </c>
      <c r="AY39" s="223"/>
      <c r="AZ39" s="226">
        <v>15</v>
      </c>
      <c r="BA39" s="226">
        <v>0</v>
      </c>
      <c r="BB39" s="226">
        <v>0</v>
      </c>
      <c r="BC39" s="226">
        <v>0</v>
      </c>
      <c r="BD39" s="226">
        <v>0</v>
      </c>
      <c r="BE39" s="226">
        <v>0</v>
      </c>
      <c r="BF39" s="226">
        <v>0</v>
      </c>
      <c r="BG39" s="226">
        <v>0</v>
      </c>
      <c r="BH39" s="226">
        <v>0</v>
      </c>
      <c r="BI39" s="226">
        <v>0</v>
      </c>
      <c r="BJ39" s="226">
        <v>0</v>
      </c>
      <c r="BK39" s="226">
        <v>0</v>
      </c>
      <c r="BL39" s="226"/>
      <c r="BM39" s="226" t="s">
        <v>546</v>
      </c>
      <c r="BN39" s="226"/>
      <c r="BO39" s="226" t="s">
        <v>546</v>
      </c>
      <c r="BP39" s="298"/>
      <c r="BQ39" s="226"/>
      <c r="BR39" s="226"/>
      <c r="BS39" s="226"/>
      <c r="BT39" s="223"/>
      <c r="BU39" s="223"/>
      <c r="BV39" s="226"/>
      <c r="BW39" s="226" t="s">
        <v>548</v>
      </c>
      <c r="BX39" s="226"/>
      <c r="BY39" s="223"/>
      <c r="BZ39" s="233" t="s">
        <v>743</v>
      </c>
      <c r="CA39" s="223" t="s">
        <v>253</v>
      </c>
    </row>
    <row r="40" spans="1:79" customFormat="1" ht="13" customHeight="1" x14ac:dyDescent="0.15">
      <c r="A40" s="223">
        <v>12773</v>
      </c>
      <c r="B40" s="224">
        <v>42926</v>
      </c>
      <c r="C40" s="225" t="s">
        <v>541</v>
      </c>
      <c r="D40" s="223" t="s">
        <v>464</v>
      </c>
      <c r="E40" s="223"/>
      <c r="F40" s="223" t="s">
        <v>542</v>
      </c>
      <c r="G40" s="224">
        <v>42917</v>
      </c>
      <c r="H40" s="226" t="s">
        <v>543</v>
      </c>
      <c r="I40" s="226" t="s">
        <v>546</v>
      </c>
      <c r="J40" s="226">
        <v>9</v>
      </c>
      <c r="K40" s="223" t="s">
        <v>497</v>
      </c>
      <c r="L40" s="223" t="s">
        <v>645</v>
      </c>
      <c r="M40" s="227">
        <v>67.999999999999986</v>
      </c>
      <c r="N40" s="227">
        <v>16</v>
      </c>
      <c r="O40" s="223"/>
      <c r="P40" s="223"/>
      <c r="Q40" s="229"/>
      <c r="R40" s="228"/>
      <c r="S40" s="229"/>
      <c r="T40" s="223"/>
      <c r="U40" s="229"/>
      <c r="V40" s="229"/>
      <c r="W40" s="229"/>
      <c r="X40" s="223"/>
      <c r="Y40" s="227"/>
      <c r="Z40" s="227"/>
      <c r="AA40" s="227"/>
      <c r="AB40" s="227"/>
      <c r="AC40" s="227"/>
      <c r="AD40" s="227"/>
      <c r="AE40" s="227">
        <v>13.027272727272726</v>
      </c>
      <c r="AF40" s="223"/>
      <c r="AG40" s="223"/>
      <c r="AH40" s="227"/>
      <c r="AI40" s="223"/>
      <c r="AJ40" s="223"/>
      <c r="AK40" s="227"/>
      <c r="AL40" s="223"/>
      <c r="AM40" s="227"/>
      <c r="AN40" s="227"/>
      <c r="AO40" s="223" t="s">
        <v>657</v>
      </c>
      <c r="AP40" s="226" t="s">
        <v>460</v>
      </c>
      <c r="AQ40" s="226"/>
      <c r="AR40" s="226"/>
      <c r="AS40" s="230"/>
      <c r="AT40" s="226">
        <v>5.5</v>
      </c>
      <c r="AU40" s="226"/>
      <c r="AV40" s="226"/>
      <c r="AW40" s="226"/>
      <c r="AX40" s="226" t="s">
        <v>460</v>
      </c>
      <c r="AY40" s="223"/>
      <c r="AZ40" s="226">
        <v>0</v>
      </c>
      <c r="BA40" s="226">
        <v>0</v>
      </c>
      <c r="BB40" s="226">
        <v>0</v>
      </c>
      <c r="BC40" s="226">
        <v>0</v>
      </c>
      <c r="BD40" s="226">
        <v>0</v>
      </c>
      <c r="BE40" s="226">
        <v>0</v>
      </c>
      <c r="BF40" s="226">
        <v>0</v>
      </c>
      <c r="BG40" s="226">
        <v>0</v>
      </c>
      <c r="BH40" s="226">
        <v>0</v>
      </c>
      <c r="BI40" s="226">
        <v>0</v>
      </c>
      <c r="BJ40" s="226">
        <v>0</v>
      </c>
      <c r="BK40" s="226">
        <v>0</v>
      </c>
      <c r="BL40" s="226"/>
      <c r="BM40" s="226" t="s">
        <v>546</v>
      </c>
      <c r="BN40" s="226"/>
      <c r="BO40" s="226" t="s">
        <v>546</v>
      </c>
      <c r="BP40" s="298"/>
      <c r="BQ40" s="226"/>
      <c r="BR40" s="226"/>
      <c r="BS40" s="226"/>
      <c r="BT40" s="223"/>
      <c r="BU40" s="223"/>
      <c r="BV40" s="226"/>
      <c r="BW40" s="226" t="s">
        <v>548</v>
      </c>
      <c r="BX40" s="226"/>
      <c r="BY40" s="239" t="s">
        <v>708</v>
      </c>
      <c r="BZ40" s="302" t="s">
        <v>744</v>
      </c>
      <c r="CA40" s="232" t="s">
        <v>253</v>
      </c>
    </row>
    <row r="41" spans="1:79" customFormat="1" ht="13" customHeight="1" x14ac:dyDescent="0.15">
      <c r="A41" s="223">
        <v>15254</v>
      </c>
      <c r="B41" s="224">
        <v>42926</v>
      </c>
      <c r="C41" s="225" t="s">
        <v>541</v>
      </c>
      <c r="D41" s="223" t="s">
        <v>464</v>
      </c>
      <c r="E41" s="223"/>
      <c r="F41" s="223" t="s">
        <v>542</v>
      </c>
      <c r="G41" s="224">
        <v>42900</v>
      </c>
      <c r="H41" s="226" t="s">
        <v>543</v>
      </c>
      <c r="I41" s="226" t="s">
        <v>546</v>
      </c>
      <c r="J41" s="226">
        <v>10</v>
      </c>
      <c r="K41" s="223" t="s">
        <v>565</v>
      </c>
      <c r="L41" s="223" t="s">
        <v>710</v>
      </c>
      <c r="M41" s="227">
        <v>93.499999999999986</v>
      </c>
      <c r="N41" s="227">
        <v>18.2</v>
      </c>
      <c r="O41" s="223"/>
      <c r="P41" s="223"/>
      <c r="Q41" s="229"/>
      <c r="R41" s="223"/>
      <c r="S41" s="229"/>
      <c r="T41" s="223"/>
      <c r="U41" s="229"/>
      <c r="V41" s="229"/>
      <c r="W41" s="229"/>
      <c r="X41" s="223"/>
      <c r="Y41" s="227"/>
      <c r="Z41" s="227"/>
      <c r="AA41" s="227"/>
      <c r="AB41" s="227"/>
      <c r="AC41" s="227"/>
      <c r="AD41" s="229"/>
      <c r="AE41" s="227">
        <v>9.3999999999999986</v>
      </c>
      <c r="AF41" s="223"/>
      <c r="AG41" s="223"/>
      <c r="AH41" s="227"/>
      <c r="AI41" s="223"/>
      <c r="AJ41" s="223"/>
      <c r="AK41" s="227"/>
      <c r="AL41" s="223"/>
      <c r="AM41" s="227"/>
      <c r="AN41" s="227"/>
      <c r="AO41" s="223" t="s">
        <v>657</v>
      </c>
      <c r="AP41" s="226" t="s">
        <v>460</v>
      </c>
      <c r="AQ41" s="226"/>
      <c r="AR41" s="226"/>
      <c r="AS41" s="230"/>
      <c r="AT41" s="226">
        <v>3.5</v>
      </c>
      <c r="AU41" s="226"/>
      <c r="AV41" s="226"/>
      <c r="AW41" s="226"/>
      <c r="AX41" s="226" t="s">
        <v>467</v>
      </c>
      <c r="AY41" s="223"/>
      <c r="AZ41" s="226">
        <v>0</v>
      </c>
      <c r="BA41" s="226">
        <v>0</v>
      </c>
      <c r="BB41" s="226">
        <v>0</v>
      </c>
      <c r="BC41" s="226">
        <v>0</v>
      </c>
      <c r="BD41" s="226">
        <v>0</v>
      </c>
      <c r="BE41" s="226">
        <v>0</v>
      </c>
      <c r="BF41" s="226">
        <v>0</v>
      </c>
      <c r="BG41" s="226">
        <v>0</v>
      </c>
      <c r="BH41" s="226">
        <v>0</v>
      </c>
      <c r="BI41" s="226">
        <v>0</v>
      </c>
      <c r="BJ41" s="226">
        <v>0</v>
      </c>
      <c r="BK41" s="226">
        <v>0</v>
      </c>
      <c r="BL41" s="226"/>
      <c r="BM41" s="226" t="s">
        <v>546</v>
      </c>
      <c r="BN41" s="226"/>
      <c r="BO41" s="226" t="s">
        <v>546</v>
      </c>
      <c r="BP41" s="298"/>
      <c r="BQ41" s="226"/>
      <c r="BR41" s="226"/>
      <c r="BS41" s="226"/>
      <c r="BT41" s="232"/>
      <c r="BU41" s="232"/>
      <c r="BV41" s="226"/>
      <c r="BW41" s="226" t="s">
        <v>548</v>
      </c>
      <c r="BX41" s="226">
        <v>1</v>
      </c>
      <c r="BY41" s="223"/>
      <c r="BZ41" s="302" t="s">
        <v>745</v>
      </c>
      <c r="CA41" s="232" t="s">
        <v>345</v>
      </c>
    </row>
    <row r="42" spans="1:79" customFormat="1" ht="13" customHeight="1" x14ac:dyDescent="0.15">
      <c r="A42" s="223">
        <v>11316</v>
      </c>
      <c r="B42" s="224">
        <v>42928</v>
      </c>
      <c r="C42" s="225" t="s">
        <v>541</v>
      </c>
      <c r="D42" s="223" t="s">
        <v>464</v>
      </c>
      <c r="E42" s="223"/>
      <c r="F42" s="223" t="s">
        <v>542</v>
      </c>
      <c r="G42" s="224">
        <v>42916</v>
      </c>
      <c r="H42" s="226" t="s">
        <v>543</v>
      </c>
      <c r="I42" s="226" t="s">
        <v>546</v>
      </c>
      <c r="J42" s="226">
        <v>11</v>
      </c>
      <c r="K42" s="223" t="s">
        <v>566</v>
      </c>
      <c r="L42" s="223" t="s">
        <v>673</v>
      </c>
      <c r="M42" s="227">
        <v>85</v>
      </c>
      <c r="N42" s="227">
        <v>18.981818181818181</v>
      </c>
      <c r="O42" s="223"/>
      <c r="P42" s="223"/>
      <c r="Q42" s="229"/>
      <c r="R42" s="228"/>
      <c r="S42" s="229"/>
      <c r="T42" s="223"/>
      <c r="U42" s="229"/>
      <c r="V42" s="229"/>
      <c r="W42" s="229"/>
      <c r="X42" s="223"/>
      <c r="Y42" s="227"/>
      <c r="Z42" s="227"/>
      <c r="AA42" s="227"/>
      <c r="AB42" s="227"/>
      <c r="AC42" s="227"/>
      <c r="AD42" s="227"/>
      <c r="AE42" s="227">
        <v>15.881818181818179</v>
      </c>
      <c r="AF42" s="223"/>
      <c r="AG42" s="223"/>
      <c r="AH42" s="227"/>
      <c r="AI42" s="223"/>
      <c r="AJ42" s="223"/>
      <c r="AK42" s="227"/>
      <c r="AL42" s="223"/>
      <c r="AM42" s="227"/>
      <c r="AN42" s="227"/>
      <c r="AO42" s="223" t="s">
        <v>657</v>
      </c>
      <c r="AP42" s="226" t="s">
        <v>460</v>
      </c>
      <c r="AQ42" s="226"/>
      <c r="AR42" s="226"/>
      <c r="AS42" s="230"/>
      <c r="AT42" s="226">
        <v>5</v>
      </c>
      <c r="AU42" s="25"/>
      <c r="AV42" s="25"/>
      <c r="AW42" s="25"/>
      <c r="AX42" s="226" t="s">
        <v>467</v>
      </c>
      <c r="AY42" s="223"/>
      <c r="AZ42" s="226">
        <v>0</v>
      </c>
      <c r="BA42" s="226">
        <v>0</v>
      </c>
      <c r="BB42" s="226">
        <v>0</v>
      </c>
      <c r="BC42" s="226">
        <v>0</v>
      </c>
      <c r="BD42" s="226">
        <v>0</v>
      </c>
      <c r="BE42" s="226">
        <v>0</v>
      </c>
      <c r="BF42" s="226">
        <v>0</v>
      </c>
      <c r="BG42" s="226">
        <v>0</v>
      </c>
      <c r="BH42" s="226">
        <v>0</v>
      </c>
      <c r="BI42" s="226">
        <v>0</v>
      </c>
      <c r="BJ42" s="226">
        <v>0</v>
      </c>
      <c r="BK42" s="226">
        <v>0</v>
      </c>
      <c r="BL42" s="226"/>
      <c r="BM42" s="226" t="s">
        <v>546</v>
      </c>
      <c r="BN42" s="226"/>
      <c r="BO42" s="226" t="s">
        <v>546</v>
      </c>
      <c r="BP42" s="298"/>
      <c r="BQ42" s="226"/>
      <c r="BR42" s="226"/>
      <c r="BS42" s="226"/>
      <c r="BT42" s="232"/>
      <c r="BU42" s="232"/>
      <c r="BV42" s="226"/>
      <c r="BW42" s="226" t="s">
        <v>548</v>
      </c>
      <c r="BX42" s="226"/>
      <c r="BY42" s="232"/>
      <c r="BZ42" s="300" t="s">
        <v>676</v>
      </c>
      <c r="CA42" s="223" t="s">
        <v>253</v>
      </c>
    </row>
    <row r="43" spans="1:79" customFormat="1" ht="13" customHeight="1" x14ac:dyDescent="0.15">
      <c r="A43" s="223">
        <v>12835</v>
      </c>
      <c r="B43" s="224">
        <v>42925</v>
      </c>
      <c r="C43" s="225" t="s">
        <v>541</v>
      </c>
      <c r="D43" s="223" t="s">
        <v>464</v>
      </c>
      <c r="E43" s="223"/>
      <c r="F43" s="223" t="s">
        <v>542</v>
      </c>
      <c r="G43" s="236">
        <v>42916</v>
      </c>
      <c r="H43" s="226" t="s">
        <v>460</v>
      </c>
      <c r="I43" s="226" t="s">
        <v>712</v>
      </c>
      <c r="J43" s="226">
        <v>12</v>
      </c>
      <c r="K43" s="223" t="s">
        <v>461</v>
      </c>
      <c r="L43" s="223" t="s">
        <v>587</v>
      </c>
      <c r="M43" s="227">
        <v>91.427272727272708</v>
      </c>
      <c r="N43" s="227">
        <v>17.527272727272727</v>
      </c>
      <c r="O43" s="223"/>
      <c r="P43" s="223"/>
      <c r="Q43" s="229"/>
      <c r="R43" s="228"/>
      <c r="S43" s="229"/>
      <c r="T43" s="223"/>
      <c r="U43" s="229"/>
      <c r="V43" s="229"/>
      <c r="W43" s="229"/>
      <c r="X43" s="223"/>
      <c r="Y43" s="227"/>
      <c r="Z43" s="227"/>
      <c r="AA43" s="227"/>
      <c r="AB43" s="227"/>
      <c r="AC43" s="227"/>
      <c r="AD43" s="229"/>
      <c r="AE43" s="227">
        <v>12.254545454545454</v>
      </c>
      <c r="AF43" s="223"/>
      <c r="AG43" s="223"/>
      <c r="AH43" s="227"/>
      <c r="AI43" s="223"/>
      <c r="AJ43" s="223"/>
      <c r="AK43" s="227"/>
      <c r="AL43" s="223"/>
      <c r="AM43" s="227"/>
      <c r="AN43" s="227"/>
      <c r="AO43" s="223" t="s">
        <v>657</v>
      </c>
      <c r="AP43" s="226" t="s">
        <v>460</v>
      </c>
      <c r="AQ43" s="226"/>
      <c r="AR43" s="226"/>
      <c r="AS43" s="230"/>
      <c r="AT43" s="226"/>
      <c r="AU43" s="226"/>
      <c r="AV43" s="226"/>
      <c r="AW43" s="226"/>
      <c r="AX43" s="226" t="s">
        <v>460</v>
      </c>
      <c r="AY43" s="223"/>
      <c r="AZ43" s="226">
        <v>0</v>
      </c>
      <c r="BA43" s="226">
        <v>0</v>
      </c>
      <c r="BB43" s="226">
        <v>0</v>
      </c>
      <c r="BC43" s="226">
        <v>0</v>
      </c>
      <c r="BD43" s="226">
        <v>0</v>
      </c>
      <c r="BE43" s="226">
        <v>0</v>
      </c>
      <c r="BF43" s="226">
        <v>0</v>
      </c>
      <c r="BG43" s="226">
        <v>0</v>
      </c>
      <c r="BH43" s="226">
        <v>0</v>
      </c>
      <c r="BI43" s="226">
        <v>0</v>
      </c>
      <c r="BJ43" s="226">
        <v>0</v>
      </c>
      <c r="BK43" s="226">
        <v>0</v>
      </c>
      <c r="BL43" s="226"/>
      <c r="BM43" s="226" t="s">
        <v>546</v>
      </c>
      <c r="BN43" s="226"/>
      <c r="BO43" s="226" t="s">
        <v>546</v>
      </c>
      <c r="BP43" s="298"/>
      <c r="BQ43" s="226"/>
      <c r="BR43" s="226"/>
      <c r="BS43" s="226"/>
      <c r="BT43" s="232"/>
      <c r="BU43" s="232"/>
      <c r="BV43" s="226"/>
      <c r="BW43" s="226" t="s">
        <v>548</v>
      </c>
      <c r="BX43" s="226">
        <v>1</v>
      </c>
      <c r="BY43" s="223"/>
      <c r="BZ43" s="302" t="s">
        <v>354</v>
      </c>
      <c r="CA43" s="223" t="s">
        <v>253</v>
      </c>
    </row>
    <row r="44" spans="1:79" customFormat="1" ht="13" customHeight="1" x14ac:dyDescent="0.15">
      <c r="A44" s="223">
        <v>14298</v>
      </c>
      <c r="B44" s="224">
        <v>42925</v>
      </c>
      <c r="C44" s="225" t="s">
        <v>541</v>
      </c>
      <c r="D44" s="223" t="s">
        <v>464</v>
      </c>
      <c r="E44" s="223"/>
      <c r="F44" s="223" t="s">
        <v>542</v>
      </c>
      <c r="G44" s="224">
        <v>42916</v>
      </c>
      <c r="H44" s="226" t="s">
        <v>543</v>
      </c>
      <c r="I44" s="226" t="s">
        <v>338</v>
      </c>
      <c r="J44" s="226"/>
      <c r="K44" s="223" t="s">
        <v>509</v>
      </c>
      <c r="L44" s="223" t="s">
        <v>777</v>
      </c>
      <c r="M44" s="227">
        <v>119</v>
      </c>
      <c r="N44" s="227">
        <v>19.481818181818181</v>
      </c>
      <c r="O44" s="223" t="s">
        <v>511</v>
      </c>
      <c r="P44" s="223">
        <v>1350</v>
      </c>
      <c r="Q44" s="227">
        <v>22.872727272727271</v>
      </c>
      <c r="R44" s="228"/>
      <c r="S44" s="229"/>
      <c r="T44" s="223"/>
      <c r="U44" s="229"/>
      <c r="V44" s="229"/>
      <c r="W44" s="229"/>
      <c r="X44" s="223"/>
      <c r="Y44" s="227"/>
      <c r="Z44" s="227"/>
      <c r="AA44" s="227"/>
      <c r="AB44" s="227"/>
      <c r="AC44" s="227"/>
      <c r="AD44" s="229"/>
      <c r="AE44" s="227">
        <v>11.363636363636363</v>
      </c>
      <c r="AF44" s="223"/>
      <c r="AG44" s="223"/>
      <c r="AH44" s="227"/>
      <c r="AI44" s="223"/>
      <c r="AJ44" s="223"/>
      <c r="AK44" s="227"/>
      <c r="AL44" s="223"/>
      <c r="AM44" s="227"/>
      <c r="AN44" s="227"/>
      <c r="AO44" s="223" t="s">
        <v>657</v>
      </c>
      <c r="AP44" s="226" t="s">
        <v>460</v>
      </c>
      <c r="AQ44" s="226"/>
      <c r="AR44" s="226"/>
      <c r="AS44" s="230"/>
      <c r="AT44" s="226">
        <v>11</v>
      </c>
      <c r="AU44" s="226"/>
      <c r="AV44" s="226"/>
      <c r="AW44" s="226"/>
      <c r="AX44" s="226" t="s">
        <v>460</v>
      </c>
      <c r="AY44" s="223"/>
      <c r="AZ44" s="226">
        <v>0</v>
      </c>
      <c r="BA44" s="226">
        <v>0</v>
      </c>
      <c r="BB44" s="226">
        <v>0</v>
      </c>
      <c r="BC44" s="226">
        <v>0</v>
      </c>
      <c r="BD44" s="226">
        <v>0</v>
      </c>
      <c r="BE44" s="226">
        <v>0</v>
      </c>
      <c r="BF44" s="226">
        <v>0</v>
      </c>
      <c r="BG44" s="226">
        <v>0</v>
      </c>
      <c r="BH44" s="226">
        <v>0</v>
      </c>
      <c r="BI44" s="226">
        <v>0</v>
      </c>
      <c r="BJ44" s="226">
        <v>0</v>
      </c>
      <c r="BK44" s="226">
        <v>0</v>
      </c>
      <c r="BL44" s="226"/>
      <c r="BM44" s="226" t="s">
        <v>546</v>
      </c>
      <c r="BN44" s="226"/>
      <c r="BO44" s="226" t="s">
        <v>546</v>
      </c>
      <c r="BP44" s="298"/>
      <c r="BQ44" s="226"/>
      <c r="BR44" s="226"/>
      <c r="BS44" s="226"/>
      <c r="BT44" s="232"/>
      <c r="BU44" s="232"/>
      <c r="BV44" s="226"/>
      <c r="BW44" s="226" t="s">
        <v>548</v>
      </c>
      <c r="BX44" s="226">
        <v>1</v>
      </c>
      <c r="BY44" s="223"/>
      <c r="BZ44" s="300" t="s">
        <v>796</v>
      </c>
      <c r="CA44" s="223" t="s">
        <v>253</v>
      </c>
    </row>
    <row r="45" spans="1:79" customFormat="1" ht="13" customHeight="1" x14ac:dyDescent="0.15">
      <c r="A45" s="223">
        <v>13621</v>
      </c>
      <c r="B45" s="224">
        <v>42928</v>
      </c>
      <c r="C45" s="225" t="s">
        <v>541</v>
      </c>
      <c r="D45" s="223" t="s">
        <v>464</v>
      </c>
      <c r="E45" s="223"/>
      <c r="F45" s="223" t="s">
        <v>542</v>
      </c>
      <c r="G45" s="224">
        <v>42642</v>
      </c>
      <c r="H45" s="226" t="s">
        <v>543</v>
      </c>
      <c r="I45" s="226" t="s">
        <v>338</v>
      </c>
      <c r="J45" s="226"/>
      <c r="K45" s="223" t="s">
        <v>514</v>
      </c>
      <c r="L45" s="223" t="s">
        <v>778</v>
      </c>
      <c r="M45" s="227">
        <v>103.46363636363635</v>
      </c>
      <c r="N45" s="227">
        <v>21.809090909090905</v>
      </c>
      <c r="O45" s="223"/>
      <c r="P45" s="223"/>
      <c r="Q45" s="229"/>
      <c r="R45" s="228"/>
      <c r="S45" s="229"/>
      <c r="T45" s="223"/>
      <c r="U45" s="229"/>
      <c r="V45" s="229"/>
      <c r="W45" s="229"/>
      <c r="X45" s="223"/>
      <c r="Y45" s="227"/>
      <c r="Z45" s="227"/>
      <c r="AA45" s="227"/>
      <c r="AB45" s="227"/>
      <c r="AC45" s="227"/>
      <c r="AD45" s="229"/>
      <c r="AE45" s="227">
        <v>16.318181818181817</v>
      </c>
      <c r="AF45" s="223"/>
      <c r="AG45" s="223"/>
      <c r="AH45" s="227"/>
      <c r="AI45" s="223"/>
      <c r="AJ45" s="223"/>
      <c r="AK45" s="227"/>
      <c r="AL45" s="223"/>
      <c r="AM45" s="227"/>
      <c r="AN45" s="227"/>
      <c r="AO45" s="223" t="s">
        <v>657</v>
      </c>
      <c r="AP45" s="226" t="s">
        <v>460</v>
      </c>
      <c r="AQ45" s="226"/>
      <c r="AR45" s="226"/>
      <c r="AS45" s="230"/>
      <c r="AT45" s="226">
        <v>17</v>
      </c>
      <c r="AU45" s="226">
        <v>455</v>
      </c>
      <c r="AV45" s="226"/>
      <c r="AW45" s="226">
        <v>5</v>
      </c>
      <c r="AX45" s="226" t="s">
        <v>467</v>
      </c>
      <c r="AY45" s="223"/>
      <c r="AZ45" s="226">
        <v>0</v>
      </c>
      <c r="BA45" s="226">
        <v>0</v>
      </c>
      <c r="BB45" s="226">
        <v>0</v>
      </c>
      <c r="BC45" s="226">
        <v>0</v>
      </c>
      <c r="BD45" s="226">
        <v>0</v>
      </c>
      <c r="BE45" s="226">
        <v>0</v>
      </c>
      <c r="BF45" s="226">
        <v>0</v>
      </c>
      <c r="BG45" s="226">
        <v>0</v>
      </c>
      <c r="BH45" s="226">
        <v>0</v>
      </c>
      <c r="BI45" s="226">
        <v>0</v>
      </c>
      <c r="BJ45" s="226">
        <v>0</v>
      </c>
      <c r="BK45" s="226">
        <v>0</v>
      </c>
      <c r="BL45" s="226"/>
      <c r="BM45" s="226" t="s">
        <v>546</v>
      </c>
      <c r="BN45" s="226"/>
      <c r="BO45" s="226" t="s">
        <v>546</v>
      </c>
      <c r="BP45" s="298"/>
      <c r="BQ45" s="226"/>
      <c r="BR45" s="226"/>
      <c r="BS45" s="226"/>
      <c r="BT45" s="223"/>
      <c r="BU45" s="223"/>
      <c r="BV45" s="226"/>
      <c r="BW45" s="226" t="s">
        <v>548</v>
      </c>
      <c r="BX45" s="226"/>
      <c r="BY45" s="223"/>
      <c r="BZ45" s="233" t="s">
        <v>797</v>
      </c>
      <c r="CA45" s="223" t="s">
        <v>268</v>
      </c>
    </row>
    <row r="46" spans="1:79" customFormat="1" ht="13" customHeight="1" x14ac:dyDescent="0.15">
      <c r="A46" s="223">
        <v>13444</v>
      </c>
      <c r="B46" s="224">
        <v>42925</v>
      </c>
      <c r="C46" s="225" t="s">
        <v>541</v>
      </c>
      <c r="D46" s="223" t="s">
        <v>464</v>
      </c>
      <c r="E46" s="223"/>
      <c r="F46" s="223" t="s">
        <v>542</v>
      </c>
      <c r="G46" s="236">
        <v>42916</v>
      </c>
      <c r="H46" s="226" t="s">
        <v>337</v>
      </c>
      <c r="I46" s="226" t="s">
        <v>546</v>
      </c>
      <c r="J46" s="226">
        <v>22</v>
      </c>
      <c r="K46" s="223" t="s">
        <v>597</v>
      </c>
      <c r="L46" s="223" t="s">
        <v>717</v>
      </c>
      <c r="M46" s="227">
        <v>98.236363636363635</v>
      </c>
      <c r="N46" s="227">
        <v>17.399999999999999</v>
      </c>
      <c r="O46" s="223"/>
      <c r="P46" s="223"/>
      <c r="Q46" s="229"/>
      <c r="R46" s="228"/>
      <c r="S46" s="229"/>
      <c r="T46" s="223"/>
      <c r="U46" s="229"/>
      <c r="V46" s="229"/>
      <c r="W46" s="229"/>
      <c r="X46" s="223"/>
      <c r="Y46" s="227"/>
      <c r="Z46" s="227"/>
      <c r="AA46" s="227"/>
      <c r="AB46" s="227"/>
      <c r="AC46" s="227"/>
      <c r="AD46" s="227"/>
      <c r="AE46" s="227">
        <v>15.518181818181818</v>
      </c>
      <c r="AF46" s="223"/>
      <c r="AG46" s="223"/>
      <c r="AH46" s="227"/>
      <c r="AI46" s="223"/>
      <c r="AJ46" s="223"/>
      <c r="AK46" s="227"/>
      <c r="AL46" s="223"/>
      <c r="AM46" s="227"/>
      <c r="AN46" s="227"/>
      <c r="AO46" s="223" t="s">
        <v>657</v>
      </c>
      <c r="AP46" s="226" t="s">
        <v>460</v>
      </c>
      <c r="AQ46" s="226"/>
      <c r="AR46" s="226"/>
      <c r="AS46" s="230"/>
      <c r="AT46" s="226"/>
      <c r="AU46" s="226"/>
      <c r="AV46" s="226"/>
      <c r="AW46" s="226"/>
      <c r="AX46" s="226" t="s">
        <v>460</v>
      </c>
      <c r="AY46" s="223"/>
      <c r="AZ46" s="226">
        <v>0</v>
      </c>
      <c r="BA46" s="226">
        <v>0</v>
      </c>
      <c r="BB46" s="226">
        <v>0</v>
      </c>
      <c r="BC46" s="226">
        <v>0</v>
      </c>
      <c r="BD46" s="226">
        <v>0</v>
      </c>
      <c r="BE46" s="226">
        <v>0</v>
      </c>
      <c r="BF46" s="226">
        <v>0</v>
      </c>
      <c r="BG46" s="226">
        <v>0</v>
      </c>
      <c r="BH46" s="226">
        <v>0</v>
      </c>
      <c r="BI46" s="226">
        <v>0</v>
      </c>
      <c r="BJ46" s="226">
        <v>0</v>
      </c>
      <c r="BK46" s="226">
        <v>0</v>
      </c>
      <c r="BL46" s="226"/>
      <c r="BM46" s="226" t="s">
        <v>546</v>
      </c>
      <c r="BN46" s="226"/>
      <c r="BO46" s="226" t="s">
        <v>546</v>
      </c>
      <c r="BP46" s="298"/>
      <c r="BQ46" s="226"/>
      <c r="BR46" s="226"/>
      <c r="BS46" s="226"/>
      <c r="BT46" s="223"/>
      <c r="BU46" s="223"/>
      <c r="BV46" s="226"/>
      <c r="BW46" s="226" t="s">
        <v>548</v>
      </c>
      <c r="BX46" s="226">
        <v>1</v>
      </c>
      <c r="BY46" s="232" t="s">
        <v>718</v>
      </c>
      <c r="BZ46" s="305" t="s">
        <v>748</v>
      </c>
      <c r="CA46" s="223" t="s">
        <v>253</v>
      </c>
    </row>
    <row r="47" spans="1:79" customFormat="1" ht="13" customHeight="1" x14ac:dyDescent="0.15">
      <c r="A47" s="223">
        <v>13261</v>
      </c>
      <c r="B47" s="224">
        <v>42929</v>
      </c>
      <c r="C47" s="225" t="s">
        <v>541</v>
      </c>
      <c r="D47" s="223" t="s">
        <v>464</v>
      </c>
      <c r="E47" s="223"/>
      <c r="F47" s="223" t="s">
        <v>542</v>
      </c>
      <c r="G47" s="224">
        <v>42654</v>
      </c>
      <c r="H47" s="226" t="s">
        <v>337</v>
      </c>
      <c r="I47" s="226" t="s">
        <v>338</v>
      </c>
      <c r="J47" s="226"/>
      <c r="K47" s="223" t="s">
        <v>601</v>
      </c>
      <c r="L47" s="223" t="s">
        <v>602</v>
      </c>
      <c r="M47" s="227">
        <v>101.7</v>
      </c>
      <c r="N47" s="227">
        <v>21.25454545454545</v>
      </c>
      <c r="O47" s="223"/>
      <c r="P47" s="223"/>
      <c r="Q47" s="229"/>
      <c r="R47" s="228"/>
      <c r="S47" s="229"/>
      <c r="T47" s="223"/>
      <c r="U47" s="229"/>
      <c r="V47" s="229"/>
      <c r="W47" s="229"/>
      <c r="X47" s="223"/>
      <c r="Y47" s="227"/>
      <c r="Z47" s="227"/>
      <c r="AA47" s="227"/>
      <c r="AB47" s="227"/>
      <c r="AC47" s="227"/>
      <c r="AD47" s="227"/>
      <c r="AE47" s="227">
        <v>15.5</v>
      </c>
      <c r="AF47" s="223"/>
      <c r="AG47" s="223"/>
      <c r="AH47" s="227"/>
      <c r="AI47" s="223"/>
      <c r="AJ47" s="223"/>
      <c r="AK47" s="227"/>
      <c r="AL47" s="223"/>
      <c r="AM47" s="227"/>
      <c r="AN47" s="227"/>
      <c r="AO47" s="223" t="s">
        <v>657</v>
      </c>
      <c r="AP47" s="226" t="s">
        <v>460</v>
      </c>
      <c r="AQ47" s="226"/>
      <c r="AR47" s="226"/>
      <c r="AS47" s="230"/>
      <c r="AT47" s="226">
        <v>11</v>
      </c>
      <c r="AU47" s="226"/>
      <c r="AV47" s="226"/>
      <c r="AW47" s="226"/>
      <c r="AX47" s="226" t="s">
        <v>467</v>
      </c>
      <c r="AY47" s="223"/>
      <c r="AZ47" s="226">
        <v>15</v>
      </c>
      <c r="BA47" s="226">
        <v>0</v>
      </c>
      <c r="BB47" s="226">
        <v>0</v>
      </c>
      <c r="BC47" s="226">
        <v>0</v>
      </c>
      <c r="BD47" s="226">
        <v>0</v>
      </c>
      <c r="BE47" s="226">
        <v>0</v>
      </c>
      <c r="BF47" s="226">
        <v>0</v>
      </c>
      <c r="BG47" s="226">
        <v>0</v>
      </c>
      <c r="BH47" s="226">
        <v>0</v>
      </c>
      <c r="BI47" s="226">
        <v>0</v>
      </c>
      <c r="BJ47" s="226">
        <v>0</v>
      </c>
      <c r="BK47" s="226">
        <v>0</v>
      </c>
      <c r="BL47" s="226"/>
      <c r="BM47" s="226" t="s">
        <v>546</v>
      </c>
      <c r="BN47" s="226"/>
      <c r="BO47" s="226" t="s">
        <v>546</v>
      </c>
      <c r="BP47" s="298"/>
      <c r="BQ47" s="226"/>
      <c r="BR47" s="226"/>
      <c r="BS47" s="226"/>
      <c r="BT47" s="232"/>
      <c r="BU47" s="232"/>
      <c r="BV47" s="226"/>
      <c r="BW47" s="226" t="s">
        <v>548</v>
      </c>
      <c r="BX47" s="226"/>
      <c r="BY47" s="223"/>
      <c r="BZ47" s="300" t="s">
        <v>798</v>
      </c>
      <c r="CA47" s="232" t="s">
        <v>268</v>
      </c>
    </row>
    <row r="48" spans="1:79" customFormat="1" ht="13" customHeight="1" x14ac:dyDescent="0.15">
      <c r="A48" s="223">
        <v>760</v>
      </c>
      <c r="B48" s="224">
        <v>42929</v>
      </c>
      <c r="C48" s="225" t="s">
        <v>541</v>
      </c>
      <c r="D48" s="223" t="s">
        <v>464</v>
      </c>
      <c r="E48" s="223"/>
      <c r="F48" s="223" t="s">
        <v>542</v>
      </c>
      <c r="G48" s="224">
        <v>42916</v>
      </c>
      <c r="H48" s="226" t="s">
        <v>543</v>
      </c>
      <c r="I48" s="226" t="s">
        <v>338</v>
      </c>
      <c r="J48" s="226"/>
      <c r="K48" s="223" t="s">
        <v>610</v>
      </c>
      <c r="L48" s="223" t="s">
        <v>779</v>
      </c>
      <c r="M48" s="227">
        <v>74.927272727272722</v>
      </c>
      <c r="N48" s="227">
        <v>22.990909090909089</v>
      </c>
      <c r="O48" s="223"/>
      <c r="P48" s="223"/>
      <c r="Q48" s="229"/>
      <c r="R48" s="223"/>
      <c r="S48" s="229"/>
      <c r="T48" s="223"/>
      <c r="U48" s="229"/>
      <c r="V48" s="229"/>
      <c r="W48" s="229"/>
      <c r="X48" s="223"/>
      <c r="Y48" s="227"/>
      <c r="Z48" s="227"/>
      <c r="AA48" s="227"/>
      <c r="AB48" s="227"/>
      <c r="AC48" s="227"/>
      <c r="AD48" s="227"/>
      <c r="AE48" s="227">
        <v>15.409090909090907</v>
      </c>
      <c r="AF48" s="223"/>
      <c r="AG48" s="223"/>
      <c r="AH48" s="227"/>
      <c r="AI48" s="223"/>
      <c r="AJ48" s="223"/>
      <c r="AK48" s="227"/>
      <c r="AL48" s="223"/>
      <c r="AM48" s="227"/>
      <c r="AN48" s="227"/>
      <c r="AO48" s="223" t="s">
        <v>657</v>
      </c>
      <c r="AP48" s="226" t="s">
        <v>460</v>
      </c>
      <c r="AQ48" s="226"/>
      <c r="AR48" s="226"/>
      <c r="AS48" s="230"/>
      <c r="AT48" s="226">
        <v>16</v>
      </c>
      <c r="AU48" s="226">
        <v>300</v>
      </c>
      <c r="AV48" s="226"/>
      <c r="AW48" s="226">
        <v>10</v>
      </c>
      <c r="AX48" s="226" t="s">
        <v>460</v>
      </c>
      <c r="AY48" s="223"/>
      <c r="AZ48" s="226">
        <v>0</v>
      </c>
      <c r="BA48" s="226">
        <v>18</v>
      </c>
      <c r="BB48" s="226">
        <v>0</v>
      </c>
      <c r="BC48" s="226">
        <v>0</v>
      </c>
      <c r="BD48" s="226">
        <v>0</v>
      </c>
      <c r="BE48" s="226">
        <v>0</v>
      </c>
      <c r="BF48" s="226">
        <v>0</v>
      </c>
      <c r="BG48" s="226">
        <v>0</v>
      </c>
      <c r="BH48" s="226">
        <v>0</v>
      </c>
      <c r="BI48" s="226">
        <v>0</v>
      </c>
      <c r="BJ48" s="226">
        <v>0</v>
      </c>
      <c r="BK48" s="226">
        <v>0</v>
      </c>
      <c r="BL48" s="226"/>
      <c r="BM48" s="226" t="s">
        <v>546</v>
      </c>
      <c r="BN48" s="226"/>
      <c r="BO48" s="226" t="s">
        <v>546</v>
      </c>
      <c r="BP48" s="298"/>
      <c r="BQ48" s="226"/>
      <c r="BR48" s="226"/>
      <c r="BS48" s="226"/>
      <c r="BT48" s="232"/>
      <c r="BU48" s="232"/>
      <c r="BV48" s="226"/>
      <c r="BW48" s="226" t="s">
        <v>548</v>
      </c>
      <c r="BX48" s="226"/>
      <c r="BY48" s="223" t="s">
        <v>790</v>
      </c>
      <c r="BZ48" s="303" t="s">
        <v>799</v>
      </c>
      <c r="CA48" s="232" t="s">
        <v>253</v>
      </c>
    </row>
    <row r="49" spans="1:79" customFormat="1" ht="13" customHeight="1" x14ac:dyDescent="0.15">
      <c r="A49" s="223">
        <v>11221</v>
      </c>
      <c r="B49" s="224">
        <v>42929</v>
      </c>
      <c r="C49" s="225" t="s">
        <v>541</v>
      </c>
      <c r="D49" s="223" t="s">
        <v>464</v>
      </c>
      <c r="E49" s="223"/>
      <c r="F49" s="223" t="s">
        <v>542</v>
      </c>
      <c r="G49" s="224">
        <v>42587</v>
      </c>
      <c r="H49" s="226" t="s">
        <v>543</v>
      </c>
      <c r="I49" s="226" t="s">
        <v>546</v>
      </c>
      <c r="J49" s="226">
        <v>18</v>
      </c>
      <c r="K49" s="223" t="s">
        <v>625</v>
      </c>
      <c r="L49" s="223" t="s">
        <v>626</v>
      </c>
      <c r="M49" s="227">
        <v>92.063636363636348</v>
      </c>
      <c r="N49" s="227">
        <v>17.59090909090909</v>
      </c>
      <c r="O49" s="223"/>
      <c r="P49" s="223"/>
      <c r="Q49" s="229"/>
      <c r="R49" s="223"/>
      <c r="S49" s="229"/>
      <c r="T49" s="223"/>
      <c r="U49" s="229"/>
      <c r="V49" s="229"/>
      <c r="W49" s="229"/>
      <c r="X49" s="223"/>
      <c r="Y49" s="227"/>
      <c r="Z49" s="227"/>
      <c r="AA49" s="227"/>
      <c r="AB49" s="227"/>
      <c r="AC49" s="227"/>
      <c r="AD49" s="227"/>
      <c r="AE49" s="227">
        <v>16.345454545454544</v>
      </c>
      <c r="AF49" s="223"/>
      <c r="AG49" s="223"/>
      <c r="AH49" s="227"/>
      <c r="AI49" s="223"/>
      <c r="AJ49" s="223"/>
      <c r="AK49" s="227"/>
      <c r="AL49" s="223"/>
      <c r="AM49" s="227"/>
      <c r="AN49" s="227"/>
      <c r="AO49" s="223" t="s">
        <v>657</v>
      </c>
      <c r="AP49" s="226" t="s">
        <v>460</v>
      </c>
      <c r="AQ49" s="226"/>
      <c r="AR49" s="226"/>
      <c r="AS49" s="230"/>
      <c r="AT49" s="226">
        <v>4</v>
      </c>
      <c r="AU49" s="226"/>
      <c r="AV49" s="226"/>
      <c r="AW49" s="226"/>
      <c r="AX49" s="226" t="s">
        <v>460</v>
      </c>
      <c r="AY49" s="223"/>
      <c r="AZ49" s="226">
        <v>0</v>
      </c>
      <c r="BA49" s="226">
        <v>0</v>
      </c>
      <c r="BB49" s="226">
        <v>0</v>
      </c>
      <c r="BC49" s="226">
        <v>0</v>
      </c>
      <c r="BD49" s="226">
        <v>0</v>
      </c>
      <c r="BE49" s="226">
        <v>0</v>
      </c>
      <c r="BF49" s="226">
        <v>0</v>
      </c>
      <c r="BG49" s="226">
        <v>0</v>
      </c>
      <c r="BH49" s="226">
        <v>0</v>
      </c>
      <c r="BI49" s="226">
        <v>0</v>
      </c>
      <c r="BJ49" s="226">
        <v>0</v>
      </c>
      <c r="BK49" s="226">
        <v>0</v>
      </c>
      <c r="BL49" s="226"/>
      <c r="BM49" s="226" t="s">
        <v>546</v>
      </c>
      <c r="BN49" s="226">
        <v>12</v>
      </c>
      <c r="BO49" s="226" t="s">
        <v>546</v>
      </c>
      <c r="BP49" s="298"/>
      <c r="BQ49" s="226"/>
      <c r="BR49" s="226"/>
      <c r="BS49" s="226"/>
      <c r="BT49" s="232"/>
      <c r="BU49" s="232"/>
      <c r="BV49" s="226"/>
      <c r="BW49" s="226" t="s">
        <v>548</v>
      </c>
      <c r="BX49" s="226">
        <v>1</v>
      </c>
      <c r="BY49" s="223"/>
      <c r="BZ49" s="235" t="s">
        <v>746</v>
      </c>
      <c r="CA49" s="223" t="s">
        <v>268</v>
      </c>
    </row>
    <row r="50" spans="1:79" customFormat="1" ht="13" customHeight="1" x14ac:dyDescent="0.15">
      <c r="A50" s="223">
        <v>15287</v>
      </c>
      <c r="B50" s="224">
        <v>42929</v>
      </c>
      <c r="C50" s="225" t="s">
        <v>541</v>
      </c>
      <c r="D50" s="223" t="s">
        <v>464</v>
      </c>
      <c r="E50" s="223"/>
      <c r="F50" s="223" t="s">
        <v>542</v>
      </c>
      <c r="G50" s="224">
        <v>42916</v>
      </c>
      <c r="H50" s="226" t="s">
        <v>543</v>
      </c>
      <c r="I50" s="226" t="s">
        <v>546</v>
      </c>
      <c r="J50" s="226">
        <v>23</v>
      </c>
      <c r="K50" s="239" t="s">
        <v>630</v>
      </c>
      <c r="L50" s="223" t="s">
        <v>720</v>
      </c>
      <c r="M50" s="227">
        <v>119.99999999999999</v>
      </c>
      <c r="N50" s="227">
        <v>19.2</v>
      </c>
      <c r="O50" s="223"/>
      <c r="P50" s="223"/>
      <c r="Q50" s="229"/>
      <c r="R50" s="228"/>
      <c r="S50" s="229"/>
      <c r="T50" s="223"/>
      <c r="U50" s="229"/>
      <c r="V50" s="229"/>
      <c r="W50" s="229"/>
      <c r="X50" s="223"/>
      <c r="Y50" s="227"/>
      <c r="Z50" s="227"/>
      <c r="AA50" s="227"/>
      <c r="AB50" s="227"/>
      <c r="AC50" s="227"/>
      <c r="AD50" s="227"/>
      <c r="AE50" s="227">
        <v>15.699999999999998</v>
      </c>
      <c r="AF50" s="223"/>
      <c r="AG50" s="223"/>
      <c r="AH50" s="227"/>
      <c r="AI50" s="223"/>
      <c r="AJ50" s="223"/>
      <c r="AK50" s="227"/>
      <c r="AL50" s="223"/>
      <c r="AM50" s="227"/>
      <c r="AN50" s="227"/>
      <c r="AO50" s="223" t="s">
        <v>657</v>
      </c>
      <c r="AP50" s="226" t="s">
        <v>460</v>
      </c>
      <c r="AQ50" s="226"/>
      <c r="AR50" s="226"/>
      <c r="AS50" s="230"/>
      <c r="AT50" s="226">
        <v>3</v>
      </c>
      <c r="AU50" s="226"/>
      <c r="AV50" s="226"/>
      <c r="AW50" s="226"/>
      <c r="AX50" s="226" t="s">
        <v>467</v>
      </c>
      <c r="AY50" s="223"/>
      <c r="AZ50" s="226">
        <v>0</v>
      </c>
      <c r="BA50" s="226">
        <v>0</v>
      </c>
      <c r="BB50" s="226">
        <v>0</v>
      </c>
      <c r="BC50" s="226">
        <v>0</v>
      </c>
      <c r="BD50" s="226">
        <v>0</v>
      </c>
      <c r="BE50" s="226">
        <v>0</v>
      </c>
      <c r="BF50" s="226">
        <v>0</v>
      </c>
      <c r="BG50" s="226">
        <v>0</v>
      </c>
      <c r="BH50" s="226">
        <v>0</v>
      </c>
      <c r="BI50" s="226">
        <v>0</v>
      </c>
      <c r="BJ50" s="226">
        <v>0</v>
      </c>
      <c r="BK50" s="226">
        <v>0</v>
      </c>
      <c r="BL50" s="226"/>
      <c r="BM50" s="226" t="s">
        <v>546</v>
      </c>
      <c r="BN50" s="226"/>
      <c r="BO50" s="226" t="s">
        <v>546</v>
      </c>
      <c r="BP50" s="298"/>
      <c r="BQ50" s="226"/>
      <c r="BR50" s="226"/>
      <c r="BS50" s="226"/>
      <c r="BT50" s="223" t="s">
        <v>721</v>
      </c>
      <c r="BU50" s="232" t="s">
        <v>722</v>
      </c>
      <c r="BV50" s="226">
        <v>50</v>
      </c>
      <c r="BW50" s="226" t="s">
        <v>548</v>
      </c>
      <c r="BX50" s="226"/>
      <c r="BY50" s="232"/>
      <c r="BZ50" s="232" t="s">
        <v>749</v>
      </c>
      <c r="CA50" s="223" t="s">
        <v>345</v>
      </c>
    </row>
    <row r="51" spans="1:79" customFormat="1" ht="13" customHeight="1" x14ac:dyDescent="0.15">
      <c r="A51" s="223">
        <v>11171</v>
      </c>
      <c r="B51" s="224">
        <v>42926</v>
      </c>
      <c r="C51" s="225" t="s">
        <v>541</v>
      </c>
      <c r="D51" s="223" t="s">
        <v>464</v>
      </c>
      <c r="E51" s="223"/>
      <c r="F51" s="223" t="s">
        <v>542</v>
      </c>
      <c r="G51" s="224">
        <v>42900</v>
      </c>
      <c r="H51" s="226" t="s">
        <v>543</v>
      </c>
      <c r="I51" s="226" t="s">
        <v>546</v>
      </c>
      <c r="J51" s="226">
        <v>19</v>
      </c>
      <c r="K51" s="223" t="s">
        <v>635</v>
      </c>
      <c r="L51" s="223" t="s">
        <v>482</v>
      </c>
      <c r="M51" s="227">
        <v>121.09090909090907</v>
      </c>
      <c r="N51" s="227">
        <v>15.636363636363635</v>
      </c>
      <c r="O51" s="223"/>
      <c r="P51" s="223"/>
      <c r="Q51" s="229"/>
      <c r="R51" s="228"/>
      <c r="S51" s="229"/>
      <c r="T51" s="223"/>
      <c r="U51" s="229"/>
      <c r="V51" s="229"/>
      <c r="W51" s="229"/>
      <c r="X51" s="223"/>
      <c r="Y51" s="227"/>
      <c r="Z51" s="227"/>
      <c r="AA51" s="227"/>
      <c r="AB51" s="227"/>
      <c r="AC51" s="227"/>
      <c r="AD51" s="227"/>
      <c r="AE51" s="227">
        <v>11.1</v>
      </c>
      <c r="AF51" s="223"/>
      <c r="AG51" s="223"/>
      <c r="AH51" s="227"/>
      <c r="AI51" s="223"/>
      <c r="AJ51" s="223"/>
      <c r="AK51" s="227"/>
      <c r="AL51" s="223"/>
      <c r="AM51" s="227"/>
      <c r="AN51" s="227"/>
      <c r="AO51" s="223" t="s">
        <v>657</v>
      </c>
      <c r="AP51" s="226" t="s">
        <v>460</v>
      </c>
      <c r="AQ51" s="226"/>
      <c r="AR51" s="226"/>
      <c r="AS51" s="230"/>
      <c r="AT51" s="226">
        <v>2.88</v>
      </c>
      <c r="AU51" s="226"/>
      <c r="AV51" s="226"/>
      <c r="AW51" s="226"/>
      <c r="AX51" s="226" t="s">
        <v>337</v>
      </c>
      <c r="AY51" s="223" t="s">
        <v>654</v>
      </c>
      <c r="AZ51" s="226">
        <v>0</v>
      </c>
      <c r="BA51" s="226">
        <v>0</v>
      </c>
      <c r="BB51" s="226">
        <v>0</v>
      </c>
      <c r="BC51" s="226">
        <v>0</v>
      </c>
      <c r="BD51" s="226">
        <v>0</v>
      </c>
      <c r="BE51" s="226">
        <v>0</v>
      </c>
      <c r="BF51" s="226">
        <v>0</v>
      </c>
      <c r="BG51" s="226">
        <v>0</v>
      </c>
      <c r="BH51" s="226">
        <v>0</v>
      </c>
      <c r="BI51" s="226">
        <v>0</v>
      </c>
      <c r="BJ51" s="226">
        <v>0</v>
      </c>
      <c r="BK51" s="226">
        <v>0</v>
      </c>
      <c r="BL51" s="226"/>
      <c r="BM51" s="226" t="s">
        <v>546</v>
      </c>
      <c r="BN51" s="226"/>
      <c r="BO51" s="226" t="s">
        <v>546</v>
      </c>
      <c r="BP51" s="298"/>
      <c r="BQ51" s="226"/>
      <c r="BR51" s="226"/>
      <c r="BS51" s="226"/>
      <c r="BT51" s="232"/>
      <c r="BU51" s="232"/>
      <c r="BV51" s="226"/>
      <c r="BW51" s="226" t="s">
        <v>548</v>
      </c>
      <c r="BX51" s="226">
        <v>1</v>
      </c>
      <c r="BY51" s="223"/>
      <c r="BZ51" s="305" t="s">
        <v>715</v>
      </c>
      <c r="CA51" s="232" t="s">
        <v>253</v>
      </c>
    </row>
    <row r="52" spans="1:79" customFormat="1" ht="13" customHeight="1" x14ac:dyDescent="0.15">
      <c r="A52" s="223">
        <v>12494</v>
      </c>
      <c r="B52" s="224">
        <v>42926</v>
      </c>
      <c r="C52" s="225" t="s">
        <v>541</v>
      </c>
      <c r="D52" s="223" t="s">
        <v>464</v>
      </c>
      <c r="E52" s="223"/>
      <c r="F52" s="223" t="s">
        <v>542</v>
      </c>
      <c r="G52" s="224">
        <v>42916</v>
      </c>
      <c r="H52" s="226" t="s">
        <v>337</v>
      </c>
      <c r="I52" s="226" t="s">
        <v>338</v>
      </c>
      <c r="J52" s="226"/>
      <c r="K52" s="223" t="s">
        <v>640</v>
      </c>
      <c r="L52" s="223" t="s">
        <v>641</v>
      </c>
      <c r="M52" s="227">
        <v>109.09090909090908</v>
      </c>
      <c r="N52" s="227">
        <v>16.554545454545455</v>
      </c>
      <c r="O52" s="223"/>
      <c r="P52" s="223"/>
      <c r="Q52" s="229"/>
      <c r="R52" s="228"/>
      <c r="S52" s="229"/>
      <c r="T52" s="223"/>
      <c r="U52" s="229"/>
      <c r="V52" s="229"/>
      <c r="W52" s="229"/>
      <c r="X52" s="223"/>
      <c r="Y52" s="227"/>
      <c r="Z52" s="227"/>
      <c r="AA52" s="227"/>
      <c r="AB52" s="227"/>
      <c r="AC52" s="227"/>
      <c r="AD52" s="227"/>
      <c r="AE52" s="227">
        <v>12.754545454545452</v>
      </c>
      <c r="AF52" s="223"/>
      <c r="AG52" s="223"/>
      <c r="AH52" s="227"/>
      <c r="AI52" s="223"/>
      <c r="AJ52" s="223"/>
      <c r="AK52" s="227"/>
      <c r="AL52" s="223"/>
      <c r="AM52" s="227"/>
      <c r="AN52" s="227"/>
      <c r="AO52" s="223" t="s">
        <v>657</v>
      </c>
      <c r="AP52" s="226" t="s">
        <v>460</v>
      </c>
      <c r="AQ52" s="226"/>
      <c r="AR52" s="226"/>
      <c r="AS52" s="230"/>
      <c r="AT52" s="226">
        <v>5.5</v>
      </c>
      <c r="AU52" s="226"/>
      <c r="AV52" s="226"/>
      <c r="AW52" s="226"/>
      <c r="AX52" s="226" t="s">
        <v>467</v>
      </c>
      <c r="AY52" s="223"/>
      <c r="AZ52" s="226">
        <v>0</v>
      </c>
      <c r="BA52" s="226">
        <v>0</v>
      </c>
      <c r="BB52" s="226">
        <v>0</v>
      </c>
      <c r="BC52" s="226">
        <v>0</v>
      </c>
      <c r="BD52" s="226">
        <v>0</v>
      </c>
      <c r="BE52" s="226">
        <v>0</v>
      </c>
      <c r="BF52" s="226">
        <v>0</v>
      </c>
      <c r="BG52" s="226">
        <v>0</v>
      </c>
      <c r="BH52" s="226">
        <v>0</v>
      </c>
      <c r="BI52" s="226">
        <v>0</v>
      </c>
      <c r="BJ52" s="226">
        <v>0</v>
      </c>
      <c r="BK52" s="226">
        <v>0</v>
      </c>
      <c r="BL52" s="226"/>
      <c r="BM52" s="226" t="s">
        <v>546</v>
      </c>
      <c r="BN52" s="226"/>
      <c r="BO52" s="226" t="s">
        <v>546</v>
      </c>
      <c r="BP52" s="231">
        <v>163.63636363636363</v>
      </c>
      <c r="BQ52" s="226"/>
      <c r="BR52" s="226"/>
      <c r="BS52" s="226"/>
      <c r="BT52" s="223"/>
      <c r="BU52" s="223"/>
      <c r="BV52" s="226"/>
      <c r="BW52" s="226" t="s">
        <v>548</v>
      </c>
      <c r="BX52" s="226"/>
      <c r="BY52" s="223"/>
      <c r="BZ52" s="302" t="s">
        <v>800</v>
      </c>
      <c r="CA52" s="232" t="s">
        <v>253</v>
      </c>
    </row>
    <row r="53" spans="1:79" customFormat="1" ht="13" customHeight="1" x14ac:dyDescent="0.15">
      <c r="A53" s="223">
        <v>12710</v>
      </c>
      <c r="B53" s="224">
        <v>42926</v>
      </c>
      <c r="C53" s="225" t="s">
        <v>463</v>
      </c>
      <c r="D53" s="223" t="s">
        <v>464</v>
      </c>
      <c r="E53" s="223"/>
      <c r="F53" s="223" t="s">
        <v>518</v>
      </c>
      <c r="G53" s="236">
        <v>42916</v>
      </c>
      <c r="H53" s="226" t="s">
        <v>543</v>
      </c>
      <c r="I53" s="226" t="s">
        <v>460</v>
      </c>
      <c r="J53" s="226">
        <v>21</v>
      </c>
      <c r="K53" s="223" t="s">
        <v>652</v>
      </c>
      <c r="L53" s="223" t="s">
        <v>653</v>
      </c>
      <c r="M53" s="227">
        <v>89.999999999999986</v>
      </c>
      <c r="N53" s="227">
        <v>17.7</v>
      </c>
      <c r="O53" s="223"/>
      <c r="P53" s="228"/>
      <c r="Q53" s="229"/>
      <c r="R53" s="228"/>
      <c r="S53" s="229"/>
      <c r="T53" s="223"/>
      <c r="U53" s="229"/>
      <c r="V53" s="229"/>
      <c r="W53" s="229"/>
      <c r="X53" s="223"/>
      <c r="Y53" s="227"/>
      <c r="Z53" s="227"/>
      <c r="AA53" s="227"/>
      <c r="AB53" s="227"/>
      <c r="AC53" s="227"/>
      <c r="AD53" s="229"/>
      <c r="AE53" s="227">
        <v>13.399999999999999</v>
      </c>
      <c r="AF53" s="223"/>
      <c r="AG53" s="223"/>
      <c r="AH53" s="227"/>
      <c r="AI53" s="223"/>
      <c r="AJ53" s="223"/>
      <c r="AK53" s="227"/>
      <c r="AL53" s="223"/>
      <c r="AM53" s="227"/>
      <c r="AN53" s="227"/>
      <c r="AO53" s="223" t="s">
        <v>657</v>
      </c>
      <c r="AP53" s="226" t="s">
        <v>460</v>
      </c>
      <c r="AQ53" s="226"/>
      <c r="AR53" s="226"/>
      <c r="AS53" s="230"/>
      <c r="AT53" s="226">
        <v>8</v>
      </c>
      <c r="AU53" s="226"/>
      <c r="AV53" s="226"/>
      <c r="AW53" s="226"/>
      <c r="AX53" s="226" t="s">
        <v>460</v>
      </c>
      <c r="AY53" s="223"/>
      <c r="AZ53" s="226">
        <v>0</v>
      </c>
      <c r="BA53" s="226">
        <v>0</v>
      </c>
      <c r="BB53" s="226">
        <v>0</v>
      </c>
      <c r="BC53" s="226">
        <v>0</v>
      </c>
      <c r="BD53" s="226">
        <v>0</v>
      </c>
      <c r="BE53" s="226">
        <v>0</v>
      </c>
      <c r="BF53" s="226">
        <v>0</v>
      </c>
      <c r="BG53" s="226">
        <v>0</v>
      </c>
      <c r="BH53" s="226">
        <v>0</v>
      </c>
      <c r="BI53" s="226">
        <v>0</v>
      </c>
      <c r="BJ53" s="226">
        <v>0</v>
      </c>
      <c r="BK53" s="226">
        <v>0</v>
      </c>
      <c r="BL53" s="226"/>
      <c r="BM53" s="226" t="s">
        <v>546</v>
      </c>
      <c r="BN53" s="226"/>
      <c r="BO53" s="226" t="s">
        <v>546</v>
      </c>
      <c r="BP53" s="298"/>
      <c r="BQ53" s="226"/>
      <c r="BR53" s="226"/>
      <c r="BS53" s="226"/>
      <c r="BT53" s="223"/>
      <c r="BU53" s="232"/>
      <c r="BV53" s="226"/>
      <c r="BW53" s="226" t="s">
        <v>548</v>
      </c>
      <c r="BX53" s="226">
        <v>1</v>
      </c>
      <c r="BY53" s="232" t="s">
        <v>655</v>
      </c>
      <c r="BZ53" s="302" t="s">
        <v>747</v>
      </c>
      <c r="CA53" s="223" t="s">
        <v>253</v>
      </c>
    </row>
    <row r="54" spans="1:79" customFormat="1" ht="13" customHeight="1" x14ac:dyDescent="0.15">
      <c r="A54" s="223">
        <v>14674</v>
      </c>
      <c r="B54" s="224">
        <v>42928</v>
      </c>
      <c r="C54" s="225" t="s">
        <v>541</v>
      </c>
      <c r="D54" s="223" t="s">
        <v>464</v>
      </c>
      <c r="E54" s="223"/>
      <c r="F54" s="223" t="s">
        <v>542</v>
      </c>
      <c r="G54" s="236">
        <v>42594</v>
      </c>
      <c r="H54" s="226" t="s">
        <v>337</v>
      </c>
      <c r="I54" s="226" t="s">
        <v>460</v>
      </c>
      <c r="J54" s="226">
        <v>25</v>
      </c>
      <c r="K54" s="223" t="s">
        <v>688</v>
      </c>
      <c r="L54" s="223" t="s">
        <v>728</v>
      </c>
      <c r="M54" s="227">
        <v>89.999999999999986</v>
      </c>
      <c r="N54" s="227">
        <v>16.999999999999996</v>
      </c>
      <c r="O54" s="223"/>
      <c r="P54" s="223"/>
      <c r="Q54" s="229"/>
      <c r="R54" s="228"/>
      <c r="S54" s="229"/>
      <c r="T54" s="223"/>
      <c r="U54" s="229"/>
      <c r="V54" s="229"/>
      <c r="W54" s="229"/>
      <c r="X54" s="223"/>
      <c r="Y54" s="227"/>
      <c r="Z54" s="227"/>
      <c r="AA54" s="227"/>
      <c r="AB54" s="227"/>
      <c r="AC54" s="227"/>
      <c r="AD54" s="229"/>
      <c r="AE54" s="227">
        <v>13.499999999999998</v>
      </c>
      <c r="AF54" s="223"/>
      <c r="AG54" s="223"/>
      <c r="AH54" s="227"/>
      <c r="AI54" s="223"/>
      <c r="AJ54" s="223"/>
      <c r="AK54" s="227"/>
      <c r="AL54" s="223"/>
      <c r="AM54" s="227"/>
      <c r="AN54" s="227"/>
      <c r="AO54" s="223" t="s">
        <v>657</v>
      </c>
      <c r="AP54" s="226" t="s">
        <v>460</v>
      </c>
      <c r="AQ54" s="226"/>
      <c r="AR54" s="226"/>
      <c r="AS54" s="230"/>
      <c r="AT54" s="226">
        <v>6</v>
      </c>
      <c r="AU54" s="226"/>
      <c r="AV54" s="226"/>
      <c r="AW54" s="226"/>
      <c r="AX54" s="226" t="s">
        <v>460</v>
      </c>
      <c r="AY54" s="223"/>
      <c r="AZ54" s="226">
        <v>0</v>
      </c>
      <c r="BA54" s="226">
        <v>0</v>
      </c>
      <c r="BB54" s="226">
        <v>0</v>
      </c>
      <c r="BC54" s="226">
        <v>0</v>
      </c>
      <c r="BD54" s="226">
        <v>0</v>
      </c>
      <c r="BE54" s="226">
        <v>0</v>
      </c>
      <c r="BF54" s="226">
        <v>0</v>
      </c>
      <c r="BG54" s="226">
        <v>0</v>
      </c>
      <c r="BH54" s="226">
        <v>0</v>
      </c>
      <c r="BI54" s="226">
        <v>0</v>
      </c>
      <c r="BJ54" s="226">
        <v>0</v>
      </c>
      <c r="BK54" s="226">
        <v>0</v>
      </c>
      <c r="BL54" s="226"/>
      <c r="BM54" s="226" t="s">
        <v>546</v>
      </c>
      <c r="BN54" s="226"/>
      <c r="BO54" s="226" t="s">
        <v>546</v>
      </c>
      <c r="BP54" s="298"/>
      <c r="BQ54" s="226"/>
      <c r="BR54" s="226"/>
      <c r="BS54" s="226"/>
      <c r="BT54" s="232"/>
      <c r="BU54" s="232"/>
      <c r="BV54" s="226"/>
      <c r="BW54" s="226" t="s">
        <v>548</v>
      </c>
      <c r="BX54" s="226">
        <v>1</v>
      </c>
      <c r="BY54" s="223"/>
      <c r="BZ54" s="223" t="s">
        <v>354</v>
      </c>
      <c r="CA54" s="232" t="s">
        <v>268</v>
      </c>
    </row>
    <row r="55" spans="1:79" customFormat="1" ht="13" customHeight="1" x14ac:dyDescent="0.15">
      <c r="A55" s="223">
        <v>13454</v>
      </c>
      <c r="B55" s="224">
        <v>42926</v>
      </c>
      <c r="C55" s="225" t="s">
        <v>541</v>
      </c>
      <c r="D55" s="223" t="s">
        <v>464</v>
      </c>
      <c r="E55" s="223"/>
      <c r="F55" s="223" t="s">
        <v>542</v>
      </c>
      <c r="G55" s="224">
        <v>42916</v>
      </c>
      <c r="H55" s="226" t="s">
        <v>337</v>
      </c>
      <c r="I55" s="226" t="s">
        <v>546</v>
      </c>
      <c r="J55" s="226">
        <v>24</v>
      </c>
      <c r="K55" s="223" t="s">
        <v>724</v>
      </c>
      <c r="L55" s="223" t="s">
        <v>725</v>
      </c>
      <c r="M55" s="227">
        <v>87.899999999999991</v>
      </c>
      <c r="N55" s="227">
        <v>17.7</v>
      </c>
      <c r="O55" s="223"/>
      <c r="P55" s="223"/>
      <c r="Q55" s="229"/>
      <c r="R55" s="228"/>
      <c r="S55" s="229"/>
      <c r="T55" s="223"/>
      <c r="U55" s="229"/>
      <c r="V55" s="229"/>
      <c r="W55" s="229"/>
      <c r="X55" s="223"/>
      <c r="Y55" s="227"/>
      <c r="Z55" s="227"/>
      <c r="AA55" s="227"/>
      <c r="AB55" s="227"/>
      <c r="AC55" s="227"/>
      <c r="AD55" s="229"/>
      <c r="AE55" s="227">
        <v>14.599999999999998</v>
      </c>
      <c r="AF55" s="223"/>
      <c r="AG55" s="223"/>
      <c r="AH55" s="227"/>
      <c r="AI55" s="223"/>
      <c r="AJ55" s="223"/>
      <c r="AK55" s="227"/>
      <c r="AL55" s="223"/>
      <c r="AM55" s="227"/>
      <c r="AN55" s="227"/>
      <c r="AO55" s="223" t="s">
        <v>657</v>
      </c>
      <c r="AP55" s="226" t="s">
        <v>460</v>
      </c>
      <c r="AQ55" s="226"/>
      <c r="AR55" s="226"/>
      <c r="AS55" s="230"/>
      <c r="AT55" s="226">
        <v>4</v>
      </c>
      <c r="AU55" s="226"/>
      <c r="AV55" s="226"/>
      <c r="AW55" s="226"/>
      <c r="AX55" s="226" t="s">
        <v>460</v>
      </c>
      <c r="AY55" s="223"/>
      <c r="AZ55" s="226">
        <v>0</v>
      </c>
      <c r="BA55" s="226">
        <v>0</v>
      </c>
      <c r="BB55" s="226">
        <v>0</v>
      </c>
      <c r="BC55" s="226">
        <v>0</v>
      </c>
      <c r="BD55" s="226">
        <v>0</v>
      </c>
      <c r="BE55" s="226">
        <v>0</v>
      </c>
      <c r="BF55" s="226">
        <v>0</v>
      </c>
      <c r="BG55" s="226">
        <v>0</v>
      </c>
      <c r="BH55" s="226">
        <v>0</v>
      </c>
      <c r="BI55" s="226">
        <v>0</v>
      </c>
      <c r="BJ55" s="226">
        <v>0</v>
      </c>
      <c r="BK55" s="226">
        <v>0</v>
      </c>
      <c r="BL55" s="226"/>
      <c r="BM55" s="226" t="s">
        <v>546</v>
      </c>
      <c r="BN55" s="226">
        <v>12</v>
      </c>
      <c r="BO55" s="226" t="s">
        <v>546</v>
      </c>
      <c r="BP55" s="298"/>
      <c r="BQ55" s="226"/>
      <c r="BR55" s="226">
        <v>12</v>
      </c>
      <c r="BS55" s="226"/>
      <c r="BT55" s="232"/>
      <c r="BU55" s="232"/>
      <c r="BV55" s="226"/>
      <c r="BW55" s="226" t="s">
        <v>548</v>
      </c>
      <c r="BX55" s="226">
        <v>1</v>
      </c>
      <c r="BY55" s="232" t="s">
        <v>726</v>
      </c>
      <c r="BZ55" s="223" t="s">
        <v>750</v>
      </c>
      <c r="CA55" s="232" t="s">
        <v>253</v>
      </c>
    </row>
    <row r="56" spans="1:79" customFormat="1" ht="13" customHeight="1" x14ac:dyDescent="0.15">
      <c r="A56" s="223">
        <v>14989</v>
      </c>
      <c r="B56" s="224">
        <v>42926</v>
      </c>
      <c r="C56" s="225" t="s">
        <v>541</v>
      </c>
      <c r="D56" s="223" t="s">
        <v>464</v>
      </c>
      <c r="E56" s="223"/>
      <c r="F56" s="223" t="s">
        <v>542</v>
      </c>
      <c r="G56" s="224">
        <v>42916</v>
      </c>
      <c r="H56" s="226" t="s">
        <v>543</v>
      </c>
      <c r="I56" s="226" t="s">
        <v>338</v>
      </c>
      <c r="J56" s="226"/>
      <c r="K56" s="223" t="s">
        <v>780</v>
      </c>
      <c r="L56" s="223" t="s">
        <v>781</v>
      </c>
      <c r="M56" s="227">
        <v>88.909090909090892</v>
      </c>
      <c r="N56" s="227">
        <v>21.881818181818179</v>
      </c>
      <c r="O56" s="238"/>
      <c r="P56" s="238"/>
      <c r="Q56" s="229"/>
      <c r="R56" s="228"/>
      <c r="S56" s="229"/>
      <c r="T56" s="223"/>
      <c r="U56" s="229"/>
      <c r="V56" s="229"/>
      <c r="W56" s="229"/>
      <c r="X56" s="223"/>
      <c r="Y56" s="227"/>
      <c r="Z56" s="227"/>
      <c r="AA56" s="227"/>
      <c r="AB56" s="227"/>
      <c r="AC56" s="227"/>
      <c r="AD56" s="227"/>
      <c r="AE56" s="227">
        <v>15.536363636363635</v>
      </c>
      <c r="AF56" s="223"/>
      <c r="AG56" s="223"/>
      <c r="AH56" s="227"/>
      <c r="AI56" s="223"/>
      <c r="AJ56" s="223"/>
      <c r="AK56" s="227"/>
      <c r="AL56" s="223"/>
      <c r="AM56" s="227"/>
      <c r="AN56" s="227"/>
      <c r="AO56" s="223" t="s">
        <v>657</v>
      </c>
      <c r="AP56" s="226" t="s">
        <v>460</v>
      </c>
      <c r="AQ56" s="226"/>
      <c r="AR56" s="226"/>
      <c r="AS56" s="226"/>
      <c r="AT56" s="226">
        <v>10</v>
      </c>
      <c r="AU56" s="226"/>
      <c r="AV56" s="226"/>
      <c r="AW56" s="226"/>
      <c r="AX56" s="226" t="s">
        <v>467</v>
      </c>
      <c r="AY56" s="223"/>
      <c r="AZ56" s="226">
        <v>0</v>
      </c>
      <c r="BA56" s="226">
        <v>0</v>
      </c>
      <c r="BB56" s="226">
        <v>0</v>
      </c>
      <c r="BC56" s="226">
        <v>0</v>
      </c>
      <c r="BD56" s="226">
        <v>0</v>
      </c>
      <c r="BE56" s="226">
        <v>0</v>
      </c>
      <c r="BF56" s="226">
        <v>0</v>
      </c>
      <c r="BG56" s="226">
        <v>0</v>
      </c>
      <c r="BH56" s="226">
        <v>0</v>
      </c>
      <c r="BI56" s="226">
        <v>0</v>
      </c>
      <c r="BJ56" s="226">
        <v>0</v>
      </c>
      <c r="BK56" s="226">
        <v>0</v>
      </c>
      <c r="BL56" s="226"/>
      <c r="BM56" s="226" t="s">
        <v>546</v>
      </c>
      <c r="BN56" s="226"/>
      <c r="BO56" s="226" t="s">
        <v>546</v>
      </c>
      <c r="BP56" s="298"/>
      <c r="BQ56" s="226"/>
      <c r="BR56" s="226"/>
      <c r="BS56" s="226"/>
      <c r="BT56" s="223"/>
      <c r="BU56" s="223"/>
      <c r="BV56" s="226"/>
      <c r="BW56" s="226" t="s">
        <v>548</v>
      </c>
      <c r="BX56" s="226"/>
      <c r="BY56" s="232"/>
      <c r="BZ56" s="233" t="s">
        <v>801</v>
      </c>
      <c r="CA56" s="232" t="s">
        <v>253</v>
      </c>
    </row>
    <row r="57" spans="1:79" customFormat="1" ht="13" customHeight="1" x14ac:dyDescent="0.15">
      <c r="A57" s="223">
        <v>13964</v>
      </c>
      <c r="B57" s="224">
        <v>42925</v>
      </c>
      <c r="C57" s="225" t="s">
        <v>541</v>
      </c>
      <c r="D57" s="223" t="s">
        <v>464</v>
      </c>
      <c r="E57" s="223"/>
      <c r="F57" s="223" t="s">
        <v>542</v>
      </c>
      <c r="G57" s="236">
        <v>42916</v>
      </c>
      <c r="H57" s="226" t="s">
        <v>543</v>
      </c>
      <c r="I57" s="226" t="s">
        <v>546</v>
      </c>
      <c r="J57" s="226">
        <v>27</v>
      </c>
      <c r="K57" s="223" t="s">
        <v>731</v>
      </c>
      <c r="L57" s="223" t="s">
        <v>732</v>
      </c>
      <c r="M57" s="227">
        <v>89.999999999999986</v>
      </c>
      <c r="N57" s="227">
        <v>19.990909090909089</v>
      </c>
      <c r="O57" s="223"/>
      <c r="P57" s="223"/>
      <c r="Q57" s="229"/>
      <c r="R57" s="228"/>
      <c r="S57" s="229"/>
      <c r="T57" s="223"/>
      <c r="U57" s="229"/>
      <c r="V57" s="229"/>
      <c r="W57" s="229"/>
      <c r="X57" s="223"/>
      <c r="Y57" s="227"/>
      <c r="Z57" s="227"/>
      <c r="AA57" s="227"/>
      <c r="AB57" s="227"/>
      <c r="AC57" s="227"/>
      <c r="AD57" s="229"/>
      <c r="AE57" s="227">
        <v>15.445454545454544</v>
      </c>
      <c r="AF57" s="223"/>
      <c r="AG57" s="223"/>
      <c r="AH57" s="227"/>
      <c r="AI57" s="223"/>
      <c r="AJ57" s="223"/>
      <c r="AK57" s="227"/>
      <c r="AL57" s="223"/>
      <c r="AM57" s="227"/>
      <c r="AN57" s="227"/>
      <c r="AO57" s="223" t="s">
        <v>657</v>
      </c>
      <c r="AP57" s="226" t="s">
        <v>460</v>
      </c>
      <c r="AQ57" s="226"/>
      <c r="AR57" s="226"/>
      <c r="AS57" s="230"/>
      <c r="AT57" s="226">
        <v>7</v>
      </c>
      <c r="AU57" s="226"/>
      <c r="AV57" s="226"/>
      <c r="AW57" s="226"/>
      <c r="AX57" s="226" t="s">
        <v>460</v>
      </c>
      <c r="AY57" s="223"/>
      <c r="AZ57" s="226">
        <v>0</v>
      </c>
      <c r="BA57" s="226">
        <v>0</v>
      </c>
      <c r="BB57" s="226">
        <v>0</v>
      </c>
      <c r="BC57" s="226">
        <v>0</v>
      </c>
      <c r="BD57" s="226">
        <v>0</v>
      </c>
      <c r="BE57" s="226">
        <v>0</v>
      </c>
      <c r="BF57" s="226">
        <v>0</v>
      </c>
      <c r="BG57" s="226">
        <v>0</v>
      </c>
      <c r="BH57" s="226">
        <v>0</v>
      </c>
      <c r="BI57" s="226">
        <v>0</v>
      </c>
      <c r="BJ57" s="226">
        <v>0</v>
      </c>
      <c r="BK57" s="226">
        <v>0</v>
      </c>
      <c r="BL57" s="226">
        <v>12</v>
      </c>
      <c r="BM57" s="226" t="s">
        <v>546</v>
      </c>
      <c r="BN57" s="226"/>
      <c r="BO57" s="226" t="s">
        <v>546</v>
      </c>
      <c r="BP57" s="298"/>
      <c r="BQ57" s="226"/>
      <c r="BR57" s="226"/>
      <c r="BS57" s="226"/>
      <c r="BT57" s="232"/>
      <c r="BU57" s="232"/>
      <c r="BV57" s="226"/>
      <c r="BW57" s="226" t="s">
        <v>548</v>
      </c>
      <c r="BX57" s="226">
        <v>1</v>
      </c>
      <c r="BY57" s="223" t="s">
        <v>733</v>
      </c>
      <c r="BZ57" s="305" t="s">
        <v>751</v>
      </c>
      <c r="CA57" s="223" t="s">
        <v>253</v>
      </c>
    </row>
    <row r="58" spans="1:79" customFormat="1" ht="13" customHeight="1" x14ac:dyDescent="0.15">
      <c r="A58" s="223">
        <v>14487</v>
      </c>
      <c r="B58" s="224">
        <v>42926</v>
      </c>
      <c r="C58" s="225" t="s">
        <v>463</v>
      </c>
      <c r="D58" s="223" t="s">
        <v>464</v>
      </c>
      <c r="E58" s="223"/>
      <c r="F58" s="223" t="s">
        <v>542</v>
      </c>
      <c r="G58" s="224">
        <v>42755</v>
      </c>
      <c r="H58" s="226" t="s">
        <v>337</v>
      </c>
      <c r="I58" s="226" t="s">
        <v>338</v>
      </c>
      <c r="J58" s="226"/>
      <c r="K58" s="223" t="s">
        <v>782</v>
      </c>
      <c r="L58" s="223" t="s">
        <v>783</v>
      </c>
      <c r="M58" s="227">
        <v>102.72727272727272</v>
      </c>
      <c r="N58" s="227">
        <v>19.909090909090907</v>
      </c>
      <c r="O58" s="223"/>
      <c r="P58" s="223"/>
      <c r="Q58" s="229"/>
      <c r="R58" s="228"/>
      <c r="S58" s="229"/>
      <c r="T58" s="223"/>
      <c r="U58" s="229"/>
      <c r="V58" s="229"/>
      <c r="W58" s="229"/>
      <c r="X58" s="223"/>
      <c r="Y58" s="227"/>
      <c r="Z58" s="227"/>
      <c r="AA58" s="227"/>
      <c r="AB58" s="227"/>
      <c r="AC58" s="227"/>
      <c r="AD58" s="227"/>
      <c r="AE58" s="227">
        <v>13.554545454545453</v>
      </c>
      <c r="AF58" s="223"/>
      <c r="AG58" s="223"/>
      <c r="AH58" s="227"/>
      <c r="AI58" s="223"/>
      <c r="AJ58" s="223"/>
      <c r="AK58" s="227"/>
      <c r="AL58" s="223"/>
      <c r="AM58" s="227"/>
      <c r="AN58" s="227"/>
      <c r="AO58" s="223" t="s">
        <v>657</v>
      </c>
      <c r="AP58" s="226" t="s">
        <v>460</v>
      </c>
      <c r="AQ58" s="226"/>
      <c r="AR58" s="226"/>
      <c r="AS58" s="230"/>
      <c r="AT58" s="226">
        <v>10</v>
      </c>
      <c r="AU58" s="226">
        <v>455</v>
      </c>
      <c r="AV58" s="226"/>
      <c r="AW58" s="226">
        <v>6</v>
      </c>
      <c r="AX58" s="226" t="s">
        <v>467</v>
      </c>
      <c r="AY58" s="223"/>
      <c r="AZ58" s="226">
        <v>0</v>
      </c>
      <c r="BA58" s="226">
        <v>0</v>
      </c>
      <c r="BB58" s="226">
        <v>0</v>
      </c>
      <c r="BC58" s="226">
        <v>0</v>
      </c>
      <c r="BD58" s="226">
        <v>0</v>
      </c>
      <c r="BE58" s="226">
        <v>0</v>
      </c>
      <c r="BF58" s="226">
        <v>0</v>
      </c>
      <c r="BG58" s="226">
        <v>0</v>
      </c>
      <c r="BH58" s="226">
        <v>0</v>
      </c>
      <c r="BI58" s="226">
        <v>0</v>
      </c>
      <c r="BJ58" s="226">
        <v>0</v>
      </c>
      <c r="BK58" s="226">
        <v>0</v>
      </c>
      <c r="BL58" s="226"/>
      <c r="BM58" s="226" t="s">
        <v>546</v>
      </c>
      <c r="BN58" s="226"/>
      <c r="BO58" s="226" t="s">
        <v>546</v>
      </c>
      <c r="BP58" s="298"/>
      <c r="BQ58" s="226"/>
      <c r="BR58" s="226"/>
      <c r="BS58" s="226"/>
      <c r="BT58" s="232"/>
      <c r="BU58" s="232"/>
      <c r="BV58" s="226"/>
      <c r="BW58" s="226" t="s">
        <v>548</v>
      </c>
      <c r="BX58" s="226"/>
      <c r="BY58" s="223"/>
      <c r="BZ58" s="233" t="s">
        <v>802</v>
      </c>
      <c r="CA58" s="232" t="s">
        <v>268</v>
      </c>
    </row>
    <row r="59" spans="1:79" customFormat="1" ht="13" customHeight="1" x14ac:dyDescent="0.15">
      <c r="A59" s="223">
        <v>13975</v>
      </c>
      <c r="B59" s="224">
        <v>42926</v>
      </c>
      <c r="C59" s="225" t="s">
        <v>541</v>
      </c>
      <c r="D59" s="223" t="s">
        <v>464</v>
      </c>
      <c r="E59" s="223"/>
      <c r="F59" s="223" t="s">
        <v>542</v>
      </c>
      <c r="G59" s="236">
        <v>42768</v>
      </c>
      <c r="H59" s="226" t="s">
        <v>543</v>
      </c>
      <c r="I59" s="226" t="s">
        <v>546</v>
      </c>
      <c r="J59" s="226">
        <v>29</v>
      </c>
      <c r="K59" s="223" t="s">
        <v>736</v>
      </c>
      <c r="L59" s="223" t="s">
        <v>737</v>
      </c>
      <c r="M59" s="227">
        <v>92.272727272727266</v>
      </c>
      <c r="N59" s="227">
        <v>17.554545454545451</v>
      </c>
      <c r="O59" s="223"/>
      <c r="P59" s="223"/>
      <c r="Q59" s="229"/>
      <c r="R59" s="228"/>
      <c r="S59" s="229"/>
      <c r="T59" s="223"/>
      <c r="U59" s="229"/>
      <c r="V59" s="229"/>
      <c r="W59" s="229"/>
      <c r="X59" s="223"/>
      <c r="Y59" s="227"/>
      <c r="Z59" s="227"/>
      <c r="AA59" s="227"/>
      <c r="AB59" s="227"/>
      <c r="AC59" s="227"/>
      <c r="AD59" s="229"/>
      <c r="AE59" s="227">
        <v>16.354545454545452</v>
      </c>
      <c r="AF59" s="223"/>
      <c r="AG59" s="223"/>
      <c r="AH59" s="227"/>
      <c r="AI59" s="223"/>
      <c r="AJ59" s="223"/>
      <c r="AK59" s="227"/>
      <c r="AL59" s="223"/>
      <c r="AM59" s="227"/>
      <c r="AN59" s="227"/>
      <c r="AO59" s="223" t="s">
        <v>657</v>
      </c>
      <c r="AP59" s="226" t="s">
        <v>460</v>
      </c>
      <c r="AQ59" s="226"/>
      <c r="AR59" s="226"/>
      <c r="AS59" s="230"/>
      <c r="AT59" s="226">
        <v>7</v>
      </c>
      <c r="AU59" s="226"/>
      <c r="AV59" s="226"/>
      <c r="AW59" s="226"/>
      <c r="AX59" s="226" t="s">
        <v>460</v>
      </c>
      <c r="AY59" s="223"/>
      <c r="AZ59" s="226">
        <v>0</v>
      </c>
      <c r="BA59" s="226">
        <v>0</v>
      </c>
      <c r="BB59" s="226">
        <v>0</v>
      </c>
      <c r="BC59" s="226">
        <v>0</v>
      </c>
      <c r="BD59" s="226">
        <v>0</v>
      </c>
      <c r="BE59" s="226">
        <v>0</v>
      </c>
      <c r="BF59" s="226">
        <v>0</v>
      </c>
      <c r="BG59" s="226">
        <v>0</v>
      </c>
      <c r="BH59" s="226">
        <v>0</v>
      </c>
      <c r="BI59" s="226">
        <v>0</v>
      </c>
      <c r="BJ59" s="226">
        <v>0</v>
      </c>
      <c r="BK59" s="226">
        <v>0</v>
      </c>
      <c r="BL59" s="226"/>
      <c r="BM59" s="226" t="s">
        <v>546</v>
      </c>
      <c r="BN59" s="226"/>
      <c r="BO59" s="226" t="s">
        <v>546</v>
      </c>
      <c r="BP59" s="298"/>
      <c r="BQ59" s="226"/>
      <c r="BR59" s="226"/>
      <c r="BS59" s="226"/>
      <c r="BT59" s="232"/>
      <c r="BU59" s="232"/>
      <c r="BV59" s="226"/>
      <c r="BW59" s="226" t="s">
        <v>548</v>
      </c>
      <c r="BX59" s="226">
        <v>1</v>
      </c>
      <c r="BY59" s="223"/>
      <c r="BZ59" s="305" t="s">
        <v>752</v>
      </c>
      <c r="CA59" s="232" t="s">
        <v>268</v>
      </c>
    </row>
    <row r="60" spans="1:79" customFormat="1" ht="13" customHeight="1" x14ac:dyDescent="0.15">
      <c r="A60" s="223">
        <v>211</v>
      </c>
      <c r="B60" s="224">
        <v>42928</v>
      </c>
      <c r="C60" s="225" t="s">
        <v>541</v>
      </c>
      <c r="D60" s="223" t="s">
        <v>464</v>
      </c>
      <c r="E60" s="223"/>
      <c r="F60" s="223" t="s">
        <v>542</v>
      </c>
      <c r="G60" s="224">
        <v>42858</v>
      </c>
      <c r="H60" s="226" t="s">
        <v>543</v>
      </c>
      <c r="I60" s="226" t="s">
        <v>546</v>
      </c>
      <c r="J60" s="226">
        <v>30</v>
      </c>
      <c r="K60" s="223" t="s">
        <v>739</v>
      </c>
      <c r="L60" s="223" t="s">
        <v>740</v>
      </c>
      <c r="M60" s="227">
        <v>90.854545454545445</v>
      </c>
      <c r="N60" s="227">
        <v>18.136363636363633</v>
      </c>
      <c r="O60" s="223"/>
      <c r="P60" s="223"/>
      <c r="Q60" s="229"/>
      <c r="R60" s="228"/>
      <c r="S60" s="229"/>
      <c r="T60" s="223"/>
      <c r="U60" s="229"/>
      <c r="V60" s="229"/>
      <c r="W60" s="229"/>
      <c r="X60" s="223"/>
      <c r="Y60" s="227"/>
      <c r="Z60" s="227"/>
      <c r="AA60" s="227"/>
      <c r="AB60" s="227"/>
      <c r="AC60" s="227"/>
      <c r="AD60" s="229"/>
      <c r="AE60" s="227">
        <v>13.272727272727272</v>
      </c>
      <c r="AF60" s="223"/>
      <c r="AG60" s="223"/>
      <c r="AH60" s="227"/>
      <c r="AI60" s="223"/>
      <c r="AJ60" s="223"/>
      <c r="AK60" s="227"/>
      <c r="AL60" s="223"/>
      <c r="AM60" s="227"/>
      <c r="AN60" s="227"/>
      <c r="AO60" s="223" t="s">
        <v>657</v>
      </c>
      <c r="AP60" s="226" t="s">
        <v>460</v>
      </c>
      <c r="AQ60" s="226"/>
      <c r="AR60" s="226"/>
      <c r="AS60" s="230"/>
      <c r="AT60" s="226">
        <v>6</v>
      </c>
      <c r="AU60" s="226"/>
      <c r="AV60" s="226"/>
      <c r="AW60" s="226"/>
      <c r="AX60" s="226" t="s">
        <v>460</v>
      </c>
      <c r="AY60" s="223"/>
      <c r="AZ60" s="226">
        <v>0</v>
      </c>
      <c r="BA60" s="226">
        <v>0</v>
      </c>
      <c r="BB60" s="226">
        <v>0</v>
      </c>
      <c r="BC60" s="226">
        <v>0</v>
      </c>
      <c r="BD60" s="226">
        <v>0</v>
      </c>
      <c r="BE60" s="226">
        <v>0</v>
      </c>
      <c r="BF60" s="226">
        <v>0</v>
      </c>
      <c r="BG60" s="226">
        <v>0</v>
      </c>
      <c r="BH60" s="226">
        <v>0</v>
      </c>
      <c r="BI60" s="226">
        <v>0</v>
      </c>
      <c r="BJ60" s="226">
        <v>0</v>
      </c>
      <c r="BK60" s="226">
        <v>0</v>
      </c>
      <c r="BL60" s="226"/>
      <c r="BM60" s="226" t="s">
        <v>546</v>
      </c>
      <c r="BN60" s="226"/>
      <c r="BO60" s="226" t="s">
        <v>546</v>
      </c>
      <c r="BP60" s="298"/>
      <c r="BQ60" s="226"/>
      <c r="BR60" s="226"/>
      <c r="BS60" s="226"/>
      <c r="BT60" s="232"/>
      <c r="BU60" s="232"/>
      <c r="BV60" s="226"/>
      <c r="BW60" s="226" t="s">
        <v>548</v>
      </c>
      <c r="BX60" s="226">
        <v>1</v>
      </c>
      <c r="BY60" s="223"/>
      <c r="BZ60" s="235" t="s">
        <v>753</v>
      </c>
      <c r="CA60" s="223" t="s">
        <v>268</v>
      </c>
    </row>
    <row r="61" spans="1:79" customFormat="1" ht="13" customHeight="1" x14ac:dyDescent="0.15">
      <c r="A61" s="223">
        <v>10837</v>
      </c>
      <c r="B61" s="224">
        <v>42925</v>
      </c>
      <c r="C61" s="225" t="s">
        <v>541</v>
      </c>
      <c r="D61" s="223" t="s">
        <v>464</v>
      </c>
      <c r="E61" s="223"/>
      <c r="F61" s="223" t="s">
        <v>542</v>
      </c>
      <c r="G61" s="224">
        <v>42922</v>
      </c>
      <c r="H61" s="226" t="s">
        <v>543</v>
      </c>
      <c r="I61" s="226" t="s">
        <v>338</v>
      </c>
      <c r="J61" s="226"/>
      <c r="K61" s="223" t="s">
        <v>544</v>
      </c>
      <c r="L61" s="223" t="s">
        <v>469</v>
      </c>
      <c r="M61" s="227">
        <v>109.27272727272727</v>
      </c>
      <c r="N61" s="227">
        <v>20.081818181818178</v>
      </c>
      <c r="O61" s="223"/>
      <c r="P61" s="223"/>
      <c r="Q61" s="229"/>
      <c r="R61" s="228"/>
      <c r="S61" s="229"/>
      <c r="T61" s="223"/>
      <c r="U61" s="229"/>
      <c r="V61" s="229"/>
      <c r="W61" s="229"/>
      <c r="X61" s="223"/>
      <c r="Y61" s="227"/>
      <c r="Z61" s="227"/>
      <c r="AA61" s="227"/>
      <c r="AB61" s="227"/>
      <c r="AC61" s="227"/>
      <c r="AD61" s="227"/>
      <c r="AE61" s="227">
        <v>15.799999999999997</v>
      </c>
      <c r="AF61" s="223"/>
      <c r="AG61" s="223"/>
      <c r="AH61" s="227"/>
      <c r="AI61" s="223"/>
      <c r="AJ61" s="223"/>
      <c r="AK61" s="227"/>
      <c r="AL61" s="223"/>
      <c r="AM61" s="227"/>
      <c r="AN61" s="227"/>
      <c r="AO61" s="223" t="s">
        <v>520</v>
      </c>
      <c r="AP61" s="226" t="s">
        <v>460</v>
      </c>
      <c r="AQ61" s="226"/>
      <c r="AR61" s="226"/>
      <c r="AS61" s="226"/>
      <c r="AT61" s="226">
        <v>15</v>
      </c>
      <c r="AU61" s="226"/>
      <c r="AV61" s="226"/>
      <c r="AW61" s="226"/>
      <c r="AX61" s="226" t="s">
        <v>467</v>
      </c>
      <c r="AY61" s="223"/>
      <c r="AZ61" s="226">
        <v>0</v>
      </c>
      <c r="BA61" s="226">
        <v>0</v>
      </c>
      <c r="BB61" s="226">
        <v>0</v>
      </c>
      <c r="BC61" s="226">
        <v>0</v>
      </c>
      <c r="BD61" s="226">
        <v>0</v>
      </c>
      <c r="BE61" s="226">
        <v>0</v>
      </c>
      <c r="BF61" s="226">
        <v>0</v>
      </c>
      <c r="BG61" s="226">
        <v>0</v>
      </c>
      <c r="BH61" s="226">
        <v>0</v>
      </c>
      <c r="BI61" s="226">
        <v>0</v>
      </c>
      <c r="BJ61" s="226">
        <v>0</v>
      </c>
      <c r="BK61" s="226">
        <v>0</v>
      </c>
      <c r="BL61" s="226"/>
      <c r="BM61" s="226" t="s">
        <v>546</v>
      </c>
      <c r="BN61" s="226">
        <v>12</v>
      </c>
      <c r="BO61" s="226" t="s">
        <v>546</v>
      </c>
      <c r="BP61" s="298"/>
      <c r="BQ61" s="226"/>
      <c r="BR61" s="226"/>
      <c r="BS61" s="226"/>
      <c r="BT61" s="223"/>
      <c r="BU61" s="232"/>
      <c r="BV61" s="226"/>
      <c r="BW61" s="226" t="s">
        <v>548</v>
      </c>
      <c r="BX61" s="226"/>
      <c r="BY61" s="232"/>
      <c r="BZ61" s="306" t="s">
        <v>795</v>
      </c>
      <c r="CA61" s="232" t="s">
        <v>253</v>
      </c>
    </row>
    <row r="62" spans="1:79" customFormat="1" ht="13" customHeight="1" x14ac:dyDescent="0.15">
      <c r="A62" s="223">
        <v>11116</v>
      </c>
      <c r="B62" s="224">
        <v>42928</v>
      </c>
      <c r="C62" s="225" t="s">
        <v>541</v>
      </c>
      <c r="D62" s="223" t="s">
        <v>464</v>
      </c>
      <c r="E62" s="223"/>
      <c r="F62" s="223" t="s">
        <v>542</v>
      </c>
      <c r="G62" s="236">
        <v>42643</v>
      </c>
      <c r="H62" s="226" t="s">
        <v>543</v>
      </c>
      <c r="I62" s="226" t="s">
        <v>546</v>
      </c>
      <c r="J62" s="226">
        <v>2</v>
      </c>
      <c r="K62" s="223" t="s">
        <v>551</v>
      </c>
      <c r="L62" s="223" t="s">
        <v>606</v>
      </c>
      <c r="M62" s="227">
        <v>99.3</v>
      </c>
      <c r="N62" s="227">
        <v>22.354545454545452</v>
      </c>
      <c r="O62" s="238" t="s">
        <v>511</v>
      </c>
      <c r="P62" s="238">
        <v>1020</v>
      </c>
      <c r="Q62" s="227">
        <v>25.954545454545453</v>
      </c>
      <c r="R62" s="228"/>
      <c r="S62" s="229"/>
      <c r="T62" s="223"/>
      <c r="U62" s="229"/>
      <c r="V62" s="229"/>
      <c r="W62" s="229"/>
      <c r="X62" s="223"/>
      <c r="Y62" s="227"/>
      <c r="Z62" s="227"/>
      <c r="AA62" s="227"/>
      <c r="AB62" s="227"/>
      <c r="AC62" s="227"/>
      <c r="AD62" s="227"/>
      <c r="AE62" s="227">
        <v>17.954545454545453</v>
      </c>
      <c r="AF62" s="223"/>
      <c r="AG62" s="223"/>
      <c r="AH62" s="227"/>
      <c r="AI62" s="223"/>
      <c r="AJ62" s="223"/>
      <c r="AK62" s="227"/>
      <c r="AL62" s="223"/>
      <c r="AM62" s="227"/>
      <c r="AN62" s="227"/>
      <c r="AO62" s="223" t="s">
        <v>520</v>
      </c>
      <c r="AP62" s="226" t="s">
        <v>460</v>
      </c>
      <c r="AQ62" s="226"/>
      <c r="AR62" s="226"/>
      <c r="AS62" s="226">
        <v>10</v>
      </c>
      <c r="AT62" s="226">
        <v>12</v>
      </c>
      <c r="AU62" s="226"/>
      <c r="AV62" s="226"/>
      <c r="AW62" s="226"/>
      <c r="AX62" s="226" t="s">
        <v>467</v>
      </c>
      <c r="AY62" s="223"/>
      <c r="AZ62" s="226">
        <v>0</v>
      </c>
      <c r="BA62" s="226">
        <v>0</v>
      </c>
      <c r="BB62" s="226">
        <v>7</v>
      </c>
      <c r="BC62" s="226">
        <v>0</v>
      </c>
      <c r="BD62" s="226">
        <v>0</v>
      </c>
      <c r="BE62" s="226">
        <v>0</v>
      </c>
      <c r="BF62" s="226">
        <v>0</v>
      </c>
      <c r="BG62" s="226">
        <v>0</v>
      </c>
      <c r="BH62" s="226">
        <v>0</v>
      </c>
      <c r="BI62" s="226">
        <v>0</v>
      </c>
      <c r="BJ62" s="226">
        <v>0</v>
      </c>
      <c r="BK62" s="226">
        <v>0</v>
      </c>
      <c r="BL62" s="226"/>
      <c r="BM62" s="226" t="s">
        <v>546</v>
      </c>
      <c r="BN62" s="226"/>
      <c r="BO62" s="226" t="s">
        <v>546</v>
      </c>
      <c r="BP62" s="298"/>
      <c r="BQ62" s="226"/>
      <c r="BR62" s="226"/>
      <c r="BS62" s="226"/>
      <c r="BT62" s="223"/>
      <c r="BU62" s="223"/>
      <c r="BV62" s="226"/>
      <c r="BW62" s="226" t="s">
        <v>548</v>
      </c>
      <c r="BX62" s="226"/>
      <c r="BY62" s="232"/>
      <c r="BZ62" s="300" t="s">
        <v>700</v>
      </c>
      <c r="CA62" s="232" t="s">
        <v>268</v>
      </c>
    </row>
    <row r="63" spans="1:79" customFormat="1" ht="13" customHeight="1" x14ac:dyDescent="0.15">
      <c r="A63" s="223">
        <v>1692</v>
      </c>
      <c r="B63" s="224">
        <v>42928</v>
      </c>
      <c r="C63" s="225" t="s">
        <v>541</v>
      </c>
      <c r="D63" s="223" t="s">
        <v>464</v>
      </c>
      <c r="E63" s="223"/>
      <c r="F63" s="223" t="s">
        <v>542</v>
      </c>
      <c r="G63" s="224">
        <v>42916</v>
      </c>
      <c r="H63" s="226" t="s">
        <v>543</v>
      </c>
      <c r="I63" s="226" t="s">
        <v>546</v>
      </c>
      <c r="J63" s="226">
        <v>3</v>
      </c>
      <c r="K63" s="223" t="s">
        <v>554</v>
      </c>
      <c r="L63" s="223" t="s">
        <v>555</v>
      </c>
      <c r="M63" s="227">
        <v>79.154545454545442</v>
      </c>
      <c r="N63" s="227">
        <v>17.436363636363634</v>
      </c>
      <c r="O63" s="223"/>
      <c r="P63" s="223"/>
      <c r="Q63" s="229"/>
      <c r="R63" s="228"/>
      <c r="S63" s="229"/>
      <c r="T63" s="223"/>
      <c r="U63" s="229"/>
      <c r="V63" s="229"/>
      <c r="W63" s="229"/>
      <c r="X63" s="223"/>
      <c r="Y63" s="227"/>
      <c r="Z63" s="227"/>
      <c r="AA63" s="227"/>
      <c r="AB63" s="227"/>
      <c r="AC63" s="227"/>
      <c r="AD63" s="227"/>
      <c r="AE63" s="227">
        <v>15.754545454545452</v>
      </c>
      <c r="AF63" s="223"/>
      <c r="AG63" s="223"/>
      <c r="AH63" s="227"/>
      <c r="AI63" s="223"/>
      <c r="AJ63" s="223"/>
      <c r="AK63" s="227"/>
      <c r="AL63" s="223"/>
      <c r="AM63" s="227"/>
      <c r="AN63" s="227"/>
      <c r="AO63" s="223" t="s">
        <v>520</v>
      </c>
      <c r="AP63" s="226" t="s">
        <v>460</v>
      </c>
      <c r="AQ63" s="226"/>
      <c r="AR63" s="226"/>
      <c r="AS63" s="230"/>
      <c r="AT63" s="226">
        <v>8.5</v>
      </c>
      <c r="AU63" s="226"/>
      <c r="AV63" s="226"/>
      <c r="AW63" s="226"/>
      <c r="AX63" s="226" t="s">
        <v>467</v>
      </c>
      <c r="AY63" s="223"/>
      <c r="AZ63" s="226">
        <v>0</v>
      </c>
      <c r="BA63" s="226">
        <v>0</v>
      </c>
      <c r="BB63" s="226">
        <v>0</v>
      </c>
      <c r="BC63" s="226">
        <v>0</v>
      </c>
      <c r="BD63" s="226">
        <v>0</v>
      </c>
      <c r="BE63" s="226">
        <v>0</v>
      </c>
      <c r="BF63" s="226">
        <v>0</v>
      </c>
      <c r="BG63" s="226">
        <v>0</v>
      </c>
      <c r="BH63" s="226">
        <v>0</v>
      </c>
      <c r="BI63" s="226">
        <v>0</v>
      </c>
      <c r="BJ63" s="226">
        <v>0</v>
      </c>
      <c r="BK63" s="226">
        <v>0</v>
      </c>
      <c r="BL63" s="226"/>
      <c r="BM63" s="226" t="s">
        <v>546</v>
      </c>
      <c r="BN63" s="226"/>
      <c r="BO63" s="226" t="s">
        <v>546</v>
      </c>
      <c r="BP63" s="298"/>
      <c r="BQ63" s="226"/>
      <c r="BR63" s="226"/>
      <c r="BS63" s="226"/>
      <c r="BT63" s="223"/>
      <c r="BU63" s="223"/>
      <c r="BV63" s="226"/>
      <c r="BW63" s="226" t="s">
        <v>548</v>
      </c>
      <c r="BX63" s="226"/>
      <c r="BY63" s="223"/>
      <c r="BZ63" s="300" t="s">
        <v>619</v>
      </c>
      <c r="CA63" s="232" t="s">
        <v>253</v>
      </c>
    </row>
    <row r="64" spans="1:79" customFormat="1" ht="13" customHeight="1" x14ac:dyDescent="0.15">
      <c r="A64" s="223">
        <v>10258</v>
      </c>
      <c r="B64" s="224">
        <v>42925</v>
      </c>
      <c r="C64" s="225" t="s">
        <v>541</v>
      </c>
      <c r="D64" s="223" t="s">
        <v>464</v>
      </c>
      <c r="E64" s="223"/>
      <c r="F64" s="223" t="s">
        <v>542</v>
      </c>
      <c r="G64" s="224">
        <v>42916</v>
      </c>
      <c r="H64" s="226" t="s">
        <v>543</v>
      </c>
      <c r="I64" s="226" t="s">
        <v>546</v>
      </c>
      <c r="J64" s="226">
        <v>4</v>
      </c>
      <c r="K64" s="223" t="s">
        <v>556</v>
      </c>
      <c r="L64" s="223" t="s">
        <v>485</v>
      </c>
      <c r="M64" s="227">
        <v>95.499999999999986</v>
      </c>
      <c r="N64" s="227">
        <v>21.418181818181814</v>
      </c>
      <c r="O64" s="223"/>
      <c r="P64" s="223"/>
      <c r="Q64" s="229"/>
      <c r="R64" s="228"/>
      <c r="S64" s="229"/>
      <c r="T64" s="223"/>
      <c r="U64" s="229"/>
      <c r="V64" s="229"/>
      <c r="W64" s="229"/>
      <c r="X64" s="223"/>
      <c r="Y64" s="227"/>
      <c r="Z64" s="227"/>
      <c r="AA64" s="227"/>
      <c r="AB64" s="227"/>
      <c r="AC64" s="227"/>
      <c r="AD64" s="227"/>
      <c r="AE64" s="227">
        <v>15.354545454545454</v>
      </c>
      <c r="AF64" s="223"/>
      <c r="AG64" s="223"/>
      <c r="AH64" s="227"/>
      <c r="AI64" s="223"/>
      <c r="AJ64" s="223"/>
      <c r="AK64" s="227"/>
      <c r="AL64" s="223"/>
      <c r="AM64" s="227"/>
      <c r="AN64" s="227"/>
      <c r="AO64" s="223" t="s">
        <v>520</v>
      </c>
      <c r="AP64" s="226" t="s">
        <v>460</v>
      </c>
      <c r="AQ64" s="226"/>
      <c r="AR64" s="226"/>
      <c r="AS64" s="230"/>
      <c r="AT64" s="226">
        <v>8.5</v>
      </c>
      <c r="AU64" s="226"/>
      <c r="AV64" s="226"/>
      <c r="AW64" s="226"/>
      <c r="AX64" s="226" t="s">
        <v>467</v>
      </c>
      <c r="AY64" s="223"/>
      <c r="AZ64" s="226">
        <v>14</v>
      </c>
      <c r="BA64" s="226">
        <v>0</v>
      </c>
      <c r="BB64" s="226">
        <v>0</v>
      </c>
      <c r="BC64" s="226">
        <v>0</v>
      </c>
      <c r="BD64" s="226">
        <v>0</v>
      </c>
      <c r="BE64" s="226">
        <v>0</v>
      </c>
      <c r="BF64" s="226">
        <v>0</v>
      </c>
      <c r="BG64" s="226">
        <v>0</v>
      </c>
      <c r="BH64" s="226">
        <v>0</v>
      </c>
      <c r="BI64" s="226">
        <v>0</v>
      </c>
      <c r="BJ64" s="226">
        <v>0</v>
      </c>
      <c r="BK64" s="226">
        <v>0</v>
      </c>
      <c r="BL64" s="226"/>
      <c r="BM64" s="226" t="s">
        <v>546</v>
      </c>
      <c r="BN64" s="226">
        <v>12</v>
      </c>
      <c r="BO64" s="226" t="s">
        <v>546</v>
      </c>
      <c r="BP64" s="298"/>
      <c r="BQ64" s="226"/>
      <c r="BR64" s="226">
        <v>12</v>
      </c>
      <c r="BS64" s="226"/>
      <c r="BT64" s="223"/>
      <c r="BU64" s="223"/>
      <c r="BV64" s="226"/>
      <c r="BW64" s="226" t="s">
        <v>548</v>
      </c>
      <c r="BX64" s="226"/>
      <c r="BY64" s="223" t="s">
        <v>701</v>
      </c>
      <c r="BZ64" s="302" t="s">
        <v>623</v>
      </c>
      <c r="CA64" s="223" t="s">
        <v>253</v>
      </c>
    </row>
    <row r="65" spans="1:79" customFormat="1" ht="13" customHeight="1" x14ac:dyDescent="0.15">
      <c r="A65" s="223">
        <v>13618</v>
      </c>
      <c r="B65" s="224">
        <v>42929</v>
      </c>
      <c r="C65" s="225" t="s">
        <v>541</v>
      </c>
      <c r="D65" s="223" t="s">
        <v>464</v>
      </c>
      <c r="E65" s="223"/>
      <c r="F65" s="223" t="s">
        <v>542</v>
      </c>
      <c r="G65" s="224">
        <v>42658</v>
      </c>
      <c r="H65" s="226" t="s">
        <v>543</v>
      </c>
      <c r="I65" s="226" t="s">
        <v>546</v>
      </c>
      <c r="J65" s="226">
        <v>5</v>
      </c>
      <c r="K65" s="223" t="s">
        <v>558</v>
      </c>
      <c r="L65" s="223" t="s">
        <v>702</v>
      </c>
      <c r="M65" s="227">
        <v>69.090909090909079</v>
      </c>
      <c r="N65" s="227">
        <v>17.27272727272727</v>
      </c>
      <c r="O65" s="223"/>
      <c r="P65" s="223"/>
      <c r="Q65" s="229"/>
      <c r="R65" s="228"/>
      <c r="S65" s="229"/>
      <c r="T65" s="223"/>
      <c r="U65" s="229"/>
      <c r="V65" s="229"/>
      <c r="W65" s="229"/>
      <c r="X65" s="223"/>
      <c r="Y65" s="227"/>
      <c r="Z65" s="227"/>
      <c r="AA65" s="227"/>
      <c r="AB65" s="227"/>
      <c r="AC65" s="227"/>
      <c r="AD65" s="227"/>
      <c r="AE65" s="227">
        <v>12.727272727272727</v>
      </c>
      <c r="AF65" s="223"/>
      <c r="AG65" s="223"/>
      <c r="AH65" s="227"/>
      <c r="AI65" s="223"/>
      <c r="AJ65" s="223"/>
      <c r="AK65" s="229"/>
      <c r="AL65" s="223"/>
      <c r="AM65" s="227"/>
      <c r="AN65" s="227"/>
      <c r="AO65" s="223" t="s">
        <v>520</v>
      </c>
      <c r="AP65" s="226" t="s">
        <v>460</v>
      </c>
      <c r="AQ65" s="226"/>
      <c r="AR65" s="226"/>
      <c r="AS65" s="230"/>
      <c r="AT65" s="226">
        <v>8.5</v>
      </c>
      <c r="AU65" s="226"/>
      <c r="AV65" s="226"/>
      <c r="AW65" s="226"/>
      <c r="AX65" s="226" t="s">
        <v>467</v>
      </c>
      <c r="AY65" s="223"/>
      <c r="AZ65" s="226">
        <v>0</v>
      </c>
      <c r="BA65" s="226">
        <v>0</v>
      </c>
      <c r="BB65" s="226">
        <v>0</v>
      </c>
      <c r="BC65" s="226">
        <v>0</v>
      </c>
      <c r="BD65" s="226">
        <v>0</v>
      </c>
      <c r="BE65" s="226">
        <v>0</v>
      </c>
      <c r="BF65" s="226">
        <v>0</v>
      </c>
      <c r="BG65" s="226">
        <v>0</v>
      </c>
      <c r="BH65" s="226">
        <v>0</v>
      </c>
      <c r="BI65" s="226">
        <v>0</v>
      </c>
      <c r="BJ65" s="226">
        <v>0</v>
      </c>
      <c r="BK65" s="226">
        <v>0</v>
      </c>
      <c r="BL65" s="226"/>
      <c r="BM65" s="226" t="s">
        <v>546</v>
      </c>
      <c r="BN65" s="226"/>
      <c r="BO65" s="226" t="s">
        <v>546</v>
      </c>
      <c r="BP65" s="231">
        <v>94.472727272727269</v>
      </c>
      <c r="BQ65" s="226"/>
      <c r="BR65" s="226"/>
      <c r="BS65" s="243">
        <v>42916</v>
      </c>
      <c r="BT65" s="126" t="s">
        <v>703</v>
      </c>
      <c r="BU65" s="232"/>
      <c r="BV65" s="226"/>
      <c r="BW65" s="226" t="s">
        <v>548</v>
      </c>
      <c r="BX65" s="226"/>
      <c r="BY65" s="232" t="s">
        <v>704</v>
      </c>
      <c r="BZ65" s="300" t="s">
        <v>754</v>
      </c>
      <c r="CA65" s="232" t="s">
        <v>268</v>
      </c>
    </row>
    <row r="66" spans="1:79" customFormat="1" ht="13" customHeight="1" x14ac:dyDescent="0.15">
      <c r="A66" s="223">
        <v>12310</v>
      </c>
      <c r="B66" s="224">
        <v>42929</v>
      </c>
      <c r="C66" s="225" t="s">
        <v>541</v>
      </c>
      <c r="D66" s="223" t="s">
        <v>464</v>
      </c>
      <c r="E66" s="223"/>
      <c r="F66" s="223" t="s">
        <v>542</v>
      </c>
      <c r="G66" s="224">
        <v>42916</v>
      </c>
      <c r="H66" s="226" t="s">
        <v>543</v>
      </c>
      <c r="I66" s="226" t="s">
        <v>338</v>
      </c>
      <c r="J66" s="226"/>
      <c r="K66" s="223" t="s">
        <v>559</v>
      </c>
      <c r="L66" s="223" t="s">
        <v>611</v>
      </c>
      <c r="M66" s="227">
        <v>104.99090909090907</v>
      </c>
      <c r="N66" s="227">
        <v>20.609090909090909</v>
      </c>
      <c r="O66" s="223"/>
      <c r="P66" s="223"/>
      <c r="Q66" s="229"/>
      <c r="R66" s="228"/>
      <c r="S66" s="229"/>
      <c r="T66" s="223"/>
      <c r="U66" s="229"/>
      <c r="V66" s="229"/>
      <c r="W66" s="229"/>
      <c r="X66" s="223"/>
      <c r="Y66" s="227"/>
      <c r="Z66" s="227"/>
      <c r="AA66" s="227"/>
      <c r="AB66" s="227"/>
      <c r="AC66" s="227"/>
      <c r="AD66" s="229"/>
      <c r="AE66" s="227">
        <v>15.390909090909089</v>
      </c>
      <c r="AF66" s="223"/>
      <c r="AG66" s="223"/>
      <c r="AH66" s="227"/>
      <c r="AI66" s="223"/>
      <c r="AJ66" s="223"/>
      <c r="AK66" s="227"/>
      <c r="AL66" s="223"/>
      <c r="AM66" s="227"/>
      <c r="AN66" s="227"/>
      <c r="AO66" s="223" t="s">
        <v>520</v>
      </c>
      <c r="AP66" s="226" t="s">
        <v>460</v>
      </c>
      <c r="AQ66" s="226"/>
      <c r="AR66" s="226"/>
      <c r="AS66" s="226"/>
      <c r="AT66" s="226">
        <v>13</v>
      </c>
      <c r="AU66" s="226"/>
      <c r="AV66" s="226">
        <v>12</v>
      </c>
      <c r="AW66" s="226">
        <v>5</v>
      </c>
      <c r="AX66" s="226" t="s">
        <v>467</v>
      </c>
      <c r="AY66" s="223"/>
      <c r="AZ66" s="226">
        <v>0</v>
      </c>
      <c r="BA66" s="226">
        <v>0</v>
      </c>
      <c r="BB66" s="226">
        <v>0</v>
      </c>
      <c r="BC66" s="226">
        <v>0</v>
      </c>
      <c r="BD66" s="226">
        <v>0</v>
      </c>
      <c r="BE66" s="226">
        <v>0</v>
      </c>
      <c r="BF66" s="226">
        <v>0</v>
      </c>
      <c r="BG66" s="226">
        <v>0</v>
      </c>
      <c r="BH66" s="226">
        <v>0</v>
      </c>
      <c r="BI66" s="226">
        <v>0</v>
      </c>
      <c r="BJ66" s="226">
        <v>0</v>
      </c>
      <c r="BK66" s="226">
        <v>0</v>
      </c>
      <c r="BL66" s="226"/>
      <c r="BM66" s="226" t="s">
        <v>546</v>
      </c>
      <c r="BN66" s="226">
        <v>12</v>
      </c>
      <c r="BO66" s="226" t="s">
        <v>546</v>
      </c>
      <c r="BP66" s="298"/>
      <c r="BQ66" s="226"/>
      <c r="BR66" s="226"/>
      <c r="BS66" s="226"/>
      <c r="BT66" s="232"/>
      <c r="BU66" s="232"/>
      <c r="BV66" s="226"/>
      <c r="BW66" s="226" t="s">
        <v>548</v>
      </c>
      <c r="BX66" s="226"/>
      <c r="BY66" s="232"/>
      <c r="BZ66" s="303" t="s">
        <v>354</v>
      </c>
      <c r="CA66" s="223" t="s">
        <v>253</v>
      </c>
    </row>
    <row r="67" spans="1:79" customFormat="1" ht="13" customHeight="1" x14ac:dyDescent="0.15">
      <c r="A67" s="223">
        <v>13104</v>
      </c>
      <c r="B67" s="224">
        <v>42926</v>
      </c>
      <c r="C67" s="225" t="s">
        <v>541</v>
      </c>
      <c r="D67" s="223" t="s">
        <v>464</v>
      </c>
      <c r="E67" s="223"/>
      <c r="F67" s="223" t="s">
        <v>542</v>
      </c>
      <c r="G67" s="236">
        <v>42922</v>
      </c>
      <c r="H67" s="226" t="s">
        <v>543</v>
      </c>
      <c r="I67" s="226" t="s">
        <v>546</v>
      </c>
      <c r="J67" s="226">
        <v>7</v>
      </c>
      <c r="K67" s="223" t="s">
        <v>560</v>
      </c>
      <c r="L67" s="223" t="s">
        <v>664</v>
      </c>
      <c r="M67" s="227">
        <v>67.736363636363635</v>
      </c>
      <c r="N67" s="227">
        <v>17.872727272727271</v>
      </c>
      <c r="O67" s="238"/>
      <c r="P67" s="238"/>
      <c r="Q67" s="229"/>
      <c r="R67" s="228"/>
      <c r="S67" s="229"/>
      <c r="T67" s="223"/>
      <c r="U67" s="229"/>
      <c r="V67" s="229"/>
      <c r="W67" s="229"/>
      <c r="X67" s="223"/>
      <c r="Y67" s="227"/>
      <c r="Z67" s="227"/>
      <c r="AA67" s="227"/>
      <c r="AB67" s="227"/>
      <c r="AC67" s="227"/>
      <c r="AD67" s="229"/>
      <c r="AE67" s="227">
        <v>14.063636363636363</v>
      </c>
      <c r="AF67" s="223"/>
      <c r="AG67" s="223"/>
      <c r="AH67" s="227"/>
      <c r="AI67" s="223"/>
      <c r="AJ67" s="223"/>
      <c r="AK67" s="227"/>
      <c r="AL67" s="223"/>
      <c r="AM67" s="227"/>
      <c r="AN67" s="227"/>
      <c r="AO67" s="223" t="s">
        <v>520</v>
      </c>
      <c r="AP67" s="226" t="s">
        <v>460</v>
      </c>
      <c r="AQ67" s="226"/>
      <c r="AR67" s="226"/>
      <c r="AS67" s="230"/>
      <c r="AT67" s="226">
        <v>6</v>
      </c>
      <c r="AU67" s="226"/>
      <c r="AV67" s="226"/>
      <c r="AW67" s="226"/>
      <c r="AX67" s="226" t="s">
        <v>467</v>
      </c>
      <c r="AY67" s="223"/>
      <c r="AZ67" s="241">
        <v>0</v>
      </c>
      <c r="BA67" s="226">
        <v>0</v>
      </c>
      <c r="BB67" s="226">
        <v>0</v>
      </c>
      <c r="BC67" s="226">
        <v>0</v>
      </c>
      <c r="BD67" s="226">
        <v>0</v>
      </c>
      <c r="BE67" s="226">
        <v>0</v>
      </c>
      <c r="BF67" s="226">
        <v>0</v>
      </c>
      <c r="BG67" s="226">
        <v>0</v>
      </c>
      <c r="BH67" s="226">
        <v>0</v>
      </c>
      <c r="BI67" s="226">
        <v>0</v>
      </c>
      <c r="BJ67" s="226">
        <v>0</v>
      </c>
      <c r="BK67" s="226">
        <v>0</v>
      </c>
      <c r="BL67" s="226"/>
      <c r="BM67" s="226" t="s">
        <v>546</v>
      </c>
      <c r="BN67" s="226">
        <v>12</v>
      </c>
      <c r="BO67" s="226" t="s">
        <v>546</v>
      </c>
      <c r="BP67" s="298"/>
      <c r="BQ67" s="226"/>
      <c r="BR67" s="226">
        <v>12</v>
      </c>
      <c r="BS67" s="226"/>
      <c r="BT67" s="223"/>
      <c r="BU67" s="223"/>
      <c r="BV67" s="226"/>
      <c r="BW67" s="226" t="s">
        <v>548</v>
      </c>
      <c r="BX67" s="226"/>
      <c r="BY67" s="223"/>
      <c r="BZ67" s="300" t="s">
        <v>666</v>
      </c>
      <c r="CA67" s="232" t="s">
        <v>253</v>
      </c>
    </row>
    <row r="68" spans="1:79" customFormat="1" ht="13" customHeight="1" x14ac:dyDescent="0.15">
      <c r="A68" s="223">
        <v>13624</v>
      </c>
      <c r="B68" s="224">
        <v>42930</v>
      </c>
      <c r="C68" s="225" t="s">
        <v>541</v>
      </c>
      <c r="D68" s="223" t="s">
        <v>464</v>
      </c>
      <c r="E68" s="223"/>
      <c r="F68" s="223" t="s">
        <v>542</v>
      </c>
      <c r="G68" s="224">
        <v>42916</v>
      </c>
      <c r="H68" s="226" t="s">
        <v>543</v>
      </c>
      <c r="I68" s="226" t="s">
        <v>546</v>
      </c>
      <c r="J68" s="226">
        <v>8</v>
      </c>
      <c r="K68" s="223" t="s">
        <v>561</v>
      </c>
      <c r="L68" s="223" t="s">
        <v>706</v>
      </c>
      <c r="M68" s="227">
        <v>92.499999999999986</v>
      </c>
      <c r="N68" s="227">
        <v>21.609090909090906</v>
      </c>
      <c r="O68" s="223" t="s">
        <v>511</v>
      </c>
      <c r="P68" s="223">
        <v>1183</v>
      </c>
      <c r="Q68" s="227">
        <v>22.454545454545453</v>
      </c>
      <c r="R68" s="228"/>
      <c r="S68" s="229"/>
      <c r="T68" s="223"/>
      <c r="U68" s="229"/>
      <c r="V68" s="229"/>
      <c r="W68" s="229"/>
      <c r="X68" s="223"/>
      <c r="Y68" s="227"/>
      <c r="Z68" s="227"/>
      <c r="AA68" s="227"/>
      <c r="AB68" s="227"/>
      <c r="AC68" s="227"/>
      <c r="AD68" s="227"/>
      <c r="AE68" s="227">
        <v>15.481818181818182</v>
      </c>
      <c r="AF68" s="223"/>
      <c r="AG68" s="223"/>
      <c r="AH68" s="227"/>
      <c r="AI68" s="223"/>
      <c r="AJ68" s="223"/>
      <c r="AK68" s="227"/>
      <c r="AL68" s="223"/>
      <c r="AM68" s="227"/>
      <c r="AN68" s="227"/>
      <c r="AO68" s="223" t="s">
        <v>520</v>
      </c>
      <c r="AP68" s="226" t="s">
        <v>460</v>
      </c>
      <c r="AQ68" s="226"/>
      <c r="AR68" s="226"/>
      <c r="AS68" s="230"/>
      <c r="AT68" s="226">
        <v>4.5</v>
      </c>
      <c r="AU68" s="226"/>
      <c r="AV68" s="226"/>
      <c r="AW68" s="226"/>
      <c r="AX68" s="226" t="s">
        <v>460</v>
      </c>
      <c r="AY68" s="223"/>
      <c r="AZ68" s="226">
        <v>15</v>
      </c>
      <c r="BA68" s="226">
        <v>0</v>
      </c>
      <c r="BB68" s="226">
        <v>0</v>
      </c>
      <c r="BC68" s="226">
        <v>0</v>
      </c>
      <c r="BD68" s="226">
        <v>0</v>
      </c>
      <c r="BE68" s="226">
        <v>0</v>
      </c>
      <c r="BF68" s="226">
        <v>0</v>
      </c>
      <c r="BG68" s="226">
        <v>0</v>
      </c>
      <c r="BH68" s="226">
        <v>0</v>
      </c>
      <c r="BI68" s="226">
        <v>0</v>
      </c>
      <c r="BJ68" s="226">
        <v>0</v>
      </c>
      <c r="BK68" s="226">
        <v>0</v>
      </c>
      <c r="BL68" s="226"/>
      <c r="BM68" s="226" t="s">
        <v>546</v>
      </c>
      <c r="BN68" s="226"/>
      <c r="BO68" s="226" t="s">
        <v>546</v>
      </c>
      <c r="BP68" s="298"/>
      <c r="BQ68" s="226"/>
      <c r="BR68" s="226"/>
      <c r="BS68" s="226"/>
      <c r="BT68" s="223"/>
      <c r="BU68" s="223"/>
      <c r="BV68" s="226"/>
      <c r="BW68" s="226" t="s">
        <v>548</v>
      </c>
      <c r="BX68" s="226"/>
      <c r="BY68" s="223"/>
      <c r="BZ68" s="233" t="s">
        <v>755</v>
      </c>
      <c r="CA68" s="223" t="s">
        <v>253</v>
      </c>
    </row>
    <row r="69" spans="1:79" customFormat="1" ht="13" customHeight="1" x14ac:dyDescent="0.15">
      <c r="A69" s="223">
        <v>12774</v>
      </c>
      <c r="B69" s="224">
        <v>42926</v>
      </c>
      <c r="C69" s="225" t="s">
        <v>541</v>
      </c>
      <c r="D69" s="223" t="s">
        <v>464</v>
      </c>
      <c r="E69" s="223"/>
      <c r="F69" s="223" t="s">
        <v>542</v>
      </c>
      <c r="G69" s="224">
        <v>42917</v>
      </c>
      <c r="H69" s="226" t="s">
        <v>543</v>
      </c>
      <c r="I69" s="226" t="s">
        <v>546</v>
      </c>
      <c r="J69" s="226">
        <v>9</v>
      </c>
      <c r="K69" s="223" t="s">
        <v>497</v>
      </c>
      <c r="L69" s="223" t="s">
        <v>645</v>
      </c>
      <c r="M69" s="227">
        <v>67.999999999999986</v>
      </c>
      <c r="N69" s="227">
        <v>16</v>
      </c>
      <c r="O69" s="223"/>
      <c r="P69" s="223"/>
      <c r="Q69" s="229"/>
      <c r="R69" s="228"/>
      <c r="S69" s="229"/>
      <c r="T69" s="223"/>
      <c r="U69" s="229"/>
      <c r="V69" s="229"/>
      <c r="W69" s="229"/>
      <c r="X69" s="223"/>
      <c r="Y69" s="227"/>
      <c r="Z69" s="227"/>
      <c r="AA69" s="227"/>
      <c r="AB69" s="227"/>
      <c r="AC69" s="227"/>
      <c r="AD69" s="227"/>
      <c r="AE69" s="227">
        <v>14.136363636363637</v>
      </c>
      <c r="AF69" s="223"/>
      <c r="AG69" s="223"/>
      <c r="AH69" s="227"/>
      <c r="AI69" s="223"/>
      <c r="AJ69" s="223"/>
      <c r="AK69" s="227"/>
      <c r="AL69" s="223"/>
      <c r="AM69" s="227"/>
      <c r="AN69" s="227"/>
      <c r="AO69" s="223" t="s">
        <v>520</v>
      </c>
      <c r="AP69" s="226" t="s">
        <v>460</v>
      </c>
      <c r="AQ69" s="226"/>
      <c r="AR69" s="226"/>
      <c r="AS69" s="230"/>
      <c r="AT69" s="226">
        <v>5.5</v>
      </c>
      <c r="AU69" s="226"/>
      <c r="AV69" s="226"/>
      <c r="AW69" s="226"/>
      <c r="AX69" s="226" t="s">
        <v>460</v>
      </c>
      <c r="AY69" s="223"/>
      <c r="AZ69" s="226">
        <v>0</v>
      </c>
      <c r="BA69" s="226">
        <v>0</v>
      </c>
      <c r="BB69" s="226">
        <v>0</v>
      </c>
      <c r="BC69" s="226">
        <v>0</v>
      </c>
      <c r="BD69" s="226">
        <v>0</v>
      </c>
      <c r="BE69" s="226">
        <v>0</v>
      </c>
      <c r="BF69" s="226">
        <v>0</v>
      </c>
      <c r="BG69" s="226">
        <v>0</v>
      </c>
      <c r="BH69" s="226">
        <v>0</v>
      </c>
      <c r="BI69" s="226">
        <v>0</v>
      </c>
      <c r="BJ69" s="226">
        <v>0</v>
      </c>
      <c r="BK69" s="226">
        <v>0</v>
      </c>
      <c r="BL69" s="226"/>
      <c r="BM69" s="226" t="s">
        <v>546</v>
      </c>
      <c r="BN69" s="226"/>
      <c r="BO69" s="226" t="s">
        <v>546</v>
      </c>
      <c r="BP69" s="298"/>
      <c r="BQ69" s="226"/>
      <c r="BR69" s="226"/>
      <c r="BS69" s="226"/>
      <c r="BT69" s="223"/>
      <c r="BU69" s="223"/>
      <c r="BV69" s="226"/>
      <c r="BW69" s="226" t="s">
        <v>548</v>
      </c>
      <c r="BX69" s="226"/>
      <c r="BY69" s="239" t="s">
        <v>708</v>
      </c>
      <c r="BZ69" s="302" t="s">
        <v>756</v>
      </c>
      <c r="CA69" s="232" t="s">
        <v>253</v>
      </c>
    </row>
    <row r="70" spans="1:79" customFormat="1" ht="13" customHeight="1" x14ac:dyDescent="0.15">
      <c r="A70" s="223">
        <v>15255</v>
      </c>
      <c r="B70" s="224">
        <v>42926</v>
      </c>
      <c r="C70" s="225" t="s">
        <v>541</v>
      </c>
      <c r="D70" s="223" t="s">
        <v>464</v>
      </c>
      <c r="E70" s="223"/>
      <c r="F70" s="223" t="s">
        <v>542</v>
      </c>
      <c r="G70" s="224">
        <v>42900</v>
      </c>
      <c r="H70" s="226" t="s">
        <v>543</v>
      </c>
      <c r="I70" s="226" t="s">
        <v>546</v>
      </c>
      <c r="J70" s="226">
        <v>10</v>
      </c>
      <c r="K70" s="223" t="s">
        <v>565</v>
      </c>
      <c r="L70" s="223" t="s">
        <v>710</v>
      </c>
      <c r="M70" s="227">
        <v>93.499999999999986</v>
      </c>
      <c r="N70" s="227">
        <v>18.2</v>
      </c>
      <c r="O70" s="223"/>
      <c r="P70" s="223"/>
      <c r="Q70" s="229"/>
      <c r="R70" s="223"/>
      <c r="S70" s="229"/>
      <c r="T70" s="223"/>
      <c r="U70" s="229"/>
      <c r="V70" s="229"/>
      <c r="W70" s="229"/>
      <c r="X70" s="223"/>
      <c r="Y70" s="227"/>
      <c r="Z70" s="227"/>
      <c r="AA70" s="227"/>
      <c r="AB70" s="227"/>
      <c r="AC70" s="227"/>
      <c r="AD70" s="229"/>
      <c r="AE70" s="227">
        <v>14.499999999999998</v>
      </c>
      <c r="AF70" s="223"/>
      <c r="AG70" s="223"/>
      <c r="AH70" s="227"/>
      <c r="AI70" s="223"/>
      <c r="AJ70" s="223"/>
      <c r="AK70" s="227"/>
      <c r="AL70" s="223"/>
      <c r="AM70" s="227"/>
      <c r="AN70" s="227"/>
      <c r="AO70" s="223" t="s">
        <v>520</v>
      </c>
      <c r="AP70" s="226" t="s">
        <v>460</v>
      </c>
      <c r="AQ70" s="226"/>
      <c r="AR70" s="226"/>
      <c r="AS70" s="230"/>
      <c r="AT70" s="226">
        <v>3.5</v>
      </c>
      <c r="AU70" s="226"/>
      <c r="AV70" s="226"/>
      <c r="AW70" s="226"/>
      <c r="AX70" s="226" t="s">
        <v>467</v>
      </c>
      <c r="AY70" s="223"/>
      <c r="AZ70" s="226">
        <v>0</v>
      </c>
      <c r="BA70" s="226">
        <v>0</v>
      </c>
      <c r="BB70" s="226">
        <v>0</v>
      </c>
      <c r="BC70" s="226">
        <v>0</v>
      </c>
      <c r="BD70" s="226">
        <v>0</v>
      </c>
      <c r="BE70" s="226">
        <v>0</v>
      </c>
      <c r="BF70" s="226">
        <v>0</v>
      </c>
      <c r="BG70" s="226">
        <v>0</v>
      </c>
      <c r="BH70" s="226">
        <v>0</v>
      </c>
      <c r="BI70" s="226">
        <v>0</v>
      </c>
      <c r="BJ70" s="226">
        <v>0</v>
      </c>
      <c r="BK70" s="226">
        <v>0</v>
      </c>
      <c r="BL70" s="226"/>
      <c r="BM70" s="226" t="s">
        <v>546</v>
      </c>
      <c r="BN70" s="226"/>
      <c r="BO70" s="226" t="s">
        <v>546</v>
      </c>
      <c r="BP70" s="298"/>
      <c r="BQ70" s="226"/>
      <c r="BR70" s="226"/>
      <c r="BS70" s="226"/>
      <c r="BT70" s="232"/>
      <c r="BU70" s="232"/>
      <c r="BV70" s="226"/>
      <c r="BW70" s="226" t="s">
        <v>548</v>
      </c>
      <c r="BX70" s="226">
        <v>1</v>
      </c>
      <c r="BY70" s="223"/>
      <c r="BZ70" s="302" t="s">
        <v>757</v>
      </c>
      <c r="CA70" s="232" t="s">
        <v>345</v>
      </c>
    </row>
    <row r="71" spans="1:79" customFormat="1" ht="13" customHeight="1" x14ac:dyDescent="0.15">
      <c r="A71" s="223">
        <v>11317</v>
      </c>
      <c r="B71" s="224">
        <v>42928</v>
      </c>
      <c r="C71" s="225" t="s">
        <v>541</v>
      </c>
      <c r="D71" s="223" t="s">
        <v>464</v>
      </c>
      <c r="E71" s="223"/>
      <c r="F71" s="223" t="s">
        <v>542</v>
      </c>
      <c r="G71" s="224">
        <v>42916</v>
      </c>
      <c r="H71" s="226" t="s">
        <v>543</v>
      </c>
      <c r="I71" s="226" t="s">
        <v>546</v>
      </c>
      <c r="J71" s="226">
        <v>11</v>
      </c>
      <c r="K71" s="223" t="s">
        <v>566</v>
      </c>
      <c r="L71" s="223" t="s">
        <v>673</v>
      </c>
      <c r="M71" s="227">
        <v>85</v>
      </c>
      <c r="N71" s="227">
        <v>18.981818181818181</v>
      </c>
      <c r="O71" s="223"/>
      <c r="P71" s="223"/>
      <c r="Q71" s="229"/>
      <c r="R71" s="228"/>
      <c r="S71" s="229"/>
      <c r="T71" s="223"/>
      <c r="U71" s="229"/>
      <c r="V71" s="229"/>
      <c r="W71" s="229"/>
      <c r="X71" s="223"/>
      <c r="Y71" s="227"/>
      <c r="Z71" s="227"/>
      <c r="AA71" s="227"/>
      <c r="AB71" s="227"/>
      <c r="AC71" s="227"/>
      <c r="AD71" s="227"/>
      <c r="AE71" s="227">
        <v>15.881818181818179</v>
      </c>
      <c r="AF71" s="223"/>
      <c r="AG71" s="223"/>
      <c r="AH71" s="227"/>
      <c r="AI71" s="223"/>
      <c r="AJ71" s="223"/>
      <c r="AK71" s="227"/>
      <c r="AL71" s="223"/>
      <c r="AM71" s="227"/>
      <c r="AN71" s="227"/>
      <c r="AO71" s="223" t="s">
        <v>520</v>
      </c>
      <c r="AP71" s="226" t="s">
        <v>460</v>
      </c>
      <c r="AQ71" s="226"/>
      <c r="AR71" s="226"/>
      <c r="AS71" s="230"/>
      <c r="AT71" s="226">
        <v>5</v>
      </c>
      <c r="AU71" s="25"/>
      <c r="AV71" s="25"/>
      <c r="AW71" s="25"/>
      <c r="AX71" s="226" t="s">
        <v>467</v>
      </c>
      <c r="AY71" s="223"/>
      <c r="AZ71" s="226">
        <v>0</v>
      </c>
      <c r="BA71" s="226">
        <v>0</v>
      </c>
      <c r="BB71" s="226">
        <v>0</v>
      </c>
      <c r="BC71" s="226">
        <v>0</v>
      </c>
      <c r="BD71" s="226">
        <v>0</v>
      </c>
      <c r="BE71" s="226">
        <v>0</v>
      </c>
      <c r="BF71" s="226">
        <v>0</v>
      </c>
      <c r="BG71" s="226">
        <v>0</v>
      </c>
      <c r="BH71" s="226">
        <v>0</v>
      </c>
      <c r="BI71" s="226">
        <v>0</v>
      </c>
      <c r="BJ71" s="226">
        <v>0</v>
      </c>
      <c r="BK71" s="226">
        <v>0</v>
      </c>
      <c r="BL71" s="226"/>
      <c r="BM71" s="226" t="s">
        <v>546</v>
      </c>
      <c r="BN71" s="226"/>
      <c r="BO71" s="226" t="s">
        <v>546</v>
      </c>
      <c r="BP71" s="298"/>
      <c r="BQ71" s="226"/>
      <c r="BR71" s="226"/>
      <c r="BS71" s="226"/>
      <c r="BT71" s="232"/>
      <c r="BU71" s="232"/>
      <c r="BV71" s="226"/>
      <c r="BW71" s="226" t="s">
        <v>548</v>
      </c>
      <c r="BX71" s="226"/>
      <c r="BY71" s="232"/>
      <c r="BZ71" s="300" t="s">
        <v>677</v>
      </c>
      <c r="CA71" s="223" t="s">
        <v>253</v>
      </c>
    </row>
    <row r="72" spans="1:79" customFormat="1" ht="13" customHeight="1" x14ac:dyDescent="0.15">
      <c r="A72" s="223">
        <v>12836</v>
      </c>
      <c r="B72" s="224">
        <v>42925</v>
      </c>
      <c r="C72" s="225" t="s">
        <v>541</v>
      </c>
      <c r="D72" s="223" t="s">
        <v>464</v>
      </c>
      <c r="E72" s="223"/>
      <c r="F72" s="223" t="s">
        <v>542</v>
      </c>
      <c r="G72" s="236">
        <v>42916</v>
      </c>
      <c r="H72" s="226" t="s">
        <v>460</v>
      </c>
      <c r="I72" s="226" t="s">
        <v>712</v>
      </c>
      <c r="J72" s="226">
        <v>12</v>
      </c>
      <c r="K72" s="223" t="s">
        <v>461</v>
      </c>
      <c r="L72" s="223" t="s">
        <v>587</v>
      </c>
      <c r="M72" s="227">
        <v>91.427272727272708</v>
      </c>
      <c r="N72" s="227">
        <v>17.527272727272727</v>
      </c>
      <c r="O72" s="223"/>
      <c r="P72" s="223"/>
      <c r="Q72" s="229"/>
      <c r="R72" s="228"/>
      <c r="S72" s="229"/>
      <c r="T72" s="223"/>
      <c r="U72" s="229"/>
      <c r="V72" s="229"/>
      <c r="W72" s="229"/>
      <c r="X72" s="223"/>
      <c r="Y72" s="227"/>
      <c r="Z72" s="227"/>
      <c r="AA72" s="227"/>
      <c r="AB72" s="227"/>
      <c r="AC72" s="227"/>
      <c r="AD72" s="229"/>
      <c r="AE72" s="227">
        <v>15.690909090909091</v>
      </c>
      <c r="AF72" s="223"/>
      <c r="AG72" s="223"/>
      <c r="AH72" s="227"/>
      <c r="AI72" s="223"/>
      <c r="AJ72" s="223"/>
      <c r="AK72" s="227"/>
      <c r="AL72" s="223"/>
      <c r="AM72" s="227"/>
      <c r="AN72" s="227"/>
      <c r="AO72" s="223" t="s">
        <v>520</v>
      </c>
      <c r="AP72" s="226" t="s">
        <v>460</v>
      </c>
      <c r="AQ72" s="226"/>
      <c r="AR72" s="226"/>
      <c r="AS72" s="230"/>
      <c r="AT72" s="226"/>
      <c r="AU72" s="226"/>
      <c r="AV72" s="226"/>
      <c r="AW72" s="226"/>
      <c r="AX72" s="226" t="s">
        <v>460</v>
      </c>
      <c r="AY72" s="223"/>
      <c r="AZ72" s="226">
        <v>0</v>
      </c>
      <c r="BA72" s="226">
        <v>0</v>
      </c>
      <c r="BB72" s="226">
        <v>0</v>
      </c>
      <c r="BC72" s="226">
        <v>0</v>
      </c>
      <c r="BD72" s="226">
        <v>0</v>
      </c>
      <c r="BE72" s="226">
        <v>0</v>
      </c>
      <c r="BF72" s="226">
        <v>0</v>
      </c>
      <c r="BG72" s="226">
        <v>0</v>
      </c>
      <c r="BH72" s="226">
        <v>0</v>
      </c>
      <c r="BI72" s="226">
        <v>0</v>
      </c>
      <c r="BJ72" s="226">
        <v>0</v>
      </c>
      <c r="BK72" s="226">
        <v>0</v>
      </c>
      <c r="BL72" s="226"/>
      <c r="BM72" s="226" t="s">
        <v>546</v>
      </c>
      <c r="BN72" s="226"/>
      <c r="BO72" s="226" t="s">
        <v>546</v>
      </c>
      <c r="BP72" s="298"/>
      <c r="BQ72" s="226"/>
      <c r="BR72" s="226"/>
      <c r="BS72" s="226"/>
      <c r="BT72" s="232"/>
      <c r="BU72" s="232"/>
      <c r="BV72" s="226"/>
      <c r="BW72" s="226" t="s">
        <v>548</v>
      </c>
      <c r="BX72" s="226">
        <v>1</v>
      </c>
      <c r="BY72" s="223"/>
      <c r="BZ72" s="302" t="s">
        <v>354</v>
      </c>
      <c r="CA72" s="223" t="s">
        <v>253</v>
      </c>
    </row>
    <row r="73" spans="1:79" customFormat="1" ht="13" customHeight="1" x14ac:dyDescent="0.15">
      <c r="A73" s="223">
        <v>14299</v>
      </c>
      <c r="B73" s="224">
        <v>42925</v>
      </c>
      <c r="C73" s="225" t="s">
        <v>541</v>
      </c>
      <c r="D73" s="223" t="s">
        <v>464</v>
      </c>
      <c r="E73" s="223"/>
      <c r="F73" s="223" t="s">
        <v>542</v>
      </c>
      <c r="G73" s="224">
        <v>42916</v>
      </c>
      <c r="H73" s="226" t="s">
        <v>543</v>
      </c>
      <c r="I73" s="226" t="s">
        <v>338</v>
      </c>
      <c r="J73" s="226"/>
      <c r="K73" s="223" t="s">
        <v>509</v>
      </c>
      <c r="L73" s="223" t="s">
        <v>777</v>
      </c>
      <c r="M73" s="227">
        <v>119</v>
      </c>
      <c r="N73" s="227">
        <v>19.481818181818181</v>
      </c>
      <c r="O73" s="223" t="s">
        <v>511</v>
      </c>
      <c r="P73" s="223">
        <v>1350</v>
      </c>
      <c r="Q73" s="227">
        <v>22.872727272727271</v>
      </c>
      <c r="R73" s="228"/>
      <c r="S73" s="229"/>
      <c r="T73" s="223"/>
      <c r="U73" s="229"/>
      <c r="V73" s="229"/>
      <c r="W73" s="229"/>
      <c r="X73" s="223"/>
      <c r="Y73" s="227"/>
      <c r="Z73" s="227"/>
      <c r="AA73" s="227"/>
      <c r="AB73" s="227"/>
      <c r="AC73" s="227"/>
      <c r="AD73" s="229"/>
      <c r="AE73" s="227">
        <v>14.672727272727272</v>
      </c>
      <c r="AF73" s="223"/>
      <c r="AG73" s="223"/>
      <c r="AH73" s="227"/>
      <c r="AI73" s="223"/>
      <c r="AJ73" s="223"/>
      <c r="AK73" s="227"/>
      <c r="AL73" s="223"/>
      <c r="AM73" s="227"/>
      <c r="AN73" s="227"/>
      <c r="AO73" s="223" t="s">
        <v>520</v>
      </c>
      <c r="AP73" s="226" t="s">
        <v>460</v>
      </c>
      <c r="AQ73" s="226"/>
      <c r="AR73" s="226"/>
      <c r="AS73" s="230"/>
      <c r="AT73" s="226">
        <v>11</v>
      </c>
      <c r="AU73" s="226"/>
      <c r="AV73" s="226"/>
      <c r="AW73" s="226"/>
      <c r="AX73" s="226" t="s">
        <v>460</v>
      </c>
      <c r="AY73" s="223"/>
      <c r="AZ73" s="226">
        <v>0</v>
      </c>
      <c r="BA73" s="226">
        <v>0</v>
      </c>
      <c r="BB73" s="226">
        <v>0</v>
      </c>
      <c r="BC73" s="226">
        <v>0</v>
      </c>
      <c r="BD73" s="226">
        <v>0</v>
      </c>
      <c r="BE73" s="226">
        <v>0</v>
      </c>
      <c r="BF73" s="226">
        <v>0</v>
      </c>
      <c r="BG73" s="226">
        <v>0</v>
      </c>
      <c r="BH73" s="226">
        <v>0</v>
      </c>
      <c r="BI73" s="226">
        <v>0</v>
      </c>
      <c r="BJ73" s="226">
        <v>0</v>
      </c>
      <c r="BK73" s="226">
        <v>0</v>
      </c>
      <c r="BL73" s="226"/>
      <c r="BM73" s="226" t="s">
        <v>546</v>
      </c>
      <c r="BN73" s="226"/>
      <c r="BO73" s="226" t="s">
        <v>546</v>
      </c>
      <c r="BP73" s="298"/>
      <c r="BQ73" s="226"/>
      <c r="BR73" s="226"/>
      <c r="BS73" s="226"/>
      <c r="BT73" s="232"/>
      <c r="BU73" s="232"/>
      <c r="BV73" s="226"/>
      <c r="BW73" s="226" t="s">
        <v>548</v>
      </c>
      <c r="BX73" s="226">
        <v>1</v>
      </c>
      <c r="BY73" s="223"/>
      <c r="BZ73" s="300" t="s">
        <v>803</v>
      </c>
      <c r="CA73" s="223" t="s">
        <v>253</v>
      </c>
    </row>
    <row r="74" spans="1:79" customFormat="1" ht="13" customHeight="1" x14ac:dyDescent="0.15">
      <c r="A74" s="223">
        <v>13622</v>
      </c>
      <c r="B74" s="224">
        <v>42928</v>
      </c>
      <c r="C74" s="225" t="s">
        <v>541</v>
      </c>
      <c r="D74" s="223" t="s">
        <v>464</v>
      </c>
      <c r="E74" s="223"/>
      <c r="F74" s="223" t="s">
        <v>542</v>
      </c>
      <c r="G74" s="224">
        <v>42642</v>
      </c>
      <c r="H74" s="226" t="s">
        <v>543</v>
      </c>
      <c r="I74" s="226" t="s">
        <v>338</v>
      </c>
      <c r="J74" s="226"/>
      <c r="K74" s="223" t="s">
        <v>514</v>
      </c>
      <c r="L74" s="223" t="s">
        <v>778</v>
      </c>
      <c r="M74" s="227">
        <v>103.46363636363635</v>
      </c>
      <c r="N74" s="227">
        <v>21.809090909090905</v>
      </c>
      <c r="O74" s="223"/>
      <c r="P74" s="223"/>
      <c r="Q74" s="229"/>
      <c r="R74" s="228"/>
      <c r="S74" s="229"/>
      <c r="T74" s="223"/>
      <c r="U74" s="229"/>
      <c r="V74" s="229"/>
      <c r="W74" s="229"/>
      <c r="X74" s="223"/>
      <c r="Y74" s="227"/>
      <c r="Z74" s="227"/>
      <c r="AA74" s="227"/>
      <c r="AB74" s="227"/>
      <c r="AC74" s="227"/>
      <c r="AD74" s="229"/>
      <c r="AE74" s="227">
        <v>16.318181818181817</v>
      </c>
      <c r="AF74" s="223"/>
      <c r="AG74" s="223"/>
      <c r="AH74" s="227"/>
      <c r="AI74" s="223"/>
      <c r="AJ74" s="223"/>
      <c r="AK74" s="227"/>
      <c r="AL74" s="223"/>
      <c r="AM74" s="227"/>
      <c r="AN74" s="227"/>
      <c r="AO74" s="223" t="s">
        <v>520</v>
      </c>
      <c r="AP74" s="226" t="s">
        <v>460</v>
      </c>
      <c r="AQ74" s="226"/>
      <c r="AR74" s="226"/>
      <c r="AS74" s="230"/>
      <c r="AT74" s="226">
        <v>17</v>
      </c>
      <c r="AU74" s="226">
        <v>455</v>
      </c>
      <c r="AV74" s="226"/>
      <c r="AW74" s="226">
        <v>5</v>
      </c>
      <c r="AX74" s="226" t="s">
        <v>467</v>
      </c>
      <c r="AY74" s="223"/>
      <c r="AZ74" s="226">
        <v>0</v>
      </c>
      <c r="BA74" s="226">
        <v>0</v>
      </c>
      <c r="BB74" s="226">
        <v>0</v>
      </c>
      <c r="BC74" s="226">
        <v>0</v>
      </c>
      <c r="BD74" s="226">
        <v>0</v>
      </c>
      <c r="BE74" s="226">
        <v>0</v>
      </c>
      <c r="BF74" s="226">
        <v>0</v>
      </c>
      <c r="BG74" s="226">
        <v>0</v>
      </c>
      <c r="BH74" s="226">
        <v>0</v>
      </c>
      <c r="BI74" s="226">
        <v>0</v>
      </c>
      <c r="BJ74" s="226">
        <v>0</v>
      </c>
      <c r="BK74" s="226">
        <v>0</v>
      </c>
      <c r="BL74" s="226"/>
      <c r="BM74" s="226" t="s">
        <v>546</v>
      </c>
      <c r="BN74" s="226"/>
      <c r="BO74" s="226" t="s">
        <v>546</v>
      </c>
      <c r="BP74" s="298"/>
      <c r="BQ74" s="226"/>
      <c r="BR74" s="226"/>
      <c r="BS74" s="226"/>
      <c r="BT74" s="223"/>
      <c r="BU74" s="223"/>
      <c r="BV74" s="226"/>
      <c r="BW74" s="226" t="s">
        <v>548</v>
      </c>
      <c r="BX74" s="226"/>
      <c r="BY74" s="223"/>
      <c r="BZ74" s="233" t="s">
        <v>804</v>
      </c>
      <c r="CA74" s="223" t="s">
        <v>268</v>
      </c>
    </row>
    <row r="75" spans="1:79" customFormat="1" ht="13" customHeight="1" x14ac:dyDescent="0.15">
      <c r="A75" s="223">
        <v>13262</v>
      </c>
      <c r="B75" s="224">
        <v>42929</v>
      </c>
      <c r="C75" s="225" t="s">
        <v>541</v>
      </c>
      <c r="D75" s="223" t="s">
        <v>464</v>
      </c>
      <c r="E75" s="223"/>
      <c r="F75" s="223" t="s">
        <v>542</v>
      </c>
      <c r="G75" s="224">
        <v>42654</v>
      </c>
      <c r="H75" s="226" t="s">
        <v>337</v>
      </c>
      <c r="I75" s="226" t="s">
        <v>338</v>
      </c>
      <c r="J75" s="226"/>
      <c r="K75" s="223" t="s">
        <v>601</v>
      </c>
      <c r="L75" s="223" t="s">
        <v>602</v>
      </c>
      <c r="M75" s="227">
        <v>101.7</v>
      </c>
      <c r="N75" s="227">
        <v>21.25454545454545</v>
      </c>
      <c r="O75" s="223"/>
      <c r="P75" s="223"/>
      <c r="Q75" s="229"/>
      <c r="R75" s="228"/>
      <c r="S75" s="229"/>
      <c r="T75" s="223"/>
      <c r="U75" s="229"/>
      <c r="V75" s="229"/>
      <c r="W75" s="229"/>
      <c r="X75" s="223"/>
      <c r="Y75" s="227"/>
      <c r="Z75" s="227"/>
      <c r="AA75" s="227"/>
      <c r="AB75" s="227"/>
      <c r="AC75" s="227"/>
      <c r="AD75" s="227"/>
      <c r="AE75" s="227">
        <v>16.999999999999996</v>
      </c>
      <c r="AF75" s="223"/>
      <c r="AG75" s="223"/>
      <c r="AH75" s="227"/>
      <c r="AI75" s="223"/>
      <c r="AJ75" s="223"/>
      <c r="AK75" s="227"/>
      <c r="AL75" s="223"/>
      <c r="AM75" s="227"/>
      <c r="AN75" s="227"/>
      <c r="AO75" s="302" t="s">
        <v>520</v>
      </c>
      <c r="AP75" s="226" t="s">
        <v>460</v>
      </c>
      <c r="AQ75" s="226"/>
      <c r="AR75" s="226"/>
      <c r="AS75" s="230"/>
      <c r="AT75" s="226">
        <v>11</v>
      </c>
      <c r="AU75" s="226"/>
      <c r="AV75" s="226"/>
      <c r="AW75" s="226"/>
      <c r="AX75" s="226" t="s">
        <v>460</v>
      </c>
      <c r="AY75" s="223"/>
      <c r="AZ75" s="226">
        <v>15</v>
      </c>
      <c r="BA75" s="226">
        <v>0</v>
      </c>
      <c r="BB75" s="226">
        <v>0</v>
      </c>
      <c r="BC75" s="226">
        <v>0</v>
      </c>
      <c r="BD75" s="226">
        <v>0</v>
      </c>
      <c r="BE75" s="226">
        <v>0</v>
      </c>
      <c r="BF75" s="226">
        <v>0</v>
      </c>
      <c r="BG75" s="226">
        <v>0</v>
      </c>
      <c r="BH75" s="226">
        <v>0</v>
      </c>
      <c r="BI75" s="226">
        <v>0</v>
      </c>
      <c r="BJ75" s="226">
        <v>0</v>
      </c>
      <c r="BK75" s="226">
        <v>0</v>
      </c>
      <c r="BL75" s="226"/>
      <c r="BM75" s="226" t="s">
        <v>546</v>
      </c>
      <c r="BN75" s="226"/>
      <c r="BO75" s="226" t="s">
        <v>546</v>
      </c>
      <c r="BP75" s="298"/>
      <c r="BQ75" s="226"/>
      <c r="BR75" s="226"/>
      <c r="BS75" s="226"/>
      <c r="BT75" s="232"/>
      <c r="BU75" s="232"/>
      <c r="BV75" s="226"/>
      <c r="BW75" s="226" t="s">
        <v>548</v>
      </c>
      <c r="BX75" s="226"/>
      <c r="BY75" s="223"/>
      <c r="BZ75" s="300" t="s">
        <v>798</v>
      </c>
      <c r="CA75" s="232" t="s">
        <v>268</v>
      </c>
    </row>
    <row r="76" spans="1:79" customFormat="1" ht="13" customHeight="1" x14ac:dyDescent="0.15">
      <c r="A76" s="223">
        <v>761</v>
      </c>
      <c r="B76" s="224">
        <v>42929</v>
      </c>
      <c r="C76" s="225" t="s">
        <v>541</v>
      </c>
      <c r="D76" s="223" t="s">
        <v>464</v>
      </c>
      <c r="E76" s="223"/>
      <c r="F76" s="223" t="s">
        <v>542</v>
      </c>
      <c r="G76" s="224">
        <v>42916</v>
      </c>
      <c r="H76" s="226" t="s">
        <v>543</v>
      </c>
      <c r="I76" s="226" t="s">
        <v>338</v>
      </c>
      <c r="J76" s="226"/>
      <c r="K76" s="223" t="s">
        <v>610</v>
      </c>
      <c r="L76" s="223" t="s">
        <v>779</v>
      </c>
      <c r="M76" s="227">
        <v>74.927272727272722</v>
      </c>
      <c r="N76" s="227">
        <v>22.990909090909089</v>
      </c>
      <c r="O76" s="223"/>
      <c r="P76" s="223"/>
      <c r="Q76" s="229"/>
      <c r="R76" s="228"/>
      <c r="S76" s="229"/>
      <c r="T76" s="223"/>
      <c r="U76" s="229"/>
      <c r="V76" s="229"/>
      <c r="W76" s="229"/>
      <c r="X76" s="223"/>
      <c r="Y76" s="227"/>
      <c r="Z76" s="227"/>
      <c r="AA76" s="227"/>
      <c r="AB76" s="227"/>
      <c r="AC76" s="227"/>
      <c r="AD76" s="227"/>
      <c r="AE76" s="227">
        <v>15.409090909090907</v>
      </c>
      <c r="AF76" s="223"/>
      <c r="AG76" s="223"/>
      <c r="AH76" s="227"/>
      <c r="AI76" s="223"/>
      <c r="AJ76" s="223"/>
      <c r="AK76" s="227"/>
      <c r="AL76" s="223"/>
      <c r="AM76" s="227"/>
      <c r="AN76" s="227"/>
      <c r="AO76" s="223" t="s">
        <v>520</v>
      </c>
      <c r="AP76" s="226" t="s">
        <v>460</v>
      </c>
      <c r="AQ76" s="226"/>
      <c r="AR76" s="226"/>
      <c r="AS76" s="230"/>
      <c r="AT76" s="226">
        <v>16</v>
      </c>
      <c r="AU76" s="226">
        <v>300</v>
      </c>
      <c r="AV76" s="226"/>
      <c r="AW76" s="226">
        <v>10</v>
      </c>
      <c r="AX76" s="226" t="s">
        <v>467</v>
      </c>
      <c r="AY76" s="223"/>
      <c r="AZ76" s="226">
        <v>0</v>
      </c>
      <c r="BA76" s="226">
        <v>18</v>
      </c>
      <c r="BB76" s="226">
        <v>0</v>
      </c>
      <c r="BC76" s="226">
        <v>0</v>
      </c>
      <c r="BD76" s="226">
        <v>0</v>
      </c>
      <c r="BE76" s="226">
        <v>0</v>
      </c>
      <c r="BF76" s="226">
        <v>0</v>
      </c>
      <c r="BG76" s="226">
        <v>0</v>
      </c>
      <c r="BH76" s="226">
        <v>0</v>
      </c>
      <c r="BI76" s="226">
        <v>0</v>
      </c>
      <c r="BJ76" s="226">
        <v>0</v>
      </c>
      <c r="BK76" s="226">
        <v>0</v>
      </c>
      <c r="BL76" s="226"/>
      <c r="BM76" s="226" t="s">
        <v>546</v>
      </c>
      <c r="BN76" s="226"/>
      <c r="BO76" s="226" t="s">
        <v>546</v>
      </c>
      <c r="BP76" s="298"/>
      <c r="BQ76" s="226"/>
      <c r="BR76" s="226"/>
      <c r="BS76" s="226"/>
      <c r="BT76" s="232"/>
      <c r="BU76" s="232"/>
      <c r="BV76" s="226"/>
      <c r="BW76" s="226" t="s">
        <v>548</v>
      </c>
      <c r="BX76" s="226"/>
      <c r="BY76" s="223" t="s">
        <v>790</v>
      </c>
      <c r="BZ76" s="307" t="s">
        <v>805</v>
      </c>
      <c r="CA76" s="232" t="s">
        <v>253</v>
      </c>
    </row>
    <row r="77" spans="1:79" customFormat="1" ht="13" customHeight="1" x14ac:dyDescent="0.15">
      <c r="A77" s="223">
        <v>11222</v>
      </c>
      <c r="B77" s="224">
        <v>42929</v>
      </c>
      <c r="C77" s="225" t="s">
        <v>541</v>
      </c>
      <c r="D77" s="223" t="s">
        <v>464</v>
      </c>
      <c r="E77" s="223"/>
      <c r="F77" s="223" t="s">
        <v>542</v>
      </c>
      <c r="G77" s="224">
        <v>42587</v>
      </c>
      <c r="H77" s="226" t="s">
        <v>543</v>
      </c>
      <c r="I77" s="226" t="s">
        <v>546</v>
      </c>
      <c r="J77" s="226">
        <v>18</v>
      </c>
      <c r="K77" s="223" t="s">
        <v>625</v>
      </c>
      <c r="L77" s="223" t="s">
        <v>626</v>
      </c>
      <c r="M77" s="227">
        <v>92.063636363636348</v>
      </c>
      <c r="N77" s="227">
        <v>17.59090909090909</v>
      </c>
      <c r="O77" s="223"/>
      <c r="P77" s="223"/>
      <c r="Q77" s="229"/>
      <c r="R77" s="223"/>
      <c r="S77" s="229"/>
      <c r="T77" s="223"/>
      <c r="U77" s="229"/>
      <c r="V77" s="229"/>
      <c r="W77" s="229"/>
      <c r="X77" s="223"/>
      <c r="Y77" s="227"/>
      <c r="Z77" s="227"/>
      <c r="AA77" s="227"/>
      <c r="AB77" s="227"/>
      <c r="AC77" s="227"/>
      <c r="AD77" s="227"/>
      <c r="AE77" s="227">
        <v>16.345454545454544</v>
      </c>
      <c r="AF77" s="223"/>
      <c r="AG77" s="223"/>
      <c r="AH77" s="227"/>
      <c r="AI77" s="223"/>
      <c r="AJ77" s="223"/>
      <c r="AK77" s="227"/>
      <c r="AL77" s="223"/>
      <c r="AM77" s="227"/>
      <c r="AN77" s="227"/>
      <c r="AO77" s="223" t="s">
        <v>520</v>
      </c>
      <c r="AP77" s="226" t="s">
        <v>460</v>
      </c>
      <c r="AQ77" s="226"/>
      <c r="AR77" s="226"/>
      <c r="AS77" s="230"/>
      <c r="AT77" s="226">
        <v>4</v>
      </c>
      <c r="AU77" s="226"/>
      <c r="AV77" s="226"/>
      <c r="AW77" s="226"/>
      <c r="AX77" s="226" t="s">
        <v>460</v>
      </c>
      <c r="AY77" s="223"/>
      <c r="AZ77" s="226">
        <v>0</v>
      </c>
      <c r="BA77" s="226">
        <v>0</v>
      </c>
      <c r="BB77" s="226">
        <v>0</v>
      </c>
      <c r="BC77" s="226">
        <v>0</v>
      </c>
      <c r="BD77" s="226">
        <v>0</v>
      </c>
      <c r="BE77" s="226">
        <v>0</v>
      </c>
      <c r="BF77" s="226">
        <v>0</v>
      </c>
      <c r="BG77" s="226">
        <v>0</v>
      </c>
      <c r="BH77" s="226">
        <v>0</v>
      </c>
      <c r="BI77" s="226">
        <v>0</v>
      </c>
      <c r="BJ77" s="226">
        <v>0</v>
      </c>
      <c r="BK77" s="226">
        <v>0</v>
      </c>
      <c r="BL77" s="226"/>
      <c r="BM77" s="226" t="s">
        <v>546</v>
      </c>
      <c r="BN77" s="226">
        <v>12</v>
      </c>
      <c r="BO77" s="226" t="s">
        <v>546</v>
      </c>
      <c r="BP77" s="298"/>
      <c r="BQ77" s="226"/>
      <c r="BR77" s="226"/>
      <c r="BS77" s="226"/>
      <c r="BT77" s="232"/>
      <c r="BU77" s="232"/>
      <c r="BV77" s="226"/>
      <c r="BW77" s="226" t="s">
        <v>548</v>
      </c>
      <c r="BX77" s="226">
        <v>1</v>
      </c>
      <c r="BY77" s="223"/>
      <c r="BZ77" s="233" t="s">
        <v>758</v>
      </c>
      <c r="CA77" s="223" t="s">
        <v>268</v>
      </c>
    </row>
    <row r="78" spans="1:79" customFormat="1" ht="13" customHeight="1" x14ac:dyDescent="0.15">
      <c r="A78" s="223">
        <v>15288</v>
      </c>
      <c r="B78" s="224">
        <v>42929</v>
      </c>
      <c r="C78" s="225" t="s">
        <v>541</v>
      </c>
      <c r="D78" s="223" t="s">
        <v>464</v>
      </c>
      <c r="E78" s="223"/>
      <c r="F78" s="223" t="s">
        <v>542</v>
      </c>
      <c r="G78" s="224">
        <v>42916</v>
      </c>
      <c r="H78" s="226" t="s">
        <v>543</v>
      </c>
      <c r="I78" s="226" t="s">
        <v>546</v>
      </c>
      <c r="J78" s="226">
        <v>23</v>
      </c>
      <c r="K78" s="239" t="s">
        <v>630</v>
      </c>
      <c r="L78" s="223" t="s">
        <v>720</v>
      </c>
      <c r="M78" s="227">
        <v>119.99999999999999</v>
      </c>
      <c r="N78" s="227">
        <v>19.2</v>
      </c>
      <c r="O78" s="223"/>
      <c r="P78" s="223"/>
      <c r="Q78" s="229"/>
      <c r="R78" s="223"/>
      <c r="S78" s="229"/>
      <c r="T78" s="223"/>
      <c r="U78" s="229"/>
      <c r="V78" s="229"/>
      <c r="W78" s="229"/>
      <c r="X78" s="223"/>
      <c r="Y78" s="227"/>
      <c r="Z78" s="227"/>
      <c r="AA78" s="227"/>
      <c r="AB78" s="227"/>
      <c r="AC78" s="227"/>
      <c r="AD78" s="227"/>
      <c r="AE78" s="227">
        <v>15.699999999999998</v>
      </c>
      <c r="AF78" s="223"/>
      <c r="AG78" s="223"/>
      <c r="AH78" s="227"/>
      <c r="AI78" s="223"/>
      <c r="AJ78" s="223"/>
      <c r="AK78" s="227"/>
      <c r="AL78" s="223"/>
      <c r="AM78" s="227"/>
      <c r="AN78" s="227"/>
      <c r="AO78" s="223" t="s">
        <v>520</v>
      </c>
      <c r="AP78" s="226" t="s">
        <v>460</v>
      </c>
      <c r="AQ78" s="226"/>
      <c r="AR78" s="226"/>
      <c r="AS78" s="230"/>
      <c r="AT78" s="226">
        <v>3</v>
      </c>
      <c r="AU78" s="226"/>
      <c r="AV78" s="226"/>
      <c r="AW78" s="226"/>
      <c r="AX78" s="226" t="s">
        <v>460</v>
      </c>
      <c r="AY78" s="223"/>
      <c r="AZ78" s="226">
        <v>0</v>
      </c>
      <c r="BA78" s="226">
        <v>0</v>
      </c>
      <c r="BB78" s="226">
        <v>0</v>
      </c>
      <c r="BC78" s="226">
        <v>0</v>
      </c>
      <c r="BD78" s="226">
        <v>0</v>
      </c>
      <c r="BE78" s="226">
        <v>0</v>
      </c>
      <c r="BF78" s="226">
        <v>0</v>
      </c>
      <c r="BG78" s="226">
        <v>0</v>
      </c>
      <c r="BH78" s="226">
        <v>0</v>
      </c>
      <c r="BI78" s="226">
        <v>0</v>
      </c>
      <c r="BJ78" s="226">
        <v>0</v>
      </c>
      <c r="BK78" s="226">
        <v>0</v>
      </c>
      <c r="BL78" s="226"/>
      <c r="BM78" s="226" t="s">
        <v>546</v>
      </c>
      <c r="BN78" s="226"/>
      <c r="BO78" s="226" t="s">
        <v>546</v>
      </c>
      <c r="BP78" s="298"/>
      <c r="BQ78" s="226"/>
      <c r="BR78" s="226"/>
      <c r="BS78" s="226"/>
      <c r="BT78" s="223" t="s">
        <v>721</v>
      </c>
      <c r="BU78" s="232" t="s">
        <v>722</v>
      </c>
      <c r="BV78" s="226">
        <v>50</v>
      </c>
      <c r="BW78" s="226" t="s">
        <v>548</v>
      </c>
      <c r="BX78" s="226"/>
      <c r="BY78" s="232"/>
      <c r="BZ78" s="307" t="s">
        <v>749</v>
      </c>
      <c r="CA78" s="223" t="s">
        <v>345</v>
      </c>
    </row>
    <row r="79" spans="1:79" customFormat="1" ht="13" customHeight="1" x14ac:dyDescent="0.15">
      <c r="A79" s="223">
        <v>11172</v>
      </c>
      <c r="B79" s="224">
        <v>42926</v>
      </c>
      <c r="C79" s="225" t="s">
        <v>541</v>
      </c>
      <c r="D79" s="223" t="s">
        <v>464</v>
      </c>
      <c r="E79" s="223"/>
      <c r="F79" s="223" t="s">
        <v>542</v>
      </c>
      <c r="G79" s="224">
        <v>42900</v>
      </c>
      <c r="H79" s="226" t="s">
        <v>543</v>
      </c>
      <c r="I79" s="226" t="s">
        <v>546</v>
      </c>
      <c r="J79" s="226">
        <v>19</v>
      </c>
      <c r="K79" s="223" t="s">
        <v>635</v>
      </c>
      <c r="L79" s="223" t="s">
        <v>482</v>
      </c>
      <c r="M79" s="227">
        <v>121.09090909090907</v>
      </c>
      <c r="N79" s="227">
        <v>15.636363636363635</v>
      </c>
      <c r="O79" s="223"/>
      <c r="P79" s="223"/>
      <c r="Q79" s="229"/>
      <c r="R79" s="228"/>
      <c r="S79" s="229"/>
      <c r="T79" s="223"/>
      <c r="U79" s="229"/>
      <c r="V79" s="229"/>
      <c r="W79" s="229"/>
      <c r="X79" s="223"/>
      <c r="Y79" s="227"/>
      <c r="Z79" s="227"/>
      <c r="AA79" s="227"/>
      <c r="AB79" s="227"/>
      <c r="AC79" s="227"/>
      <c r="AD79" s="227"/>
      <c r="AE79" s="227">
        <v>12.08181818181818</v>
      </c>
      <c r="AF79" s="223"/>
      <c r="AG79" s="223"/>
      <c r="AH79" s="227"/>
      <c r="AI79" s="223"/>
      <c r="AJ79" s="223"/>
      <c r="AK79" s="227"/>
      <c r="AL79" s="223"/>
      <c r="AM79" s="227"/>
      <c r="AN79" s="227"/>
      <c r="AO79" s="223" t="s">
        <v>520</v>
      </c>
      <c r="AP79" s="226" t="s">
        <v>460</v>
      </c>
      <c r="AQ79" s="226"/>
      <c r="AR79" s="226"/>
      <c r="AS79" s="230"/>
      <c r="AT79" s="226">
        <v>2.88</v>
      </c>
      <c r="AU79" s="226"/>
      <c r="AV79" s="226"/>
      <c r="AW79" s="226"/>
      <c r="AX79" s="226" t="s">
        <v>467</v>
      </c>
      <c r="AY79" s="223"/>
      <c r="AZ79" s="226">
        <v>0</v>
      </c>
      <c r="BA79" s="226">
        <v>0</v>
      </c>
      <c r="BB79" s="226">
        <v>0</v>
      </c>
      <c r="BC79" s="226">
        <v>0</v>
      </c>
      <c r="BD79" s="226">
        <v>0</v>
      </c>
      <c r="BE79" s="226">
        <v>0</v>
      </c>
      <c r="BF79" s="226">
        <v>0</v>
      </c>
      <c r="BG79" s="226">
        <v>0</v>
      </c>
      <c r="BH79" s="226">
        <v>0</v>
      </c>
      <c r="BI79" s="226">
        <v>0</v>
      </c>
      <c r="BJ79" s="226">
        <v>0</v>
      </c>
      <c r="BK79" s="226">
        <v>0</v>
      </c>
      <c r="BL79" s="226"/>
      <c r="BM79" s="226" t="s">
        <v>546</v>
      </c>
      <c r="BN79" s="226"/>
      <c r="BO79" s="226" t="s">
        <v>546</v>
      </c>
      <c r="BP79" s="298"/>
      <c r="BQ79" s="226"/>
      <c r="BR79" s="226"/>
      <c r="BS79" s="226"/>
      <c r="BT79" s="232"/>
      <c r="BU79" s="232"/>
      <c r="BV79" s="226"/>
      <c r="BW79" s="226" t="s">
        <v>548</v>
      </c>
      <c r="BX79" s="226">
        <v>1</v>
      </c>
      <c r="BY79" s="223"/>
      <c r="BZ79" s="300" t="s">
        <v>715</v>
      </c>
      <c r="CA79" s="232" t="s">
        <v>253</v>
      </c>
    </row>
    <row r="80" spans="1:79" customFormat="1" ht="13" customHeight="1" x14ac:dyDescent="0.15">
      <c r="A80" s="223">
        <v>12495</v>
      </c>
      <c r="B80" s="224">
        <v>42926</v>
      </c>
      <c r="C80" s="225" t="s">
        <v>541</v>
      </c>
      <c r="D80" s="223" t="s">
        <v>464</v>
      </c>
      <c r="E80" s="223"/>
      <c r="F80" s="223" t="s">
        <v>542</v>
      </c>
      <c r="G80" s="224">
        <v>42916</v>
      </c>
      <c r="H80" s="226" t="s">
        <v>337</v>
      </c>
      <c r="I80" s="226" t="s">
        <v>338</v>
      </c>
      <c r="J80" s="226"/>
      <c r="K80" s="223" t="s">
        <v>640</v>
      </c>
      <c r="L80" s="223" t="s">
        <v>641</v>
      </c>
      <c r="M80" s="227">
        <v>109.09090909090908</v>
      </c>
      <c r="N80" s="227">
        <v>16.554545454545455</v>
      </c>
      <c r="O80" s="223"/>
      <c r="P80" s="223"/>
      <c r="Q80" s="229"/>
      <c r="R80" s="228"/>
      <c r="S80" s="229"/>
      <c r="T80" s="223"/>
      <c r="U80" s="229"/>
      <c r="V80" s="229"/>
      <c r="W80" s="229"/>
      <c r="X80" s="223"/>
      <c r="Y80" s="227"/>
      <c r="Z80" s="227"/>
      <c r="AA80" s="227"/>
      <c r="AB80" s="227"/>
      <c r="AC80" s="227"/>
      <c r="AD80" s="227"/>
      <c r="AE80" s="227">
        <v>10.5</v>
      </c>
      <c r="AF80" s="223"/>
      <c r="AG80" s="223"/>
      <c r="AH80" s="227"/>
      <c r="AI80" s="223"/>
      <c r="AJ80" s="223"/>
      <c r="AK80" s="227"/>
      <c r="AL80" s="223"/>
      <c r="AM80" s="227"/>
      <c r="AN80" s="227"/>
      <c r="AO80" s="223" t="s">
        <v>520</v>
      </c>
      <c r="AP80" s="226" t="s">
        <v>460</v>
      </c>
      <c r="AQ80" s="226"/>
      <c r="AR80" s="226"/>
      <c r="AS80" s="230"/>
      <c r="AT80" s="226">
        <v>5.5</v>
      </c>
      <c r="AU80" s="226"/>
      <c r="AV80" s="226"/>
      <c r="AW80" s="226"/>
      <c r="AX80" s="226" t="s">
        <v>337</v>
      </c>
      <c r="AY80" s="223" t="s">
        <v>654</v>
      </c>
      <c r="AZ80" s="226">
        <v>0</v>
      </c>
      <c r="BA80" s="226">
        <v>0</v>
      </c>
      <c r="BB80" s="226">
        <v>0</v>
      </c>
      <c r="BC80" s="226">
        <v>0</v>
      </c>
      <c r="BD80" s="226">
        <v>0</v>
      </c>
      <c r="BE80" s="226">
        <v>0</v>
      </c>
      <c r="BF80" s="226">
        <v>0</v>
      </c>
      <c r="BG80" s="226">
        <v>0</v>
      </c>
      <c r="BH80" s="226">
        <v>0</v>
      </c>
      <c r="BI80" s="226">
        <v>0</v>
      </c>
      <c r="BJ80" s="226">
        <v>0</v>
      </c>
      <c r="BK80" s="226">
        <v>0</v>
      </c>
      <c r="BL80" s="226"/>
      <c r="BM80" s="226" t="s">
        <v>546</v>
      </c>
      <c r="BN80" s="226"/>
      <c r="BO80" s="226" t="s">
        <v>546</v>
      </c>
      <c r="BP80" s="298"/>
      <c r="BQ80" s="226"/>
      <c r="BR80" s="226"/>
      <c r="BS80" s="226"/>
      <c r="BT80" s="223"/>
      <c r="BU80" s="223"/>
      <c r="BV80" s="226"/>
      <c r="BW80" s="226" t="s">
        <v>548</v>
      </c>
      <c r="BX80" s="226"/>
      <c r="BY80" s="223"/>
      <c r="BZ80" s="306" t="s">
        <v>800</v>
      </c>
      <c r="CA80" s="232" t="s">
        <v>253</v>
      </c>
    </row>
    <row r="81" spans="1:79" customFormat="1" ht="13" customHeight="1" x14ac:dyDescent="0.15">
      <c r="A81" s="223">
        <v>12711</v>
      </c>
      <c r="B81" s="224">
        <v>42926</v>
      </c>
      <c r="C81" s="225" t="s">
        <v>463</v>
      </c>
      <c r="D81" s="223" t="s">
        <v>464</v>
      </c>
      <c r="E81" s="223"/>
      <c r="F81" s="223" t="s">
        <v>518</v>
      </c>
      <c r="G81" s="236">
        <v>42916</v>
      </c>
      <c r="H81" s="226" t="s">
        <v>543</v>
      </c>
      <c r="I81" s="226" t="s">
        <v>460</v>
      </c>
      <c r="J81" s="226">
        <v>21</v>
      </c>
      <c r="K81" s="223" t="s">
        <v>652</v>
      </c>
      <c r="L81" s="223" t="s">
        <v>653</v>
      </c>
      <c r="M81" s="227">
        <v>89.999999999999986</v>
      </c>
      <c r="N81" s="227">
        <v>17.7</v>
      </c>
      <c r="O81" s="223"/>
      <c r="P81" s="228"/>
      <c r="Q81" s="229"/>
      <c r="R81" s="228"/>
      <c r="S81" s="229"/>
      <c r="T81" s="223"/>
      <c r="U81" s="229"/>
      <c r="V81" s="229"/>
      <c r="W81" s="229"/>
      <c r="X81" s="223"/>
      <c r="Y81" s="227"/>
      <c r="Z81" s="227"/>
      <c r="AA81" s="227"/>
      <c r="AB81" s="227"/>
      <c r="AC81" s="227"/>
      <c r="AD81" s="229"/>
      <c r="AE81" s="227">
        <v>14.399999999999999</v>
      </c>
      <c r="AF81" s="223"/>
      <c r="AG81" s="223"/>
      <c r="AH81" s="227"/>
      <c r="AI81" s="223"/>
      <c r="AJ81" s="223"/>
      <c r="AK81" s="227"/>
      <c r="AL81" s="223"/>
      <c r="AM81" s="227"/>
      <c r="AN81" s="227"/>
      <c r="AO81" s="223" t="s">
        <v>520</v>
      </c>
      <c r="AP81" s="226" t="s">
        <v>460</v>
      </c>
      <c r="AQ81" s="226"/>
      <c r="AR81" s="226"/>
      <c r="AS81" s="230"/>
      <c r="AT81" s="226">
        <v>8</v>
      </c>
      <c r="AU81" s="226"/>
      <c r="AV81" s="226"/>
      <c r="AW81" s="226"/>
      <c r="AX81" s="226" t="s">
        <v>460</v>
      </c>
      <c r="AY81" s="223"/>
      <c r="AZ81" s="226">
        <v>0</v>
      </c>
      <c r="BA81" s="226">
        <v>0</v>
      </c>
      <c r="BB81" s="226">
        <v>0</v>
      </c>
      <c r="BC81" s="226">
        <v>0</v>
      </c>
      <c r="BD81" s="226">
        <v>0</v>
      </c>
      <c r="BE81" s="226">
        <v>0</v>
      </c>
      <c r="BF81" s="226">
        <v>0</v>
      </c>
      <c r="BG81" s="226">
        <v>0</v>
      </c>
      <c r="BH81" s="226">
        <v>0</v>
      </c>
      <c r="BI81" s="226">
        <v>0</v>
      </c>
      <c r="BJ81" s="226">
        <v>0</v>
      </c>
      <c r="BK81" s="226">
        <v>0</v>
      </c>
      <c r="BL81" s="226"/>
      <c r="BM81" s="226" t="s">
        <v>546</v>
      </c>
      <c r="BN81" s="226"/>
      <c r="BO81" s="226" t="s">
        <v>546</v>
      </c>
      <c r="BP81" s="298"/>
      <c r="BQ81" s="226"/>
      <c r="BR81" s="226"/>
      <c r="BS81" s="226"/>
      <c r="BT81" s="223"/>
      <c r="BU81" s="232"/>
      <c r="BV81" s="226"/>
      <c r="BW81" s="226" t="s">
        <v>548</v>
      </c>
      <c r="BX81" s="226">
        <v>1</v>
      </c>
      <c r="BY81" s="232" t="s">
        <v>655</v>
      </c>
      <c r="BZ81" s="302" t="s">
        <v>759</v>
      </c>
      <c r="CA81" s="223" t="s">
        <v>253</v>
      </c>
    </row>
    <row r="82" spans="1:79" customFormat="1" ht="13" customHeight="1" x14ac:dyDescent="0.15">
      <c r="A82" s="223">
        <v>14675</v>
      </c>
      <c r="B82" s="224">
        <v>42928</v>
      </c>
      <c r="C82" s="225" t="s">
        <v>541</v>
      </c>
      <c r="D82" s="223" t="s">
        <v>464</v>
      </c>
      <c r="E82" s="223"/>
      <c r="F82" s="223" t="s">
        <v>542</v>
      </c>
      <c r="G82" s="236">
        <v>42594</v>
      </c>
      <c r="H82" s="226" t="s">
        <v>337</v>
      </c>
      <c r="I82" s="226" t="s">
        <v>460</v>
      </c>
      <c r="J82" s="226">
        <v>25</v>
      </c>
      <c r="K82" s="223" t="s">
        <v>688</v>
      </c>
      <c r="L82" s="223" t="s">
        <v>728</v>
      </c>
      <c r="M82" s="227">
        <v>89.999999999999986</v>
      </c>
      <c r="N82" s="227">
        <v>16.999999999999996</v>
      </c>
      <c r="O82" s="223"/>
      <c r="P82" s="223"/>
      <c r="Q82" s="229"/>
      <c r="R82" s="228"/>
      <c r="S82" s="229"/>
      <c r="T82" s="223"/>
      <c r="U82" s="229"/>
      <c r="V82" s="229"/>
      <c r="W82" s="229"/>
      <c r="X82" s="223"/>
      <c r="Y82" s="227"/>
      <c r="Z82" s="227"/>
      <c r="AA82" s="227"/>
      <c r="AB82" s="227"/>
      <c r="AC82" s="227"/>
      <c r="AD82" s="229"/>
      <c r="AE82" s="227">
        <v>14.499999999999998</v>
      </c>
      <c r="AF82" s="223"/>
      <c r="AG82" s="223"/>
      <c r="AH82" s="227"/>
      <c r="AI82" s="223"/>
      <c r="AJ82" s="223"/>
      <c r="AK82" s="227"/>
      <c r="AL82" s="223"/>
      <c r="AM82" s="227"/>
      <c r="AN82" s="227"/>
      <c r="AO82" s="223" t="s">
        <v>520</v>
      </c>
      <c r="AP82" s="226" t="s">
        <v>460</v>
      </c>
      <c r="AQ82" s="226"/>
      <c r="AR82" s="226"/>
      <c r="AS82" s="230"/>
      <c r="AT82" s="226">
        <v>6</v>
      </c>
      <c r="AU82" s="226"/>
      <c r="AV82" s="226"/>
      <c r="AW82" s="226"/>
      <c r="AX82" s="226" t="s">
        <v>460</v>
      </c>
      <c r="AY82" s="223"/>
      <c r="AZ82" s="226">
        <v>0</v>
      </c>
      <c r="BA82" s="226">
        <v>0</v>
      </c>
      <c r="BB82" s="226">
        <v>0</v>
      </c>
      <c r="BC82" s="226">
        <v>0</v>
      </c>
      <c r="BD82" s="226">
        <v>0</v>
      </c>
      <c r="BE82" s="226">
        <v>0</v>
      </c>
      <c r="BF82" s="226">
        <v>0</v>
      </c>
      <c r="BG82" s="226">
        <v>0</v>
      </c>
      <c r="BH82" s="226">
        <v>0</v>
      </c>
      <c r="BI82" s="226">
        <v>0</v>
      </c>
      <c r="BJ82" s="226">
        <v>0</v>
      </c>
      <c r="BK82" s="226">
        <v>0</v>
      </c>
      <c r="BL82" s="226"/>
      <c r="BM82" s="226" t="s">
        <v>546</v>
      </c>
      <c r="BN82" s="226"/>
      <c r="BO82" s="226" t="s">
        <v>546</v>
      </c>
      <c r="BP82" s="298"/>
      <c r="BQ82" s="226"/>
      <c r="BR82" s="226"/>
      <c r="BS82" s="226"/>
      <c r="BT82" s="232"/>
      <c r="BU82" s="232"/>
      <c r="BV82" s="226"/>
      <c r="BW82" s="226" t="s">
        <v>548</v>
      </c>
      <c r="BX82" s="226">
        <v>1</v>
      </c>
      <c r="BY82" s="223"/>
      <c r="BZ82" s="302" t="s">
        <v>354</v>
      </c>
      <c r="CA82" s="232" t="s">
        <v>268</v>
      </c>
    </row>
    <row r="83" spans="1:79" customFormat="1" ht="13" customHeight="1" x14ac:dyDescent="0.15">
      <c r="A83" s="223">
        <v>13455</v>
      </c>
      <c r="B83" s="224">
        <v>42926</v>
      </c>
      <c r="C83" s="225" t="s">
        <v>541</v>
      </c>
      <c r="D83" s="223" t="s">
        <v>464</v>
      </c>
      <c r="E83" s="223"/>
      <c r="F83" s="223" t="s">
        <v>542</v>
      </c>
      <c r="G83" s="224">
        <v>42916</v>
      </c>
      <c r="H83" s="226" t="s">
        <v>337</v>
      </c>
      <c r="I83" s="226" t="s">
        <v>546</v>
      </c>
      <c r="J83" s="226">
        <v>24</v>
      </c>
      <c r="K83" s="223" t="s">
        <v>724</v>
      </c>
      <c r="L83" s="223" t="s">
        <v>725</v>
      </c>
      <c r="M83" s="227">
        <v>87.899999999999991</v>
      </c>
      <c r="N83" s="227">
        <v>17.7</v>
      </c>
      <c r="O83" s="223"/>
      <c r="P83" s="223"/>
      <c r="Q83" s="229"/>
      <c r="R83" s="228"/>
      <c r="S83" s="229"/>
      <c r="T83" s="223"/>
      <c r="U83" s="229"/>
      <c r="V83" s="229"/>
      <c r="W83" s="229"/>
      <c r="X83" s="223"/>
      <c r="Y83" s="227"/>
      <c r="Z83" s="227"/>
      <c r="AA83" s="227"/>
      <c r="AB83" s="227"/>
      <c r="AC83" s="227"/>
      <c r="AD83" s="229"/>
      <c r="AE83" s="227">
        <v>14.599999999999998</v>
      </c>
      <c r="AF83" s="223"/>
      <c r="AG83" s="223"/>
      <c r="AH83" s="227"/>
      <c r="AI83" s="223"/>
      <c r="AJ83" s="223"/>
      <c r="AK83" s="227"/>
      <c r="AL83" s="223"/>
      <c r="AM83" s="227"/>
      <c r="AN83" s="227"/>
      <c r="AO83" s="223" t="s">
        <v>520</v>
      </c>
      <c r="AP83" s="226" t="s">
        <v>460</v>
      </c>
      <c r="AQ83" s="226"/>
      <c r="AR83" s="226"/>
      <c r="AS83" s="230"/>
      <c r="AT83" s="226">
        <v>4</v>
      </c>
      <c r="AU83" s="226"/>
      <c r="AV83" s="226"/>
      <c r="AW83" s="226"/>
      <c r="AX83" s="226" t="s">
        <v>460</v>
      </c>
      <c r="AY83" s="223"/>
      <c r="AZ83" s="226">
        <v>0</v>
      </c>
      <c r="BA83" s="226">
        <v>0</v>
      </c>
      <c r="BB83" s="226">
        <v>0</v>
      </c>
      <c r="BC83" s="226">
        <v>0</v>
      </c>
      <c r="BD83" s="226">
        <v>0</v>
      </c>
      <c r="BE83" s="226">
        <v>0</v>
      </c>
      <c r="BF83" s="226">
        <v>0</v>
      </c>
      <c r="BG83" s="226">
        <v>0</v>
      </c>
      <c r="BH83" s="226">
        <v>0</v>
      </c>
      <c r="BI83" s="226">
        <v>0</v>
      </c>
      <c r="BJ83" s="226">
        <v>0</v>
      </c>
      <c r="BK83" s="226">
        <v>0</v>
      </c>
      <c r="BL83" s="226"/>
      <c r="BM83" s="226" t="s">
        <v>546</v>
      </c>
      <c r="BN83" s="226">
        <v>12</v>
      </c>
      <c r="BO83" s="226" t="s">
        <v>546</v>
      </c>
      <c r="BP83" s="298"/>
      <c r="BQ83" s="226"/>
      <c r="BR83" s="226">
        <v>12</v>
      </c>
      <c r="BS83" s="226"/>
      <c r="BT83" s="232"/>
      <c r="BU83" s="232"/>
      <c r="BV83" s="226"/>
      <c r="BW83" s="226" t="s">
        <v>548</v>
      </c>
      <c r="BX83" s="226">
        <v>1</v>
      </c>
      <c r="BY83" s="232" t="s">
        <v>726</v>
      </c>
      <c r="BZ83" s="302" t="s">
        <v>760</v>
      </c>
      <c r="CA83" s="232" t="s">
        <v>253</v>
      </c>
    </row>
    <row r="84" spans="1:79" customFormat="1" ht="13" customHeight="1" x14ac:dyDescent="0.15">
      <c r="A84" s="223">
        <v>14987</v>
      </c>
      <c r="B84" s="224">
        <v>42926</v>
      </c>
      <c r="C84" s="225" t="s">
        <v>541</v>
      </c>
      <c r="D84" s="223" t="s">
        <v>464</v>
      </c>
      <c r="E84" s="223"/>
      <c r="F84" s="223" t="s">
        <v>542</v>
      </c>
      <c r="G84" s="224">
        <v>42916</v>
      </c>
      <c r="H84" s="226" t="s">
        <v>543</v>
      </c>
      <c r="I84" s="226" t="s">
        <v>546</v>
      </c>
      <c r="J84" s="226">
        <v>26</v>
      </c>
      <c r="K84" s="223" t="s">
        <v>780</v>
      </c>
      <c r="L84" s="223" t="s">
        <v>784</v>
      </c>
      <c r="M84" s="227">
        <v>82.690909090909074</v>
      </c>
      <c r="N84" s="227">
        <v>20.354545454545452</v>
      </c>
      <c r="O84" s="238"/>
      <c r="P84" s="238"/>
      <c r="Q84" s="229"/>
      <c r="R84" s="228"/>
      <c r="S84" s="229"/>
      <c r="T84" s="223"/>
      <c r="U84" s="229"/>
      <c r="V84" s="229"/>
      <c r="W84" s="229"/>
      <c r="X84" s="223"/>
      <c r="Y84" s="227"/>
      <c r="Z84" s="227"/>
      <c r="AA84" s="227"/>
      <c r="AB84" s="227"/>
      <c r="AC84" s="227"/>
      <c r="AD84" s="227"/>
      <c r="AE84" s="227">
        <v>14.454545454545453</v>
      </c>
      <c r="AF84" s="223"/>
      <c r="AG84" s="223"/>
      <c r="AH84" s="227"/>
      <c r="AI84" s="223"/>
      <c r="AJ84" s="223"/>
      <c r="AK84" s="227"/>
      <c r="AL84" s="223"/>
      <c r="AM84" s="227"/>
      <c r="AN84" s="227"/>
      <c r="AO84" s="223" t="s">
        <v>520</v>
      </c>
      <c r="AP84" s="226" t="s">
        <v>460</v>
      </c>
      <c r="AQ84" s="226"/>
      <c r="AR84" s="226"/>
      <c r="AS84" s="226"/>
      <c r="AT84" s="226">
        <v>7</v>
      </c>
      <c r="AU84" s="226"/>
      <c r="AV84" s="226"/>
      <c r="AW84" s="226"/>
      <c r="AX84" s="226" t="s">
        <v>467</v>
      </c>
      <c r="AY84" s="223"/>
      <c r="AZ84" s="226">
        <v>0</v>
      </c>
      <c r="BA84" s="226">
        <v>0</v>
      </c>
      <c r="BB84" s="226">
        <v>0</v>
      </c>
      <c r="BC84" s="226">
        <v>0</v>
      </c>
      <c r="BD84" s="226">
        <v>0</v>
      </c>
      <c r="BE84" s="226">
        <v>0</v>
      </c>
      <c r="BF84" s="226">
        <v>0</v>
      </c>
      <c r="BG84" s="226">
        <v>0</v>
      </c>
      <c r="BH84" s="226">
        <v>0</v>
      </c>
      <c r="BI84" s="226">
        <v>0</v>
      </c>
      <c r="BJ84" s="226">
        <v>0</v>
      </c>
      <c r="BK84" s="226">
        <v>0</v>
      </c>
      <c r="BL84" s="226"/>
      <c r="BM84" s="226" t="s">
        <v>546</v>
      </c>
      <c r="BN84" s="226"/>
      <c r="BO84" s="226" t="s">
        <v>546</v>
      </c>
      <c r="BP84" s="298"/>
      <c r="BQ84" s="226"/>
      <c r="BR84" s="226"/>
      <c r="BS84" s="226"/>
      <c r="BT84" s="223"/>
      <c r="BU84" s="223"/>
      <c r="BV84" s="226"/>
      <c r="BW84" s="226" t="s">
        <v>548</v>
      </c>
      <c r="BX84" s="226"/>
      <c r="BY84" s="232"/>
      <c r="BZ84" s="233" t="s">
        <v>761</v>
      </c>
      <c r="CA84" s="232" t="s">
        <v>253</v>
      </c>
    </row>
    <row r="85" spans="1:79" customFormat="1" ht="13" customHeight="1" x14ac:dyDescent="0.15">
      <c r="A85" s="223">
        <v>13965</v>
      </c>
      <c r="B85" s="224">
        <v>42925</v>
      </c>
      <c r="C85" s="225" t="s">
        <v>541</v>
      </c>
      <c r="D85" s="223" t="s">
        <v>464</v>
      </c>
      <c r="E85" s="223"/>
      <c r="F85" s="223" t="s">
        <v>542</v>
      </c>
      <c r="G85" s="236">
        <v>42916</v>
      </c>
      <c r="H85" s="226" t="s">
        <v>543</v>
      </c>
      <c r="I85" s="226" t="s">
        <v>546</v>
      </c>
      <c r="J85" s="226">
        <v>27</v>
      </c>
      <c r="K85" s="223" t="s">
        <v>731</v>
      </c>
      <c r="L85" s="223" t="s">
        <v>732</v>
      </c>
      <c r="M85" s="227">
        <v>89.999999999999986</v>
      </c>
      <c r="N85" s="227">
        <v>19.990909090909089</v>
      </c>
      <c r="O85" s="223"/>
      <c r="P85" s="223"/>
      <c r="Q85" s="229"/>
      <c r="R85" s="228"/>
      <c r="S85" s="229"/>
      <c r="T85" s="223"/>
      <c r="U85" s="229"/>
      <c r="V85" s="229"/>
      <c r="W85" s="229"/>
      <c r="X85" s="223"/>
      <c r="Y85" s="227"/>
      <c r="Z85" s="227"/>
      <c r="AA85" s="227"/>
      <c r="AB85" s="227"/>
      <c r="AC85" s="227"/>
      <c r="AD85" s="229"/>
      <c r="AE85" s="227">
        <v>15.445454545454544</v>
      </c>
      <c r="AF85" s="223"/>
      <c r="AG85" s="223"/>
      <c r="AH85" s="227"/>
      <c r="AI85" s="223"/>
      <c r="AJ85" s="223"/>
      <c r="AK85" s="227"/>
      <c r="AL85" s="223"/>
      <c r="AM85" s="227"/>
      <c r="AN85" s="227"/>
      <c r="AO85" s="223" t="s">
        <v>520</v>
      </c>
      <c r="AP85" s="226" t="s">
        <v>460</v>
      </c>
      <c r="AQ85" s="226"/>
      <c r="AR85" s="226"/>
      <c r="AS85" s="230"/>
      <c r="AT85" s="226">
        <v>7</v>
      </c>
      <c r="AU85" s="226"/>
      <c r="AV85" s="226"/>
      <c r="AW85" s="226"/>
      <c r="AX85" s="226" t="s">
        <v>460</v>
      </c>
      <c r="AY85" s="223"/>
      <c r="AZ85" s="226">
        <v>0</v>
      </c>
      <c r="BA85" s="226">
        <v>0</v>
      </c>
      <c r="BB85" s="226">
        <v>0</v>
      </c>
      <c r="BC85" s="226">
        <v>0</v>
      </c>
      <c r="BD85" s="226">
        <v>0</v>
      </c>
      <c r="BE85" s="226">
        <v>0</v>
      </c>
      <c r="BF85" s="226">
        <v>0</v>
      </c>
      <c r="BG85" s="226">
        <v>0</v>
      </c>
      <c r="BH85" s="226">
        <v>0</v>
      </c>
      <c r="BI85" s="226">
        <v>0</v>
      </c>
      <c r="BJ85" s="226">
        <v>0</v>
      </c>
      <c r="BK85" s="226">
        <v>0</v>
      </c>
      <c r="BL85" s="226">
        <v>12</v>
      </c>
      <c r="BM85" s="226" t="s">
        <v>546</v>
      </c>
      <c r="BN85" s="226"/>
      <c r="BO85" s="226" t="s">
        <v>546</v>
      </c>
      <c r="BP85" s="298"/>
      <c r="BQ85" s="226"/>
      <c r="BR85" s="226"/>
      <c r="BS85" s="226"/>
      <c r="BT85" s="232"/>
      <c r="BU85" s="232"/>
      <c r="BV85" s="226"/>
      <c r="BW85" s="226" t="s">
        <v>548</v>
      </c>
      <c r="BX85" s="226">
        <v>1</v>
      </c>
      <c r="BY85" s="223" t="s">
        <v>733</v>
      </c>
      <c r="BZ85" s="299" t="s">
        <v>751</v>
      </c>
      <c r="CA85" s="223" t="s">
        <v>253</v>
      </c>
    </row>
    <row r="86" spans="1:79" customFormat="1" ht="13" customHeight="1" x14ac:dyDescent="0.15">
      <c r="A86" s="223">
        <v>14990</v>
      </c>
      <c r="B86" s="224">
        <v>42926</v>
      </c>
      <c r="C86" s="225" t="s">
        <v>541</v>
      </c>
      <c r="D86" s="223" t="s">
        <v>464</v>
      </c>
      <c r="E86" s="223"/>
      <c r="F86" s="223" t="s">
        <v>542</v>
      </c>
      <c r="G86" s="224">
        <v>42916</v>
      </c>
      <c r="H86" s="226" t="s">
        <v>543</v>
      </c>
      <c r="I86" s="226" t="s">
        <v>338</v>
      </c>
      <c r="J86" s="226"/>
      <c r="K86" s="223" t="s">
        <v>780</v>
      </c>
      <c r="L86" s="223" t="s">
        <v>781</v>
      </c>
      <c r="M86" s="227">
        <v>88.909090909090892</v>
      </c>
      <c r="N86" s="227">
        <v>21.881818181818179</v>
      </c>
      <c r="O86" s="223"/>
      <c r="P86" s="223"/>
      <c r="Q86" s="229"/>
      <c r="R86" s="228"/>
      <c r="S86" s="229"/>
      <c r="T86" s="223"/>
      <c r="U86" s="229"/>
      <c r="V86" s="229"/>
      <c r="W86" s="229"/>
      <c r="X86" s="223"/>
      <c r="Y86" s="227"/>
      <c r="Z86" s="227"/>
      <c r="AA86" s="227"/>
      <c r="AB86" s="227"/>
      <c r="AC86" s="227"/>
      <c r="AD86" s="227"/>
      <c r="AE86" s="227">
        <v>15.536363636363635</v>
      </c>
      <c r="AF86" s="223"/>
      <c r="AG86" s="223"/>
      <c r="AH86" s="227"/>
      <c r="AI86" s="223"/>
      <c r="AJ86" s="223"/>
      <c r="AK86" s="227"/>
      <c r="AL86" s="223"/>
      <c r="AM86" s="227"/>
      <c r="AN86" s="227"/>
      <c r="AO86" s="223" t="s">
        <v>520</v>
      </c>
      <c r="AP86" s="226" t="s">
        <v>460</v>
      </c>
      <c r="AQ86" s="226"/>
      <c r="AR86" s="226"/>
      <c r="AS86" s="226"/>
      <c r="AT86" s="226">
        <v>10</v>
      </c>
      <c r="AU86" s="226"/>
      <c r="AV86" s="226"/>
      <c r="AW86" s="226"/>
      <c r="AX86" s="226" t="s">
        <v>467</v>
      </c>
      <c r="AY86" s="223"/>
      <c r="AZ86" s="226">
        <v>0</v>
      </c>
      <c r="BA86" s="226">
        <v>0</v>
      </c>
      <c r="BB86" s="226">
        <v>0</v>
      </c>
      <c r="BC86" s="226">
        <v>0</v>
      </c>
      <c r="BD86" s="226">
        <v>0</v>
      </c>
      <c r="BE86" s="226">
        <v>0</v>
      </c>
      <c r="BF86" s="226">
        <v>0</v>
      </c>
      <c r="BG86" s="226">
        <v>0</v>
      </c>
      <c r="BH86" s="226">
        <v>0</v>
      </c>
      <c r="BI86" s="226">
        <v>0</v>
      </c>
      <c r="BJ86" s="226">
        <v>0</v>
      </c>
      <c r="BK86" s="226">
        <v>0</v>
      </c>
      <c r="BL86" s="226"/>
      <c r="BM86" s="226" t="s">
        <v>546</v>
      </c>
      <c r="BN86" s="226"/>
      <c r="BO86" s="226" t="s">
        <v>546</v>
      </c>
      <c r="BP86" s="298"/>
      <c r="BQ86" s="226"/>
      <c r="BR86" s="226"/>
      <c r="BS86" s="226"/>
      <c r="BT86" s="223"/>
      <c r="BU86" s="223"/>
      <c r="BV86" s="226"/>
      <c r="BW86" s="226" t="s">
        <v>548</v>
      </c>
      <c r="BX86" s="226"/>
      <c r="BY86" s="232"/>
      <c r="BZ86" s="308" t="s">
        <v>806</v>
      </c>
      <c r="CA86" s="232" t="s">
        <v>253</v>
      </c>
    </row>
    <row r="87" spans="1:79" customFormat="1" ht="13" customHeight="1" x14ac:dyDescent="0.15">
      <c r="A87" s="223">
        <v>13976</v>
      </c>
      <c r="B87" s="224">
        <v>42926</v>
      </c>
      <c r="C87" s="225" t="s">
        <v>541</v>
      </c>
      <c r="D87" s="223" t="s">
        <v>464</v>
      </c>
      <c r="E87" s="223"/>
      <c r="F87" s="223" t="s">
        <v>542</v>
      </c>
      <c r="G87" s="236">
        <v>42768</v>
      </c>
      <c r="H87" s="226" t="s">
        <v>543</v>
      </c>
      <c r="I87" s="226" t="s">
        <v>546</v>
      </c>
      <c r="J87" s="226">
        <v>29</v>
      </c>
      <c r="K87" s="223" t="s">
        <v>736</v>
      </c>
      <c r="L87" s="223" t="s">
        <v>737</v>
      </c>
      <c r="M87" s="227">
        <v>92.272727272727266</v>
      </c>
      <c r="N87" s="227">
        <v>17.554545454545451</v>
      </c>
      <c r="O87" s="223"/>
      <c r="P87" s="223"/>
      <c r="Q87" s="229"/>
      <c r="R87" s="228"/>
      <c r="S87" s="229"/>
      <c r="T87" s="223"/>
      <c r="U87" s="229"/>
      <c r="V87" s="229"/>
      <c r="W87" s="229"/>
      <c r="X87" s="223"/>
      <c r="Y87" s="227"/>
      <c r="Z87" s="227"/>
      <c r="AA87" s="227"/>
      <c r="AB87" s="227"/>
      <c r="AC87" s="227"/>
      <c r="AD87" s="229"/>
      <c r="AE87" s="227">
        <v>16.354545454545452</v>
      </c>
      <c r="AF87" s="223"/>
      <c r="AG87" s="223"/>
      <c r="AH87" s="227"/>
      <c r="AI87" s="223"/>
      <c r="AJ87" s="223"/>
      <c r="AK87" s="227"/>
      <c r="AL87" s="223"/>
      <c r="AM87" s="227"/>
      <c r="AN87" s="227"/>
      <c r="AO87" s="223" t="s">
        <v>520</v>
      </c>
      <c r="AP87" s="226" t="s">
        <v>460</v>
      </c>
      <c r="AQ87" s="226"/>
      <c r="AR87" s="226"/>
      <c r="AS87" s="230"/>
      <c r="AT87" s="226">
        <v>7</v>
      </c>
      <c r="AU87" s="226"/>
      <c r="AV87" s="226"/>
      <c r="AW87" s="226"/>
      <c r="AX87" s="226" t="s">
        <v>460</v>
      </c>
      <c r="AY87" s="223"/>
      <c r="AZ87" s="226">
        <v>0</v>
      </c>
      <c r="BA87" s="226">
        <v>0</v>
      </c>
      <c r="BB87" s="226">
        <v>0</v>
      </c>
      <c r="BC87" s="226">
        <v>0</v>
      </c>
      <c r="BD87" s="226">
        <v>0</v>
      </c>
      <c r="BE87" s="226">
        <v>0</v>
      </c>
      <c r="BF87" s="226">
        <v>0</v>
      </c>
      <c r="BG87" s="226">
        <v>0</v>
      </c>
      <c r="BH87" s="226">
        <v>0</v>
      </c>
      <c r="BI87" s="226">
        <v>0</v>
      </c>
      <c r="BJ87" s="226">
        <v>0</v>
      </c>
      <c r="BK87" s="226">
        <v>0</v>
      </c>
      <c r="BL87" s="226"/>
      <c r="BM87" s="226" t="s">
        <v>546</v>
      </c>
      <c r="BN87" s="226"/>
      <c r="BO87" s="226" t="s">
        <v>546</v>
      </c>
      <c r="BP87" s="298"/>
      <c r="BQ87" s="226"/>
      <c r="BR87" s="226"/>
      <c r="BS87" s="226"/>
      <c r="BT87" s="232"/>
      <c r="BU87" s="232"/>
      <c r="BV87" s="226"/>
      <c r="BW87" s="226" t="s">
        <v>548</v>
      </c>
      <c r="BX87" s="226">
        <v>1</v>
      </c>
      <c r="BY87" s="223"/>
      <c r="BZ87" s="299" t="s">
        <v>762</v>
      </c>
      <c r="CA87" s="232" t="s">
        <v>268</v>
      </c>
    </row>
    <row r="88" spans="1:79" customFormat="1" ht="13" customHeight="1" x14ac:dyDescent="0.15">
      <c r="A88" s="223">
        <v>212</v>
      </c>
      <c r="B88" s="224">
        <v>42928</v>
      </c>
      <c r="C88" s="225" t="s">
        <v>541</v>
      </c>
      <c r="D88" s="223" t="s">
        <v>464</v>
      </c>
      <c r="E88" s="223"/>
      <c r="F88" s="223" t="s">
        <v>542</v>
      </c>
      <c r="G88" s="224">
        <v>42858</v>
      </c>
      <c r="H88" s="226" t="s">
        <v>543</v>
      </c>
      <c r="I88" s="226" t="s">
        <v>546</v>
      </c>
      <c r="J88" s="226">
        <v>30</v>
      </c>
      <c r="K88" s="223" t="s">
        <v>739</v>
      </c>
      <c r="L88" s="223" t="s">
        <v>740</v>
      </c>
      <c r="M88" s="227">
        <v>90.854545454545445</v>
      </c>
      <c r="N88" s="227">
        <v>18.136363636363633</v>
      </c>
      <c r="O88" s="223"/>
      <c r="P88" s="223"/>
      <c r="Q88" s="229"/>
      <c r="R88" s="228"/>
      <c r="S88" s="229"/>
      <c r="T88" s="223"/>
      <c r="U88" s="229"/>
      <c r="V88" s="229"/>
      <c r="W88" s="229"/>
      <c r="X88" s="223"/>
      <c r="Y88" s="227"/>
      <c r="Z88" s="227"/>
      <c r="AA88" s="227"/>
      <c r="AB88" s="227"/>
      <c r="AC88" s="227"/>
      <c r="AD88" s="229"/>
      <c r="AE88" s="227">
        <v>13.272727272727272</v>
      </c>
      <c r="AF88" s="223"/>
      <c r="AG88" s="223"/>
      <c r="AH88" s="227"/>
      <c r="AI88" s="223"/>
      <c r="AJ88" s="223"/>
      <c r="AK88" s="227"/>
      <c r="AL88" s="223"/>
      <c r="AM88" s="227"/>
      <c r="AN88" s="227"/>
      <c r="AO88" s="223" t="s">
        <v>520</v>
      </c>
      <c r="AP88" s="226" t="s">
        <v>460</v>
      </c>
      <c r="AQ88" s="226"/>
      <c r="AR88" s="226"/>
      <c r="AS88" s="230"/>
      <c r="AT88" s="226">
        <v>6</v>
      </c>
      <c r="AU88" s="226"/>
      <c r="AV88" s="226"/>
      <c r="AW88" s="226"/>
      <c r="AX88" s="226" t="s">
        <v>460</v>
      </c>
      <c r="AY88" s="223"/>
      <c r="AZ88" s="226">
        <v>0</v>
      </c>
      <c r="BA88" s="226">
        <v>0</v>
      </c>
      <c r="BB88" s="226">
        <v>0</v>
      </c>
      <c r="BC88" s="226">
        <v>0</v>
      </c>
      <c r="BD88" s="226">
        <v>0</v>
      </c>
      <c r="BE88" s="226">
        <v>0</v>
      </c>
      <c r="BF88" s="226">
        <v>0</v>
      </c>
      <c r="BG88" s="226">
        <v>0</v>
      </c>
      <c r="BH88" s="226">
        <v>0</v>
      </c>
      <c r="BI88" s="226">
        <v>0</v>
      </c>
      <c r="BJ88" s="226">
        <v>0</v>
      </c>
      <c r="BK88" s="226">
        <v>0</v>
      </c>
      <c r="BL88" s="226"/>
      <c r="BM88" s="226" t="s">
        <v>546</v>
      </c>
      <c r="BN88" s="226"/>
      <c r="BO88" s="226" t="s">
        <v>546</v>
      </c>
      <c r="BP88" s="298"/>
      <c r="BQ88" s="226"/>
      <c r="BR88" s="226"/>
      <c r="BS88" s="226"/>
      <c r="BT88" s="232"/>
      <c r="BU88" s="232"/>
      <c r="BV88" s="226"/>
      <c r="BW88" s="226" t="s">
        <v>548</v>
      </c>
      <c r="BX88" s="226">
        <v>1</v>
      </c>
      <c r="BY88" s="223"/>
      <c r="BZ88" s="308" t="s">
        <v>763</v>
      </c>
      <c r="CA88" s="223" t="s">
        <v>268</v>
      </c>
    </row>
    <row r="89" spans="1:79" customFormat="1" ht="13" customHeight="1" x14ac:dyDescent="0.15">
      <c r="A89" s="223">
        <v>10838</v>
      </c>
      <c r="B89" s="224">
        <v>42925</v>
      </c>
      <c r="C89" s="225" t="s">
        <v>541</v>
      </c>
      <c r="D89" s="223" t="s">
        <v>464</v>
      </c>
      <c r="E89" s="223"/>
      <c r="F89" s="223" t="s">
        <v>581</v>
      </c>
      <c r="G89" s="224">
        <v>42922</v>
      </c>
      <c r="H89" s="226" t="s">
        <v>543</v>
      </c>
      <c r="I89" s="226" t="s">
        <v>338</v>
      </c>
      <c r="J89" s="226"/>
      <c r="K89" s="223" t="s">
        <v>544</v>
      </c>
      <c r="L89" s="223" t="s">
        <v>469</v>
      </c>
      <c r="M89" s="227">
        <v>109.27272727272727</v>
      </c>
      <c r="N89" s="227">
        <v>27.2</v>
      </c>
      <c r="O89" s="223"/>
      <c r="P89" s="223"/>
      <c r="Q89" s="229"/>
      <c r="R89" s="228"/>
      <c r="S89" s="229"/>
      <c r="T89" s="223"/>
      <c r="U89" s="229"/>
      <c r="V89" s="229"/>
      <c r="W89" s="227">
        <v>16.40909090909091</v>
      </c>
      <c r="X89" s="223"/>
      <c r="Y89" s="227"/>
      <c r="Z89" s="227"/>
      <c r="AA89" s="227"/>
      <c r="AB89" s="227"/>
      <c r="AC89" s="227"/>
      <c r="AD89" s="227"/>
      <c r="AE89" s="227"/>
      <c r="AF89" s="223"/>
      <c r="AG89" s="223"/>
      <c r="AH89" s="227">
        <v>19.754545454545454</v>
      </c>
      <c r="AI89" s="223"/>
      <c r="AJ89" s="223"/>
      <c r="AK89" s="227"/>
      <c r="AL89" s="223"/>
      <c r="AM89" s="227"/>
      <c r="AN89" s="227"/>
      <c r="AO89" s="223" t="s">
        <v>533</v>
      </c>
      <c r="AP89" s="226" t="s">
        <v>460</v>
      </c>
      <c r="AQ89" s="226"/>
      <c r="AR89" s="226"/>
      <c r="AS89" s="226"/>
      <c r="AT89" s="226">
        <v>15</v>
      </c>
      <c r="AU89" s="226"/>
      <c r="AV89" s="226"/>
      <c r="AW89" s="226"/>
      <c r="AX89" s="226" t="s">
        <v>467</v>
      </c>
      <c r="AY89" s="223"/>
      <c r="AZ89" s="226">
        <v>0</v>
      </c>
      <c r="BA89" s="226">
        <v>0</v>
      </c>
      <c r="BB89" s="226">
        <v>0</v>
      </c>
      <c r="BC89" s="226">
        <v>0</v>
      </c>
      <c r="BD89" s="226">
        <v>0</v>
      </c>
      <c r="BE89" s="226">
        <v>0</v>
      </c>
      <c r="BF89" s="226">
        <v>0</v>
      </c>
      <c r="BG89" s="226">
        <v>0</v>
      </c>
      <c r="BH89" s="226">
        <v>0</v>
      </c>
      <c r="BI89" s="226">
        <v>0</v>
      </c>
      <c r="BJ89" s="226">
        <v>0</v>
      </c>
      <c r="BK89" s="226">
        <v>0</v>
      </c>
      <c r="BL89" s="226"/>
      <c r="BM89" s="226" t="s">
        <v>546</v>
      </c>
      <c r="BN89" s="226">
        <v>12</v>
      </c>
      <c r="BO89" s="226" t="s">
        <v>546</v>
      </c>
      <c r="BP89" s="298"/>
      <c r="BQ89" s="226"/>
      <c r="BR89" s="226"/>
      <c r="BS89" s="226"/>
      <c r="BT89" s="223"/>
      <c r="BU89" s="232"/>
      <c r="BV89" s="226"/>
      <c r="BW89" s="226" t="s">
        <v>548</v>
      </c>
      <c r="BX89" s="226"/>
      <c r="BY89" s="232"/>
      <c r="BZ89" s="223" t="s">
        <v>807</v>
      </c>
      <c r="CA89" s="232" t="s">
        <v>253</v>
      </c>
    </row>
    <row r="90" spans="1:79" customFormat="1" ht="13" customHeight="1" x14ac:dyDescent="0.15">
      <c r="A90" s="223">
        <v>11117</v>
      </c>
      <c r="B90" s="224">
        <v>42928</v>
      </c>
      <c r="C90" s="225" t="s">
        <v>541</v>
      </c>
      <c r="D90" s="223" t="s">
        <v>464</v>
      </c>
      <c r="E90" s="223"/>
      <c r="F90" s="223" t="s">
        <v>581</v>
      </c>
      <c r="G90" s="236">
        <v>42643</v>
      </c>
      <c r="H90" s="226" t="s">
        <v>337</v>
      </c>
      <c r="I90" s="226" t="s">
        <v>460</v>
      </c>
      <c r="J90" s="226">
        <v>2</v>
      </c>
      <c r="K90" s="223" t="s">
        <v>551</v>
      </c>
      <c r="L90" s="223" t="s">
        <v>606</v>
      </c>
      <c r="M90" s="227">
        <v>104.89999999999999</v>
      </c>
      <c r="N90" s="227">
        <v>29.563636363636363</v>
      </c>
      <c r="O90" s="223"/>
      <c r="P90" s="223"/>
      <c r="Q90" s="229"/>
      <c r="R90" s="228"/>
      <c r="S90" s="229"/>
      <c r="T90" s="223"/>
      <c r="U90" s="229"/>
      <c r="V90" s="229"/>
      <c r="W90" s="227">
        <v>17.954545454545453</v>
      </c>
      <c r="X90" s="223"/>
      <c r="Y90" s="227"/>
      <c r="Z90" s="227"/>
      <c r="AA90" s="227"/>
      <c r="AB90" s="227"/>
      <c r="AC90" s="227"/>
      <c r="AD90" s="227"/>
      <c r="AE90" s="227"/>
      <c r="AF90" s="223"/>
      <c r="AG90" s="223"/>
      <c r="AH90" s="227">
        <v>21.554545454545455</v>
      </c>
      <c r="AI90" s="223"/>
      <c r="AJ90" s="223"/>
      <c r="AK90" s="227"/>
      <c r="AL90" s="223"/>
      <c r="AM90" s="227"/>
      <c r="AN90" s="227"/>
      <c r="AO90" s="223" t="s">
        <v>533</v>
      </c>
      <c r="AP90" s="226" t="s">
        <v>460</v>
      </c>
      <c r="AQ90" s="226"/>
      <c r="AR90" s="226"/>
      <c r="AS90" s="226">
        <v>10</v>
      </c>
      <c r="AT90" s="226">
        <v>12</v>
      </c>
      <c r="AU90" s="226"/>
      <c r="AV90" s="226"/>
      <c r="AW90" s="226"/>
      <c r="AX90" s="226" t="s">
        <v>467</v>
      </c>
      <c r="AY90" s="223"/>
      <c r="AZ90" s="226">
        <v>0</v>
      </c>
      <c r="BA90" s="226">
        <v>0</v>
      </c>
      <c r="BB90" s="226">
        <v>7</v>
      </c>
      <c r="BC90" s="226">
        <v>0</v>
      </c>
      <c r="BD90" s="226">
        <v>0</v>
      </c>
      <c r="BE90" s="226">
        <v>0</v>
      </c>
      <c r="BF90" s="226">
        <v>0</v>
      </c>
      <c r="BG90" s="226">
        <v>0</v>
      </c>
      <c r="BH90" s="226">
        <v>0</v>
      </c>
      <c r="BI90" s="226">
        <v>0</v>
      </c>
      <c r="BJ90" s="226">
        <v>0</v>
      </c>
      <c r="BK90" s="226">
        <v>0</v>
      </c>
      <c r="BL90" s="226"/>
      <c r="BM90" s="226" t="s">
        <v>546</v>
      </c>
      <c r="BN90" s="226"/>
      <c r="BO90" s="226" t="s">
        <v>546</v>
      </c>
      <c r="BP90" s="298"/>
      <c r="BQ90" s="226"/>
      <c r="BR90" s="226"/>
      <c r="BS90" s="226"/>
      <c r="BT90" s="223"/>
      <c r="BU90" s="223"/>
      <c r="BV90" s="226"/>
      <c r="BW90" s="226" t="s">
        <v>548</v>
      </c>
      <c r="BX90" s="226"/>
      <c r="BY90" s="232"/>
      <c r="BZ90" s="300" t="s">
        <v>700</v>
      </c>
      <c r="CA90" s="232" t="s">
        <v>268</v>
      </c>
    </row>
    <row r="91" spans="1:79" customFormat="1" ht="13" customHeight="1" x14ac:dyDescent="0.15">
      <c r="A91" s="223">
        <v>1693</v>
      </c>
      <c r="B91" s="224">
        <v>42928</v>
      </c>
      <c r="C91" s="225" t="s">
        <v>541</v>
      </c>
      <c r="D91" s="223" t="s">
        <v>464</v>
      </c>
      <c r="E91" s="223"/>
      <c r="F91" s="223" t="s">
        <v>581</v>
      </c>
      <c r="G91" s="224">
        <v>42916</v>
      </c>
      <c r="H91" s="226" t="s">
        <v>543</v>
      </c>
      <c r="I91" s="226" t="s">
        <v>546</v>
      </c>
      <c r="J91" s="226">
        <v>3</v>
      </c>
      <c r="K91" s="223" t="s">
        <v>554</v>
      </c>
      <c r="L91" s="223" t="s">
        <v>555</v>
      </c>
      <c r="M91" s="227">
        <v>104.5</v>
      </c>
      <c r="N91" s="227">
        <v>29.390909090909087</v>
      </c>
      <c r="O91" s="223"/>
      <c r="P91" s="223"/>
      <c r="Q91" s="229"/>
      <c r="R91" s="228"/>
      <c r="S91" s="229"/>
      <c r="T91" s="223"/>
      <c r="U91" s="229"/>
      <c r="V91" s="229"/>
      <c r="W91" s="227">
        <v>17.581818181818182</v>
      </c>
      <c r="X91" s="223"/>
      <c r="Y91" s="227"/>
      <c r="Z91" s="227"/>
      <c r="AA91" s="227"/>
      <c r="AB91" s="227"/>
      <c r="AC91" s="227"/>
      <c r="AD91" s="227"/>
      <c r="AE91" s="227"/>
      <c r="AF91" s="223"/>
      <c r="AG91" s="223"/>
      <c r="AH91" s="227">
        <v>22.554545454545451</v>
      </c>
      <c r="AI91" s="223"/>
      <c r="AJ91" s="223"/>
      <c r="AK91" s="227"/>
      <c r="AL91" s="223"/>
      <c r="AM91" s="227"/>
      <c r="AN91" s="227"/>
      <c r="AO91" s="223" t="s">
        <v>533</v>
      </c>
      <c r="AP91" s="226" t="s">
        <v>460</v>
      </c>
      <c r="AQ91" s="226"/>
      <c r="AR91" s="226"/>
      <c r="AS91" s="230"/>
      <c r="AT91" s="226">
        <v>8.5</v>
      </c>
      <c r="AU91" s="226"/>
      <c r="AV91" s="226"/>
      <c r="AW91" s="226"/>
      <c r="AX91" s="226" t="s">
        <v>467</v>
      </c>
      <c r="AY91" s="223"/>
      <c r="AZ91" s="226">
        <v>0</v>
      </c>
      <c r="BA91" s="226">
        <v>0</v>
      </c>
      <c r="BB91" s="226">
        <v>0</v>
      </c>
      <c r="BC91" s="226">
        <v>0</v>
      </c>
      <c r="BD91" s="226">
        <v>0</v>
      </c>
      <c r="BE91" s="226">
        <v>0</v>
      </c>
      <c r="BF91" s="226">
        <v>0</v>
      </c>
      <c r="BG91" s="226">
        <v>0</v>
      </c>
      <c r="BH91" s="226">
        <v>0</v>
      </c>
      <c r="BI91" s="226">
        <v>0</v>
      </c>
      <c r="BJ91" s="226">
        <v>0</v>
      </c>
      <c r="BK91" s="226">
        <v>0</v>
      </c>
      <c r="BL91" s="226"/>
      <c r="BM91" s="226" t="s">
        <v>546</v>
      </c>
      <c r="BN91" s="226"/>
      <c r="BO91" s="226" t="s">
        <v>546</v>
      </c>
      <c r="BP91" s="298"/>
      <c r="BQ91" s="226"/>
      <c r="BR91" s="226"/>
      <c r="BS91" s="226"/>
      <c r="BT91" s="223"/>
      <c r="BU91" s="223"/>
      <c r="BV91" s="226"/>
      <c r="BW91" s="226" t="s">
        <v>548</v>
      </c>
      <c r="BX91" s="226"/>
      <c r="BY91" s="223"/>
      <c r="BZ91" s="300" t="s">
        <v>620</v>
      </c>
      <c r="CA91" s="232" t="s">
        <v>253</v>
      </c>
    </row>
    <row r="92" spans="1:79" customFormat="1" ht="13" customHeight="1" x14ac:dyDescent="0.15">
      <c r="A92" s="223">
        <v>13635</v>
      </c>
      <c r="B92" s="224">
        <v>42929</v>
      </c>
      <c r="C92" s="225" t="s">
        <v>541</v>
      </c>
      <c r="D92" s="223" t="s">
        <v>464</v>
      </c>
      <c r="E92" s="223"/>
      <c r="F92" s="223" t="s">
        <v>581</v>
      </c>
      <c r="G92" s="224">
        <v>42658</v>
      </c>
      <c r="H92" s="226" t="s">
        <v>543</v>
      </c>
      <c r="I92" s="226" t="s">
        <v>546</v>
      </c>
      <c r="J92" s="226">
        <v>5</v>
      </c>
      <c r="K92" s="223" t="s">
        <v>558</v>
      </c>
      <c r="L92" s="223" t="s">
        <v>702</v>
      </c>
      <c r="M92" s="227">
        <v>66.36363636363636</v>
      </c>
      <c r="N92" s="227">
        <v>27.27272727272727</v>
      </c>
      <c r="O92" s="223"/>
      <c r="P92" s="223"/>
      <c r="Q92" s="229"/>
      <c r="R92" s="228"/>
      <c r="S92" s="229"/>
      <c r="T92" s="223"/>
      <c r="U92" s="229"/>
      <c r="V92" s="229"/>
      <c r="W92" s="227">
        <v>13.636363636363635</v>
      </c>
      <c r="X92" s="223"/>
      <c r="Y92" s="227"/>
      <c r="Z92" s="227"/>
      <c r="AA92" s="227"/>
      <c r="AB92" s="227"/>
      <c r="AC92" s="227"/>
      <c r="AD92" s="227"/>
      <c r="AE92" s="227"/>
      <c r="AF92" s="223"/>
      <c r="AG92" s="223"/>
      <c r="AH92" s="227">
        <v>17.27272727272727</v>
      </c>
      <c r="AI92" s="223"/>
      <c r="AJ92" s="223"/>
      <c r="AK92" s="229"/>
      <c r="AL92" s="223"/>
      <c r="AM92" s="227"/>
      <c r="AN92" s="227"/>
      <c r="AO92" s="223" t="s">
        <v>533</v>
      </c>
      <c r="AP92" s="226" t="s">
        <v>460</v>
      </c>
      <c r="AQ92" s="226"/>
      <c r="AR92" s="226"/>
      <c r="AS92" s="230"/>
      <c r="AT92" s="226">
        <v>8.5</v>
      </c>
      <c r="AU92" s="226"/>
      <c r="AV92" s="226"/>
      <c r="AW92" s="226"/>
      <c r="AX92" s="226" t="s">
        <v>467</v>
      </c>
      <c r="AY92" s="223"/>
      <c r="AZ92" s="226">
        <v>0</v>
      </c>
      <c r="BA92" s="226">
        <v>0</v>
      </c>
      <c r="BB92" s="226">
        <v>0</v>
      </c>
      <c r="BC92" s="226">
        <v>0</v>
      </c>
      <c r="BD92" s="226">
        <v>0</v>
      </c>
      <c r="BE92" s="226">
        <v>0</v>
      </c>
      <c r="BF92" s="226">
        <v>0</v>
      </c>
      <c r="BG92" s="226">
        <v>0</v>
      </c>
      <c r="BH92" s="226">
        <v>0</v>
      </c>
      <c r="BI92" s="226">
        <v>0</v>
      </c>
      <c r="BJ92" s="226">
        <v>0</v>
      </c>
      <c r="BK92" s="226">
        <v>0</v>
      </c>
      <c r="BL92" s="226"/>
      <c r="BM92" s="226" t="s">
        <v>546</v>
      </c>
      <c r="BN92" s="226"/>
      <c r="BO92" s="226" t="s">
        <v>546</v>
      </c>
      <c r="BP92" s="231">
        <v>94.472727272727269</v>
      </c>
      <c r="BQ92" s="226"/>
      <c r="BR92" s="226"/>
      <c r="BS92" s="243">
        <v>42916</v>
      </c>
      <c r="BT92" s="126" t="s">
        <v>703</v>
      </c>
      <c r="BU92" s="232"/>
      <c r="BV92" s="226"/>
      <c r="BW92" s="226" t="s">
        <v>548</v>
      </c>
      <c r="BX92" s="226"/>
      <c r="BY92" s="232" t="s">
        <v>704</v>
      </c>
      <c r="BZ92" s="305" t="s">
        <v>764</v>
      </c>
      <c r="CA92" s="232" t="s">
        <v>268</v>
      </c>
    </row>
    <row r="93" spans="1:79" customFormat="1" ht="13" customHeight="1" x14ac:dyDescent="0.15">
      <c r="A93" s="223">
        <v>12312</v>
      </c>
      <c r="B93" s="224">
        <v>42929</v>
      </c>
      <c r="C93" s="225" t="s">
        <v>541</v>
      </c>
      <c r="D93" s="223" t="s">
        <v>464</v>
      </c>
      <c r="E93" s="223"/>
      <c r="F93" s="223" t="s">
        <v>581</v>
      </c>
      <c r="G93" s="224">
        <v>42916</v>
      </c>
      <c r="H93" s="226" t="s">
        <v>543</v>
      </c>
      <c r="I93" s="226" t="s">
        <v>338</v>
      </c>
      <c r="J93" s="226"/>
      <c r="K93" s="223" t="s">
        <v>559</v>
      </c>
      <c r="L93" s="223" t="s">
        <v>611</v>
      </c>
      <c r="M93" s="227">
        <v>107.07272727272726</v>
      </c>
      <c r="N93" s="227">
        <v>27.963636363636361</v>
      </c>
      <c r="O93" s="223"/>
      <c r="P93" s="223"/>
      <c r="Q93" s="229"/>
      <c r="R93" s="228"/>
      <c r="S93" s="229"/>
      <c r="T93" s="223"/>
      <c r="U93" s="229"/>
      <c r="V93" s="229"/>
      <c r="W93" s="227">
        <v>15.699999999999998</v>
      </c>
      <c r="X93" s="223"/>
      <c r="Y93" s="227"/>
      <c r="Z93" s="227"/>
      <c r="AA93" s="227"/>
      <c r="AB93" s="227"/>
      <c r="AC93" s="227"/>
      <c r="AD93" s="229"/>
      <c r="AE93" s="227"/>
      <c r="AF93" s="223"/>
      <c r="AG93" s="223"/>
      <c r="AH93" s="227">
        <v>20.16363636363636</v>
      </c>
      <c r="AI93" s="223"/>
      <c r="AJ93" s="223"/>
      <c r="AK93" s="227"/>
      <c r="AL93" s="223"/>
      <c r="AM93" s="227"/>
      <c r="AN93" s="227"/>
      <c r="AO93" s="223" t="s">
        <v>533</v>
      </c>
      <c r="AP93" s="226" t="s">
        <v>460</v>
      </c>
      <c r="AQ93" s="226"/>
      <c r="AR93" s="226"/>
      <c r="AS93" s="226"/>
      <c r="AT93" s="226">
        <v>13</v>
      </c>
      <c r="AU93" s="226"/>
      <c r="AV93" s="226">
        <v>12</v>
      </c>
      <c r="AW93" s="226">
        <v>5</v>
      </c>
      <c r="AX93" s="226" t="s">
        <v>467</v>
      </c>
      <c r="AY93" s="223"/>
      <c r="AZ93" s="226">
        <v>0</v>
      </c>
      <c r="BA93" s="226">
        <v>0</v>
      </c>
      <c r="BB93" s="226">
        <v>0</v>
      </c>
      <c r="BC93" s="226">
        <v>0</v>
      </c>
      <c r="BD93" s="226">
        <v>0</v>
      </c>
      <c r="BE93" s="226">
        <v>0</v>
      </c>
      <c r="BF93" s="226">
        <v>0</v>
      </c>
      <c r="BG93" s="226">
        <v>0</v>
      </c>
      <c r="BH93" s="226">
        <v>0</v>
      </c>
      <c r="BI93" s="226">
        <v>0</v>
      </c>
      <c r="BJ93" s="226">
        <v>0</v>
      </c>
      <c r="BK93" s="226">
        <v>0</v>
      </c>
      <c r="BL93" s="226"/>
      <c r="BM93" s="226" t="s">
        <v>546</v>
      </c>
      <c r="BN93" s="226">
        <v>12</v>
      </c>
      <c r="BO93" s="226" t="s">
        <v>546</v>
      </c>
      <c r="BP93" s="298"/>
      <c r="BQ93" s="226"/>
      <c r="BR93" s="226"/>
      <c r="BS93" s="226"/>
      <c r="BT93" s="232"/>
      <c r="BU93" s="232"/>
      <c r="BV93" s="226"/>
      <c r="BW93" s="226" t="s">
        <v>548</v>
      </c>
      <c r="BX93" s="226"/>
      <c r="BY93" s="232"/>
      <c r="BZ93" s="232" t="s">
        <v>354</v>
      </c>
      <c r="CA93" s="223" t="s">
        <v>253</v>
      </c>
    </row>
    <row r="94" spans="1:79" customFormat="1" ht="13" customHeight="1" x14ac:dyDescent="0.15">
      <c r="A94" s="223">
        <v>13638</v>
      </c>
      <c r="B94" s="224">
        <v>42930</v>
      </c>
      <c r="C94" s="225" t="s">
        <v>541</v>
      </c>
      <c r="D94" s="223" t="s">
        <v>464</v>
      </c>
      <c r="E94" s="223"/>
      <c r="F94" s="223" t="s">
        <v>581</v>
      </c>
      <c r="G94" s="224">
        <v>42916</v>
      </c>
      <c r="H94" s="226" t="s">
        <v>543</v>
      </c>
      <c r="I94" s="226" t="s">
        <v>546</v>
      </c>
      <c r="J94" s="226">
        <v>8</v>
      </c>
      <c r="K94" s="223" t="s">
        <v>561</v>
      </c>
      <c r="L94" s="223" t="s">
        <v>706</v>
      </c>
      <c r="M94" s="227">
        <v>89.999999999999986</v>
      </c>
      <c r="N94" s="227">
        <v>28.5</v>
      </c>
      <c r="O94" s="223"/>
      <c r="P94" s="223"/>
      <c r="Q94" s="229"/>
      <c r="R94" s="228"/>
      <c r="S94" s="229"/>
      <c r="T94" s="223"/>
      <c r="U94" s="229"/>
      <c r="V94" s="229"/>
      <c r="W94" s="227">
        <v>18.999999999999996</v>
      </c>
      <c r="X94" s="223"/>
      <c r="Y94" s="227"/>
      <c r="Z94" s="227"/>
      <c r="AA94" s="227"/>
      <c r="AB94" s="227"/>
      <c r="AC94" s="227"/>
      <c r="AD94" s="227"/>
      <c r="AE94" s="227"/>
      <c r="AF94" s="223"/>
      <c r="AG94" s="223"/>
      <c r="AH94" s="227">
        <v>20.809090909090909</v>
      </c>
      <c r="AI94" s="223"/>
      <c r="AJ94" s="223"/>
      <c r="AK94" s="227"/>
      <c r="AL94" s="223"/>
      <c r="AM94" s="227"/>
      <c r="AN94" s="227"/>
      <c r="AO94" s="223" t="s">
        <v>533</v>
      </c>
      <c r="AP94" s="226" t="s">
        <v>460</v>
      </c>
      <c r="AQ94" s="226"/>
      <c r="AR94" s="226"/>
      <c r="AS94" s="230"/>
      <c r="AT94" s="226">
        <v>4.5</v>
      </c>
      <c r="AU94" s="226"/>
      <c r="AV94" s="226"/>
      <c r="AW94" s="226"/>
      <c r="AX94" s="226" t="s">
        <v>460</v>
      </c>
      <c r="AY94" s="223"/>
      <c r="AZ94" s="226">
        <v>15</v>
      </c>
      <c r="BA94" s="226">
        <v>0</v>
      </c>
      <c r="BB94" s="226">
        <v>0</v>
      </c>
      <c r="BC94" s="226">
        <v>0</v>
      </c>
      <c r="BD94" s="226">
        <v>0</v>
      </c>
      <c r="BE94" s="226">
        <v>0</v>
      </c>
      <c r="BF94" s="226">
        <v>0</v>
      </c>
      <c r="BG94" s="226">
        <v>0</v>
      </c>
      <c r="BH94" s="226">
        <v>0</v>
      </c>
      <c r="BI94" s="226">
        <v>0</v>
      </c>
      <c r="BJ94" s="226">
        <v>0</v>
      </c>
      <c r="BK94" s="226">
        <v>0</v>
      </c>
      <c r="BL94" s="226"/>
      <c r="BM94" s="226" t="s">
        <v>546</v>
      </c>
      <c r="BN94" s="226"/>
      <c r="BO94" s="226" t="s">
        <v>546</v>
      </c>
      <c r="BP94" s="298"/>
      <c r="BQ94" s="226"/>
      <c r="BR94" s="226"/>
      <c r="BS94" s="226"/>
      <c r="BT94" s="223"/>
      <c r="BU94" s="223"/>
      <c r="BV94" s="226"/>
      <c r="BW94" s="226" t="s">
        <v>548</v>
      </c>
      <c r="BX94" s="226"/>
      <c r="BY94" s="223"/>
      <c r="BZ94" s="233" t="s">
        <v>707</v>
      </c>
      <c r="CA94" s="223" t="s">
        <v>253</v>
      </c>
    </row>
    <row r="95" spans="1:79" customFormat="1" ht="13" customHeight="1" x14ac:dyDescent="0.15">
      <c r="A95" s="223">
        <v>15256</v>
      </c>
      <c r="B95" s="224">
        <v>42926</v>
      </c>
      <c r="C95" s="225" t="s">
        <v>541</v>
      </c>
      <c r="D95" s="223" t="s">
        <v>464</v>
      </c>
      <c r="E95" s="223"/>
      <c r="F95" s="223" t="s">
        <v>581</v>
      </c>
      <c r="G95" s="224">
        <v>42900</v>
      </c>
      <c r="H95" s="226" t="s">
        <v>543</v>
      </c>
      <c r="I95" s="226" t="s">
        <v>546</v>
      </c>
      <c r="J95" s="226">
        <v>10</v>
      </c>
      <c r="K95" s="223" t="s">
        <v>565</v>
      </c>
      <c r="L95" s="223" t="s">
        <v>710</v>
      </c>
      <c r="M95" s="227">
        <v>99.999999999999986</v>
      </c>
      <c r="N95" s="227">
        <v>23.999999999999996</v>
      </c>
      <c r="O95" s="223"/>
      <c r="P95" s="223"/>
      <c r="Q95" s="229"/>
      <c r="R95" s="223"/>
      <c r="S95" s="229"/>
      <c r="T95" s="223"/>
      <c r="U95" s="229"/>
      <c r="V95" s="229"/>
      <c r="W95" s="227">
        <v>12.499999999999998</v>
      </c>
      <c r="X95" s="223"/>
      <c r="Y95" s="227"/>
      <c r="Z95" s="227"/>
      <c r="AA95" s="227"/>
      <c r="AB95" s="227"/>
      <c r="AC95" s="227"/>
      <c r="AD95" s="229"/>
      <c r="AE95" s="227"/>
      <c r="AF95" s="223"/>
      <c r="AG95" s="223"/>
      <c r="AH95" s="227">
        <v>14.999999999999998</v>
      </c>
      <c r="AI95" s="223"/>
      <c r="AJ95" s="223"/>
      <c r="AK95" s="227"/>
      <c r="AL95" s="223"/>
      <c r="AM95" s="227"/>
      <c r="AN95" s="227"/>
      <c r="AO95" s="223" t="s">
        <v>533</v>
      </c>
      <c r="AP95" s="226" t="s">
        <v>460</v>
      </c>
      <c r="AQ95" s="226"/>
      <c r="AR95" s="226"/>
      <c r="AS95" s="230"/>
      <c r="AT95" s="226">
        <v>3.5</v>
      </c>
      <c r="AU95" s="226"/>
      <c r="AV95" s="226"/>
      <c r="AW95" s="226"/>
      <c r="AX95" s="226" t="s">
        <v>467</v>
      </c>
      <c r="AY95" s="223"/>
      <c r="AZ95" s="226">
        <v>0</v>
      </c>
      <c r="BA95" s="226">
        <v>0</v>
      </c>
      <c r="BB95" s="226">
        <v>0</v>
      </c>
      <c r="BC95" s="226">
        <v>0</v>
      </c>
      <c r="BD95" s="226">
        <v>0</v>
      </c>
      <c r="BE95" s="226">
        <v>0</v>
      </c>
      <c r="BF95" s="226">
        <v>0</v>
      </c>
      <c r="BG95" s="226">
        <v>0</v>
      </c>
      <c r="BH95" s="226">
        <v>0</v>
      </c>
      <c r="BI95" s="226">
        <v>0</v>
      </c>
      <c r="BJ95" s="226">
        <v>0</v>
      </c>
      <c r="BK95" s="226">
        <v>0</v>
      </c>
      <c r="BL95" s="226"/>
      <c r="BM95" s="226" t="s">
        <v>546</v>
      </c>
      <c r="BN95" s="226"/>
      <c r="BO95" s="226" t="s">
        <v>546</v>
      </c>
      <c r="BP95" s="298"/>
      <c r="BQ95" s="226"/>
      <c r="BR95" s="226"/>
      <c r="BS95" s="226"/>
      <c r="BT95" s="232"/>
      <c r="BU95" s="232"/>
      <c r="BV95" s="226"/>
      <c r="BW95" s="226" t="s">
        <v>548</v>
      </c>
      <c r="BX95" s="226">
        <v>1</v>
      </c>
      <c r="BY95" s="223"/>
      <c r="BZ95" s="302" t="s">
        <v>765</v>
      </c>
      <c r="CA95" s="232" t="s">
        <v>345</v>
      </c>
    </row>
    <row r="96" spans="1:79" customFormat="1" ht="13" customHeight="1" x14ac:dyDescent="0.15">
      <c r="A96" s="223">
        <v>11318</v>
      </c>
      <c r="B96" s="224">
        <v>42928</v>
      </c>
      <c r="C96" s="225" t="s">
        <v>541</v>
      </c>
      <c r="D96" s="223" t="s">
        <v>464</v>
      </c>
      <c r="E96" s="223"/>
      <c r="F96" s="223" t="s">
        <v>581</v>
      </c>
      <c r="G96" s="224">
        <v>42916</v>
      </c>
      <c r="H96" s="226" t="s">
        <v>543</v>
      </c>
      <c r="I96" s="226" t="s">
        <v>546</v>
      </c>
      <c r="J96" s="226">
        <v>11</v>
      </c>
      <c r="K96" s="223" t="s">
        <v>566</v>
      </c>
      <c r="L96" s="223" t="s">
        <v>673</v>
      </c>
      <c r="M96" s="227">
        <v>85</v>
      </c>
      <c r="N96" s="227">
        <v>25.899999999999995</v>
      </c>
      <c r="O96" s="223"/>
      <c r="P96" s="223"/>
      <c r="Q96" s="229"/>
      <c r="R96" s="228"/>
      <c r="S96" s="229"/>
      <c r="T96" s="223"/>
      <c r="U96" s="229"/>
      <c r="V96" s="229"/>
      <c r="W96" s="227">
        <v>15.854545454545454</v>
      </c>
      <c r="X96" s="223"/>
      <c r="Y96" s="227"/>
      <c r="Z96" s="227"/>
      <c r="AA96" s="227"/>
      <c r="AB96" s="227"/>
      <c r="AC96" s="227"/>
      <c r="AD96" s="227"/>
      <c r="AE96" s="227"/>
      <c r="AF96" s="223"/>
      <c r="AG96" s="223"/>
      <c r="AH96" s="227">
        <v>18.399999999999999</v>
      </c>
      <c r="AI96" s="223"/>
      <c r="AJ96" s="223"/>
      <c r="AK96" s="227"/>
      <c r="AL96" s="223"/>
      <c r="AM96" s="227"/>
      <c r="AN96" s="227"/>
      <c r="AO96" s="223" t="s">
        <v>533</v>
      </c>
      <c r="AP96" s="226" t="s">
        <v>460</v>
      </c>
      <c r="AQ96" s="226"/>
      <c r="AR96" s="226"/>
      <c r="AS96" s="230"/>
      <c r="AT96" s="226">
        <v>5</v>
      </c>
      <c r="AU96" s="25"/>
      <c r="AV96" s="25"/>
      <c r="AW96" s="25"/>
      <c r="AX96" s="226" t="s">
        <v>467</v>
      </c>
      <c r="AY96" s="223"/>
      <c r="AZ96" s="226">
        <v>0</v>
      </c>
      <c r="BA96" s="226">
        <v>0</v>
      </c>
      <c r="BB96" s="226">
        <v>0</v>
      </c>
      <c r="BC96" s="226">
        <v>0</v>
      </c>
      <c r="BD96" s="226">
        <v>0</v>
      </c>
      <c r="BE96" s="226">
        <v>0</v>
      </c>
      <c r="BF96" s="226">
        <v>0</v>
      </c>
      <c r="BG96" s="226">
        <v>0</v>
      </c>
      <c r="BH96" s="226">
        <v>0</v>
      </c>
      <c r="BI96" s="226">
        <v>0</v>
      </c>
      <c r="BJ96" s="226">
        <v>0</v>
      </c>
      <c r="BK96" s="226">
        <v>0</v>
      </c>
      <c r="BL96" s="226"/>
      <c r="BM96" s="226" t="s">
        <v>546</v>
      </c>
      <c r="BN96" s="226"/>
      <c r="BO96" s="226" t="s">
        <v>546</v>
      </c>
      <c r="BP96" s="298"/>
      <c r="BQ96" s="226"/>
      <c r="BR96" s="226"/>
      <c r="BS96" s="226"/>
      <c r="BT96" s="232"/>
      <c r="BU96" s="232"/>
      <c r="BV96" s="226"/>
      <c r="BW96" s="226" t="s">
        <v>548</v>
      </c>
      <c r="BX96" s="226"/>
      <c r="BY96" s="232"/>
      <c r="BZ96" s="300" t="s">
        <v>678</v>
      </c>
      <c r="CA96" s="223" t="s">
        <v>253</v>
      </c>
    </row>
    <row r="97" spans="1:79" customFormat="1" ht="13" customHeight="1" x14ac:dyDescent="0.15">
      <c r="A97" s="223">
        <v>12837</v>
      </c>
      <c r="B97" s="224">
        <v>42925</v>
      </c>
      <c r="C97" s="225" t="s">
        <v>541</v>
      </c>
      <c r="D97" s="223" t="s">
        <v>464</v>
      </c>
      <c r="E97" s="223"/>
      <c r="F97" s="223" t="s">
        <v>581</v>
      </c>
      <c r="G97" s="236">
        <v>42916</v>
      </c>
      <c r="H97" s="226" t="s">
        <v>460</v>
      </c>
      <c r="I97" s="226" t="s">
        <v>712</v>
      </c>
      <c r="J97" s="226">
        <v>12</v>
      </c>
      <c r="K97" s="223" t="s">
        <v>461</v>
      </c>
      <c r="L97" s="223" t="s">
        <v>587</v>
      </c>
      <c r="M97" s="227">
        <v>89</v>
      </c>
      <c r="N97" s="227">
        <v>24.054545454545455</v>
      </c>
      <c r="O97" s="223"/>
      <c r="P97" s="223"/>
      <c r="Q97" s="229"/>
      <c r="R97" s="228"/>
      <c r="S97" s="229"/>
      <c r="T97" s="223"/>
      <c r="U97" s="229"/>
      <c r="V97" s="229"/>
      <c r="W97" s="227">
        <v>14.69090909090909</v>
      </c>
      <c r="X97" s="223"/>
      <c r="Y97" s="227"/>
      <c r="Z97" s="227"/>
      <c r="AA97" s="227"/>
      <c r="AB97" s="227"/>
      <c r="AC97" s="227"/>
      <c r="AD97" s="229"/>
      <c r="AE97" s="227"/>
      <c r="AF97" s="223"/>
      <c r="AG97" s="223"/>
      <c r="AH97" s="227">
        <v>17.5</v>
      </c>
      <c r="AI97" s="223"/>
      <c r="AJ97" s="223"/>
      <c r="AK97" s="227"/>
      <c r="AL97" s="223"/>
      <c r="AM97" s="227"/>
      <c r="AN97" s="227"/>
      <c r="AO97" s="223" t="s">
        <v>533</v>
      </c>
      <c r="AP97" s="226" t="s">
        <v>460</v>
      </c>
      <c r="AQ97" s="226"/>
      <c r="AR97" s="226"/>
      <c r="AS97" s="230"/>
      <c r="AT97" s="226"/>
      <c r="AU97" s="226"/>
      <c r="AV97" s="226"/>
      <c r="AW97" s="226"/>
      <c r="AX97" s="226" t="s">
        <v>460</v>
      </c>
      <c r="AY97" s="223"/>
      <c r="AZ97" s="226">
        <v>0</v>
      </c>
      <c r="BA97" s="226">
        <v>0</v>
      </c>
      <c r="BB97" s="226">
        <v>0</v>
      </c>
      <c r="BC97" s="226">
        <v>0</v>
      </c>
      <c r="BD97" s="226">
        <v>0</v>
      </c>
      <c r="BE97" s="226">
        <v>0</v>
      </c>
      <c r="BF97" s="226">
        <v>0</v>
      </c>
      <c r="BG97" s="226">
        <v>0</v>
      </c>
      <c r="BH97" s="226">
        <v>0</v>
      </c>
      <c r="BI97" s="226">
        <v>0</v>
      </c>
      <c r="BJ97" s="226">
        <v>0</v>
      </c>
      <c r="BK97" s="226">
        <v>0</v>
      </c>
      <c r="BL97" s="226"/>
      <c r="BM97" s="226" t="s">
        <v>546</v>
      </c>
      <c r="BN97" s="226"/>
      <c r="BO97" s="226" t="s">
        <v>546</v>
      </c>
      <c r="BP97" s="298"/>
      <c r="BQ97" s="226"/>
      <c r="BR97" s="226"/>
      <c r="BS97" s="226"/>
      <c r="BT97" s="232"/>
      <c r="BU97" s="232"/>
      <c r="BV97" s="226"/>
      <c r="BW97" s="226" t="s">
        <v>548</v>
      </c>
      <c r="BX97" s="226">
        <v>1</v>
      </c>
      <c r="BY97" s="223"/>
      <c r="BZ97" s="302" t="s">
        <v>354</v>
      </c>
      <c r="CA97" s="223" t="s">
        <v>253</v>
      </c>
    </row>
    <row r="98" spans="1:79" customFormat="1" ht="13" customHeight="1" x14ac:dyDescent="0.15">
      <c r="A98" s="223">
        <v>13105</v>
      </c>
      <c r="B98" s="224">
        <v>42926</v>
      </c>
      <c r="C98" s="225" t="s">
        <v>541</v>
      </c>
      <c r="D98" s="223" t="s">
        <v>464</v>
      </c>
      <c r="E98" s="223"/>
      <c r="F98" s="223" t="s">
        <v>581</v>
      </c>
      <c r="G98" s="236">
        <v>42922</v>
      </c>
      <c r="H98" s="226" t="s">
        <v>543</v>
      </c>
      <c r="I98" s="226" t="s">
        <v>546</v>
      </c>
      <c r="J98" s="226">
        <v>7</v>
      </c>
      <c r="K98" s="223" t="s">
        <v>560</v>
      </c>
      <c r="L98" s="223" t="s">
        <v>664</v>
      </c>
      <c r="M98" s="227">
        <v>67.736363636363635</v>
      </c>
      <c r="N98" s="227">
        <v>24.2</v>
      </c>
      <c r="O98" s="223"/>
      <c r="P98" s="223"/>
      <c r="Q98" s="229"/>
      <c r="R98" s="228"/>
      <c r="S98" s="229"/>
      <c r="T98" s="223"/>
      <c r="U98" s="229"/>
      <c r="V98" s="229"/>
      <c r="W98" s="227">
        <v>14.599999999999998</v>
      </c>
      <c r="X98" s="223"/>
      <c r="Y98" s="227"/>
      <c r="Z98" s="227"/>
      <c r="AA98" s="227"/>
      <c r="AB98" s="227"/>
      <c r="AC98" s="227"/>
      <c r="AD98" s="229"/>
      <c r="AE98" s="227"/>
      <c r="AF98" s="223"/>
      <c r="AG98" s="223"/>
      <c r="AH98" s="227">
        <v>17.572727272727271</v>
      </c>
      <c r="AI98" s="223"/>
      <c r="AJ98" s="223"/>
      <c r="AK98" s="227"/>
      <c r="AL98" s="223"/>
      <c r="AM98" s="227"/>
      <c r="AN98" s="227"/>
      <c r="AO98" s="223" t="s">
        <v>533</v>
      </c>
      <c r="AP98" s="226" t="s">
        <v>460</v>
      </c>
      <c r="AQ98" s="226"/>
      <c r="AR98" s="226"/>
      <c r="AS98" s="230"/>
      <c r="AT98" s="226">
        <v>6</v>
      </c>
      <c r="AU98" s="226"/>
      <c r="AV98" s="226"/>
      <c r="AW98" s="226"/>
      <c r="AX98" s="226" t="s">
        <v>467</v>
      </c>
      <c r="AY98" s="223"/>
      <c r="AZ98" s="241">
        <v>0</v>
      </c>
      <c r="BA98" s="226">
        <v>0</v>
      </c>
      <c r="BB98" s="226">
        <v>0</v>
      </c>
      <c r="BC98" s="226">
        <v>0</v>
      </c>
      <c r="BD98" s="226">
        <v>0</v>
      </c>
      <c r="BE98" s="226">
        <v>0</v>
      </c>
      <c r="BF98" s="226">
        <v>0</v>
      </c>
      <c r="BG98" s="226">
        <v>0</v>
      </c>
      <c r="BH98" s="226">
        <v>0</v>
      </c>
      <c r="BI98" s="226">
        <v>0</v>
      </c>
      <c r="BJ98" s="226">
        <v>0</v>
      </c>
      <c r="BK98" s="226">
        <v>0</v>
      </c>
      <c r="BL98" s="226"/>
      <c r="BM98" s="226" t="s">
        <v>546</v>
      </c>
      <c r="BN98" s="226">
        <v>12</v>
      </c>
      <c r="BO98" s="226" t="s">
        <v>546</v>
      </c>
      <c r="BP98" s="298"/>
      <c r="BQ98" s="226"/>
      <c r="BR98" s="226">
        <v>12</v>
      </c>
      <c r="BS98" s="226"/>
      <c r="BT98" s="232"/>
      <c r="BU98" s="232"/>
      <c r="BV98" s="226"/>
      <c r="BW98" s="226" t="s">
        <v>548</v>
      </c>
      <c r="BX98" s="226"/>
      <c r="BY98" s="223"/>
      <c r="BZ98" s="300" t="s">
        <v>667</v>
      </c>
      <c r="CA98" s="232" t="s">
        <v>253</v>
      </c>
    </row>
    <row r="99" spans="1:79" customFormat="1" ht="13" customHeight="1" x14ac:dyDescent="0.15">
      <c r="A99" s="223">
        <v>14300</v>
      </c>
      <c r="B99" s="224">
        <v>42925</v>
      </c>
      <c r="C99" s="225" t="s">
        <v>541</v>
      </c>
      <c r="D99" s="223" t="s">
        <v>464</v>
      </c>
      <c r="E99" s="223"/>
      <c r="F99" s="223" t="s">
        <v>581</v>
      </c>
      <c r="G99" s="224">
        <v>42916</v>
      </c>
      <c r="H99" s="226" t="s">
        <v>543</v>
      </c>
      <c r="I99" s="226" t="s">
        <v>338</v>
      </c>
      <c r="J99" s="226"/>
      <c r="K99" s="223" t="s">
        <v>509</v>
      </c>
      <c r="L99" s="223" t="s">
        <v>777</v>
      </c>
      <c r="M99" s="227">
        <v>114</v>
      </c>
      <c r="N99" s="227">
        <v>27.381818181818179</v>
      </c>
      <c r="O99" s="223"/>
      <c r="P99" s="223"/>
      <c r="Q99" s="229"/>
      <c r="R99" s="228"/>
      <c r="S99" s="229"/>
      <c r="T99" s="223"/>
      <c r="U99" s="229"/>
      <c r="V99" s="229"/>
      <c r="W99" s="227">
        <v>16.281818181818181</v>
      </c>
      <c r="X99" s="223"/>
      <c r="Y99" s="227"/>
      <c r="Z99" s="227"/>
      <c r="AA99" s="227"/>
      <c r="AB99" s="227"/>
      <c r="AC99" s="227"/>
      <c r="AD99" s="229"/>
      <c r="AE99" s="227"/>
      <c r="AF99" s="223"/>
      <c r="AG99" s="223"/>
      <c r="AH99" s="227">
        <v>17.672727272727272</v>
      </c>
      <c r="AI99" s="223"/>
      <c r="AJ99" s="223"/>
      <c r="AK99" s="227"/>
      <c r="AL99" s="223"/>
      <c r="AM99" s="227"/>
      <c r="AN99" s="227"/>
      <c r="AO99" s="223" t="s">
        <v>533</v>
      </c>
      <c r="AP99" s="226" t="s">
        <v>460</v>
      </c>
      <c r="AQ99" s="226"/>
      <c r="AR99" s="226"/>
      <c r="AS99" s="230"/>
      <c r="AT99" s="226">
        <v>11</v>
      </c>
      <c r="AU99" s="226"/>
      <c r="AV99" s="226"/>
      <c r="AW99" s="226"/>
      <c r="AX99" s="226" t="s">
        <v>460</v>
      </c>
      <c r="AY99" s="223"/>
      <c r="AZ99" s="226">
        <v>0</v>
      </c>
      <c r="BA99" s="226">
        <v>0</v>
      </c>
      <c r="BB99" s="226">
        <v>0</v>
      </c>
      <c r="BC99" s="226">
        <v>0</v>
      </c>
      <c r="BD99" s="226">
        <v>0</v>
      </c>
      <c r="BE99" s="226">
        <v>0</v>
      </c>
      <c r="BF99" s="226">
        <v>0</v>
      </c>
      <c r="BG99" s="226">
        <v>0</v>
      </c>
      <c r="BH99" s="226">
        <v>0</v>
      </c>
      <c r="BI99" s="226">
        <v>0</v>
      </c>
      <c r="BJ99" s="226">
        <v>0</v>
      </c>
      <c r="BK99" s="226">
        <v>0</v>
      </c>
      <c r="BL99" s="226"/>
      <c r="BM99" s="226" t="s">
        <v>546</v>
      </c>
      <c r="BN99" s="226"/>
      <c r="BO99" s="226" t="s">
        <v>546</v>
      </c>
      <c r="BP99" s="298"/>
      <c r="BQ99" s="226"/>
      <c r="BR99" s="226"/>
      <c r="BS99" s="226"/>
      <c r="BT99" s="232"/>
      <c r="BU99" s="232"/>
      <c r="BV99" s="226"/>
      <c r="BW99" s="226" t="s">
        <v>548</v>
      </c>
      <c r="BX99" s="226">
        <v>1</v>
      </c>
      <c r="BY99" s="223"/>
      <c r="BZ99" s="305" t="s">
        <v>808</v>
      </c>
      <c r="CA99" s="223" t="s">
        <v>253</v>
      </c>
    </row>
    <row r="100" spans="1:79" customFormat="1" ht="13" customHeight="1" x14ac:dyDescent="0.15">
      <c r="A100" s="223">
        <v>13637</v>
      </c>
      <c r="B100" s="224">
        <v>42928</v>
      </c>
      <c r="C100" s="225" t="s">
        <v>541</v>
      </c>
      <c r="D100" s="223" t="s">
        <v>464</v>
      </c>
      <c r="E100" s="223"/>
      <c r="F100" s="223" t="s">
        <v>581</v>
      </c>
      <c r="G100" s="224">
        <v>42642</v>
      </c>
      <c r="H100" s="226" t="s">
        <v>543</v>
      </c>
      <c r="I100" s="226" t="s">
        <v>338</v>
      </c>
      <c r="J100" s="226"/>
      <c r="K100" s="223" t="s">
        <v>514</v>
      </c>
      <c r="L100" s="223" t="s">
        <v>778</v>
      </c>
      <c r="M100" s="227">
        <v>104.35454545454544</v>
      </c>
      <c r="N100" s="227">
        <v>30.172727272727268</v>
      </c>
      <c r="O100" s="223"/>
      <c r="P100" s="223"/>
      <c r="Q100" s="229"/>
      <c r="R100" s="228"/>
      <c r="S100" s="229"/>
      <c r="T100" s="223"/>
      <c r="U100" s="229"/>
      <c r="V100" s="229"/>
      <c r="W100" s="227">
        <v>18.18181818181818</v>
      </c>
      <c r="X100" s="223"/>
      <c r="Y100" s="227"/>
      <c r="Z100" s="227"/>
      <c r="AA100" s="227"/>
      <c r="AB100" s="227"/>
      <c r="AC100" s="227"/>
      <c r="AD100" s="229"/>
      <c r="AE100" s="227"/>
      <c r="AF100" s="223"/>
      <c r="AG100" s="223"/>
      <c r="AH100" s="227">
        <v>18.399999999999999</v>
      </c>
      <c r="AI100" s="223"/>
      <c r="AJ100" s="223"/>
      <c r="AK100" s="227"/>
      <c r="AL100" s="223"/>
      <c r="AM100" s="227"/>
      <c r="AN100" s="227"/>
      <c r="AO100" s="223" t="s">
        <v>533</v>
      </c>
      <c r="AP100" s="226" t="s">
        <v>460</v>
      </c>
      <c r="AQ100" s="226"/>
      <c r="AR100" s="226"/>
      <c r="AS100" s="230"/>
      <c r="AT100" s="226">
        <v>17</v>
      </c>
      <c r="AU100" s="226">
        <v>455</v>
      </c>
      <c r="AV100" s="226"/>
      <c r="AW100" s="226">
        <v>5</v>
      </c>
      <c r="AX100" s="226" t="s">
        <v>467</v>
      </c>
      <c r="AY100" s="223"/>
      <c r="AZ100" s="226">
        <v>0</v>
      </c>
      <c r="BA100" s="226">
        <v>0</v>
      </c>
      <c r="BB100" s="226">
        <v>0</v>
      </c>
      <c r="BC100" s="226">
        <v>0</v>
      </c>
      <c r="BD100" s="226">
        <v>0</v>
      </c>
      <c r="BE100" s="226">
        <v>0</v>
      </c>
      <c r="BF100" s="226">
        <v>0</v>
      </c>
      <c r="BG100" s="226">
        <v>0</v>
      </c>
      <c r="BH100" s="226">
        <v>0</v>
      </c>
      <c r="BI100" s="226">
        <v>0</v>
      </c>
      <c r="BJ100" s="226">
        <v>0</v>
      </c>
      <c r="BK100" s="226">
        <v>0</v>
      </c>
      <c r="BL100" s="226"/>
      <c r="BM100" s="226" t="s">
        <v>546</v>
      </c>
      <c r="BN100" s="226"/>
      <c r="BO100" s="226" t="s">
        <v>546</v>
      </c>
      <c r="BP100" s="298"/>
      <c r="BQ100" s="226"/>
      <c r="BR100" s="226"/>
      <c r="BS100" s="226"/>
      <c r="BT100" s="223"/>
      <c r="BU100" s="223"/>
      <c r="BV100" s="226"/>
      <c r="BW100" s="226" t="s">
        <v>548</v>
      </c>
      <c r="BX100" s="226"/>
      <c r="BY100" s="223"/>
      <c r="BZ100" s="235" t="s">
        <v>809</v>
      </c>
      <c r="CA100" s="223" t="s">
        <v>268</v>
      </c>
    </row>
    <row r="101" spans="1:79" customFormat="1" ht="13" customHeight="1" x14ac:dyDescent="0.15">
      <c r="A101" s="223">
        <v>13296</v>
      </c>
      <c r="B101" s="224">
        <v>42926</v>
      </c>
      <c r="C101" s="225" t="s">
        <v>541</v>
      </c>
      <c r="D101" s="223" t="s">
        <v>464</v>
      </c>
      <c r="E101" s="223"/>
      <c r="F101" s="223" t="s">
        <v>532</v>
      </c>
      <c r="G101" s="236">
        <v>42916</v>
      </c>
      <c r="H101" s="226" t="s">
        <v>337</v>
      </c>
      <c r="I101" s="226" t="s">
        <v>338</v>
      </c>
      <c r="J101" s="226"/>
      <c r="K101" s="223" t="s">
        <v>660</v>
      </c>
      <c r="L101" s="223" t="s">
        <v>515</v>
      </c>
      <c r="M101" s="227">
        <v>116.1090909090909</v>
      </c>
      <c r="N101" s="227">
        <v>24.77272727272727</v>
      </c>
      <c r="O101" s="223"/>
      <c r="P101" s="223"/>
      <c r="Q101" s="229"/>
      <c r="R101" s="228"/>
      <c r="S101" s="229"/>
      <c r="T101" s="223"/>
      <c r="U101" s="229"/>
      <c r="V101" s="229"/>
      <c r="W101" s="227">
        <v>14.109090909090908</v>
      </c>
      <c r="X101" s="223"/>
      <c r="Y101" s="227"/>
      <c r="Z101" s="227"/>
      <c r="AA101" s="227"/>
      <c r="AB101" s="227"/>
      <c r="AC101" s="227"/>
      <c r="AD101" s="229"/>
      <c r="AE101" s="227"/>
      <c r="AF101" s="223"/>
      <c r="AG101" s="223"/>
      <c r="AH101" s="227">
        <v>16.009090909090908</v>
      </c>
      <c r="AI101" s="223"/>
      <c r="AJ101" s="223"/>
      <c r="AK101" s="227"/>
      <c r="AL101" s="223"/>
      <c r="AM101" s="227"/>
      <c r="AN101" s="227"/>
      <c r="AO101" s="223" t="s">
        <v>533</v>
      </c>
      <c r="AP101" s="226" t="s">
        <v>460</v>
      </c>
      <c r="AQ101" s="226"/>
      <c r="AR101" s="226"/>
      <c r="AS101" s="230"/>
      <c r="AT101" s="226">
        <v>2.0499999999999998</v>
      </c>
      <c r="AU101" s="226"/>
      <c r="AV101" s="226"/>
      <c r="AW101" s="226"/>
      <c r="AX101" s="226" t="s">
        <v>460</v>
      </c>
      <c r="AY101" s="223"/>
      <c r="AZ101" s="226">
        <v>0</v>
      </c>
      <c r="BA101" s="226">
        <v>0</v>
      </c>
      <c r="BB101" s="226">
        <v>0</v>
      </c>
      <c r="BC101" s="226">
        <v>0</v>
      </c>
      <c r="BD101" s="226">
        <v>0</v>
      </c>
      <c r="BE101" s="226">
        <v>0</v>
      </c>
      <c r="BF101" s="226">
        <v>0</v>
      </c>
      <c r="BG101" s="226">
        <v>0</v>
      </c>
      <c r="BH101" s="226">
        <v>0</v>
      </c>
      <c r="BI101" s="226">
        <v>0</v>
      </c>
      <c r="BJ101" s="226">
        <v>0</v>
      </c>
      <c r="BK101" s="226">
        <v>0</v>
      </c>
      <c r="BL101" s="226"/>
      <c r="BM101" s="226" t="s">
        <v>546</v>
      </c>
      <c r="BN101" s="226"/>
      <c r="BO101" s="226" t="s">
        <v>546</v>
      </c>
      <c r="BP101" s="231">
        <v>35.454545454545453</v>
      </c>
      <c r="BQ101" s="226"/>
      <c r="BR101" s="226"/>
      <c r="BS101" s="226"/>
      <c r="BT101" s="223"/>
      <c r="BU101" s="223"/>
      <c r="BV101" s="226"/>
      <c r="BW101" s="226" t="s">
        <v>548</v>
      </c>
      <c r="BX101" s="226">
        <v>1</v>
      </c>
      <c r="BY101" s="223" t="s">
        <v>661</v>
      </c>
      <c r="BZ101" s="237" t="s">
        <v>810</v>
      </c>
      <c r="CA101" s="232" t="s">
        <v>253</v>
      </c>
    </row>
    <row r="102" spans="1:79" customFormat="1" ht="13" customHeight="1" x14ac:dyDescent="0.15">
      <c r="A102" s="223">
        <v>13263</v>
      </c>
      <c r="B102" s="224">
        <v>42929</v>
      </c>
      <c r="C102" s="225" t="s">
        <v>541</v>
      </c>
      <c r="D102" s="223" t="s">
        <v>464</v>
      </c>
      <c r="E102" s="223"/>
      <c r="F102" s="223" t="s">
        <v>581</v>
      </c>
      <c r="G102" s="224">
        <v>42654</v>
      </c>
      <c r="H102" s="226" t="s">
        <v>337</v>
      </c>
      <c r="I102" s="226" t="s">
        <v>338</v>
      </c>
      <c r="J102" s="226"/>
      <c r="K102" s="223" t="s">
        <v>601</v>
      </c>
      <c r="L102" s="223" t="s">
        <v>602</v>
      </c>
      <c r="M102" s="227">
        <v>99</v>
      </c>
      <c r="N102" s="227">
        <v>33.999999999999993</v>
      </c>
      <c r="O102" s="223"/>
      <c r="P102" s="223"/>
      <c r="Q102" s="229"/>
      <c r="R102" s="228"/>
      <c r="S102" s="229"/>
      <c r="T102" s="223"/>
      <c r="U102" s="229"/>
      <c r="V102" s="229"/>
      <c r="W102" s="227">
        <v>18</v>
      </c>
      <c r="X102" s="223"/>
      <c r="Y102" s="227"/>
      <c r="Z102" s="227"/>
      <c r="AA102" s="227"/>
      <c r="AB102" s="227"/>
      <c r="AC102" s="227"/>
      <c r="AD102" s="227"/>
      <c r="AE102" s="227"/>
      <c r="AF102" s="223"/>
      <c r="AG102" s="223"/>
      <c r="AH102" s="227">
        <v>22.499999999999996</v>
      </c>
      <c r="AI102" s="223"/>
      <c r="AJ102" s="223"/>
      <c r="AK102" s="227"/>
      <c r="AL102" s="223"/>
      <c r="AM102" s="227"/>
      <c r="AN102" s="227"/>
      <c r="AO102" s="223" t="s">
        <v>533</v>
      </c>
      <c r="AP102" s="226" t="s">
        <v>460</v>
      </c>
      <c r="AQ102" s="226"/>
      <c r="AR102" s="226"/>
      <c r="AS102" s="230"/>
      <c r="AT102" s="226">
        <v>11</v>
      </c>
      <c r="AU102" s="226"/>
      <c r="AV102" s="226"/>
      <c r="AW102" s="226"/>
      <c r="AX102" s="226" t="s">
        <v>460</v>
      </c>
      <c r="AY102" s="223"/>
      <c r="AZ102" s="226">
        <v>15</v>
      </c>
      <c r="BA102" s="226">
        <v>0</v>
      </c>
      <c r="BB102" s="226">
        <v>0</v>
      </c>
      <c r="BC102" s="226">
        <v>0</v>
      </c>
      <c r="BD102" s="226">
        <v>0</v>
      </c>
      <c r="BE102" s="226">
        <v>0</v>
      </c>
      <c r="BF102" s="226">
        <v>0</v>
      </c>
      <c r="BG102" s="226">
        <v>0</v>
      </c>
      <c r="BH102" s="226">
        <v>0</v>
      </c>
      <c r="BI102" s="226">
        <v>0</v>
      </c>
      <c r="BJ102" s="226">
        <v>0</v>
      </c>
      <c r="BK102" s="226">
        <v>0</v>
      </c>
      <c r="BL102" s="226"/>
      <c r="BM102" s="226" t="s">
        <v>546</v>
      </c>
      <c r="BN102" s="226"/>
      <c r="BO102" s="226" t="s">
        <v>546</v>
      </c>
      <c r="BP102" s="298"/>
      <c r="BQ102" s="226"/>
      <c r="BR102" s="226"/>
      <c r="BS102" s="226"/>
      <c r="BT102" s="232"/>
      <c r="BU102" s="232"/>
      <c r="BV102" s="226"/>
      <c r="BW102" s="226" t="s">
        <v>548</v>
      </c>
      <c r="BX102" s="226"/>
      <c r="BY102" s="223"/>
      <c r="BZ102" s="305" t="s">
        <v>811</v>
      </c>
      <c r="CA102" s="232" t="s">
        <v>268</v>
      </c>
    </row>
    <row r="103" spans="1:79" customFormat="1" ht="13" customHeight="1" x14ac:dyDescent="0.15">
      <c r="A103" s="223">
        <v>762</v>
      </c>
      <c r="B103" s="224">
        <v>42929</v>
      </c>
      <c r="C103" s="225" t="s">
        <v>541</v>
      </c>
      <c r="D103" s="223" t="s">
        <v>464</v>
      </c>
      <c r="E103" s="223"/>
      <c r="F103" s="223" t="s">
        <v>581</v>
      </c>
      <c r="G103" s="224">
        <v>42916</v>
      </c>
      <c r="H103" s="226" t="s">
        <v>543</v>
      </c>
      <c r="I103" s="226" t="s">
        <v>338</v>
      </c>
      <c r="J103" s="226"/>
      <c r="K103" s="223" t="s">
        <v>610</v>
      </c>
      <c r="L103" s="223" t="s">
        <v>779</v>
      </c>
      <c r="M103" s="227">
        <v>72</v>
      </c>
      <c r="N103" s="227">
        <v>31</v>
      </c>
      <c r="O103" s="223"/>
      <c r="P103" s="223"/>
      <c r="Q103" s="229"/>
      <c r="R103" s="228"/>
      <c r="S103" s="229"/>
      <c r="T103" s="223"/>
      <c r="U103" s="229"/>
      <c r="V103" s="229"/>
      <c r="W103" s="227">
        <v>19.299999999999997</v>
      </c>
      <c r="X103" s="223"/>
      <c r="Y103" s="227"/>
      <c r="Z103" s="227"/>
      <c r="AA103" s="227"/>
      <c r="AB103" s="227"/>
      <c r="AC103" s="227"/>
      <c r="AD103" s="227"/>
      <c r="AE103" s="227"/>
      <c r="AF103" s="223"/>
      <c r="AG103" s="223"/>
      <c r="AH103" s="227">
        <v>20.5</v>
      </c>
      <c r="AI103" s="223"/>
      <c r="AJ103" s="223"/>
      <c r="AK103" s="227"/>
      <c r="AL103" s="223"/>
      <c r="AM103" s="227"/>
      <c r="AN103" s="227"/>
      <c r="AO103" s="223" t="s">
        <v>533</v>
      </c>
      <c r="AP103" s="226" t="s">
        <v>460</v>
      </c>
      <c r="AQ103" s="226"/>
      <c r="AR103" s="226"/>
      <c r="AS103" s="230"/>
      <c r="AT103" s="226">
        <v>16</v>
      </c>
      <c r="AU103" s="226">
        <v>300</v>
      </c>
      <c r="AV103" s="226"/>
      <c r="AW103" s="226">
        <v>10</v>
      </c>
      <c r="AX103" s="226" t="s">
        <v>467</v>
      </c>
      <c r="AY103" s="223"/>
      <c r="AZ103" s="226">
        <v>0</v>
      </c>
      <c r="BA103" s="226">
        <v>18</v>
      </c>
      <c r="BB103" s="226">
        <v>0</v>
      </c>
      <c r="BC103" s="226">
        <v>0</v>
      </c>
      <c r="BD103" s="226">
        <v>0</v>
      </c>
      <c r="BE103" s="226">
        <v>0</v>
      </c>
      <c r="BF103" s="226">
        <v>0</v>
      </c>
      <c r="BG103" s="226">
        <v>0</v>
      </c>
      <c r="BH103" s="226">
        <v>0</v>
      </c>
      <c r="BI103" s="226">
        <v>0</v>
      </c>
      <c r="BJ103" s="226">
        <v>0</v>
      </c>
      <c r="BK103" s="226">
        <v>0</v>
      </c>
      <c r="BL103" s="226"/>
      <c r="BM103" s="226" t="s">
        <v>546</v>
      </c>
      <c r="BN103" s="226"/>
      <c r="BO103" s="226" t="s">
        <v>546</v>
      </c>
      <c r="BP103" s="298"/>
      <c r="BQ103" s="226"/>
      <c r="BR103" s="226"/>
      <c r="BS103" s="226"/>
      <c r="BT103" s="232"/>
      <c r="BU103" s="232"/>
      <c r="BV103" s="226"/>
      <c r="BW103" s="226" t="s">
        <v>548</v>
      </c>
      <c r="BX103" s="226"/>
      <c r="BY103" s="223" t="s">
        <v>790</v>
      </c>
      <c r="BZ103" s="232" t="s">
        <v>812</v>
      </c>
      <c r="CA103" s="232" t="s">
        <v>253</v>
      </c>
    </row>
    <row r="104" spans="1:79" customFormat="1" ht="13" customHeight="1" x14ac:dyDescent="0.15">
      <c r="A104" s="223">
        <v>11173</v>
      </c>
      <c r="B104" s="224">
        <v>42926</v>
      </c>
      <c r="C104" s="225" t="s">
        <v>541</v>
      </c>
      <c r="D104" s="223" t="s">
        <v>464</v>
      </c>
      <c r="E104" s="223"/>
      <c r="F104" s="223" t="s">
        <v>581</v>
      </c>
      <c r="G104" s="224">
        <v>42900</v>
      </c>
      <c r="H104" s="226" t="s">
        <v>543</v>
      </c>
      <c r="I104" s="226" t="s">
        <v>546</v>
      </c>
      <c r="J104" s="226">
        <v>19</v>
      </c>
      <c r="K104" s="223" t="s">
        <v>635</v>
      </c>
      <c r="L104" s="223" t="s">
        <v>482</v>
      </c>
      <c r="M104" s="227">
        <v>119.28181818181818</v>
      </c>
      <c r="N104" s="227">
        <v>21.418181818181814</v>
      </c>
      <c r="O104" s="223"/>
      <c r="P104" s="223"/>
      <c r="Q104" s="229"/>
      <c r="R104" s="223"/>
      <c r="S104" s="229"/>
      <c r="T104" s="223"/>
      <c r="U104" s="229"/>
      <c r="V104" s="229"/>
      <c r="W104" s="227">
        <v>11.009090909090908</v>
      </c>
      <c r="X104" s="223"/>
      <c r="Y104" s="227"/>
      <c r="Z104" s="227"/>
      <c r="AA104" s="227"/>
      <c r="AB104" s="227"/>
      <c r="AC104" s="227"/>
      <c r="AD104" s="227"/>
      <c r="AE104" s="227"/>
      <c r="AF104" s="223"/>
      <c r="AG104" s="223"/>
      <c r="AH104" s="227">
        <v>12.572727272727272</v>
      </c>
      <c r="AI104" s="223"/>
      <c r="AJ104" s="223"/>
      <c r="AK104" s="227"/>
      <c r="AL104" s="223"/>
      <c r="AM104" s="227"/>
      <c r="AN104" s="227"/>
      <c r="AO104" s="223" t="s">
        <v>533</v>
      </c>
      <c r="AP104" s="226" t="s">
        <v>460</v>
      </c>
      <c r="AQ104" s="226"/>
      <c r="AR104" s="226"/>
      <c r="AS104" s="230"/>
      <c r="AT104" s="226">
        <v>2.88</v>
      </c>
      <c r="AU104" s="226"/>
      <c r="AV104" s="226"/>
      <c r="AW104" s="226"/>
      <c r="AX104" s="226" t="s">
        <v>460</v>
      </c>
      <c r="AY104" s="223"/>
      <c r="AZ104" s="226">
        <v>0</v>
      </c>
      <c r="BA104" s="226">
        <v>0</v>
      </c>
      <c r="BB104" s="226">
        <v>0</v>
      </c>
      <c r="BC104" s="226">
        <v>0</v>
      </c>
      <c r="BD104" s="226">
        <v>0</v>
      </c>
      <c r="BE104" s="226">
        <v>0</v>
      </c>
      <c r="BF104" s="226">
        <v>0</v>
      </c>
      <c r="BG104" s="226">
        <v>0</v>
      </c>
      <c r="BH104" s="226">
        <v>0</v>
      </c>
      <c r="BI104" s="226">
        <v>0</v>
      </c>
      <c r="BJ104" s="226">
        <v>0</v>
      </c>
      <c r="BK104" s="226">
        <v>0</v>
      </c>
      <c r="BL104" s="226"/>
      <c r="BM104" s="226" t="s">
        <v>546</v>
      </c>
      <c r="BN104" s="226"/>
      <c r="BO104" s="226" t="s">
        <v>546</v>
      </c>
      <c r="BP104" s="298"/>
      <c r="BQ104" s="226"/>
      <c r="BR104" s="226"/>
      <c r="BS104" s="226"/>
      <c r="BT104" s="232"/>
      <c r="BU104" s="232"/>
      <c r="BV104" s="226"/>
      <c r="BW104" s="226" t="s">
        <v>548</v>
      </c>
      <c r="BX104" s="226">
        <v>1</v>
      </c>
      <c r="BY104" s="223"/>
      <c r="BZ104" s="300" t="s">
        <v>715</v>
      </c>
      <c r="CA104" s="232" t="s">
        <v>253</v>
      </c>
    </row>
    <row r="105" spans="1:79" customFormat="1" ht="13" customHeight="1" x14ac:dyDescent="0.15">
      <c r="A105" s="223">
        <v>12496</v>
      </c>
      <c r="B105" s="224">
        <v>42926</v>
      </c>
      <c r="C105" s="225" t="s">
        <v>541</v>
      </c>
      <c r="D105" s="223" t="s">
        <v>464</v>
      </c>
      <c r="E105" s="223"/>
      <c r="F105" s="223" t="s">
        <v>581</v>
      </c>
      <c r="G105" s="224">
        <v>42916</v>
      </c>
      <c r="H105" s="226" t="s">
        <v>337</v>
      </c>
      <c r="I105" s="226" t="s">
        <v>338</v>
      </c>
      <c r="J105" s="226"/>
      <c r="K105" s="223" t="s">
        <v>640</v>
      </c>
      <c r="L105" s="223" t="s">
        <v>641</v>
      </c>
      <c r="M105" s="227">
        <v>109.87272727272726</v>
      </c>
      <c r="N105" s="227">
        <v>24.599999999999998</v>
      </c>
      <c r="O105" s="223"/>
      <c r="P105" s="223"/>
      <c r="Q105" s="229"/>
      <c r="R105" s="228"/>
      <c r="S105" s="229"/>
      <c r="T105" s="223"/>
      <c r="U105" s="229"/>
      <c r="V105" s="229"/>
      <c r="W105" s="227">
        <v>13.872727272727271</v>
      </c>
      <c r="X105" s="223"/>
      <c r="Y105" s="227"/>
      <c r="Z105" s="227"/>
      <c r="AA105" s="227"/>
      <c r="AB105" s="227"/>
      <c r="AC105" s="227"/>
      <c r="AD105" s="227"/>
      <c r="AE105" s="227"/>
      <c r="AF105" s="223"/>
      <c r="AG105" s="223"/>
      <c r="AH105" s="227">
        <v>15.827272727272726</v>
      </c>
      <c r="AI105" s="223"/>
      <c r="AJ105" s="223"/>
      <c r="AK105" s="227"/>
      <c r="AL105" s="223"/>
      <c r="AM105" s="227"/>
      <c r="AN105" s="227"/>
      <c r="AO105" s="223" t="s">
        <v>533</v>
      </c>
      <c r="AP105" s="226" t="s">
        <v>460</v>
      </c>
      <c r="AQ105" s="226"/>
      <c r="AR105" s="226"/>
      <c r="AS105" s="230"/>
      <c r="AT105" s="226">
        <v>5.5</v>
      </c>
      <c r="AU105" s="226"/>
      <c r="AV105" s="226"/>
      <c r="AW105" s="226"/>
      <c r="AX105" s="226" t="s">
        <v>467</v>
      </c>
      <c r="AY105" s="223"/>
      <c r="AZ105" s="226">
        <v>0</v>
      </c>
      <c r="BA105" s="226">
        <v>0</v>
      </c>
      <c r="BB105" s="226">
        <v>0</v>
      </c>
      <c r="BC105" s="226">
        <v>0</v>
      </c>
      <c r="BD105" s="226">
        <v>0</v>
      </c>
      <c r="BE105" s="226">
        <v>0</v>
      </c>
      <c r="BF105" s="226">
        <v>0</v>
      </c>
      <c r="BG105" s="226">
        <v>0</v>
      </c>
      <c r="BH105" s="226">
        <v>0</v>
      </c>
      <c r="BI105" s="226">
        <v>0</v>
      </c>
      <c r="BJ105" s="226">
        <v>0</v>
      </c>
      <c r="BK105" s="226">
        <v>0</v>
      </c>
      <c r="BL105" s="226"/>
      <c r="BM105" s="226" t="s">
        <v>546</v>
      </c>
      <c r="BN105" s="226"/>
      <c r="BO105" s="226" t="s">
        <v>546</v>
      </c>
      <c r="BP105" s="298"/>
      <c r="BQ105" s="226"/>
      <c r="BR105" s="226"/>
      <c r="BS105" s="226"/>
      <c r="BT105" s="223"/>
      <c r="BU105" s="223"/>
      <c r="BV105" s="226"/>
      <c r="BW105" s="226" t="s">
        <v>548</v>
      </c>
      <c r="BX105" s="226"/>
      <c r="BY105" s="223"/>
      <c r="BZ105" s="233" t="s">
        <v>813</v>
      </c>
      <c r="CA105" s="232" t="s">
        <v>253</v>
      </c>
    </row>
    <row r="106" spans="1:79" customFormat="1" ht="13" customHeight="1" x14ac:dyDescent="0.15">
      <c r="A106" s="223">
        <v>15289</v>
      </c>
      <c r="B106" s="224">
        <v>42929</v>
      </c>
      <c r="C106" s="225" t="s">
        <v>541</v>
      </c>
      <c r="D106" s="223" t="s">
        <v>464</v>
      </c>
      <c r="E106" s="223"/>
      <c r="F106" s="223" t="s">
        <v>581</v>
      </c>
      <c r="G106" s="224">
        <v>42916</v>
      </c>
      <c r="H106" s="226" t="s">
        <v>543</v>
      </c>
      <c r="I106" s="226" t="s">
        <v>546</v>
      </c>
      <c r="J106" s="226">
        <v>23</v>
      </c>
      <c r="K106" s="239" t="s">
        <v>630</v>
      </c>
      <c r="L106" s="223" t="s">
        <v>720</v>
      </c>
      <c r="M106" s="227">
        <v>124.99999999999999</v>
      </c>
      <c r="N106" s="227">
        <v>32.5</v>
      </c>
      <c r="O106" s="223"/>
      <c r="P106" s="223"/>
      <c r="Q106" s="229"/>
      <c r="R106" s="228"/>
      <c r="S106" s="229"/>
      <c r="T106" s="223"/>
      <c r="U106" s="229"/>
      <c r="V106" s="229"/>
      <c r="W106" s="227">
        <v>16</v>
      </c>
      <c r="X106" s="223"/>
      <c r="Y106" s="227"/>
      <c r="Z106" s="227"/>
      <c r="AA106" s="227"/>
      <c r="AB106" s="227"/>
      <c r="AC106" s="227"/>
      <c r="AD106" s="229"/>
      <c r="AE106" s="227"/>
      <c r="AF106" s="223"/>
      <c r="AG106" s="223"/>
      <c r="AH106" s="227">
        <v>16</v>
      </c>
      <c r="AI106" s="223"/>
      <c r="AJ106" s="223"/>
      <c r="AK106" s="227"/>
      <c r="AL106" s="223"/>
      <c r="AM106" s="227"/>
      <c r="AN106" s="227"/>
      <c r="AO106" s="223" t="s">
        <v>533</v>
      </c>
      <c r="AP106" s="226" t="s">
        <v>460</v>
      </c>
      <c r="AQ106" s="226"/>
      <c r="AR106" s="226"/>
      <c r="AS106" s="230"/>
      <c r="AT106" s="226">
        <v>3</v>
      </c>
      <c r="AU106" s="226"/>
      <c r="AV106" s="226"/>
      <c r="AW106" s="226"/>
      <c r="AX106" s="226" t="s">
        <v>460</v>
      </c>
      <c r="AY106" s="223"/>
      <c r="AZ106" s="226">
        <v>0</v>
      </c>
      <c r="BA106" s="226">
        <v>0</v>
      </c>
      <c r="BB106" s="226">
        <v>0</v>
      </c>
      <c r="BC106" s="226">
        <v>0</v>
      </c>
      <c r="BD106" s="226">
        <v>0</v>
      </c>
      <c r="BE106" s="226">
        <v>0</v>
      </c>
      <c r="BF106" s="226">
        <v>0</v>
      </c>
      <c r="BG106" s="226">
        <v>0</v>
      </c>
      <c r="BH106" s="226">
        <v>0</v>
      </c>
      <c r="BI106" s="226">
        <v>0</v>
      </c>
      <c r="BJ106" s="226">
        <v>0</v>
      </c>
      <c r="BK106" s="226">
        <v>0</v>
      </c>
      <c r="BL106" s="226"/>
      <c r="BM106" s="226" t="s">
        <v>546</v>
      </c>
      <c r="BN106" s="226"/>
      <c r="BO106" s="226" t="s">
        <v>546</v>
      </c>
      <c r="BP106" s="298"/>
      <c r="BQ106" s="226"/>
      <c r="BR106" s="226"/>
      <c r="BS106" s="226"/>
      <c r="BT106" s="223" t="s">
        <v>721</v>
      </c>
      <c r="BU106" s="232" t="s">
        <v>722</v>
      </c>
      <c r="BV106" s="226">
        <v>50</v>
      </c>
      <c r="BW106" s="226" t="s">
        <v>548</v>
      </c>
      <c r="BX106" s="226"/>
      <c r="BY106" s="232"/>
      <c r="BZ106" s="232" t="s">
        <v>766</v>
      </c>
      <c r="CA106" s="223" t="s">
        <v>345</v>
      </c>
    </row>
    <row r="107" spans="1:79" customFormat="1" ht="13" customHeight="1" x14ac:dyDescent="0.15">
      <c r="A107" s="223">
        <v>14676</v>
      </c>
      <c r="B107" s="224">
        <v>42928</v>
      </c>
      <c r="C107" s="225" t="s">
        <v>541</v>
      </c>
      <c r="D107" s="223" t="s">
        <v>464</v>
      </c>
      <c r="E107" s="223"/>
      <c r="F107" s="223" t="s">
        <v>581</v>
      </c>
      <c r="G107" s="236">
        <v>42594</v>
      </c>
      <c r="H107" s="226" t="s">
        <v>337</v>
      </c>
      <c r="I107" s="226" t="s">
        <v>460</v>
      </c>
      <c r="J107" s="226">
        <v>25</v>
      </c>
      <c r="K107" s="223" t="s">
        <v>688</v>
      </c>
      <c r="L107" s="223" t="s">
        <v>728</v>
      </c>
      <c r="M107" s="227">
        <v>89.999999999999986</v>
      </c>
      <c r="N107" s="227">
        <v>25.4</v>
      </c>
      <c r="O107" s="223"/>
      <c r="P107" s="223"/>
      <c r="Q107" s="229"/>
      <c r="R107" s="228"/>
      <c r="S107" s="229"/>
      <c r="T107" s="223"/>
      <c r="U107" s="229"/>
      <c r="V107" s="229"/>
      <c r="W107" s="227">
        <v>14.899999999999999</v>
      </c>
      <c r="X107" s="223"/>
      <c r="Y107" s="227"/>
      <c r="Z107" s="227"/>
      <c r="AA107" s="227"/>
      <c r="AB107" s="227"/>
      <c r="AC107" s="227"/>
      <c r="AD107" s="229"/>
      <c r="AE107" s="227"/>
      <c r="AF107" s="223"/>
      <c r="AG107" s="223"/>
      <c r="AH107" s="227">
        <v>16.499999999999996</v>
      </c>
      <c r="AI107" s="223"/>
      <c r="AJ107" s="223"/>
      <c r="AK107" s="227"/>
      <c r="AL107" s="223"/>
      <c r="AM107" s="227"/>
      <c r="AN107" s="227"/>
      <c r="AO107" s="223" t="s">
        <v>533</v>
      </c>
      <c r="AP107" s="226" t="s">
        <v>460</v>
      </c>
      <c r="AQ107" s="226"/>
      <c r="AR107" s="226"/>
      <c r="AS107" s="230"/>
      <c r="AT107" s="226">
        <v>6</v>
      </c>
      <c r="AU107" s="226"/>
      <c r="AV107" s="226"/>
      <c r="AW107" s="226"/>
      <c r="AX107" s="226" t="s">
        <v>460</v>
      </c>
      <c r="AY107" s="223"/>
      <c r="AZ107" s="226">
        <v>0</v>
      </c>
      <c r="BA107" s="226">
        <v>0</v>
      </c>
      <c r="BB107" s="226">
        <v>0</v>
      </c>
      <c r="BC107" s="226">
        <v>0</v>
      </c>
      <c r="BD107" s="226">
        <v>0</v>
      </c>
      <c r="BE107" s="226">
        <v>0</v>
      </c>
      <c r="BF107" s="226">
        <v>0</v>
      </c>
      <c r="BG107" s="226">
        <v>0</v>
      </c>
      <c r="BH107" s="226">
        <v>0</v>
      </c>
      <c r="BI107" s="226">
        <v>0</v>
      </c>
      <c r="BJ107" s="226">
        <v>0</v>
      </c>
      <c r="BK107" s="226">
        <v>0</v>
      </c>
      <c r="BL107" s="226"/>
      <c r="BM107" s="226" t="s">
        <v>546</v>
      </c>
      <c r="BN107" s="226"/>
      <c r="BO107" s="226" t="s">
        <v>546</v>
      </c>
      <c r="BP107" s="298"/>
      <c r="BQ107" s="226"/>
      <c r="BR107" s="226"/>
      <c r="BS107" s="226"/>
      <c r="BT107" s="232"/>
      <c r="BU107" s="232"/>
      <c r="BV107" s="226"/>
      <c r="BW107" s="226" t="s">
        <v>548</v>
      </c>
      <c r="BX107" s="226">
        <v>1</v>
      </c>
      <c r="BY107" s="223"/>
      <c r="BZ107" s="302" t="s">
        <v>354</v>
      </c>
      <c r="CA107" s="232" t="s">
        <v>268</v>
      </c>
    </row>
    <row r="108" spans="1:79" customFormat="1" ht="13" customHeight="1" x14ac:dyDescent="0.15">
      <c r="A108" s="223">
        <v>14490</v>
      </c>
      <c r="B108" s="224">
        <v>42926</v>
      </c>
      <c r="C108" s="225" t="s">
        <v>463</v>
      </c>
      <c r="D108" s="223" t="s">
        <v>464</v>
      </c>
      <c r="E108" s="223"/>
      <c r="F108" s="223" t="s">
        <v>581</v>
      </c>
      <c r="G108" s="224">
        <v>42755</v>
      </c>
      <c r="H108" s="226" t="s">
        <v>337</v>
      </c>
      <c r="I108" s="226" t="s">
        <v>338</v>
      </c>
      <c r="J108" s="226"/>
      <c r="K108" s="223" t="s">
        <v>782</v>
      </c>
      <c r="L108" s="223" t="s">
        <v>783</v>
      </c>
      <c r="M108" s="227">
        <v>99.090909090909079</v>
      </c>
      <c r="N108" s="227">
        <v>29.909090909090907</v>
      </c>
      <c r="O108" s="223"/>
      <c r="P108" s="223"/>
      <c r="Q108" s="229"/>
      <c r="R108" s="228"/>
      <c r="S108" s="229"/>
      <c r="T108" s="223"/>
      <c r="U108" s="229"/>
      <c r="V108" s="229"/>
      <c r="W108" s="227">
        <v>17.18181818181818</v>
      </c>
      <c r="X108" s="223"/>
      <c r="Y108" s="227"/>
      <c r="Z108" s="227"/>
      <c r="AA108" s="227"/>
      <c r="AB108" s="227"/>
      <c r="AC108" s="227"/>
      <c r="AD108" s="227"/>
      <c r="AE108" s="227"/>
      <c r="AF108" s="223"/>
      <c r="AG108" s="223"/>
      <c r="AH108" s="227">
        <v>17.18181818181818</v>
      </c>
      <c r="AI108" s="223"/>
      <c r="AJ108" s="223"/>
      <c r="AK108" s="227"/>
      <c r="AL108" s="223"/>
      <c r="AM108" s="227"/>
      <c r="AN108" s="227"/>
      <c r="AO108" s="223" t="s">
        <v>533</v>
      </c>
      <c r="AP108" s="226" t="s">
        <v>460</v>
      </c>
      <c r="AQ108" s="226"/>
      <c r="AR108" s="226"/>
      <c r="AS108" s="230"/>
      <c r="AT108" s="226">
        <v>10</v>
      </c>
      <c r="AU108" s="226">
        <v>455</v>
      </c>
      <c r="AV108" s="226"/>
      <c r="AW108" s="226">
        <v>6</v>
      </c>
      <c r="AX108" s="226" t="s">
        <v>467</v>
      </c>
      <c r="AY108" s="223"/>
      <c r="AZ108" s="226">
        <v>0</v>
      </c>
      <c r="BA108" s="226">
        <v>0</v>
      </c>
      <c r="BB108" s="226">
        <v>0</v>
      </c>
      <c r="BC108" s="226">
        <v>0</v>
      </c>
      <c r="BD108" s="226">
        <v>0</v>
      </c>
      <c r="BE108" s="226">
        <v>0</v>
      </c>
      <c r="BF108" s="226">
        <v>0</v>
      </c>
      <c r="BG108" s="226">
        <v>0</v>
      </c>
      <c r="BH108" s="226">
        <v>0</v>
      </c>
      <c r="BI108" s="226">
        <v>0</v>
      </c>
      <c r="BJ108" s="226">
        <v>0</v>
      </c>
      <c r="BK108" s="226">
        <v>0</v>
      </c>
      <c r="BL108" s="226"/>
      <c r="BM108" s="226" t="s">
        <v>546</v>
      </c>
      <c r="BN108" s="226"/>
      <c r="BO108" s="226" t="s">
        <v>546</v>
      </c>
      <c r="BP108" s="298"/>
      <c r="BQ108" s="226"/>
      <c r="BR108" s="226"/>
      <c r="BS108" s="226"/>
      <c r="BT108" s="232"/>
      <c r="BU108" s="232"/>
      <c r="BV108" s="226"/>
      <c r="BW108" s="226" t="s">
        <v>548</v>
      </c>
      <c r="BX108" s="226"/>
      <c r="BY108" s="223"/>
      <c r="BZ108" s="235" t="s">
        <v>814</v>
      </c>
      <c r="CA108" s="232" t="s">
        <v>268</v>
      </c>
    </row>
    <row r="109" spans="1:79" x14ac:dyDescent="0.15">
      <c r="A109" s="223">
        <v>13977</v>
      </c>
      <c r="B109" s="224">
        <v>42926</v>
      </c>
      <c r="C109" s="225" t="s">
        <v>541</v>
      </c>
      <c r="D109" s="223" t="s">
        <v>464</v>
      </c>
      <c r="E109" s="223"/>
      <c r="F109" s="223" t="s">
        <v>581</v>
      </c>
      <c r="G109" s="236">
        <v>42768</v>
      </c>
      <c r="H109" s="226" t="s">
        <v>543</v>
      </c>
      <c r="I109" s="226" t="s">
        <v>546</v>
      </c>
      <c r="J109" s="226">
        <v>29</v>
      </c>
      <c r="K109" s="223" t="s">
        <v>736</v>
      </c>
      <c r="L109" s="223" t="s">
        <v>737</v>
      </c>
      <c r="M109" s="227">
        <v>90.199999999999989</v>
      </c>
      <c r="N109" s="227">
        <v>25.072727272727271</v>
      </c>
      <c r="O109" s="223"/>
      <c r="P109" s="223"/>
      <c r="Q109" s="229"/>
      <c r="R109" s="228"/>
      <c r="S109" s="229"/>
      <c r="T109" s="223"/>
      <c r="U109" s="229"/>
      <c r="V109" s="229"/>
      <c r="W109" s="227">
        <v>14.700000000000001</v>
      </c>
      <c r="X109" s="223"/>
      <c r="Y109" s="227"/>
      <c r="Z109" s="227"/>
      <c r="AA109" s="227"/>
      <c r="AB109" s="227"/>
      <c r="AC109" s="227"/>
      <c r="AD109" s="229"/>
      <c r="AE109" s="227"/>
      <c r="AF109" s="223"/>
      <c r="AG109" s="223"/>
      <c r="AH109" s="227">
        <v>18.063636363636363</v>
      </c>
      <c r="AI109" s="223"/>
      <c r="AJ109" s="223"/>
      <c r="AK109" s="227"/>
      <c r="AL109" s="223"/>
      <c r="AM109" s="227"/>
      <c r="AN109" s="227"/>
      <c r="AO109" s="223" t="s">
        <v>533</v>
      </c>
      <c r="AP109" s="226" t="s">
        <v>460</v>
      </c>
      <c r="AQ109" s="226"/>
      <c r="AR109" s="226"/>
      <c r="AS109" s="230"/>
      <c r="AT109" s="226">
        <v>7</v>
      </c>
      <c r="AU109" s="226"/>
      <c r="AV109" s="226"/>
      <c r="AW109" s="226"/>
      <c r="AX109" s="226" t="s">
        <v>460</v>
      </c>
      <c r="AY109" s="223"/>
      <c r="AZ109" s="226">
        <v>0</v>
      </c>
      <c r="BA109" s="226">
        <v>0</v>
      </c>
      <c r="BB109" s="226">
        <v>0</v>
      </c>
      <c r="BC109" s="226">
        <v>0</v>
      </c>
      <c r="BD109" s="226">
        <v>0</v>
      </c>
      <c r="BE109" s="226">
        <v>0</v>
      </c>
      <c r="BF109" s="226">
        <v>0</v>
      </c>
      <c r="BG109" s="226">
        <v>0</v>
      </c>
      <c r="BH109" s="226">
        <v>0</v>
      </c>
      <c r="BI109" s="226">
        <v>0</v>
      </c>
      <c r="BJ109" s="226">
        <v>0</v>
      </c>
      <c r="BK109" s="226">
        <v>0</v>
      </c>
      <c r="BL109" s="226"/>
      <c r="BM109" s="226" t="s">
        <v>546</v>
      </c>
      <c r="BN109" s="226"/>
      <c r="BO109" s="226" t="s">
        <v>546</v>
      </c>
      <c r="BP109" s="298"/>
      <c r="BQ109" s="226"/>
      <c r="BR109" s="226"/>
      <c r="BS109" s="226"/>
      <c r="BT109" s="232"/>
      <c r="BU109" s="232"/>
      <c r="BV109" s="226"/>
      <c r="BW109" s="226" t="s">
        <v>548</v>
      </c>
      <c r="BX109" s="226">
        <v>1</v>
      </c>
      <c r="BY109" s="302"/>
      <c r="BZ109" s="244" t="s">
        <v>767</v>
      </c>
      <c r="CA109" s="232" t="s">
        <v>268</v>
      </c>
    </row>
    <row r="110" spans="1:79" x14ac:dyDescent="0.15">
      <c r="A110" s="223">
        <v>213</v>
      </c>
      <c r="B110" s="224">
        <v>42928</v>
      </c>
      <c r="C110" s="225" t="s">
        <v>541</v>
      </c>
      <c r="D110" s="223" t="s">
        <v>464</v>
      </c>
      <c r="E110" s="223"/>
      <c r="F110" s="223" t="s">
        <v>581</v>
      </c>
      <c r="G110" s="224">
        <v>42858</v>
      </c>
      <c r="H110" s="226" t="s">
        <v>543</v>
      </c>
      <c r="I110" s="226" t="s">
        <v>546</v>
      </c>
      <c r="J110" s="226">
        <v>30</v>
      </c>
      <c r="K110" s="223" t="s">
        <v>739</v>
      </c>
      <c r="L110" s="223" t="s">
        <v>740</v>
      </c>
      <c r="M110" s="227">
        <v>109.8</v>
      </c>
      <c r="N110" s="227">
        <v>22.499999999999996</v>
      </c>
      <c r="O110" s="223"/>
      <c r="P110" s="223"/>
      <c r="Q110" s="229"/>
      <c r="R110" s="228"/>
      <c r="S110" s="229"/>
      <c r="T110" s="223"/>
      <c r="U110" s="229"/>
      <c r="V110" s="229"/>
      <c r="W110" s="227">
        <v>14.58181818181818</v>
      </c>
      <c r="X110" s="223"/>
      <c r="Y110" s="227"/>
      <c r="Z110" s="227"/>
      <c r="AA110" s="227"/>
      <c r="AB110" s="227"/>
      <c r="AC110" s="227"/>
      <c r="AD110" s="229"/>
      <c r="AE110" s="227"/>
      <c r="AF110" s="223"/>
      <c r="AG110" s="223"/>
      <c r="AH110" s="227">
        <v>16.654545454545453</v>
      </c>
      <c r="AI110" s="223"/>
      <c r="AJ110" s="223"/>
      <c r="AK110" s="227"/>
      <c r="AL110" s="223"/>
      <c r="AM110" s="227"/>
      <c r="AN110" s="227"/>
      <c r="AO110" s="223" t="s">
        <v>533</v>
      </c>
      <c r="AP110" s="226" t="s">
        <v>460</v>
      </c>
      <c r="AQ110" s="226"/>
      <c r="AR110" s="226"/>
      <c r="AS110" s="230"/>
      <c r="AT110" s="226">
        <v>6</v>
      </c>
      <c r="AU110" s="226"/>
      <c r="AV110" s="226"/>
      <c r="AW110" s="226"/>
      <c r="AX110" s="226" t="s">
        <v>460</v>
      </c>
      <c r="AY110" s="223"/>
      <c r="AZ110" s="226">
        <v>0</v>
      </c>
      <c r="BA110" s="226">
        <v>0</v>
      </c>
      <c r="BB110" s="226">
        <v>0</v>
      </c>
      <c r="BC110" s="226">
        <v>0</v>
      </c>
      <c r="BD110" s="226">
        <v>0</v>
      </c>
      <c r="BE110" s="226">
        <v>0</v>
      </c>
      <c r="BF110" s="226">
        <v>0</v>
      </c>
      <c r="BG110" s="226">
        <v>0</v>
      </c>
      <c r="BH110" s="226">
        <v>0</v>
      </c>
      <c r="BI110" s="226">
        <v>0</v>
      </c>
      <c r="BJ110" s="226">
        <v>0</v>
      </c>
      <c r="BK110" s="226">
        <v>0</v>
      </c>
      <c r="BL110" s="226"/>
      <c r="BM110" s="226" t="s">
        <v>546</v>
      </c>
      <c r="BN110" s="226"/>
      <c r="BO110" s="226" t="s">
        <v>546</v>
      </c>
      <c r="BP110" s="298"/>
      <c r="BQ110" s="226"/>
      <c r="BR110" s="226"/>
      <c r="BS110" s="226"/>
      <c r="BT110" s="232"/>
      <c r="BU110" s="232"/>
      <c r="BV110" s="226"/>
      <c r="BW110" s="226" t="s">
        <v>548</v>
      </c>
      <c r="BX110" s="226">
        <v>1</v>
      </c>
      <c r="BY110" s="302"/>
      <c r="BZ110" s="240" t="s">
        <v>768</v>
      </c>
      <c r="CA110" s="223" t="s">
        <v>268</v>
      </c>
    </row>
    <row r="111" spans="1:79" x14ac:dyDescent="0.15">
      <c r="A111" s="223">
        <v>14292</v>
      </c>
      <c r="B111" s="224">
        <v>42926</v>
      </c>
      <c r="C111" s="225" t="s">
        <v>541</v>
      </c>
      <c r="D111" s="223" t="s">
        <v>464</v>
      </c>
      <c r="E111" s="223"/>
      <c r="F111" s="223" t="s">
        <v>532</v>
      </c>
      <c r="G111" s="224">
        <v>42816</v>
      </c>
      <c r="H111" s="226" t="s">
        <v>543</v>
      </c>
      <c r="I111" s="226" t="s">
        <v>546</v>
      </c>
      <c r="J111" s="226">
        <v>9</v>
      </c>
      <c r="K111" s="223" t="s">
        <v>497</v>
      </c>
      <c r="L111" s="223" t="s">
        <v>769</v>
      </c>
      <c r="M111" s="227">
        <v>165.26</v>
      </c>
      <c r="N111" s="227">
        <v>15.419999999999998</v>
      </c>
      <c r="O111" s="223"/>
      <c r="P111" s="223"/>
      <c r="Q111" s="229"/>
      <c r="R111" s="228"/>
      <c r="S111" s="229"/>
      <c r="T111" s="223"/>
      <c r="U111" s="229"/>
      <c r="V111" s="229"/>
      <c r="W111" s="227">
        <v>15.419999999999998</v>
      </c>
      <c r="X111" s="223"/>
      <c r="Y111" s="227"/>
      <c r="Z111" s="227"/>
      <c r="AA111" s="227"/>
      <c r="AB111" s="227"/>
      <c r="AC111" s="227"/>
      <c r="AD111" s="227"/>
      <c r="AE111" s="229"/>
      <c r="AF111" s="223"/>
      <c r="AG111" s="223"/>
      <c r="AH111" s="227">
        <v>15.419999999999998</v>
      </c>
      <c r="AI111" s="223"/>
      <c r="AJ111" s="223"/>
      <c r="AK111" s="227"/>
      <c r="AL111" s="223"/>
      <c r="AM111" s="227"/>
      <c r="AN111" s="227"/>
      <c r="AO111" s="223" t="s">
        <v>533</v>
      </c>
      <c r="AP111" s="226" t="s">
        <v>460</v>
      </c>
      <c r="AQ111" s="226"/>
      <c r="AR111" s="226"/>
      <c r="AS111" s="230"/>
      <c r="AT111" s="226">
        <v>18</v>
      </c>
      <c r="AU111" s="226">
        <v>455</v>
      </c>
      <c r="AV111" s="226"/>
      <c r="AW111" s="226">
        <v>5.5</v>
      </c>
      <c r="AX111" s="226" t="s">
        <v>460</v>
      </c>
      <c r="AY111" s="223"/>
      <c r="AZ111" s="226">
        <v>0</v>
      </c>
      <c r="BA111" s="226">
        <v>0</v>
      </c>
      <c r="BB111" s="226">
        <v>0</v>
      </c>
      <c r="BC111" s="226">
        <v>0</v>
      </c>
      <c r="BD111" s="226">
        <v>0</v>
      </c>
      <c r="BE111" s="226">
        <v>0</v>
      </c>
      <c r="BF111" s="226">
        <v>0</v>
      </c>
      <c r="BG111" s="226">
        <v>0</v>
      </c>
      <c r="BH111" s="226">
        <v>0</v>
      </c>
      <c r="BI111" s="226">
        <v>0</v>
      </c>
      <c r="BJ111" s="226">
        <v>0</v>
      </c>
      <c r="BK111" s="226">
        <v>0</v>
      </c>
      <c r="BL111" s="226"/>
      <c r="BM111" s="226" t="s">
        <v>546</v>
      </c>
      <c r="BN111" s="226"/>
      <c r="BO111" s="226" t="s">
        <v>546</v>
      </c>
      <c r="BP111" s="298"/>
      <c r="BQ111" s="226"/>
      <c r="BR111" s="226"/>
      <c r="BS111" s="226"/>
      <c r="BT111" s="223"/>
      <c r="BU111" s="223"/>
      <c r="BV111" s="226"/>
      <c r="BW111" s="226" t="s">
        <v>548</v>
      </c>
      <c r="BX111" s="226">
        <v>1</v>
      </c>
      <c r="BY111" s="239" t="s">
        <v>708</v>
      </c>
      <c r="BZ111" s="235" t="s">
        <v>770</v>
      </c>
      <c r="CA111" s="232" t="s">
        <v>268</v>
      </c>
    </row>
  </sheetData>
  <sheetProtection algorithmName="SHA-512" hashValue="W//vKQ+xIQEpjxzrTtTKC7ryJUJeaavU5mWNrK5x/UYtykCn8YO+tDmTSCRYrNmtxD5JJ2mGS8UtH3IZRyYprg==" saltValue="Ge/EVGrew99CAnOFvMSpKQ==" spinCount="100000" sheet="1" objects="1" scenarios="1"/>
  <hyperlinks>
    <hyperlink ref="BZ100" r:id="rId1" xr:uid="{200D7A82-9579-084C-AF3F-B16662D296C2}"/>
    <hyperlink ref="BZ102" r:id="rId2" xr:uid="{057DB470-96D2-634A-8AED-5016F4BB5B24}"/>
    <hyperlink ref="BZ15" r:id="rId3" xr:uid="{53499E4A-8F82-B242-BA3D-C76DEF1EAA7C}"/>
    <hyperlink ref="BZ3" r:id="rId4" xr:uid="{878E4F1C-F2D0-7843-A744-7BFC2EC16424}"/>
    <hyperlink ref="BZ77" r:id="rId5" xr:uid="{0A924978-1153-1C4E-BB38-7394DE24DF41}"/>
    <hyperlink ref="BZ49" r:id="rId6" xr:uid="{D4544BBA-9D67-3440-8018-73970B17FB1D}"/>
    <hyperlink ref="BZ20" r:id="rId7" xr:uid="{066CA338-31C7-0B42-8F1A-2CB3C113695D}"/>
    <hyperlink ref="BZ2" r:id="rId8" xr:uid="{10240A87-8540-2D47-8C49-F65A02DAB7AE}"/>
  </hyperlink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FDE3D-44CD-AF4A-84C6-58FD77B868A8}">
  <sheetPr codeName="Sheet12"/>
  <dimension ref="A1:CA102"/>
  <sheetViews>
    <sheetView topLeftCell="AA1" zoomScale="110" zoomScaleNormal="110" workbookViewId="0">
      <selection activeCell="AT2" sqref="AT2:AT28"/>
    </sheetView>
  </sheetViews>
  <sheetFormatPr baseColWidth="10" defaultRowHeight="13" x14ac:dyDescent="0.15"/>
  <cols>
    <col min="1" max="5" width="10.83203125" style="183"/>
    <col min="6" max="6" width="11.83203125" style="183" customWidth="1"/>
    <col min="7" max="10" width="10.83203125" style="183"/>
    <col min="11" max="11" width="17" style="183" bestFit="1" customWidth="1"/>
    <col min="12" max="12" width="26" style="183" bestFit="1" customWidth="1"/>
    <col min="13" max="40" width="10.83203125" style="183"/>
    <col min="41" max="41" width="17.1640625" style="183" customWidth="1"/>
    <col min="42" max="76" width="10.83203125" style="183"/>
    <col min="77" max="77" width="24.83203125" style="183" customWidth="1"/>
    <col min="78" max="16384" width="10.83203125" style="183"/>
  </cols>
  <sheetData>
    <row r="1" spans="1:79" ht="84" x14ac:dyDescent="0.15">
      <c r="A1" s="159" t="s">
        <v>50</v>
      </c>
      <c r="B1" s="159" t="s">
        <v>51</v>
      </c>
      <c r="C1" s="160" t="s">
        <v>52</v>
      </c>
      <c r="D1" s="161" t="s">
        <v>53</v>
      </c>
      <c r="E1" s="161" t="s">
        <v>54</v>
      </c>
      <c r="F1" s="161" t="s">
        <v>55</v>
      </c>
      <c r="G1" s="159" t="s">
        <v>56</v>
      </c>
      <c r="H1" s="162" t="s">
        <v>57</v>
      </c>
      <c r="I1" s="162" t="s">
        <v>182</v>
      </c>
      <c r="J1" s="162" t="s">
        <v>183</v>
      </c>
      <c r="K1" s="161" t="s">
        <v>184</v>
      </c>
      <c r="L1" s="163" t="s">
        <v>185</v>
      </c>
      <c r="M1" s="164" t="s">
        <v>186</v>
      </c>
      <c r="N1" s="165" t="s">
        <v>187</v>
      </c>
      <c r="O1" s="165" t="s">
        <v>188</v>
      </c>
      <c r="P1" s="165" t="s">
        <v>97</v>
      </c>
      <c r="Q1" s="165" t="s">
        <v>135</v>
      </c>
      <c r="R1" s="165" t="s">
        <v>136</v>
      </c>
      <c r="S1" s="165" t="s">
        <v>137</v>
      </c>
      <c r="T1" s="165" t="s">
        <v>138</v>
      </c>
      <c r="U1" s="165" t="s">
        <v>61</v>
      </c>
      <c r="V1" s="166" t="s">
        <v>62</v>
      </c>
      <c r="W1" s="167" t="s">
        <v>104</v>
      </c>
      <c r="X1" s="167" t="s">
        <v>105</v>
      </c>
      <c r="Y1" s="167" t="s">
        <v>106</v>
      </c>
      <c r="Z1" s="167" t="s">
        <v>195</v>
      </c>
      <c r="AA1" s="167" t="s">
        <v>196</v>
      </c>
      <c r="AB1" s="167" t="s">
        <v>70</v>
      </c>
      <c r="AC1" s="167" t="s">
        <v>71</v>
      </c>
      <c r="AD1" s="167" t="s">
        <v>152</v>
      </c>
      <c r="AE1" s="168" t="s">
        <v>153</v>
      </c>
      <c r="AF1" s="169" t="s">
        <v>154</v>
      </c>
      <c r="AG1" s="169" t="s">
        <v>76</v>
      </c>
      <c r="AH1" s="170" t="s">
        <v>77</v>
      </c>
      <c r="AI1" s="170" t="s">
        <v>78</v>
      </c>
      <c r="AJ1" s="170" t="s">
        <v>23</v>
      </c>
      <c r="AK1" s="170" t="s">
        <v>24</v>
      </c>
      <c r="AL1" s="171" t="s">
        <v>395</v>
      </c>
      <c r="AM1" s="171" t="s">
        <v>396</v>
      </c>
      <c r="AN1" s="171" t="s">
        <v>397</v>
      </c>
      <c r="AO1" s="172" t="s">
        <v>25</v>
      </c>
      <c r="AP1" s="173" t="s">
        <v>26</v>
      </c>
      <c r="AQ1" s="173" t="s">
        <v>164</v>
      </c>
      <c r="AR1" s="174" t="s">
        <v>165</v>
      </c>
      <c r="AS1" s="175" t="s">
        <v>398</v>
      </c>
      <c r="AT1" s="176" t="s">
        <v>167</v>
      </c>
      <c r="AU1" s="177"/>
      <c r="AV1" s="177"/>
      <c r="AW1" s="177"/>
      <c r="AX1" s="178" t="s">
        <v>168</v>
      </c>
      <c r="AY1" s="179" t="s">
        <v>169</v>
      </c>
      <c r="AZ1" s="180" t="s">
        <v>86</v>
      </c>
      <c r="BA1" s="181" t="s">
        <v>95</v>
      </c>
      <c r="BB1" s="180" t="s">
        <v>96</v>
      </c>
      <c r="BC1" s="181" t="s">
        <v>34</v>
      </c>
      <c r="BD1" s="180" t="s">
        <v>35</v>
      </c>
      <c r="BE1" s="181" t="s">
        <v>88</v>
      </c>
      <c r="BF1" s="180" t="s">
        <v>89</v>
      </c>
      <c r="BG1" s="182" t="s">
        <v>90</v>
      </c>
      <c r="BH1" s="180" t="s">
        <v>399</v>
      </c>
      <c r="BI1" s="182" t="s">
        <v>400</v>
      </c>
      <c r="BJ1" s="180" t="s">
        <v>91</v>
      </c>
      <c r="BK1" s="182" t="s">
        <v>92</v>
      </c>
      <c r="BL1" s="162" t="s">
        <v>48</v>
      </c>
      <c r="BM1" s="162" t="s">
        <v>49</v>
      </c>
      <c r="BN1" s="162" t="s">
        <v>219</v>
      </c>
      <c r="BO1" s="162" t="s">
        <v>220</v>
      </c>
      <c r="BP1" s="162" t="s">
        <v>401</v>
      </c>
      <c r="BQ1" s="162" t="s">
        <v>402</v>
      </c>
      <c r="BR1" s="162" t="s">
        <v>403</v>
      </c>
      <c r="BS1" s="162" t="s">
        <v>404</v>
      </c>
      <c r="BT1" s="160" t="s">
        <v>129</v>
      </c>
      <c r="BU1" s="160" t="s">
        <v>130</v>
      </c>
      <c r="BV1" s="162" t="s">
        <v>131</v>
      </c>
      <c r="BW1" s="162" t="s">
        <v>132</v>
      </c>
      <c r="BX1" s="160" t="s">
        <v>133</v>
      </c>
      <c r="BY1" s="162" t="s">
        <v>134</v>
      </c>
      <c r="BZ1" s="159" t="s">
        <v>225</v>
      </c>
    </row>
    <row r="2" spans="1:79" customFormat="1" ht="13" customHeight="1" x14ac:dyDescent="0.15">
      <c r="A2" s="223">
        <v>10835</v>
      </c>
      <c r="B2" s="224">
        <v>42567</v>
      </c>
      <c r="C2" s="225" t="s">
        <v>541</v>
      </c>
      <c r="D2" s="223" t="s">
        <v>464</v>
      </c>
      <c r="E2" s="223"/>
      <c r="F2" s="223" t="s">
        <v>575</v>
      </c>
      <c r="G2" s="234">
        <v>42564</v>
      </c>
      <c r="H2" s="226" t="s">
        <v>543</v>
      </c>
      <c r="I2" s="226" t="s">
        <v>338</v>
      </c>
      <c r="J2" s="226"/>
      <c r="K2" s="223" t="s">
        <v>544</v>
      </c>
      <c r="L2" s="223" t="s">
        <v>469</v>
      </c>
      <c r="M2" s="227">
        <v>97</v>
      </c>
      <c r="N2" s="227">
        <v>23.327272727272724</v>
      </c>
      <c r="O2" s="223"/>
      <c r="P2" s="223"/>
      <c r="Q2" s="227"/>
      <c r="R2" s="228"/>
      <c r="S2" s="229"/>
      <c r="T2" s="223"/>
      <c r="U2" s="229"/>
      <c r="V2" s="229"/>
      <c r="W2" s="227"/>
      <c r="X2" s="223"/>
      <c r="Y2" s="227"/>
      <c r="Z2" s="227"/>
      <c r="AA2" s="227"/>
      <c r="AB2" s="227"/>
      <c r="AC2" s="227"/>
      <c r="AD2" s="227"/>
      <c r="AE2" s="227"/>
      <c r="AF2" s="223"/>
      <c r="AG2" s="223"/>
      <c r="AH2" s="227"/>
      <c r="AI2" s="223"/>
      <c r="AJ2" s="223"/>
      <c r="AK2" s="229"/>
      <c r="AL2" s="223"/>
      <c r="AM2" s="227"/>
      <c r="AN2" s="227"/>
      <c r="AO2" s="223" t="s">
        <v>576</v>
      </c>
      <c r="AP2" s="226" t="s">
        <v>546</v>
      </c>
      <c r="AQ2" s="226"/>
      <c r="AR2" s="226"/>
      <c r="AS2" s="230"/>
      <c r="AT2" s="226">
        <v>17</v>
      </c>
      <c r="AU2" s="226"/>
      <c r="AV2" s="226"/>
      <c r="AW2" s="226"/>
      <c r="AX2" s="226" t="s">
        <v>547</v>
      </c>
      <c r="AY2" s="223"/>
      <c r="AZ2" s="226">
        <v>0</v>
      </c>
      <c r="BA2" s="226">
        <v>0</v>
      </c>
      <c r="BB2" s="226">
        <v>0</v>
      </c>
      <c r="BC2" s="226">
        <v>0</v>
      </c>
      <c r="BD2" s="226">
        <v>0</v>
      </c>
      <c r="BE2" s="226">
        <v>0</v>
      </c>
      <c r="BF2" s="226">
        <v>0</v>
      </c>
      <c r="BG2" s="226">
        <v>0</v>
      </c>
      <c r="BH2" s="226">
        <v>0</v>
      </c>
      <c r="BI2" s="226">
        <v>0</v>
      </c>
      <c r="BJ2" s="226">
        <v>0</v>
      </c>
      <c r="BK2" s="226">
        <v>0</v>
      </c>
      <c r="BL2" s="226"/>
      <c r="BM2" s="226" t="s">
        <v>546</v>
      </c>
      <c r="BN2" s="226">
        <v>12</v>
      </c>
      <c r="BO2" s="226" t="s">
        <v>546</v>
      </c>
      <c r="BP2" s="231"/>
      <c r="BQ2" s="226"/>
      <c r="BR2" s="226"/>
      <c r="BS2" s="226"/>
      <c r="BT2" s="223"/>
      <c r="BU2" s="232"/>
      <c r="BV2" s="226"/>
      <c r="BW2" s="226" t="s">
        <v>548</v>
      </c>
      <c r="BX2" s="226"/>
      <c r="BY2" s="232"/>
      <c r="BZ2" s="235" t="s">
        <v>584</v>
      </c>
      <c r="CA2" s="232" t="s">
        <v>253</v>
      </c>
    </row>
    <row r="3" spans="1:79" customFormat="1" ht="13" customHeight="1" x14ac:dyDescent="0.15">
      <c r="A3" s="223">
        <v>13291</v>
      </c>
      <c r="B3" s="224">
        <v>42567</v>
      </c>
      <c r="C3" s="225" t="s">
        <v>541</v>
      </c>
      <c r="D3" s="223" t="s">
        <v>464</v>
      </c>
      <c r="E3" s="223"/>
      <c r="F3" s="223" t="s">
        <v>575</v>
      </c>
      <c r="G3" s="224">
        <v>42551</v>
      </c>
      <c r="H3" s="226" t="s">
        <v>337</v>
      </c>
      <c r="I3" s="226" t="s">
        <v>338</v>
      </c>
      <c r="J3" s="226"/>
      <c r="K3" s="223" t="s">
        <v>549</v>
      </c>
      <c r="L3" s="223" t="s">
        <v>684</v>
      </c>
      <c r="M3" s="227">
        <v>107.1</v>
      </c>
      <c r="N3" s="227">
        <v>21.299999999999997</v>
      </c>
      <c r="O3" s="223"/>
      <c r="P3" s="223"/>
      <c r="Q3" s="227"/>
      <c r="R3" s="228"/>
      <c r="S3" s="229"/>
      <c r="T3" s="223"/>
      <c r="U3" s="229"/>
      <c r="V3" s="229"/>
      <c r="W3" s="227"/>
      <c r="X3" s="223"/>
      <c r="Y3" s="227"/>
      <c r="Z3" s="227"/>
      <c r="AA3" s="227"/>
      <c r="AB3" s="227"/>
      <c r="AC3" s="227"/>
      <c r="AD3" s="229"/>
      <c r="AE3" s="227"/>
      <c r="AF3" s="223"/>
      <c r="AG3" s="223"/>
      <c r="AH3" s="227"/>
      <c r="AI3" s="223"/>
      <c r="AJ3" s="223"/>
      <c r="AK3" s="227"/>
      <c r="AL3" s="223"/>
      <c r="AM3" s="227"/>
      <c r="AN3" s="227"/>
      <c r="AO3" s="223" t="s">
        <v>576</v>
      </c>
      <c r="AP3" s="226" t="s">
        <v>546</v>
      </c>
      <c r="AQ3" s="226"/>
      <c r="AR3" s="226"/>
      <c r="AS3" s="230"/>
      <c r="AT3" s="226">
        <v>12</v>
      </c>
      <c r="AU3" s="226"/>
      <c r="AV3" s="226"/>
      <c r="AW3" s="226"/>
      <c r="AX3" s="226" t="s">
        <v>546</v>
      </c>
      <c r="AY3" s="223"/>
      <c r="AZ3" s="226">
        <v>0</v>
      </c>
      <c r="BA3" s="226">
        <v>0</v>
      </c>
      <c r="BB3" s="226">
        <v>0</v>
      </c>
      <c r="BC3" s="226">
        <v>0</v>
      </c>
      <c r="BD3" s="226">
        <v>0</v>
      </c>
      <c r="BE3" s="226">
        <v>0</v>
      </c>
      <c r="BF3" s="226">
        <v>0</v>
      </c>
      <c r="BG3" s="226">
        <v>0</v>
      </c>
      <c r="BH3" s="226">
        <v>0</v>
      </c>
      <c r="BI3" s="226">
        <v>0</v>
      </c>
      <c r="BJ3" s="226">
        <v>0</v>
      </c>
      <c r="BK3" s="226">
        <v>0</v>
      </c>
      <c r="BL3" s="226"/>
      <c r="BM3" s="226" t="s">
        <v>546</v>
      </c>
      <c r="BN3" s="226"/>
      <c r="BO3" s="226" t="s">
        <v>546</v>
      </c>
      <c r="BP3" s="231"/>
      <c r="BQ3" s="226"/>
      <c r="BR3" s="226"/>
      <c r="BS3" s="226"/>
      <c r="BT3" s="242"/>
      <c r="BU3" s="232"/>
      <c r="BV3" s="226"/>
      <c r="BW3" s="226" t="s">
        <v>548</v>
      </c>
      <c r="BX3" s="226">
        <v>1</v>
      </c>
      <c r="BY3" s="223"/>
      <c r="BZ3" s="235" t="s">
        <v>685</v>
      </c>
      <c r="CA3" s="232" t="s">
        <v>345</v>
      </c>
    </row>
    <row r="4" spans="1:79" customFormat="1" ht="13" customHeight="1" x14ac:dyDescent="0.15">
      <c r="A4" s="223">
        <v>11114</v>
      </c>
      <c r="B4" s="224">
        <v>42567</v>
      </c>
      <c r="C4" s="225" t="s">
        <v>541</v>
      </c>
      <c r="D4" s="223" t="s">
        <v>464</v>
      </c>
      <c r="E4" s="223"/>
      <c r="F4" s="223" t="s">
        <v>575</v>
      </c>
      <c r="G4" s="236">
        <v>42494</v>
      </c>
      <c r="H4" s="226" t="s">
        <v>543</v>
      </c>
      <c r="I4" s="226" t="s">
        <v>546</v>
      </c>
      <c r="J4" s="226"/>
      <c r="K4" s="223" t="s">
        <v>551</v>
      </c>
      <c r="L4" s="223" t="s">
        <v>606</v>
      </c>
      <c r="M4" s="227">
        <v>97.499999999999986</v>
      </c>
      <c r="N4" s="227">
        <v>22.354545454545452</v>
      </c>
      <c r="O4" s="238" t="s">
        <v>511</v>
      </c>
      <c r="P4" s="238">
        <v>1020</v>
      </c>
      <c r="Q4" s="227">
        <v>25.954545454545453</v>
      </c>
      <c r="R4" s="228"/>
      <c r="S4" s="229"/>
      <c r="T4" s="223"/>
      <c r="U4" s="229"/>
      <c r="V4" s="229"/>
      <c r="W4" s="227"/>
      <c r="X4" s="223"/>
      <c r="Y4" s="227"/>
      <c r="Z4" s="227"/>
      <c r="AA4" s="227"/>
      <c r="AB4" s="227"/>
      <c r="AC4" s="227"/>
      <c r="AD4" s="227"/>
      <c r="AE4" s="227"/>
      <c r="AF4" s="223"/>
      <c r="AG4" s="223"/>
      <c r="AH4" s="227"/>
      <c r="AI4" s="223"/>
      <c r="AJ4" s="223"/>
      <c r="AK4" s="227"/>
      <c r="AL4" s="223"/>
      <c r="AM4" s="227"/>
      <c r="AN4" s="227"/>
      <c r="AO4" s="223" t="s">
        <v>576</v>
      </c>
      <c r="AP4" s="226" t="s">
        <v>546</v>
      </c>
      <c r="AQ4" s="226"/>
      <c r="AR4" s="226"/>
      <c r="AS4" s="230">
        <v>10</v>
      </c>
      <c r="AT4" s="226">
        <v>12</v>
      </c>
      <c r="AU4" s="226"/>
      <c r="AV4" s="226"/>
      <c r="AW4" s="226"/>
      <c r="AX4" s="226" t="s">
        <v>547</v>
      </c>
      <c r="AY4" s="223"/>
      <c r="AZ4" s="226">
        <v>0</v>
      </c>
      <c r="BA4" s="226">
        <v>0</v>
      </c>
      <c r="BB4" s="226">
        <v>7</v>
      </c>
      <c r="BC4" s="226">
        <v>0</v>
      </c>
      <c r="BD4" s="226">
        <v>0</v>
      </c>
      <c r="BE4" s="226">
        <v>0</v>
      </c>
      <c r="BF4" s="226">
        <v>0</v>
      </c>
      <c r="BG4" s="226">
        <v>0</v>
      </c>
      <c r="BH4" s="226">
        <v>0</v>
      </c>
      <c r="BI4" s="226">
        <v>0</v>
      </c>
      <c r="BJ4" s="226">
        <v>0</v>
      </c>
      <c r="BK4" s="226">
        <v>0</v>
      </c>
      <c r="BL4" s="226"/>
      <c r="BM4" s="226" t="s">
        <v>546</v>
      </c>
      <c r="BN4" s="226"/>
      <c r="BO4" s="226" t="s">
        <v>546</v>
      </c>
      <c r="BP4" s="231"/>
      <c r="BQ4" s="226"/>
      <c r="BR4" s="226"/>
      <c r="BS4" s="226"/>
      <c r="BT4" s="223"/>
      <c r="BU4" s="223"/>
      <c r="BV4" s="226"/>
      <c r="BW4" s="226" t="s">
        <v>548</v>
      </c>
      <c r="BX4" s="226"/>
      <c r="BY4" s="232"/>
      <c r="BZ4" s="235" t="s">
        <v>607</v>
      </c>
      <c r="CA4" s="232" t="s">
        <v>253</v>
      </c>
    </row>
    <row r="5" spans="1:79" customFormat="1" ht="13" customHeight="1" x14ac:dyDescent="0.15">
      <c r="A5" s="223">
        <v>1690</v>
      </c>
      <c r="B5" s="224">
        <v>42566</v>
      </c>
      <c r="C5" s="225" t="s">
        <v>541</v>
      </c>
      <c r="D5" s="223" t="s">
        <v>464</v>
      </c>
      <c r="E5" s="223"/>
      <c r="F5" s="223" t="s">
        <v>575</v>
      </c>
      <c r="G5" s="224">
        <v>42551</v>
      </c>
      <c r="H5" s="226" t="s">
        <v>543</v>
      </c>
      <c r="I5" s="226" t="s">
        <v>546</v>
      </c>
      <c r="J5" s="226"/>
      <c r="K5" s="223" t="s">
        <v>554</v>
      </c>
      <c r="L5" s="223" t="s">
        <v>555</v>
      </c>
      <c r="M5" s="227">
        <v>99.554545454545448</v>
      </c>
      <c r="N5" s="227">
        <v>20.809090909090909</v>
      </c>
      <c r="O5" s="223"/>
      <c r="P5" s="223"/>
      <c r="Q5" s="227"/>
      <c r="R5" s="228"/>
      <c r="S5" s="229"/>
      <c r="T5" s="223"/>
      <c r="U5" s="229"/>
      <c r="V5" s="229"/>
      <c r="W5" s="227"/>
      <c r="X5" s="223"/>
      <c r="Y5" s="227"/>
      <c r="Z5" s="227"/>
      <c r="AA5" s="227"/>
      <c r="AB5" s="227"/>
      <c r="AC5" s="227"/>
      <c r="AD5" s="227"/>
      <c r="AE5" s="227"/>
      <c r="AF5" s="223"/>
      <c r="AG5" s="223"/>
      <c r="AH5" s="227"/>
      <c r="AI5" s="223"/>
      <c r="AJ5" s="223"/>
      <c r="AK5" s="227"/>
      <c r="AL5" s="223"/>
      <c r="AM5" s="227"/>
      <c r="AN5" s="227"/>
      <c r="AO5" s="223" t="s">
        <v>576</v>
      </c>
      <c r="AP5" s="226" t="s">
        <v>546</v>
      </c>
      <c r="AQ5" s="226"/>
      <c r="AR5" s="226"/>
      <c r="AS5" s="230"/>
      <c r="AT5" s="226">
        <v>8.5</v>
      </c>
      <c r="AU5" s="226"/>
      <c r="AV5" s="226"/>
      <c r="AW5" s="226"/>
      <c r="AX5" s="226" t="s">
        <v>547</v>
      </c>
      <c r="AY5" s="223"/>
      <c r="AZ5" s="226">
        <v>0</v>
      </c>
      <c r="BA5" s="226">
        <v>0</v>
      </c>
      <c r="BB5" s="226">
        <v>0</v>
      </c>
      <c r="BC5" s="226">
        <v>0</v>
      </c>
      <c r="BD5" s="226">
        <v>0</v>
      </c>
      <c r="BE5" s="226">
        <v>0</v>
      </c>
      <c r="BF5" s="226">
        <v>0</v>
      </c>
      <c r="BG5" s="226">
        <v>0</v>
      </c>
      <c r="BH5" s="226">
        <v>0</v>
      </c>
      <c r="BI5" s="226">
        <v>0</v>
      </c>
      <c r="BJ5" s="226">
        <v>0</v>
      </c>
      <c r="BK5" s="226">
        <v>0</v>
      </c>
      <c r="BL5" s="226"/>
      <c r="BM5" s="226" t="s">
        <v>546</v>
      </c>
      <c r="BN5" s="226"/>
      <c r="BO5" s="226" t="s">
        <v>546</v>
      </c>
      <c r="BP5" s="231"/>
      <c r="BQ5" s="226"/>
      <c r="BR5" s="226"/>
      <c r="BS5" s="226"/>
      <c r="BT5" s="223"/>
      <c r="BU5" s="223"/>
      <c r="BV5" s="226"/>
      <c r="BW5" s="226" t="s">
        <v>548</v>
      </c>
      <c r="BX5" s="226"/>
      <c r="BY5" s="223"/>
      <c r="BZ5" s="233" t="s">
        <v>618</v>
      </c>
      <c r="CA5" s="232" t="s">
        <v>268</v>
      </c>
    </row>
    <row r="6" spans="1:79" customFormat="1" ht="13" customHeight="1" x14ac:dyDescent="0.15">
      <c r="A6" s="223">
        <v>10256</v>
      </c>
      <c r="B6" s="224">
        <v>42566</v>
      </c>
      <c r="C6" s="225" t="s">
        <v>541</v>
      </c>
      <c r="D6" s="223" t="s">
        <v>464</v>
      </c>
      <c r="E6" s="223"/>
      <c r="F6" s="223" t="s">
        <v>575</v>
      </c>
      <c r="G6" s="224">
        <v>42551</v>
      </c>
      <c r="H6" s="226" t="s">
        <v>543</v>
      </c>
      <c r="I6" s="226" t="s">
        <v>546</v>
      </c>
      <c r="J6" s="226"/>
      <c r="K6" s="223" t="s">
        <v>556</v>
      </c>
      <c r="L6" s="223" t="s">
        <v>485</v>
      </c>
      <c r="M6" s="227">
        <v>89.999999999999986</v>
      </c>
      <c r="N6" s="227">
        <v>22.66363636363636</v>
      </c>
      <c r="O6" s="223"/>
      <c r="P6" s="223"/>
      <c r="Q6" s="227"/>
      <c r="R6" s="228"/>
      <c r="S6" s="229"/>
      <c r="T6" s="223"/>
      <c r="U6" s="229"/>
      <c r="V6" s="229"/>
      <c r="W6" s="227"/>
      <c r="X6" s="223"/>
      <c r="Y6" s="227"/>
      <c r="Z6" s="227"/>
      <c r="AA6" s="227"/>
      <c r="AB6" s="227"/>
      <c r="AC6" s="227"/>
      <c r="AD6" s="229"/>
      <c r="AE6" s="227"/>
      <c r="AF6" s="223"/>
      <c r="AG6" s="223"/>
      <c r="AH6" s="227"/>
      <c r="AI6" s="223"/>
      <c r="AJ6" s="223"/>
      <c r="AK6" s="227"/>
      <c r="AL6" s="223"/>
      <c r="AM6" s="227"/>
      <c r="AN6" s="227"/>
      <c r="AO6" s="223" t="s">
        <v>576</v>
      </c>
      <c r="AP6" s="226" t="s">
        <v>546</v>
      </c>
      <c r="AQ6" s="226"/>
      <c r="AR6" s="226"/>
      <c r="AS6" s="230"/>
      <c r="AT6" s="226">
        <v>11.5</v>
      </c>
      <c r="AU6" s="226"/>
      <c r="AV6" s="226"/>
      <c r="AW6" s="226"/>
      <c r="AX6" s="226" t="s">
        <v>547</v>
      </c>
      <c r="AY6" s="223"/>
      <c r="AZ6" s="226">
        <v>14</v>
      </c>
      <c r="BA6" s="226">
        <v>0</v>
      </c>
      <c r="BB6" s="226">
        <v>0</v>
      </c>
      <c r="BC6" s="226">
        <v>0</v>
      </c>
      <c r="BD6" s="226">
        <v>0</v>
      </c>
      <c r="BE6" s="226">
        <v>0</v>
      </c>
      <c r="BF6" s="226">
        <v>0</v>
      </c>
      <c r="BG6" s="226">
        <v>0</v>
      </c>
      <c r="BH6" s="226">
        <v>0</v>
      </c>
      <c r="BI6" s="226">
        <v>0</v>
      </c>
      <c r="BJ6" s="226">
        <v>0</v>
      </c>
      <c r="BK6" s="226">
        <v>0</v>
      </c>
      <c r="BL6" s="226"/>
      <c r="BM6" s="226" t="s">
        <v>546</v>
      </c>
      <c r="BN6" s="226">
        <v>12</v>
      </c>
      <c r="BO6" s="226" t="s">
        <v>546</v>
      </c>
      <c r="BP6" s="231"/>
      <c r="BQ6" s="226"/>
      <c r="BR6" s="226">
        <v>12</v>
      </c>
      <c r="BS6" s="226"/>
      <c r="BT6" s="223"/>
      <c r="BU6" s="223"/>
      <c r="BV6" s="226"/>
      <c r="BW6" s="226" t="s">
        <v>548</v>
      </c>
      <c r="BX6" s="226"/>
      <c r="BY6" s="223"/>
      <c r="BZ6" s="233" t="s">
        <v>621</v>
      </c>
      <c r="CA6" s="232" t="s">
        <v>268</v>
      </c>
    </row>
    <row r="7" spans="1:79" customFormat="1" ht="13" customHeight="1" x14ac:dyDescent="0.15">
      <c r="A7" s="223">
        <v>10920</v>
      </c>
      <c r="B7" s="224">
        <v>42566</v>
      </c>
      <c r="C7" s="225" t="s">
        <v>541</v>
      </c>
      <c r="D7" s="223" t="s">
        <v>464</v>
      </c>
      <c r="E7" s="223"/>
      <c r="F7" s="223" t="s">
        <v>575</v>
      </c>
      <c r="G7" s="224">
        <v>42475</v>
      </c>
      <c r="H7" s="226" t="s">
        <v>543</v>
      </c>
      <c r="I7" s="226" t="s">
        <v>546</v>
      </c>
      <c r="J7" s="226"/>
      <c r="K7" s="223" t="s">
        <v>558</v>
      </c>
      <c r="L7" s="223" t="s">
        <v>693</v>
      </c>
      <c r="M7" s="227">
        <v>66.36363636363636</v>
      </c>
      <c r="N7" s="227">
        <v>21.818181818181817</v>
      </c>
      <c r="O7" s="223"/>
      <c r="P7" s="223"/>
      <c r="Q7" s="227"/>
      <c r="R7" s="228"/>
      <c r="S7" s="229"/>
      <c r="T7" s="223"/>
      <c r="U7" s="229"/>
      <c r="V7" s="229"/>
      <c r="W7" s="227"/>
      <c r="X7" s="223"/>
      <c r="Y7" s="227"/>
      <c r="Z7" s="227"/>
      <c r="AA7" s="227"/>
      <c r="AB7" s="227"/>
      <c r="AC7" s="227"/>
      <c r="AD7" s="227"/>
      <c r="AE7" s="227"/>
      <c r="AF7" s="223"/>
      <c r="AG7" s="223"/>
      <c r="AH7" s="227"/>
      <c r="AI7" s="223"/>
      <c r="AJ7" s="223"/>
      <c r="AK7" s="229"/>
      <c r="AL7" s="223"/>
      <c r="AM7" s="227"/>
      <c r="AN7" s="227"/>
      <c r="AO7" s="223" t="s">
        <v>576</v>
      </c>
      <c r="AP7" s="226" t="s">
        <v>546</v>
      </c>
      <c r="AQ7" s="226"/>
      <c r="AR7" s="226"/>
      <c r="AS7" s="230"/>
      <c r="AT7" s="226">
        <v>16</v>
      </c>
      <c r="AU7" s="226"/>
      <c r="AV7" s="226"/>
      <c r="AW7" s="226"/>
      <c r="AX7" s="226" t="s">
        <v>547</v>
      </c>
      <c r="AY7" s="223"/>
      <c r="AZ7" s="226">
        <v>0</v>
      </c>
      <c r="BA7" s="226">
        <v>0</v>
      </c>
      <c r="BB7" s="226">
        <v>0</v>
      </c>
      <c r="BC7" s="226">
        <v>0</v>
      </c>
      <c r="BD7" s="226">
        <v>0</v>
      </c>
      <c r="BE7" s="226">
        <v>0</v>
      </c>
      <c r="BF7" s="226">
        <v>0</v>
      </c>
      <c r="BG7" s="226">
        <v>0</v>
      </c>
      <c r="BH7" s="226">
        <v>0</v>
      </c>
      <c r="BI7" s="226">
        <v>0</v>
      </c>
      <c r="BJ7" s="226">
        <v>0</v>
      </c>
      <c r="BK7" s="226">
        <v>0</v>
      </c>
      <c r="BL7" s="226"/>
      <c r="BM7" s="226" t="s">
        <v>546</v>
      </c>
      <c r="BN7" s="226"/>
      <c r="BO7" s="226" t="s">
        <v>546</v>
      </c>
      <c r="BP7" s="231">
        <v>174.43636363636361</v>
      </c>
      <c r="BQ7" s="226"/>
      <c r="BR7" s="226"/>
      <c r="BS7" s="243">
        <v>42551</v>
      </c>
      <c r="BT7" s="223"/>
      <c r="BU7" s="232"/>
      <c r="BV7" s="226"/>
      <c r="BW7" s="226" t="s">
        <v>548</v>
      </c>
      <c r="BX7" s="226"/>
      <c r="BY7" s="232" t="s">
        <v>694</v>
      </c>
      <c r="BZ7" s="244" t="s">
        <v>695</v>
      </c>
      <c r="CA7" s="232" t="s">
        <v>268</v>
      </c>
    </row>
    <row r="8" spans="1:79" customFormat="1" ht="13" customHeight="1" x14ac:dyDescent="0.15">
      <c r="A8" s="223">
        <v>12311</v>
      </c>
      <c r="B8" s="224">
        <v>42566</v>
      </c>
      <c r="C8" s="225" t="s">
        <v>541</v>
      </c>
      <c r="D8" s="223" t="s">
        <v>464</v>
      </c>
      <c r="E8" s="223"/>
      <c r="F8" s="223" t="s">
        <v>575</v>
      </c>
      <c r="G8" s="236">
        <v>42551</v>
      </c>
      <c r="H8" s="226" t="s">
        <v>543</v>
      </c>
      <c r="I8" s="226" t="s">
        <v>338</v>
      </c>
      <c r="J8" s="226"/>
      <c r="K8" s="223" t="s">
        <v>559</v>
      </c>
      <c r="L8" s="223" t="s">
        <v>611</v>
      </c>
      <c r="M8" s="227">
        <v>101.36363636363636</v>
      </c>
      <c r="N8" s="227">
        <v>21.763636363636362</v>
      </c>
      <c r="O8" s="223"/>
      <c r="P8" s="223"/>
      <c r="Q8" s="227"/>
      <c r="R8" s="228"/>
      <c r="S8" s="229"/>
      <c r="T8" s="223"/>
      <c r="U8" s="229"/>
      <c r="V8" s="229"/>
      <c r="W8" s="227"/>
      <c r="X8" s="223"/>
      <c r="Y8" s="227"/>
      <c r="Z8" s="227"/>
      <c r="AA8" s="227"/>
      <c r="AB8" s="227"/>
      <c r="AC8" s="227"/>
      <c r="AD8" s="229"/>
      <c r="AE8" s="227"/>
      <c r="AF8" s="223"/>
      <c r="AG8" s="223"/>
      <c r="AH8" s="227"/>
      <c r="AI8" s="223"/>
      <c r="AJ8" s="223"/>
      <c r="AK8" s="227"/>
      <c r="AL8" s="223"/>
      <c r="AM8" s="227"/>
      <c r="AN8" s="227"/>
      <c r="AO8" s="223" t="s">
        <v>576</v>
      </c>
      <c r="AP8" s="226" t="s">
        <v>546</v>
      </c>
      <c r="AQ8" s="226"/>
      <c r="AR8" s="226"/>
      <c r="AS8" s="226">
        <v>10</v>
      </c>
      <c r="AT8" s="226">
        <v>9</v>
      </c>
      <c r="AU8" s="226"/>
      <c r="AV8" s="226"/>
      <c r="AW8" s="226"/>
      <c r="AX8" s="226" t="s">
        <v>547</v>
      </c>
      <c r="AY8" s="223"/>
      <c r="AZ8" s="226">
        <v>0</v>
      </c>
      <c r="BA8" s="226">
        <v>0</v>
      </c>
      <c r="BB8" s="226">
        <v>0</v>
      </c>
      <c r="BC8" s="226">
        <v>0</v>
      </c>
      <c r="BD8" s="226">
        <v>0</v>
      </c>
      <c r="BE8" s="226">
        <v>0</v>
      </c>
      <c r="BF8" s="226">
        <v>0</v>
      </c>
      <c r="BG8" s="226">
        <v>0</v>
      </c>
      <c r="BH8" s="226">
        <v>0</v>
      </c>
      <c r="BI8" s="226">
        <v>0</v>
      </c>
      <c r="BJ8" s="226">
        <v>0</v>
      </c>
      <c r="BK8" s="226">
        <v>0</v>
      </c>
      <c r="BL8" s="226"/>
      <c r="BM8" s="226" t="s">
        <v>546</v>
      </c>
      <c r="BN8" s="226">
        <v>12</v>
      </c>
      <c r="BO8" s="226" t="s">
        <v>546</v>
      </c>
      <c r="BP8" s="231"/>
      <c r="BQ8" s="226"/>
      <c r="BR8" s="226"/>
      <c r="BS8" s="226"/>
      <c r="BT8" s="232"/>
      <c r="BU8" s="232"/>
      <c r="BV8" s="226"/>
      <c r="BW8" s="226" t="s">
        <v>548</v>
      </c>
      <c r="BX8" s="226"/>
      <c r="BY8" s="232" t="s">
        <v>647</v>
      </c>
      <c r="BZ8" s="233" t="s">
        <v>648</v>
      </c>
      <c r="CA8" s="223" t="s">
        <v>268</v>
      </c>
    </row>
    <row r="9" spans="1:79" customFormat="1" ht="13" customHeight="1" x14ac:dyDescent="0.15">
      <c r="A9" s="223">
        <v>13102</v>
      </c>
      <c r="B9" s="224">
        <v>42568</v>
      </c>
      <c r="C9" s="225" t="s">
        <v>541</v>
      </c>
      <c r="D9" s="223" t="s">
        <v>464</v>
      </c>
      <c r="E9" s="223"/>
      <c r="F9" s="223" t="s">
        <v>575</v>
      </c>
      <c r="G9" s="236">
        <v>42564</v>
      </c>
      <c r="H9" s="226" t="s">
        <v>543</v>
      </c>
      <c r="I9" s="226" t="s">
        <v>546</v>
      </c>
      <c r="J9" s="226"/>
      <c r="K9" s="223" t="s">
        <v>560</v>
      </c>
      <c r="L9" s="223" t="s">
        <v>664</v>
      </c>
      <c r="M9" s="227">
        <v>89.172727272727272</v>
      </c>
      <c r="N9" s="227">
        <v>19.436363636363634</v>
      </c>
      <c r="O9" s="223"/>
      <c r="P9" s="223"/>
      <c r="Q9" s="227"/>
      <c r="R9" s="228"/>
      <c r="S9" s="229"/>
      <c r="T9" s="223"/>
      <c r="U9" s="229"/>
      <c r="V9" s="229"/>
      <c r="W9" s="227"/>
      <c r="X9" s="223"/>
      <c r="Y9" s="227"/>
      <c r="Z9" s="227"/>
      <c r="AA9" s="227"/>
      <c r="AB9" s="227"/>
      <c r="AC9" s="227"/>
      <c r="AD9" s="229"/>
      <c r="AE9" s="227"/>
      <c r="AF9" s="223"/>
      <c r="AG9" s="223"/>
      <c r="AH9" s="227"/>
      <c r="AI9" s="223"/>
      <c r="AJ9" s="223"/>
      <c r="AK9" s="227"/>
      <c r="AL9" s="223"/>
      <c r="AM9" s="227"/>
      <c r="AN9" s="227"/>
      <c r="AO9" s="223" t="s">
        <v>576</v>
      </c>
      <c r="AP9" s="226" t="s">
        <v>546</v>
      </c>
      <c r="AQ9" s="226"/>
      <c r="AR9" s="226"/>
      <c r="AS9" s="230"/>
      <c r="AT9" s="226">
        <v>8</v>
      </c>
      <c r="AU9" s="226"/>
      <c r="AV9" s="226"/>
      <c r="AW9" s="226"/>
      <c r="AX9" s="226" t="s">
        <v>547</v>
      </c>
      <c r="AY9" s="223"/>
      <c r="AZ9" s="241">
        <v>0</v>
      </c>
      <c r="BA9" s="226">
        <v>0</v>
      </c>
      <c r="BB9" s="226">
        <v>0</v>
      </c>
      <c r="BC9" s="226">
        <v>0</v>
      </c>
      <c r="BD9" s="226">
        <v>0</v>
      </c>
      <c r="BE9" s="226">
        <v>0</v>
      </c>
      <c r="BF9" s="226">
        <v>0</v>
      </c>
      <c r="BG9" s="226">
        <v>0</v>
      </c>
      <c r="BH9" s="226">
        <v>0</v>
      </c>
      <c r="BI9" s="226">
        <v>0</v>
      </c>
      <c r="BJ9" s="226">
        <v>0</v>
      </c>
      <c r="BK9" s="226">
        <v>0</v>
      </c>
      <c r="BL9" s="226"/>
      <c r="BM9" s="226" t="s">
        <v>546</v>
      </c>
      <c r="BN9" s="226">
        <v>12</v>
      </c>
      <c r="BO9" s="226" t="s">
        <v>546</v>
      </c>
      <c r="BP9" s="231"/>
      <c r="BQ9" s="226"/>
      <c r="BR9" s="226"/>
      <c r="BS9" s="226"/>
      <c r="BT9" s="223"/>
      <c r="BU9" s="223"/>
      <c r="BV9" s="226"/>
      <c r="BW9" s="226" t="s">
        <v>548</v>
      </c>
      <c r="BX9" s="226"/>
      <c r="BY9" s="223"/>
      <c r="BZ9" s="233" t="s">
        <v>665</v>
      </c>
      <c r="CA9" s="232" t="s">
        <v>253</v>
      </c>
    </row>
    <row r="10" spans="1:79" customFormat="1" ht="13" customHeight="1" x14ac:dyDescent="0.15">
      <c r="A10" s="223">
        <v>12750</v>
      </c>
      <c r="B10" s="224">
        <v>42566</v>
      </c>
      <c r="C10" s="225" t="s">
        <v>541</v>
      </c>
      <c r="D10" s="223" t="s">
        <v>464</v>
      </c>
      <c r="E10" s="223"/>
      <c r="F10" s="223" t="s">
        <v>575</v>
      </c>
      <c r="G10" s="224">
        <v>42551</v>
      </c>
      <c r="H10" s="226" t="s">
        <v>543</v>
      </c>
      <c r="I10" s="226" t="s">
        <v>546</v>
      </c>
      <c r="J10" s="226"/>
      <c r="K10" s="223" t="s">
        <v>561</v>
      </c>
      <c r="L10" s="223" t="s">
        <v>679</v>
      </c>
      <c r="M10" s="227">
        <v>92.018181818181816</v>
      </c>
      <c r="N10" s="227">
        <v>22.499999999999996</v>
      </c>
      <c r="O10" s="223"/>
      <c r="P10" s="223"/>
      <c r="Q10" s="227"/>
      <c r="R10" s="228"/>
      <c r="S10" s="229"/>
      <c r="T10" s="223"/>
      <c r="U10" s="229"/>
      <c r="V10" s="229"/>
      <c r="W10" s="227"/>
      <c r="X10" s="223"/>
      <c r="Y10" s="227"/>
      <c r="Z10" s="227"/>
      <c r="AA10" s="227"/>
      <c r="AB10" s="227"/>
      <c r="AC10" s="227"/>
      <c r="AD10" s="227"/>
      <c r="AE10" s="227"/>
      <c r="AF10" s="223"/>
      <c r="AG10" s="223"/>
      <c r="AH10" s="227"/>
      <c r="AI10" s="223"/>
      <c r="AJ10" s="223"/>
      <c r="AK10" s="227"/>
      <c r="AL10" s="223"/>
      <c r="AM10" s="227"/>
      <c r="AN10" s="227"/>
      <c r="AO10" s="223" t="s">
        <v>576</v>
      </c>
      <c r="AP10" s="226" t="s">
        <v>546</v>
      </c>
      <c r="AQ10" s="226"/>
      <c r="AR10" s="226"/>
      <c r="AS10" s="230"/>
      <c r="AT10" s="226">
        <v>10</v>
      </c>
      <c r="AU10" s="226"/>
      <c r="AV10" s="226"/>
      <c r="AW10" s="226"/>
      <c r="AX10" s="226" t="s">
        <v>546</v>
      </c>
      <c r="AY10" s="223"/>
      <c r="AZ10" s="226">
        <v>0</v>
      </c>
      <c r="BA10" s="226">
        <v>17</v>
      </c>
      <c r="BB10" s="226">
        <v>0</v>
      </c>
      <c r="BC10" s="226">
        <v>0</v>
      </c>
      <c r="BD10" s="226">
        <v>0</v>
      </c>
      <c r="BE10" s="226">
        <v>0</v>
      </c>
      <c r="BF10" s="226">
        <v>0</v>
      </c>
      <c r="BG10" s="226">
        <v>0</v>
      </c>
      <c r="BH10" s="226">
        <v>0</v>
      </c>
      <c r="BI10" s="226">
        <v>0</v>
      </c>
      <c r="BJ10" s="226">
        <v>0</v>
      </c>
      <c r="BK10" s="226">
        <v>0</v>
      </c>
      <c r="BL10" s="226"/>
      <c r="BM10" s="226" t="s">
        <v>546</v>
      </c>
      <c r="BN10" s="226"/>
      <c r="BO10" s="226" t="s">
        <v>546</v>
      </c>
      <c r="BP10" s="231"/>
      <c r="BQ10" s="226"/>
      <c r="BR10" s="226"/>
      <c r="BS10" s="226"/>
      <c r="BT10" s="223"/>
      <c r="BU10" s="223"/>
      <c r="BV10" s="226"/>
      <c r="BW10" s="226" t="s">
        <v>548</v>
      </c>
      <c r="BX10" s="226"/>
      <c r="BY10" s="223"/>
      <c r="BZ10" s="233" t="s">
        <v>680</v>
      </c>
      <c r="CA10" s="223" t="s">
        <v>268</v>
      </c>
    </row>
    <row r="11" spans="1:79" customFormat="1" ht="13" customHeight="1" x14ac:dyDescent="0.15">
      <c r="A11" s="223">
        <v>12772</v>
      </c>
      <c r="B11" s="224">
        <v>42566</v>
      </c>
      <c r="C11" s="225" t="s">
        <v>541</v>
      </c>
      <c r="D11" s="223" t="s">
        <v>464</v>
      </c>
      <c r="E11" s="223"/>
      <c r="F11" s="223" t="s">
        <v>575</v>
      </c>
      <c r="G11" s="224">
        <v>42521</v>
      </c>
      <c r="H11" s="226" t="s">
        <v>543</v>
      </c>
      <c r="I11" s="226" t="s">
        <v>546</v>
      </c>
      <c r="J11" s="226"/>
      <c r="K11" s="223" t="s">
        <v>497</v>
      </c>
      <c r="L11" s="223" t="s">
        <v>645</v>
      </c>
      <c r="M11" s="227">
        <v>79.75454545454545</v>
      </c>
      <c r="N11" s="227">
        <v>16.863636363636363</v>
      </c>
      <c r="O11" s="223"/>
      <c r="P11" s="223"/>
      <c r="Q11" s="227"/>
      <c r="R11" s="228"/>
      <c r="S11" s="229"/>
      <c r="T11" s="223"/>
      <c r="U11" s="229"/>
      <c r="V11" s="229"/>
      <c r="W11" s="227"/>
      <c r="X11" s="223"/>
      <c r="Y11" s="227"/>
      <c r="Z11" s="227"/>
      <c r="AA11" s="227"/>
      <c r="AB11" s="227"/>
      <c r="AC11" s="227"/>
      <c r="AD11" s="227"/>
      <c r="AE11" s="227"/>
      <c r="AF11" s="223"/>
      <c r="AG11" s="223"/>
      <c r="AH11" s="227"/>
      <c r="AI11" s="223"/>
      <c r="AJ11" s="223"/>
      <c r="AK11" s="227"/>
      <c r="AL11" s="223"/>
      <c r="AM11" s="227"/>
      <c r="AN11" s="227"/>
      <c r="AO11" s="223" t="s">
        <v>576</v>
      </c>
      <c r="AP11" s="226" t="s">
        <v>546</v>
      </c>
      <c r="AQ11" s="226"/>
      <c r="AR11" s="226"/>
      <c r="AS11" s="230"/>
      <c r="AT11" s="226">
        <v>5.5</v>
      </c>
      <c r="AU11" s="226"/>
      <c r="AV11" s="226"/>
      <c r="AW11" s="226"/>
      <c r="AX11" s="226" t="s">
        <v>546</v>
      </c>
      <c r="AY11" s="223"/>
      <c r="AZ11" s="226">
        <v>0</v>
      </c>
      <c r="BA11" s="226">
        <v>0</v>
      </c>
      <c r="BB11" s="226">
        <v>0</v>
      </c>
      <c r="BC11" s="226">
        <v>0</v>
      </c>
      <c r="BD11" s="226">
        <v>0</v>
      </c>
      <c r="BE11" s="226">
        <v>0</v>
      </c>
      <c r="BF11" s="226">
        <v>0</v>
      </c>
      <c r="BG11" s="226">
        <v>0</v>
      </c>
      <c r="BH11" s="226">
        <v>0</v>
      </c>
      <c r="BI11" s="226">
        <v>0</v>
      </c>
      <c r="BJ11" s="226">
        <v>0</v>
      </c>
      <c r="BK11" s="226">
        <v>0</v>
      </c>
      <c r="BL11" s="226"/>
      <c r="BM11" s="226" t="s">
        <v>546</v>
      </c>
      <c r="BN11" s="226"/>
      <c r="BO11" s="226" t="s">
        <v>546</v>
      </c>
      <c r="BP11" s="231"/>
      <c r="BQ11" s="226"/>
      <c r="BR11" s="226"/>
      <c r="BS11" s="226"/>
      <c r="BT11" s="223"/>
      <c r="BU11" s="223"/>
      <c r="BV11" s="226"/>
      <c r="BW11" s="226" t="s">
        <v>548</v>
      </c>
      <c r="BX11" s="226"/>
      <c r="BY11" s="223"/>
      <c r="BZ11" s="150" t="s">
        <v>646</v>
      </c>
      <c r="CA11" s="223" t="s">
        <v>268</v>
      </c>
    </row>
    <row r="12" spans="1:79" customFormat="1" ht="13" customHeight="1" x14ac:dyDescent="0.15">
      <c r="A12" s="223">
        <v>10683</v>
      </c>
      <c r="B12" s="224">
        <v>42566</v>
      </c>
      <c r="C12" s="225" t="s">
        <v>541</v>
      </c>
      <c r="D12" s="223" t="s">
        <v>464</v>
      </c>
      <c r="E12" s="223"/>
      <c r="F12" s="223" t="s">
        <v>575</v>
      </c>
      <c r="G12" s="224">
        <v>42551</v>
      </c>
      <c r="H12" s="226" t="s">
        <v>543</v>
      </c>
      <c r="I12" s="226" t="s">
        <v>546</v>
      </c>
      <c r="J12" s="226"/>
      <c r="K12" s="223" t="s">
        <v>565</v>
      </c>
      <c r="L12" s="223" t="s">
        <v>499</v>
      </c>
      <c r="M12" s="227">
        <v>101.87272727272726</v>
      </c>
      <c r="N12" s="227">
        <v>18.936363636363634</v>
      </c>
      <c r="O12" s="223"/>
      <c r="P12" s="223"/>
      <c r="Q12" s="227"/>
      <c r="R12" s="223"/>
      <c r="S12" s="229"/>
      <c r="T12" s="223"/>
      <c r="U12" s="229"/>
      <c r="V12" s="229"/>
      <c r="W12" s="227"/>
      <c r="X12" s="223"/>
      <c r="Y12" s="227"/>
      <c r="Z12" s="227"/>
      <c r="AA12" s="227"/>
      <c r="AB12" s="227"/>
      <c r="AC12" s="227"/>
      <c r="AD12" s="229"/>
      <c r="AE12" s="227"/>
      <c r="AF12" s="223"/>
      <c r="AG12" s="223"/>
      <c r="AH12" s="227"/>
      <c r="AI12" s="223"/>
      <c r="AJ12" s="223"/>
      <c r="AK12" s="227"/>
      <c r="AL12" s="223"/>
      <c r="AM12" s="227"/>
      <c r="AN12" s="227"/>
      <c r="AO12" s="223" t="s">
        <v>576</v>
      </c>
      <c r="AP12" s="226" t="s">
        <v>546</v>
      </c>
      <c r="AQ12" s="226"/>
      <c r="AR12" s="226"/>
      <c r="AS12" s="230"/>
      <c r="AT12" s="226">
        <v>6</v>
      </c>
      <c r="AU12" s="226"/>
      <c r="AV12" s="226"/>
      <c r="AW12" s="226"/>
      <c r="AX12" s="226" t="s">
        <v>547</v>
      </c>
      <c r="AY12" s="223"/>
      <c r="AZ12" s="226">
        <v>0</v>
      </c>
      <c r="BA12" s="226">
        <v>0</v>
      </c>
      <c r="BB12" s="226">
        <v>6</v>
      </c>
      <c r="BC12" s="226">
        <v>0</v>
      </c>
      <c r="BD12" s="226">
        <v>0</v>
      </c>
      <c r="BE12" s="226">
        <v>0</v>
      </c>
      <c r="BF12" s="226">
        <v>0</v>
      </c>
      <c r="BG12" s="226">
        <v>0</v>
      </c>
      <c r="BH12" s="226">
        <v>0</v>
      </c>
      <c r="BI12" s="226">
        <v>0</v>
      </c>
      <c r="BJ12" s="226">
        <v>0</v>
      </c>
      <c r="BK12" s="226">
        <v>0</v>
      </c>
      <c r="BL12" s="226"/>
      <c r="BM12" s="226" t="s">
        <v>546</v>
      </c>
      <c r="BN12" s="226"/>
      <c r="BO12" s="226" t="s">
        <v>546</v>
      </c>
      <c r="BP12" s="231"/>
      <c r="BQ12" s="226"/>
      <c r="BR12" s="226"/>
      <c r="BS12" s="226"/>
      <c r="BT12" s="232"/>
      <c r="BU12" s="232"/>
      <c r="BV12" s="226"/>
      <c r="BW12" s="226" t="s">
        <v>548</v>
      </c>
      <c r="BX12" s="226">
        <v>1</v>
      </c>
      <c r="BY12" s="223" t="s">
        <v>500</v>
      </c>
      <c r="BZ12" s="235" t="s">
        <v>668</v>
      </c>
      <c r="CA12" s="223" t="s">
        <v>268</v>
      </c>
    </row>
    <row r="13" spans="1:79" customFormat="1" ht="13" customHeight="1" x14ac:dyDescent="0.15">
      <c r="A13" s="223">
        <v>11315</v>
      </c>
      <c r="B13" s="224">
        <v>42566</v>
      </c>
      <c r="C13" s="225" t="s">
        <v>541</v>
      </c>
      <c r="D13" s="223" t="s">
        <v>464</v>
      </c>
      <c r="E13" s="223"/>
      <c r="F13" s="223" t="s">
        <v>575</v>
      </c>
      <c r="G13" s="236">
        <v>42551</v>
      </c>
      <c r="H13" s="226" t="s">
        <v>543</v>
      </c>
      <c r="I13" s="226" t="s">
        <v>546</v>
      </c>
      <c r="J13" s="226"/>
      <c r="K13" s="223" t="s">
        <v>566</v>
      </c>
      <c r="L13" s="223" t="s">
        <v>673</v>
      </c>
      <c r="M13" s="227">
        <v>94</v>
      </c>
      <c r="N13" s="227">
        <v>20.399999999999999</v>
      </c>
      <c r="O13" s="223"/>
      <c r="P13" s="223"/>
      <c r="Q13" s="227"/>
      <c r="R13" s="228"/>
      <c r="S13" s="229"/>
      <c r="T13" s="223"/>
      <c r="U13" s="229"/>
      <c r="V13" s="229"/>
      <c r="W13" s="227"/>
      <c r="X13" s="223"/>
      <c r="Y13" s="227"/>
      <c r="Z13" s="227"/>
      <c r="AA13" s="227"/>
      <c r="AB13" s="227"/>
      <c r="AC13" s="227"/>
      <c r="AD13" s="227"/>
      <c r="AE13" s="227"/>
      <c r="AF13" s="223"/>
      <c r="AG13" s="223"/>
      <c r="AH13" s="227"/>
      <c r="AI13" s="223"/>
      <c r="AJ13" s="223"/>
      <c r="AK13" s="227"/>
      <c r="AL13" s="223"/>
      <c r="AM13" s="227"/>
      <c r="AN13" s="227"/>
      <c r="AO13" s="223" t="s">
        <v>576</v>
      </c>
      <c r="AP13" s="226" t="s">
        <v>546</v>
      </c>
      <c r="AQ13" s="226"/>
      <c r="AR13" s="226"/>
      <c r="AS13" s="230"/>
      <c r="AT13" s="226">
        <v>16.100000000000001</v>
      </c>
      <c r="AU13" s="226"/>
      <c r="AV13" s="226"/>
      <c r="AW13" s="226"/>
      <c r="AX13" s="226" t="s">
        <v>547</v>
      </c>
      <c r="AY13" s="223"/>
      <c r="AZ13" s="226">
        <v>0</v>
      </c>
      <c r="BA13" s="226">
        <v>0</v>
      </c>
      <c r="BB13" s="226">
        <v>0</v>
      </c>
      <c r="BC13" s="226">
        <v>0</v>
      </c>
      <c r="BD13" s="226">
        <v>0</v>
      </c>
      <c r="BE13" s="226">
        <v>0</v>
      </c>
      <c r="BF13" s="226">
        <v>0</v>
      </c>
      <c r="BG13" s="226">
        <v>0</v>
      </c>
      <c r="BH13" s="226">
        <v>0</v>
      </c>
      <c r="BI13" s="226">
        <v>0</v>
      </c>
      <c r="BJ13" s="226">
        <v>0</v>
      </c>
      <c r="BK13" s="226">
        <v>0</v>
      </c>
      <c r="BL13" s="226"/>
      <c r="BM13" s="226" t="s">
        <v>546</v>
      </c>
      <c r="BN13" s="226"/>
      <c r="BO13" s="226" t="s">
        <v>546</v>
      </c>
      <c r="BP13" s="231"/>
      <c r="BQ13" s="226"/>
      <c r="BR13" s="226"/>
      <c r="BS13" s="226"/>
      <c r="BT13" s="232"/>
      <c r="BU13" s="232"/>
      <c r="BV13" s="226"/>
      <c r="BW13" s="226" t="s">
        <v>548</v>
      </c>
      <c r="BX13" s="226"/>
      <c r="BY13" s="232" t="s">
        <v>674</v>
      </c>
      <c r="BZ13" s="235" t="s">
        <v>675</v>
      </c>
      <c r="CA13" s="223" t="s">
        <v>268</v>
      </c>
    </row>
    <row r="14" spans="1:79" customFormat="1" ht="13" customHeight="1" x14ac:dyDescent="0.15">
      <c r="A14" s="223">
        <v>12990</v>
      </c>
      <c r="B14" s="234">
        <v>42566</v>
      </c>
      <c r="C14" s="225" t="s">
        <v>541</v>
      </c>
      <c r="D14" s="223" t="s">
        <v>464</v>
      </c>
      <c r="E14" s="223"/>
      <c r="F14" s="223" t="s">
        <v>575</v>
      </c>
      <c r="G14" s="224">
        <v>42551</v>
      </c>
      <c r="H14" s="226" t="s">
        <v>337</v>
      </c>
      <c r="I14" s="226" t="s">
        <v>338</v>
      </c>
      <c r="J14" s="226"/>
      <c r="K14" s="223" t="s">
        <v>451</v>
      </c>
      <c r="L14" s="223" t="s">
        <v>593</v>
      </c>
      <c r="M14" s="227">
        <v>107.1</v>
      </c>
      <c r="N14" s="227">
        <v>21.299999999999997</v>
      </c>
      <c r="O14" s="223"/>
      <c r="P14" s="223"/>
      <c r="Q14" s="227"/>
      <c r="R14" s="228"/>
      <c r="S14" s="229"/>
      <c r="T14" s="223"/>
      <c r="U14" s="229"/>
      <c r="V14" s="229"/>
      <c r="W14" s="227"/>
      <c r="X14" s="223"/>
      <c r="Y14" s="227"/>
      <c r="Z14" s="227"/>
      <c r="AA14" s="227"/>
      <c r="AB14" s="227"/>
      <c r="AC14" s="227"/>
      <c r="AD14" s="227"/>
      <c r="AE14" s="227"/>
      <c r="AF14" s="223"/>
      <c r="AG14" s="223"/>
      <c r="AH14" s="227"/>
      <c r="AI14" s="223"/>
      <c r="AJ14" s="223"/>
      <c r="AK14" s="227"/>
      <c r="AL14" s="223"/>
      <c r="AM14" s="227"/>
      <c r="AN14" s="227"/>
      <c r="AO14" s="223" t="s">
        <v>576</v>
      </c>
      <c r="AP14" s="226" t="s">
        <v>546</v>
      </c>
      <c r="AQ14" s="226"/>
      <c r="AR14" s="226"/>
      <c r="AS14" s="230"/>
      <c r="AT14" s="226">
        <v>10</v>
      </c>
      <c r="AU14" s="226"/>
      <c r="AV14" s="226"/>
      <c r="AW14" s="226"/>
      <c r="AX14" s="226" t="s">
        <v>546</v>
      </c>
      <c r="AY14" s="223"/>
      <c r="AZ14" s="226">
        <v>0</v>
      </c>
      <c r="BA14" s="226">
        <v>0</v>
      </c>
      <c r="BB14" s="226">
        <v>0</v>
      </c>
      <c r="BC14" s="226">
        <v>0</v>
      </c>
      <c r="BD14" s="226">
        <v>0</v>
      </c>
      <c r="BE14" s="226">
        <v>0</v>
      </c>
      <c r="BF14" s="226">
        <v>0</v>
      </c>
      <c r="BG14" s="226">
        <v>0</v>
      </c>
      <c r="BH14" s="226">
        <v>0</v>
      </c>
      <c r="BI14" s="226">
        <v>0</v>
      </c>
      <c r="BJ14" s="226">
        <v>0</v>
      </c>
      <c r="BK14" s="226">
        <v>0</v>
      </c>
      <c r="BL14" s="226"/>
      <c r="BM14" s="226" t="s">
        <v>546</v>
      </c>
      <c r="BN14" s="226"/>
      <c r="BO14" s="226" t="s">
        <v>546</v>
      </c>
      <c r="BP14" s="231"/>
      <c r="BQ14" s="226"/>
      <c r="BR14" s="226"/>
      <c r="BS14" s="226"/>
      <c r="BT14" s="232"/>
      <c r="BU14" s="232"/>
      <c r="BV14" s="226"/>
      <c r="BW14" s="226" t="s">
        <v>548</v>
      </c>
      <c r="BX14" s="226">
        <v>1</v>
      </c>
      <c r="BY14" s="223"/>
      <c r="BZ14" s="233" t="s">
        <v>594</v>
      </c>
      <c r="CA14" s="223" t="s">
        <v>268</v>
      </c>
    </row>
    <row r="15" spans="1:79" customFormat="1" ht="13" customHeight="1" x14ac:dyDescent="0.15">
      <c r="A15" s="223">
        <v>12838</v>
      </c>
      <c r="B15" s="234">
        <v>42567</v>
      </c>
      <c r="C15" s="225" t="s">
        <v>541</v>
      </c>
      <c r="D15" s="223" t="s">
        <v>464</v>
      </c>
      <c r="E15" s="223"/>
      <c r="F15" s="223" t="s">
        <v>575</v>
      </c>
      <c r="G15" s="236">
        <v>42567</v>
      </c>
      <c r="H15" s="226" t="s">
        <v>337</v>
      </c>
      <c r="I15" s="226" t="s">
        <v>460</v>
      </c>
      <c r="J15" s="226"/>
      <c r="K15" s="223" t="s">
        <v>461</v>
      </c>
      <c r="L15" s="223" t="s">
        <v>589</v>
      </c>
      <c r="M15" s="227">
        <v>105.43</v>
      </c>
      <c r="N15" s="227">
        <v>17.781818181818178</v>
      </c>
      <c r="O15" s="223"/>
      <c r="P15" s="223"/>
      <c r="Q15" s="227"/>
      <c r="R15" s="228"/>
      <c r="S15" s="229"/>
      <c r="T15" s="223"/>
      <c r="U15" s="229"/>
      <c r="V15" s="229"/>
      <c r="W15" s="227"/>
      <c r="X15" s="223"/>
      <c r="Y15" s="227"/>
      <c r="Z15" s="227"/>
      <c r="AA15" s="227"/>
      <c r="AB15" s="227"/>
      <c r="AC15" s="227"/>
      <c r="AD15" s="229"/>
      <c r="AE15" s="227"/>
      <c r="AF15" s="223"/>
      <c r="AG15" s="223"/>
      <c r="AH15" s="227"/>
      <c r="AI15" s="223"/>
      <c r="AJ15" s="223"/>
      <c r="AK15" s="227"/>
      <c r="AL15" s="223"/>
      <c r="AM15" s="227"/>
      <c r="AN15" s="227"/>
      <c r="AO15" s="223" t="s">
        <v>576</v>
      </c>
      <c r="AP15" s="226" t="s">
        <v>546</v>
      </c>
      <c r="AQ15" s="226"/>
      <c r="AR15" s="226"/>
      <c r="AS15" s="230"/>
      <c r="AT15" s="226">
        <v>11</v>
      </c>
      <c r="AU15" s="226"/>
      <c r="AV15" s="226"/>
      <c r="AW15" s="226"/>
      <c r="AX15" s="226" t="s">
        <v>546</v>
      </c>
      <c r="AY15" s="223"/>
      <c r="AZ15" s="226">
        <v>0</v>
      </c>
      <c r="BA15" s="226">
        <v>0</v>
      </c>
      <c r="BB15" s="226">
        <v>0</v>
      </c>
      <c r="BC15" s="226">
        <v>0</v>
      </c>
      <c r="BD15" s="226">
        <v>0</v>
      </c>
      <c r="BE15" s="226">
        <v>0</v>
      </c>
      <c r="BF15" s="226">
        <v>0</v>
      </c>
      <c r="BG15" s="226">
        <v>0</v>
      </c>
      <c r="BH15" s="226">
        <v>0</v>
      </c>
      <c r="BI15" s="226">
        <v>0</v>
      </c>
      <c r="BJ15" s="226">
        <v>0</v>
      </c>
      <c r="BK15" s="226">
        <v>0</v>
      </c>
      <c r="BL15" s="226"/>
      <c r="BM15" s="226" t="s">
        <v>546</v>
      </c>
      <c r="BN15" s="226"/>
      <c r="BO15" s="226" t="s">
        <v>546</v>
      </c>
      <c r="BP15" s="231"/>
      <c r="BQ15" s="226"/>
      <c r="BR15" s="226"/>
      <c r="BS15" s="226"/>
      <c r="BT15" s="232"/>
      <c r="BU15" s="232"/>
      <c r="BV15" s="226"/>
      <c r="BW15" s="226" t="s">
        <v>548</v>
      </c>
      <c r="BX15" s="226">
        <v>1</v>
      </c>
      <c r="BY15" s="223"/>
      <c r="BZ15" s="233" t="s">
        <v>588</v>
      </c>
      <c r="CA15" s="232" t="s">
        <v>253</v>
      </c>
    </row>
    <row r="16" spans="1:79" customFormat="1" ht="13" customHeight="1" x14ac:dyDescent="0.15">
      <c r="A16" s="223">
        <v>10394</v>
      </c>
      <c r="B16" s="224">
        <v>42566</v>
      </c>
      <c r="C16" s="225" t="s">
        <v>541</v>
      </c>
      <c r="D16" s="223" t="s">
        <v>464</v>
      </c>
      <c r="E16" s="223"/>
      <c r="F16" s="223" t="s">
        <v>575</v>
      </c>
      <c r="G16" s="224">
        <v>42551</v>
      </c>
      <c r="H16" s="226" t="s">
        <v>337</v>
      </c>
      <c r="I16" s="226" t="s">
        <v>460</v>
      </c>
      <c r="J16" s="226"/>
      <c r="K16" s="223" t="s">
        <v>509</v>
      </c>
      <c r="L16" s="223" t="s">
        <v>510</v>
      </c>
      <c r="M16" s="227">
        <v>114</v>
      </c>
      <c r="N16" s="227">
        <v>20.581818181818182</v>
      </c>
      <c r="O16" s="223" t="s">
        <v>511</v>
      </c>
      <c r="P16" s="223">
        <v>1350</v>
      </c>
      <c r="Q16" s="227">
        <v>23.77272727272727</v>
      </c>
      <c r="R16" s="228"/>
      <c r="S16" s="229"/>
      <c r="T16" s="223"/>
      <c r="U16" s="229"/>
      <c r="V16" s="229"/>
      <c r="W16" s="227"/>
      <c r="X16" s="223"/>
      <c r="Y16" s="227"/>
      <c r="Z16" s="227"/>
      <c r="AA16" s="227"/>
      <c r="AB16" s="227"/>
      <c r="AC16" s="227"/>
      <c r="AD16" s="229"/>
      <c r="AE16" s="227"/>
      <c r="AF16" s="223"/>
      <c r="AG16" s="223"/>
      <c r="AH16" s="227"/>
      <c r="AI16" s="223"/>
      <c r="AJ16" s="223"/>
      <c r="AK16" s="227"/>
      <c r="AL16" s="223"/>
      <c r="AM16" s="227"/>
      <c r="AN16" s="227"/>
      <c r="AO16" s="223" t="s">
        <v>576</v>
      </c>
      <c r="AP16" s="226" t="s">
        <v>546</v>
      </c>
      <c r="AQ16" s="226"/>
      <c r="AR16" s="226"/>
      <c r="AS16" s="230"/>
      <c r="AT16" s="226">
        <v>6</v>
      </c>
      <c r="AU16" s="226"/>
      <c r="AV16" s="226"/>
      <c r="AW16" s="226"/>
      <c r="AX16" s="226" t="s">
        <v>460</v>
      </c>
      <c r="AY16" s="223"/>
      <c r="AZ16" s="226">
        <v>12</v>
      </c>
      <c r="BA16" s="226">
        <v>0</v>
      </c>
      <c r="BB16" s="226">
        <v>0</v>
      </c>
      <c r="BC16" s="226">
        <v>0</v>
      </c>
      <c r="BD16" s="226">
        <v>0</v>
      </c>
      <c r="BE16" s="226">
        <v>0</v>
      </c>
      <c r="BF16" s="226">
        <v>0</v>
      </c>
      <c r="BG16" s="226">
        <v>0</v>
      </c>
      <c r="BH16" s="226">
        <v>0</v>
      </c>
      <c r="BI16" s="226">
        <v>0</v>
      </c>
      <c r="BJ16" s="226">
        <v>0</v>
      </c>
      <c r="BK16" s="226">
        <v>0</v>
      </c>
      <c r="BL16" s="226"/>
      <c r="BM16" s="226" t="s">
        <v>546</v>
      </c>
      <c r="BN16" s="226"/>
      <c r="BO16" s="226" t="s">
        <v>546</v>
      </c>
      <c r="BP16" s="231"/>
      <c r="BQ16" s="226"/>
      <c r="BR16" s="226"/>
      <c r="BS16" s="226"/>
      <c r="BT16" s="232"/>
      <c r="BU16" s="232"/>
      <c r="BV16" s="226"/>
      <c r="BW16" s="226" t="s">
        <v>548</v>
      </c>
      <c r="BX16" s="226">
        <v>1</v>
      </c>
      <c r="BY16" s="223"/>
      <c r="BZ16" s="233" t="s">
        <v>577</v>
      </c>
      <c r="CA16" s="232" t="s">
        <v>268</v>
      </c>
    </row>
    <row r="17" spans="1:79" customFormat="1" ht="13" customHeight="1" x14ac:dyDescent="0.15">
      <c r="A17" s="223">
        <v>9928</v>
      </c>
      <c r="B17" s="224">
        <v>42566</v>
      </c>
      <c r="C17" s="225" t="s">
        <v>541</v>
      </c>
      <c r="D17" s="223" t="s">
        <v>464</v>
      </c>
      <c r="E17" s="223"/>
      <c r="F17" s="223" t="s">
        <v>575</v>
      </c>
      <c r="G17" s="224">
        <v>42185</v>
      </c>
      <c r="H17" s="226" t="s">
        <v>543</v>
      </c>
      <c r="I17" s="226" t="s">
        <v>546</v>
      </c>
      <c r="J17" s="226"/>
      <c r="K17" s="223" t="s">
        <v>512</v>
      </c>
      <c r="L17" s="223" t="s">
        <v>555</v>
      </c>
      <c r="M17" s="227">
        <v>91.872727272727261</v>
      </c>
      <c r="N17" s="227">
        <v>27.754545454545454</v>
      </c>
      <c r="O17" s="223"/>
      <c r="P17" s="223"/>
      <c r="Q17" s="227"/>
      <c r="R17" s="228"/>
      <c r="S17" s="229"/>
      <c r="T17" s="223"/>
      <c r="U17" s="229"/>
      <c r="V17" s="229"/>
      <c r="W17" s="227"/>
      <c r="X17" s="223"/>
      <c r="Y17" s="227"/>
      <c r="Z17" s="227"/>
      <c r="AA17" s="227"/>
      <c r="AB17" s="227"/>
      <c r="AC17" s="227"/>
      <c r="AD17" s="229"/>
      <c r="AE17" s="227"/>
      <c r="AF17" s="223"/>
      <c r="AG17" s="223"/>
      <c r="AH17" s="227"/>
      <c r="AI17" s="223"/>
      <c r="AJ17" s="223"/>
      <c r="AK17" s="227"/>
      <c r="AL17" s="223"/>
      <c r="AM17" s="227"/>
      <c r="AN17" s="227"/>
      <c r="AO17" s="223" t="s">
        <v>576</v>
      </c>
      <c r="AP17" s="226" t="s">
        <v>546</v>
      </c>
      <c r="AQ17" s="226"/>
      <c r="AR17" s="226"/>
      <c r="AS17" s="230"/>
      <c r="AT17" s="226">
        <v>15</v>
      </c>
      <c r="AU17" s="226"/>
      <c r="AV17" s="226"/>
      <c r="AW17" s="226"/>
      <c r="AX17" s="226" t="s">
        <v>546</v>
      </c>
      <c r="AY17" s="223"/>
      <c r="AZ17" s="226">
        <v>0</v>
      </c>
      <c r="BA17" s="226">
        <v>0</v>
      </c>
      <c r="BB17" s="226">
        <v>0</v>
      </c>
      <c r="BC17" s="226">
        <v>0</v>
      </c>
      <c r="BD17" s="226">
        <v>0</v>
      </c>
      <c r="BE17" s="226">
        <v>0</v>
      </c>
      <c r="BF17" s="226">
        <v>0</v>
      </c>
      <c r="BG17" s="226">
        <v>0</v>
      </c>
      <c r="BH17" s="226">
        <v>0</v>
      </c>
      <c r="BI17" s="226">
        <v>0</v>
      </c>
      <c r="BJ17" s="226">
        <v>0</v>
      </c>
      <c r="BK17" s="226">
        <v>0</v>
      </c>
      <c r="BL17" s="226"/>
      <c r="BM17" s="226" t="s">
        <v>546</v>
      </c>
      <c r="BN17" s="226"/>
      <c r="BO17" s="226" t="s">
        <v>546</v>
      </c>
      <c r="BP17" s="231">
        <v>119.99999999999999</v>
      </c>
      <c r="BQ17" s="226"/>
      <c r="BR17" s="226"/>
      <c r="BS17" s="226"/>
      <c r="BT17" s="223"/>
      <c r="BU17" s="223"/>
      <c r="BV17" s="226"/>
      <c r="BW17" s="226" t="s">
        <v>548</v>
      </c>
      <c r="BX17" s="226">
        <v>1</v>
      </c>
      <c r="BY17" s="223"/>
      <c r="BZ17" s="237" t="s">
        <v>513</v>
      </c>
      <c r="CA17" s="223" t="s">
        <v>268</v>
      </c>
    </row>
    <row r="18" spans="1:79" customFormat="1" ht="13" customHeight="1" x14ac:dyDescent="0.15">
      <c r="A18" s="223">
        <v>9912</v>
      </c>
      <c r="B18" s="224">
        <v>42566</v>
      </c>
      <c r="C18" s="225" t="s">
        <v>541</v>
      </c>
      <c r="D18" s="223" t="s">
        <v>464</v>
      </c>
      <c r="E18" s="223"/>
      <c r="F18" s="223" t="s">
        <v>575</v>
      </c>
      <c r="G18" s="224">
        <v>42525</v>
      </c>
      <c r="H18" s="226" t="s">
        <v>543</v>
      </c>
      <c r="I18" s="226" t="s">
        <v>546</v>
      </c>
      <c r="J18" s="226"/>
      <c r="K18" s="223" t="s">
        <v>514</v>
      </c>
      <c r="L18" s="223" t="s">
        <v>555</v>
      </c>
      <c r="M18" s="227">
        <v>98.818181818181813</v>
      </c>
      <c r="N18" s="227">
        <v>18.736363636363635</v>
      </c>
      <c r="O18" s="223"/>
      <c r="P18" s="223"/>
      <c r="Q18" s="227"/>
      <c r="R18" s="228"/>
      <c r="S18" s="229"/>
      <c r="T18" s="223"/>
      <c r="U18" s="229"/>
      <c r="V18" s="229"/>
      <c r="W18" s="227"/>
      <c r="X18" s="223"/>
      <c r="Y18" s="227"/>
      <c r="Z18" s="227"/>
      <c r="AA18" s="227"/>
      <c r="AB18" s="227"/>
      <c r="AC18" s="227"/>
      <c r="AD18" s="229"/>
      <c r="AE18" s="227"/>
      <c r="AF18" s="223"/>
      <c r="AG18" s="223"/>
      <c r="AH18" s="227"/>
      <c r="AI18" s="223"/>
      <c r="AJ18" s="223"/>
      <c r="AK18" s="227"/>
      <c r="AL18" s="223"/>
      <c r="AM18" s="227"/>
      <c r="AN18" s="227"/>
      <c r="AO18" s="223" t="s">
        <v>576</v>
      </c>
      <c r="AP18" s="226" t="s">
        <v>546</v>
      </c>
      <c r="AQ18" s="226"/>
      <c r="AR18" s="226"/>
      <c r="AS18" s="230"/>
      <c r="AT18" s="226">
        <v>8</v>
      </c>
      <c r="AU18" s="226"/>
      <c r="AV18" s="226"/>
      <c r="AW18" s="226"/>
      <c r="AX18" s="226" t="s">
        <v>546</v>
      </c>
      <c r="AY18" s="223"/>
      <c r="AZ18" s="226">
        <v>0</v>
      </c>
      <c r="BA18" s="226">
        <v>0</v>
      </c>
      <c r="BB18" s="226">
        <v>0</v>
      </c>
      <c r="BC18" s="226">
        <v>0</v>
      </c>
      <c r="BD18" s="226">
        <v>0</v>
      </c>
      <c r="BE18" s="226">
        <v>0</v>
      </c>
      <c r="BF18" s="226">
        <v>0</v>
      </c>
      <c r="BG18" s="226">
        <v>0</v>
      </c>
      <c r="BH18" s="226">
        <v>0</v>
      </c>
      <c r="BI18" s="226">
        <v>0</v>
      </c>
      <c r="BJ18" s="226">
        <v>0</v>
      </c>
      <c r="BK18" s="226">
        <v>0</v>
      </c>
      <c r="BL18" s="226"/>
      <c r="BM18" s="226" t="s">
        <v>546</v>
      </c>
      <c r="BN18" s="226"/>
      <c r="BO18" s="226" t="s">
        <v>546</v>
      </c>
      <c r="BP18" s="231"/>
      <c r="BQ18" s="226"/>
      <c r="BR18" s="226"/>
      <c r="BS18" s="226"/>
      <c r="BT18" s="223"/>
      <c r="BU18" s="223"/>
      <c r="BV18" s="226"/>
      <c r="BW18" s="226" t="s">
        <v>548</v>
      </c>
      <c r="BX18" s="226">
        <v>1</v>
      </c>
      <c r="BY18" s="223"/>
      <c r="BZ18" s="233" t="s">
        <v>669</v>
      </c>
      <c r="CA18" s="223" t="s">
        <v>268</v>
      </c>
    </row>
    <row r="19" spans="1:79" customFormat="1" ht="13" customHeight="1" x14ac:dyDescent="0.15">
      <c r="A19" s="223">
        <v>10049</v>
      </c>
      <c r="B19" s="224">
        <v>42570</v>
      </c>
      <c r="C19" s="225" t="s">
        <v>541</v>
      </c>
      <c r="D19" s="223" t="s">
        <v>464</v>
      </c>
      <c r="E19" s="223"/>
      <c r="F19" s="223" t="s">
        <v>575</v>
      </c>
      <c r="G19" s="224">
        <v>42565</v>
      </c>
      <c r="H19" s="226" t="s">
        <v>337</v>
      </c>
      <c r="I19" s="226" t="s">
        <v>338</v>
      </c>
      <c r="J19" s="226"/>
      <c r="K19" s="223" t="s">
        <v>660</v>
      </c>
      <c r="L19" s="223" t="s">
        <v>515</v>
      </c>
      <c r="M19" s="227">
        <v>114.11818181818181</v>
      </c>
      <c r="N19" s="227">
        <v>16.154545454545453</v>
      </c>
      <c r="O19" s="223"/>
      <c r="P19" s="223"/>
      <c r="Q19" s="227"/>
      <c r="R19" s="228"/>
      <c r="S19" s="229"/>
      <c r="T19" s="223"/>
      <c r="U19" s="229"/>
      <c r="V19" s="229"/>
      <c r="W19" s="227"/>
      <c r="X19" s="223"/>
      <c r="Y19" s="227"/>
      <c r="Z19" s="227"/>
      <c r="AA19" s="227"/>
      <c r="AB19" s="227"/>
      <c r="AC19" s="227"/>
      <c r="AD19" s="229"/>
      <c r="AE19" s="227"/>
      <c r="AF19" s="223"/>
      <c r="AG19" s="223"/>
      <c r="AH19" s="227"/>
      <c r="AI19" s="223"/>
      <c r="AJ19" s="223"/>
      <c r="AK19" s="227"/>
      <c r="AL19" s="223"/>
      <c r="AM19" s="227"/>
      <c r="AN19" s="227"/>
      <c r="AO19" s="223" t="s">
        <v>576</v>
      </c>
      <c r="AP19" s="226" t="s">
        <v>546</v>
      </c>
      <c r="AQ19" s="226"/>
      <c r="AR19" s="226"/>
      <c r="AS19" s="230"/>
      <c r="AT19" s="226">
        <v>7.86</v>
      </c>
      <c r="AU19" s="226"/>
      <c r="AV19" s="226"/>
      <c r="AW19" s="226"/>
      <c r="AX19" s="226" t="s">
        <v>546</v>
      </c>
      <c r="AY19" s="223"/>
      <c r="AZ19" s="226">
        <v>0</v>
      </c>
      <c r="BA19" s="226">
        <v>0</v>
      </c>
      <c r="BB19" s="226">
        <v>0</v>
      </c>
      <c r="BC19" s="226">
        <v>0</v>
      </c>
      <c r="BD19" s="226">
        <v>0</v>
      </c>
      <c r="BE19" s="226">
        <v>0</v>
      </c>
      <c r="BF19" s="226">
        <v>0</v>
      </c>
      <c r="BG19" s="226">
        <v>0</v>
      </c>
      <c r="BH19" s="226">
        <v>0</v>
      </c>
      <c r="BI19" s="226">
        <v>0</v>
      </c>
      <c r="BJ19" s="226">
        <v>0</v>
      </c>
      <c r="BK19" s="226">
        <v>0</v>
      </c>
      <c r="BL19" s="226"/>
      <c r="BM19" s="226" t="s">
        <v>546</v>
      </c>
      <c r="BN19" s="226"/>
      <c r="BO19" s="226" t="s">
        <v>546</v>
      </c>
      <c r="BP19" s="231">
        <v>35.454545454545453</v>
      </c>
      <c r="BQ19" s="226"/>
      <c r="BR19" s="226"/>
      <c r="BS19" s="226"/>
      <c r="BT19" s="223"/>
      <c r="BU19" s="223"/>
      <c r="BV19" s="226"/>
      <c r="BW19" s="226" t="s">
        <v>548</v>
      </c>
      <c r="BX19" s="226">
        <v>1</v>
      </c>
      <c r="BY19" s="223" t="s">
        <v>661</v>
      </c>
      <c r="BZ19" s="240" t="s">
        <v>662</v>
      </c>
      <c r="CA19" s="232" t="s">
        <v>253</v>
      </c>
    </row>
    <row r="20" spans="1:79" customFormat="1" ht="13" customHeight="1" x14ac:dyDescent="0.15">
      <c r="A20" s="223">
        <v>11629</v>
      </c>
      <c r="B20" s="234">
        <v>42568</v>
      </c>
      <c r="C20" s="225" t="s">
        <v>541</v>
      </c>
      <c r="D20" s="223" t="s">
        <v>464</v>
      </c>
      <c r="E20" s="223"/>
      <c r="F20" s="223" t="s">
        <v>575</v>
      </c>
      <c r="G20" s="224">
        <v>42476</v>
      </c>
      <c r="H20" s="226" t="s">
        <v>543</v>
      </c>
      <c r="I20" s="226" t="s">
        <v>546</v>
      </c>
      <c r="J20" s="226"/>
      <c r="K20" s="223" t="s">
        <v>597</v>
      </c>
      <c r="L20" s="223" t="s">
        <v>482</v>
      </c>
      <c r="M20" s="227">
        <v>113.45454545454544</v>
      </c>
      <c r="N20" s="227">
        <v>22.027272727272727</v>
      </c>
      <c r="O20" s="223"/>
      <c r="P20" s="223"/>
      <c r="Q20" s="227"/>
      <c r="R20" s="228"/>
      <c r="S20" s="229"/>
      <c r="T20" s="223"/>
      <c r="U20" s="229"/>
      <c r="V20" s="229"/>
      <c r="W20" s="227"/>
      <c r="X20" s="223"/>
      <c r="Y20" s="227"/>
      <c r="Z20" s="227"/>
      <c r="AA20" s="227"/>
      <c r="AB20" s="227"/>
      <c r="AC20" s="227"/>
      <c r="AD20" s="227"/>
      <c r="AE20" s="227"/>
      <c r="AF20" s="223"/>
      <c r="AG20" s="223"/>
      <c r="AH20" s="227"/>
      <c r="AI20" s="223"/>
      <c r="AJ20" s="223"/>
      <c r="AK20" s="227"/>
      <c r="AL20" s="223"/>
      <c r="AM20" s="227"/>
      <c r="AN20" s="227"/>
      <c r="AO20" s="223" t="s">
        <v>576</v>
      </c>
      <c r="AP20" s="226" t="s">
        <v>546</v>
      </c>
      <c r="AQ20" s="226"/>
      <c r="AR20" s="226"/>
      <c r="AS20" s="230"/>
      <c r="AT20" s="226">
        <v>8</v>
      </c>
      <c r="AU20" s="226"/>
      <c r="AV20" s="226"/>
      <c r="AW20" s="226"/>
      <c r="AX20" s="226" t="s">
        <v>547</v>
      </c>
      <c r="AY20" s="223"/>
      <c r="AZ20" s="226">
        <v>0</v>
      </c>
      <c r="BA20" s="226">
        <v>0</v>
      </c>
      <c r="BB20" s="226">
        <v>0</v>
      </c>
      <c r="BC20" s="226">
        <v>0</v>
      </c>
      <c r="BD20" s="226">
        <v>0</v>
      </c>
      <c r="BE20" s="226">
        <v>0</v>
      </c>
      <c r="BF20" s="226">
        <v>0</v>
      </c>
      <c r="BG20" s="226">
        <v>0</v>
      </c>
      <c r="BH20" s="226">
        <v>0</v>
      </c>
      <c r="BI20" s="226">
        <v>0</v>
      </c>
      <c r="BJ20" s="226">
        <v>0</v>
      </c>
      <c r="BK20" s="226">
        <v>0</v>
      </c>
      <c r="BL20" s="226"/>
      <c r="BM20" s="226" t="s">
        <v>546</v>
      </c>
      <c r="BN20" s="226"/>
      <c r="BO20" s="226" t="s">
        <v>546</v>
      </c>
      <c r="BP20" s="231"/>
      <c r="BQ20" s="226"/>
      <c r="BR20" s="226"/>
      <c r="BS20" s="226"/>
      <c r="BT20" s="223"/>
      <c r="BU20" s="223"/>
      <c r="BV20" s="226"/>
      <c r="BW20" s="226" t="s">
        <v>548</v>
      </c>
      <c r="BX20" s="226">
        <v>1</v>
      </c>
      <c r="BY20" s="232" t="s">
        <v>598</v>
      </c>
      <c r="BZ20" s="233" t="s">
        <v>599</v>
      </c>
      <c r="CA20" s="223" t="s">
        <v>268</v>
      </c>
    </row>
    <row r="21" spans="1:79" customFormat="1" ht="13" customHeight="1" x14ac:dyDescent="0.15">
      <c r="A21" s="223">
        <v>13260</v>
      </c>
      <c r="B21" s="224">
        <v>42567</v>
      </c>
      <c r="C21" s="225" t="s">
        <v>541</v>
      </c>
      <c r="D21" s="223" t="s">
        <v>464</v>
      </c>
      <c r="E21" s="223"/>
      <c r="F21" s="223" t="s">
        <v>575</v>
      </c>
      <c r="G21" s="224">
        <v>42551</v>
      </c>
      <c r="H21" s="226" t="s">
        <v>337</v>
      </c>
      <c r="I21" s="226" t="s">
        <v>338</v>
      </c>
      <c r="J21" s="226"/>
      <c r="K21" s="223" t="s">
        <v>601</v>
      </c>
      <c r="L21" s="223" t="s">
        <v>602</v>
      </c>
      <c r="M21" s="227">
        <v>99</v>
      </c>
      <c r="N21" s="227">
        <v>21.25454545454545</v>
      </c>
      <c r="O21" s="223"/>
      <c r="P21" s="223"/>
      <c r="Q21" s="227"/>
      <c r="R21" s="228"/>
      <c r="S21" s="229"/>
      <c r="T21" s="223"/>
      <c r="U21" s="229"/>
      <c r="V21" s="229"/>
      <c r="W21" s="227"/>
      <c r="X21" s="223"/>
      <c r="Y21" s="227"/>
      <c r="Z21" s="227"/>
      <c r="AA21" s="227"/>
      <c r="AB21" s="227"/>
      <c r="AC21" s="227"/>
      <c r="AD21" s="227"/>
      <c r="AE21" s="227"/>
      <c r="AF21" s="223"/>
      <c r="AG21" s="223"/>
      <c r="AH21" s="227"/>
      <c r="AI21" s="223"/>
      <c r="AJ21" s="223"/>
      <c r="AK21" s="227"/>
      <c r="AL21" s="223"/>
      <c r="AM21" s="227"/>
      <c r="AN21" s="227"/>
      <c r="AO21" s="223" t="s">
        <v>576</v>
      </c>
      <c r="AP21" s="226" t="s">
        <v>546</v>
      </c>
      <c r="AQ21" s="226"/>
      <c r="AR21" s="226"/>
      <c r="AS21" s="230"/>
      <c r="AT21" s="226">
        <v>11</v>
      </c>
      <c r="AU21" s="226"/>
      <c r="AV21" s="226"/>
      <c r="AW21" s="226"/>
      <c r="AX21" s="226" t="s">
        <v>460</v>
      </c>
      <c r="AY21" s="223"/>
      <c r="AZ21" s="226">
        <v>15</v>
      </c>
      <c r="BA21" s="226">
        <v>0</v>
      </c>
      <c r="BB21" s="226">
        <v>0</v>
      </c>
      <c r="BC21" s="226">
        <v>0</v>
      </c>
      <c r="BD21" s="226">
        <v>0</v>
      </c>
      <c r="BE21" s="226">
        <v>0</v>
      </c>
      <c r="BF21" s="226">
        <v>0</v>
      </c>
      <c r="BG21" s="226">
        <v>0</v>
      </c>
      <c r="BH21" s="226">
        <v>0</v>
      </c>
      <c r="BI21" s="226">
        <v>0</v>
      </c>
      <c r="BJ21" s="226">
        <v>0</v>
      </c>
      <c r="BK21" s="226">
        <v>0</v>
      </c>
      <c r="BL21" s="226"/>
      <c r="BM21" s="226" t="s">
        <v>546</v>
      </c>
      <c r="BN21" s="226"/>
      <c r="BO21" s="226" t="s">
        <v>546</v>
      </c>
      <c r="BP21" s="231"/>
      <c r="BQ21" s="226"/>
      <c r="BR21" s="226"/>
      <c r="BS21" s="226"/>
      <c r="BT21" s="232"/>
      <c r="BU21" s="232"/>
      <c r="BV21" s="226"/>
      <c r="BW21" s="226" t="s">
        <v>548</v>
      </c>
      <c r="BX21" s="226"/>
      <c r="BY21" s="223"/>
      <c r="BZ21" s="235" t="s">
        <v>603</v>
      </c>
      <c r="CA21" s="232" t="s">
        <v>268</v>
      </c>
    </row>
    <row r="22" spans="1:79" customFormat="1" ht="13" customHeight="1" x14ac:dyDescent="0.15">
      <c r="A22" s="223">
        <v>11735</v>
      </c>
      <c r="B22" s="224">
        <v>42567</v>
      </c>
      <c r="C22" s="225" t="s">
        <v>463</v>
      </c>
      <c r="D22" s="223" t="s">
        <v>464</v>
      </c>
      <c r="E22" s="223"/>
      <c r="F22" s="223" t="s">
        <v>575</v>
      </c>
      <c r="G22" s="224">
        <v>42551</v>
      </c>
      <c r="H22" s="226" t="s">
        <v>543</v>
      </c>
      <c r="I22" s="226" t="s">
        <v>546</v>
      </c>
      <c r="J22" s="226"/>
      <c r="K22" s="223" t="s">
        <v>610</v>
      </c>
      <c r="L22" s="223" t="s">
        <v>611</v>
      </c>
      <c r="M22" s="227">
        <v>74.554545454545448</v>
      </c>
      <c r="N22" s="227">
        <v>23.890909090909091</v>
      </c>
      <c r="O22" s="223"/>
      <c r="P22" s="223"/>
      <c r="Q22" s="227"/>
      <c r="R22" s="223"/>
      <c r="S22" s="229"/>
      <c r="T22" s="223"/>
      <c r="U22" s="229"/>
      <c r="V22" s="229"/>
      <c r="W22" s="227"/>
      <c r="X22" s="223"/>
      <c r="Y22" s="227"/>
      <c r="Z22" s="227"/>
      <c r="AA22" s="227"/>
      <c r="AB22" s="227"/>
      <c r="AC22" s="227"/>
      <c r="AD22" s="227"/>
      <c r="AE22" s="227"/>
      <c r="AF22" s="223"/>
      <c r="AG22" s="223"/>
      <c r="AH22" s="227"/>
      <c r="AI22" s="223"/>
      <c r="AJ22" s="223"/>
      <c r="AK22" s="227"/>
      <c r="AL22" s="223"/>
      <c r="AM22" s="227"/>
      <c r="AN22" s="227"/>
      <c r="AO22" s="223" t="s">
        <v>576</v>
      </c>
      <c r="AP22" s="226" t="s">
        <v>546</v>
      </c>
      <c r="AQ22" s="226"/>
      <c r="AR22" s="226"/>
      <c r="AS22" s="230"/>
      <c r="AT22" s="226">
        <v>11.5</v>
      </c>
      <c r="AU22" s="226"/>
      <c r="AV22" s="226"/>
      <c r="AW22" s="226"/>
      <c r="AX22" s="226" t="s">
        <v>467</v>
      </c>
      <c r="AY22" s="223"/>
      <c r="AZ22" s="226">
        <v>0</v>
      </c>
      <c r="BA22" s="226">
        <v>0</v>
      </c>
      <c r="BB22" s="226">
        <v>0</v>
      </c>
      <c r="BC22" s="226">
        <v>0</v>
      </c>
      <c r="BD22" s="226">
        <v>0</v>
      </c>
      <c r="BE22" s="226">
        <v>0</v>
      </c>
      <c r="BF22" s="226">
        <v>0</v>
      </c>
      <c r="BG22" s="226">
        <v>0</v>
      </c>
      <c r="BH22" s="226">
        <v>0</v>
      </c>
      <c r="BI22" s="226">
        <v>0</v>
      </c>
      <c r="BJ22" s="226">
        <v>0</v>
      </c>
      <c r="BK22" s="226">
        <v>0</v>
      </c>
      <c r="BL22" s="226"/>
      <c r="BM22" s="226" t="s">
        <v>546</v>
      </c>
      <c r="BN22" s="226"/>
      <c r="BO22" s="226" t="s">
        <v>546</v>
      </c>
      <c r="BP22" s="231"/>
      <c r="BQ22" s="226"/>
      <c r="BR22" s="226"/>
      <c r="BS22" s="226"/>
      <c r="BT22" s="232"/>
      <c r="BU22" s="232"/>
      <c r="BV22" s="226"/>
      <c r="BW22" s="226" t="s">
        <v>548</v>
      </c>
      <c r="BX22" s="226"/>
      <c r="BY22" s="223" t="s">
        <v>612</v>
      </c>
      <c r="BZ22" s="235" t="s">
        <v>613</v>
      </c>
      <c r="CA22" s="232" t="s">
        <v>268</v>
      </c>
    </row>
    <row r="23" spans="1:79" customFormat="1" ht="13" customHeight="1" x14ac:dyDescent="0.15">
      <c r="A23" s="223">
        <v>11220</v>
      </c>
      <c r="B23" s="224">
        <v>42566</v>
      </c>
      <c r="C23" s="225" t="s">
        <v>541</v>
      </c>
      <c r="D23" s="223" t="s">
        <v>464</v>
      </c>
      <c r="E23" s="223"/>
      <c r="F23" s="223" t="s">
        <v>575</v>
      </c>
      <c r="G23" s="224">
        <v>42494</v>
      </c>
      <c r="H23" s="226" t="s">
        <v>543</v>
      </c>
      <c r="I23" s="226" t="s">
        <v>546</v>
      </c>
      <c r="J23" s="226"/>
      <c r="K23" s="223" t="s">
        <v>625</v>
      </c>
      <c r="L23" s="223" t="s">
        <v>626</v>
      </c>
      <c r="M23" s="227">
        <v>99.2</v>
      </c>
      <c r="N23" s="227">
        <v>23.154545454545453</v>
      </c>
      <c r="O23" s="223"/>
      <c r="P23" s="223"/>
      <c r="Q23" s="227"/>
      <c r="R23" s="223"/>
      <c r="S23" s="229"/>
      <c r="T23" s="223"/>
      <c r="U23" s="229"/>
      <c r="V23" s="229"/>
      <c r="W23" s="227"/>
      <c r="X23" s="223"/>
      <c r="Y23" s="227"/>
      <c r="Z23" s="227"/>
      <c r="AA23" s="227"/>
      <c r="AB23" s="227"/>
      <c r="AC23" s="227"/>
      <c r="AD23" s="227"/>
      <c r="AE23" s="227"/>
      <c r="AF23" s="223"/>
      <c r="AG23" s="223"/>
      <c r="AH23" s="227"/>
      <c r="AI23" s="223"/>
      <c r="AJ23" s="223"/>
      <c r="AK23" s="227"/>
      <c r="AL23" s="223"/>
      <c r="AM23" s="227"/>
      <c r="AN23" s="227"/>
      <c r="AO23" s="223" t="s">
        <v>576</v>
      </c>
      <c r="AP23" s="226" t="s">
        <v>546</v>
      </c>
      <c r="AQ23" s="226"/>
      <c r="AR23" s="226"/>
      <c r="AS23" s="230"/>
      <c r="AT23" s="226">
        <v>7</v>
      </c>
      <c r="AU23" s="226"/>
      <c r="AV23" s="226"/>
      <c r="AW23" s="226"/>
      <c r="AX23" s="226" t="s">
        <v>546</v>
      </c>
      <c r="AY23" s="223"/>
      <c r="AZ23" s="226">
        <v>0</v>
      </c>
      <c r="BA23" s="226">
        <v>0</v>
      </c>
      <c r="BB23" s="226">
        <v>0</v>
      </c>
      <c r="BC23" s="226">
        <v>20</v>
      </c>
      <c r="BD23" s="226">
        <v>0</v>
      </c>
      <c r="BE23" s="226">
        <v>0</v>
      </c>
      <c r="BF23" s="226">
        <v>0</v>
      </c>
      <c r="BG23" s="226">
        <v>0</v>
      </c>
      <c r="BH23" s="226">
        <v>0</v>
      </c>
      <c r="BI23" s="226">
        <v>0</v>
      </c>
      <c r="BJ23" s="226">
        <v>0</v>
      </c>
      <c r="BK23" s="226">
        <v>0</v>
      </c>
      <c r="BL23" s="226"/>
      <c r="BM23" s="226" t="s">
        <v>546</v>
      </c>
      <c r="BN23" s="226"/>
      <c r="BO23" s="226" t="s">
        <v>546</v>
      </c>
      <c r="BP23" s="231"/>
      <c r="BQ23" s="226"/>
      <c r="BR23" s="226"/>
      <c r="BS23" s="226"/>
      <c r="BT23" s="232"/>
      <c r="BU23" s="232"/>
      <c r="BV23" s="226"/>
      <c r="BW23" s="226" t="s">
        <v>548</v>
      </c>
      <c r="BX23" s="226">
        <v>1</v>
      </c>
      <c r="BY23" s="223"/>
      <c r="BZ23" s="233" t="s">
        <v>627</v>
      </c>
      <c r="CA23" s="223" t="s">
        <v>268</v>
      </c>
    </row>
    <row r="24" spans="1:79" customFormat="1" ht="13" customHeight="1" x14ac:dyDescent="0.15">
      <c r="A24" s="223">
        <v>12896</v>
      </c>
      <c r="B24" s="224">
        <v>42566</v>
      </c>
      <c r="C24" s="225" t="s">
        <v>541</v>
      </c>
      <c r="D24" s="223" t="s">
        <v>464</v>
      </c>
      <c r="E24" s="223"/>
      <c r="F24" s="223" t="s">
        <v>575</v>
      </c>
      <c r="G24" s="236">
        <v>42501</v>
      </c>
      <c r="H24" s="226" t="s">
        <v>543</v>
      </c>
      <c r="I24" s="226" t="s">
        <v>546</v>
      </c>
      <c r="J24" s="226"/>
      <c r="K24" s="239" t="s">
        <v>630</v>
      </c>
      <c r="L24" s="223" t="s">
        <v>631</v>
      </c>
      <c r="M24" s="227">
        <v>99.999999999999986</v>
      </c>
      <c r="N24" s="227">
        <v>18.999999999999996</v>
      </c>
      <c r="O24" s="223" t="s">
        <v>511</v>
      </c>
      <c r="P24" s="228">
        <v>2737.5</v>
      </c>
      <c r="Q24" s="227">
        <v>21.499999999999996</v>
      </c>
      <c r="R24" s="228"/>
      <c r="S24" s="229"/>
      <c r="T24" s="223"/>
      <c r="U24" s="229"/>
      <c r="V24" s="229"/>
      <c r="W24" s="227"/>
      <c r="X24" s="223"/>
      <c r="Y24" s="227"/>
      <c r="Z24" s="227"/>
      <c r="AA24" s="227"/>
      <c r="AB24" s="227"/>
      <c r="AC24" s="227"/>
      <c r="AD24" s="229"/>
      <c r="AE24" s="227"/>
      <c r="AF24" s="223"/>
      <c r="AG24" s="223"/>
      <c r="AH24" s="227"/>
      <c r="AI24" s="223"/>
      <c r="AJ24" s="223"/>
      <c r="AK24" s="227"/>
      <c r="AL24" s="223"/>
      <c r="AM24" s="227"/>
      <c r="AN24" s="227"/>
      <c r="AO24" s="223" t="s">
        <v>576</v>
      </c>
      <c r="AP24" s="226" t="s">
        <v>546</v>
      </c>
      <c r="AQ24" s="226"/>
      <c r="AR24" s="226"/>
      <c r="AS24" s="230"/>
      <c r="AT24" s="226">
        <v>3</v>
      </c>
      <c r="AU24" s="226"/>
      <c r="AV24" s="226"/>
      <c r="AW24" s="226"/>
      <c r="AX24" s="226" t="s">
        <v>460</v>
      </c>
      <c r="AY24" s="223"/>
      <c r="AZ24" s="226">
        <v>0</v>
      </c>
      <c r="BA24" s="226">
        <v>0</v>
      </c>
      <c r="BB24" s="226">
        <v>7</v>
      </c>
      <c r="BC24" s="226">
        <v>0</v>
      </c>
      <c r="BD24" s="226">
        <v>0</v>
      </c>
      <c r="BE24" s="226">
        <v>0</v>
      </c>
      <c r="BF24" s="226">
        <v>0</v>
      </c>
      <c r="BG24" s="226">
        <v>0</v>
      </c>
      <c r="BH24" s="226">
        <v>0</v>
      </c>
      <c r="BI24" s="226">
        <v>0</v>
      </c>
      <c r="BJ24" s="226">
        <v>0</v>
      </c>
      <c r="BK24" s="226">
        <v>0</v>
      </c>
      <c r="BL24" s="226"/>
      <c r="BM24" s="226" t="s">
        <v>546</v>
      </c>
      <c r="BN24" s="226"/>
      <c r="BO24" s="226" t="s">
        <v>546</v>
      </c>
      <c r="BP24" s="231"/>
      <c r="BQ24" s="226"/>
      <c r="BR24" s="226"/>
      <c r="BS24" s="226"/>
      <c r="BT24" s="232"/>
      <c r="BU24" s="232"/>
      <c r="BV24" s="226"/>
      <c r="BW24" s="226" t="s">
        <v>548</v>
      </c>
      <c r="BX24" s="226"/>
      <c r="BY24" s="232"/>
      <c r="BZ24" s="235" t="s">
        <v>632</v>
      </c>
      <c r="CA24" s="232" t="s">
        <v>268</v>
      </c>
    </row>
    <row r="25" spans="1:79" customFormat="1" ht="13" customHeight="1" x14ac:dyDescent="0.15">
      <c r="A25" s="223">
        <v>11170</v>
      </c>
      <c r="B25" s="224">
        <v>42566</v>
      </c>
      <c r="C25" s="225" t="s">
        <v>541</v>
      </c>
      <c r="D25" s="223" t="s">
        <v>464</v>
      </c>
      <c r="E25" s="223"/>
      <c r="F25" s="223" t="s">
        <v>575</v>
      </c>
      <c r="G25" s="224">
        <v>42551</v>
      </c>
      <c r="H25" s="226" t="s">
        <v>543</v>
      </c>
      <c r="I25" s="226" t="s">
        <v>546</v>
      </c>
      <c r="J25" s="226"/>
      <c r="K25" s="223" t="s">
        <v>635</v>
      </c>
      <c r="L25" s="223" t="s">
        <v>482</v>
      </c>
      <c r="M25" s="227">
        <v>105.66363636363636</v>
      </c>
      <c r="N25" s="227">
        <v>14.18181818181818</v>
      </c>
      <c r="O25" s="223"/>
      <c r="P25" s="223"/>
      <c r="Q25" s="227"/>
      <c r="R25" s="223"/>
      <c r="S25" s="229"/>
      <c r="T25" s="223"/>
      <c r="U25" s="229"/>
      <c r="V25" s="229"/>
      <c r="W25" s="227"/>
      <c r="X25" s="223"/>
      <c r="Y25" s="227"/>
      <c r="Z25" s="227"/>
      <c r="AA25" s="227"/>
      <c r="AB25" s="227"/>
      <c r="AC25" s="227"/>
      <c r="AD25" s="227"/>
      <c r="AE25" s="227"/>
      <c r="AF25" s="223"/>
      <c r="AG25" s="223"/>
      <c r="AH25" s="227"/>
      <c r="AI25" s="223"/>
      <c r="AJ25" s="223"/>
      <c r="AK25" s="227"/>
      <c r="AL25" s="223"/>
      <c r="AM25" s="227"/>
      <c r="AN25" s="227"/>
      <c r="AO25" s="223" t="s">
        <v>576</v>
      </c>
      <c r="AP25" s="226" t="s">
        <v>546</v>
      </c>
      <c r="AQ25" s="226"/>
      <c r="AR25" s="226"/>
      <c r="AS25" s="230"/>
      <c r="AT25" s="226">
        <v>3.84</v>
      </c>
      <c r="AU25" s="226"/>
      <c r="AV25" s="226"/>
      <c r="AW25" s="226"/>
      <c r="AX25" s="226" t="s">
        <v>546</v>
      </c>
      <c r="AY25" s="223"/>
      <c r="AZ25" s="226">
        <v>0</v>
      </c>
      <c r="BA25" s="226">
        <v>0</v>
      </c>
      <c r="BB25" s="226">
        <v>0</v>
      </c>
      <c r="BC25" s="226">
        <v>0</v>
      </c>
      <c r="BD25" s="226">
        <v>0</v>
      </c>
      <c r="BE25" s="226">
        <v>0</v>
      </c>
      <c r="BF25" s="226">
        <v>0</v>
      </c>
      <c r="BG25" s="226">
        <v>0</v>
      </c>
      <c r="BH25" s="226">
        <v>0</v>
      </c>
      <c r="BI25" s="226">
        <v>0</v>
      </c>
      <c r="BJ25" s="226">
        <v>0</v>
      </c>
      <c r="BK25" s="226">
        <v>0</v>
      </c>
      <c r="BL25" s="226"/>
      <c r="BM25" s="226" t="s">
        <v>546</v>
      </c>
      <c r="BN25" s="226"/>
      <c r="BO25" s="226" t="s">
        <v>546</v>
      </c>
      <c r="BP25" s="231"/>
      <c r="BQ25" s="226"/>
      <c r="BR25" s="226"/>
      <c r="BS25" s="226"/>
      <c r="BT25" s="232"/>
      <c r="BU25" s="232"/>
      <c r="BV25" s="226"/>
      <c r="BW25" s="226" t="s">
        <v>548</v>
      </c>
      <c r="BX25" s="226">
        <v>1</v>
      </c>
      <c r="BY25" s="223"/>
      <c r="BZ25" s="235" t="s">
        <v>636</v>
      </c>
      <c r="CA25" s="232" t="s">
        <v>268</v>
      </c>
    </row>
    <row r="26" spans="1:79" customFormat="1" ht="13" customHeight="1" x14ac:dyDescent="0.15">
      <c r="A26" s="223">
        <v>12493</v>
      </c>
      <c r="B26" s="224">
        <v>42566</v>
      </c>
      <c r="C26" s="225" t="s">
        <v>541</v>
      </c>
      <c r="D26" s="223" t="s">
        <v>464</v>
      </c>
      <c r="E26" s="223"/>
      <c r="F26" s="223" t="s">
        <v>575</v>
      </c>
      <c r="G26" s="224">
        <v>42474</v>
      </c>
      <c r="H26" s="226" t="s">
        <v>337</v>
      </c>
      <c r="I26" s="226" t="s">
        <v>338</v>
      </c>
      <c r="J26" s="226"/>
      <c r="K26" s="223" t="s">
        <v>640</v>
      </c>
      <c r="L26" s="223" t="s">
        <v>641</v>
      </c>
      <c r="M26" s="227">
        <v>109.27272727272727</v>
      </c>
      <c r="N26" s="227">
        <v>17.236363636363635</v>
      </c>
      <c r="O26" s="223"/>
      <c r="P26" s="223"/>
      <c r="Q26" s="227"/>
      <c r="R26" s="228"/>
      <c r="S26" s="229"/>
      <c r="T26" s="223"/>
      <c r="U26" s="229"/>
      <c r="V26" s="229"/>
      <c r="W26" s="227"/>
      <c r="X26" s="223"/>
      <c r="Y26" s="227"/>
      <c r="Z26" s="227"/>
      <c r="AA26" s="227"/>
      <c r="AB26" s="227"/>
      <c r="AC26" s="227"/>
      <c r="AD26" s="227"/>
      <c r="AE26" s="227"/>
      <c r="AF26" s="223"/>
      <c r="AG26" s="223"/>
      <c r="AH26" s="227"/>
      <c r="AI26" s="223"/>
      <c r="AJ26" s="223"/>
      <c r="AK26" s="227"/>
      <c r="AL26" s="223"/>
      <c r="AM26" s="227"/>
      <c r="AN26" s="227"/>
      <c r="AO26" s="223" t="s">
        <v>576</v>
      </c>
      <c r="AP26" s="226" t="s">
        <v>546</v>
      </c>
      <c r="AQ26" s="226"/>
      <c r="AR26" s="226"/>
      <c r="AS26" s="230"/>
      <c r="AT26" s="226">
        <v>10</v>
      </c>
      <c r="AU26" s="226"/>
      <c r="AV26" s="226"/>
      <c r="AW26" s="226"/>
      <c r="AX26" s="226" t="s">
        <v>460</v>
      </c>
      <c r="AY26" s="223"/>
      <c r="AZ26" s="226">
        <v>0</v>
      </c>
      <c r="BA26" s="226">
        <v>0</v>
      </c>
      <c r="BB26" s="226">
        <v>0</v>
      </c>
      <c r="BC26" s="226">
        <v>0</v>
      </c>
      <c r="BD26" s="226">
        <v>0</v>
      </c>
      <c r="BE26" s="226">
        <v>0</v>
      </c>
      <c r="BF26" s="226">
        <v>0</v>
      </c>
      <c r="BG26" s="226">
        <v>0</v>
      </c>
      <c r="BH26" s="226">
        <v>0</v>
      </c>
      <c r="BI26" s="226">
        <v>0</v>
      </c>
      <c r="BJ26" s="226">
        <v>0</v>
      </c>
      <c r="BK26" s="226">
        <v>0</v>
      </c>
      <c r="BL26" s="226"/>
      <c r="BM26" s="226" t="s">
        <v>546</v>
      </c>
      <c r="BN26" s="226"/>
      <c r="BO26" s="226" t="s">
        <v>546</v>
      </c>
      <c r="BP26" s="231"/>
      <c r="BQ26" s="226"/>
      <c r="BR26" s="226"/>
      <c r="BS26" s="226"/>
      <c r="BT26" s="223"/>
      <c r="BU26" s="223"/>
      <c r="BV26" s="226"/>
      <c r="BW26" s="226" t="s">
        <v>548</v>
      </c>
      <c r="BX26" s="226"/>
      <c r="BY26" s="223"/>
      <c r="BZ26" s="150" t="s">
        <v>642</v>
      </c>
      <c r="CA26" s="232" t="s">
        <v>268</v>
      </c>
    </row>
    <row r="27" spans="1:79" customFormat="1" ht="13" customHeight="1" x14ac:dyDescent="0.15">
      <c r="A27" s="223">
        <v>12709</v>
      </c>
      <c r="B27" s="224">
        <v>42566</v>
      </c>
      <c r="C27" s="225" t="s">
        <v>463</v>
      </c>
      <c r="D27" s="223" t="s">
        <v>464</v>
      </c>
      <c r="E27" s="223"/>
      <c r="F27" s="223" t="s">
        <v>575</v>
      </c>
      <c r="G27" s="236">
        <v>42551</v>
      </c>
      <c r="H27" s="226" t="s">
        <v>543</v>
      </c>
      <c r="I27" s="226" t="s">
        <v>460</v>
      </c>
      <c r="J27" s="226"/>
      <c r="K27" s="223" t="s">
        <v>652</v>
      </c>
      <c r="L27" s="223" t="s">
        <v>653</v>
      </c>
      <c r="M27" s="227">
        <v>87.999999999999986</v>
      </c>
      <c r="N27" s="227">
        <v>17.672727272727272</v>
      </c>
      <c r="O27" s="223"/>
      <c r="P27" s="223"/>
      <c r="Q27" s="227"/>
      <c r="R27" s="228"/>
      <c r="S27" s="229"/>
      <c r="T27" s="223"/>
      <c r="U27" s="229"/>
      <c r="V27" s="229"/>
      <c r="W27" s="227"/>
      <c r="X27" s="223"/>
      <c r="Y27" s="227"/>
      <c r="Z27" s="227"/>
      <c r="AA27" s="227"/>
      <c r="AB27" s="227"/>
      <c r="AC27" s="227"/>
      <c r="AD27" s="227"/>
      <c r="AE27" s="227"/>
      <c r="AF27" s="223"/>
      <c r="AG27" s="223"/>
      <c r="AH27" s="227"/>
      <c r="AI27" s="223"/>
      <c r="AJ27" s="223"/>
      <c r="AK27" s="227"/>
      <c r="AL27" s="223"/>
      <c r="AM27" s="227"/>
      <c r="AN27" s="227"/>
      <c r="AO27" s="223" t="s">
        <v>479</v>
      </c>
      <c r="AP27" s="226" t="s">
        <v>546</v>
      </c>
      <c r="AQ27" s="226"/>
      <c r="AR27" s="226"/>
      <c r="AS27" s="230"/>
      <c r="AT27" s="226">
        <v>8</v>
      </c>
      <c r="AU27" s="226"/>
      <c r="AV27" s="226"/>
      <c r="AW27" s="226"/>
      <c r="AX27" s="226" t="s">
        <v>337</v>
      </c>
      <c r="AY27" s="223" t="s">
        <v>654</v>
      </c>
      <c r="AZ27" s="226">
        <v>0</v>
      </c>
      <c r="BA27" s="226">
        <v>0</v>
      </c>
      <c r="BB27" s="226">
        <v>0</v>
      </c>
      <c r="BC27" s="226">
        <v>0</v>
      </c>
      <c r="BD27" s="226">
        <v>0</v>
      </c>
      <c r="BE27" s="226">
        <v>0</v>
      </c>
      <c r="BF27" s="226">
        <v>0</v>
      </c>
      <c r="BG27" s="226">
        <v>0</v>
      </c>
      <c r="BH27" s="226">
        <v>0</v>
      </c>
      <c r="BI27" s="226">
        <v>0</v>
      </c>
      <c r="BJ27" s="226">
        <v>0</v>
      </c>
      <c r="BK27" s="226">
        <v>0</v>
      </c>
      <c r="BL27" s="226"/>
      <c r="BM27" s="226" t="s">
        <v>546</v>
      </c>
      <c r="BN27" s="226"/>
      <c r="BO27" s="226" t="s">
        <v>546</v>
      </c>
      <c r="BP27" s="231"/>
      <c r="BQ27" s="226"/>
      <c r="BR27" s="226"/>
      <c r="BS27" s="226"/>
      <c r="BT27" s="223"/>
      <c r="BU27" s="232"/>
      <c r="BV27" s="226"/>
      <c r="BW27" s="226" t="s">
        <v>548</v>
      </c>
      <c r="BX27" s="226">
        <v>1</v>
      </c>
      <c r="BY27" s="232" t="s">
        <v>655</v>
      </c>
      <c r="BZ27" s="233" t="s">
        <v>656</v>
      </c>
      <c r="CA27" s="223" t="s">
        <v>268</v>
      </c>
    </row>
    <row r="28" spans="1:79" customFormat="1" ht="13" customHeight="1" x14ac:dyDescent="0.15">
      <c r="A28" s="223"/>
      <c r="B28" s="224">
        <v>42573</v>
      </c>
      <c r="C28" s="225" t="s">
        <v>463</v>
      </c>
      <c r="D28" s="223" t="s">
        <v>464</v>
      </c>
      <c r="E28" s="223"/>
      <c r="F28" s="223" t="s">
        <v>575</v>
      </c>
      <c r="G28" s="224">
        <v>42571</v>
      </c>
      <c r="H28" s="226" t="s">
        <v>337</v>
      </c>
      <c r="I28" s="226" t="s">
        <v>460</v>
      </c>
      <c r="J28" s="226"/>
      <c r="K28" s="223" t="s">
        <v>688</v>
      </c>
      <c r="L28" s="223" t="s">
        <v>689</v>
      </c>
      <c r="M28" s="227">
        <v>85</v>
      </c>
      <c r="N28" s="227">
        <v>16.999999999999996</v>
      </c>
      <c r="O28" s="223"/>
      <c r="P28" s="223"/>
      <c r="Q28" s="227"/>
      <c r="R28" s="228"/>
      <c r="S28" s="229"/>
      <c r="T28" s="223"/>
      <c r="U28" s="229"/>
      <c r="V28" s="229"/>
      <c r="W28" s="227"/>
      <c r="X28" s="223"/>
      <c r="Y28" s="227"/>
      <c r="Z28" s="227"/>
      <c r="AA28" s="227"/>
      <c r="AB28" s="227"/>
      <c r="AC28" s="227"/>
      <c r="AD28" s="227"/>
      <c r="AE28" s="227"/>
      <c r="AF28" s="223"/>
      <c r="AG28" s="223"/>
      <c r="AH28" s="227"/>
      <c r="AI28" s="223"/>
      <c r="AJ28" s="223"/>
      <c r="AK28" s="227"/>
      <c r="AL28" s="223"/>
      <c r="AM28" s="227"/>
      <c r="AN28" s="227"/>
      <c r="AO28" s="223" t="s">
        <v>576</v>
      </c>
      <c r="AP28" s="226" t="s">
        <v>546</v>
      </c>
      <c r="AQ28" s="226"/>
      <c r="AR28" s="226"/>
      <c r="AS28" s="230"/>
      <c r="AT28" s="226">
        <v>6</v>
      </c>
      <c r="AU28" s="226"/>
      <c r="AV28" s="226"/>
      <c r="AW28" s="226"/>
      <c r="AX28" s="226" t="s">
        <v>460</v>
      </c>
      <c r="AY28" s="223"/>
      <c r="AZ28" s="226">
        <v>0</v>
      </c>
      <c r="BA28" s="226">
        <v>0</v>
      </c>
      <c r="BB28" s="226">
        <v>0</v>
      </c>
      <c r="BC28" s="226">
        <v>0</v>
      </c>
      <c r="BD28" s="226">
        <v>0</v>
      </c>
      <c r="BE28" s="226">
        <v>0</v>
      </c>
      <c r="BF28" s="226">
        <v>0</v>
      </c>
      <c r="BG28" s="226">
        <v>0</v>
      </c>
      <c r="BH28" s="226">
        <v>0</v>
      </c>
      <c r="BI28" s="226">
        <v>0</v>
      </c>
      <c r="BJ28" s="226">
        <v>0</v>
      </c>
      <c r="BK28" s="226">
        <v>0</v>
      </c>
      <c r="BL28" s="226"/>
      <c r="BM28" s="226" t="s">
        <v>460</v>
      </c>
      <c r="BN28" s="226"/>
      <c r="BO28" s="226" t="s">
        <v>460</v>
      </c>
      <c r="BP28" s="231"/>
      <c r="BQ28" s="226"/>
      <c r="BR28" s="226"/>
      <c r="BS28" s="226"/>
      <c r="BT28" s="223"/>
      <c r="BU28" s="223"/>
      <c r="BV28" s="226"/>
      <c r="BW28" s="226" t="s">
        <v>480</v>
      </c>
      <c r="BX28" s="226">
        <v>1</v>
      </c>
      <c r="BY28" s="223"/>
      <c r="BZ28" s="150" t="s">
        <v>690</v>
      </c>
      <c r="CA28" s="223"/>
    </row>
    <row r="29" spans="1:79" customFormat="1" ht="13" customHeight="1" x14ac:dyDescent="0.15">
      <c r="A29" s="223">
        <v>10836</v>
      </c>
      <c r="B29" s="224">
        <v>42567</v>
      </c>
      <c r="C29" s="225" t="s">
        <v>541</v>
      </c>
      <c r="D29" s="223" t="s">
        <v>464</v>
      </c>
      <c r="E29" s="223"/>
      <c r="F29" s="223" t="s">
        <v>542</v>
      </c>
      <c r="G29" s="234">
        <v>42564</v>
      </c>
      <c r="H29" s="226" t="s">
        <v>543</v>
      </c>
      <c r="I29" s="226" t="s">
        <v>338</v>
      </c>
      <c r="J29" s="226"/>
      <c r="K29" s="223" t="s">
        <v>544</v>
      </c>
      <c r="L29" s="223" t="s">
        <v>469</v>
      </c>
      <c r="M29" s="227">
        <v>99.999999999999986</v>
      </c>
      <c r="N29" s="227">
        <v>23.327272727272724</v>
      </c>
      <c r="O29" s="223"/>
      <c r="P29" s="223"/>
      <c r="Q29" s="227"/>
      <c r="R29" s="228"/>
      <c r="S29" s="229"/>
      <c r="T29" s="223"/>
      <c r="U29" s="229"/>
      <c r="V29" s="229"/>
      <c r="W29" s="227"/>
      <c r="X29" s="223"/>
      <c r="Y29" s="227"/>
      <c r="Z29" s="227"/>
      <c r="AA29" s="227"/>
      <c r="AB29" s="227"/>
      <c r="AC29" s="227"/>
      <c r="AD29" s="227"/>
      <c r="AE29" s="227">
        <v>16.8</v>
      </c>
      <c r="AF29" s="223"/>
      <c r="AG29" s="223"/>
      <c r="AH29" s="227"/>
      <c r="AI29" s="223"/>
      <c r="AJ29" s="223"/>
      <c r="AK29" s="229"/>
      <c r="AL29" s="223"/>
      <c r="AM29" s="227"/>
      <c r="AN29" s="227"/>
      <c r="AO29" s="223" t="s">
        <v>545</v>
      </c>
      <c r="AP29" s="226" t="s">
        <v>546</v>
      </c>
      <c r="AQ29" s="226"/>
      <c r="AR29" s="226"/>
      <c r="AS29" s="230"/>
      <c r="AT29" s="226">
        <v>17</v>
      </c>
      <c r="AU29" s="226"/>
      <c r="AV29" s="226"/>
      <c r="AW29" s="226"/>
      <c r="AX29" s="226" t="s">
        <v>547</v>
      </c>
      <c r="AY29" s="223"/>
      <c r="AZ29" s="226">
        <v>0</v>
      </c>
      <c r="BA29" s="226">
        <v>0</v>
      </c>
      <c r="BB29" s="226">
        <v>0</v>
      </c>
      <c r="BC29" s="226">
        <v>0</v>
      </c>
      <c r="BD29" s="226">
        <v>0</v>
      </c>
      <c r="BE29" s="226">
        <v>0</v>
      </c>
      <c r="BF29" s="226">
        <v>0</v>
      </c>
      <c r="BG29" s="226">
        <v>0</v>
      </c>
      <c r="BH29" s="226">
        <v>0</v>
      </c>
      <c r="BI29" s="226">
        <v>0</v>
      </c>
      <c r="BJ29" s="226">
        <v>0</v>
      </c>
      <c r="BK29" s="226">
        <v>0</v>
      </c>
      <c r="BL29" s="226"/>
      <c r="BM29" s="226" t="s">
        <v>546</v>
      </c>
      <c r="BN29" s="226">
        <v>12</v>
      </c>
      <c r="BO29" s="226" t="s">
        <v>546</v>
      </c>
      <c r="BP29" s="231"/>
      <c r="BQ29" s="226"/>
      <c r="BR29" s="226"/>
      <c r="BS29" s="226"/>
      <c r="BT29" s="223"/>
      <c r="BU29" s="232"/>
      <c r="BV29" s="226"/>
      <c r="BW29" s="226" t="s">
        <v>548</v>
      </c>
      <c r="BX29" s="226"/>
      <c r="BY29" s="232"/>
      <c r="BZ29" s="150" t="s">
        <v>585</v>
      </c>
      <c r="CA29" s="232" t="s">
        <v>253</v>
      </c>
    </row>
    <row r="30" spans="1:79" customFormat="1" ht="13" customHeight="1" x14ac:dyDescent="0.15">
      <c r="A30" s="223">
        <v>13292</v>
      </c>
      <c r="B30" s="224">
        <v>42567</v>
      </c>
      <c r="C30" s="225" t="s">
        <v>541</v>
      </c>
      <c r="D30" s="223" t="s">
        <v>464</v>
      </c>
      <c r="E30" s="223"/>
      <c r="F30" s="223" t="s">
        <v>542</v>
      </c>
      <c r="G30" s="224">
        <v>42551</v>
      </c>
      <c r="H30" s="226" t="s">
        <v>337</v>
      </c>
      <c r="I30" s="226" t="s">
        <v>338</v>
      </c>
      <c r="J30" s="226"/>
      <c r="K30" s="223" t="s">
        <v>549</v>
      </c>
      <c r="L30" s="223" t="s">
        <v>684</v>
      </c>
      <c r="M30" s="227">
        <v>107.1</v>
      </c>
      <c r="N30" s="227">
        <v>21.299999999999997</v>
      </c>
      <c r="O30" s="223"/>
      <c r="P30" s="223"/>
      <c r="Q30" s="227"/>
      <c r="R30" s="228"/>
      <c r="S30" s="229"/>
      <c r="T30" s="223"/>
      <c r="U30" s="229"/>
      <c r="V30" s="229"/>
      <c r="W30" s="227"/>
      <c r="X30" s="223"/>
      <c r="Y30" s="227"/>
      <c r="Z30" s="227"/>
      <c r="AA30" s="227"/>
      <c r="AB30" s="227"/>
      <c r="AC30" s="227"/>
      <c r="AD30" s="229"/>
      <c r="AE30" s="227">
        <v>16.790909090909089</v>
      </c>
      <c r="AF30" s="223"/>
      <c r="AG30" s="223"/>
      <c r="AH30" s="227"/>
      <c r="AI30" s="223"/>
      <c r="AJ30" s="223"/>
      <c r="AK30" s="227"/>
      <c r="AL30" s="223"/>
      <c r="AM30" s="227"/>
      <c r="AN30" s="227"/>
      <c r="AO30" s="223" t="s">
        <v>545</v>
      </c>
      <c r="AP30" s="226" t="s">
        <v>546</v>
      </c>
      <c r="AQ30" s="226"/>
      <c r="AR30" s="226"/>
      <c r="AS30" s="230"/>
      <c r="AT30" s="226">
        <v>12</v>
      </c>
      <c r="AU30" s="226"/>
      <c r="AV30" s="226"/>
      <c r="AW30" s="226"/>
      <c r="AX30" s="226" t="s">
        <v>546</v>
      </c>
      <c r="AY30" s="223"/>
      <c r="AZ30" s="226">
        <v>0</v>
      </c>
      <c r="BA30" s="226">
        <v>0</v>
      </c>
      <c r="BB30" s="226">
        <v>0</v>
      </c>
      <c r="BC30" s="226">
        <v>0</v>
      </c>
      <c r="BD30" s="226">
        <v>0</v>
      </c>
      <c r="BE30" s="226">
        <v>0</v>
      </c>
      <c r="BF30" s="226">
        <v>0</v>
      </c>
      <c r="BG30" s="226">
        <v>0</v>
      </c>
      <c r="BH30" s="226">
        <v>0</v>
      </c>
      <c r="BI30" s="226">
        <v>0</v>
      </c>
      <c r="BJ30" s="226">
        <v>0</v>
      </c>
      <c r="BK30" s="226">
        <v>0</v>
      </c>
      <c r="BL30" s="226"/>
      <c r="BM30" s="226" t="s">
        <v>546</v>
      </c>
      <c r="BN30" s="226"/>
      <c r="BO30" s="226" t="s">
        <v>546</v>
      </c>
      <c r="BP30" s="231"/>
      <c r="BQ30" s="226"/>
      <c r="BR30" s="226"/>
      <c r="BS30" s="226"/>
      <c r="BT30" s="242"/>
      <c r="BU30" s="232"/>
      <c r="BV30" s="226"/>
      <c r="BW30" s="226" t="s">
        <v>548</v>
      </c>
      <c r="BX30" s="226">
        <v>1</v>
      </c>
      <c r="BY30" s="223"/>
      <c r="BZ30" s="235" t="s">
        <v>686</v>
      </c>
      <c r="CA30" s="232" t="s">
        <v>345</v>
      </c>
    </row>
    <row r="31" spans="1:79" customFormat="1" ht="13" customHeight="1" x14ac:dyDescent="0.15">
      <c r="A31" s="223">
        <v>11115</v>
      </c>
      <c r="B31" s="224">
        <v>42567</v>
      </c>
      <c r="C31" s="225" t="s">
        <v>541</v>
      </c>
      <c r="D31" s="223" t="s">
        <v>464</v>
      </c>
      <c r="E31" s="223"/>
      <c r="F31" s="223" t="s">
        <v>542</v>
      </c>
      <c r="G31" s="236">
        <v>42494</v>
      </c>
      <c r="H31" s="226" t="s">
        <v>337</v>
      </c>
      <c r="I31" s="226" t="s">
        <v>460</v>
      </c>
      <c r="J31" s="226"/>
      <c r="K31" s="223" t="s">
        <v>551</v>
      </c>
      <c r="L31" s="223" t="s">
        <v>606</v>
      </c>
      <c r="M31" s="227">
        <v>99.3</v>
      </c>
      <c r="N31" s="227">
        <v>22.354545454545452</v>
      </c>
      <c r="O31" s="238" t="s">
        <v>511</v>
      </c>
      <c r="P31" s="238">
        <v>1020</v>
      </c>
      <c r="Q31" s="227">
        <v>25.954545454545453</v>
      </c>
      <c r="R31" s="228"/>
      <c r="S31" s="229"/>
      <c r="T31" s="223"/>
      <c r="U31" s="229"/>
      <c r="V31" s="229"/>
      <c r="W31" s="227"/>
      <c r="X31" s="223"/>
      <c r="Y31" s="227"/>
      <c r="Z31" s="227"/>
      <c r="AA31" s="227"/>
      <c r="AB31" s="227"/>
      <c r="AC31" s="227"/>
      <c r="AD31" s="227"/>
      <c r="AE31" s="227">
        <v>16.654545454545453</v>
      </c>
      <c r="AF31" s="223"/>
      <c r="AG31" s="223"/>
      <c r="AH31" s="227"/>
      <c r="AI31" s="223"/>
      <c r="AJ31" s="223"/>
      <c r="AK31" s="227"/>
      <c r="AL31" s="223"/>
      <c r="AM31" s="227"/>
      <c r="AN31" s="227"/>
      <c r="AO31" s="223" t="s">
        <v>545</v>
      </c>
      <c r="AP31" s="226" t="s">
        <v>546</v>
      </c>
      <c r="AQ31" s="226"/>
      <c r="AR31" s="226"/>
      <c r="AS31" s="230">
        <v>10</v>
      </c>
      <c r="AT31" s="226">
        <v>12</v>
      </c>
      <c r="AU31" s="226"/>
      <c r="AV31" s="226"/>
      <c r="AW31" s="226"/>
      <c r="AX31" s="226" t="s">
        <v>547</v>
      </c>
      <c r="AY31" s="223"/>
      <c r="AZ31" s="226">
        <v>0</v>
      </c>
      <c r="BA31" s="226">
        <v>0</v>
      </c>
      <c r="BB31" s="226">
        <v>7</v>
      </c>
      <c r="BC31" s="226">
        <v>0</v>
      </c>
      <c r="BD31" s="226">
        <v>0</v>
      </c>
      <c r="BE31" s="226">
        <v>0</v>
      </c>
      <c r="BF31" s="226">
        <v>0</v>
      </c>
      <c r="BG31" s="226">
        <v>0</v>
      </c>
      <c r="BH31" s="226">
        <v>0</v>
      </c>
      <c r="BI31" s="226">
        <v>0</v>
      </c>
      <c r="BJ31" s="226">
        <v>0</v>
      </c>
      <c r="BK31" s="226">
        <v>0</v>
      </c>
      <c r="BL31" s="226"/>
      <c r="BM31" s="226" t="s">
        <v>546</v>
      </c>
      <c r="BN31" s="226"/>
      <c r="BO31" s="226" t="s">
        <v>546</v>
      </c>
      <c r="BP31" s="231"/>
      <c r="BQ31" s="226"/>
      <c r="BR31" s="226"/>
      <c r="BS31" s="226"/>
      <c r="BT31" s="223"/>
      <c r="BU31" s="223"/>
      <c r="BV31" s="226"/>
      <c r="BW31" s="226" t="s">
        <v>548</v>
      </c>
      <c r="BX31" s="226"/>
      <c r="BY31" s="232"/>
      <c r="BZ31" s="235" t="s">
        <v>608</v>
      </c>
      <c r="CA31" s="232" t="s">
        <v>253</v>
      </c>
    </row>
    <row r="32" spans="1:79" customFormat="1" ht="13" customHeight="1" x14ac:dyDescent="0.15">
      <c r="A32" s="223">
        <v>1691</v>
      </c>
      <c r="B32" s="224">
        <v>42566</v>
      </c>
      <c r="C32" s="225" t="s">
        <v>541</v>
      </c>
      <c r="D32" s="223" t="s">
        <v>464</v>
      </c>
      <c r="E32" s="223"/>
      <c r="F32" s="223" t="s">
        <v>542</v>
      </c>
      <c r="G32" s="224">
        <v>42551</v>
      </c>
      <c r="H32" s="226" t="s">
        <v>543</v>
      </c>
      <c r="I32" s="226" t="s">
        <v>546</v>
      </c>
      <c r="J32" s="226"/>
      <c r="K32" s="223" t="s">
        <v>554</v>
      </c>
      <c r="L32" s="223" t="s">
        <v>555</v>
      </c>
      <c r="M32" s="227">
        <v>110.0090909090909</v>
      </c>
      <c r="N32" s="227">
        <v>20.809090909090909</v>
      </c>
      <c r="O32" s="223"/>
      <c r="P32" s="223"/>
      <c r="Q32" s="227"/>
      <c r="R32" s="228"/>
      <c r="S32" s="229"/>
      <c r="T32" s="223"/>
      <c r="U32" s="229"/>
      <c r="V32" s="229"/>
      <c r="W32" s="227"/>
      <c r="X32" s="223"/>
      <c r="Y32" s="227"/>
      <c r="Z32" s="227"/>
      <c r="AA32" s="227"/>
      <c r="AB32" s="227"/>
      <c r="AC32" s="227"/>
      <c r="AD32" s="227"/>
      <c r="AE32" s="227">
        <v>15.754545454545452</v>
      </c>
      <c r="AF32" s="223"/>
      <c r="AG32" s="223"/>
      <c r="AH32" s="227"/>
      <c r="AI32" s="223"/>
      <c r="AJ32" s="223"/>
      <c r="AK32" s="227"/>
      <c r="AL32" s="223"/>
      <c r="AM32" s="227"/>
      <c r="AN32" s="227"/>
      <c r="AO32" s="223" t="s">
        <v>545</v>
      </c>
      <c r="AP32" s="226" t="s">
        <v>546</v>
      </c>
      <c r="AQ32" s="226"/>
      <c r="AR32" s="226"/>
      <c r="AS32" s="230"/>
      <c r="AT32" s="226">
        <v>8.5</v>
      </c>
      <c r="AU32" s="226"/>
      <c r="AV32" s="226"/>
      <c r="AW32" s="226"/>
      <c r="AX32" s="226" t="s">
        <v>547</v>
      </c>
      <c r="AY32" s="223"/>
      <c r="AZ32" s="226">
        <v>0</v>
      </c>
      <c r="BA32" s="226">
        <v>0</v>
      </c>
      <c r="BB32" s="226">
        <v>0</v>
      </c>
      <c r="BC32" s="226">
        <v>0</v>
      </c>
      <c r="BD32" s="226">
        <v>0</v>
      </c>
      <c r="BE32" s="226">
        <v>0</v>
      </c>
      <c r="BF32" s="226">
        <v>0</v>
      </c>
      <c r="BG32" s="226">
        <v>0</v>
      </c>
      <c r="BH32" s="226">
        <v>0</v>
      </c>
      <c r="BI32" s="226">
        <v>0</v>
      </c>
      <c r="BJ32" s="226">
        <v>0</v>
      </c>
      <c r="BK32" s="226">
        <v>0</v>
      </c>
      <c r="BL32" s="226"/>
      <c r="BM32" s="226" t="s">
        <v>546</v>
      </c>
      <c r="BN32" s="226"/>
      <c r="BO32" s="226" t="s">
        <v>546</v>
      </c>
      <c r="BP32" s="231"/>
      <c r="BQ32" s="226"/>
      <c r="BR32" s="226"/>
      <c r="BS32" s="226"/>
      <c r="BT32" s="223"/>
      <c r="BU32" s="223"/>
      <c r="BV32" s="226"/>
      <c r="BW32" s="226" t="s">
        <v>548</v>
      </c>
      <c r="BX32" s="226"/>
      <c r="BY32" s="223"/>
      <c r="BZ32" s="233" t="s">
        <v>619</v>
      </c>
      <c r="CA32" s="232" t="s">
        <v>268</v>
      </c>
    </row>
    <row r="33" spans="1:79" customFormat="1" ht="13" customHeight="1" x14ac:dyDescent="0.15">
      <c r="A33" s="223">
        <v>10257</v>
      </c>
      <c r="B33" s="224">
        <v>42566</v>
      </c>
      <c r="C33" s="225" t="s">
        <v>541</v>
      </c>
      <c r="D33" s="223" t="s">
        <v>464</v>
      </c>
      <c r="E33" s="223"/>
      <c r="F33" s="223" t="s">
        <v>542</v>
      </c>
      <c r="G33" s="224">
        <v>42551</v>
      </c>
      <c r="H33" s="226" t="s">
        <v>543</v>
      </c>
      <c r="I33" s="226" t="s">
        <v>546</v>
      </c>
      <c r="J33" s="226"/>
      <c r="K33" s="223" t="s">
        <v>556</v>
      </c>
      <c r="L33" s="223" t="s">
        <v>485</v>
      </c>
      <c r="M33" s="227">
        <v>92.999999999999986</v>
      </c>
      <c r="N33" s="227">
        <v>22.66363636363636</v>
      </c>
      <c r="O33" s="223"/>
      <c r="P33" s="223"/>
      <c r="Q33" s="227"/>
      <c r="R33" s="228"/>
      <c r="S33" s="229"/>
      <c r="T33" s="223"/>
      <c r="U33" s="229"/>
      <c r="V33" s="229"/>
      <c r="W33" s="227"/>
      <c r="X33" s="223"/>
      <c r="Y33" s="227"/>
      <c r="Z33" s="227"/>
      <c r="AA33" s="227"/>
      <c r="AB33" s="227"/>
      <c r="AC33" s="227"/>
      <c r="AD33" s="229"/>
      <c r="AE33" s="227">
        <v>15.154545454545454</v>
      </c>
      <c r="AF33" s="223"/>
      <c r="AG33" s="223"/>
      <c r="AH33" s="227"/>
      <c r="AI33" s="223"/>
      <c r="AJ33" s="223"/>
      <c r="AK33" s="227"/>
      <c r="AL33" s="223"/>
      <c r="AM33" s="227"/>
      <c r="AN33" s="227"/>
      <c r="AO33" s="223" t="s">
        <v>545</v>
      </c>
      <c r="AP33" s="226" t="s">
        <v>546</v>
      </c>
      <c r="AQ33" s="226"/>
      <c r="AR33" s="226"/>
      <c r="AS33" s="230"/>
      <c r="AT33" s="226">
        <v>11.5</v>
      </c>
      <c r="AU33" s="226"/>
      <c r="AV33" s="226"/>
      <c r="AW33" s="226"/>
      <c r="AX33" s="226" t="s">
        <v>547</v>
      </c>
      <c r="AY33" s="223"/>
      <c r="AZ33" s="226">
        <v>14</v>
      </c>
      <c r="BA33" s="226">
        <v>0</v>
      </c>
      <c r="BB33" s="226">
        <v>0</v>
      </c>
      <c r="BC33" s="226">
        <v>0</v>
      </c>
      <c r="BD33" s="226">
        <v>0</v>
      </c>
      <c r="BE33" s="226">
        <v>0</v>
      </c>
      <c r="BF33" s="226">
        <v>0</v>
      </c>
      <c r="BG33" s="226">
        <v>0</v>
      </c>
      <c r="BH33" s="226">
        <v>0</v>
      </c>
      <c r="BI33" s="226">
        <v>0</v>
      </c>
      <c r="BJ33" s="226">
        <v>0</v>
      </c>
      <c r="BK33" s="226">
        <v>0</v>
      </c>
      <c r="BL33" s="226"/>
      <c r="BM33" s="226" t="s">
        <v>546</v>
      </c>
      <c r="BN33" s="226">
        <v>12</v>
      </c>
      <c r="BO33" s="226" t="s">
        <v>546</v>
      </c>
      <c r="BP33" s="231"/>
      <c r="BQ33" s="226"/>
      <c r="BR33" s="226">
        <v>12</v>
      </c>
      <c r="BS33" s="226"/>
      <c r="BT33" s="223"/>
      <c r="BU33" s="223"/>
      <c r="BV33" s="226"/>
      <c r="BW33" s="226" t="s">
        <v>548</v>
      </c>
      <c r="BX33" s="226"/>
      <c r="BY33" s="223"/>
      <c r="BZ33" s="233" t="s">
        <v>622</v>
      </c>
      <c r="CA33" s="232" t="s">
        <v>268</v>
      </c>
    </row>
    <row r="34" spans="1:79" customFormat="1" ht="13" customHeight="1" x14ac:dyDescent="0.15">
      <c r="A34" s="223">
        <v>10921</v>
      </c>
      <c r="B34" s="224">
        <v>42566</v>
      </c>
      <c r="C34" s="225" t="s">
        <v>541</v>
      </c>
      <c r="D34" s="223" t="s">
        <v>464</v>
      </c>
      <c r="E34" s="223"/>
      <c r="F34" s="223" t="s">
        <v>542</v>
      </c>
      <c r="G34" s="224">
        <v>42475</v>
      </c>
      <c r="H34" s="226" t="s">
        <v>543</v>
      </c>
      <c r="I34" s="226" t="s">
        <v>546</v>
      </c>
      <c r="J34" s="226"/>
      <c r="K34" s="223" t="s">
        <v>558</v>
      </c>
      <c r="L34" s="223" t="s">
        <v>693</v>
      </c>
      <c r="M34" s="227">
        <v>66.36363636363636</v>
      </c>
      <c r="N34" s="227">
        <v>21.818181818181817</v>
      </c>
      <c r="O34" s="223"/>
      <c r="P34" s="223"/>
      <c r="Q34" s="227"/>
      <c r="R34" s="228"/>
      <c r="S34" s="229"/>
      <c r="T34" s="223"/>
      <c r="U34" s="229"/>
      <c r="V34" s="229"/>
      <c r="W34" s="227"/>
      <c r="X34" s="223"/>
      <c r="Y34" s="227"/>
      <c r="Z34" s="227"/>
      <c r="AA34" s="227"/>
      <c r="AB34" s="227"/>
      <c r="AC34" s="227"/>
      <c r="AD34" s="227"/>
      <c r="AE34" s="227">
        <v>19.545454545454543</v>
      </c>
      <c r="AF34" s="223"/>
      <c r="AG34" s="223"/>
      <c r="AH34" s="227"/>
      <c r="AI34" s="223"/>
      <c r="AJ34" s="223"/>
      <c r="AK34" s="229"/>
      <c r="AL34" s="223"/>
      <c r="AM34" s="227"/>
      <c r="AN34" s="227"/>
      <c r="AO34" s="223" t="s">
        <v>545</v>
      </c>
      <c r="AP34" s="226" t="s">
        <v>546</v>
      </c>
      <c r="AQ34" s="226"/>
      <c r="AR34" s="226"/>
      <c r="AS34" s="230"/>
      <c r="AT34" s="226">
        <v>16</v>
      </c>
      <c r="AU34" s="226"/>
      <c r="AV34" s="226"/>
      <c r="AW34" s="226"/>
      <c r="AX34" s="226" t="s">
        <v>547</v>
      </c>
      <c r="AY34" s="223"/>
      <c r="AZ34" s="226">
        <v>0</v>
      </c>
      <c r="BA34" s="226">
        <v>0</v>
      </c>
      <c r="BB34" s="226">
        <v>0</v>
      </c>
      <c r="BC34" s="226">
        <v>0</v>
      </c>
      <c r="BD34" s="226">
        <v>0</v>
      </c>
      <c r="BE34" s="226">
        <v>0</v>
      </c>
      <c r="BF34" s="226">
        <v>0</v>
      </c>
      <c r="BG34" s="226">
        <v>0</v>
      </c>
      <c r="BH34" s="226">
        <v>0</v>
      </c>
      <c r="BI34" s="226">
        <v>0</v>
      </c>
      <c r="BJ34" s="226">
        <v>0</v>
      </c>
      <c r="BK34" s="226">
        <v>0</v>
      </c>
      <c r="BL34" s="226"/>
      <c r="BM34" s="226" t="s">
        <v>546</v>
      </c>
      <c r="BN34" s="226"/>
      <c r="BO34" s="226" t="s">
        <v>546</v>
      </c>
      <c r="BP34" s="231">
        <v>174.43636363636361</v>
      </c>
      <c r="BQ34" s="226"/>
      <c r="BR34" s="226"/>
      <c r="BS34" s="243">
        <v>42551</v>
      </c>
      <c r="BT34" s="223"/>
      <c r="BU34" s="232"/>
      <c r="BV34" s="226"/>
      <c r="BW34" s="226" t="s">
        <v>548</v>
      </c>
      <c r="BX34" s="226"/>
      <c r="BY34" s="232" t="s">
        <v>694</v>
      </c>
      <c r="BZ34" s="244" t="s">
        <v>696</v>
      </c>
      <c r="CA34" s="232" t="s">
        <v>268</v>
      </c>
    </row>
    <row r="35" spans="1:79" customFormat="1" ht="13" customHeight="1" x14ac:dyDescent="0.15">
      <c r="A35" s="223">
        <v>12309</v>
      </c>
      <c r="B35" s="224">
        <v>42566</v>
      </c>
      <c r="C35" s="225" t="s">
        <v>541</v>
      </c>
      <c r="D35" s="223" t="s">
        <v>464</v>
      </c>
      <c r="E35" s="223"/>
      <c r="F35" s="223" t="s">
        <v>542</v>
      </c>
      <c r="G35" s="236">
        <v>42551</v>
      </c>
      <c r="H35" s="226" t="s">
        <v>543</v>
      </c>
      <c r="I35" s="226" t="s">
        <v>338</v>
      </c>
      <c r="J35" s="226"/>
      <c r="K35" s="223" t="s">
        <v>559</v>
      </c>
      <c r="L35" s="223" t="s">
        <v>611</v>
      </c>
      <c r="M35" s="227">
        <v>103.71818181818182</v>
      </c>
      <c r="N35" s="227">
        <v>21.763636363636362</v>
      </c>
      <c r="O35" s="223"/>
      <c r="P35" s="223"/>
      <c r="Q35" s="227"/>
      <c r="R35" s="228"/>
      <c r="S35" s="229"/>
      <c r="T35" s="223"/>
      <c r="U35" s="229"/>
      <c r="V35" s="229"/>
      <c r="W35" s="227"/>
      <c r="X35" s="223"/>
      <c r="Y35" s="227"/>
      <c r="Z35" s="227"/>
      <c r="AA35" s="227"/>
      <c r="AB35" s="227"/>
      <c r="AC35" s="227"/>
      <c r="AD35" s="229"/>
      <c r="AE35" s="227">
        <v>16.381818181818179</v>
      </c>
      <c r="AF35" s="223"/>
      <c r="AG35" s="223"/>
      <c r="AH35" s="227"/>
      <c r="AI35" s="223"/>
      <c r="AJ35" s="223"/>
      <c r="AK35" s="227"/>
      <c r="AL35" s="223"/>
      <c r="AM35" s="227"/>
      <c r="AN35" s="227"/>
      <c r="AO35" s="223" t="s">
        <v>545</v>
      </c>
      <c r="AP35" s="226" t="s">
        <v>546</v>
      </c>
      <c r="AQ35" s="226"/>
      <c r="AR35" s="226"/>
      <c r="AS35" s="226">
        <v>10</v>
      </c>
      <c r="AT35" s="226">
        <v>9</v>
      </c>
      <c r="AU35" s="226"/>
      <c r="AV35" s="226"/>
      <c r="AW35" s="226"/>
      <c r="AX35" s="226" t="s">
        <v>547</v>
      </c>
      <c r="AY35" s="223"/>
      <c r="AZ35" s="226">
        <v>0</v>
      </c>
      <c r="BA35" s="226">
        <v>0</v>
      </c>
      <c r="BB35" s="226">
        <v>0</v>
      </c>
      <c r="BC35" s="226">
        <v>0</v>
      </c>
      <c r="BD35" s="226">
        <v>0</v>
      </c>
      <c r="BE35" s="226">
        <v>0</v>
      </c>
      <c r="BF35" s="226">
        <v>0</v>
      </c>
      <c r="BG35" s="226">
        <v>0</v>
      </c>
      <c r="BH35" s="226">
        <v>0</v>
      </c>
      <c r="BI35" s="226">
        <v>0</v>
      </c>
      <c r="BJ35" s="226">
        <v>0</v>
      </c>
      <c r="BK35" s="226">
        <v>0</v>
      </c>
      <c r="BL35" s="226"/>
      <c r="BM35" s="226" t="s">
        <v>546</v>
      </c>
      <c r="BN35" s="226">
        <v>12</v>
      </c>
      <c r="BO35" s="226" t="s">
        <v>546</v>
      </c>
      <c r="BP35" s="231"/>
      <c r="BQ35" s="226"/>
      <c r="BR35" s="226"/>
      <c r="BS35" s="226"/>
      <c r="BT35" s="232"/>
      <c r="BU35" s="232"/>
      <c r="BV35" s="226"/>
      <c r="BW35" s="226" t="s">
        <v>548</v>
      </c>
      <c r="BX35" s="226"/>
      <c r="BY35" s="232" t="s">
        <v>647</v>
      </c>
      <c r="BZ35" s="233" t="s">
        <v>649</v>
      </c>
      <c r="CA35" s="223" t="s">
        <v>268</v>
      </c>
    </row>
    <row r="36" spans="1:79" customFormat="1" ht="13" customHeight="1" x14ac:dyDescent="0.15">
      <c r="A36" s="223">
        <v>13103</v>
      </c>
      <c r="B36" s="224">
        <v>42568</v>
      </c>
      <c r="C36" s="225" t="s">
        <v>541</v>
      </c>
      <c r="D36" s="223" t="s">
        <v>464</v>
      </c>
      <c r="E36" s="223"/>
      <c r="F36" s="223" t="s">
        <v>542</v>
      </c>
      <c r="G36" s="236">
        <v>42564</v>
      </c>
      <c r="H36" s="226" t="s">
        <v>543</v>
      </c>
      <c r="I36" s="226" t="s">
        <v>546</v>
      </c>
      <c r="J36" s="226"/>
      <c r="K36" s="223" t="s">
        <v>560</v>
      </c>
      <c r="L36" s="223" t="s">
        <v>664</v>
      </c>
      <c r="M36" s="227">
        <v>91.845454545454544</v>
      </c>
      <c r="N36" s="227">
        <v>19.436363636363634</v>
      </c>
      <c r="O36" s="223"/>
      <c r="P36" s="223"/>
      <c r="Q36" s="227"/>
      <c r="R36" s="228"/>
      <c r="S36" s="229"/>
      <c r="T36" s="223"/>
      <c r="U36" s="229"/>
      <c r="V36" s="229"/>
      <c r="W36" s="227"/>
      <c r="X36" s="223"/>
      <c r="Y36" s="227"/>
      <c r="Z36" s="227"/>
      <c r="AA36" s="227"/>
      <c r="AB36" s="227"/>
      <c r="AC36" s="227"/>
      <c r="AD36" s="229"/>
      <c r="AE36" s="227">
        <v>12.718181818181817</v>
      </c>
      <c r="AF36" s="223"/>
      <c r="AG36" s="223"/>
      <c r="AH36" s="227"/>
      <c r="AI36" s="223"/>
      <c r="AJ36" s="223"/>
      <c r="AK36" s="227"/>
      <c r="AL36" s="223"/>
      <c r="AM36" s="227"/>
      <c r="AN36" s="227"/>
      <c r="AO36" s="223" t="s">
        <v>545</v>
      </c>
      <c r="AP36" s="226" t="s">
        <v>546</v>
      </c>
      <c r="AQ36" s="226"/>
      <c r="AR36" s="226"/>
      <c r="AS36" s="230"/>
      <c r="AT36" s="226">
        <v>8</v>
      </c>
      <c r="AU36" s="226"/>
      <c r="AV36" s="226"/>
      <c r="AW36" s="226"/>
      <c r="AX36" s="226" t="s">
        <v>547</v>
      </c>
      <c r="AY36" s="223"/>
      <c r="AZ36" s="241">
        <v>0</v>
      </c>
      <c r="BA36" s="226">
        <v>0</v>
      </c>
      <c r="BB36" s="226">
        <v>0</v>
      </c>
      <c r="BC36" s="226">
        <v>0</v>
      </c>
      <c r="BD36" s="226">
        <v>0</v>
      </c>
      <c r="BE36" s="226">
        <v>0</v>
      </c>
      <c r="BF36" s="226">
        <v>0</v>
      </c>
      <c r="BG36" s="226">
        <v>0</v>
      </c>
      <c r="BH36" s="226">
        <v>0</v>
      </c>
      <c r="BI36" s="226">
        <v>0</v>
      </c>
      <c r="BJ36" s="226">
        <v>0</v>
      </c>
      <c r="BK36" s="226">
        <v>0</v>
      </c>
      <c r="BL36" s="226"/>
      <c r="BM36" s="226" t="s">
        <v>546</v>
      </c>
      <c r="BN36" s="226">
        <v>12</v>
      </c>
      <c r="BO36" s="226" t="s">
        <v>546</v>
      </c>
      <c r="BP36" s="231"/>
      <c r="BQ36" s="226"/>
      <c r="BR36" s="226"/>
      <c r="BS36" s="226"/>
      <c r="BT36" s="223"/>
      <c r="BU36" s="223"/>
      <c r="BV36" s="226"/>
      <c r="BW36" s="226" t="s">
        <v>548</v>
      </c>
      <c r="BX36" s="226"/>
      <c r="BY36" s="223"/>
      <c r="BZ36" s="233" t="s">
        <v>666</v>
      </c>
      <c r="CA36" s="232" t="s">
        <v>253</v>
      </c>
    </row>
    <row r="37" spans="1:79" customFormat="1" ht="13" customHeight="1" x14ac:dyDescent="0.15">
      <c r="A37" s="223">
        <v>12751</v>
      </c>
      <c r="B37" s="224">
        <v>42566</v>
      </c>
      <c r="C37" s="225" t="s">
        <v>541</v>
      </c>
      <c r="D37" s="223" t="s">
        <v>464</v>
      </c>
      <c r="E37" s="223"/>
      <c r="F37" s="223" t="s">
        <v>542</v>
      </c>
      <c r="G37" s="224">
        <v>42551</v>
      </c>
      <c r="H37" s="226" t="s">
        <v>543</v>
      </c>
      <c r="I37" s="226" t="s">
        <v>546</v>
      </c>
      <c r="J37" s="226"/>
      <c r="K37" s="223" t="s">
        <v>561</v>
      </c>
      <c r="L37" s="223" t="s">
        <v>679</v>
      </c>
      <c r="M37" s="227">
        <v>94.527272727272717</v>
      </c>
      <c r="N37" s="227">
        <v>22.499999999999996</v>
      </c>
      <c r="O37" s="223"/>
      <c r="P37" s="223"/>
      <c r="Q37" s="227"/>
      <c r="R37" s="228"/>
      <c r="S37" s="229"/>
      <c r="T37" s="223"/>
      <c r="U37" s="229"/>
      <c r="V37" s="229"/>
      <c r="W37" s="227"/>
      <c r="X37" s="223"/>
      <c r="Y37" s="227"/>
      <c r="Z37" s="227"/>
      <c r="AA37" s="227"/>
      <c r="AB37" s="227"/>
      <c r="AC37" s="227"/>
      <c r="AD37" s="227"/>
      <c r="AE37" s="227">
        <v>16.418181818181814</v>
      </c>
      <c r="AF37" s="223"/>
      <c r="AG37" s="223"/>
      <c r="AH37" s="227"/>
      <c r="AI37" s="223"/>
      <c r="AJ37" s="223"/>
      <c r="AK37" s="227"/>
      <c r="AL37" s="223"/>
      <c r="AM37" s="227"/>
      <c r="AN37" s="227"/>
      <c r="AO37" s="223" t="s">
        <v>545</v>
      </c>
      <c r="AP37" s="226" t="s">
        <v>546</v>
      </c>
      <c r="AQ37" s="226"/>
      <c r="AR37" s="226"/>
      <c r="AS37" s="230"/>
      <c r="AT37" s="226">
        <v>10</v>
      </c>
      <c r="AU37" s="226"/>
      <c r="AV37" s="226"/>
      <c r="AW37" s="226"/>
      <c r="AX37" s="226" t="s">
        <v>460</v>
      </c>
      <c r="AY37" s="223"/>
      <c r="AZ37" s="226">
        <v>0</v>
      </c>
      <c r="BA37" s="226">
        <v>17</v>
      </c>
      <c r="BB37" s="226">
        <v>0</v>
      </c>
      <c r="BC37" s="226">
        <v>0</v>
      </c>
      <c r="BD37" s="226">
        <v>0</v>
      </c>
      <c r="BE37" s="226">
        <v>0</v>
      </c>
      <c r="BF37" s="226">
        <v>0</v>
      </c>
      <c r="BG37" s="226">
        <v>0</v>
      </c>
      <c r="BH37" s="226">
        <v>0</v>
      </c>
      <c r="BI37" s="226">
        <v>0</v>
      </c>
      <c r="BJ37" s="226">
        <v>0</v>
      </c>
      <c r="BK37" s="226">
        <v>0</v>
      </c>
      <c r="BL37" s="226"/>
      <c r="BM37" s="226" t="s">
        <v>546</v>
      </c>
      <c r="BN37" s="226"/>
      <c r="BO37" s="226" t="s">
        <v>546</v>
      </c>
      <c r="BP37" s="231"/>
      <c r="BQ37" s="226"/>
      <c r="BR37" s="226"/>
      <c r="BS37" s="226"/>
      <c r="BT37" s="223"/>
      <c r="BU37" s="223"/>
      <c r="BV37" s="226"/>
      <c r="BW37" s="226" t="s">
        <v>548</v>
      </c>
      <c r="BX37" s="226"/>
      <c r="BY37" s="223"/>
      <c r="BZ37" s="233" t="s">
        <v>681</v>
      </c>
      <c r="CA37" s="223" t="s">
        <v>268</v>
      </c>
    </row>
    <row r="38" spans="1:79" customFormat="1" ht="13" customHeight="1" x14ac:dyDescent="0.15">
      <c r="A38" s="223">
        <v>12773</v>
      </c>
      <c r="B38" s="224">
        <v>42566</v>
      </c>
      <c r="C38" s="225" t="s">
        <v>541</v>
      </c>
      <c r="D38" s="223" t="s">
        <v>464</v>
      </c>
      <c r="E38" s="223"/>
      <c r="F38" s="223" t="s">
        <v>542</v>
      </c>
      <c r="G38" s="224">
        <v>42521</v>
      </c>
      <c r="H38" s="226" t="s">
        <v>543</v>
      </c>
      <c r="I38" s="226" t="s">
        <v>546</v>
      </c>
      <c r="J38" s="226"/>
      <c r="K38" s="223" t="s">
        <v>497</v>
      </c>
      <c r="L38" s="223" t="s">
        <v>645</v>
      </c>
      <c r="M38" s="227">
        <v>79.75454545454545</v>
      </c>
      <c r="N38" s="227">
        <v>16.863636363636363</v>
      </c>
      <c r="O38" s="223"/>
      <c r="P38" s="223"/>
      <c r="Q38" s="227"/>
      <c r="R38" s="228"/>
      <c r="S38" s="229"/>
      <c r="T38" s="223"/>
      <c r="U38" s="229"/>
      <c r="V38" s="229"/>
      <c r="W38" s="227"/>
      <c r="X38" s="223"/>
      <c r="Y38" s="227"/>
      <c r="Z38" s="227"/>
      <c r="AA38" s="227"/>
      <c r="AB38" s="227"/>
      <c r="AC38" s="227"/>
      <c r="AD38" s="227"/>
      <c r="AE38" s="227">
        <v>15.6</v>
      </c>
      <c r="AF38" s="223"/>
      <c r="AG38" s="223"/>
      <c r="AH38" s="227"/>
      <c r="AI38" s="223"/>
      <c r="AJ38" s="223"/>
      <c r="AK38" s="227"/>
      <c r="AL38" s="223"/>
      <c r="AM38" s="227"/>
      <c r="AN38" s="227"/>
      <c r="AO38" s="223" t="s">
        <v>545</v>
      </c>
      <c r="AP38" s="226" t="s">
        <v>546</v>
      </c>
      <c r="AQ38" s="226"/>
      <c r="AR38" s="226"/>
      <c r="AS38" s="230"/>
      <c r="AT38" s="226">
        <v>5.5</v>
      </c>
      <c r="AU38" s="226"/>
      <c r="AV38" s="226"/>
      <c r="AW38" s="226"/>
      <c r="AX38" s="226" t="s">
        <v>460</v>
      </c>
      <c r="AY38" s="223"/>
      <c r="AZ38" s="226">
        <v>0</v>
      </c>
      <c r="BA38" s="226">
        <v>0</v>
      </c>
      <c r="BB38" s="226">
        <v>0</v>
      </c>
      <c r="BC38" s="226">
        <v>0</v>
      </c>
      <c r="BD38" s="226">
        <v>0</v>
      </c>
      <c r="BE38" s="226">
        <v>0</v>
      </c>
      <c r="BF38" s="226">
        <v>0</v>
      </c>
      <c r="BG38" s="226">
        <v>0</v>
      </c>
      <c r="BH38" s="226">
        <v>0</v>
      </c>
      <c r="BI38" s="226">
        <v>0</v>
      </c>
      <c r="BJ38" s="226">
        <v>0</v>
      </c>
      <c r="BK38" s="226">
        <v>0</v>
      </c>
      <c r="BL38" s="226"/>
      <c r="BM38" s="226" t="s">
        <v>546</v>
      </c>
      <c r="BN38" s="226"/>
      <c r="BO38" s="226" t="s">
        <v>546</v>
      </c>
      <c r="BP38" s="231"/>
      <c r="BQ38" s="226"/>
      <c r="BR38" s="226"/>
      <c r="BS38" s="226"/>
      <c r="BT38" s="223"/>
      <c r="BU38" s="223"/>
      <c r="BV38" s="226"/>
      <c r="BW38" s="226" t="s">
        <v>548</v>
      </c>
      <c r="BX38" s="226"/>
      <c r="BY38" s="223"/>
      <c r="BZ38" s="150" t="s">
        <v>646</v>
      </c>
      <c r="CA38" s="223" t="s">
        <v>268</v>
      </c>
    </row>
    <row r="39" spans="1:79" customFormat="1" ht="13" customHeight="1" x14ac:dyDescent="0.15">
      <c r="A39" s="223">
        <v>10684</v>
      </c>
      <c r="B39" s="224">
        <v>42566</v>
      </c>
      <c r="C39" s="225" t="s">
        <v>541</v>
      </c>
      <c r="D39" s="223" t="s">
        <v>464</v>
      </c>
      <c r="E39" s="223"/>
      <c r="F39" s="223" t="s">
        <v>542</v>
      </c>
      <c r="G39" s="224">
        <v>42551</v>
      </c>
      <c r="H39" s="226" t="s">
        <v>543</v>
      </c>
      <c r="I39" s="226" t="s">
        <v>546</v>
      </c>
      <c r="J39" s="226"/>
      <c r="K39" s="223" t="s">
        <v>565</v>
      </c>
      <c r="L39" s="223" t="s">
        <v>499</v>
      </c>
      <c r="M39" s="227">
        <v>105.73636363636363</v>
      </c>
      <c r="N39" s="227">
        <v>18.936363636363634</v>
      </c>
      <c r="O39" s="223"/>
      <c r="P39" s="223"/>
      <c r="Q39" s="227"/>
      <c r="R39" s="223"/>
      <c r="S39" s="229"/>
      <c r="T39" s="223"/>
      <c r="U39" s="229"/>
      <c r="V39" s="229"/>
      <c r="W39" s="227"/>
      <c r="X39" s="223"/>
      <c r="Y39" s="227"/>
      <c r="Z39" s="227"/>
      <c r="AA39" s="227"/>
      <c r="AB39" s="227"/>
      <c r="AC39" s="227"/>
      <c r="AD39" s="229"/>
      <c r="AE39" s="227">
        <v>14.127272727272725</v>
      </c>
      <c r="AF39" s="223"/>
      <c r="AG39" s="223"/>
      <c r="AH39" s="227"/>
      <c r="AI39" s="223"/>
      <c r="AJ39" s="223"/>
      <c r="AK39" s="227"/>
      <c r="AL39" s="223"/>
      <c r="AM39" s="227"/>
      <c r="AN39" s="227"/>
      <c r="AO39" s="223" t="s">
        <v>545</v>
      </c>
      <c r="AP39" s="226" t="s">
        <v>546</v>
      </c>
      <c r="AQ39" s="226"/>
      <c r="AR39" s="226"/>
      <c r="AS39" s="230"/>
      <c r="AT39" s="226">
        <v>6</v>
      </c>
      <c r="AU39" s="226"/>
      <c r="AV39" s="226"/>
      <c r="AW39" s="226"/>
      <c r="AX39" s="226" t="s">
        <v>547</v>
      </c>
      <c r="AY39" s="223"/>
      <c r="AZ39" s="226">
        <v>0</v>
      </c>
      <c r="BA39" s="226">
        <v>0</v>
      </c>
      <c r="BB39" s="226">
        <v>6</v>
      </c>
      <c r="BC39" s="226">
        <v>0</v>
      </c>
      <c r="BD39" s="226">
        <v>0</v>
      </c>
      <c r="BE39" s="226">
        <v>0</v>
      </c>
      <c r="BF39" s="226">
        <v>0</v>
      </c>
      <c r="BG39" s="226">
        <v>0</v>
      </c>
      <c r="BH39" s="226">
        <v>0</v>
      </c>
      <c r="BI39" s="226">
        <v>0</v>
      </c>
      <c r="BJ39" s="226">
        <v>0</v>
      </c>
      <c r="BK39" s="226">
        <v>0</v>
      </c>
      <c r="BL39" s="226"/>
      <c r="BM39" s="226" t="s">
        <v>546</v>
      </c>
      <c r="BN39" s="226"/>
      <c r="BO39" s="226" t="s">
        <v>546</v>
      </c>
      <c r="BP39" s="231"/>
      <c r="BQ39" s="226"/>
      <c r="BR39" s="226"/>
      <c r="BS39" s="226"/>
      <c r="BT39" s="232"/>
      <c r="BU39" s="232"/>
      <c r="BV39" s="226"/>
      <c r="BW39" s="226" t="s">
        <v>548</v>
      </c>
      <c r="BX39" s="226">
        <v>1</v>
      </c>
      <c r="BY39" s="223" t="s">
        <v>500</v>
      </c>
      <c r="BZ39" s="235" t="s">
        <v>668</v>
      </c>
      <c r="CA39" s="223" t="s">
        <v>268</v>
      </c>
    </row>
    <row r="40" spans="1:79" customFormat="1" ht="13" customHeight="1" x14ac:dyDescent="0.15">
      <c r="A40" s="223">
        <v>11316</v>
      </c>
      <c r="B40" s="224">
        <v>42566</v>
      </c>
      <c r="C40" s="225" t="s">
        <v>541</v>
      </c>
      <c r="D40" s="223" t="s">
        <v>464</v>
      </c>
      <c r="E40" s="223"/>
      <c r="F40" s="223" t="s">
        <v>542</v>
      </c>
      <c r="G40" s="236">
        <v>42551</v>
      </c>
      <c r="H40" s="226" t="s">
        <v>543</v>
      </c>
      <c r="I40" s="226" t="s">
        <v>546</v>
      </c>
      <c r="J40" s="226"/>
      <c r="K40" s="223" t="s">
        <v>566</v>
      </c>
      <c r="L40" s="223" t="s">
        <v>673</v>
      </c>
      <c r="M40" s="227">
        <v>97</v>
      </c>
      <c r="N40" s="227">
        <v>20.399999999999999</v>
      </c>
      <c r="O40" s="223"/>
      <c r="P40" s="223"/>
      <c r="Q40" s="227"/>
      <c r="R40" s="228"/>
      <c r="S40" s="229"/>
      <c r="T40" s="223"/>
      <c r="U40" s="229"/>
      <c r="V40" s="229"/>
      <c r="W40" s="227"/>
      <c r="X40" s="223"/>
      <c r="Y40" s="227"/>
      <c r="Z40" s="227"/>
      <c r="AA40" s="227"/>
      <c r="AB40" s="227"/>
      <c r="AC40" s="227"/>
      <c r="AD40" s="227"/>
      <c r="AE40" s="227">
        <v>16.499999999999996</v>
      </c>
      <c r="AF40" s="223"/>
      <c r="AG40" s="223"/>
      <c r="AH40" s="227"/>
      <c r="AI40" s="223"/>
      <c r="AJ40" s="223"/>
      <c r="AK40" s="227"/>
      <c r="AL40" s="223"/>
      <c r="AM40" s="227"/>
      <c r="AN40" s="227"/>
      <c r="AO40" s="223" t="s">
        <v>545</v>
      </c>
      <c r="AP40" s="226" t="s">
        <v>546</v>
      </c>
      <c r="AQ40" s="226"/>
      <c r="AR40" s="226"/>
      <c r="AS40" s="230"/>
      <c r="AT40" s="226">
        <v>16.100000000000001</v>
      </c>
      <c r="AU40" s="226"/>
      <c r="AV40" s="226"/>
      <c r="AW40" s="226"/>
      <c r="AX40" s="226" t="s">
        <v>547</v>
      </c>
      <c r="AY40" s="223"/>
      <c r="AZ40" s="226">
        <v>0</v>
      </c>
      <c r="BA40" s="226">
        <v>0</v>
      </c>
      <c r="BB40" s="226">
        <v>0</v>
      </c>
      <c r="BC40" s="226">
        <v>0</v>
      </c>
      <c r="BD40" s="226">
        <v>0</v>
      </c>
      <c r="BE40" s="226">
        <v>0</v>
      </c>
      <c r="BF40" s="226">
        <v>0</v>
      </c>
      <c r="BG40" s="226">
        <v>0</v>
      </c>
      <c r="BH40" s="226">
        <v>0</v>
      </c>
      <c r="BI40" s="226">
        <v>0</v>
      </c>
      <c r="BJ40" s="226">
        <v>0</v>
      </c>
      <c r="BK40" s="226">
        <v>0</v>
      </c>
      <c r="BL40" s="226"/>
      <c r="BM40" s="226" t="s">
        <v>546</v>
      </c>
      <c r="BN40" s="226"/>
      <c r="BO40" s="226" t="s">
        <v>546</v>
      </c>
      <c r="BP40" s="231"/>
      <c r="BQ40" s="226"/>
      <c r="BR40" s="226"/>
      <c r="BS40" s="226"/>
      <c r="BT40" s="232"/>
      <c r="BU40" s="232"/>
      <c r="BV40" s="226"/>
      <c r="BW40" s="226" t="s">
        <v>548</v>
      </c>
      <c r="BX40" s="226"/>
      <c r="BY40" s="232" t="s">
        <v>674</v>
      </c>
      <c r="BZ40" s="235" t="s">
        <v>676</v>
      </c>
      <c r="CA40" s="223" t="s">
        <v>268</v>
      </c>
    </row>
    <row r="41" spans="1:79" customFormat="1" ht="13" customHeight="1" x14ac:dyDescent="0.15">
      <c r="A41" s="223">
        <v>12991</v>
      </c>
      <c r="B41" s="234">
        <v>42566</v>
      </c>
      <c r="C41" s="225" t="s">
        <v>541</v>
      </c>
      <c r="D41" s="223" t="s">
        <v>464</v>
      </c>
      <c r="E41" s="223"/>
      <c r="F41" s="223" t="s">
        <v>542</v>
      </c>
      <c r="G41" s="224">
        <v>42551</v>
      </c>
      <c r="H41" s="226" t="s">
        <v>337</v>
      </c>
      <c r="I41" s="226" t="s">
        <v>338</v>
      </c>
      <c r="J41" s="226"/>
      <c r="K41" s="223" t="s">
        <v>451</v>
      </c>
      <c r="L41" s="223" t="s">
        <v>593</v>
      </c>
      <c r="M41" s="227">
        <v>107.1</v>
      </c>
      <c r="N41" s="227">
        <v>21.299999999999997</v>
      </c>
      <c r="O41" s="223"/>
      <c r="P41" s="223"/>
      <c r="Q41" s="227"/>
      <c r="R41" s="228"/>
      <c r="S41" s="229"/>
      <c r="T41" s="223"/>
      <c r="U41" s="229"/>
      <c r="V41" s="229"/>
      <c r="W41" s="227"/>
      <c r="X41" s="223"/>
      <c r="Y41" s="227"/>
      <c r="Z41" s="227"/>
      <c r="AA41" s="227"/>
      <c r="AB41" s="227"/>
      <c r="AC41" s="227"/>
      <c r="AD41" s="227"/>
      <c r="AE41" s="227">
        <v>16.790909090909089</v>
      </c>
      <c r="AF41" s="223"/>
      <c r="AG41" s="223"/>
      <c r="AH41" s="227"/>
      <c r="AI41" s="223"/>
      <c r="AJ41" s="223"/>
      <c r="AK41" s="227"/>
      <c r="AL41" s="223"/>
      <c r="AM41" s="227"/>
      <c r="AN41" s="227"/>
      <c r="AO41" s="223" t="s">
        <v>545</v>
      </c>
      <c r="AP41" s="226" t="s">
        <v>546</v>
      </c>
      <c r="AQ41" s="226"/>
      <c r="AR41" s="226"/>
      <c r="AS41" s="230"/>
      <c r="AT41" s="226">
        <v>10</v>
      </c>
      <c r="AU41" s="226"/>
      <c r="AV41" s="226"/>
      <c r="AW41" s="226"/>
      <c r="AX41" s="226" t="s">
        <v>546</v>
      </c>
      <c r="AY41" s="223"/>
      <c r="AZ41" s="226">
        <v>0</v>
      </c>
      <c r="BA41" s="226">
        <v>0</v>
      </c>
      <c r="BB41" s="226">
        <v>0</v>
      </c>
      <c r="BC41" s="226">
        <v>0</v>
      </c>
      <c r="BD41" s="226">
        <v>0</v>
      </c>
      <c r="BE41" s="226">
        <v>0</v>
      </c>
      <c r="BF41" s="226">
        <v>0</v>
      </c>
      <c r="BG41" s="226">
        <v>0</v>
      </c>
      <c r="BH41" s="226">
        <v>0</v>
      </c>
      <c r="BI41" s="226">
        <v>0</v>
      </c>
      <c r="BJ41" s="226">
        <v>0</v>
      </c>
      <c r="BK41" s="226">
        <v>0</v>
      </c>
      <c r="BL41" s="226"/>
      <c r="BM41" s="226" t="s">
        <v>546</v>
      </c>
      <c r="BN41" s="226"/>
      <c r="BO41" s="226" t="s">
        <v>546</v>
      </c>
      <c r="BP41" s="231"/>
      <c r="BQ41" s="226"/>
      <c r="BR41" s="226"/>
      <c r="BS41" s="226"/>
      <c r="BT41" s="232"/>
      <c r="BU41" s="232"/>
      <c r="BV41" s="226"/>
      <c r="BW41" s="226" t="s">
        <v>548</v>
      </c>
      <c r="BX41" s="226">
        <v>1</v>
      </c>
      <c r="BY41" s="223"/>
      <c r="BZ41" s="233" t="s">
        <v>595</v>
      </c>
      <c r="CA41" s="223" t="s">
        <v>268</v>
      </c>
    </row>
    <row r="42" spans="1:79" customFormat="1" ht="13" customHeight="1" x14ac:dyDescent="0.15">
      <c r="A42" s="223">
        <v>12839</v>
      </c>
      <c r="B42" s="234">
        <v>42567</v>
      </c>
      <c r="C42" s="225" t="s">
        <v>541</v>
      </c>
      <c r="D42" s="223" t="s">
        <v>464</v>
      </c>
      <c r="E42" s="223"/>
      <c r="F42" s="223" t="s">
        <v>542</v>
      </c>
      <c r="G42" s="236">
        <v>42567</v>
      </c>
      <c r="H42" s="226" t="s">
        <v>337</v>
      </c>
      <c r="I42" s="226" t="s">
        <v>460</v>
      </c>
      <c r="J42" s="226"/>
      <c r="K42" s="223" t="s">
        <v>461</v>
      </c>
      <c r="L42" s="223" t="s">
        <v>589</v>
      </c>
      <c r="M42" s="227">
        <v>108.13</v>
      </c>
      <c r="N42" s="227">
        <v>17.781818181818178</v>
      </c>
      <c r="O42" s="223"/>
      <c r="P42" s="223"/>
      <c r="Q42" s="227"/>
      <c r="R42" s="228"/>
      <c r="S42" s="229"/>
      <c r="T42" s="223"/>
      <c r="U42" s="229"/>
      <c r="V42" s="229"/>
      <c r="W42" s="227"/>
      <c r="X42" s="223"/>
      <c r="Y42" s="227"/>
      <c r="Z42" s="227"/>
      <c r="AA42" s="227"/>
      <c r="AB42" s="227"/>
      <c r="AC42" s="227"/>
      <c r="AD42" s="229"/>
      <c r="AE42" s="227">
        <v>12.254545454545454</v>
      </c>
      <c r="AF42" s="223"/>
      <c r="AG42" s="223"/>
      <c r="AH42" s="227"/>
      <c r="AI42" s="223"/>
      <c r="AJ42" s="223"/>
      <c r="AK42" s="227"/>
      <c r="AL42" s="223"/>
      <c r="AM42" s="227"/>
      <c r="AN42" s="227"/>
      <c r="AO42" s="223" t="s">
        <v>545</v>
      </c>
      <c r="AP42" s="226" t="s">
        <v>546</v>
      </c>
      <c r="AQ42" s="226"/>
      <c r="AR42" s="226"/>
      <c r="AS42" s="230"/>
      <c r="AT42" s="226">
        <v>11</v>
      </c>
      <c r="AU42" s="226"/>
      <c r="AV42" s="226"/>
      <c r="AW42" s="226"/>
      <c r="AX42" s="226" t="s">
        <v>546</v>
      </c>
      <c r="AY42" s="223"/>
      <c r="AZ42" s="226">
        <v>0</v>
      </c>
      <c r="BA42" s="226">
        <v>0</v>
      </c>
      <c r="BB42" s="226">
        <v>0</v>
      </c>
      <c r="BC42" s="226">
        <v>0</v>
      </c>
      <c r="BD42" s="226">
        <v>0</v>
      </c>
      <c r="BE42" s="226">
        <v>0</v>
      </c>
      <c r="BF42" s="226">
        <v>0</v>
      </c>
      <c r="BG42" s="226">
        <v>0</v>
      </c>
      <c r="BH42" s="226">
        <v>0</v>
      </c>
      <c r="BI42" s="226">
        <v>0</v>
      </c>
      <c r="BJ42" s="226">
        <v>0</v>
      </c>
      <c r="BK42" s="226">
        <v>0</v>
      </c>
      <c r="BL42" s="226"/>
      <c r="BM42" s="226" t="s">
        <v>546</v>
      </c>
      <c r="BN42" s="226"/>
      <c r="BO42" s="226" t="s">
        <v>546</v>
      </c>
      <c r="BP42" s="231"/>
      <c r="BQ42" s="226"/>
      <c r="BR42" s="226"/>
      <c r="BS42" s="226"/>
      <c r="BT42" s="232"/>
      <c r="BU42" s="232"/>
      <c r="BV42" s="226"/>
      <c r="BW42" s="226" t="s">
        <v>548</v>
      </c>
      <c r="BX42" s="226">
        <v>1</v>
      </c>
      <c r="BY42" s="223"/>
      <c r="BZ42" s="150" t="s">
        <v>590</v>
      </c>
      <c r="CA42" s="232" t="s">
        <v>253</v>
      </c>
    </row>
    <row r="43" spans="1:79" customFormat="1" ht="13" customHeight="1" x14ac:dyDescent="0.15">
      <c r="A43" s="223">
        <v>10395</v>
      </c>
      <c r="B43" s="224">
        <v>42566</v>
      </c>
      <c r="C43" s="225" t="s">
        <v>541</v>
      </c>
      <c r="D43" s="223" t="s">
        <v>464</v>
      </c>
      <c r="E43" s="223"/>
      <c r="F43" s="223" t="s">
        <v>542</v>
      </c>
      <c r="G43" s="224">
        <v>42551</v>
      </c>
      <c r="H43" s="226" t="s">
        <v>337</v>
      </c>
      <c r="I43" s="226" t="s">
        <v>460</v>
      </c>
      <c r="J43" s="226"/>
      <c r="K43" s="223" t="s">
        <v>509</v>
      </c>
      <c r="L43" s="223" t="s">
        <v>510</v>
      </c>
      <c r="M43" s="227">
        <v>119</v>
      </c>
      <c r="N43" s="227">
        <v>20.581818181818182</v>
      </c>
      <c r="O43" s="223" t="s">
        <v>511</v>
      </c>
      <c r="P43" s="223">
        <v>1350</v>
      </c>
      <c r="Q43" s="227">
        <v>23.77272727272727</v>
      </c>
      <c r="R43" s="228"/>
      <c r="S43" s="229"/>
      <c r="T43" s="223"/>
      <c r="U43" s="229"/>
      <c r="V43" s="229"/>
      <c r="W43" s="227"/>
      <c r="X43" s="223"/>
      <c r="Y43" s="227"/>
      <c r="Z43" s="227"/>
      <c r="AA43" s="227"/>
      <c r="AB43" s="227"/>
      <c r="AC43" s="227"/>
      <c r="AD43" s="229"/>
      <c r="AE43" s="227">
        <v>12.463636363636363</v>
      </c>
      <c r="AF43" s="223"/>
      <c r="AG43" s="223"/>
      <c r="AH43" s="227"/>
      <c r="AI43" s="223"/>
      <c r="AJ43" s="223"/>
      <c r="AK43" s="227"/>
      <c r="AL43" s="223"/>
      <c r="AM43" s="227"/>
      <c r="AN43" s="227"/>
      <c r="AO43" s="223" t="s">
        <v>545</v>
      </c>
      <c r="AP43" s="226" t="s">
        <v>546</v>
      </c>
      <c r="AQ43" s="226"/>
      <c r="AR43" s="226"/>
      <c r="AS43" s="230"/>
      <c r="AT43" s="226">
        <v>6</v>
      </c>
      <c r="AU43" s="226"/>
      <c r="AV43" s="226"/>
      <c r="AW43" s="226"/>
      <c r="AX43" s="226" t="s">
        <v>460</v>
      </c>
      <c r="AY43" s="223"/>
      <c r="AZ43" s="226">
        <v>12</v>
      </c>
      <c r="BA43" s="226">
        <v>0</v>
      </c>
      <c r="BB43" s="226">
        <v>0</v>
      </c>
      <c r="BC43" s="226">
        <v>0</v>
      </c>
      <c r="BD43" s="226">
        <v>0</v>
      </c>
      <c r="BE43" s="226">
        <v>0</v>
      </c>
      <c r="BF43" s="226">
        <v>0</v>
      </c>
      <c r="BG43" s="226">
        <v>0</v>
      </c>
      <c r="BH43" s="226">
        <v>0</v>
      </c>
      <c r="BI43" s="226">
        <v>0</v>
      </c>
      <c r="BJ43" s="226">
        <v>0</v>
      </c>
      <c r="BK43" s="226">
        <v>0</v>
      </c>
      <c r="BL43" s="226"/>
      <c r="BM43" s="226" t="s">
        <v>546</v>
      </c>
      <c r="BN43" s="226"/>
      <c r="BO43" s="226" t="s">
        <v>546</v>
      </c>
      <c r="BP43" s="231"/>
      <c r="BQ43" s="226"/>
      <c r="BR43" s="226"/>
      <c r="BS43" s="226"/>
      <c r="BT43" s="232"/>
      <c r="BU43" s="232"/>
      <c r="BV43" s="226"/>
      <c r="BW43" s="226" t="s">
        <v>548</v>
      </c>
      <c r="BX43" s="226">
        <v>1</v>
      </c>
      <c r="BY43" s="223"/>
      <c r="BZ43" s="233" t="s">
        <v>578</v>
      </c>
      <c r="CA43" s="232" t="s">
        <v>268</v>
      </c>
    </row>
    <row r="44" spans="1:79" customFormat="1" ht="13" customHeight="1" x14ac:dyDescent="0.15">
      <c r="A44" s="223">
        <v>9929</v>
      </c>
      <c r="B44" s="224">
        <v>42566</v>
      </c>
      <c r="C44" s="225" t="s">
        <v>541</v>
      </c>
      <c r="D44" s="223" t="s">
        <v>464</v>
      </c>
      <c r="E44" s="223"/>
      <c r="F44" s="223" t="s">
        <v>542</v>
      </c>
      <c r="G44" s="224">
        <v>42185</v>
      </c>
      <c r="H44" s="226" t="s">
        <v>543</v>
      </c>
      <c r="I44" s="226" t="s">
        <v>546</v>
      </c>
      <c r="J44" s="226"/>
      <c r="K44" s="223" t="s">
        <v>512</v>
      </c>
      <c r="L44" s="223" t="s">
        <v>555</v>
      </c>
      <c r="M44" s="227">
        <v>94.8</v>
      </c>
      <c r="N44" s="227">
        <v>27.754545454545454</v>
      </c>
      <c r="O44" s="223"/>
      <c r="P44" s="223"/>
      <c r="Q44" s="227"/>
      <c r="R44" s="228"/>
      <c r="S44" s="229"/>
      <c r="T44" s="223"/>
      <c r="U44" s="229"/>
      <c r="V44" s="229"/>
      <c r="W44" s="227"/>
      <c r="X44" s="223"/>
      <c r="Y44" s="227"/>
      <c r="Z44" s="227"/>
      <c r="AA44" s="227"/>
      <c r="AB44" s="227"/>
      <c r="AC44" s="227"/>
      <c r="AD44" s="229"/>
      <c r="AE44" s="227">
        <v>25.318181818181817</v>
      </c>
      <c r="AF44" s="223"/>
      <c r="AG44" s="223"/>
      <c r="AH44" s="227"/>
      <c r="AI44" s="223"/>
      <c r="AJ44" s="223"/>
      <c r="AK44" s="227"/>
      <c r="AL44" s="223"/>
      <c r="AM44" s="227"/>
      <c r="AN44" s="227"/>
      <c r="AO44" s="223" t="s">
        <v>545</v>
      </c>
      <c r="AP44" s="226" t="s">
        <v>546</v>
      </c>
      <c r="AQ44" s="226"/>
      <c r="AR44" s="226"/>
      <c r="AS44" s="230"/>
      <c r="AT44" s="226">
        <v>15</v>
      </c>
      <c r="AU44" s="226"/>
      <c r="AV44" s="226"/>
      <c r="AW44" s="226"/>
      <c r="AX44" s="226" t="s">
        <v>546</v>
      </c>
      <c r="AY44" s="223"/>
      <c r="AZ44" s="226">
        <v>0</v>
      </c>
      <c r="BA44" s="226">
        <v>0</v>
      </c>
      <c r="BB44" s="226">
        <v>0</v>
      </c>
      <c r="BC44" s="226">
        <v>0</v>
      </c>
      <c r="BD44" s="226">
        <v>0</v>
      </c>
      <c r="BE44" s="226">
        <v>0</v>
      </c>
      <c r="BF44" s="226">
        <v>0</v>
      </c>
      <c r="BG44" s="226">
        <v>0</v>
      </c>
      <c r="BH44" s="226">
        <v>0</v>
      </c>
      <c r="BI44" s="226">
        <v>0</v>
      </c>
      <c r="BJ44" s="226">
        <v>0</v>
      </c>
      <c r="BK44" s="226">
        <v>0</v>
      </c>
      <c r="BL44" s="226"/>
      <c r="BM44" s="226" t="s">
        <v>546</v>
      </c>
      <c r="BN44" s="226"/>
      <c r="BO44" s="226" t="s">
        <v>546</v>
      </c>
      <c r="BP44" s="231">
        <v>119.99999999999999</v>
      </c>
      <c r="BQ44" s="226"/>
      <c r="BR44" s="226"/>
      <c r="BS44" s="226"/>
      <c r="BT44" s="223"/>
      <c r="BU44" s="223"/>
      <c r="BV44" s="226"/>
      <c r="BW44" s="226" t="s">
        <v>548</v>
      </c>
      <c r="BX44" s="226">
        <v>1</v>
      </c>
      <c r="BY44" s="223"/>
      <c r="BZ44" s="237" t="s">
        <v>513</v>
      </c>
      <c r="CA44" s="223" t="s">
        <v>268</v>
      </c>
    </row>
    <row r="45" spans="1:79" customFormat="1" ht="13" customHeight="1" x14ac:dyDescent="0.15">
      <c r="A45" s="223">
        <v>9913</v>
      </c>
      <c r="B45" s="224">
        <v>42566</v>
      </c>
      <c r="C45" s="225" t="s">
        <v>541</v>
      </c>
      <c r="D45" s="223" t="s">
        <v>464</v>
      </c>
      <c r="E45" s="223"/>
      <c r="F45" s="223" t="s">
        <v>542</v>
      </c>
      <c r="G45" s="224">
        <v>42525</v>
      </c>
      <c r="H45" s="226" t="s">
        <v>543</v>
      </c>
      <c r="I45" s="226" t="s">
        <v>546</v>
      </c>
      <c r="J45" s="226"/>
      <c r="K45" s="223" t="s">
        <v>514</v>
      </c>
      <c r="L45" s="223" t="s">
        <v>555</v>
      </c>
      <c r="M45" s="227">
        <v>109.86363636363635</v>
      </c>
      <c r="N45" s="227">
        <v>18.736363636363635</v>
      </c>
      <c r="O45" s="223"/>
      <c r="P45" s="223"/>
      <c r="Q45" s="227"/>
      <c r="R45" s="228"/>
      <c r="S45" s="229"/>
      <c r="T45" s="223"/>
      <c r="U45" s="229"/>
      <c r="V45" s="229"/>
      <c r="W45" s="227"/>
      <c r="X45" s="223"/>
      <c r="Y45" s="227"/>
      <c r="Z45" s="227"/>
      <c r="AA45" s="227"/>
      <c r="AB45" s="227"/>
      <c r="AC45" s="227"/>
      <c r="AD45" s="229"/>
      <c r="AE45" s="227">
        <v>12.772727272727272</v>
      </c>
      <c r="AF45" s="223"/>
      <c r="AG45" s="223"/>
      <c r="AH45" s="227"/>
      <c r="AI45" s="223"/>
      <c r="AJ45" s="223"/>
      <c r="AK45" s="227"/>
      <c r="AL45" s="223"/>
      <c r="AM45" s="227"/>
      <c r="AN45" s="227"/>
      <c r="AO45" s="223" t="s">
        <v>545</v>
      </c>
      <c r="AP45" s="226" t="s">
        <v>546</v>
      </c>
      <c r="AQ45" s="226"/>
      <c r="AR45" s="226"/>
      <c r="AS45" s="230"/>
      <c r="AT45" s="226">
        <v>8</v>
      </c>
      <c r="AU45" s="226"/>
      <c r="AV45" s="226"/>
      <c r="AW45" s="226"/>
      <c r="AX45" s="226" t="s">
        <v>546</v>
      </c>
      <c r="AY45" s="223"/>
      <c r="AZ45" s="226">
        <v>0</v>
      </c>
      <c r="BA45" s="226">
        <v>0</v>
      </c>
      <c r="BB45" s="226">
        <v>0</v>
      </c>
      <c r="BC45" s="226">
        <v>0</v>
      </c>
      <c r="BD45" s="226">
        <v>0</v>
      </c>
      <c r="BE45" s="226">
        <v>0</v>
      </c>
      <c r="BF45" s="226">
        <v>0</v>
      </c>
      <c r="BG45" s="226">
        <v>0</v>
      </c>
      <c r="BH45" s="226">
        <v>0</v>
      </c>
      <c r="BI45" s="226">
        <v>0</v>
      </c>
      <c r="BJ45" s="226">
        <v>0</v>
      </c>
      <c r="BK45" s="226">
        <v>0</v>
      </c>
      <c r="BL45" s="226"/>
      <c r="BM45" s="226" t="s">
        <v>546</v>
      </c>
      <c r="BN45" s="226"/>
      <c r="BO45" s="226" t="s">
        <v>546</v>
      </c>
      <c r="BP45" s="231"/>
      <c r="BQ45" s="226"/>
      <c r="BR45" s="226"/>
      <c r="BS45" s="226"/>
      <c r="BT45" s="223"/>
      <c r="BU45" s="223"/>
      <c r="BV45" s="226"/>
      <c r="BW45" s="226" t="s">
        <v>548</v>
      </c>
      <c r="BX45" s="226">
        <v>1</v>
      </c>
      <c r="BY45" s="223"/>
      <c r="BZ45" s="233" t="s">
        <v>670</v>
      </c>
      <c r="CA45" s="223" t="s">
        <v>268</v>
      </c>
    </row>
    <row r="46" spans="1:79" customFormat="1" ht="13" customHeight="1" x14ac:dyDescent="0.15">
      <c r="A46" s="223">
        <v>11630</v>
      </c>
      <c r="B46" s="234">
        <v>42568</v>
      </c>
      <c r="C46" s="225" t="s">
        <v>541</v>
      </c>
      <c r="D46" s="223" t="s">
        <v>464</v>
      </c>
      <c r="E46" s="223"/>
      <c r="F46" s="223" t="s">
        <v>542</v>
      </c>
      <c r="G46" s="224">
        <v>42476</v>
      </c>
      <c r="H46" s="226" t="s">
        <v>543</v>
      </c>
      <c r="I46" s="226" t="s">
        <v>546</v>
      </c>
      <c r="J46" s="226"/>
      <c r="K46" s="223" t="s">
        <v>597</v>
      </c>
      <c r="L46" s="223" t="s">
        <v>482</v>
      </c>
      <c r="M46" s="227">
        <v>113.45454545454544</v>
      </c>
      <c r="N46" s="227">
        <v>22.027272727272727</v>
      </c>
      <c r="O46" s="223"/>
      <c r="P46" s="223"/>
      <c r="Q46" s="227"/>
      <c r="R46" s="228"/>
      <c r="S46" s="229"/>
      <c r="T46" s="223"/>
      <c r="U46" s="229"/>
      <c r="V46" s="229"/>
      <c r="W46" s="227"/>
      <c r="X46" s="223"/>
      <c r="Y46" s="227"/>
      <c r="Z46" s="227"/>
      <c r="AA46" s="227"/>
      <c r="AB46" s="227"/>
      <c r="AC46" s="227"/>
      <c r="AD46" s="227"/>
      <c r="AE46" s="227">
        <v>19.399999999999999</v>
      </c>
      <c r="AF46" s="223"/>
      <c r="AG46" s="223"/>
      <c r="AH46" s="227"/>
      <c r="AI46" s="223"/>
      <c r="AJ46" s="223"/>
      <c r="AK46" s="227"/>
      <c r="AL46" s="223"/>
      <c r="AM46" s="227"/>
      <c r="AN46" s="227"/>
      <c r="AO46" s="223" t="s">
        <v>545</v>
      </c>
      <c r="AP46" s="226" t="s">
        <v>546</v>
      </c>
      <c r="AQ46" s="226"/>
      <c r="AR46" s="226"/>
      <c r="AS46" s="230"/>
      <c r="AT46" s="226">
        <v>8</v>
      </c>
      <c r="AU46" s="226"/>
      <c r="AV46" s="226"/>
      <c r="AW46" s="226"/>
      <c r="AX46" s="226" t="s">
        <v>547</v>
      </c>
      <c r="AY46" s="223"/>
      <c r="AZ46" s="226">
        <v>0</v>
      </c>
      <c r="BA46" s="226">
        <v>0</v>
      </c>
      <c r="BB46" s="226">
        <v>0</v>
      </c>
      <c r="BC46" s="226">
        <v>0</v>
      </c>
      <c r="BD46" s="226">
        <v>0</v>
      </c>
      <c r="BE46" s="226">
        <v>0</v>
      </c>
      <c r="BF46" s="226">
        <v>0</v>
      </c>
      <c r="BG46" s="226">
        <v>0</v>
      </c>
      <c r="BH46" s="226">
        <v>0</v>
      </c>
      <c r="BI46" s="226">
        <v>0</v>
      </c>
      <c r="BJ46" s="226">
        <v>0</v>
      </c>
      <c r="BK46" s="226">
        <v>0</v>
      </c>
      <c r="BL46" s="226"/>
      <c r="BM46" s="226" t="s">
        <v>546</v>
      </c>
      <c r="BN46" s="226"/>
      <c r="BO46" s="226" t="s">
        <v>546</v>
      </c>
      <c r="BP46" s="231"/>
      <c r="BQ46" s="226"/>
      <c r="BR46" s="226"/>
      <c r="BS46" s="226"/>
      <c r="BT46" s="223"/>
      <c r="BU46" s="223"/>
      <c r="BV46" s="226"/>
      <c r="BW46" s="226" t="s">
        <v>548</v>
      </c>
      <c r="BX46" s="226">
        <v>1</v>
      </c>
      <c r="BY46" s="232" t="s">
        <v>598</v>
      </c>
      <c r="BZ46" s="233" t="s">
        <v>600</v>
      </c>
      <c r="CA46" s="223" t="s">
        <v>268</v>
      </c>
    </row>
    <row r="47" spans="1:79" customFormat="1" ht="13" customHeight="1" x14ac:dyDescent="0.15">
      <c r="A47" s="223">
        <v>13261</v>
      </c>
      <c r="B47" s="224">
        <v>42567</v>
      </c>
      <c r="C47" s="225" t="s">
        <v>541</v>
      </c>
      <c r="D47" s="223" t="s">
        <v>464</v>
      </c>
      <c r="E47" s="223"/>
      <c r="F47" s="223" t="s">
        <v>542</v>
      </c>
      <c r="G47" s="224">
        <v>42551</v>
      </c>
      <c r="H47" s="226" t="s">
        <v>337</v>
      </c>
      <c r="I47" s="226" t="s">
        <v>338</v>
      </c>
      <c r="J47" s="226"/>
      <c r="K47" s="223" t="s">
        <v>601</v>
      </c>
      <c r="L47" s="223" t="s">
        <v>602</v>
      </c>
      <c r="M47" s="227">
        <v>101.7</v>
      </c>
      <c r="N47" s="227">
        <v>21.25454545454545</v>
      </c>
      <c r="O47" s="223"/>
      <c r="P47" s="223"/>
      <c r="Q47" s="227"/>
      <c r="R47" s="228"/>
      <c r="S47" s="229"/>
      <c r="T47" s="223"/>
      <c r="U47" s="229"/>
      <c r="V47" s="229"/>
      <c r="W47" s="227"/>
      <c r="X47" s="223"/>
      <c r="Y47" s="227"/>
      <c r="Z47" s="227"/>
      <c r="AA47" s="227"/>
      <c r="AB47" s="227"/>
      <c r="AC47" s="227"/>
      <c r="AD47" s="227"/>
      <c r="AE47" s="227">
        <v>15.5</v>
      </c>
      <c r="AF47" s="223"/>
      <c r="AG47" s="223"/>
      <c r="AH47" s="227"/>
      <c r="AI47" s="223"/>
      <c r="AJ47" s="223"/>
      <c r="AK47" s="227"/>
      <c r="AL47" s="223"/>
      <c r="AM47" s="227"/>
      <c r="AN47" s="227"/>
      <c r="AO47" s="223" t="s">
        <v>545</v>
      </c>
      <c r="AP47" s="226" t="s">
        <v>546</v>
      </c>
      <c r="AQ47" s="226"/>
      <c r="AR47" s="226"/>
      <c r="AS47" s="230"/>
      <c r="AT47" s="226">
        <v>11</v>
      </c>
      <c r="AU47" s="226"/>
      <c r="AV47" s="226"/>
      <c r="AW47" s="226"/>
      <c r="AX47" s="226" t="s">
        <v>460</v>
      </c>
      <c r="AY47" s="223"/>
      <c r="AZ47" s="226">
        <v>15</v>
      </c>
      <c r="BA47" s="226">
        <v>0</v>
      </c>
      <c r="BB47" s="226">
        <v>0</v>
      </c>
      <c r="BC47" s="226">
        <v>0</v>
      </c>
      <c r="BD47" s="226">
        <v>0</v>
      </c>
      <c r="BE47" s="226">
        <v>0</v>
      </c>
      <c r="BF47" s="226">
        <v>0</v>
      </c>
      <c r="BG47" s="226">
        <v>0</v>
      </c>
      <c r="BH47" s="226">
        <v>0</v>
      </c>
      <c r="BI47" s="226">
        <v>0</v>
      </c>
      <c r="BJ47" s="226">
        <v>0</v>
      </c>
      <c r="BK47" s="226">
        <v>0</v>
      </c>
      <c r="BL47" s="226"/>
      <c r="BM47" s="226" t="s">
        <v>546</v>
      </c>
      <c r="BN47" s="226"/>
      <c r="BO47" s="226" t="s">
        <v>546</v>
      </c>
      <c r="BP47" s="231"/>
      <c r="BQ47" s="226"/>
      <c r="BR47" s="226"/>
      <c r="BS47" s="226"/>
      <c r="BT47" s="232"/>
      <c r="BU47" s="232"/>
      <c r="BV47" s="226"/>
      <c r="BW47" s="226" t="s">
        <v>548</v>
      </c>
      <c r="BX47" s="226"/>
      <c r="BY47" s="223"/>
      <c r="BZ47" s="235" t="s">
        <v>604</v>
      </c>
      <c r="CA47" s="232" t="s">
        <v>268</v>
      </c>
    </row>
    <row r="48" spans="1:79" customFormat="1" ht="13" customHeight="1" x14ac:dyDescent="0.15">
      <c r="A48" s="223">
        <v>13247</v>
      </c>
      <c r="B48" s="224">
        <v>42567</v>
      </c>
      <c r="C48" s="225" t="s">
        <v>541</v>
      </c>
      <c r="D48" s="223" t="s">
        <v>464</v>
      </c>
      <c r="E48" s="223"/>
      <c r="F48" s="223" t="s">
        <v>542</v>
      </c>
      <c r="G48" s="224">
        <v>42551</v>
      </c>
      <c r="H48" s="226" t="s">
        <v>543</v>
      </c>
      <c r="I48" s="226" t="s">
        <v>338</v>
      </c>
      <c r="J48" s="226"/>
      <c r="K48" s="223" t="s">
        <v>610</v>
      </c>
      <c r="L48" s="223" t="s">
        <v>611</v>
      </c>
      <c r="M48" s="227">
        <v>77.481818181818184</v>
      </c>
      <c r="N48" s="227">
        <v>23.890909090909091</v>
      </c>
      <c r="O48" s="223"/>
      <c r="P48" s="223"/>
      <c r="Q48" s="227"/>
      <c r="R48" s="228"/>
      <c r="S48" s="229"/>
      <c r="T48" s="223"/>
      <c r="U48" s="229"/>
      <c r="V48" s="229"/>
      <c r="W48" s="227"/>
      <c r="X48" s="223"/>
      <c r="Y48" s="227"/>
      <c r="Z48" s="227"/>
      <c r="AA48" s="227"/>
      <c r="AB48" s="227"/>
      <c r="AC48" s="227"/>
      <c r="AD48" s="227"/>
      <c r="AE48" s="227">
        <v>16.490909090909089</v>
      </c>
      <c r="AF48" s="223"/>
      <c r="AG48" s="223"/>
      <c r="AH48" s="227"/>
      <c r="AI48" s="223"/>
      <c r="AJ48" s="223"/>
      <c r="AK48" s="227"/>
      <c r="AL48" s="223"/>
      <c r="AM48" s="227"/>
      <c r="AN48" s="227"/>
      <c r="AO48" s="223" t="s">
        <v>545</v>
      </c>
      <c r="AP48" s="226" t="s">
        <v>546</v>
      </c>
      <c r="AQ48" s="226"/>
      <c r="AR48" s="226"/>
      <c r="AS48" s="230"/>
      <c r="AT48" s="226">
        <v>11.5</v>
      </c>
      <c r="AU48" s="226"/>
      <c r="AV48" s="226"/>
      <c r="AW48" s="226"/>
      <c r="AX48" s="226" t="s">
        <v>547</v>
      </c>
      <c r="AY48" s="223"/>
      <c r="AZ48" s="226">
        <v>0</v>
      </c>
      <c r="BA48" s="226">
        <v>0</v>
      </c>
      <c r="BB48" s="226">
        <v>0</v>
      </c>
      <c r="BC48" s="226">
        <v>0</v>
      </c>
      <c r="BD48" s="226">
        <v>0</v>
      </c>
      <c r="BE48" s="226">
        <v>0</v>
      </c>
      <c r="BF48" s="226">
        <v>0</v>
      </c>
      <c r="BG48" s="226">
        <v>0</v>
      </c>
      <c r="BH48" s="226">
        <v>0</v>
      </c>
      <c r="BI48" s="226">
        <v>0</v>
      </c>
      <c r="BJ48" s="226">
        <v>0</v>
      </c>
      <c r="BK48" s="226">
        <v>0</v>
      </c>
      <c r="BL48" s="226"/>
      <c r="BM48" s="226" t="s">
        <v>546</v>
      </c>
      <c r="BN48" s="226"/>
      <c r="BO48" s="226" t="s">
        <v>546</v>
      </c>
      <c r="BP48" s="231"/>
      <c r="BQ48" s="226"/>
      <c r="BR48" s="226"/>
      <c r="BS48" s="226"/>
      <c r="BT48" s="232"/>
      <c r="BU48" s="232"/>
      <c r="BV48" s="226"/>
      <c r="BW48" s="226" t="s">
        <v>548</v>
      </c>
      <c r="BX48" s="226"/>
      <c r="BY48" s="223" t="s">
        <v>614</v>
      </c>
      <c r="BZ48" s="150" t="s">
        <v>615</v>
      </c>
      <c r="CA48" s="232" t="s">
        <v>268</v>
      </c>
    </row>
    <row r="49" spans="1:79" customFormat="1" ht="13" customHeight="1" x14ac:dyDescent="0.15">
      <c r="A49" s="223">
        <v>11221</v>
      </c>
      <c r="B49" s="224">
        <v>42566</v>
      </c>
      <c r="C49" s="225" t="s">
        <v>541</v>
      </c>
      <c r="D49" s="223" t="s">
        <v>464</v>
      </c>
      <c r="E49" s="223"/>
      <c r="F49" s="223" t="s">
        <v>542</v>
      </c>
      <c r="G49" s="224">
        <v>42494</v>
      </c>
      <c r="H49" s="226" t="s">
        <v>543</v>
      </c>
      <c r="I49" s="226" t="s">
        <v>546</v>
      </c>
      <c r="J49" s="226"/>
      <c r="K49" s="223" t="s">
        <v>625</v>
      </c>
      <c r="L49" s="223" t="s">
        <v>626</v>
      </c>
      <c r="M49" s="227">
        <v>102.1</v>
      </c>
      <c r="N49" s="227">
        <v>23.154545454545453</v>
      </c>
      <c r="O49" s="223"/>
      <c r="P49" s="223"/>
      <c r="Q49" s="227"/>
      <c r="R49" s="223"/>
      <c r="S49" s="229"/>
      <c r="T49" s="223"/>
      <c r="U49" s="229"/>
      <c r="V49" s="229"/>
      <c r="W49" s="227"/>
      <c r="X49" s="223"/>
      <c r="Y49" s="227"/>
      <c r="Z49" s="227"/>
      <c r="AA49" s="227"/>
      <c r="AB49" s="227"/>
      <c r="AC49" s="227"/>
      <c r="AD49" s="227"/>
      <c r="AE49" s="227">
        <v>18.963636363636361</v>
      </c>
      <c r="AF49" s="223"/>
      <c r="AG49" s="223"/>
      <c r="AH49" s="227"/>
      <c r="AI49" s="223"/>
      <c r="AJ49" s="223"/>
      <c r="AK49" s="227"/>
      <c r="AL49" s="223"/>
      <c r="AM49" s="227"/>
      <c r="AN49" s="227"/>
      <c r="AO49" s="223" t="s">
        <v>545</v>
      </c>
      <c r="AP49" s="226" t="s">
        <v>546</v>
      </c>
      <c r="AQ49" s="226"/>
      <c r="AR49" s="226"/>
      <c r="AS49" s="230"/>
      <c r="AT49" s="226">
        <v>7</v>
      </c>
      <c r="AU49" s="226"/>
      <c r="AV49" s="226"/>
      <c r="AW49" s="226"/>
      <c r="AX49" s="226" t="s">
        <v>546</v>
      </c>
      <c r="AY49" s="223"/>
      <c r="AZ49" s="226">
        <v>0</v>
      </c>
      <c r="BA49" s="226">
        <v>0</v>
      </c>
      <c r="BB49" s="226">
        <v>0</v>
      </c>
      <c r="BC49" s="226">
        <v>20</v>
      </c>
      <c r="BD49" s="226">
        <v>0</v>
      </c>
      <c r="BE49" s="226">
        <v>0</v>
      </c>
      <c r="BF49" s="226">
        <v>0</v>
      </c>
      <c r="BG49" s="226">
        <v>0</v>
      </c>
      <c r="BH49" s="226">
        <v>0</v>
      </c>
      <c r="BI49" s="226">
        <v>0</v>
      </c>
      <c r="BJ49" s="226">
        <v>0</v>
      </c>
      <c r="BK49" s="226">
        <v>0</v>
      </c>
      <c r="BL49" s="226"/>
      <c r="BM49" s="226" t="s">
        <v>546</v>
      </c>
      <c r="BN49" s="226"/>
      <c r="BO49" s="226" t="s">
        <v>546</v>
      </c>
      <c r="BP49" s="231"/>
      <c r="BQ49" s="226"/>
      <c r="BR49" s="226"/>
      <c r="BS49" s="226"/>
      <c r="BT49" s="232"/>
      <c r="BU49" s="232"/>
      <c r="BV49" s="226"/>
      <c r="BW49" s="226" t="s">
        <v>548</v>
      </c>
      <c r="BX49" s="226">
        <v>1</v>
      </c>
      <c r="BY49" s="223"/>
      <c r="BZ49" s="233" t="s">
        <v>628</v>
      </c>
      <c r="CA49" s="223" t="s">
        <v>268</v>
      </c>
    </row>
    <row r="50" spans="1:79" customFormat="1" ht="13" customHeight="1" x14ac:dyDescent="0.15">
      <c r="A50" s="223">
        <v>12897</v>
      </c>
      <c r="B50" s="224">
        <v>42566</v>
      </c>
      <c r="C50" s="225" t="s">
        <v>541</v>
      </c>
      <c r="D50" s="223" t="s">
        <v>464</v>
      </c>
      <c r="E50" s="223"/>
      <c r="F50" s="223" t="s">
        <v>542</v>
      </c>
      <c r="G50" s="236">
        <v>42501</v>
      </c>
      <c r="H50" s="226" t="s">
        <v>543</v>
      </c>
      <c r="I50" s="226" t="s">
        <v>546</v>
      </c>
      <c r="J50" s="226"/>
      <c r="K50" s="239" t="s">
        <v>630</v>
      </c>
      <c r="L50" s="223" t="s">
        <v>631</v>
      </c>
      <c r="M50" s="227">
        <v>99.999999999999986</v>
      </c>
      <c r="N50" s="227">
        <v>18.999999999999996</v>
      </c>
      <c r="O50" s="223" t="s">
        <v>511</v>
      </c>
      <c r="P50" s="228">
        <v>2737.5</v>
      </c>
      <c r="Q50" s="227">
        <v>21.499999999999996</v>
      </c>
      <c r="R50" s="228"/>
      <c r="S50" s="229"/>
      <c r="T50" s="223"/>
      <c r="U50" s="229"/>
      <c r="V50" s="229"/>
      <c r="W50" s="227"/>
      <c r="X50" s="223"/>
      <c r="Y50" s="227"/>
      <c r="Z50" s="227"/>
      <c r="AA50" s="227"/>
      <c r="AB50" s="227"/>
      <c r="AC50" s="227"/>
      <c r="AD50" s="229"/>
      <c r="AE50" s="227">
        <v>14.999999999999998</v>
      </c>
      <c r="AF50" s="223"/>
      <c r="AG50" s="223"/>
      <c r="AH50" s="227"/>
      <c r="AI50" s="223"/>
      <c r="AJ50" s="223"/>
      <c r="AK50" s="227"/>
      <c r="AL50" s="223"/>
      <c r="AM50" s="227"/>
      <c r="AN50" s="227"/>
      <c r="AO50" s="223" t="s">
        <v>545</v>
      </c>
      <c r="AP50" s="226" t="s">
        <v>546</v>
      </c>
      <c r="AQ50" s="226"/>
      <c r="AR50" s="226"/>
      <c r="AS50" s="230"/>
      <c r="AT50" s="226">
        <v>3</v>
      </c>
      <c r="AU50" s="226"/>
      <c r="AV50" s="226"/>
      <c r="AW50" s="226"/>
      <c r="AX50" s="226" t="s">
        <v>460</v>
      </c>
      <c r="AY50" s="223"/>
      <c r="AZ50" s="226">
        <v>0</v>
      </c>
      <c r="BA50" s="226">
        <v>0</v>
      </c>
      <c r="BB50" s="226">
        <v>7</v>
      </c>
      <c r="BC50" s="226">
        <v>0</v>
      </c>
      <c r="BD50" s="226">
        <v>0</v>
      </c>
      <c r="BE50" s="226">
        <v>0</v>
      </c>
      <c r="BF50" s="226">
        <v>0</v>
      </c>
      <c r="BG50" s="226">
        <v>0</v>
      </c>
      <c r="BH50" s="226">
        <v>0</v>
      </c>
      <c r="BI50" s="226">
        <v>0</v>
      </c>
      <c r="BJ50" s="226">
        <v>0</v>
      </c>
      <c r="BK50" s="226">
        <v>0</v>
      </c>
      <c r="BL50" s="226"/>
      <c r="BM50" s="226" t="s">
        <v>546</v>
      </c>
      <c r="BN50" s="226"/>
      <c r="BO50" s="226" t="s">
        <v>546</v>
      </c>
      <c r="BP50" s="231"/>
      <c r="BQ50" s="226"/>
      <c r="BR50" s="226"/>
      <c r="BS50" s="226"/>
      <c r="BT50" s="232"/>
      <c r="BU50" s="232"/>
      <c r="BV50" s="226"/>
      <c r="BW50" s="226" t="s">
        <v>548</v>
      </c>
      <c r="BX50" s="226"/>
      <c r="BY50" s="232"/>
      <c r="BZ50" s="233" t="s">
        <v>633</v>
      </c>
      <c r="CA50" s="232" t="s">
        <v>268</v>
      </c>
    </row>
    <row r="51" spans="1:79" customFormat="1" ht="13" customHeight="1" x14ac:dyDescent="0.15">
      <c r="A51" s="223">
        <v>11171</v>
      </c>
      <c r="B51" s="224">
        <v>42566</v>
      </c>
      <c r="C51" s="225" t="s">
        <v>541</v>
      </c>
      <c r="D51" s="223" t="s">
        <v>464</v>
      </c>
      <c r="E51" s="223"/>
      <c r="F51" s="223" t="s">
        <v>542</v>
      </c>
      <c r="G51" s="224">
        <v>42551</v>
      </c>
      <c r="H51" s="226" t="s">
        <v>543</v>
      </c>
      <c r="I51" s="226" t="s">
        <v>546</v>
      </c>
      <c r="J51" s="226"/>
      <c r="K51" s="223" t="s">
        <v>635</v>
      </c>
      <c r="L51" s="223" t="s">
        <v>482</v>
      </c>
      <c r="M51" s="227">
        <v>108.86363636363636</v>
      </c>
      <c r="N51" s="227">
        <v>14.18181818181818</v>
      </c>
      <c r="O51" s="223"/>
      <c r="P51" s="223"/>
      <c r="Q51" s="227"/>
      <c r="R51" s="223"/>
      <c r="S51" s="229"/>
      <c r="T51" s="223"/>
      <c r="U51" s="229"/>
      <c r="V51" s="229"/>
      <c r="W51" s="227"/>
      <c r="X51" s="223"/>
      <c r="Y51" s="227"/>
      <c r="Z51" s="227"/>
      <c r="AA51" s="227"/>
      <c r="AB51" s="227"/>
      <c r="AC51" s="227"/>
      <c r="AD51" s="227"/>
      <c r="AE51" s="227">
        <v>10.063636363636363</v>
      </c>
      <c r="AF51" s="223"/>
      <c r="AG51" s="223"/>
      <c r="AH51" s="227"/>
      <c r="AI51" s="223"/>
      <c r="AJ51" s="223"/>
      <c r="AK51" s="227"/>
      <c r="AL51" s="223"/>
      <c r="AM51" s="227"/>
      <c r="AN51" s="227"/>
      <c r="AO51" s="223" t="s">
        <v>545</v>
      </c>
      <c r="AP51" s="226" t="s">
        <v>546</v>
      </c>
      <c r="AQ51" s="226"/>
      <c r="AR51" s="226"/>
      <c r="AS51" s="230"/>
      <c r="AT51" s="226">
        <v>3.84</v>
      </c>
      <c r="AU51" s="226"/>
      <c r="AV51" s="226"/>
      <c r="AW51" s="226"/>
      <c r="AX51" s="226" t="s">
        <v>546</v>
      </c>
      <c r="AY51" s="223"/>
      <c r="AZ51" s="226">
        <v>0</v>
      </c>
      <c r="BA51" s="226">
        <v>0</v>
      </c>
      <c r="BB51" s="226">
        <v>0</v>
      </c>
      <c r="BC51" s="226">
        <v>0</v>
      </c>
      <c r="BD51" s="226">
        <v>0</v>
      </c>
      <c r="BE51" s="226">
        <v>0</v>
      </c>
      <c r="BF51" s="226">
        <v>0</v>
      </c>
      <c r="BG51" s="226">
        <v>0</v>
      </c>
      <c r="BH51" s="226">
        <v>0</v>
      </c>
      <c r="BI51" s="226">
        <v>0</v>
      </c>
      <c r="BJ51" s="226">
        <v>0</v>
      </c>
      <c r="BK51" s="226">
        <v>0</v>
      </c>
      <c r="BL51" s="226"/>
      <c r="BM51" s="226" t="s">
        <v>546</v>
      </c>
      <c r="BN51" s="226"/>
      <c r="BO51" s="226" t="s">
        <v>546</v>
      </c>
      <c r="BP51" s="231"/>
      <c r="BQ51" s="226"/>
      <c r="BR51" s="226"/>
      <c r="BS51" s="226"/>
      <c r="BT51" s="232"/>
      <c r="BU51" s="232"/>
      <c r="BV51" s="226"/>
      <c r="BW51" s="226" t="s">
        <v>548</v>
      </c>
      <c r="BX51" s="226">
        <v>1</v>
      </c>
      <c r="BY51" s="223"/>
      <c r="BZ51" s="235" t="s">
        <v>637</v>
      </c>
      <c r="CA51" s="232" t="s">
        <v>268</v>
      </c>
    </row>
    <row r="52" spans="1:79" customFormat="1" ht="13" customHeight="1" x14ac:dyDescent="0.15">
      <c r="A52" s="223">
        <v>12494</v>
      </c>
      <c r="B52" s="224">
        <v>42566</v>
      </c>
      <c r="C52" s="225" t="s">
        <v>541</v>
      </c>
      <c r="D52" s="223" t="s">
        <v>464</v>
      </c>
      <c r="E52" s="223"/>
      <c r="F52" s="223" t="s">
        <v>542</v>
      </c>
      <c r="G52" s="224">
        <v>42474</v>
      </c>
      <c r="H52" s="226" t="s">
        <v>337</v>
      </c>
      <c r="I52" s="226" t="s">
        <v>338</v>
      </c>
      <c r="J52" s="226"/>
      <c r="K52" s="223" t="s">
        <v>640</v>
      </c>
      <c r="L52" s="223" t="s">
        <v>641</v>
      </c>
      <c r="M52" s="227">
        <v>112.11818181818181</v>
      </c>
      <c r="N52" s="227">
        <v>17.236363636363635</v>
      </c>
      <c r="O52" s="223"/>
      <c r="P52" s="223"/>
      <c r="Q52" s="227"/>
      <c r="R52" s="228"/>
      <c r="S52" s="229"/>
      <c r="T52" s="223"/>
      <c r="U52" s="229"/>
      <c r="V52" s="229"/>
      <c r="W52" s="227"/>
      <c r="X52" s="223"/>
      <c r="Y52" s="227"/>
      <c r="Z52" s="227"/>
      <c r="AA52" s="227"/>
      <c r="AB52" s="227"/>
      <c r="AC52" s="227"/>
      <c r="AD52" s="227"/>
      <c r="AE52" s="227">
        <v>16.281818181818181</v>
      </c>
      <c r="AF52" s="223"/>
      <c r="AG52" s="223"/>
      <c r="AH52" s="227"/>
      <c r="AI52" s="223"/>
      <c r="AJ52" s="223"/>
      <c r="AK52" s="227"/>
      <c r="AL52" s="223"/>
      <c r="AM52" s="227"/>
      <c r="AN52" s="227"/>
      <c r="AO52" s="223" t="s">
        <v>545</v>
      </c>
      <c r="AP52" s="226" t="s">
        <v>546</v>
      </c>
      <c r="AQ52" s="226"/>
      <c r="AR52" s="226"/>
      <c r="AS52" s="230"/>
      <c r="AT52" s="226">
        <v>10</v>
      </c>
      <c r="AU52" s="226"/>
      <c r="AV52" s="226"/>
      <c r="AW52" s="226"/>
      <c r="AX52" s="226" t="s">
        <v>460</v>
      </c>
      <c r="AY52" s="223"/>
      <c r="AZ52" s="226">
        <v>0</v>
      </c>
      <c r="BA52" s="226">
        <v>0</v>
      </c>
      <c r="BB52" s="226">
        <v>0</v>
      </c>
      <c r="BC52" s="226">
        <v>0</v>
      </c>
      <c r="BD52" s="226">
        <v>0</v>
      </c>
      <c r="BE52" s="226">
        <v>0</v>
      </c>
      <c r="BF52" s="226">
        <v>0</v>
      </c>
      <c r="BG52" s="226">
        <v>0</v>
      </c>
      <c r="BH52" s="226">
        <v>0</v>
      </c>
      <c r="BI52" s="226">
        <v>0</v>
      </c>
      <c r="BJ52" s="226">
        <v>0</v>
      </c>
      <c r="BK52" s="226">
        <v>0</v>
      </c>
      <c r="BL52" s="226"/>
      <c r="BM52" s="226" t="s">
        <v>546</v>
      </c>
      <c r="BN52" s="226"/>
      <c r="BO52" s="226" t="s">
        <v>546</v>
      </c>
      <c r="BP52" s="231"/>
      <c r="BQ52" s="226"/>
      <c r="BR52" s="226"/>
      <c r="BS52" s="226"/>
      <c r="BT52" s="223"/>
      <c r="BU52" s="223"/>
      <c r="BV52" s="226"/>
      <c r="BW52" s="226" t="s">
        <v>548</v>
      </c>
      <c r="BX52" s="226"/>
      <c r="BY52" s="223"/>
      <c r="BZ52" s="150" t="s">
        <v>643</v>
      </c>
      <c r="CA52" s="232" t="s">
        <v>268</v>
      </c>
    </row>
    <row r="53" spans="1:79" customFormat="1" ht="13" customHeight="1" x14ac:dyDescent="0.15">
      <c r="A53" s="223">
        <v>12710</v>
      </c>
      <c r="B53" s="224">
        <v>42566</v>
      </c>
      <c r="C53" s="225" t="s">
        <v>463</v>
      </c>
      <c r="D53" s="223" t="s">
        <v>464</v>
      </c>
      <c r="E53" s="223"/>
      <c r="F53" s="223" t="s">
        <v>518</v>
      </c>
      <c r="G53" s="236">
        <v>42551</v>
      </c>
      <c r="H53" s="226" t="s">
        <v>543</v>
      </c>
      <c r="I53" s="226" t="s">
        <v>460</v>
      </c>
      <c r="J53" s="226"/>
      <c r="K53" s="223" t="s">
        <v>652</v>
      </c>
      <c r="L53" s="223" t="s">
        <v>653</v>
      </c>
      <c r="M53" s="227">
        <v>92.154545454545456</v>
      </c>
      <c r="N53" s="227">
        <v>17.672727272727272</v>
      </c>
      <c r="O53" s="223"/>
      <c r="P53" s="223"/>
      <c r="Q53" s="227"/>
      <c r="R53" s="228"/>
      <c r="S53" s="229"/>
      <c r="T53" s="223"/>
      <c r="U53" s="229"/>
      <c r="V53" s="229"/>
      <c r="W53" s="227"/>
      <c r="X53" s="223"/>
      <c r="Y53" s="227"/>
      <c r="Z53" s="227"/>
      <c r="AA53" s="227"/>
      <c r="AB53" s="227"/>
      <c r="AC53" s="227"/>
      <c r="AD53" s="227"/>
      <c r="AE53" s="227">
        <v>16.499999999999996</v>
      </c>
      <c r="AF53" s="223"/>
      <c r="AG53" s="223"/>
      <c r="AH53" s="227"/>
      <c r="AI53" s="223"/>
      <c r="AJ53" s="223"/>
      <c r="AK53" s="227"/>
      <c r="AL53" s="223"/>
      <c r="AM53" s="227"/>
      <c r="AN53" s="227"/>
      <c r="AO53" s="223" t="s">
        <v>657</v>
      </c>
      <c r="AP53" s="226" t="s">
        <v>546</v>
      </c>
      <c r="AQ53" s="226"/>
      <c r="AR53" s="226"/>
      <c r="AS53" s="230"/>
      <c r="AT53" s="226">
        <v>8</v>
      </c>
      <c r="AU53" s="226"/>
      <c r="AV53" s="226"/>
      <c r="AW53" s="226"/>
      <c r="AX53" s="226" t="s">
        <v>337</v>
      </c>
      <c r="AY53" s="223" t="s">
        <v>654</v>
      </c>
      <c r="AZ53" s="226">
        <v>0</v>
      </c>
      <c r="BA53" s="226">
        <v>0</v>
      </c>
      <c r="BB53" s="226">
        <v>0</v>
      </c>
      <c r="BC53" s="226">
        <v>0</v>
      </c>
      <c r="BD53" s="226">
        <v>0</v>
      </c>
      <c r="BE53" s="226">
        <v>0</v>
      </c>
      <c r="BF53" s="226">
        <v>0</v>
      </c>
      <c r="BG53" s="226">
        <v>0</v>
      </c>
      <c r="BH53" s="226">
        <v>0</v>
      </c>
      <c r="BI53" s="226">
        <v>0</v>
      </c>
      <c r="BJ53" s="226">
        <v>0</v>
      </c>
      <c r="BK53" s="226">
        <v>0</v>
      </c>
      <c r="BL53" s="226"/>
      <c r="BM53" s="226" t="s">
        <v>546</v>
      </c>
      <c r="BN53" s="226"/>
      <c r="BO53" s="226" t="s">
        <v>546</v>
      </c>
      <c r="BP53" s="231"/>
      <c r="BQ53" s="226"/>
      <c r="BR53" s="226"/>
      <c r="BS53" s="226"/>
      <c r="BT53" s="223"/>
      <c r="BU53" s="232"/>
      <c r="BV53" s="226"/>
      <c r="BW53" s="226" t="s">
        <v>548</v>
      </c>
      <c r="BX53" s="226">
        <v>1</v>
      </c>
      <c r="BY53" s="232" t="s">
        <v>655</v>
      </c>
      <c r="BZ53" s="233" t="s">
        <v>658</v>
      </c>
      <c r="CA53" s="223" t="s">
        <v>268</v>
      </c>
    </row>
    <row r="54" spans="1:79" customFormat="1" ht="13" customHeight="1" x14ac:dyDescent="0.15">
      <c r="A54" s="223"/>
      <c r="B54" s="224">
        <v>42573</v>
      </c>
      <c r="C54" s="225" t="s">
        <v>463</v>
      </c>
      <c r="D54" s="223" t="s">
        <v>464</v>
      </c>
      <c r="E54" s="223"/>
      <c r="F54" s="223" t="s">
        <v>518</v>
      </c>
      <c r="G54" s="224">
        <v>42571</v>
      </c>
      <c r="H54" s="226" t="s">
        <v>337</v>
      </c>
      <c r="I54" s="226" t="s">
        <v>460</v>
      </c>
      <c r="J54" s="226"/>
      <c r="K54" s="223" t="s">
        <v>688</v>
      </c>
      <c r="L54" s="223" t="s">
        <v>689</v>
      </c>
      <c r="M54" s="227">
        <v>89.999999999999986</v>
      </c>
      <c r="N54" s="227">
        <v>16.999999999999996</v>
      </c>
      <c r="O54" s="223"/>
      <c r="P54" s="223"/>
      <c r="Q54" s="227"/>
      <c r="R54" s="228"/>
      <c r="S54" s="229"/>
      <c r="T54" s="223"/>
      <c r="U54" s="229"/>
      <c r="V54" s="229"/>
      <c r="W54" s="227"/>
      <c r="X54" s="223"/>
      <c r="Y54" s="227"/>
      <c r="Z54" s="227"/>
      <c r="AA54" s="227"/>
      <c r="AB54" s="227"/>
      <c r="AC54" s="227"/>
      <c r="AD54" s="227"/>
      <c r="AE54" s="227">
        <v>13.499999999999998</v>
      </c>
      <c r="AF54" s="223"/>
      <c r="AG54" s="223"/>
      <c r="AH54" s="227"/>
      <c r="AI54" s="223"/>
      <c r="AJ54" s="223"/>
      <c r="AK54" s="227"/>
      <c r="AL54" s="223"/>
      <c r="AM54" s="227"/>
      <c r="AN54" s="227"/>
      <c r="AO54" s="223" t="s">
        <v>545</v>
      </c>
      <c r="AP54" s="226" t="s">
        <v>546</v>
      </c>
      <c r="AQ54" s="226"/>
      <c r="AR54" s="226"/>
      <c r="AS54" s="230"/>
      <c r="AT54" s="226">
        <v>6</v>
      </c>
      <c r="AU54" s="226"/>
      <c r="AV54" s="226"/>
      <c r="AW54" s="226"/>
      <c r="AX54" s="226" t="s">
        <v>460</v>
      </c>
      <c r="AY54" s="223"/>
      <c r="AZ54" s="226">
        <v>0</v>
      </c>
      <c r="BA54" s="226">
        <v>0</v>
      </c>
      <c r="BB54" s="226">
        <v>0</v>
      </c>
      <c r="BC54" s="226">
        <v>0</v>
      </c>
      <c r="BD54" s="226">
        <v>0</v>
      </c>
      <c r="BE54" s="226">
        <v>0</v>
      </c>
      <c r="BF54" s="226">
        <v>0</v>
      </c>
      <c r="BG54" s="226">
        <v>0</v>
      </c>
      <c r="BH54" s="226">
        <v>0</v>
      </c>
      <c r="BI54" s="226">
        <v>0</v>
      </c>
      <c r="BJ54" s="226">
        <v>0</v>
      </c>
      <c r="BK54" s="226">
        <v>0</v>
      </c>
      <c r="BL54" s="226"/>
      <c r="BM54" s="226" t="s">
        <v>460</v>
      </c>
      <c r="BN54" s="226"/>
      <c r="BO54" s="226" t="s">
        <v>460</v>
      </c>
      <c r="BP54" s="231"/>
      <c r="BQ54" s="226"/>
      <c r="BR54" s="226"/>
      <c r="BS54" s="226"/>
      <c r="BT54" s="223"/>
      <c r="BU54" s="223"/>
      <c r="BV54" s="226"/>
      <c r="BW54" s="226" t="s">
        <v>480</v>
      </c>
      <c r="BX54" s="226">
        <v>1</v>
      </c>
      <c r="BY54" s="223"/>
      <c r="BZ54" s="150" t="s">
        <v>691</v>
      </c>
      <c r="CA54" s="223"/>
    </row>
    <row r="55" spans="1:79" customFormat="1" ht="13" customHeight="1" x14ac:dyDescent="0.15">
      <c r="A55" s="223">
        <v>10837</v>
      </c>
      <c r="B55" s="224">
        <v>42567</v>
      </c>
      <c r="C55" s="225" t="s">
        <v>541</v>
      </c>
      <c r="D55" s="223" t="s">
        <v>464</v>
      </c>
      <c r="E55" s="223"/>
      <c r="F55" s="223" t="s">
        <v>542</v>
      </c>
      <c r="G55" s="234">
        <v>42564</v>
      </c>
      <c r="H55" s="226" t="s">
        <v>543</v>
      </c>
      <c r="I55" s="226" t="s">
        <v>338</v>
      </c>
      <c r="J55" s="226"/>
      <c r="K55" s="223" t="s">
        <v>544</v>
      </c>
      <c r="L55" s="223" t="s">
        <v>469</v>
      </c>
      <c r="M55" s="227">
        <v>99.999999999999986</v>
      </c>
      <c r="N55" s="227">
        <v>23.327272727272724</v>
      </c>
      <c r="O55" s="223"/>
      <c r="P55" s="223"/>
      <c r="Q55" s="227"/>
      <c r="R55" s="228"/>
      <c r="S55" s="229"/>
      <c r="T55" s="223"/>
      <c r="U55" s="229"/>
      <c r="V55" s="229"/>
      <c r="W55" s="227"/>
      <c r="X55" s="223"/>
      <c r="Y55" s="227"/>
      <c r="Z55" s="227"/>
      <c r="AA55" s="227"/>
      <c r="AB55" s="227"/>
      <c r="AC55" s="227"/>
      <c r="AD55" s="227"/>
      <c r="AE55" s="227">
        <v>18.954545454545453</v>
      </c>
      <c r="AF55" s="223"/>
      <c r="AG55" s="223"/>
      <c r="AH55" s="227"/>
      <c r="AI55" s="223"/>
      <c r="AJ55" s="223"/>
      <c r="AK55" s="229"/>
      <c r="AL55" s="223"/>
      <c r="AM55" s="227"/>
      <c r="AN55" s="227"/>
      <c r="AO55" s="223" t="s">
        <v>579</v>
      </c>
      <c r="AP55" s="226" t="s">
        <v>546</v>
      </c>
      <c r="AQ55" s="226"/>
      <c r="AR55" s="226"/>
      <c r="AS55" s="230"/>
      <c r="AT55" s="226">
        <v>17</v>
      </c>
      <c r="AU55" s="226"/>
      <c r="AV55" s="226"/>
      <c r="AW55" s="226"/>
      <c r="AX55" s="226" t="s">
        <v>547</v>
      </c>
      <c r="AY55" s="223"/>
      <c r="AZ55" s="226">
        <v>0</v>
      </c>
      <c r="BA55" s="226">
        <v>0</v>
      </c>
      <c r="BB55" s="226">
        <v>0</v>
      </c>
      <c r="BC55" s="226">
        <v>0</v>
      </c>
      <c r="BD55" s="226">
        <v>0</v>
      </c>
      <c r="BE55" s="226">
        <v>0</v>
      </c>
      <c r="BF55" s="226">
        <v>0</v>
      </c>
      <c r="BG55" s="226">
        <v>0</v>
      </c>
      <c r="BH55" s="226">
        <v>0</v>
      </c>
      <c r="BI55" s="226">
        <v>0</v>
      </c>
      <c r="BJ55" s="226">
        <v>0</v>
      </c>
      <c r="BK55" s="226">
        <v>0</v>
      </c>
      <c r="BL55" s="226"/>
      <c r="BM55" s="226" t="s">
        <v>546</v>
      </c>
      <c r="BN55" s="226">
        <v>12</v>
      </c>
      <c r="BO55" s="226" t="s">
        <v>546</v>
      </c>
      <c r="BP55" s="231"/>
      <c r="BQ55" s="226"/>
      <c r="BR55" s="226"/>
      <c r="BS55" s="226"/>
      <c r="BT55" s="223"/>
      <c r="BU55" s="232"/>
      <c r="BV55" s="226"/>
      <c r="BW55" s="226" t="s">
        <v>548</v>
      </c>
      <c r="BX55" s="226"/>
      <c r="BY55" s="232"/>
      <c r="BZ55" s="150" t="s">
        <v>585</v>
      </c>
      <c r="CA55" s="232" t="s">
        <v>253</v>
      </c>
    </row>
    <row r="56" spans="1:79" customFormat="1" ht="13" customHeight="1" x14ac:dyDescent="0.15">
      <c r="A56" s="223">
        <v>13293</v>
      </c>
      <c r="B56" s="224">
        <v>42567</v>
      </c>
      <c r="C56" s="225" t="s">
        <v>541</v>
      </c>
      <c r="D56" s="223" t="s">
        <v>464</v>
      </c>
      <c r="E56" s="223"/>
      <c r="F56" s="223" t="s">
        <v>542</v>
      </c>
      <c r="G56" s="224">
        <v>42551</v>
      </c>
      <c r="H56" s="226" t="s">
        <v>337</v>
      </c>
      <c r="I56" s="226" t="s">
        <v>338</v>
      </c>
      <c r="J56" s="226"/>
      <c r="K56" s="223" t="s">
        <v>549</v>
      </c>
      <c r="L56" s="223" t="s">
        <v>684</v>
      </c>
      <c r="M56" s="227">
        <v>107.1</v>
      </c>
      <c r="N56" s="227">
        <v>21.299999999999997</v>
      </c>
      <c r="O56" s="223"/>
      <c r="P56" s="223"/>
      <c r="Q56" s="227"/>
      <c r="R56" s="228"/>
      <c r="S56" s="229"/>
      <c r="T56" s="223"/>
      <c r="U56" s="229"/>
      <c r="V56" s="229"/>
      <c r="W56" s="227"/>
      <c r="X56" s="223"/>
      <c r="Y56" s="227"/>
      <c r="Z56" s="227"/>
      <c r="AA56" s="227"/>
      <c r="AB56" s="227"/>
      <c r="AC56" s="227"/>
      <c r="AD56" s="229"/>
      <c r="AE56" s="227">
        <v>16.790909090909089</v>
      </c>
      <c r="AF56" s="223"/>
      <c r="AG56" s="223"/>
      <c r="AH56" s="227"/>
      <c r="AI56" s="223"/>
      <c r="AJ56" s="223"/>
      <c r="AK56" s="227"/>
      <c r="AL56" s="223"/>
      <c r="AM56" s="227"/>
      <c r="AN56" s="227"/>
      <c r="AO56" s="223" t="s">
        <v>579</v>
      </c>
      <c r="AP56" s="226" t="s">
        <v>546</v>
      </c>
      <c r="AQ56" s="226"/>
      <c r="AR56" s="226"/>
      <c r="AS56" s="230"/>
      <c r="AT56" s="226">
        <v>12</v>
      </c>
      <c r="AU56" s="226"/>
      <c r="AV56" s="226"/>
      <c r="AW56" s="226"/>
      <c r="AX56" s="226" t="s">
        <v>546</v>
      </c>
      <c r="AY56" s="223"/>
      <c r="AZ56" s="226">
        <v>0</v>
      </c>
      <c r="BA56" s="226">
        <v>0</v>
      </c>
      <c r="BB56" s="226">
        <v>0</v>
      </c>
      <c r="BC56" s="226">
        <v>0</v>
      </c>
      <c r="BD56" s="226">
        <v>0</v>
      </c>
      <c r="BE56" s="226">
        <v>0</v>
      </c>
      <c r="BF56" s="226">
        <v>0</v>
      </c>
      <c r="BG56" s="226">
        <v>0</v>
      </c>
      <c r="BH56" s="226">
        <v>0</v>
      </c>
      <c r="BI56" s="226">
        <v>0</v>
      </c>
      <c r="BJ56" s="226">
        <v>0</v>
      </c>
      <c r="BK56" s="226">
        <v>0</v>
      </c>
      <c r="BL56" s="226"/>
      <c r="BM56" s="226" t="s">
        <v>546</v>
      </c>
      <c r="BN56" s="226"/>
      <c r="BO56" s="226" t="s">
        <v>546</v>
      </c>
      <c r="BP56" s="231"/>
      <c r="BQ56" s="226"/>
      <c r="BR56" s="226"/>
      <c r="BS56" s="226"/>
      <c r="BT56" s="242"/>
      <c r="BU56" s="232"/>
      <c r="BV56" s="226"/>
      <c r="BW56" s="226" t="s">
        <v>548</v>
      </c>
      <c r="BX56" s="226">
        <v>1</v>
      </c>
      <c r="BY56" s="223"/>
      <c r="BZ56" s="235" t="s">
        <v>686</v>
      </c>
      <c r="CA56" s="232" t="s">
        <v>345</v>
      </c>
    </row>
    <row r="57" spans="1:79" customFormat="1" ht="13" customHeight="1" x14ac:dyDescent="0.15">
      <c r="A57" s="223">
        <v>11116</v>
      </c>
      <c r="B57" s="224">
        <v>42567</v>
      </c>
      <c r="C57" s="225" t="s">
        <v>541</v>
      </c>
      <c r="D57" s="223" t="s">
        <v>464</v>
      </c>
      <c r="E57" s="223"/>
      <c r="F57" s="223" t="s">
        <v>542</v>
      </c>
      <c r="G57" s="236">
        <v>42494</v>
      </c>
      <c r="H57" s="226" t="s">
        <v>543</v>
      </c>
      <c r="I57" s="226" t="s">
        <v>546</v>
      </c>
      <c r="J57" s="226"/>
      <c r="K57" s="223" t="s">
        <v>551</v>
      </c>
      <c r="L57" s="223" t="s">
        <v>606</v>
      </c>
      <c r="M57" s="227">
        <v>99.3</v>
      </c>
      <c r="N57" s="227">
        <v>22.354545454545452</v>
      </c>
      <c r="O57" s="238" t="s">
        <v>511</v>
      </c>
      <c r="P57" s="238">
        <v>1020</v>
      </c>
      <c r="Q57" s="227">
        <v>25.954545454545453</v>
      </c>
      <c r="R57" s="228"/>
      <c r="S57" s="229"/>
      <c r="T57" s="223"/>
      <c r="U57" s="229"/>
      <c r="V57" s="229"/>
      <c r="W57" s="227"/>
      <c r="X57" s="223"/>
      <c r="Y57" s="227"/>
      <c r="Z57" s="227"/>
      <c r="AA57" s="227"/>
      <c r="AB57" s="227"/>
      <c r="AC57" s="227"/>
      <c r="AD57" s="227"/>
      <c r="AE57" s="227">
        <v>17.954545454545453</v>
      </c>
      <c r="AF57" s="223"/>
      <c r="AG57" s="223"/>
      <c r="AH57" s="227"/>
      <c r="AI57" s="223"/>
      <c r="AJ57" s="223"/>
      <c r="AK57" s="227"/>
      <c r="AL57" s="223"/>
      <c r="AM57" s="227"/>
      <c r="AN57" s="227"/>
      <c r="AO57" s="223" t="s">
        <v>579</v>
      </c>
      <c r="AP57" s="226" t="s">
        <v>546</v>
      </c>
      <c r="AQ57" s="226"/>
      <c r="AR57" s="226"/>
      <c r="AS57" s="230">
        <v>10</v>
      </c>
      <c r="AT57" s="226">
        <v>12</v>
      </c>
      <c r="AU57" s="226"/>
      <c r="AV57" s="226"/>
      <c r="AW57" s="226"/>
      <c r="AX57" s="226" t="s">
        <v>547</v>
      </c>
      <c r="AY57" s="223"/>
      <c r="AZ57" s="226">
        <v>0</v>
      </c>
      <c r="BA57" s="226">
        <v>0</v>
      </c>
      <c r="BB57" s="226">
        <v>7</v>
      </c>
      <c r="BC57" s="226">
        <v>0</v>
      </c>
      <c r="BD57" s="226">
        <v>0</v>
      </c>
      <c r="BE57" s="226">
        <v>0</v>
      </c>
      <c r="BF57" s="226">
        <v>0</v>
      </c>
      <c r="BG57" s="226">
        <v>0</v>
      </c>
      <c r="BH57" s="226">
        <v>0</v>
      </c>
      <c r="BI57" s="226">
        <v>0</v>
      </c>
      <c r="BJ57" s="226">
        <v>0</v>
      </c>
      <c r="BK57" s="226">
        <v>0</v>
      </c>
      <c r="BL57" s="226"/>
      <c r="BM57" s="226" t="s">
        <v>546</v>
      </c>
      <c r="BN57" s="226"/>
      <c r="BO57" s="226" t="s">
        <v>546</v>
      </c>
      <c r="BP57" s="231"/>
      <c r="BQ57" s="226"/>
      <c r="BR57" s="226"/>
      <c r="BS57" s="226"/>
      <c r="BT57" s="223"/>
      <c r="BU57" s="223"/>
      <c r="BV57" s="226"/>
      <c r="BW57" s="226" t="s">
        <v>548</v>
      </c>
      <c r="BX57" s="226"/>
      <c r="BY57" s="232"/>
      <c r="BZ57" s="235" t="s">
        <v>608</v>
      </c>
      <c r="CA57" s="232" t="s">
        <v>253</v>
      </c>
    </row>
    <row r="58" spans="1:79" customFormat="1" ht="13" customHeight="1" x14ac:dyDescent="0.15">
      <c r="A58" s="223">
        <v>1692</v>
      </c>
      <c r="B58" s="224">
        <v>42566</v>
      </c>
      <c r="C58" s="225" t="s">
        <v>541</v>
      </c>
      <c r="D58" s="223" t="s">
        <v>464</v>
      </c>
      <c r="E58" s="223"/>
      <c r="F58" s="223" t="s">
        <v>542</v>
      </c>
      <c r="G58" s="224">
        <v>42551</v>
      </c>
      <c r="H58" s="226" t="s">
        <v>543</v>
      </c>
      <c r="I58" s="226" t="s">
        <v>546</v>
      </c>
      <c r="J58" s="226"/>
      <c r="K58" s="223" t="s">
        <v>554</v>
      </c>
      <c r="L58" s="223" t="s">
        <v>555</v>
      </c>
      <c r="M58" s="227">
        <v>110.0090909090909</v>
      </c>
      <c r="N58" s="227">
        <v>20.809090909090909</v>
      </c>
      <c r="O58" s="223"/>
      <c r="P58" s="223"/>
      <c r="Q58" s="227"/>
      <c r="R58" s="228"/>
      <c r="S58" s="229"/>
      <c r="T58" s="223"/>
      <c r="U58" s="229"/>
      <c r="V58" s="229"/>
      <c r="W58" s="227"/>
      <c r="X58" s="223"/>
      <c r="Y58" s="227"/>
      <c r="Z58" s="227"/>
      <c r="AA58" s="227"/>
      <c r="AB58" s="227"/>
      <c r="AC58" s="227"/>
      <c r="AD58" s="227"/>
      <c r="AE58" s="227">
        <v>15.754545454545452</v>
      </c>
      <c r="AF58" s="223"/>
      <c r="AG58" s="223"/>
      <c r="AH58" s="227"/>
      <c r="AI58" s="223"/>
      <c r="AJ58" s="223"/>
      <c r="AK58" s="227"/>
      <c r="AL58" s="223"/>
      <c r="AM58" s="227"/>
      <c r="AN58" s="227"/>
      <c r="AO58" s="223" t="s">
        <v>579</v>
      </c>
      <c r="AP58" s="226" t="s">
        <v>546</v>
      </c>
      <c r="AQ58" s="226"/>
      <c r="AR58" s="226"/>
      <c r="AS58" s="230"/>
      <c r="AT58" s="226">
        <v>8.5</v>
      </c>
      <c r="AU58" s="226"/>
      <c r="AV58" s="226"/>
      <c r="AW58" s="226"/>
      <c r="AX58" s="226" t="s">
        <v>547</v>
      </c>
      <c r="AY58" s="223"/>
      <c r="AZ58" s="226">
        <v>0</v>
      </c>
      <c r="BA58" s="226">
        <v>0</v>
      </c>
      <c r="BB58" s="226">
        <v>0</v>
      </c>
      <c r="BC58" s="226">
        <v>0</v>
      </c>
      <c r="BD58" s="226">
        <v>0</v>
      </c>
      <c r="BE58" s="226">
        <v>0</v>
      </c>
      <c r="BF58" s="226">
        <v>0</v>
      </c>
      <c r="BG58" s="226">
        <v>0</v>
      </c>
      <c r="BH58" s="226">
        <v>0</v>
      </c>
      <c r="BI58" s="226">
        <v>0</v>
      </c>
      <c r="BJ58" s="226">
        <v>0</v>
      </c>
      <c r="BK58" s="226">
        <v>0</v>
      </c>
      <c r="BL58" s="226"/>
      <c r="BM58" s="226" t="s">
        <v>546</v>
      </c>
      <c r="BN58" s="226"/>
      <c r="BO58" s="226" t="s">
        <v>546</v>
      </c>
      <c r="BP58" s="231"/>
      <c r="BQ58" s="226"/>
      <c r="BR58" s="226"/>
      <c r="BS58" s="226"/>
      <c r="BT58" s="223"/>
      <c r="BU58" s="223"/>
      <c r="BV58" s="226"/>
      <c r="BW58" s="226" t="s">
        <v>548</v>
      </c>
      <c r="BX58" s="226"/>
      <c r="BY58" s="223"/>
      <c r="BZ58" s="233" t="s">
        <v>619</v>
      </c>
      <c r="CA58" s="232" t="s">
        <v>268</v>
      </c>
    </row>
    <row r="59" spans="1:79" customFormat="1" ht="13" customHeight="1" x14ac:dyDescent="0.15">
      <c r="A59" s="223">
        <v>10258</v>
      </c>
      <c r="B59" s="224">
        <v>42566</v>
      </c>
      <c r="C59" s="225" t="s">
        <v>541</v>
      </c>
      <c r="D59" s="223" t="s">
        <v>464</v>
      </c>
      <c r="E59" s="223"/>
      <c r="F59" s="223" t="s">
        <v>542</v>
      </c>
      <c r="G59" s="224">
        <v>42551</v>
      </c>
      <c r="H59" s="226" t="s">
        <v>543</v>
      </c>
      <c r="I59" s="226" t="s">
        <v>546</v>
      </c>
      <c r="J59" s="226"/>
      <c r="K59" s="223" t="s">
        <v>556</v>
      </c>
      <c r="L59" s="223" t="s">
        <v>485</v>
      </c>
      <c r="M59" s="227">
        <v>92.999999999999986</v>
      </c>
      <c r="N59" s="227">
        <v>22.66363636363636</v>
      </c>
      <c r="O59" s="223"/>
      <c r="P59" s="223"/>
      <c r="Q59" s="227"/>
      <c r="R59" s="228"/>
      <c r="S59" s="229"/>
      <c r="T59" s="223"/>
      <c r="U59" s="229"/>
      <c r="V59" s="229"/>
      <c r="W59" s="227"/>
      <c r="X59" s="223"/>
      <c r="Y59" s="227"/>
      <c r="Z59" s="227"/>
      <c r="AA59" s="227"/>
      <c r="AB59" s="227"/>
      <c r="AC59" s="227"/>
      <c r="AD59" s="229"/>
      <c r="AE59" s="227">
        <v>16.354545454545452</v>
      </c>
      <c r="AF59" s="223"/>
      <c r="AG59" s="223"/>
      <c r="AH59" s="227"/>
      <c r="AI59" s="223"/>
      <c r="AJ59" s="223"/>
      <c r="AK59" s="227"/>
      <c r="AL59" s="223"/>
      <c r="AM59" s="227"/>
      <c r="AN59" s="227"/>
      <c r="AO59" s="223" t="s">
        <v>579</v>
      </c>
      <c r="AP59" s="226" t="s">
        <v>546</v>
      </c>
      <c r="AQ59" s="226"/>
      <c r="AR59" s="226"/>
      <c r="AS59" s="230"/>
      <c r="AT59" s="226">
        <v>11.5</v>
      </c>
      <c r="AU59" s="226"/>
      <c r="AV59" s="226"/>
      <c r="AW59" s="226"/>
      <c r="AX59" s="226" t="s">
        <v>547</v>
      </c>
      <c r="AY59" s="223"/>
      <c r="AZ59" s="226">
        <v>14</v>
      </c>
      <c r="BA59" s="226">
        <v>0</v>
      </c>
      <c r="BB59" s="226">
        <v>0</v>
      </c>
      <c r="BC59" s="226">
        <v>0</v>
      </c>
      <c r="BD59" s="226">
        <v>0</v>
      </c>
      <c r="BE59" s="226">
        <v>0</v>
      </c>
      <c r="BF59" s="226">
        <v>0</v>
      </c>
      <c r="BG59" s="226">
        <v>0</v>
      </c>
      <c r="BH59" s="226">
        <v>0</v>
      </c>
      <c r="BI59" s="226">
        <v>0</v>
      </c>
      <c r="BJ59" s="226">
        <v>0</v>
      </c>
      <c r="BK59" s="226">
        <v>0</v>
      </c>
      <c r="BL59" s="226"/>
      <c r="BM59" s="226" t="s">
        <v>546</v>
      </c>
      <c r="BN59" s="226">
        <v>12</v>
      </c>
      <c r="BO59" s="226" t="s">
        <v>546</v>
      </c>
      <c r="BP59" s="231"/>
      <c r="BQ59" s="226"/>
      <c r="BR59" s="226">
        <v>12</v>
      </c>
      <c r="BS59" s="226"/>
      <c r="BT59" s="223"/>
      <c r="BU59" s="223"/>
      <c r="BV59" s="226"/>
      <c r="BW59" s="226" t="s">
        <v>548</v>
      </c>
      <c r="BX59" s="226"/>
      <c r="BY59" s="223"/>
      <c r="BZ59" s="233" t="s">
        <v>623</v>
      </c>
      <c r="CA59" s="232" t="s">
        <v>268</v>
      </c>
    </row>
    <row r="60" spans="1:79" customFormat="1" ht="13" customHeight="1" x14ac:dyDescent="0.15">
      <c r="A60" s="223">
        <v>10922</v>
      </c>
      <c r="B60" s="224">
        <v>42566</v>
      </c>
      <c r="C60" s="225" t="s">
        <v>541</v>
      </c>
      <c r="D60" s="223" t="s">
        <v>464</v>
      </c>
      <c r="E60" s="223"/>
      <c r="F60" s="223" t="s">
        <v>542</v>
      </c>
      <c r="G60" s="224">
        <v>42475</v>
      </c>
      <c r="H60" s="226" t="s">
        <v>543</v>
      </c>
      <c r="I60" s="226" t="s">
        <v>546</v>
      </c>
      <c r="J60" s="226"/>
      <c r="K60" s="223" t="s">
        <v>558</v>
      </c>
      <c r="L60" s="223" t="s">
        <v>693</v>
      </c>
      <c r="M60" s="227">
        <v>66.36363636363636</v>
      </c>
      <c r="N60" s="227">
        <v>21.818181818181817</v>
      </c>
      <c r="O60" s="223"/>
      <c r="P60" s="223"/>
      <c r="Q60" s="227"/>
      <c r="R60" s="228"/>
      <c r="S60" s="229"/>
      <c r="T60" s="223"/>
      <c r="U60" s="229"/>
      <c r="V60" s="229"/>
      <c r="W60" s="227"/>
      <c r="X60" s="223"/>
      <c r="Y60" s="227"/>
      <c r="Z60" s="227"/>
      <c r="AA60" s="227"/>
      <c r="AB60" s="227"/>
      <c r="AC60" s="227"/>
      <c r="AD60" s="227"/>
      <c r="AE60" s="227">
        <v>19.545454545454543</v>
      </c>
      <c r="AF60" s="223"/>
      <c r="AG60" s="223"/>
      <c r="AH60" s="227"/>
      <c r="AI60" s="223"/>
      <c r="AJ60" s="223"/>
      <c r="AK60" s="229"/>
      <c r="AL60" s="223"/>
      <c r="AM60" s="227"/>
      <c r="AN60" s="227"/>
      <c r="AO60" s="223" t="s">
        <v>579</v>
      </c>
      <c r="AP60" s="226" t="s">
        <v>546</v>
      </c>
      <c r="AQ60" s="226"/>
      <c r="AR60" s="226"/>
      <c r="AS60" s="230"/>
      <c r="AT60" s="226">
        <v>16</v>
      </c>
      <c r="AU60" s="226"/>
      <c r="AV60" s="226"/>
      <c r="AW60" s="226"/>
      <c r="AX60" s="226" t="s">
        <v>547</v>
      </c>
      <c r="AY60" s="223"/>
      <c r="AZ60" s="226">
        <v>0</v>
      </c>
      <c r="BA60" s="226">
        <v>0</v>
      </c>
      <c r="BB60" s="226">
        <v>0</v>
      </c>
      <c r="BC60" s="226">
        <v>0</v>
      </c>
      <c r="BD60" s="226">
        <v>0</v>
      </c>
      <c r="BE60" s="226">
        <v>0</v>
      </c>
      <c r="BF60" s="226">
        <v>0</v>
      </c>
      <c r="BG60" s="226">
        <v>0</v>
      </c>
      <c r="BH60" s="226">
        <v>0</v>
      </c>
      <c r="BI60" s="226">
        <v>0</v>
      </c>
      <c r="BJ60" s="226">
        <v>0</v>
      </c>
      <c r="BK60" s="226">
        <v>0</v>
      </c>
      <c r="BL60" s="226"/>
      <c r="BM60" s="226" t="s">
        <v>546</v>
      </c>
      <c r="BN60" s="226"/>
      <c r="BO60" s="226" t="s">
        <v>546</v>
      </c>
      <c r="BP60" s="231">
        <v>174.43636363636361</v>
      </c>
      <c r="BQ60" s="226"/>
      <c r="BR60" s="226"/>
      <c r="BS60" s="243">
        <v>42551</v>
      </c>
      <c r="BT60" s="223"/>
      <c r="BU60" s="232"/>
      <c r="BV60" s="226"/>
      <c r="BW60" s="226" t="s">
        <v>548</v>
      </c>
      <c r="BX60" s="226"/>
      <c r="BY60" s="232" t="s">
        <v>694</v>
      </c>
      <c r="BZ60" s="244" t="s">
        <v>696</v>
      </c>
      <c r="CA60" s="232" t="s">
        <v>268</v>
      </c>
    </row>
    <row r="61" spans="1:79" customFormat="1" ht="13" customHeight="1" x14ac:dyDescent="0.15">
      <c r="A61" s="223">
        <v>12310</v>
      </c>
      <c r="B61" s="224">
        <v>42566</v>
      </c>
      <c r="C61" s="225" t="s">
        <v>541</v>
      </c>
      <c r="D61" s="223" t="s">
        <v>464</v>
      </c>
      <c r="E61" s="223"/>
      <c r="F61" s="223" t="s">
        <v>542</v>
      </c>
      <c r="G61" s="236">
        <v>42551</v>
      </c>
      <c r="H61" s="226" t="s">
        <v>543</v>
      </c>
      <c r="I61" s="226" t="s">
        <v>338</v>
      </c>
      <c r="J61" s="226"/>
      <c r="K61" s="223" t="s">
        <v>559</v>
      </c>
      <c r="L61" s="223" t="s">
        <v>611</v>
      </c>
      <c r="M61" s="227">
        <v>103.71818181818182</v>
      </c>
      <c r="N61" s="227">
        <v>21.763636363636362</v>
      </c>
      <c r="O61" s="223"/>
      <c r="P61" s="223"/>
      <c r="Q61" s="227"/>
      <c r="R61" s="228"/>
      <c r="S61" s="229"/>
      <c r="T61" s="223"/>
      <c r="U61" s="229"/>
      <c r="V61" s="229"/>
      <c r="W61" s="227"/>
      <c r="X61" s="223"/>
      <c r="Y61" s="227"/>
      <c r="Z61" s="227"/>
      <c r="AA61" s="227"/>
      <c r="AB61" s="227"/>
      <c r="AC61" s="227"/>
      <c r="AD61" s="229"/>
      <c r="AE61" s="227">
        <v>16.381818181818179</v>
      </c>
      <c r="AF61" s="223"/>
      <c r="AG61" s="223"/>
      <c r="AH61" s="227"/>
      <c r="AI61" s="223"/>
      <c r="AJ61" s="223"/>
      <c r="AK61" s="227"/>
      <c r="AL61" s="223"/>
      <c r="AM61" s="227"/>
      <c r="AN61" s="227"/>
      <c r="AO61" s="223" t="s">
        <v>579</v>
      </c>
      <c r="AP61" s="226" t="s">
        <v>546</v>
      </c>
      <c r="AQ61" s="226"/>
      <c r="AR61" s="226"/>
      <c r="AS61" s="226">
        <v>10</v>
      </c>
      <c r="AT61" s="226">
        <v>9</v>
      </c>
      <c r="AU61" s="226"/>
      <c r="AV61" s="226"/>
      <c r="AW61" s="226"/>
      <c r="AX61" s="226" t="s">
        <v>547</v>
      </c>
      <c r="AY61" s="223"/>
      <c r="AZ61" s="226">
        <v>0</v>
      </c>
      <c r="BA61" s="226">
        <v>0</v>
      </c>
      <c r="BB61" s="226">
        <v>0</v>
      </c>
      <c r="BC61" s="226">
        <v>0</v>
      </c>
      <c r="BD61" s="226">
        <v>0</v>
      </c>
      <c r="BE61" s="226">
        <v>0</v>
      </c>
      <c r="BF61" s="226">
        <v>0</v>
      </c>
      <c r="BG61" s="226">
        <v>0</v>
      </c>
      <c r="BH61" s="226">
        <v>0</v>
      </c>
      <c r="BI61" s="226">
        <v>0</v>
      </c>
      <c r="BJ61" s="226">
        <v>0</v>
      </c>
      <c r="BK61" s="226">
        <v>0</v>
      </c>
      <c r="BL61" s="226"/>
      <c r="BM61" s="226" t="s">
        <v>546</v>
      </c>
      <c r="BN61" s="226">
        <v>12</v>
      </c>
      <c r="BO61" s="226" t="s">
        <v>546</v>
      </c>
      <c r="BP61" s="231"/>
      <c r="BQ61" s="226"/>
      <c r="BR61" s="226"/>
      <c r="BS61" s="226"/>
      <c r="BT61" s="232"/>
      <c r="BU61" s="232"/>
      <c r="BV61" s="226"/>
      <c r="BW61" s="226" t="s">
        <v>548</v>
      </c>
      <c r="BX61" s="226"/>
      <c r="BY61" s="232" t="s">
        <v>647</v>
      </c>
      <c r="BZ61" s="233" t="s">
        <v>650</v>
      </c>
      <c r="CA61" s="223" t="s">
        <v>268</v>
      </c>
    </row>
    <row r="62" spans="1:79" customFormat="1" ht="13" customHeight="1" x14ac:dyDescent="0.15">
      <c r="A62" s="223">
        <v>13104</v>
      </c>
      <c r="B62" s="224">
        <v>42568</v>
      </c>
      <c r="C62" s="225" t="s">
        <v>541</v>
      </c>
      <c r="D62" s="223" t="s">
        <v>464</v>
      </c>
      <c r="E62" s="223"/>
      <c r="F62" s="223" t="s">
        <v>542</v>
      </c>
      <c r="G62" s="236">
        <v>42564</v>
      </c>
      <c r="H62" s="226" t="s">
        <v>543</v>
      </c>
      <c r="I62" s="226" t="s">
        <v>546</v>
      </c>
      <c r="J62" s="226"/>
      <c r="K62" s="223" t="s">
        <v>560</v>
      </c>
      <c r="L62" s="223" t="s">
        <v>664</v>
      </c>
      <c r="M62" s="227">
        <v>91.845454545454544</v>
      </c>
      <c r="N62" s="227">
        <v>19.436363636363634</v>
      </c>
      <c r="O62" s="223"/>
      <c r="P62" s="223"/>
      <c r="Q62" s="227"/>
      <c r="R62" s="228"/>
      <c r="S62" s="229"/>
      <c r="T62" s="223"/>
      <c r="U62" s="229"/>
      <c r="V62" s="229"/>
      <c r="W62" s="227"/>
      <c r="X62" s="223"/>
      <c r="Y62" s="227"/>
      <c r="Z62" s="227"/>
      <c r="AA62" s="227"/>
      <c r="AB62" s="227"/>
      <c r="AC62" s="227"/>
      <c r="AD62" s="229"/>
      <c r="AE62" s="227">
        <v>14.472727272727271</v>
      </c>
      <c r="AF62" s="223"/>
      <c r="AG62" s="223"/>
      <c r="AH62" s="227"/>
      <c r="AI62" s="223"/>
      <c r="AJ62" s="223"/>
      <c r="AK62" s="227"/>
      <c r="AL62" s="223"/>
      <c r="AM62" s="227"/>
      <c r="AN62" s="227"/>
      <c r="AO62" s="223" t="s">
        <v>579</v>
      </c>
      <c r="AP62" s="226" t="s">
        <v>546</v>
      </c>
      <c r="AQ62" s="226"/>
      <c r="AR62" s="226"/>
      <c r="AS62" s="230"/>
      <c r="AT62" s="226">
        <v>8</v>
      </c>
      <c r="AU62" s="226"/>
      <c r="AV62" s="226"/>
      <c r="AW62" s="226"/>
      <c r="AX62" s="226" t="s">
        <v>547</v>
      </c>
      <c r="AY62" s="223"/>
      <c r="AZ62" s="241">
        <v>0</v>
      </c>
      <c r="BA62" s="226">
        <v>0</v>
      </c>
      <c r="BB62" s="226">
        <v>0</v>
      </c>
      <c r="BC62" s="226">
        <v>0</v>
      </c>
      <c r="BD62" s="226">
        <v>0</v>
      </c>
      <c r="BE62" s="226">
        <v>0</v>
      </c>
      <c r="BF62" s="226">
        <v>0</v>
      </c>
      <c r="BG62" s="226">
        <v>0</v>
      </c>
      <c r="BH62" s="226">
        <v>0</v>
      </c>
      <c r="BI62" s="226">
        <v>0</v>
      </c>
      <c r="BJ62" s="226">
        <v>0</v>
      </c>
      <c r="BK62" s="226">
        <v>0</v>
      </c>
      <c r="BL62" s="226"/>
      <c r="BM62" s="226" t="s">
        <v>546</v>
      </c>
      <c r="BN62" s="226">
        <v>12</v>
      </c>
      <c r="BO62" s="226" t="s">
        <v>546</v>
      </c>
      <c r="BP62" s="231"/>
      <c r="BQ62" s="226"/>
      <c r="BR62" s="226"/>
      <c r="BS62" s="226"/>
      <c r="BT62" s="223"/>
      <c r="BU62" s="223"/>
      <c r="BV62" s="226"/>
      <c r="BW62" s="226" t="s">
        <v>548</v>
      </c>
      <c r="BX62" s="226"/>
      <c r="BY62" s="223"/>
      <c r="BZ62" s="235" t="s">
        <v>666</v>
      </c>
      <c r="CA62" s="232" t="s">
        <v>253</v>
      </c>
    </row>
    <row r="63" spans="1:79" customFormat="1" ht="13" customHeight="1" x14ac:dyDescent="0.15">
      <c r="A63" s="223">
        <v>12752</v>
      </c>
      <c r="B63" s="224">
        <v>42566</v>
      </c>
      <c r="C63" s="225" t="s">
        <v>541</v>
      </c>
      <c r="D63" s="223" t="s">
        <v>464</v>
      </c>
      <c r="E63" s="223"/>
      <c r="F63" s="223" t="s">
        <v>542</v>
      </c>
      <c r="G63" s="224">
        <v>42551</v>
      </c>
      <c r="H63" s="226" t="s">
        <v>543</v>
      </c>
      <c r="I63" s="226" t="s">
        <v>546</v>
      </c>
      <c r="J63" s="226"/>
      <c r="K63" s="223" t="s">
        <v>561</v>
      </c>
      <c r="L63" s="223" t="s">
        <v>679</v>
      </c>
      <c r="M63" s="227">
        <v>94.527272727272717</v>
      </c>
      <c r="N63" s="227">
        <v>22.499999999999996</v>
      </c>
      <c r="O63" s="223"/>
      <c r="P63" s="223"/>
      <c r="Q63" s="227"/>
      <c r="R63" s="228"/>
      <c r="S63" s="229"/>
      <c r="T63" s="223"/>
      <c r="U63" s="229"/>
      <c r="V63" s="229"/>
      <c r="W63" s="227"/>
      <c r="X63" s="223"/>
      <c r="Y63" s="227"/>
      <c r="Z63" s="227"/>
      <c r="AA63" s="227"/>
      <c r="AB63" s="227"/>
      <c r="AC63" s="227"/>
      <c r="AD63" s="227"/>
      <c r="AE63" s="227">
        <v>16.418181818181814</v>
      </c>
      <c r="AF63" s="223"/>
      <c r="AG63" s="223"/>
      <c r="AH63" s="227"/>
      <c r="AI63" s="223"/>
      <c r="AJ63" s="223"/>
      <c r="AK63" s="227"/>
      <c r="AL63" s="223"/>
      <c r="AM63" s="227"/>
      <c r="AN63" s="227"/>
      <c r="AO63" s="223" t="s">
        <v>579</v>
      </c>
      <c r="AP63" s="226" t="s">
        <v>546</v>
      </c>
      <c r="AQ63" s="226"/>
      <c r="AR63" s="226"/>
      <c r="AS63" s="230"/>
      <c r="AT63" s="226">
        <v>10</v>
      </c>
      <c r="AU63" s="226"/>
      <c r="AV63" s="226"/>
      <c r="AW63" s="226"/>
      <c r="AX63" s="226" t="s">
        <v>460</v>
      </c>
      <c r="AY63" s="223"/>
      <c r="AZ63" s="226">
        <v>0</v>
      </c>
      <c r="BA63" s="226">
        <v>17</v>
      </c>
      <c r="BB63" s="226">
        <v>0</v>
      </c>
      <c r="BC63" s="226">
        <v>0</v>
      </c>
      <c r="BD63" s="226">
        <v>0</v>
      </c>
      <c r="BE63" s="226">
        <v>0</v>
      </c>
      <c r="BF63" s="226">
        <v>0</v>
      </c>
      <c r="BG63" s="226">
        <v>0</v>
      </c>
      <c r="BH63" s="226">
        <v>0</v>
      </c>
      <c r="BI63" s="226">
        <v>0</v>
      </c>
      <c r="BJ63" s="226">
        <v>0</v>
      </c>
      <c r="BK63" s="226">
        <v>0</v>
      </c>
      <c r="BL63" s="226"/>
      <c r="BM63" s="226" t="s">
        <v>546</v>
      </c>
      <c r="BN63" s="226"/>
      <c r="BO63" s="226" t="s">
        <v>546</v>
      </c>
      <c r="BP63" s="231"/>
      <c r="BQ63" s="226"/>
      <c r="BR63" s="226"/>
      <c r="BS63" s="226"/>
      <c r="BT63" s="223"/>
      <c r="BU63" s="223"/>
      <c r="BV63" s="226"/>
      <c r="BW63" s="226" t="s">
        <v>548</v>
      </c>
      <c r="BX63" s="226"/>
      <c r="BY63" s="223"/>
      <c r="BZ63" s="233" t="s">
        <v>682</v>
      </c>
      <c r="CA63" s="223" t="s">
        <v>268</v>
      </c>
    </row>
    <row r="64" spans="1:79" customFormat="1" ht="13" customHeight="1" x14ac:dyDescent="0.15">
      <c r="A64" s="223">
        <v>12774</v>
      </c>
      <c r="B64" s="224">
        <v>42566</v>
      </c>
      <c r="C64" s="225" t="s">
        <v>541</v>
      </c>
      <c r="D64" s="223" t="s">
        <v>464</v>
      </c>
      <c r="E64" s="223"/>
      <c r="F64" s="223" t="s">
        <v>542</v>
      </c>
      <c r="G64" s="224">
        <v>42521</v>
      </c>
      <c r="H64" s="226" t="s">
        <v>543</v>
      </c>
      <c r="I64" s="226" t="s">
        <v>546</v>
      </c>
      <c r="J64" s="226"/>
      <c r="K64" s="223" t="s">
        <v>497</v>
      </c>
      <c r="L64" s="223" t="s">
        <v>645</v>
      </c>
      <c r="M64" s="227">
        <v>79.75454545454545</v>
      </c>
      <c r="N64" s="227">
        <v>16.863636363636363</v>
      </c>
      <c r="O64" s="223"/>
      <c r="P64" s="223"/>
      <c r="Q64" s="227"/>
      <c r="R64" s="228"/>
      <c r="S64" s="229"/>
      <c r="T64" s="223"/>
      <c r="U64" s="229"/>
      <c r="V64" s="229"/>
      <c r="W64" s="227"/>
      <c r="X64" s="223"/>
      <c r="Y64" s="227"/>
      <c r="Z64" s="227"/>
      <c r="AA64" s="227"/>
      <c r="AB64" s="227"/>
      <c r="AC64" s="227"/>
      <c r="AD64" s="227"/>
      <c r="AE64" s="227">
        <v>15.963636363636361</v>
      </c>
      <c r="AF64" s="223"/>
      <c r="AG64" s="223"/>
      <c r="AH64" s="227"/>
      <c r="AI64" s="223"/>
      <c r="AJ64" s="223"/>
      <c r="AK64" s="227"/>
      <c r="AL64" s="223"/>
      <c r="AM64" s="227"/>
      <c r="AN64" s="227"/>
      <c r="AO64" s="223" t="s">
        <v>579</v>
      </c>
      <c r="AP64" s="226" t="s">
        <v>546</v>
      </c>
      <c r="AQ64" s="226"/>
      <c r="AR64" s="226"/>
      <c r="AS64" s="230"/>
      <c r="AT64" s="226">
        <v>5.5</v>
      </c>
      <c r="AU64" s="226"/>
      <c r="AV64" s="226"/>
      <c r="AW64" s="226"/>
      <c r="AX64" s="226" t="s">
        <v>460</v>
      </c>
      <c r="AY64" s="223"/>
      <c r="AZ64" s="226">
        <v>0</v>
      </c>
      <c r="BA64" s="226">
        <v>0</v>
      </c>
      <c r="BB64" s="226">
        <v>0</v>
      </c>
      <c r="BC64" s="226">
        <v>0</v>
      </c>
      <c r="BD64" s="226">
        <v>0</v>
      </c>
      <c r="BE64" s="226">
        <v>0</v>
      </c>
      <c r="BF64" s="226">
        <v>0</v>
      </c>
      <c r="BG64" s="226">
        <v>0</v>
      </c>
      <c r="BH64" s="226">
        <v>0</v>
      </c>
      <c r="BI64" s="226">
        <v>0</v>
      </c>
      <c r="BJ64" s="226">
        <v>0</v>
      </c>
      <c r="BK64" s="226">
        <v>0</v>
      </c>
      <c r="BL64" s="226"/>
      <c r="BM64" s="226" t="s">
        <v>546</v>
      </c>
      <c r="BN64" s="226"/>
      <c r="BO64" s="226" t="s">
        <v>546</v>
      </c>
      <c r="BP64" s="231"/>
      <c r="BQ64" s="226"/>
      <c r="BR64" s="226"/>
      <c r="BS64" s="226"/>
      <c r="BT64" s="223"/>
      <c r="BU64" s="223"/>
      <c r="BV64" s="226"/>
      <c r="BW64" s="226" t="s">
        <v>548</v>
      </c>
      <c r="BX64" s="226"/>
      <c r="BY64" s="223"/>
      <c r="BZ64" s="233" t="s">
        <v>646</v>
      </c>
      <c r="CA64" s="223" t="s">
        <v>268</v>
      </c>
    </row>
    <row r="65" spans="1:79" customFormat="1" ht="13" customHeight="1" x14ac:dyDescent="0.15">
      <c r="A65" s="223">
        <v>10685</v>
      </c>
      <c r="B65" s="224">
        <v>42566</v>
      </c>
      <c r="C65" s="225" t="s">
        <v>541</v>
      </c>
      <c r="D65" s="223" t="s">
        <v>464</v>
      </c>
      <c r="E65" s="223"/>
      <c r="F65" s="223" t="s">
        <v>542</v>
      </c>
      <c r="G65" s="224">
        <v>42551</v>
      </c>
      <c r="H65" s="226" t="s">
        <v>543</v>
      </c>
      <c r="I65" s="226" t="s">
        <v>546</v>
      </c>
      <c r="J65" s="226"/>
      <c r="K65" s="223" t="s">
        <v>565</v>
      </c>
      <c r="L65" s="223" t="s">
        <v>499</v>
      </c>
      <c r="M65" s="227">
        <v>105.73636363636363</v>
      </c>
      <c r="N65" s="227">
        <v>18.936363636363634</v>
      </c>
      <c r="O65" s="223"/>
      <c r="P65" s="223"/>
      <c r="Q65" s="227"/>
      <c r="R65" s="223"/>
      <c r="S65" s="229"/>
      <c r="T65" s="223"/>
      <c r="U65" s="229"/>
      <c r="V65" s="229"/>
      <c r="W65" s="227"/>
      <c r="X65" s="223"/>
      <c r="Y65" s="227"/>
      <c r="Z65" s="227"/>
      <c r="AA65" s="227"/>
      <c r="AB65" s="227"/>
      <c r="AC65" s="227"/>
      <c r="AD65" s="229"/>
      <c r="AE65" s="227">
        <v>15.018181818181816</v>
      </c>
      <c r="AF65" s="223"/>
      <c r="AG65" s="223"/>
      <c r="AH65" s="227"/>
      <c r="AI65" s="223"/>
      <c r="AJ65" s="223"/>
      <c r="AK65" s="227"/>
      <c r="AL65" s="223"/>
      <c r="AM65" s="227"/>
      <c r="AN65" s="227"/>
      <c r="AO65" s="223" t="s">
        <v>579</v>
      </c>
      <c r="AP65" s="226" t="s">
        <v>546</v>
      </c>
      <c r="AQ65" s="226"/>
      <c r="AR65" s="226"/>
      <c r="AS65" s="230"/>
      <c r="AT65" s="226">
        <v>6</v>
      </c>
      <c r="AU65" s="226"/>
      <c r="AV65" s="226"/>
      <c r="AW65" s="226"/>
      <c r="AX65" s="226" t="s">
        <v>547</v>
      </c>
      <c r="AY65" s="223"/>
      <c r="AZ65" s="226">
        <v>0</v>
      </c>
      <c r="BA65" s="226">
        <v>0</v>
      </c>
      <c r="BB65" s="226">
        <v>6</v>
      </c>
      <c r="BC65" s="226">
        <v>0</v>
      </c>
      <c r="BD65" s="226">
        <v>0</v>
      </c>
      <c r="BE65" s="226">
        <v>0</v>
      </c>
      <c r="BF65" s="226">
        <v>0</v>
      </c>
      <c r="BG65" s="226">
        <v>0</v>
      </c>
      <c r="BH65" s="226">
        <v>0</v>
      </c>
      <c r="BI65" s="226">
        <v>0</v>
      </c>
      <c r="BJ65" s="226">
        <v>0</v>
      </c>
      <c r="BK65" s="226">
        <v>0</v>
      </c>
      <c r="BL65" s="226"/>
      <c r="BM65" s="226" t="s">
        <v>546</v>
      </c>
      <c r="BN65" s="226"/>
      <c r="BO65" s="226" t="s">
        <v>546</v>
      </c>
      <c r="BP65" s="231"/>
      <c r="BQ65" s="226"/>
      <c r="BR65" s="226"/>
      <c r="BS65" s="226"/>
      <c r="BT65" s="232"/>
      <c r="BU65" s="232"/>
      <c r="BV65" s="226"/>
      <c r="BW65" s="226" t="s">
        <v>548</v>
      </c>
      <c r="BX65" s="226">
        <v>1</v>
      </c>
      <c r="BY65" s="223" t="s">
        <v>500</v>
      </c>
      <c r="BZ65" s="233" t="s">
        <v>668</v>
      </c>
      <c r="CA65" s="223" t="s">
        <v>268</v>
      </c>
    </row>
    <row r="66" spans="1:79" customFormat="1" ht="13" customHeight="1" x14ac:dyDescent="0.15">
      <c r="A66" s="223">
        <v>11317</v>
      </c>
      <c r="B66" s="224">
        <v>42566</v>
      </c>
      <c r="C66" s="225" t="s">
        <v>541</v>
      </c>
      <c r="D66" s="223" t="s">
        <v>464</v>
      </c>
      <c r="E66" s="223"/>
      <c r="F66" s="223" t="s">
        <v>542</v>
      </c>
      <c r="G66" s="236">
        <v>42551</v>
      </c>
      <c r="H66" s="226" t="s">
        <v>543</v>
      </c>
      <c r="I66" s="226" t="s">
        <v>546</v>
      </c>
      <c r="J66" s="226"/>
      <c r="K66" s="223" t="s">
        <v>566</v>
      </c>
      <c r="L66" s="223" t="s">
        <v>673</v>
      </c>
      <c r="M66" s="227">
        <v>97</v>
      </c>
      <c r="N66" s="227">
        <v>20.399999999999999</v>
      </c>
      <c r="O66" s="223"/>
      <c r="P66" s="223"/>
      <c r="Q66" s="227"/>
      <c r="R66" s="228"/>
      <c r="S66" s="229"/>
      <c r="T66" s="223"/>
      <c r="U66" s="229"/>
      <c r="V66" s="229"/>
      <c r="W66" s="227"/>
      <c r="X66" s="223"/>
      <c r="Y66" s="227"/>
      <c r="Z66" s="227"/>
      <c r="AA66" s="227"/>
      <c r="AB66" s="227"/>
      <c r="AC66" s="227"/>
      <c r="AD66" s="227"/>
      <c r="AE66" s="227">
        <v>16.499999999999996</v>
      </c>
      <c r="AF66" s="223"/>
      <c r="AG66" s="223"/>
      <c r="AH66" s="227"/>
      <c r="AI66" s="223"/>
      <c r="AJ66" s="223"/>
      <c r="AK66" s="227"/>
      <c r="AL66" s="223"/>
      <c r="AM66" s="227"/>
      <c r="AN66" s="227"/>
      <c r="AO66" s="223" t="s">
        <v>579</v>
      </c>
      <c r="AP66" s="226" t="s">
        <v>546</v>
      </c>
      <c r="AQ66" s="226"/>
      <c r="AR66" s="226"/>
      <c r="AS66" s="230"/>
      <c r="AT66" s="226">
        <v>16.100000000000001</v>
      </c>
      <c r="AU66" s="226"/>
      <c r="AV66" s="226"/>
      <c r="AW66" s="226"/>
      <c r="AX66" s="226" t="s">
        <v>547</v>
      </c>
      <c r="AY66" s="223"/>
      <c r="AZ66" s="226">
        <v>0</v>
      </c>
      <c r="BA66" s="226">
        <v>0</v>
      </c>
      <c r="BB66" s="226">
        <v>0</v>
      </c>
      <c r="BC66" s="226">
        <v>0</v>
      </c>
      <c r="BD66" s="226">
        <v>0</v>
      </c>
      <c r="BE66" s="226">
        <v>0</v>
      </c>
      <c r="BF66" s="226">
        <v>0</v>
      </c>
      <c r="BG66" s="226">
        <v>0</v>
      </c>
      <c r="BH66" s="226">
        <v>0</v>
      </c>
      <c r="BI66" s="226">
        <v>0</v>
      </c>
      <c r="BJ66" s="226">
        <v>0</v>
      </c>
      <c r="BK66" s="226">
        <v>0</v>
      </c>
      <c r="BL66" s="226"/>
      <c r="BM66" s="226" t="s">
        <v>546</v>
      </c>
      <c r="BN66" s="226"/>
      <c r="BO66" s="226" t="s">
        <v>546</v>
      </c>
      <c r="BP66" s="231"/>
      <c r="BQ66" s="226"/>
      <c r="BR66" s="226"/>
      <c r="BS66" s="226"/>
      <c r="BT66" s="232"/>
      <c r="BU66" s="232"/>
      <c r="BV66" s="226"/>
      <c r="BW66" s="226" t="s">
        <v>548</v>
      </c>
      <c r="BX66" s="226"/>
      <c r="BY66" s="232" t="s">
        <v>674</v>
      </c>
      <c r="BZ66" s="233" t="s">
        <v>677</v>
      </c>
      <c r="CA66" s="223" t="s">
        <v>268</v>
      </c>
    </row>
    <row r="67" spans="1:79" customFormat="1" ht="13" customHeight="1" x14ac:dyDescent="0.15">
      <c r="A67" s="223">
        <v>12992</v>
      </c>
      <c r="B67" s="234">
        <v>42566</v>
      </c>
      <c r="C67" s="225" t="s">
        <v>541</v>
      </c>
      <c r="D67" s="223" t="s">
        <v>464</v>
      </c>
      <c r="E67" s="223"/>
      <c r="F67" s="223" t="s">
        <v>542</v>
      </c>
      <c r="G67" s="224">
        <v>42551</v>
      </c>
      <c r="H67" s="226" t="s">
        <v>337</v>
      </c>
      <c r="I67" s="226" t="s">
        <v>338</v>
      </c>
      <c r="J67" s="226"/>
      <c r="K67" s="223" t="s">
        <v>451</v>
      </c>
      <c r="L67" s="223" t="s">
        <v>593</v>
      </c>
      <c r="M67" s="227">
        <v>107.1</v>
      </c>
      <c r="N67" s="227">
        <v>21.299999999999997</v>
      </c>
      <c r="O67" s="223"/>
      <c r="P67" s="223"/>
      <c r="Q67" s="227"/>
      <c r="R67" s="228"/>
      <c r="S67" s="229"/>
      <c r="T67" s="223"/>
      <c r="U67" s="229"/>
      <c r="V67" s="229"/>
      <c r="W67" s="227"/>
      <c r="X67" s="223"/>
      <c r="Y67" s="227"/>
      <c r="Z67" s="227"/>
      <c r="AA67" s="227"/>
      <c r="AB67" s="227"/>
      <c r="AC67" s="227"/>
      <c r="AD67" s="227"/>
      <c r="AE67" s="227">
        <v>16.790909090909089</v>
      </c>
      <c r="AF67" s="223"/>
      <c r="AG67" s="223"/>
      <c r="AH67" s="227"/>
      <c r="AI67" s="223"/>
      <c r="AJ67" s="223"/>
      <c r="AK67" s="227"/>
      <c r="AL67" s="223"/>
      <c r="AM67" s="227"/>
      <c r="AN67" s="227"/>
      <c r="AO67" s="223" t="s">
        <v>579</v>
      </c>
      <c r="AP67" s="226" t="s">
        <v>546</v>
      </c>
      <c r="AQ67" s="226"/>
      <c r="AR67" s="226"/>
      <c r="AS67" s="230"/>
      <c r="AT67" s="226">
        <v>10</v>
      </c>
      <c r="AU67" s="226"/>
      <c r="AV67" s="226"/>
      <c r="AW67" s="226"/>
      <c r="AX67" s="226" t="s">
        <v>546</v>
      </c>
      <c r="AY67" s="223"/>
      <c r="AZ67" s="226">
        <v>0</v>
      </c>
      <c r="BA67" s="226">
        <v>0</v>
      </c>
      <c r="BB67" s="226">
        <v>0</v>
      </c>
      <c r="BC67" s="226">
        <v>0</v>
      </c>
      <c r="BD67" s="226">
        <v>0</v>
      </c>
      <c r="BE67" s="226">
        <v>0</v>
      </c>
      <c r="BF67" s="226">
        <v>0</v>
      </c>
      <c r="BG67" s="226">
        <v>0</v>
      </c>
      <c r="BH67" s="226">
        <v>0</v>
      </c>
      <c r="BI67" s="226">
        <v>0</v>
      </c>
      <c r="BJ67" s="226">
        <v>0</v>
      </c>
      <c r="BK67" s="226">
        <v>0</v>
      </c>
      <c r="BL67" s="226"/>
      <c r="BM67" s="226" t="s">
        <v>546</v>
      </c>
      <c r="BN67" s="226"/>
      <c r="BO67" s="226" t="s">
        <v>546</v>
      </c>
      <c r="BP67" s="231"/>
      <c r="BQ67" s="226"/>
      <c r="BR67" s="226"/>
      <c r="BS67" s="226"/>
      <c r="BT67" s="232"/>
      <c r="BU67" s="232"/>
      <c r="BV67" s="226"/>
      <c r="BW67" s="226" t="s">
        <v>548</v>
      </c>
      <c r="BX67" s="226">
        <v>1</v>
      </c>
      <c r="BY67" s="223"/>
      <c r="BZ67" s="233" t="s">
        <v>595</v>
      </c>
      <c r="CA67" s="223" t="s">
        <v>268</v>
      </c>
    </row>
    <row r="68" spans="1:79" customFormat="1" ht="13" customHeight="1" x14ac:dyDescent="0.15">
      <c r="A68" s="223">
        <v>12840</v>
      </c>
      <c r="B68" s="234">
        <v>42567</v>
      </c>
      <c r="C68" s="225" t="s">
        <v>541</v>
      </c>
      <c r="D68" s="223" t="s">
        <v>464</v>
      </c>
      <c r="E68" s="223"/>
      <c r="F68" s="223" t="s">
        <v>542</v>
      </c>
      <c r="G68" s="236">
        <v>42567</v>
      </c>
      <c r="H68" s="226" t="s">
        <v>337</v>
      </c>
      <c r="I68" s="226" t="s">
        <v>460</v>
      </c>
      <c r="J68" s="226"/>
      <c r="K68" s="223" t="s">
        <v>461</v>
      </c>
      <c r="L68" s="223" t="s">
        <v>589</v>
      </c>
      <c r="M68" s="227">
        <v>108.13</v>
      </c>
      <c r="N68" s="227">
        <v>17.781818181818178</v>
      </c>
      <c r="O68" s="223"/>
      <c r="P68" s="223"/>
      <c r="Q68" s="227"/>
      <c r="R68" s="228"/>
      <c r="S68" s="229"/>
      <c r="T68" s="223"/>
      <c r="U68" s="229"/>
      <c r="V68" s="229"/>
      <c r="W68" s="227"/>
      <c r="X68" s="223"/>
      <c r="Y68" s="227"/>
      <c r="Z68" s="227"/>
      <c r="AA68" s="227"/>
      <c r="AB68" s="227"/>
      <c r="AC68" s="227"/>
      <c r="AD68" s="229"/>
      <c r="AE68" s="227">
        <v>15.690909090909091</v>
      </c>
      <c r="AF68" s="223"/>
      <c r="AG68" s="223"/>
      <c r="AH68" s="227"/>
      <c r="AI68" s="223"/>
      <c r="AJ68" s="223"/>
      <c r="AK68" s="227"/>
      <c r="AL68" s="223"/>
      <c r="AM68" s="227"/>
      <c r="AN68" s="227"/>
      <c r="AO68" s="223" t="s">
        <v>579</v>
      </c>
      <c r="AP68" s="226" t="s">
        <v>546</v>
      </c>
      <c r="AQ68" s="226"/>
      <c r="AR68" s="226"/>
      <c r="AS68" s="230"/>
      <c r="AT68" s="226">
        <v>11</v>
      </c>
      <c r="AU68" s="226"/>
      <c r="AV68" s="226"/>
      <c r="AW68" s="226"/>
      <c r="AX68" s="226" t="s">
        <v>546</v>
      </c>
      <c r="AY68" s="223"/>
      <c r="AZ68" s="226">
        <v>0</v>
      </c>
      <c r="BA68" s="226">
        <v>0</v>
      </c>
      <c r="BB68" s="226">
        <v>0</v>
      </c>
      <c r="BC68" s="226">
        <v>0</v>
      </c>
      <c r="BD68" s="226">
        <v>0</v>
      </c>
      <c r="BE68" s="226">
        <v>0</v>
      </c>
      <c r="BF68" s="226">
        <v>0</v>
      </c>
      <c r="BG68" s="226">
        <v>0</v>
      </c>
      <c r="BH68" s="226">
        <v>0</v>
      </c>
      <c r="BI68" s="226">
        <v>0</v>
      </c>
      <c r="BJ68" s="226">
        <v>0</v>
      </c>
      <c r="BK68" s="226">
        <v>0</v>
      </c>
      <c r="BL68" s="226"/>
      <c r="BM68" s="226" t="s">
        <v>546</v>
      </c>
      <c r="BN68" s="226"/>
      <c r="BO68" s="226" t="s">
        <v>546</v>
      </c>
      <c r="BP68" s="231"/>
      <c r="BQ68" s="226"/>
      <c r="BR68" s="226"/>
      <c r="BS68" s="226"/>
      <c r="BT68" s="232"/>
      <c r="BU68" s="232"/>
      <c r="BV68" s="226"/>
      <c r="BW68" s="226" t="s">
        <v>548</v>
      </c>
      <c r="BX68" s="226">
        <v>1</v>
      </c>
      <c r="BY68" s="223"/>
      <c r="BZ68" s="150" t="s">
        <v>591</v>
      </c>
      <c r="CA68" s="232" t="s">
        <v>253</v>
      </c>
    </row>
    <row r="69" spans="1:79" customFormat="1" ht="13" customHeight="1" x14ac:dyDescent="0.15">
      <c r="A69" s="223">
        <v>10396</v>
      </c>
      <c r="B69" s="224">
        <v>42566</v>
      </c>
      <c r="C69" s="225" t="s">
        <v>541</v>
      </c>
      <c r="D69" s="223" t="s">
        <v>464</v>
      </c>
      <c r="E69" s="223"/>
      <c r="F69" s="223" t="s">
        <v>542</v>
      </c>
      <c r="G69" s="224">
        <v>42551</v>
      </c>
      <c r="H69" s="226" t="s">
        <v>337</v>
      </c>
      <c r="I69" s="226" t="s">
        <v>460</v>
      </c>
      <c r="J69" s="226"/>
      <c r="K69" s="223" t="s">
        <v>509</v>
      </c>
      <c r="L69" s="223" t="s">
        <v>510</v>
      </c>
      <c r="M69" s="227">
        <v>119</v>
      </c>
      <c r="N69" s="227">
        <v>20.581818181818182</v>
      </c>
      <c r="O69" s="223" t="s">
        <v>511</v>
      </c>
      <c r="P69" s="223">
        <v>1350</v>
      </c>
      <c r="Q69" s="227">
        <v>23.77272727272727</v>
      </c>
      <c r="R69" s="228"/>
      <c r="S69" s="229"/>
      <c r="T69" s="223"/>
      <c r="U69" s="229"/>
      <c r="V69" s="229"/>
      <c r="W69" s="227"/>
      <c r="X69" s="223"/>
      <c r="Y69" s="227"/>
      <c r="Z69" s="227"/>
      <c r="AA69" s="227"/>
      <c r="AB69" s="227"/>
      <c r="AC69" s="227"/>
      <c r="AD69" s="229"/>
      <c r="AE69" s="227">
        <v>15.772727272727273</v>
      </c>
      <c r="AF69" s="223"/>
      <c r="AG69" s="223"/>
      <c r="AH69" s="227"/>
      <c r="AI69" s="223"/>
      <c r="AJ69" s="223"/>
      <c r="AK69" s="227"/>
      <c r="AL69" s="223"/>
      <c r="AM69" s="227"/>
      <c r="AN69" s="227"/>
      <c r="AO69" s="223" t="s">
        <v>579</v>
      </c>
      <c r="AP69" s="226" t="s">
        <v>546</v>
      </c>
      <c r="AQ69" s="226"/>
      <c r="AR69" s="226"/>
      <c r="AS69" s="230"/>
      <c r="AT69" s="226">
        <v>6</v>
      </c>
      <c r="AU69" s="226"/>
      <c r="AV69" s="226"/>
      <c r="AW69" s="226"/>
      <c r="AX69" s="226" t="s">
        <v>460</v>
      </c>
      <c r="AY69" s="223"/>
      <c r="AZ69" s="226">
        <v>12</v>
      </c>
      <c r="BA69" s="226">
        <v>0</v>
      </c>
      <c r="BB69" s="226">
        <v>0</v>
      </c>
      <c r="BC69" s="226">
        <v>0</v>
      </c>
      <c r="BD69" s="226">
        <v>0</v>
      </c>
      <c r="BE69" s="226">
        <v>0</v>
      </c>
      <c r="BF69" s="226">
        <v>0</v>
      </c>
      <c r="BG69" s="226">
        <v>0</v>
      </c>
      <c r="BH69" s="226">
        <v>0</v>
      </c>
      <c r="BI69" s="226">
        <v>0</v>
      </c>
      <c r="BJ69" s="226">
        <v>0</v>
      </c>
      <c r="BK69" s="226">
        <v>0</v>
      </c>
      <c r="BL69" s="226"/>
      <c r="BM69" s="226" t="s">
        <v>546</v>
      </c>
      <c r="BN69" s="226"/>
      <c r="BO69" s="226" t="s">
        <v>546</v>
      </c>
      <c r="BP69" s="231"/>
      <c r="BQ69" s="226"/>
      <c r="BR69" s="226"/>
      <c r="BS69" s="226"/>
      <c r="BT69" s="232"/>
      <c r="BU69" s="232"/>
      <c r="BV69" s="226"/>
      <c r="BW69" s="226" t="s">
        <v>548</v>
      </c>
      <c r="BX69" s="226">
        <v>1</v>
      </c>
      <c r="BY69" s="223"/>
      <c r="BZ69" s="233" t="s">
        <v>580</v>
      </c>
      <c r="CA69" s="232" t="s">
        <v>268</v>
      </c>
    </row>
    <row r="70" spans="1:79" customFormat="1" ht="13" customHeight="1" x14ac:dyDescent="0.15">
      <c r="A70" s="223">
        <v>9930</v>
      </c>
      <c r="B70" s="224">
        <v>42566</v>
      </c>
      <c r="C70" s="225" t="s">
        <v>541</v>
      </c>
      <c r="D70" s="223" t="s">
        <v>464</v>
      </c>
      <c r="E70" s="223"/>
      <c r="F70" s="223" t="s">
        <v>542</v>
      </c>
      <c r="G70" s="224">
        <v>42185</v>
      </c>
      <c r="H70" s="226" t="s">
        <v>543</v>
      </c>
      <c r="I70" s="226" t="s">
        <v>546</v>
      </c>
      <c r="J70" s="226"/>
      <c r="K70" s="223" t="s">
        <v>512</v>
      </c>
      <c r="L70" s="223" t="s">
        <v>555</v>
      </c>
      <c r="M70" s="227">
        <v>94.8</v>
      </c>
      <c r="N70" s="227">
        <v>27.754545454545454</v>
      </c>
      <c r="O70" s="223"/>
      <c r="P70" s="223"/>
      <c r="Q70" s="227"/>
      <c r="R70" s="228"/>
      <c r="S70" s="229"/>
      <c r="T70" s="223"/>
      <c r="U70" s="229"/>
      <c r="V70" s="229"/>
      <c r="W70" s="227"/>
      <c r="X70" s="223"/>
      <c r="Y70" s="227"/>
      <c r="Z70" s="227"/>
      <c r="AA70" s="227"/>
      <c r="AB70" s="227"/>
      <c r="AC70" s="227"/>
      <c r="AD70" s="229"/>
      <c r="AE70" s="227">
        <v>25.709090909090907</v>
      </c>
      <c r="AF70" s="223"/>
      <c r="AG70" s="223"/>
      <c r="AH70" s="227"/>
      <c r="AI70" s="223"/>
      <c r="AJ70" s="223"/>
      <c r="AK70" s="227"/>
      <c r="AL70" s="223"/>
      <c r="AM70" s="227"/>
      <c r="AN70" s="227"/>
      <c r="AO70" s="223" t="s">
        <v>579</v>
      </c>
      <c r="AP70" s="226" t="s">
        <v>546</v>
      </c>
      <c r="AQ70" s="226"/>
      <c r="AR70" s="226"/>
      <c r="AS70" s="230"/>
      <c r="AT70" s="226">
        <v>15</v>
      </c>
      <c r="AU70" s="226"/>
      <c r="AV70" s="226"/>
      <c r="AW70" s="226"/>
      <c r="AX70" s="226" t="s">
        <v>546</v>
      </c>
      <c r="AY70" s="223"/>
      <c r="AZ70" s="226">
        <v>0</v>
      </c>
      <c r="BA70" s="226">
        <v>0</v>
      </c>
      <c r="BB70" s="226">
        <v>0</v>
      </c>
      <c r="BC70" s="226">
        <v>0</v>
      </c>
      <c r="BD70" s="226">
        <v>0</v>
      </c>
      <c r="BE70" s="226">
        <v>0</v>
      </c>
      <c r="BF70" s="226">
        <v>0</v>
      </c>
      <c r="BG70" s="226">
        <v>0</v>
      </c>
      <c r="BH70" s="226">
        <v>0</v>
      </c>
      <c r="BI70" s="226">
        <v>0</v>
      </c>
      <c r="BJ70" s="226">
        <v>0</v>
      </c>
      <c r="BK70" s="226">
        <v>0</v>
      </c>
      <c r="BL70" s="226"/>
      <c r="BM70" s="226" t="s">
        <v>546</v>
      </c>
      <c r="BN70" s="226"/>
      <c r="BO70" s="226" t="s">
        <v>546</v>
      </c>
      <c r="BP70" s="231">
        <v>119.99999999999999</v>
      </c>
      <c r="BQ70" s="226"/>
      <c r="BR70" s="226"/>
      <c r="BS70" s="226"/>
      <c r="BT70" s="223"/>
      <c r="BU70" s="223"/>
      <c r="BV70" s="226"/>
      <c r="BW70" s="226" t="s">
        <v>548</v>
      </c>
      <c r="BX70" s="226">
        <v>1</v>
      </c>
      <c r="BY70" s="223"/>
      <c r="BZ70" s="237" t="s">
        <v>513</v>
      </c>
      <c r="CA70" s="223" t="s">
        <v>268</v>
      </c>
    </row>
    <row r="71" spans="1:79" customFormat="1" ht="13" customHeight="1" x14ac:dyDescent="0.15">
      <c r="A71" s="223">
        <v>9914</v>
      </c>
      <c r="B71" s="224">
        <v>42566</v>
      </c>
      <c r="C71" s="225" t="s">
        <v>541</v>
      </c>
      <c r="D71" s="223" t="s">
        <v>464</v>
      </c>
      <c r="E71" s="223"/>
      <c r="F71" s="223" t="s">
        <v>542</v>
      </c>
      <c r="G71" s="224">
        <v>42525</v>
      </c>
      <c r="H71" s="226" t="s">
        <v>543</v>
      </c>
      <c r="I71" s="226" t="s">
        <v>546</v>
      </c>
      <c r="J71" s="226"/>
      <c r="K71" s="223" t="s">
        <v>514</v>
      </c>
      <c r="L71" s="223" t="s">
        <v>555</v>
      </c>
      <c r="M71" s="227">
        <v>109.86363636363635</v>
      </c>
      <c r="N71" s="227">
        <v>18.736363636363635</v>
      </c>
      <c r="O71" s="223"/>
      <c r="P71" s="223"/>
      <c r="Q71" s="227"/>
      <c r="R71" s="228"/>
      <c r="S71" s="229"/>
      <c r="T71" s="223"/>
      <c r="U71" s="229"/>
      <c r="V71" s="229"/>
      <c r="W71" s="227"/>
      <c r="X71" s="223"/>
      <c r="Y71" s="227"/>
      <c r="Z71" s="227"/>
      <c r="AA71" s="227"/>
      <c r="AB71" s="227"/>
      <c r="AC71" s="227"/>
      <c r="AD71" s="229"/>
      <c r="AE71" s="227">
        <v>16.227272727272727</v>
      </c>
      <c r="AF71" s="223"/>
      <c r="AG71" s="223"/>
      <c r="AH71" s="227"/>
      <c r="AI71" s="223"/>
      <c r="AJ71" s="223"/>
      <c r="AK71" s="227"/>
      <c r="AL71" s="223"/>
      <c r="AM71" s="227"/>
      <c r="AN71" s="227"/>
      <c r="AO71" s="223" t="s">
        <v>579</v>
      </c>
      <c r="AP71" s="226" t="s">
        <v>546</v>
      </c>
      <c r="AQ71" s="226"/>
      <c r="AR71" s="226"/>
      <c r="AS71" s="230"/>
      <c r="AT71" s="226">
        <v>8</v>
      </c>
      <c r="AU71" s="226"/>
      <c r="AV71" s="226"/>
      <c r="AW71" s="226"/>
      <c r="AX71" s="226" t="s">
        <v>546</v>
      </c>
      <c r="AY71" s="223"/>
      <c r="AZ71" s="226">
        <v>0</v>
      </c>
      <c r="BA71" s="226">
        <v>0</v>
      </c>
      <c r="BB71" s="226">
        <v>0</v>
      </c>
      <c r="BC71" s="226">
        <v>0</v>
      </c>
      <c r="BD71" s="226">
        <v>0</v>
      </c>
      <c r="BE71" s="226">
        <v>0</v>
      </c>
      <c r="BF71" s="226">
        <v>0</v>
      </c>
      <c r="BG71" s="226">
        <v>0</v>
      </c>
      <c r="BH71" s="226">
        <v>0</v>
      </c>
      <c r="BI71" s="226">
        <v>0</v>
      </c>
      <c r="BJ71" s="226">
        <v>0</v>
      </c>
      <c r="BK71" s="226">
        <v>0</v>
      </c>
      <c r="BL71" s="226"/>
      <c r="BM71" s="226" t="s">
        <v>546</v>
      </c>
      <c r="BN71" s="226"/>
      <c r="BO71" s="226" t="s">
        <v>546</v>
      </c>
      <c r="BP71" s="231"/>
      <c r="BQ71" s="226"/>
      <c r="BR71" s="226"/>
      <c r="BS71" s="226"/>
      <c r="BT71" s="223"/>
      <c r="BU71" s="223"/>
      <c r="BV71" s="226"/>
      <c r="BW71" s="226" t="s">
        <v>548</v>
      </c>
      <c r="BX71" s="226">
        <v>1</v>
      </c>
      <c r="BY71" s="223"/>
      <c r="BZ71" s="233" t="s">
        <v>671</v>
      </c>
      <c r="CA71" s="223" t="s">
        <v>268</v>
      </c>
    </row>
    <row r="72" spans="1:79" customFormat="1" ht="13" customHeight="1" x14ac:dyDescent="0.15">
      <c r="A72" s="223">
        <v>13262</v>
      </c>
      <c r="B72" s="224">
        <v>42567</v>
      </c>
      <c r="C72" s="225" t="s">
        <v>541</v>
      </c>
      <c r="D72" s="223" t="s">
        <v>464</v>
      </c>
      <c r="E72" s="223"/>
      <c r="F72" s="223" t="s">
        <v>542</v>
      </c>
      <c r="G72" s="224">
        <v>42551</v>
      </c>
      <c r="H72" s="226" t="s">
        <v>337</v>
      </c>
      <c r="I72" s="226" t="s">
        <v>338</v>
      </c>
      <c r="J72" s="226"/>
      <c r="K72" s="223" t="s">
        <v>601</v>
      </c>
      <c r="L72" s="223" t="s">
        <v>602</v>
      </c>
      <c r="M72" s="227">
        <v>101.7</v>
      </c>
      <c r="N72" s="227">
        <v>21.25454545454545</v>
      </c>
      <c r="O72" s="223"/>
      <c r="P72" s="223"/>
      <c r="Q72" s="227"/>
      <c r="R72" s="228"/>
      <c r="S72" s="229"/>
      <c r="T72" s="223"/>
      <c r="U72" s="229"/>
      <c r="V72" s="229"/>
      <c r="W72" s="227"/>
      <c r="X72" s="223"/>
      <c r="Y72" s="227"/>
      <c r="Z72" s="227"/>
      <c r="AA72" s="227"/>
      <c r="AB72" s="227"/>
      <c r="AC72" s="227"/>
      <c r="AD72" s="227"/>
      <c r="AE72" s="227">
        <v>16.999999999999996</v>
      </c>
      <c r="AF72" s="223"/>
      <c r="AG72" s="223"/>
      <c r="AH72" s="227"/>
      <c r="AI72" s="223"/>
      <c r="AJ72" s="223"/>
      <c r="AK72" s="227"/>
      <c r="AL72" s="223"/>
      <c r="AM72" s="227"/>
      <c r="AN72" s="227"/>
      <c r="AO72" s="223" t="s">
        <v>579</v>
      </c>
      <c r="AP72" s="226" t="s">
        <v>546</v>
      </c>
      <c r="AQ72" s="226"/>
      <c r="AR72" s="226"/>
      <c r="AS72" s="230"/>
      <c r="AT72" s="226">
        <v>11</v>
      </c>
      <c r="AU72" s="226"/>
      <c r="AV72" s="226"/>
      <c r="AW72" s="226"/>
      <c r="AX72" s="226" t="s">
        <v>460</v>
      </c>
      <c r="AY72" s="223"/>
      <c r="AZ72" s="226">
        <v>15</v>
      </c>
      <c r="BA72" s="226">
        <v>0</v>
      </c>
      <c r="BB72" s="226">
        <v>0</v>
      </c>
      <c r="BC72" s="226">
        <v>0</v>
      </c>
      <c r="BD72" s="226">
        <v>0</v>
      </c>
      <c r="BE72" s="226">
        <v>0</v>
      </c>
      <c r="BF72" s="226">
        <v>0</v>
      </c>
      <c r="BG72" s="226">
        <v>0</v>
      </c>
      <c r="BH72" s="226">
        <v>0</v>
      </c>
      <c r="BI72" s="226">
        <v>0</v>
      </c>
      <c r="BJ72" s="226">
        <v>0</v>
      </c>
      <c r="BK72" s="226">
        <v>0</v>
      </c>
      <c r="BL72" s="226"/>
      <c r="BM72" s="226" t="s">
        <v>546</v>
      </c>
      <c r="BN72" s="226"/>
      <c r="BO72" s="226" t="s">
        <v>546</v>
      </c>
      <c r="BP72" s="231"/>
      <c r="BQ72" s="226"/>
      <c r="BR72" s="226"/>
      <c r="BS72" s="226"/>
      <c r="BT72" s="232"/>
      <c r="BU72" s="232"/>
      <c r="BV72" s="226"/>
      <c r="BW72" s="226" t="s">
        <v>548</v>
      </c>
      <c r="BX72" s="226"/>
      <c r="BY72" s="223"/>
      <c r="BZ72" s="235" t="s">
        <v>604</v>
      </c>
      <c r="CA72" s="232" t="s">
        <v>268</v>
      </c>
    </row>
    <row r="73" spans="1:79" customFormat="1" ht="13" customHeight="1" x14ac:dyDescent="0.15">
      <c r="A73" s="223">
        <v>13248</v>
      </c>
      <c r="B73" s="224">
        <v>42567</v>
      </c>
      <c r="C73" s="225" t="s">
        <v>541</v>
      </c>
      <c r="D73" s="223" t="s">
        <v>464</v>
      </c>
      <c r="E73" s="223"/>
      <c r="F73" s="223" t="s">
        <v>542</v>
      </c>
      <c r="G73" s="224">
        <v>42551</v>
      </c>
      <c r="H73" s="226" t="s">
        <v>543</v>
      </c>
      <c r="I73" s="226" t="s">
        <v>338</v>
      </c>
      <c r="J73" s="226"/>
      <c r="K73" s="223" t="s">
        <v>610</v>
      </c>
      <c r="L73" s="223" t="s">
        <v>611</v>
      </c>
      <c r="M73" s="227">
        <v>77.481818181818184</v>
      </c>
      <c r="N73" s="227">
        <v>23.890909090909091</v>
      </c>
      <c r="O73" s="223"/>
      <c r="P73" s="223"/>
      <c r="Q73" s="227"/>
      <c r="R73" s="228"/>
      <c r="S73" s="229"/>
      <c r="T73" s="223"/>
      <c r="U73" s="229"/>
      <c r="V73" s="229"/>
      <c r="W73" s="227"/>
      <c r="X73" s="223"/>
      <c r="Y73" s="227"/>
      <c r="Z73" s="227"/>
      <c r="AA73" s="227"/>
      <c r="AB73" s="227"/>
      <c r="AC73" s="227"/>
      <c r="AD73" s="227"/>
      <c r="AE73" s="227">
        <v>16.490909090909089</v>
      </c>
      <c r="AF73" s="223"/>
      <c r="AG73" s="223"/>
      <c r="AH73" s="227"/>
      <c r="AI73" s="223"/>
      <c r="AJ73" s="223"/>
      <c r="AK73" s="227"/>
      <c r="AL73" s="223"/>
      <c r="AM73" s="227"/>
      <c r="AN73" s="227"/>
      <c r="AO73" s="223" t="s">
        <v>579</v>
      </c>
      <c r="AP73" s="226" t="s">
        <v>546</v>
      </c>
      <c r="AQ73" s="226"/>
      <c r="AR73" s="226"/>
      <c r="AS73" s="230"/>
      <c r="AT73" s="226">
        <v>11.5</v>
      </c>
      <c r="AU73" s="226"/>
      <c r="AV73" s="226"/>
      <c r="AW73" s="226"/>
      <c r="AX73" s="226" t="s">
        <v>547</v>
      </c>
      <c r="AY73" s="223"/>
      <c r="AZ73" s="226">
        <v>0</v>
      </c>
      <c r="BA73" s="226">
        <v>0</v>
      </c>
      <c r="BB73" s="226">
        <v>0</v>
      </c>
      <c r="BC73" s="226">
        <v>0</v>
      </c>
      <c r="BD73" s="226">
        <v>0</v>
      </c>
      <c r="BE73" s="226">
        <v>0</v>
      </c>
      <c r="BF73" s="226">
        <v>0</v>
      </c>
      <c r="BG73" s="226">
        <v>0</v>
      </c>
      <c r="BH73" s="226">
        <v>0</v>
      </c>
      <c r="BI73" s="226">
        <v>0</v>
      </c>
      <c r="BJ73" s="226">
        <v>0</v>
      </c>
      <c r="BK73" s="226">
        <v>0</v>
      </c>
      <c r="BL73" s="226"/>
      <c r="BM73" s="226" t="s">
        <v>546</v>
      </c>
      <c r="BN73" s="226"/>
      <c r="BO73" s="226" t="s">
        <v>546</v>
      </c>
      <c r="BP73" s="231"/>
      <c r="BQ73" s="226"/>
      <c r="BR73" s="226"/>
      <c r="BS73" s="226"/>
      <c r="BT73" s="232"/>
      <c r="BU73" s="232"/>
      <c r="BV73" s="226"/>
      <c r="BW73" s="226" t="s">
        <v>548</v>
      </c>
      <c r="BX73" s="226"/>
      <c r="BY73" s="223" t="s">
        <v>614</v>
      </c>
      <c r="BZ73" s="233" t="s">
        <v>616</v>
      </c>
      <c r="CA73" s="232" t="s">
        <v>268</v>
      </c>
    </row>
    <row r="74" spans="1:79" customFormat="1" ht="13" customHeight="1" x14ac:dyDescent="0.15">
      <c r="A74" s="223">
        <v>11222</v>
      </c>
      <c r="B74" s="224">
        <v>42566</v>
      </c>
      <c r="C74" s="225" t="s">
        <v>541</v>
      </c>
      <c r="D74" s="223" t="s">
        <v>464</v>
      </c>
      <c r="E74" s="223"/>
      <c r="F74" s="223" t="s">
        <v>542</v>
      </c>
      <c r="G74" s="224">
        <v>42494</v>
      </c>
      <c r="H74" s="226" t="s">
        <v>543</v>
      </c>
      <c r="I74" s="226" t="s">
        <v>546</v>
      </c>
      <c r="J74" s="226"/>
      <c r="K74" s="223" t="s">
        <v>625</v>
      </c>
      <c r="L74" s="223" t="s">
        <v>626</v>
      </c>
      <c r="M74" s="227">
        <v>102.1</v>
      </c>
      <c r="N74" s="227">
        <v>23.154545454545453</v>
      </c>
      <c r="O74" s="223"/>
      <c r="P74" s="223"/>
      <c r="Q74" s="227"/>
      <c r="R74" s="223"/>
      <c r="S74" s="229"/>
      <c r="T74" s="223"/>
      <c r="U74" s="229"/>
      <c r="V74" s="229"/>
      <c r="W74" s="227"/>
      <c r="X74" s="223"/>
      <c r="Y74" s="227"/>
      <c r="Z74" s="227"/>
      <c r="AA74" s="227"/>
      <c r="AB74" s="227"/>
      <c r="AC74" s="227"/>
      <c r="AD74" s="227"/>
      <c r="AE74" s="227">
        <v>18.963636363636361</v>
      </c>
      <c r="AF74" s="223"/>
      <c r="AG74" s="223"/>
      <c r="AH74" s="227"/>
      <c r="AI74" s="223"/>
      <c r="AJ74" s="223"/>
      <c r="AK74" s="227"/>
      <c r="AL74" s="223"/>
      <c r="AM74" s="227"/>
      <c r="AN74" s="227"/>
      <c r="AO74" s="223" t="s">
        <v>579</v>
      </c>
      <c r="AP74" s="226" t="s">
        <v>546</v>
      </c>
      <c r="AQ74" s="226"/>
      <c r="AR74" s="226"/>
      <c r="AS74" s="230"/>
      <c r="AT74" s="226">
        <v>7</v>
      </c>
      <c r="AU74" s="226"/>
      <c r="AV74" s="226"/>
      <c r="AW74" s="226"/>
      <c r="AX74" s="226" t="s">
        <v>546</v>
      </c>
      <c r="AY74" s="223"/>
      <c r="AZ74" s="226">
        <v>0</v>
      </c>
      <c r="BA74" s="226">
        <v>0</v>
      </c>
      <c r="BB74" s="226">
        <v>0</v>
      </c>
      <c r="BC74" s="226">
        <v>20</v>
      </c>
      <c r="BD74" s="226">
        <v>0</v>
      </c>
      <c r="BE74" s="226">
        <v>0</v>
      </c>
      <c r="BF74" s="226">
        <v>0</v>
      </c>
      <c r="BG74" s="226">
        <v>0</v>
      </c>
      <c r="BH74" s="226">
        <v>0</v>
      </c>
      <c r="BI74" s="226">
        <v>0</v>
      </c>
      <c r="BJ74" s="226">
        <v>0</v>
      </c>
      <c r="BK74" s="226">
        <v>0</v>
      </c>
      <c r="BL74" s="226"/>
      <c r="BM74" s="226" t="s">
        <v>546</v>
      </c>
      <c r="BN74" s="226"/>
      <c r="BO74" s="226" t="s">
        <v>546</v>
      </c>
      <c r="BP74" s="231"/>
      <c r="BQ74" s="226"/>
      <c r="BR74" s="226"/>
      <c r="BS74" s="226"/>
      <c r="BT74" s="232"/>
      <c r="BU74" s="232"/>
      <c r="BV74" s="226"/>
      <c r="BW74" s="226" t="s">
        <v>548</v>
      </c>
      <c r="BX74" s="226">
        <v>1</v>
      </c>
      <c r="BY74" s="223"/>
      <c r="BZ74" s="233" t="s">
        <v>629</v>
      </c>
      <c r="CA74" s="223" t="s">
        <v>268</v>
      </c>
    </row>
    <row r="75" spans="1:79" customFormat="1" ht="13" customHeight="1" x14ac:dyDescent="0.15">
      <c r="A75" s="223">
        <v>12898</v>
      </c>
      <c r="B75" s="224">
        <v>42566</v>
      </c>
      <c r="C75" s="225" t="s">
        <v>541</v>
      </c>
      <c r="D75" s="223" t="s">
        <v>464</v>
      </c>
      <c r="E75" s="223"/>
      <c r="F75" s="223" t="s">
        <v>542</v>
      </c>
      <c r="G75" s="236">
        <v>42501</v>
      </c>
      <c r="H75" s="226" t="s">
        <v>543</v>
      </c>
      <c r="I75" s="226" t="s">
        <v>546</v>
      </c>
      <c r="J75" s="226"/>
      <c r="K75" s="239" t="s">
        <v>630</v>
      </c>
      <c r="L75" s="223" t="s">
        <v>631</v>
      </c>
      <c r="M75" s="227">
        <v>99.999999999999986</v>
      </c>
      <c r="N75" s="227">
        <v>18.999999999999996</v>
      </c>
      <c r="O75" s="223" t="s">
        <v>511</v>
      </c>
      <c r="P75" s="228">
        <v>2737.5</v>
      </c>
      <c r="Q75" s="227">
        <v>21.499999999999996</v>
      </c>
      <c r="R75" s="228"/>
      <c r="S75" s="229"/>
      <c r="T75" s="223"/>
      <c r="U75" s="229"/>
      <c r="V75" s="229"/>
      <c r="W75" s="227"/>
      <c r="X75" s="223"/>
      <c r="Y75" s="227"/>
      <c r="Z75" s="227"/>
      <c r="AA75" s="227"/>
      <c r="AB75" s="227"/>
      <c r="AC75" s="227"/>
      <c r="AD75" s="229"/>
      <c r="AE75" s="227">
        <v>14.999999999999998</v>
      </c>
      <c r="AF75" s="223"/>
      <c r="AG75" s="223"/>
      <c r="AH75" s="227"/>
      <c r="AI75" s="223"/>
      <c r="AJ75" s="223"/>
      <c r="AK75" s="227"/>
      <c r="AL75" s="223"/>
      <c r="AM75" s="227"/>
      <c r="AN75" s="227"/>
      <c r="AO75" s="223" t="s">
        <v>579</v>
      </c>
      <c r="AP75" s="226" t="s">
        <v>546</v>
      </c>
      <c r="AQ75" s="226"/>
      <c r="AR75" s="226"/>
      <c r="AS75" s="230"/>
      <c r="AT75" s="226">
        <v>3</v>
      </c>
      <c r="AU75" s="226"/>
      <c r="AV75" s="226"/>
      <c r="AW75" s="226"/>
      <c r="AX75" s="226" t="s">
        <v>460</v>
      </c>
      <c r="AY75" s="223"/>
      <c r="AZ75" s="226">
        <v>0</v>
      </c>
      <c r="BA75" s="226">
        <v>0</v>
      </c>
      <c r="BB75" s="226">
        <v>7</v>
      </c>
      <c r="BC75" s="226">
        <v>0</v>
      </c>
      <c r="BD75" s="226">
        <v>0</v>
      </c>
      <c r="BE75" s="226">
        <v>0</v>
      </c>
      <c r="BF75" s="226">
        <v>0</v>
      </c>
      <c r="BG75" s="226">
        <v>0</v>
      </c>
      <c r="BH75" s="226">
        <v>0</v>
      </c>
      <c r="BI75" s="226">
        <v>0</v>
      </c>
      <c r="BJ75" s="226">
        <v>0</v>
      </c>
      <c r="BK75" s="226">
        <v>0</v>
      </c>
      <c r="BL75" s="226"/>
      <c r="BM75" s="226" t="s">
        <v>546</v>
      </c>
      <c r="BN75" s="226"/>
      <c r="BO75" s="226" t="s">
        <v>546</v>
      </c>
      <c r="BP75" s="231"/>
      <c r="BQ75" s="226"/>
      <c r="BR75" s="226"/>
      <c r="BS75" s="226"/>
      <c r="BT75" s="232"/>
      <c r="BU75" s="232"/>
      <c r="BV75" s="226"/>
      <c r="BW75" s="226" t="s">
        <v>548</v>
      </c>
      <c r="BX75" s="226"/>
      <c r="BY75" s="232"/>
      <c r="BZ75" s="233" t="s">
        <v>633</v>
      </c>
      <c r="CA75" s="232" t="s">
        <v>268</v>
      </c>
    </row>
    <row r="76" spans="1:79" customFormat="1" ht="13" customHeight="1" x14ac:dyDescent="0.15">
      <c r="A76" s="223">
        <v>11172</v>
      </c>
      <c r="B76" s="224">
        <v>42566</v>
      </c>
      <c r="C76" s="225" t="s">
        <v>541</v>
      </c>
      <c r="D76" s="223" t="s">
        <v>464</v>
      </c>
      <c r="E76" s="223"/>
      <c r="F76" s="223" t="s">
        <v>542</v>
      </c>
      <c r="G76" s="224">
        <v>42551</v>
      </c>
      <c r="H76" s="226" t="s">
        <v>543</v>
      </c>
      <c r="I76" s="226" t="s">
        <v>546</v>
      </c>
      <c r="J76" s="226"/>
      <c r="K76" s="223" t="s">
        <v>635</v>
      </c>
      <c r="L76" s="223" t="s">
        <v>482</v>
      </c>
      <c r="M76" s="227">
        <v>108.86363636363636</v>
      </c>
      <c r="N76" s="227">
        <v>14.18181818181818</v>
      </c>
      <c r="O76" s="223"/>
      <c r="P76" s="223"/>
      <c r="Q76" s="227"/>
      <c r="R76" s="223"/>
      <c r="S76" s="229"/>
      <c r="T76" s="223"/>
      <c r="U76" s="229"/>
      <c r="V76" s="229"/>
      <c r="W76" s="227"/>
      <c r="X76" s="223"/>
      <c r="Y76" s="227"/>
      <c r="Z76" s="227"/>
      <c r="AA76" s="227"/>
      <c r="AB76" s="227"/>
      <c r="AC76" s="227"/>
      <c r="AD76" s="227"/>
      <c r="AE76" s="227">
        <v>11.036363636363635</v>
      </c>
      <c r="AF76" s="223"/>
      <c r="AG76" s="223"/>
      <c r="AH76" s="227"/>
      <c r="AI76" s="223"/>
      <c r="AJ76" s="223"/>
      <c r="AK76" s="227"/>
      <c r="AL76" s="223"/>
      <c r="AM76" s="227"/>
      <c r="AN76" s="227"/>
      <c r="AO76" s="223" t="s">
        <v>579</v>
      </c>
      <c r="AP76" s="226" t="s">
        <v>546</v>
      </c>
      <c r="AQ76" s="226"/>
      <c r="AR76" s="226"/>
      <c r="AS76" s="230"/>
      <c r="AT76" s="226">
        <v>3.84</v>
      </c>
      <c r="AU76" s="226"/>
      <c r="AV76" s="226"/>
      <c r="AW76" s="226"/>
      <c r="AX76" s="226" t="s">
        <v>546</v>
      </c>
      <c r="AY76" s="223"/>
      <c r="AZ76" s="226">
        <v>0</v>
      </c>
      <c r="BA76" s="226">
        <v>0</v>
      </c>
      <c r="BB76" s="226">
        <v>0</v>
      </c>
      <c r="BC76" s="226">
        <v>0</v>
      </c>
      <c r="BD76" s="226">
        <v>0</v>
      </c>
      <c r="BE76" s="226">
        <v>0</v>
      </c>
      <c r="BF76" s="226">
        <v>0</v>
      </c>
      <c r="BG76" s="226">
        <v>0</v>
      </c>
      <c r="BH76" s="226">
        <v>0</v>
      </c>
      <c r="BI76" s="226">
        <v>0</v>
      </c>
      <c r="BJ76" s="226">
        <v>0</v>
      </c>
      <c r="BK76" s="226">
        <v>0</v>
      </c>
      <c r="BL76" s="226"/>
      <c r="BM76" s="226" t="s">
        <v>546</v>
      </c>
      <c r="BN76" s="226"/>
      <c r="BO76" s="226" t="s">
        <v>546</v>
      </c>
      <c r="BP76" s="231"/>
      <c r="BQ76" s="226"/>
      <c r="BR76" s="226"/>
      <c r="BS76" s="226"/>
      <c r="BT76" s="232"/>
      <c r="BU76" s="232"/>
      <c r="BV76" s="226"/>
      <c r="BW76" s="226" t="s">
        <v>548</v>
      </c>
      <c r="BX76" s="226">
        <v>1</v>
      </c>
      <c r="BY76" s="223"/>
      <c r="BZ76" s="235" t="s">
        <v>638</v>
      </c>
      <c r="CA76" s="232" t="s">
        <v>268</v>
      </c>
    </row>
    <row r="77" spans="1:79" customFormat="1" ht="13" customHeight="1" x14ac:dyDescent="0.15">
      <c r="A77" s="223">
        <v>12495</v>
      </c>
      <c r="B77" s="224">
        <v>42566</v>
      </c>
      <c r="C77" s="225" t="s">
        <v>541</v>
      </c>
      <c r="D77" s="223" t="s">
        <v>464</v>
      </c>
      <c r="E77" s="223"/>
      <c r="F77" s="223" t="s">
        <v>542</v>
      </c>
      <c r="G77" s="224">
        <v>42474</v>
      </c>
      <c r="H77" s="226" t="s">
        <v>337</v>
      </c>
      <c r="I77" s="226" t="s">
        <v>338</v>
      </c>
      <c r="J77" s="226"/>
      <c r="K77" s="223" t="s">
        <v>640</v>
      </c>
      <c r="L77" s="223" t="s">
        <v>641</v>
      </c>
      <c r="M77" s="227">
        <v>112.11818181818181</v>
      </c>
      <c r="N77" s="227">
        <v>17.236363636363635</v>
      </c>
      <c r="O77" s="223"/>
      <c r="P77" s="223"/>
      <c r="Q77" s="227"/>
      <c r="R77" s="228"/>
      <c r="S77" s="229"/>
      <c r="T77" s="223"/>
      <c r="U77" s="229"/>
      <c r="V77" s="229"/>
      <c r="W77" s="227"/>
      <c r="X77" s="223"/>
      <c r="Y77" s="227"/>
      <c r="Z77" s="227"/>
      <c r="AA77" s="227"/>
      <c r="AB77" s="227"/>
      <c r="AC77" s="227"/>
      <c r="AD77" s="227"/>
      <c r="AE77" s="227">
        <v>12.309090909090907</v>
      </c>
      <c r="AF77" s="223"/>
      <c r="AG77" s="223"/>
      <c r="AH77" s="227"/>
      <c r="AI77" s="223"/>
      <c r="AJ77" s="223"/>
      <c r="AK77" s="227"/>
      <c r="AL77" s="223"/>
      <c r="AM77" s="227"/>
      <c r="AN77" s="227"/>
      <c r="AO77" s="223" t="s">
        <v>579</v>
      </c>
      <c r="AP77" s="226" t="s">
        <v>546</v>
      </c>
      <c r="AQ77" s="226"/>
      <c r="AR77" s="226"/>
      <c r="AS77" s="230"/>
      <c r="AT77" s="226">
        <v>10</v>
      </c>
      <c r="AU77" s="226"/>
      <c r="AV77" s="226"/>
      <c r="AW77" s="226"/>
      <c r="AX77" s="226" t="s">
        <v>460</v>
      </c>
      <c r="AY77" s="223"/>
      <c r="AZ77" s="226">
        <v>0</v>
      </c>
      <c r="BA77" s="226">
        <v>0</v>
      </c>
      <c r="BB77" s="226">
        <v>0</v>
      </c>
      <c r="BC77" s="226">
        <v>0</v>
      </c>
      <c r="BD77" s="226">
        <v>0</v>
      </c>
      <c r="BE77" s="226">
        <v>0</v>
      </c>
      <c r="BF77" s="226">
        <v>0</v>
      </c>
      <c r="BG77" s="226">
        <v>0</v>
      </c>
      <c r="BH77" s="226">
        <v>0</v>
      </c>
      <c r="BI77" s="226">
        <v>0</v>
      </c>
      <c r="BJ77" s="226">
        <v>0</v>
      </c>
      <c r="BK77" s="226">
        <v>0</v>
      </c>
      <c r="BL77" s="226"/>
      <c r="BM77" s="226" t="s">
        <v>546</v>
      </c>
      <c r="BN77" s="226"/>
      <c r="BO77" s="226" t="s">
        <v>546</v>
      </c>
      <c r="BP77" s="231"/>
      <c r="BQ77" s="226"/>
      <c r="BR77" s="226"/>
      <c r="BS77" s="226"/>
      <c r="BT77" s="223"/>
      <c r="BU77" s="223"/>
      <c r="BV77" s="226"/>
      <c r="BW77" s="226" t="s">
        <v>548</v>
      </c>
      <c r="BX77" s="226"/>
      <c r="BY77" s="223"/>
      <c r="BZ77" s="233" t="s">
        <v>643</v>
      </c>
      <c r="CA77" s="232" t="s">
        <v>268</v>
      </c>
    </row>
    <row r="78" spans="1:79" customFormat="1" ht="13" customHeight="1" x14ac:dyDescent="0.15">
      <c r="A78" s="223">
        <v>12711</v>
      </c>
      <c r="B78" s="224">
        <v>42566</v>
      </c>
      <c r="C78" s="225" t="s">
        <v>463</v>
      </c>
      <c r="D78" s="223" t="s">
        <v>464</v>
      </c>
      <c r="E78" s="223"/>
      <c r="F78" s="223" t="s">
        <v>518</v>
      </c>
      <c r="G78" s="236">
        <v>42551</v>
      </c>
      <c r="H78" s="226" t="s">
        <v>543</v>
      </c>
      <c r="I78" s="226" t="s">
        <v>460</v>
      </c>
      <c r="J78" s="226"/>
      <c r="K78" s="223" t="s">
        <v>652</v>
      </c>
      <c r="L78" s="223" t="s">
        <v>653</v>
      </c>
      <c r="M78" s="227">
        <v>92.154545454545456</v>
      </c>
      <c r="N78" s="227">
        <v>17.672727272727272</v>
      </c>
      <c r="O78" s="223"/>
      <c r="P78" s="223"/>
      <c r="Q78" s="227"/>
      <c r="R78" s="228"/>
      <c r="S78" s="229"/>
      <c r="T78" s="223"/>
      <c r="U78" s="229"/>
      <c r="V78" s="229"/>
      <c r="W78" s="227"/>
      <c r="X78" s="223"/>
      <c r="Y78" s="227"/>
      <c r="Z78" s="227"/>
      <c r="AA78" s="227"/>
      <c r="AB78" s="227"/>
      <c r="AC78" s="227"/>
      <c r="AD78" s="227"/>
      <c r="AE78" s="227">
        <v>16.8</v>
      </c>
      <c r="AF78" s="223"/>
      <c r="AG78" s="223"/>
      <c r="AH78" s="227"/>
      <c r="AI78" s="223"/>
      <c r="AJ78" s="223"/>
      <c r="AK78" s="227"/>
      <c r="AL78" s="223"/>
      <c r="AM78" s="227"/>
      <c r="AN78" s="227"/>
      <c r="AO78" s="223" t="s">
        <v>520</v>
      </c>
      <c r="AP78" s="226" t="s">
        <v>546</v>
      </c>
      <c r="AQ78" s="226"/>
      <c r="AR78" s="226"/>
      <c r="AS78" s="230"/>
      <c r="AT78" s="226">
        <v>8</v>
      </c>
      <c r="AU78" s="226"/>
      <c r="AV78" s="226"/>
      <c r="AW78" s="226"/>
      <c r="AX78" s="226" t="s">
        <v>337</v>
      </c>
      <c r="AY78" s="223" t="s">
        <v>654</v>
      </c>
      <c r="AZ78" s="226">
        <v>0</v>
      </c>
      <c r="BA78" s="226">
        <v>0</v>
      </c>
      <c r="BB78" s="226">
        <v>0</v>
      </c>
      <c r="BC78" s="226">
        <v>0</v>
      </c>
      <c r="BD78" s="226">
        <v>0</v>
      </c>
      <c r="BE78" s="226">
        <v>0</v>
      </c>
      <c r="BF78" s="226">
        <v>0</v>
      </c>
      <c r="BG78" s="226">
        <v>0</v>
      </c>
      <c r="BH78" s="226">
        <v>0</v>
      </c>
      <c r="BI78" s="226">
        <v>0</v>
      </c>
      <c r="BJ78" s="226">
        <v>0</v>
      </c>
      <c r="BK78" s="226">
        <v>0</v>
      </c>
      <c r="BL78" s="226"/>
      <c r="BM78" s="226" t="s">
        <v>546</v>
      </c>
      <c r="BN78" s="226"/>
      <c r="BO78" s="226" t="s">
        <v>546</v>
      </c>
      <c r="BP78" s="231"/>
      <c r="BQ78" s="226"/>
      <c r="BR78" s="226"/>
      <c r="BS78" s="226"/>
      <c r="BT78" s="223"/>
      <c r="BU78" s="232"/>
      <c r="BV78" s="226"/>
      <c r="BW78" s="226" t="s">
        <v>548</v>
      </c>
      <c r="BX78" s="226">
        <v>1</v>
      </c>
      <c r="BY78" s="232" t="s">
        <v>655</v>
      </c>
      <c r="BZ78" s="233" t="s">
        <v>659</v>
      </c>
      <c r="CA78" s="223" t="s">
        <v>268</v>
      </c>
    </row>
    <row r="79" spans="1:79" customFormat="1" ht="13" customHeight="1" x14ac:dyDescent="0.15">
      <c r="A79" s="223"/>
      <c r="B79" s="224">
        <v>42573</v>
      </c>
      <c r="C79" s="225" t="s">
        <v>463</v>
      </c>
      <c r="D79" s="223" t="s">
        <v>464</v>
      </c>
      <c r="E79" s="223"/>
      <c r="F79" s="223" t="s">
        <v>518</v>
      </c>
      <c r="G79" s="224">
        <v>42571</v>
      </c>
      <c r="H79" s="226" t="s">
        <v>337</v>
      </c>
      <c r="I79" s="226" t="s">
        <v>460</v>
      </c>
      <c r="J79" s="226"/>
      <c r="K79" s="223" t="s">
        <v>688</v>
      </c>
      <c r="L79" s="223" t="s">
        <v>689</v>
      </c>
      <c r="M79" s="227">
        <v>89.999999999999986</v>
      </c>
      <c r="N79" s="227">
        <v>16.999999999999996</v>
      </c>
      <c r="O79" s="223"/>
      <c r="P79" s="223"/>
      <c r="Q79" s="227"/>
      <c r="R79" s="228"/>
      <c r="S79" s="229"/>
      <c r="T79" s="223"/>
      <c r="U79" s="229"/>
      <c r="V79" s="229"/>
      <c r="W79" s="227"/>
      <c r="X79" s="223"/>
      <c r="Y79" s="227"/>
      <c r="Z79" s="227"/>
      <c r="AA79" s="227"/>
      <c r="AB79" s="227"/>
      <c r="AC79" s="227"/>
      <c r="AD79" s="227"/>
      <c r="AE79" s="227">
        <v>14.499999999999998</v>
      </c>
      <c r="AF79" s="223"/>
      <c r="AG79" s="223"/>
      <c r="AH79" s="227"/>
      <c r="AI79" s="223"/>
      <c r="AJ79" s="223"/>
      <c r="AK79" s="227"/>
      <c r="AL79" s="223"/>
      <c r="AM79" s="227"/>
      <c r="AN79" s="227"/>
      <c r="AO79" s="223" t="s">
        <v>579</v>
      </c>
      <c r="AP79" s="226" t="s">
        <v>546</v>
      </c>
      <c r="AQ79" s="226"/>
      <c r="AR79" s="226"/>
      <c r="AS79" s="230"/>
      <c r="AT79" s="226">
        <v>6</v>
      </c>
      <c r="AU79" s="226"/>
      <c r="AV79" s="226"/>
      <c r="AW79" s="226"/>
      <c r="AX79" s="226" t="s">
        <v>460</v>
      </c>
      <c r="AY79" s="223"/>
      <c r="AZ79" s="226">
        <v>0</v>
      </c>
      <c r="BA79" s="226">
        <v>0</v>
      </c>
      <c r="BB79" s="226">
        <v>0</v>
      </c>
      <c r="BC79" s="226">
        <v>0</v>
      </c>
      <c r="BD79" s="226">
        <v>0</v>
      </c>
      <c r="BE79" s="226">
        <v>0</v>
      </c>
      <c r="BF79" s="226">
        <v>0</v>
      </c>
      <c r="BG79" s="226">
        <v>0</v>
      </c>
      <c r="BH79" s="226">
        <v>0</v>
      </c>
      <c r="BI79" s="226">
        <v>0</v>
      </c>
      <c r="BJ79" s="226">
        <v>0</v>
      </c>
      <c r="BK79" s="226">
        <v>0</v>
      </c>
      <c r="BL79" s="226"/>
      <c r="BM79" s="226" t="s">
        <v>460</v>
      </c>
      <c r="BN79" s="226"/>
      <c r="BO79" s="226" t="s">
        <v>460</v>
      </c>
      <c r="BP79" s="231"/>
      <c r="BQ79" s="226"/>
      <c r="BR79" s="226"/>
      <c r="BS79" s="226"/>
      <c r="BT79" s="223"/>
      <c r="BU79" s="223"/>
      <c r="BV79" s="226"/>
      <c r="BW79" s="226" t="s">
        <v>480</v>
      </c>
      <c r="BX79" s="226">
        <v>1</v>
      </c>
      <c r="BY79" s="223"/>
      <c r="BZ79" s="150" t="s">
        <v>691</v>
      </c>
      <c r="CA79" s="223"/>
    </row>
    <row r="80" spans="1:79" customFormat="1" ht="13" customHeight="1" x14ac:dyDescent="0.15">
      <c r="A80" s="223">
        <v>10838</v>
      </c>
      <c r="B80" s="224">
        <v>42567</v>
      </c>
      <c r="C80" s="225" t="s">
        <v>541</v>
      </c>
      <c r="D80" s="223" t="s">
        <v>464</v>
      </c>
      <c r="E80" s="223"/>
      <c r="F80" s="223" t="s">
        <v>581</v>
      </c>
      <c r="G80" s="234">
        <v>42564</v>
      </c>
      <c r="H80" s="226" t="s">
        <v>543</v>
      </c>
      <c r="I80" s="226" t="s">
        <v>338</v>
      </c>
      <c r="J80" s="226"/>
      <c r="K80" s="223" t="s">
        <v>544</v>
      </c>
      <c r="L80" s="223" t="s">
        <v>469</v>
      </c>
      <c r="M80" s="227">
        <v>97</v>
      </c>
      <c r="N80" s="227">
        <v>31.563636363636359</v>
      </c>
      <c r="O80" s="223"/>
      <c r="P80" s="223"/>
      <c r="Q80" s="227"/>
      <c r="R80" s="228"/>
      <c r="S80" s="229"/>
      <c r="T80" s="223"/>
      <c r="U80" s="229"/>
      <c r="V80" s="229"/>
      <c r="W80" s="227">
        <v>19.672727272727272</v>
      </c>
      <c r="X80" s="223"/>
      <c r="Y80" s="227"/>
      <c r="Z80" s="227"/>
      <c r="AA80" s="227"/>
      <c r="AB80" s="227"/>
      <c r="AC80" s="227"/>
      <c r="AD80" s="227"/>
      <c r="AE80" s="227"/>
      <c r="AF80" s="223"/>
      <c r="AG80" s="223"/>
      <c r="AH80" s="227">
        <v>23.327272727272724</v>
      </c>
      <c r="AI80" s="223"/>
      <c r="AJ80" s="223"/>
      <c r="AK80" s="229"/>
      <c r="AL80" s="223"/>
      <c r="AM80" s="227"/>
      <c r="AN80" s="227"/>
      <c r="AO80" s="223" t="s">
        <v>582</v>
      </c>
      <c r="AP80" s="226" t="s">
        <v>546</v>
      </c>
      <c r="AQ80" s="226"/>
      <c r="AR80" s="226"/>
      <c r="AS80" s="230"/>
      <c r="AT80" s="226">
        <v>17</v>
      </c>
      <c r="AU80" s="226"/>
      <c r="AV80" s="226"/>
      <c r="AW80" s="226"/>
      <c r="AX80" s="226" t="s">
        <v>547</v>
      </c>
      <c r="AY80" s="223"/>
      <c r="AZ80" s="226">
        <v>0</v>
      </c>
      <c r="BA80" s="226">
        <v>0</v>
      </c>
      <c r="BB80" s="226">
        <v>0</v>
      </c>
      <c r="BC80" s="226">
        <v>0</v>
      </c>
      <c r="BD80" s="226">
        <v>0</v>
      </c>
      <c r="BE80" s="226">
        <v>0</v>
      </c>
      <c r="BF80" s="226">
        <v>0</v>
      </c>
      <c r="BG80" s="226">
        <v>0</v>
      </c>
      <c r="BH80" s="226">
        <v>0</v>
      </c>
      <c r="BI80" s="226">
        <v>0</v>
      </c>
      <c r="BJ80" s="226">
        <v>0</v>
      </c>
      <c r="BK80" s="226">
        <v>0</v>
      </c>
      <c r="BL80" s="226"/>
      <c r="BM80" s="226" t="s">
        <v>546</v>
      </c>
      <c r="BN80" s="226">
        <v>12</v>
      </c>
      <c r="BO80" s="226" t="s">
        <v>546</v>
      </c>
      <c r="BP80" s="231"/>
      <c r="BQ80" s="226"/>
      <c r="BR80" s="226"/>
      <c r="BS80" s="226"/>
      <c r="BT80" s="223"/>
      <c r="BU80" s="232"/>
      <c r="BV80" s="226"/>
      <c r="BW80" s="226" t="s">
        <v>548</v>
      </c>
      <c r="BX80" s="226"/>
      <c r="BY80" s="232"/>
      <c r="BZ80" s="235" t="s">
        <v>586</v>
      </c>
      <c r="CA80" s="232" t="s">
        <v>253</v>
      </c>
    </row>
    <row r="81" spans="1:79" customFormat="1" ht="13" customHeight="1" x14ac:dyDescent="0.15">
      <c r="A81" s="223">
        <v>13294</v>
      </c>
      <c r="B81" s="224">
        <v>42567</v>
      </c>
      <c r="C81" s="225" t="s">
        <v>541</v>
      </c>
      <c r="D81" s="223" t="s">
        <v>464</v>
      </c>
      <c r="E81" s="223"/>
      <c r="F81" s="223" t="s">
        <v>581</v>
      </c>
      <c r="G81" s="224">
        <v>42551</v>
      </c>
      <c r="H81" s="226" t="s">
        <v>337</v>
      </c>
      <c r="I81" s="226" t="s">
        <v>338</v>
      </c>
      <c r="J81" s="226"/>
      <c r="K81" s="223" t="s">
        <v>549</v>
      </c>
      <c r="L81" s="223" t="s">
        <v>684</v>
      </c>
      <c r="M81" s="227">
        <v>107.1</v>
      </c>
      <c r="N81" s="227">
        <v>30.599999999999994</v>
      </c>
      <c r="O81" s="223"/>
      <c r="P81" s="223"/>
      <c r="Q81" s="227"/>
      <c r="R81" s="228"/>
      <c r="S81" s="229"/>
      <c r="T81" s="223"/>
      <c r="U81" s="229"/>
      <c r="V81" s="229"/>
      <c r="W81" s="227">
        <v>18.2</v>
      </c>
      <c r="X81" s="223"/>
      <c r="Y81" s="227"/>
      <c r="Z81" s="227"/>
      <c r="AA81" s="227"/>
      <c r="AB81" s="227"/>
      <c r="AC81" s="227"/>
      <c r="AD81" s="229"/>
      <c r="AE81" s="227"/>
      <c r="AF81" s="223"/>
      <c r="AG81" s="223"/>
      <c r="AH81" s="227">
        <v>20.099999999999998</v>
      </c>
      <c r="AI81" s="223"/>
      <c r="AJ81" s="223"/>
      <c r="AK81" s="227"/>
      <c r="AL81" s="223"/>
      <c r="AM81" s="227"/>
      <c r="AN81" s="227"/>
      <c r="AO81" s="223" t="s">
        <v>582</v>
      </c>
      <c r="AP81" s="226" t="s">
        <v>546</v>
      </c>
      <c r="AQ81" s="226"/>
      <c r="AR81" s="226"/>
      <c r="AS81" s="230"/>
      <c r="AT81" s="226">
        <v>12</v>
      </c>
      <c r="AU81" s="226"/>
      <c r="AV81" s="226"/>
      <c r="AW81" s="226"/>
      <c r="AX81" s="226" t="s">
        <v>546</v>
      </c>
      <c r="AY81" s="223"/>
      <c r="AZ81" s="226">
        <v>0</v>
      </c>
      <c r="BA81" s="226">
        <v>0</v>
      </c>
      <c r="BB81" s="226">
        <v>0</v>
      </c>
      <c r="BC81" s="226">
        <v>0</v>
      </c>
      <c r="BD81" s="226">
        <v>0</v>
      </c>
      <c r="BE81" s="226">
        <v>0</v>
      </c>
      <c r="BF81" s="226">
        <v>0</v>
      </c>
      <c r="BG81" s="226">
        <v>0</v>
      </c>
      <c r="BH81" s="226">
        <v>0</v>
      </c>
      <c r="BI81" s="226">
        <v>0</v>
      </c>
      <c r="BJ81" s="226">
        <v>0</v>
      </c>
      <c r="BK81" s="226">
        <v>0</v>
      </c>
      <c r="BL81" s="226"/>
      <c r="BM81" s="226" t="s">
        <v>546</v>
      </c>
      <c r="BN81" s="226"/>
      <c r="BO81" s="226" t="s">
        <v>546</v>
      </c>
      <c r="BP81" s="231"/>
      <c r="BQ81" s="226"/>
      <c r="BR81" s="226"/>
      <c r="BS81" s="226"/>
      <c r="BT81" s="242"/>
      <c r="BU81" s="232"/>
      <c r="BV81" s="226"/>
      <c r="BW81" s="226" t="s">
        <v>548</v>
      </c>
      <c r="BX81" s="226">
        <v>1</v>
      </c>
      <c r="BY81" s="223"/>
      <c r="BZ81" s="235" t="s">
        <v>687</v>
      </c>
      <c r="CA81" s="232" t="s">
        <v>345</v>
      </c>
    </row>
    <row r="82" spans="1:79" customFormat="1" ht="13" customHeight="1" x14ac:dyDescent="0.15">
      <c r="A82" s="223">
        <v>11117</v>
      </c>
      <c r="B82" s="224">
        <v>42567</v>
      </c>
      <c r="C82" s="225" t="s">
        <v>541</v>
      </c>
      <c r="D82" s="223" t="s">
        <v>464</v>
      </c>
      <c r="E82" s="223"/>
      <c r="F82" s="223" t="s">
        <v>581</v>
      </c>
      <c r="G82" s="236">
        <v>42494</v>
      </c>
      <c r="H82" s="226" t="s">
        <v>337</v>
      </c>
      <c r="I82" s="226" t="s">
        <v>460</v>
      </c>
      <c r="J82" s="226"/>
      <c r="K82" s="223" t="s">
        <v>551</v>
      </c>
      <c r="L82" s="223" t="s">
        <v>606</v>
      </c>
      <c r="M82" s="227">
        <v>104.89999999999999</v>
      </c>
      <c r="N82" s="227">
        <v>29.563636363636363</v>
      </c>
      <c r="O82" s="223"/>
      <c r="P82" s="223"/>
      <c r="Q82" s="227"/>
      <c r="R82" s="228"/>
      <c r="S82" s="229"/>
      <c r="T82" s="223"/>
      <c r="U82" s="229"/>
      <c r="V82" s="229"/>
      <c r="W82" s="227">
        <v>17.954545454545453</v>
      </c>
      <c r="X82" s="223"/>
      <c r="Y82" s="227"/>
      <c r="Z82" s="227"/>
      <c r="AA82" s="227"/>
      <c r="AB82" s="227"/>
      <c r="AC82" s="227"/>
      <c r="AD82" s="227"/>
      <c r="AE82" s="227"/>
      <c r="AF82" s="223"/>
      <c r="AG82" s="223"/>
      <c r="AH82" s="227">
        <v>21.554545454545455</v>
      </c>
      <c r="AI82" s="223"/>
      <c r="AJ82" s="223"/>
      <c r="AK82" s="227"/>
      <c r="AL82" s="223"/>
      <c r="AM82" s="227"/>
      <c r="AN82" s="227"/>
      <c r="AO82" s="223" t="s">
        <v>582</v>
      </c>
      <c r="AP82" s="226" t="s">
        <v>546</v>
      </c>
      <c r="AQ82" s="226"/>
      <c r="AR82" s="226"/>
      <c r="AS82" s="230">
        <v>10</v>
      </c>
      <c r="AT82" s="226">
        <v>12</v>
      </c>
      <c r="AU82" s="226"/>
      <c r="AV82" s="226"/>
      <c r="AW82" s="226"/>
      <c r="AX82" s="226" t="s">
        <v>547</v>
      </c>
      <c r="AY82" s="223"/>
      <c r="AZ82" s="226">
        <v>0</v>
      </c>
      <c r="BA82" s="226">
        <v>0</v>
      </c>
      <c r="BB82" s="226">
        <v>7</v>
      </c>
      <c r="BC82" s="226">
        <v>0</v>
      </c>
      <c r="BD82" s="226">
        <v>0</v>
      </c>
      <c r="BE82" s="226">
        <v>0</v>
      </c>
      <c r="BF82" s="226">
        <v>0</v>
      </c>
      <c r="BG82" s="226">
        <v>0</v>
      </c>
      <c r="BH82" s="226">
        <v>0</v>
      </c>
      <c r="BI82" s="226">
        <v>0</v>
      </c>
      <c r="BJ82" s="226">
        <v>0</v>
      </c>
      <c r="BK82" s="226">
        <v>0</v>
      </c>
      <c r="BL82" s="226"/>
      <c r="BM82" s="226" t="s">
        <v>546</v>
      </c>
      <c r="BN82" s="226"/>
      <c r="BO82" s="226" t="s">
        <v>546</v>
      </c>
      <c r="BP82" s="231"/>
      <c r="BQ82" s="226"/>
      <c r="BR82" s="226"/>
      <c r="BS82" s="226"/>
      <c r="BT82" s="223"/>
      <c r="BU82" s="223"/>
      <c r="BV82" s="226"/>
      <c r="BW82" s="226" t="s">
        <v>548</v>
      </c>
      <c r="BX82" s="226"/>
      <c r="BY82" s="232"/>
      <c r="BZ82" s="235" t="s">
        <v>609</v>
      </c>
      <c r="CA82" s="232" t="s">
        <v>253</v>
      </c>
    </row>
    <row r="83" spans="1:79" customFormat="1" ht="13" customHeight="1" x14ac:dyDescent="0.15">
      <c r="A83" s="223">
        <v>1693</v>
      </c>
      <c r="B83" s="224">
        <v>42566</v>
      </c>
      <c r="C83" s="225" t="s">
        <v>541</v>
      </c>
      <c r="D83" s="223" t="s">
        <v>464</v>
      </c>
      <c r="E83" s="223"/>
      <c r="F83" s="223" t="s">
        <v>581</v>
      </c>
      <c r="G83" s="224">
        <v>42551</v>
      </c>
      <c r="H83" s="226" t="s">
        <v>543</v>
      </c>
      <c r="I83" s="226" t="s">
        <v>546</v>
      </c>
      <c r="J83" s="226"/>
      <c r="K83" s="223" t="s">
        <v>554</v>
      </c>
      <c r="L83" s="223" t="s">
        <v>555</v>
      </c>
      <c r="M83" s="227">
        <v>99.554545454545448</v>
      </c>
      <c r="N83" s="227">
        <v>29.390909090909087</v>
      </c>
      <c r="O83" s="223"/>
      <c r="P83" s="223"/>
      <c r="Q83" s="227"/>
      <c r="R83" s="228"/>
      <c r="S83" s="229"/>
      <c r="T83" s="223"/>
      <c r="U83" s="229"/>
      <c r="V83" s="229"/>
      <c r="W83" s="227">
        <v>17.581818181818182</v>
      </c>
      <c r="X83" s="223"/>
      <c r="Y83" s="227"/>
      <c r="Z83" s="227"/>
      <c r="AA83" s="227"/>
      <c r="AB83" s="227"/>
      <c r="AC83" s="227"/>
      <c r="AD83" s="227"/>
      <c r="AE83" s="227"/>
      <c r="AF83" s="223"/>
      <c r="AG83" s="223"/>
      <c r="AH83" s="227">
        <v>19.109090909090906</v>
      </c>
      <c r="AI83" s="223"/>
      <c r="AJ83" s="223"/>
      <c r="AK83" s="227"/>
      <c r="AL83" s="223"/>
      <c r="AM83" s="227"/>
      <c r="AN83" s="227"/>
      <c r="AO83" s="223" t="s">
        <v>582</v>
      </c>
      <c r="AP83" s="226" t="s">
        <v>546</v>
      </c>
      <c r="AQ83" s="226"/>
      <c r="AR83" s="226"/>
      <c r="AS83" s="230"/>
      <c r="AT83" s="226">
        <v>8.5</v>
      </c>
      <c r="AU83" s="226"/>
      <c r="AV83" s="226"/>
      <c r="AW83" s="226"/>
      <c r="AX83" s="226" t="s">
        <v>547</v>
      </c>
      <c r="AY83" s="223"/>
      <c r="AZ83" s="226">
        <v>0</v>
      </c>
      <c r="BA83" s="226">
        <v>0</v>
      </c>
      <c r="BB83" s="226">
        <v>0</v>
      </c>
      <c r="BC83" s="226">
        <v>0</v>
      </c>
      <c r="BD83" s="226">
        <v>0</v>
      </c>
      <c r="BE83" s="226">
        <v>0</v>
      </c>
      <c r="BF83" s="226">
        <v>0</v>
      </c>
      <c r="BG83" s="226">
        <v>0</v>
      </c>
      <c r="BH83" s="226">
        <v>0</v>
      </c>
      <c r="BI83" s="226">
        <v>0</v>
      </c>
      <c r="BJ83" s="226">
        <v>0</v>
      </c>
      <c r="BK83" s="226">
        <v>0</v>
      </c>
      <c r="BL83" s="226"/>
      <c r="BM83" s="226" t="s">
        <v>546</v>
      </c>
      <c r="BN83" s="226"/>
      <c r="BO83" s="226" t="s">
        <v>546</v>
      </c>
      <c r="BP83" s="231"/>
      <c r="BQ83" s="226"/>
      <c r="BR83" s="226"/>
      <c r="BS83" s="226"/>
      <c r="BT83" s="223"/>
      <c r="BU83" s="223"/>
      <c r="BV83" s="226"/>
      <c r="BW83" s="226" t="s">
        <v>548</v>
      </c>
      <c r="BX83" s="226"/>
      <c r="BY83" s="223"/>
      <c r="BZ83" s="233" t="s">
        <v>620</v>
      </c>
      <c r="CA83" s="232" t="s">
        <v>268</v>
      </c>
    </row>
    <row r="84" spans="1:79" customFormat="1" ht="13" customHeight="1" x14ac:dyDescent="0.15">
      <c r="A84" s="223">
        <v>10259</v>
      </c>
      <c r="B84" s="224">
        <v>42566</v>
      </c>
      <c r="C84" s="225" t="s">
        <v>541</v>
      </c>
      <c r="D84" s="223" t="s">
        <v>464</v>
      </c>
      <c r="E84" s="223"/>
      <c r="F84" s="223" t="s">
        <v>581</v>
      </c>
      <c r="G84" s="224">
        <v>42551</v>
      </c>
      <c r="H84" s="226" t="s">
        <v>543</v>
      </c>
      <c r="I84" s="226" t="s">
        <v>546</v>
      </c>
      <c r="J84" s="226"/>
      <c r="K84" s="223" t="s">
        <v>556</v>
      </c>
      <c r="L84" s="223" t="s">
        <v>485</v>
      </c>
      <c r="M84" s="227">
        <v>99.999999999999986</v>
      </c>
      <c r="N84" s="227">
        <v>32.954545454545453</v>
      </c>
      <c r="O84" s="223"/>
      <c r="P84" s="223"/>
      <c r="Q84" s="227"/>
      <c r="R84" s="228"/>
      <c r="S84" s="229"/>
      <c r="T84" s="223"/>
      <c r="U84" s="229"/>
      <c r="V84" s="229"/>
      <c r="W84" s="227">
        <v>18.299999999999997</v>
      </c>
      <c r="X84" s="223"/>
      <c r="Y84" s="227"/>
      <c r="Z84" s="227"/>
      <c r="AA84" s="227"/>
      <c r="AB84" s="227"/>
      <c r="AC84" s="227"/>
      <c r="AD84" s="229"/>
      <c r="AE84" s="227"/>
      <c r="AF84" s="223"/>
      <c r="AG84" s="223"/>
      <c r="AH84" s="227">
        <v>20.299999999999997</v>
      </c>
      <c r="AI84" s="223"/>
      <c r="AJ84" s="223"/>
      <c r="AK84" s="227"/>
      <c r="AL84" s="223"/>
      <c r="AM84" s="227"/>
      <c r="AN84" s="227"/>
      <c r="AO84" s="223" t="s">
        <v>582</v>
      </c>
      <c r="AP84" s="226" t="s">
        <v>546</v>
      </c>
      <c r="AQ84" s="226"/>
      <c r="AR84" s="226"/>
      <c r="AS84" s="230"/>
      <c r="AT84" s="226">
        <v>11.5</v>
      </c>
      <c r="AU84" s="226"/>
      <c r="AV84" s="226"/>
      <c r="AW84" s="226"/>
      <c r="AX84" s="226" t="s">
        <v>547</v>
      </c>
      <c r="AY84" s="223"/>
      <c r="AZ84" s="226">
        <v>14</v>
      </c>
      <c r="BA84" s="226">
        <v>0</v>
      </c>
      <c r="BB84" s="226">
        <v>0</v>
      </c>
      <c r="BC84" s="226">
        <v>0</v>
      </c>
      <c r="BD84" s="226">
        <v>0</v>
      </c>
      <c r="BE84" s="226">
        <v>0</v>
      </c>
      <c r="BF84" s="226">
        <v>0</v>
      </c>
      <c r="BG84" s="226">
        <v>0</v>
      </c>
      <c r="BH84" s="226">
        <v>0</v>
      </c>
      <c r="BI84" s="226">
        <v>0</v>
      </c>
      <c r="BJ84" s="226">
        <v>0</v>
      </c>
      <c r="BK84" s="226">
        <v>0</v>
      </c>
      <c r="BL84" s="226"/>
      <c r="BM84" s="226" t="s">
        <v>546</v>
      </c>
      <c r="BN84" s="226">
        <v>12</v>
      </c>
      <c r="BO84" s="226" t="s">
        <v>546</v>
      </c>
      <c r="BP84" s="231"/>
      <c r="BQ84" s="226"/>
      <c r="BR84" s="226">
        <v>12</v>
      </c>
      <c r="BS84" s="226"/>
      <c r="BT84" s="223"/>
      <c r="BU84" s="223"/>
      <c r="BV84" s="226"/>
      <c r="BW84" s="226" t="s">
        <v>548</v>
      </c>
      <c r="BX84" s="226"/>
      <c r="BY84" s="223"/>
      <c r="BZ84" s="233" t="s">
        <v>624</v>
      </c>
      <c r="CA84" s="232" t="s">
        <v>268</v>
      </c>
    </row>
    <row r="85" spans="1:79" customFormat="1" ht="13" customHeight="1" x14ac:dyDescent="0.15">
      <c r="A85" s="223">
        <v>10923</v>
      </c>
      <c r="B85" s="224">
        <v>42566</v>
      </c>
      <c r="C85" s="225" t="s">
        <v>541</v>
      </c>
      <c r="D85" s="223" t="s">
        <v>464</v>
      </c>
      <c r="E85" s="223"/>
      <c r="F85" s="223" t="s">
        <v>581</v>
      </c>
      <c r="G85" s="224">
        <v>42475</v>
      </c>
      <c r="H85" s="226" t="s">
        <v>543</v>
      </c>
      <c r="I85" s="226" t="s">
        <v>546</v>
      </c>
      <c r="J85" s="226"/>
      <c r="K85" s="223" t="s">
        <v>558</v>
      </c>
      <c r="L85" s="223" t="s">
        <v>693</v>
      </c>
      <c r="M85" s="227">
        <v>43.636363636363633</v>
      </c>
      <c r="N85" s="227">
        <v>29.999999999999996</v>
      </c>
      <c r="O85" s="223"/>
      <c r="P85" s="223"/>
      <c r="Q85" s="227"/>
      <c r="R85" s="228"/>
      <c r="S85" s="229"/>
      <c r="T85" s="223"/>
      <c r="U85" s="229"/>
      <c r="V85" s="229"/>
      <c r="W85" s="227">
        <v>19.545454545454543</v>
      </c>
      <c r="X85" s="223"/>
      <c r="Y85" s="227"/>
      <c r="Z85" s="227"/>
      <c r="AA85" s="227"/>
      <c r="AB85" s="227"/>
      <c r="AC85" s="227"/>
      <c r="AD85" s="227"/>
      <c r="AE85" s="227"/>
      <c r="AF85" s="223"/>
      <c r="AG85" s="223"/>
      <c r="AH85" s="227">
        <v>20.909090909090907</v>
      </c>
      <c r="AI85" s="223"/>
      <c r="AJ85" s="223"/>
      <c r="AK85" s="229"/>
      <c r="AL85" s="223"/>
      <c r="AM85" s="227"/>
      <c r="AN85" s="227"/>
      <c r="AO85" s="223" t="s">
        <v>582</v>
      </c>
      <c r="AP85" s="226" t="s">
        <v>546</v>
      </c>
      <c r="AQ85" s="226"/>
      <c r="AR85" s="226"/>
      <c r="AS85" s="230"/>
      <c r="AT85" s="226">
        <v>16</v>
      </c>
      <c r="AU85" s="226"/>
      <c r="AV85" s="226"/>
      <c r="AW85" s="226"/>
      <c r="AX85" s="226" t="s">
        <v>547</v>
      </c>
      <c r="AY85" s="223"/>
      <c r="AZ85" s="226">
        <v>0</v>
      </c>
      <c r="BA85" s="226">
        <v>0</v>
      </c>
      <c r="BB85" s="226">
        <v>0</v>
      </c>
      <c r="BC85" s="226">
        <v>0</v>
      </c>
      <c r="BD85" s="226">
        <v>0</v>
      </c>
      <c r="BE85" s="226">
        <v>0</v>
      </c>
      <c r="BF85" s="226">
        <v>0</v>
      </c>
      <c r="BG85" s="226">
        <v>0</v>
      </c>
      <c r="BH85" s="226">
        <v>0</v>
      </c>
      <c r="BI85" s="226">
        <v>0</v>
      </c>
      <c r="BJ85" s="226">
        <v>0</v>
      </c>
      <c r="BK85" s="226">
        <v>0</v>
      </c>
      <c r="BL85" s="226"/>
      <c r="BM85" s="226" t="s">
        <v>546</v>
      </c>
      <c r="BN85" s="226"/>
      <c r="BO85" s="226" t="s">
        <v>546</v>
      </c>
      <c r="BP85" s="231">
        <v>174.43636363636361</v>
      </c>
      <c r="BQ85" s="226"/>
      <c r="BR85" s="226"/>
      <c r="BS85" s="243">
        <v>42551</v>
      </c>
      <c r="BT85" s="223"/>
      <c r="BU85" s="232"/>
      <c r="BV85" s="226"/>
      <c r="BW85" s="226" t="s">
        <v>548</v>
      </c>
      <c r="BX85" s="226"/>
      <c r="BY85" s="232" t="s">
        <v>694</v>
      </c>
      <c r="BZ85" s="244" t="s">
        <v>697</v>
      </c>
      <c r="CA85" s="232" t="s">
        <v>268</v>
      </c>
    </row>
    <row r="86" spans="1:79" customFormat="1" ht="13" customHeight="1" x14ac:dyDescent="0.15">
      <c r="A86" s="223">
        <v>12312</v>
      </c>
      <c r="B86" s="224">
        <v>42566</v>
      </c>
      <c r="C86" s="225" t="s">
        <v>541</v>
      </c>
      <c r="D86" s="223" t="s">
        <v>464</v>
      </c>
      <c r="E86" s="223"/>
      <c r="F86" s="223" t="s">
        <v>581</v>
      </c>
      <c r="G86" s="236">
        <v>42551</v>
      </c>
      <c r="H86" s="226" t="s">
        <v>543</v>
      </c>
      <c r="I86" s="226" t="s">
        <v>338</v>
      </c>
      <c r="J86" s="226"/>
      <c r="K86" s="223" t="s">
        <v>559</v>
      </c>
      <c r="L86" s="223" t="s">
        <v>611</v>
      </c>
      <c r="M86" s="227">
        <v>105.5090909090909</v>
      </c>
      <c r="N86" s="227">
        <v>28.16363636363636</v>
      </c>
      <c r="O86" s="223"/>
      <c r="P86" s="223"/>
      <c r="Q86" s="227"/>
      <c r="R86" s="228"/>
      <c r="S86" s="229"/>
      <c r="T86" s="223"/>
      <c r="U86" s="229"/>
      <c r="V86" s="229"/>
      <c r="W86" s="227">
        <v>16.136363636363637</v>
      </c>
      <c r="X86" s="223"/>
      <c r="Y86" s="227"/>
      <c r="Z86" s="227"/>
      <c r="AA86" s="227"/>
      <c r="AB86" s="227"/>
      <c r="AC86" s="227"/>
      <c r="AD86" s="229"/>
      <c r="AE86" s="227"/>
      <c r="AF86" s="223"/>
      <c r="AG86" s="223"/>
      <c r="AH86" s="227">
        <v>20.536363636363635</v>
      </c>
      <c r="AI86" s="223"/>
      <c r="AJ86" s="223"/>
      <c r="AK86" s="227"/>
      <c r="AL86" s="223"/>
      <c r="AM86" s="227"/>
      <c r="AN86" s="227"/>
      <c r="AO86" s="223" t="s">
        <v>582</v>
      </c>
      <c r="AP86" s="226" t="s">
        <v>546</v>
      </c>
      <c r="AQ86" s="226"/>
      <c r="AR86" s="226"/>
      <c r="AS86" s="226">
        <v>10</v>
      </c>
      <c r="AT86" s="226">
        <v>9</v>
      </c>
      <c r="AU86" s="226"/>
      <c r="AV86" s="226"/>
      <c r="AW86" s="226"/>
      <c r="AX86" s="226" t="s">
        <v>547</v>
      </c>
      <c r="AY86" s="223"/>
      <c r="AZ86" s="226">
        <v>0</v>
      </c>
      <c r="BA86" s="226">
        <v>0</v>
      </c>
      <c r="BB86" s="226">
        <v>0</v>
      </c>
      <c r="BC86" s="226">
        <v>0</v>
      </c>
      <c r="BD86" s="226">
        <v>0</v>
      </c>
      <c r="BE86" s="226">
        <v>0</v>
      </c>
      <c r="BF86" s="226">
        <v>0</v>
      </c>
      <c r="BG86" s="226">
        <v>0</v>
      </c>
      <c r="BH86" s="226">
        <v>0</v>
      </c>
      <c r="BI86" s="226">
        <v>0</v>
      </c>
      <c r="BJ86" s="226">
        <v>0</v>
      </c>
      <c r="BK86" s="226">
        <v>0</v>
      </c>
      <c r="BL86" s="226"/>
      <c r="BM86" s="226" t="s">
        <v>546</v>
      </c>
      <c r="BN86" s="226">
        <v>12</v>
      </c>
      <c r="BO86" s="226" t="s">
        <v>546</v>
      </c>
      <c r="BP86" s="231"/>
      <c r="BQ86" s="226"/>
      <c r="BR86" s="226"/>
      <c r="BS86" s="226"/>
      <c r="BT86" s="232"/>
      <c r="BU86" s="232"/>
      <c r="BV86" s="226"/>
      <c r="BW86" s="226" t="s">
        <v>548</v>
      </c>
      <c r="BX86" s="226"/>
      <c r="BY86" s="232" t="s">
        <v>647</v>
      </c>
      <c r="BZ86" s="233" t="s">
        <v>651</v>
      </c>
      <c r="CA86" s="223" t="s">
        <v>268</v>
      </c>
    </row>
    <row r="87" spans="1:79" customFormat="1" ht="13" customHeight="1" x14ac:dyDescent="0.15">
      <c r="A87" s="223">
        <v>12753</v>
      </c>
      <c r="B87" s="224">
        <v>42566</v>
      </c>
      <c r="C87" s="225" t="s">
        <v>541</v>
      </c>
      <c r="D87" s="223" t="s">
        <v>464</v>
      </c>
      <c r="E87" s="223"/>
      <c r="F87" s="223" t="s">
        <v>581</v>
      </c>
      <c r="G87" s="224">
        <v>42551</v>
      </c>
      <c r="H87" s="226" t="s">
        <v>543</v>
      </c>
      <c r="I87" s="226" t="s">
        <v>546</v>
      </c>
      <c r="J87" s="226"/>
      <c r="K87" s="223" t="s">
        <v>561</v>
      </c>
      <c r="L87" s="223" t="s">
        <v>679</v>
      </c>
      <c r="M87" s="227">
        <v>95.399999999999991</v>
      </c>
      <c r="N87" s="227">
        <v>30.199999999999996</v>
      </c>
      <c r="O87" s="223"/>
      <c r="P87" s="223"/>
      <c r="Q87" s="227"/>
      <c r="R87" s="228"/>
      <c r="S87" s="229"/>
      <c r="T87" s="223"/>
      <c r="U87" s="229"/>
      <c r="V87" s="229"/>
      <c r="W87" s="227">
        <v>18.799999999999997</v>
      </c>
      <c r="X87" s="223"/>
      <c r="Y87" s="227"/>
      <c r="Z87" s="227"/>
      <c r="AA87" s="227"/>
      <c r="AB87" s="227"/>
      <c r="AC87" s="227"/>
      <c r="AD87" s="227"/>
      <c r="AE87" s="227"/>
      <c r="AF87" s="223"/>
      <c r="AG87" s="223"/>
      <c r="AH87" s="227">
        <v>21.554545454545455</v>
      </c>
      <c r="AI87" s="223"/>
      <c r="AJ87" s="223"/>
      <c r="AK87" s="227"/>
      <c r="AL87" s="223"/>
      <c r="AM87" s="227"/>
      <c r="AN87" s="227"/>
      <c r="AO87" s="223" t="s">
        <v>582</v>
      </c>
      <c r="AP87" s="226" t="s">
        <v>546</v>
      </c>
      <c r="AQ87" s="226"/>
      <c r="AR87" s="226"/>
      <c r="AS87" s="230"/>
      <c r="AT87" s="226">
        <v>10</v>
      </c>
      <c r="AU87" s="226"/>
      <c r="AV87" s="226"/>
      <c r="AW87" s="226"/>
      <c r="AX87" s="226" t="s">
        <v>546</v>
      </c>
      <c r="AY87" s="223"/>
      <c r="AZ87" s="226">
        <v>0</v>
      </c>
      <c r="BA87" s="226">
        <v>17</v>
      </c>
      <c r="BB87" s="226">
        <v>0</v>
      </c>
      <c r="BC87" s="226">
        <v>0</v>
      </c>
      <c r="BD87" s="226">
        <v>0</v>
      </c>
      <c r="BE87" s="226">
        <v>0</v>
      </c>
      <c r="BF87" s="226">
        <v>0</v>
      </c>
      <c r="BG87" s="226">
        <v>0</v>
      </c>
      <c r="BH87" s="226">
        <v>0</v>
      </c>
      <c r="BI87" s="226">
        <v>0</v>
      </c>
      <c r="BJ87" s="226">
        <v>0</v>
      </c>
      <c r="BK87" s="226">
        <v>0</v>
      </c>
      <c r="BL87" s="226"/>
      <c r="BM87" s="226" t="s">
        <v>546</v>
      </c>
      <c r="BN87" s="226"/>
      <c r="BO87" s="226" t="s">
        <v>546</v>
      </c>
      <c r="BP87" s="231"/>
      <c r="BQ87" s="226"/>
      <c r="BR87" s="226"/>
      <c r="BS87" s="226"/>
      <c r="BT87" s="223"/>
      <c r="BU87" s="223"/>
      <c r="BV87" s="226"/>
      <c r="BW87" s="226" t="s">
        <v>548</v>
      </c>
      <c r="BX87" s="226"/>
      <c r="BY87" s="223"/>
      <c r="BZ87" s="233" t="s">
        <v>683</v>
      </c>
      <c r="CA87" s="223" t="s">
        <v>268</v>
      </c>
    </row>
    <row r="88" spans="1:79" customFormat="1" ht="13" customHeight="1" x14ac:dyDescent="0.15">
      <c r="A88" s="223">
        <v>10686</v>
      </c>
      <c r="B88" s="224">
        <v>42566</v>
      </c>
      <c r="C88" s="225" t="s">
        <v>541</v>
      </c>
      <c r="D88" s="223" t="s">
        <v>464</v>
      </c>
      <c r="E88" s="223"/>
      <c r="F88" s="223" t="s">
        <v>581</v>
      </c>
      <c r="G88" s="224">
        <v>42551</v>
      </c>
      <c r="H88" s="226" t="s">
        <v>543</v>
      </c>
      <c r="I88" s="226" t="s">
        <v>546</v>
      </c>
      <c r="J88" s="226"/>
      <c r="K88" s="223" t="s">
        <v>565</v>
      </c>
      <c r="L88" s="223" t="s">
        <v>499</v>
      </c>
      <c r="M88" s="227">
        <v>101.87272727272726</v>
      </c>
      <c r="N88" s="227">
        <v>27.4</v>
      </c>
      <c r="O88" s="223"/>
      <c r="P88" s="223"/>
      <c r="Q88" s="227"/>
      <c r="R88" s="223"/>
      <c r="S88" s="229"/>
      <c r="T88" s="223"/>
      <c r="U88" s="229"/>
      <c r="V88" s="229"/>
      <c r="W88" s="227">
        <v>13.963636363636361</v>
      </c>
      <c r="X88" s="223"/>
      <c r="Y88" s="227"/>
      <c r="Z88" s="227"/>
      <c r="AA88" s="227"/>
      <c r="AB88" s="227"/>
      <c r="AC88" s="227"/>
      <c r="AD88" s="229"/>
      <c r="AE88" s="227"/>
      <c r="AF88" s="223"/>
      <c r="AG88" s="223"/>
      <c r="AH88" s="227">
        <v>16.7</v>
      </c>
      <c r="AI88" s="223"/>
      <c r="AJ88" s="223"/>
      <c r="AK88" s="227"/>
      <c r="AL88" s="223"/>
      <c r="AM88" s="227"/>
      <c r="AN88" s="227"/>
      <c r="AO88" s="223" t="s">
        <v>582</v>
      </c>
      <c r="AP88" s="226" t="s">
        <v>546</v>
      </c>
      <c r="AQ88" s="226"/>
      <c r="AR88" s="226"/>
      <c r="AS88" s="230"/>
      <c r="AT88" s="226">
        <v>6</v>
      </c>
      <c r="AU88" s="226"/>
      <c r="AV88" s="226"/>
      <c r="AW88" s="226"/>
      <c r="AX88" s="226" t="s">
        <v>547</v>
      </c>
      <c r="AY88" s="223"/>
      <c r="AZ88" s="226">
        <v>0</v>
      </c>
      <c r="BA88" s="226">
        <v>0</v>
      </c>
      <c r="BB88" s="226">
        <v>6</v>
      </c>
      <c r="BC88" s="226">
        <v>0</v>
      </c>
      <c r="BD88" s="226">
        <v>0</v>
      </c>
      <c r="BE88" s="226">
        <v>0</v>
      </c>
      <c r="BF88" s="226">
        <v>0</v>
      </c>
      <c r="BG88" s="226">
        <v>0</v>
      </c>
      <c r="BH88" s="226">
        <v>0</v>
      </c>
      <c r="BI88" s="226">
        <v>0</v>
      </c>
      <c r="BJ88" s="226">
        <v>0</v>
      </c>
      <c r="BK88" s="226">
        <v>0</v>
      </c>
      <c r="BL88" s="226"/>
      <c r="BM88" s="226" t="s">
        <v>546</v>
      </c>
      <c r="BN88" s="226"/>
      <c r="BO88" s="226" t="s">
        <v>546</v>
      </c>
      <c r="BP88" s="231"/>
      <c r="BQ88" s="226"/>
      <c r="BR88" s="226"/>
      <c r="BS88" s="226"/>
      <c r="BT88" s="232"/>
      <c r="BU88" s="232"/>
      <c r="BV88" s="226"/>
      <c r="BW88" s="226" t="s">
        <v>548</v>
      </c>
      <c r="BX88" s="226">
        <v>1</v>
      </c>
      <c r="BY88" s="223" t="s">
        <v>500</v>
      </c>
      <c r="BZ88" s="233" t="s">
        <v>668</v>
      </c>
      <c r="CA88" s="223" t="s">
        <v>268</v>
      </c>
    </row>
    <row r="89" spans="1:79" customFormat="1" ht="13" customHeight="1" x14ac:dyDescent="0.15">
      <c r="A89" s="223">
        <v>11318</v>
      </c>
      <c r="B89" s="224">
        <v>42566</v>
      </c>
      <c r="C89" s="225" t="s">
        <v>541</v>
      </c>
      <c r="D89" s="223" t="s">
        <v>464</v>
      </c>
      <c r="E89" s="223"/>
      <c r="F89" s="223" t="s">
        <v>581</v>
      </c>
      <c r="G89" s="236">
        <v>42551</v>
      </c>
      <c r="H89" s="226" t="s">
        <v>543</v>
      </c>
      <c r="I89" s="226" t="s">
        <v>546</v>
      </c>
      <c r="J89" s="226"/>
      <c r="K89" s="223" t="s">
        <v>566</v>
      </c>
      <c r="L89" s="223" t="s">
        <v>673</v>
      </c>
      <c r="M89" s="227">
        <v>94</v>
      </c>
      <c r="N89" s="227">
        <v>27.9</v>
      </c>
      <c r="O89" s="223"/>
      <c r="P89" s="223"/>
      <c r="Q89" s="227"/>
      <c r="R89" s="228"/>
      <c r="S89" s="229"/>
      <c r="T89" s="223"/>
      <c r="U89" s="229"/>
      <c r="V89" s="229"/>
      <c r="W89" s="227">
        <v>15.854545454545454</v>
      </c>
      <c r="X89" s="223"/>
      <c r="Y89" s="227"/>
      <c r="Z89" s="227"/>
      <c r="AA89" s="227"/>
      <c r="AB89" s="227"/>
      <c r="AC89" s="227"/>
      <c r="AD89" s="227"/>
      <c r="AE89" s="227"/>
      <c r="AF89" s="223"/>
      <c r="AG89" s="223"/>
      <c r="AH89" s="227">
        <v>18.399999999999999</v>
      </c>
      <c r="AI89" s="223"/>
      <c r="AJ89" s="223"/>
      <c r="AK89" s="227"/>
      <c r="AL89" s="223"/>
      <c r="AM89" s="227"/>
      <c r="AN89" s="227"/>
      <c r="AO89" s="223" t="s">
        <v>582</v>
      </c>
      <c r="AP89" s="226" t="s">
        <v>546</v>
      </c>
      <c r="AQ89" s="226"/>
      <c r="AR89" s="226"/>
      <c r="AS89" s="230"/>
      <c r="AT89" s="226">
        <v>16.100000000000001</v>
      </c>
      <c r="AU89" s="226"/>
      <c r="AV89" s="226"/>
      <c r="AW89" s="226"/>
      <c r="AX89" s="226" t="s">
        <v>547</v>
      </c>
      <c r="AY89" s="223"/>
      <c r="AZ89" s="226">
        <v>0</v>
      </c>
      <c r="BA89" s="226">
        <v>0</v>
      </c>
      <c r="BB89" s="226">
        <v>0</v>
      </c>
      <c r="BC89" s="226">
        <v>0</v>
      </c>
      <c r="BD89" s="226">
        <v>0</v>
      </c>
      <c r="BE89" s="226">
        <v>0</v>
      </c>
      <c r="BF89" s="226">
        <v>0</v>
      </c>
      <c r="BG89" s="226">
        <v>0</v>
      </c>
      <c r="BH89" s="226">
        <v>0</v>
      </c>
      <c r="BI89" s="226">
        <v>0</v>
      </c>
      <c r="BJ89" s="226">
        <v>0</v>
      </c>
      <c r="BK89" s="226">
        <v>0</v>
      </c>
      <c r="BL89" s="226"/>
      <c r="BM89" s="226" t="s">
        <v>546</v>
      </c>
      <c r="BN89" s="226"/>
      <c r="BO89" s="226" t="s">
        <v>546</v>
      </c>
      <c r="BP89" s="231"/>
      <c r="BQ89" s="226"/>
      <c r="BR89" s="226"/>
      <c r="BS89" s="226"/>
      <c r="BT89" s="232"/>
      <c r="BU89" s="232"/>
      <c r="BV89" s="226"/>
      <c r="BW89" s="226" t="s">
        <v>548</v>
      </c>
      <c r="BX89" s="226"/>
      <c r="BY89" s="232" t="s">
        <v>674</v>
      </c>
      <c r="BZ89" s="150" t="s">
        <v>678</v>
      </c>
      <c r="CA89" s="223" t="s">
        <v>268</v>
      </c>
    </row>
    <row r="90" spans="1:79" customFormat="1" ht="13" customHeight="1" x14ac:dyDescent="0.15">
      <c r="A90" s="223">
        <v>12993</v>
      </c>
      <c r="B90" s="234">
        <v>42566</v>
      </c>
      <c r="C90" s="225" t="s">
        <v>541</v>
      </c>
      <c r="D90" s="223" t="s">
        <v>464</v>
      </c>
      <c r="E90" s="223"/>
      <c r="F90" s="223" t="s">
        <v>581</v>
      </c>
      <c r="G90" s="224">
        <v>42551</v>
      </c>
      <c r="H90" s="226" t="s">
        <v>337</v>
      </c>
      <c r="I90" s="226" t="s">
        <v>338</v>
      </c>
      <c r="J90" s="226"/>
      <c r="K90" s="223" t="s">
        <v>451</v>
      </c>
      <c r="L90" s="223" t="s">
        <v>593</v>
      </c>
      <c r="M90" s="227">
        <v>107.1</v>
      </c>
      <c r="N90" s="227">
        <v>30.599999999999994</v>
      </c>
      <c r="O90" s="223"/>
      <c r="P90" s="223"/>
      <c r="Q90" s="227"/>
      <c r="R90" s="228"/>
      <c r="S90" s="229"/>
      <c r="T90" s="223"/>
      <c r="U90" s="229"/>
      <c r="V90" s="229"/>
      <c r="W90" s="227">
        <v>18.2</v>
      </c>
      <c r="X90" s="223"/>
      <c r="Y90" s="227"/>
      <c r="Z90" s="227"/>
      <c r="AA90" s="227"/>
      <c r="AB90" s="227"/>
      <c r="AC90" s="227"/>
      <c r="AD90" s="227"/>
      <c r="AE90" s="227"/>
      <c r="AF90" s="223"/>
      <c r="AG90" s="223"/>
      <c r="AH90" s="227">
        <v>20.099999999999998</v>
      </c>
      <c r="AI90" s="223"/>
      <c r="AJ90" s="223"/>
      <c r="AK90" s="227"/>
      <c r="AL90" s="223"/>
      <c r="AM90" s="227"/>
      <c r="AN90" s="227"/>
      <c r="AO90" s="223" t="s">
        <v>582</v>
      </c>
      <c r="AP90" s="226" t="s">
        <v>546</v>
      </c>
      <c r="AQ90" s="226"/>
      <c r="AR90" s="226"/>
      <c r="AS90" s="230"/>
      <c r="AT90" s="226">
        <v>10</v>
      </c>
      <c r="AU90" s="226"/>
      <c r="AV90" s="226"/>
      <c r="AW90" s="226"/>
      <c r="AX90" s="226" t="s">
        <v>546</v>
      </c>
      <c r="AY90" s="223"/>
      <c r="AZ90" s="226">
        <v>0</v>
      </c>
      <c r="BA90" s="226">
        <v>0</v>
      </c>
      <c r="BB90" s="226">
        <v>0</v>
      </c>
      <c r="BC90" s="226">
        <v>0</v>
      </c>
      <c r="BD90" s="226">
        <v>0</v>
      </c>
      <c r="BE90" s="226">
        <v>0</v>
      </c>
      <c r="BF90" s="226">
        <v>0</v>
      </c>
      <c r="BG90" s="226">
        <v>0</v>
      </c>
      <c r="BH90" s="226">
        <v>0</v>
      </c>
      <c r="BI90" s="226">
        <v>0</v>
      </c>
      <c r="BJ90" s="226">
        <v>0</v>
      </c>
      <c r="BK90" s="226">
        <v>0</v>
      </c>
      <c r="BL90" s="226"/>
      <c r="BM90" s="226" t="s">
        <v>546</v>
      </c>
      <c r="BN90" s="226"/>
      <c r="BO90" s="226" t="s">
        <v>546</v>
      </c>
      <c r="BP90" s="231"/>
      <c r="BQ90" s="226"/>
      <c r="BR90" s="226"/>
      <c r="BS90" s="226"/>
      <c r="BT90" s="232"/>
      <c r="BU90" s="232"/>
      <c r="BV90" s="226"/>
      <c r="BW90" s="226" t="s">
        <v>548</v>
      </c>
      <c r="BX90" s="226">
        <v>1</v>
      </c>
      <c r="BY90" s="223"/>
      <c r="BZ90" s="233" t="s">
        <v>596</v>
      </c>
      <c r="CA90" s="223" t="s">
        <v>268</v>
      </c>
    </row>
    <row r="91" spans="1:79" customFormat="1" ht="13" customHeight="1" x14ac:dyDescent="0.15">
      <c r="A91" s="223">
        <v>12841</v>
      </c>
      <c r="B91" s="234">
        <v>42567</v>
      </c>
      <c r="C91" s="225" t="s">
        <v>541</v>
      </c>
      <c r="D91" s="223" t="s">
        <v>464</v>
      </c>
      <c r="E91" s="223"/>
      <c r="F91" s="223" t="s">
        <v>581</v>
      </c>
      <c r="G91" s="236">
        <v>42567</v>
      </c>
      <c r="H91" s="226" t="s">
        <v>337</v>
      </c>
      <c r="I91" s="226" t="s">
        <v>460</v>
      </c>
      <c r="J91" s="226"/>
      <c r="K91" s="223" t="s">
        <v>461</v>
      </c>
      <c r="L91" s="223" t="s">
        <v>587</v>
      </c>
      <c r="M91" s="227">
        <v>105.43</v>
      </c>
      <c r="N91" s="227">
        <v>24.372727272727271</v>
      </c>
      <c r="O91" s="223"/>
      <c r="P91" s="223"/>
      <c r="Q91" s="227"/>
      <c r="R91" s="228"/>
      <c r="S91" s="229"/>
      <c r="T91" s="223"/>
      <c r="U91" s="229"/>
      <c r="V91" s="229"/>
      <c r="W91" s="227">
        <v>14.890909090909089</v>
      </c>
      <c r="X91" s="223"/>
      <c r="Y91" s="227"/>
      <c r="Z91" s="227"/>
      <c r="AA91" s="227"/>
      <c r="AB91" s="227"/>
      <c r="AC91" s="227"/>
      <c r="AD91" s="229"/>
      <c r="AE91" s="227"/>
      <c r="AF91" s="223"/>
      <c r="AG91" s="223"/>
      <c r="AH91" s="227">
        <v>17.736363636363638</v>
      </c>
      <c r="AI91" s="223"/>
      <c r="AJ91" s="223"/>
      <c r="AK91" s="227"/>
      <c r="AL91" s="223"/>
      <c r="AM91" s="227"/>
      <c r="AN91" s="227"/>
      <c r="AO91" s="223" t="s">
        <v>582</v>
      </c>
      <c r="AP91" s="226" t="s">
        <v>546</v>
      </c>
      <c r="AQ91" s="226"/>
      <c r="AR91" s="226"/>
      <c r="AS91" s="230"/>
      <c r="AT91" s="226">
        <v>11</v>
      </c>
      <c r="AU91" s="226"/>
      <c r="AV91" s="226"/>
      <c r="AW91" s="226"/>
      <c r="AX91" s="226" t="s">
        <v>546</v>
      </c>
      <c r="AY91" s="223"/>
      <c r="AZ91" s="226">
        <v>0</v>
      </c>
      <c r="BA91" s="226">
        <v>0</v>
      </c>
      <c r="BB91" s="226">
        <v>0</v>
      </c>
      <c r="BC91" s="226">
        <v>0</v>
      </c>
      <c r="BD91" s="226">
        <v>0</v>
      </c>
      <c r="BE91" s="226">
        <v>0</v>
      </c>
      <c r="BF91" s="226">
        <v>0</v>
      </c>
      <c r="BG91" s="226">
        <v>0</v>
      </c>
      <c r="BH91" s="226">
        <v>0</v>
      </c>
      <c r="BI91" s="226">
        <v>0</v>
      </c>
      <c r="BJ91" s="226">
        <v>0</v>
      </c>
      <c r="BK91" s="226">
        <v>0</v>
      </c>
      <c r="BL91" s="226"/>
      <c r="BM91" s="226" t="s">
        <v>546</v>
      </c>
      <c r="BN91" s="226"/>
      <c r="BO91" s="226" t="s">
        <v>546</v>
      </c>
      <c r="BP91" s="231"/>
      <c r="BQ91" s="226"/>
      <c r="BR91" s="226"/>
      <c r="BS91" s="226"/>
      <c r="BT91" s="232"/>
      <c r="BU91" s="232"/>
      <c r="BV91" s="226"/>
      <c r="BW91" s="226" t="s">
        <v>548</v>
      </c>
      <c r="BX91" s="226">
        <v>1</v>
      </c>
      <c r="BY91" s="223"/>
      <c r="BZ91" s="150" t="s">
        <v>592</v>
      </c>
      <c r="CA91" s="232" t="s">
        <v>253</v>
      </c>
    </row>
    <row r="92" spans="1:79" customFormat="1" ht="13" customHeight="1" x14ac:dyDescent="0.15">
      <c r="A92" s="223">
        <v>13105</v>
      </c>
      <c r="B92" s="224">
        <v>42568</v>
      </c>
      <c r="C92" s="225" t="s">
        <v>541</v>
      </c>
      <c r="D92" s="223" t="s">
        <v>464</v>
      </c>
      <c r="E92" s="223"/>
      <c r="F92" s="223" t="s">
        <v>581</v>
      </c>
      <c r="G92" s="236">
        <v>42564</v>
      </c>
      <c r="H92" s="226" t="s">
        <v>543</v>
      </c>
      <c r="I92" s="226" t="s">
        <v>546</v>
      </c>
      <c r="J92" s="226"/>
      <c r="K92" s="223" t="s">
        <v>560</v>
      </c>
      <c r="L92" s="223" t="s">
        <v>664</v>
      </c>
      <c r="M92" s="227">
        <v>89.172727272727272</v>
      </c>
      <c r="N92" s="227">
        <v>26.436363636363634</v>
      </c>
      <c r="O92" s="223"/>
      <c r="P92" s="223"/>
      <c r="Q92" s="227"/>
      <c r="R92" s="228"/>
      <c r="S92" s="229"/>
      <c r="T92" s="223"/>
      <c r="U92" s="229"/>
      <c r="V92" s="229"/>
      <c r="W92" s="227">
        <v>15.854545454545454</v>
      </c>
      <c r="X92" s="223"/>
      <c r="Y92" s="227"/>
      <c r="Z92" s="227"/>
      <c r="AA92" s="227"/>
      <c r="AB92" s="227"/>
      <c r="AC92" s="227"/>
      <c r="AD92" s="229"/>
      <c r="AE92" s="227"/>
      <c r="AF92" s="223"/>
      <c r="AG92" s="223"/>
      <c r="AH92" s="227">
        <v>19.109090909090906</v>
      </c>
      <c r="AI92" s="223"/>
      <c r="AJ92" s="223"/>
      <c r="AK92" s="227"/>
      <c r="AL92" s="223"/>
      <c r="AM92" s="227"/>
      <c r="AN92" s="227"/>
      <c r="AO92" s="223" t="s">
        <v>582</v>
      </c>
      <c r="AP92" s="226" t="s">
        <v>546</v>
      </c>
      <c r="AQ92" s="226"/>
      <c r="AR92" s="226"/>
      <c r="AS92" s="230"/>
      <c r="AT92" s="226">
        <v>8</v>
      </c>
      <c r="AU92" s="226"/>
      <c r="AV92" s="226"/>
      <c r="AW92" s="226"/>
      <c r="AX92" s="226" t="s">
        <v>547</v>
      </c>
      <c r="AY92" s="223"/>
      <c r="AZ92" s="241">
        <v>0</v>
      </c>
      <c r="BA92" s="226">
        <v>0</v>
      </c>
      <c r="BB92" s="226">
        <v>0</v>
      </c>
      <c r="BC92" s="226">
        <v>0</v>
      </c>
      <c r="BD92" s="226">
        <v>0</v>
      </c>
      <c r="BE92" s="226">
        <v>0</v>
      </c>
      <c r="BF92" s="226">
        <v>0</v>
      </c>
      <c r="BG92" s="226">
        <v>0</v>
      </c>
      <c r="BH92" s="226">
        <v>0</v>
      </c>
      <c r="BI92" s="226">
        <v>0</v>
      </c>
      <c r="BJ92" s="226">
        <v>0</v>
      </c>
      <c r="BK92" s="226">
        <v>0</v>
      </c>
      <c r="BL92" s="226"/>
      <c r="BM92" s="226" t="s">
        <v>546</v>
      </c>
      <c r="BN92" s="226">
        <v>12</v>
      </c>
      <c r="BO92" s="226" t="s">
        <v>546</v>
      </c>
      <c r="BP92" s="231"/>
      <c r="BQ92" s="226"/>
      <c r="BR92" s="226"/>
      <c r="BS92" s="226"/>
      <c r="BT92" s="232"/>
      <c r="BU92" s="232"/>
      <c r="BV92" s="226"/>
      <c r="BW92" s="226" t="s">
        <v>548</v>
      </c>
      <c r="BX92" s="226"/>
      <c r="BY92" s="223"/>
      <c r="BZ92" s="235" t="s">
        <v>667</v>
      </c>
      <c r="CA92" s="232" t="s">
        <v>253</v>
      </c>
    </row>
    <row r="93" spans="1:79" customFormat="1" ht="13" customHeight="1" x14ac:dyDescent="0.15">
      <c r="A93" s="223">
        <v>10397</v>
      </c>
      <c r="B93" s="224">
        <v>42566</v>
      </c>
      <c r="C93" s="225" t="s">
        <v>541</v>
      </c>
      <c r="D93" s="223" t="s">
        <v>464</v>
      </c>
      <c r="E93" s="223"/>
      <c r="F93" s="223" t="s">
        <v>581</v>
      </c>
      <c r="G93" s="224">
        <v>42551</v>
      </c>
      <c r="H93" s="226" t="s">
        <v>337</v>
      </c>
      <c r="I93" s="226" t="s">
        <v>460</v>
      </c>
      <c r="J93" s="226"/>
      <c r="K93" s="223" t="s">
        <v>509</v>
      </c>
      <c r="L93" s="223" t="s">
        <v>510</v>
      </c>
      <c r="M93" s="227">
        <v>114</v>
      </c>
      <c r="N93" s="227">
        <v>28.581818181818182</v>
      </c>
      <c r="O93" s="223"/>
      <c r="P93" s="223"/>
      <c r="Q93" s="227"/>
      <c r="R93" s="228"/>
      <c r="S93" s="229"/>
      <c r="T93" s="223"/>
      <c r="U93" s="229"/>
      <c r="V93" s="229"/>
      <c r="W93" s="227">
        <v>17.281818181818181</v>
      </c>
      <c r="X93" s="223"/>
      <c r="Y93" s="227"/>
      <c r="Z93" s="227"/>
      <c r="AA93" s="227"/>
      <c r="AB93" s="227"/>
      <c r="AC93" s="227"/>
      <c r="AD93" s="229"/>
      <c r="AE93" s="227"/>
      <c r="AF93" s="223"/>
      <c r="AG93" s="223"/>
      <c r="AH93" s="227">
        <v>18.77272727272727</v>
      </c>
      <c r="AI93" s="223"/>
      <c r="AJ93" s="223"/>
      <c r="AK93" s="227"/>
      <c r="AL93" s="223"/>
      <c r="AM93" s="227"/>
      <c r="AN93" s="227"/>
      <c r="AO93" s="223" t="s">
        <v>582</v>
      </c>
      <c r="AP93" s="226" t="s">
        <v>546</v>
      </c>
      <c r="AQ93" s="226"/>
      <c r="AR93" s="226"/>
      <c r="AS93" s="230"/>
      <c r="AT93" s="226">
        <v>6</v>
      </c>
      <c r="AU93" s="226"/>
      <c r="AV93" s="226"/>
      <c r="AW93" s="226"/>
      <c r="AX93" s="226" t="s">
        <v>460</v>
      </c>
      <c r="AY93" s="223"/>
      <c r="AZ93" s="226">
        <v>12</v>
      </c>
      <c r="BA93" s="226">
        <v>0</v>
      </c>
      <c r="BB93" s="226">
        <v>0</v>
      </c>
      <c r="BC93" s="226">
        <v>0</v>
      </c>
      <c r="BD93" s="226">
        <v>0</v>
      </c>
      <c r="BE93" s="226">
        <v>0</v>
      </c>
      <c r="BF93" s="226">
        <v>0</v>
      </c>
      <c r="BG93" s="226">
        <v>0</v>
      </c>
      <c r="BH93" s="226">
        <v>0</v>
      </c>
      <c r="BI93" s="226">
        <v>0</v>
      </c>
      <c r="BJ93" s="226">
        <v>0</v>
      </c>
      <c r="BK93" s="226">
        <v>0</v>
      </c>
      <c r="BL93" s="226"/>
      <c r="BM93" s="226" t="s">
        <v>546</v>
      </c>
      <c r="BN93" s="226"/>
      <c r="BO93" s="226" t="s">
        <v>546</v>
      </c>
      <c r="BP93" s="231"/>
      <c r="BQ93" s="226"/>
      <c r="BR93" s="226"/>
      <c r="BS93" s="226"/>
      <c r="BT93" s="232"/>
      <c r="BU93" s="232"/>
      <c r="BV93" s="226"/>
      <c r="BW93" s="226" t="s">
        <v>548</v>
      </c>
      <c r="BX93" s="226">
        <v>1</v>
      </c>
      <c r="BY93" s="223"/>
      <c r="BZ93" s="233" t="s">
        <v>583</v>
      </c>
      <c r="CA93" s="232" t="s">
        <v>268</v>
      </c>
    </row>
    <row r="94" spans="1:79" customFormat="1" ht="13" customHeight="1" x14ac:dyDescent="0.15">
      <c r="A94" s="223">
        <v>9931</v>
      </c>
      <c r="B94" s="224">
        <v>42566</v>
      </c>
      <c r="C94" s="225" t="s">
        <v>541</v>
      </c>
      <c r="D94" s="223" t="s">
        <v>464</v>
      </c>
      <c r="E94" s="223"/>
      <c r="F94" s="223" t="s">
        <v>581</v>
      </c>
      <c r="G94" s="224">
        <v>42185</v>
      </c>
      <c r="H94" s="226" t="s">
        <v>543</v>
      </c>
      <c r="I94" s="226" t="s">
        <v>546</v>
      </c>
      <c r="J94" s="226"/>
      <c r="K94" s="223" t="s">
        <v>512</v>
      </c>
      <c r="L94" s="223" t="s">
        <v>555</v>
      </c>
      <c r="M94" s="227">
        <v>91.872727272727261</v>
      </c>
      <c r="N94" s="227">
        <v>36.081818181818178</v>
      </c>
      <c r="O94" s="223"/>
      <c r="P94" s="223"/>
      <c r="Q94" s="227"/>
      <c r="R94" s="228"/>
      <c r="S94" s="229"/>
      <c r="T94" s="223"/>
      <c r="U94" s="229"/>
      <c r="V94" s="229"/>
      <c r="W94" s="227">
        <v>25.372727272727271</v>
      </c>
      <c r="X94" s="223"/>
      <c r="Y94" s="227"/>
      <c r="Z94" s="227"/>
      <c r="AA94" s="227"/>
      <c r="AB94" s="227"/>
      <c r="AC94" s="227"/>
      <c r="AD94" s="229"/>
      <c r="AE94" s="227"/>
      <c r="AF94" s="223"/>
      <c r="AG94" s="223"/>
      <c r="AH94" s="227">
        <v>26.75454545454545</v>
      </c>
      <c r="AI94" s="223"/>
      <c r="AJ94" s="223"/>
      <c r="AK94" s="227"/>
      <c r="AL94" s="223"/>
      <c r="AM94" s="227"/>
      <c r="AN94" s="227"/>
      <c r="AO94" s="223" t="s">
        <v>582</v>
      </c>
      <c r="AP94" s="226" t="s">
        <v>546</v>
      </c>
      <c r="AQ94" s="226"/>
      <c r="AR94" s="226"/>
      <c r="AS94" s="230"/>
      <c r="AT94" s="226">
        <v>15</v>
      </c>
      <c r="AU94" s="226"/>
      <c r="AV94" s="226"/>
      <c r="AW94" s="226"/>
      <c r="AX94" s="226" t="s">
        <v>546</v>
      </c>
      <c r="AY94" s="223"/>
      <c r="AZ94" s="226">
        <v>0</v>
      </c>
      <c r="BA94" s="226">
        <v>0</v>
      </c>
      <c r="BB94" s="226">
        <v>0</v>
      </c>
      <c r="BC94" s="226">
        <v>0</v>
      </c>
      <c r="BD94" s="226">
        <v>0</v>
      </c>
      <c r="BE94" s="226">
        <v>0</v>
      </c>
      <c r="BF94" s="226">
        <v>0</v>
      </c>
      <c r="BG94" s="226">
        <v>0</v>
      </c>
      <c r="BH94" s="226">
        <v>0</v>
      </c>
      <c r="BI94" s="226">
        <v>0</v>
      </c>
      <c r="BJ94" s="226">
        <v>0</v>
      </c>
      <c r="BK94" s="226">
        <v>0</v>
      </c>
      <c r="BL94" s="226"/>
      <c r="BM94" s="226" t="s">
        <v>546</v>
      </c>
      <c r="BN94" s="226"/>
      <c r="BO94" s="226" t="s">
        <v>546</v>
      </c>
      <c r="BP94" s="231">
        <v>119.99999999999999</v>
      </c>
      <c r="BQ94" s="226"/>
      <c r="BR94" s="226"/>
      <c r="BS94" s="226"/>
      <c r="BT94" s="223"/>
      <c r="BU94" s="223"/>
      <c r="BV94" s="226"/>
      <c r="BW94" s="226" t="s">
        <v>548</v>
      </c>
      <c r="BX94" s="226">
        <v>1</v>
      </c>
      <c r="BY94" s="223"/>
      <c r="BZ94" s="237" t="s">
        <v>513</v>
      </c>
      <c r="CA94" s="223" t="s">
        <v>268</v>
      </c>
    </row>
    <row r="95" spans="1:79" customFormat="1" ht="13" customHeight="1" x14ac:dyDescent="0.15">
      <c r="A95" s="223">
        <v>9915</v>
      </c>
      <c r="B95" s="224">
        <v>42566</v>
      </c>
      <c r="C95" s="225" t="s">
        <v>541</v>
      </c>
      <c r="D95" s="223" t="s">
        <v>464</v>
      </c>
      <c r="E95" s="223"/>
      <c r="F95" s="223" t="s">
        <v>581</v>
      </c>
      <c r="G95" s="224">
        <v>42526</v>
      </c>
      <c r="H95" s="226" t="s">
        <v>543</v>
      </c>
      <c r="I95" s="226" t="s">
        <v>546</v>
      </c>
      <c r="J95" s="226"/>
      <c r="K95" s="223" t="s">
        <v>514</v>
      </c>
      <c r="L95" s="223" t="s">
        <v>555</v>
      </c>
      <c r="M95" s="227">
        <v>78.290909090909082</v>
      </c>
      <c r="N95" s="227">
        <v>25.418181818181818</v>
      </c>
      <c r="O95" s="223"/>
      <c r="P95" s="223"/>
      <c r="Q95" s="227"/>
      <c r="R95" s="228"/>
      <c r="S95" s="229"/>
      <c r="T95" s="223"/>
      <c r="U95" s="229"/>
      <c r="V95" s="229"/>
      <c r="W95" s="227">
        <v>14.218181818181817</v>
      </c>
      <c r="X95" s="223"/>
      <c r="Y95" s="227"/>
      <c r="Z95" s="227"/>
      <c r="AA95" s="227"/>
      <c r="AB95" s="227"/>
      <c r="AC95" s="227"/>
      <c r="AD95" s="229"/>
      <c r="AE95" s="227"/>
      <c r="AF95" s="223"/>
      <c r="AG95" s="223"/>
      <c r="AH95" s="227">
        <v>15.390909090909089</v>
      </c>
      <c r="AI95" s="223"/>
      <c r="AJ95" s="223"/>
      <c r="AK95" s="227"/>
      <c r="AL95" s="223"/>
      <c r="AM95" s="227"/>
      <c r="AN95" s="227"/>
      <c r="AO95" s="223" t="s">
        <v>582</v>
      </c>
      <c r="AP95" s="226" t="s">
        <v>546</v>
      </c>
      <c r="AQ95" s="226"/>
      <c r="AR95" s="226"/>
      <c r="AS95" s="230"/>
      <c r="AT95" s="226">
        <v>8</v>
      </c>
      <c r="AU95" s="226"/>
      <c r="AV95" s="226"/>
      <c r="AW95" s="226"/>
      <c r="AX95" s="226" t="s">
        <v>546</v>
      </c>
      <c r="AY95" s="223"/>
      <c r="AZ95" s="226">
        <v>0</v>
      </c>
      <c r="BA95" s="226">
        <v>0</v>
      </c>
      <c r="BB95" s="226">
        <v>0</v>
      </c>
      <c r="BC95" s="226">
        <v>0</v>
      </c>
      <c r="BD95" s="226">
        <v>0</v>
      </c>
      <c r="BE95" s="226">
        <v>0</v>
      </c>
      <c r="BF95" s="226">
        <v>0</v>
      </c>
      <c r="BG95" s="226">
        <v>0</v>
      </c>
      <c r="BH95" s="226">
        <v>0</v>
      </c>
      <c r="BI95" s="226">
        <v>0</v>
      </c>
      <c r="BJ95" s="226">
        <v>0</v>
      </c>
      <c r="BK95" s="226">
        <v>0</v>
      </c>
      <c r="BL95" s="226"/>
      <c r="BM95" s="226" t="s">
        <v>546</v>
      </c>
      <c r="BN95" s="226"/>
      <c r="BO95" s="226" t="s">
        <v>546</v>
      </c>
      <c r="BP95" s="231"/>
      <c r="BQ95" s="226"/>
      <c r="BR95" s="226"/>
      <c r="BS95" s="226"/>
      <c r="BT95" s="223"/>
      <c r="BU95" s="223"/>
      <c r="BV95" s="226"/>
      <c r="BW95" s="226" t="s">
        <v>548</v>
      </c>
      <c r="BX95" s="226">
        <v>1</v>
      </c>
      <c r="BY95" s="223"/>
      <c r="BZ95" s="233" t="s">
        <v>672</v>
      </c>
      <c r="CA95" s="223" t="s">
        <v>268</v>
      </c>
    </row>
    <row r="96" spans="1:79" customFormat="1" ht="13" customHeight="1" x14ac:dyDescent="0.15">
      <c r="A96" s="223">
        <v>13296</v>
      </c>
      <c r="B96" s="224">
        <v>42570</v>
      </c>
      <c r="C96" s="225" t="s">
        <v>541</v>
      </c>
      <c r="D96" s="223" t="s">
        <v>464</v>
      </c>
      <c r="E96" s="223"/>
      <c r="F96" s="223" t="s">
        <v>532</v>
      </c>
      <c r="G96" s="224">
        <v>42565</v>
      </c>
      <c r="H96" s="226" t="s">
        <v>337</v>
      </c>
      <c r="I96" s="226" t="s">
        <v>338</v>
      </c>
      <c r="J96" s="226"/>
      <c r="K96" s="223" t="s">
        <v>660</v>
      </c>
      <c r="L96" s="223" t="s">
        <v>515</v>
      </c>
      <c r="M96" s="227">
        <v>118.82727272727273</v>
      </c>
      <c r="N96" s="227">
        <v>23.799999999999997</v>
      </c>
      <c r="O96" s="223"/>
      <c r="P96" s="223"/>
      <c r="Q96" s="227"/>
      <c r="R96" s="228"/>
      <c r="S96" s="229"/>
      <c r="T96" s="223"/>
      <c r="U96" s="229"/>
      <c r="V96" s="229"/>
      <c r="W96" s="227">
        <v>13.472727272727273</v>
      </c>
      <c r="X96" s="223"/>
      <c r="Y96" s="227"/>
      <c r="Z96" s="227"/>
      <c r="AA96" s="227"/>
      <c r="AB96" s="227"/>
      <c r="AC96" s="227"/>
      <c r="AD96" s="229"/>
      <c r="AE96" s="227"/>
      <c r="AF96" s="223"/>
      <c r="AG96" s="223"/>
      <c r="AH96" s="227">
        <v>15.199999999999998</v>
      </c>
      <c r="AI96" s="223"/>
      <c r="AJ96" s="223"/>
      <c r="AK96" s="227"/>
      <c r="AL96" s="223"/>
      <c r="AM96" s="227"/>
      <c r="AN96" s="227"/>
      <c r="AO96" s="223" t="s">
        <v>533</v>
      </c>
      <c r="AP96" s="226" t="s">
        <v>546</v>
      </c>
      <c r="AQ96" s="226"/>
      <c r="AR96" s="226"/>
      <c r="AS96" s="230"/>
      <c r="AT96" s="226">
        <v>7.86</v>
      </c>
      <c r="AU96" s="226"/>
      <c r="AV96" s="226"/>
      <c r="AW96" s="226"/>
      <c r="AX96" s="226" t="s">
        <v>546</v>
      </c>
      <c r="AY96" s="223"/>
      <c r="AZ96" s="226">
        <v>0</v>
      </c>
      <c r="BA96" s="226">
        <v>0</v>
      </c>
      <c r="BB96" s="226">
        <v>0</v>
      </c>
      <c r="BC96" s="226">
        <v>0</v>
      </c>
      <c r="BD96" s="226">
        <v>0</v>
      </c>
      <c r="BE96" s="226">
        <v>0</v>
      </c>
      <c r="BF96" s="226">
        <v>0</v>
      </c>
      <c r="BG96" s="226">
        <v>0</v>
      </c>
      <c r="BH96" s="226">
        <v>0</v>
      </c>
      <c r="BI96" s="226">
        <v>0</v>
      </c>
      <c r="BJ96" s="226">
        <v>0</v>
      </c>
      <c r="BK96" s="226">
        <v>0</v>
      </c>
      <c r="BL96" s="226"/>
      <c r="BM96" s="226" t="s">
        <v>546</v>
      </c>
      <c r="BN96" s="226"/>
      <c r="BO96" s="226" t="s">
        <v>546</v>
      </c>
      <c r="BP96" s="231">
        <v>35.454545454545453</v>
      </c>
      <c r="BQ96" s="226"/>
      <c r="BR96" s="226"/>
      <c r="BS96" s="226"/>
      <c r="BT96" s="223"/>
      <c r="BU96" s="223"/>
      <c r="BV96" s="226"/>
      <c r="BW96" s="226" t="s">
        <v>548</v>
      </c>
      <c r="BX96" s="226">
        <v>1</v>
      </c>
      <c r="BY96" s="223" t="s">
        <v>661</v>
      </c>
      <c r="BZ96" s="240" t="s">
        <v>663</v>
      </c>
      <c r="CA96" s="232" t="s">
        <v>345</v>
      </c>
    </row>
    <row r="97" spans="1:79" customFormat="1" ht="13" customHeight="1" x14ac:dyDescent="0.15">
      <c r="A97" s="223">
        <v>13263</v>
      </c>
      <c r="B97" s="224">
        <v>42567</v>
      </c>
      <c r="C97" s="225" t="s">
        <v>541</v>
      </c>
      <c r="D97" s="223" t="s">
        <v>464</v>
      </c>
      <c r="E97" s="223"/>
      <c r="F97" s="223" t="s">
        <v>581</v>
      </c>
      <c r="G97" s="224">
        <v>42551</v>
      </c>
      <c r="H97" s="226" t="s">
        <v>337</v>
      </c>
      <c r="I97" s="226" t="s">
        <v>338</v>
      </c>
      <c r="J97" s="226"/>
      <c r="K97" s="223" t="s">
        <v>601</v>
      </c>
      <c r="L97" s="223" t="s">
        <v>602</v>
      </c>
      <c r="M97" s="227">
        <v>99</v>
      </c>
      <c r="N97" s="227">
        <v>33.999999999999993</v>
      </c>
      <c r="O97" s="223"/>
      <c r="P97" s="223"/>
      <c r="Q97" s="227"/>
      <c r="R97" s="228"/>
      <c r="S97" s="229"/>
      <c r="T97" s="223"/>
      <c r="U97" s="229"/>
      <c r="V97" s="229"/>
      <c r="W97" s="227">
        <v>18</v>
      </c>
      <c r="X97" s="223"/>
      <c r="Y97" s="227"/>
      <c r="Z97" s="227"/>
      <c r="AA97" s="227"/>
      <c r="AB97" s="227"/>
      <c r="AC97" s="227"/>
      <c r="AD97" s="227"/>
      <c r="AE97" s="227"/>
      <c r="AF97" s="223"/>
      <c r="AG97" s="223"/>
      <c r="AH97" s="227">
        <v>22.499999999999996</v>
      </c>
      <c r="AI97" s="223"/>
      <c r="AJ97" s="223"/>
      <c r="AK97" s="227"/>
      <c r="AL97" s="223"/>
      <c r="AM97" s="227"/>
      <c r="AN97" s="227"/>
      <c r="AO97" s="223" t="s">
        <v>582</v>
      </c>
      <c r="AP97" s="226" t="s">
        <v>546</v>
      </c>
      <c r="AQ97" s="226"/>
      <c r="AR97" s="226"/>
      <c r="AS97" s="230"/>
      <c r="AT97" s="226">
        <v>11</v>
      </c>
      <c r="AU97" s="226"/>
      <c r="AV97" s="226"/>
      <c r="AW97" s="226"/>
      <c r="AX97" s="226" t="s">
        <v>460</v>
      </c>
      <c r="AY97" s="223"/>
      <c r="AZ97" s="226">
        <v>15</v>
      </c>
      <c r="BA97" s="226">
        <v>0</v>
      </c>
      <c r="BB97" s="226">
        <v>0</v>
      </c>
      <c r="BC97" s="226">
        <v>0</v>
      </c>
      <c r="BD97" s="226">
        <v>0</v>
      </c>
      <c r="BE97" s="226">
        <v>0</v>
      </c>
      <c r="BF97" s="226">
        <v>0</v>
      </c>
      <c r="BG97" s="226">
        <v>0</v>
      </c>
      <c r="BH97" s="226">
        <v>0</v>
      </c>
      <c r="BI97" s="226">
        <v>0</v>
      </c>
      <c r="BJ97" s="226">
        <v>0</v>
      </c>
      <c r="BK97" s="226">
        <v>0</v>
      </c>
      <c r="BL97" s="226"/>
      <c r="BM97" s="226" t="s">
        <v>546</v>
      </c>
      <c r="BN97" s="226"/>
      <c r="BO97" s="226" t="s">
        <v>546</v>
      </c>
      <c r="BP97" s="231"/>
      <c r="BQ97" s="226"/>
      <c r="BR97" s="226"/>
      <c r="BS97" s="226"/>
      <c r="BT97" s="232"/>
      <c r="BU97" s="232"/>
      <c r="BV97" s="226"/>
      <c r="BW97" s="226" t="s">
        <v>548</v>
      </c>
      <c r="BX97" s="226"/>
      <c r="BY97" s="223"/>
      <c r="BZ97" s="235" t="s">
        <v>605</v>
      </c>
      <c r="CA97" s="232" t="s">
        <v>268</v>
      </c>
    </row>
    <row r="98" spans="1:79" customFormat="1" ht="13" customHeight="1" x14ac:dyDescent="0.15">
      <c r="A98" s="223">
        <v>13249</v>
      </c>
      <c r="B98" s="224">
        <v>42567</v>
      </c>
      <c r="C98" s="225" t="s">
        <v>541</v>
      </c>
      <c r="D98" s="223" t="s">
        <v>464</v>
      </c>
      <c r="E98" s="223"/>
      <c r="F98" s="223" t="s">
        <v>581</v>
      </c>
      <c r="G98" s="224">
        <v>42551</v>
      </c>
      <c r="H98" s="226" t="s">
        <v>543</v>
      </c>
      <c r="I98" s="226" t="s">
        <v>338</v>
      </c>
      <c r="J98" s="226"/>
      <c r="K98" s="223" t="s">
        <v>610</v>
      </c>
      <c r="L98" s="223" t="s">
        <v>611</v>
      </c>
      <c r="M98" s="227">
        <v>75</v>
      </c>
      <c r="N98" s="227">
        <v>31</v>
      </c>
      <c r="O98" s="223"/>
      <c r="P98" s="223"/>
      <c r="Q98" s="227"/>
      <c r="R98" s="228"/>
      <c r="S98" s="229"/>
      <c r="T98" s="223"/>
      <c r="U98" s="229"/>
      <c r="V98" s="229"/>
      <c r="W98" s="227">
        <v>19.627272727272725</v>
      </c>
      <c r="X98" s="223"/>
      <c r="Y98" s="227"/>
      <c r="Z98" s="227"/>
      <c r="AA98" s="227"/>
      <c r="AB98" s="227"/>
      <c r="AC98" s="227"/>
      <c r="AD98" s="227"/>
      <c r="AE98" s="227"/>
      <c r="AF98" s="223"/>
      <c r="AG98" s="223"/>
      <c r="AH98" s="227">
        <v>20.5</v>
      </c>
      <c r="AI98" s="223"/>
      <c r="AJ98" s="223"/>
      <c r="AK98" s="227"/>
      <c r="AL98" s="223"/>
      <c r="AM98" s="227"/>
      <c r="AN98" s="227"/>
      <c r="AO98" s="223" t="s">
        <v>582</v>
      </c>
      <c r="AP98" s="226" t="s">
        <v>546</v>
      </c>
      <c r="AQ98" s="226"/>
      <c r="AR98" s="226"/>
      <c r="AS98" s="230"/>
      <c r="AT98" s="226">
        <v>11.5</v>
      </c>
      <c r="AU98" s="226"/>
      <c r="AV98" s="226"/>
      <c r="AW98" s="226"/>
      <c r="AX98" s="226" t="s">
        <v>547</v>
      </c>
      <c r="AY98" s="223"/>
      <c r="AZ98" s="226">
        <v>0</v>
      </c>
      <c r="BA98" s="226">
        <v>0</v>
      </c>
      <c r="BB98" s="226">
        <v>0</v>
      </c>
      <c r="BC98" s="226">
        <v>0</v>
      </c>
      <c r="BD98" s="226">
        <v>0</v>
      </c>
      <c r="BE98" s="226">
        <v>0</v>
      </c>
      <c r="BF98" s="226">
        <v>0</v>
      </c>
      <c r="BG98" s="226">
        <v>0</v>
      </c>
      <c r="BH98" s="226">
        <v>0</v>
      </c>
      <c r="BI98" s="226">
        <v>0</v>
      </c>
      <c r="BJ98" s="226">
        <v>0</v>
      </c>
      <c r="BK98" s="226">
        <v>0</v>
      </c>
      <c r="BL98" s="226"/>
      <c r="BM98" s="226" t="s">
        <v>546</v>
      </c>
      <c r="BN98" s="226"/>
      <c r="BO98" s="226" t="s">
        <v>546</v>
      </c>
      <c r="BP98" s="231"/>
      <c r="BQ98" s="226"/>
      <c r="BR98" s="226"/>
      <c r="BS98" s="226"/>
      <c r="BT98" s="232"/>
      <c r="BU98" s="232"/>
      <c r="BV98" s="226"/>
      <c r="BW98" s="226" t="s">
        <v>548</v>
      </c>
      <c r="BX98" s="226"/>
      <c r="BY98" s="223" t="s">
        <v>614</v>
      </c>
      <c r="BZ98" s="233" t="s">
        <v>617</v>
      </c>
      <c r="CA98" s="232" t="s">
        <v>268</v>
      </c>
    </row>
    <row r="99" spans="1:79" customFormat="1" ht="13" customHeight="1" x14ac:dyDescent="0.15">
      <c r="A99" s="223">
        <v>12899</v>
      </c>
      <c r="B99" s="224">
        <v>42566</v>
      </c>
      <c r="C99" s="225" t="s">
        <v>541</v>
      </c>
      <c r="D99" s="223" t="s">
        <v>464</v>
      </c>
      <c r="E99" s="223"/>
      <c r="F99" s="223" t="s">
        <v>581</v>
      </c>
      <c r="G99" s="236">
        <v>42483</v>
      </c>
      <c r="H99" s="226" t="s">
        <v>543</v>
      </c>
      <c r="I99" s="226" t="s">
        <v>546</v>
      </c>
      <c r="J99" s="226"/>
      <c r="K99" s="239" t="s">
        <v>630</v>
      </c>
      <c r="L99" s="223" t="s">
        <v>631</v>
      </c>
      <c r="M99" s="227">
        <v>99.999999999999986</v>
      </c>
      <c r="N99" s="227">
        <v>28</v>
      </c>
      <c r="O99" s="223"/>
      <c r="P99" s="223"/>
      <c r="Q99" s="227"/>
      <c r="R99" s="228"/>
      <c r="S99" s="229"/>
      <c r="T99" s="223"/>
      <c r="U99" s="229"/>
      <c r="V99" s="229"/>
      <c r="W99" s="227">
        <v>14.999999999999998</v>
      </c>
      <c r="X99" s="223"/>
      <c r="Y99" s="227"/>
      <c r="Z99" s="227"/>
      <c r="AA99" s="227"/>
      <c r="AB99" s="227"/>
      <c r="AC99" s="227"/>
      <c r="AD99" s="229"/>
      <c r="AE99" s="227"/>
      <c r="AF99" s="223"/>
      <c r="AG99" s="223"/>
      <c r="AH99" s="227">
        <v>14.999999999999998</v>
      </c>
      <c r="AI99" s="223"/>
      <c r="AJ99" s="223"/>
      <c r="AK99" s="227"/>
      <c r="AL99" s="223"/>
      <c r="AM99" s="227"/>
      <c r="AN99" s="227"/>
      <c r="AO99" s="223" t="s">
        <v>582</v>
      </c>
      <c r="AP99" s="226" t="s">
        <v>546</v>
      </c>
      <c r="AQ99" s="226"/>
      <c r="AR99" s="226"/>
      <c r="AS99" s="230"/>
      <c r="AT99" s="226">
        <v>3</v>
      </c>
      <c r="AU99" s="226"/>
      <c r="AV99" s="226"/>
      <c r="AW99" s="226"/>
      <c r="AX99" s="226" t="s">
        <v>460</v>
      </c>
      <c r="AY99" s="223"/>
      <c r="AZ99" s="226">
        <v>0</v>
      </c>
      <c r="BA99" s="226">
        <v>0</v>
      </c>
      <c r="BB99" s="226">
        <v>7</v>
      </c>
      <c r="BC99" s="226">
        <v>0</v>
      </c>
      <c r="BD99" s="226">
        <v>0</v>
      </c>
      <c r="BE99" s="226">
        <v>0</v>
      </c>
      <c r="BF99" s="226">
        <v>0</v>
      </c>
      <c r="BG99" s="226">
        <v>0</v>
      </c>
      <c r="BH99" s="226">
        <v>0</v>
      </c>
      <c r="BI99" s="226">
        <v>0</v>
      </c>
      <c r="BJ99" s="226">
        <v>0</v>
      </c>
      <c r="BK99" s="226">
        <v>0</v>
      </c>
      <c r="BL99" s="226"/>
      <c r="BM99" s="226" t="s">
        <v>546</v>
      </c>
      <c r="BN99" s="226"/>
      <c r="BO99" s="226" t="s">
        <v>546</v>
      </c>
      <c r="BP99" s="231"/>
      <c r="BQ99" s="226"/>
      <c r="BR99" s="226"/>
      <c r="BS99" s="226"/>
      <c r="BT99" s="232"/>
      <c r="BU99" s="232"/>
      <c r="BV99" s="226"/>
      <c r="BW99" s="226" t="s">
        <v>548</v>
      </c>
      <c r="BX99" s="226"/>
      <c r="BY99" s="232"/>
      <c r="BZ99" s="233" t="s">
        <v>634</v>
      </c>
      <c r="CA99" s="232" t="s">
        <v>268</v>
      </c>
    </row>
    <row r="100" spans="1:79" customFormat="1" ht="13" customHeight="1" x14ac:dyDescent="0.15">
      <c r="A100" s="223">
        <v>11173</v>
      </c>
      <c r="B100" s="224">
        <v>42566</v>
      </c>
      <c r="C100" s="225" t="s">
        <v>541</v>
      </c>
      <c r="D100" s="223" t="s">
        <v>464</v>
      </c>
      <c r="E100" s="223"/>
      <c r="F100" s="223" t="s">
        <v>581</v>
      </c>
      <c r="G100" s="224">
        <v>42551</v>
      </c>
      <c r="H100" s="226" t="s">
        <v>543</v>
      </c>
      <c r="I100" s="226" t="s">
        <v>546</v>
      </c>
      <c r="J100" s="226"/>
      <c r="K100" s="223" t="s">
        <v>635</v>
      </c>
      <c r="L100" s="223" t="s">
        <v>482</v>
      </c>
      <c r="M100" s="227">
        <v>111.13636363636363</v>
      </c>
      <c r="N100" s="227">
        <v>21.154545454545453</v>
      </c>
      <c r="O100" s="223"/>
      <c r="P100" s="223"/>
      <c r="Q100" s="227"/>
      <c r="R100" s="223"/>
      <c r="S100" s="229"/>
      <c r="T100" s="223"/>
      <c r="U100" s="229"/>
      <c r="V100" s="229"/>
      <c r="W100" s="227">
        <v>10.909090909090908</v>
      </c>
      <c r="X100" s="223"/>
      <c r="Y100" s="227"/>
      <c r="Z100" s="227"/>
      <c r="AA100" s="227"/>
      <c r="AB100" s="227"/>
      <c r="AC100" s="227"/>
      <c r="AD100" s="227"/>
      <c r="AE100" s="227"/>
      <c r="AF100" s="223"/>
      <c r="AG100" s="223"/>
      <c r="AH100" s="227">
        <v>12.472727272727273</v>
      </c>
      <c r="AI100" s="223"/>
      <c r="AJ100" s="223"/>
      <c r="AK100" s="227"/>
      <c r="AL100" s="223"/>
      <c r="AM100" s="227"/>
      <c r="AN100" s="227"/>
      <c r="AO100" s="223" t="s">
        <v>582</v>
      </c>
      <c r="AP100" s="226" t="s">
        <v>546</v>
      </c>
      <c r="AQ100" s="226"/>
      <c r="AR100" s="226"/>
      <c r="AS100" s="230"/>
      <c r="AT100" s="226">
        <v>3.84</v>
      </c>
      <c r="AU100" s="226"/>
      <c r="AV100" s="226"/>
      <c r="AW100" s="226"/>
      <c r="AX100" s="226" t="s">
        <v>546</v>
      </c>
      <c r="AY100" s="223"/>
      <c r="AZ100" s="226">
        <v>0</v>
      </c>
      <c r="BA100" s="226">
        <v>0</v>
      </c>
      <c r="BB100" s="226">
        <v>0</v>
      </c>
      <c r="BC100" s="226">
        <v>0</v>
      </c>
      <c r="BD100" s="226">
        <v>0</v>
      </c>
      <c r="BE100" s="226">
        <v>0</v>
      </c>
      <c r="BF100" s="226">
        <v>0</v>
      </c>
      <c r="BG100" s="226">
        <v>0</v>
      </c>
      <c r="BH100" s="226">
        <v>0</v>
      </c>
      <c r="BI100" s="226">
        <v>0</v>
      </c>
      <c r="BJ100" s="226">
        <v>0</v>
      </c>
      <c r="BK100" s="226">
        <v>0</v>
      </c>
      <c r="BL100" s="226"/>
      <c r="BM100" s="226" t="s">
        <v>546</v>
      </c>
      <c r="BN100" s="226"/>
      <c r="BO100" s="226" t="s">
        <v>546</v>
      </c>
      <c r="BP100" s="231"/>
      <c r="BQ100" s="226"/>
      <c r="BR100" s="226"/>
      <c r="BS100" s="226"/>
      <c r="BT100" s="232"/>
      <c r="BU100" s="232"/>
      <c r="BV100" s="226"/>
      <c r="BW100" s="226" t="s">
        <v>548</v>
      </c>
      <c r="BX100" s="226">
        <v>1</v>
      </c>
      <c r="BY100" s="223"/>
      <c r="BZ100" s="235" t="s">
        <v>639</v>
      </c>
      <c r="CA100" s="232" t="s">
        <v>268</v>
      </c>
    </row>
    <row r="101" spans="1:79" customFormat="1" ht="13" customHeight="1" x14ac:dyDescent="0.15">
      <c r="A101" s="223">
        <v>12496</v>
      </c>
      <c r="B101" s="224">
        <v>42566</v>
      </c>
      <c r="C101" s="225" t="s">
        <v>541</v>
      </c>
      <c r="D101" s="223" t="s">
        <v>464</v>
      </c>
      <c r="E101" s="223"/>
      <c r="F101" s="223" t="s">
        <v>581</v>
      </c>
      <c r="G101" s="224">
        <v>42474</v>
      </c>
      <c r="H101" s="226" t="s">
        <v>337</v>
      </c>
      <c r="I101" s="226" t="s">
        <v>338</v>
      </c>
      <c r="J101" s="226"/>
      <c r="K101" s="223" t="s">
        <v>640</v>
      </c>
      <c r="L101" s="223" t="s">
        <v>641</v>
      </c>
      <c r="M101" s="227">
        <v>109.27272727272727</v>
      </c>
      <c r="N101" s="227">
        <v>25.890909090909091</v>
      </c>
      <c r="O101" s="223"/>
      <c r="P101" s="223"/>
      <c r="Q101" s="227"/>
      <c r="R101" s="228"/>
      <c r="S101" s="229"/>
      <c r="T101" s="223"/>
      <c r="U101" s="229"/>
      <c r="V101" s="229"/>
      <c r="W101" s="227">
        <v>13.427272727272726</v>
      </c>
      <c r="X101" s="223"/>
      <c r="Y101" s="227"/>
      <c r="Z101" s="227"/>
      <c r="AA101" s="227"/>
      <c r="AB101" s="227"/>
      <c r="AC101" s="227"/>
      <c r="AD101" s="227"/>
      <c r="AE101" s="227"/>
      <c r="AF101" s="223"/>
      <c r="AG101" s="223"/>
      <c r="AH101" s="227">
        <v>14.59090909090909</v>
      </c>
      <c r="AI101" s="223"/>
      <c r="AJ101" s="223"/>
      <c r="AK101" s="227"/>
      <c r="AL101" s="223"/>
      <c r="AM101" s="227"/>
      <c r="AN101" s="227"/>
      <c r="AO101" s="223" t="s">
        <v>582</v>
      </c>
      <c r="AP101" s="226" t="s">
        <v>546</v>
      </c>
      <c r="AQ101" s="226"/>
      <c r="AR101" s="226"/>
      <c r="AS101" s="230"/>
      <c r="AT101" s="226">
        <v>10</v>
      </c>
      <c r="AU101" s="226"/>
      <c r="AV101" s="226"/>
      <c r="AW101" s="226"/>
      <c r="AX101" s="226" t="s">
        <v>460</v>
      </c>
      <c r="AY101" s="223"/>
      <c r="AZ101" s="226">
        <v>0</v>
      </c>
      <c r="BA101" s="226">
        <v>0</v>
      </c>
      <c r="BB101" s="226">
        <v>0</v>
      </c>
      <c r="BC101" s="226">
        <v>0</v>
      </c>
      <c r="BD101" s="226">
        <v>0</v>
      </c>
      <c r="BE101" s="226">
        <v>0</v>
      </c>
      <c r="BF101" s="226">
        <v>0</v>
      </c>
      <c r="BG101" s="226">
        <v>0</v>
      </c>
      <c r="BH101" s="226">
        <v>0</v>
      </c>
      <c r="BI101" s="226">
        <v>0</v>
      </c>
      <c r="BJ101" s="226">
        <v>0</v>
      </c>
      <c r="BK101" s="226">
        <v>0</v>
      </c>
      <c r="BL101" s="226"/>
      <c r="BM101" s="226" t="s">
        <v>546</v>
      </c>
      <c r="BN101" s="226"/>
      <c r="BO101" s="226" t="s">
        <v>546</v>
      </c>
      <c r="BP101" s="231"/>
      <c r="BQ101" s="226"/>
      <c r="BR101" s="226"/>
      <c r="BS101" s="226"/>
      <c r="BT101" s="223"/>
      <c r="BU101" s="223"/>
      <c r="BV101" s="226"/>
      <c r="BW101" s="226" t="s">
        <v>548</v>
      </c>
      <c r="BX101" s="226"/>
      <c r="BY101" s="223"/>
      <c r="BZ101" s="233" t="s">
        <v>644</v>
      </c>
      <c r="CA101" s="232" t="s">
        <v>268</v>
      </c>
    </row>
    <row r="102" spans="1:79" customFormat="1" ht="13" customHeight="1" x14ac:dyDescent="0.15">
      <c r="A102" s="223"/>
      <c r="B102" s="224">
        <v>42573</v>
      </c>
      <c r="C102" s="225" t="s">
        <v>463</v>
      </c>
      <c r="D102" s="223" t="s">
        <v>464</v>
      </c>
      <c r="E102" s="223"/>
      <c r="F102" s="223" t="s">
        <v>532</v>
      </c>
      <c r="G102" s="224">
        <v>42571</v>
      </c>
      <c r="H102" s="226" t="s">
        <v>337</v>
      </c>
      <c r="I102" s="226" t="s">
        <v>460</v>
      </c>
      <c r="J102" s="226"/>
      <c r="K102" s="223" t="s">
        <v>688</v>
      </c>
      <c r="L102" s="223" t="s">
        <v>689</v>
      </c>
      <c r="M102" s="227">
        <v>89.999999999999986</v>
      </c>
      <c r="N102" s="227">
        <v>25.4</v>
      </c>
      <c r="O102" s="223"/>
      <c r="P102" s="223"/>
      <c r="Q102" s="227"/>
      <c r="R102" s="228"/>
      <c r="S102" s="229"/>
      <c r="T102" s="223"/>
      <c r="U102" s="229"/>
      <c r="V102" s="229"/>
      <c r="W102" s="227">
        <v>14.899999999999999</v>
      </c>
      <c r="X102" s="223"/>
      <c r="Y102" s="227"/>
      <c r="Z102" s="227"/>
      <c r="AA102" s="227"/>
      <c r="AB102" s="227"/>
      <c r="AC102" s="227"/>
      <c r="AD102" s="227"/>
      <c r="AE102" s="227"/>
      <c r="AF102" s="223"/>
      <c r="AG102" s="223"/>
      <c r="AH102" s="227">
        <v>16.499999999999996</v>
      </c>
      <c r="AI102" s="223"/>
      <c r="AJ102" s="223"/>
      <c r="AK102" s="227"/>
      <c r="AL102" s="223"/>
      <c r="AM102" s="227"/>
      <c r="AN102" s="227"/>
      <c r="AO102" s="223" t="s">
        <v>582</v>
      </c>
      <c r="AP102" s="226" t="s">
        <v>546</v>
      </c>
      <c r="AQ102" s="226"/>
      <c r="AR102" s="226"/>
      <c r="AS102" s="230"/>
      <c r="AT102" s="226">
        <v>6</v>
      </c>
      <c r="AU102" s="226"/>
      <c r="AV102" s="226"/>
      <c r="AW102" s="226"/>
      <c r="AX102" s="226" t="s">
        <v>460</v>
      </c>
      <c r="AY102" s="223"/>
      <c r="AZ102" s="226">
        <v>0</v>
      </c>
      <c r="BA102" s="226">
        <v>0</v>
      </c>
      <c r="BB102" s="226">
        <v>0</v>
      </c>
      <c r="BC102" s="226">
        <v>0</v>
      </c>
      <c r="BD102" s="226">
        <v>0</v>
      </c>
      <c r="BE102" s="226">
        <v>0</v>
      </c>
      <c r="BF102" s="226">
        <v>0</v>
      </c>
      <c r="BG102" s="226">
        <v>0</v>
      </c>
      <c r="BH102" s="226">
        <v>0</v>
      </c>
      <c r="BI102" s="226">
        <v>0</v>
      </c>
      <c r="BJ102" s="226">
        <v>0</v>
      </c>
      <c r="BK102" s="226">
        <v>0</v>
      </c>
      <c r="BL102" s="226"/>
      <c r="BM102" s="226" t="s">
        <v>460</v>
      </c>
      <c r="BN102" s="226"/>
      <c r="BO102" s="226" t="s">
        <v>460</v>
      </c>
      <c r="BP102" s="231"/>
      <c r="BQ102" s="226"/>
      <c r="BR102" s="226"/>
      <c r="BS102" s="226"/>
      <c r="BT102" s="223"/>
      <c r="BU102" s="223"/>
      <c r="BV102" s="226"/>
      <c r="BW102" s="226" t="s">
        <v>480</v>
      </c>
      <c r="BX102" s="226">
        <v>1</v>
      </c>
      <c r="BY102" s="223"/>
      <c r="BZ102" s="150" t="s">
        <v>692</v>
      </c>
      <c r="CA102" s="223"/>
    </row>
  </sheetData>
  <sheetProtection algorithmName="SHA-512" hashValue="r4qiwSoTL8Qf0SI3ly/pLRL0PYDrKZuz8nIggW0i1vha1NFy5qecIQtEdM8O0+Zw9IV583SaOrvPEmRAttYcAw==" saltValue="L1HYYHbSDvsTOIZGoNEoug==" spinCount="100000" sheet="1" objects="1" scenarios="1"/>
  <hyperlinks>
    <hyperlink ref="BZ29" r:id="rId1" xr:uid="{B5F5E430-D729-A04A-A1E9-E9702CAB2A3F}"/>
    <hyperlink ref="BZ55" r:id="rId2" xr:uid="{2C6E466E-9655-3A42-8685-CEA3BC12AFA7}"/>
    <hyperlink ref="BZ80" r:id="rId3" xr:uid="{3FAF5925-DCC1-B043-B6B1-DB610FE33C64}"/>
    <hyperlink ref="BZ15" r:id="rId4" xr:uid="{E12A4C01-36F6-8D42-9223-C2B1EA8A9F4C}"/>
    <hyperlink ref="BZ42" r:id="rId5" xr:uid="{D051BBCD-51A9-134D-8220-72ECA9FB773B}"/>
    <hyperlink ref="BZ68" r:id="rId6" xr:uid="{D9C73BE1-3C86-DD43-934F-EB0F0BE15E8D}"/>
    <hyperlink ref="BZ91" r:id="rId7" xr:uid="{A323EC02-0BDE-074F-9074-B27FAF800B06}"/>
    <hyperlink ref="BZ20" r:id="rId8" xr:uid="{9D398BB0-536F-8144-92D5-E13C6445FB0C}"/>
    <hyperlink ref="BZ46" r:id="rId9" xr:uid="{809FBFB4-562E-C949-A1DB-65340C453A8B}"/>
    <hyperlink ref="BZ21" r:id="rId10" xr:uid="{F7711648-602C-DD4A-8739-6B7001E53629}"/>
    <hyperlink ref="BZ47" r:id="rId11" xr:uid="{73521B5A-C2DE-004D-9552-BC0A52DC1ABB}"/>
    <hyperlink ref="BZ72" r:id="rId12" xr:uid="{4C5779AF-07D4-A149-849B-7E6A35707A8E}"/>
    <hyperlink ref="BZ97" r:id="rId13" xr:uid="{6A506137-1281-6F4D-86FD-21EC1CD0A059}"/>
    <hyperlink ref="BZ17" r:id="rId14" xr:uid="{BE658482-4B78-8B41-8E22-B31BA4BA949D}"/>
    <hyperlink ref="BZ44" r:id="rId15" xr:uid="{0239ECA8-47D2-B34A-8820-D98C5B180432}"/>
    <hyperlink ref="BZ70" r:id="rId16" xr:uid="{AAB8B70F-07B9-8343-B084-05D3F202F3E9}"/>
    <hyperlink ref="BZ94" r:id="rId17" xr:uid="{34FB72EC-F783-074F-98AC-08BE6EC0FFE7}"/>
    <hyperlink ref="BZ4" r:id="rId18" xr:uid="{D2F5E7D6-CC42-4D47-BC3A-8E0736CBF3DA}"/>
    <hyperlink ref="BZ31" r:id="rId19" xr:uid="{BB5FCFE6-C92A-B045-824E-C73CC2B8BE0E}"/>
    <hyperlink ref="BZ57" r:id="rId20" xr:uid="{3AA83031-A7A0-CD4A-8BD1-21CE17CB083F}"/>
    <hyperlink ref="BZ22" r:id="rId21" xr:uid="{054F3A05-C157-534C-BE5A-DFB025B6F5E9}"/>
    <hyperlink ref="BZ48" r:id="rId22" xr:uid="{AFDDA5CB-498C-C54A-997A-372F3D441172}"/>
    <hyperlink ref="BZ73" r:id="rId23" xr:uid="{D82BB912-97BA-C947-8221-FBD962B08CB2}"/>
    <hyperlink ref="BZ98" r:id="rId24" xr:uid="{4CC5C02C-A0CC-274C-BC24-DE439ED88440}"/>
    <hyperlink ref="BZ5" r:id="rId25" xr:uid="{AA3B584B-A6A0-9541-BC39-6FFAE5EC1FA8}"/>
    <hyperlink ref="BZ32" r:id="rId26" xr:uid="{4C856290-2EAC-D84C-A95D-8650875F48BE}"/>
    <hyperlink ref="BZ58" r:id="rId27" xr:uid="{D337F68A-2188-CD45-AFEA-ACB7D6481D08}"/>
    <hyperlink ref="BZ82" r:id="rId28" xr:uid="{91E9D9FF-0974-414D-93CD-65D46F720A60}"/>
    <hyperlink ref="BZ83" r:id="rId29" xr:uid="{EAF19621-026B-7940-BD3B-6BC26D7A3DCB}"/>
    <hyperlink ref="BZ6" r:id="rId30" xr:uid="{C565A54E-E25E-3840-8600-13AF25457BF0}"/>
    <hyperlink ref="BZ33" r:id="rId31" xr:uid="{9F989777-0667-0149-81A3-D4C777083364}"/>
    <hyperlink ref="BZ59" r:id="rId32" xr:uid="{3EEDC955-2613-0747-901C-9763FDA92BE8}"/>
    <hyperlink ref="BZ84" r:id="rId33" xr:uid="{8588970A-CEC3-9846-9645-0F3CA98C65A6}"/>
    <hyperlink ref="BZ23" r:id="rId34" xr:uid="{6D66B1EE-E932-A440-8185-D992D0589930}"/>
    <hyperlink ref="BZ49" r:id="rId35" xr:uid="{35EBADB7-C2F2-7E4C-AF81-6165E478590B}"/>
    <hyperlink ref="BZ74" r:id="rId36" xr:uid="{86A036D8-8C32-4942-9CB3-D88022F37506}"/>
    <hyperlink ref="BZ24" r:id="rId37" xr:uid="{C56F31DE-8BCC-DD49-B3D9-F2A83A8A31A9}"/>
    <hyperlink ref="BZ50" r:id="rId38" xr:uid="{17BD5A19-A66F-ED4E-BEE2-F29BDDA119A9}"/>
    <hyperlink ref="BZ75" r:id="rId39" xr:uid="{0B7735A9-4136-0746-9DA8-C4C23571D708}"/>
    <hyperlink ref="BZ99" r:id="rId40" xr:uid="{C3636F67-7288-2B43-939A-7FF0B762DDCE}"/>
    <hyperlink ref="BZ25" r:id="rId41" xr:uid="{355BFFBE-DA0A-7042-BB6F-9CAF57BED150}"/>
    <hyperlink ref="BZ51" r:id="rId42" xr:uid="{67EFA956-06F8-5045-9453-882A3BD3D5B8}"/>
    <hyperlink ref="BZ76" r:id="rId43" xr:uid="{79B9D18E-0E54-E64C-A84E-732DC5E55BC4}"/>
    <hyperlink ref="BZ100" r:id="rId44" xr:uid="{1599A5E4-2607-0242-BA21-580AB98C4B80}"/>
    <hyperlink ref="BZ26" r:id="rId45" xr:uid="{5F134BF7-A7FC-5D4C-AAB7-43C64439EA67}"/>
    <hyperlink ref="BZ52" r:id="rId46" xr:uid="{24FE27D6-626A-8E42-B5AC-26869237CDAC}"/>
    <hyperlink ref="BZ77" r:id="rId47" xr:uid="{9FF6D224-AADB-2E4C-B899-C7E629901B5D}"/>
    <hyperlink ref="BZ101" r:id="rId48" xr:uid="{54504F51-5A71-8E4D-9CE8-67F1072D817A}"/>
    <hyperlink ref="BZ11" r:id="rId49" xr:uid="{1881CD12-BB3D-9A44-A3C3-80B6C1742FC3}"/>
    <hyperlink ref="BZ38" r:id="rId50" xr:uid="{3D4A4C61-AD16-384E-A55C-660A9CDC3BFC}"/>
    <hyperlink ref="BZ64" r:id="rId51" xr:uid="{76C9DC39-0F23-CC45-8A2A-614CBB146BB9}"/>
    <hyperlink ref="BZ27" r:id="rId52" xr:uid="{BB1E482D-DD80-4749-9ED8-0A33DD50D493}"/>
    <hyperlink ref="BZ53" r:id="rId53" xr:uid="{3DC871FE-EB6A-004D-885A-87A37048BAD2}"/>
    <hyperlink ref="BZ78" r:id="rId54" xr:uid="{764152E2-F74E-FE48-9FB2-3FAFECB13153}"/>
    <hyperlink ref="BZ9" r:id="rId55" xr:uid="{32C96314-88AC-1F4A-9FDC-CBAC5624A2C1}"/>
    <hyperlink ref="BZ36" r:id="rId56" xr:uid="{8F86AF2F-8A1D-074C-9F63-9BCCD1945564}"/>
    <hyperlink ref="BZ62" r:id="rId57" xr:uid="{E92859F7-BB1C-FE43-A24E-274B9B88BC05}"/>
    <hyperlink ref="BZ92" r:id="rId58" xr:uid="{08CCA75B-3257-5244-B788-985C3458D0A5}"/>
    <hyperlink ref="BZ12" r:id="rId59" xr:uid="{1D8DB8A0-5028-FF45-8B13-88A066262AFD}"/>
    <hyperlink ref="BZ39" r:id="rId60" xr:uid="{118F1B8B-BC59-FD43-A151-B45A030C5A3D}"/>
    <hyperlink ref="BZ65" r:id="rId61" xr:uid="{327DD231-19DB-3B4B-A82F-131F2F42365F}"/>
    <hyperlink ref="BZ88" r:id="rId62" xr:uid="{F8F65663-EEF6-C74E-B846-DA71DC0C4CBF}"/>
    <hyperlink ref="BZ18" r:id="rId63" xr:uid="{78CAA620-A590-2541-813A-1A339B40CDC7}"/>
    <hyperlink ref="BZ45" r:id="rId64" xr:uid="{43C305FF-CB1B-9943-8117-F430AA4E2B6F}"/>
    <hyperlink ref="BZ71" r:id="rId65" xr:uid="{FBF73D07-6A50-FD4F-9556-D98330362086}"/>
    <hyperlink ref="BZ95" r:id="rId66" xr:uid="{497BD805-C545-8C45-ABEB-44143724FE0A}"/>
    <hyperlink ref="BZ13" r:id="rId67" xr:uid="{6E3EB1B7-AC3B-624A-938C-2C826A777747}"/>
    <hyperlink ref="BZ40" r:id="rId68" xr:uid="{C2232063-A0C5-9847-AB82-9E7A4376D95A}"/>
    <hyperlink ref="BZ66" r:id="rId69" xr:uid="{B7681E6D-8B41-5745-8828-891825E03436}"/>
    <hyperlink ref="BZ89" r:id="rId70" xr:uid="{36F52252-6E75-F943-A32A-4986E85E3410}"/>
    <hyperlink ref="BZ10" r:id="rId71" xr:uid="{EAEB8272-E103-AD45-8A0E-BC9E419801EA}"/>
    <hyperlink ref="BZ37" r:id="rId72" xr:uid="{83F7A112-8F3D-7646-B3BC-E51A3D6BEBEF}"/>
    <hyperlink ref="BZ63" r:id="rId73" xr:uid="{2F721662-A1DF-CF4D-993C-102E07287D2A}"/>
    <hyperlink ref="BZ87" r:id="rId74" xr:uid="{C54CA413-D245-7244-9A6F-5F7E1AA55A5A}"/>
    <hyperlink ref="BZ3" r:id="rId75" xr:uid="{C139BA2C-1267-4A4F-B1D5-F4AE5AB472BC}"/>
    <hyperlink ref="BZ30" r:id="rId76" xr:uid="{3D7E3753-BA83-3644-90C2-868270493E3C}"/>
    <hyperlink ref="BZ56" r:id="rId77" xr:uid="{2DC9BC7D-1FA7-7446-843F-E0937DE754F2}"/>
    <hyperlink ref="BZ81" r:id="rId78" xr:uid="{7CCA3A82-319D-EE4F-9A90-FBF968F1E66C}"/>
    <hyperlink ref="BZ28" r:id="rId79" xr:uid="{C4B83B15-0FE0-8543-B40B-B345801083DE}"/>
    <hyperlink ref="BZ54" r:id="rId80" xr:uid="{A5255BD1-58A5-4848-9791-9CB6463BD862}"/>
    <hyperlink ref="BZ79" r:id="rId81" xr:uid="{7301A361-9D3F-C547-84AA-80160A524404}"/>
    <hyperlink ref="BZ102" r:id="rId82" xr:uid="{CC3ACF71-9137-394D-B810-5FD141923719}"/>
  </hyperlinks>
  <pageMargins left="0.75" right="0.75" top="1" bottom="1" header="0.5" footer="0.5"/>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A2F91-387A-4C4F-A264-E2274086B809}">
  <sheetPr codeName="Sheet13"/>
  <dimension ref="A1:BW75"/>
  <sheetViews>
    <sheetView topLeftCell="J1" zoomScale="110" zoomScaleNormal="110" workbookViewId="0">
      <selection activeCell="R24" sqref="R24"/>
    </sheetView>
  </sheetViews>
  <sheetFormatPr baseColWidth="10" defaultRowHeight="13" x14ac:dyDescent="0.15"/>
  <cols>
    <col min="6" max="6" width="11.83203125" customWidth="1"/>
    <col min="11" max="11" width="17" bestFit="1" customWidth="1"/>
    <col min="12" max="12" width="26" bestFit="1" customWidth="1"/>
    <col min="41" max="41" width="17.1640625" customWidth="1"/>
    <col min="74" max="74" width="24.83203125" customWidth="1"/>
  </cols>
  <sheetData>
    <row r="1" spans="1:75" ht="84" x14ac:dyDescent="0.15">
      <c r="A1" s="1" t="s">
        <v>50</v>
      </c>
      <c r="B1" s="1" t="s">
        <v>51</v>
      </c>
      <c r="C1" s="2" t="s">
        <v>52</v>
      </c>
      <c r="D1" s="3" t="s">
        <v>53</v>
      </c>
      <c r="E1" s="3" t="s">
        <v>54</v>
      </c>
      <c r="F1" s="3" t="s">
        <v>55</v>
      </c>
      <c r="G1" s="1" t="s">
        <v>56</v>
      </c>
      <c r="H1" s="4" t="s">
        <v>57</v>
      </c>
      <c r="I1" s="4" t="s">
        <v>182</v>
      </c>
      <c r="J1" s="4" t="s">
        <v>183</v>
      </c>
      <c r="K1" s="3" t="s">
        <v>184</v>
      </c>
      <c r="L1" s="5" t="s">
        <v>185</v>
      </c>
      <c r="M1" s="6" t="s">
        <v>186</v>
      </c>
      <c r="N1" s="7" t="s">
        <v>187</v>
      </c>
      <c r="O1" s="7" t="s">
        <v>188</v>
      </c>
      <c r="P1" s="7" t="s">
        <v>97</v>
      </c>
      <c r="Q1" s="7" t="s">
        <v>135</v>
      </c>
      <c r="R1" s="7" t="s">
        <v>136</v>
      </c>
      <c r="S1" s="7" t="s">
        <v>137</v>
      </c>
      <c r="T1" s="7" t="s">
        <v>138</v>
      </c>
      <c r="U1" s="7" t="s">
        <v>61</v>
      </c>
      <c r="V1" s="8" t="s">
        <v>62</v>
      </c>
      <c r="W1" s="9" t="s">
        <v>104</v>
      </c>
      <c r="X1" s="9" t="s">
        <v>105</v>
      </c>
      <c r="Y1" s="9" t="s">
        <v>106</v>
      </c>
      <c r="Z1" s="9" t="s">
        <v>195</v>
      </c>
      <c r="AA1" s="9" t="s">
        <v>196</v>
      </c>
      <c r="AB1" s="9" t="s">
        <v>70</v>
      </c>
      <c r="AC1" s="9" t="s">
        <v>71</v>
      </c>
      <c r="AD1" s="9" t="s">
        <v>152</v>
      </c>
      <c r="AE1" s="10" t="s">
        <v>153</v>
      </c>
      <c r="AF1" s="11" t="s">
        <v>154</v>
      </c>
      <c r="AG1" s="11" t="s">
        <v>76</v>
      </c>
      <c r="AH1" s="12" t="s">
        <v>77</v>
      </c>
      <c r="AI1" s="12" t="s">
        <v>78</v>
      </c>
      <c r="AJ1" s="12" t="s">
        <v>23</v>
      </c>
      <c r="AK1" s="12" t="s">
        <v>24</v>
      </c>
      <c r="AL1" s="120" t="s">
        <v>395</v>
      </c>
      <c r="AM1" s="120" t="s">
        <v>396</v>
      </c>
      <c r="AN1" s="120" t="s">
        <v>397</v>
      </c>
      <c r="AO1" s="13" t="s">
        <v>25</v>
      </c>
      <c r="AP1" s="14" t="s">
        <v>26</v>
      </c>
      <c r="AQ1" s="14" t="s">
        <v>164</v>
      </c>
      <c r="AR1" s="15" t="s">
        <v>165</v>
      </c>
      <c r="AS1" s="16" t="s">
        <v>398</v>
      </c>
      <c r="AT1" s="17" t="s">
        <v>167</v>
      </c>
      <c r="AU1" s="18" t="s">
        <v>168</v>
      </c>
      <c r="AV1" s="19" t="s">
        <v>169</v>
      </c>
      <c r="AW1" s="20" t="s">
        <v>86</v>
      </c>
      <c r="AX1" s="21" t="s">
        <v>95</v>
      </c>
      <c r="AY1" s="20" t="s">
        <v>96</v>
      </c>
      <c r="AZ1" s="21" t="s">
        <v>34</v>
      </c>
      <c r="BA1" s="20" t="s">
        <v>35</v>
      </c>
      <c r="BB1" s="21" t="s">
        <v>88</v>
      </c>
      <c r="BC1" s="20" t="s">
        <v>89</v>
      </c>
      <c r="BD1" s="22" t="s">
        <v>90</v>
      </c>
      <c r="BE1" s="121" t="s">
        <v>399</v>
      </c>
      <c r="BF1" s="122" t="s">
        <v>400</v>
      </c>
      <c r="BG1" s="20" t="s">
        <v>91</v>
      </c>
      <c r="BH1" s="22" t="s">
        <v>92</v>
      </c>
      <c r="BI1" s="4" t="s">
        <v>48</v>
      </c>
      <c r="BJ1" s="4" t="s">
        <v>49</v>
      </c>
      <c r="BK1" s="4" t="s">
        <v>219</v>
      </c>
      <c r="BL1" s="4" t="s">
        <v>220</v>
      </c>
      <c r="BM1" s="4" t="s">
        <v>401</v>
      </c>
      <c r="BN1" s="4" t="s">
        <v>402</v>
      </c>
      <c r="BO1" s="4" t="s">
        <v>403</v>
      </c>
      <c r="BP1" s="4" t="s">
        <v>404</v>
      </c>
      <c r="BQ1" s="2" t="s">
        <v>129</v>
      </c>
      <c r="BR1" s="2" t="s">
        <v>130</v>
      </c>
      <c r="BS1" s="4" t="s">
        <v>131</v>
      </c>
      <c r="BT1" s="4" t="s">
        <v>132</v>
      </c>
      <c r="BU1" s="2" t="s">
        <v>133</v>
      </c>
      <c r="BV1" s="4" t="s">
        <v>134</v>
      </c>
      <c r="BW1" s="1" t="s">
        <v>225</v>
      </c>
    </row>
    <row r="2" spans="1:75" x14ac:dyDescent="0.15">
      <c r="A2" s="138">
        <v>10835</v>
      </c>
      <c r="B2" s="139">
        <v>42202</v>
      </c>
      <c r="C2" s="140" t="s">
        <v>463</v>
      </c>
      <c r="D2" s="141" t="s">
        <v>464</v>
      </c>
      <c r="E2" s="138"/>
      <c r="F2" s="138" t="s">
        <v>476</v>
      </c>
      <c r="G2" s="139">
        <v>42199</v>
      </c>
      <c r="H2" s="142" t="s">
        <v>337</v>
      </c>
      <c r="I2" s="142" t="s">
        <v>338</v>
      </c>
      <c r="J2" s="142"/>
      <c r="K2" s="138" t="s">
        <v>519</v>
      </c>
      <c r="L2" s="138" t="s">
        <v>469</v>
      </c>
      <c r="M2" s="143">
        <v>97</v>
      </c>
      <c r="N2" s="143">
        <v>23.327272727272724</v>
      </c>
      <c r="O2" s="138"/>
      <c r="P2" s="138"/>
      <c r="Q2" s="143" t="s">
        <v>470</v>
      </c>
      <c r="R2" s="138"/>
      <c r="S2" s="141" t="s">
        <v>470</v>
      </c>
      <c r="T2" s="138"/>
      <c r="U2" s="143" t="s">
        <v>470</v>
      </c>
      <c r="V2" s="143" t="s">
        <v>470</v>
      </c>
      <c r="W2" s="143" t="s">
        <v>470</v>
      </c>
      <c r="X2" s="138"/>
      <c r="Y2" s="138"/>
      <c r="Z2" s="138"/>
      <c r="AA2" s="138"/>
      <c r="AB2" s="138"/>
      <c r="AC2" s="138"/>
      <c r="AD2" s="143" t="s">
        <v>470</v>
      </c>
      <c r="AE2" s="143" t="s">
        <v>470</v>
      </c>
      <c r="AF2" s="138"/>
      <c r="AG2" s="138"/>
      <c r="AH2" s="143" t="s">
        <v>470</v>
      </c>
      <c r="AI2" s="138"/>
      <c r="AJ2" s="138"/>
      <c r="AK2" s="143" t="s">
        <v>470</v>
      </c>
      <c r="AL2" s="138"/>
      <c r="AM2" s="143" t="s">
        <v>470</v>
      </c>
      <c r="AN2" s="143" t="s">
        <v>470</v>
      </c>
      <c r="AO2" s="138" t="s">
        <v>479</v>
      </c>
      <c r="AP2" s="142" t="s">
        <v>460</v>
      </c>
      <c r="AQ2" s="142"/>
      <c r="AR2" s="142"/>
      <c r="AS2" s="144"/>
      <c r="AT2" s="142">
        <v>15</v>
      </c>
      <c r="AU2" s="142" t="s">
        <v>467</v>
      </c>
      <c r="AV2" s="138"/>
      <c r="AW2" s="142">
        <v>0</v>
      </c>
      <c r="AX2" s="142">
        <v>0</v>
      </c>
      <c r="AY2" s="142">
        <v>0</v>
      </c>
      <c r="AZ2" s="142">
        <v>0</v>
      </c>
      <c r="BA2" s="142">
        <v>0</v>
      </c>
      <c r="BB2" s="142">
        <v>0</v>
      </c>
      <c r="BC2" s="142">
        <v>0</v>
      </c>
      <c r="BD2" s="142">
        <v>0</v>
      </c>
      <c r="BE2" s="142">
        <v>0</v>
      </c>
      <c r="BF2" s="142">
        <v>0</v>
      </c>
      <c r="BG2" s="142">
        <v>0</v>
      </c>
      <c r="BH2" s="142">
        <v>0</v>
      </c>
      <c r="BI2" s="142"/>
      <c r="BJ2" s="142" t="s">
        <v>460</v>
      </c>
      <c r="BK2" s="142">
        <v>24</v>
      </c>
      <c r="BL2" s="142" t="s">
        <v>460</v>
      </c>
      <c r="BM2" s="142"/>
      <c r="BN2" s="142"/>
      <c r="BO2" s="142"/>
      <c r="BP2" s="149"/>
      <c r="BQ2" s="145"/>
      <c r="BR2" s="145"/>
      <c r="BS2" s="142"/>
      <c r="BT2" s="142" t="s">
        <v>480</v>
      </c>
      <c r="BU2" s="145"/>
      <c r="BV2" s="138" t="s">
        <v>471</v>
      </c>
      <c r="BW2" s="145" t="s">
        <v>345</v>
      </c>
    </row>
    <row r="3" spans="1:75" x14ac:dyDescent="0.15">
      <c r="A3" s="138">
        <v>10617</v>
      </c>
      <c r="B3" s="139">
        <v>42202</v>
      </c>
      <c r="C3" s="140" t="s">
        <v>463</v>
      </c>
      <c r="D3" s="141" t="s">
        <v>464</v>
      </c>
      <c r="E3" s="138"/>
      <c r="F3" s="138" t="s">
        <v>476</v>
      </c>
      <c r="G3" s="139">
        <v>42188</v>
      </c>
      <c r="H3" s="142" t="s">
        <v>337</v>
      </c>
      <c r="I3" s="142" t="s">
        <v>338</v>
      </c>
      <c r="J3" s="142"/>
      <c r="K3" s="138" t="s">
        <v>521</v>
      </c>
      <c r="L3" s="138" t="s">
        <v>472</v>
      </c>
      <c r="M3" s="143">
        <v>107.39999999999999</v>
      </c>
      <c r="N3" s="143">
        <v>22.499999999999996</v>
      </c>
      <c r="O3" s="138"/>
      <c r="P3" s="138"/>
      <c r="Q3" s="143" t="s">
        <v>470</v>
      </c>
      <c r="R3" s="138"/>
      <c r="S3" s="141" t="s">
        <v>470</v>
      </c>
      <c r="T3" s="138"/>
      <c r="U3" s="143" t="s">
        <v>470</v>
      </c>
      <c r="V3" s="143" t="s">
        <v>470</v>
      </c>
      <c r="W3" s="143" t="s">
        <v>470</v>
      </c>
      <c r="X3" s="138"/>
      <c r="Y3" s="138"/>
      <c r="Z3" s="138"/>
      <c r="AA3" s="138"/>
      <c r="AB3" s="138"/>
      <c r="AC3" s="138"/>
      <c r="AD3" s="143" t="s">
        <v>470</v>
      </c>
      <c r="AE3" s="143" t="s">
        <v>470</v>
      </c>
      <c r="AF3" s="138"/>
      <c r="AG3" s="138"/>
      <c r="AH3" s="143" t="s">
        <v>470</v>
      </c>
      <c r="AI3" s="138"/>
      <c r="AJ3" s="138"/>
      <c r="AK3" s="143" t="s">
        <v>470</v>
      </c>
      <c r="AL3" s="138"/>
      <c r="AM3" s="143" t="s">
        <v>470</v>
      </c>
      <c r="AN3" s="143" t="s">
        <v>470</v>
      </c>
      <c r="AO3" s="138" t="s">
        <v>479</v>
      </c>
      <c r="AP3" s="142" t="s">
        <v>460</v>
      </c>
      <c r="AQ3" s="142"/>
      <c r="AR3" s="142"/>
      <c r="AS3" s="144"/>
      <c r="AT3" s="142">
        <v>12</v>
      </c>
      <c r="AU3" s="142" t="s">
        <v>460</v>
      </c>
      <c r="AV3" s="138"/>
      <c r="AW3" s="142">
        <v>0</v>
      </c>
      <c r="AX3" s="142">
        <v>0</v>
      </c>
      <c r="AY3" s="142">
        <v>0</v>
      </c>
      <c r="AZ3" s="142">
        <v>0</v>
      </c>
      <c r="BA3" s="142">
        <v>0</v>
      </c>
      <c r="BB3" s="142">
        <v>0</v>
      </c>
      <c r="BC3" s="142">
        <v>0</v>
      </c>
      <c r="BD3" s="142">
        <v>0</v>
      </c>
      <c r="BE3" s="142">
        <v>0</v>
      </c>
      <c r="BF3" s="142">
        <v>0</v>
      </c>
      <c r="BG3" s="142">
        <v>0</v>
      </c>
      <c r="BH3" s="142">
        <v>0</v>
      </c>
      <c r="BI3" s="142"/>
      <c r="BJ3" s="142" t="s">
        <v>460</v>
      </c>
      <c r="BK3" s="142"/>
      <c r="BL3" s="142" t="s">
        <v>460</v>
      </c>
      <c r="BM3" s="142"/>
      <c r="BN3" s="142"/>
      <c r="BO3" s="142"/>
      <c r="BP3" s="149"/>
      <c r="BQ3" s="145" t="s">
        <v>473</v>
      </c>
      <c r="BR3" s="145" t="s">
        <v>474</v>
      </c>
      <c r="BS3" s="142">
        <v>50</v>
      </c>
      <c r="BT3" s="142" t="s">
        <v>480</v>
      </c>
      <c r="BU3" s="145" t="s">
        <v>453</v>
      </c>
      <c r="BV3" s="138" t="s">
        <v>475</v>
      </c>
      <c r="BW3" s="145" t="s">
        <v>253</v>
      </c>
    </row>
    <row r="4" spans="1:75" x14ac:dyDescent="0.15">
      <c r="A4" s="23">
        <v>8804</v>
      </c>
      <c r="B4" s="123">
        <v>42202</v>
      </c>
      <c r="C4" s="24" t="s">
        <v>463</v>
      </c>
      <c r="D4" s="25" t="s">
        <v>464</v>
      </c>
      <c r="E4" s="25"/>
      <c r="F4" s="25" t="s">
        <v>476</v>
      </c>
      <c r="G4" s="60">
        <v>41851</v>
      </c>
      <c r="H4" s="26" t="s">
        <v>337</v>
      </c>
      <c r="I4" s="26" t="s">
        <v>460</v>
      </c>
      <c r="J4" s="26"/>
      <c r="K4" s="25" t="s">
        <v>477</v>
      </c>
      <c r="L4" s="25" t="s">
        <v>478</v>
      </c>
      <c r="M4" s="148">
        <v>124.5</v>
      </c>
      <c r="N4" s="148">
        <v>22.38</v>
      </c>
      <c r="O4" s="25"/>
      <c r="P4" s="25"/>
      <c r="Q4" s="25" t="s">
        <v>470</v>
      </c>
      <c r="R4" s="28"/>
      <c r="S4" s="25" t="s">
        <v>470</v>
      </c>
      <c r="T4" s="25"/>
      <c r="U4" s="25" t="s">
        <v>470</v>
      </c>
      <c r="V4" s="25" t="s">
        <v>470</v>
      </c>
      <c r="W4" s="148" t="s">
        <v>470</v>
      </c>
      <c r="X4" s="148"/>
      <c r="Y4" s="148"/>
      <c r="Z4" s="148"/>
      <c r="AA4" s="148"/>
      <c r="AB4" s="148"/>
      <c r="AC4" s="148"/>
      <c r="AD4" s="148" t="s">
        <v>470</v>
      </c>
      <c r="AE4" s="148" t="s">
        <v>470</v>
      </c>
      <c r="AF4" s="148"/>
      <c r="AG4" s="148"/>
      <c r="AH4" s="148" t="s">
        <v>470</v>
      </c>
      <c r="AI4" s="25"/>
      <c r="AJ4" s="25"/>
      <c r="AK4" s="25" t="s">
        <v>470</v>
      </c>
      <c r="AL4" s="25"/>
      <c r="AM4" s="25" t="s">
        <v>470</v>
      </c>
      <c r="AN4" s="25" t="s">
        <v>470</v>
      </c>
      <c r="AO4" s="25" t="s">
        <v>479</v>
      </c>
      <c r="AP4" s="26" t="s">
        <v>460</v>
      </c>
      <c r="AQ4" s="26"/>
      <c r="AR4" s="26"/>
      <c r="AS4" s="29">
        <v>10</v>
      </c>
      <c r="AT4" s="26">
        <v>12</v>
      </c>
      <c r="AU4" s="26" t="s">
        <v>467</v>
      </c>
      <c r="AV4" s="25"/>
      <c r="AW4" s="26">
        <v>0</v>
      </c>
      <c r="AX4" s="26">
        <v>0</v>
      </c>
      <c r="AY4" s="26">
        <v>7</v>
      </c>
      <c r="AZ4" s="26">
        <v>0</v>
      </c>
      <c r="BA4" s="26">
        <v>0</v>
      </c>
      <c r="BB4" s="26">
        <v>0</v>
      </c>
      <c r="BC4" s="26">
        <v>0</v>
      </c>
      <c r="BD4" s="26">
        <v>0</v>
      </c>
      <c r="BE4" s="26">
        <v>0</v>
      </c>
      <c r="BF4" s="26">
        <v>0</v>
      </c>
      <c r="BG4" s="26">
        <v>0</v>
      </c>
      <c r="BH4" s="26">
        <v>0</v>
      </c>
      <c r="BI4" s="26"/>
      <c r="BJ4" s="26" t="s">
        <v>460</v>
      </c>
      <c r="BK4" s="26"/>
      <c r="BL4" s="26" t="s">
        <v>460</v>
      </c>
      <c r="BM4" s="26"/>
      <c r="BN4" s="26"/>
      <c r="BO4" s="26"/>
      <c r="BP4" s="26"/>
      <c r="BQ4" s="25"/>
      <c r="BR4" s="25"/>
      <c r="BS4" s="26"/>
      <c r="BT4" s="26" t="s">
        <v>480</v>
      </c>
      <c r="BU4" s="25"/>
      <c r="BV4" t="s">
        <v>354</v>
      </c>
      <c r="BW4" s="124" t="s">
        <v>268</v>
      </c>
    </row>
    <row r="5" spans="1:75" x14ac:dyDescent="0.15">
      <c r="A5" s="23">
        <v>1690</v>
      </c>
      <c r="B5" s="123">
        <v>42202</v>
      </c>
      <c r="C5" s="24" t="s">
        <v>463</v>
      </c>
      <c r="D5" s="25" t="s">
        <v>464</v>
      </c>
      <c r="E5" s="25"/>
      <c r="F5" s="25" t="s">
        <v>476</v>
      </c>
      <c r="G5" s="32">
        <v>42185</v>
      </c>
      <c r="H5" s="26" t="s">
        <v>337</v>
      </c>
      <c r="I5" s="26" t="s">
        <v>460</v>
      </c>
      <c r="J5" s="26"/>
      <c r="K5" s="25" t="s">
        <v>481</v>
      </c>
      <c r="L5" s="25" t="s">
        <v>482</v>
      </c>
      <c r="M5" s="148">
        <v>99.554545454545448</v>
      </c>
      <c r="N5" s="148">
        <v>20.809090909090909</v>
      </c>
      <c r="O5" s="25"/>
      <c r="P5" s="25"/>
      <c r="Q5" s="25" t="s">
        <v>470</v>
      </c>
      <c r="R5" s="28"/>
      <c r="S5" s="25" t="s">
        <v>470</v>
      </c>
      <c r="T5" s="25"/>
      <c r="U5" s="25" t="s">
        <v>470</v>
      </c>
      <c r="V5" s="25" t="s">
        <v>470</v>
      </c>
      <c r="W5" s="148" t="s">
        <v>470</v>
      </c>
      <c r="X5" s="148"/>
      <c r="Y5" s="148"/>
      <c r="Z5" s="148"/>
      <c r="AA5" s="148"/>
      <c r="AB5" s="148"/>
      <c r="AC5" s="148"/>
      <c r="AD5" s="148" t="s">
        <v>470</v>
      </c>
      <c r="AE5" s="148" t="s">
        <v>470</v>
      </c>
      <c r="AF5" s="148"/>
      <c r="AG5" s="148"/>
      <c r="AH5" s="148" t="s">
        <v>470</v>
      </c>
      <c r="AI5" s="25"/>
      <c r="AJ5" s="25"/>
      <c r="AK5" s="25" t="s">
        <v>470</v>
      </c>
      <c r="AL5" s="25"/>
      <c r="AM5" s="25" t="s">
        <v>470</v>
      </c>
      <c r="AN5" s="25" t="s">
        <v>470</v>
      </c>
      <c r="AO5" s="25" t="s">
        <v>479</v>
      </c>
      <c r="AP5" s="26" t="s">
        <v>460</v>
      </c>
      <c r="AQ5" s="26"/>
      <c r="AR5" s="26"/>
      <c r="AS5" s="29"/>
      <c r="AT5" s="26">
        <v>8.5</v>
      </c>
      <c r="AU5" s="26" t="s">
        <v>467</v>
      </c>
      <c r="AV5" s="25"/>
      <c r="AW5" s="26">
        <v>0</v>
      </c>
      <c r="AX5" s="26">
        <v>0</v>
      </c>
      <c r="AY5" s="26">
        <v>0</v>
      </c>
      <c r="AZ5" s="26">
        <v>0</v>
      </c>
      <c r="BA5" s="26">
        <v>0</v>
      </c>
      <c r="BB5" s="26">
        <v>0</v>
      </c>
      <c r="BC5" s="26">
        <v>0</v>
      </c>
      <c r="BD5" s="26">
        <v>0</v>
      </c>
      <c r="BE5" s="26">
        <v>0</v>
      </c>
      <c r="BF5" s="26">
        <v>0</v>
      </c>
      <c r="BG5" s="26">
        <v>0</v>
      </c>
      <c r="BH5" s="26">
        <v>0</v>
      </c>
      <c r="BI5" s="26"/>
      <c r="BJ5" s="26" t="s">
        <v>460</v>
      </c>
      <c r="BK5" s="26"/>
      <c r="BL5" s="26" t="s">
        <v>460</v>
      </c>
      <c r="BM5" s="26"/>
      <c r="BN5" s="26"/>
      <c r="BO5" s="26"/>
      <c r="BP5" s="26"/>
      <c r="BQ5" s="25"/>
      <c r="BR5" s="25"/>
      <c r="BS5" s="26"/>
      <c r="BT5" s="26" t="s">
        <v>480</v>
      </c>
      <c r="BU5" s="25"/>
      <c r="BV5" s="125" t="s">
        <v>483</v>
      </c>
      <c r="BW5" s="31" t="s">
        <v>253</v>
      </c>
    </row>
    <row r="6" spans="1:75" x14ac:dyDescent="0.15">
      <c r="A6" s="23">
        <v>10256</v>
      </c>
      <c r="B6" s="123">
        <v>42202</v>
      </c>
      <c r="C6" s="24" t="s">
        <v>463</v>
      </c>
      <c r="D6" s="25" t="s">
        <v>464</v>
      </c>
      <c r="E6" s="25"/>
      <c r="F6" s="25" t="s">
        <v>476</v>
      </c>
      <c r="G6" s="32">
        <v>42195</v>
      </c>
      <c r="H6" s="26" t="s">
        <v>337</v>
      </c>
      <c r="I6" s="26" t="s">
        <v>460</v>
      </c>
      <c r="J6" s="26"/>
      <c r="K6" s="25" t="s">
        <v>484</v>
      </c>
      <c r="L6" s="25" t="s">
        <v>485</v>
      </c>
      <c r="M6" s="148">
        <v>89.999999999999986</v>
      </c>
      <c r="N6" s="148">
        <v>23.881818181818179</v>
      </c>
      <c r="O6" s="25"/>
      <c r="P6" s="25"/>
      <c r="Q6" s="25" t="s">
        <v>470</v>
      </c>
      <c r="R6" s="28"/>
      <c r="S6" s="25" t="s">
        <v>470</v>
      </c>
      <c r="T6" s="25"/>
      <c r="U6" s="25" t="s">
        <v>470</v>
      </c>
      <c r="V6" s="25" t="s">
        <v>470</v>
      </c>
      <c r="W6" s="148" t="s">
        <v>470</v>
      </c>
      <c r="X6" s="148"/>
      <c r="Y6" s="148"/>
      <c r="Z6" s="148"/>
      <c r="AA6" s="148"/>
      <c r="AB6" s="148"/>
      <c r="AC6" s="148"/>
      <c r="AD6" s="148" t="s">
        <v>470</v>
      </c>
      <c r="AE6" s="148" t="s">
        <v>470</v>
      </c>
      <c r="AF6" s="148"/>
      <c r="AG6" s="148"/>
      <c r="AH6" s="148" t="s">
        <v>470</v>
      </c>
      <c r="AI6" s="25"/>
      <c r="AJ6" s="25"/>
      <c r="AK6" s="25" t="s">
        <v>470</v>
      </c>
      <c r="AL6" s="25"/>
      <c r="AM6" s="25" t="s">
        <v>470</v>
      </c>
      <c r="AN6" s="25" t="s">
        <v>470</v>
      </c>
      <c r="AO6" s="25" t="s">
        <v>479</v>
      </c>
      <c r="AP6" s="26" t="s">
        <v>460</v>
      </c>
      <c r="AQ6" s="26"/>
      <c r="AR6" s="26"/>
      <c r="AS6" s="29"/>
      <c r="AT6" s="26">
        <v>16.100000000000001</v>
      </c>
      <c r="AU6" s="26" t="s">
        <v>467</v>
      </c>
      <c r="AV6" s="25"/>
      <c r="AW6" s="26">
        <v>11</v>
      </c>
      <c r="AX6" s="26">
        <v>0</v>
      </c>
      <c r="AY6" s="26">
        <v>0</v>
      </c>
      <c r="AZ6" s="26">
        <v>0</v>
      </c>
      <c r="BA6" s="26">
        <v>0</v>
      </c>
      <c r="BB6" s="26">
        <v>0</v>
      </c>
      <c r="BC6" s="26">
        <v>0</v>
      </c>
      <c r="BD6" s="26">
        <v>0</v>
      </c>
      <c r="BE6" s="26">
        <v>0</v>
      </c>
      <c r="BF6" s="26">
        <v>0</v>
      </c>
      <c r="BG6" s="26">
        <v>0</v>
      </c>
      <c r="BH6" s="26">
        <v>0</v>
      </c>
      <c r="BI6" s="26"/>
      <c r="BJ6" s="26" t="s">
        <v>460</v>
      </c>
      <c r="BK6" s="26">
        <v>12</v>
      </c>
      <c r="BL6" s="26" t="s">
        <v>460</v>
      </c>
      <c r="BM6" s="26"/>
      <c r="BN6" s="26"/>
      <c r="BO6" s="26">
        <v>12</v>
      </c>
      <c r="BP6" s="26"/>
      <c r="BQ6" s="30"/>
      <c r="BR6" s="30"/>
      <c r="BS6" s="26"/>
      <c r="BT6" s="26" t="s">
        <v>480</v>
      </c>
      <c r="BU6" s="25"/>
      <c r="BV6" t="s">
        <v>486</v>
      </c>
      <c r="BW6" s="31" t="s">
        <v>345</v>
      </c>
    </row>
    <row r="7" spans="1:75" x14ac:dyDescent="0.15">
      <c r="A7" s="138">
        <v>8947</v>
      </c>
      <c r="B7" s="139">
        <v>42203</v>
      </c>
      <c r="C7" s="140" t="s">
        <v>463</v>
      </c>
      <c r="D7" s="141" t="s">
        <v>464</v>
      </c>
      <c r="E7" s="138"/>
      <c r="F7" s="138" t="s">
        <v>476</v>
      </c>
      <c r="G7" s="139">
        <v>42187</v>
      </c>
      <c r="H7" s="142" t="s">
        <v>337</v>
      </c>
      <c r="I7" s="142" t="s">
        <v>338</v>
      </c>
      <c r="J7" s="142"/>
      <c r="K7" s="138" t="s">
        <v>524</v>
      </c>
      <c r="L7" s="138" t="s">
        <v>487</v>
      </c>
      <c r="M7" s="143">
        <v>101.81818181818181</v>
      </c>
      <c r="N7" s="143">
        <v>20.454545454545453</v>
      </c>
      <c r="O7" s="138"/>
      <c r="P7" s="138"/>
      <c r="Q7" s="143" t="s">
        <v>470</v>
      </c>
      <c r="R7" s="138"/>
      <c r="S7" s="141" t="s">
        <v>470</v>
      </c>
      <c r="T7" s="138"/>
      <c r="U7" s="143" t="s">
        <v>470</v>
      </c>
      <c r="V7" s="143" t="s">
        <v>470</v>
      </c>
      <c r="W7" s="143" t="s">
        <v>470</v>
      </c>
      <c r="X7" s="138"/>
      <c r="Y7" s="138"/>
      <c r="Z7" s="138"/>
      <c r="AA7" s="138"/>
      <c r="AB7" s="138"/>
      <c r="AC7" s="138"/>
      <c r="AD7" s="143" t="s">
        <v>470</v>
      </c>
      <c r="AE7" s="143" t="s">
        <v>470</v>
      </c>
      <c r="AF7" s="138"/>
      <c r="AG7" s="138"/>
      <c r="AH7" s="143" t="s">
        <v>470</v>
      </c>
      <c r="AI7" s="138"/>
      <c r="AJ7" s="138"/>
      <c r="AK7" s="143" t="s">
        <v>470</v>
      </c>
      <c r="AL7" s="138"/>
      <c r="AM7" s="143" t="s">
        <v>470</v>
      </c>
      <c r="AN7" s="143" t="s">
        <v>470</v>
      </c>
      <c r="AO7" s="138" t="s">
        <v>479</v>
      </c>
      <c r="AP7" s="142" t="s">
        <v>460</v>
      </c>
      <c r="AQ7" s="142"/>
      <c r="AR7" s="142"/>
      <c r="AS7" s="144"/>
      <c r="AT7" s="142">
        <v>16</v>
      </c>
      <c r="AU7" s="142" t="s">
        <v>467</v>
      </c>
      <c r="AV7" s="138"/>
      <c r="AW7" s="142">
        <v>0</v>
      </c>
      <c r="AX7" s="142">
        <v>0</v>
      </c>
      <c r="AY7" s="142">
        <v>0</v>
      </c>
      <c r="AZ7" s="142">
        <v>0</v>
      </c>
      <c r="BA7" s="142">
        <v>0</v>
      </c>
      <c r="BB7" s="142">
        <v>0</v>
      </c>
      <c r="BC7" s="142">
        <v>0</v>
      </c>
      <c r="BD7" s="142">
        <v>0</v>
      </c>
      <c r="BE7" s="142">
        <v>0</v>
      </c>
      <c r="BF7" s="142">
        <v>0</v>
      </c>
      <c r="BG7" s="142">
        <v>0</v>
      </c>
      <c r="BH7" s="142">
        <v>0</v>
      </c>
      <c r="BI7" s="142"/>
      <c r="BJ7" s="142" t="s">
        <v>460</v>
      </c>
      <c r="BK7" s="142"/>
      <c r="BL7" s="142" t="s">
        <v>460</v>
      </c>
      <c r="BM7" s="142">
        <v>234</v>
      </c>
      <c r="BN7" s="142"/>
      <c r="BO7" s="142"/>
      <c r="BP7" s="149">
        <v>42550</v>
      </c>
      <c r="BQ7" s="145"/>
      <c r="BR7" s="145"/>
      <c r="BS7" s="142"/>
      <c r="BT7" s="142" t="s">
        <v>480</v>
      </c>
      <c r="BU7" s="145" t="s">
        <v>488</v>
      </c>
      <c r="BV7" s="138" t="s">
        <v>354</v>
      </c>
      <c r="BW7" s="145" t="s">
        <v>253</v>
      </c>
    </row>
    <row r="8" spans="1:75" x14ac:dyDescent="0.15">
      <c r="A8" s="138">
        <v>10565</v>
      </c>
      <c r="B8" s="139">
        <v>42202</v>
      </c>
      <c r="C8" s="140" t="s">
        <v>463</v>
      </c>
      <c r="D8" s="141" t="s">
        <v>464</v>
      </c>
      <c r="E8" s="138"/>
      <c r="F8" s="138" t="s">
        <v>476</v>
      </c>
      <c r="G8" s="139">
        <v>42186</v>
      </c>
      <c r="H8" s="142" t="s">
        <v>337</v>
      </c>
      <c r="I8" s="142" t="s">
        <v>338</v>
      </c>
      <c r="J8" s="142"/>
      <c r="K8" s="138" t="s">
        <v>525</v>
      </c>
      <c r="L8" s="138" t="s">
        <v>489</v>
      </c>
      <c r="M8" s="143">
        <v>105.5090909090909</v>
      </c>
      <c r="N8" s="143">
        <v>22.654545454545453</v>
      </c>
      <c r="O8" s="138"/>
      <c r="P8" s="138"/>
      <c r="Q8" s="143" t="s">
        <v>470</v>
      </c>
      <c r="R8" s="138"/>
      <c r="S8" s="141" t="s">
        <v>470</v>
      </c>
      <c r="T8" s="138"/>
      <c r="U8" s="143" t="s">
        <v>470</v>
      </c>
      <c r="V8" s="143" t="s">
        <v>470</v>
      </c>
      <c r="W8" s="143" t="s">
        <v>470</v>
      </c>
      <c r="X8" s="138"/>
      <c r="Y8" s="138"/>
      <c r="Z8" s="138"/>
      <c r="AA8" s="138"/>
      <c r="AB8" s="138"/>
      <c r="AC8" s="138"/>
      <c r="AD8" s="143" t="s">
        <v>470</v>
      </c>
      <c r="AE8" s="143" t="s">
        <v>470</v>
      </c>
      <c r="AF8" s="138"/>
      <c r="AG8" s="138"/>
      <c r="AH8" s="143" t="s">
        <v>470</v>
      </c>
      <c r="AI8" s="138"/>
      <c r="AJ8" s="138"/>
      <c r="AK8" s="143" t="s">
        <v>470</v>
      </c>
      <c r="AL8" s="138"/>
      <c r="AM8" s="143" t="s">
        <v>470</v>
      </c>
      <c r="AN8" s="143" t="s">
        <v>470</v>
      </c>
      <c r="AO8" s="138" t="s">
        <v>479</v>
      </c>
      <c r="AP8" s="142" t="s">
        <v>460</v>
      </c>
      <c r="AQ8" s="142"/>
      <c r="AR8" s="142"/>
      <c r="AS8" s="144"/>
      <c r="AT8" s="142">
        <v>15</v>
      </c>
      <c r="AU8" s="142" t="s">
        <v>467</v>
      </c>
      <c r="AV8" s="138"/>
      <c r="AW8" s="142">
        <v>0</v>
      </c>
      <c r="AX8" s="142">
        <v>0</v>
      </c>
      <c r="AY8" s="142">
        <v>0</v>
      </c>
      <c r="AZ8" s="142">
        <v>0</v>
      </c>
      <c r="BA8" s="142">
        <v>0</v>
      </c>
      <c r="BB8" s="142">
        <v>0</v>
      </c>
      <c r="BC8" s="142">
        <v>0</v>
      </c>
      <c r="BD8" s="142">
        <v>0</v>
      </c>
      <c r="BE8" s="142">
        <v>0</v>
      </c>
      <c r="BF8" s="142">
        <v>0</v>
      </c>
      <c r="BG8" s="142">
        <v>0</v>
      </c>
      <c r="BH8" s="142">
        <v>0</v>
      </c>
      <c r="BI8" s="142"/>
      <c r="BJ8" s="142" t="s">
        <v>460</v>
      </c>
      <c r="BK8" s="142">
        <v>12</v>
      </c>
      <c r="BL8" s="142" t="s">
        <v>460</v>
      </c>
      <c r="BM8" s="142"/>
      <c r="BN8" s="142"/>
      <c r="BO8" s="142"/>
      <c r="BP8" s="142"/>
      <c r="BQ8" s="145"/>
      <c r="BR8" s="145"/>
      <c r="BS8" s="142"/>
      <c r="BT8" s="142" t="s">
        <v>480</v>
      </c>
      <c r="BU8" s="145"/>
      <c r="BV8" s="141" t="s">
        <v>354</v>
      </c>
      <c r="BW8" s="141" t="s">
        <v>345</v>
      </c>
    </row>
    <row r="9" spans="1:75" x14ac:dyDescent="0.15">
      <c r="A9" s="23">
        <v>10341</v>
      </c>
      <c r="B9" s="123">
        <v>42202</v>
      </c>
      <c r="C9" s="24" t="s">
        <v>463</v>
      </c>
      <c r="D9" s="25" t="s">
        <v>464</v>
      </c>
      <c r="E9" s="25"/>
      <c r="F9" s="25" t="s">
        <v>476</v>
      </c>
      <c r="G9" s="32">
        <v>42187</v>
      </c>
      <c r="H9" s="26" t="s">
        <v>337</v>
      </c>
      <c r="I9" s="26" t="s">
        <v>460</v>
      </c>
      <c r="J9" s="26"/>
      <c r="K9" s="25" t="s">
        <v>490</v>
      </c>
      <c r="L9" s="25" t="s">
        <v>491</v>
      </c>
      <c r="M9" s="148">
        <v>97</v>
      </c>
      <c r="N9" s="148">
        <v>23.327272727272724</v>
      </c>
      <c r="O9" s="25"/>
      <c r="P9" s="25"/>
      <c r="Q9" s="25" t="s">
        <v>470</v>
      </c>
      <c r="R9" s="28"/>
      <c r="S9" s="25" t="s">
        <v>470</v>
      </c>
      <c r="T9" s="25"/>
      <c r="U9" s="25" t="s">
        <v>470</v>
      </c>
      <c r="V9" s="25" t="s">
        <v>470</v>
      </c>
      <c r="W9" s="148" t="s">
        <v>470</v>
      </c>
      <c r="X9" s="148"/>
      <c r="Y9" s="148"/>
      <c r="Z9" s="148"/>
      <c r="AA9" s="148"/>
      <c r="AB9" s="148"/>
      <c r="AC9" s="148"/>
      <c r="AD9" s="148" t="s">
        <v>470</v>
      </c>
      <c r="AE9" s="148" t="s">
        <v>470</v>
      </c>
      <c r="AF9" s="148"/>
      <c r="AG9" s="148"/>
      <c r="AH9" s="148" t="s">
        <v>470</v>
      </c>
      <c r="AI9" s="25"/>
      <c r="AJ9" s="25"/>
      <c r="AK9" s="25" t="s">
        <v>470</v>
      </c>
      <c r="AL9" s="25"/>
      <c r="AM9" s="25" t="s">
        <v>470</v>
      </c>
      <c r="AN9" s="25" t="s">
        <v>470</v>
      </c>
      <c r="AO9" s="25" t="s">
        <v>479</v>
      </c>
      <c r="AP9" s="26" t="s">
        <v>460</v>
      </c>
      <c r="AQ9" s="26"/>
      <c r="AR9" s="26"/>
      <c r="AS9" s="29"/>
      <c r="AT9" s="26">
        <v>8.6</v>
      </c>
      <c r="AU9" s="26" t="s">
        <v>467</v>
      </c>
      <c r="AV9" s="25"/>
      <c r="AW9" s="26">
        <v>11</v>
      </c>
      <c r="AX9" s="26">
        <v>0</v>
      </c>
      <c r="AY9" s="26">
        <v>0</v>
      </c>
      <c r="AZ9" s="26">
        <v>0</v>
      </c>
      <c r="BA9" s="26">
        <v>0</v>
      </c>
      <c r="BB9" s="26">
        <v>0</v>
      </c>
      <c r="BC9" s="26">
        <v>0</v>
      </c>
      <c r="BD9" s="26">
        <v>0</v>
      </c>
      <c r="BE9" s="26">
        <v>0</v>
      </c>
      <c r="BF9" s="26">
        <v>0</v>
      </c>
      <c r="BG9" s="26">
        <v>0</v>
      </c>
      <c r="BH9" s="26">
        <v>0</v>
      </c>
      <c r="BI9" s="26"/>
      <c r="BJ9" s="26" t="s">
        <v>460</v>
      </c>
      <c r="BK9" s="26">
        <v>24</v>
      </c>
      <c r="BL9" s="26" t="s">
        <v>460</v>
      </c>
      <c r="BM9" s="26"/>
      <c r="BN9" s="26"/>
      <c r="BO9" s="26"/>
      <c r="BP9" s="26"/>
      <c r="BQ9" s="25"/>
      <c r="BR9" s="25"/>
      <c r="BS9" s="26"/>
      <c r="BT9" s="26" t="s">
        <v>480</v>
      </c>
      <c r="BU9" s="25" t="s">
        <v>492</v>
      </c>
      <c r="BV9" s="150" t="s">
        <v>493</v>
      </c>
      <c r="BW9" s="125" t="s">
        <v>345</v>
      </c>
    </row>
    <row r="10" spans="1:75" x14ac:dyDescent="0.15">
      <c r="A10" s="23">
        <v>3617</v>
      </c>
      <c r="B10" s="123">
        <v>42202</v>
      </c>
      <c r="C10" s="24" t="s">
        <v>463</v>
      </c>
      <c r="D10" s="25" t="s">
        <v>464</v>
      </c>
      <c r="E10" s="25"/>
      <c r="F10" s="25" t="s">
        <v>476</v>
      </c>
      <c r="G10" s="32">
        <v>42185</v>
      </c>
      <c r="H10" s="26" t="s">
        <v>337</v>
      </c>
      <c r="I10" s="26" t="s">
        <v>460</v>
      </c>
      <c r="J10" s="26"/>
      <c r="K10" s="25" t="s">
        <v>494</v>
      </c>
      <c r="L10" s="25" t="s">
        <v>495</v>
      </c>
      <c r="M10" s="148">
        <v>92.627272727272725</v>
      </c>
      <c r="N10" s="148">
        <v>21.7</v>
      </c>
      <c r="O10" s="25"/>
      <c r="P10" s="25"/>
      <c r="Q10" s="25" t="s">
        <v>470</v>
      </c>
      <c r="R10" s="28"/>
      <c r="S10" s="25" t="s">
        <v>470</v>
      </c>
      <c r="T10" s="25"/>
      <c r="U10" s="25" t="s">
        <v>470</v>
      </c>
      <c r="V10" s="25" t="s">
        <v>470</v>
      </c>
      <c r="W10" s="148" t="s">
        <v>470</v>
      </c>
      <c r="X10" s="148"/>
      <c r="Y10" s="148"/>
      <c r="Z10" s="148"/>
      <c r="AA10" s="148"/>
      <c r="AB10" s="148"/>
      <c r="AC10" s="148"/>
      <c r="AD10" s="148" t="s">
        <v>470</v>
      </c>
      <c r="AE10" s="148" t="s">
        <v>470</v>
      </c>
      <c r="AF10" s="148"/>
      <c r="AG10" s="148"/>
      <c r="AH10" s="148" t="s">
        <v>470</v>
      </c>
      <c r="AI10" s="25"/>
      <c r="AJ10" s="25"/>
      <c r="AK10" s="25" t="s">
        <v>470</v>
      </c>
      <c r="AL10" s="25"/>
      <c r="AM10" s="25" t="s">
        <v>470</v>
      </c>
      <c r="AN10" s="25" t="s">
        <v>470</v>
      </c>
      <c r="AO10" s="25" t="s">
        <v>479</v>
      </c>
      <c r="AP10" s="26" t="s">
        <v>460</v>
      </c>
      <c r="AQ10" s="26"/>
      <c r="AR10" s="26"/>
      <c r="AS10" s="29"/>
      <c r="AT10" s="26">
        <v>10</v>
      </c>
      <c r="AU10" s="26" t="s">
        <v>467</v>
      </c>
      <c r="AV10" s="25"/>
      <c r="AW10" s="26">
        <v>0</v>
      </c>
      <c r="AX10" s="26">
        <v>0</v>
      </c>
      <c r="AY10" s="26">
        <v>0</v>
      </c>
      <c r="AZ10" s="26">
        <v>0</v>
      </c>
      <c r="BA10" s="26">
        <v>0</v>
      </c>
      <c r="BB10" s="26">
        <v>0</v>
      </c>
      <c r="BC10" s="26">
        <v>0</v>
      </c>
      <c r="BD10" s="26">
        <v>0</v>
      </c>
      <c r="BE10" s="26">
        <v>0</v>
      </c>
      <c r="BF10" s="26">
        <v>0</v>
      </c>
      <c r="BG10" s="26">
        <v>0</v>
      </c>
      <c r="BH10" s="26">
        <v>0</v>
      </c>
      <c r="BI10" s="26"/>
      <c r="BJ10" s="26" t="s">
        <v>460</v>
      </c>
      <c r="BK10" s="26"/>
      <c r="BL10" s="26" t="s">
        <v>460</v>
      </c>
      <c r="BM10" s="26"/>
      <c r="BN10" s="26"/>
      <c r="BO10" s="26"/>
      <c r="BP10" s="26"/>
      <c r="BQ10" s="30" t="s">
        <v>496</v>
      </c>
      <c r="BR10" s="30" t="s">
        <v>111</v>
      </c>
      <c r="BS10" s="26">
        <v>30</v>
      </c>
      <c r="BT10" s="26" t="s">
        <v>480</v>
      </c>
      <c r="BU10" s="25"/>
      <c r="BV10" t="s">
        <v>354</v>
      </c>
      <c r="BW10" s="125" t="s">
        <v>253</v>
      </c>
    </row>
    <row r="11" spans="1:75" x14ac:dyDescent="0.15">
      <c r="A11" s="23">
        <v>5652</v>
      </c>
      <c r="B11" s="123">
        <v>42202</v>
      </c>
      <c r="C11" s="24" t="s">
        <v>463</v>
      </c>
      <c r="D11" s="25" t="s">
        <v>464</v>
      </c>
      <c r="E11" s="25"/>
      <c r="F11" s="25" t="s">
        <v>476</v>
      </c>
      <c r="G11" s="32">
        <v>41820</v>
      </c>
      <c r="H11" s="26" t="s">
        <v>337</v>
      </c>
      <c r="I11" s="26" t="s">
        <v>460</v>
      </c>
      <c r="J11" s="26"/>
      <c r="K11" s="25" t="s">
        <v>497</v>
      </c>
      <c r="L11" s="25" t="s">
        <v>459</v>
      </c>
      <c r="M11" s="148">
        <v>176.29</v>
      </c>
      <c r="N11" s="148">
        <v>22.59</v>
      </c>
      <c r="O11" s="25"/>
      <c r="P11" s="25"/>
      <c r="Q11" s="25" t="s">
        <v>470</v>
      </c>
      <c r="R11" s="28"/>
      <c r="S11" s="25" t="s">
        <v>470</v>
      </c>
      <c r="T11" s="25"/>
      <c r="U11" s="25" t="s">
        <v>470</v>
      </c>
      <c r="V11" s="25" t="s">
        <v>470</v>
      </c>
      <c r="W11" s="148" t="s">
        <v>470</v>
      </c>
      <c r="X11" s="148"/>
      <c r="Y11" s="148"/>
      <c r="Z11" s="148"/>
      <c r="AA11" s="148"/>
      <c r="AB11" s="148"/>
      <c r="AC11" s="148"/>
      <c r="AD11" s="148" t="s">
        <v>470</v>
      </c>
      <c r="AE11" s="148" t="s">
        <v>470</v>
      </c>
      <c r="AF11" s="148"/>
      <c r="AG11" s="148"/>
      <c r="AH11" s="148" t="s">
        <v>470</v>
      </c>
      <c r="AI11" s="25"/>
      <c r="AJ11" s="25"/>
      <c r="AK11" s="25" t="s">
        <v>470</v>
      </c>
      <c r="AL11" s="25"/>
      <c r="AM11" s="25" t="s">
        <v>470</v>
      </c>
      <c r="AN11" s="25" t="s">
        <v>470</v>
      </c>
      <c r="AO11" s="25" t="s">
        <v>479</v>
      </c>
      <c r="AP11" s="26" t="s">
        <v>460</v>
      </c>
      <c r="AQ11" s="26"/>
      <c r="AR11" s="26"/>
      <c r="AS11" s="29"/>
      <c r="AT11" s="26">
        <v>20</v>
      </c>
      <c r="AU11" s="26" t="s">
        <v>460</v>
      </c>
      <c r="AV11" s="25"/>
      <c r="AW11" s="26">
        <v>0</v>
      </c>
      <c r="AX11" s="26">
        <v>0</v>
      </c>
      <c r="AY11" s="26">
        <v>0</v>
      </c>
      <c r="AZ11" s="26">
        <v>0</v>
      </c>
      <c r="BA11" s="26">
        <v>0</v>
      </c>
      <c r="BB11" s="26">
        <v>0</v>
      </c>
      <c r="BC11" s="26">
        <v>0</v>
      </c>
      <c r="BD11" s="26">
        <v>0</v>
      </c>
      <c r="BE11" s="26">
        <v>0</v>
      </c>
      <c r="BF11" s="26">
        <v>0</v>
      </c>
      <c r="BG11" s="26">
        <v>0</v>
      </c>
      <c r="BH11" s="26">
        <v>0</v>
      </c>
      <c r="BI11" s="26"/>
      <c r="BJ11" s="26" t="s">
        <v>460</v>
      </c>
      <c r="BK11" s="26"/>
      <c r="BL11" s="26" t="s">
        <v>460</v>
      </c>
      <c r="BM11" s="26"/>
      <c r="BN11" s="26"/>
      <c r="BO11" s="26"/>
      <c r="BP11" s="26"/>
      <c r="BQ11" s="25"/>
      <c r="BR11" s="25"/>
      <c r="BS11" s="26"/>
      <c r="BT11" s="26" t="s">
        <v>480</v>
      </c>
      <c r="BU11" s="25" t="s">
        <v>429</v>
      </c>
      <c r="BV11" t="s">
        <v>354</v>
      </c>
      <c r="BW11" s="124" t="s">
        <v>268</v>
      </c>
    </row>
    <row r="12" spans="1:75" x14ac:dyDescent="0.15">
      <c r="A12" s="23">
        <v>10683</v>
      </c>
      <c r="B12" s="123">
        <v>42202</v>
      </c>
      <c r="C12" s="24" t="s">
        <v>463</v>
      </c>
      <c r="D12" s="25" t="s">
        <v>464</v>
      </c>
      <c r="E12" s="25"/>
      <c r="F12" s="25" t="s">
        <v>476</v>
      </c>
      <c r="G12" s="32">
        <v>42185</v>
      </c>
      <c r="H12" s="26" t="s">
        <v>337</v>
      </c>
      <c r="I12" s="26" t="s">
        <v>460</v>
      </c>
      <c r="J12" s="26"/>
      <c r="K12" s="25" t="s">
        <v>498</v>
      </c>
      <c r="L12" s="126" t="s">
        <v>499</v>
      </c>
      <c r="M12" s="148">
        <v>106.51818181818182</v>
      </c>
      <c r="N12" s="148">
        <v>22.718181818181815</v>
      </c>
      <c r="O12" s="25"/>
      <c r="P12" s="25"/>
      <c r="Q12" s="25" t="s">
        <v>470</v>
      </c>
      <c r="R12" s="28"/>
      <c r="S12" s="25" t="s">
        <v>470</v>
      </c>
      <c r="T12" s="25"/>
      <c r="U12" s="25" t="s">
        <v>470</v>
      </c>
      <c r="V12" s="25" t="s">
        <v>470</v>
      </c>
      <c r="W12" s="148" t="s">
        <v>470</v>
      </c>
      <c r="X12" s="148"/>
      <c r="Y12" s="148"/>
      <c r="Z12" s="148"/>
      <c r="AA12" s="148"/>
      <c r="AB12" s="148"/>
      <c r="AC12" s="148"/>
      <c r="AD12" s="148" t="s">
        <v>470</v>
      </c>
      <c r="AE12" s="148" t="s">
        <v>470</v>
      </c>
      <c r="AF12" s="148"/>
      <c r="AG12" s="148"/>
      <c r="AH12" s="148" t="s">
        <v>470</v>
      </c>
      <c r="AI12" s="25"/>
      <c r="AJ12" s="25"/>
      <c r="AK12" s="25" t="s">
        <v>470</v>
      </c>
      <c r="AL12" s="25"/>
      <c r="AM12" s="25" t="s">
        <v>470</v>
      </c>
      <c r="AN12" s="25" t="s">
        <v>470</v>
      </c>
      <c r="AO12" s="25" t="s">
        <v>479</v>
      </c>
      <c r="AP12" s="26" t="s">
        <v>460</v>
      </c>
      <c r="AQ12" s="26"/>
      <c r="AR12" s="26"/>
      <c r="AS12" s="29"/>
      <c r="AT12" s="26">
        <v>9.5</v>
      </c>
      <c r="AU12" s="26" t="s">
        <v>467</v>
      </c>
      <c r="AV12" s="25"/>
      <c r="AW12" s="26">
        <v>0</v>
      </c>
      <c r="AX12" s="26">
        <v>0</v>
      </c>
      <c r="AY12" s="26">
        <v>15</v>
      </c>
      <c r="AZ12" s="26">
        <v>0</v>
      </c>
      <c r="BA12" s="26">
        <v>0</v>
      </c>
      <c r="BB12" s="26">
        <v>0</v>
      </c>
      <c r="BC12" s="26">
        <v>0</v>
      </c>
      <c r="BD12" s="26">
        <v>0</v>
      </c>
      <c r="BE12" s="26">
        <v>0</v>
      </c>
      <c r="BF12" s="26">
        <v>0</v>
      </c>
      <c r="BG12" s="26">
        <v>0</v>
      </c>
      <c r="BH12" s="26">
        <v>0</v>
      </c>
      <c r="BI12" s="26"/>
      <c r="BJ12" s="26" t="s">
        <v>460</v>
      </c>
      <c r="BK12" s="26"/>
      <c r="BL12" s="26" t="s">
        <v>460</v>
      </c>
      <c r="BM12" s="26"/>
      <c r="BN12" s="26"/>
      <c r="BO12" s="26"/>
      <c r="BP12" s="26"/>
      <c r="BQ12" s="25"/>
      <c r="BR12" s="25"/>
      <c r="BS12" s="26"/>
      <c r="BT12" s="26" t="s">
        <v>480</v>
      </c>
      <c r="BU12" s="30" t="s">
        <v>500</v>
      </c>
      <c r="BV12" t="s">
        <v>501</v>
      </c>
      <c r="BW12" s="124" t="s">
        <v>345</v>
      </c>
    </row>
    <row r="13" spans="1:75" x14ac:dyDescent="0.15">
      <c r="A13" s="138">
        <v>4102</v>
      </c>
      <c r="B13" s="139">
        <v>42202</v>
      </c>
      <c r="C13" s="140" t="s">
        <v>463</v>
      </c>
      <c r="D13" s="141" t="s">
        <v>464</v>
      </c>
      <c r="E13" s="138"/>
      <c r="F13" s="138" t="s">
        <v>476</v>
      </c>
      <c r="G13" s="151">
        <v>42185</v>
      </c>
      <c r="H13" s="142" t="s">
        <v>337</v>
      </c>
      <c r="I13" s="142" t="s">
        <v>460</v>
      </c>
      <c r="J13" s="142"/>
      <c r="K13" s="138" t="s">
        <v>527</v>
      </c>
      <c r="L13" s="138" t="s">
        <v>528</v>
      </c>
      <c r="M13" s="143">
        <v>104</v>
      </c>
      <c r="N13" s="143">
        <v>22.763636363636362</v>
      </c>
      <c r="O13" s="138"/>
      <c r="P13" s="138"/>
      <c r="Q13" s="143" t="s">
        <v>470</v>
      </c>
      <c r="R13" s="138"/>
      <c r="S13" s="141" t="s">
        <v>470</v>
      </c>
      <c r="T13" s="138"/>
      <c r="U13" s="143" t="s">
        <v>470</v>
      </c>
      <c r="V13" s="143" t="s">
        <v>470</v>
      </c>
      <c r="W13" s="143" t="s">
        <v>470</v>
      </c>
      <c r="X13" s="138"/>
      <c r="Y13" s="138"/>
      <c r="Z13" s="138"/>
      <c r="AA13" s="138"/>
      <c r="AB13" s="138"/>
      <c r="AC13" s="138"/>
      <c r="AD13" s="143" t="s">
        <v>470</v>
      </c>
      <c r="AE13" s="143" t="s">
        <v>470</v>
      </c>
      <c r="AF13" s="138"/>
      <c r="AG13" s="138"/>
      <c r="AH13" s="143" t="s">
        <v>470</v>
      </c>
      <c r="AI13" s="138"/>
      <c r="AJ13" s="138"/>
      <c r="AK13" s="143" t="s">
        <v>470</v>
      </c>
      <c r="AL13" s="138"/>
      <c r="AM13" s="143" t="s">
        <v>470</v>
      </c>
      <c r="AN13" s="143" t="s">
        <v>470</v>
      </c>
      <c r="AO13" s="138" t="s">
        <v>479</v>
      </c>
      <c r="AP13" s="142" t="s">
        <v>460</v>
      </c>
      <c r="AQ13" s="142"/>
      <c r="AR13" s="142"/>
      <c r="AS13" s="144"/>
      <c r="AT13" s="142">
        <v>17</v>
      </c>
      <c r="AU13" s="142" t="s">
        <v>467</v>
      </c>
      <c r="AV13" s="138"/>
      <c r="AW13" s="142">
        <v>0</v>
      </c>
      <c r="AX13" s="142">
        <v>0</v>
      </c>
      <c r="AY13" s="142">
        <v>10</v>
      </c>
      <c r="AZ13" s="142">
        <v>0</v>
      </c>
      <c r="BA13" s="142">
        <v>0</v>
      </c>
      <c r="BB13" s="142">
        <v>0</v>
      </c>
      <c r="BC13" s="142">
        <v>0</v>
      </c>
      <c r="BD13" s="142">
        <v>0</v>
      </c>
      <c r="BE13" s="142">
        <v>0</v>
      </c>
      <c r="BF13" s="142">
        <v>0</v>
      </c>
      <c r="BG13" s="142">
        <v>0</v>
      </c>
      <c r="BH13" s="142">
        <v>0</v>
      </c>
      <c r="BI13" s="142"/>
      <c r="BJ13" s="142" t="s">
        <v>460</v>
      </c>
      <c r="BK13" s="142"/>
      <c r="BL13" s="142" t="s">
        <v>460</v>
      </c>
      <c r="BM13" s="142"/>
      <c r="BN13" s="142"/>
      <c r="BO13" s="142"/>
      <c r="BP13" s="142"/>
      <c r="BQ13" s="145"/>
      <c r="BR13" s="145"/>
      <c r="BS13" s="142"/>
      <c r="BT13" s="142" t="s">
        <v>480</v>
      </c>
      <c r="BU13" s="145" t="s">
        <v>529</v>
      </c>
      <c r="BV13" s="152" t="s">
        <v>502</v>
      </c>
      <c r="BW13" s="141" t="s">
        <v>253</v>
      </c>
    </row>
    <row r="14" spans="1:75" x14ac:dyDescent="0.15">
      <c r="A14" s="138">
        <v>9702</v>
      </c>
      <c r="B14" s="139">
        <v>42202</v>
      </c>
      <c r="C14" s="140" t="s">
        <v>463</v>
      </c>
      <c r="D14" s="141" t="s">
        <v>464</v>
      </c>
      <c r="E14" s="138"/>
      <c r="F14" s="138" t="s">
        <v>476</v>
      </c>
      <c r="G14" s="147">
        <v>42188</v>
      </c>
      <c r="H14" s="153" t="s">
        <v>337</v>
      </c>
      <c r="I14" s="153" t="s">
        <v>338</v>
      </c>
      <c r="J14" s="142"/>
      <c r="K14" s="138" t="s">
        <v>451</v>
      </c>
      <c r="L14" s="141" t="s">
        <v>503</v>
      </c>
      <c r="M14" s="143">
        <v>100.83636363636363</v>
      </c>
      <c r="N14" s="143">
        <v>23.490909090909089</v>
      </c>
      <c r="O14" s="138"/>
      <c r="P14" s="138"/>
      <c r="Q14" s="143" t="s">
        <v>470</v>
      </c>
      <c r="R14" s="138"/>
      <c r="S14" s="141" t="s">
        <v>470</v>
      </c>
      <c r="T14" s="138"/>
      <c r="U14" s="143" t="s">
        <v>470</v>
      </c>
      <c r="V14" s="143" t="s">
        <v>470</v>
      </c>
      <c r="W14" s="143" t="s">
        <v>470</v>
      </c>
      <c r="X14" s="138"/>
      <c r="Y14" s="138"/>
      <c r="Z14" s="138"/>
      <c r="AA14" s="138"/>
      <c r="AB14" s="138"/>
      <c r="AC14" s="138"/>
      <c r="AD14" s="143" t="s">
        <v>470</v>
      </c>
      <c r="AE14" s="143" t="s">
        <v>470</v>
      </c>
      <c r="AF14" s="138"/>
      <c r="AG14" s="138"/>
      <c r="AH14" s="143" t="s">
        <v>470</v>
      </c>
      <c r="AI14" s="138"/>
      <c r="AJ14" s="138"/>
      <c r="AK14" s="143" t="s">
        <v>470</v>
      </c>
      <c r="AL14" s="138"/>
      <c r="AM14" s="143" t="s">
        <v>470</v>
      </c>
      <c r="AN14" s="143" t="s">
        <v>470</v>
      </c>
      <c r="AO14" s="138" t="s">
        <v>479</v>
      </c>
      <c r="AP14" s="142" t="s">
        <v>460</v>
      </c>
      <c r="AQ14" s="142"/>
      <c r="AR14" s="142"/>
      <c r="AS14" s="144"/>
      <c r="AT14" s="142">
        <v>14</v>
      </c>
      <c r="AU14" s="142" t="s">
        <v>460</v>
      </c>
      <c r="AV14" s="138"/>
      <c r="AW14" s="142">
        <v>0</v>
      </c>
      <c r="AX14" s="142">
        <v>0</v>
      </c>
      <c r="AY14" s="142">
        <v>0</v>
      </c>
      <c r="AZ14" s="142">
        <v>0</v>
      </c>
      <c r="BA14" s="142">
        <v>0</v>
      </c>
      <c r="BB14" s="142">
        <v>0</v>
      </c>
      <c r="BC14" s="142">
        <v>0</v>
      </c>
      <c r="BD14" s="142">
        <v>0</v>
      </c>
      <c r="BE14" s="142">
        <v>0</v>
      </c>
      <c r="BF14" s="142">
        <v>0</v>
      </c>
      <c r="BG14" s="142">
        <v>0</v>
      </c>
      <c r="BH14" s="142">
        <v>0</v>
      </c>
      <c r="BI14" s="142"/>
      <c r="BJ14" s="142" t="s">
        <v>460</v>
      </c>
      <c r="BK14" s="142"/>
      <c r="BL14" s="142" t="s">
        <v>460</v>
      </c>
      <c r="BM14" s="142"/>
      <c r="BN14" s="142"/>
      <c r="BO14" s="142"/>
      <c r="BP14" s="142"/>
      <c r="BQ14" s="145"/>
      <c r="BR14" s="145"/>
      <c r="BS14" s="142"/>
      <c r="BT14" s="142" t="s">
        <v>480</v>
      </c>
      <c r="BU14" s="138" t="s">
        <v>453</v>
      </c>
      <c r="BV14" s="138" t="s">
        <v>504</v>
      </c>
      <c r="BW14" s="141" t="s">
        <v>253</v>
      </c>
    </row>
    <row r="15" spans="1:75" x14ac:dyDescent="0.15">
      <c r="A15" s="138">
        <v>10493</v>
      </c>
      <c r="B15" s="139">
        <v>42202</v>
      </c>
      <c r="C15" s="140" t="s">
        <v>463</v>
      </c>
      <c r="D15" s="141" t="s">
        <v>464</v>
      </c>
      <c r="E15" s="138"/>
      <c r="F15" s="138" t="s">
        <v>476</v>
      </c>
      <c r="G15" s="151">
        <v>42185</v>
      </c>
      <c r="H15" s="142" t="s">
        <v>337</v>
      </c>
      <c r="I15" s="142" t="s">
        <v>338</v>
      </c>
      <c r="J15" s="142"/>
      <c r="K15" s="138" t="s">
        <v>461</v>
      </c>
      <c r="L15" s="138" t="s">
        <v>505</v>
      </c>
      <c r="M15" s="143">
        <v>105.43</v>
      </c>
      <c r="N15" s="143">
        <v>18.627272727272725</v>
      </c>
      <c r="O15" s="138"/>
      <c r="P15" s="138"/>
      <c r="Q15" s="143" t="s">
        <v>470</v>
      </c>
      <c r="R15" s="138"/>
      <c r="S15" s="141" t="s">
        <v>470</v>
      </c>
      <c r="T15" s="138"/>
      <c r="U15" s="143" t="s">
        <v>470</v>
      </c>
      <c r="V15" s="143" t="s">
        <v>470</v>
      </c>
      <c r="W15" s="143" t="s">
        <v>470</v>
      </c>
      <c r="X15" s="138"/>
      <c r="Y15" s="138"/>
      <c r="Z15" s="138"/>
      <c r="AA15" s="138"/>
      <c r="AB15" s="138"/>
      <c r="AC15" s="138"/>
      <c r="AD15" s="143" t="s">
        <v>470</v>
      </c>
      <c r="AE15" s="143" t="s">
        <v>470</v>
      </c>
      <c r="AF15" s="138"/>
      <c r="AG15" s="138"/>
      <c r="AH15" s="143" t="s">
        <v>470</v>
      </c>
      <c r="AI15" s="138"/>
      <c r="AJ15" s="138"/>
      <c r="AK15" s="143" t="s">
        <v>470</v>
      </c>
      <c r="AL15" s="138"/>
      <c r="AM15" s="143" t="s">
        <v>470</v>
      </c>
      <c r="AN15" s="143" t="s">
        <v>470</v>
      </c>
      <c r="AO15" s="138" t="s">
        <v>479</v>
      </c>
      <c r="AP15" s="142" t="s">
        <v>460</v>
      </c>
      <c r="AQ15" s="142"/>
      <c r="AR15" s="142"/>
      <c r="AS15" s="144"/>
      <c r="AT15" s="142">
        <v>11</v>
      </c>
      <c r="AU15" s="142" t="s">
        <v>460</v>
      </c>
      <c r="AV15" s="138"/>
      <c r="AW15" s="142">
        <v>0</v>
      </c>
      <c r="AX15" s="142">
        <v>0</v>
      </c>
      <c r="AY15" s="142">
        <v>0</v>
      </c>
      <c r="AZ15" s="142">
        <v>0</v>
      </c>
      <c r="BA15" s="142">
        <v>0</v>
      </c>
      <c r="BB15" s="142">
        <v>0</v>
      </c>
      <c r="BC15" s="142">
        <v>0</v>
      </c>
      <c r="BD15" s="142">
        <v>0</v>
      </c>
      <c r="BE15" s="142">
        <v>0</v>
      </c>
      <c r="BF15" s="142">
        <v>0</v>
      </c>
      <c r="BG15" s="142">
        <v>0</v>
      </c>
      <c r="BH15" s="142">
        <v>0</v>
      </c>
      <c r="BI15" s="142"/>
      <c r="BJ15" s="142" t="s">
        <v>460</v>
      </c>
      <c r="BK15" s="142"/>
      <c r="BL15" s="142" t="s">
        <v>460</v>
      </c>
      <c r="BM15" s="142"/>
      <c r="BN15" s="142"/>
      <c r="BO15" s="142"/>
      <c r="BP15" s="142"/>
      <c r="BQ15" s="145"/>
      <c r="BR15" s="145"/>
      <c r="BS15" s="142"/>
      <c r="BT15" s="142" t="s">
        <v>480</v>
      </c>
      <c r="BU15" s="141" t="s">
        <v>453</v>
      </c>
      <c r="BV15" s="141" t="s">
        <v>354</v>
      </c>
      <c r="BW15" s="141" t="s">
        <v>345</v>
      </c>
    </row>
    <row r="16" spans="1:75" x14ac:dyDescent="0.15">
      <c r="A16" s="138">
        <v>9781</v>
      </c>
      <c r="B16" s="139">
        <v>42202</v>
      </c>
      <c r="C16" s="140" t="s">
        <v>463</v>
      </c>
      <c r="D16" s="141" t="s">
        <v>464</v>
      </c>
      <c r="E16" s="138"/>
      <c r="F16" s="138" t="s">
        <v>476</v>
      </c>
      <c r="G16" s="147">
        <v>42089</v>
      </c>
      <c r="H16" s="142" t="s">
        <v>337</v>
      </c>
      <c r="I16" s="142" t="s">
        <v>460</v>
      </c>
      <c r="J16" s="142"/>
      <c r="K16" s="138" t="s">
        <v>465</v>
      </c>
      <c r="L16" s="141" t="s">
        <v>506</v>
      </c>
      <c r="M16" s="143">
        <v>99</v>
      </c>
      <c r="N16" s="143">
        <v>19.11</v>
      </c>
      <c r="O16" s="138"/>
      <c r="P16" s="138"/>
      <c r="Q16" s="143" t="s">
        <v>470</v>
      </c>
      <c r="R16" s="138"/>
      <c r="S16" s="141" t="s">
        <v>470</v>
      </c>
      <c r="T16" s="138"/>
      <c r="U16" s="143" t="s">
        <v>470</v>
      </c>
      <c r="V16" s="143" t="s">
        <v>470</v>
      </c>
      <c r="W16" s="143" t="s">
        <v>470</v>
      </c>
      <c r="X16" s="138"/>
      <c r="Y16" s="138"/>
      <c r="Z16" s="138"/>
      <c r="AA16" s="138"/>
      <c r="AB16" s="138"/>
      <c r="AC16" s="138"/>
      <c r="AD16" s="143" t="s">
        <v>470</v>
      </c>
      <c r="AE16" s="143" t="s">
        <v>470</v>
      </c>
      <c r="AF16" s="138"/>
      <c r="AG16" s="138"/>
      <c r="AH16" s="143" t="s">
        <v>470</v>
      </c>
      <c r="AI16" s="138"/>
      <c r="AJ16" s="138"/>
      <c r="AK16" s="143" t="s">
        <v>470</v>
      </c>
      <c r="AL16" s="138"/>
      <c r="AM16" s="143" t="s">
        <v>470</v>
      </c>
      <c r="AN16" s="143" t="s">
        <v>470</v>
      </c>
      <c r="AO16" s="138" t="s">
        <v>479</v>
      </c>
      <c r="AP16" s="142" t="s">
        <v>460</v>
      </c>
      <c r="AQ16" s="142"/>
      <c r="AR16" s="142"/>
      <c r="AS16" s="144"/>
      <c r="AT16" s="142">
        <v>8</v>
      </c>
      <c r="AU16" s="142" t="s">
        <v>467</v>
      </c>
      <c r="AV16" s="138"/>
      <c r="AW16" s="142">
        <v>0</v>
      </c>
      <c r="AX16" s="142">
        <v>0</v>
      </c>
      <c r="AY16" s="142">
        <v>0</v>
      </c>
      <c r="AZ16" s="142">
        <v>0</v>
      </c>
      <c r="BA16" s="142">
        <v>0</v>
      </c>
      <c r="BB16" s="142">
        <v>0</v>
      </c>
      <c r="BC16" s="142">
        <v>0</v>
      </c>
      <c r="BD16" s="142">
        <v>0</v>
      </c>
      <c r="BE16" s="142">
        <v>0</v>
      </c>
      <c r="BF16" s="142">
        <v>0</v>
      </c>
      <c r="BG16" s="142">
        <v>0</v>
      </c>
      <c r="BH16" s="142">
        <v>0</v>
      </c>
      <c r="BI16" s="142">
        <v>24</v>
      </c>
      <c r="BJ16" s="142" t="s">
        <v>460</v>
      </c>
      <c r="BK16" s="142"/>
      <c r="BL16" s="142" t="s">
        <v>460</v>
      </c>
      <c r="BM16" s="142"/>
      <c r="BN16" s="142"/>
      <c r="BO16" s="142"/>
      <c r="BP16" s="142"/>
      <c r="BQ16" s="138"/>
      <c r="BR16" s="138"/>
      <c r="BS16" s="142"/>
      <c r="BT16" s="142" t="s">
        <v>480</v>
      </c>
      <c r="BU16" s="146" t="s">
        <v>507</v>
      </c>
      <c r="BV16" s="152" t="s">
        <v>508</v>
      </c>
      <c r="BW16" s="141" t="s">
        <v>268</v>
      </c>
    </row>
    <row r="17" spans="1:75" x14ac:dyDescent="0.15">
      <c r="A17" s="138">
        <v>10394</v>
      </c>
      <c r="B17" s="139">
        <v>42202</v>
      </c>
      <c r="C17" s="140" t="s">
        <v>463</v>
      </c>
      <c r="D17" s="141" t="s">
        <v>464</v>
      </c>
      <c r="E17" s="138"/>
      <c r="F17" s="138" t="s">
        <v>476</v>
      </c>
      <c r="G17" s="139">
        <v>42185</v>
      </c>
      <c r="H17" s="142" t="s">
        <v>337</v>
      </c>
      <c r="I17" s="142" t="s">
        <v>460</v>
      </c>
      <c r="J17" s="142"/>
      <c r="K17" s="138" t="s">
        <v>509</v>
      </c>
      <c r="L17" s="138" t="s">
        <v>510</v>
      </c>
      <c r="M17" s="143">
        <v>114</v>
      </c>
      <c r="N17" s="143">
        <v>21.781818181818181</v>
      </c>
      <c r="O17" s="138" t="s">
        <v>511</v>
      </c>
      <c r="P17" s="138">
        <v>1350</v>
      </c>
      <c r="Q17" s="143">
        <v>24.972727272727269</v>
      </c>
      <c r="R17" s="138"/>
      <c r="S17" s="141" t="s">
        <v>470</v>
      </c>
      <c r="T17" s="138"/>
      <c r="U17" s="143" t="s">
        <v>470</v>
      </c>
      <c r="V17" s="143" t="s">
        <v>470</v>
      </c>
      <c r="W17" s="143" t="s">
        <v>470</v>
      </c>
      <c r="X17" s="138"/>
      <c r="Y17" s="138"/>
      <c r="Z17" s="138"/>
      <c r="AA17" s="138"/>
      <c r="AB17" s="138"/>
      <c r="AC17" s="138"/>
      <c r="AD17" s="143" t="s">
        <v>470</v>
      </c>
      <c r="AE17" s="143" t="s">
        <v>470</v>
      </c>
      <c r="AF17" s="138"/>
      <c r="AG17" s="138"/>
      <c r="AH17" s="143" t="s">
        <v>470</v>
      </c>
      <c r="AI17" s="138"/>
      <c r="AJ17" s="138"/>
      <c r="AK17" s="143" t="s">
        <v>470</v>
      </c>
      <c r="AL17" s="138"/>
      <c r="AM17" s="143" t="s">
        <v>470</v>
      </c>
      <c r="AN17" s="143" t="s">
        <v>470</v>
      </c>
      <c r="AO17" s="138" t="s">
        <v>479</v>
      </c>
      <c r="AP17" s="142" t="s">
        <v>460</v>
      </c>
      <c r="AQ17" s="142"/>
      <c r="AR17" s="142"/>
      <c r="AS17" s="144"/>
      <c r="AT17" s="142">
        <v>6</v>
      </c>
      <c r="AU17" s="142" t="s">
        <v>467</v>
      </c>
      <c r="AV17" s="138"/>
      <c r="AW17" s="142">
        <v>0</v>
      </c>
      <c r="AX17" s="142">
        <v>0</v>
      </c>
      <c r="AY17" s="142">
        <v>5</v>
      </c>
      <c r="AZ17" s="142">
        <v>0</v>
      </c>
      <c r="BA17" s="142">
        <v>0</v>
      </c>
      <c r="BB17" s="142">
        <v>0</v>
      </c>
      <c r="BC17" s="142">
        <v>0</v>
      </c>
      <c r="BD17" s="142">
        <v>0</v>
      </c>
      <c r="BE17" s="142">
        <v>0</v>
      </c>
      <c r="BF17" s="142">
        <v>0</v>
      </c>
      <c r="BG17" s="142">
        <v>0</v>
      </c>
      <c r="BH17" s="142">
        <v>0</v>
      </c>
      <c r="BI17" s="142"/>
      <c r="BJ17" s="142" t="s">
        <v>460</v>
      </c>
      <c r="BK17" s="142"/>
      <c r="BL17" s="142" t="s">
        <v>460</v>
      </c>
      <c r="BM17" s="142"/>
      <c r="BN17" s="142"/>
      <c r="BO17" s="142"/>
      <c r="BP17" s="142"/>
      <c r="BQ17" s="145"/>
      <c r="BR17" s="145"/>
      <c r="BS17" s="142"/>
      <c r="BT17" s="142" t="s">
        <v>480</v>
      </c>
      <c r="BU17" s="141" t="s">
        <v>453</v>
      </c>
      <c r="BV17" s="141" t="s">
        <v>354</v>
      </c>
      <c r="BW17" s="146" t="s">
        <v>345</v>
      </c>
    </row>
    <row r="18" spans="1:75" x14ac:dyDescent="0.15">
      <c r="A18" s="23">
        <v>9928</v>
      </c>
      <c r="B18" s="123">
        <v>42202</v>
      </c>
      <c r="C18" s="24" t="s">
        <v>463</v>
      </c>
      <c r="D18" s="25" t="s">
        <v>464</v>
      </c>
      <c r="E18" s="25"/>
      <c r="F18" s="25" t="s">
        <v>476</v>
      </c>
      <c r="G18" s="32">
        <v>42185</v>
      </c>
      <c r="H18" s="26" t="s">
        <v>337</v>
      </c>
      <c r="I18" s="26" t="s">
        <v>460</v>
      </c>
      <c r="J18" s="26"/>
      <c r="K18" s="25" t="s">
        <v>512</v>
      </c>
      <c r="L18" s="25" t="s">
        <v>482</v>
      </c>
      <c r="M18" s="148">
        <v>91.872727272727261</v>
      </c>
      <c r="N18" s="148">
        <v>27.754545454545454</v>
      </c>
      <c r="O18" s="25"/>
      <c r="P18" s="25"/>
      <c r="Q18" s="25" t="s">
        <v>470</v>
      </c>
      <c r="R18" s="28"/>
      <c r="S18" s="25" t="s">
        <v>470</v>
      </c>
      <c r="T18" s="25"/>
      <c r="U18" s="25" t="s">
        <v>470</v>
      </c>
      <c r="V18" s="25" t="s">
        <v>470</v>
      </c>
      <c r="W18" s="148" t="s">
        <v>470</v>
      </c>
      <c r="X18" s="148"/>
      <c r="Y18" s="148"/>
      <c r="Z18" s="148"/>
      <c r="AA18" s="148"/>
      <c r="AB18" s="148"/>
      <c r="AC18" s="148"/>
      <c r="AD18" s="148" t="s">
        <v>470</v>
      </c>
      <c r="AE18" s="148" t="s">
        <v>470</v>
      </c>
      <c r="AF18" s="148"/>
      <c r="AG18" s="148"/>
      <c r="AH18" s="148" t="s">
        <v>470</v>
      </c>
      <c r="AI18" s="25"/>
      <c r="AJ18" s="25"/>
      <c r="AK18" s="25" t="s">
        <v>470</v>
      </c>
      <c r="AL18" s="25"/>
      <c r="AM18" s="25" t="s">
        <v>470</v>
      </c>
      <c r="AN18" s="25" t="s">
        <v>470</v>
      </c>
      <c r="AO18" t="s">
        <v>479</v>
      </c>
      <c r="AP18" s="26" t="s">
        <v>460</v>
      </c>
      <c r="AQ18" s="26"/>
      <c r="AR18" s="26"/>
      <c r="AS18" s="29"/>
      <c r="AT18" s="26">
        <v>15</v>
      </c>
      <c r="AU18" s="26" t="s">
        <v>460</v>
      </c>
      <c r="AV18" s="25"/>
      <c r="AW18" s="26">
        <v>0</v>
      </c>
      <c r="AX18" s="26">
        <v>0</v>
      </c>
      <c r="AY18" s="26">
        <v>0</v>
      </c>
      <c r="AZ18" s="26">
        <v>0</v>
      </c>
      <c r="BA18" s="26">
        <v>0</v>
      </c>
      <c r="BB18" s="26">
        <v>0</v>
      </c>
      <c r="BC18" s="26">
        <v>0</v>
      </c>
      <c r="BD18" s="26">
        <v>0</v>
      </c>
      <c r="BE18" s="26">
        <v>0</v>
      </c>
      <c r="BF18" s="26">
        <v>0</v>
      </c>
      <c r="BG18" s="26">
        <v>0</v>
      </c>
      <c r="BH18" s="26">
        <v>0</v>
      </c>
      <c r="BI18" s="26"/>
      <c r="BJ18" s="26" t="s">
        <v>460</v>
      </c>
      <c r="BK18" s="26"/>
      <c r="BL18" s="26" t="s">
        <v>460</v>
      </c>
      <c r="BM18" s="26">
        <v>120</v>
      </c>
      <c r="BN18" s="26"/>
      <c r="BO18" s="26"/>
      <c r="BP18" s="26"/>
      <c r="BQ18" s="25"/>
      <c r="BR18" s="25"/>
      <c r="BS18" s="26"/>
      <c r="BT18" s="26" t="s">
        <v>480</v>
      </c>
      <c r="BU18" s="30" t="s">
        <v>492</v>
      </c>
      <c r="BV18" s="125" t="s">
        <v>513</v>
      </c>
      <c r="BW18" t="s">
        <v>253</v>
      </c>
    </row>
    <row r="19" spans="1:75" x14ac:dyDescent="0.15">
      <c r="A19" s="23">
        <v>9912</v>
      </c>
      <c r="B19" s="123">
        <v>42202</v>
      </c>
      <c r="C19" s="24" t="s">
        <v>463</v>
      </c>
      <c r="D19" s="25" t="s">
        <v>464</v>
      </c>
      <c r="E19" s="25"/>
      <c r="F19" s="25" t="s">
        <v>476</v>
      </c>
      <c r="G19" s="32">
        <v>42066</v>
      </c>
      <c r="H19" s="26" t="s">
        <v>337</v>
      </c>
      <c r="I19" s="26" t="s">
        <v>460</v>
      </c>
      <c r="J19" s="26"/>
      <c r="K19" s="25" t="s">
        <v>514</v>
      </c>
      <c r="L19" s="25" t="s">
        <v>482</v>
      </c>
      <c r="M19" s="148">
        <v>89</v>
      </c>
      <c r="N19" s="148">
        <v>18.799999999999997</v>
      </c>
      <c r="O19" s="25"/>
      <c r="P19" s="25"/>
      <c r="Q19" s="25" t="s">
        <v>470</v>
      </c>
      <c r="R19" s="28"/>
      <c r="S19" s="25" t="s">
        <v>470</v>
      </c>
      <c r="T19" s="25"/>
      <c r="U19" s="25" t="s">
        <v>470</v>
      </c>
      <c r="V19" s="25" t="s">
        <v>470</v>
      </c>
      <c r="W19" s="148" t="s">
        <v>470</v>
      </c>
      <c r="X19" s="148"/>
      <c r="Y19" s="148"/>
      <c r="Z19" s="148"/>
      <c r="AA19" s="148"/>
      <c r="AB19" s="148"/>
      <c r="AC19" s="148"/>
      <c r="AD19" s="148" t="s">
        <v>470</v>
      </c>
      <c r="AE19" s="148" t="s">
        <v>470</v>
      </c>
      <c r="AF19" s="148"/>
      <c r="AG19" s="148"/>
      <c r="AH19" s="148" t="s">
        <v>470</v>
      </c>
      <c r="AI19" s="25"/>
      <c r="AJ19" s="25"/>
      <c r="AK19" s="25" t="s">
        <v>470</v>
      </c>
      <c r="AL19" s="25"/>
      <c r="AM19" s="25" t="s">
        <v>470</v>
      </c>
      <c r="AN19" s="25" t="s">
        <v>470</v>
      </c>
      <c r="AO19" t="s">
        <v>479</v>
      </c>
      <c r="AP19" s="26" t="s">
        <v>460</v>
      </c>
      <c r="AQ19" s="26"/>
      <c r="AR19" s="26"/>
      <c r="AS19" s="29"/>
      <c r="AT19" s="26">
        <v>8</v>
      </c>
      <c r="AU19" s="26" t="s">
        <v>460</v>
      </c>
      <c r="AV19" s="25"/>
      <c r="AW19" s="26">
        <v>0</v>
      </c>
      <c r="AX19" s="26">
        <v>0</v>
      </c>
      <c r="AY19" s="26">
        <v>0</v>
      </c>
      <c r="AZ19" s="26">
        <v>0</v>
      </c>
      <c r="BA19" s="26">
        <v>0</v>
      </c>
      <c r="BB19" s="26">
        <v>0</v>
      </c>
      <c r="BC19" s="26">
        <v>0</v>
      </c>
      <c r="BD19" s="26">
        <v>0</v>
      </c>
      <c r="BE19" s="26">
        <v>0</v>
      </c>
      <c r="BF19" s="26">
        <v>0</v>
      </c>
      <c r="BG19" s="26">
        <v>0</v>
      </c>
      <c r="BH19" s="26">
        <v>0</v>
      </c>
      <c r="BI19" s="26"/>
      <c r="BJ19" s="26" t="s">
        <v>460</v>
      </c>
      <c r="BK19" s="26"/>
      <c r="BL19" s="26" t="s">
        <v>460</v>
      </c>
      <c r="BM19" s="26"/>
      <c r="BN19" s="26"/>
      <c r="BO19" s="26"/>
      <c r="BP19" s="26"/>
      <c r="BQ19" s="25"/>
      <c r="BR19" s="25"/>
      <c r="BS19" s="26"/>
      <c r="BT19" s="26" t="s">
        <v>480</v>
      </c>
      <c r="BU19" s="30" t="s">
        <v>492</v>
      </c>
      <c r="BV19" s="125" t="s">
        <v>354</v>
      </c>
      <c r="BW19" t="s">
        <v>268</v>
      </c>
    </row>
    <row r="20" spans="1:75" x14ac:dyDescent="0.15">
      <c r="A20" s="138">
        <v>10049</v>
      </c>
      <c r="B20" s="139">
        <v>42202</v>
      </c>
      <c r="C20" s="140" t="s">
        <v>463</v>
      </c>
      <c r="D20" s="141" t="s">
        <v>464</v>
      </c>
      <c r="E20" s="138"/>
      <c r="F20" s="138" t="s">
        <v>476</v>
      </c>
      <c r="G20" s="147">
        <v>42184</v>
      </c>
      <c r="H20" s="153" t="s">
        <v>337</v>
      </c>
      <c r="I20" s="153" t="s">
        <v>338</v>
      </c>
      <c r="J20" s="142"/>
      <c r="K20" s="141" t="s">
        <v>531</v>
      </c>
      <c r="L20" s="141" t="s">
        <v>515</v>
      </c>
      <c r="M20" s="143">
        <v>91.399999999999991</v>
      </c>
      <c r="N20" s="143">
        <v>18.36363636363636</v>
      </c>
      <c r="O20" s="138"/>
      <c r="P20" s="138"/>
      <c r="Q20" s="143" t="s">
        <v>470</v>
      </c>
      <c r="R20" s="138"/>
      <c r="S20" s="141" t="s">
        <v>470</v>
      </c>
      <c r="T20" s="138"/>
      <c r="U20" s="143" t="s">
        <v>470</v>
      </c>
      <c r="V20" s="143" t="s">
        <v>470</v>
      </c>
      <c r="W20" s="143" t="s">
        <v>470</v>
      </c>
      <c r="X20" s="138"/>
      <c r="Y20" s="138"/>
      <c r="Z20" s="138"/>
      <c r="AA20" s="138"/>
      <c r="AB20" s="138"/>
      <c r="AC20" s="138"/>
      <c r="AD20" s="143" t="s">
        <v>470</v>
      </c>
      <c r="AE20" s="143" t="s">
        <v>470</v>
      </c>
      <c r="AF20" s="138"/>
      <c r="AG20" s="138"/>
      <c r="AH20" s="143" t="s">
        <v>470</v>
      </c>
      <c r="AI20" s="138"/>
      <c r="AJ20" s="138"/>
      <c r="AK20" s="143" t="s">
        <v>470</v>
      </c>
      <c r="AL20" s="138"/>
      <c r="AM20" s="143" t="s">
        <v>470</v>
      </c>
      <c r="AN20" s="143" t="s">
        <v>470</v>
      </c>
      <c r="AO20" s="138" t="s">
        <v>479</v>
      </c>
      <c r="AP20" s="142" t="s">
        <v>460</v>
      </c>
      <c r="AQ20" s="142"/>
      <c r="AR20" s="142"/>
      <c r="AS20" s="144"/>
      <c r="AT20" s="142">
        <v>8.5</v>
      </c>
      <c r="AU20" s="142" t="s">
        <v>460</v>
      </c>
      <c r="AV20" s="138"/>
      <c r="AW20" s="142">
        <v>0</v>
      </c>
      <c r="AX20" s="142">
        <v>0</v>
      </c>
      <c r="AY20" s="142">
        <v>0</v>
      </c>
      <c r="AZ20" s="142">
        <v>0</v>
      </c>
      <c r="BA20" s="142">
        <v>0</v>
      </c>
      <c r="BB20" s="142">
        <v>0</v>
      </c>
      <c r="BC20" s="142">
        <v>0</v>
      </c>
      <c r="BD20" s="142">
        <v>0</v>
      </c>
      <c r="BE20" s="142">
        <v>0</v>
      </c>
      <c r="BF20" s="142">
        <v>0</v>
      </c>
      <c r="BG20" s="142">
        <v>0</v>
      </c>
      <c r="BH20" s="142">
        <v>0</v>
      </c>
      <c r="BI20" s="142"/>
      <c r="BJ20" s="142" t="s">
        <v>460</v>
      </c>
      <c r="BK20" s="142"/>
      <c r="BL20" s="142" t="s">
        <v>460</v>
      </c>
      <c r="BM20" s="142">
        <v>39</v>
      </c>
      <c r="BN20" s="142"/>
      <c r="BO20" s="142"/>
      <c r="BP20" s="142"/>
      <c r="BQ20" s="138"/>
      <c r="BR20" s="138"/>
      <c r="BS20" s="142"/>
      <c r="BT20" s="142" t="s">
        <v>480</v>
      </c>
      <c r="BU20" s="141" t="s">
        <v>516</v>
      </c>
      <c r="BV20" s="141" t="s">
        <v>517</v>
      </c>
      <c r="BW20" s="146" t="s">
        <v>253</v>
      </c>
    </row>
    <row r="21" spans="1:75" ht="13" customHeight="1" x14ac:dyDescent="0.15">
      <c r="A21" s="138">
        <v>10836</v>
      </c>
      <c r="B21" s="139">
        <v>42202</v>
      </c>
      <c r="C21" s="140" t="s">
        <v>541</v>
      </c>
      <c r="D21" s="141" t="s">
        <v>464</v>
      </c>
      <c r="E21" s="138"/>
      <c r="F21" s="138" t="s">
        <v>542</v>
      </c>
      <c r="G21" s="139">
        <v>42199</v>
      </c>
      <c r="H21" s="142" t="s">
        <v>543</v>
      </c>
      <c r="I21" s="142" t="s">
        <v>338</v>
      </c>
      <c r="J21" s="142"/>
      <c r="K21" s="138" t="s">
        <v>544</v>
      </c>
      <c r="L21" s="138" t="s">
        <v>469</v>
      </c>
      <c r="M21" s="143">
        <v>99.999999999999986</v>
      </c>
      <c r="N21" s="143">
        <v>23.327272727272724</v>
      </c>
      <c r="O21" s="138"/>
      <c r="P21" s="138"/>
      <c r="Q21" s="143" t="s">
        <v>470</v>
      </c>
      <c r="R21" s="138"/>
      <c r="S21" s="141" t="s">
        <v>470</v>
      </c>
      <c r="T21" s="138"/>
      <c r="U21" s="143" t="s">
        <v>470</v>
      </c>
      <c r="V21" s="143" t="s">
        <v>470</v>
      </c>
      <c r="W21" s="143" t="s">
        <v>470</v>
      </c>
      <c r="X21" s="138"/>
      <c r="Y21" s="138"/>
      <c r="Z21" s="138"/>
      <c r="AA21" s="138"/>
      <c r="AB21" s="138"/>
      <c r="AC21" s="138"/>
      <c r="AD21" s="143" t="s">
        <v>470</v>
      </c>
      <c r="AE21" s="143">
        <v>16.8</v>
      </c>
      <c r="AF21" s="138"/>
      <c r="AG21" s="138"/>
      <c r="AH21" s="143" t="s">
        <v>470</v>
      </c>
      <c r="AI21" s="138"/>
      <c r="AJ21" s="138"/>
      <c r="AK21" s="143" t="s">
        <v>470</v>
      </c>
      <c r="AL21" s="138"/>
      <c r="AM21" s="143" t="s">
        <v>470</v>
      </c>
      <c r="AN21" s="143" t="s">
        <v>470</v>
      </c>
      <c r="AO21" s="138" t="s">
        <v>545</v>
      </c>
      <c r="AP21" s="142" t="s">
        <v>546</v>
      </c>
      <c r="AQ21" s="142"/>
      <c r="AR21" s="142"/>
      <c r="AS21" s="144"/>
      <c r="AT21" s="142">
        <v>15</v>
      </c>
      <c r="AU21" s="142" t="s">
        <v>547</v>
      </c>
      <c r="AV21" s="138"/>
      <c r="AW21" s="142">
        <v>0</v>
      </c>
      <c r="AX21" s="142">
        <v>0</v>
      </c>
      <c r="AY21" s="142">
        <v>0</v>
      </c>
      <c r="AZ21" s="142">
        <v>0</v>
      </c>
      <c r="BA21" s="142">
        <v>0</v>
      </c>
      <c r="BB21" s="142">
        <v>0</v>
      </c>
      <c r="BC21" s="142">
        <v>0</v>
      </c>
      <c r="BD21" s="142">
        <v>0</v>
      </c>
      <c r="BE21" s="142">
        <v>0</v>
      </c>
      <c r="BF21" s="142">
        <v>0</v>
      </c>
      <c r="BG21" s="142">
        <v>0</v>
      </c>
      <c r="BH21" s="142">
        <v>0</v>
      </c>
      <c r="BI21" s="142"/>
      <c r="BJ21" s="142" t="s">
        <v>546</v>
      </c>
      <c r="BK21" s="142">
        <v>24</v>
      </c>
      <c r="BL21" s="142" t="s">
        <v>546</v>
      </c>
      <c r="BM21" s="142"/>
      <c r="BN21" s="142"/>
      <c r="BO21" s="142"/>
      <c r="BP21" s="142"/>
      <c r="BQ21" s="138"/>
      <c r="BR21" s="145"/>
      <c r="BS21" s="142"/>
      <c r="BT21" s="142" t="s">
        <v>548</v>
      </c>
      <c r="BU21" s="145"/>
      <c r="BV21" s="138" t="s">
        <v>354</v>
      </c>
      <c r="BW21" s="146" t="s">
        <v>345</v>
      </c>
    </row>
    <row r="22" spans="1:75" ht="13" customHeight="1" x14ac:dyDescent="0.2">
      <c r="A22" s="138">
        <v>10618</v>
      </c>
      <c r="B22" s="139">
        <v>42202</v>
      </c>
      <c r="C22" s="140" t="s">
        <v>541</v>
      </c>
      <c r="D22" s="141" t="s">
        <v>464</v>
      </c>
      <c r="E22" s="138"/>
      <c r="F22" s="138" t="s">
        <v>542</v>
      </c>
      <c r="G22" s="147">
        <v>42188</v>
      </c>
      <c r="H22" s="142" t="s">
        <v>337</v>
      </c>
      <c r="I22" s="142" t="s">
        <v>338</v>
      </c>
      <c r="J22" s="142"/>
      <c r="K22" s="138" t="s">
        <v>549</v>
      </c>
      <c r="L22" s="141" t="s">
        <v>472</v>
      </c>
      <c r="M22" s="143">
        <v>107.39999999999999</v>
      </c>
      <c r="N22" s="143">
        <v>22.499999999999996</v>
      </c>
      <c r="O22" s="138"/>
      <c r="P22" s="138"/>
      <c r="Q22" s="143" t="s">
        <v>470</v>
      </c>
      <c r="R22" s="138"/>
      <c r="S22" s="141" t="s">
        <v>470</v>
      </c>
      <c r="T22" s="138"/>
      <c r="U22" s="143" t="s">
        <v>470</v>
      </c>
      <c r="V22" s="143" t="s">
        <v>470</v>
      </c>
      <c r="W22" s="143" t="s">
        <v>470</v>
      </c>
      <c r="X22" s="138"/>
      <c r="Y22" s="138"/>
      <c r="Z22" s="138"/>
      <c r="AA22" s="138"/>
      <c r="AB22" s="138"/>
      <c r="AC22" s="138"/>
      <c r="AD22" s="143" t="s">
        <v>470</v>
      </c>
      <c r="AE22" s="143">
        <v>19.454545454545453</v>
      </c>
      <c r="AF22" s="138"/>
      <c r="AG22" s="138"/>
      <c r="AH22" s="143" t="s">
        <v>470</v>
      </c>
      <c r="AI22" s="138"/>
      <c r="AJ22" s="138"/>
      <c r="AK22" s="143" t="s">
        <v>470</v>
      </c>
      <c r="AL22" s="138"/>
      <c r="AM22" s="143" t="s">
        <v>470</v>
      </c>
      <c r="AN22" s="143" t="s">
        <v>470</v>
      </c>
      <c r="AO22" s="138" t="s">
        <v>545</v>
      </c>
      <c r="AP22" s="142" t="s">
        <v>546</v>
      </c>
      <c r="AQ22" s="142"/>
      <c r="AR22" s="142"/>
      <c r="AS22" s="144"/>
      <c r="AT22" s="142">
        <v>12</v>
      </c>
      <c r="AU22" s="142" t="s">
        <v>546</v>
      </c>
      <c r="AV22" s="138"/>
      <c r="AW22" s="142">
        <v>0</v>
      </c>
      <c r="AX22" s="142">
        <v>0</v>
      </c>
      <c r="AY22" s="142">
        <v>0</v>
      </c>
      <c r="AZ22" s="142">
        <v>0</v>
      </c>
      <c r="BA22" s="142">
        <v>0</v>
      </c>
      <c r="BB22" s="142">
        <v>0</v>
      </c>
      <c r="BC22" s="142">
        <v>0</v>
      </c>
      <c r="BD22" s="142">
        <v>0</v>
      </c>
      <c r="BE22" s="142">
        <v>0</v>
      </c>
      <c r="BF22" s="142">
        <v>0</v>
      </c>
      <c r="BG22" s="142">
        <v>0</v>
      </c>
      <c r="BH22" s="142">
        <v>0</v>
      </c>
      <c r="BI22" s="142"/>
      <c r="BJ22" s="142" t="s">
        <v>546</v>
      </c>
      <c r="BK22" s="142"/>
      <c r="BL22" s="142" t="s">
        <v>546</v>
      </c>
      <c r="BM22" s="142"/>
      <c r="BN22" s="142"/>
      <c r="BO22" s="142"/>
      <c r="BP22" s="142"/>
      <c r="BQ22" s="154" t="s">
        <v>473</v>
      </c>
      <c r="BR22" s="145" t="s">
        <v>474</v>
      </c>
      <c r="BS22" s="142">
        <v>50</v>
      </c>
      <c r="BT22" s="142" t="s">
        <v>548</v>
      </c>
      <c r="BU22" s="138" t="s">
        <v>453</v>
      </c>
      <c r="BV22" s="138" t="s">
        <v>550</v>
      </c>
      <c r="BW22" s="138" t="s">
        <v>253</v>
      </c>
    </row>
    <row r="23" spans="1:75" ht="13" customHeight="1" x14ac:dyDescent="0.15">
      <c r="A23" s="138">
        <v>8805</v>
      </c>
      <c r="B23" s="139">
        <v>42202</v>
      </c>
      <c r="C23" s="140" t="s">
        <v>541</v>
      </c>
      <c r="D23" s="141" t="s">
        <v>464</v>
      </c>
      <c r="E23" s="138"/>
      <c r="F23" s="138" t="s">
        <v>542</v>
      </c>
      <c r="G23" s="147">
        <v>41851</v>
      </c>
      <c r="H23" s="142" t="s">
        <v>337</v>
      </c>
      <c r="I23" s="142" t="s">
        <v>460</v>
      </c>
      <c r="J23" s="142"/>
      <c r="K23" s="138" t="s">
        <v>551</v>
      </c>
      <c r="L23" s="138" t="s">
        <v>552</v>
      </c>
      <c r="M23" s="143">
        <v>128.47999999999999</v>
      </c>
      <c r="N23" s="143">
        <v>22.38</v>
      </c>
      <c r="O23" s="138"/>
      <c r="P23" s="138"/>
      <c r="Q23" s="143" t="s">
        <v>470</v>
      </c>
      <c r="R23" s="138"/>
      <c r="S23" s="141" t="s">
        <v>470</v>
      </c>
      <c r="T23" s="138"/>
      <c r="U23" s="143" t="s">
        <v>470</v>
      </c>
      <c r="V23" s="143" t="s">
        <v>470</v>
      </c>
      <c r="W23" s="143" t="s">
        <v>470</v>
      </c>
      <c r="X23" s="138"/>
      <c r="Y23" s="138"/>
      <c r="Z23" s="138"/>
      <c r="AA23" s="138"/>
      <c r="AB23" s="138"/>
      <c r="AC23" s="138"/>
      <c r="AD23" s="143" t="s">
        <v>470</v>
      </c>
      <c r="AE23" s="143">
        <v>14.47</v>
      </c>
      <c r="AF23" s="138"/>
      <c r="AG23" s="138"/>
      <c r="AH23" s="143" t="s">
        <v>470</v>
      </c>
      <c r="AI23" s="138"/>
      <c r="AJ23" s="138"/>
      <c r="AK23" s="143" t="s">
        <v>470</v>
      </c>
      <c r="AL23" s="138"/>
      <c r="AM23" s="143" t="s">
        <v>470</v>
      </c>
      <c r="AN23" s="143" t="s">
        <v>470</v>
      </c>
      <c r="AO23" s="138" t="s">
        <v>545</v>
      </c>
      <c r="AP23" s="142" t="s">
        <v>546</v>
      </c>
      <c r="AQ23" s="142"/>
      <c r="AR23" s="142"/>
      <c r="AS23" s="144">
        <v>10</v>
      </c>
      <c r="AT23" s="142">
        <v>12</v>
      </c>
      <c r="AU23" s="142" t="s">
        <v>547</v>
      </c>
      <c r="AV23" s="138"/>
      <c r="AW23" s="142">
        <v>0</v>
      </c>
      <c r="AX23" s="142">
        <v>0</v>
      </c>
      <c r="AY23" s="142">
        <v>7</v>
      </c>
      <c r="AZ23" s="142">
        <v>0</v>
      </c>
      <c r="BA23" s="142">
        <v>0</v>
      </c>
      <c r="BB23" s="142">
        <v>0</v>
      </c>
      <c r="BC23" s="142">
        <v>0</v>
      </c>
      <c r="BD23" s="142">
        <v>0</v>
      </c>
      <c r="BE23" s="142">
        <v>0</v>
      </c>
      <c r="BF23" s="142">
        <v>0</v>
      </c>
      <c r="BG23" s="142">
        <v>0</v>
      </c>
      <c r="BH23" s="142">
        <v>0</v>
      </c>
      <c r="BI23" s="142"/>
      <c r="BJ23" s="142" t="s">
        <v>546</v>
      </c>
      <c r="BK23" s="142"/>
      <c r="BL23" s="142" t="s">
        <v>546</v>
      </c>
      <c r="BM23" s="142"/>
      <c r="BN23" s="142"/>
      <c r="BO23" s="142"/>
      <c r="BP23" s="142"/>
      <c r="BQ23" s="138"/>
      <c r="BR23" s="138"/>
      <c r="BS23" s="142"/>
      <c r="BT23" s="142" t="s">
        <v>548</v>
      </c>
      <c r="BU23" s="145"/>
      <c r="BV23" s="138" t="s">
        <v>553</v>
      </c>
      <c r="BW23" s="145" t="s">
        <v>268</v>
      </c>
    </row>
    <row r="24" spans="1:75" ht="13" customHeight="1" x14ac:dyDescent="0.15">
      <c r="A24" s="138">
        <v>1691</v>
      </c>
      <c r="B24" s="139">
        <v>42202</v>
      </c>
      <c r="C24" s="140" t="s">
        <v>541</v>
      </c>
      <c r="D24" s="141" t="s">
        <v>464</v>
      </c>
      <c r="E24" s="138"/>
      <c r="F24" s="138" t="s">
        <v>542</v>
      </c>
      <c r="G24" s="147">
        <v>42185</v>
      </c>
      <c r="H24" s="142" t="s">
        <v>543</v>
      </c>
      <c r="I24" s="142" t="s">
        <v>546</v>
      </c>
      <c r="J24" s="142"/>
      <c r="K24" s="138" t="s">
        <v>554</v>
      </c>
      <c r="L24" s="138" t="s">
        <v>555</v>
      </c>
      <c r="M24" s="143">
        <v>110.0090909090909</v>
      </c>
      <c r="N24" s="143">
        <v>20.809090909090909</v>
      </c>
      <c r="O24" s="138"/>
      <c r="P24" s="138"/>
      <c r="Q24" s="143" t="s">
        <v>470</v>
      </c>
      <c r="R24" s="138"/>
      <c r="S24" s="141" t="s">
        <v>470</v>
      </c>
      <c r="T24" s="138"/>
      <c r="U24" s="143" t="s">
        <v>470</v>
      </c>
      <c r="V24" s="143" t="s">
        <v>470</v>
      </c>
      <c r="W24" s="143" t="s">
        <v>470</v>
      </c>
      <c r="X24" s="138"/>
      <c r="Y24" s="138"/>
      <c r="Z24" s="138"/>
      <c r="AA24" s="138"/>
      <c r="AB24" s="138"/>
      <c r="AC24" s="138"/>
      <c r="AD24" s="143" t="s">
        <v>470</v>
      </c>
      <c r="AE24" s="143">
        <v>15.754545454545452</v>
      </c>
      <c r="AF24" s="138"/>
      <c r="AG24" s="138"/>
      <c r="AH24" s="143" t="s">
        <v>470</v>
      </c>
      <c r="AI24" s="138"/>
      <c r="AJ24" s="138"/>
      <c r="AK24" s="143" t="s">
        <v>470</v>
      </c>
      <c r="AL24" s="138"/>
      <c r="AM24" s="143" t="s">
        <v>470</v>
      </c>
      <c r="AN24" s="143" t="s">
        <v>470</v>
      </c>
      <c r="AO24" s="138" t="s">
        <v>545</v>
      </c>
      <c r="AP24" s="142" t="s">
        <v>546</v>
      </c>
      <c r="AQ24" s="142"/>
      <c r="AR24" s="142"/>
      <c r="AS24" s="144"/>
      <c r="AT24" s="142">
        <v>8.5</v>
      </c>
      <c r="AU24" s="142" t="s">
        <v>547</v>
      </c>
      <c r="AV24" s="138"/>
      <c r="AW24" s="142">
        <v>0</v>
      </c>
      <c r="AX24" s="142">
        <v>0</v>
      </c>
      <c r="AY24" s="142">
        <v>0</v>
      </c>
      <c r="AZ24" s="142">
        <v>0</v>
      </c>
      <c r="BA24" s="142">
        <v>0</v>
      </c>
      <c r="BB24" s="142">
        <v>0</v>
      </c>
      <c r="BC24" s="142">
        <v>0</v>
      </c>
      <c r="BD24" s="142">
        <v>0</v>
      </c>
      <c r="BE24" s="142">
        <v>0</v>
      </c>
      <c r="BF24" s="142">
        <v>0</v>
      </c>
      <c r="BG24" s="142">
        <v>0</v>
      </c>
      <c r="BH24" s="142">
        <v>0</v>
      </c>
      <c r="BI24" s="142"/>
      <c r="BJ24" s="142" t="s">
        <v>546</v>
      </c>
      <c r="BK24" s="142"/>
      <c r="BL24" s="142" t="s">
        <v>546</v>
      </c>
      <c r="BM24" s="142"/>
      <c r="BN24" s="142"/>
      <c r="BO24" s="142"/>
      <c r="BP24" s="142"/>
      <c r="BQ24" s="138"/>
      <c r="BR24" s="138"/>
      <c r="BS24" s="142"/>
      <c r="BT24" s="142" t="s">
        <v>548</v>
      </c>
      <c r="BU24" s="138"/>
      <c r="BV24" s="141" t="s">
        <v>522</v>
      </c>
      <c r="BW24" s="145" t="s">
        <v>253</v>
      </c>
    </row>
    <row r="25" spans="1:75" ht="13" customHeight="1" x14ac:dyDescent="0.15">
      <c r="A25" s="138">
        <v>10257</v>
      </c>
      <c r="B25" s="139">
        <v>42202</v>
      </c>
      <c r="C25" s="140" t="s">
        <v>541</v>
      </c>
      <c r="D25" s="141" t="s">
        <v>464</v>
      </c>
      <c r="E25" s="138"/>
      <c r="F25" s="138" t="s">
        <v>542</v>
      </c>
      <c r="G25" s="147">
        <v>42195</v>
      </c>
      <c r="H25" s="142" t="s">
        <v>543</v>
      </c>
      <c r="I25" s="142" t="s">
        <v>546</v>
      </c>
      <c r="J25" s="142"/>
      <c r="K25" s="138" t="s">
        <v>556</v>
      </c>
      <c r="L25" s="138" t="s">
        <v>485</v>
      </c>
      <c r="M25" s="143">
        <v>92.999999999999986</v>
      </c>
      <c r="N25" s="143">
        <v>23.881818181818179</v>
      </c>
      <c r="O25" s="138"/>
      <c r="P25" s="138"/>
      <c r="Q25" s="143" t="s">
        <v>470</v>
      </c>
      <c r="R25" s="138"/>
      <c r="S25" s="141" t="s">
        <v>470</v>
      </c>
      <c r="T25" s="138"/>
      <c r="U25" s="143" t="s">
        <v>470</v>
      </c>
      <c r="V25" s="143" t="s">
        <v>470</v>
      </c>
      <c r="W25" s="143" t="s">
        <v>470</v>
      </c>
      <c r="X25" s="138"/>
      <c r="Y25" s="138"/>
      <c r="Z25" s="138"/>
      <c r="AA25" s="138"/>
      <c r="AB25" s="138"/>
      <c r="AC25" s="138"/>
      <c r="AD25" s="143" t="s">
        <v>470</v>
      </c>
      <c r="AE25" s="143">
        <v>15.590909090909088</v>
      </c>
      <c r="AF25" s="138"/>
      <c r="AG25" s="138"/>
      <c r="AH25" s="143" t="s">
        <v>470</v>
      </c>
      <c r="AI25" s="138"/>
      <c r="AJ25" s="138"/>
      <c r="AK25" s="143" t="s">
        <v>470</v>
      </c>
      <c r="AL25" s="138"/>
      <c r="AM25" s="143" t="s">
        <v>470</v>
      </c>
      <c r="AN25" s="143" t="s">
        <v>470</v>
      </c>
      <c r="AO25" s="138" t="s">
        <v>545</v>
      </c>
      <c r="AP25" s="142" t="s">
        <v>546</v>
      </c>
      <c r="AQ25" s="142"/>
      <c r="AR25" s="142"/>
      <c r="AS25" s="144"/>
      <c r="AT25" s="142">
        <v>16.100000000000001</v>
      </c>
      <c r="AU25" s="142" t="s">
        <v>547</v>
      </c>
      <c r="AV25" s="138"/>
      <c r="AW25" s="142">
        <v>11</v>
      </c>
      <c r="AX25" s="142">
        <v>0</v>
      </c>
      <c r="AY25" s="142">
        <v>0</v>
      </c>
      <c r="AZ25" s="142">
        <v>0</v>
      </c>
      <c r="BA25" s="142">
        <v>0</v>
      </c>
      <c r="BB25" s="142">
        <v>0</v>
      </c>
      <c r="BC25" s="142">
        <v>0</v>
      </c>
      <c r="BD25" s="142">
        <v>0</v>
      </c>
      <c r="BE25" s="142">
        <v>0</v>
      </c>
      <c r="BF25" s="142">
        <v>0</v>
      </c>
      <c r="BG25" s="142">
        <v>0</v>
      </c>
      <c r="BH25" s="142">
        <v>0</v>
      </c>
      <c r="BI25" s="142"/>
      <c r="BJ25" s="142" t="s">
        <v>546</v>
      </c>
      <c r="BK25" s="142">
        <v>12</v>
      </c>
      <c r="BL25" s="142" t="s">
        <v>546</v>
      </c>
      <c r="BM25" s="142"/>
      <c r="BN25" s="142"/>
      <c r="BO25" s="142">
        <v>12</v>
      </c>
      <c r="BP25" s="142"/>
      <c r="BQ25" s="138"/>
      <c r="BR25" s="138"/>
      <c r="BS25" s="142"/>
      <c r="BT25" s="142" t="s">
        <v>548</v>
      </c>
      <c r="BU25" s="138"/>
      <c r="BV25" s="138" t="s">
        <v>557</v>
      </c>
      <c r="BW25" s="145" t="s">
        <v>345</v>
      </c>
    </row>
    <row r="26" spans="1:75" ht="13" customHeight="1" x14ac:dyDescent="0.15">
      <c r="A26" s="138">
        <v>8948</v>
      </c>
      <c r="B26" s="139">
        <v>42203</v>
      </c>
      <c r="C26" s="140" t="s">
        <v>541</v>
      </c>
      <c r="D26" s="141" t="s">
        <v>464</v>
      </c>
      <c r="E26" s="138"/>
      <c r="F26" s="138" t="s">
        <v>542</v>
      </c>
      <c r="G26" s="139">
        <v>42187</v>
      </c>
      <c r="H26" s="142" t="s">
        <v>543</v>
      </c>
      <c r="I26" s="142" t="s">
        <v>338</v>
      </c>
      <c r="J26" s="142"/>
      <c r="K26" s="138" t="s">
        <v>558</v>
      </c>
      <c r="L26" s="138" t="s">
        <v>487</v>
      </c>
      <c r="M26" s="143">
        <v>118.63636363636363</v>
      </c>
      <c r="N26" s="143">
        <v>20.454545454545453</v>
      </c>
      <c r="O26" s="138"/>
      <c r="P26" s="138"/>
      <c r="Q26" s="143" t="s">
        <v>470</v>
      </c>
      <c r="R26" s="138"/>
      <c r="S26" s="141" t="s">
        <v>470</v>
      </c>
      <c r="T26" s="138"/>
      <c r="U26" s="143" t="s">
        <v>470</v>
      </c>
      <c r="V26" s="143" t="s">
        <v>470</v>
      </c>
      <c r="W26" s="143" t="s">
        <v>470</v>
      </c>
      <c r="X26" s="138"/>
      <c r="Y26" s="138"/>
      <c r="Z26" s="138"/>
      <c r="AA26" s="138"/>
      <c r="AB26" s="138"/>
      <c r="AC26" s="138"/>
      <c r="AD26" s="143" t="s">
        <v>470</v>
      </c>
      <c r="AE26" s="143">
        <v>18.18181818181818</v>
      </c>
      <c r="AF26" s="138"/>
      <c r="AG26" s="138"/>
      <c r="AH26" s="143" t="s">
        <v>470</v>
      </c>
      <c r="AI26" s="138"/>
      <c r="AJ26" s="138"/>
      <c r="AK26" s="143" t="s">
        <v>470</v>
      </c>
      <c r="AL26" s="138"/>
      <c r="AM26" s="143" t="s">
        <v>470</v>
      </c>
      <c r="AN26" s="143" t="s">
        <v>470</v>
      </c>
      <c r="AO26" s="138" t="s">
        <v>545</v>
      </c>
      <c r="AP26" s="142" t="s">
        <v>546</v>
      </c>
      <c r="AQ26" s="142"/>
      <c r="AR26" s="142"/>
      <c r="AS26" s="144"/>
      <c r="AT26" s="142">
        <v>16</v>
      </c>
      <c r="AU26" s="142" t="s">
        <v>547</v>
      </c>
      <c r="AV26" s="138"/>
      <c r="AW26" s="142">
        <v>0</v>
      </c>
      <c r="AX26" s="142">
        <v>0</v>
      </c>
      <c r="AY26" s="142">
        <v>0</v>
      </c>
      <c r="AZ26" s="142">
        <v>0</v>
      </c>
      <c r="BA26" s="142">
        <v>0</v>
      </c>
      <c r="BB26" s="142">
        <v>0</v>
      </c>
      <c r="BC26" s="142">
        <v>0</v>
      </c>
      <c r="BD26" s="142">
        <v>0</v>
      </c>
      <c r="BE26" s="142">
        <v>0</v>
      </c>
      <c r="BF26" s="142">
        <v>0</v>
      </c>
      <c r="BG26" s="142">
        <v>0</v>
      </c>
      <c r="BH26" s="142">
        <v>0</v>
      </c>
      <c r="BI26" s="142"/>
      <c r="BJ26" s="142" t="s">
        <v>546</v>
      </c>
      <c r="BK26" s="142"/>
      <c r="BL26" s="142" t="s">
        <v>546</v>
      </c>
      <c r="BM26" s="142">
        <v>234</v>
      </c>
      <c r="BN26" s="142"/>
      <c r="BO26" s="142"/>
      <c r="BP26" s="149">
        <v>42550</v>
      </c>
      <c r="BQ26" s="145"/>
      <c r="BR26" s="145"/>
      <c r="BS26" s="142"/>
      <c r="BT26" s="142" t="s">
        <v>548</v>
      </c>
      <c r="BU26" s="145" t="s">
        <v>488</v>
      </c>
      <c r="BV26" s="138" t="s">
        <v>354</v>
      </c>
      <c r="BW26" s="145" t="s">
        <v>253</v>
      </c>
    </row>
    <row r="27" spans="1:75" ht="13" customHeight="1" x14ac:dyDescent="0.15">
      <c r="A27" s="138">
        <v>10566</v>
      </c>
      <c r="B27" s="139">
        <v>42202</v>
      </c>
      <c r="C27" s="140" t="s">
        <v>541</v>
      </c>
      <c r="D27" s="141" t="s">
        <v>464</v>
      </c>
      <c r="E27" s="138"/>
      <c r="F27" s="138" t="s">
        <v>542</v>
      </c>
      <c r="G27" s="139">
        <v>42186</v>
      </c>
      <c r="H27" s="142" t="s">
        <v>543</v>
      </c>
      <c r="I27" s="142" t="s">
        <v>338</v>
      </c>
      <c r="J27" s="142"/>
      <c r="K27" s="138" t="s">
        <v>559</v>
      </c>
      <c r="L27" s="138" t="s">
        <v>489</v>
      </c>
      <c r="M27" s="143">
        <v>108.22727272727272</v>
      </c>
      <c r="N27" s="143">
        <v>22.654545454545453</v>
      </c>
      <c r="O27" s="138"/>
      <c r="P27" s="138"/>
      <c r="Q27" s="143" t="s">
        <v>470</v>
      </c>
      <c r="R27" s="138"/>
      <c r="S27" s="141" t="s">
        <v>470</v>
      </c>
      <c r="T27" s="138"/>
      <c r="U27" s="143" t="s">
        <v>470</v>
      </c>
      <c r="V27" s="143" t="s">
        <v>470</v>
      </c>
      <c r="W27" s="143" t="s">
        <v>470</v>
      </c>
      <c r="X27" s="138"/>
      <c r="Y27" s="138"/>
      <c r="Z27" s="138"/>
      <c r="AA27" s="138"/>
      <c r="AB27" s="138"/>
      <c r="AC27" s="138"/>
      <c r="AD27" s="143" t="s">
        <v>470</v>
      </c>
      <c r="AE27" s="143">
        <v>18.954545454545453</v>
      </c>
      <c r="AF27" s="138"/>
      <c r="AG27" s="138"/>
      <c r="AH27" s="143" t="s">
        <v>470</v>
      </c>
      <c r="AI27" s="138"/>
      <c r="AJ27" s="138"/>
      <c r="AK27" s="143" t="s">
        <v>470</v>
      </c>
      <c r="AL27" s="138"/>
      <c r="AM27" s="143" t="s">
        <v>470</v>
      </c>
      <c r="AN27" s="143" t="s">
        <v>470</v>
      </c>
      <c r="AO27" s="138" t="s">
        <v>545</v>
      </c>
      <c r="AP27" s="142" t="s">
        <v>546</v>
      </c>
      <c r="AQ27" s="142"/>
      <c r="AR27" s="142"/>
      <c r="AS27" s="144"/>
      <c r="AT27" s="142">
        <v>15</v>
      </c>
      <c r="AU27" s="142" t="s">
        <v>547</v>
      </c>
      <c r="AV27" s="138"/>
      <c r="AW27" s="142">
        <v>0</v>
      </c>
      <c r="AX27" s="142">
        <v>0</v>
      </c>
      <c r="AY27" s="142">
        <v>0</v>
      </c>
      <c r="AZ27" s="142">
        <v>0</v>
      </c>
      <c r="BA27" s="142">
        <v>0</v>
      </c>
      <c r="BB27" s="142">
        <v>0</v>
      </c>
      <c r="BC27" s="142">
        <v>0</v>
      </c>
      <c r="BD27" s="142">
        <v>0</v>
      </c>
      <c r="BE27" s="142">
        <v>0</v>
      </c>
      <c r="BF27" s="142">
        <v>0</v>
      </c>
      <c r="BG27" s="142">
        <v>0</v>
      </c>
      <c r="BH27" s="142">
        <v>0</v>
      </c>
      <c r="BI27" s="142"/>
      <c r="BJ27" s="142" t="s">
        <v>546</v>
      </c>
      <c r="BK27" s="142">
        <v>12</v>
      </c>
      <c r="BL27" s="142" t="s">
        <v>546</v>
      </c>
      <c r="BM27" s="142"/>
      <c r="BN27" s="142"/>
      <c r="BO27" s="142"/>
      <c r="BP27" s="142"/>
      <c r="BQ27" s="145"/>
      <c r="BR27" s="145"/>
      <c r="BS27" s="142"/>
      <c r="BT27" s="142" t="s">
        <v>548</v>
      </c>
      <c r="BU27" s="145"/>
      <c r="BV27" s="141" t="s">
        <v>354</v>
      </c>
      <c r="BW27" s="141" t="s">
        <v>345</v>
      </c>
    </row>
    <row r="28" spans="1:75" ht="13" customHeight="1" x14ac:dyDescent="0.15">
      <c r="A28" s="138">
        <v>10342</v>
      </c>
      <c r="B28" s="139">
        <v>42202</v>
      </c>
      <c r="C28" s="140" t="s">
        <v>541</v>
      </c>
      <c r="D28" s="141" t="s">
        <v>464</v>
      </c>
      <c r="E28" s="138"/>
      <c r="F28" s="138" t="s">
        <v>542</v>
      </c>
      <c r="G28" s="147">
        <v>42187</v>
      </c>
      <c r="H28" s="142" t="s">
        <v>543</v>
      </c>
      <c r="I28" s="142" t="s">
        <v>546</v>
      </c>
      <c r="J28" s="142"/>
      <c r="K28" s="138" t="s">
        <v>560</v>
      </c>
      <c r="L28" s="138" t="s">
        <v>491</v>
      </c>
      <c r="M28" s="143">
        <v>99.999999999999986</v>
      </c>
      <c r="N28" s="143">
        <v>23.327272727272724</v>
      </c>
      <c r="O28" s="138"/>
      <c r="P28" s="138"/>
      <c r="Q28" s="143" t="s">
        <v>470</v>
      </c>
      <c r="R28" s="138"/>
      <c r="S28" s="141" t="s">
        <v>470</v>
      </c>
      <c r="T28" s="138"/>
      <c r="U28" s="143" t="s">
        <v>470</v>
      </c>
      <c r="V28" s="143" t="s">
        <v>470</v>
      </c>
      <c r="W28" s="143" t="s">
        <v>470</v>
      </c>
      <c r="X28" s="138"/>
      <c r="Y28" s="138"/>
      <c r="Z28" s="138"/>
      <c r="AA28" s="138"/>
      <c r="AB28" s="138"/>
      <c r="AC28" s="138"/>
      <c r="AD28" s="143" t="s">
        <v>470</v>
      </c>
      <c r="AE28" s="143">
        <v>16.8</v>
      </c>
      <c r="AF28" s="138"/>
      <c r="AG28" s="138"/>
      <c r="AH28" s="143" t="s">
        <v>470</v>
      </c>
      <c r="AI28" s="138"/>
      <c r="AJ28" s="138"/>
      <c r="AK28" s="143" t="s">
        <v>470</v>
      </c>
      <c r="AL28" s="138"/>
      <c r="AM28" s="143" t="s">
        <v>470</v>
      </c>
      <c r="AN28" s="143" t="s">
        <v>470</v>
      </c>
      <c r="AO28" s="138" t="s">
        <v>545</v>
      </c>
      <c r="AP28" s="142" t="s">
        <v>546</v>
      </c>
      <c r="AQ28" s="142"/>
      <c r="AR28" s="142"/>
      <c r="AS28" s="144"/>
      <c r="AT28" s="142">
        <v>8.6</v>
      </c>
      <c r="AU28" s="142" t="s">
        <v>547</v>
      </c>
      <c r="AV28" s="138"/>
      <c r="AW28" s="142">
        <v>11</v>
      </c>
      <c r="AX28" s="142">
        <v>0</v>
      </c>
      <c r="AY28" s="142">
        <v>0</v>
      </c>
      <c r="AZ28" s="142">
        <v>0</v>
      </c>
      <c r="BA28" s="142">
        <v>0</v>
      </c>
      <c r="BB28" s="142">
        <v>0</v>
      </c>
      <c r="BC28" s="142">
        <v>0</v>
      </c>
      <c r="BD28" s="142">
        <v>0</v>
      </c>
      <c r="BE28" s="142">
        <v>0</v>
      </c>
      <c r="BF28" s="142">
        <v>0</v>
      </c>
      <c r="BG28" s="142">
        <v>0</v>
      </c>
      <c r="BH28" s="142">
        <v>0</v>
      </c>
      <c r="BI28" s="142"/>
      <c r="BJ28" s="142" t="s">
        <v>546</v>
      </c>
      <c r="BK28" s="142">
        <v>24</v>
      </c>
      <c r="BL28" s="142" t="s">
        <v>546</v>
      </c>
      <c r="BM28" s="142"/>
      <c r="BN28" s="142"/>
      <c r="BO28" s="142"/>
      <c r="BP28" s="142"/>
      <c r="BQ28" s="138"/>
      <c r="BR28" s="138"/>
      <c r="BS28" s="142"/>
      <c r="BT28" s="142" t="s">
        <v>548</v>
      </c>
      <c r="BU28" s="141" t="s">
        <v>492</v>
      </c>
      <c r="BV28" s="152" t="s">
        <v>526</v>
      </c>
      <c r="BW28" s="138" t="s">
        <v>345</v>
      </c>
    </row>
    <row r="29" spans="1:75" ht="13" customHeight="1" x14ac:dyDescent="0.15">
      <c r="A29" s="138">
        <v>3618</v>
      </c>
      <c r="B29" s="139">
        <v>42202</v>
      </c>
      <c r="C29" s="140" t="s">
        <v>541</v>
      </c>
      <c r="D29" s="141" t="s">
        <v>464</v>
      </c>
      <c r="E29" s="138"/>
      <c r="F29" s="138" t="s">
        <v>542</v>
      </c>
      <c r="G29" s="147">
        <v>42185</v>
      </c>
      <c r="H29" s="142" t="s">
        <v>543</v>
      </c>
      <c r="I29" s="142" t="s">
        <v>546</v>
      </c>
      <c r="J29" s="142"/>
      <c r="K29" s="138" t="s">
        <v>561</v>
      </c>
      <c r="L29" s="138" t="s">
        <v>562</v>
      </c>
      <c r="M29" s="143">
        <v>96.036363636363632</v>
      </c>
      <c r="N29" s="143">
        <v>21.7</v>
      </c>
      <c r="O29" s="138"/>
      <c r="P29" s="138"/>
      <c r="Q29" s="143" t="s">
        <v>470</v>
      </c>
      <c r="R29" s="138"/>
      <c r="S29" s="141" t="s">
        <v>470</v>
      </c>
      <c r="T29" s="138"/>
      <c r="U29" s="143" t="s">
        <v>470</v>
      </c>
      <c r="V29" s="143" t="s">
        <v>470</v>
      </c>
      <c r="W29" s="143" t="s">
        <v>470</v>
      </c>
      <c r="X29" s="138"/>
      <c r="Y29" s="138"/>
      <c r="Z29" s="138"/>
      <c r="AA29" s="138"/>
      <c r="AB29" s="138"/>
      <c r="AC29" s="138"/>
      <c r="AD29" s="143" t="s">
        <v>470</v>
      </c>
      <c r="AE29" s="143">
        <v>17.136363636363637</v>
      </c>
      <c r="AF29" s="138"/>
      <c r="AG29" s="138"/>
      <c r="AH29" s="143" t="s">
        <v>470</v>
      </c>
      <c r="AI29" s="138"/>
      <c r="AJ29" s="138"/>
      <c r="AK29" s="143" t="s">
        <v>470</v>
      </c>
      <c r="AL29" s="138"/>
      <c r="AM29" s="143" t="s">
        <v>470</v>
      </c>
      <c r="AN29" s="143" t="s">
        <v>470</v>
      </c>
      <c r="AO29" s="138" t="s">
        <v>545</v>
      </c>
      <c r="AP29" s="142" t="s">
        <v>546</v>
      </c>
      <c r="AQ29" s="142"/>
      <c r="AR29" s="142"/>
      <c r="AS29" s="144"/>
      <c r="AT29" s="142">
        <v>10</v>
      </c>
      <c r="AU29" s="142" t="s">
        <v>547</v>
      </c>
      <c r="AV29" s="138"/>
      <c r="AW29" s="142">
        <v>0</v>
      </c>
      <c r="AX29" s="142">
        <v>0</v>
      </c>
      <c r="AY29" s="142">
        <v>0</v>
      </c>
      <c r="AZ29" s="142">
        <v>0</v>
      </c>
      <c r="BA29" s="142">
        <v>0</v>
      </c>
      <c r="BB29" s="142">
        <v>0</v>
      </c>
      <c r="BC29" s="142">
        <v>0</v>
      </c>
      <c r="BD29" s="142">
        <v>0</v>
      </c>
      <c r="BE29" s="142">
        <v>0</v>
      </c>
      <c r="BF29" s="142">
        <v>0</v>
      </c>
      <c r="BG29" s="142">
        <v>0</v>
      </c>
      <c r="BH29" s="142">
        <v>0</v>
      </c>
      <c r="BI29" s="142"/>
      <c r="BJ29" s="142" t="s">
        <v>546</v>
      </c>
      <c r="BK29" s="142"/>
      <c r="BL29" s="142" t="s">
        <v>546</v>
      </c>
      <c r="BM29" s="142"/>
      <c r="BN29" s="142"/>
      <c r="BO29" s="142"/>
      <c r="BP29" s="142"/>
      <c r="BQ29" s="138" t="s">
        <v>496</v>
      </c>
      <c r="BR29" s="138" t="s">
        <v>563</v>
      </c>
      <c r="BS29" s="142">
        <v>30</v>
      </c>
      <c r="BT29" s="142" t="s">
        <v>548</v>
      </c>
      <c r="BU29" s="138"/>
      <c r="BV29" s="138" t="s">
        <v>553</v>
      </c>
      <c r="BW29" s="141" t="s">
        <v>253</v>
      </c>
    </row>
    <row r="30" spans="1:75" ht="13" customHeight="1" x14ac:dyDescent="0.15">
      <c r="A30" s="138">
        <v>5653</v>
      </c>
      <c r="B30" s="139">
        <v>42202</v>
      </c>
      <c r="C30" s="140" t="s">
        <v>541</v>
      </c>
      <c r="D30" s="141" t="s">
        <v>464</v>
      </c>
      <c r="E30" s="138"/>
      <c r="F30" s="138" t="s">
        <v>542</v>
      </c>
      <c r="G30" s="147">
        <v>41820</v>
      </c>
      <c r="H30" s="142" t="s">
        <v>543</v>
      </c>
      <c r="I30" s="142" t="s">
        <v>546</v>
      </c>
      <c r="J30" s="142"/>
      <c r="K30" s="138" t="s">
        <v>564</v>
      </c>
      <c r="L30" s="138" t="s">
        <v>459</v>
      </c>
      <c r="M30" s="143">
        <v>179.05</v>
      </c>
      <c r="N30" s="143">
        <v>22.59</v>
      </c>
      <c r="O30" s="138"/>
      <c r="P30" s="138"/>
      <c r="Q30" s="143" t="s">
        <v>470</v>
      </c>
      <c r="R30" s="138"/>
      <c r="S30" s="141" t="s">
        <v>470</v>
      </c>
      <c r="T30" s="138"/>
      <c r="U30" s="143" t="s">
        <v>470</v>
      </c>
      <c r="V30" s="143" t="s">
        <v>470</v>
      </c>
      <c r="W30" s="143" t="s">
        <v>470</v>
      </c>
      <c r="X30" s="138"/>
      <c r="Y30" s="138"/>
      <c r="Z30" s="138"/>
      <c r="AA30" s="138"/>
      <c r="AB30" s="138"/>
      <c r="AC30" s="138"/>
      <c r="AD30" s="143" t="s">
        <v>470</v>
      </c>
      <c r="AE30" s="143">
        <v>15.330000000000002</v>
      </c>
      <c r="AF30" s="138"/>
      <c r="AG30" s="138"/>
      <c r="AH30" s="143" t="s">
        <v>470</v>
      </c>
      <c r="AI30" s="138"/>
      <c r="AJ30" s="138"/>
      <c r="AK30" s="143" t="s">
        <v>470</v>
      </c>
      <c r="AL30" s="138"/>
      <c r="AM30" s="143" t="s">
        <v>470</v>
      </c>
      <c r="AN30" s="143" t="s">
        <v>470</v>
      </c>
      <c r="AO30" s="138" t="s">
        <v>545</v>
      </c>
      <c r="AP30" s="142" t="s">
        <v>546</v>
      </c>
      <c r="AQ30" s="142"/>
      <c r="AR30" s="142"/>
      <c r="AS30" s="144"/>
      <c r="AT30" s="142">
        <v>20</v>
      </c>
      <c r="AU30" s="142" t="s">
        <v>546</v>
      </c>
      <c r="AV30" s="138"/>
      <c r="AW30" s="142">
        <v>0</v>
      </c>
      <c r="AX30" s="142">
        <v>0</v>
      </c>
      <c r="AY30" s="142">
        <v>0</v>
      </c>
      <c r="AZ30" s="142">
        <v>0</v>
      </c>
      <c r="BA30" s="142">
        <v>0</v>
      </c>
      <c r="BB30" s="142">
        <v>0</v>
      </c>
      <c r="BC30" s="142">
        <v>0</v>
      </c>
      <c r="BD30" s="142">
        <v>0</v>
      </c>
      <c r="BE30" s="142">
        <v>0</v>
      </c>
      <c r="BF30" s="142">
        <v>0</v>
      </c>
      <c r="BG30" s="142">
        <v>0</v>
      </c>
      <c r="BH30" s="142">
        <v>0</v>
      </c>
      <c r="BI30" s="142"/>
      <c r="BJ30" s="142" t="s">
        <v>546</v>
      </c>
      <c r="BK30" s="142"/>
      <c r="BL30" s="142" t="s">
        <v>546</v>
      </c>
      <c r="BM30" s="155"/>
      <c r="BN30" s="155"/>
      <c r="BO30" s="155"/>
      <c r="BP30" s="155"/>
      <c r="BQ30" s="145"/>
      <c r="BR30" s="145"/>
      <c r="BS30" s="142"/>
      <c r="BT30" s="142" t="s">
        <v>548</v>
      </c>
      <c r="BU30" s="138" t="s">
        <v>429</v>
      </c>
      <c r="BV30" s="141" t="s">
        <v>354</v>
      </c>
      <c r="BW30" s="146" t="s">
        <v>268</v>
      </c>
    </row>
    <row r="31" spans="1:75" ht="13" customHeight="1" x14ac:dyDescent="0.15">
      <c r="A31" s="138">
        <v>10684</v>
      </c>
      <c r="B31" s="139">
        <v>42202</v>
      </c>
      <c r="C31" s="140" t="s">
        <v>541</v>
      </c>
      <c r="D31" s="141" t="s">
        <v>464</v>
      </c>
      <c r="E31" s="138"/>
      <c r="F31" s="138" t="s">
        <v>542</v>
      </c>
      <c r="G31" s="147">
        <v>42185</v>
      </c>
      <c r="H31" s="142" t="s">
        <v>543</v>
      </c>
      <c r="I31" s="142" t="s">
        <v>546</v>
      </c>
      <c r="J31" s="142"/>
      <c r="K31" s="138" t="s">
        <v>565</v>
      </c>
      <c r="L31" s="141" t="s">
        <v>499</v>
      </c>
      <c r="M31" s="143">
        <v>105.06363636363635</v>
      </c>
      <c r="N31" s="143">
        <v>22.718181818181815</v>
      </c>
      <c r="O31" s="138"/>
      <c r="P31" s="138"/>
      <c r="Q31" s="143" t="s">
        <v>470</v>
      </c>
      <c r="R31" s="138"/>
      <c r="S31" s="141" t="s">
        <v>470</v>
      </c>
      <c r="T31" s="138"/>
      <c r="U31" s="143" t="s">
        <v>470</v>
      </c>
      <c r="V31" s="143" t="s">
        <v>470</v>
      </c>
      <c r="W31" s="143" t="s">
        <v>470</v>
      </c>
      <c r="X31" s="138"/>
      <c r="Y31" s="138"/>
      <c r="Z31" s="138"/>
      <c r="AA31" s="138"/>
      <c r="AB31" s="138"/>
      <c r="AC31" s="138"/>
      <c r="AD31" s="143" t="s">
        <v>470</v>
      </c>
      <c r="AE31" s="143">
        <v>18.7</v>
      </c>
      <c r="AF31" s="138"/>
      <c r="AG31" s="138"/>
      <c r="AH31" s="143" t="s">
        <v>470</v>
      </c>
      <c r="AI31" s="138"/>
      <c r="AJ31" s="138"/>
      <c r="AK31" s="143" t="s">
        <v>470</v>
      </c>
      <c r="AL31" s="138"/>
      <c r="AM31" s="143" t="s">
        <v>470</v>
      </c>
      <c r="AN31" s="143" t="s">
        <v>470</v>
      </c>
      <c r="AO31" s="138" t="s">
        <v>545</v>
      </c>
      <c r="AP31" s="142" t="s">
        <v>546</v>
      </c>
      <c r="AQ31" s="142"/>
      <c r="AR31" s="142"/>
      <c r="AS31" s="144"/>
      <c r="AT31" s="142">
        <v>9.5</v>
      </c>
      <c r="AU31" s="142" t="s">
        <v>547</v>
      </c>
      <c r="AV31" s="138"/>
      <c r="AW31" s="142">
        <v>0</v>
      </c>
      <c r="AX31" s="142">
        <v>0</v>
      </c>
      <c r="AY31" s="142">
        <v>15</v>
      </c>
      <c r="AZ31" s="142">
        <v>0</v>
      </c>
      <c r="BA31" s="142">
        <v>0</v>
      </c>
      <c r="BB31" s="142">
        <v>0</v>
      </c>
      <c r="BC31" s="142">
        <v>0</v>
      </c>
      <c r="BD31" s="142">
        <v>0</v>
      </c>
      <c r="BE31" s="142">
        <v>0</v>
      </c>
      <c r="BF31" s="142">
        <v>0</v>
      </c>
      <c r="BG31" s="142">
        <v>0</v>
      </c>
      <c r="BH31" s="142">
        <v>0</v>
      </c>
      <c r="BI31" s="142"/>
      <c r="BJ31" s="142" t="s">
        <v>546</v>
      </c>
      <c r="BK31" s="142"/>
      <c r="BL31" s="142" t="s">
        <v>546</v>
      </c>
      <c r="BM31" s="142"/>
      <c r="BN31" s="142"/>
      <c r="BO31" s="142"/>
      <c r="BP31" s="142"/>
      <c r="BQ31" s="145"/>
      <c r="BR31" s="145"/>
      <c r="BS31" s="142"/>
      <c r="BT31" s="142" t="s">
        <v>548</v>
      </c>
      <c r="BU31" s="138" t="s">
        <v>500</v>
      </c>
      <c r="BV31" s="152" t="s">
        <v>501</v>
      </c>
      <c r="BW31" s="138" t="s">
        <v>345</v>
      </c>
    </row>
    <row r="32" spans="1:75" ht="13" customHeight="1" x14ac:dyDescent="0.15">
      <c r="A32" s="138">
        <v>4103</v>
      </c>
      <c r="B32" s="139">
        <v>42202</v>
      </c>
      <c r="C32" s="140" t="s">
        <v>541</v>
      </c>
      <c r="D32" s="141" t="s">
        <v>464</v>
      </c>
      <c r="E32" s="138"/>
      <c r="F32" s="138" t="s">
        <v>542</v>
      </c>
      <c r="G32" s="151">
        <v>42185</v>
      </c>
      <c r="H32" s="142" t="s">
        <v>543</v>
      </c>
      <c r="I32" s="142" t="s">
        <v>546</v>
      </c>
      <c r="J32" s="142"/>
      <c r="K32" s="138" t="s">
        <v>566</v>
      </c>
      <c r="L32" s="138" t="s">
        <v>567</v>
      </c>
      <c r="M32" s="143">
        <v>107</v>
      </c>
      <c r="N32" s="143">
        <v>22.763636363636362</v>
      </c>
      <c r="O32" s="138"/>
      <c r="P32" s="138"/>
      <c r="Q32" s="143" t="s">
        <v>470</v>
      </c>
      <c r="R32" s="138"/>
      <c r="S32" s="141" t="s">
        <v>470</v>
      </c>
      <c r="T32" s="138"/>
      <c r="U32" s="143" t="s">
        <v>470</v>
      </c>
      <c r="V32" s="143" t="s">
        <v>470</v>
      </c>
      <c r="W32" s="143" t="s">
        <v>470</v>
      </c>
      <c r="X32" s="138"/>
      <c r="Y32" s="138"/>
      <c r="Z32" s="138"/>
      <c r="AA32" s="138"/>
      <c r="AB32" s="138"/>
      <c r="AC32" s="138"/>
      <c r="AD32" s="143" t="s">
        <v>470</v>
      </c>
      <c r="AE32" s="143">
        <v>18.318181818181817</v>
      </c>
      <c r="AF32" s="138"/>
      <c r="AG32" s="138"/>
      <c r="AH32" s="143" t="s">
        <v>470</v>
      </c>
      <c r="AI32" s="138"/>
      <c r="AJ32" s="138"/>
      <c r="AK32" s="143" t="s">
        <v>470</v>
      </c>
      <c r="AL32" s="138"/>
      <c r="AM32" s="143" t="s">
        <v>470</v>
      </c>
      <c r="AN32" s="143" t="s">
        <v>470</v>
      </c>
      <c r="AO32" s="138" t="s">
        <v>545</v>
      </c>
      <c r="AP32" s="142" t="s">
        <v>546</v>
      </c>
      <c r="AQ32" s="142"/>
      <c r="AR32" s="142"/>
      <c r="AS32" s="144"/>
      <c r="AT32" s="142">
        <v>17</v>
      </c>
      <c r="AU32" s="142" t="s">
        <v>547</v>
      </c>
      <c r="AV32" s="138"/>
      <c r="AW32" s="142">
        <v>0</v>
      </c>
      <c r="AX32" s="142">
        <v>0</v>
      </c>
      <c r="AY32" s="142">
        <v>10</v>
      </c>
      <c r="AZ32" s="142">
        <v>0</v>
      </c>
      <c r="BA32" s="142">
        <v>0</v>
      </c>
      <c r="BB32" s="142">
        <v>0</v>
      </c>
      <c r="BC32" s="142">
        <v>0</v>
      </c>
      <c r="BD32" s="142">
        <v>0</v>
      </c>
      <c r="BE32" s="142">
        <v>0</v>
      </c>
      <c r="BF32" s="142">
        <v>0</v>
      </c>
      <c r="BG32" s="142">
        <v>0</v>
      </c>
      <c r="BH32" s="142">
        <v>0</v>
      </c>
      <c r="BI32" s="142"/>
      <c r="BJ32" s="142" t="s">
        <v>546</v>
      </c>
      <c r="BK32" s="142"/>
      <c r="BL32" s="142" t="s">
        <v>546</v>
      </c>
      <c r="BM32" s="142"/>
      <c r="BN32" s="142"/>
      <c r="BO32" s="142"/>
      <c r="BP32" s="142"/>
      <c r="BQ32" s="145"/>
      <c r="BR32" s="145"/>
      <c r="BS32" s="142"/>
      <c r="BT32" s="142" t="s">
        <v>548</v>
      </c>
      <c r="BU32" s="145" t="s">
        <v>568</v>
      </c>
      <c r="BV32" s="152" t="s">
        <v>569</v>
      </c>
      <c r="BW32" s="141" t="s">
        <v>253</v>
      </c>
    </row>
    <row r="33" spans="1:75" ht="13" customHeight="1" x14ac:dyDescent="0.15">
      <c r="A33" s="138">
        <v>9703</v>
      </c>
      <c r="B33" s="139">
        <v>42202</v>
      </c>
      <c r="C33" s="140" t="s">
        <v>541</v>
      </c>
      <c r="D33" s="141" t="s">
        <v>464</v>
      </c>
      <c r="E33" s="138"/>
      <c r="F33" s="138" t="s">
        <v>542</v>
      </c>
      <c r="G33" s="147">
        <v>42188</v>
      </c>
      <c r="H33" s="153" t="s">
        <v>337</v>
      </c>
      <c r="I33" s="153" t="s">
        <v>338</v>
      </c>
      <c r="J33" s="142"/>
      <c r="K33" s="138" t="s">
        <v>451</v>
      </c>
      <c r="L33" s="141" t="s">
        <v>503</v>
      </c>
      <c r="M33" s="143">
        <v>104.31818181818181</v>
      </c>
      <c r="N33" s="143">
        <v>23.490909090909089</v>
      </c>
      <c r="O33" s="138"/>
      <c r="P33" s="138"/>
      <c r="Q33" s="143" t="s">
        <v>470</v>
      </c>
      <c r="R33" s="138"/>
      <c r="S33" s="141" t="s">
        <v>470</v>
      </c>
      <c r="T33" s="138"/>
      <c r="U33" s="143" t="s">
        <v>470</v>
      </c>
      <c r="V33" s="143" t="s">
        <v>470</v>
      </c>
      <c r="W33" s="143" t="s">
        <v>470</v>
      </c>
      <c r="X33" s="138"/>
      <c r="Y33" s="138"/>
      <c r="Z33" s="138"/>
      <c r="AA33" s="138"/>
      <c r="AB33" s="138"/>
      <c r="AC33" s="138"/>
      <c r="AD33" s="143" t="s">
        <v>470</v>
      </c>
      <c r="AE33" s="143">
        <v>20.009090909090908</v>
      </c>
      <c r="AF33" s="138"/>
      <c r="AG33" s="138"/>
      <c r="AH33" s="143" t="s">
        <v>470</v>
      </c>
      <c r="AI33" s="138"/>
      <c r="AJ33" s="138"/>
      <c r="AK33" s="143" t="s">
        <v>470</v>
      </c>
      <c r="AL33" s="138"/>
      <c r="AM33" s="143" t="s">
        <v>470</v>
      </c>
      <c r="AN33" s="143" t="s">
        <v>470</v>
      </c>
      <c r="AO33" s="138" t="s">
        <v>545</v>
      </c>
      <c r="AP33" s="142" t="s">
        <v>546</v>
      </c>
      <c r="AQ33" s="142"/>
      <c r="AR33" s="142"/>
      <c r="AS33" s="144"/>
      <c r="AT33" s="142">
        <v>14</v>
      </c>
      <c r="AU33" s="142" t="s">
        <v>546</v>
      </c>
      <c r="AV33" s="138"/>
      <c r="AW33" s="142">
        <v>0</v>
      </c>
      <c r="AX33" s="142">
        <v>0</v>
      </c>
      <c r="AY33" s="142">
        <v>0</v>
      </c>
      <c r="AZ33" s="142">
        <v>0</v>
      </c>
      <c r="BA33" s="142">
        <v>0</v>
      </c>
      <c r="BB33" s="142">
        <v>0</v>
      </c>
      <c r="BC33" s="142">
        <v>0</v>
      </c>
      <c r="BD33" s="142">
        <v>0</v>
      </c>
      <c r="BE33" s="142">
        <v>0</v>
      </c>
      <c r="BF33" s="142">
        <v>0</v>
      </c>
      <c r="BG33" s="142">
        <v>0</v>
      </c>
      <c r="BH33" s="142">
        <v>0</v>
      </c>
      <c r="BI33" s="142"/>
      <c r="BJ33" s="142" t="s">
        <v>546</v>
      </c>
      <c r="BK33" s="142"/>
      <c r="BL33" s="142" t="s">
        <v>546</v>
      </c>
      <c r="BM33" s="142"/>
      <c r="BN33" s="142"/>
      <c r="BO33" s="142"/>
      <c r="BP33" s="142"/>
      <c r="BQ33" s="145"/>
      <c r="BR33" s="145"/>
      <c r="BS33" s="142"/>
      <c r="BT33" s="142" t="s">
        <v>548</v>
      </c>
      <c r="BU33" s="138" t="s">
        <v>453</v>
      </c>
      <c r="BV33" s="138" t="s">
        <v>570</v>
      </c>
      <c r="BW33" s="141" t="s">
        <v>253</v>
      </c>
    </row>
    <row r="34" spans="1:75" ht="13" customHeight="1" x14ac:dyDescent="0.15">
      <c r="A34" s="138">
        <v>10494</v>
      </c>
      <c r="B34" s="139">
        <v>42202</v>
      </c>
      <c r="C34" s="140" t="s">
        <v>541</v>
      </c>
      <c r="D34" s="141" t="s">
        <v>464</v>
      </c>
      <c r="E34" s="138"/>
      <c r="F34" s="138" t="s">
        <v>542</v>
      </c>
      <c r="G34" s="151">
        <v>42185</v>
      </c>
      <c r="H34" s="142" t="s">
        <v>337</v>
      </c>
      <c r="I34" s="142" t="s">
        <v>338</v>
      </c>
      <c r="J34" s="142"/>
      <c r="K34" s="138" t="s">
        <v>461</v>
      </c>
      <c r="L34" s="138" t="s">
        <v>505</v>
      </c>
      <c r="M34" s="143">
        <v>108.13</v>
      </c>
      <c r="N34" s="143">
        <v>18.627272727272725</v>
      </c>
      <c r="O34" s="138"/>
      <c r="P34" s="138"/>
      <c r="Q34" s="143" t="s">
        <v>470</v>
      </c>
      <c r="R34" s="138"/>
      <c r="S34" s="141" t="s">
        <v>470</v>
      </c>
      <c r="T34" s="138"/>
      <c r="U34" s="143" t="s">
        <v>470</v>
      </c>
      <c r="V34" s="143" t="s">
        <v>470</v>
      </c>
      <c r="W34" s="143" t="s">
        <v>470</v>
      </c>
      <c r="X34" s="138"/>
      <c r="Y34" s="138"/>
      <c r="Z34" s="138"/>
      <c r="AA34" s="138"/>
      <c r="AB34" s="138"/>
      <c r="AC34" s="138"/>
      <c r="AD34" s="143" t="s">
        <v>470</v>
      </c>
      <c r="AE34" s="143">
        <v>12.254545454545454</v>
      </c>
      <c r="AF34" s="138"/>
      <c r="AG34" s="138"/>
      <c r="AH34" s="143" t="s">
        <v>470</v>
      </c>
      <c r="AI34" s="138"/>
      <c r="AJ34" s="138"/>
      <c r="AK34" s="143" t="s">
        <v>470</v>
      </c>
      <c r="AL34" s="138"/>
      <c r="AM34" s="143" t="s">
        <v>470</v>
      </c>
      <c r="AN34" s="143" t="s">
        <v>470</v>
      </c>
      <c r="AO34" s="138" t="s">
        <v>545</v>
      </c>
      <c r="AP34" s="142" t="s">
        <v>546</v>
      </c>
      <c r="AQ34" s="142"/>
      <c r="AR34" s="142"/>
      <c r="AS34" s="144"/>
      <c r="AT34" s="142">
        <v>11</v>
      </c>
      <c r="AU34" s="142" t="s">
        <v>546</v>
      </c>
      <c r="AV34" s="138"/>
      <c r="AW34" s="142">
        <v>0</v>
      </c>
      <c r="AX34" s="142">
        <v>0</v>
      </c>
      <c r="AY34" s="142">
        <v>0</v>
      </c>
      <c r="AZ34" s="142">
        <v>0</v>
      </c>
      <c r="BA34" s="142">
        <v>0</v>
      </c>
      <c r="BB34" s="142">
        <v>0</v>
      </c>
      <c r="BC34" s="142">
        <v>0</v>
      </c>
      <c r="BD34" s="142">
        <v>0</v>
      </c>
      <c r="BE34" s="142">
        <v>0</v>
      </c>
      <c r="BF34" s="142">
        <v>0</v>
      </c>
      <c r="BG34" s="142">
        <v>0</v>
      </c>
      <c r="BH34" s="142">
        <v>0</v>
      </c>
      <c r="BI34" s="142"/>
      <c r="BJ34" s="142" t="s">
        <v>546</v>
      </c>
      <c r="BK34" s="142"/>
      <c r="BL34" s="142" t="s">
        <v>546</v>
      </c>
      <c r="BM34" s="142"/>
      <c r="BN34" s="142"/>
      <c r="BO34" s="142"/>
      <c r="BP34" s="142"/>
      <c r="BQ34" s="145"/>
      <c r="BR34" s="145"/>
      <c r="BS34" s="142"/>
      <c r="BT34" s="142" t="s">
        <v>548</v>
      </c>
      <c r="BU34" s="141" t="s">
        <v>453</v>
      </c>
      <c r="BV34" s="141" t="s">
        <v>354</v>
      </c>
      <c r="BW34" s="141" t="s">
        <v>345</v>
      </c>
    </row>
    <row r="35" spans="1:75" ht="13" customHeight="1" x14ac:dyDescent="0.15">
      <c r="A35" s="138">
        <v>9782</v>
      </c>
      <c r="B35" s="139">
        <v>42202</v>
      </c>
      <c r="C35" s="140" t="s">
        <v>463</v>
      </c>
      <c r="D35" s="141" t="s">
        <v>464</v>
      </c>
      <c r="E35" s="138"/>
      <c r="F35" s="138" t="s">
        <v>542</v>
      </c>
      <c r="G35" s="147">
        <v>42089</v>
      </c>
      <c r="H35" s="142" t="s">
        <v>337</v>
      </c>
      <c r="I35" s="142" t="s">
        <v>460</v>
      </c>
      <c r="J35" s="142"/>
      <c r="K35" s="138" t="s">
        <v>465</v>
      </c>
      <c r="L35" s="141" t="s">
        <v>506</v>
      </c>
      <c r="M35" s="143">
        <v>99</v>
      </c>
      <c r="N35" s="143">
        <v>19.11</v>
      </c>
      <c r="O35" s="138"/>
      <c r="P35" s="138"/>
      <c r="Q35" s="143" t="s">
        <v>470</v>
      </c>
      <c r="R35" s="138"/>
      <c r="S35" s="141" t="s">
        <v>470</v>
      </c>
      <c r="T35" s="138"/>
      <c r="U35" s="143" t="s">
        <v>470</v>
      </c>
      <c r="V35" s="143" t="s">
        <v>470</v>
      </c>
      <c r="W35" s="143" t="s">
        <v>470</v>
      </c>
      <c r="X35" s="138"/>
      <c r="Y35" s="138"/>
      <c r="Z35" s="138"/>
      <c r="AA35" s="138"/>
      <c r="AB35" s="138"/>
      <c r="AC35" s="138"/>
      <c r="AD35" s="143" t="s">
        <v>470</v>
      </c>
      <c r="AE35" s="143">
        <v>11.052</v>
      </c>
      <c r="AF35" s="138"/>
      <c r="AG35" s="138"/>
      <c r="AH35" s="143" t="s">
        <v>470</v>
      </c>
      <c r="AI35" s="138"/>
      <c r="AJ35" s="138"/>
      <c r="AK35" s="143" t="s">
        <v>470</v>
      </c>
      <c r="AL35" s="138"/>
      <c r="AM35" s="143" t="s">
        <v>470</v>
      </c>
      <c r="AN35" s="143" t="s">
        <v>470</v>
      </c>
      <c r="AO35" s="138" t="s">
        <v>545</v>
      </c>
      <c r="AP35" s="142" t="s">
        <v>546</v>
      </c>
      <c r="AQ35" s="142"/>
      <c r="AR35" s="142"/>
      <c r="AS35" s="144"/>
      <c r="AT35" s="142">
        <v>8</v>
      </c>
      <c r="AU35" s="142" t="s">
        <v>467</v>
      </c>
      <c r="AV35" s="138"/>
      <c r="AW35" s="142">
        <v>0</v>
      </c>
      <c r="AX35" s="142">
        <v>0</v>
      </c>
      <c r="AY35" s="142">
        <v>0</v>
      </c>
      <c r="AZ35" s="142">
        <v>0</v>
      </c>
      <c r="BA35" s="142">
        <v>0</v>
      </c>
      <c r="BB35" s="142">
        <v>0</v>
      </c>
      <c r="BC35" s="142">
        <v>0</v>
      </c>
      <c r="BD35" s="142">
        <v>0</v>
      </c>
      <c r="BE35" s="142">
        <v>0</v>
      </c>
      <c r="BF35" s="142">
        <v>0</v>
      </c>
      <c r="BG35" s="142">
        <v>0</v>
      </c>
      <c r="BH35" s="142">
        <v>0</v>
      </c>
      <c r="BI35" s="142">
        <v>24</v>
      </c>
      <c r="BJ35" s="142" t="s">
        <v>546</v>
      </c>
      <c r="BK35" s="142"/>
      <c r="BL35" s="142" t="s">
        <v>546</v>
      </c>
      <c r="BM35" s="142"/>
      <c r="BN35" s="142"/>
      <c r="BO35" s="142"/>
      <c r="BP35" s="142"/>
      <c r="BQ35" s="138"/>
      <c r="BR35" s="138"/>
      <c r="BS35" s="142"/>
      <c r="BT35" s="142" t="s">
        <v>548</v>
      </c>
      <c r="BU35" s="146" t="s">
        <v>507</v>
      </c>
      <c r="BV35" s="152" t="s">
        <v>508</v>
      </c>
      <c r="BW35" s="141" t="s">
        <v>268</v>
      </c>
    </row>
    <row r="36" spans="1:75" ht="13" customHeight="1" x14ac:dyDescent="0.15">
      <c r="A36" s="138">
        <v>10395</v>
      </c>
      <c r="B36" s="139">
        <v>42202</v>
      </c>
      <c r="C36" s="140" t="s">
        <v>541</v>
      </c>
      <c r="D36" s="141" t="s">
        <v>464</v>
      </c>
      <c r="E36" s="138"/>
      <c r="F36" s="138" t="s">
        <v>542</v>
      </c>
      <c r="G36" s="139">
        <v>42185</v>
      </c>
      <c r="H36" s="142" t="s">
        <v>337</v>
      </c>
      <c r="I36" s="142" t="s">
        <v>460</v>
      </c>
      <c r="J36" s="142"/>
      <c r="K36" s="138" t="s">
        <v>509</v>
      </c>
      <c r="L36" s="138" t="s">
        <v>510</v>
      </c>
      <c r="M36" s="143">
        <v>119</v>
      </c>
      <c r="N36" s="143">
        <v>21.781818181818181</v>
      </c>
      <c r="O36" s="138" t="s">
        <v>511</v>
      </c>
      <c r="P36" s="138">
        <v>1350</v>
      </c>
      <c r="Q36" s="143">
        <v>24.972727272727269</v>
      </c>
      <c r="R36" s="138"/>
      <c r="S36" s="141" t="s">
        <v>470</v>
      </c>
      <c r="T36" s="138"/>
      <c r="U36" s="143" t="s">
        <v>470</v>
      </c>
      <c r="V36" s="143" t="s">
        <v>470</v>
      </c>
      <c r="W36" s="143" t="s">
        <v>470</v>
      </c>
      <c r="X36" s="138"/>
      <c r="Y36" s="138"/>
      <c r="Z36" s="138"/>
      <c r="AA36" s="138"/>
      <c r="AB36" s="138"/>
      <c r="AC36" s="138"/>
      <c r="AD36" s="143" t="s">
        <v>470</v>
      </c>
      <c r="AE36" s="143">
        <v>15.463636363636363</v>
      </c>
      <c r="AF36" s="138"/>
      <c r="AG36" s="138"/>
      <c r="AH36" s="143" t="s">
        <v>470</v>
      </c>
      <c r="AI36" s="138"/>
      <c r="AJ36" s="138"/>
      <c r="AK36" s="143" t="s">
        <v>470</v>
      </c>
      <c r="AL36" s="138"/>
      <c r="AM36" s="143" t="s">
        <v>470</v>
      </c>
      <c r="AN36" s="143" t="s">
        <v>470</v>
      </c>
      <c r="AO36" s="138" t="s">
        <v>545</v>
      </c>
      <c r="AP36" s="142" t="s">
        <v>546</v>
      </c>
      <c r="AQ36" s="142"/>
      <c r="AR36" s="142"/>
      <c r="AS36" s="144"/>
      <c r="AT36" s="142">
        <v>6</v>
      </c>
      <c r="AU36" s="142" t="s">
        <v>547</v>
      </c>
      <c r="AV36" s="138"/>
      <c r="AW36" s="142">
        <v>0</v>
      </c>
      <c r="AX36" s="142">
        <v>0</v>
      </c>
      <c r="AY36" s="142">
        <v>5</v>
      </c>
      <c r="AZ36" s="142">
        <v>0</v>
      </c>
      <c r="BA36" s="142">
        <v>0</v>
      </c>
      <c r="BB36" s="142">
        <v>0</v>
      </c>
      <c r="BC36" s="142">
        <v>0</v>
      </c>
      <c r="BD36" s="142">
        <v>0</v>
      </c>
      <c r="BE36" s="142">
        <v>0</v>
      </c>
      <c r="BF36" s="142">
        <v>0</v>
      </c>
      <c r="BG36" s="142">
        <v>0</v>
      </c>
      <c r="BH36" s="142">
        <v>0</v>
      </c>
      <c r="BI36" s="142"/>
      <c r="BJ36" s="142" t="s">
        <v>546</v>
      </c>
      <c r="BK36" s="142"/>
      <c r="BL36" s="142" t="s">
        <v>546</v>
      </c>
      <c r="BM36" s="142"/>
      <c r="BN36" s="142"/>
      <c r="BO36" s="142"/>
      <c r="BP36" s="142"/>
      <c r="BQ36" s="145"/>
      <c r="BR36" s="145"/>
      <c r="BS36" s="142"/>
      <c r="BT36" s="142" t="s">
        <v>548</v>
      </c>
      <c r="BU36" s="141" t="s">
        <v>453</v>
      </c>
      <c r="BV36" s="141" t="s">
        <v>354</v>
      </c>
      <c r="BW36" s="146" t="s">
        <v>345</v>
      </c>
    </row>
    <row r="37" spans="1:75" ht="13" customHeight="1" x14ac:dyDescent="0.15">
      <c r="A37" s="138">
        <v>9929</v>
      </c>
      <c r="B37" s="139">
        <v>42202</v>
      </c>
      <c r="C37" s="140" t="s">
        <v>541</v>
      </c>
      <c r="D37" s="141" t="s">
        <v>464</v>
      </c>
      <c r="E37" s="138"/>
      <c r="F37" s="138" t="s">
        <v>542</v>
      </c>
      <c r="G37" s="147">
        <v>42185</v>
      </c>
      <c r="H37" s="142" t="s">
        <v>543</v>
      </c>
      <c r="I37" s="142" t="s">
        <v>546</v>
      </c>
      <c r="J37" s="142"/>
      <c r="K37" s="141" t="s">
        <v>512</v>
      </c>
      <c r="L37" s="138" t="s">
        <v>555</v>
      </c>
      <c r="M37" s="143">
        <v>94.8</v>
      </c>
      <c r="N37" s="143">
        <v>27.754545454545454</v>
      </c>
      <c r="O37" s="138"/>
      <c r="P37" s="138"/>
      <c r="Q37" s="143" t="s">
        <v>470</v>
      </c>
      <c r="R37" s="138"/>
      <c r="S37" s="141" t="s">
        <v>470</v>
      </c>
      <c r="T37" s="138"/>
      <c r="U37" s="143" t="s">
        <v>470</v>
      </c>
      <c r="V37" s="143" t="s">
        <v>470</v>
      </c>
      <c r="W37" s="143" t="s">
        <v>470</v>
      </c>
      <c r="X37" s="138"/>
      <c r="Y37" s="138"/>
      <c r="Z37" s="138"/>
      <c r="AA37" s="138"/>
      <c r="AB37" s="138"/>
      <c r="AC37" s="138"/>
      <c r="AD37" s="143" t="s">
        <v>470</v>
      </c>
      <c r="AE37" s="143">
        <v>25.318181818181817</v>
      </c>
      <c r="AF37" s="138"/>
      <c r="AG37" s="138"/>
      <c r="AH37" s="143" t="s">
        <v>470</v>
      </c>
      <c r="AI37" s="138"/>
      <c r="AJ37" s="138"/>
      <c r="AK37" s="143" t="s">
        <v>470</v>
      </c>
      <c r="AL37" s="138"/>
      <c r="AM37" s="143" t="s">
        <v>470</v>
      </c>
      <c r="AN37" s="143" t="s">
        <v>470</v>
      </c>
      <c r="AO37" s="138" t="s">
        <v>545</v>
      </c>
      <c r="AP37" s="142" t="s">
        <v>546</v>
      </c>
      <c r="AQ37" s="142"/>
      <c r="AR37" s="142"/>
      <c r="AS37" s="144"/>
      <c r="AT37" s="142">
        <v>15</v>
      </c>
      <c r="AU37" s="142" t="s">
        <v>546</v>
      </c>
      <c r="AV37" s="138"/>
      <c r="AW37" s="142">
        <v>0</v>
      </c>
      <c r="AX37" s="142">
        <v>0</v>
      </c>
      <c r="AY37" s="142">
        <v>0</v>
      </c>
      <c r="AZ37" s="142">
        <v>0</v>
      </c>
      <c r="BA37" s="142">
        <v>0</v>
      </c>
      <c r="BB37" s="142">
        <v>0</v>
      </c>
      <c r="BC37" s="142">
        <v>0</v>
      </c>
      <c r="BD37" s="142">
        <v>0</v>
      </c>
      <c r="BE37" s="142">
        <v>0</v>
      </c>
      <c r="BF37" s="142">
        <v>0</v>
      </c>
      <c r="BG37" s="142">
        <v>0</v>
      </c>
      <c r="BH37" s="142">
        <v>0</v>
      </c>
      <c r="BI37" s="142"/>
      <c r="BJ37" s="142" t="s">
        <v>546</v>
      </c>
      <c r="BK37" s="142"/>
      <c r="BL37" s="142" t="s">
        <v>546</v>
      </c>
      <c r="BM37" s="142">
        <v>120</v>
      </c>
      <c r="BN37" s="142"/>
      <c r="BO37" s="142"/>
      <c r="BP37" s="142"/>
      <c r="BQ37" s="138"/>
      <c r="BR37" s="138"/>
      <c r="BS37" s="142"/>
      <c r="BT37" s="142" t="s">
        <v>548</v>
      </c>
      <c r="BU37" s="141" t="s">
        <v>492</v>
      </c>
      <c r="BV37" s="141" t="s">
        <v>513</v>
      </c>
      <c r="BW37" s="141" t="s">
        <v>253</v>
      </c>
    </row>
    <row r="38" spans="1:75" ht="13" customHeight="1" x14ac:dyDescent="0.15">
      <c r="A38" s="138">
        <v>9913</v>
      </c>
      <c r="B38" s="139">
        <v>42202</v>
      </c>
      <c r="C38" s="140" t="s">
        <v>541</v>
      </c>
      <c r="D38" s="141" t="s">
        <v>464</v>
      </c>
      <c r="E38" s="138"/>
      <c r="F38" s="138" t="s">
        <v>542</v>
      </c>
      <c r="G38" s="147">
        <v>42066</v>
      </c>
      <c r="H38" s="142" t="s">
        <v>543</v>
      </c>
      <c r="I38" s="142" t="s">
        <v>546</v>
      </c>
      <c r="J38" s="142"/>
      <c r="K38" s="141" t="s">
        <v>514</v>
      </c>
      <c r="L38" s="138" t="s">
        <v>555</v>
      </c>
      <c r="M38" s="143">
        <v>89</v>
      </c>
      <c r="N38" s="143">
        <v>18.799999999999997</v>
      </c>
      <c r="O38" s="138"/>
      <c r="P38" s="138"/>
      <c r="Q38" s="143" t="s">
        <v>470</v>
      </c>
      <c r="R38" s="138"/>
      <c r="S38" s="141" t="s">
        <v>470</v>
      </c>
      <c r="T38" s="138"/>
      <c r="U38" s="143" t="s">
        <v>470</v>
      </c>
      <c r="V38" s="143" t="s">
        <v>470</v>
      </c>
      <c r="W38" s="143" t="s">
        <v>470</v>
      </c>
      <c r="X38" s="138"/>
      <c r="Y38" s="138"/>
      <c r="Z38" s="138"/>
      <c r="AA38" s="138"/>
      <c r="AB38" s="138"/>
      <c r="AC38" s="138"/>
      <c r="AD38" s="143" t="s">
        <v>470</v>
      </c>
      <c r="AE38" s="143">
        <v>11.8</v>
      </c>
      <c r="AF38" s="138"/>
      <c r="AG38" s="138"/>
      <c r="AH38" s="143" t="s">
        <v>470</v>
      </c>
      <c r="AI38" s="138"/>
      <c r="AJ38" s="138"/>
      <c r="AK38" s="143" t="s">
        <v>470</v>
      </c>
      <c r="AL38" s="138"/>
      <c r="AM38" s="143" t="s">
        <v>470</v>
      </c>
      <c r="AN38" s="143" t="s">
        <v>470</v>
      </c>
      <c r="AO38" s="138" t="s">
        <v>545</v>
      </c>
      <c r="AP38" s="142" t="s">
        <v>546</v>
      </c>
      <c r="AQ38" s="142"/>
      <c r="AR38" s="142"/>
      <c r="AS38" s="144"/>
      <c r="AT38" s="142">
        <v>8</v>
      </c>
      <c r="AU38" s="142" t="s">
        <v>546</v>
      </c>
      <c r="AV38" s="138"/>
      <c r="AW38" s="142">
        <v>0</v>
      </c>
      <c r="AX38" s="142">
        <v>0</v>
      </c>
      <c r="AY38" s="142">
        <v>0</v>
      </c>
      <c r="AZ38" s="142">
        <v>0</v>
      </c>
      <c r="BA38" s="142">
        <v>0</v>
      </c>
      <c r="BB38" s="142">
        <v>0</v>
      </c>
      <c r="BC38" s="142">
        <v>0</v>
      </c>
      <c r="BD38" s="142">
        <v>0</v>
      </c>
      <c r="BE38" s="142">
        <v>0</v>
      </c>
      <c r="BF38" s="142">
        <v>0</v>
      </c>
      <c r="BG38" s="142">
        <v>0</v>
      </c>
      <c r="BH38" s="142">
        <v>0</v>
      </c>
      <c r="BI38" s="142"/>
      <c r="BJ38" s="142" t="s">
        <v>546</v>
      </c>
      <c r="BK38" s="142"/>
      <c r="BL38" s="142" t="s">
        <v>546</v>
      </c>
      <c r="BM38" s="142"/>
      <c r="BN38" s="142"/>
      <c r="BO38" s="142"/>
      <c r="BP38" s="142"/>
      <c r="BQ38" s="138"/>
      <c r="BR38" s="138"/>
      <c r="BS38" s="142"/>
      <c r="BT38" s="142" t="s">
        <v>548</v>
      </c>
      <c r="BU38" s="141" t="s">
        <v>492</v>
      </c>
      <c r="BV38" s="141" t="s">
        <v>354</v>
      </c>
      <c r="BW38" s="141" t="s">
        <v>268</v>
      </c>
    </row>
    <row r="39" spans="1:75" x14ac:dyDescent="0.15">
      <c r="A39" s="23">
        <v>10837</v>
      </c>
      <c r="B39" s="123">
        <v>42202</v>
      </c>
      <c r="C39" s="24" t="s">
        <v>463</v>
      </c>
      <c r="D39" s="25" t="s">
        <v>464</v>
      </c>
      <c r="E39" s="25"/>
      <c r="F39" s="25" t="s">
        <v>518</v>
      </c>
      <c r="G39" s="123">
        <v>42199</v>
      </c>
      <c r="H39" s="26" t="s">
        <v>337</v>
      </c>
      <c r="I39" s="26" t="s">
        <v>338</v>
      </c>
      <c r="J39" s="26"/>
      <c r="K39" s="25" t="s">
        <v>519</v>
      </c>
      <c r="L39" s="25" t="s">
        <v>469</v>
      </c>
      <c r="M39" s="27">
        <v>99.999999999999986</v>
      </c>
      <c r="N39" s="27">
        <v>23.327272727272724</v>
      </c>
      <c r="O39" s="25"/>
      <c r="P39" s="25"/>
      <c r="Q39" s="25" t="s">
        <v>470</v>
      </c>
      <c r="R39" s="28"/>
      <c r="S39" s="25" t="s">
        <v>470</v>
      </c>
      <c r="T39" s="25"/>
      <c r="U39" s="25" t="s">
        <v>470</v>
      </c>
      <c r="V39" s="25" t="s">
        <v>470</v>
      </c>
      <c r="W39" s="25" t="s">
        <v>470</v>
      </c>
      <c r="X39" s="25"/>
      <c r="Y39" s="25"/>
      <c r="Z39" s="25"/>
      <c r="AA39" s="25"/>
      <c r="AB39" s="25"/>
      <c r="AC39" s="25"/>
      <c r="AD39" s="25" t="s">
        <v>470</v>
      </c>
      <c r="AE39" s="25">
        <v>18.954545454545453</v>
      </c>
      <c r="AF39" s="25"/>
      <c r="AG39" s="25"/>
      <c r="AH39" s="25" t="s">
        <v>470</v>
      </c>
      <c r="AI39" s="25"/>
      <c r="AJ39" s="25"/>
      <c r="AK39" s="25" t="s">
        <v>470</v>
      </c>
      <c r="AL39" s="25"/>
      <c r="AM39" s="25" t="s">
        <v>470</v>
      </c>
      <c r="AN39" s="25" t="s">
        <v>470</v>
      </c>
      <c r="AO39" s="25" t="s">
        <v>520</v>
      </c>
      <c r="AP39" s="26" t="s">
        <v>460</v>
      </c>
      <c r="AQ39" s="26"/>
      <c r="AR39" s="26"/>
      <c r="AS39" s="29"/>
      <c r="AT39" s="26">
        <v>15</v>
      </c>
      <c r="AU39" s="26" t="s">
        <v>467</v>
      </c>
      <c r="AV39" s="25"/>
      <c r="AW39" s="26">
        <v>0</v>
      </c>
      <c r="AX39" s="26">
        <v>0</v>
      </c>
      <c r="AY39" s="26">
        <v>0</v>
      </c>
      <c r="AZ39" s="26">
        <v>0</v>
      </c>
      <c r="BA39" s="26">
        <v>0</v>
      </c>
      <c r="BB39" s="26">
        <v>0</v>
      </c>
      <c r="BC39" s="26">
        <v>0</v>
      </c>
      <c r="BD39" s="26">
        <v>0</v>
      </c>
      <c r="BE39" s="26">
        <v>0</v>
      </c>
      <c r="BF39" s="26">
        <v>0</v>
      </c>
      <c r="BG39" s="26">
        <v>0</v>
      </c>
      <c r="BH39" s="26">
        <v>0</v>
      </c>
      <c r="BI39" s="26"/>
      <c r="BJ39" s="26" t="s">
        <v>460</v>
      </c>
      <c r="BK39" s="26">
        <v>24</v>
      </c>
      <c r="BL39" s="26" t="s">
        <v>460</v>
      </c>
      <c r="BM39" s="26"/>
      <c r="BN39" s="26"/>
      <c r="BO39" s="26"/>
      <c r="BP39" s="26"/>
      <c r="BQ39" s="25"/>
      <c r="BR39" s="30"/>
      <c r="BS39" s="26"/>
      <c r="BT39" s="26" t="s">
        <v>480</v>
      </c>
      <c r="BU39" s="30"/>
      <c r="BV39" t="s">
        <v>354</v>
      </c>
      <c r="BW39" s="124" t="s">
        <v>345</v>
      </c>
    </row>
    <row r="40" spans="1:75" x14ac:dyDescent="0.15">
      <c r="A40" s="23">
        <v>10619</v>
      </c>
      <c r="B40" s="123">
        <v>42202</v>
      </c>
      <c r="C40" s="24" t="s">
        <v>463</v>
      </c>
      <c r="D40" s="25" t="s">
        <v>464</v>
      </c>
      <c r="E40" s="25"/>
      <c r="F40" s="25" t="s">
        <v>518</v>
      </c>
      <c r="G40" s="32">
        <v>42188</v>
      </c>
      <c r="H40" s="26" t="s">
        <v>337</v>
      </c>
      <c r="I40" s="26" t="s">
        <v>338</v>
      </c>
      <c r="J40" s="26"/>
      <c r="K40" s="25" t="s">
        <v>521</v>
      </c>
      <c r="L40" s="25" t="s">
        <v>472</v>
      </c>
      <c r="M40" s="25">
        <v>107.39999999999999</v>
      </c>
      <c r="N40" s="25">
        <v>22.499999999999996</v>
      </c>
      <c r="O40" s="25"/>
      <c r="P40" s="25"/>
      <c r="Q40" s="25" t="s">
        <v>470</v>
      </c>
      <c r="R40" s="28"/>
      <c r="S40" s="25" t="s">
        <v>470</v>
      </c>
      <c r="T40" s="25"/>
      <c r="U40" s="25" t="s">
        <v>470</v>
      </c>
      <c r="V40" s="25" t="s">
        <v>470</v>
      </c>
      <c r="W40" s="25" t="s">
        <v>470</v>
      </c>
      <c r="X40" s="25"/>
      <c r="Y40" s="25"/>
      <c r="Z40" s="25"/>
      <c r="AA40" s="25"/>
      <c r="AB40" s="25"/>
      <c r="AC40" s="25"/>
      <c r="AD40" s="25" t="s">
        <v>470</v>
      </c>
      <c r="AE40" s="25">
        <v>19.454545454545453</v>
      </c>
      <c r="AF40" s="25"/>
      <c r="AG40" s="25"/>
      <c r="AH40" s="25" t="s">
        <v>470</v>
      </c>
      <c r="AI40" s="25"/>
      <c r="AJ40" s="25"/>
      <c r="AK40" s="25" t="s">
        <v>470</v>
      </c>
      <c r="AL40" s="25"/>
      <c r="AM40" s="25" t="s">
        <v>470</v>
      </c>
      <c r="AN40" s="25" t="s">
        <v>470</v>
      </c>
      <c r="AO40" s="25" t="s">
        <v>520</v>
      </c>
      <c r="AP40" s="26" t="s">
        <v>460</v>
      </c>
      <c r="AQ40" s="26"/>
      <c r="AR40" s="26"/>
      <c r="AS40" s="29"/>
      <c r="AT40" s="26">
        <v>12</v>
      </c>
      <c r="AU40" s="26" t="s">
        <v>460</v>
      </c>
      <c r="AV40" s="25"/>
      <c r="AW40" s="26">
        <v>0</v>
      </c>
      <c r="AX40" s="26">
        <v>0</v>
      </c>
      <c r="AY40" s="26">
        <v>0</v>
      </c>
      <c r="AZ40" s="26">
        <v>0</v>
      </c>
      <c r="BA40" s="26">
        <v>0</v>
      </c>
      <c r="BB40" s="26">
        <v>0</v>
      </c>
      <c r="BC40" s="26">
        <v>0</v>
      </c>
      <c r="BD40" s="26">
        <v>0</v>
      </c>
      <c r="BE40" s="26">
        <v>0</v>
      </c>
      <c r="BF40" s="26">
        <v>0</v>
      </c>
      <c r="BG40" s="26">
        <v>0</v>
      </c>
      <c r="BH40" s="26">
        <v>0</v>
      </c>
      <c r="BI40" s="26"/>
      <c r="BJ40" s="26" t="s">
        <v>460</v>
      </c>
      <c r="BK40" s="26"/>
      <c r="BL40" s="26" t="s">
        <v>460</v>
      </c>
      <c r="BM40" s="26"/>
      <c r="BN40" s="26"/>
      <c r="BO40" s="26"/>
      <c r="BP40" s="26"/>
      <c r="BQ40" s="25" t="s">
        <v>473</v>
      </c>
      <c r="BR40" s="25" t="s">
        <v>474</v>
      </c>
      <c r="BS40" s="26">
        <v>50</v>
      </c>
      <c r="BT40" s="26" t="s">
        <v>480</v>
      </c>
      <c r="BU40" s="30" t="s">
        <v>453</v>
      </c>
      <c r="BV40" t="s">
        <v>354</v>
      </c>
      <c r="BW40" s="124" t="s">
        <v>253</v>
      </c>
    </row>
    <row r="41" spans="1:75" x14ac:dyDescent="0.15">
      <c r="A41" s="23">
        <v>8806</v>
      </c>
      <c r="B41" s="123">
        <v>42202</v>
      </c>
      <c r="C41" s="24" t="s">
        <v>463</v>
      </c>
      <c r="D41" s="25" t="s">
        <v>464</v>
      </c>
      <c r="E41" s="25"/>
      <c r="F41" s="25" t="s">
        <v>518</v>
      </c>
      <c r="G41" s="60">
        <v>41851</v>
      </c>
      <c r="H41" s="26" t="s">
        <v>337</v>
      </c>
      <c r="I41" s="26" t="s">
        <v>460</v>
      </c>
      <c r="J41" s="26"/>
      <c r="K41" s="25" t="s">
        <v>477</v>
      </c>
      <c r="L41" s="25" t="s">
        <v>478</v>
      </c>
      <c r="M41" s="25">
        <v>128.47999999999999</v>
      </c>
      <c r="N41" s="25">
        <v>22.38</v>
      </c>
      <c r="O41" s="25"/>
      <c r="P41" s="25"/>
      <c r="Q41" s="25" t="s">
        <v>470</v>
      </c>
      <c r="R41" s="28"/>
      <c r="S41" s="25" t="s">
        <v>470</v>
      </c>
      <c r="T41" s="25"/>
      <c r="U41" s="25" t="s">
        <v>470</v>
      </c>
      <c r="V41" s="25" t="s">
        <v>470</v>
      </c>
      <c r="W41" s="25" t="s">
        <v>470</v>
      </c>
      <c r="X41" s="25"/>
      <c r="Y41" s="25"/>
      <c r="Z41" s="25"/>
      <c r="AA41" s="25"/>
      <c r="AB41" s="25"/>
      <c r="AC41" s="25"/>
      <c r="AD41" s="25" t="s">
        <v>470</v>
      </c>
      <c r="AE41" s="25">
        <v>18.61</v>
      </c>
      <c r="AF41" s="25"/>
      <c r="AG41" s="25"/>
      <c r="AH41" s="25" t="s">
        <v>470</v>
      </c>
      <c r="AI41" s="25"/>
      <c r="AJ41" s="25"/>
      <c r="AK41" s="25" t="s">
        <v>470</v>
      </c>
      <c r="AL41" s="25"/>
      <c r="AM41" s="25" t="s">
        <v>470</v>
      </c>
      <c r="AN41" s="25" t="s">
        <v>470</v>
      </c>
      <c r="AO41" s="25" t="s">
        <v>520</v>
      </c>
      <c r="AP41" s="26" t="s">
        <v>460</v>
      </c>
      <c r="AQ41" s="26"/>
      <c r="AR41" s="26"/>
      <c r="AS41" s="29">
        <v>10</v>
      </c>
      <c r="AT41" s="26">
        <v>12</v>
      </c>
      <c r="AU41" s="26" t="s">
        <v>467</v>
      </c>
      <c r="AV41" s="25"/>
      <c r="AW41" s="26">
        <v>0</v>
      </c>
      <c r="AX41" s="26">
        <v>0</v>
      </c>
      <c r="AY41" s="26">
        <v>7</v>
      </c>
      <c r="AZ41" s="26">
        <v>0</v>
      </c>
      <c r="BA41" s="26">
        <v>0</v>
      </c>
      <c r="BB41" s="26">
        <v>0</v>
      </c>
      <c r="BC41" s="26">
        <v>0</v>
      </c>
      <c r="BD41" s="26">
        <v>0</v>
      </c>
      <c r="BE41" s="26">
        <v>0</v>
      </c>
      <c r="BF41" s="26">
        <v>0</v>
      </c>
      <c r="BG41" s="26">
        <v>0</v>
      </c>
      <c r="BH41" s="26">
        <v>0</v>
      </c>
      <c r="BI41" s="26"/>
      <c r="BJ41" s="26" t="s">
        <v>460</v>
      </c>
      <c r="BK41" s="26"/>
      <c r="BL41" s="26" t="s">
        <v>460</v>
      </c>
      <c r="BM41" s="26"/>
      <c r="BN41" s="26"/>
      <c r="BO41" s="26"/>
      <c r="BP41" s="26"/>
      <c r="BQ41" s="25"/>
      <c r="BR41" s="25"/>
      <c r="BS41" s="26"/>
      <c r="BT41" s="26" t="s">
        <v>480</v>
      </c>
      <c r="BU41" s="25"/>
      <c r="BV41" t="s">
        <v>354</v>
      </c>
      <c r="BW41" s="124" t="s">
        <v>268</v>
      </c>
    </row>
    <row r="42" spans="1:75" x14ac:dyDescent="0.15">
      <c r="A42" s="23">
        <v>1692</v>
      </c>
      <c r="B42" s="123">
        <v>42202</v>
      </c>
      <c r="C42" s="24" t="s">
        <v>463</v>
      </c>
      <c r="D42" s="25" t="s">
        <v>464</v>
      </c>
      <c r="E42" s="25"/>
      <c r="F42" s="25" t="s">
        <v>518</v>
      </c>
      <c r="G42" s="32">
        <v>42185</v>
      </c>
      <c r="H42" s="26" t="s">
        <v>337</v>
      </c>
      <c r="I42" s="26" t="s">
        <v>460</v>
      </c>
      <c r="J42" s="26"/>
      <c r="K42" s="25" t="s">
        <v>481</v>
      </c>
      <c r="L42" s="25" t="s">
        <v>482</v>
      </c>
      <c r="M42" s="25">
        <v>110.0090909090909</v>
      </c>
      <c r="N42" s="25">
        <v>20.809090909090909</v>
      </c>
      <c r="O42" s="25"/>
      <c r="P42" s="25"/>
      <c r="Q42" s="25" t="s">
        <v>470</v>
      </c>
      <c r="R42" s="28"/>
      <c r="S42" s="25" t="s">
        <v>470</v>
      </c>
      <c r="T42" s="25"/>
      <c r="U42" s="25" t="s">
        <v>470</v>
      </c>
      <c r="V42" s="25" t="s">
        <v>470</v>
      </c>
      <c r="W42" s="25" t="s">
        <v>470</v>
      </c>
      <c r="X42" s="25"/>
      <c r="Y42" s="25"/>
      <c r="Z42" s="25"/>
      <c r="AA42" s="25"/>
      <c r="AB42" s="25"/>
      <c r="AC42" s="25"/>
      <c r="AD42" s="25" t="s">
        <v>470</v>
      </c>
      <c r="AE42" s="25">
        <v>15.754545454545452</v>
      </c>
      <c r="AF42" s="25"/>
      <c r="AG42" s="25"/>
      <c r="AH42" s="25" t="s">
        <v>470</v>
      </c>
      <c r="AI42" s="25"/>
      <c r="AJ42" s="25"/>
      <c r="AK42" s="25" t="s">
        <v>470</v>
      </c>
      <c r="AL42" s="25"/>
      <c r="AM42" s="25" t="s">
        <v>470</v>
      </c>
      <c r="AN42" s="25" t="s">
        <v>470</v>
      </c>
      <c r="AO42" s="25" t="s">
        <v>520</v>
      </c>
      <c r="AP42" s="26" t="s">
        <v>460</v>
      </c>
      <c r="AQ42" s="26"/>
      <c r="AR42" s="26"/>
      <c r="AS42" s="29"/>
      <c r="AT42" s="26">
        <v>8.5</v>
      </c>
      <c r="AU42" s="26" t="s">
        <v>467</v>
      </c>
      <c r="AV42" s="25"/>
      <c r="AW42" s="26">
        <v>0</v>
      </c>
      <c r="AX42" s="26">
        <v>0</v>
      </c>
      <c r="AY42" s="26">
        <v>0</v>
      </c>
      <c r="AZ42" s="26">
        <v>0</v>
      </c>
      <c r="BA42" s="26">
        <v>0</v>
      </c>
      <c r="BB42" s="26">
        <v>0</v>
      </c>
      <c r="BC42" s="26">
        <v>0</v>
      </c>
      <c r="BD42" s="26">
        <v>0</v>
      </c>
      <c r="BE42" s="26">
        <v>0</v>
      </c>
      <c r="BF42" s="26">
        <v>0</v>
      </c>
      <c r="BG42" s="26">
        <v>0</v>
      </c>
      <c r="BH42" s="26">
        <v>0</v>
      </c>
      <c r="BI42" s="26"/>
      <c r="BJ42" s="26" t="s">
        <v>460</v>
      </c>
      <c r="BK42" s="26"/>
      <c r="BL42" s="26" t="s">
        <v>460</v>
      </c>
      <c r="BM42" s="26"/>
      <c r="BN42" s="26"/>
      <c r="BO42" s="26"/>
      <c r="BP42" s="26"/>
      <c r="BQ42" s="25"/>
      <c r="BR42" s="25"/>
      <c r="BS42" s="26"/>
      <c r="BT42" s="26" t="s">
        <v>480</v>
      </c>
      <c r="BU42" s="25"/>
      <c r="BV42" s="125" t="s">
        <v>522</v>
      </c>
      <c r="BW42" s="31" t="s">
        <v>253</v>
      </c>
    </row>
    <row r="43" spans="1:75" x14ac:dyDescent="0.15">
      <c r="A43" s="23">
        <v>10258</v>
      </c>
      <c r="B43" s="123">
        <v>42202</v>
      </c>
      <c r="C43" s="24" t="s">
        <v>463</v>
      </c>
      <c r="D43" s="25" t="s">
        <v>464</v>
      </c>
      <c r="E43" s="25"/>
      <c r="F43" s="25" t="s">
        <v>518</v>
      </c>
      <c r="G43" s="32">
        <v>42195</v>
      </c>
      <c r="H43" s="26" t="s">
        <v>337</v>
      </c>
      <c r="I43" s="26" t="s">
        <v>460</v>
      </c>
      <c r="J43" s="26"/>
      <c r="K43" s="25" t="s">
        <v>484</v>
      </c>
      <c r="L43" s="25" t="s">
        <v>485</v>
      </c>
      <c r="M43" s="25">
        <v>92.999999999999986</v>
      </c>
      <c r="N43" s="25">
        <v>23.881818181818179</v>
      </c>
      <c r="O43" s="25"/>
      <c r="P43" s="25"/>
      <c r="Q43" s="25" t="s">
        <v>470</v>
      </c>
      <c r="R43" s="28"/>
      <c r="S43" s="25" t="s">
        <v>470</v>
      </c>
      <c r="T43" s="25"/>
      <c r="U43" s="25" t="s">
        <v>470</v>
      </c>
      <c r="V43" s="25" t="s">
        <v>470</v>
      </c>
      <c r="W43" s="25" t="s">
        <v>470</v>
      </c>
      <c r="X43" s="25"/>
      <c r="Y43" s="25"/>
      <c r="Z43" s="25"/>
      <c r="AA43" s="25"/>
      <c r="AB43" s="25"/>
      <c r="AC43" s="25"/>
      <c r="AD43" s="25" t="s">
        <v>470</v>
      </c>
      <c r="AE43" s="25">
        <v>19.018181818181819</v>
      </c>
      <c r="AF43" s="25"/>
      <c r="AG43" s="25"/>
      <c r="AH43" s="25" t="s">
        <v>470</v>
      </c>
      <c r="AI43" s="25"/>
      <c r="AJ43" s="25"/>
      <c r="AK43" s="25" t="s">
        <v>470</v>
      </c>
      <c r="AL43" s="25"/>
      <c r="AM43" s="25" t="s">
        <v>470</v>
      </c>
      <c r="AN43" s="25" t="s">
        <v>470</v>
      </c>
      <c r="AO43" s="25" t="s">
        <v>520</v>
      </c>
      <c r="AP43" s="26" t="s">
        <v>460</v>
      </c>
      <c r="AQ43" s="26"/>
      <c r="AR43" s="26"/>
      <c r="AS43" s="29"/>
      <c r="AT43" s="26">
        <v>16.100000000000001</v>
      </c>
      <c r="AU43" s="26" t="s">
        <v>467</v>
      </c>
      <c r="AV43" s="25"/>
      <c r="AW43" s="26">
        <v>11</v>
      </c>
      <c r="AX43" s="26">
        <v>0</v>
      </c>
      <c r="AY43" s="26">
        <v>0</v>
      </c>
      <c r="AZ43" s="26">
        <v>0</v>
      </c>
      <c r="BA43" s="26">
        <v>0</v>
      </c>
      <c r="BB43" s="26">
        <v>0</v>
      </c>
      <c r="BC43" s="26">
        <v>0</v>
      </c>
      <c r="BD43" s="26">
        <v>0</v>
      </c>
      <c r="BE43" s="26">
        <v>0</v>
      </c>
      <c r="BF43" s="26">
        <v>0</v>
      </c>
      <c r="BG43" s="26">
        <v>0</v>
      </c>
      <c r="BH43" s="26">
        <v>0</v>
      </c>
      <c r="BI43" s="26"/>
      <c r="BJ43" s="26" t="s">
        <v>460</v>
      </c>
      <c r="BK43" s="26">
        <v>12</v>
      </c>
      <c r="BL43" s="26" t="s">
        <v>460</v>
      </c>
      <c r="BM43" s="26"/>
      <c r="BN43" s="26"/>
      <c r="BO43" s="26">
        <v>12</v>
      </c>
      <c r="BP43" s="26"/>
      <c r="BQ43" s="30"/>
      <c r="BR43" s="30"/>
      <c r="BS43" s="26"/>
      <c r="BT43" s="26" t="s">
        <v>480</v>
      </c>
      <c r="BU43" s="25"/>
      <c r="BV43" t="s">
        <v>523</v>
      </c>
      <c r="BW43" s="31" t="s">
        <v>345</v>
      </c>
    </row>
    <row r="44" spans="1:75" x14ac:dyDescent="0.15">
      <c r="A44" s="23">
        <v>8949</v>
      </c>
      <c r="B44" s="123">
        <v>42203</v>
      </c>
      <c r="C44" s="24" t="s">
        <v>463</v>
      </c>
      <c r="D44" s="25" t="s">
        <v>464</v>
      </c>
      <c r="E44" s="25"/>
      <c r="F44" s="25" t="s">
        <v>518</v>
      </c>
      <c r="G44" s="32">
        <v>42187</v>
      </c>
      <c r="H44" s="26" t="s">
        <v>337</v>
      </c>
      <c r="I44" s="26" t="s">
        <v>338</v>
      </c>
      <c r="J44" s="26"/>
      <c r="K44" s="25" t="s">
        <v>524</v>
      </c>
      <c r="L44" s="25" t="s">
        <v>487</v>
      </c>
      <c r="M44" s="25">
        <v>118.63636363636363</v>
      </c>
      <c r="N44" s="25">
        <v>20.454545454545453</v>
      </c>
      <c r="O44" s="25"/>
      <c r="P44" s="25"/>
      <c r="Q44" s="25" t="s">
        <v>470</v>
      </c>
      <c r="R44" s="28"/>
      <c r="S44" s="25" t="s">
        <v>470</v>
      </c>
      <c r="T44" s="25"/>
      <c r="U44" s="25" t="s">
        <v>470</v>
      </c>
      <c r="V44" s="25" t="s">
        <v>470</v>
      </c>
      <c r="W44" s="25" t="s">
        <v>470</v>
      </c>
      <c r="X44" s="25"/>
      <c r="Y44" s="25"/>
      <c r="Z44" s="25"/>
      <c r="AA44" s="25"/>
      <c r="AB44" s="25"/>
      <c r="AC44" s="25"/>
      <c r="AD44" s="25" t="s">
        <v>470</v>
      </c>
      <c r="AE44" s="25">
        <v>18.18181818181818</v>
      </c>
      <c r="AF44" s="25"/>
      <c r="AG44" s="25"/>
      <c r="AH44" s="25" t="s">
        <v>470</v>
      </c>
      <c r="AI44" s="25"/>
      <c r="AJ44" s="25"/>
      <c r="AK44" s="25" t="s">
        <v>470</v>
      </c>
      <c r="AL44" s="25"/>
      <c r="AM44" s="25" t="s">
        <v>470</v>
      </c>
      <c r="AN44" s="25" t="s">
        <v>470</v>
      </c>
      <c r="AO44" s="25" t="s">
        <v>520</v>
      </c>
      <c r="AP44" s="26" t="s">
        <v>460</v>
      </c>
      <c r="AQ44" s="26"/>
      <c r="AR44" s="26"/>
      <c r="AS44" s="29"/>
      <c r="AT44" s="26">
        <v>16</v>
      </c>
      <c r="AU44" s="26" t="s">
        <v>467</v>
      </c>
      <c r="AV44" s="25"/>
      <c r="AW44" s="26">
        <v>0</v>
      </c>
      <c r="AX44" s="26">
        <v>0</v>
      </c>
      <c r="AY44" s="26">
        <v>0</v>
      </c>
      <c r="AZ44" s="26">
        <v>0</v>
      </c>
      <c r="BA44" s="26">
        <v>0</v>
      </c>
      <c r="BB44" s="26">
        <v>0</v>
      </c>
      <c r="BC44" s="26">
        <v>0</v>
      </c>
      <c r="BD44" s="26">
        <v>0</v>
      </c>
      <c r="BE44" s="26">
        <v>0</v>
      </c>
      <c r="BF44" s="26">
        <v>0</v>
      </c>
      <c r="BG44" s="26">
        <v>0</v>
      </c>
      <c r="BH44" s="26">
        <v>0</v>
      </c>
      <c r="BI44" s="26"/>
      <c r="BJ44" s="26" t="s">
        <v>460</v>
      </c>
      <c r="BK44" s="26"/>
      <c r="BL44" s="26" t="s">
        <v>460</v>
      </c>
      <c r="BM44" s="26">
        <v>234</v>
      </c>
      <c r="BN44" s="26"/>
      <c r="BO44" s="26"/>
      <c r="BP44" s="26">
        <v>42550</v>
      </c>
      <c r="BQ44" s="25"/>
      <c r="BR44" s="25"/>
      <c r="BS44" s="26"/>
      <c r="BT44" s="26" t="s">
        <v>480</v>
      </c>
      <c r="BU44" s="30" t="s">
        <v>488</v>
      </c>
      <c r="BV44" t="s">
        <v>354</v>
      </c>
      <c r="BW44" s="124" t="s">
        <v>253</v>
      </c>
    </row>
    <row r="45" spans="1:75" x14ac:dyDescent="0.15">
      <c r="A45" s="23">
        <v>10567</v>
      </c>
      <c r="B45" s="123">
        <v>42202</v>
      </c>
      <c r="C45" s="24" t="s">
        <v>463</v>
      </c>
      <c r="D45" s="25" t="s">
        <v>464</v>
      </c>
      <c r="E45" s="25"/>
      <c r="F45" s="25" t="s">
        <v>518</v>
      </c>
      <c r="G45" s="60">
        <v>42186</v>
      </c>
      <c r="H45" s="26" t="s">
        <v>337</v>
      </c>
      <c r="I45" s="26" t="s">
        <v>338</v>
      </c>
      <c r="J45" s="26"/>
      <c r="K45" s="25" t="s">
        <v>525</v>
      </c>
      <c r="L45" s="25" t="s">
        <v>489</v>
      </c>
      <c r="M45" s="25">
        <v>108.22727272727272</v>
      </c>
      <c r="N45" s="25">
        <v>22.654545454545453</v>
      </c>
      <c r="O45" s="25"/>
      <c r="P45" s="25"/>
      <c r="Q45" s="25" t="s">
        <v>470</v>
      </c>
      <c r="R45" s="28"/>
      <c r="S45" s="25" t="s">
        <v>470</v>
      </c>
      <c r="T45" s="25"/>
      <c r="U45" s="25" t="s">
        <v>470</v>
      </c>
      <c r="V45" s="25" t="s">
        <v>470</v>
      </c>
      <c r="W45" s="25" t="s">
        <v>470</v>
      </c>
      <c r="X45" s="25"/>
      <c r="Y45" s="25"/>
      <c r="Z45" s="25"/>
      <c r="AA45" s="25"/>
      <c r="AB45" s="25"/>
      <c r="AC45" s="25"/>
      <c r="AD45" s="25" t="s">
        <v>470</v>
      </c>
      <c r="AE45" s="25">
        <v>18.954545454545453</v>
      </c>
      <c r="AF45" s="25"/>
      <c r="AG45" s="25"/>
      <c r="AH45" s="25" t="s">
        <v>470</v>
      </c>
      <c r="AI45" s="25"/>
      <c r="AJ45" s="25"/>
      <c r="AK45" s="25" t="s">
        <v>470</v>
      </c>
      <c r="AL45" s="25"/>
      <c r="AM45" s="25" t="s">
        <v>470</v>
      </c>
      <c r="AN45" s="25" t="s">
        <v>470</v>
      </c>
      <c r="AO45" s="25" t="s">
        <v>520</v>
      </c>
      <c r="AP45" s="26" t="s">
        <v>460</v>
      </c>
      <c r="AQ45" s="26"/>
      <c r="AR45" s="26"/>
      <c r="AS45" s="29"/>
      <c r="AT45" s="26">
        <v>15</v>
      </c>
      <c r="AU45" s="26" t="s">
        <v>467</v>
      </c>
      <c r="AV45" s="25"/>
      <c r="AW45" s="26">
        <v>0</v>
      </c>
      <c r="AX45" s="26">
        <v>0</v>
      </c>
      <c r="AY45" s="26">
        <v>0</v>
      </c>
      <c r="AZ45" s="26">
        <v>0</v>
      </c>
      <c r="BA45" s="26">
        <v>0</v>
      </c>
      <c r="BB45" s="26">
        <v>0</v>
      </c>
      <c r="BC45" s="26">
        <v>0</v>
      </c>
      <c r="BD45" s="26">
        <v>0</v>
      </c>
      <c r="BE45" s="26">
        <v>0</v>
      </c>
      <c r="BF45" s="26">
        <v>0</v>
      </c>
      <c r="BG45" s="26">
        <v>0</v>
      </c>
      <c r="BH45" s="26">
        <v>0</v>
      </c>
      <c r="BI45" s="26"/>
      <c r="BJ45" s="26" t="s">
        <v>460</v>
      </c>
      <c r="BK45" s="26">
        <v>12</v>
      </c>
      <c r="BL45" s="26" t="s">
        <v>460</v>
      </c>
      <c r="BM45" s="26"/>
      <c r="BN45" s="26"/>
      <c r="BO45" s="26"/>
      <c r="BP45" s="26"/>
      <c r="BQ45" s="30"/>
      <c r="BR45" s="30"/>
      <c r="BS45" s="26"/>
      <c r="BT45" s="26" t="s">
        <v>480</v>
      </c>
      <c r="BU45" s="30"/>
      <c r="BV45" s="125" t="s">
        <v>354</v>
      </c>
      <c r="BW45" s="125" t="s">
        <v>345</v>
      </c>
    </row>
    <row r="46" spans="1:75" x14ac:dyDescent="0.15">
      <c r="A46" s="23">
        <v>10343</v>
      </c>
      <c r="B46" s="123">
        <v>42202</v>
      </c>
      <c r="C46" s="24" t="s">
        <v>463</v>
      </c>
      <c r="D46" s="25" t="s">
        <v>464</v>
      </c>
      <c r="E46" s="25"/>
      <c r="F46" s="25" t="s">
        <v>518</v>
      </c>
      <c r="G46" s="32">
        <v>42187</v>
      </c>
      <c r="H46" s="26" t="s">
        <v>337</v>
      </c>
      <c r="I46" s="26" t="s">
        <v>460</v>
      </c>
      <c r="J46" s="26"/>
      <c r="K46" s="25" t="s">
        <v>490</v>
      </c>
      <c r="L46" s="25" t="s">
        <v>491</v>
      </c>
      <c r="M46" s="25">
        <v>99.999999999999986</v>
      </c>
      <c r="N46" s="25">
        <v>23.327272727272724</v>
      </c>
      <c r="O46" s="25"/>
      <c r="P46" s="25"/>
      <c r="Q46" s="25" t="s">
        <v>470</v>
      </c>
      <c r="R46" s="28"/>
      <c r="S46" s="25" t="s">
        <v>470</v>
      </c>
      <c r="T46" s="25"/>
      <c r="U46" s="25" t="s">
        <v>470</v>
      </c>
      <c r="V46" s="25" t="s">
        <v>470</v>
      </c>
      <c r="W46" s="25" t="s">
        <v>470</v>
      </c>
      <c r="X46" s="25"/>
      <c r="Y46" s="25"/>
      <c r="Z46" s="25"/>
      <c r="AA46" s="25"/>
      <c r="AB46" s="25"/>
      <c r="AC46" s="25"/>
      <c r="AD46" s="25" t="s">
        <v>470</v>
      </c>
      <c r="AE46" s="25">
        <v>18.954545454545453</v>
      </c>
      <c r="AF46" s="25"/>
      <c r="AG46" s="25"/>
      <c r="AH46" s="25" t="s">
        <v>470</v>
      </c>
      <c r="AI46" s="25"/>
      <c r="AJ46" s="25"/>
      <c r="AK46" s="25" t="s">
        <v>470</v>
      </c>
      <c r="AL46" s="25"/>
      <c r="AM46" s="25" t="s">
        <v>470</v>
      </c>
      <c r="AN46" s="25" t="s">
        <v>470</v>
      </c>
      <c r="AO46" s="25" t="s">
        <v>520</v>
      </c>
      <c r="AP46" s="26" t="s">
        <v>460</v>
      </c>
      <c r="AQ46" s="26"/>
      <c r="AR46" s="26"/>
      <c r="AS46" s="29"/>
      <c r="AT46" s="26">
        <v>8.6</v>
      </c>
      <c r="AU46" s="26" t="s">
        <v>467</v>
      </c>
      <c r="AV46" s="25"/>
      <c r="AW46" s="26">
        <v>11</v>
      </c>
      <c r="AX46" s="26">
        <v>0</v>
      </c>
      <c r="AY46" s="26">
        <v>0</v>
      </c>
      <c r="AZ46" s="26">
        <v>0</v>
      </c>
      <c r="BA46" s="26">
        <v>0</v>
      </c>
      <c r="BB46" s="26">
        <v>0</v>
      </c>
      <c r="BC46" s="26">
        <v>0</v>
      </c>
      <c r="BD46" s="26">
        <v>0</v>
      </c>
      <c r="BE46" s="26">
        <v>0</v>
      </c>
      <c r="BF46" s="26">
        <v>0</v>
      </c>
      <c r="BG46" s="26">
        <v>0</v>
      </c>
      <c r="BH46" s="26">
        <v>0</v>
      </c>
      <c r="BI46" s="26"/>
      <c r="BJ46" s="26" t="s">
        <v>460</v>
      </c>
      <c r="BK46" s="26">
        <v>24</v>
      </c>
      <c r="BL46" s="26" t="s">
        <v>460</v>
      </c>
      <c r="BM46" s="26"/>
      <c r="BN46" s="26"/>
      <c r="BO46" s="26"/>
      <c r="BP46" s="26"/>
      <c r="BQ46" s="25"/>
      <c r="BR46" s="25"/>
      <c r="BS46" s="26"/>
      <c r="BT46" s="26" t="s">
        <v>480</v>
      </c>
      <c r="BU46" s="25" t="s">
        <v>492</v>
      </c>
      <c r="BV46" t="s">
        <v>526</v>
      </c>
      <c r="BW46" s="125" t="s">
        <v>345</v>
      </c>
    </row>
    <row r="47" spans="1:75" x14ac:dyDescent="0.15">
      <c r="A47" s="23">
        <v>3619</v>
      </c>
      <c r="B47" s="123">
        <v>42202</v>
      </c>
      <c r="C47" s="24" t="s">
        <v>463</v>
      </c>
      <c r="D47" s="25" t="s">
        <v>464</v>
      </c>
      <c r="E47" s="25"/>
      <c r="F47" s="25" t="s">
        <v>518</v>
      </c>
      <c r="G47" s="32">
        <v>42185</v>
      </c>
      <c r="H47" s="26" t="s">
        <v>337</v>
      </c>
      <c r="I47" s="26" t="s">
        <v>460</v>
      </c>
      <c r="J47" s="26"/>
      <c r="K47" s="25" t="s">
        <v>494</v>
      </c>
      <c r="L47" s="25" t="s">
        <v>495</v>
      </c>
      <c r="M47" s="25">
        <v>96.036363636363632</v>
      </c>
      <c r="N47" s="25">
        <v>21.7</v>
      </c>
      <c r="O47" s="25"/>
      <c r="P47" s="25"/>
      <c r="Q47" s="25" t="s">
        <v>470</v>
      </c>
      <c r="R47" s="28"/>
      <c r="S47" s="25" t="s">
        <v>470</v>
      </c>
      <c r="T47" s="25"/>
      <c r="U47" s="25" t="s">
        <v>470</v>
      </c>
      <c r="V47" s="25" t="s">
        <v>470</v>
      </c>
      <c r="W47" s="25" t="s">
        <v>470</v>
      </c>
      <c r="X47" s="25"/>
      <c r="Y47" s="25"/>
      <c r="Z47" s="25"/>
      <c r="AA47" s="25"/>
      <c r="AB47" s="25"/>
      <c r="AC47" s="25"/>
      <c r="AD47" s="25" t="s">
        <v>470</v>
      </c>
      <c r="AE47" s="25">
        <v>19.763636363636362</v>
      </c>
      <c r="AF47" s="25"/>
      <c r="AG47" s="25"/>
      <c r="AH47" s="25" t="s">
        <v>470</v>
      </c>
      <c r="AI47" s="25"/>
      <c r="AJ47" s="25"/>
      <c r="AK47" s="25" t="s">
        <v>470</v>
      </c>
      <c r="AL47" s="25"/>
      <c r="AM47" s="25" t="s">
        <v>470</v>
      </c>
      <c r="AN47" s="25" t="s">
        <v>470</v>
      </c>
      <c r="AO47" s="25" t="s">
        <v>520</v>
      </c>
      <c r="AP47" s="26" t="s">
        <v>460</v>
      </c>
      <c r="AQ47" s="26"/>
      <c r="AR47" s="26"/>
      <c r="AS47" s="29"/>
      <c r="AT47" s="26">
        <v>10</v>
      </c>
      <c r="AU47" s="26" t="s">
        <v>467</v>
      </c>
      <c r="AV47" s="25"/>
      <c r="AW47" s="26">
        <v>0</v>
      </c>
      <c r="AX47" s="26">
        <v>0</v>
      </c>
      <c r="AY47" s="26">
        <v>0</v>
      </c>
      <c r="AZ47" s="26">
        <v>0</v>
      </c>
      <c r="BA47" s="26">
        <v>0</v>
      </c>
      <c r="BB47" s="26">
        <v>0</v>
      </c>
      <c r="BC47" s="26">
        <v>0</v>
      </c>
      <c r="BD47" s="26">
        <v>0</v>
      </c>
      <c r="BE47" s="26">
        <v>0</v>
      </c>
      <c r="BF47" s="26">
        <v>0</v>
      </c>
      <c r="BG47" s="26">
        <v>0</v>
      </c>
      <c r="BH47" s="26">
        <v>0</v>
      </c>
      <c r="BI47" s="26"/>
      <c r="BJ47" s="26" t="s">
        <v>460</v>
      </c>
      <c r="BK47" s="26"/>
      <c r="BL47" s="26" t="s">
        <v>460</v>
      </c>
      <c r="BM47" s="26"/>
      <c r="BN47" s="26"/>
      <c r="BO47" s="26"/>
      <c r="BP47" s="26"/>
      <c r="BQ47" s="30" t="s">
        <v>496</v>
      </c>
      <c r="BR47" s="30" t="s">
        <v>111</v>
      </c>
      <c r="BS47" s="26">
        <v>30</v>
      </c>
      <c r="BT47" s="26" t="s">
        <v>480</v>
      </c>
      <c r="BU47" s="25"/>
      <c r="BV47" t="s">
        <v>354</v>
      </c>
      <c r="BW47" t="s">
        <v>253</v>
      </c>
    </row>
    <row r="48" spans="1:75" x14ac:dyDescent="0.15">
      <c r="A48" s="23">
        <v>5654</v>
      </c>
      <c r="B48" s="123">
        <v>42202</v>
      </c>
      <c r="C48" s="24" t="s">
        <v>463</v>
      </c>
      <c r="D48" s="25" t="s">
        <v>464</v>
      </c>
      <c r="E48" s="25"/>
      <c r="F48" s="25" t="s">
        <v>518</v>
      </c>
      <c r="G48" s="32">
        <v>41820</v>
      </c>
      <c r="H48" s="26" t="s">
        <v>337</v>
      </c>
      <c r="I48" s="26" t="s">
        <v>460</v>
      </c>
      <c r="J48" s="26"/>
      <c r="K48" s="25" t="s">
        <v>497</v>
      </c>
      <c r="L48" s="25" t="s">
        <v>459</v>
      </c>
      <c r="M48" s="25">
        <v>179.05</v>
      </c>
      <c r="N48" s="25">
        <v>22.59</v>
      </c>
      <c r="O48" s="25"/>
      <c r="P48" s="25"/>
      <c r="Q48" s="25" t="s">
        <v>470</v>
      </c>
      <c r="R48" s="28"/>
      <c r="S48" s="25" t="s">
        <v>470</v>
      </c>
      <c r="T48" s="25"/>
      <c r="U48" s="25" t="s">
        <v>470</v>
      </c>
      <c r="V48" s="25" t="s">
        <v>470</v>
      </c>
      <c r="W48" s="25" t="s">
        <v>470</v>
      </c>
      <c r="X48" s="25"/>
      <c r="Y48" s="25"/>
      <c r="Z48" s="25"/>
      <c r="AA48" s="25"/>
      <c r="AB48" s="25"/>
      <c r="AC48" s="25"/>
      <c r="AD48" s="25" t="s">
        <v>470</v>
      </c>
      <c r="AE48" s="25">
        <v>17.38</v>
      </c>
      <c r="AF48" s="25"/>
      <c r="AG48" s="25"/>
      <c r="AH48" s="25" t="s">
        <v>470</v>
      </c>
      <c r="AI48" s="25"/>
      <c r="AJ48" s="25"/>
      <c r="AK48" s="25" t="s">
        <v>470</v>
      </c>
      <c r="AL48" s="25"/>
      <c r="AM48" s="25" t="s">
        <v>470</v>
      </c>
      <c r="AN48" s="25" t="s">
        <v>470</v>
      </c>
      <c r="AO48" s="25" t="s">
        <v>520</v>
      </c>
      <c r="AP48" s="26" t="s">
        <v>460</v>
      </c>
      <c r="AQ48" s="26"/>
      <c r="AR48" s="26"/>
      <c r="AS48" s="29"/>
      <c r="AT48" s="26">
        <v>20</v>
      </c>
      <c r="AU48" s="26" t="s">
        <v>460</v>
      </c>
      <c r="AV48" s="25"/>
      <c r="AW48" s="26">
        <v>0</v>
      </c>
      <c r="AX48" s="26">
        <v>0</v>
      </c>
      <c r="AY48" s="26">
        <v>0</v>
      </c>
      <c r="AZ48" s="26">
        <v>0</v>
      </c>
      <c r="BA48" s="26">
        <v>0</v>
      </c>
      <c r="BB48" s="26">
        <v>0</v>
      </c>
      <c r="BC48" s="26">
        <v>0</v>
      </c>
      <c r="BD48" s="26">
        <v>0</v>
      </c>
      <c r="BE48" s="26">
        <v>0</v>
      </c>
      <c r="BF48" s="26">
        <v>0</v>
      </c>
      <c r="BG48" s="26">
        <v>0</v>
      </c>
      <c r="BH48" s="26">
        <v>0</v>
      </c>
      <c r="BI48" s="26"/>
      <c r="BJ48" s="26" t="s">
        <v>460</v>
      </c>
      <c r="BK48" s="26"/>
      <c r="BL48" s="26" t="s">
        <v>460</v>
      </c>
      <c r="BM48" s="26"/>
      <c r="BN48" s="26"/>
      <c r="BO48" s="26"/>
      <c r="BP48" s="26"/>
      <c r="BQ48" s="25"/>
      <c r="BR48" s="25"/>
      <c r="BS48" s="26"/>
      <c r="BT48" s="26" t="s">
        <v>480</v>
      </c>
      <c r="BU48" s="25" t="s">
        <v>429</v>
      </c>
      <c r="BV48" t="s">
        <v>354</v>
      </c>
      <c r="BW48" s="124" t="s">
        <v>268</v>
      </c>
    </row>
    <row r="49" spans="1:75" x14ac:dyDescent="0.15">
      <c r="A49" s="23">
        <v>10685</v>
      </c>
      <c r="B49" s="123">
        <v>42202</v>
      </c>
      <c r="C49" s="24" t="s">
        <v>463</v>
      </c>
      <c r="D49" s="25" t="s">
        <v>464</v>
      </c>
      <c r="E49" s="25"/>
      <c r="F49" s="25" t="s">
        <v>518</v>
      </c>
      <c r="G49" s="32">
        <v>42185</v>
      </c>
      <c r="H49" s="26" t="s">
        <v>337</v>
      </c>
      <c r="I49" s="26" t="s">
        <v>460</v>
      </c>
      <c r="J49" s="26"/>
      <c r="K49" s="25" t="s">
        <v>498</v>
      </c>
      <c r="L49" s="126" t="s">
        <v>499</v>
      </c>
      <c r="M49" s="25">
        <v>105.06363636363635</v>
      </c>
      <c r="N49" s="25">
        <v>22.718181818181815</v>
      </c>
      <c r="O49" s="25"/>
      <c r="P49" s="25"/>
      <c r="Q49" s="25" t="s">
        <v>470</v>
      </c>
      <c r="R49" s="28"/>
      <c r="S49" s="25" t="s">
        <v>470</v>
      </c>
      <c r="T49" s="25"/>
      <c r="U49" s="25" t="s">
        <v>470</v>
      </c>
      <c r="V49" s="25" t="s">
        <v>470</v>
      </c>
      <c r="W49" s="25" t="s">
        <v>470</v>
      </c>
      <c r="X49" s="25"/>
      <c r="Y49" s="25"/>
      <c r="Z49" s="25"/>
      <c r="AA49" s="25"/>
      <c r="AB49" s="25"/>
      <c r="AC49" s="25"/>
      <c r="AD49" s="25" t="s">
        <v>470</v>
      </c>
      <c r="AE49" s="25">
        <v>18.7</v>
      </c>
      <c r="AF49" s="25"/>
      <c r="AG49" s="25"/>
      <c r="AH49" s="25" t="s">
        <v>470</v>
      </c>
      <c r="AI49" s="25"/>
      <c r="AJ49" s="25"/>
      <c r="AK49" s="25" t="s">
        <v>470</v>
      </c>
      <c r="AL49" s="25"/>
      <c r="AM49" s="25" t="s">
        <v>470</v>
      </c>
      <c r="AN49" s="25" t="s">
        <v>470</v>
      </c>
      <c r="AO49" s="25" t="s">
        <v>520</v>
      </c>
      <c r="AP49" s="26" t="s">
        <v>460</v>
      </c>
      <c r="AQ49" s="26"/>
      <c r="AR49" s="26"/>
      <c r="AS49" s="29"/>
      <c r="AT49" s="26">
        <v>9.5</v>
      </c>
      <c r="AU49" s="26" t="s">
        <v>467</v>
      </c>
      <c r="AV49" s="25"/>
      <c r="AW49" s="26">
        <v>0</v>
      </c>
      <c r="AX49" s="26">
        <v>0</v>
      </c>
      <c r="AY49" s="26">
        <v>15</v>
      </c>
      <c r="AZ49" s="26">
        <v>0</v>
      </c>
      <c r="BA49" s="26">
        <v>0</v>
      </c>
      <c r="BB49" s="26">
        <v>0</v>
      </c>
      <c r="BC49" s="26">
        <v>0</v>
      </c>
      <c r="BD49" s="26">
        <v>0</v>
      </c>
      <c r="BE49" s="26">
        <v>0</v>
      </c>
      <c r="BF49" s="26">
        <v>0</v>
      </c>
      <c r="BG49" s="26">
        <v>0</v>
      </c>
      <c r="BH49" s="26">
        <v>0</v>
      </c>
      <c r="BI49" s="26"/>
      <c r="BJ49" s="26" t="s">
        <v>460</v>
      </c>
      <c r="BK49" s="26"/>
      <c r="BL49" s="26" t="s">
        <v>460</v>
      </c>
      <c r="BM49" s="26"/>
      <c r="BN49" s="26"/>
      <c r="BO49" s="26"/>
      <c r="BP49" s="26"/>
      <c r="BQ49" s="25"/>
      <c r="BR49" s="25"/>
      <c r="BS49" s="26"/>
      <c r="BT49" s="26" t="s">
        <v>480</v>
      </c>
      <c r="BU49" s="30" t="s">
        <v>500</v>
      </c>
      <c r="BV49" t="s">
        <v>501</v>
      </c>
      <c r="BW49" s="124" t="s">
        <v>345</v>
      </c>
    </row>
    <row r="50" spans="1:75" x14ac:dyDescent="0.15">
      <c r="A50" s="23">
        <v>4104</v>
      </c>
      <c r="B50" s="123">
        <v>42202</v>
      </c>
      <c r="C50" s="24" t="s">
        <v>463</v>
      </c>
      <c r="D50" s="25" t="s">
        <v>464</v>
      </c>
      <c r="E50" s="25"/>
      <c r="F50" s="25" t="s">
        <v>518</v>
      </c>
      <c r="G50" s="32">
        <v>42185</v>
      </c>
      <c r="H50" s="26" t="s">
        <v>337</v>
      </c>
      <c r="I50" s="26" t="s">
        <v>460</v>
      </c>
      <c r="J50" s="26"/>
      <c r="K50" s="25" t="s">
        <v>527</v>
      </c>
      <c r="L50" s="25" t="s">
        <v>528</v>
      </c>
      <c r="M50" s="25">
        <v>107</v>
      </c>
      <c r="N50" s="25">
        <v>22.763636363636362</v>
      </c>
      <c r="O50" s="25"/>
      <c r="P50" s="25"/>
      <c r="Q50" s="25" t="s">
        <v>470</v>
      </c>
      <c r="R50" s="25"/>
      <c r="S50" s="25" t="s">
        <v>470</v>
      </c>
      <c r="T50" s="25"/>
      <c r="U50" s="25" t="s">
        <v>470</v>
      </c>
      <c r="V50" s="25" t="s">
        <v>470</v>
      </c>
      <c r="W50" s="25" t="s">
        <v>470</v>
      </c>
      <c r="X50" s="25"/>
      <c r="Y50" s="25"/>
      <c r="Z50" s="25"/>
      <c r="AA50" s="25"/>
      <c r="AB50" s="25"/>
      <c r="AC50" s="25"/>
      <c r="AD50" s="25" t="s">
        <v>470</v>
      </c>
      <c r="AE50" s="25">
        <v>18.318181818181817</v>
      </c>
      <c r="AF50" s="25"/>
      <c r="AG50" s="25"/>
      <c r="AH50" s="25" t="s">
        <v>470</v>
      </c>
      <c r="AI50" s="25"/>
      <c r="AJ50" s="25"/>
      <c r="AK50" s="25" t="s">
        <v>470</v>
      </c>
      <c r="AL50" s="25"/>
      <c r="AM50" s="25" t="s">
        <v>470</v>
      </c>
      <c r="AN50" s="25" t="s">
        <v>470</v>
      </c>
      <c r="AO50" s="25" t="s">
        <v>520</v>
      </c>
      <c r="AP50" s="26" t="s">
        <v>460</v>
      </c>
      <c r="AQ50" s="26"/>
      <c r="AR50" s="26"/>
      <c r="AS50" s="29"/>
      <c r="AT50" s="26">
        <v>17</v>
      </c>
      <c r="AU50" s="26" t="s">
        <v>467</v>
      </c>
      <c r="AV50" s="25"/>
      <c r="AW50" s="26">
        <v>0</v>
      </c>
      <c r="AX50" s="26">
        <v>0</v>
      </c>
      <c r="AY50" s="26">
        <v>10</v>
      </c>
      <c r="AZ50" s="26">
        <v>0</v>
      </c>
      <c r="BA50" s="26">
        <v>0</v>
      </c>
      <c r="BB50" s="26">
        <v>0</v>
      </c>
      <c r="BC50" s="26">
        <v>0</v>
      </c>
      <c r="BD50" s="26">
        <v>0</v>
      </c>
      <c r="BE50" s="26">
        <v>0</v>
      </c>
      <c r="BF50" s="26">
        <v>0</v>
      </c>
      <c r="BG50" s="26">
        <v>0</v>
      </c>
      <c r="BH50" s="26">
        <v>0</v>
      </c>
      <c r="BI50" s="26"/>
      <c r="BJ50" s="26" t="s">
        <v>460</v>
      </c>
      <c r="BK50" s="26"/>
      <c r="BL50" s="26" t="s">
        <v>460</v>
      </c>
      <c r="BM50" s="26"/>
      <c r="BN50" s="26"/>
      <c r="BO50" s="26"/>
      <c r="BP50" s="26"/>
      <c r="BQ50" s="30"/>
      <c r="BR50" s="30"/>
      <c r="BS50" s="26"/>
      <c r="BT50" s="26" t="s">
        <v>480</v>
      </c>
      <c r="BU50" s="126" t="s">
        <v>529</v>
      </c>
      <c r="BV50" t="s">
        <v>530</v>
      </c>
      <c r="BW50" s="125" t="s">
        <v>253</v>
      </c>
    </row>
    <row r="51" spans="1:75" x14ac:dyDescent="0.15">
      <c r="A51" s="23">
        <v>9704</v>
      </c>
      <c r="B51" s="123">
        <v>42202</v>
      </c>
      <c r="C51" s="24" t="s">
        <v>463</v>
      </c>
      <c r="D51" s="25" t="s">
        <v>464</v>
      </c>
      <c r="E51" s="25"/>
      <c r="F51" s="25" t="s">
        <v>518</v>
      </c>
      <c r="G51" s="32">
        <v>42188</v>
      </c>
      <c r="H51" s="26" t="s">
        <v>337</v>
      </c>
      <c r="I51" s="26" t="s">
        <v>338</v>
      </c>
      <c r="J51" s="26"/>
      <c r="K51" s="25" t="s">
        <v>451</v>
      </c>
      <c r="L51" s="25" t="s">
        <v>503</v>
      </c>
      <c r="M51" s="25">
        <v>104.31818181818181</v>
      </c>
      <c r="N51" s="25">
        <v>23.490909090909089</v>
      </c>
      <c r="O51" s="25"/>
      <c r="P51" s="25"/>
      <c r="Q51" s="25" t="s">
        <v>470</v>
      </c>
      <c r="R51" s="28"/>
      <c r="S51" s="25" t="s">
        <v>470</v>
      </c>
      <c r="T51" s="25"/>
      <c r="U51" s="25" t="s">
        <v>470</v>
      </c>
      <c r="V51" s="25" t="s">
        <v>470</v>
      </c>
      <c r="W51" s="25" t="s">
        <v>470</v>
      </c>
      <c r="X51" s="25"/>
      <c r="Y51" s="25"/>
      <c r="Z51" s="25"/>
      <c r="AA51" s="25"/>
      <c r="AB51" s="25"/>
      <c r="AC51" s="25"/>
      <c r="AD51" s="25" t="s">
        <v>470</v>
      </c>
      <c r="AE51" s="25">
        <v>21.836363636363636</v>
      </c>
      <c r="AF51" s="25"/>
      <c r="AG51" s="25"/>
      <c r="AH51" s="25" t="s">
        <v>470</v>
      </c>
      <c r="AI51" s="25"/>
      <c r="AJ51" s="25"/>
      <c r="AK51" s="25" t="s">
        <v>470</v>
      </c>
      <c r="AL51" s="25"/>
      <c r="AM51" s="25" t="s">
        <v>470</v>
      </c>
      <c r="AN51" s="25" t="s">
        <v>470</v>
      </c>
      <c r="AO51" s="25" t="s">
        <v>520</v>
      </c>
      <c r="AP51" s="26" t="s">
        <v>460</v>
      </c>
      <c r="AQ51" s="26"/>
      <c r="AR51" s="26"/>
      <c r="AS51" s="29"/>
      <c r="AT51" s="26">
        <v>14</v>
      </c>
      <c r="AU51" s="26" t="s">
        <v>460</v>
      </c>
      <c r="AV51" s="25"/>
      <c r="AW51" s="26">
        <v>0</v>
      </c>
      <c r="AX51" s="26">
        <v>0</v>
      </c>
      <c r="AY51" s="26">
        <v>0</v>
      </c>
      <c r="AZ51" s="26">
        <v>0</v>
      </c>
      <c r="BA51" s="26">
        <v>0</v>
      </c>
      <c r="BB51" s="26">
        <v>0</v>
      </c>
      <c r="BC51" s="26">
        <v>0</v>
      </c>
      <c r="BD51" s="26">
        <v>0</v>
      </c>
      <c r="BE51" s="26">
        <v>0</v>
      </c>
      <c r="BF51" s="26">
        <v>0</v>
      </c>
      <c r="BG51" s="26">
        <v>0</v>
      </c>
      <c r="BH51" s="26">
        <v>0</v>
      </c>
      <c r="BI51" s="26"/>
      <c r="BJ51" s="26" t="s">
        <v>460</v>
      </c>
      <c r="BK51" s="26"/>
      <c r="BL51" s="26" t="s">
        <v>460</v>
      </c>
      <c r="BM51" s="26"/>
      <c r="BN51" s="26"/>
      <c r="BO51" s="26"/>
      <c r="BP51" s="26"/>
      <c r="BQ51" s="30"/>
      <c r="BR51" s="30"/>
      <c r="BS51" s="26"/>
      <c r="BT51" s="26" t="s">
        <v>480</v>
      </c>
      <c r="BU51" s="30" t="s">
        <v>453</v>
      </c>
      <c r="BV51" s="125" t="s">
        <v>354</v>
      </c>
      <c r="BW51" s="125" t="s">
        <v>253</v>
      </c>
    </row>
    <row r="52" spans="1:75" x14ac:dyDescent="0.15">
      <c r="A52" s="23">
        <v>10495</v>
      </c>
      <c r="B52" s="123">
        <v>42202</v>
      </c>
      <c r="C52" s="24" t="s">
        <v>463</v>
      </c>
      <c r="D52" s="25" t="s">
        <v>464</v>
      </c>
      <c r="E52" s="25"/>
      <c r="F52" s="25" t="s">
        <v>518</v>
      </c>
      <c r="G52" s="32">
        <v>42185</v>
      </c>
      <c r="H52" s="26" t="s">
        <v>337</v>
      </c>
      <c r="I52" s="26" t="s">
        <v>338</v>
      </c>
      <c r="J52" s="26"/>
      <c r="K52" s="25" t="s">
        <v>461</v>
      </c>
      <c r="L52" s="25" t="s">
        <v>505</v>
      </c>
      <c r="M52" s="27">
        <v>108.13</v>
      </c>
      <c r="N52" s="27">
        <v>18.627272727272725</v>
      </c>
      <c r="O52" s="25"/>
      <c r="P52" s="25"/>
      <c r="Q52" s="25" t="s">
        <v>470</v>
      </c>
      <c r="R52" s="28"/>
      <c r="S52" s="25" t="s">
        <v>470</v>
      </c>
      <c r="T52" s="25"/>
      <c r="U52" s="25" t="s">
        <v>470</v>
      </c>
      <c r="V52" s="25" t="s">
        <v>470</v>
      </c>
      <c r="W52" s="25" t="s">
        <v>470</v>
      </c>
      <c r="X52" s="25"/>
      <c r="Y52" s="25"/>
      <c r="Z52" s="25"/>
      <c r="AA52" s="25"/>
      <c r="AB52" s="25"/>
      <c r="AC52" s="25"/>
      <c r="AD52" s="25" t="s">
        <v>470</v>
      </c>
      <c r="AE52" s="25">
        <v>15.690909090909091</v>
      </c>
      <c r="AF52" s="25"/>
      <c r="AG52" s="25"/>
      <c r="AH52" s="25" t="s">
        <v>470</v>
      </c>
      <c r="AI52" s="25"/>
      <c r="AJ52" s="25"/>
      <c r="AK52" s="25" t="s">
        <v>470</v>
      </c>
      <c r="AL52" s="25"/>
      <c r="AM52" s="25" t="s">
        <v>470</v>
      </c>
      <c r="AN52" s="25" t="s">
        <v>470</v>
      </c>
      <c r="AO52" s="25" t="s">
        <v>520</v>
      </c>
      <c r="AP52" s="26" t="s">
        <v>460</v>
      </c>
      <c r="AQ52" s="26"/>
      <c r="AR52" s="26"/>
      <c r="AS52" s="29"/>
      <c r="AT52" s="26">
        <v>11</v>
      </c>
      <c r="AU52" s="26" t="s">
        <v>460</v>
      </c>
      <c r="AV52" s="25"/>
      <c r="AW52" s="26">
        <v>0</v>
      </c>
      <c r="AX52" s="26">
        <v>0</v>
      </c>
      <c r="AY52" s="26">
        <v>0</v>
      </c>
      <c r="AZ52" s="26">
        <v>0</v>
      </c>
      <c r="BA52" s="26">
        <v>0</v>
      </c>
      <c r="BB52" s="26">
        <v>0</v>
      </c>
      <c r="BC52" s="26">
        <v>0</v>
      </c>
      <c r="BD52" s="26">
        <v>0</v>
      </c>
      <c r="BE52" s="26">
        <v>0</v>
      </c>
      <c r="BF52" s="26">
        <v>0</v>
      </c>
      <c r="BG52" s="26">
        <v>0</v>
      </c>
      <c r="BH52" s="26">
        <v>0</v>
      </c>
      <c r="BI52" s="26"/>
      <c r="BJ52" s="26" t="s">
        <v>460</v>
      </c>
      <c r="BK52" s="26"/>
      <c r="BL52" s="26" t="s">
        <v>460</v>
      </c>
      <c r="BM52" s="26"/>
      <c r="BN52" s="26"/>
      <c r="BO52" s="26"/>
      <c r="BP52" s="26"/>
      <c r="BQ52" s="30"/>
      <c r="BR52" s="30"/>
      <c r="BS52" s="26"/>
      <c r="BT52" s="26" t="s">
        <v>480</v>
      </c>
      <c r="BU52" s="25" t="s">
        <v>453</v>
      </c>
      <c r="BV52" t="s">
        <v>354</v>
      </c>
      <c r="BW52" s="125" t="s">
        <v>345</v>
      </c>
    </row>
    <row r="53" spans="1:75" x14ac:dyDescent="0.15">
      <c r="A53" s="23">
        <v>9783</v>
      </c>
      <c r="B53" s="123">
        <v>42202</v>
      </c>
      <c r="C53" s="24" t="s">
        <v>463</v>
      </c>
      <c r="D53" s="25" t="s">
        <v>464</v>
      </c>
      <c r="E53" s="25"/>
      <c r="F53" s="25" t="s">
        <v>518</v>
      </c>
      <c r="G53" s="32">
        <v>42089</v>
      </c>
      <c r="H53" s="26" t="s">
        <v>337</v>
      </c>
      <c r="I53" s="26" t="s">
        <v>460</v>
      </c>
      <c r="J53" s="26"/>
      <c r="K53" s="25" t="s">
        <v>465</v>
      </c>
      <c r="L53" s="25" t="s">
        <v>506</v>
      </c>
      <c r="M53" s="27">
        <v>99</v>
      </c>
      <c r="N53" s="27">
        <v>19.11</v>
      </c>
      <c r="O53" s="25"/>
      <c r="P53" s="25"/>
      <c r="Q53" s="25" t="s">
        <v>470</v>
      </c>
      <c r="R53" s="28"/>
      <c r="S53" s="25" t="s">
        <v>470</v>
      </c>
      <c r="T53" s="25"/>
      <c r="U53" s="25" t="s">
        <v>470</v>
      </c>
      <c r="V53" s="25" t="s">
        <v>470</v>
      </c>
      <c r="W53" s="25" t="s">
        <v>470</v>
      </c>
      <c r="X53" s="25"/>
      <c r="Y53" s="25"/>
      <c r="Z53" s="25"/>
      <c r="AA53" s="25"/>
      <c r="AB53" s="25"/>
      <c r="AC53" s="25"/>
      <c r="AD53" s="25" t="s">
        <v>470</v>
      </c>
      <c r="AE53" s="25">
        <v>14.175000000000001</v>
      </c>
      <c r="AF53" s="25"/>
      <c r="AG53" s="25"/>
      <c r="AH53" s="25" t="s">
        <v>470</v>
      </c>
      <c r="AI53" s="25"/>
      <c r="AJ53" s="25"/>
      <c r="AK53" s="25" t="s">
        <v>470</v>
      </c>
      <c r="AL53" s="25"/>
      <c r="AM53" s="25" t="s">
        <v>470</v>
      </c>
      <c r="AN53" s="25" t="s">
        <v>470</v>
      </c>
      <c r="AO53" s="25" t="s">
        <v>520</v>
      </c>
      <c r="AP53" s="26" t="s">
        <v>460</v>
      </c>
      <c r="AQ53" s="26"/>
      <c r="AR53" s="26"/>
      <c r="AS53" s="29"/>
      <c r="AT53" s="26">
        <v>8</v>
      </c>
      <c r="AU53" s="26" t="s">
        <v>467</v>
      </c>
      <c r="AV53" s="25"/>
      <c r="AW53" s="26">
        <v>0</v>
      </c>
      <c r="AX53" s="26">
        <v>0</v>
      </c>
      <c r="AY53" s="26">
        <v>0</v>
      </c>
      <c r="AZ53" s="26">
        <v>0</v>
      </c>
      <c r="BA53" s="26">
        <v>0</v>
      </c>
      <c r="BB53" s="26">
        <v>0</v>
      </c>
      <c r="BC53" s="26">
        <v>0</v>
      </c>
      <c r="BD53" s="26">
        <v>0</v>
      </c>
      <c r="BE53" s="26">
        <v>0</v>
      </c>
      <c r="BF53" s="26">
        <v>0</v>
      </c>
      <c r="BG53" s="26">
        <v>0</v>
      </c>
      <c r="BH53" s="26">
        <v>0</v>
      </c>
      <c r="BI53" s="26">
        <v>24</v>
      </c>
      <c r="BJ53" s="26" t="s">
        <v>460</v>
      </c>
      <c r="BK53" s="26"/>
      <c r="BL53" s="26" t="s">
        <v>460</v>
      </c>
      <c r="BM53" s="26"/>
      <c r="BN53" s="26"/>
      <c r="BO53" s="26"/>
      <c r="BP53" s="26"/>
      <c r="BQ53" s="30"/>
      <c r="BR53" s="30"/>
      <c r="BS53" s="26"/>
      <c r="BT53" s="26" t="s">
        <v>480</v>
      </c>
      <c r="BU53" s="30" t="s">
        <v>507</v>
      </c>
      <c r="BV53" s="125" t="s">
        <v>508</v>
      </c>
      <c r="BW53" s="31" t="s">
        <v>268</v>
      </c>
    </row>
    <row r="54" spans="1:75" x14ac:dyDescent="0.15">
      <c r="A54" s="23">
        <v>10396</v>
      </c>
      <c r="B54" s="123">
        <v>42202</v>
      </c>
      <c r="C54" s="24" t="s">
        <v>463</v>
      </c>
      <c r="D54" s="25" t="s">
        <v>464</v>
      </c>
      <c r="E54" s="25"/>
      <c r="F54" s="25" t="s">
        <v>518</v>
      </c>
      <c r="G54" s="32">
        <v>42185</v>
      </c>
      <c r="H54" s="26" t="s">
        <v>337</v>
      </c>
      <c r="I54" s="26" t="s">
        <v>460</v>
      </c>
      <c r="J54" s="26"/>
      <c r="K54" s="25" t="s">
        <v>509</v>
      </c>
      <c r="L54" s="25" t="s">
        <v>510</v>
      </c>
      <c r="M54" s="25">
        <v>119</v>
      </c>
      <c r="N54" s="25">
        <v>21.781818181818181</v>
      </c>
      <c r="O54" s="25" t="s">
        <v>511</v>
      </c>
      <c r="P54" s="25">
        <v>1350</v>
      </c>
      <c r="Q54" s="25">
        <v>24.972727272727269</v>
      </c>
      <c r="R54" s="28"/>
      <c r="S54" s="25" t="s">
        <v>470</v>
      </c>
      <c r="T54" s="25"/>
      <c r="U54" s="25" t="s">
        <v>470</v>
      </c>
      <c r="V54" s="25" t="s">
        <v>470</v>
      </c>
      <c r="W54" s="25" t="s">
        <v>470</v>
      </c>
      <c r="X54" s="25"/>
      <c r="Y54" s="25"/>
      <c r="Z54" s="25"/>
      <c r="AA54" s="25"/>
      <c r="AB54" s="25"/>
      <c r="AC54" s="25"/>
      <c r="AD54" s="25" t="s">
        <v>470</v>
      </c>
      <c r="AE54" s="25">
        <v>18.472727272727273</v>
      </c>
      <c r="AF54" s="25"/>
      <c r="AG54" s="25"/>
      <c r="AH54" s="25" t="s">
        <v>470</v>
      </c>
      <c r="AI54" s="25"/>
      <c r="AJ54" s="25"/>
      <c r="AK54" s="25" t="s">
        <v>470</v>
      </c>
      <c r="AL54" s="25"/>
      <c r="AM54" s="25" t="s">
        <v>470</v>
      </c>
      <c r="AN54" s="25" t="s">
        <v>470</v>
      </c>
      <c r="AO54" s="25" t="s">
        <v>520</v>
      </c>
      <c r="AP54" s="26" t="s">
        <v>460</v>
      </c>
      <c r="AQ54" s="26"/>
      <c r="AR54" s="26"/>
      <c r="AS54" s="29"/>
      <c r="AT54" s="26">
        <v>6</v>
      </c>
      <c r="AU54" s="26" t="s">
        <v>467</v>
      </c>
      <c r="AV54" s="25"/>
      <c r="AW54" s="26">
        <v>0</v>
      </c>
      <c r="AX54" s="26">
        <v>0</v>
      </c>
      <c r="AY54" s="26">
        <v>5</v>
      </c>
      <c r="AZ54" s="26">
        <v>0</v>
      </c>
      <c r="BA54" s="26">
        <v>0</v>
      </c>
      <c r="BB54" s="26">
        <v>0</v>
      </c>
      <c r="BC54" s="26">
        <v>0</v>
      </c>
      <c r="BD54" s="26">
        <v>0</v>
      </c>
      <c r="BE54" s="26">
        <v>0</v>
      </c>
      <c r="BF54" s="26">
        <v>0</v>
      </c>
      <c r="BG54" s="26">
        <v>0</v>
      </c>
      <c r="BH54" s="26">
        <v>0</v>
      </c>
      <c r="BI54" s="26"/>
      <c r="BJ54" s="26" t="s">
        <v>460</v>
      </c>
      <c r="BK54" s="26"/>
      <c r="BL54" s="26" t="s">
        <v>460</v>
      </c>
      <c r="BM54" s="26"/>
      <c r="BN54" s="26"/>
      <c r="BO54" s="26"/>
      <c r="BP54" s="26"/>
      <c r="BQ54" s="25"/>
      <c r="BR54" s="25"/>
      <c r="BS54" s="26"/>
      <c r="BT54" s="26" t="s">
        <v>480</v>
      </c>
      <c r="BU54" s="30" t="s">
        <v>453</v>
      </c>
      <c r="BV54" s="125" t="s">
        <v>354</v>
      </c>
      <c r="BW54" t="s">
        <v>345</v>
      </c>
    </row>
    <row r="55" spans="1:75" x14ac:dyDescent="0.15">
      <c r="A55" s="23">
        <v>9930</v>
      </c>
      <c r="B55" s="123">
        <v>42202</v>
      </c>
      <c r="C55" s="24" t="s">
        <v>463</v>
      </c>
      <c r="D55" s="25" t="s">
        <v>464</v>
      </c>
      <c r="E55" s="25"/>
      <c r="F55" s="25" t="s">
        <v>518</v>
      </c>
      <c r="G55" s="32">
        <v>42185</v>
      </c>
      <c r="H55" s="26" t="s">
        <v>337</v>
      </c>
      <c r="I55" s="26" t="s">
        <v>460</v>
      </c>
      <c r="J55" s="26"/>
      <c r="K55" s="25" t="s">
        <v>512</v>
      </c>
      <c r="L55" s="25" t="s">
        <v>482</v>
      </c>
      <c r="M55" s="25">
        <v>94.8</v>
      </c>
      <c r="N55" s="25">
        <v>27.754545454545454</v>
      </c>
      <c r="O55" s="25"/>
      <c r="P55" s="25"/>
      <c r="Q55" s="25" t="s">
        <v>470</v>
      </c>
      <c r="R55" s="28"/>
      <c r="S55" s="25" t="s">
        <v>470</v>
      </c>
      <c r="T55" s="25"/>
      <c r="U55" s="25" t="s">
        <v>470</v>
      </c>
      <c r="V55" s="25" t="s">
        <v>470</v>
      </c>
      <c r="W55" s="25" t="s">
        <v>470</v>
      </c>
      <c r="X55" s="25"/>
      <c r="Y55" s="25"/>
      <c r="Z55" s="25"/>
      <c r="AA55" s="25"/>
      <c r="AB55" s="25"/>
      <c r="AC55" s="25"/>
      <c r="AD55" s="25" t="s">
        <v>470</v>
      </c>
      <c r="AE55" s="25">
        <v>25.709090909090907</v>
      </c>
      <c r="AF55" s="25"/>
      <c r="AG55" s="25"/>
      <c r="AH55" s="25" t="s">
        <v>470</v>
      </c>
      <c r="AI55" s="25"/>
      <c r="AJ55" s="25"/>
      <c r="AK55" s="25" t="s">
        <v>470</v>
      </c>
      <c r="AL55" s="25"/>
      <c r="AM55" s="25" t="s">
        <v>470</v>
      </c>
      <c r="AN55" s="25" t="s">
        <v>470</v>
      </c>
      <c r="AO55" s="25" t="s">
        <v>520</v>
      </c>
      <c r="AP55" s="26" t="s">
        <v>460</v>
      </c>
      <c r="AQ55" s="26"/>
      <c r="AR55" s="26"/>
      <c r="AS55" s="29"/>
      <c r="AT55" s="26">
        <v>15</v>
      </c>
      <c r="AU55" s="26" t="s">
        <v>460</v>
      </c>
      <c r="AV55" s="25"/>
      <c r="AW55" s="26">
        <v>0</v>
      </c>
      <c r="AX55" s="26">
        <v>0</v>
      </c>
      <c r="AY55" s="26">
        <v>0</v>
      </c>
      <c r="AZ55" s="26">
        <v>0</v>
      </c>
      <c r="BA55" s="26">
        <v>0</v>
      </c>
      <c r="BB55" s="26">
        <v>0</v>
      </c>
      <c r="BC55" s="26">
        <v>0</v>
      </c>
      <c r="BD55" s="26">
        <v>0</v>
      </c>
      <c r="BE55" s="26">
        <v>0</v>
      </c>
      <c r="BF55" s="26">
        <v>0</v>
      </c>
      <c r="BG55" s="26">
        <v>0</v>
      </c>
      <c r="BH55" s="26">
        <v>0</v>
      </c>
      <c r="BI55" s="26"/>
      <c r="BJ55" s="26" t="s">
        <v>460</v>
      </c>
      <c r="BK55" s="26"/>
      <c r="BL55" s="26" t="s">
        <v>460</v>
      </c>
      <c r="BM55" s="26">
        <v>120</v>
      </c>
      <c r="BN55" s="26"/>
      <c r="BO55" s="26"/>
      <c r="BP55" s="26"/>
      <c r="BQ55" s="25"/>
      <c r="BR55" s="25"/>
      <c r="BS55" s="26"/>
      <c r="BT55" s="26" t="s">
        <v>480</v>
      </c>
      <c r="BU55" s="30" t="s">
        <v>492</v>
      </c>
      <c r="BV55" s="125" t="s">
        <v>513</v>
      </c>
      <c r="BW55" t="s">
        <v>253</v>
      </c>
    </row>
    <row r="56" spans="1:75" x14ac:dyDescent="0.15">
      <c r="A56" s="23">
        <v>9914</v>
      </c>
      <c r="B56" s="123">
        <v>42202</v>
      </c>
      <c r="C56" s="24" t="s">
        <v>463</v>
      </c>
      <c r="D56" s="25" t="s">
        <v>464</v>
      </c>
      <c r="E56" s="25"/>
      <c r="F56" s="25" t="s">
        <v>518</v>
      </c>
      <c r="G56" s="32">
        <v>42066</v>
      </c>
      <c r="H56" s="26" t="s">
        <v>337</v>
      </c>
      <c r="I56" s="26" t="s">
        <v>460</v>
      </c>
      <c r="J56" s="26"/>
      <c r="K56" s="25" t="s">
        <v>514</v>
      </c>
      <c r="L56" s="25" t="s">
        <v>482</v>
      </c>
      <c r="M56" s="25">
        <v>89</v>
      </c>
      <c r="N56" s="25">
        <v>18.799999999999997</v>
      </c>
      <c r="O56" s="25"/>
      <c r="P56" s="25"/>
      <c r="Q56" s="25" t="s">
        <v>470</v>
      </c>
      <c r="R56" s="28"/>
      <c r="S56" s="25" t="s">
        <v>470</v>
      </c>
      <c r="T56" s="25"/>
      <c r="U56" s="25" t="s">
        <v>470</v>
      </c>
      <c r="V56" s="25" t="s">
        <v>470</v>
      </c>
      <c r="W56" s="25" t="s">
        <v>470</v>
      </c>
      <c r="X56" s="25"/>
      <c r="Y56" s="25"/>
      <c r="Z56" s="25"/>
      <c r="AA56" s="25"/>
      <c r="AB56" s="25"/>
      <c r="AC56" s="25"/>
      <c r="AD56" s="25" t="s">
        <v>470</v>
      </c>
      <c r="AE56" s="25">
        <v>16.600000000000001</v>
      </c>
      <c r="AF56" s="25"/>
      <c r="AG56" s="25"/>
      <c r="AH56" s="25" t="s">
        <v>470</v>
      </c>
      <c r="AI56" s="25"/>
      <c r="AJ56" s="25"/>
      <c r="AK56" s="25" t="s">
        <v>470</v>
      </c>
      <c r="AL56" s="25"/>
      <c r="AM56" s="25" t="s">
        <v>470</v>
      </c>
      <c r="AN56" s="25" t="s">
        <v>470</v>
      </c>
      <c r="AO56" s="25" t="s">
        <v>520</v>
      </c>
      <c r="AP56" s="26" t="s">
        <v>460</v>
      </c>
      <c r="AQ56" s="26"/>
      <c r="AR56" s="26"/>
      <c r="AS56" s="29"/>
      <c r="AT56" s="26">
        <v>8</v>
      </c>
      <c r="AU56" s="26" t="s">
        <v>460</v>
      </c>
      <c r="AV56" s="25"/>
      <c r="AW56" s="26">
        <v>0</v>
      </c>
      <c r="AX56" s="26">
        <v>0</v>
      </c>
      <c r="AY56" s="26">
        <v>0</v>
      </c>
      <c r="AZ56" s="26">
        <v>0</v>
      </c>
      <c r="BA56" s="26">
        <v>0</v>
      </c>
      <c r="BB56" s="26">
        <v>0</v>
      </c>
      <c r="BC56" s="26">
        <v>0</v>
      </c>
      <c r="BD56" s="26">
        <v>0</v>
      </c>
      <c r="BE56" s="26">
        <v>0</v>
      </c>
      <c r="BF56" s="26">
        <v>0</v>
      </c>
      <c r="BG56" s="26">
        <v>0</v>
      </c>
      <c r="BH56" s="26">
        <v>0</v>
      </c>
      <c r="BI56" s="26"/>
      <c r="BJ56" s="26" t="s">
        <v>460</v>
      </c>
      <c r="BK56" s="26"/>
      <c r="BL56" s="26" t="s">
        <v>460</v>
      </c>
      <c r="BM56" s="26"/>
      <c r="BN56" s="26"/>
      <c r="BO56" s="26"/>
      <c r="BP56" s="26"/>
      <c r="BQ56" s="25"/>
      <c r="BR56" s="25"/>
      <c r="BS56" s="26"/>
      <c r="BT56" s="26" t="s">
        <v>480</v>
      </c>
      <c r="BU56" s="30" t="s">
        <v>492</v>
      </c>
      <c r="BV56" s="125" t="s">
        <v>354</v>
      </c>
      <c r="BW56" t="s">
        <v>268</v>
      </c>
    </row>
    <row r="57" spans="1:75" x14ac:dyDescent="0.15">
      <c r="A57" s="23">
        <v>10838</v>
      </c>
      <c r="B57" s="123">
        <v>42202</v>
      </c>
      <c r="C57" s="24" t="s">
        <v>463</v>
      </c>
      <c r="D57" s="25" t="s">
        <v>464</v>
      </c>
      <c r="E57" s="25"/>
      <c r="F57" s="25" t="s">
        <v>532</v>
      </c>
      <c r="G57" s="123">
        <v>42199</v>
      </c>
      <c r="H57" s="26" t="s">
        <v>337</v>
      </c>
      <c r="I57" s="26" t="s">
        <v>338</v>
      </c>
      <c r="J57" s="26"/>
      <c r="K57" s="25" t="s">
        <v>519</v>
      </c>
      <c r="L57" s="25" t="s">
        <v>469</v>
      </c>
      <c r="M57" s="25">
        <v>97</v>
      </c>
      <c r="N57" s="25">
        <v>31.563636363636359</v>
      </c>
      <c r="O57" s="25"/>
      <c r="P57" s="25"/>
      <c r="Q57" s="25" t="s">
        <v>470</v>
      </c>
      <c r="R57" s="28"/>
      <c r="S57" s="25" t="s">
        <v>470</v>
      </c>
      <c r="T57" s="25"/>
      <c r="U57" s="25" t="s">
        <v>470</v>
      </c>
      <c r="V57" s="25" t="s">
        <v>470</v>
      </c>
      <c r="W57" s="25">
        <v>19.672727272727272</v>
      </c>
      <c r="X57" s="25"/>
      <c r="Y57" s="25"/>
      <c r="Z57" s="25"/>
      <c r="AA57" s="25"/>
      <c r="AB57" s="25"/>
      <c r="AC57" s="25"/>
      <c r="AD57" s="25" t="s">
        <v>470</v>
      </c>
      <c r="AE57" s="25" t="s">
        <v>470</v>
      </c>
      <c r="AF57" s="25"/>
      <c r="AG57" s="25"/>
      <c r="AH57" s="25">
        <v>23.327272727272724</v>
      </c>
      <c r="AI57" s="25"/>
      <c r="AJ57" s="25"/>
      <c r="AK57" s="25" t="s">
        <v>470</v>
      </c>
      <c r="AL57" s="25"/>
      <c r="AM57" s="25" t="s">
        <v>470</v>
      </c>
      <c r="AN57" s="25" t="s">
        <v>470</v>
      </c>
      <c r="AO57" s="25" t="s">
        <v>533</v>
      </c>
      <c r="AP57" s="26" t="s">
        <v>460</v>
      </c>
      <c r="AQ57" s="26"/>
      <c r="AR57" s="26"/>
      <c r="AS57" s="29"/>
      <c r="AT57" s="26">
        <v>15</v>
      </c>
      <c r="AU57" s="26" t="s">
        <v>467</v>
      </c>
      <c r="AV57" s="25"/>
      <c r="AW57" s="26">
        <v>0</v>
      </c>
      <c r="AX57" s="26">
        <v>0</v>
      </c>
      <c r="AY57" s="26">
        <v>0</v>
      </c>
      <c r="AZ57" s="26">
        <v>0</v>
      </c>
      <c r="BA57" s="26">
        <v>0</v>
      </c>
      <c r="BB57" s="26">
        <v>0</v>
      </c>
      <c r="BC57" s="26">
        <v>0</v>
      </c>
      <c r="BD57" s="26">
        <v>0</v>
      </c>
      <c r="BE57" s="26">
        <v>0</v>
      </c>
      <c r="BF57" s="26">
        <v>0</v>
      </c>
      <c r="BG57" s="26">
        <v>0</v>
      </c>
      <c r="BH57" s="26">
        <v>0</v>
      </c>
      <c r="BI57" s="26"/>
      <c r="BJ57" s="26" t="s">
        <v>460</v>
      </c>
      <c r="BK57" s="26">
        <v>24</v>
      </c>
      <c r="BL57" s="26" t="s">
        <v>460</v>
      </c>
      <c r="BM57" s="26"/>
      <c r="BN57" s="26"/>
      <c r="BO57" s="26"/>
      <c r="BP57" s="26"/>
      <c r="BQ57" s="25"/>
      <c r="BR57" s="30"/>
      <c r="BS57" s="26"/>
      <c r="BT57" s="26" t="s">
        <v>480</v>
      </c>
      <c r="BU57" s="30"/>
      <c r="BV57" t="s">
        <v>354</v>
      </c>
      <c r="BW57" s="124" t="s">
        <v>345</v>
      </c>
    </row>
    <row r="58" spans="1:75" x14ac:dyDescent="0.15">
      <c r="A58" s="23">
        <v>10620</v>
      </c>
      <c r="B58" s="123">
        <v>42202</v>
      </c>
      <c r="C58" s="24" t="s">
        <v>463</v>
      </c>
      <c r="D58" s="25" t="s">
        <v>464</v>
      </c>
      <c r="E58" s="25"/>
      <c r="F58" s="25" t="s">
        <v>532</v>
      </c>
      <c r="G58" s="32">
        <v>42188</v>
      </c>
      <c r="H58" s="26" t="s">
        <v>337</v>
      </c>
      <c r="I58" s="26" t="s">
        <v>338</v>
      </c>
      <c r="J58" s="26"/>
      <c r="K58" s="25" t="s">
        <v>521</v>
      </c>
      <c r="L58" s="25" t="s">
        <v>472</v>
      </c>
      <c r="M58" s="25">
        <v>107.39999999999999</v>
      </c>
      <c r="N58" s="25">
        <v>29.5</v>
      </c>
      <c r="O58" s="25"/>
      <c r="P58" s="25"/>
      <c r="Q58" s="25" t="s">
        <v>470</v>
      </c>
      <c r="R58" s="28"/>
      <c r="S58" s="25" t="s">
        <v>470</v>
      </c>
      <c r="T58" s="25"/>
      <c r="U58" s="25" t="s">
        <v>470</v>
      </c>
      <c r="V58" s="25" t="s">
        <v>470</v>
      </c>
      <c r="W58" s="25">
        <v>18</v>
      </c>
      <c r="X58" s="25"/>
      <c r="Y58" s="25"/>
      <c r="Z58" s="25"/>
      <c r="AA58" s="25"/>
      <c r="AB58" s="25"/>
      <c r="AC58" s="25"/>
      <c r="AD58" s="25" t="s">
        <v>470</v>
      </c>
      <c r="AE58" s="25" t="s">
        <v>470</v>
      </c>
      <c r="AF58" s="25"/>
      <c r="AG58" s="25"/>
      <c r="AH58" s="25">
        <v>19.472727272727273</v>
      </c>
      <c r="AI58" s="25"/>
      <c r="AJ58" s="25"/>
      <c r="AK58" s="25" t="s">
        <v>470</v>
      </c>
      <c r="AL58" s="25"/>
      <c r="AM58" s="25" t="s">
        <v>470</v>
      </c>
      <c r="AN58" s="25" t="s">
        <v>470</v>
      </c>
      <c r="AO58" s="25" t="s">
        <v>533</v>
      </c>
      <c r="AP58" s="26" t="s">
        <v>460</v>
      </c>
      <c r="AQ58" s="26"/>
      <c r="AR58" s="26"/>
      <c r="AS58" s="29"/>
      <c r="AT58" s="26">
        <v>12</v>
      </c>
      <c r="AU58" s="26" t="s">
        <v>460</v>
      </c>
      <c r="AV58" s="25"/>
      <c r="AW58" s="26">
        <v>0</v>
      </c>
      <c r="AX58" s="26">
        <v>0</v>
      </c>
      <c r="AY58" s="26">
        <v>0</v>
      </c>
      <c r="AZ58" s="26">
        <v>0</v>
      </c>
      <c r="BA58" s="26">
        <v>0</v>
      </c>
      <c r="BB58" s="26">
        <v>0</v>
      </c>
      <c r="BC58" s="26">
        <v>0</v>
      </c>
      <c r="BD58" s="26">
        <v>0</v>
      </c>
      <c r="BE58" s="26">
        <v>0</v>
      </c>
      <c r="BF58" s="26">
        <v>0</v>
      </c>
      <c r="BG58" s="26">
        <v>0</v>
      </c>
      <c r="BH58" s="26">
        <v>0</v>
      </c>
      <c r="BI58" s="26"/>
      <c r="BJ58" s="26" t="s">
        <v>460</v>
      </c>
      <c r="BK58" s="26"/>
      <c r="BL58" s="26" t="s">
        <v>460</v>
      </c>
      <c r="BM58" s="26"/>
      <c r="BN58" s="26"/>
      <c r="BO58" s="26"/>
      <c r="BP58" s="26"/>
      <c r="BQ58" s="25" t="s">
        <v>473</v>
      </c>
      <c r="BR58" s="25" t="s">
        <v>474</v>
      </c>
      <c r="BS58" s="26">
        <v>50</v>
      </c>
      <c r="BT58" s="26" t="s">
        <v>480</v>
      </c>
      <c r="BU58" s="30" t="s">
        <v>453</v>
      </c>
      <c r="BV58" t="s">
        <v>534</v>
      </c>
      <c r="BW58" s="124" t="s">
        <v>253</v>
      </c>
    </row>
    <row r="59" spans="1:75" x14ac:dyDescent="0.15">
      <c r="A59" s="23">
        <v>8807</v>
      </c>
      <c r="B59" s="123">
        <v>42202</v>
      </c>
      <c r="C59" s="24" t="s">
        <v>463</v>
      </c>
      <c r="D59" s="25" t="s">
        <v>464</v>
      </c>
      <c r="E59" s="25"/>
      <c r="F59" s="25" t="s">
        <v>532</v>
      </c>
      <c r="G59" s="60">
        <v>41851</v>
      </c>
      <c r="H59" s="26" t="s">
        <v>337</v>
      </c>
      <c r="I59" s="26" t="s">
        <v>460</v>
      </c>
      <c r="J59" s="26"/>
      <c r="K59" s="25" t="s">
        <v>477</v>
      </c>
      <c r="L59" s="25" t="s">
        <v>478</v>
      </c>
      <c r="M59" s="25">
        <v>134.9</v>
      </c>
      <c r="N59" s="25">
        <v>28.37</v>
      </c>
      <c r="O59" s="25"/>
      <c r="P59" s="25"/>
      <c r="Q59" s="25" t="s">
        <v>470</v>
      </c>
      <c r="R59" s="28"/>
      <c r="S59" s="25" t="s">
        <v>470</v>
      </c>
      <c r="T59" s="25"/>
      <c r="U59" s="25" t="s">
        <v>470</v>
      </c>
      <c r="V59" s="25" t="s">
        <v>470</v>
      </c>
      <c r="W59" s="25">
        <v>19.850000000000001</v>
      </c>
      <c r="X59" s="25"/>
      <c r="Y59" s="25"/>
      <c r="Z59" s="25"/>
      <c r="AA59" s="25"/>
      <c r="AB59" s="25"/>
      <c r="AC59" s="25"/>
      <c r="AD59" s="25" t="s">
        <v>470</v>
      </c>
      <c r="AE59" s="25" t="s">
        <v>470</v>
      </c>
      <c r="AF59" s="25"/>
      <c r="AG59" s="25"/>
      <c r="AH59" s="25">
        <v>23.09</v>
      </c>
      <c r="AI59" s="25"/>
      <c r="AJ59" s="25"/>
      <c r="AK59" s="25" t="s">
        <v>470</v>
      </c>
      <c r="AL59" s="25"/>
      <c r="AM59" s="25" t="s">
        <v>470</v>
      </c>
      <c r="AN59" s="25" t="s">
        <v>470</v>
      </c>
      <c r="AO59" s="25" t="s">
        <v>533</v>
      </c>
      <c r="AP59" s="26" t="s">
        <v>460</v>
      </c>
      <c r="AQ59" s="26"/>
      <c r="AR59" s="26"/>
      <c r="AS59" s="29">
        <v>10</v>
      </c>
      <c r="AT59" s="26">
        <v>12</v>
      </c>
      <c r="AU59" s="26" t="s">
        <v>467</v>
      </c>
      <c r="AV59" s="25"/>
      <c r="AW59" s="26">
        <v>0</v>
      </c>
      <c r="AX59" s="26">
        <v>0</v>
      </c>
      <c r="AY59" s="26">
        <v>7</v>
      </c>
      <c r="AZ59" s="26">
        <v>0</v>
      </c>
      <c r="BA59" s="26">
        <v>0</v>
      </c>
      <c r="BB59" s="26">
        <v>0</v>
      </c>
      <c r="BC59" s="26">
        <v>0</v>
      </c>
      <c r="BD59" s="26">
        <v>0</v>
      </c>
      <c r="BE59" s="26">
        <v>0</v>
      </c>
      <c r="BF59" s="26">
        <v>0</v>
      </c>
      <c r="BG59" s="26">
        <v>0</v>
      </c>
      <c r="BH59" s="26">
        <v>0</v>
      </c>
      <c r="BI59" s="26"/>
      <c r="BJ59" s="26" t="s">
        <v>460</v>
      </c>
      <c r="BK59" s="26"/>
      <c r="BL59" s="26" t="s">
        <v>460</v>
      </c>
      <c r="BM59" s="26"/>
      <c r="BN59" s="26"/>
      <c r="BO59" s="26"/>
      <c r="BP59" s="26"/>
      <c r="BQ59" s="25"/>
      <c r="BR59" s="25"/>
      <c r="BS59" s="26"/>
      <c r="BT59" s="26" t="s">
        <v>480</v>
      </c>
      <c r="BU59" s="25"/>
      <c r="BV59" t="s">
        <v>354</v>
      </c>
      <c r="BW59" s="124" t="s">
        <v>268</v>
      </c>
    </row>
    <row r="60" spans="1:75" x14ac:dyDescent="0.15">
      <c r="A60" s="23">
        <v>1693</v>
      </c>
      <c r="B60" s="123">
        <v>42202</v>
      </c>
      <c r="C60" s="24" t="s">
        <v>463</v>
      </c>
      <c r="D60" s="25" t="s">
        <v>464</v>
      </c>
      <c r="E60" s="25"/>
      <c r="F60" s="25" t="s">
        <v>532</v>
      </c>
      <c r="G60" s="32">
        <v>42185</v>
      </c>
      <c r="H60" s="26" t="s">
        <v>337</v>
      </c>
      <c r="I60" s="26" t="s">
        <v>460</v>
      </c>
      <c r="J60" s="26"/>
      <c r="K60" s="25" t="s">
        <v>481</v>
      </c>
      <c r="L60" s="25" t="s">
        <v>482</v>
      </c>
      <c r="M60" s="25">
        <v>99.554545454545448</v>
      </c>
      <c r="N60" s="25">
        <v>29.390909090909087</v>
      </c>
      <c r="O60" s="25"/>
      <c r="P60" s="25"/>
      <c r="Q60" s="25" t="s">
        <v>470</v>
      </c>
      <c r="R60" s="28"/>
      <c r="S60" s="25" t="s">
        <v>470</v>
      </c>
      <c r="T60" s="25"/>
      <c r="U60" s="25" t="s">
        <v>470</v>
      </c>
      <c r="V60" s="25" t="s">
        <v>470</v>
      </c>
      <c r="W60" s="25">
        <v>17.581818181818182</v>
      </c>
      <c r="X60" s="25"/>
      <c r="Y60" s="25"/>
      <c r="Z60" s="25"/>
      <c r="AA60" s="25"/>
      <c r="AB60" s="25"/>
      <c r="AC60" s="25"/>
      <c r="AD60" s="25" t="s">
        <v>470</v>
      </c>
      <c r="AE60" s="25" t="s">
        <v>470</v>
      </c>
      <c r="AF60" s="25"/>
      <c r="AG60" s="25"/>
      <c r="AH60" s="25">
        <v>19.109090909090906</v>
      </c>
      <c r="AI60" s="25"/>
      <c r="AJ60" s="25"/>
      <c r="AK60" s="25" t="s">
        <v>470</v>
      </c>
      <c r="AL60" s="25"/>
      <c r="AM60" s="25" t="s">
        <v>470</v>
      </c>
      <c r="AN60" s="25" t="s">
        <v>470</v>
      </c>
      <c r="AO60" s="25" t="s">
        <v>533</v>
      </c>
      <c r="AP60" s="26" t="s">
        <v>460</v>
      </c>
      <c r="AQ60" s="26"/>
      <c r="AR60" s="26"/>
      <c r="AS60" s="29"/>
      <c r="AT60" s="26">
        <v>8.5</v>
      </c>
      <c r="AU60" s="26" t="s">
        <v>467</v>
      </c>
      <c r="AV60" s="25"/>
      <c r="AW60" s="26">
        <v>0</v>
      </c>
      <c r="AX60" s="26">
        <v>0</v>
      </c>
      <c r="AY60" s="26">
        <v>0</v>
      </c>
      <c r="AZ60" s="26">
        <v>0</v>
      </c>
      <c r="BA60" s="26">
        <v>0</v>
      </c>
      <c r="BB60" s="26">
        <v>0</v>
      </c>
      <c r="BC60" s="26">
        <v>0</v>
      </c>
      <c r="BD60" s="26">
        <v>0</v>
      </c>
      <c r="BE60" s="26">
        <v>0</v>
      </c>
      <c r="BF60" s="26">
        <v>0</v>
      </c>
      <c r="BG60" s="26">
        <v>0</v>
      </c>
      <c r="BH60" s="26">
        <v>0</v>
      </c>
      <c r="BI60" s="26"/>
      <c r="BJ60" s="26" t="s">
        <v>460</v>
      </c>
      <c r="BK60" s="26"/>
      <c r="BL60" s="26" t="s">
        <v>460</v>
      </c>
      <c r="BM60" s="26"/>
      <c r="BN60" s="26"/>
      <c r="BO60" s="26"/>
      <c r="BP60" s="26"/>
      <c r="BQ60" s="25"/>
      <c r="BR60" s="25"/>
      <c r="BS60" s="26"/>
      <c r="BT60" s="26" t="s">
        <v>480</v>
      </c>
      <c r="BU60" s="25"/>
      <c r="BV60" s="125" t="s">
        <v>535</v>
      </c>
      <c r="BW60" s="31" t="s">
        <v>253</v>
      </c>
    </row>
    <row r="61" spans="1:75" x14ac:dyDescent="0.15">
      <c r="A61" s="23">
        <v>10259</v>
      </c>
      <c r="B61" s="123">
        <v>42202</v>
      </c>
      <c r="C61" s="24" t="s">
        <v>463</v>
      </c>
      <c r="D61" s="25" t="s">
        <v>464</v>
      </c>
      <c r="E61" s="25"/>
      <c r="F61" s="25" t="s">
        <v>532</v>
      </c>
      <c r="G61" s="32">
        <v>42195</v>
      </c>
      <c r="H61" s="26" t="s">
        <v>337</v>
      </c>
      <c r="I61" s="26" t="s">
        <v>460</v>
      </c>
      <c r="J61" s="26"/>
      <c r="K61" s="25" t="s">
        <v>484</v>
      </c>
      <c r="L61" s="25" t="s">
        <v>485</v>
      </c>
      <c r="M61" s="25">
        <v>89.999999999999986</v>
      </c>
      <c r="N61" s="25">
        <v>34.799999999999997</v>
      </c>
      <c r="O61" s="25"/>
      <c r="P61" s="25"/>
      <c r="Q61" s="25" t="s">
        <v>470</v>
      </c>
      <c r="R61" s="28"/>
      <c r="S61" s="25" t="s">
        <v>470</v>
      </c>
      <c r="T61" s="25"/>
      <c r="U61" s="25" t="s">
        <v>470</v>
      </c>
      <c r="V61" s="25" t="s">
        <v>470</v>
      </c>
      <c r="W61" s="25">
        <v>18.290909090909089</v>
      </c>
      <c r="X61" s="25"/>
      <c r="Y61" s="25"/>
      <c r="Z61" s="25"/>
      <c r="AA61" s="25"/>
      <c r="AB61" s="25"/>
      <c r="AC61" s="25"/>
      <c r="AD61" s="25" t="s">
        <v>470</v>
      </c>
      <c r="AE61" s="25" t="s">
        <v>470</v>
      </c>
      <c r="AF61" s="25"/>
      <c r="AG61" s="25"/>
      <c r="AH61" s="25">
        <v>22.081818181818178</v>
      </c>
      <c r="AI61" s="25"/>
      <c r="AJ61" s="25"/>
      <c r="AK61" s="25" t="s">
        <v>470</v>
      </c>
      <c r="AL61" s="25"/>
      <c r="AM61" s="25" t="s">
        <v>470</v>
      </c>
      <c r="AN61" s="25" t="s">
        <v>470</v>
      </c>
      <c r="AO61" t="s">
        <v>533</v>
      </c>
      <c r="AP61" s="26" t="s">
        <v>460</v>
      </c>
      <c r="AQ61" s="26"/>
      <c r="AR61" s="26"/>
      <c r="AS61" s="29"/>
      <c r="AT61" s="26">
        <v>16.100000000000001</v>
      </c>
      <c r="AU61" s="26" t="s">
        <v>467</v>
      </c>
      <c r="AV61" s="25"/>
      <c r="AW61" s="26">
        <v>11</v>
      </c>
      <c r="AX61" s="26">
        <v>0</v>
      </c>
      <c r="AY61" s="26">
        <v>0</v>
      </c>
      <c r="AZ61" s="26">
        <v>0</v>
      </c>
      <c r="BA61" s="26">
        <v>0</v>
      </c>
      <c r="BB61" s="26">
        <v>0</v>
      </c>
      <c r="BC61" s="26">
        <v>0</v>
      </c>
      <c r="BD61" s="26">
        <v>0</v>
      </c>
      <c r="BE61" s="26">
        <v>0</v>
      </c>
      <c r="BF61" s="26">
        <v>0</v>
      </c>
      <c r="BG61" s="26">
        <v>0</v>
      </c>
      <c r="BH61" s="26">
        <v>0</v>
      </c>
      <c r="BI61" s="26"/>
      <c r="BJ61" s="26" t="s">
        <v>460</v>
      </c>
      <c r="BK61" s="26">
        <v>12</v>
      </c>
      <c r="BL61" s="26" t="s">
        <v>460</v>
      </c>
      <c r="BM61" s="26"/>
      <c r="BN61" s="26"/>
      <c r="BO61" s="26">
        <v>12</v>
      </c>
      <c r="BP61" s="26"/>
      <c r="BQ61" s="30"/>
      <c r="BR61" s="30"/>
      <c r="BS61" s="26"/>
      <c r="BT61" s="26" t="s">
        <v>480</v>
      </c>
      <c r="BU61" s="25"/>
      <c r="BV61" t="s">
        <v>536</v>
      </c>
      <c r="BW61" s="31" t="s">
        <v>345</v>
      </c>
    </row>
    <row r="62" spans="1:75" x14ac:dyDescent="0.15">
      <c r="A62" s="23">
        <v>8950</v>
      </c>
      <c r="B62" s="123">
        <v>42203</v>
      </c>
      <c r="C62" s="24" t="s">
        <v>463</v>
      </c>
      <c r="D62" s="25" t="s">
        <v>464</v>
      </c>
      <c r="E62" s="25"/>
      <c r="F62" s="25" t="s">
        <v>532</v>
      </c>
      <c r="G62" s="32">
        <v>42187</v>
      </c>
      <c r="H62" s="26" t="s">
        <v>337</v>
      </c>
      <c r="I62" s="26" t="s">
        <v>338</v>
      </c>
      <c r="J62" s="26"/>
      <c r="K62" s="25" t="s">
        <v>524</v>
      </c>
      <c r="L62" s="25" t="s">
        <v>487</v>
      </c>
      <c r="M62" s="25">
        <v>101.81818181818181</v>
      </c>
      <c r="N62" s="25">
        <v>28.636363636363633</v>
      </c>
      <c r="O62" s="25"/>
      <c r="P62" s="25"/>
      <c r="Q62" s="25" t="s">
        <v>470</v>
      </c>
      <c r="R62" s="28"/>
      <c r="S62" s="25" t="s">
        <v>470</v>
      </c>
      <c r="T62" s="25"/>
      <c r="U62" s="25" t="s">
        <v>470</v>
      </c>
      <c r="V62" s="25" t="s">
        <v>470</v>
      </c>
      <c r="W62" s="25">
        <v>18.18181818181818</v>
      </c>
      <c r="X62" s="25"/>
      <c r="Y62" s="25"/>
      <c r="Z62" s="25"/>
      <c r="AA62" s="25"/>
      <c r="AB62" s="25"/>
      <c r="AC62" s="25"/>
      <c r="AD62" s="25" t="s">
        <v>470</v>
      </c>
      <c r="AE62" s="25" t="s">
        <v>470</v>
      </c>
      <c r="AF62" s="25"/>
      <c r="AG62" s="25"/>
      <c r="AH62" s="25">
        <v>19.554545454545455</v>
      </c>
      <c r="AI62" s="25"/>
      <c r="AJ62" s="25"/>
      <c r="AK62" s="25" t="s">
        <v>470</v>
      </c>
      <c r="AL62" s="25"/>
      <c r="AM62" s="25" t="s">
        <v>470</v>
      </c>
      <c r="AN62" s="25" t="s">
        <v>470</v>
      </c>
      <c r="AO62" s="25" t="s">
        <v>533</v>
      </c>
      <c r="AP62" s="26" t="s">
        <v>460</v>
      </c>
      <c r="AQ62" s="26"/>
      <c r="AR62" s="26"/>
      <c r="AS62" s="29"/>
      <c r="AT62" s="26">
        <v>16</v>
      </c>
      <c r="AU62" s="26" t="s">
        <v>467</v>
      </c>
      <c r="AV62" s="25"/>
      <c r="AW62" s="26">
        <v>0</v>
      </c>
      <c r="AX62" s="26">
        <v>0</v>
      </c>
      <c r="AY62" s="26">
        <v>0</v>
      </c>
      <c r="AZ62" s="26">
        <v>0</v>
      </c>
      <c r="BA62" s="26">
        <v>0</v>
      </c>
      <c r="BB62" s="26">
        <v>0</v>
      </c>
      <c r="BC62" s="26">
        <v>0</v>
      </c>
      <c r="BD62" s="26">
        <v>0</v>
      </c>
      <c r="BE62" s="26">
        <v>0</v>
      </c>
      <c r="BF62" s="26">
        <v>0</v>
      </c>
      <c r="BG62" s="26">
        <v>0</v>
      </c>
      <c r="BH62" s="26">
        <v>0</v>
      </c>
      <c r="BI62" s="26"/>
      <c r="BJ62" s="26" t="s">
        <v>460</v>
      </c>
      <c r="BK62" s="26"/>
      <c r="BL62" s="26" t="s">
        <v>460</v>
      </c>
      <c r="BM62" s="26">
        <v>234</v>
      </c>
      <c r="BN62" s="26"/>
      <c r="BO62" s="26"/>
      <c r="BP62" s="26">
        <v>42550</v>
      </c>
      <c r="BQ62" s="25"/>
      <c r="BR62" s="25"/>
      <c r="BS62" s="26"/>
      <c r="BT62" s="26" t="s">
        <v>480</v>
      </c>
      <c r="BU62" s="30" t="s">
        <v>488</v>
      </c>
      <c r="BV62" t="s">
        <v>354</v>
      </c>
      <c r="BW62" s="124" t="s">
        <v>253</v>
      </c>
    </row>
    <row r="63" spans="1:75" x14ac:dyDescent="0.15">
      <c r="A63" s="23">
        <v>10568</v>
      </c>
      <c r="B63" s="123">
        <v>42202</v>
      </c>
      <c r="C63" s="24" t="s">
        <v>463</v>
      </c>
      <c r="D63" s="25" t="s">
        <v>464</v>
      </c>
      <c r="E63" s="25"/>
      <c r="F63" s="25" t="s">
        <v>532</v>
      </c>
      <c r="G63" s="60">
        <v>42186</v>
      </c>
      <c r="H63" s="26" t="s">
        <v>337</v>
      </c>
      <c r="I63" s="26" t="s">
        <v>338</v>
      </c>
      <c r="J63" s="26"/>
      <c r="K63" s="25" t="s">
        <v>525</v>
      </c>
      <c r="L63" s="25" t="s">
        <v>489</v>
      </c>
      <c r="M63" s="25">
        <v>105.5090909090909</v>
      </c>
      <c r="N63" s="25">
        <v>29.918181818181814</v>
      </c>
      <c r="O63" s="25"/>
      <c r="P63" s="25"/>
      <c r="Q63" s="25" t="s">
        <v>470</v>
      </c>
      <c r="R63" s="28"/>
      <c r="S63" s="25" t="s">
        <v>470</v>
      </c>
      <c r="T63" s="25"/>
      <c r="U63" s="25" t="s">
        <v>470</v>
      </c>
      <c r="V63" s="25" t="s">
        <v>470</v>
      </c>
      <c r="W63" s="25">
        <v>17.5</v>
      </c>
      <c r="X63" s="25"/>
      <c r="Y63" s="25"/>
      <c r="Z63" s="25"/>
      <c r="AA63" s="25"/>
      <c r="AB63" s="25"/>
      <c r="AC63" s="25"/>
      <c r="AD63" s="25" t="s">
        <v>470</v>
      </c>
      <c r="AE63" s="25" t="s">
        <v>470</v>
      </c>
      <c r="AF63" s="25"/>
      <c r="AG63" s="25"/>
      <c r="AH63" s="25">
        <v>21.563636363636363</v>
      </c>
      <c r="AI63" s="25"/>
      <c r="AJ63" s="25"/>
      <c r="AK63" s="25" t="s">
        <v>470</v>
      </c>
      <c r="AL63" s="25"/>
      <c r="AM63" s="25" t="s">
        <v>470</v>
      </c>
      <c r="AN63" s="25" t="s">
        <v>470</v>
      </c>
      <c r="AO63" s="25" t="s">
        <v>533</v>
      </c>
      <c r="AP63" s="26" t="s">
        <v>460</v>
      </c>
      <c r="AQ63" s="26"/>
      <c r="AR63" s="26"/>
      <c r="AS63" s="29"/>
      <c r="AT63" s="26">
        <v>15</v>
      </c>
      <c r="AU63" s="26" t="s">
        <v>467</v>
      </c>
      <c r="AV63" s="25"/>
      <c r="AW63" s="26">
        <v>0</v>
      </c>
      <c r="AX63" s="26">
        <v>0</v>
      </c>
      <c r="AY63" s="26">
        <v>0</v>
      </c>
      <c r="AZ63" s="26">
        <v>0</v>
      </c>
      <c r="BA63" s="26">
        <v>0</v>
      </c>
      <c r="BB63" s="26">
        <v>0</v>
      </c>
      <c r="BC63" s="26">
        <v>0</v>
      </c>
      <c r="BD63" s="26">
        <v>0</v>
      </c>
      <c r="BE63" s="26">
        <v>0</v>
      </c>
      <c r="BF63" s="26">
        <v>0</v>
      </c>
      <c r="BG63" s="26">
        <v>0</v>
      </c>
      <c r="BH63" s="26">
        <v>0</v>
      </c>
      <c r="BI63" s="26"/>
      <c r="BJ63" s="26" t="s">
        <v>460</v>
      </c>
      <c r="BK63" s="26">
        <v>12</v>
      </c>
      <c r="BL63" s="26" t="s">
        <v>460</v>
      </c>
      <c r="BM63" s="26"/>
      <c r="BN63" s="26"/>
      <c r="BO63" s="26"/>
      <c r="BP63" s="26"/>
      <c r="BQ63" s="30"/>
      <c r="BR63" s="30"/>
      <c r="BS63" s="26"/>
      <c r="BT63" s="26" t="s">
        <v>480</v>
      </c>
      <c r="BU63" s="30"/>
      <c r="BV63" s="125" t="s">
        <v>354</v>
      </c>
      <c r="BW63" s="125" t="s">
        <v>345</v>
      </c>
    </row>
    <row r="64" spans="1:75" x14ac:dyDescent="0.15">
      <c r="A64" s="23">
        <v>3620</v>
      </c>
      <c r="B64" s="123">
        <v>42202</v>
      </c>
      <c r="C64" s="24" t="s">
        <v>463</v>
      </c>
      <c r="D64" s="25" t="s">
        <v>464</v>
      </c>
      <c r="E64" s="25"/>
      <c r="F64" s="25" t="s">
        <v>532</v>
      </c>
      <c r="G64" s="32">
        <v>42185</v>
      </c>
      <c r="H64" s="26" t="s">
        <v>337</v>
      </c>
      <c r="I64" s="26" t="s">
        <v>460</v>
      </c>
      <c r="J64" s="26"/>
      <c r="K64" s="25" t="s">
        <v>494</v>
      </c>
      <c r="L64" s="25" t="s">
        <v>495</v>
      </c>
      <c r="M64" s="25">
        <v>92.627272727272725</v>
      </c>
      <c r="N64" s="25">
        <v>32.527272727272724</v>
      </c>
      <c r="O64" s="25"/>
      <c r="P64" s="25"/>
      <c r="Q64" s="25" t="s">
        <v>470</v>
      </c>
      <c r="R64" s="28"/>
      <c r="S64" s="25" t="s">
        <v>470</v>
      </c>
      <c r="T64" s="25"/>
      <c r="U64" s="25" t="s">
        <v>470</v>
      </c>
      <c r="V64" s="25" t="s">
        <v>470</v>
      </c>
      <c r="W64" s="25">
        <v>17.018181818181816</v>
      </c>
      <c r="X64" s="25"/>
      <c r="Y64" s="25"/>
      <c r="Z64" s="25"/>
      <c r="AA64" s="25"/>
      <c r="AB64" s="25"/>
      <c r="AC64" s="25"/>
      <c r="AD64" s="25" t="s">
        <v>470</v>
      </c>
      <c r="AE64" s="25" t="s">
        <v>470</v>
      </c>
      <c r="AF64" s="25"/>
      <c r="AG64" s="25"/>
      <c r="AH64" s="25">
        <v>20.68181818181818</v>
      </c>
      <c r="AI64" s="25"/>
      <c r="AJ64" s="25"/>
      <c r="AK64" s="25" t="s">
        <v>470</v>
      </c>
      <c r="AL64" s="25"/>
      <c r="AM64" s="25" t="s">
        <v>470</v>
      </c>
      <c r="AN64" s="25" t="s">
        <v>470</v>
      </c>
      <c r="AO64" s="25" t="s">
        <v>533</v>
      </c>
      <c r="AP64" s="26" t="s">
        <v>460</v>
      </c>
      <c r="AQ64" s="26"/>
      <c r="AR64" s="26"/>
      <c r="AS64" s="29"/>
      <c r="AT64" s="26">
        <v>10</v>
      </c>
      <c r="AU64" s="26" t="s">
        <v>467</v>
      </c>
      <c r="AV64" s="25"/>
      <c r="AW64" s="26">
        <v>0</v>
      </c>
      <c r="AX64" s="26">
        <v>0</v>
      </c>
      <c r="AY64" s="26">
        <v>0</v>
      </c>
      <c r="AZ64" s="26">
        <v>0</v>
      </c>
      <c r="BA64" s="26">
        <v>0</v>
      </c>
      <c r="BB64" s="26">
        <v>0</v>
      </c>
      <c r="BC64" s="26">
        <v>0</v>
      </c>
      <c r="BD64" s="26">
        <v>0</v>
      </c>
      <c r="BE64" s="26">
        <v>0</v>
      </c>
      <c r="BF64" s="26">
        <v>0</v>
      </c>
      <c r="BG64" s="26">
        <v>0</v>
      </c>
      <c r="BH64" s="26">
        <v>0</v>
      </c>
      <c r="BI64" s="26"/>
      <c r="BJ64" s="26" t="s">
        <v>460</v>
      </c>
      <c r="BK64" s="26"/>
      <c r="BL64" s="26" t="s">
        <v>460</v>
      </c>
      <c r="BM64" s="26"/>
      <c r="BN64" s="26"/>
      <c r="BO64" s="26"/>
      <c r="BP64" s="26"/>
      <c r="BQ64" s="30" t="s">
        <v>496</v>
      </c>
      <c r="BR64" s="30" t="s">
        <v>111</v>
      </c>
      <c r="BS64" s="26">
        <v>30</v>
      </c>
      <c r="BT64" s="26" t="s">
        <v>480</v>
      </c>
      <c r="BU64" s="25"/>
      <c r="BV64" t="s">
        <v>354</v>
      </c>
      <c r="BW64" t="s">
        <v>253</v>
      </c>
    </row>
    <row r="65" spans="1:75" x14ac:dyDescent="0.15">
      <c r="A65" s="23">
        <v>5655</v>
      </c>
      <c r="B65" s="123">
        <v>42202</v>
      </c>
      <c r="C65" s="24" t="s">
        <v>463</v>
      </c>
      <c r="D65" s="25" t="s">
        <v>464</v>
      </c>
      <c r="E65" s="25"/>
      <c r="F65" s="25" t="s">
        <v>532</v>
      </c>
      <c r="G65" s="32">
        <v>41820</v>
      </c>
      <c r="H65" s="26" t="s">
        <v>337</v>
      </c>
      <c r="I65" s="26" t="s">
        <v>460</v>
      </c>
      <c r="J65" s="26"/>
      <c r="K65" s="25" t="s">
        <v>497</v>
      </c>
      <c r="L65" s="25" t="s">
        <v>459</v>
      </c>
      <c r="M65" s="25">
        <v>176.29</v>
      </c>
      <c r="N65" s="25">
        <v>34.869999999999997</v>
      </c>
      <c r="O65" s="25"/>
      <c r="P65" s="25"/>
      <c r="Q65" s="25" t="s">
        <v>470</v>
      </c>
      <c r="R65" s="28"/>
      <c r="S65" s="25" t="s">
        <v>470</v>
      </c>
      <c r="T65" s="25"/>
      <c r="U65" s="25" t="s">
        <v>470</v>
      </c>
      <c r="V65" s="25" t="s">
        <v>470</v>
      </c>
      <c r="W65" s="25">
        <v>15.739999999999998</v>
      </c>
      <c r="X65" s="25"/>
      <c r="Y65" s="25"/>
      <c r="Z65" s="25"/>
      <c r="AA65" s="25"/>
      <c r="AB65" s="25"/>
      <c r="AC65" s="25"/>
      <c r="AD65" s="25" t="s">
        <v>470</v>
      </c>
      <c r="AE65" s="25" t="s">
        <v>470</v>
      </c>
      <c r="AF65" s="25"/>
      <c r="AG65" s="25"/>
      <c r="AH65" s="25">
        <v>23.42</v>
      </c>
      <c r="AI65" s="25"/>
      <c r="AJ65" s="25"/>
      <c r="AK65" s="25" t="s">
        <v>470</v>
      </c>
      <c r="AL65" s="25"/>
      <c r="AM65" s="25" t="s">
        <v>470</v>
      </c>
      <c r="AN65" s="25" t="s">
        <v>470</v>
      </c>
      <c r="AO65" s="25" t="s">
        <v>533</v>
      </c>
      <c r="AP65" s="26" t="s">
        <v>460</v>
      </c>
      <c r="AQ65" s="26"/>
      <c r="AR65" s="26"/>
      <c r="AS65" s="29"/>
      <c r="AT65" s="26">
        <v>20</v>
      </c>
      <c r="AU65" s="26" t="s">
        <v>460</v>
      </c>
      <c r="AV65" s="25"/>
      <c r="AW65" s="26">
        <v>0</v>
      </c>
      <c r="AX65" s="26">
        <v>0</v>
      </c>
      <c r="AY65" s="26">
        <v>0</v>
      </c>
      <c r="AZ65" s="26">
        <v>0</v>
      </c>
      <c r="BA65" s="26">
        <v>0</v>
      </c>
      <c r="BB65" s="26">
        <v>0</v>
      </c>
      <c r="BC65" s="26">
        <v>0</v>
      </c>
      <c r="BD65" s="26">
        <v>0</v>
      </c>
      <c r="BE65" s="26">
        <v>0</v>
      </c>
      <c r="BF65" s="26">
        <v>0</v>
      </c>
      <c r="BG65" s="26">
        <v>0</v>
      </c>
      <c r="BH65" s="26">
        <v>0</v>
      </c>
      <c r="BI65" s="26"/>
      <c r="BJ65" s="26" t="s">
        <v>460</v>
      </c>
      <c r="BK65" s="26"/>
      <c r="BL65" s="26" t="s">
        <v>460</v>
      </c>
      <c r="BM65" s="26"/>
      <c r="BN65" s="26"/>
      <c r="BO65" s="26"/>
      <c r="BP65" s="26"/>
      <c r="BQ65" s="25"/>
      <c r="BR65" s="25"/>
      <c r="BS65" s="26"/>
      <c r="BT65" s="26" t="s">
        <v>480</v>
      </c>
      <c r="BU65" s="25" t="s">
        <v>429</v>
      </c>
      <c r="BV65" t="s">
        <v>354</v>
      </c>
      <c r="BW65" s="124" t="s">
        <v>268</v>
      </c>
    </row>
    <row r="66" spans="1:75" x14ac:dyDescent="0.15">
      <c r="A66" s="23">
        <v>10686</v>
      </c>
      <c r="B66" s="123">
        <v>42202</v>
      </c>
      <c r="C66" s="24" t="s">
        <v>463</v>
      </c>
      <c r="D66" s="25" t="s">
        <v>464</v>
      </c>
      <c r="E66" s="25"/>
      <c r="F66" s="25" t="s">
        <v>532</v>
      </c>
      <c r="G66" s="32">
        <v>42185</v>
      </c>
      <c r="H66" s="26" t="s">
        <v>337</v>
      </c>
      <c r="I66" s="26" t="s">
        <v>460</v>
      </c>
      <c r="J66" s="26"/>
      <c r="K66" s="25" t="s">
        <v>498</v>
      </c>
      <c r="L66" s="126" t="s">
        <v>499</v>
      </c>
      <c r="M66" s="25">
        <v>101.06363636363636</v>
      </c>
      <c r="N66" s="25">
        <v>30.072727272727267</v>
      </c>
      <c r="O66" s="25"/>
      <c r="P66" s="25"/>
      <c r="Q66" s="25" t="s">
        <v>470</v>
      </c>
      <c r="R66" s="28"/>
      <c r="S66" s="25" t="s">
        <v>470</v>
      </c>
      <c r="T66" s="25"/>
      <c r="U66" s="25" t="s">
        <v>470</v>
      </c>
      <c r="V66" s="25" t="s">
        <v>470</v>
      </c>
      <c r="W66" s="25">
        <v>17.318181818181817</v>
      </c>
      <c r="X66" s="25"/>
      <c r="Y66" s="25"/>
      <c r="Z66" s="25"/>
      <c r="AA66" s="25"/>
      <c r="AB66" s="25"/>
      <c r="AC66" s="25"/>
      <c r="AD66" s="25" t="s">
        <v>470</v>
      </c>
      <c r="AE66" s="25" t="s">
        <v>470</v>
      </c>
      <c r="AF66" s="25"/>
      <c r="AG66" s="25"/>
      <c r="AH66" s="25">
        <v>20.009090909090908</v>
      </c>
      <c r="AI66" s="25"/>
      <c r="AJ66" s="25"/>
      <c r="AK66" s="25" t="s">
        <v>470</v>
      </c>
      <c r="AL66" s="25"/>
      <c r="AM66" s="25" t="s">
        <v>470</v>
      </c>
      <c r="AN66" s="25" t="s">
        <v>470</v>
      </c>
      <c r="AO66" s="25" t="s">
        <v>533</v>
      </c>
      <c r="AP66" s="26" t="s">
        <v>460</v>
      </c>
      <c r="AQ66" s="26"/>
      <c r="AR66" s="26"/>
      <c r="AS66" s="29"/>
      <c r="AT66" s="26">
        <v>9.5</v>
      </c>
      <c r="AU66" s="26" t="s">
        <v>467</v>
      </c>
      <c r="AV66" s="25"/>
      <c r="AW66" s="26">
        <v>0</v>
      </c>
      <c r="AX66" s="26">
        <v>0</v>
      </c>
      <c r="AY66" s="26">
        <v>15</v>
      </c>
      <c r="AZ66" s="26">
        <v>0</v>
      </c>
      <c r="BA66" s="26">
        <v>0</v>
      </c>
      <c r="BB66" s="26">
        <v>0</v>
      </c>
      <c r="BC66" s="26">
        <v>0</v>
      </c>
      <c r="BD66" s="26">
        <v>0</v>
      </c>
      <c r="BE66" s="26">
        <v>0</v>
      </c>
      <c r="BF66" s="26">
        <v>0</v>
      </c>
      <c r="BG66" s="26">
        <v>0</v>
      </c>
      <c r="BH66" s="26">
        <v>0</v>
      </c>
      <c r="BI66" s="26"/>
      <c r="BJ66" s="26" t="s">
        <v>460</v>
      </c>
      <c r="BK66" s="26"/>
      <c r="BL66" s="26" t="s">
        <v>460</v>
      </c>
      <c r="BM66" s="26"/>
      <c r="BN66" s="26"/>
      <c r="BO66" s="26"/>
      <c r="BP66" s="26"/>
      <c r="BQ66" s="25"/>
      <c r="BR66" s="25"/>
      <c r="BS66" s="26"/>
      <c r="BT66" s="26" t="s">
        <v>480</v>
      </c>
      <c r="BU66" s="30" t="s">
        <v>500</v>
      </c>
      <c r="BV66" t="s">
        <v>501</v>
      </c>
      <c r="BW66" s="124" t="s">
        <v>345</v>
      </c>
    </row>
    <row r="67" spans="1:75" x14ac:dyDescent="0.15">
      <c r="A67" s="23">
        <v>4105</v>
      </c>
      <c r="B67" s="123">
        <v>42202</v>
      </c>
      <c r="C67" s="24" t="s">
        <v>463</v>
      </c>
      <c r="D67" s="25" t="s">
        <v>464</v>
      </c>
      <c r="E67" s="25"/>
      <c r="F67" s="25" t="s">
        <v>532</v>
      </c>
      <c r="G67" s="32">
        <v>42185</v>
      </c>
      <c r="H67" s="26" t="s">
        <v>337</v>
      </c>
      <c r="I67" s="26" t="s">
        <v>460</v>
      </c>
      <c r="J67" s="26"/>
      <c r="K67" s="25" t="s">
        <v>527</v>
      </c>
      <c r="L67" s="25" t="s">
        <v>528</v>
      </c>
      <c r="M67" s="25">
        <v>104.99999999999999</v>
      </c>
      <c r="N67" s="25">
        <v>29.999999999999996</v>
      </c>
      <c r="O67" s="25"/>
      <c r="P67" s="25"/>
      <c r="Q67" s="25" t="s">
        <v>470</v>
      </c>
      <c r="R67" s="25"/>
      <c r="S67" s="25" t="s">
        <v>470</v>
      </c>
      <c r="T67" s="25"/>
      <c r="U67" s="25" t="s">
        <v>470</v>
      </c>
      <c r="V67" s="25" t="s">
        <v>470</v>
      </c>
      <c r="W67" s="25">
        <v>18</v>
      </c>
      <c r="X67" s="25"/>
      <c r="Y67" s="25"/>
      <c r="Z67" s="25"/>
      <c r="AA67" s="25"/>
      <c r="AB67" s="25"/>
      <c r="AC67" s="25"/>
      <c r="AD67" s="25" t="s">
        <v>470</v>
      </c>
      <c r="AE67" s="25" t="s">
        <v>470</v>
      </c>
      <c r="AF67" s="25"/>
      <c r="AG67" s="25"/>
      <c r="AH67" s="25">
        <v>19.499999999999996</v>
      </c>
      <c r="AI67" s="25"/>
      <c r="AJ67" s="25"/>
      <c r="AK67" s="25" t="s">
        <v>470</v>
      </c>
      <c r="AL67" s="25"/>
      <c r="AM67" s="25" t="s">
        <v>470</v>
      </c>
      <c r="AN67" s="25" t="s">
        <v>470</v>
      </c>
      <c r="AO67" s="25" t="s">
        <v>533</v>
      </c>
      <c r="AP67" s="26" t="s">
        <v>460</v>
      </c>
      <c r="AQ67" s="26"/>
      <c r="AR67" s="26"/>
      <c r="AS67" s="29"/>
      <c r="AT67" s="26">
        <v>17</v>
      </c>
      <c r="AU67" s="26" t="s">
        <v>467</v>
      </c>
      <c r="AV67" s="25"/>
      <c r="AW67" s="26">
        <v>0</v>
      </c>
      <c r="AX67" s="26">
        <v>0</v>
      </c>
      <c r="AY67" s="26">
        <v>10</v>
      </c>
      <c r="AZ67" s="26">
        <v>0</v>
      </c>
      <c r="BA67" s="26">
        <v>0</v>
      </c>
      <c r="BB67" s="26">
        <v>0</v>
      </c>
      <c r="BC67" s="26">
        <v>0</v>
      </c>
      <c r="BD67" s="26">
        <v>0</v>
      </c>
      <c r="BE67" s="26">
        <v>0</v>
      </c>
      <c r="BF67" s="26">
        <v>0</v>
      </c>
      <c r="BG67" s="26">
        <v>0</v>
      </c>
      <c r="BH67" s="26">
        <v>0</v>
      </c>
      <c r="BI67" s="26"/>
      <c r="BJ67" s="26" t="s">
        <v>460</v>
      </c>
      <c r="BK67" s="26"/>
      <c r="BL67" s="26" t="s">
        <v>460</v>
      </c>
      <c r="BM67" s="26"/>
      <c r="BN67" s="26"/>
      <c r="BO67" s="26"/>
      <c r="BP67" s="26"/>
      <c r="BQ67" s="30"/>
      <c r="BR67" s="30"/>
      <c r="BS67" s="26"/>
      <c r="BT67" s="26" t="s">
        <v>480</v>
      </c>
      <c r="BU67" s="126" t="s">
        <v>529</v>
      </c>
      <c r="BV67" t="s">
        <v>537</v>
      </c>
      <c r="BW67" s="125" t="s">
        <v>253</v>
      </c>
    </row>
    <row r="68" spans="1:75" x14ac:dyDescent="0.15">
      <c r="A68" s="23">
        <v>9705</v>
      </c>
      <c r="B68" s="123">
        <v>42202</v>
      </c>
      <c r="C68" s="24" t="s">
        <v>463</v>
      </c>
      <c r="D68" s="25" t="s">
        <v>464</v>
      </c>
      <c r="E68" s="25"/>
      <c r="F68" s="25" t="s">
        <v>532</v>
      </c>
      <c r="G68" s="32">
        <v>42188</v>
      </c>
      <c r="H68" s="26" t="s">
        <v>337</v>
      </c>
      <c r="I68" s="26" t="s">
        <v>338</v>
      </c>
      <c r="J68" s="26"/>
      <c r="K68" s="25" t="s">
        <v>451</v>
      </c>
      <c r="L68" s="25" t="s">
        <v>503</v>
      </c>
      <c r="M68" s="25">
        <v>100.83636363636363</v>
      </c>
      <c r="N68" s="25">
        <v>30.972727272727269</v>
      </c>
      <c r="O68" s="25"/>
      <c r="P68" s="25"/>
      <c r="Q68" s="25" t="s">
        <v>470</v>
      </c>
      <c r="R68" s="28"/>
      <c r="S68" s="25" t="s">
        <v>470</v>
      </c>
      <c r="T68" s="25"/>
      <c r="U68" s="25" t="s">
        <v>470</v>
      </c>
      <c r="V68" s="25" t="s">
        <v>470</v>
      </c>
      <c r="W68" s="25">
        <v>21.145454545454545</v>
      </c>
      <c r="X68" s="25"/>
      <c r="Y68" s="25"/>
      <c r="Z68" s="25"/>
      <c r="AA68" s="25"/>
      <c r="AB68" s="25"/>
      <c r="AC68" s="25"/>
      <c r="AD68" s="25" t="s">
        <v>470</v>
      </c>
      <c r="AE68" s="25" t="s">
        <v>470</v>
      </c>
      <c r="AF68" s="25"/>
      <c r="AG68" s="25"/>
      <c r="AH68" s="25">
        <v>22.881818181818183</v>
      </c>
      <c r="AI68" s="25"/>
      <c r="AJ68" s="25"/>
      <c r="AK68" s="25" t="s">
        <v>470</v>
      </c>
      <c r="AL68" s="25"/>
      <c r="AM68" s="25" t="s">
        <v>470</v>
      </c>
      <c r="AN68" s="25" t="s">
        <v>470</v>
      </c>
      <c r="AO68" s="25" t="s">
        <v>533</v>
      </c>
      <c r="AP68" s="26" t="s">
        <v>460</v>
      </c>
      <c r="AQ68" s="26"/>
      <c r="AR68" s="26"/>
      <c r="AS68" s="29"/>
      <c r="AT68" s="26">
        <v>14</v>
      </c>
      <c r="AU68" s="26" t="s">
        <v>460</v>
      </c>
      <c r="AV68" s="25"/>
      <c r="AW68" s="26">
        <v>0</v>
      </c>
      <c r="AX68" s="26">
        <v>0</v>
      </c>
      <c r="AY68" s="26">
        <v>0</v>
      </c>
      <c r="AZ68" s="26">
        <v>0</v>
      </c>
      <c r="BA68" s="26">
        <v>0</v>
      </c>
      <c r="BB68" s="26">
        <v>0</v>
      </c>
      <c r="BC68" s="26">
        <v>0</v>
      </c>
      <c r="BD68" s="26">
        <v>0</v>
      </c>
      <c r="BE68" s="26">
        <v>0</v>
      </c>
      <c r="BF68" s="26">
        <v>0</v>
      </c>
      <c r="BG68" s="26">
        <v>0</v>
      </c>
      <c r="BH68" s="26">
        <v>0</v>
      </c>
      <c r="BI68" s="26"/>
      <c r="BJ68" s="26" t="s">
        <v>460</v>
      </c>
      <c r="BK68" s="26"/>
      <c r="BL68" s="26" t="s">
        <v>460</v>
      </c>
      <c r="BM68" s="26"/>
      <c r="BN68" s="26"/>
      <c r="BO68" s="26"/>
      <c r="BP68" s="26"/>
      <c r="BQ68" s="30"/>
      <c r="BR68" s="30"/>
      <c r="BS68" s="26"/>
      <c r="BT68" s="26" t="s">
        <v>480</v>
      </c>
      <c r="BU68" s="30" t="s">
        <v>453</v>
      </c>
      <c r="BV68" s="125" t="s">
        <v>538</v>
      </c>
      <c r="BW68" s="125" t="s">
        <v>253</v>
      </c>
    </row>
    <row r="69" spans="1:75" x14ac:dyDescent="0.15">
      <c r="A69" s="23">
        <v>10496</v>
      </c>
      <c r="B69" s="123">
        <v>42202</v>
      </c>
      <c r="C69" s="24" t="s">
        <v>463</v>
      </c>
      <c r="D69" s="25" t="s">
        <v>464</v>
      </c>
      <c r="E69" s="25"/>
      <c r="F69" s="25" t="s">
        <v>532</v>
      </c>
      <c r="G69" s="32">
        <v>42185</v>
      </c>
      <c r="H69" s="26" t="s">
        <v>337</v>
      </c>
      <c r="I69" s="26" t="s">
        <v>338</v>
      </c>
      <c r="J69" s="26"/>
      <c r="K69" s="25" t="s">
        <v>461</v>
      </c>
      <c r="L69" s="25" t="s">
        <v>505</v>
      </c>
      <c r="M69" s="25">
        <v>105.43</v>
      </c>
      <c r="N69" s="25">
        <v>25.072727272727271</v>
      </c>
      <c r="O69" s="25"/>
      <c r="P69" s="25"/>
      <c r="Q69" s="25" t="s">
        <v>470</v>
      </c>
      <c r="R69" s="28"/>
      <c r="S69" s="25" t="s">
        <v>470</v>
      </c>
      <c r="T69" s="25"/>
      <c r="U69" s="25" t="s">
        <v>470</v>
      </c>
      <c r="V69" s="25" t="s">
        <v>470</v>
      </c>
      <c r="W69" s="25">
        <v>15.763636363636362</v>
      </c>
      <c r="X69" s="25"/>
      <c r="Y69" s="25"/>
      <c r="Z69" s="25"/>
      <c r="AA69" s="25"/>
      <c r="AB69" s="25"/>
      <c r="AC69" s="25"/>
      <c r="AD69" s="25" t="s">
        <v>470</v>
      </c>
      <c r="AE69" s="25" t="s">
        <v>470</v>
      </c>
      <c r="AF69" s="25"/>
      <c r="AG69" s="25"/>
      <c r="AH69" s="25">
        <v>18.627272727272725</v>
      </c>
      <c r="AI69" s="25"/>
      <c r="AJ69" s="25"/>
      <c r="AK69" s="25" t="s">
        <v>470</v>
      </c>
      <c r="AL69" s="25"/>
      <c r="AM69" s="25" t="s">
        <v>470</v>
      </c>
      <c r="AN69" s="25" t="s">
        <v>470</v>
      </c>
      <c r="AO69" s="25" t="s">
        <v>533</v>
      </c>
      <c r="AP69" s="26" t="s">
        <v>460</v>
      </c>
      <c r="AQ69" s="26"/>
      <c r="AR69" s="26"/>
      <c r="AS69" s="29"/>
      <c r="AT69" s="26">
        <v>11</v>
      </c>
      <c r="AU69" s="26" t="s">
        <v>460</v>
      </c>
      <c r="AV69" s="25"/>
      <c r="AW69" s="26">
        <v>0</v>
      </c>
      <c r="AX69" s="26">
        <v>0</v>
      </c>
      <c r="AY69" s="26">
        <v>0</v>
      </c>
      <c r="AZ69" s="26">
        <v>0</v>
      </c>
      <c r="BA69" s="26">
        <v>0</v>
      </c>
      <c r="BB69" s="26">
        <v>0</v>
      </c>
      <c r="BC69" s="26">
        <v>0</v>
      </c>
      <c r="BD69" s="26">
        <v>0</v>
      </c>
      <c r="BE69" s="26">
        <v>0</v>
      </c>
      <c r="BF69" s="26">
        <v>0</v>
      </c>
      <c r="BG69" s="26">
        <v>0</v>
      </c>
      <c r="BH69" s="26">
        <v>0</v>
      </c>
      <c r="BI69" s="26"/>
      <c r="BJ69" s="26" t="s">
        <v>460</v>
      </c>
      <c r="BK69" s="26"/>
      <c r="BL69" s="26" t="s">
        <v>460</v>
      </c>
      <c r="BM69" s="26"/>
      <c r="BN69" s="26"/>
      <c r="BO69" s="26"/>
      <c r="BP69" s="26"/>
      <c r="BQ69" s="30"/>
      <c r="BR69" s="30"/>
      <c r="BS69" s="26"/>
      <c r="BT69" s="26" t="s">
        <v>480</v>
      </c>
      <c r="BU69" s="25" t="s">
        <v>453</v>
      </c>
      <c r="BV69" t="s">
        <v>354</v>
      </c>
      <c r="BW69" s="125" t="s">
        <v>345</v>
      </c>
    </row>
    <row r="70" spans="1:75" x14ac:dyDescent="0.15">
      <c r="A70" s="23">
        <v>10344</v>
      </c>
      <c r="B70" s="123">
        <v>42202</v>
      </c>
      <c r="C70" s="24" t="s">
        <v>463</v>
      </c>
      <c r="D70" s="25" t="s">
        <v>464</v>
      </c>
      <c r="E70" s="25"/>
      <c r="F70" s="25" t="s">
        <v>532</v>
      </c>
      <c r="G70" s="32">
        <v>42187</v>
      </c>
      <c r="H70" s="26" t="s">
        <v>337</v>
      </c>
      <c r="I70" s="26" t="s">
        <v>460</v>
      </c>
      <c r="J70" s="26"/>
      <c r="K70" s="25" t="s">
        <v>490</v>
      </c>
      <c r="L70" s="25" t="s">
        <v>491</v>
      </c>
      <c r="M70" s="25">
        <v>97</v>
      </c>
      <c r="N70" s="25">
        <v>31.563636363636359</v>
      </c>
      <c r="O70" s="25"/>
      <c r="P70" s="25"/>
      <c r="Q70" s="25" t="s">
        <v>470</v>
      </c>
      <c r="R70" s="28"/>
      <c r="S70" s="25" t="s">
        <v>470</v>
      </c>
      <c r="T70" s="25"/>
      <c r="U70" s="25" t="s">
        <v>470</v>
      </c>
      <c r="V70" s="25" t="s">
        <v>470</v>
      </c>
      <c r="W70" s="25">
        <v>19.672727272727272</v>
      </c>
      <c r="X70" s="25"/>
      <c r="Y70" s="25"/>
      <c r="Z70" s="25"/>
      <c r="AA70" s="25"/>
      <c r="AB70" s="25"/>
      <c r="AC70" s="25"/>
      <c r="AD70" s="25" t="s">
        <v>470</v>
      </c>
      <c r="AE70" s="25" t="s">
        <v>470</v>
      </c>
      <c r="AF70" s="25"/>
      <c r="AG70" s="25"/>
      <c r="AH70" s="25">
        <v>23.327272727272724</v>
      </c>
      <c r="AI70" s="25"/>
      <c r="AJ70" s="25"/>
      <c r="AK70" s="25" t="s">
        <v>470</v>
      </c>
      <c r="AL70" s="25"/>
      <c r="AM70" s="25" t="s">
        <v>470</v>
      </c>
      <c r="AN70" s="25" t="s">
        <v>470</v>
      </c>
      <c r="AO70" s="25" t="s">
        <v>533</v>
      </c>
      <c r="AP70" s="26" t="s">
        <v>460</v>
      </c>
      <c r="AQ70" s="26"/>
      <c r="AR70" s="26"/>
      <c r="AS70" s="29"/>
      <c r="AT70" s="26">
        <v>8.6</v>
      </c>
      <c r="AU70" s="26" t="s">
        <v>467</v>
      </c>
      <c r="AV70" s="25"/>
      <c r="AW70" s="26">
        <v>11</v>
      </c>
      <c r="AX70" s="26">
        <v>0</v>
      </c>
      <c r="AY70" s="26">
        <v>0</v>
      </c>
      <c r="AZ70" s="26">
        <v>0</v>
      </c>
      <c r="BA70" s="26">
        <v>0</v>
      </c>
      <c r="BB70" s="26">
        <v>0</v>
      </c>
      <c r="BC70" s="26">
        <v>0</v>
      </c>
      <c r="BD70" s="26">
        <v>0</v>
      </c>
      <c r="BE70" s="26">
        <v>0</v>
      </c>
      <c r="BF70" s="26">
        <v>0</v>
      </c>
      <c r="BG70" s="26">
        <v>0</v>
      </c>
      <c r="BH70" s="26">
        <v>0</v>
      </c>
      <c r="BI70" s="26"/>
      <c r="BJ70" s="26" t="s">
        <v>460</v>
      </c>
      <c r="BK70" s="26">
        <v>24</v>
      </c>
      <c r="BL70" s="26" t="s">
        <v>460</v>
      </c>
      <c r="BM70" s="26"/>
      <c r="BN70" s="26"/>
      <c r="BO70" s="26"/>
      <c r="BP70" s="26"/>
      <c r="BQ70" s="30"/>
      <c r="BR70" s="30"/>
      <c r="BS70" s="26"/>
      <c r="BT70" s="26" t="s">
        <v>480</v>
      </c>
      <c r="BU70" s="30" t="s">
        <v>492</v>
      </c>
      <c r="BV70" s="125" t="s">
        <v>539</v>
      </c>
      <c r="BW70" s="31" t="s">
        <v>345</v>
      </c>
    </row>
    <row r="71" spans="1:75" x14ac:dyDescent="0.15">
      <c r="A71" s="23">
        <v>9784</v>
      </c>
      <c r="B71" s="123">
        <v>42202</v>
      </c>
      <c r="C71" s="24" t="s">
        <v>463</v>
      </c>
      <c r="D71" s="25" t="s">
        <v>464</v>
      </c>
      <c r="E71" s="25"/>
      <c r="F71" s="25" t="s">
        <v>532</v>
      </c>
      <c r="G71" s="32">
        <v>42089</v>
      </c>
      <c r="H71" s="26" t="s">
        <v>337</v>
      </c>
      <c r="I71" s="26" t="s">
        <v>460</v>
      </c>
      <c r="J71" s="26"/>
      <c r="K71" s="25" t="s">
        <v>465</v>
      </c>
      <c r="L71" s="25" t="s">
        <v>506</v>
      </c>
      <c r="M71" s="25">
        <v>110</v>
      </c>
      <c r="N71" s="25">
        <v>25.988</v>
      </c>
      <c r="O71" s="25"/>
      <c r="P71" s="25"/>
      <c r="Q71" s="25" t="s">
        <v>470</v>
      </c>
      <c r="R71" s="28"/>
      <c r="S71" s="25" t="s">
        <v>470</v>
      </c>
      <c r="T71" s="25"/>
      <c r="U71" s="25" t="s">
        <v>470</v>
      </c>
      <c r="V71" s="25" t="s">
        <v>470</v>
      </c>
      <c r="W71" s="25">
        <v>12.994</v>
      </c>
      <c r="X71" s="25"/>
      <c r="Y71" s="25"/>
      <c r="Z71" s="25"/>
      <c r="AA71" s="25"/>
      <c r="AB71" s="25"/>
      <c r="AC71" s="25"/>
      <c r="AD71" s="25" t="s">
        <v>470</v>
      </c>
      <c r="AE71" s="25" t="s">
        <v>470</v>
      </c>
      <c r="AF71" s="25"/>
      <c r="AG71" s="25"/>
      <c r="AH71" s="25">
        <v>18.710999999999999</v>
      </c>
      <c r="AI71" s="25"/>
      <c r="AJ71" s="25"/>
      <c r="AK71" s="25" t="s">
        <v>470</v>
      </c>
      <c r="AL71" s="25"/>
      <c r="AM71" s="25" t="s">
        <v>470</v>
      </c>
      <c r="AN71" s="25" t="s">
        <v>470</v>
      </c>
      <c r="AO71" s="25" t="s">
        <v>533</v>
      </c>
      <c r="AP71" s="26" t="s">
        <v>460</v>
      </c>
      <c r="AQ71" s="26"/>
      <c r="AR71" s="26"/>
      <c r="AS71" s="29"/>
      <c r="AT71" s="26">
        <v>8</v>
      </c>
      <c r="AU71" s="26" t="s">
        <v>467</v>
      </c>
      <c r="AV71" s="25"/>
      <c r="AW71" s="26">
        <v>0</v>
      </c>
      <c r="AX71" s="26">
        <v>0</v>
      </c>
      <c r="AY71" s="26">
        <v>0</v>
      </c>
      <c r="AZ71" s="26">
        <v>0</v>
      </c>
      <c r="BA71" s="26">
        <v>0</v>
      </c>
      <c r="BB71" s="26">
        <v>0</v>
      </c>
      <c r="BC71" s="26">
        <v>0</v>
      </c>
      <c r="BD71" s="26">
        <v>0</v>
      </c>
      <c r="BE71" s="26">
        <v>0</v>
      </c>
      <c r="BF71" s="26">
        <v>0</v>
      </c>
      <c r="BG71" s="26">
        <v>0</v>
      </c>
      <c r="BH71" s="26">
        <v>0</v>
      </c>
      <c r="BI71" s="26">
        <v>24</v>
      </c>
      <c r="BJ71" s="26" t="s">
        <v>460</v>
      </c>
      <c r="BK71" s="26"/>
      <c r="BL71" s="26" t="s">
        <v>460</v>
      </c>
      <c r="BM71" s="26"/>
      <c r="BN71" s="26"/>
      <c r="BO71" s="26"/>
      <c r="BP71" s="26"/>
      <c r="BQ71" s="30"/>
      <c r="BR71" s="30"/>
      <c r="BS71" s="26"/>
      <c r="BT71" s="26" t="s">
        <v>480</v>
      </c>
      <c r="BU71" s="30" t="s">
        <v>507</v>
      </c>
      <c r="BV71" s="125" t="s">
        <v>508</v>
      </c>
      <c r="BW71" s="31" t="s">
        <v>268</v>
      </c>
    </row>
    <row r="72" spans="1:75" x14ac:dyDescent="0.15">
      <c r="A72" s="23">
        <v>10397</v>
      </c>
      <c r="B72" s="123">
        <v>42202</v>
      </c>
      <c r="C72" s="24" t="s">
        <v>463</v>
      </c>
      <c r="D72" s="25" t="s">
        <v>464</v>
      </c>
      <c r="E72" s="25"/>
      <c r="F72" s="25" t="s">
        <v>532</v>
      </c>
      <c r="G72" s="32">
        <v>42185</v>
      </c>
      <c r="H72" s="26" t="s">
        <v>337</v>
      </c>
      <c r="I72" s="26" t="s">
        <v>460</v>
      </c>
      <c r="J72" s="26"/>
      <c r="K72" s="25" t="s">
        <v>509</v>
      </c>
      <c r="L72" s="25" t="s">
        <v>510</v>
      </c>
      <c r="M72" s="25">
        <v>114</v>
      </c>
      <c r="N72" s="25">
        <v>31.081818181818178</v>
      </c>
      <c r="O72" s="25"/>
      <c r="P72" s="25"/>
      <c r="Q72" s="25" t="s">
        <v>470</v>
      </c>
      <c r="R72" s="28"/>
      <c r="S72" s="25" t="s">
        <v>470</v>
      </c>
      <c r="T72" s="25"/>
      <c r="U72" s="25" t="s">
        <v>470</v>
      </c>
      <c r="V72" s="25" t="s">
        <v>470</v>
      </c>
      <c r="W72" s="25">
        <v>19.481818181818181</v>
      </c>
      <c r="X72" s="25"/>
      <c r="Y72" s="25"/>
      <c r="Z72" s="25"/>
      <c r="AA72" s="25"/>
      <c r="AB72" s="25"/>
      <c r="AC72" s="25"/>
      <c r="AD72" s="25" t="s">
        <v>470</v>
      </c>
      <c r="AE72" s="25" t="s">
        <v>470</v>
      </c>
      <c r="AF72" s="25"/>
      <c r="AG72" s="25"/>
      <c r="AH72" s="25">
        <v>20.972727272727273</v>
      </c>
      <c r="AI72" s="25"/>
      <c r="AJ72" s="25"/>
      <c r="AK72" s="25" t="s">
        <v>470</v>
      </c>
      <c r="AL72" s="25"/>
      <c r="AM72" s="25" t="s">
        <v>470</v>
      </c>
      <c r="AN72" s="25" t="s">
        <v>470</v>
      </c>
      <c r="AO72" s="25" t="s">
        <v>533</v>
      </c>
      <c r="AP72" s="26" t="s">
        <v>460</v>
      </c>
      <c r="AQ72" s="26"/>
      <c r="AR72" s="26"/>
      <c r="AS72" s="29"/>
      <c r="AT72" s="26">
        <v>6</v>
      </c>
      <c r="AU72" s="26" t="s">
        <v>467</v>
      </c>
      <c r="AV72" s="25"/>
      <c r="AW72" s="26">
        <v>0</v>
      </c>
      <c r="AX72" s="26">
        <v>0</v>
      </c>
      <c r="AY72" s="26">
        <v>5</v>
      </c>
      <c r="AZ72" s="26">
        <v>0</v>
      </c>
      <c r="BA72" s="26">
        <v>0</v>
      </c>
      <c r="BB72" s="26">
        <v>0</v>
      </c>
      <c r="BC72" s="26">
        <v>0</v>
      </c>
      <c r="BD72" s="26">
        <v>0</v>
      </c>
      <c r="BE72" s="26">
        <v>0</v>
      </c>
      <c r="BF72" s="26">
        <v>0</v>
      </c>
      <c r="BG72" s="26">
        <v>0</v>
      </c>
      <c r="BH72" s="26">
        <v>0</v>
      </c>
      <c r="BI72" s="26"/>
      <c r="BJ72" s="26" t="s">
        <v>460</v>
      </c>
      <c r="BK72" s="26"/>
      <c r="BL72" s="26" t="s">
        <v>460</v>
      </c>
      <c r="BM72" s="26"/>
      <c r="BN72" s="26"/>
      <c r="BO72" s="26"/>
      <c r="BP72" s="26"/>
      <c r="BQ72" s="30"/>
      <c r="BR72" s="30"/>
      <c r="BS72" s="26"/>
      <c r="BT72" s="26" t="s">
        <v>480</v>
      </c>
      <c r="BU72" s="30" t="s">
        <v>453</v>
      </c>
      <c r="BV72" s="125" t="s">
        <v>354</v>
      </c>
      <c r="BW72" s="31" t="s">
        <v>345</v>
      </c>
    </row>
    <row r="73" spans="1:75" x14ac:dyDescent="0.15">
      <c r="A73" s="23">
        <v>9931</v>
      </c>
      <c r="B73" s="123">
        <v>42202</v>
      </c>
      <c r="C73" s="24" t="s">
        <v>463</v>
      </c>
      <c r="D73" s="25" t="s">
        <v>464</v>
      </c>
      <c r="E73" s="25"/>
      <c r="F73" s="25" t="s">
        <v>532</v>
      </c>
      <c r="G73" s="32">
        <v>42185</v>
      </c>
      <c r="H73" s="26" t="s">
        <v>337</v>
      </c>
      <c r="I73" s="26" t="s">
        <v>460</v>
      </c>
      <c r="J73" s="26"/>
      <c r="K73" s="25" t="s">
        <v>512</v>
      </c>
      <c r="L73" s="25" t="s">
        <v>482</v>
      </c>
      <c r="M73" s="25">
        <v>91.872727272727261</v>
      </c>
      <c r="N73" s="25">
        <v>36.081818181818178</v>
      </c>
      <c r="O73" s="25"/>
      <c r="P73" s="25"/>
      <c r="Q73" s="25" t="s">
        <v>470</v>
      </c>
      <c r="R73" s="28"/>
      <c r="S73" s="25" t="s">
        <v>470</v>
      </c>
      <c r="T73" s="25"/>
      <c r="U73" s="25" t="s">
        <v>470</v>
      </c>
      <c r="V73" s="25" t="s">
        <v>470</v>
      </c>
      <c r="W73" s="25">
        <v>25.372727272727271</v>
      </c>
      <c r="X73" s="25"/>
      <c r="Y73" s="25"/>
      <c r="Z73" s="25"/>
      <c r="AA73" s="25"/>
      <c r="AB73" s="25"/>
      <c r="AC73" s="25"/>
      <c r="AD73" s="25" t="s">
        <v>470</v>
      </c>
      <c r="AE73" s="25" t="s">
        <v>470</v>
      </c>
      <c r="AF73" s="25"/>
      <c r="AG73" s="25"/>
      <c r="AH73" s="25">
        <v>26.75454545454545</v>
      </c>
      <c r="AI73" s="25"/>
      <c r="AJ73" s="25"/>
      <c r="AK73" s="25" t="s">
        <v>470</v>
      </c>
      <c r="AL73" s="25"/>
      <c r="AM73" s="25" t="s">
        <v>470</v>
      </c>
      <c r="AN73" s="25" t="s">
        <v>470</v>
      </c>
      <c r="AO73" s="25" t="s">
        <v>533</v>
      </c>
      <c r="AP73" s="26" t="s">
        <v>460</v>
      </c>
      <c r="AQ73" s="26"/>
      <c r="AR73" s="26"/>
      <c r="AS73" s="29"/>
      <c r="AT73" s="26">
        <v>15</v>
      </c>
      <c r="AU73" s="26" t="s">
        <v>460</v>
      </c>
      <c r="AV73" s="25"/>
      <c r="AW73" s="26">
        <v>0</v>
      </c>
      <c r="AX73" s="26">
        <v>0</v>
      </c>
      <c r="AY73" s="26">
        <v>0</v>
      </c>
      <c r="AZ73" s="26">
        <v>0</v>
      </c>
      <c r="BA73" s="26">
        <v>0</v>
      </c>
      <c r="BB73" s="26">
        <v>0</v>
      </c>
      <c r="BC73" s="26">
        <v>0</v>
      </c>
      <c r="BD73" s="26">
        <v>0</v>
      </c>
      <c r="BE73" s="26">
        <v>0</v>
      </c>
      <c r="BF73" s="26">
        <v>0</v>
      </c>
      <c r="BG73" s="26">
        <v>0</v>
      </c>
      <c r="BH73" s="26">
        <v>0</v>
      </c>
      <c r="BI73" s="26"/>
      <c r="BJ73" s="26" t="s">
        <v>460</v>
      </c>
      <c r="BK73" s="26"/>
      <c r="BL73" s="26" t="s">
        <v>460</v>
      </c>
      <c r="BM73" s="26">
        <v>120</v>
      </c>
      <c r="BN73" s="26"/>
      <c r="BO73" s="26"/>
      <c r="BP73" s="26"/>
      <c r="BQ73" s="30"/>
      <c r="BR73" s="30"/>
      <c r="BS73" s="26"/>
      <c r="BT73" s="26" t="s">
        <v>480</v>
      </c>
      <c r="BU73" s="30" t="s">
        <v>492</v>
      </c>
      <c r="BV73" s="125" t="s">
        <v>513</v>
      </c>
      <c r="BW73" s="31" t="s">
        <v>253</v>
      </c>
    </row>
    <row r="74" spans="1:75" x14ac:dyDescent="0.15">
      <c r="A74" s="23">
        <v>9915</v>
      </c>
      <c r="B74" s="123">
        <v>42202</v>
      </c>
      <c r="C74" s="24" t="s">
        <v>463</v>
      </c>
      <c r="D74" s="25" t="s">
        <v>464</v>
      </c>
      <c r="E74" s="25"/>
      <c r="F74" s="25" t="s">
        <v>532</v>
      </c>
      <c r="G74" s="32">
        <v>42066</v>
      </c>
      <c r="H74" s="26" t="s">
        <v>337</v>
      </c>
      <c r="I74" s="26" t="s">
        <v>460</v>
      </c>
      <c r="J74" s="26"/>
      <c r="K74" s="25" t="s">
        <v>514</v>
      </c>
      <c r="L74" s="25" t="s">
        <v>482</v>
      </c>
      <c r="M74" s="25">
        <v>91.5</v>
      </c>
      <c r="N74" s="25">
        <v>24.999999999999996</v>
      </c>
      <c r="O74" s="25"/>
      <c r="P74" s="25"/>
      <c r="Q74" s="25" t="s">
        <v>470</v>
      </c>
      <c r="R74" s="28"/>
      <c r="S74" s="25" t="s">
        <v>470</v>
      </c>
      <c r="T74" s="25"/>
      <c r="U74" s="25" t="s">
        <v>470</v>
      </c>
      <c r="V74" s="25" t="s">
        <v>470</v>
      </c>
      <c r="W74" s="25">
        <v>14.899999999999999</v>
      </c>
      <c r="X74" s="25"/>
      <c r="Y74" s="25"/>
      <c r="Z74" s="25"/>
      <c r="AA74" s="25"/>
      <c r="AB74" s="25"/>
      <c r="AC74" s="25"/>
      <c r="AD74" s="25" t="s">
        <v>470</v>
      </c>
      <c r="AE74" s="25" t="s">
        <v>470</v>
      </c>
      <c r="AF74" s="25"/>
      <c r="AG74" s="25"/>
      <c r="AH74" s="25">
        <v>17.600000000000001</v>
      </c>
      <c r="AI74" s="25"/>
      <c r="AJ74" s="25"/>
      <c r="AK74" s="25" t="s">
        <v>470</v>
      </c>
      <c r="AL74" s="25"/>
      <c r="AM74" s="25" t="s">
        <v>470</v>
      </c>
      <c r="AN74" s="25" t="s">
        <v>470</v>
      </c>
      <c r="AO74" s="25" t="s">
        <v>533</v>
      </c>
      <c r="AP74" s="26" t="s">
        <v>460</v>
      </c>
      <c r="AQ74" s="26"/>
      <c r="AR74" s="26"/>
      <c r="AS74" s="29"/>
      <c r="AT74" s="26">
        <v>8</v>
      </c>
      <c r="AU74" s="26" t="s">
        <v>460</v>
      </c>
      <c r="AV74" s="25"/>
      <c r="AW74" s="26">
        <v>0</v>
      </c>
      <c r="AX74" s="26">
        <v>0</v>
      </c>
      <c r="AY74" s="26">
        <v>0</v>
      </c>
      <c r="AZ74" s="26">
        <v>0</v>
      </c>
      <c r="BA74" s="26">
        <v>0</v>
      </c>
      <c r="BB74" s="26">
        <v>0</v>
      </c>
      <c r="BC74" s="26">
        <v>0</v>
      </c>
      <c r="BD74" s="26">
        <v>0</v>
      </c>
      <c r="BE74" s="26">
        <v>0</v>
      </c>
      <c r="BF74" s="26">
        <v>0</v>
      </c>
      <c r="BG74" s="26">
        <v>0</v>
      </c>
      <c r="BH74" s="26">
        <v>0</v>
      </c>
      <c r="BI74" s="26"/>
      <c r="BJ74" s="26" t="s">
        <v>460</v>
      </c>
      <c r="BK74" s="26"/>
      <c r="BL74" s="26" t="s">
        <v>460</v>
      </c>
      <c r="BM74" s="26"/>
      <c r="BN74" s="26"/>
      <c r="BO74" s="26"/>
      <c r="BP74" s="26"/>
      <c r="BQ74" s="30"/>
      <c r="BR74" s="30"/>
      <c r="BS74" s="26"/>
      <c r="BT74" s="26" t="s">
        <v>480</v>
      </c>
      <c r="BU74" s="30" t="s">
        <v>492</v>
      </c>
      <c r="BV74" s="125" t="s">
        <v>354</v>
      </c>
      <c r="BW74" s="31" t="s">
        <v>268</v>
      </c>
    </row>
    <row r="75" spans="1:75" x14ac:dyDescent="0.15">
      <c r="A75" s="23">
        <v>10051</v>
      </c>
      <c r="B75" s="123">
        <v>42202</v>
      </c>
      <c r="C75" s="24" t="s">
        <v>463</v>
      </c>
      <c r="D75" s="25" t="s">
        <v>464</v>
      </c>
      <c r="E75" s="25"/>
      <c r="F75" s="25" t="s">
        <v>532</v>
      </c>
      <c r="G75" s="32">
        <v>42184</v>
      </c>
      <c r="H75" s="26" t="s">
        <v>337</v>
      </c>
      <c r="I75" s="26" t="s">
        <v>338</v>
      </c>
      <c r="J75" s="26"/>
      <c r="K75" s="25" t="s">
        <v>531</v>
      </c>
      <c r="L75" s="25" t="s">
        <v>515</v>
      </c>
      <c r="M75" s="25">
        <v>86.436363636363623</v>
      </c>
      <c r="N75" s="25">
        <v>26.690909090909088</v>
      </c>
      <c r="O75" s="25"/>
      <c r="P75" s="25"/>
      <c r="Q75" s="25" t="s">
        <v>470</v>
      </c>
      <c r="R75" s="28"/>
      <c r="S75" s="25" t="s">
        <v>470</v>
      </c>
      <c r="T75" s="25"/>
      <c r="U75" s="25" t="s">
        <v>470</v>
      </c>
      <c r="V75" s="25" t="s">
        <v>470</v>
      </c>
      <c r="W75" s="25">
        <v>15.981818181818179</v>
      </c>
      <c r="X75" s="25"/>
      <c r="Y75" s="25"/>
      <c r="Z75" s="25"/>
      <c r="AA75" s="25"/>
      <c r="AB75" s="25"/>
      <c r="AC75" s="25"/>
      <c r="AD75" s="25" t="s">
        <v>470</v>
      </c>
      <c r="AE75" s="25" t="s">
        <v>470</v>
      </c>
      <c r="AF75" s="25"/>
      <c r="AG75" s="25"/>
      <c r="AH75" s="25">
        <v>17.363636363636363</v>
      </c>
      <c r="AI75" s="25"/>
      <c r="AJ75" s="25"/>
      <c r="AK75" s="25" t="s">
        <v>470</v>
      </c>
      <c r="AL75" s="25"/>
      <c r="AM75" s="25" t="s">
        <v>470</v>
      </c>
      <c r="AN75" s="25" t="s">
        <v>470</v>
      </c>
      <c r="AO75" s="25" t="s">
        <v>533</v>
      </c>
      <c r="AP75" s="26" t="s">
        <v>460</v>
      </c>
      <c r="AQ75" s="26"/>
      <c r="AR75" s="26"/>
      <c r="AS75" s="29"/>
      <c r="AT75" s="26">
        <v>8.5</v>
      </c>
      <c r="AU75" s="26" t="s">
        <v>460</v>
      </c>
      <c r="AV75" s="25"/>
      <c r="AW75" s="26">
        <v>0</v>
      </c>
      <c r="AX75" s="26">
        <v>0</v>
      </c>
      <c r="AY75" s="26">
        <v>0</v>
      </c>
      <c r="AZ75" s="26">
        <v>0</v>
      </c>
      <c r="BA75" s="26">
        <v>0</v>
      </c>
      <c r="BB75" s="26">
        <v>0</v>
      </c>
      <c r="BC75" s="26">
        <v>0</v>
      </c>
      <c r="BD75" s="26">
        <v>0</v>
      </c>
      <c r="BE75" s="26">
        <v>0</v>
      </c>
      <c r="BF75" s="26">
        <v>0</v>
      </c>
      <c r="BG75" s="26">
        <v>0</v>
      </c>
      <c r="BH75" s="26">
        <v>0</v>
      </c>
      <c r="BI75" s="26"/>
      <c r="BJ75" s="26" t="s">
        <v>460</v>
      </c>
      <c r="BK75" s="26"/>
      <c r="BL75" s="26" t="s">
        <v>460</v>
      </c>
      <c r="BM75" s="26">
        <v>39</v>
      </c>
      <c r="BN75" s="26"/>
      <c r="BO75" s="26"/>
      <c r="BP75" s="26"/>
      <c r="BQ75" s="30"/>
      <c r="BR75" s="30"/>
      <c r="BS75" s="26"/>
      <c r="BT75" s="26" t="s">
        <v>480</v>
      </c>
      <c r="BU75" s="30" t="s">
        <v>516</v>
      </c>
      <c r="BV75" s="125" t="s">
        <v>540</v>
      </c>
      <c r="BW75" s="31" t="s">
        <v>253</v>
      </c>
    </row>
  </sheetData>
  <sheetProtection algorithmName="SHA-512" hashValue="206LE3nNOa4dEb6TJO7q6TlHFqP2J7wNbj3oaEnz3jZA5DokZy2bGTjvGy1JffkSX2xT9Ad2ZU8qr0jpZpasgg==" saltValue="2KtoC/3R/63ophnZEaO4Pg==" spinCount="100000" sheet="1" objects="1" scenarios="1"/>
  <hyperlinks>
    <hyperlink ref="BV7" r:id="rId1" display="https://www.powershop.com.au/app/rates/resi-elec-powercor-market-offer-zone7-tariff-all.pdf" xr:uid="{D2032533-9016-4741-A5BC-56C28C71B01A}"/>
    <hyperlink ref="BV13" r:id="rId2" xr:uid="{E47938BE-1D04-3A42-AA7D-26B9596A85D4}"/>
    <hyperlink ref="BV16" r:id="rId3" xr:uid="{8BCFF046-A5D1-BA45-BA8C-C07CF4874445}"/>
    <hyperlink ref="BV9" r:id="rId4" xr:uid="{F9B81574-880C-7844-9FDF-AE4ACD337768}"/>
    <hyperlink ref="BV28" r:id="rId5" xr:uid="{613BD742-C424-384B-B89D-7BAA359BF68F}"/>
    <hyperlink ref="BV35" r:id="rId6" xr:uid="{5A7A8D66-FCCE-CA4A-8FBF-710C72A2E756}"/>
    <hyperlink ref="BV32" r:id="rId7" xr:uid="{322E9D49-21C0-7147-A2DC-4CEB15DE02BC}"/>
    <hyperlink ref="BV31" r:id="rId8" xr:uid="{A6EFB228-F6A5-134A-A589-257274EE12B9}"/>
  </hyperlinks>
  <pageMargins left="0.75" right="0.75" top="1" bottom="1" header="0.5" footer="0.5"/>
  <legacyDrawing r:id="rId9"/>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57ADA-DCD7-C349-A3C3-F93C78B9C738}">
  <sheetPr codeName="Sheet14"/>
  <dimension ref="A1:BW63"/>
  <sheetViews>
    <sheetView zoomScale="110" zoomScaleNormal="110" workbookViewId="0">
      <selection activeCell="R24" sqref="R24"/>
    </sheetView>
  </sheetViews>
  <sheetFormatPr baseColWidth="10" defaultRowHeight="13" x14ac:dyDescent="0.15"/>
  <cols>
    <col min="11" max="11" width="17" bestFit="1" customWidth="1"/>
    <col min="12" max="12" width="26" bestFit="1" customWidth="1"/>
    <col min="41" max="41" width="15.83203125" bestFit="1" customWidth="1"/>
    <col min="74" max="74" width="24.83203125" customWidth="1"/>
  </cols>
  <sheetData>
    <row r="1" spans="1:75" ht="84" x14ac:dyDescent="0.15">
      <c r="A1" s="1" t="s">
        <v>50</v>
      </c>
      <c r="B1" s="1" t="s">
        <v>51</v>
      </c>
      <c r="C1" s="2" t="s">
        <v>52</v>
      </c>
      <c r="D1" s="3" t="s">
        <v>53</v>
      </c>
      <c r="E1" s="3" t="s">
        <v>54</v>
      </c>
      <c r="F1" s="3" t="s">
        <v>55</v>
      </c>
      <c r="G1" s="1" t="s">
        <v>56</v>
      </c>
      <c r="H1" s="4" t="s">
        <v>57</v>
      </c>
      <c r="I1" s="4" t="s">
        <v>182</v>
      </c>
      <c r="J1" s="4" t="s">
        <v>183</v>
      </c>
      <c r="K1" s="3" t="s">
        <v>184</v>
      </c>
      <c r="L1" s="5" t="s">
        <v>185</v>
      </c>
      <c r="M1" s="6" t="s">
        <v>186</v>
      </c>
      <c r="N1" s="7" t="s">
        <v>187</v>
      </c>
      <c r="O1" s="7" t="s">
        <v>188</v>
      </c>
      <c r="P1" s="7" t="s">
        <v>97</v>
      </c>
      <c r="Q1" s="7" t="s">
        <v>135</v>
      </c>
      <c r="R1" s="7" t="s">
        <v>136</v>
      </c>
      <c r="S1" s="7" t="s">
        <v>137</v>
      </c>
      <c r="T1" s="7" t="s">
        <v>138</v>
      </c>
      <c r="U1" s="7" t="s">
        <v>61</v>
      </c>
      <c r="V1" s="8" t="s">
        <v>62</v>
      </c>
      <c r="W1" s="9" t="s">
        <v>104</v>
      </c>
      <c r="X1" s="9" t="s">
        <v>105</v>
      </c>
      <c r="Y1" s="9" t="s">
        <v>106</v>
      </c>
      <c r="Z1" s="9" t="s">
        <v>195</v>
      </c>
      <c r="AA1" s="9" t="s">
        <v>196</v>
      </c>
      <c r="AB1" s="9" t="s">
        <v>70</v>
      </c>
      <c r="AC1" s="9" t="s">
        <v>71</v>
      </c>
      <c r="AD1" s="9" t="s">
        <v>152</v>
      </c>
      <c r="AE1" s="10" t="s">
        <v>153</v>
      </c>
      <c r="AF1" s="11" t="s">
        <v>154</v>
      </c>
      <c r="AG1" s="11" t="s">
        <v>76</v>
      </c>
      <c r="AH1" s="12" t="s">
        <v>77</v>
      </c>
      <c r="AI1" s="12" t="s">
        <v>78</v>
      </c>
      <c r="AJ1" s="12" t="s">
        <v>23</v>
      </c>
      <c r="AK1" s="12" t="s">
        <v>24</v>
      </c>
      <c r="AL1" s="120" t="s">
        <v>395</v>
      </c>
      <c r="AM1" s="120" t="s">
        <v>396</v>
      </c>
      <c r="AN1" s="120" t="s">
        <v>397</v>
      </c>
      <c r="AO1" s="13" t="s">
        <v>25</v>
      </c>
      <c r="AP1" s="14" t="s">
        <v>26</v>
      </c>
      <c r="AQ1" s="14" t="s">
        <v>164</v>
      </c>
      <c r="AR1" s="15" t="s">
        <v>165</v>
      </c>
      <c r="AS1" s="16" t="s">
        <v>398</v>
      </c>
      <c r="AT1" s="17" t="s">
        <v>167</v>
      </c>
      <c r="AU1" s="18" t="s">
        <v>168</v>
      </c>
      <c r="AV1" s="19" t="s">
        <v>169</v>
      </c>
      <c r="AW1" s="20" t="s">
        <v>86</v>
      </c>
      <c r="AX1" s="21" t="s">
        <v>95</v>
      </c>
      <c r="AY1" s="20" t="s">
        <v>96</v>
      </c>
      <c r="AZ1" s="21" t="s">
        <v>34</v>
      </c>
      <c r="BA1" s="20" t="s">
        <v>35</v>
      </c>
      <c r="BB1" s="21" t="s">
        <v>88</v>
      </c>
      <c r="BC1" s="20" t="s">
        <v>89</v>
      </c>
      <c r="BD1" s="22" t="s">
        <v>90</v>
      </c>
      <c r="BE1" s="121" t="s">
        <v>399</v>
      </c>
      <c r="BF1" s="122" t="s">
        <v>400</v>
      </c>
      <c r="BG1" s="20" t="s">
        <v>91</v>
      </c>
      <c r="BH1" s="22" t="s">
        <v>92</v>
      </c>
      <c r="BI1" s="4" t="s">
        <v>48</v>
      </c>
      <c r="BJ1" s="4" t="s">
        <v>49</v>
      </c>
      <c r="BK1" s="4" t="s">
        <v>219</v>
      </c>
      <c r="BL1" s="4" t="s">
        <v>220</v>
      </c>
      <c r="BM1" s="4" t="s">
        <v>401</v>
      </c>
      <c r="BN1" s="4" t="s">
        <v>402</v>
      </c>
      <c r="BO1" s="4" t="s">
        <v>403</v>
      </c>
      <c r="BP1" s="4" t="s">
        <v>404</v>
      </c>
      <c r="BQ1" s="2" t="s">
        <v>129</v>
      </c>
      <c r="BR1" s="2" t="s">
        <v>130</v>
      </c>
      <c r="BS1" s="4" t="s">
        <v>131</v>
      </c>
      <c r="BT1" s="4" t="s">
        <v>132</v>
      </c>
      <c r="BU1" s="2" t="s">
        <v>133</v>
      </c>
      <c r="BV1" s="4" t="s">
        <v>134</v>
      </c>
      <c r="BW1" s="1" t="s">
        <v>225</v>
      </c>
    </row>
    <row r="2" spans="1:75" x14ac:dyDescent="0.15">
      <c r="A2" s="23">
        <v>8348</v>
      </c>
      <c r="B2" s="123">
        <v>41828</v>
      </c>
      <c r="C2" s="24" t="s">
        <v>405</v>
      </c>
      <c r="D2" s="25" t="s">
        <v>406</v>
      </c>
      <c r="E2" s="25"/>
      <c r="F2" s="25" t="s">
        <v>407</v>
      </c>
      <c r="G2" s="123">
        <v>41822</v>
      </c>
      <c r="H2" s="26" t="s">
        <v>337</v>
      </c>
      <c r="I2" s="26" t="s">
        <v>338</v>
      </c>
      <c r="J2" s="26"/>
      <c r="K2" s="25" t="s">
        <v>442</v>
      </c>
      <c r="L2" s="25" t="s">
        <v>443</v>
      </c>
      <c r="M2" s="27">
        <v>99</v>
      </c>
      <c r="N2" s="27">
        <v>25.5</v>
      </c>
      <c r="O2" s="25"/>
      <c r="P2" s="25"/>
      <c r="Q2" s="25"/>
      <c r="R2" s="28"/>
      <c r="S2" s="25"/>
      <c r="T2" s="25"/>
      <c r="U2" s="25"/>
      <c r="V2" s="25"/>
      <c r="W2" s="25"/>
      <c r="X2" s="25"/>
      <c r="Y2" s="25"/>
      <c r="Z2" s="25"/>
      <c r="AA2" s="25"/>
      <c r="AB2" s="25"/>
      <c r="AC2" s="25"/>
      <c r="AD2" s="25"/>
      <c r="AE2" s="25"/>
      <c r="AF2" s="25"/>
      <c r="AG2" s="25"/>
      <c r="AH2" s="25"/>
      <c r="AI2" s="25"/>
      <c r="AJ2" s="25"/>
      <c r="AK2" s="25"/>
      <c r="AL2" s="25"/>
      <c r="AM2" s="25"/>
      <c r="AN2" s="25"/>
      <c r="AO2" s="25" t="s">
        <v>412</v>
      </c>
      <c r="AP2" s="26" t="s">
        <v>409</v>
      </c>
      <c r="AQ2" s="26"/>
      <c r="AR2" s="26"/>
      <c r="AS2" s="29"/>
      <c r="AT2" s="26">
        <v>20</v>
      </c>
      <c r="AU2" s="26" t="s">
        <v>413</v>
      </c>
      <c r="AV2" s="25"/>
      <c r="AW2" s="26">
        <v>0</v>
      </c>
      <c r="AX2" s="26">
        <v>0</v>
      </c>
      <c r="AY2" s="26">
        <v>0</v>
      </c>
      <c r="AZ2" s="26">
        <v>0</v>
      </c>
      <c r="BA2" s="26">
        <v>0</v>
      </c>
      <c r="BB2" s="26">
        <v>0</v>
      </c>
      <c r="BC2" s="26">
        <v>0</v>
      </c>
      <c r="BD2" s="26">
        <v>0</v>
      </c>
      <c r="BE2" s="26">
        <v>0</v>
      </c>
      <c r="BF2" s="26">
        <v>0</v>
      </c>
      <c r="BG2" s="26">
        <v>0</v>
      </c>
      <c r="BH2" s="26">
        <v>0</v>
      </c>
      <c r="BI2" s="26"/>
      <c r="BJ2" s="26" t="s">
        <v>409</v>
      </c>
      <c r="BK2" s="26">
        <v>12</v>
      </c>
      <c r="BL2" s="26" t="s">
        <v>409</v>
      </c>
      <c r="BM2" s="26"/>
      <c r="BN2" s="26"/>
      <c r="BO2" s="26"/>
      <c r="BP2" s="26"/>
      <c r="BQ2" s="25" t="s">
        <v>444</v>
      </c>
      <c r="BR2" s="30" t="s">
        <v>111</v>
      </c>
      <c r="BS2" s="26">
        <v>50</v>
      </c>
      <c r="BT2" s="26" t="s">
        <v>414</v>
      </c>
      <c r="BU2" s="30"/>
      <c r="BV2" t="s">
        <v>354</v>
      </c>
      <c r="BW2" s="124" t="s">
        <v>253</v>
      </c>
    </row>
    <row r="3" spans="1:75" x14ac:dyDescent="0.15">
      <c r="A3" s="23">
        <v>6208</v>
      </c>
      <c r="B3" s="123">
        <v>41829</v>
      </c>
      <c r="C3" s="24" t="s">
        <v>405</v>
      </c>
      <c r="D3" s="25" t="s">
        <v>406</v>
      </c>
      <c r="E3" s="25"/>
      <c r="F3" s="25" t="s">
        <v>407</v>
      </c>
      <c r="G3" s="32">
        <v>41820</v>
      </c>
      <c r="H3" s="26" t="s">
        <v>408</v>
      </c>
      <c r="I3" s="26" t="s">
        <v>445</v>
      </c>
      <c r="J3" s="26"/>
      <c r="K3" s="25" t="s">
        <v>446</v>
      </c>
      <c r="L3" s="25" t="s">
        <v>447</v>
      </c>
      <c r="M3" s="25">
        <v>115.9</v>
      </c>
      <c r="N3" s="25">
        <v>27</v>
      </c>
      <c r="O3" s="25"/>
      <c r="P3" s="25"/>
      <c r="Q3" s="25"/>
      <c r="R3" s="28"/>
      <c r="S3" s="25"/>
      <c r="T3" s="25"/>
      <c r="U3" s="25"/>
      <c r="V3" s="25"/>
      <c r="W3" s="25"/>
      <c r="X3" s="25"/>
      <c r="Y3" s="25"/>
      <c r="Z3" s="25"/>
      <c r="AA3" s="25"/>
      <c r="AB3" s="25"/>
      <c r="AC3" s="25"/>
      <c r="AD3" s="25"/>
      <c r="AE3" s="25"/>
      <c r="AF3" s="25"/>
      <c r="AG3" s="25"/>
      <c r="AH3" s="25"/>
      <c r="AI3" s="25"/>
      <c r="AJ3" s="25"/>
      <c r="AK3" s="25"/>
      <c r="AL3" s="25"/>
      <c r="AM3" s="25"/>
      <c r="AN3" s="25"/>
      <c r="AO3" s="25" t="s">
        <v>412</v>
      </c>
      <c r="AP3" s="26" t="s">
        <v>409</v>
      </c>
      <c r="AQ3" s="26"/>
      <c r="AR3" s="26"/>
      <c r="AS3" s="29">
        <v>5</v>
      </c>
      <c r="AT3" s="26">
        <v>16</v>
      </c>
      <c r="AU3" s="26" t="s">
        <v>409</v>
      </c>
      <c r="AV3" s="25"/>
      <c r="AW3" s="26">
        <v>0</v>
      </c>
      <c r="AX3" s="26">
        <v>0</v>
      </c>
      <c r="AY3" s="26">
        <v>0</v>
      </c>
      <c r="AZ3" s="26">
        <v>0</v>
      </c>
      <c r="BA3" s="26">
        <v>0</v>
      </c>
      <c r="BB3" s="26">
        <v>0</v>
      </c>
      <c r="BC3" s="26">
        <v>0</v>
      </c>
      <c r="BD3" s="26">
        <v>0</v>
      </c>
      <c r="BE3" s="26">
        <v>0</v>
      </c>
      <c r="BF3" s="26">
        <v>0</v>
      </c>
      <c r="BG3" s="26">
        <v>0</v>
      </c>
      <c r="BH3" s="26">
        <v>0</v>
      </c>
      <c r="BI3" s="26"/>
      <c r="BJ3" s="26" t="s">
        <v>409</v>
      </c>
      <c r="BK3" s="26"/>
      <c r="BL3" s="26" t="s">
        <v>409</v>
      </c>
      <c r="BM3" s="26"/>
      <c r="BN3" s="26"/>
      <c r="BO3" s="26"/>
      <c r="BP3" s="26"/>
      <c r="BQ3" s="25"/>
      <c r="BR3" s="25"/>
      <c r="BS3" s="26"/>
      <c r="BT3" s="26" t="s">
        <v>414</v>
      </c>
      <c r="BU3" s="30" t="s">
        <v>448</v>
      </c>
      <c r="BV3" t="s">
        <v>426</v>
      </c>
      <c r="BW3" s="124" t="s">
        <v>253</v>
      </c>
    </row>
    <row r="4" spans="1:75" x14ac:dyDescent="0.15">
      <c r="A4" s="23">
        <v>1720</v>
      </c>
      <c r="B4" s="123">
        <v>41829</v>
      </c>
      <c r="C4" s="24" t="s">
        <v>405</v>
      </c>
      <c r="D4" s="25" t="s">
        <v>406</v>
      </c>
      <c r="E4" s="25"/>
      <c r="F4" s="25" t="s">
        <v>407</v>
      </c>
      <c r="G4" s="60">
        <v>41851</v>
      </c>
      <c r="H4" s="26" t="s">
        <v>408</v>
      </c>
      <c r="I4" s="26" t="s">
        <v>409</v>
      </c>
      <c r="J4" s="26"/>
      <c r="K4" s="25" t="s">
        <v>410</v>
      </c>
      <c r="L4" s="25" t="s">
        <v>411</v>
      </c>
      <c r="M4" s="25">
        <v>124.5</v>
      </c>
      <c r="N4" s="25">
        <v>22.35</v>
      </c>
      <c r="O4" s="25"/>
      <c r="P4" s="25"/>
      <c r="Q4" s="25"/>
      <c r="R4" s="28"/>
      <c r="S4" s="25"/>
      <c r="T4" s="25"/>
      <c r="U4" s="25"/>
      <c r="V4" s="25"/>
      <c r="W4" s="25"/>
      <c r="X4" s="25"/>
      <c r="Y4" s="25"/>
      <c r="Z4" s="25"/>
      <c r="AA4" s="25"/>
      <c r="AB4" s="25"/>
      <c r="AC4" s="25"/>
      <c r="AD4" s="25"/>
      <c r="AE4" s="25"/>
      <c r="AF4" s="25"/>
      <c r="AG4" s="25"/>
      <c r="AH4" s="25"/>
      <c r="AI4" s="25"/>
      <c r="AJ4" s="25"/>
      <c r="AK4" s="25"/>
      <c r="AL4" s="25"/>
      <c r="AM4" s="25"/>
      <c r="AN4" s="25"/>
      <c r="AO4" s="25" t="s">
        <v>412</v>
      </c>
      <c r="AP4" s="26" t="s">
        <v>409</v>
      </c>
      <c r="AQ4" s="26"/>
      <c r="AR4" s="26"/>
      <c r="AS4" s="29">
        <v>10</v>
      </c>
      <c r="AT4" s="26">
        <v>10</v>
      </c>
      <c r="AU4" s="26" t="s">
        <v>413</v>
      </c>
      <c r="AV4" s="25"/>
      <c r="AW4" s="26">
        <v>0</v>
      </c>
      <c r="AX4" s="26">
        <v>0</v>
      </c>
      <c r="AY4" s="26">
        <v>7</v>
      </c>
      <c r="AZ4" s="26">
        <v>0</v>
      </c>
      <c r="BA4" s="26">
        <v>0</v>
      </c>
      <c r="BB4" s="26">
        <v>0</v>
      </c>
      <c r="BC4" s="26">
        <v>0</v>
      </c>
      <c r="BD4" s="26">
        <v>0</v>
      </c>
      <c r="BE4" s="26">
        <v>0</v>
      </c>
      <c r="BF4" s="26">
        <v>0</v>
      </c>
      <c r="BG4" s="26">
        <v>0</v>
      </c>
      <c r="BH4" s="26">
        <v>0</v>
      </c>
      <c r="BI4" s="26"/>
      <c r="BJ4" s="26" t="s">
        <v>409</v>
      </c>
      <c r="BK4" s="26"/>
      <c r="BL4" s="26" t="s">
        <v>409</v>
      </c>
      <c r="BM4" s="26"/>
      <c r="BN4" s="26"/>
      <c r="BO4" s="26"/>
      <c r="BP4" s="26"/>
      <c r="BQ4" s="25"/>
      <c r="BR4" s="25"/>
      <c r="BS4" s="26"/>
      <c r="BT4" s="26" t="s">
        <v>414</v>
      </c>
      <c r="BU4" s="25"/>
      <c r="BV4" t="s">
        <v>261</v>
      </c>
      <c r="BW4" s="124" t="s">
        <v>253</v>
      </c>
    </row>
    <row r="5" spans="1:75" x14ac:dyDescent="0.15">
      <c r="A5" s="23">
        <v>1690</v>
      </c>
      <c r="B5" s="123">
        <v>41829</v>
      </c>
      <c r="C5" s="24" t="s">
        <v>405</v>
      </c>
      <c r="D5" s="25" t="s">
        <v>406</v>
      </c>
      <c r="E5" s="25"/>
      <c r="F5" s="25" t="s">
        <v>407</v>
      </c>
      <c r="G5" s="32">
        <v>41692</v>
      </c>
      <c r="H5" s="26" t="s">
        <v>408</v>
      </c>
      <c r="I5" s="26" t="s">
        <v>409</v>
      </c>
      <c r="J5" s="26"/>
      <c r="K5" s="25" t="s">
        <v>415</v>
      </c>
      <c r="L5" s="25" t="s">
        <v>416</v>
      </c>
      <c r="M5" s="25">
        <v>116.1</v>
      </c>
      <c r="N5" s="25">
        <v>26.25</v>
      </c>
      <c r="O5" s="25"/>
      <c r="P5" s="25"/>
      <c r="Q5" s="25"/>
      <c r="R5" s="28"/>
      <c r="S5" s="25"/>
      <c r="T5" s="25"/>
      <c r="U5" s="25"/>
      <c r="V5" s="25"/>
      <c r="W5" s="25"/>
      <c r="X5" s="25"/>
      <c r="Y5" s="25"/>
      <c r="Z5" s="25"/>
      <c r="AA5" s="25"/>
      <c r="AB5" s="25"/>
      <c r="AC5" s="25"/>
      <c r="AD5" s="25"/>
      <c r="AE5" s="25"/>
      <c r="AF5" s="25"/>
      <c r="AG5" s="25"/>
      <c r="AH5" s="25"/>
      <c r="AI5" s="25"/>
      <c r="AJ5" s="25"/>
      <c r="AK5" s="25"/>
      <c r="AL5" s="25"/>
      <c r="AM5" s="25"/>
      <c r="AN5" s="25"/>
      <c r="AO5" s="25" t="s">
        <v>412</v>
      </c>
      <c r="AP5" s="26" t="s">
        <v>409</v>
      </c>
      <c r="AQ5" s="26"/>
      <c r="AR5" s="26"/>
      <c r="AS5" s="29"/>
      <c r="AT5" s="26">
        <v>8.5</v>
      </c>
      <c r="AU5" s="26" t="s">
        <v>413</v>
      </c>
      <c r="AV5" s="25"/>
      <c r="AW5" s="26">
        <v>0</v>
      </c>
      <c r="AX5" s="26">
        <v>0</v>
      </c>
      <c r="AY5" s="26">
        <v>0</v>
      </c>
      <c r="AZ5" s="26">
        <v>0</v>
      </c>
      <c r="BA5" s="26">
        <v>0</v>
      </c>
      <c r="BB5" s="26">
        <v>25</v>
      </c>
      <c r="BC5" s="26">
        <v>0</v>
      </c>
      <c r="BD5" s="26">
        <v>0</v>
      </c>
      <c r="BE5" s="26">
        <v>0</v>
      </c>
      <c r="BF5" s="26">
        <v>0</v>
      </c>
      <c r="BG5" s="26">
        <v>0</v>
      </c>
      <c r="BH5" s="26">
        <v>0</v>
      </c>
      <c r="BI5" s="26"/>
      <c r="BJ5" s="26" t="s">
        <v>409</v>
      </c>
      <c r="BK5" s="26"/>
      <c r="BL5" s="26" t="s">
        <v>409</v>
      </c>
      <c r="BM5" s="26"/>
      <c r="BN5" s="26"/>
      <c r="BO5" s="26"/>
      <c r="BP5" s="26"/>
      <c r="BQ5" s="25"/>
      <c r="BR5" s="25"/>
      <c r="BS5" s="26"/>
      <c r="BT5" s="26" t="s">
        <v>414</v>
      </c>
      <c r="BU5" s="25"/>
      <c r="BV5" s="125" t="s">
        <v>354</v>
      </c>
      <c r="BW5" s="31" t="s">
        <v>268</v>
      </c>
    </row>
    <row r="6" spans="1:75" x14ac:dyDescent="0.15">
      <c r="A6" s="23">
        <v>3292</v>
      </c>
      <c r="B6" s="123">
        <v>41829</v>
      </c>
      <c r="C6" s="24" t="s">
        <v>405</v>
      </c>
      <c r="D6" s="25" t="s">
        <v>406</v>
      </c>
      <c r="E6" s="25"/>
      <c r="F6" s="25" t="s">
        <v>407</v>
      </c>
      <c r="G6" s="32">
        <v>41821</v>
      </c>
      <c r="H6" s="26" t="s">
        <v>408</v>
      </c>
      <c r="I6" s="26" t="s">
        <v>409</v>
      </c>
      <c r="J6" s="26"/>
      <c r="K6" s="25" t="s">
        <v>417</v>
      </c>
      <c r="L6" s="25" t="s">
        <v>458</v>
      </c>
      <c r="M6" s="25">
        <v>116.6</v>
      </c>
      <c r="N6" s="25">
        <v>25.2</v>
      </c>
      <c r="O6" s="25"/>
      <c r="P6" s="25"/>
      <c r="Q6" s="25"/>
      <c r="R6" s="28"/>
      <c r="S6" s="25"/>
      <c r="T6" s="25"/>
      <c r="U6" s="25"/>
      <c r="V6" s="25"/>
      <c r="W6" s="25"/>
      <c r="X6" s="25"/>
      <c r="Y6" s="25"/>
      <c r="Z6" s="25"/>
      <c r="AA6" s="25"/>
      <c r="AB6" s="25"/>
      <c r="AC6" s="25"/>
      <c r="AD6" s="25"/>
      <c r="AE6" s="25"/>
      <c r="AF6" s="25"/>
      <c r="AG6" s="25"/>
      <c r="AH6" s="25"/>
      <c r="AI6" s="25"/>
      <c r="AJ6" s="25"/>
      <c r="AK6" s="25"/>
      <c r="AL6" s="25"/>
      <c r="AM6" s="25"/>
      <c r="AN6" s="25"/>
      <c r="AO6" s="25" t="s">
        <v>412</v>
      </c>
      <c r="AP6" s="26" t="s">
        <v>409</v>
      </c>
      <c r="AQ6" s="26"/>
      <c r="AR6" s="26"/>
      <c r="AS6" s="29"/>
      <c r="AT6" s="26">
        <v>16.100000000000001</v>
      </c>
      <c r="AU6" s="26" t="s">
        <v>413</v>
      </c>
      <c r="AV6" s="25"/>
      <c r="AW6" s="26">
        <v>0</v>
      </c>
      <c r="AX6" s="26">
        <v>28</v>
      </c>
      <c r="AY6" s="26">
        <v>0</v>
      </c>
      <c r="AZ6" s="26">
        <v>0</v>
      </c>
      <c r="BA6" s="26">
        <v>0</v>
      </c>
      <c r="BB6" s="26">
        <v>0</v>
      </c>
      <c r="BC6" s="26">
        <v>0</v>
      </c>
      <c r="BD6" s="26">
        <v>0</v>
      </c>
      <c r="BE6" s="26">
        <v>0</v>
      </c>
      <c r="BF6" s="26">
        <v>0</v>
      </c>
      <c r="BG6" s="26">
        <v>0</v>
      </c>
      <c r="BH6" s="26">
        <v>0</v>
      </c>
      <c r="BI6" s="26"/>
      <c r="BJ6" s="26" t="s">
        <v>409</v>
      </c>
      <c r="BK6" s="26">
        <v>12</v>
      </c>
      <c r="BL6" s="26" t="s">
        <v>409</v>
      </c>
      <c r="BM6" s="26"/>
      <c r="BN6" s="26"/>
      <c r="BO6" s="26"/>
      <c r="BP6" s="26"/>
      <c r="BQ6" s="30" t="s">
        <v>444</v>
      </c>
      <c r="BR6" s="30" t="s">
        <v>111</v>
      </c>
      <c r="BS6" s="26">
        <v>50</v>
      </c>
      <c r="BT6" s="26" t="s">
        <v>414</v>
      </c>
      <c r="BU6" s="25"/>
      <c r="BV6" t="s">
        <v>354</v>
      </c>
      <c r="BW6" s="31" t="s">
        <v>253</v>
      </c>
    </row>
    <row r="7" spans="1:75" x14ac:dyDescent="0.15">
      <c r="A7" s="23">
        <v>8192</v>
      </c>
      <c r="B7" s="123">
        <v>41829</v>
      </c>
      <c r="C7" s="24" t="s">
        <v>405</v>
      </c>
      <c r="D7" s="25" t="s">
        <v>406</v>
      </c>
      <c r="E7" s="25"/>
      <c r="F7" s="25" t="s">
        <v>407</v>
      </c>
      <c r="G7" s="32">
        <v>41829</v>
      </c>
      <c r="H7" s="26" t="s">
        <v>408</v>
      </c>
      <c r="I7" s="26" t="s">
        <v>409</v>
      </c>
      <c r="J7" s="26"/>
      <c r="K7" s="25" t="s">
        <v>418</v>
      </c>
      <c r="L7" s="25" t="s">
        <v>419</v>
      </c>
      <c r="M7" s="25">
        <v>99</v>
      </c>
      <c r="N7" s="25">
        <v>23</v>
      </c>
      <c r="O7" s="25"/>
      <c r="P7" s="25"/>
      <c r="Q7" s="25"/>
      <c r="R7" s="28"/>
      <c r="S7" s="25"/>
      <c r="T7" s="25"/>
      <c r="U7" s="25"/>
      <c r="V7" s="25"/>
      <c r="W7" s="25"/>
      <c r="X7" s="25"/>
      <c r="Y7" s="25"/>
      <c r="Z7" s="25"/>
      <c r="AA7" s="25"/>
      <c r="AB7" s="25"/>
      <c r="AC7" s="25"/>
      <c r="AD7" s="25"/>
      <c r="AE7" s="25"/>
      <c r="AF7" s="25"/>
      <c r="AG7" s="25"/>
      <c r="AH7" s="25"/>
      <c r="AI7" s="25"/>
      <c r="AJ7" s="25"/>
      <c r="AK7" s="25"/>
      <c r="AL7" s="25"/>
      <c r="AM7" s="25"/>
      <c r="AN7" s="25"/>
      <c r="AO7" s="25" t="s">
        <v>412</v>
      </c>
      <c r="AP7" s="26" t="s">
        <v>409</v>
      </c>
      <c r="AQ7" s="26"/>
      <c r="AR7" s="26"/>
      <c r="AS7" s="29"/>
      <c r="AT7" s="26">
        <v>12.1</v>
      </c>
      <c r="AU7" s="26" t="s">
        <v>413</v>
      </c>
      <c r="AV7" s="25"/>
      <c r="AW7" s="26">
        <v>0</v>
      </c>
      <c r="AX7" s="26">
        <v>0</v>
      </c>
      <c r="AY7" s="26">
        <v>0</v>
      </c>
      <c r="AZ7" s="26">
        <v>0</v>
      </c>
      <c r="BA7" s="26">
        <v>0</v>
      </c>
      <c r="BB7" s="26">
        <v>0</v>
      </c>
      <c r="BC7" s="26">
        <v>0</v>
      </c>
      <c r="BD7" s="26">
        <v>0</v>
      </c>
      <c r="BE7" s="26">
        <v>0</v>
      </c>
      <c r="BF7" s="26">
        <v>0</v>
      </c>
      <c r="BG7" s="26">
        <v>0</v>
      </c>
      <c r="BH7" s="26">
        <v>0</v>
      </c>
      <c r="BI7" s="26"/>
      <c r="BJ7" s="26" t="s">
        <v>409</v>
      </c>
      <c r="BK7" s="26"/>
      <c r="BL7" s="26" t="s">
        <v>409</v>
      </c>
      <c r="BM7" s="26"/>
      <c r="BN7" s="26"/>
      <c r="BO7" s="26">
        <v>12</v>
      </c>
      <c r="BP7" s="26"/>
      <c r="BQ7" s="25"/>
      <c r="BR7" s="25"/>
      <c r="BS7" s="26"/>
      <c r="BT7" s="26" t="s">
        <v>414</v>
      </c>
      <c r="BU7" s="30" t="s">
        <v>420</v>
      </c>
      <c r="BV7" t="s">
        <v>354</v>
      </c>
      <c r="BW7" s="124" t="s">
        <v>253</v>
      </c>
    </row>
    <row r="8" spans="1:75" x14ac:dyDescent="0.15">
      <c r="A8" s="23">
        <v>4199</v>
      </c>
      <c r="B8" s="123">
        <v>41828</v>
      </c>
      <c r="C8" s="24" t="s">
        <v>405</v>
      </c>
      <c r="D8" s="25" t="s">
        <v>406</v>
      </c>
      <c r="E8" s="25"/>
      <c r="F8" s="25" t="s">
        <v>407</v>
      </c>
      <c r="G8" s="60">
        <v>41820</v>
      </c>
      <c r="H8" s="26" t="s">
        <v>408</v>
      </c>
      <c r="I8" s="26" t="s">
        <v>338</v>
      </c>
      <c r="J8" s="26">
        <v>6.34</v>
      </c>
      <c r="K8" s="25" t="s">
        <v>449</v>
      </c>
      <c r="L8" s="25" t="s">
        <v>378</v>
      </c>
      <c r="M8" s="25">
        <v>126.96</v>
      </c>
      <c r="N8" s="25">
        <v>24.2</v>
      </c>
      <c r="O8" s="25"/>
      <c r="P8" s="25"/>
      <c r="Q8" s="25"/>
      <c r="R8" s="28"/>
      <c r="S8" s="25"/>
      <c r="T8" s="25"/>
      <c r="U8" s="25"/>
      <c r="V8" s="25"/>
      <c r="W8" s="25"/>
      <c r="X8" s="25"/>
      <c r="Y8" s="25"/>
      <c r="Z8" s="25"/>
      <c r="AA8" s="25"/>
      <c r="AB8" s="25"/>
      <c r="AC8" s="25"/>
      <c r="AD8" s="25"/>
      <c r="AE8" s="25"/>
      <c r="AF8" s="25"/>
      <c r="AG8" s="25"/>
      <c r="AH8" s="25"/>
      <c r="AI8" s="25"/>
      <c r="AJ8" s="25"/>
      <c r="AK8" s="25"/>
      <c r="AL8" s="25"/>
      <c r="AM8" s="25"/>
      <c r="AN8" s="25"/>
      <c r="AO8" s="25" t="s">
        <v>412</v>
      </c>
      <c r="AP8" s="26" t="s">
        <v>409</v>
      </c>
      <c r="AQ8" s="26"/>
      <c r="AR8" s="26"/>
      <c r="AS8" s="29">
        <v>10</v>
      </c>
      <c r="AT8" s="26">
        <v>16</v>
      </c>
      <c r="AU8" s="26" t="s">
        <v>413</v>
      </c>
      <c r="AV8" s="25"/>
      <c r="AW8" s="26">
        <v>0</v>
      </c>
      <c r="AX8" s="26">
        <v>7</v>
      </c>
      <c r="AY8" s="26">
        <v>0</v>
      </c>
      <c r="AZ8" s="26">
        <v>0</v>
      </c>
      <c r="BA8" s="26">
        <v>0</v>
      </c>
      <c r="BB8" s="26">
        <v>0</v>
      </c>
      <c r="BC8" s="26">
        <v>0</v>
      </c>
      <c r="BD8" s="26">
        <v>0</v>
      </c>
      <c r="BE8" s="26">
        <v>0</v>
      </c>
      <c r="BF8" s="26">
        <v>0</v>
      </c>
      <c r="BG8" s="26">
        <v>0</v>
      </c>
      <c r="BH8" s="26">
        <v>0</v>
      </c>
      <c r="BI8" s="26"/>
      <c r="BJ8" s="26" t="s">
        <v>409</v>
      </c>
      <c r="BK8" s="26">
        <v>24</v>
      </c>
      <c r="BL8" s="26" t="s">
        <v>409</v>
      </c>
      <c r="BM8" s="26"/>
      <c r="BN8" s="26"/>
      <c r="BO8" s="26"/>
      <c r="BP8" s="26"/>
      <c r="BQ8" s="30"/>
      <c r="BR8" s="30"/>
      <c r="BS8" s="26"/>
      <c r="BT8" s="26" t="s">
        <v>414</v>
      </c>
      <c r="BU8" s="30" t="s">
        <v>450</v>
      </c>
      <c r="BV8" s="125" t="s">
        <v>354</v>
      </c>
      <c r="BW8" s="125" t="s">
        <v>253</v>
      </c>
    </row>
    <row r="9" spans="1:75" x14ac:dyDescent="0.15">
      <c r="A9" s="23">
        <v>3784</v>
      </c>
      <c r="B9" s="123">
        <v>41829</v>
      </c>
      <c r="C9" s="24" t="s">
        <v>405</v>
      </c>
      <c r="D9" s="25" t="s">
        <v>406</v>
      </c>
      <c r="E9" s="25"/>
      <c r="F9" s="25" t="s">
        <v>407</v>
      </c>
      <c r="G9" s="32">
        <v>41823</v>
      </c>
      <c r="H9" s="26" t="s">
        <v>408</v>
      </c>
      <c r="I9" s="26" t="s">
        <v>409</v>
      </c>
      <c r="J9" s="26"/>
      <c r="K9" s="25" t="s">
        <v>421</v>
      </c>
      <c r="L9" s="25" t="s">
        <v>416</v>
      </c>
      <c r="M9" s="25">
        <v>99</v>
      </c>
      <c r="N9" s="25">
        <v>25.5</v>
      </c>
      <c r="O9" s="25"/>
      <c r="P9" s="25"/>
      <c r="Q9" s="25"/>
      <c r="R9" s="28"/>
      <c r="S9" s="25"/>
      <c r="T9" s="25"/>
      <c r="U9" s="25"/>
      <c r="V9" s="25"/>
      <c r="W9" s="25"/>
      <c r="X9" s="25"/>
      <c r="Y9" s="25"/>
      <c r="Z9" s="25"/>
      <c r="AA9" s="25"/>
      <c r="AB9" s="25"/>
      <c r="AC9" s="25"/>
      <c r="AD9" s="25"/>
      <c r="AE9" s="25"/>
      <c r="AF9" s="25"/>
      <c r="AG9" s="25"/>
      <c r="AH9" s="25"/>
      <c r="AI9" s="25"/>
      <c r="AJ9" s="25"/>
      <c r="AK9" s="25"/>
      <c r="AL9" s="25"/>
      <c r="AM9" s="25"/>
      <c r="AN9" s="25"/>
      <c r="AO9" s="25" t="s">
        <v>412</v>
      </c>
      <c r="AP9" s="26" t="s">
        <v>409</v>
      </c>
      <c r="AQ9" s="26"/>
      <c r="AR9" s="26"/>
      <c r="AS9" s="29"/>
      <c r="AT9" s="26">
        <v>10.6</v>
      </c>
      <c r="AU9" s="26" t="s">
        <v>413</v>
      </c>
      <c r="AV9" s="25"/>
      <c r="AW9" s="26">
        <v>0</v>
      </c>
      <c r="AX9" s="26">
        <v>0</v>
      </c>
      <c r="AY9" s="26">
        <v>0</v>
      </c>
      <c r="AZ9" s="26">
        <v>24</v>
      </c>
      <c r="BA9" s="26">
        <v>0</v>
      </c>
      <c r="BB9" s="26">
        <v>0</v>
      </c>
      <c r="BC9" s="26">
        <v>0</v>
      </c>
      <c r="BD9" s="26">
        <v>0</v>
      </c>
      <c r="BE9" s="26">
        <v>0</v>
      </c>
      <c r="BF9" s="26">
        <v>0</v>
      </c>
      <c r="BG9" s="26">
        <v>0</v>
      </c>
      <c r="BH9" s="26">
        <v>0</v>
      </c>
      <c r="BI9" s="26"/>
      <c r="BJ9" s="26" t="s">
        <v>409</v>
      </c>
      <c r="BK9" s="26">
        <v>12</v>
      </c>
      <c r="BL9" s="26" t="s">
        <v>409</v>
      </c>
      <c r="BM9" s="26"/>
      <c r="BN9" s="26"/>
      <c r="BO9" s="26"/>
      <c r="BP9" s="26"/>
      <c r="BQ9" s="25"/>
      <c r="BR9" s="25"/>
      <c r="BS9" s="26"/>
      <c r="BT9" s="26" t="s">
        <v>414</v>
      </c>
      <c r="BU9" s="25"/>
      <c r="BV9" t="s">
        <v>277</v>
      </c>
      <c r="BW9" s="125" t="s">
        <v>253</v>
      </c>
    </row>
    <row r="10" spans="1:75" x14ac:dyDescent="0.15">
      <c r="A10" s="23">
        <v>2179</v>
      </c>
      <c r="B10" s="123">
        <v>41830</v>
      </c>
      <c r="C10" s="24" t="s">
        <v>245</v>
      </c>
      <c r="D10" s="25" t="s">
        <v>246</v>
      </c>
      <c r="E10" s="25"/>
      <c r="F10" s="25" t="s">
        <v>247</v>
      </c>
      <c r="G10" s="61">
        <v>41455</v>
      </c>
      <c r="H10" s="26" t="s">
        <v>255</v>
      </c>
      <c r="I10" s="26" t="s">
        <v>249</v>
      </c>
      <c r="J10" s="26"/>
      <c r="K10" s="25" t="s">
        <v>278</v>
      </c>
      <c r="L10" s="25" t="s">
        <v>124</v>
      </c>
      <c r="M10" s="25">
        <v>128.04</v>
      </c>
      <c r="N10" s="25">
        <v>24.4618</v>
      </c>
      <c r="O10" s="25"/>
      <c r="P10" s="25"/>
      <c r="Q10" s="25"/>
      <c r="R10" s="28"/>
      <c r="S10" s="25"/>
      <c r="T10" s="25"/>
      <c r="U10" s="25"/>
      <c r="V10" s="25"/>
      <c r="W10" s="25"/>
      <c r="X10" s="25"/>
      <c r="Y10" s="25"/>
      <c r="Z10" s="25"/>
      <c r="AA10" s="25"/>
      <c r="AB10" s="25"/>
      <c r="AC10" s="25"/>
      <c r="AD10" s="25"/>
      <c r="AE10" s="25"/>
      <c r="AF10" s="25"/>
      <c r="AG10" s="25"/>
      <c r="AH10" s="25"/>
      <c r="AI10" s="25"/>
      <c r="AJ10" s="25"/>
      <c r="AK10" s="25"/>
      <c r="AL10" s="25"/>
      <c r="AM10" s="25"/>
      <c r="AN10" s="25"/>
      <c r="AO10" s="25" t="s">
        <v>248</v>
      </c>
      <c r="AP10" s="26" t="s">
        <v>249</v>
      </c>
      <c r="AQ10" s="26"/>
      <c r="AR10" s="26"/>
      <c r="AS10" s="29" t="s">
        <v>386</v>
      </c>
      <c r="AT10" s="26">
        <v>10</v>
      </c>
      <c r="AU10" s="26" t="s">
        <v>249</v>
      </c>
      <c r="AV10" s="25"/>
      <c r="AW10" s="26">
        <v>0</v>
      </c>
      <c r="AX10" s="26">
        <v>0</v>
      </c>
      <c r="AY10" s="26">
        <v>0</v>
      </c>
      <c r="AZ10" s="26">
        <v>0</v>
      </c>
      <c r="BA10" s="26">
        <v>0</v>
      </c>
      <c r="BB10" s="26">
        <v>0</v>
      </c>
      <c r="BC10" s="26">
        <v>0</v>
      </c>
      <c r="BD10" s="26">
        <v>0</v>
      </c>
      <c r="BE10" s="26"/>
      <c r="BF10" s="26"/>
      <c r="BG10" s="26">
        <v>0</v>
      </c>
      <c r="BH10" s="26">
        <v>0</v>
      </c>
      <c r="BI10" s="26"/>
      <c r="BJ10" s="26" t="s">
        <v>249</v>
      </c>
      <c r="BK10" s="26"/>
      <c r="BL10" s="26" t="s">
        <v>249</v>
      </c>
      <c r="BM10" s="26"/>
      <c r="BN10" s="26"/>
      <c r="BO10" s="26"/>
      <c r="BP10" s="26"/>
      <c r="BQ10" s="30"/>
      <c r="BR10" s="30"/>
      <c r="BS10" s="26"/>
      <c r="BT10" s="26" t="s">
        <v>252</v>
      </c>
      <c r="BU10" s="25"/>
      <c r="BV10" t="s">
        <v>279</v>
      </c>
      <c r="BW10" t="s">
        <v>253</v>
      </c>
    </row>
    <row r="11" spans="1:75" x14ac:dyDescent="0.15">
      <c r="A11" s="23">
        <v>3617</v>
      </c>
      <c r="B11" s="123">
        <v>41830</v>
      </c>
      <c r="C11" s="24" t="s">
        <v>405</v>
      </c>
      <c r="D11" s="25" t="s">
        <v>406</v>
      </c>
      <c r="E11" s="25"/>
      <c r="F11" s="25" t="s">
        <v>407</v>
      </c>
      <c r="G11" s="32">
        <v>41772</v>
      </c>
      <c r="H11" s="26" t="s">
        <v>408</v>
      </c>
      <c r="I11" s="26" t="s">
        <v>409</v>
      </c>
      <c r="J11" s="26"/>
      <c r="K11" s="25" t="s">
        <v>422</v>
      </c>
      <c r="L11" s="25" t="s">
        <v>423</v>
      </c>
      <c r="M11" s="25">
        <v>83.92</v>
      </c>
      <c r="N11" s="25">
        <v>28.01</v>
      </c>
      <c r="O11" s="25"/>
      <c r="P11" s="25"/>
      <c r="Q11" s="25"/>
      <c r="R11" s="28"/>
      <c r="S11" s="25"/>
      <c r="T11" s="25"/>
      <c r="U11" s="25"/>
      <c r="V11" s="25"/>
      <c r="W11" s="25"/>
      <c r="X11" s="25"/>
      <c r="Y11" s="25"/>
      <c r="Z11" s="25"/>
      <c r="AA11" s="25"/>
      <c r="AB11" s="25"/>
      <c r="AC11" s="25"/>
      <c r="AD11" s="25"/>
      <c r="AE11" s="25"/>
      <c r="AF11" s="25"/>
      <c r="AG11" s="25"/>
      <c r="AH11" s="25"/>
      <c r="AI11" s="25"/>
      <c r="AJ11" s="25"/>
      <c r="AK11" s="25"/>
      <c r="AL11" s="25"/>
      <c r="AM11" s="25"/>
      <c r="AN11" s="25"/>
      <c r="AO11" s="25" t="s">
        <v>412</v>
      </c>
      <c r="AP11" s="26" t="s">
        <v>409</v>
      </c>
      <c r="AQ11" s="26"/>
      <c r="AR11" s="26"/>
      <c r="AS11" s="29"/>
      <c r="AT11" s="26">
        <v>11.3</v>
      </c>
      <c r="AU11" s="26" t="s">
        <v>413</v>
      </c>
      <c r="AV11" s="25"/>
      <c r="AW11" s="26">
        <v>0</v>
      </c>
      <c r="AX11" s="26">
        <v>0</v>
      </c>
      <c r="AY11" s="26">
        <v>0</v>
      </c>
      <c r="AZ11" s="26">
        <v>18</v>
      </c>
      <c r="BA11" s="26">
        <v>0</v>
      </c>
      <c r="BB11" s="26">
        <v>0</v>
      </c>
      <c r="BC11" s="26">
        <v>0</v>
      </c>
      <c r="BD11" s="26">
        <v>0</v>
      </c>
      <c r="BE11" s="26">
        <v>0</v>
      </c>
      <c r="BF11" s="26">
        <v>0</v>
      </c>
      <c r="BG11" s="26">
        <v>0</v>
      </c>
      <c r="BH11" s="26">
        <v>0</v>
      </c>
      <c r="BI11" s="26"/>
      <c r="BJ11" s="26" t="s">
        <v>409</v>
      </c>
      <c r="BK11" s="26">
        <v>24</v>
      </c>
      <c r="BL11" s="26" t="s">
        <v>409</v>
      </c>
      <c r="BM11" s="26"/>
      <c r="BN11" s="26"/>
      <c r="BO11" s="26"/>
      <c r="BP11" s="26"/>
      <c r="BQ11" s="25" t="s">
        <v>424</v>
      </c>
      <c r="BR11" s="25" t="s">
        <v>425</v>
      </c>
      <c r="BS11" s="26">
        <v>50</v>
      </c>
      <c r="BT11" s="26" t="s">
        <v>414</v>
      </c>
      <c r="BU11" s="25"/>
      <c r="BV11" t="s">
        <v>426</v>
      </c>
      <c r="BW11" s="124" t="s">
        <v>268</v>
      </c>
    </row>
    <row r="12" spans="1:75" x14ac:dyDescent="0.15">
      <c r="A12" s="23">
        <v>5656</v>
      </c>
      <c r="B12" s="123">
        <v>41829</v>
      </c>
      <c r="C12" s="24" t="s">
        <v>405</v>
      </c>
      <c r="D12" s="25" t="s">
        <v>406</v>
      </c>
      <c r="E12" s="25"/>
      <c r="F12" s="25" t="s">
        <v>407</v>
      </c>
      <c r="G12" s="32">
        <v>41608</v>
      </c>
      <c r="H12" s="26" t="s">
        <v>408</v>
      </c>
      <c r="I12" s="26" t="s">
        <v>409</v>
      </c>
      <c r="J12" s="26"/>
      <c r="K12" s="25" t="s">
        <v>427</v>
      </c>
      <c r="L12" s="126" t="s">
        <v>459</v>
      </c>
      <c r="M12" s="25">
        <v>176.29</v>
      </c>
      <c r="N12" s="25">
        <v>22.59</v>
      </c>
      <c r="O12" s="25"/>
      <c r="P12" s="25"/>
      <c r="Q12" s="25"/>
      <c r="R12" s="28"/>
      <c r="S12" s="25"/>
      <c r="T12" s="25"/>
      <c r="U12" s="25"/>
      <c r="V12" s="25"/>
      <c r="W12" s="25"/>
      <c r="X12" s="25"/>
      <c r="Y12" s="25"/>
      <c r="Z12" s="25"/>
      <c r="AA12" s="25"/>
      <c r="AB12" s="25"/>
      <c r="AC12" s="25"/>
      <c r="AD12" s="25"/>
      <c r="AE12" s="25"/>
      <c r="AF12" s="25"/>
      <c r="AG12" s="25"/>
      <c r="AH12" s="25"/>
      <c r="AI12" s="25"/>
      <c r="AJ12" s="25"/>
      <c r="AK12" s="25"/>
      <c r="AL12" s="25"/>
      <c r="AM12" s="25"/>
      <c r="AN12" s="25"/>
      <c r="AO12" s="25" t="s">
        <v>412</v>
      </c>
      <c r="AP12" s="26" t="s">
        <v>409</v>
      </c>
      <c r="AQ12" s="26"/>
      <c r="AR12" s="26"/>
      <c r="AS12" s="29"/>
      <c r="AT12" s="26">
        <v>20</v>
      </c>
      <c r="AU12" s="26" t="s">
        <v>409</v>
      </c>
      <c r="AV12" s="25"/>
      <c r="AW12" s="26">
        <v>0</v>
      </c>
      <c r="AX12" s="26">
        <v>0</v>
      </c>
      <c r="AY12" s="26">
        <v>0</v>
      </c>
      <c r="AZ12" s="26">
        <v>0</v>
      </c>
      <c r="BA12" s="26">
        <v>0</v>
      </c>
      <c r="BB12" s="26">
        <v>0</v>
      </c>
      <c r="BC12" s="26">
        <v>0</v>
      </c>
      <c r="BD12" s="26">
        <v>0</v>
      </c>
      <c r="BE12" s="26">
        <v>0</v>
      </c>
      <c r="BF12" s="26">
        <v>0</v>
      </c>
      <c r="BG12" s="26">
        <v>0</v>
      </c>
      <c r="BH12" s="26">
        <v>0</v>
      </c>
      <c r="BI12" s="26"/>
      <c r="BJ12" s="26" t="s">
        <v>409</v>
      </c>
      <c r="BK12" s="26"/>
      <c r="BL12" s="26" t="s">
        <v>409</v>
      </c>
      <c r="BM12" s="26">
        <v>0</v>
      </c>
      <c r="BN12" s="26"/>
      <c r="BO12" s="26"/>
      <c r="BP12" s="26"/>
      <c r="BQ12" s="25" t="s">
        <v>428</v>
      </c>
      <c r="BR12" s="25"/>
      <c r="BS12" s="26"/>
      <c r="BT12" s="26" t="s">
        <v>414</v>
      </c>
      <c r="BU12" s="30" t="s">
        <v>429</v>
      </c>
      <c r="BV12" t="s">
        <v>430</v>
      </c>
      <c r="BW12" s="124" t="s">
        <v>268</v>
      </c>
    </row>
    <row r="13" spans="1:75" x14ac:dyDescent="0.15">
      <c r="A13" s="23">
        <v>8646</v>
      </c>
      <c r="B13" s="123">
        <v>41828</v>
      </c>
      <c r="C13" s="24" t="s">
        <v>405</v>
      </c>
      <c r="D13" s="25" t="s">
        <v>406</v>
      </c>
      <c r="E13" s="25"/>
      <c r="F13" s="25" t="s">
        <v>407</v>
      </c>
      <c r="G13" s="32">
        <v>41820</v>
      </c>
      <c r="H13" s="26" t="s">
        <v>408</v>
      </c>
      <c r="I13" s="26" t="s">
        <v>409</v>
      </c>
      <c r="J13" s="26"/>
      <c r="K13" s="25" t="s">
        <v>431</v>
      </c>
      <c r="L13" s="25" t="s">
        <v>432</v>
      </c>
      <c r="M13" s="25">
        <v>101.06</v>
      </c>
      <c r="N13" s="25">
        <v>22.72</v>
      </c>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t="s">
        <v>412</v>
      </c>
      <c r="AP13" s="26" t="s">
        <v>409</v>
      </c>
      <c r="AQ13" s="26"/>
      <c r="AR13" s="26"/>
      <c r="AS13" s="29"/>
      <c r="AT13" s="26">
        <v>9.5</v>
      </c>
      <c r="AU13" s="26" t="s">
        <v>413</v>
      </c>
      <c r="AV13" s="25"/>
      <c r="AW13" s="26">
        <v>0</v>
      </c>
      <c r="AX13" s="26">
        <v>0</v>
      </c>
      <c r="AY13" s="26">
        <v>12</v>
      </c>
      <c r="AZ13" s="26">
        <v>0</v>
      </c>
      <c r="BA13" s="26">
        <v>0</v>
      </c>
      <c r="BB13" s="26">
        <v>0</v>
      </c>
      <c r="BC13" s="26">
        <v>0</v>
      </c>
      <c r="BD13" s="26">
        <v>0</v>
      </c>
      <c r="BE13" s="26">
        <v>0</v>
      </c>
      <c r="BF13" s="26">
        <v>0</v>
      </c>
      <c r="BG13" s="26">
        <v>0</v>
      </c>
      <c r="BH13" s="26">
        <v>0</v>
      </c>
      <c r="BI13" s="26"/>
      <c r="BJ13" s="26" t="s">
        <v>409</v>
      </c>
      <c r="BK13" s="26"/>
      <c r="BL13" s="26" t="s">
        <v>409</v>
      </c>
      <c r="BM13" s="26"/>
      <c r="BN13" s="26"/>
      <c r="BO13" s="26"/>
      <c r="BP13" s="26"/>
      <c r="BQ13" s="30" t="s">
        <v>433</v>
      </c>
      <c r="BR13" s="30"/>
      <c r="BS13" s="26"/>
      <c r="BT13" s="26" t="s">
        <v>414</v>
      </c>
      <c r="BU13" s="25" t="s">
        <v>434</v>
      </c>
      <c r="BV13" t="s">
        <v>354</v>
      </c>
      <c r="BW13" s="125" t="s">
        <v>345</v>
      </c>
    </row>
    <row r="14" spans="1:75" x14ac:dyDescent="0.15">
      <c r="A14" s="23">
        <v>4102</v>
      </c>
      <c r="B14" s="123">
        <v>41830</v>
      </c>
      <c r="C14" s="24" t="s">
        <v>405</v>
      </c>
      <c r="D14" s="25" t="s">
        <v>406</v>
      </c>
      <c r="E14" s="25"/>
      <c r="F14" s="25" t="s">
        <v>407</v>
      </c>
      <c r="G14" s="32">
        <v>41820</v>
      </c>
      <c r="H14" s="26" t="s">
        <v>408</v>
      </c>
      <c r="I14" s="26" t="s">
        <v>409</v>
      </c>
      <c r="J14" s="26"/>
      <c r="K14" s="25" t="s">
        <v>435</v>
      </c>
      <c r="L14" s="25" t="s">
        <v>436</v>
      </c>
      <c r="M14" s="25">
        <v>97.99</v>
      </c>
      <c r="N14" s="25">
        <v>23.3</v>
      </c>
      <c r="O14" s="25"/>
      <c r="P14" s="25"/>
      <c r="Q14" s="25"/>
      <c r="R14" s="28"/>
      <c r="S14" s="25"/>
      <c r="T14" s="25"/>
      <c r="U14" s="25"/>
      <c r="V14" s="25"/>
      <c r="W14" s="25"/>
      <c r="X14" s="25"/>
      <c r="Y14" s="25"/>
      <c r="Z14" s="25"/>
      <c r="AA14" s="25"/>
      <c r="AB14" s="25"/>
      <c r="AC14" s="25"/>
      <c r="AD14" s="25"/>
      <c r="AE14" s="25"/>
      <c r="AF14" s="25"/>
      <c r="AG14" s="25"/>
      <c r="AH14" s="25"/>
      <c r="AI14" s="25"/>
      <c r="AJ14" s="25"/>
      <c r="AK14" s="25"/>
      <c r="AL14" s="25"/>
      <c r="AM14" s="25"/>
      <c r="AN14" s="25"/>
      <c r="AO14" s="25" t="s">
        <v>412</v>
      </c>
      <c r="AP14" s="26" t="s">
        <v>409</v>
      </c>
      <c r="AQ14" s="26"/>
      <c r="AR14" s="26"/>
      <c r="AS14" s="29"/>
      <c r="AT14" s="26">
        <v>11.5</v>
      </c>
      <c r="AU14" s="26" t="s">
        <v>413</v>
      </c>
      <c r="AV14" s="25"/>
      <c r="AW14" s="26">
        <v>0</v>
      </c>
      <c r="AX14" s="26">
        <v>0</v>
      </c>
      <c r="AY14" s="26">
        <v>10</v>
      </c>
      <c r="AZ14" s="26">
        <v>0</v>
      </c>
      <c r="BA14" s="26">
        <v>0</v>
      </c>
      <c r="BB14" s="26">
        <v>0</v>
      </c>
      <c r="BC14" s="26">
        <v>0</v>
      </c>
      <c r="BD14" s="26">
        <v>0</v>
      </c>
      <c r="BE14" s="26">
        <v>0</v>
      </c>
      <c r="BF14" s="26">
        <v>0</v>
      </c>
      <c r="BG14" s="26">
        <v>0</v>
      </c>
      <c r="BH14" s="26">
        <v>0</v>
      </c>
      <c r="BI14" s="26"/>
      <c r="BJ14" s="26" t="s">
        <v>409</v>
      </c>
      <c r="BK14" s="26"/>
      <c r="BL14" s="26" t="s">
        <v>409</v>
      </c>
      <c r="BM14" s="26"/>
      <c r="BN14" s="26"/>
      <c r="BO14" s="26"/>
      <c r="BP14" s="26"/>
      <c r="BQ14" s="30"/>
      <c r="BR14" s="30"/>
      <c r="BS14" s="26"/>
      <c r="BT14" s="26" t="s">
        <v>414</v>
      </c>
      <c r="BU14" s="30"/>
      <c r="BV14" s="125" t="s">
        <v>354</v>
      </c>
      <c r="BW14" s="125" t="s">
        <v>253</v>
      </c>
    </row>
    <row r="15" spans="1:75" x14ac:dyDescent="0.15">
      <c r="A15" s="23">
        <v>8422</v>
      </c>
      <c r="B15" s="123">
        <v>41829</v>
      </c>
      <c r="C15" s="24" t="s">
        <v>405</v>
      </c>
      <c r="D15" s="25" t="s">
        <v>406</v>
      </c>
      <c r="E15" s="25"/>
      <c r="F15" s="25" t="s">
        <v>407</v>
      </c>
      <c r="G15" s="32">
        <v>41820</v>
      </c>
      <c r="H15" s="26" t="s">
        <v>337</v>
      </c>
      <c r="I15" s="26" t="s">
        <v>338</v>
      </c>
      <c r="J15" s="26"/>
      <c r="K15" s="25" t="s">
        <v>451</v>
      </c>
      <c r="L15" s="25" t="s">
        <v>452</v>
      </c>
      <c r="M15" s="27">
        <v>115.9</v>
      </c>
      <c r="N15" s="27">
        <v>27</v>
      </c>
      <c r="O15" s="25"/>
      <c r="P15" s="25"/>
      <c r="Q15" s="25"/>
      <c r="R15" s="28"/>
      <c r="S15" s="25"/>
      <c r="T15" s="25"/>
      <c r="U15" s="25"/>
      <c r="V15" s="25"/>
      <c r="W15" s="25"/>
      <c r="X15" s="25"/>
      <c r="Y15" s="25"/>
      <c r="Z15" s="25"/>
      <c r="AA15" s="25"/>
      <c r="AB15" s="25"/>
      <c r="AC15" s="25"/>
      <c r="AD15" s="25"/>
      <c r="AE15" s="25"/>
      <c r="AF15" s="25"/>
      <c r="AG15" s="25"/>
      <c r="AH15" s="25"/>
      <c r="AI15" s="25"/>
      <c r="AJ15" s="25"/>
      <c r="AK15" s="25"/>
      <c r="AL15" s="25"/>
      <c r="AM15" s="25"/>
      <c r="AN15" s="25"/>
      <c r="AO15" s="25" t="s">
        <v>412</v>
      </c>
      <c r="AP15" s="26" t="s">
        <v>409</v>
      </c>
      <c r="AQ15" s="26"/>
      <c r="AR15" s="26"/>
      <c r="AS15" s="29">
        <v>5</v>
      </c>
      <c r="AT15" s="26">
        <v>14</v>
      </c>
      <c r="AU15" s="26" t="s">
        <v>409</v>
      </c>
      <c r="AV15" s="25"/>
      <c r="AW15" s="26">
        <v>0</v>
      </c>
      <c r="AX15" s="26">
        <v>0</v>
      </c>
      <c r="AY15" s="26">
        <v>5</v>
      </c>
      <c r="AZ15" s="26">
        <v>0</v>
      </c>
      <c r="BA15" s="26">
        <v>0</v>
      </c>
      <c r="BB15" s="26">
        <v>0</v>
      </c>
      <c r="BC15" s="26">
        <v>0</v>
      </c>
      <c r="BD15" s="26">
        <v>0</v>
      </c>
      <c r="BE15" s="26">
        <v>0</v>
      </c>
      <c r="BF15" s="26">
        <v>0</v>
      </c>
      <c r="BG15" s="26">
        <v>0</v>
      </c>
      <c r="BH15" s="26">
        <v>0</v>
      </c>
      <c r="BI15" s="26"/>
      <c r="BJ15" s="26" t="s">
        <v>409</v>
      </c>
      <c r="BK15" s="26"/>
      <c r="BL15" s="26" t="s">
        <v>409</v>
      </c>
      <c r="BM15" s="26"/>
      <c r="BN15" s="26"/>
      <c r="BO15" s="26"/>
      <c r="BP15" s="26"/>
      <c r="BQ15" s="30"/>
      <c r="BR15" s="30"/>
      <c r="BS15" s="26"/>
      <c r="BT15" s="26" t="s">
        <v>414</v>
      </c>
      <c r="BU15" s="25" t="s">
        <v>453</v>
      </c>
      <c r="BV15" t="s">
        <v>456</v>
      </c>
      <c r="BW15" s="125" t="s">
        <v>253</v>
      </c>
    </row>
    <row r="16" spans="1:75" x14ac:dyDescent="0.15">
      <c r="A16" s="23">
        <v>4955</v>
      </c>
      <c r="B16" s="123">
        <v>41830</v>
      </c>
      <c r="C16" s="24" t="s">
        <v>405</v>
      </c>
      <c r="D16" s="25" t="s">
        <v>406</v>
      </c>
      <c r="E16" s="25"/>
      <c r="F16" s="25" t="s">
        <v>407</v>
      </c>
      <c r="G16" s="32">
        <v>41680</v>
      </c>
      <c r="H16" s="26" t="s">
        <v>337</v>
      </c>
      <c r="I16" s="26" t="s">
        <v>338</v>
      </c>
      <c r="J16" s="26"/>
      <c r="K16" s="25" t="s">
        <v>461</v>
      </c>
      <c r="L16" s="25" t="s">
        <v>462</v>
      </c>
      <c r="M16" s="27">
        <v>105.43</v>
      </c>
      <c r="N16" s="27">
        <v>26</v>
      </c>
      <c r="O16" s="25"/>
      <c r="P16" s="25"/>
      <c r="Q16" s="25"/>
      <c r="R16" s="28"/>
      <c r="S16" s="25"/>
      <c r="T16" s="25"/>
      <c r="U16" s="25"/>
      <c r="V16" s="25"/>
      <c r="W16" s="25"/>
      <c r="X16" s="25"/>
      <c r="Y16" s="25"/>
      <c r="Z16" s="25"/>
      <c r="AA16" s="25"/>
      <c r="AB16" s="25"/>
      <c r="AC16" s="25"/>
      <c r="AD16" s="25"/>
      <c r="AE16" s="25"/>
      <c r="AF16" s="25"/>
      <c r="AG16" s="25"/>
      <c r="AH16" s="25"/>
      <c r="AI16" s="25"/>
      <c r="AJ16" s="25"/>
      <c r="AK16" s="25"/>
      <c r="AL16" s="25"/>
      <c r="AM16" s="25"/>
      <c r="AN16" s="25"/>
      <c r="AO16" s="25" t="s">
        <v>412</v>
      </c>
      <c r="AP16" s="26" t="s">
        <v>409</v>
      </c>
      <c r="AQ16" s="26"/>
      <c r="AR16" s="26"/>
      <c r="AS16" s="29"/>
      <c r="AT16" s="26">
        <v>11</v>
      </c>
      <c r="AU16" s="26" t="s">
        <v>409</v>
      </c>
      <c r="AV16" s="25"/>
      <c r="AW16" s="26">
        <v>0</v>
      </c>
      <c r="AX16" s="26">
        <v>0</v>
      </c>
      <c r="AY16" s="26">
        <v>0</v>
      </c>
      <c r="AZ16" s="26">
        <v>28</v>
      </c>
      <c r="BA16" s="26">
        <v>0</v>
      </c>
      <c r="BB16" s="26">
        <v>0</v>
      </c>
      <c r="BC16" s="26">
        <v>0</v>
      </c>
      <c r="BD16" s="26">
        <v>0</v>
      </c>
      <c r="BE16" s="26">
        <v>0</v>
      </c>
      <c r="BF16" s="26">
        <v>0</v>
      </c>
      <c r="BG16" s="26">
        <v>0</v>
      </c>
      <c r="BH16" s="26">
        <v>0</v>
      </c>
      <c r="BI16" s="26"/>
      <c r="BJ16" s="26" t="s">
        <v>409</v>
      </c>
      <c r="BK16" s="26">
        <v>24</v>
      </c>
      <c r="BL16" s="26" t="s">
        <v>409</v>
      </c>
      <c r="BM16" s="26"/>
      <c r="BN16" s="26"/>
      <c r="BO16" s="26"/>
      <c r="BP16" s="26"/>
      <c r="BQ16" s="30"/>
      <c r="BR16" s="30"/>
      <c r="BS16" s="26"/>
      <c r="BT16" s="26" t="s">
        <v>414</v>
      </c>
      <c r="BU16" s="30"/>
      <c r="BV16" s="125" t="s">
        <v>354</v>
      </c>
      <c r="BW16" s="31" t="s">
        <v>268</v>
      </c>
    </row>
    <row r="17" spans="1:75" x14ac:dyDescent="0.15">
      <c r="A17" s="23">
        <v>8478</v>
      </c>
      <c r="B17" s="123">
        <v>41830</v>
      </c>
      <c r="C17" s="24" t="s">
        <v>463</v>
      </c>
      <c r="D17" s="25" t="s">
        <v>464</v>
      </c>
      <c r="E17" s="25"/>
      <c r="F17" s="25" t="s">
        <v>407</v>
      </c>
      <c r="G17" s="32">
        <v>41801</v>
      </c>
      <c r="H17" s="26" t="s">
        <v>337</v>
      </c>
      <c r="I17" s="26" t="s">
        <v>460</v>
      </c>
      <c r="J17" s="26"/>
      <c r="K17" s="25" t="s">
        <v>465</v>
      </c>
      <c r="L17" s="25" t="s">
        <v>466</v>
      </c>
      <c r="M17" s="25">
        <v>99</v>
      </c>
      <c r="N17" s="25">
        <v>18.809999999999999</v>
      </c>
      <c r="O17" s="25"/>
      <c r="P17" s="25"/>
      <c r="Q17" s="25"/>
      <c r="R17" s="28"/>
      <c r="S17" s="25"/>
      <c r="T17" s="25"/>
      <c r="U17" s="25"/>
      <c r="V17" s="25"/>
      <c r="W17" s="25"/>
      <c r="X17" s="25"/>
      <c r="Y17" s="25"/>
      <c r="Z17" s="25"/>
      <c r="AA17" s="25"/>
      <c r="AB17" s="25"/>
      <c r="AC17" s="25"/>
      <c r="AD17" s="25"/>
      <c r="AE17" s="25"/>
      <c r="AF17" s="25"/>
      <c r="AG17" s="25"/>
      <c r="AH17" s="25"/>
      <c r="AI17" s="25"/>
      <c r="AJ17" s="25"/>
      <c r="AK17" s="25"/>
      <c r="AL17" s="25"/>
      <c r="AM17" s="25"/>
      <c r="AN17" s="25"/>
      <c r="AO17" t="s">
        <v>412</v>
      </c>
      <c r="AP17" s="26" t="s">
        <v>409</v>
      </c>
      <c r="AQ17" s="26"/>
      <c r="AR17" s="26"/>
      <c r="AS17" s="29"/>
      <c r="AT17" s="26">
        <v>8</v>
      </c>
      <c r="AU17" s="26" t="s">
        <v>467</v>
      </c>
      <c r="AV17" s="25"/>
      <c r="AW17" s="26">
        <v>0</v>
      </c>
      <c r="AX17" s="26">
        <v>0</v>
      </c>
      <c r="AY17" s="26">
        <v>0</v>
      </c>
      <c r="AZ17" s="26">
        <v>0</v>
      </c>
      <c r="BA17" s="26">
        <v>0</v>
      </c>
      <c r="BB17" s="26">
        <v>0</v>
      </c>
      <c r="BC17" s="26">
        <v>0</v>
      </c>
      <c r="BD17" s="26">
        <v>0</v>
      </c>
      <c r="BE17" s="26">
        <v>0</v>
      </c>
      <c r="BF17" s="26">
        <v>0</v>
      </c>
      <c r="BG17" s="26">
        <v>0</v>
      </c>
      <c r="BH17" s="26">
        <v>0</v>
      </c>
      <c r="BI17" s="26">
        <v>24</v>
      </c>
      <c r="BJ17" s="26" t="s">
        <v>409</v>
      </c>
      <c r="BK17" s="26"/>
      <c r="BL17" s="26" t="s">
        <v>409</v>
      </c>
      <c r="BM17" s="26"/>
      <c r="BN17" s="26"/>
      <c r="BO17" s="26"/>
      <c r="BP17" s="26"/>
      <c r="BQ17" s="25"/>
      <c r="BR17" s="25"/>
      <c r="BS17" s="26"/>
      <c r="BT17" s="26" t="s">
        <v>414</v>
      </c>
      <c r="BU17" s="30" t="s">
        <v>453</v>
      </c>
      <c r="BV17" s="125" t="s">
        <v>354</v>
      </c>
      <c r="BW17" t="s">
        <v>268</v>
      </c>
    </row>
    <row r="18" spans="1:75" x14ac:dyDescent="0.15">
      <c r="A18" s="23">
        <v>8349</v>
      </c>
      <c r="B18" s="123">
        <v>41828</v>
      </c>
      <c r="C18" s="24" t="s">
        <v>405</v>
      </c>
      <c r="D18" s="25" t="s">
        <v>406</v>
      </c>
      <c r="E18" s="25"/>
      <c r="F18" s="25" t="s">
        <v>437</v>
      </c>
      <c r="G18" s="123">
        <v>41822</v>
      </c>
      <c r="H18" s="26" t="s">
        <v>337</v>
      </c>
      <c r="I18" s="26" t="s">
        <v>338</v>
      </c>
      <c r="J18" s="26"/>
      <c r="K18" s="25" t="s">
        <v>442</v>
      </c>
      <c r="L18" s="25" t="s">
        <v>443</v>
      </c>
      <c r="M18" s="27">
        <v>102</v>
      </c>
      <c r="N18" s="27">
        <v>25.5</v>
      </c>
      <c r="O18" s="25"/>
      <c r="P18" s="25"/>
      <c r="Q18" s="25"/>
      <c r="R18" s="28"/>
      <c r="S18" s="25"/>
      <c r="T18" s="25"/>
      <c r="U18" s="25"/>
      <c r="V18" s="25"/>
      <c r="W18" s="25"/>
      <c r="X18" s="25"/>
      <c r="Y18" s="25"/>
      <c r="Z18" s="25"/>
      <c r="AA18" s="25"/>
      <c r="AB18" s="25"/>
      <c r="AC18" s="25"/>
      <c r="AD18" s="25"/>
      <c r="AE18" s="25">
        <v>16.8</v>
      </c>
      <c r="AF18" s="25"/>
      <c r="AG18" s="25"/>
      <c r="AH18" s="25"/>
      <c r="AI18" s="25"/>
      <c r="AJ18" s="25"/>
      <c r="AK18" s="25"/>
      <c r="AL18" s="25"/>
      <c r="AM18" s="25"/>
      <c r="AN18" s="25"/>
      <c r="AO18" s="25" t="s">
        <v>438</v>
      </c>
      <c r="AP18" s="26" t="s">
        <v>409</v>
      </c>
      <c r="AQ18" s="26"/>
      <c r="AR18" s="26"/>
      <c r="AS18" s="29"/>
      <c r="AT18" s="26">
        <v>20</v>
      </c>
      <c r="AU18" s="26" t="s">
        <v>413</v>
      </c>
      <c r="AV18" s="25"/>
      <c r="AW18" s="26">
        <v>0</v>
      </c>
      <c r="AX18" s="26">
        <v>0</v>
      </c>
      <c r="AY18" s="26">
        <v>0</v>
      </c>
      <c r="AZ18" s="26">
        <v>0</v>
      </c>
      <c r="BA18" s="26">
        <v>0</v>
      </c>
      <c r="BB18" s="26">
        <v>0</v>
      </c>
      <c r="BC18" s="26">
        <v>0</v>
      </c>
      <c r="BD18" s="26">
        <v>0</v>
      </c>
      <c r="BE18" s="26">
        <v>0</v>
      </c>
      <c r="BF18" s="26">
        <v>0</v>
      </c>
      <c r="BG18" s="26">
        <v>0</v>
      </c>
      <c r="BH18" s="26">
        <v>0</v>
      </c>
      <c r="BI18" s="26"/>
      <c r="BJ18" s="26" t="s">
        <v>409</v>
      </c>
      <c r="BK18" s="26">
        <v>12</v>
      </c>
      <c r="BL18" s="26" t="s">
        <v>409</v>
      </c>
      <c r="BM18" s="26"/>
      <c r="BN18" s="26"/>
      <c r="BO18" s="26"/>
      <c r="BP18" s="26"/>
      <c r="BQ18" s="25" t="s">
        <v>444</v>
      </c>
      <c r="BR18" s="30" t="s">
        <v>111</v>
      </c>
      <c r="BS18" s="26">
        <v>50</v>
      </c>
      <c r="BT18" s="26" t="s">
        <v>414</v>
      </c>
      <c r="BU18" s="30"/>
      <c r="BV18" t="s">
        <v>354</v>
      </c>
      <c r="BW18" s="124" t="s">
        <v>253</v>
      </c>
    </row>
    <row r="19" spans="1:75" x14ac:dyDescent="0.15">
      <c r="A19" s="23">
        <v>6209</v>
      </c>
      <c r="B19" s="123">
        <v>41829</v>
      </c>
      <c r="C19" s="24" t="s">
        <v>405</v>
      </c>
      <c r="D19" s="25" t="s">
        <v>406</v>
      </c>
      <c r="E19" s="25"/>
      <c r="F19" s="25" t="s">
        <v>437</v>
      </c>
      <c r="G19" s="32">
        <v>41820</v>
      </c>
      <c r="H19" s="26" t="s">
        <v>408</v>
      </c>
      <c r="I19" s="26" t="s">
        <v>445</v>
      </c>
      <c r="J19" s="26"/>
      <c r="K19" s="25" t="s">
        <v>446</v>
      </c>
      <c r="L19" s="25" t="s">
        <v>447</v>
      </c>
      <c r="M19" s="25">
        <v>119.9</v>
      </c>
      <c r="N19" s="25">
        <v>27</v>
      </c>
      <c r="O19" s="25"/>
      <c r="P19" s="25"/>
      <c r="Q19" s="25"/>
      <c r="R19" s="28"/>
      <c r="S19" s="25"/>
      <c r="T19" s="25"/>
      <c r="U19" s="25"/>
      <c r="V19" s="25"/>
      <c r="W19" s="25"/>
      <c r="X19" s="25"/>
      <c r="Y19" s="25"/>
      <c r="Z19" s="25"/>
      <c r="AA19" s="25"/>
      <c r="AB19" s="25"/>
      <c r="AC19" s="25"/>
      <c r="AD19" s="25"/>
      <c r="AE19" s="25">
        <v>23</v>
      </c>
      <c r="AF19" s="25"/>
      <c r="AG19" s="25"/>
      <c r="AH19" s="25"/>
      <c r="AI19" s="25"/>
      <c r="AJ19" s="25"/>
      <c r="AK19" s="25"/>
      <c r="AL19" s="25"/>
      <c r="AM19" s="25"/>
      <c r="AN19" s="25"/>
      <c r="AO19" s="25" t="s">
        <v>438</v>
      </c>
      <c r="AP19" s="26" t="s">
        <v>409</v>
      </c>
      <c r="AQ19" s="26"/>
      <c r="AR19" s="26"/>
      <c r="AS19" s="29">
        <v>5</v>
      </c>
      <c r="AT19" s="26">
        <v>16</v>
      </c>
      <c r="AU19" s="26" t="s">
        <v>409</v>
      </c>
      <c r="AV19" s="25"/>
      <c r="AW19" s="26">
        <v>0</v>
      </c>
      <c r="AX19" s="26">
        <v>0</v>
      </c>
      <c r="AY19" s="26">
        <v>0</v>
      </c>
      <c r="AZ19" s="26">
        <v>0</v>
      </c>
      <c r="BA19" s="26">
        <v>0</v>
      </c>
      <c r="BB19" s="26">
        <v>0</v>
      </c>
      <c r="BC19" s="26">
        <v>0</v>
      </c>
      <c r="BD19" s="26">
        <v>0</v>
      </c>
      <c r="BE19" s="26">
        <v>0</v>
      </c>
      <c r="BF19" s="26">
        <v>0</v>
      </c>
      <c r="BG19" s="26">
        <v>0</v>
      </c>
      <c r="BH19" s="26">
        <v>0</v>
      </c>
      <c r="BI19" s="26"/>
      <c r="BJ19" s="26" t="s">
        <v>409</v>
      </c>
      <c r="BK19" s="26"/>
      <c r="BL19" s="26" t="s">
        <v>409</v>
      </c>
      <c r="BM19" s="26"/>
      <c r="BN19" s="26"/>
      <c r="BO19" s="26"/>
      <c r="BP19" s="26"/>
      <c r="BQ19" s="25"/>
      <c r="BR19" s="25"/>
      <c r="BS19" s="26"/>
      <c r="BT19" s="26" t="s">
        <v>414</v>
      </c>
      <c r="BU19" s="30" t="s">
        <v>448</v>
      </c>
      <c r="BV19" t="s">
        <v>426</v>
      </c>
      <c r="BW19" s="124" t="s">
        <v>253</v>
      </c>
    </row>
    <row r="20" spans="1:75" x14ac:dyDescent="0.15">
      <c r="A20" s="23">
        <v>1721</v>
      </c>
      <c r="B20" s="123">
        <v>41829</v>
      </c>
      <c r="C20" s="24" t="s">
        <v>405</v>
      </c>
      <c r="D20" s="25" t="s">
        <v>406</v>
      </c>
      <c r="E20" s="25"/>
      <c r="F20" s="25" t="s">
        <v>437</v>
      </c>
      <c r="G20" s="60">
        <v>41851</v>
      </c>
      <c r="H20" s="26" t="s">
        <v>408</v>
      </c>
      <c r="I20" s="26" t="s">
        <v>409</v>
      </c>
      <c r="J20" s="26"/>
      <c r="K20" s="25" t="s">
        <v>410</v>
      </c>
      <c r="L20" s="25" t="s">
        <v>411</v>
      </c>
      <c r="M20" s="25">
        <v>128.30000000000001</v>
      </c>
      <c r="N20" s="25">
        <v>22.35</v>
      </c>
      <c r="O20" s="25"/>
      <c r="P20" s="25"/>
      <c r="Q20" s="25"/>
      <c r="R20" s="28"/>
      <c r="S20" s="25"/>
      <c r="T20" s="25"/>
      <c r="U20" s="25"/>
      <c r="V20" s="25"/>
      <c r="W20" s="25"/>
      <c r="X20" s="25"/>
      <c r="Y20" s="25"/>
      <c r="Z20" s="25"/>
      <c r="AA20" s="25"/>
      <c r="AB20" s="25"/>
      <c r="AC20" s="25"/>
      <c r="AD20" s="25"/>
      <c r="AE20" s="25">
        <v>14.47</v>
      </c>
      <c r="AF20" s="25"/>
      <c r="AG20" s="25"/>
      <c r="AH20" s="25"/>
      <c r="AI20" s="25"/>
      <c r="AJ20" s="25"/>
      <c r="AK20" s="25"/>
      <c r="AL20" s="25"/>
      <c r="AM20" s="25"/>
      <c r="AN20" s="25"/>
      <c r="AO20" s="25" t="s">
        <v>438</v>
      </c>
      <c r="AP20" s="26" t="s">
        <v>409</v>
      </c>
      <c r="AQ20" s="26"/>
      <c r="AR20" s="26"/>
      <c r="AS20" s="29">
        <v>10</v>
      </c>
      <c r="AT20" s="26">
        <v>10</v>
      </c>
      <c r="AU20" s="26" t="s">
        <v>413</v>
      </c>
      <c r="AV20" s="25"/>
      <c r="AW20" s="26">
        <v>0</v>
      </c>
      <c r="AX20" s="26">
        <v>0</v>
      </c>
      <c r="AY20" s="26">
        <v>7</v>
      </c>
      <c r="AZ20" s="26">
        <v>0</v>
      </c>
      <c r="BA20" s="26">
        <v>0</v>
      </c>
      <c r="BB20" s="26">
        <v>0</v>
      </c>
      <c r="BC20" s="26">
        <v>0</v>
      </c>
      <c r="BD20" s="26">
        <v>0</v>
      </c>
      <c r="BE20" s="26">
        <v>0</v>
      </c>
      <c r="BF20" s="26">
        <v>0</v>
      </c>
      <c r="BG20" s="26">
        <v>0</v>
      </c>
      <c r="BH20" s="26">
        <v>0</v>
      </c>
      <c r="BI20" s="26"/>
      <c r="BJ20" s="26" t="s">
        <v>409</v>
      </c>
      <c r="BK20" s="26"/>
      <c r="BL20" s="26" t="s">
        <v>409</v>
      </c>
      <c r="BM20" s="26"/>
      <c r="BN20" s="26"/>
      <c r="BO20" s="26"/>
      <c r="BP20" s="26"/>
      <c r="BQ20" s="25"/>
      <c r="BR20" s="25"/>
      <c r="BS20" s="26"/>
      <c r="BT20" s="26" t="s">
        <v>414</v>
      </c>
      <c r="BU20" s="25"/>
      <c r="BV20" t="s">
        <v>261</v>
      </c>
      <c r="BW20" s="124" t="s">
        <v>253</v>
      </c>
    </row>
    <row r="21" spans="1:75" x14ac:dyDescent="0.15">
      <c r="A21" s="23">
        <v>1691</v>
      </c>
      <c r="B21" s="123">
        <v>41829</v>
      </c>
      <c r="C21" s="24" t="s">
        <v>405</v>
      </c>
      <c r="D21" s="25" t="s">
        <v>406</v>
      </c>
      <c r="E21" s="25"/>
      <c r="F21" s="25" t="s">
        <v>437</v>
      </c>
      <c r="G21" s="32">
        <v>41692</v>
      </c>
      <c r="H21" s="26" t="s">
        <v>408</v>
      </c>
      <c r="I21" s="26" t="s">
        <v>409</v>
      </c>
      <c r="J21" s="26"/>
      <c r="K21" s="25" t="s">
        <v>415</v>
      </c>
      <c r="L21" s="25" t="s">
        <v>416</v>
      </c>
      <c r="M21" s="25">
        <v>119.1</v>
      </c>
      <c r="N21" s="25">
        <v>26.25</v>
      </c>
      <c r="O21" s="25"/>
      <c r="P21" s="25"/>
      <c r="Q21" s="25"/>
      <c r="R21" s="28"/>
      <c r="S21" s="25"/>
      <c r="T21" s="25"/>
      <c r="U21" s="25"/>
      <c r="V21" s="25"/>
      <c r="W21" s="25"/>
      <c r="X21" s="25"/>
      <c r="Y21" s="25"/>
      <c r="Z21" s="25"/>
      <c r="AA21" s="25"/>
      <c r="AB21" s="25"/>
      <c r="AC21" s="25"/>
      <c r="AD21" s="25"/>
      <c r="AE21" s="25">
        <v>17.600000000000001</v>
      </c>
      <c r="AF21" s="25"/>
      <c r="AG21" s="25"/>
      <c r="AH21" s="25"/>
      <c r="AI21" s="25"/>
      <c r="AJ21" s="25"/>
      <c r="AK21" s="25"/>
      <c r="AL21" s="25"/>
      <c r="AM21" s="25"/>
      <c r="AN21" s="25"/>
      <c r="AO21" s="25" t="s">
        <v>438</v>
      </c>
      <c r="AP21" s="26" t="s">
        <v>409</v>
      </c>
      <c r="AQ21" s="26"/>
      <c r="AR21" s="26"/>
      <c r="AS21" s="29"/>
      <c r="AT21" s="26">
        <v>8.5</v>
      </c>
      <c r="AU21" s="26" t="s">
        <v>413</v>
      </c>
      <c r="AV21" s="25"/>
      <c r="AW21" s="26">
        <v>0</v>
      </c>
      <c r="AX21" s="26">
        <v>0</v>
      </c>
      <c r="AY21" s="26">
        <v>0</v>
      </c>
      <c r="AZ21" s="26">
        <v>0</v>
      </c>
      <c r="BA21" s="26">
        <v>0</v>
      </c>
      <c r="BB21" s="26">
        <v>25</v>
      </c>
      <c r="BC21" s="26">
        <v>0</v>
      </c>
      <c r="BD21" s="26">
        <v>0</v>
      </c>
      <c r="BE21" s="26">
        <v>0</v>
      </c>
      <c r="BF21" s="26">
        <v>0</v>
      </c>
      <c r="BG21" s="26">
        <v>0</v>
      </c>
      <c r="BH21" s="26">
        <v>0</v>
      </c>
      <c r="BI21" s="26"/>
      <c r="BJ21" s="26" t="s">
        <v>409</v>
      </c>
      <c r="BK21" s="26"/>
      <c r="BL21" s="26" t="s">
        <v>409</v>
      </c>
      <c r="BM21" s="26"/>
      <c r="BN21" s="26"/>
      <c r="BO21" s="26"/>
      <c r="BP21" s="26"/>
      <c r="BQ21" s="25"/>
      <c r="BR21" s="25"/>
      <c r="BS21" s="26"/>
      <c r="BT21" s="26" t="s">
        <v>414</v>
      </c>
      <c r="BU21" s="25"/>
      <c r="BV21" s="125" t="s">
        <v>354</v>
      </c>
      <c r="BW21" s="31" t="s">
        <v>268</v>
      </c>
    </row>
    <row r="22" spans="1:75" x14ac:dyDescent="0.15">
      <c r="A22" s="23">
        <v>3293</v>
      </c>
      <c r="B22" s="123">
        <v>41829</v>
      </c>
      <c r="C22" s="24" t="s">
        <v>405</v>
      </c>
      <c r="D22" s="25" t="s">
        <v>406</v>
      </c>
      <c r="E22" s="25"/>
      <c r="F22" s="25" t="s">
        <v>437</v>
      </c>
      <c r="G22" s="32">
        <v>41821</v>
      </c>
      <c r="H22" s="26" t="s">
        <v>408</v>
      </c>
      <c r="I22" s="26" t="s">
        <v>409</v>
      </c>
      <c r="J22" s="26"/>
      <c r="K22" s="25" t="s">
        <v>417</v>
      </c>
      <c r="L22" s="25" t="s">
        <v>458</v>
      </c>
      <c r="M22" s="25">
        <v>119.6</v>
      </c>
      <c r="N22" s="25">
        <v>25.2</v>
      </c>
      <c r="O22" s="25"/>
      <c r="P22" s="25"/>
      <c r="Q22" s="25"/>
      <c r="R22" s="28"/>
      <c r="S22" s="25"/>
      <c r="T22" s="25"/>
      <c r="U22" s="25"/>
      <c r="V22" s="25"/>
      <c r="W22" s="25"/>
      <c r="X22" s="25"/>
      <c r="Y22" s="25"/>
      <c r="Z22" s="25"/>
      <c r="AA22" s="25"/>
      <c r="AB22" s="25"/>
      <c r="AC22" s="25"/>
      <c r="AD22" s="25"/>
      <c r="AE22" s="25">
        <v>16.100000000000001</v>
      </c>
      <c r="AF22" s="25"/>
      <c r="AG22" s="25"/>
      <c r="AH22" s="25"/>
      <c r="AI22" s="25"/>
      <c r="AJ22" s="25"/>
      <c r="AK22" s="25"/>
      <c r="AL22" s="25"/>
      <c r="AM22" s="25"/>
      <c r="AN22" s="25"/>
      <c r="AO22" s="25" t="s">
        <v>438</v>
      </c>
      <c r="AP22" s="26" t="s">
        <v>409</v>
      </c>
      <c r="AQ22" s="26"/>
      <c r="AR22" s="26"/>
      <c r="AS22" s="29"/>
      <c r="AT22" s="26">
        <v>16.100000000000001</v>
      </c>
      <c r="AU22" s="26" t="s">
        <v>413</v>
      </c>
      <c r="AV22" s="25"/>
      <c r="AW22" s="26">
        <v>0</v>
      </c>
      <c r="AX22" s="26">
        <v>28</v>
      </c>
      <c r="AY22" s="26">
        <v>0</v>
      </c>
      <c r="AZ22" s="26">
        <v>0</v>
      </c>
      <c r="BA22" s="26">
        <v>0</v>
      </c>
      <c r="BB22" s="26">
        <v>0</v>
      </c>
      <c r="BC22" s="26">
        <v>0</v>
      </c>
      <c r="BD22" s="26">
        <v>0</v>
      </c>
      <c r="BE22" s="26">
        <v>0</v>
      </c>
      <c r="BF22" s="26">
        <v>0</v>
      </c>
      <c r="BG22" s="26">
        <v>0</v>
      </c>
      <c r="BH22" s="26">
        <v>0</v>
      </c>
      <c r="BI22" s="26"/>
      <c r="BJ22" s="26" t="s">
        <v>409</v>
      </c>
      <c r="BK22" s="26">
        <v>12</v>
      </c>
      <c r="BL22" s="26" t="s">
        <v>409</v>
      </c>
      <c r="BM22" s="26"/>
      <c r="BN22" s="26"/>
      <c r="BO22" s="26"/>
      <c r="BP22" s="26"/>
      <c r="BQ22" s="30" t="s">
        <v>444</v>
      </c>
      <c r="BR22" s="30" t="s">
        <v>111</v>
      </c>
      <c r="BS22" s="26">
        <v>50</v>
      </c>
      <c r="BT22" s="26" t="s">
        <v>414</v>
      </c>
      <c r="BU22" s="25"/>
      <c r="BV22" t="s">
        <v>354</v>
      </c>
      <c r="BW22" s="31" t="s">
        <v>253</v>
      </c>
    </row>
    <row r="23" spans="1:75" x14ac:dyDescent="0.15">
      <c r="A23" s="23">
        <v>8193</v>
      </c>
      <c r="B23" s="123">
        <v>41829</v>
      </c>
      <c r="C23" s="24" t="s">
        <v>405</v>
      </c>
      <c r="D23" s="25" t="s">
        <v>406</v>
      </c>
      <c r="E23" s="25"/>
      <c r="F23" s="25" t="s">
        <v>437</v>
      </c>
      <c r="G23" s="32">
        <v>41829</v>
      </c>
      <c r="H23" s="26" t="s">
        <v>408</v>
      </c>
      <c r="I23" s="26" t="s">
        <v>409</v>
      </c>
      <c r="J23" s="26"/>
      <c r="K23" s="25" t="s">
        <v>418</v>
      </c>
      <c r="L23" s="25" t="s">
        <v>419</v>
      </c>
      <c r="M23" s="25">
        <v>103</v>
      </c>
      <c r="N23" s="25">
        <v>23</v>
      </c>
      <c r="O23" s="25"/>
      <c r="P23" s="25"/>
      <c r="Q23" s="25"/>
      <c r="R23" s="28"/>
      <c r="S23" s="25"/>
      <c r="T23" s="25"/>
      <c r="U23" s="25"/>
      <c r="V23" s="25"/>
      <c r="W23" s="25"/>
      <c r="X23" s="25"/>
      <c r="Y23" s="25"/>
      <c r="Z23" s="25"/>
      <c r="AA23" s="25"/>
      <c r="AB23" s="25"/>
      <c r="AC23" s="25"/>
      <c r="AD23" s="25"/>
      <c r="AE23" s="25">
        <v>19</v>
      </c>
      <c r="AF23" s="25"/>
      <c r="AG23" s="25"/>
      <c r="AH23" s="25"/>
      <c r="AI23" s="25"/>
      <c r="AJ23" s="25"/>
      <c r="AK23" s="25"/>
      <c r="AL23" s="25"/>
      <c r="AM23" s="25"/>
      <c r="AN23" s="25"/>
      <c r="AO23" s="25" t="s">
        <v>438</v>
      </c>
      <c r="AP23" s="26" t="s">
        <v>409</v>
      </c>
      <c r="AQ23" s="26"/>
      <c r="AR23" s="26"/>
      <c r="AS23" s="29"/>
      <c r="AT23" s="26">
        <v>12.1</v>
      </c>
      <c r="AU23" s="26" t="s">
        <v>413</v>
      </c>
      <c r="AV23" s="25"/>
      <c r="AW23" s="26">
        <v>0</v>
      </c>
      <c r="AX23" s="26">
        <v>0</v>
      </c>
      <c r="AY23" s="26">
        <v>0</v>
      </c>
      <c r="AZ23" s="26">
        <v>0</v>
      </c>
      <c r="BA23" s="26">
        <v>0</v>
      </c>
      <c r="BB23" s="26">
        <v>0</v>
      </c>
      <c r="BC23" s="26">
        <v>0</v>
      </c>
      <c r="BD23" s="26">
        <v>0</v>
      </c>
      <c r="BE23" s="26">
        <v>0</v>
      </c>
      <c r="BF23" s="26">
        <v>0</v>
      </c>
      <c r="BG23" s="26">
        <v>0</v>
      </c>
      <c r="BH23" s="26">
        <v>0</v>
      </c>
      <c r="BI23" s="26"/>
      <c r="BJ23" s="26" t="s">
        <v>409</v>
      </c>
      <c r="BK23" s="26"/>
      <c r="BL23" s="26" t="s">
        <v>409</v>
      </c>
      <c r="BM23" s="26"/>
      <c r="BN23" s="26"/>
      <c r="BO23" s="26">
        <v>12</v>
      </c>
      <c r="BP23" s="26"/>
      <c r="BQ23" s="25"/>
      <c r="BR23" s="25"/>
      <c r="BS23" s="26"/>
      <c r="BT23" s="26" t="s">
        <v>414</v>
      </c>
      <c r="BU23" s="30" t="s">
        <v>420</v>
      </c>
      <c r="BV23" t="s">
        <v>354</v>
      </c>
      <c r="BW23" s="124" t="s">
        <v>253</v>
      </c>
    </row>
    <row r="24" spans="1:75" x14ac:dyDescent="0.15">
      <c r="A24" s="23">
        <v>4200</v>
      </c>
      <c r="B24" s="123">
        <v>41828</v>
      </c>
      <c r="C24" s="24" t="s">
        <v>405</v>
      </c>
      <c r="D24" s="25" t="s">
        <v>406</v>
      </c>
      <c r="E24" s="25"/>
      <c r="F24" s="25" t="s">
        <v>437</v>
      </c>
      <c r="G24" s="60">
        <v>41820</v>
      </c>
      <c r="H24" s="26" t="s">
        <v>408</v>
      </c>
      <c r="I24" s="26" t="s">
        <v>338</v>
      </c>
      <c r="J24" s="26">
        <v>6.34</v>
      </c>
      <c r="K24" s="25" t="s">
        <v>449</v>
      </c>
      <c r="L24" s="25" t="s">
        <v>378</v>
      </c>
      <c r="M24" s="25">
        <v>133.30000000000001</v>
      </c>
      <c r="N24" s="25">
        <v>24.2</v>
      </c>
      <c r="O24" s="25"/>
      <c r="P24" s="25"/>
      <c r="Q24" s="25"/>
      <c r="R24" s="28"/>
      <c r="S24" s="25"/>
      <c r="T24" s="25"/>
      <c r="U24" s="25"/>
      <c r="V24" s="25"/>
      <c r="W24" s="25"/>
      <c r="X24" s="25"/>
      <c r="Y24" s="25"/>
      <c r="Z24" s="25"/>
      <c r="AA24" s="25"/>
      <c r="AB24" s="25"/>
      <c r="AC24" s="25"/>
      <c r="AD24" s="25"/>
      <c r="AE24" s="25">
        <v>15.58</v>
      </c>
      <c r="AF24" s="25"/>
      <c r="AG24" s="25"/>
      <c r="AH24" s="25"/>
      <c r="AI24" s="25"/>
      <c r="AJ24" s="25"/>
      <c r="AK24" s="25"/>
      <c r="AL24" s="25"/>
      <c r="AM24" s="25"/>
      <c r="AN24" s="25"/>
      <c r="AO24" s="25" t="s">
        <v>438</v>
      </c>
      <c r="AP24" s="26" t="s">
        <v>409</v>
      </c>
      <c r="AQ24" s="26"/>
      <c r="AR24" s="26"/>
      <c r="AS24" s="29">
        <v>10</v>
      </c>
      <c r="AT24" s="26">
        <v>16</v>
      </c>
      <c r="AU24" s="26" t="s">
        <v>413</v>
      </c>
      <c r="AV24" s="25"/>
      <c r="AW24" s="26">
        <v>0</v>
      </c>
      <c r="AX24" s="26">
        <v>7</v>
      </c>
      <c r="AY24" s="26">
        <v>0</v>
      </c>
      <c r="AZ24" s="26">
        <v>0</v>
      </c>
      <c r="BA24" s="26">
        <v>0</v>
      </c>
      <c r="BB24" s="26">
        <v>0</v>
      </c>
      <c r="BC24" s="26">
        <v>0</v>
      </c>
      <c r="BD24" s="26">
        <v>0</v>
      </c>
      <c r="BE24" s="26">
        <v>0</v>
      </c>
      <c r="BF24" s="26">
        <v>0</v>
      </c>
      <c r="BG24" s="26">
        <v>0</v>
      </c>
      <c r="BH24" s="26">
        <v>0</v>
      </c>
      <c r="BI24" s="26"/>
      <c r="BJ24" s="26" t="s">
        <v>409</v>
      </c>
      <c r="BK24" s="26">
        <v>24</v>
      </c>
      <c r="BL24" s="26" t="s">
        <v>409</v>
      </c>
      <c r="BM24" s="26"/>
      <c r="BN24" s="26"/>
      <c r="BO24" s="26"/>
      <c r="BP24" s="26"/>
      <c r="BQ24" s="30"/>
      <c r="BR24" s="30"/>
      <c r="BS24" s="26"/>
      <c r="BT24" s="26" t="s">
        <v>414</v>
      </c>
      <c r="BU24" s="30" t="s">
        <v>450</v>
      </c>
      <c r="BV24" s="125" t="s">
        <v>354</v>
      </c>
      <c r="BW24" s="125" t="s">
        <v>253</v>
      </c>
    </row>
    <row r="25" spans="1:75" x14ac:dyDescent="0.15">
      <c r="A25" s="23">
        <v>3785</v>
      </c>
      <c r="B25" s="123">
        <v>41829</v>
      </c>
      <c r="C25" s="24" t="s">
        <v>405</v>
      </c>
      <c r="D25" s="25" t="s">
        <v>406</v>
      </c>
      <c r="E25" s="25"/>
      <c r="F25" s="25" t="s">
        <v>437</v>
      </c>
      <c r="G25" s="32">
        <v>41823</v>
      </c>
      <c r="H25" s="26" t="s">
        <v>408</v>
      </c>
      <c r="I25" s="26" t="s">
        <v>409</v>
      </c>
      <c r="J25" s="26"/>
      <c r="K25" s="25" t="s">
        <v>421</v>
      </c>
      <c r="L25" s="25" t="s">
        <v>416</v>
      </c>
      <c r="M25" s="25">
        <v>102</v>
      </c>
      <c r="N25" s="25">
        <v>25.5</v>
      </c>
      <c r="O25" s="25"/>
      <c r="P25" s="25"/>
      <c r="Q25" s="25"/>
      <c r="R25" s="28"/>
      <c r="S25" s="25"/>
      <c r="T25" s="25"/>
      <c r="U25" s="25"/>
      <c r="V25" s="25"/>
      <c r="W25" s="25"/>
      <c r="X25" s="25"/>
      <c r="Y25" s="25"/>
      <c r="Z25" s="25"/>
      <c r="AA25" s="25"/>
      <c r="AB25" s="25"/>
      <c r="AC25" s="25"/>
      <c r="AD25" s="25"/>
      <c r="AE25" s="25">
        <v>16.8</v>
      </c>
      <c r="AF25" s="25"/>
      <c r="AG25" s="25"/>
      <c r="AH25" s="25"/>
      <c r="AI25" s="25"/>
      <c r="AJ25" s="25"/>
      <c r="AK25" s="25"/>
      <c r="AL25" s="25"/>
      <c r="AM25" s="25"/>
      <c r="AN25" s="25"/>
      <c r="AO25" s="25" t="s">
        <v>438</v>
      </c>
      <c r="AP25" s="26" t="s">
        <v>409</v>
      </c>
      <c r="AQ25" s="26"/>
      <c r="AR25" s="26"/>
      <c r="AS25" s="29"/>
      <c r="AT25" s="26">
        <v>10.6</v>
      </c>
      <c r="AU25" s="26" t="s">
        <v>413</v>
      </c>
      <c r="AV25" s="25"/>
      <c r="AW25" s="26">
        <v>0</v>
      </c>
      <c r="AX25" s="26">
        <v>0</v>
      </c>
      <c r="AY25" s="26">
        <v>0</v>
      </c>
      <c r="AZ25" s="26">
        <v>24</v>
      </c>
      <c r="BA25" s="26">
        <v>0</v>
      </c>
      <c r="BB25" s="26">
        <v>0</v>
      </c>
      <c r="BC25" s="26">
        <v>0</v>
      </c>
      <c r="BD25" s="26">
        <v>0</v>
      </c>
      <c r="BE25" s="26">
        <v>0</v>
      </c>
      <c r="BF25" s="26">
        <v>0</v>
      </c>
      <c r="BG25" s="26">
        <v>0</v>
      </c>
      <c r="BH25" s="26">
        <v>0</v>
      </c>
      <c r="BI25" s="26"/>
      <c r="BJ25" s="26" t="s">
        <v>409</v>
      </c>
      <c r="BK25" s="26">
        <v>12</v>
      </c>
      <c r="BL25" s="26" t="s">
        <v>409</v>
      </c>
      <c r="BM25" s="26"/>
      <c r="BN25" s="26"/>
      <c r="BO25" s="26"/>
      <c r="BP25" s="26"/>
      <c r="BQ25" s="25"/>
      <c r="BR25" s="25"/>
      <c r="BS25" s="26"/>
      <c r="BT25" s="26" t="s">
        <v>414</v>
      </c>
      <c r="BU25" s="25"/>
      <c r="BV25" t="s">
        <v>277</v>
      </c>
      <c r="BW25" s="125" t="s">
        <v>253</v>
      </c>
    </row>
    <row r="26" spans="1:75" x14ac:dyDescent="0.15">
      <c r="A26" s="23">
        <v>2180</v>
      </c>
      <c r="B26" s="123">
        <v>41830</v>
      </c>
      <c r="C26" s="24" t="s">
        <v>245</v>
      </c>
      <c r="D26" s="25" t="s">
        <v>246</v>
      </c>
      <c r="E26" s="25"/>
      <c r="F26" s="25" t="s">
        <v>292</v>
      </c>
      <c r="G26" s="32">
        <v>41455</v>
      </c>
      <c r="H26" s="26" t="s">
        <v>255</v>
      </c>
      <c r="I26" s="26" t="s">
        <v>249</v>
      </c>
      <c r="J26" s="26"/>
      <c r="K26" s="25" t="s">
        <v>278</v>
      </c>
      <c r="L26" s="25" t="s">
        <v>124</v>
      </c>
      <c r="M26" s="25">
        <v>131.07</v>
      </c>
      <c r="N26" s="25">
        <v>24.4618</v>
      </c>
      <c r="O26" s="25"/>
      <c r="P26" s="25"/>
      <c r="Q26" s="25"/>
      <c r="R26" s="28"/>
      <c r="S26" s="25"/>
      <c r="T26" s="25"/>
      <c r="U26" s="25"/>
      <c r="V26" s="25"/>
      <c r="W26" s="25"/>
      <c r="X26" s="25"/>
      <c r="Y26" s="25"/>
      <c r="Z26" s="25"/>
      <c r="AA26" s="25"/>
      <c r="AB26" s="25"/>
      <c r="AC26" s="25"/>
      <c r="AD26" s="25"/>
      <c r="AE26" s="25">
        <v>13.6928</v>
      </c>
      <c r="AF26" s="25"/>
      <c r="AG26" s="25"/>
      <c r="AH26" s="25"/>
      <c r="AI26" s="25"/>
      <c r="AJ26" s="25"/>
      <c r="AK26" s="25"/>
      <c r="AL26" s="25"/>
      <c r="AM26" s="25"/>
      <c r="AN26" s="25"/>
      <c r="AO26" s="25" t="s">
        <v>293</v>
      </c>
      <c r="AP26" s="26" t="s">
        <v>249</v>
      </c>
      <c r="AQ26" s="26"/>
      <c r="AR26" s="26"/>
      <c r="AS26" s="29" t="s">
        <v>386</v>
      </c>
      <c r="AT26" s="26">
        <v>10</v>
      </c>
      <c r="AU26" s="26" t="s">
        <v>249</v>
      </c>
      <c r="AV26" s="25"/>
      <c r="AW26" s="26">
        <v>0</v>
      </c>
      <c r="AX26" s="26">
        <v>0</v>
      </c>
      <c r="AY26" s="26">
        <v>0</v>
      </c>
      <c r="AZ26" s="26">
        <v>0</v>
      </c>
      <c r="BA26" s="26">
        <v>0</v>
      </c>
      <c r="BB26" s="26">
        <v>0</v>
      </c>
      <c r="BC26" s="26">
        <v>0</v>
      </c>
      <c r="BD26" s="26">
        <v>0</v>
      </c>
      <c r="BE26" s="26"/>
      <c r="BF26" s="26"/>
      <c r="BG26" s="26">
        <v>0</v>
      </c>
      <c r="BH26" s="26">
        <v>0</v>
      </c>
      <c r="BI26" s="26"/>
      <c r="BJ26" s="26" t="s">
        <v>249</v>
      </c>
      <c r="BK26" s="26"/>
      <c r="BL26" s="26" t="s">
        <v>249</v>
      </c>
      <c r="BM26" s="26"/>
      <c r="BN26" s="26"/>
      <c r="BO26" s="26"/>
      <c r="BP26" s="26"/>
      <c r="BQ26" s="30"/>
      <c r="BR26" s="30"/>
      <c r="BS26" s="26"/>
      <c r="BT26" s="26" t="s">
        <v>252</v>
      </c>
      <c r="BU26" s="25"/>
      <c r="BV26" t="s">
        <v>279</v>
      </c>
      <c r="BW26" t="s">
        <v>253</v>
      </c>
    </row>
    <row r="27" spans="1:75" x14ac:dyDescent="0.15">
      <c r="A27" s="23">
        <v>3618</v>
      </c>
      <c r="B27" s="123">
        <v>41830</v>
      </c>
      <c r="C27" s="24" t="s">
        <v>405</v>
      </c>
      <c r="D27" s="25" t="s">
        <v>406</v>
      </c>
      <c r="E27" s="25"/>
      <c r="F27" s="25" t="s">
        <v>437</v>
      </c>
      <c r="G27" s="32">
        <v>41772</v>
      </c>
      <c r="H27" s="26" t="s">
        <v>408</v>
      </c>
      <c r="I27" s="26" t="s">
        <v>409</v>
      </c>
      <c r="J27" s="26"/>
      <c r="K27" s="25" t="s">
        <v>422</v>
      </c>
      <c r="L27" s="25" t="s">
        <v>423</v>
      </c>
      <c r="M27" s="25">
        <v>86.93</v>
      </c>
      <c r="N27" s="25">
        <v>28.01</v>
      </c>
      <c r="O27" s="25"/>
      <c r="P27" s="25"/>
      <c r="Q27" s="25"/>
      <c r="R27" s="28"/>
      <c r="S27" s="25"/>
      <c r="T27" s="25"/>
      <c r="U27" s="25"/>
      <c r="V27" s="25"/>
      <c r="W27" s="25"/>
      <c r="X27" s="25"/>
      <c r="Y27" s="25"/>
      <c r="Z27" s="25"/>
      <c r="AA27" s="25"/>
      <c r="AB27" s="25"/>
      <c r="AC27" s="25"/>
      <c r="AD27" s="25"/>
      <c r="AE27" s="25">
        <v>20.99</v>
      </c>
      <c r="AF27" s="25"/>
      <c r="AG27" s="25"/>
      <c r="AH27" s="25"/>
      <c r="AI27" s="25"/>
      <c r="AJ27" s="25"/>
      <c r="AK27" s="25"/>
      <c r="AL27" s="25"/>
      <c r="AM27" s="25"/>
      <c r="AN27" s="25"/>
      <c r="AO27" s="25" t="s">
        <v>438</v>
      </c>
      <c r="AP27" s="26" t="s">
        <v>409</v>
      </c>
      <c r="AQ27" s="26"/>
      <c r="AR27" s="26"/>
      <c r="AS27" s="29"/>
      <c r="AT27" s="26">
        <v>11.3</v>
      </c>
      <c r="AU27" s="26" t="s">
        <v>413</v>
      </c>
      <c r="AV27" s="25"/>
      <c r="AW27" s="26">
        <v>0</v>
      </c>
      <c r="AX27" s="26">
        <v>0</v>
      </c>
      <c r="AY27" s="26">
        <v>0</v>
      </c>
      <c r="AZ27" s="26">
        <v>18</v>
      </c>
      <c r="BA27" s="26">
        <v>0</v>
      </c>
      <c r="BB27" s="26">
        <v>0</v>
      </c>
      <c r="BC27" s="26">
        <v>0</v>
      </c>
      <c r="BD27" s="26">
        <v>0</v>
      </c>
      <c r="BE27" s="26">
        <v>0</v>
      </c>
      <c r="BF27" s="26">
        <v>0</v>
      </c>
      <c r="BG27" s="26">
        <v>0</v>
      </c>
      <c r="BH27" s="26">
        <v>0</v>
      </c>
      <c r="BI27" s="26"/>
      <c r="BJ27" s="26" t="s">
        <v>409</v>
      </c>
      <c r="BK27" s="26">
        <v>24</v>
      </c>
      <c r="BL27" s="26" t="s">
        <v>409</v>
      </c>
      <c r="BM27" s="26"/>
      <c r="BN27" s="26"/>
      <c r="BO27" s="26"/>
      <c r="BP27" s="26"/>
      <c r="BQ27" s="25" t="s">
        <v>424</v>
      </c>
      <c r="BR27" s="25" t="s">
        <v>425</v>
      </c>
      <c r="BS27" s="26">
        <v>50</v>
      </c>
      <c r="BT27" s="26" t="s">
        <v>414</v>
      </c>
      <c r="BU27" s="25"/>
      <c r="BV27" t="s">
        <v>426</v>
      </c>
      <c r="BW27" s="124" t="s">
        <v>268</v>
      </c>
    </row>
    <row r="28" spans="1:75" x14ac:dyDescent="0.15">
      <c r="A28" s="23">
        <v>5657</v>
      </c>
      <c r="B28" s="123">
        <v>41829</v>
      </c>
      <c r="C28" s="24" t="s">
        <v>405</v>
      </c>
      <c r="D28" s="25" t="s">
        <v>406</v>
      </c>
      <c r="E28" s="25"/>
      <c r="F28" s="25" t="s">
        <v>437</v>
      </c>
      <c r="G28" s="32">
        <v>41608</v>
      </c>
      <c r="H28" s="26" t="s">
        <v>408</v>
      </c>
      <c r="I28" s="26" t="s">
        <v>409</v>
      </c>
      <c r="J28" s="26"/>
      <c r="K28" s="25" t="s">
        <v>427</v>
      </c>
      <c r="L28" s="126" t="s">
        <v>459</v>
      </c>
      <c r="M28" s="25">
        <v>179.05</v>
      </c>
      <c r="N28" s="25">
        <v>22.59</v>
      </c>
      <c r="O28" s="25"/>
      <c r="P28" s="25"/>
      <c r="Q28" s="25"/>
      <c r="R28" s="28"/>
      <c r="S28" s="25"/>
      <c r="T28" s="25"/>
      <c r="U28" s="25"/>
      <c r="V28" s="25"/>
      <c r="W28" s="25"/>
      <c r="X28" s="25"/>
      <c r="Y28" s="25"/>
      <c r="Z28" s="25"/>
      <c r="AA28" s="25"/>
      <c r="AB28" s="25"/>
      <c r="AC28" s="25"/>
      <c r="AD28" s="25"/>
      <c r="AE28" s="25">
        <v>13.68</v>
      </c>
      <c r="AF28" s="25"/>
      <c r="AG28" s="25"/>
      <c r="AH28" s="25"/>
      <c r="AI28" s="25"/>
      <c r="AJ28" s="25"/>
      <c r="AK28" s="25"/>
      <c r="AL28" s="25"/>
      <c r="AM28" s="25"/>
      <c r="AN28" s="25"/>
      <c r="AO28" s="25" t="s">
        <v>438</v>
      </c>
      <c r="AP28" s="26" t="s">
        <v>409</v>
      </c>
      <c r="AQ28" s="26"/>
      <c r="AR28" s="26"/>
      <c r="AS28" s="29"/>
      <c r="AT28" s="26">
        <v>20</v>
      </c>
      <c r="AU28" s="26" t="s">
        <v>409</v>
      </c>
      <c r="AV28" s="25"/>
      <c r="AW28" s="26">
        <v>0</v>
      </c>
      <c r="AX28" s="26">
        <v>0</v>
      </c>
      <c r="AY28" s="26">
        <v>0</v>
      </c>
      <c r="AZ28" s="26">
        <v>0</v>
      </c>
      <c r="BA28" s="26">
        <v>0</v>
      </c>
      <c r="BB28" s="26">
        <v>0</v>
      </c>
      <c r="BC28" s="26">
        <v>0</v>
      </c>
      <c r="BD28" s="26">
        <v>0</v>
      </c>
      <c r="BE28" s="26">
        <v>0</v>
      </c>
      <c r="BF28" s="26">
        <v>0</v>
      </c>
      <c r="BG28" s="26">
        <v>0</v>
      </c>
      <c r="BH28" s="26">
        <v>0</v>
      </c>
      <c r="BI28" s="26"/>
      <c r="BJ28" s="26" t="s">
        <v>409</v>
      </c>
      <c r="BK28" s="26"/>
      <c r="BL28" s="26" t="s">
        <v>409</v>
      </c>
      <c r="BM28" s="26">
        <v>0</v>
      </c>
      <c r="BN28" s="26"/>
      <c r="BO28" s="26"/>
      <c r="BP28" s="26"/>
      <c r="BQ28" s="25" t="s">
        <v>428</v>
      </c>
      <c r="BR28" s="25"/>
      <c r="BS28" s="26"/>
      <c r="BT28" s="26" t="s">
        <v>414</v>
      </c>
      <c r="BU28" s="30" t="s">
        <v>429</v>
      </c>
      <c r="BV28" t="s">
        <v>430</v>
      </c>
      <c r="BW28" s="124" t="s">
        <v>268</v>
      </c>
    </row>
    <row r="29" spans="1:75" x14ac:dyDescent="0.15">
      <c r="A29" s="23">
        <v>8647</v>
      </c>
      <c r="B29" s="123">
        <v>41828</v>
      </c>
      <c r="C29" s="24" t="s">
        <v>405</v>
      </c>
      <c r="D29" s="25" t="s">
        <v>406</v>
      </c>
      <c r="E29" s="25"/>
      <c r="F29" s="25" t="s">
        <v>437</v>
      </c>
      <c r="G29" s="32">
        <v>41820</v>
      </c>
      <c r="H29" s="26" t="s">
        <v>408</v>
      </c>
      <c r="I29" s="26" t="s">
        <v>409</v>
      </c>
      <c r="J29" s="26"/>
      <c r="K29" s="25" t="s">
        <v>431</v>
      </c>
      <c r="L29" s="25" t="s">
        <v>432</v>
      </c>
      <c r="M29" s="25">
        <v>104.46000000000001</v>
      </c>
      <c r="N29" s="25">
        <v>22.72</v>
      </c>
      <c r="O29" s="25"/>
      <c r="P29" s="25"/>
      <c r="Q29" s="25"/>
      <c r="R29" s="25"/>
      <c r="S29" s="25"/>
      <c r="T29" s="25"/>
      <c r="U29" s="25"/>
      <c r="V29" s="25"/>
      <c r="W29" s="25"/>
      <c r="X29" s="25"/>
      <c r="Y29" s="25"/>
      <c r="Z29" s="25"/>
      <c r="AA29" s="25"/>
      <c r="AB29" s="25"/>
      <c r="AC29" s="25"/>
      <c r="AD29" s="25"/>
      <c r="AE29" s="25">
        <v>18.87</v>
      </c>
      <c r="AF29" s="25"/>
      <c r="AG29" s="25"/>
      <c r="AH29" s="25"/>
      <c r="AI29" s="25"/>
      <c r="AJ29" s="25"/>
      <c r="AK29" s="25"/>
      <c r="AL29" s="25"/>
      <c r="AM29" s="25"/>
      <c r="AN29" s="25"/>
      <c r="AO29" s="25" t="s">
        <v>438</v>
      </c>
      <c r="AP29" s="26" t="s">
        <v>409</v>
      </c>
      <c r="AQ29" s="26"/>
      <c r="AR29" s="26"/>
      <c r="AS29" s="29"/>
      <c r="AT29" s="26">
        <v>9.5</v>
      </c>
      <c r="AU29" s="26" t="s">
        <v>413</v>
      </c>
      <c r="AV29" s="25"/>
      <c r="AW29" s="26">
        <v>0</v>
      </c>
      <c r="AX29" s="26">
        <v>0</v>
      </c>
      <c r="AY29" s="26">
        <v>12</v>
      </c>
      <c r="AZ29" s="26">
        <v>0</v>
      </c>
      <c r="BA29" s="26">
        <v>0</v>
      </c>
      <c r="BB29" s="26">
        <v>0</v>
      </c>
      <c r="BC29" s="26">
        <v>0</v>
      </c>
      <c r="BD29" s="26">
        <v>0</v>
      </c>
      <c r="BE29" s="26">
        <v>0</v>
      </c>
      <c r="BF29" s="26">
        <v>0</v>
      </c>
      <c r="BG29" s="26">
        <v>0</v>
      </c>
      <c r="BH29" s="26">
        <v>0</v>
      </c>
      <c r="BI29" s="26"/>
      <c r="BJ29" s="26" t="s">
        <v>409</v>
      </c>
      <c r="BK29" s="26"/>
      <c r="BL29" s="26" t="s">
        <v>409</v>
      </c>
      <c r="BM29" s="26"/>
      <c r="BN29" s="26"/>
      <c r="BO29" s="26"/>
      <c r="BP29" s="26"/>
      <c r="BQ29" s="30" t="s">
        <v>433</v>
      </c>
      <c r="BR29" s="30"/>
      <c r="BS29" s="26"/>
      <c r="BT29" s="26" t="s">
        <v>414</v>
      </c>
      <c r="BU29" s="126" t="s">
        <v>434</v>
      </c>
      <c r="BV29" t="s">
        <v>354</v>
      </c>
      <c r="BW29" s="125" t="s">
        <v>345</v>
      </c>
    </row>
    <row r="30" spans="1:75" x14ac:dyDescent="0.15">
      <c r="A30" s="23">
        <v>4103</v>
      </c>
      <c r="B30" s="123">
        <v>41830</v>
      </c>
      <c r="C30" s="24" t="s">
        <v>405</v>
      </c>
      <c r="D30" s="25" t="s">
        <v>406</v>
      </c>
      <c r="E30" s="25"/>
      <c r="F30" s="25" t="s">
        <v>437</v>
      </c>
      <c r="G30" s="32">
        <v>41820</v>
      </c>
      <c r="H30" s="26" t="s">
        <v>408</v>
      </c>
      <c r="I30" s="26" t="s">
        <v>409</v>
      </c>
      <c r="J30" s="26"/>
      <c r="K30" s="25" t="s">
        <v>435</v>
      </c>
      <c r="L30" s="25" t="s">
        <v>436</v>
      </c>
      <c r="M30" s="25">
        <v>100.67</v>
      </c>
      <c r="N30" s="25">
        <v>23.3</v>
      </c>
      <c r="O30" s="25"/>
      <c r="P30" s="25"/>
      <c r="Q30" s="25"/>
      <c r="R30" s="28"/>
      <c r="S30" s="25"/>
      <c r="T30" s="25"/>
      <c r="U30" s="25"/>
      <c r="V30" s="25"/>
      <c r="W30" s="25"/>
      <c r="X30" s="25"/>
      <c r="Y30" s="25"/>
      <c r="Z30" s="25"/>
      <c r="AA30" s="25"/>
      <c r="AB30" s="25"/>
      <c r="AC30" s="25"/>
      <c r="AD30" s="25"/>
      <c r="AE30" s="25">
        <v>16.100000000000001</v>
      </c>
      <c r="AF30" s="25"/>
      <c r="AG30" s="25"/>
      <c r="AH30" s="25"/>
      <c r="AI30" s="25"/>
      <c r="AJ30" s="25"/>
      <c r="AK30" s="25"/>
      <c r="AL30" s="25"/>
      <c r="AM30" s="25"/>
      <c r="AN30" s="25"/>
      <c r="AO30" s="25" t="s">
        <v>438</v>
      </c>
      <c r="AP30" s="26" t="s">
        <v>409</v>
      </c>
      <c r="AQ30" s="26"/>
      <c r="AR30" s="26"/>
      <c r="AS30" s="29"/>
      <c r="AT30" s="26">
        <v>11.5</v>
      </c>
      <c r="AU30" s="26" t="s">
        <v>413</v>
      </c>
      <c r="AV30" s="25"/>
      <c r="AW30" s="26">
        <v>0</v>
      </c>
      <c r="AX30" s="26">
        <v>0</v>
      </c>
      <c r="AY30" s="26">
        <v>10</v>
      </c>
      <c r="AZ30" s="26">
        <v>0</v>
      </c>
      <c r="BA30" s="26">
        <v>0</v>
      </c>
      <c r="BB30" s="26">
        <v>0</v>
      </c>
      <c r="BC30" s="26">
        <v>0</v>
      </c>
      <c r="BD30" s="26">
        <v>0</v>
      </c>
      <c r="BE30" s="26">
        <v>0</v>
      </c>
      <c r="BF30" s="26">
        <v>0</v>
      </c>
      <c r="BG30" s="26">
        <v>0</v>
      </c>
      <c r="BH30" s="26">
        <v>0</v>
      </c>
      <c r="BI30" s="26"/>
      <c r="BJ30" s="26" t="s">
        <v>409</v>
      </c>
      <c r="BK30" s="26"/>
      <c r="BL30" s="26" t="s">
        <v>409</v>
      </c>
      <c r="BM30" s="26"/>
      <c r="BN30" s="26"/>
      <c r="BO30" s="26"/>
      <c r="BP30" s="26"/>
      <c r="BQ30" s="30"/>
      <c r="BR30" s="30"/>
      <c r="BS30" s="26"/>
      <c r="BT30" s="26" t="s">
        <v>414</v>
      </c>
      <c r="BU30" s="30"/>
      <c r="BV30" s="125" t="s">
        <v>354</v>
      </c>
      <c r="BW30" s="125" t="s">
        <v>253</v>
      </c>
    </row>
    <row r="31" spans="1:75" x14ac:dyDescent="0.15">
      <c r="A31" s="23">
        <v>8423</v>
      </c>
      <c r="B31" s="123">
        <v>41829</v>
      </c>
      <c r="C31" s="24" t="s">
        <v>405</v>
      </c>
      <c r="D31" s="25" t="s">
        <v>406</v>
      </c>
      <c r="E31" s="25"/>
      <c r="F31" s="25" t="s">
        <v>437</v>
      </c>
      <c r="G31" s="32">
        <v>41820</v>
      </c>
      <c r="H31" s="26" t="s">
        <v>337</v>
      </c>
      <c r="I31" s="26" t="s">
        <v>338</v>
      </c>
      <c r="J31" s="26"/>
      <c r="K31" s="25" t="s">
        <v>451</v>
      </c>
      <c r="L31" s="25" t="s">
        <v>452</v>
      </c>
      <c r="M31" s="27">
        <v>119.9</v>
      </c>
      <c r="N31" s="27">
        <v>27</v>
      </c>
      <c r="O31" s="25"/>
      <c r="P31" s="25"/>
      <c r="Q31" s="25"/>
      <c r="R31" s="28"/>
      <c r="S31" s="25"/>
      <c r="T31" s="25"/>
      <c r="U31" s="25"/>
      <c r="V31" s="25"/>
      <c r="W31" s="25"/>
      <c r="X31" s="25"/>
      <c r="Y31" s="25"/>
      <c r="Z31" s="25"/>
      <c r="AA31" s="25"/>
      <c r="AB31" s="25"/>
      <c r="AC31" s="25"/>
      <c r="AD31" s="25"/>
      <c r="AE31" s="25">
        <v>23</v>
      </c>
      <c r="AF31" s="25"/>
      <c r="AG31" s="25"/>
      <c r="AH31" s="25"/>
      <c r="AI31" s="25"/>
      <c r="AJ31" s="25"/>
      <c r="AK31" s="25"/>
      <c r="AL31" s="25"/>
      <c r="AM31" s="25"/>
      <c r="AN31" s="25"/>
      <c r="AO31" s="25" t="s">
        <v>438</v>
      </c>
      <c r="AP31" s="26" t="s">
        <v>409</v>
      </c>
      <c r="AQ31" s="26"/>
      <c r="AR31" s="26"/>
      <c r="AS31" s="29">
        <v>5</v>
      </c>
      <c r="AT31" s="26">
        <v>14</v>
      </c>
      <c r="AU31" s="26" t="s">
        <v>409</v>
      </c>
      <c r="AV31" s="25"/>
      <c r="AW31" s="26">
        <v>0</v>
      </c>
      <c r="AX31" s="26">
        <v>0</v>
      </c>
      <c r="AY31" s="26">
        <v>5</v>
      </c>
      <c r="AZ31" s="26">
        <v>0</v>
      </c>
      <c r="BA31" s="26">
        <v>0</v>
      </c>
      <c r="BB31" s="26">
        <v>0</v>
      </c>
      <c r="BC31" s="26">
        <v>0</v>
      </c>
      <c r="BD31" s="26">
        <v>0</v>
      </c>
      <c r="BE31" s="26">
        <v>0</v>
      </c>
      <c r="BF31" s="26">
        <v>0</v>
      </c>
      <c r="BG31" s="26">
        <v>0</v>
      </c>
      <c r="BH31" s="26">
        <v>0</v>
      </c>
      <c r="BI31" s="26"/>
      <c r="BJ31" s="26" t="s">
        <v>409</v>
      </c>
      <c r="BK31" s="26"/>
      <c r="BL31" s="26" t="s">
        <v>409</v>
      </c>
      <c r="BM31" s="26"/>
      <c r="BN31" s="26"/>
      <c r="BO31" s="26"/>
      <c r="BP31" s="26"/>
      <c r="BQ31" s="30"/>
      <c r="BR31" s="30"/>
      <c r="BS31" s="26"/>
      <c r="BT31" s="26" t="s">
        <v>414</v>
      </c>
      <c r="BU31" s="25" t="s">
        <v>453</v>
      </c>
      <c r="BV31" t="s">
        <v>454</v>
      </c>
      <c r="BW31" s="125" t="s">
        <v>253</v>
      </c>
    </row>
    <row r="32" spans="1:75" x14ac:dyDescent="0.15">
      <c r="A32" s="23">
        <v>4956</v>
      </c>
      <c r="B32" s="123">
        <v>41830</v>
      </c>
      <c r="C32" s="24" t="s">
        <v>405</v>
      </c>
      <c r="D32" s="25" t="s">
        <v>406</v>
      </c>
      <c r="E32" s="25"/>
      <c r="F32" s="25" t="s">
        <v>437</v>
      </c>
      <c r="G32" s="32">
        <v>41680</v>
      </c>
      <c r="H32" s="26" t="s">
        <v>337</v>
      </c>
      <c r="I32" s="26" t="s">
        <v>338</v>
      </c>
      <c r="J32" s="26"/>
      <c r="K32" s="25" t="s">
        <v>461</v>
      </c>
      <c r="L32" s="25" t="s">
        <v>462</v>
      </c>
      <c r="M32" s="27">
        <v>108.18</v>
      </c>
      <c r="N32" s="27">
        <v>26</v>
      </c>
      <c r="O32" s="25"/>
      <c r="P32" s="25"/>
      <c r="Q32" s="25"/>
      <c r="R32" s="28"/>
      <c r="S32" s="25"/>
      <c r="T32" s="25"/>
      <c r="U32" s="25"/>
      <c r="V32" s="25"/>
      <c r="W32" s="25"/>
      <c r="X32" s="25"/>
      <c r="Y32" s="25"/>
      <c r="Z32" s="25"/>
      <c r="AA32" s="25"/>
      <c r="AB32" s="25"/>
      <c r="AC32" s="25"/>
      <c r="AD32" s="25"/>
      <c r="AE32" s="25">
        <v>17</v>
      </c>
      <c r="AF32" s="25"/>
      <c r="AG32" s="25"/>
      <c r="AH32" s="25"/>
      <c r="AI32" s="25"/>
      <c r="AJ32" s="25"/>
      <c r="AK32" s="25"/>
      <c r="AL32" s="25"/>
      <c r="AM32" s="25"/>
      <c r="AN32" s="25"/>
      <c r="AO32" s="25" t="s">
        <v>438</v>
      </c>
      <c r="AP32" s="26" t="s">
        <v>409</v>
      </c>
      <c r="AQ32" s="26"/>
      <c r="AR32" s="26"/>
      <c r="AS32" s="29"/>
      <c r="AT32" s="26">
        <v>11</v>
      </c>
      <c r="AU32" s="26" t="s">
        <v>409</v>
      </c>
      <c r="AV32" s="25"/>
      <c r="AW32" s="26">
        <v>0</v>
      </c>
      <c r="AX32" s="26">
        <v>0</v>
      </c>
      <c r="AY32" s="26">
        <v>0</v>
      </c>
      <c r="AZ32" s="26">
        <v>28</v>
      </c>
      <c r="BA32" s="26">
        <v>0</v>
      </c>
      <c r="BB32" s="26">
        <v>0</v>
      </c>
      <c r="BC32" s="26">
        <v>0</v>
      </c>
      <c r="BD32" s="26">
        <v>0</v>
      </c>
      <c r="BE32" s="26">
        <v>0</v>
      </c>
      <c r="BF32" s="26">
        <v>0</v>
      </c>
      <c r="BG32" s="26">
        <v>0</v>
      </c>
      <c r="BH32" s="26">
        <v>0</v>
      </c>
      <c r="BI32" s="26"/>
      <c r="BJ32" s="26" t="s">
        <v>409</v>
      </c>
      <c r="BK32" s="26">
        <v>24</v>
      </c>
      <c r="BL32" s="26" t="s">
        <v>409</v>
      </c>
      <c r="BM32" s="26"/>
      <c r="BN32" s="26"/>
      <c r="BO32" s="26"/>
      <c r="BP32" s="26"/>
      <c r="BQ32" s="30"/>
      <c r="BR32" s="30"/>
      <c r="BS32" s="26"/>
      <c r="BT32" s="26" t="s">
        <v>414</v>
      </c>
      <c r="BU32" s="30"/>
      <c r="BV32" s="125" t="s">
        <v>354</v>
      </c>
      <c r="BW32" s="31" t="s">
        <v>268</v>
      </c>
    </row>
    <row r="33" spans="1:75" x14ac:dyDescent="0.15">
      <c r="A33" s="23">
        <v>8479</v>
      </c>
      <c r="B33" s="123">
        <v>41830</v>
      </c>
      <c r="C33" s="24" t="s">
        <v>463</v>
      </c>
      <c r="D33" s="25" t="s">
        <v>464</v>
      </c>
      <c r="E33" s="25"/>
      <c r="F33" s="25" t="s">
        <v>437</v>
      </c>
      <c r="G33" s="32">
        <v>41801</v>
      </c>
      <c r="H33" s="26" t="s">
        <v>337</v>
      </c>
      <c r="I33" s="26" t="s">
        <v>460</v>
      </c>
      <c r="J33" s="26"/>
      <c r="K33" s="25" t="s">
        <v>465</v>
      </c>
      <c r="L33" s="25" t="s">
        <v>466</v>
      </c>
      <c r="M33" s="25">
        <v>99</v>
      </c>
      <c r="N33" s="25">
        <v>18.809999999999999</v>
      </c>
      <c r="O33" s="25"/>
      <c r="P33" s="25"/>
      <c r="Q33" s="25"/>
      <c r="R33" s="28"/>
      <c r="S33" s="25"/>
      <c r="T33" s="25"/>
      <c r="U33" s="25"/>
      <c r="V33" s="25"/>
      <c r="W33" s="25"/>
      <c r="X33" s="25"/>
      <c r="Y33" s="25"/>
      <c r="Z33" s="25"/>
      <c r="AA33" s="25"/>
      <c r="AB33" s="25"/>
      <c r="AC33" s="25"/>
      <c r="AD33" s="25"/>
      <c r="AE33" s="25">
        <v>10.94</v>
      </c>
      <c r="AF33" s="25"/>
      <c r="AG33" s="25"/>
      <c r="AH33" s="25"/>
      <c r="AI33" s="25"/>
      <c r="AJ33" s="25"/>
      <c r="AK33" s="25"/>
      <c r="AL33" s="25"/>
      <c r="AM33" s="25"/>
      <c r="AN33" s="25"/>
      <c r="AO33" s="25" t="s">
        <v>438</v>
      </c>
      <c r="AP33" s="26" t="s">
        <v>409</v>
      </c>
      <c r="AQ33" s="26"/>
      <c r="AR33" s="26"/>
      <c r="AS33" s="29"/>
      <c r="AT33" s="26">
        <v>8</v>
      </c>
      <c r="AU33" s="26" t="s">
        <v>467</v>
      </c>
      <c r="AV33" s="25"/>
      <c r="AW33" s="26">
        <v>0</v>
      </c>
      <c r="AX33" s="26">
        <v>0</v>
      </c>
      <c r="AY33" s="26">
        <v>0</v>
      </c>
      <c r="AZ33" s="26">
        <v>0</v>
      </c>
      <c r="BA33" s="26">
        <v>0</v>
      </c>
      <c r="BB33" s="26">
        <v>0</v>
      </c>
      <c r="BC33" s="26">
        <v>0</v>
      </c>
      <c r="BD33" s="26">
        <v>0</v>
      </c>
      <c r="BE33" s="26">
        <v>0</v>
      </c>
      <c r="BF33" s="26">
        <v>0</v>
      </c>
      <c r="BG33" s="26">
        <v>0</v>
      </c>
      <c r="BH33" s="26">
        <v>0</v>
      </c>
      <c r="BI33" s="26">
        <v>24</v>
      </c>
      <c r="BJ33" s="26" t="s">
        <v>409</v>
      </c>
      <c r="BK33" s="26"/>
      <c r="BL33" s="26" t="s">
        <v>409</v>
      </c>
      <c r="BM33" s="26"/>
      <c r="BN33" s="26"/>
      <c r="BO33" s="26"/>
      <c r="BP33" s="26"/>
      <c r="BQ33" s="25"/>
      <c r="BR33" s="25"/>
      <c r="BS33" s="26"/>
      <c r="BT33" s="26" t="s">
        <v>414</v>
      </c>
      <c r="BU33" s="30" t="s">
        <v>453</v>
      </c>
      <c r="BV33" s="125" t="s">
        <v>354</v>
      </c>
      <c r="BW33" t="s">
        <v>268</v>
      </c>
    </row>
    <row r="34" spans="1:75" x14ac:dyDescent="0.15">
      <c r="A34" s="23">
        <v>8350</v>
      </c>
      <c r="B34" s="123">
        <v>41828</v>
      </c>
      <c r="C34" s="24" t="s">
        <v>405</v>
      </c>
      <c r="D34" s="25" t="s">
        <v>406</v>
      </c>
      <c r="E34" s="25"/>
      <c r="F34" s="25" t="s">
        <v>437</v>
      </c>
      <c r="G34" s="123">
        <v>41822</v>
      </c>
      <c r="H34" s="26" t="s">
        <v>337</v>
      </c>
      <c r="I34" s="26" t="s">
        <v>338</v>
      </c>
      <c r="J34" s="26"/>
      <c r="K34" s="25" t="s">
        <v>442</v>
      </c>
      <c r="L34" s="25" t="s">
        <v>443</v>
      </c>
      <c r="M34" s="27">
        <v>102</v>
      </c>
      <c r="N34" s="27">
        <v>25.5</v>
      </c>
      <c r="O34" s="25"/>
      <c r="P34" s="25"/>
      <c r="Q34" s="25"/>
      <c r="R34" s="28"/>
      <c r="S34" s="25"/>
      <c r="T34" s="25"/>
      <c r="U34" s="25"/>
      <c r="V34" s="25"/>
      <c r="W34" s="25"/>
      <c r="X34" s="25"/>
      <c r="Y34" s="25"/>
      <c r="Z34" s="25"/>
      <c r="AA34" s="25"/>
      <c r="AB34" s="25"/>
      <c r="AC34" s="25"/>
      <c r="AD34" s="25"/>
      <c r="AE34" s="25">
        <v>21.8</v>
      </c>
      <c r="AF34" s="25"/>
      <c r="AG34" s="25"/>
      <c r="AH34" s="25"/>
      <c r="AI34" s="25"/>
      <c r="AJ34" s="25"/>
      <c r="AK34" s="25"/>
      <c r="AL34" s="25"/>
      <c r="AM34" s="25"/>
      <c r="AN34" s="25"/>
      <c r="AO34" s="25" t="s">
        <v>439</v>
      </c>
      <c r="AP34" s="26" t="s">
        <v>409</v>
      </c>
      <c r="AQ34" s="26"/>
      <c r="AR34" s="26"/>
      <c r="AS34" s="29"/>
      <c r="AT34" s="26">
        <v>20</v>
      </c>
      <c r="AU34" s="26" t="s">
        <v>413</v>
      </c>
      <c r="AV34" s="25"/>
      <c r="AW34" s="26">
        <v>0</v>
      </c>
      <c r="AX34" s="26">
        <v>0</v>
      </c>
      <c r="AY34" s="26">
        <v>0</v>
      </c>
      <c r="AZ34" s="26">
        <v>0</v>
      </c>
      <c r="BA34" s="26">
        <v>0</v>
      </c>
      <c r="BB34" s="26">
        <v>0</v>
      </c>
      <c r="BC34" s="26">
        <v>0</v>
      </c>
      <c r="BD34" s="26">
        <v>0</v>
      </c>
      <c r="BE34" s="26">
        <v>0</v>
      </c>
      <c r="BF34" s="26">
        <v>0</v>
      </c>
      <c r="BG34" s="26">
        <v>0</v>
      </c>
      <c r="BH34" s="26">
        <v>0</v>
      </c>
      <c r="BI34" s="26"/>
      <c r="BJ34" s="26" t="s">
        <v>409</v>
      </c>
      <c r="BK34" s="26">
        <v>12</v>
      </c>
      <c r="BL34" s="26" t="s">
        <v>409</v>
      </c>
      <c r="BM34" s="26"/>
      <c r="BN34" s="26"/>
      <c r="BO34" s="26"/>
      <c r="BP34" s="26"/>
      <c r="BQ34" s="25" t="s">
        <v>444</v>
      </c>
      <c r="BR34" s="30" t="s">
        <v>111</v>
      </c>
      <c r="BS34" s="26">
        <v>50</v>
      </c>
      <c r="BT34" s="26" t="s">
        <v>414</v>
      </c>
      <c r="BU34" s="30"/>
      <c r="BV34" t="s">
        <v>354</v>
      </c>
      <c r="BW34" s="124" t="s">
        <v>253</v>
      </c>
    </row>
    <row r="35" spans="1:75" x14ac:dyDescent="0.15">
      <c r="A35" s="23">
        <v>6210</v>
      </c>
      <c r="B35" s="123">
        <v>41829</v>
      </c>
      <c r="C35" s="24" t="s">
        <v>405</v>
      </c>
      <c r="D35" s="25" t="s">
        <v>406</v>
      </c>
      <c r="E35" s="25"/>
      <c r="F35" s="25" t="s">
        <v>437</v>
      </c>
      <c r="G35" s="32">
        <v>41820</v>
      </c>
      <c r="H35" s="26" t="s">
        <v>408</v>
      </c>
      <c r="I35" s="26" t="s">
        <v>445</v>
      </c>
      <c r="J35" s="26"/>
      <c r="K35" s="25" t="s">
        <v>446</v>
      </c>
      <c r="L35" s="25" t="s">
        <v>447</v>
      </c>
      <c r="M35" s="25">
        <v>119.9</v>
      </c>
      <c r="N35" s="25">
        <v>27</v>
      </c>
      <c r="O35" s="25"/>
      <c r="P35" s="25"/>
      <c r="Q35" s="25"/>
      <c r="R35" s="28"/>
      <c r="S35" s="25"/>
      <c r="T35" s="25"/>
      <c r="U35" s="25"/>
      <c r="V35" s="25"/>
      <c r="W35" s="25"/>
      <c r="X35" s="25"/>
      <c r="Y35" s="25"/>
      <c r="Z35" s="25"/>
      <c r="AA35" s="25"/>
      <c r="AB35" s="25"/>
      <c r="AC35" s="25"/>
      <c r="AD35" s="25"/>
      <c r="AE35" s="25">
        <v>25.1</v>
      </c>
      <c r="AF35" s="25"/>
      <c r="AG35" s="25"/>
      <c r="AH35" s="25"/>
      <c r="AI35" s="25"/>
      <c r="AJ35" s="25"/>
      <c r="AK35" s="25"/>
      <c r="AL35" s="25"/>
      <c r="AM35" s="25"/>
      <c r="AN35" s="25"/>
      <c r="AO35" s="25" t="s">
        <v>439</v>
      </c>
      <c r="AP35" s="26" t="s">
        <v>409</v>
      </c>
      <c r="AQ35" s="26"/>
      <c r="AR35" s="26"/>
      <c r="AS35" s="29">
        <v>5</v>
      </c>
      <c r="AT35" s="26">
        <v>16</v>
      </c>
      <c r="AU35" s="26" t="s">
        <v>409</v>
      </c>
      <c r="AV35" s="25"/>
      <c r="AW35" s="26">
        <v>0</v>
      </c>
      <c r="AX35" s="26">
        <v>0</v>
      </c>
      <c r="AY35" s="26">
        <v>0</v>
      </c>
      <c r="AZ35" s="26">
        <v>0</v>
      </c>
      <c r="BA35" s="26">
        <v>0</v>
      </c>
      <c r="BB35" s="26">
        <v>0</v>
      </c>
      <c r="BC35" s="26">
        <v>0</v>
      </c>
      <c r="BD35" s="26">
        <v>0</v>
      </c>
      <c r="BE35" s="26">
        <v>0</v>
      </c>
      <c r="BF35" s="26">
        <v>0</v>
      </c>
      <c r="BG35" s="26">
        <v>0</v>
      </c>
      <c r="BH35" s="26">
        <v>0</v>
      </c>
      <c r="BI35" s="26"/>
      <c r="BJ35" s="26" t="s">
        <v>409</v>
      </c>
      <c r="BK35" s="26"/>
      <c r="BL35" s="26" t="s">
        <v>409</v>
      </c>
      <c r="BM35" s="26"/>
      <c r="BN35" s="26"/>
      <c r="BO35" s="26"/>
      <c r="BP35" s="26"/>
      <c r="BQ35" s="25"/>
      <c r="BR35" s="25"/>
      <c r="BS35" s="26"/>
      <c r="BT35" s="26" t="s">
        <v>414</v>
      </c>
      <c r="BU35" s="30" t="s">
        <v>448</v>
      </c>
      <c r="BV35" t="s">
        <v>426</v>
      </c>
      <c r="BW35" s="124" t="s">
        <v>253</v>
      </c>
    </row>
    <row r="36" spans="1:75" x14ac:dyDescent="0.15">
      <c r="A36" s="23">
        <v>1722</v>
      </c>
      <c r="B36" s="123">
        <v>41829</v>
      </c>
      <c r="C36" s="24" t="s">
        <v>405</v>
      </c>
      <c r="D36" s="25" t="s">
        <v>406</v>
      </c>
      <c r="E36" s="25"/>
      <c r="F36" s="25" t="s">
        <v>437</v>
      </c>
      <c r="G36" s="60">
        <v>41851</v>
      </c>
      <c r="H36" s="26" t="s">
        <v>408</v>
      </c>
      <c r="I36" s="26" t="s">
        <v>409</v>
      </c>
      <c r="J36" s="26"/>
      <c r="K36" s="25" t="s">
        <v>410</v>
      </c>
      <c r="L36" s="25" t="s">
        <v>411</v>
      </c>
      <c r="M36" s="25">
        <v>128.30000000000001</v>
      </c>
      <c r="N36" s="25">
        <v>22.35</v>
      </c>
      <c r="O36" s="25"/>
      <c r="P36" s="25"/>
      <c r="Q36" s="25"/>
      <c r="R36" s="28"/>
      <c r="S36" s="25"/>
      <c r="T36" s="25"/>
      <c r="U36" s="25"/>
      <c r="V36" s="25"/>
      <c r="W36" s="25"/>
      <c r="X36" s="25"/>
      <c r="Y36" s="25"/>
      <c r="Z36" s="25"/>
      <c r="AA36" s="25"/>
      <c r="AB36" s="25"/>
      <c r="AC36" s="25"/>
      <c r="AD36" s="25"/>
      <c r="AE36" s="25">
        <v>18.61</v>
      </c>
      <c r="AF36" s="25"/>
      <c r="AG36" s="25"/>
      <c r="AH36" s="25"/>
      <c r="AI36" s="25"/>
      <c r="AJ36" s="25"/>
      <c r="AK36" s="25"/>
      <c r="AL36" s="25"/>
      <c r="AM36" s="25"/>
      <c r="AN36" s="25"/>
      <c r="AO36" s="25" t="s">
        <v>439</v>
      </c>
      <c r="AP36" s="26" t="s">
        <v>409</v>
      </c>
      <c r="AQ36" s="26"/>
      <c r="AR36" s="26"/>
      <c r="AS36" s="29">
        <v>10</v>
      </c>
      <c r="AT36" s="26">
        <v>10</v>
      </c>
      <c r="AU36" s="26" t="s">
        <v>413</v>
      </c>
      <c r="AV36" s="25"/>
      <c r="AW36" s="26">
        <v>0</v>
      </c>
      <c r="AX36" s="26">
        <v>0</v>
      </c>
      <c r="AY36" s="26">
        <v>7</v>
      </c>
      <c r="AZ36" s="26">
        <v>0</v>
      </c>
      <c r="BA36" s="26">
        <v>0</v>
      </c>
      <c r="BB36" s="26">
        <v>0</v>
      </c>
      <c r="BC36" s="26">
        <v>0</v>
      </c>
      <c r="BD36" s="26">
        <v>0</v>
      </c>
      <c r="BE36" s="26">
        <v>0</v>
      </c>
      <c r="BF36" s="26">
        <v>0</v>
      </c>
      <c r="BG36" s="26">
        <v>0</v>
      </c>
      <c r="BH36" s="26">
        <v>0</v>
      </c>
      <c r="BI36" s="26"/>
      <c r="BJ36" s="26" t="s">
        <v>409</v>
      </c>
      <c r="BK36" s="26"/>
      <c r="BL36" s="26" t="s">
        <v>409</v>
      </c>
      <c r="BM36" s="26"/>
      <c r="BN36" s="26"/>
      <c r="BO36" s="26"/>
      <c r="BP36" s="26"/>
      <c r="BQ36" s="25"/>
      <c r="BR36" s="25"/>
      <c r="BS36" s="26"/>
      <c r="BT36" s="26" t="s">
        <v>414</v>
      </c>
      <c r="BU36" s="25"/>
      <c r="BV36" t="s">
        <v>261</v>
      </c>
      <c r="BW36" s="124" t="s">
        <v>253</v>
      </c>
    </row>
    <row r="37" spans="1:75" x14ac:dyDescent="0.15">
      <c r="A37" s="23">
        <v>1692</v>
      </c>
      <c r="B37" s="123">
        <v>41829</v>
      </c>
      <c r="C37" s="24" t="s">
        <v>405</v>
      </c>
      <c r="D37" s="25" t="s">
        <v>406</v>
      </c>
      <c r="E37" s="25"/>
      <c r="F37" s="25" t="s">
        <v>437</v>
      </c>
      <c r="G37" s="32">
        <v>41692</v>
      </c>
      <c r="H37" s="26" t="s">
        <v>408</v>
      </c>
      <c r="I37" s="26" t="s">
        <v>409</v>
      </c>
      <c r="J37" s="26"/>
      <c r="K37" s="25" t="s">
        <v>415</v>
      </c>
      <c r="L37" s="25" t="s">
        <v>416</v>
      </c>
      <c r="M37" s="25">
        <v>119.1</v>
      </c>
      <c r="N37" s="25">
        <v>26.25</v>
      </c>
      <c r="O37" s="25"/>
      <c r="P37" s="25"/>
      <c r="Q37" s="25"/>
      <c r="R37" s="28"/>
      <c r="S37" s="25"/>
      <c r="T37" s="25"/>
      <c r="U37" s="25"/>
      <c r="V37" s="25"/>
      <c r="W37" s="25"/>
      <c r="X37" s="25"/>
      <c r="Y37" s="25"/>
      <c r="Z37" s="25"/>
      <c r="AA37" s="25"/>
      <c r="AB37" s="25"/>
      <c r="AC37" s="25"/>
      <c r="AD37" s="25"/>
      <c r="AE37" s="25">
        <v>22.25</v>
      </c>
      <c r="AF37" s="25"/>
      <c r="AG37" s="25"/>
      <c r="AH37" s="25"/>
      <c r="AI37" s="25"/>
      <c r="AJ37" s="25"/>
      <c r="AK37" s="25"/>
      <c r="AL37" s="25"/>
      <c r="AM37" s="25"/>
      <c r="AN37" s="25"/>
      <c r="AO37" s="25" t="s">
        <v>439</v>
      </c>
      <c r="AP37" s="26" t="s">
        <v>409</v>
      </c>
      <c r="AQ37" s="26"/>
      <c r="AR37" s="26"/>
      <c r="AS37" s="29"/>
      <c r="AT37" s="26">
        <v>8.5</v>
      </c>
      <c r="AU37" s="26" t="s">
        <v>413</v>
      </c>
      <c r="AV37" s="25"/>
      <c r="AW37" s="26">
        <v>0</v>
      </c>
      <c r="AX37" s="26">
        <v>0</v>
      </c>
      <c r="AY37" s="26">
        <v>0</v>
      </c>
      <c r="AZ37" s="26">
        <v>0</v>
      </c>
      <c r="BA37" s="26">
        <v>0</v>
      </c>
      <c r="BB37" s="26">
        <v>25</v>
      </c>
      <c r="BC37" s="26">
        <v>0</v>
      </c>
      <c r="BD37" s="26">
        <v>0</v>
      </c>
      <c r="BE37" s="26">
        <v>0</v>
      </c>
      <c r="BF37" s="26">
        <v>0</v>
      </c>
      <c r="BG37" s="26">
        <v>0</v>
      </c>
      <c r="BH37" s="26">
        <v>0</v>
      </c>
      <c r="BI37" s="26"/>
      <c r="BJ37" s="26" t="s">
        <v>409</v>
      </c>
      <c r="BK37" s="26"/>
      <c r="BL37" s="26" t="s">
        <v>409</v>
      </c>
      <c r="BM37" s="26"/>
      <c r="BN37" s="26"/>
      <c r="BO37" s="26"/>
      <c r="BP37" s="26"/>
      <c r="BQ37" s="25"/>
      <c r="BR37" s="25"/>
      <c r="BS37" s="26"/>
      <c r="BT37" s="26" t="s">
        <v>414</v>
      </c>
      <c r="BU37" s="25"/>
      <c r="BV37" s="125" t="s">
        <v>354</v>
      </c>
      <c r="BW37" s="31" t="s">
        <v>268</v>
      </c>
    </row>
    <row r="38" spans="1:75" x14ac:dyDescent="0.15">
      <c r="A38" s="23">
        <v>3294</v>
      </c>
      <c r="B38" s="123">
        <v>41829</v>
      </c>
      <c r="C38" s="24" t="s">
        <v>405</v>
      </c>
      <c r="D38" s="25" t="s">
        <v>406</v>
      </c>
      <c r="E38" s="25"/>
      <c r="F38" s="25" t="s">
        <v>437</v>
      </c>
      <c r="G38" s="32">
        <v>41821</v>
      </c>
      <c r="H38" s="26" t="s">
        <v>408</v>
      </c>
      <c r="I38" s="26" t="s">
        <v>409</v>
      </c>
      <c r="J38" s="26"/>
      <c r="K38" s="25" t="s">
        <v>417</v>
      </c>
      <c r="L38" s="25" t="s">
        <v>458</v>
      </c>
      <c r="M38" s="25">
        <v>119.6</v>
      </c>
      <c r="N38" s="25">
        <v>25.2</v>
      </c>
      <c r="O38" s="25"/>
      <c r="P38" s="25"/>
      <c r="Q38" s="25"/>
      <c r="R38" s="28"/>
      <c r="S38" s="25"/>
      <c r="T38" s="25"/>
      <c r="U38" s="25"/>
      <c r="V38" s="25"/>
      <c r="W38" s="25"/>
      <c r="X38" s="25"/>
      <c r="Y38" s="25"/>
      <c r="Z38" s="25"/>
      <c r="AA38" s="25"/>
      <c r="AB38" s="25"/>
      <c r="AC38" s="25"/>
      <c r="AD38" s="25"/>
      <c r="AE38" s="25">
        <v>20.3</v>
      </c>
      <c r="AF38" s="25"/>
      <c r="AG38" s="25"/>
      <c r="AH38" s="25"/>
      <c r="AI38" s="25"/>
      <c r="AJ38" s="25"/>
      <c r="AK38" s="25"/>
      <c r="AL38" s="25"/>
      <c r="AM38" s="25"/>
      <c r="AN38" s="25"/>
      <c r="AO38" s="25" t="s">
        <v>439</v>
      </c>
      <c r="AP38" s="26" t="s">
        <v>409</v>
      </c>
      <c r="AQ38" s="26"/>
      <c r="AR38" s="26"/>
      <c r="AS38" s="29"/>
      <c r="AT38" s="26">
        <v>16.100000000000001</v>
      </c>
      <c r="AU38" s="26" t="s">
        <v>413</v>
      </c>
      <c r="AV38" s="25"/>
      <c r="AW38" s="26">
        <v>0</v>
      </c>
      <c r="AX38" s="26">
        <v>28</v>
      </c>
      <c r="AY38" s="26">
        <v>0</v>
      </c>
      <c r="AZ38" s="26">
        <v>0</v>
      </c>
      <c r="BA38" s="26">
        <v>0</v>
      </c>
      <c r="BB38" s="26">
        <v>0</v>
      </c>
      <c r="BC38" s="26">
        <v>0</v>
      </c>
      <c r="BD38" s="26">
        <v>0</v>
      </c>
      <c r="BE38" s="26">
        <v>0</v>
      </c>
      <c r="BF38" s="26">
        <v>0</v>
      </c>
      <c r="BG38" s="26">
        <v>0</v>
      </c>
      <c r="BH38" s="26">
        <v>0</v>
      </c>
      <c r="BI38" s="26"/>
      <c r="BJ38" s="26" t="s">
        <v>409</v>
      </c>
      <c r="BK38" s="26">
        <v>12</v>
      </c>
      <c r="BL38" s="26" t="s">
        <v>409</v>
      </c>
      <c r="BM38" s="26"/>
      <c r="BN38" s="26"/>
      <c r="BO38" s="26"/>
      <c r="BP38" s="26"/>
      <c r="BQ38" s="30" t="s">
        <v>444</v>
      </c>
      <c r="BR38" s="30" t="s">
        <v>111</v>
      </c>
      <c r="BS38" s="26">
        <v>50</v>
      </c>
      <c r="BT38" s="26" t="s">
        <v>414</v>
      </c>
      <c r="BU38" s="25"/>
      <c r="BV38" t="s">
        <v>354</v>
      </c>
      <c r="BW38" s="31" t="s">
        <v>253</v>
      </c>
    </row>
    <row r="39" spans="1:75" x14ac:dyDescent="0.15">
      <c r="A39" s="23">
        <v>8194</v>
      </c>
      <c r="B39" s="123">
        <v>41829</v>
      </c>
      <c r="C39" s="24" t="s">
        <v>405</v>
      </c>
      <c r="D39" s="25" t="s">
        <v>406</v>
      </c>
      <c r="E39" s="25"/>
      <c r="F39" s="25" t="s">
        <v>437</v>
      </c>
      <c r="G39" s="32">
        <v>41829</v>
      </c>
      <c r="H39" s="26" t="s">
        <v>408</v>
      </c>
      <c r="I39" s="26" t="s">
        <v>409</v>
      </c>
      <c r="J39" s="26"/>
      <c r="K39" s="25" t="s">
        <v>418</v>
      </c>
      <c r="L39" s="25" t="s">
        <v>419</v>
      </c>
      <c r="M39" s="25">
        <v>103</v>
      </c>
      <c r="N39" s="25">
        <v>23</v>
      </c>
      <c r="O39" s="25"/>
      <c r="P39" s="25"/>
      <c r="Q39" s="25"/>
      <c r="R39" s="28"/>
      <c r="S39" s="25"/>
      <c r="T39" s="25"/>
      <c r="U39" s="25"/>
      <c r="V39" s="25"/>
      <c r="W39" s="25"/>
      <c r="X39" s="25"/>
      <c r="Y39" s="25"/>
      <c r="Z39" s="25"/>
      <c r="AA39" s="25"/>
      <c r="AB39" s="25"/>
      <c r="AC39" s="25"/>
      <c r="AD39" s="25"/>
      <c r="AE39" s="25">
        <v>21</v>
      </c>
      <c r="AF39" s="25"/>
      <c r="AG39" s="25"/>
      <c r="AH39" s="25"/>
      <c r="AI39" s="25"/>
      <c r="AJ39" s="25"/>
      <c r="AK39" s="25"/>
      <c r="AL39" s="25"/>
      <c r="AM39" s="25"/>
      <c r="AN39" s="25"/>
      <c r="AO39" s="25" t="s">
        <v>439</v>
      </c>
      <c r="AP39" s="26" t="s">
        <v>409</v>
      </c>
      <c r="AQ39" s="26"/>
      <c r="AR39" s="26"/>
      <c r="AS39" s="29"/>
      <c r="AT39" s="26">
        <v>12.1</v>
      </c>
      <c r="AU39" s="26" t="s">
        <v>413</v>
      </c>
      <c r="AV39" s="25"/>
      <c r="AW39" s="26">
        <v>0</v>
      </c>
      <c r="AX39" s="26">
        <v>0</v>
      </c>
      <c r="AY39" s="26">
        <v>0</v>
      </c>
      <c r="AZ39" s="26">
        <v>0</v>
      </c>
      <c r="BA39" s="26">
        <v>0</v>
      </c>
      <c r="BB39" s="26">
        <v>0</v>
      </c>
      <c r="BC39" s="26">
        <v>0</v>
      </c>
      <c r="BD39" s="26">
        <v>0</v>
      </c>
      <c r="BE39" s="26">
        <v>0</v>
      </c>
      <c r="BF39" s="26">
        <v>0</v>
      </c>
      <c r="BG39" s="26">
        <v>0</v>
      </c>
      <c r="BH39" s="26">
        <v>0</v>
      </c>
      <c r="BI39" s="26"/>
      <c r="BJ39" s="26" t="s">
        <v>409</v>
      </c>
      <c r="BK39" s="26"/>
      <c r="BL39" s="26" t="s">
        <v>409</v>
      </c>
      <c r="BM39" s="26"/>
      <c r="BN39" s="26"/>
      <c r="BO39" s="26">
        <v>12</v>
      </c>
      <c r="BP39" s="26"/>
      <c r="BQ39" s="25"/>
      <c r="BR39" s="25"/>
      <c r="BS39" s="26"/>
      <c r="BT39" s="26" t="s">
        <v>414</v>
      </c>
      <c r="BU39" s="30" t="s">
        <v>420</v>
      </c>
      <c r="BV39" t="s">
        <v>354</v>
      </c>
      <c r="BW39" s="124" t="s">
        <v>253</v>
      </c>
    </row>
    <row r="40" spans="1:75" x14ac:dyDescent="0.15">
      <c r="A40" s="23">
        <v>4201</v>
      </c>
      <c r="B40" s="123">
        <v>41828</v>
      </c>
      <c r="C40" s="24" t="s">
        <v>405</v>
      </c>
      <c r="D40" s="25" t="s">
        <v>406</v>
      </c>
      <c r="E40" s="25"/>
      <c r="F40" s="25" t="s">
        <v>437</v>
      </c>
      <c r="G40" s="60">
        <v>41820</v>
      </c>
      <c r="H40" s="26" t="s">
        <v>408</v>
      </c>
      <c r="I40" s="26" t="s">
        <v>338</v>
      </c>
      <c r="J40" s="26">
        <v>6.34</v>
      </c>
      <c r="K40" s="25" t="s">
        <v>449</v>
      </c>
      <c r="L40" s="25" t="s">
        <v>378</v>
      </c>
      <c r="M40" s="25">
        <v>133.30000000000001</v>
      </c>
      <c r="N40" s="25">
        <v>24.2</v>
      </c>
      <c r="O40" s="25"/>
      <c r="P40" s="25"/>
      <c r="Q40" s="25"/>
      <c r="R40" s="28"/>
      <c r="S40" s="25"/>
      <c r="T40" s="25"/>
      <c r="U40" s="25"/>
      <c r="V40" s="25"/>
      <c r="W40" s="25"/>
      <c r="X40" s="25"/>
      <c r="Y40" s="25"/>
      <c r="Z40" s="25"/>
      <c r="AA40" s="25"/>
      <c r="AB40" s="25"/>
      <c r="AC40" s="25"/>
      <c r="AD40" s="25"/>
      <c r="AE40" s="25">
        <v>20.22</v>
      </c>
      <c r="AF40" s="25"/>
      <c r="AG40" s="25"/>
      <c r="AH40" s="25"/>
      <c r="AI40" s="25"/>
      <c r="AJ40" s="25"/>
      <c r="AK40" s="25"/>
      <c r="AL40" s="25"/>
      <c r="AM40" s="25"/>
      <c r="AN40" s="25"/>
      <c r="AO40" s="25" t="s">
        <v>439</v>
      </c>
      <c r="AP40" s="26" t="s">
        <v>409</v>
      </c>
      <c r="AQ40" s="26"/>
      <c r="AR40" s="26"/>
      <c r="AS40" s="29">
        <v>10</v>
      </c>
      <c r="AT40" s="26">
        <v>16</v>
      </c>
      <c r="AU40" s="26" t="s">
        <v>413</v>
      </c>
      <c r="AV40" s="25"/>
      <c r="AW40" s="26">
        <v>0</v>
      </c>
      <c r="AX40" s="26">
        <v>7</v>
      </c>
      <c r="AY40" s="26">
        <v>0</v>
      </c>
      <c r="AZ40" s="26">
        <v>0</v>
      </c>
      <c r="BA40" s="26">
        <v>0</v>
      </c>
      <c r="BB40" s="26">
        <v>0</v>
      </c>
      <c r="BC40" s="26">
        <v>0</v>
      </c>
      <c r="BD40" s="26">
        <v>0</v>
      </c>
      <c r="BE40" s="26">
        <v>0</v>
      </c>
      <c r="BF40" s="26">
        <v>0</v>
      </c>
      <c r="BG40" s="26">
        <v>0</v>
      </c>
      <c r="BH40" s="26">
        <v>0</v>
      </c>
      <c r="BI40" s="26"/>
      <c r="BJ40" s="26" t="s">
        <v>409</v>
      </c>
      <c r="BK40" s="26">
        <v>24</v>
      </c>
      <c r="BL40" s="26" t="s">
        <v>409</v>
      </c>
      <c r="BM40" s="26"/>
      <c r="BN40" s="26"/>
      <c r="BO40" s="26"/>
      <c r="BP40" s="26"/>
      <c r="BQ40" s="30"/>
      <c r="BR40" s="30"/>
      <c r="BS40" s="26"/>
      <c r="BT40" s="26" t="s">
        <v>414</v>
      </c>
      <c r="BU40" s="30" t="s">
        <v>450</v>
      </c>
      <c r="BV40" s="125" t="s">
        <v>354</v>
      </c>
      <c r="BW40" s="125" t="s">
        <v>253</v>
      </c>
    </row>
    <row r="41" spans="1:75" x14ac:dyDescent="0.15">
      <c r="A41" s="23">
        <v>3786</v>
      </c>
      <c r="B41" s="123">
        <v>41829</v>
      </c>
      <c r="C41" s="24" t="s">
        <v>405</v>
      </c>
      <c r="D41" s="25" t="s">
        <v>406</v>
      </c>
      <c r="E41" s="25"/>
      <c r="F41" s="25" t="s">
        <v>437</v>
      </c>
      <c r="G41" s="32">
        <v>41823</v>
      </c>
      <c r="H41" s="26" t="s">
        <v>408</v>
      </c>
      <c r="I41" s="26" t="s">
        <v>409</v>
      </c>
      <c r="J41" s="26"/>
      <c r="K41" s="25" t="s">
        <v>421</v>
      </c>
      <c r="L41" s="25" t="s">
        <v>416</v>
      </c>
      <c r="M41" s="25">
        <v>102</v>
      </c>
      <c r="N41" s="25">
        <v>25.5</v>
      </c>
      <c r="O41" s="25"/>
      <c r="P41" s="25"/>
      <c r="Q41" s="25"/>
      <c r="R41" s="28"/>
      <c r="S41" s="25"/>
      <c r="T41" s="25"/>
      <c r="U41" s="25"/>
      <c r="V41" s="25"/>
      <c r="W41" s="25"/>
      <c r="X41" s="25"/>
      <c r="Y41" s="25"/>
      <c r="Z41" s="25"/>
      <c r="AA41" s="25"/>
      <c r="AB41" s="25"/>
      <c r="AC41" s="25"/>
      <c r="AD41" s="25"/>
      <c r="AE41" s="25">
        <v>21.8</v>
      </c>
      <c r="AF41" s="25"/>
      <c r="AG41" s="25"/>
      <c r="AH41" s="25"/>
      <c r="AI41" s="25"/>
      <c r="AJ41" s="25"/>
      <c r="AK41" s="25"/>
      <c r="AL41" s="25"/>
      <c r="AM41" s="25"/>
      <c r="AN41" s="25"/>
      <c r="AO41" s="25" t="s">
        <v>439</v>
      </c>
      <c r="AP41" s="26" t="s">
        <v>409</v>
      </c>
      <c r="AQ41" s="26"/>
      <c r="AR41" s="26"/>
      <c r="AS41" s="29"/>
      <c r="AT41" s="26">
        <v>10.6</v>
      </c>
      <c r="AU41" s="26" t="s">
        <v>413</v>
      </c>
      <c r="AV41" s="25"/>
      <c r="AW41" s="26">
        <v>0</v>
      </c>
      <c r="AX41" s="26">
        <v>0</v>
      </c>
      <c r="AY41" s="26">
        <v>0</v>
      </c>
      <c r="AZ41" s="26">
        <v>24</v>
      </c>
      <c r="BA41" s="26">
        <v>0</v>
      </c>
      <c r="BB41" s="26">
        <v>0</v>
      </c>
      <c r="BC41" s="26">
        <v>0</v>
      </c>
      <c r="BD41" s="26">
        <v>0</v>
      </c>
      <c r="BE41" s="26">
        <v>0</v>
      </c>
      <c r="BF41" s="26">
        <v>0</v>
      </c>
      <c r="BG41" s="26">
        <v>0</v>
      </c>
      <c r="BH41" s="26">
        <v>0</v>
      </c>
      <c r="BI41" s="26"/>
      <c r="BJ41" s="26" t="s">
        <v>409</v>
      </c>
      <c r="BK41" s="26">
        <v>12</v>
      </c>
      <c r="BL41" s="26" t="s">
        <v>409</v>
      </c>
      <c r="BM41" s="26"/>
      <c r="BN41" s="26"/>
      <c r="BO41" s="26"/>
      <c r="BP41" s="26"/>
      <c r="BQ41" s="25"/>
      <c r="BR41" s="25"/>
      <c r="BS41" s="26"/>
      <c r="BT41" s="26" t="s">
        <v>414</v>
      </c>
      <c r="BU41" s="25"/>
      <c r="BV41" t="s">
        <v>277</v>
      </c>
      <c r="BW41" s="125" t="s">
        <v>253</v>
      </c>
    </row>
    <row r="42" spans="1:75" x14ac:dyDescent="0.15">
      <c r="A42" s="23">
        <v>2181</v>
      </c>
      <c r="B42" s="123">
        <v>41830</v>
      </c>
      <c r="C42" s="24" t="s">
        <v>245</v>
      </c>
      <c r="D42" s="25" t="s">
        <v>246</v>
      </c>
      <c r="E42" s="25"/>
      <c r="F42" s="25" t="s">
        <v>292</v>
      </c>
      <c r="G42" s="32">
        <v>41455</v>
      </c>
      <c r="H42" s="26" t="s">
        <v>255</v>
      </c>
      <c r="I42" s="26" t="s">
        <v>249</v>
      </c>
      <c r="J42" s="26"/>
      <c r="K42" s="25" t="s">
        <v>278</v>
      </c>
      <c r="L42" s="25" t="s">
        <v>124</v>
      </c>
      <c r="M42" s="25">
        <v>131.07</v>
      </c>
      <c r="N42" s="25">
        <v>24.4618</v>
      </c>
      <c r="O42" s="25"/>
      <c r="P42" s="25"/>
      <c r="Q42" s="25"/>
      <c r="R42" s="28"/>
      <c r="S42" s="25"/>
      <c r="T42" s="25"/>
      <c r="U42" s="25"/>
      <c r="V42" s="25"/>
      <c r="W42" s="25"/>
      <c r="X42" s="25"/>
      <c r="Y42" s="25"/>
      <c r="Z42" s="25"/>
      <c r="AA42" s="25"/>
      <c r="AB42" s="25"/>
      <c r="AC42" s="25"/>
      <c r="AD42" s="25"/>
      <c r="AE42" s="25">
        <v>20.7592</v>
      </c>
      <c r="AF42" s="25"/>
      <c r="AG42" s="25"/>
      <c r="AH42" s="25"/>
      <c r="AI42" s="25"/>
      <c r="AJ42" s="25"/>
      <c r="AK42" s="25"/>
      <c r="AL42" s="25"/>
      <c r="AM42" s="25"/>
      <c r="AN42" s="25"/>
      <c r="AO42" s="25" t="s">
        <v>299</v>
      </c>
      <c r="AP42" s="26" t="s">
        <v>249</v>
      </c>
      <c r="AQ42" s="26"/>
      <c r="AR42" s="26"/>
      <c r="AS42" s="29" t="s">
        <v>386</v>
      </c>
      <c r="AT42" s="26">
        <v>10</v>
      </c>
      <c r="AU42" s="26" t="s">
        <v>249</v>
      </c>
      <c r="AV42" s="25"/>
      <c r="AW42" s="26">
        <v>0</v>
      </c>
      <c r="AX42" s="26">
        <v>0</v>
      </c>
      <c r="AY42" s="26">
        <v>0</v>
      </c>
      <c r="AZ42" s="26">
        <v>0</v>
      </c>
      <c r="BA42" s="26">
        <v>0</v>
      </c>
      <c r="BB42" s="26">
        <v>0</v>
      </c>
      <c r="BC42" s="26">
        <v>0</v>
      </c>
      <c r="BD42" s="26">
        <v>0</v>
      </c>
      <c r="BE42" s="26"/>
      <c r="BF42" s="26"/>
      <c r="BG42" s="26">
        <v>0</v>
      </c>
      <c r="BH42" s="26">
        <v>0</v>
      </c>
      <c r="BI42" s="26"/>
      <c r="BJ42" s="26" t="s">
        <v>249</v>
      </c>
      <c r="BK42" s="26"/>
      <c r="BL42" s="26" t="s">
        <v>249</v>
      </c>
      <c r="BM42" s="26"/>
      <c r="BN42" s="26"/>
      <c r="BO42" s="26"/>
      <c r="BP42" s="26"/>
      <c r="BQ42" s="30"/>
      <c r="BR42" s="30"/>
      <c r="BS42" s="26"/>
      <c r="BT42" s="26" t="s">
        <v>252</v>
      </c>
      <c r="BU42" s="25"/>
      <c r="BV42" t="s">
        <v>279</v>
      </c>
      <c r="BW42" t="s">
        <v>253</v>
      </c>
    </row>
    <row r="43" spans="1:75" x14ac:dyDescent="0.15">
      <c r="A43" s="23">
        <v>3619</v>
      </c>
      <c r="B43" s="123">
        <v>41830</v>
      </c>
      <c r="C43" s="24" t="s">
        <v>405</v>
      </c>
      <c r="D43" s="25" t="s">
        <v>406</v>
      </c>
      <c r="E43" s="25"/>
      <c r="F43" s="25" t="s">
        <v>437</v>
      </c>
      <c r="G43" s="32">
        <v>41772</v>
      </c>
      <c r="H43" s="26" t="s">
        <v>408</v>
      </c>
      <c r="I43" s="26" t="s">
        <v>409</v>
      </c>
      <c r="J43" s="26"/>
      <c r="K43" s="25" t="s">
        <v>422</v>
      </c>
      <c r="L43" s="25" t="s">
        <v>423</v>
      </c>
      <c r="M43" s="25">
        <v>86.93</v>
      </c>
      <c r="N43" s="25">
        <v>28.01</v>
      </c>
      <c r="O43" s="25"/>
      <c r="P43" s="25"/>
      <c r="Q43" s="25"/>
      <c r="R43" s="28"/>
      <c r="S43" s="25"/>
      <c r="T43" s="25"/>
      <c r="U43" s="25"/>
      <c r="V43" s="25"/>
      <c r="W43" s="25"/>
      <c r="X43" s="25"/>
      <c r="Y43" s="25"/>
      <c r="Z43" s="25"/>
      <c r="AA43" s="25"/>
      <c r="AB43" s="25"/>
      <c r="AC43" s="25"/>
      <c r="AD43" s="25"/>
      <c r="AE43" s="25">
        <v>25.42</v>
      </c>
      <c r="AF43" s="25"/>
      <c r="AG43" s="25"/>
      <c r="AH43" s="25"/>
      <c r="AI43" s="25"/>
      <c r="AJ43" s="25"/>
      <c r="AK43" s="25"/>
      <c r="AL43" s="25"/>
      <c r="AM43" s="25"/>
      <c r="AN43" s="25"/>
      <c r="AO43" s="25" t="s">
        <v>439</v>
      </c>
      <c r="AP43" s="26" t="s">
        <v>409</v>
      </c>
      <c r="AQ43" s="26"/>
      <c r="AR43" s="26"/>
      <c r="AS43" s="29"/>
      <c r="AT43" s="26">
        <v>11.3</v>
      </c>
      <c r="AU43" s="26" t="s">
        <v>413</v>
      </c>
      <c r="AV43" s="25"/>
      <c r="AW43" s="26">
        <v>0</v>
      </c>
      <c r="AX43" s="26">
        <v>0</v>
      </c>
      <c r="AY43" s="26">
        <v>0</v>
      </c>
      <c r="AZ43" s="26">
        <v>18</v>
      </c>
      <c r="BA43" s="26">
        <v>0</v>
      </c>
      <c r="BB43" s="26">
        <v>0</v>
      </c>
      <c r="BC43" s="26">
        <v>0</v>
      </c>
      <c r="BD43" s="26">
        <v>0</v>
      </c>
      <c r="BE43" s="26">
        <v>0</v>
      </c>
      <c r="BF43" s="26">
        <v>0</v>
      </c>
      <c r="BG43" s="26">
        <v>0</v>
      </c>
      <c r="BH43" s="26">
        <v>0</v>
      </c>
      <c r="BI43" s="26"/>
      <c r="BJ43" s="26" t="s">
        <v>409</v>
      </c>
      <c r="BK43" s="26">
        <v>24</v>
      </c>
      <c r="BL43" s="26" t="s">
        <v>409</v>
      </c>
      <c r="BM43" s="26"/>
      <c r="BN43" s="26"/>
      <c r="BO43" s="26"/>
      <c r="BP43" s="26"/>
      <c r="BQ43" s="25" t="s">
        <v>424</v>
      </c>
      <c r="BR43" s="25" t="s">
        <v>425</v>
      </c>
      <c r="BS43" s="26">
        <v>50</v>
      </c>
      <c r="BT43" s="26" t="s">
        <v>414</v>
      </c>
      <c r="BU43" s="25"/>
      <c r="BV43" t="s">
        <v>426</v>
      </c>
      <c r="BW43" s="124" t="s">
        <v>268</v>
      </c>
    </row>
    <row r="44" spans="1:75" x14ac:dyDescent="0.15">
      <c r="A44" s="23">
        <v>5658</v>
      </c>
      <c r="B44" s="123">
        <v>41829</v>
      </c>
      <c r="C44" s="24" t="s">
        <v>405</v>
      </c>
      <c r="D44" s="25" t="s">
        <v>406</v>
      </c>
      <c r="E44" s="25"/>
      <c r="F44" s="25" t="s">
        <v>437</v>
      </c>
      <c r="G44" s="32">
        <v>41608</v>
      </c>
      <c r="H44" s="26" t="s">
        <v>408</v>
      </c>
      <c r="I44" s="26" t="s">
        <v>409</v>
      </c>
      <c r="J44" s="26"/>
      <c r="K44" s="25" t="s">
        <v>427</v>
      </c>
      <c r="L44" s="126" t="s">
        <v>459</v>
      </c>
      <c r="M44" s="25">
        <v>179.05</v>
      </c>
      <c r="N44" s="25">
        <v>22.59</v>
      </c>
      <c r="O44" s="25"/>
      <c r="P44" s="25"/>
      <c r="Q44" s="25"/>
      <c r="R44" s="28"/>
      <c r="S44" s="25"/>
      <c r="T44" s="25"/>
      <c r="U44" s="25"/>
      <c r="V44" s="25"/>
      <c r="W44" s="25"/>
      <c r="X44" s="25"/>
      <c r="Y44" s="25"/>
      <c r="Z44" s="25"/>
      <c r="AA44" s="25"/>
      <c r="AB44" s="25"/>
      <c r="AC44" s="25"/>
      <c r="AD44" s="25"/>
      <c r="AE44" s="25">
        <v>16.940000000000001</v>
      </c>
      <c r="AF44" s="25"/>
      <c r="AG44" s="25"/>
      <c r="AH44" s="25"/>
      <c r="AI44" s="25"/>
      <c r="AJ44" s="25"/>
      <c r="AK44" s="25"/>
      <c r="AL44" s="25"/>
      <c r="AM44" s="25"/>
      <c r="AN44" s="25"/>
      <c r="AO44" s="25" t="s">
        <v>439</v>
      </c>
      <c r="AP44" s="26" t="s">
        <v>409</v>
      </c>
      <c r="AQ44" s="26"/>
      <c r="AR44" s="26"/>
      <c r="AS44" s="29"/>
      <c r="AT44" s="26">
        <v>20</v>
      </c>
      <c r="AU44" s="26" t="s">
        <v>409</v>
      </c>
      <c r="AV44" s="25"/>
      <c r="AW44" s="26">
        <v>0</v>
      </c>
      <c r="AX44" s="26">
        <v>0</v>
      </c>
      <c r="AY44" s="26">
        <v>0</v>
      </c>
      <c r="AZ44" s="26">
        <v>0</v>
      </c>
      <c r="BA44" s="26">
        <v>0</v>
      </c>
      <c r="BB44" s="26">
        <v>0</v>
      </c>
      <c r="BC44" s="26">
        <v>0</v>
      </c>
      <c r="BD44" s="26">
        <v>0</v>
      </c>
      <c r="BE44" s="26">
        <v>0</v>
      </c>
      <c r="BF44" s="26">
        <v>0</v>
      </c>
      <c r="BG44" s="26">
        <v>0</v>
      </c>
      <c r="BH44" s="26">
        <v>0</v>
      </c>
      <c r="BI44" s="26"/>
      <c r="BJ44" s="26" t="s">
        <v>409</v>
      </c>
      <c r="BK44" s="26"/>
      <c r="BL44" s="26" t="s">
        <v>409</v>
      </c>
      <c r="BM44" s="26">
        <v>0</v>
      </c>
      <c r="BN44" s="26"/>
      <c r="BO44" s="26"/>
      <c r="BP44" s="26"/>
      <c r="BQ44" s="25" t="s">
        <v>428</v>
      </c>
      <c r="BR44" s="25"/>
      <c r="BS44" s="26"/>
      <c r="BT44" s="26" t="s">
        <v>414</v>
      </c>
      <c r="BU44" s="30" t="s">
        <v>429</v>
      </c>
      <c r="BV44" t="s">
        <v>430</v>
      </c>
      <c r="BW44" s="124" t="s">
        <v>268</v>
      </c>
    </row>
    <row r="45" spans="1:75" x14ac:dyDescent="0.15">
      <c r="A45" s="23">
        <v>8648</v>
      </c>
      <c r="B45" s="123">
        <v>41828</v>
      </c>
      <c r="C45" s="24" t="s">
        <v>405</v>
      </c>
      <c r="D45" s="25" t="s">
        <v>406</v>
      </c>
      <c r="E45" s="25"/>
      <c r="F45" s="25" t="s">
        <v>437</v>
      </c>
      <c r="G45" s="32">
        <v>41820</v>
      </c>
      <c r="H45" s="26" t="s">
        <v>408</v>
      </c>
      <c r="I45" s="26" t="s">
        <v>409</v>
      </c>
      <c r="J45" s="26"/>
      <c r="K45" s="25" t="s">
        <v>431</v>
      </c>
      <c r="L45" s="25" t="s">
        <v>432</v>
      </c>
      <c r="M45" s="25">
        <v>104.46000000000001</v>
      </c>
      <c r="N45" s="25">
        <v>22.72</v>
      </c>
      <c r="O45" s="25"/>
      <c r="P45" s="25"/>
      <c r="Q45" s="25"/>
      <c r="R45" s="25"/>
      <c r="S45" s="25"/>
      <c r="T45" s="25"/>
      <c r="U45" s="25"/>
      <c r="V45" s="25"/>
      <c r="W45" s="25"/>
      <c r="X45" s="25"/>
      <c r="Y45" s="25"/>
      <c r="Z45" s="25"/>
      <c r="AA45" s="25"/>
      <c r="AB45" s="25"/>
      <c r="AC45" s="25"/>
      <c r="AD45" s="25"/>
      <c r="AE45" s="25">
        <v>20.329999999999998</v>
      </c>
      <c r="AF45" s="25"/>
      <c r="AG45" s="25"/>
      <c r="AH45" s="25"/>
      <c r="AI45" s="25"/>
      <c r="AJ45" s="25"/>
      <c r="AK45" s="25"/>
      <c r="AL45" s="25"/>
      <c r="AM45" s="25"/>
      <c r="AN45" s="25"/>
      <c r="AO45" s="25" t="s">
        <v>439</v>
      </c>
      <c r="AP45" s="26" t="s">
        <v>409</v>
      </c>
      <c r="AQ45" s="26"/>
      <c r="AR45" s="26"/>
      <c r="AS45" s="29"/>
      <c r="AT45" s="26">
        <v>9.5</v>
      </c>
      <c r="AU45" s="26" t="s">
        <v>413</v>
      </c>
      <c r="AV45" s="25"/>
      <c r="AW45" s="26">
        <v>0</v>
      </c>
      <c r="AX45" s="26">
        <v>0</v>
      </c>
      <c r="AY45" s="26">
        <v>12</v>
      </c>
      <c r="AZ45" s="26">
        <v>0</v>
      </c>
      <c r="BA45" s="26">
        <v>0</v>
      </c>
      <c r="BB45" s="26">
        <v>0</v>
      </c>
      <c r="BC45" s="26">
        <v>0</v>
      </c>
      <c r="BD45" s="26">
        <v>0</v>
      </c>
      <c r="BE45" s="26">
        <v>0</v>
      </c>
      <c r="BF45" s="26">
        <v>0</v>
      </c>
      <c r="BG45" s="26">
        <v>0</v>
      </c>
      <c r="BH45" s="26">
        <v>0</v>
      </c>
      <c r="BI45" s="26"/>
      <c r="BJ45" s="26" t="s">
        <v>409</v>
      </c>
      <c r="BK45" s="26"/>
      <c r="BL45" s="26" t="s">
        <v>409</v>
      </c>
      <c r="BM45" s="26"/>
      <c r="BN45" s="26"/>
      <c r="BO45" s="26"/>
      <c r="BP45" s="26"/>
      <c r="BQ45" s="30" t="s">
        <v>433</v>
      </c>
      <c r="BR45" s="30"/>
      <c r="BS45" s="26"/>
      <c r="BT45" s="26" t="s">
        <v>414</v>
      </c>
      <c r="BU45" s="126" t="s">
        <v>434</v>
      </c>
      <c r="BV45" t="s">
        <v>354</v>
      </c>
      <c r="BW45" s="125" t="s">
        <v>345</v>
      </c>
    </row>
    <row r="46" spans="1:75" x14ac:dyDescent="0.15">
      <c r="A46" s="23">
        <v>4104</v>
      </c>
      <c r="B46" s="123">
        <v>41830</v>
      </c>
      <c r="C46" s="24" t="s">
        <v>405</v>
      </c>
      <c r="D46" s="25" t="s">
        <v>406</v>
      </c>
      <c r="E46" s="25"/>
      <c r="F46" s="25" t="s">
        <v>437</v>
      </c>
      <c r="G46" s="32">
        <v>41820</v>
      </c>
      <c r="H46" s="26" t="s">
        <v>408</v>
      </c>
      <c r="I46" s="26" t="s">
        <v>409</v>
      </c>
      <c r="J46" s="26"/>
      <c r="K46" s="25" t="s">
        <v>435</v>
      </c>
      <c r="L46" s="25" t="s">
        <v>436</v>
      </c>
      <c r="M46" s="25">
        <v>100.67</v>
      </c>
      <c r="N46" s="25">
        <v>23.3</v>
      </c>
      <c r="O46" s="25"/>
      <c r="P46" s="25"/>
      <c r="Q46" s="25"/>
      <c r="R46" s="28"/>
      <c r="S46" s="25"/>
      <c r="T46" s="25"/>
      <c r="U46" s="25"/>
      <c r="V46" s="25"/>
      <c r="W46" s="25"/>
      <c r="X46" s="25"/>
      <c r="Y46" s="25"/>
      <c r="Z46" s="25"/>
      <c r="AA46" s="25"/>
      <c r="AB46" s="25"/>
      <c r="AC46" s="25"/>
      <c r="AD46" s="25"/>
      <c r="AE46" s="25">
        <v>20.8</v>
      </c>
      <c r="AF46" s="25"/>
      <c r="AG46" s="25"/>
      <c r="AH46" s="25"/>
      <c r="AI46" s="25"/>
      <c r="AJ46" s="25"/>
      <c r="AK46" s="25"/>
      <c r="AL46" s="25"/>
      <c r="AM46" s="25"/>
      <c r="AN46" s="25"/>
      <c r="AO46" s="25" t="s">
        <v>439</v>
      </c>
      <c r="AP46" s="26" t="s">
        <v>409</v>
      </c>
      <c r="AQ46" s="26"/>
      <c r="AR46" s="26"/>
      <c r="AS46" s="29"/>
      <c r="AT46" s="26">
        <v>11.5</v>
      </c>
      <c r="AU46" s="26" t="s">
        <v>413</v>
      </c>
      <c r="AV46" s="25"/>
      <c r="AW46" s="26">
        <v>0</v>
      </c>
      <c r="AX46" s="26">
        <v>0</v>
      </c>
      <c r="AY46" s="26">
        <v>10</v>
      </c>
      <c r="AZ46" s="26">
        <v>0</v>
      </c>
      <c r="BA46" s="26">
        <v>0</v>
      </c>
      <c r="BB46" s="26">
        <v>0</v>
      </c>
      <c r="BC46" s="26">
        <v>0</v>
      </c>
      <c r="BD46" s="26">
        <v>0</v>
      </c>
      <c r="BE46" s="26">
        <v>0</v>
      </c>
      <c r="BF46" s="26">
        <v>0</v>
      </c>
      <c r="BG46" s="26">
        <v>0</v>
      </c>
      <c r="BH46" s="26">
        <v>0</v>
      </c>
      <c r="BI46" s="26"/>
      <c r="BJ46" s="26" t="s">
        <v>409</v>
      </c>
      <c r="BK46" s="26"/>
      <c r="BL46" s="26" t="s">
        <v>409</v>
      </c>
      <c r="BM46" s="26"/>
      <c r="BN46" s="26"/>
      <c r="BO46" s="26"/>
      <c r="BP46" s="26"/>
      <c r="BQ46" s="30"/>
      <c r="BR46" s="30"/>
      <c r="BS46" s="26"/>
      <c r="BT46" s="26" t="s">
        <v>414</v>
      </c>
      <c r="BU46" s="30"/>
      <c r="BV46" s="125" t="s">
        <v>354</v>
      </c>
      <c r="BW46" s="125" t="s">
        <v>253</v>
      </c>
    </row>
    <row r="47" spans="1:75" x14ac:dyDescent="0.15">
      <c r="A47" s="23">
        <v>8424</v>
      </c>
      <c r="B47" s="123">
        <v>41829</v>
      </c>
      <c r="C47" s="24" t="s">
        <v>405</v>
      </c>
      <c r="D47" s="25" t="s">
        <v>406</v>
      </c>
      <c r="E47" s="25"/>
      <c r="F47" s="25" t="s">
        <v>437</v>
      </c>
      <c r="G47" s="32">
        <v>41820</v>
      </c>
      <c r="H47" s="26" t="s">
        <v>337</v>
      </c>
      <c r="I47" s="26" t="s">
        <v>338</v>
      </c>
      <c r="J47" s="26"/>
      <c r="K47" s="25" t="s">
        <v>451</v>
      </c>
      <c r="L47" s="25" t="s">
        <v>452</v>
      </c>
      <c r="M47" s="27">
        <v>119.9</v>
      </c>
      <c r="N47" s="27">
        <v>27</v>
      </c>
      <c r="O47" s="25"/>
      <c r="P47" s="25"/>
      <c r="Q47" s="25"/>
      <c r="R47" s="28"/>
      <c r="S47" s="25"/>
      <c r="T47" s="25"/>
      <c r="U47" s="25"/>
      <c r="V47" s="25"/>
      <c r="W47" s="25"/>
      <c r="X47" s="25"/>
      <c r="Y47" s="25"/>
      <c r="Z47" s="25"/>
      <c r="AA47" s="25"/>
      <c r="AB47" s="25"/>
      <c r="AC47" s="25"/>
      <c r="AD47" s="25"/>
      <c r="AE47" s="25">
        <v>25.1</v>
      </c>
      <c r="AF47" s="25"/>
      <c r="AG47" s="25"/>
      <c r="AH47" s="25"/>
      <c r="AI47" s="25"/>
      <c r="AJ47" s="25"/>
      <c r="AK47" s="25"/>
      <c r="AL47" s="25"/>
      <c r="AM47" s="25"/>
      <c r="AN47" s="25"/>
      <c r="AO47" s="25" t="s">
        <v>439</v>
      </c>
      <c r="AP47" s="26" t="s">
        <v>409</v>
      </c>
      <c r="AQ47" s="26"/>
      <c r="AR47" s="26"/>
      <c r="AS47" s="29">
        <v>5</v>
      </c>
      <c r="AT47" s="26">
        <v>14</v>
      </c>
      <c r="AU47" s="26" t="s">
        <v>409</v>
      </c>
      <c r="AV47" s="25"/>
      <c r="AW47" s="26">
        <v>0</v>
      </c>
      <c r="AX47" s="26">
        <v>0</v>
      </c>
      <c r="AY47" s="26">
        <v>5</v>
      </c>
      <c r="AZ47" s="26">
        <v>0</v>
      </c>
      <c r="BA47" s="26">
        <v>0</v>
      </c>
      <c r="BB47" s="26">
        <v>0</v>
      </c>
      <c r="BC47" s="26">
        <v>0</v>
      </c>
      <c r="BD47" s="26">
        <v>0</v>
      </c>
      <c r="BE47" s="26">
        <v>0</v>
      </c>
      <c r="BF47" s="26">
        <v>0</v>
      </c>
      <c r="BG47" s="26">
        <v>0</v>
      </c>
      <c r="BH47" s="26">
        <v>0</v>
      </c>
      <c r="BI47" s="26"/>
      <c r="BJ47" s="26" t="s">
        <v>409</v>
      </c>
      <c r="BK47" s="26"/>
      <c r="BL47" s="26" t="s">
        <v>409</v>
      </c>
      <c r="BM47" s="26"/>
      <c r="BN47" s="26"/>
      <c r="BO47" s="26"/>
      <c r="BP47" s="26"/>
      <c r="BQ47" s="30"/>
      <c r="BR47" s="30"/>
      <c r="BS47" s="26"/>
      <c r="BT47" s="26" t="s">
        <v>414</v>
      </c>
      <c r="BU47" s="25" t="s">
        <v>453</v>
      </c>
      <c r="BV47" t="s">
        <v>455</v>
      </c>
      <c r="BW47" s="125" t="s">
        <v>253</v>
      </c>
    </row>
    <row r="48" spans="1:75" x14ac:dyDescent="0.15">
      <c r="A48" s="23">
        <v>4957</v>
      </c>
      <c r="B48" s="123">
        <v>41830</v>
      </c>
      <c r="C48" s="24" t="s">
        <v>405</v>
      </c>
      <c r="D48" s="25" t="s">
        <v>406</v>
      </c>
      <c r="E48" s="25"/>
      <c r="F48" s="25" t="s">
        <v>437</v>
      </c>
      <c r="G48" s="32">
        <v>41680</v>
      </c>
      <c r="H48" s="26" t="s">
        <v>337</v>
      </c>
      <c r="I48" s="26" t="s">
        <v>338</v>
      </c>
      <c r="J48" s="26"/>
      <c r="K48" s="25" t="s">
        <v>461</v>
      </c>
      <c r="L48" s="25" t="s">
        <v>462</v>
      </c>
      <c r="M48" s="27">
        <v>108.18</v>
      </c>
      <c r="N48" s="27">
        <v>26</v>
      </c>
      <c r="O48" s="25"/>
      <c r="P48" s="25"/>
      <c r="Q48" s="25"/>
      <c r="R48" s="28"/>
      <c r="S48" s="25"/>
      <c r="T48" s="25"/>
      <c r="U48" s="25"/>
      <c r="V48" s="25"/>
      <c r="W48" s="25"/>
      <c r="X48" s="25"/>
      <c r="Y48" s="25"/>
      <c r="Z48" s="25"/>
      <c r="AA48" s="25"/>
      <c r="AB48" s="25"/>
      <c r="AC48" s="25"/>
      <c r="AD48" s="25"/>
      <c r="AE48" s="25">
        <v>22</v>
      </c>
      <c r="AF48" s="25"/>
      <c r="AG48" s="25"/>
      <c r="AH48" s="25"/>
      <c r="AI48" s="25"/>
      <c r="AJ48" s="25"/>
      <c r="AK48" s="25"/>
      <c r="AL48" s="25"/>
      <c r="AM48" s="25"/>
      <c r="AN48" s="25"/>
      <c r="AO48" s="25" t="s">
        <v>439</v>
      </c>
      <c r="AP48" s="26" t="s">
        <v>409</v>
      </c>
      <c r="AQ48" s="26"/>
      <c r="AR48" s="26"/>
      <c r="AS48" s="29"/>
      <c r="AT48" s="26">
        <v>11</v>
      </c>
      <c r="AU48" s="26" t="s">
        <v>409</v>
      </c>
      <c r="AV48" s="25"/>
      <c r="AW48" s="26">
        <v>0</v>
      </c>
      <c r="AX48" s="26">
        <v>0</v>
      </c>
      <c r="AY48" s="26">
        <v>0</v>
      </c>
      <c r="AZ48" s="26">
        <v>28</v>
      </c>
      <c r="BA48" s="26">
        <v>0</v>
      </c>
      <c r="BB48" s="26">
        <v>0</v>
      </c>
      <c r="BC48" s="26">
        <v>0</v>
      </c>
      <c r="BD48" s="26">
        <v>0</v>
      </c>
      <c r="BE48" s="26">
        <v>0</v>
      </c>
      <c r="BF48" s="26">
        <v>0</v>
      </c>
      <c r="BG48" s="26">
        <v>0</v>
      </c>
      <c r="BH48" s="26">
        <v>0</v>
      </c>
      <c r="BI48" s="26"/>
      <c r="BJ48" s="26" t="s">
        <v>409</v>
      </c>
      <c r="BK48" s="26">
        <v>24</v>
      </c>
      <c r="BL48" s="26" t="s">
        <v>409</v>
      </c>
      <c r="BM48" s="26"/>
      <c r="BN48" s="26"/>
      <c r="BO48" s="26"/>
      <c r="BP48" s="26"/>
      <c r="BQ48" s="30"/>
      <c r="BR48" s="30"/>
      <c r="BS48" s="26"/>
      <c r="BT48" s="26" t="s">
        <v>414</v>
      </c>
      <c r="BU48" s="30"/>
      <c r="BV48" s="125" t="s">
        <v>354</v>
      </c>
      <c r="BW48" s="31" t="s">
        <v>268</v>
      </c>
    </row>
    <row r="49" spans="1:75" x14ac:dyDescent="0.15">
      <c r="A49" s="23">
        <v>8480</v>
      </c>
      <c r="B49" s="123">
        <v>41830</v>
      </c>
      <c r="C49" s="24" t="s">
        <v>463</v>
      </c>
      <c r="D49" s="25" t="s">
        <v>464</v>
      </c>
      <c r="E49" s="25"/>
      <c r="F49" s="25" t="s">
        <v>437</v>
      </c>
      <c r="G49" s="32">
        <v>41801</v>
      </c>
      <c r="H49" s="26" t="s">
        <v>337</v>
      </c>
      <c r="I49" s="26" t="s">
        <v>460</v>
      </c>
      <c r="J49" s="26"/>
      <c r="K49" s="25" t="s">
        <v>465</v>
      </c>
      <c r="L49" s="25" t="s">
        <v>466</v>
      </c>
      <c r="M49" s="25">
        <v>99</v>
      </c>
      <c r="N49" s="25">
        <v>18.809999999999999</v>
      </c>
      <c r="O49" s="25"/>
      <c r="P49" s="25"/>
      <c r="Q49" s="25"/>
      <c r="R49" s="28"/>
      <c r="S49" s="25"/>
      <c r="T49" s="25"/>
      <c r="U49" s="25"/>
      <c r="V49" s="25"/>
      <c r="W49" s="25"/>
      <c r="X49" s="25"/>
      <c r="Y49" s="25"/>
      <c r="Z49" s="25"/>
      <c r="AA49" s="25"/>
      <c r="AB49" s="25"/>
      <c r="AC49" s="25"/>
      <c r="AD49" s="25"/>
      <c r="AE49" s="25">
        <v>15.196999999999999</v>
      </c>
      <c r="AF49" s="25"/>
      <c r="AG49" s="25"/>
      <c r="AH49" s="25"/>
      <c r="AI49" s="25"/>
      <c r="AJ49" s="25"/>
      <c r="AK49" s="25"/>
      <c r="AL49" s="25"/>
      <c r="AM49" s="25"/>
      <c r="AN49" s="25"/>
      <c r="AO49" s="25" t="s">
        <v>439</v>
      </c>
      <c r="AP49" s="26" t="s">
        <v>409</v>
      </c>
      <c r="AQ49" s="26"/>
      <c r="AR49" s="26"/>
      <c r="AS49" s="29"/>
      <c r="AT49" s="26">
        <v>8</v>
      </c>
      <c r="AU49" s="26" t="s">
        <v>467</v>
      </c>
      <c r="AV49" s="25"/>
      <c r="AW49" s="26">
        <v>0</v>
      </c>
      <c r="AX49" s="26">
        <v>0</v>
      </c>
      <c r="AY49" s="26">
        <v>0</v>
      </c>
      <c r="AZ49" s="26">
        <v>0</v>
      </c>
      <c r="BA49" s="26">
        <v>0</v>
      </c>
      <c r="BB49" s="26">
        <v>0</v>
      </c>
      <c r="BC49" s="26">
        <v>0</v>
      </c>
      <c r="BD49" s="26">
        <v>0</v>
      </c>
      <c r="BE49" s="26">
        <v>0</v>
      </c>
      <c r="BF49" s="26">
        <v>0</v>
      </c>
      <c r="BG49" s="26">
        <v>0</v>
      </c>
      <c r="BH49" s="26">
        <v>0</v>
      </c>
      <c r="BI49" s="26">
        <v>24</v>
      </c>
      <c r="BJ49" s="26" t="s">
        <v>409</v>
      </c>
      <c r="BK49" s="26"/>
      <c r="BL49" s="26" t="s">
        <v>409</v>
      </c>
      <c r="BM49" s="26"/>
      <c r="BN49" s="26"/>
      <c r="BO49" s="26"/>
      <c r="BP49" s="26"/>
      <c r="BQ49" s="25"/>
      <c r="BR49" s="25"/>
      <c r="BS49" s="26"/>
      <c r="BT49" s="26" t="s">
        <v>414</v>
      </c>
      <c r="BU49" s="30" t="s">
        <v>453</v>
      </c>
      <c r="BV49" s="125" t="s">
        <v>354</v>
      </c>
      <c r="BW49" t="s">
        <v>268</v>
      </c>
    </row>
    <row r="50" spans="1:75" x14ac:dyDescent="0.15">
      <c r="A50" s="23">
        <v>8351</v>
      </c>
      <c r="B50" s="123">
        <v>41828</v>
      </c>
      <c r="C50" s="24" t="s">
        <v>405</v>
      </c>
      <c r="D50" s="25" t="s">
        <v>406</v>
      </c>
      <c r="E50" s="25"/>
      <c r="F50" s="25" t="s">
        <v>440</v>
      </c>
      <c r="G50" s="123">
        <v>41822</v>
      </c>
      <c r="H50" s="26" t="s">
        <v>337</v>
      </c>
      <c r="I50" s="26" t="s">
        <v>338</v>
      </c>
      <c r="J50" s="26"/>
      <c r="K50" s="25" t="s">
        <v>442</v>
      </c>
      <c r="L50" s="25" t="s">
        <v>443</v>
      </c>
      <c r="M50" s="25">
        <v>99</v>
      </c>
      <c r="N50" s="25">
        <v>34.5</v>
      </c>
      <c r="O50" s="25"/>
      <c r="P50" s="25"/>
      <c r="Q50" s="25"/>
      <c r="R50" s="28"/>
      <c r="S50" s="25"/>
      <c r="T50" s="25"/>
      <c r="U50" s="25"/>
      <c r="V50" s="25"/>
      <c r="W50" s="25">
        <v>21.5</v>
      </c>
      <c r="X50" s="25"/>
      <c r="Y50" s="25"/>
      <c r="Z50" s="25"/>
      <c r="AA50" s="25"/>
      <c r="AB50" s="25"/>
      <c r="AC50" s="25"/>
      <c r="AD50" s="25"/>
      <c r="AE50" s="25"/>
      <c r="AF50" s="25"/>
      <c r="AG50" s="25"/>
      <c r="AH50" s="25">
        <v>25.5</v>
      </c>
      <c r="AI50" s="25"/>
      <c r="AJ50" s="25"/>
      <c r="AK50" s="25"/>
      <c r="AL50" s="25"/>
      <c r="AM50" s="25"/>
      <c r="AN50" s="25"/>
      <c r="AO50" s="25" t="s">
        <v>441</v>
      </c>
      <c r="AP50" s="26" t="s">
        <v>409</v>
      </c>
      <c r="AQ50" s="26"/>
      <c r="AR50" s="26"/>
      <c r="AS50" s="29"/>
      <c r="AT50" s="26">
        <v>20</v>
      </c>
      <c r="AU50" s="26" t="s">
        <v>413</v>
      </c>
      <c r="AV50" s="25"/>
      <c r="AW50" s="26">
        <v>0</v>
      </c>
      <c r="AX50" s="26">
        <v>0</v>
      </c>
      <c r="AY50" s="26">
        <v>0</v>
      </c>
      <c r="AZ50" s="26">
        <v>0</v>
      </c>
      <c r="BA50" s="26">
        <v>0</v>
      </c>
      <c r="BB50" s="26">
        <v>0</v>
      </c>
      <c r="BC50" s="26">
        <v>0</v>
      </c>
      <c r="BD50" s="26">
        <v>0</v>
      </c>
      <c r="BE50" s="26">
        <v>0</v>
      </c>
      <c r="BF50" s="26">
        <v>0</v>
      </c>
      <c r="BG50" s="26">
        <v>0</v>
      </c>
      <c r="BH50" s="26">
        <v>0</v>
      </c>
      <c r="BI50" s="26"/>
      <c r="BJ50" s="26" t="s">
        <v>409</v>
      </c>
      <c r="BK50" s="26">
        <v>12</v>
      </c>
      <c r="BL50" s="26" t="s">
        <v>409</v>
      </c>
      <c r="BM50" s="26"/>
      <c r="BN50" s="26"/>
      <c r="BO50" s="26"/>
      <c r="BP50" s="26"/>
      <c r="BQ50" s="25" t="s">
        <v>444</v>
      </c>
      <c r="BR50" s="30" t="s">
        <v>111</v>
      </c>
      <c r="BS50" s="26">
        <v>50</v>
      </c>
      <c r="BT50" s="26" t="s">
        <v>414</v>
      </c>
      <c r="BU50" s="30"/>
      <c r="BV50" t="s">
        <v>354</v>
      </c>
      <c r="BW50" s="124" t="s">
        <v>253</v>
      </c>
    </row>
    <row r="51" spans="1:75" x14ac:dyDescent="0.15">
      <c r="A51" s="23">
        <v>6211</v>
      </c>
      <c r="B51" s="123">
        <v>41829</v>
      </c>
      <c r="C51" s="24" t="s">
        <v>405</v>
      </c>
      <c r="D51" s="25" t="s">
        <v>406</v>
      </c>
      <c r="E51" s="25"/>
      <c r="F51" s="25" t="s">
        <v>440</v>
      </c>
      <c r="G51" s="32">
        <v>41820</v>
      </c>
      <c r="H51" s="26" t="s">
        <v>408</v>
      </c>
      <c r="I51" s="26" t="s">
        <v>445</v>
      </c>
      <c r="J51" s="26"/>
      <c r="K51" s="25" t="s">
        <v>446</v>
      </c>
      <c r="L51" s="25" t="s">
        <v>447</v>
      </c>
      <c r="M51" s="25">
        <v>115.9</v>
      </c>
      <c r="N51" s="25">
        <v>35.6</v>
      </c>
      <c r="O51" s="25"/>
      <c r="P51" s="25"/>
      <c r="Q51" s="25"/>
      <c r="R51" s="28"/>
      <c r="S51" s="25"/>
      <c r="T51" s="25"/>
      <c r="U51" s="25"/>
      <c r="V51" s="25"/>
      <c r="W51" s="25">
        <v>24.3</v>
      </c>
      <c r="X51" s="25"/>
      <c r="Y51" s="25"/>
      <c r="Z51" s="25"/>
      <c r="AA51" s="25"/>
      <c r="AB51" s="25"/>
      <c r="AC51" s="25"/>
      <c r="AD51" s="25"/>
      <c r="AE51" s="25"/>
      <c r="AF51" s="25"/>
      <c r="AG51" s="25"/>
      <c r="AH51" s="25">
        <v>26.3</v>
      </c>
      <c r="AI51" s="25"/>
      <c r="AJ51" s="25"/>
      <c r="AK51" s="25"/>
      <c r="AL51" s="25"/>
      <c r="AM51" s="25"/>
      <c r="AN51" s="25"/>
      <c r="AO51" s="25" t="s">
        <v>441</v>
      </c>
      <c r="AP51" s="26" t="s">
        <v>409</v>
      </c>
      <c r="AQ51" s="26"/>
      <c r="AR51" s="26"/>
      <c r="AS51" s="29">
        <v>5</v>
      </c>
      <c r="AT51" s="26">
        <v>16</v>
      </c>
      <c r="AU51" s="26" t="s">
        <v>409</v>
      </c>
      <c r="AV51" s="25"/>
      <c r="AW51" s="26">
        <v>0</v>
      </c>
      <c r="AX51" s="26">
        <v>0</v>
      </c>
      <c r="AY51" s="26">
        <v>0</v>
      </c>
      <c r="AZ51" s="26">
        <v>0</v>
      </c>
      <c r="BA51" s="26">
        <v>0</v>
      </c>
      <c r="BB51" s="26">
        <v>0</v>
      </c>
      <c r="BC51" s="26">
        <v>0</v>
      </c>
      <c r="BD51" s="26">
        <v>0</v>
      </c>
      <c r="BE51" s="26">
        <v>0</v>
      </c>
      <c r="BF51" s="26">
        <v>0</v>
      </c>
      <c r="BG51" s="26">
        <v>0</v>
      </c>
      <c r="BH51" s="26">
        <v>0</v>
      </c>
      <c r="BI51" s="26"/>
      <c r="BJ51" s="26" t="s">
        <v>409</v>
      </c>
      <c r="BK51" s="26"/>
      <c r="BL51" s="26" t="s">
        <v>409</v>
      </c>
      <c r="BM51" s="26"/>
      <c r="BN51" s="26"/>
      <c r="BO51" s="26"/>
      <c r="BP51" s="26"/>
      <c r="BQ51" s="25"/>
      <c r="BR51" s="25"/>
      <c r="BS51" s="26"/>
      <c r="BT51" s="26" t="s">
        <v>414</v>
      </c>
      <c r="BU51" s="30" t="s">
        <v>448</v>
      </c>
      <c r="BV51" t="s">
        <v>426</v>
      </c>
      <c r="BW51" s="124" t="s">
        <v>253</v>
      </c>
    </row>
    <row r="52" spans="1:75" x14ac:dyDescent="0.15">
      <c r="A52" s="23">
        <v>1723</v>
      </c>
      <c r="B52" s="123">
        <v>41829</v>
      </c>
      <c r="C52" s="24" t="s">
        <v>405</v>
      </c>
      <c r="D52" s="25" t="s">
        <v>406</v>
      </c>
      <c r="E52" s="25"/>
      <c r="F52" s="25" t="s">
        <v>440</v>
      </c>
      <c r="G52" s="60">
        <v>41851</v>
      </c>
      <c r="H52" s="26" t="s">
        <v>408</v>
      </c>
      <c r="I52" s="26" t="s">
        <v>409</v>
      </c>
      <c r="J52" s="26"/>
      <c r="K52" s="25" t="s">
        <v>410</v>
      </c>
      <c r="L52" s="25" t="s">
        <v>411</v>
      </c>
      <c r="M52" s="25">
        <v>134.9</v>
      </c>
      <c r="N52" s="25">
        <v>28.37</v>
      </c>
      <c r="O52" s="25"/>
      <c r="P52" s="25"/>
      <c r="Q52" s="25"/>
      <c r="R52" s="28"/>
      <c r="S52" s="25"/>
      <c r="T52" s="25"/>
      <c r="U52" s="25"/>
      <c r="V52" s="25"/>
      <c r="W52" s="25">
        <v>19.850000000000001</v>
      </c>
      <c r="X52" s="25"/>
      <c r="Y52" s="25"/>
      <c r="Z52" s="25"/>
      <c r="AA52" s="25"/>
      <c r="AB52" s="25"/>
      <c r="AC52" s="25"/>
      <c r="AD52" s="25"/>
      <c r="AE52" s="25"/>
      <c r="AF52" s="25"/>
      <c r="AG52" s="25"/>
      <c r="AH52" s="25">
        <v>23.09</v>
      </c>
      <c r="AI52" s="25"/>
      <c r="AJ52" s="25"/>
      <c r="AK52" s="25"/>
      <c r="AL52" s="25"/>
      <c r="AM52" s="25"/>
      <c r="AN52" s="25"/>
      <c r="AO52" s="25" t="s">
        <v>441</v>
      </c>
      <c r="AP52" s="26" t="s">
        <v>409</v>
      </c>
      <c r="AQ52" s="26"/>
      <c r="AR52" s="26"/>
      <c r="AS52" s="29">
        <v>10</v>
      </c>
      <c r="AT52" s="26">
        <v>10</v>
      </c>
      <c r="AU52" s="26" t="s">
        <v>413</v>
      </c>
      <c r="AV52" s="25"/>
      <c r="AW52" s="26">
        <v>0</v>
      </c>
      <c r="AX52" s="26">
        <v>0</v>
      </c>
      <c r="AY52" s="26">
        <v>7</v>
      </c>
      <c r="AZ52" s="26">
        <v>0</v>
      </c>
      <c r="BA52" s="26">
        <v>0</v>
      </c>
      <c r="BB52" s="26">
        <v>0</v>
      </c>
      <c r="BC52" s="26">
        <v>0</v>
      </c>
      <c r="BD52" s="26">
        <v>0</v>
      </c>
      <c r="BE52" s="26">
        <v>0</v>
      </c>
      <c r="BF52" s="26">
        <v>0</v>
      </c>
      <c r="BG52" s="26">
        <v>0</v>
      </c>
      <c r="BH52" s="26">
        <v>0</v>
      </c>
      <c r="BI52" s="26"/>
      <c r="BJ52" s="26" t="s">
        <v>409</v>
      </c>
      <c r="BK52" s="26"/>
      <c r="BL52" s="26" t="s">
        <v>409</v>
      </c>
      <c r="BM52" s="26"/>
      <c r="BN52" s="26"/>
      <c r="BO52" s="26"/>
      <c r="BP52" s="26"/>
      <c r="BQ52" s="25"/>
      <c r="BR52" s="25"/>
      <c r="BS52" s="26"/>
      <c r="BT52" s="26" t="s">
        <v>414</v>
      </c>
      <c r="BU52" s="25"/>
      <c r="BV52" t="s">
        <v>261</v>
      </c>
      <c r="BW52" s="124" t="s">
        <v>253</v>
      </c>
    </row>
    <row r="53" spans="1:75" x14ac:dyDescent="0.15">
      <c r="A53" s="23">
        <v>1693</v>
      </c>
      <c r="B53" s="123">
        <v>41829</v>
      </c>
      <c r="C53" s="24" t="s">
        <v>405</v>
      </c>
      <c r="D53" s="25" t="s">
        <v>406</v>
      </c>
      <c r="E53" s="25"/>
      <c r="F53" s="25" t="s">
        <v>440</v>
      </c>
      <c r="G53" s="32">
        <v>41692</v>
      </c>
      <c r="H53" s="26" t="s">
        <v>408</v>
      </c>
      <c r="I53" s="26" t="s">
        <v>409</v>
      </c>
      <c r="J53" s="26"/>
      <c r="K53" s="25" t="s">
        <v>415</v>
      </c>
      <c r="L53" s="25" t="s">
        <v>416</v>
      </c>
      <c r="M53" s="25">
        <v>116.1</v>
      </c>
      <c r="N53" s="25">
        <v>35.549999999999997</v>
      </c>
      <c r="O53" s="25"/>
      <c r="P53" s="25"/>
      <c r="Q53" s="25"/>
      <c r="R53" s="28"/>
      <c r="S53" s="25"/>
      <c r="T53" s="25"/>
      <c r="U53" s="25"/>
      <c r="V53" s="25"/>
      <c r="W53" s="25">
        <v>20.399999999999999</v>
      </c>
      <c r="X53" s="25"/>
      <c r="Y53" s="25"/>
      <c r="Z53" s="25"/>
      <c r="AA53" s="25"/>
      <c r="AB53" s="25"/>
      <c r="AC53" s="25"/>
      <c r="AD53" s="25"/>
      <c r="AE53" s="25"/>
      <c r="AF53" s="25"/>
      <c r="AG53" s="25"/>
      <c r="AH53" s="25">
        <v>24.95</v>
      </c>
      <c r="AI53" s="25"/>
      <c r="AJ53" s="25"/>
      <c r="AK53" s="25"/>
      <c r="AL53" s="25"/>
      <c r="AM53" s="25"/>
      <c r="AN53" s="25"/>
      <c r="AO53" s="25" t="s">
        <v>441</v>
      </c>
      <c r="AP53" s="26" t="s">
        <v>409</v>
      </c>
      <c r="AQ53" s="26"/>
      <c r="AR53" s="26"/>
      <c r="AS53" s="29"/>
      <c r="AT53" s="26">
        <v>8.5</v>
      </c>
      <c r="AU53" s="26" t="s">
        <v>413</v>
      </c>
      <c r="AV53" s="25"/>
      <c r="AW53" s="26">
        <v>0</v>
      </c>
      <c r="AX53" s="26">
        <v>0</v>
      </c>
      <c r="AY53" s="26">
        <v>0</v>
      </c>
      <c r="AZ53" s="26">
        <v>0</v>
      </c>
      <c r="BA53" s="26">
        <v>0</v>
      </c>
      <c r="BB53" s="26">
        <v>25</v>
      </c>
      <c r="BC53" s="26">
        <v>0</v>
      </c>
      <c r="BD53" s="26">
        <v>0</v>
      </c>
      <c r="BE53" s="26">
        <v>0</v>
      </c>
      <c r="BF53" s="26">
        <v>0</v>
      </c>
      <c r="BG53" s="26">
        <v>0</v>
      </c>
      <c r="BH53" s="26">
        <v>0</v>
      </c>
      <c r="BI53" s="26"/>
      <c r="BJ53" s="26" t="s">
        <v>409</v>
      </c>
      <c r="BK53" s="26"/>
      <c r="BL53" s="26" t="s">
        <v>409</v>
      </c>
      <c r="BM53" s="26"/>
      <c r="BN53" s="26"/>
      <c r="BO53" s="26"/>
      <c r="BP53" s="26"/>
      <c r="BQ53" s="25"/>
      <c r="BR53" s="25"/>
      <c r="BS53" s="26"/>
      <c r="BT53" s="26" t="s">
        <v>414</v>
      </c>
      <c r="BU53" s="25"/>
      <c r="BV53" s="125" t="s">
        <v>354</v>
      </c>
      <c r="BW53" s="31" t="s">
        <v>268</v>
      </c>
    </row>
    <row r="54" spans="1:75" x14ac:dyDescent="0.15">
      <c r="A54" s="23">
        <v>3295</v>
      </c>
      <c r="B54" s="123">
        <v>41829</v>
      </c>
      <c r="C54" s="24" t="s">
        <v>405</v>
      </c>
      <c r="D54" s="25" t="s">
        <v>406</v>
      </c>
      <c r="E54" s="25"/>
      <c r="F54" s="25" t="s">
        <v>440</v>
      </c>
      <c r="G54" s="32">
        <v>41821</v>
      </c>
      <c r="H54" s="26" t="s">
        <v>408</v>
      </c>
      <c r="I54" s="26" t="s">
        <v>409</v>
      </c>
      <c r="J54" s="26"/>
      <c r="K54" s="25" t="s">
        <v>417</v>
      </c>
      <c r="L54" s="25" t="s">
        <v>458</v>
      </c>
      <c r="M54" s="25">
        <v>116.6</v>
      </c>
      <c r="N54" s="25">
        <v>34.799999999999997</v>
      </c>
      <c r="O54" s="25"/>
      <c r="P54" s="25"/>
      <c r="Q54" s="25"/>
      <c r="R54" s="28"/>
      <c r="S54" s="25"/>
      <c r="T54" s="25"/>
      <c r="U54" s="25"/>
      <c r="V54" s="25"/>
      <c r="W54" s="25">
        <v>19.3</v>
      </c>
      <c r="X54" s="25"/>
      <c r="Y54" s="25"/>
      <c r="Z54" s="25"/>
      <c r="AA54" s="25"/>
      <c r="AB54" s="25"/>
      <c r="AC54" s="25"/>
      <c r="AD54" s="25"/>
      <c r="AE54" s="25"/>
      <c r="AF54" s="25"/>
      <c r="AG54" s="25"/>
      <c r="AH54" s="25">
        <v>23.3</v>
      </c>
      <c r="AI54" s="25"/>
      <c r="AJ54" s="25"/>
      <c r="AK54" s="25"/>
      <c r="AL54" s="25"/>
      <c r="AM54" s="25"/>
      <c r="AN54" s="25"/>
      <c r="AO54" t="s">
        <v>441</v>
      </c>
      <c r="AP54" s="26" t="s">
        <v>409</v>
      </c>
      <c r="AQ54" s="26"/>
      <c r="AR54" s="26"/>
      <c r="AS54" s="29"/>
      <c r="AT54" s="26">
        <v>16.100000000000001</v>
      </c>
      <c r="AU54" s="26" t="s">
        <v>413</v>
      </c>
      <c r="AV54" s="25"/>
      <c r="AW54" s="26">
        <v>0</v>
      </c>
      <c r="AX54" s="26">
        <v>28</v>
      </c>
      <c r="AY54" s="26">
        <v>0</v>
      </c>
      <c r="AZ54" s="26">
        <v>0</v>
      </c>
      <c r="BA54" s="26">
        <v>0</v>
      </c>
      <c r="BB54" s="26">
        <v>0</v>
      </c>
      <c r="BC54" s="26">
        <v>0</v>
      </c>
      <c r="BD54" s="26">
        <v>0</v>
      </c>
      <c r="BE54" s="26">
        <v>0</v>
      </c>
      <c r="BF54" s="26">
        <v>0</v>
      </c>
      <c r="BG54" s="26">
        <v>0</v>
      </c>
      <c r="BH54" s="26">
        <v>0</v>
      </c>
      <c r="BI54" s="26"/>
      <c r="BJ54" s="26" t="s">
        <v>409</v>
      </c>
      <c r="BK54" s="26">
        <v>12</v>
      </c>
      <c r="BL54" s="26" t="s">
        <v>409</v>
      </c>
      <c r="BM54" s="26"/>
      <c r="BN54" s="26"/>
      <c r="BO54" s="26"/>
      <c r="BP54" s="26"/>
      <c r="BQ54" s="30" t="s">
        <v>444</v>
      </c>
      <c r="BR54" s="30" t="s">
        <v>111</v>
      </c>
      <c r="BS54" s="26">
        <v>50</v>
      </c>
      <c r="BT54" s="26" t="s">
        <v>414</v>
      </c>
      <c r="BU54" s="25"/>
      <c r="BV54" t="s">
        <v>354</v>
      </c>
      <c r="BW54" s="31" t="s">
        <v>253</v>
      </c>
    </row>
    <row r="55" spans="1:75" x14ac:dyDescent="0.15">
      <c r="A55" s="23">
        <v>8195</v>
      </c>
      <c r="B55" s="123">
        <v>41829</v>
      </c>
      <c r="C55" s="24" t="s">
        <v>405</v>
      </c>
      <c r="D55" s="25" t="s">
        <v>406</v>
      </c>
      <c r="E55" s="25"/>
      <c r="F55" s="25" t="s">
        <v>440</v>
      </c>
      <c r="G55" s="32">
        <v>41829</v>
      </c>
      <c r="H55" s="26" t="s">
        <v>408</v>
      </c>
      <c r="I55" s="26" t="s">
        <v>409</v>
      </c>
      <c r="J55" s="26"/>
      <c r="K55" s="25" t="s">
        <v>418</v>
      </c>
      <c r="L55" s="25" t="s">
        <v>419</v>
      </c>
      <c r="M55" s="25">
        <v>94</v>
      </c>
      <c r="N55" s="25">
        <v>30</v>
      </c>
      <c r="O55" s="25"/>
      <c r="P55" s="25"/>
      <c r="Q55" s="25"/>
      <c r="R55" s="28"/>
      <c r="S55" s="25"/>
      <c r="T55" s="25"/>
      <c r="U55" s="25"/>
      <c r="V55" s="25"/>
      <c r="W55" s="25">
        <v>20</v>
      </c>
      <c r="X55" s="25"/>
      <c r="Y55" s="25"/>
      <c r="Z55" s="25"/>
      <c r="AA55" s="25"/>
      <c r="AB55" s="25"/>
      <c r="AC55" s="25"/>
      <c r="AD55" s="25"/>
      <c r="AE55" s="25"/>
      <c r="AF55" s="25"/>
      <c r="AG55" s="25"/>
      <c r="AH55" s="25">
        <v>23</v>
      </c>
      <c r="AI55" s="25"/>
      <c r="AJ55" s="25"/>
      <c r="AK55" s="25"/>
      <c r="AL55" s="25"/>
      <c r="AM55" s="25"/>
      <c r="AN55" s="25"/>
      <c r="AO55" s="25" t="s">
        <v>441</v>
      </c>
      <c r="AP55" s="26" t="s">
        <v>409</v>
      </c>
      <c r="AQ55" s="26"/>
      <c r="AR55" s="26"/>
      <c r="AS55" s="29"/>
      <c r="AT55" s="26">
        <v>12.1</v>
      </c>
      <c r="AU55" s="26" t="s">
        <v>413</v>
      </c>
      <c r="AV55" s="25"/>
      <c r="AW55" s="26">
        <v>0</v>
      </c>
      <c r="AX55" s="26">
        <v>0</v>
      </c>
      <c r="AY55" s="26">
        <v>0</v>
      </c>
      <c r="AZ55" s="26">
        <v>0</v>
      </c>
      <c r="BA55" s="26">
        <v>0</v>
      </c>
      <c r="BB55" s="26">
        <v>0</v>
      </c>
      <c r="BC55" s="26">
        <v>0</v>
      </c>
      <c r="BD55" s="26">
        <v>0</v>
      </c>
      <c r="BE55" s="26">
        <v>0</v>
      </c>
      <c r="BF55" s="26">
        <v>0</v>
      </c>
      <c r="BG55" s="26">
        <v>0</v>
      </c>
      <c r="BH55" s="26">
        <v>0</v>
      </c>
      <c r="BI55" s="26"/>
      <c r="BJ55" s="26" t="s">
        <v>409</v>
      </c>
      <c r="BK55" s="26"/>
      <c r="BL55" s="26" t="s">
        <v>409</v>
      </c>
      <c r="BM55" s="26"/>
      <c r="BN55" s="26"/>
      <c r="BO55" s="26">
        <v>12</v>
      </c>
      <c r="BP55" s="26"/>
      <c r="BQ55" s="25"/>
      <c r="BR55" s="25"/>
      <c r="BS55" s="26"/>
      <c r="BT55" s="26" t="s">
        <v>414</v>
      </c>
      <c r="BU55" s="30" t="s">
        <v>420</v>
      </c>
      <c r="BV55" t="s">
        <v>354</v>
      </c>
      <c r="BW55" s="124" t="s">
        <v>253</v>
      </c>
    </row>
    <row r="56" spans="1:75" x14ac:dyDescent="0.15">
      <c r="A56" s="23">
        <v>4202</v>
      </c>
      <c r="B56" s="123">
        <v>41828</v>
      </c>
      <c r="C56" s="24" t="s">
        <v>405</v>
      </c>
      <c r="D56" s="25" t="s">
        <v>406</v>
      </c>
      <c r="E56" s="25"/>
      <c r="F56" s="25" t="s">
        <v>440</v>
      </c>
      <c r="G56" s="60">
        <v>41820</v>
      </c>
      <c r="H56" s="26" t="s">
        <v>408</v>
      </c>
      <c r="I56" s="26" t="s">
        <v>338</v>
      </c>
      <c r="J56" s="26">
        <v>6.34</v>
      </c>
      <c r="K56" s="25" t="s">
        <v>449</v>
      </c>
      <c r="L56" s="25" t="s">
        <v>378</v>
      </c>
      <c r="M56" s="25">
        <v>119.07</v>
      </c>
      <c r="N56" s="25">
        <v>31.97</v>
      </c>
      <c r="O56" s="25"/>
      <c r="P56" s="25"/>
      <c r="Q56" s="25"/>
      <c r="R56" s="28"/>
      <c r="S56" s="25"/>
      <c r="T56" s="25"/>
      <c r="U56" s="25"/>
      <c r="V56" s="25"/>
      <c r="W56" s="25">
        <v>18.7</v>
      </c>
      <c r="X56" s="25"/>
      <c r="Y56" s="25"/>
      <c r="Z56" s="25"/>
      <c r="AA56" s="25"/>
      <c r="AB56" s="25"/>
      <c r="AC56" s="25"/>
      <c r="AD56" s="25"/>
      <c r="AE56" s="25"/>
      <c r="AF56" s="25"/>
      <c r="AG56" s="25"/>
      <c r="AH56" s="25">
        <v>23.04</v>
      </c>
      <c r="AI56" s="25"/>
      <c r="AJ56" s="25"/>
      <c r="AK56" s="25"/>
      <c r="AL56" s="25"/>
      <c r="AM56" s="25"/>
      <c r="AN56" s="25"/>
      <c r="AO56" s="25" t="s">
        <v>441</v>
      </c>
      <c r="AP56" s="26" t="s">
        <v>409</v>
      </c>
      <c r="AQ56" s="26"/>
      <c r="AR56" s="26"/>
      <c r="AS56" s="29">
        <v>10</v>
      </c>
      <c r="AT56" s="26">
        <v>16</v>
      </c>
      <c r="AU56" s="26" t="s">
        <v>413</v>
      </c>
      <c r="AV56" s="25"/>
      <c r="AW56" s="26">
        <v>0</v>
      </c>
      <c r="AX56" s="26">
        <v>7</v>
      </c>
      <c r="AY56" s="26">
        <v>0</v>
      </c>
      <c r="AZ56" s="26">
        <v>0</v>
      </c>
      <c r="BA56" s="26">
        <v>0</v>
      </c>
      <c r="BB56" s="26">
        <v>0</v>
      </c>
      <c r="BC56" s="26">
        <v>0</v>
      </c>
      <c r="BD56" s="26">
        <v>0</v>
      </c>
      <c r="BE56" s="26">
        <v>0</v>
      </c>
      <c r="BF56" s="26">
        <v>0</v>
      </c>
      <c r="BG56" s="26">
        <v>0</v>
      </c>
      <c r="BH56" s="26">
        <v>0</v>
      </c>
      <c r="BI56" s="26"/>
      <c r="BJ56" s="26" t="s">
        <v>409</v>
      </c>
      <c r="BK56" s="26">
        <v>24</v>
      </c>
      <c r="BL56" s="26" t="s">
        <v>409</v>
      </c>
      <c r="BM56" s="26"/>
      <c r="BN56" s="26"/>
      <c r="BO56" s="26"/>
      <c r="BP56" s="26"/>
      <c r="BQ56" s="30"/>
      <c r="BR56" s="30"/>
      <c r="BS56" s="26"/>
      <c r="BT56" s="26" t="s">
        <v>414</v>
      </c>
      <c r="BU56" s="30" t="s">
        <v>450</v>
      </c>
      <c r="BV56" s="125" t="s">
        <v>354</v>
      </c>
      <c r="BW56" s="125" t="s">
        <v>253</v>
      </c>
    </row>
    <row r="57" spans="1:75" x14ac:dyDescent="0.15">
      <c r="A57" s="23">
        <v>2182</v>
      </c>
      <c r="B57" s="123">
        <v>41829</v>
      </c>
      <c r="C57" s="24" t="s">
        <v>245</v>
      </c>
      <c r="D57" s="25" t="s">
        <v>246</v>
      </c>
      <c r="E57" s="25"/>
      <c r="F57" s="25" t="s">
        <v>302</v>
      </c>
      <c r="G57" s="32">
        <v>41455</v>
      </c>
      <c r="H57" s="26" t="s">
        <v>255</v>
      </c>
      <c r="I57" s="26" t="s">
        <v>249</v>
      </c>
      <c r="J57" s="26"/>
      <c r="K57" s="25" t="s">
        <v>278</v>
      </c>
      <c r="L57" s="25" t="s">
        <v>124</v>
      </c>
      <c r="M57" s="25">
        <v>128.04</v>
      </c>
      <c r="N57" s="25">
        <v>32.829500000000003</v>
      </c>
      <c r="O57" s="25"/>
      <c r="P57" s="25"/>
      <c r="Q57" s="25"/>
      <c r="R57" s="28"/>
      <c r="S57" s="25"/>
      <c r="T57" s="25"/>
      <c r="U57" s="25"/>
      <c r="V57" s="25"/>
      <c r="W57" s="25">
        <v>17.888200000000001</v>
      </c>
      <c r="X57" s="25"/>
      <c r="Y57" s="25"/>
      <c r="Z57" s="25"/>
      <c r="AA57" s="25"/>
      <c r="AB57" s="25"/>
      <c r="AC57" s="25"/>
      <c r="AD57" s="25"/>
      <c r="AE57" s="25"/>
      <c r="AF57" s="25"/>
      <c r="AG57" s="25"/>
      <c r="AH57" s="25">
        <v>23.237500000000001</v>
      </c>
      <c r="AI57" s="25"/>
      <c r="AJ57" s="25"/>
      <c r="AK57" s="25"/>
      <c r="AL57" s="25"/>
      <c r="AM57" s="25"/>
      <c r="AN57" s="25"/>
      <c r="AO57" s="25" t="s">
        <v>304</v>
      </c>
      <c r="AP57" s="26" t="s">
        <v>249</v>
      </c>
      <c r="AQ57" s="26"/>
      <c r="AR57" s="26"/>
      <c r="AS57" s="29" t="s">
        <v>386</v>
      </c>
      <c r="AT57" s="26">
        <v>10</v>
      </c>
      <c r="AU57" s="26" t="s">
        <v>249</v>
      </c>
      <c r="AV57" s="25"/>
      <c r="AW57" s="26">
        <v>0</v>
      </c>
      <c r="AX57" s="26">
        <v>0</v>
      </c>
      <c r="AY57" s="26">
        <v>0</v>
      </c>
      <c r="AZ57" s="26">
        <v>0</v>
      </c>
      <c r="BA57" s="26">
        <v>0</v>
      </c>
      <c r="BB57" s="26">
        <v>0</v>
      </c>
      <c r="BC57" s="26">
        <v>0</v>
      </c>
      <c r="BD57" s="26">
        <v>0</v>
      </c>
      <c r="BE57" s="26"/>
      <c r="BF57" s="26"/>
      <c r="BG57" s="26">
        <v>0</v>
      </c>
      <c r="BH57" s="26">
        <v>0</v>
      </c>
      <c r="BI57" s="26"/>
      <c r="BJ57" s="26" t="s">
        <v>249</v>
      </c>
      <c r="BK57" s="26"/>
      <c r="BL57" s="26" t="s">
        <v>249</v>
      </c>
      <c r="BM57" s="26"/>
      <c r="BN57" s="26"/>
      <c r="BO57" s="26"/>
      <c r="BP57" s="26"/>
      <c r="BQ57" s="30"/>
      <c r="BR57" s="30"/>
      <c r="BS57" s="26"/>
      <c r="BT57" s="26" t="s">
        <v>252</v>
      </c>
      <c r="BU57" s="25"/>
      <c r="BV57" t="s">
        <v>306</v>
      </c>
      <c r="BW57" t="s">
        <v>253</v>
      </c>
    </row>
    <row r="58" spans="1:75" x14ac:dyDescent="0.15">
      <c r="A58" s="23">
        <v>3620</v>
      </c>
      <c r="B58" s="123">
        <v>41830</v>
      </c>
      <c r="C58" s="24" t="s">
        <v>405</v>
      </c>
      <c r="D58" s="25" t="s">
        <v>406</v>
      </c>
      <c r="E58" s="25"/>
      <c r="F58" s="25" t="s">
        <v>440</v>
      </c>
      <c r="G58" s="32">
        <v>41772</v>
      </c>
      <c r="H58" s="26" t="s">
        <v>408</v>
      </c>
      <c r="I58" s="26" t="s">
        <v>409</v>
      </c>
      <c r="J58" s="26"/>
      <c r="K58" s="25" t="s">
        <v>422</v>
      </c>
      <c r="L58" s="25" t="s">
        <v>423</v>
      </c>
      <c r="M58" s="25">
        <v>83.92</v>
      </c>
      <c r="N58" s="25">
        <v>41.24</v>
      </c>
      <c r="O58" s="25"/>
      <c r="P58" s="25"/>
      <c r="Q58" s="25"/>
      <c r="R58" s="28"/>
      <c r="S58" s="25"/>
      <c r="T58" s="25"/>
      <c r="U58" s="25"/>
      <c r="V58" s="25"/>
      <c r="W58" s="25">
        <v>21.58</v>
      </c>
      <c r="X58" s="25"/>
      <c r="Y58" s="25"/>
      <c r="Z58" s="25"/>
      <c r="AA58" s="25"/>
      <c r="AB58" s="25"/>
      <c r="AC58" s="25"/>
      <c r="AD58" s="25"/>
      <c r="AE58" s="25"/>
      <c r="AF58" s="25"/>
      <c r="AG58" s="25"/>
      <c r="AH58" s="25">
        <v>26.22</v>
      </c>
      <c r="AI58" s="25"/>
      <c r="AJ58" s="25"/>
      <c r="AK58" s="25"/>
      <c r="AL58" s="25"/>
      <c r="AM58" s="25"/>
      <c r="AN58" s="25"/>
      <c r="AO58" s="25" t="s">
        <v>441</v>
      </c>
      <c r="AP58" s="26" t="s">
        <v>409</v>
      </c>
      <c r="AQ58" s="26"/>
      <c r="AR58" s="26"/>
      <c r="AS58" s="29"/>
      <c r="AT58" s="26">
        <v>11.3</v>
      </c>
      <c r="AU58" s="26" t="s">
        <v>413</v>
      </c>
      <c r="AV58" s="25"/>
      <c r="AW58" s="26">
        <v>0</v>
      </c>
      <c r="AX58" s="26">
        <v>0</v>
      </c>
      <c r="AY58" s="26">
        <v>0</v>
      </c>
      <c r="AZ58" s="26">
        <v>18</v>
      </c>
      <c r="BA58" s="26">
        <v>0</v>
      </c>
      <c r="BB58" s="26">
        <v>0</v>
      </c>
      <c r="BC58" s="26">
        <v>0</v>
      </c>
      <c r="BD58" s="26">
        <v>0</v>
      </c>
      <c r="BE58" s="26">
        <v>0</v>
      </c>
      <c r="BF58" s="26">
        <v>0</v>
      </c>
      <c r="BG58" s="26">
        <v>0</v>
      </c>
      <c r="BH58" s="26">
        <v>0</v>
      </c>
      <c r="BI58" s="26"/>
      <c r="BJ58" s="26" t="s">
        <v>409</v>
      </c>
      <c r="BK58" s="26">
        <v>24</v>
      </c>
      <c r="BL58" s="26" t="s">
        <v>409</v>
      </c>
      <c r="BM58" s="26"/>
      <c r="BN58" s="26"/>
      <c r="BO58" s="26"/>
      <c r="BP58" s="26"/>
      <c r="BQ58" s="25" t="s">
        <v>424</v>
      </c>
      <c r="BR58" s="25" t="s">
        <v>425</v>
      </c>
      <c r="BS58" s="26">
        <v>50</v>
      </c>
      <c r="BT58" s="26" t="s">
        <v>414</v>
      </c>
      <c r="BU58" s="25"/>
      <c r="BV58" t="s">
        <v>426</v>
      </c>
      <c r="BW58" s="124" t="s">
        <v>268</v>
      </c>
    </row>
    <row r="59" spans="1:75" x14ac:dyDescent="0.15">
      <c r="A59" s="23">
        <v>5659</v>
      </c>
      <c r="B59" s="123">
        <v>41829</v>
      </c>
      <c r="C59" s="24" t="s">
        <v>405</v>
      </c>
      <c r="D59" s="25" t="s">
        <v>406</v>
      </c>
      <c r="E59" s="25"/>
      <c r="F59" s="25" t="s">
        <v>440</v>
      </c>
      <c r="G59" s="32">
        <v>41608</v>
      </c>
      <c r="H59" s="26" t="s">
        <v>408</v>
      </c>
      <c r="I59" s="26" t="s">
        <v>409</v>
      </c>
      <c r="J59" s="26"/>
      <c r="K59" s="25" t="s">
        <v>427</v>
      </c>
      <c r="L59" s="126" t="s">
        <v>459</v>
      </c>
      <c r="M59" s="25">
        <v>176.29</v>
      </c>
      <c r="N59" s="25">
        <v>34.869999999999997</v>
      </c>
      <c r="O59" s="25"/>
      <c r="P59" s="25"/>
      <c r="Q59" s="25"/>
      <c r="R59" s="28"/>
      <c r="S59" s="25"/>
      <c r="T59" s="25"/>
      <c r="U59" s="25"/>
      <c r="V59" s="25"/>
      <c r="W59" s="25">
        <v>15.74</v>
      </c>
      <c r="X59" s="25"/>
      <c r="Y59" s="25"/>
      <c r="Z59" s="25"/>
      <c r="AA59" s="25"/>
      <c r="AB59" s="25"/>
      <c r="AC59" s="25"/>
      <c r="AD59" s="25"/>
      <c r="AE59" s="25"/>
      <c r="AF59" s="25"/>
      <c r="AG59" s="25"/>
      <c r="AH59" s="25">
        <v>23.42</v>
      </c>
      <c r="AI59" s="25"/>
      <c r="AJ59" s="25"/>
      <c r="AK59" s="25"/>
      <c r="AL59" s="25"/>
      <c r="AM59" s="25"/>
      <c r="AN59" s="25"/>
      <c r="AO59" s="25" t="s">
        <v>441</v>
      </c>
      <c r="AP59" s="26" t="s">
        <v>409</v>
      </c>
      <c r="AQ59" s="26"/>
      <c r="AR59" s="26"/>
      <c r="AS59" s="29"/>
      <c r="AT59" s="26">
        <v>20</v>
      </c>
      <c r="AU59" s="26" t="s">
        <v>409</v>
      </c>
      <c r="AV59" s="25"/>
      <c r="AW59" s="26">
        <v>0</v>
      </c>
      <c r="AX59" s="26">
        <v>0</v>
      </c>
      <c r="AY59" s="26">
        <v>0</v>
      </c>
      <c r="AZ59" s="26">
        <v>0</v>
      </c>
      <c r="BA59" s="26">
        <v>0</v>
      </c>
      <c r="BB59" s="26">
        <v>0</v>
      </c>
      <c r="BC59" s="26">
        <v>0</v>
      </c>
      <c r="BD59" s="26">
        <v>0</v>
      </c>
      <c r="BE59" s="26">
        <v>0</v>
      </c>
      <c r="BF59" s="26">
        <v>0</v>
      </c>
      <c r="BG59" s="26">
        <v>0</v>
      </c>
      <c r="BH59" s="26">
        <v>0</v>
      </c>
      <c r="BI59" s="26"/>
      <c r="BJ59" s="26" t="s">
        <v>409</v>
      </c>
      <c r="BK59" s="26"/>
      <c r="BL59" s="26" t="s">
        <v>409</v>
      </c>
      <c r="BM59" s="26">
        <v>0</v>
      </c>
      <c r="BN59" s="26"/>
      <c r="BO59" s="26"/>
      <c r="BP59" s="26"/>
      <c r="BQ59" s="25" t="s">
        <v>428</v>
      </c>
      <c r="BR59" s="25"/>
      <c r="BS59" s="26"/>
      <c r="BT59" s="26" t="s">
        <v>414</v>
      </c>
      <c r="BU59" s="30" t="s">
        <v>429</v>
      </c>
      <c r="BV59" t="s">
        <v>430</v>
      </c>
      <c r="BW59" s="124" t="s">
        <v>268</v>
      </c>
    </row>
    <row r="60" spans="1:75" x14ac:dyDescent="0.15">
      <c r="A60" s="23">
        <v>8649</v>
      </c>
      <c r="B60" s="123">
        <v>41828</v>
      </c>
      <c r="C60" s="24" t="s">
        <v>405</v>
      </c>
      <c r="D60" s="25" t="s">
        <v>406</v>
      </c>
      <c r="E60" s="25"/>
      <c r="F60" s="25" t="s">
        <v>440</v>
      </c>
      <c r="G60" s="32">
        <v>41820</v>
      </c>
      <c r="H60" s="26" t="s">
        <v>408</v>
      </c>
      <c r="I60" s="26" t="s">
        <v>409</v>
      </c>
      <c r="J60" s="26"/>
      <c r="K60" s="25" t="s">
        <v>431</v>
      </c>
      <c r="L60" s="25" t="s">
        <v>432</v>
      </c>
      <c r="M60" s="25">
        <v>101.06</v>
      </c>
      <c r="N60" s="25">
        <v>30.07</v>
      </c>
      <c r="O60" s="25"/>
      <c r="P60" s="25"/>
      <c r="Q60" s="25"/>
      <c r="R60" s="25"/>
      <c r="S60" s="25"/>
      <c r="T60" s="25"/>
      <c r="U60" s="25"/>
      <c r="V60" s="25"/>
      <c r="W60" s="25">
        <v>19.25</v>
      </c>
      <c r="X60" s="25"/>
      <c r="Y60" s="25"/>
      <c r="Z60" s="25"/>
      <c r="AA60" s="25"/>
      <c r="AB60" s="25"/>
      <c r="AC60" s="25"/>
      <c r="AD60" s="25"/>
      <c r="AE60" s="25"/>
      <c r="AF60" s="25"/>
      <c r="AG60" s="25"/>
      <c r="AH60" s="25">
        <v>22.26</v>
      </c>
      <c r="AI60" s="25"/>
      <c r="AJ60" s="25"/>
      <c r="AK60" s="25"/>
      <c r="AL60" s="25"/>
      <c r="AM60" s="25"/>
      <c r="AN60" s="25"/>
      <c r="AO60" s="25" t="s">
        <v>441</v>
      </c>
      <c r="AP60" s="26" t="s">
        <v>409</v>
      </c>
      <c r="AQ60" s="26"/>
      <c r="AR60" s="26"/>
      <c r="AS60" s="29"/>
      <c r="AT60" s="26">
        <v>9.5</v>
      </c>
      <c r="AU60" s="26" t="s">
        <v>413</v>
      </c>
      <c r="AV60" s="25"/>
      <c r="AW60" s="26">
        <v>0</v>
      </c>
      <c r="AX60" s="26">
        <v>0</v>
      </c>
      <c r="AY60" s="26">
        <v>12</v>
      </c>
      <c r="AZ60" s="26">
        <v>0</v>
      </c>
      <c r="BA60" s="26">
        <v>0</v>
      </c>
      <c r="BB60" s="26">
        <v>0</v>
      </c>
      <c r="BC60" s="26">
        <v>0</v>
      </c>
      <c r="BD60" s="26">
        <v>0</v>
      </c>
      <c r="BE60" s="26">
        <v>0</v>
      </c>
      <c r="BF60" s="26">
        <v>0</v>
      </c>
      <c r="BG60" s="26">
        <v>0</v>
      </c>
      <c r="BH60" s="26">
        <v>0</v>
      </c>
      <c r="BI60" s="26"/>
      <c r="BJ60" s="26" t="s">
        <v>409</v>
      </c>
      <c r="BK60" s="26"/>
      <c r="BL60" s="26" t="s">
        <v>409</v>
      </c>
      <c r="BM60" s="26"/>
      <c r="BN60" s="26"/>
      <c r="BO60" s="26"/>
      <c r="BP60" s="26"/>
      <c r="BQ60" s="30" t="s">
        <v>433</v>
      </c>
      <c r="BR60" s="30"/>
      <c r="BS60" s="26"/>
      <c r="BT60" s="26" t="s">
        <v>414</v>
      </c>
      <c r="BU60" s="126" t="s">
        <v>434</v>
      </c>
      <c r="BV60" t="s">
        <v>354</v>
      </c>
      <c r="BW60" s="125" t="s">
        <v>345</v>
      </c>
    </row>
    <row r="61" spans="1:75" x14ac:dyDescent="0.15">
      <c r="A61" s="23">
        <v>4105</v>
      </c>
      <c r="B61" s="123">
        <v>41830</v>
      </c>
      <c r="C61" s="24" t="s">
        <v>405</v>
      </c>
      <c r="D61" s="25" t="s">
        <v>406</v>
      </c>
      <c r="E61" s="25"/>
      <c r="F61" s="25" t="s">
        <v>440</v>
      </c>
      <c r="G61" s="32">
        <v>41820</v>
      </c>
      <c r="H61" s="26" t="s">
        <v>408</v>
      </c>
      <c r="I61" s="26" t="s">
        <v>409</v>
      </c>
      <c r="J61" s="26"/>
      <c r="K61" s="25" t="s">
        <v>435</v>
      </c>
      <c r="L61" s="25" t="s">
        <v>436</v>
      </c>
      <c r="M61" s="25">
        <v>130.19999999999999</v>
      </c>
      <c r="N61" s="25">
        <v>31.7</v>
      </c>
      <c r="O61" s="25"/>
      <c r="P61" s="25"/>
      <c r="Q61" s="25"/>
      <c r="R61" s="28"/>
      <c r="S61" s="25"/>
      <c r="T61" s="25"/>
      <c r="U61" s="25"/>
      <c r="V61" s="25"/>
      <c r="W61" s="25">
        <v>18.7</v>
      </c>
      <c r="X61" s="25"/>
      <c r="Y61" s="25"/>
      <c r="Z61" s="25"/>
      <c r="AA61" s="25"/>
      <c r="AB61" s="25"/>
      <c r="AC61" s="25"/>
      <c r="AD61" s="25"/>
      <c r="AE61" s="25"/>
      <c r="AF61" s="25"/>
      <c r="AG61" s="25"/>
      <c r="AH61" s="25">
        <v>21.2</v>
      </c>
      <c r="AI61" s="25"/>
      <c r="AJ61" s="25"/>
      <c r="AK61" s="25"/>
      <c r="AL61" s="25"/>
      <c r="AM61" s="25"/>
      <c r="AN61" s="25"/>
      <c r="AO61" s="25" t="s">
        <v>441</v>
      </c>
      <c r="AP61" s="26" t="s">
        <v>409</v>
      </c>
      <c r="AQ61" s="26"/>
      <c r="AR61" s="26"/>
      <c r="AS61" s="29"/>
      <c r="AT61" s="26">
        <v>11.5</v>
      </c>
      <c r="AU61" s="26" t="s">
        <v>413</v>
      </c>
      <c r="AV61" s="25"/>
      <c r="AW61" s="26">
        <v>0</v>
      </c>
      <c r="AX61" s="26">
        <v>0</v>
      </c>
      <c r="AY61" s="26">
        <v>10</v>
      </c>
      <c r="AZ61" s="26">
        <v>0</v>
      </c>
      <c r="BA61" s="26">
        <v>0</v>
      </c>
      <c r="BB61" s="26">
        <v>0</v>
      </c>
      <c r="BC61" s="26">
        <v>0</v>
      </c>
      <c r="BD61" s="26">
        <v>0</v>
      </c>
      <c r="BE61" s="26">
        <v>0</v>
      </c>
      <c r="BF61" s="26">
        <v>0</v>
      </c>
      <c r="BG61" s="26">
        <v>0</v>
      </c>
      <c r="BH61" s="26">
        <v>0</v>
      </c>
      <c r="BI61" s="26"/>
      <c r="BJ61" s="26" t="s">
        <v>409</v>
      </c>
      <c r="BK61" s="26"/>
      <c r="BL61" s="26" t="s">
        <v>409</v>
      </c>
      <c r="BM61" s="26"/>
      <c r="BN61" s="26"/>
      <c r="BO61" s="26"/>
      <c r="BP61" s="26"/>
      <c r="BQ61" s="30"/>
      <c r="BR61" s="30"/>
      <c r="BS61" s="26"/>
      <c r="BT61" s="26" t="s">
        <v>414</v>
      </c>
      <c r="BU61" s="30"/>
      <c r="BV61" s="125" t="s">
        <v>354</v>
      </c>
      <c r="BW61" s="125" t="s">
        <v>253</v>
      </c>
    </row>
    <row r="62" spans="1:75" x14ac:dyDescent="0.15">
      <c r="A62" s="23">
        <v>8425</v>
      </c>
      <c r="B62" s="123">
        <v>41829</v>
      </c>
      <c r="C62" s="24" t="s">
        <v>405</v>
      </c>
      <c r="D62" s="25" t="s">
        <v>406</v>
      </c>
      <c r="E62" s="25"/>
      <c r="F62" s="25" t="s">
        <v>440</v>
      </c>
      <c r="G62" s="32">
        <v>41820</v>
      </c>
      <c r="H62" s="26" t="s">
        <v>337</v>
      </c>
      <c r="I62" s="26" t="s">
        <v>338</v>
      </c>
      <c r="J62" s="26"/>
      <c r="K62" s="25" t="s">
        <v>451</v>
      </c>
      <c r="L62" s="25" t="s">
        <v>452</v>
      </c>
      <c r="M62" s="25">
        <v>115.9</v>
      </c>
      <c r="N62" s="25">
        <v>35.6</v>
      </c>
      <c r="O62" s="25"/>
      <c r="P62" s="25"/>
      <c r="Q62" s="25"/>
      <c r="R62" s="28"/>
      <c r="S62" s="25"/>
      <c r="T62" s="25"/>
      <c r="U62" s="25"/>
      <c r="V62" s="25"/>
      <c r="W62" s="25">
        <v>24.3</v>
      </c>
      <c r="X62" s="25"/>
      <c r="Y62" s="25"/>
      <c r="Z62" s="25"/>
      <c r="AA62" s="25"/>
      <c r="AB62" s="25"/>
      <c r="AC62" s="25"/>
      <c r="AD62" s="25"/>
      <c r="AE62" s="25"/>
      <c r="AF62" s="25"/>
      <c r="AG62" s="25"/>
      <c r="AH62" s="25">
        <v>26.3</v>
      </c>
      <c r="AI62" s="25"/>
      <c r="AJ62" s="25"/>
      <c r="AK62" s="25"/>
      <c r="AL62" s="25"/>
      <c r="AM62" s="25"/>
      <c r="AN62" s="25"/>
      <c r="AO62" s="25" t="s">
        <v>441</v>
      </c>
      <c r="AP62" s="26" t="s">
        <v>409</v>
      </c>
      <c r="AQ62" s="26"/>
      <c r="AR62" s="26"/>
      <c r="AS62" s="29">
        <v>5</v>
      </c>
      <c r="AT62" s="26">
        <v>14</v>
      </c>
      <c r="AU62" s="26" t="s">
        <v>409</v>
      </c>
      <c r="AV62" s="25"/>
      <c r="AW62" s="26">
        <v>0</v>
      </c>
      <c r="AX62" s="26">
        <v>0</v>
      </c>
      <c r="AY62" s="26">
        <v>5</v>
      </c>
      <c r="AZ62" s="26">
        <v>0</v>
      </c>
      <c r="BA62" s="26">
        <v>0</v>
      </c>
      <c r="BB62" s="26">
        <v>0</v>
      </c>
      <c r="BC62" s="26">
        <v>0</v>
      </c>
      <c r="BD62" s="26">
        <v>0</v>
      </c>
      <c r="BE62" s="26">
        <v>0</v>
      </c>
      <c r="BF62" s="26">
        <v>0</v>
      </c>
      <c r="BG62" s="26">
        <v>0</v>
      </c>
      <c r="BH62" s="26">
        <v>0</v>
      </c>
      <c r="BI62" s="26"/>
      <c r="BJ62" s="26" t="s">
        <v>409</v>
      </c>
      <c r="BK62" s="26"/>
      <c r="BL62" s="26" t="s">
        <v>409</v>
      </c>
      <c r="BM62" s="26"/>
      <c r="BN62" s="26"/>
      <c r="BO62" s="26"/>
      <c r="BP62" s="26"/>
      <c r="BQ62" s="30"/>
      <c r="BR62" s="30"/>
      <c r="BS62" s="26"/>
      <c r="BT62" s="26" t="s">
        <v>414</v>
      </c>
      <c r="BU62" s="25" t="s">
        <v>453</v>
      </c>
      <c r="BV62" t="s">
        <v>457</v>
      </c>
      <c r="BW62" s="125" t="s">
        <v>253</v>
      </c>
    </row>
    <row r="63" spans="1:75" x14ac:dyDescent="0.15">
      <c r="A63" s="23">
        <v>4958</v>
      </c>
      <c r="B63" s="123">
        <v>41830</v>
      </c>
      <c r="C63" s="24" t="s">
        <v>405</v>
      </c>
      <c r="D63" s="25" t="s">
        <v>406</v>
      </c>
      <c r="E63" s="25"/>
      <c r="F63" s="25" t="s">
        <v>440</v>
      </c>
      <c r="G63" s="32">
        <v>41680</v>
      </c>
      <c r="H63" s="26" t="s">
        <v>337</v>
      </c>
      <c r="I63" s="26" t="s">
        <v>338</v>
      </c>
      <c r="J63" s="26"/>
      <c r="K63" s="25" t="s">
        <v>461</v>
      </c>
      <c r="L63" s="25" t="s">
        <v>462</v>
      </c>
      <c r="M63" s="25">
        <v>105.43</v>
      </c>
      <c r="N63" s="25">
        <v>35</v>
      </c>
      <c r="O63" s="25"/>
      <c r="P63" s="25"/>
      <c r="Q63" s="25"/>
      <c r="R63" s="28"/>
      <c r="S63" s="25"/>
      <c r="T63" s="25"/>
      <c r="U63" s="25"/>
      <c r="V63" s="25"/>
      <c r="W63" s="25">
        <v>22</v>
      </c>
      <c r="X63" s="25"/>
      <c r="Y63" s="25"/>
      <c r="Z63" s="25"/>
      <c r="AA63" s="25"/>
      <c r="AB63" s="25"/>
      <c r="AC63" s="25"/>
      <c r="AD63" s="25"/>
      <c r="AE63" s="25"/>
      <c r="AF63" s="25"/>
      <c r="AG63" s="25"/>
      <c r="AH63" s="25">
        <v>26</v>
      </c>
      <c r="AI63" s="25"/>
      <c r="AJ63" s="25"/>
      <c r="AK63" s="25"/>
      <c r="AL63" s="25"/>
      <c r="AM63" s="25"/>
      <c r="AN63" s="25"/>
      <c r="AO63" s="25" t="s">
        <v>441</v>
      </c>
      <c r="AP63" s="26" t="s">
        <v>409</v>
      </c>
      <c r="AQ63" s="26"/>
      <c r="AR63" s="26"/>
      <c r="AS63" s="29"/>
      <c r="AT63" s="26">
        <v>11</v>
      </c>
      <c r="AU63" s="26" t="s">
        <v>409</v>
      </c>
      <c r="AV63" s="25"/>
      <c r="AW63" s="26">
        <v>0</v>
      </c>
      <c r="AX63" s="26">
        <v>0</v>
      </c>
      <c r="AY63" s="26">
        <v>0</v>
      </c>
      <c r="AZ63" s="26">
        <v>28</v>
      </c>
      <c r="BA63" s="26">
        <v>0</v>
      </c>
      <c r="BB63" s="26">
        <v>0</v>
      </c>
      <c r="BC63" s="26">
        <v>0</v>
      </c>
      <c r="BD63" s="26">
        <v>0</v>
      </c>
      <c r="BE63" s="26">
        <v>0</v>
      </c>
      <c r="BF63" s="26">
        <v>0</v>
      </c>
      <c r="BG63" s="26">
        <v>0</v>
      </c>
      <c r="BH63" s="26">
        <v>0</v>
      </c>
      <c r="BI63" s="26"/>
      <c r="BJ63" s="26" t="s">
        <v>409</v>
      </c>
      <c r="BK63" s="26">
        <v>24</v>
      </c>
      <c r="BL63" s="26" t="s">
        <v>409</v>
      </c>
      <c r="BM63" s="26"/>
      <c r="BN63" s="26"/>
      <c r="BO63" s="26"/>
      <c r="BP63" s="26"/>
      <c r="BQ63" s="30"/>
      <c r="BR63" s="30"/>
      <c r="BS63" s="26"/>
      <c r="BT63" s="26" t="s">
        <v>414</v>
      </c>
      <c r="BU63" s="30"/>
      <c r="BV63" s="125" t="s">
        <v>354</v>
      </c>
      <c r="BW63" s="31" t="s">
        <v>268</v>
      </c>
    </row>
  </sheetData>
  <sheetProtection algorithmName="SHA-512" hashValue="wXNEVwpOWn/TmBkrQHk+dLCxnMDq7SqmjRcrpJfJjkXIA68FOhbQ+lEtmdRKivcrNK/DIuswmJPHCUnkjxxHxQ==" saltValue="eHyTgmW2D4y+CNzdyZQXmw==" spinCount="100000" sheet="1" objects="1" scenarios="1"/>
  <pageMargins left="0.75" right="0.75" top="1" bottom="1" header="0.5" footer="0.5"/>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BO52"/>
  <sheetViews>
    <sheetView workbookViewId="0">
      <selection activeCell="P7" sqref="P7:P58"/>
    </sheetView>
  </sheetViews>
  <sheetFormatPr baseColWidth="10" defaultRowHeight="13" x14ac:dyDescent="0.15"/>
  <cols>
    <col min="12" max="12" width="26" bestFit="1" customWidth="1"/>
    <col min="38" max="38" width="13.6640625" customWidth="1"/>
    <col min="66" max="66" width="24.83203125" customWidth="1"/>
  </cols>
  <sheetData>
    <row r="1" spans="1:67" ht="70" x14ac:dyDescent="0.15">
      <c r="A1" s="1" t="s">
        <v>50</v>
      </c>
      <c r="B1" s="1" t="s">
        <v>51</v>
      </c>
      <c r="C1" s="2" t="s">
        <v>52</v>
      </c>
      <c r="D1" s="3" t="s">
        <v>53</v>
      </c>
      <c r="E1" s="3" t="s">
        <v>54</v>
      </c>
      <c r="F1" s="3" t="s">
        <v>55</v>
      </c>
      <c r="G1" s="1" t="s">
        <v>56</v>
      </c>
      <c r="H1" s="4" t="s">
        <v>57</v>
      </c>
      <c r="I1" s="4" t="s">
        <v>182</v>
      </c>
      <c r="J1" s="4" t="s">
        <v>183</v>
      </c>
      <c r="K1" s="3" t="s">
        <v>184</v>
      </c>
      <c r="L1" s="5" t="s">
        <v>185</v>
      </c>
      <c r="M1" s="6" t="s">
        <v>186</v>
      </c>
      <c r="N1" s="7" t="s">
        <v>187</v>
      </c>
      <c r="O1" s="7" t="s">
        <v>188</v>
      </c>
      <c r="P1" s="7" t="s">
        <v>97</v>
      </c>
      <c r="Q1" s="7" t="s">
        <v>135</v>
      </c>
      <c r="R1" s="7" t="s">
        <v>136</v>
      </c>
      <c r="S1" s="7" t="s">
        <v>137</v>
      </c>
      <c r="T1" s="7" t="s">
        <v>138</v>
      </c>
      <c r="U1" s="7" t="s">
        <v>61</v>
      </c>
      <c r="V1" s="8" t="s">
        <v>62</v>
      </c>
      <c r="W1" s="9" t="s">
        <v>104</v>
      </c>
      <c r="X1" s="9" t="s">
        <v>105</v>
      </c>
      <c r="Y1" s="9" t="s">
        <v>106</v>
      </c>
      <c r="Z1" s="9" t="s">
        <v>195</v>
      </c>
      <c r="AA1" s="9" t="s">
        <v>196</v>
      </c>
      <c r="AB1" s="9" t="s">
        <v>70</v>
      </c>
      <c r="AC1" s="9" t="s">
        <v>71</v>
      </c>
      <c r="AD1" s="9" t="s">
        <v>152</v>
      </c>
      <c r="AE1" s="10" t="s">
        <v>153</v>
      </c>
      <c r="AF1" s="11" t="s">
        <v>154</v>
      </c>
      <c r="AG1" s="11" t="s">
        <v>76</v>
      </c>
      <c r="AH1" s="12" t="s">
        <v>77</v>
      </c>
      <c r="AI1" s="12" t="s">
        <v>78</v>
      </c>
      <c r="AJ1" s="12" t="s">
        <v>23</v>
      </c>
      <c r="AK1" s="12" t="s">
        <v>24</v>
      </c>
      <c r="AL1" s="13" t="s">
        <v>25</v>
      </c>
      <c r="AM1" s="14" t="s">
        <v>26</v>
      </c>
      <c r="AN1" s="14" t="s">
        <v>164</v>
      </c>
      <c r="AO1" s="15" t="s">
        <v>165</v>
      </c>
      <c r="AP1" s="16" t="s">
        <v>166</v>
      </c>
      <c r="AQ1" s="17" t="s">
        <v>167</v>
      </c>
      <c r="AR1" s="18" t="s">
        <v>168</v>
      </c>
      <c r="AS1" s="19" t="s">
        <v>169</v>
      </c>
      <c r="AT1" s="20" t="s">
        <v>86</v>
      </c>
      <c r="AU1" s="21" t="s">
        <v>95</v>
      </c>
      <c r="AV1" s="20" t="s">
        <v>96</v>
      </c>
      <c r="AW1" s="21" t="s">
        <v>34</v>
      </c>
      <c r="AX1" s="20" t="s">
        <v>35</v>
      </c>
      <c r="AY1" s="21" t="s">
        <v>88</v>
      </c>
      <c r="AZ1" s="20" t="s">
        <v>89</v>
      </c>
      <c r="BA1" s="22" t="s">
        <v>90</v>
      </c>
      <c r="BB1" s="20" t="s">
        <v>91</v>
      </c>
      <c r="BC1" s="22" t="s">
        <v>92</v>
      </c>
      <c r="BD1" s="4" t="s">
        <v>48</v>
      </c>
      <c r="BE1" s="4" t="s">
        <v>49</v>
      </c>
      <c r="BF1" s="4" t="s">
        <v>219</v>
      </c>
      <c r="BG1" s="4" t="s">
        <v>220</v>
      </c>
      <c r="BH1" s="4" t="s">
        <v>58</v>
      </c>
      <c r="BI1" s="2" t="s">
        <v>129</v>
      </c>
      <c r="BJ1" s="2" t="s">
        <v>130</v>
      </c>
      <c r="BK1" s="4" t="s">
        <v>131</v>
      </c>
      <c r="BL1" s="4" t="s">
        <v>132</v>
      </c>
      <c r="BM1" s="2" t="s">
        <v>133</v>
      </c>
      <c r="BN1" s="4" t="s">
        <v>134</v>
      </c>
      <c r="BO1" s="1" t="s">
        <v>225</v>
      </c>
    </row>
    <row r="2" spans="1:67" x14ac:dyDescent="0.15">
      <c r="A2" s="23">
        <v>4665</v>
      </c>
      <c r="B2" s="58">
        <v>41467</v>
      </c>
      <c r="C2" s="24" t="s">
        <v>334</v>
      </c>
      <c r="D2" s="25" t="s">
        <v>335</v>
      </c>
      <c r="E2" s="25"/>
      <c r="F2" s="25" t="s">
        <v>336</v>
      </c>
      <c r="G2" s="32">
        <v>41457</v>
      </c>
      <c r="H2" s="26" t="s">
        <v>337</v>
      </c>
      <c r="I2" s="26" t="s">
        <v>338</v>
      </c>
      <c r="J2" s="26"/>
      <c r="K2" s="25" t="s">
        <v>339</v>
      </c>
      <c r="L2" s="25" t="s">
        <v>340</v>
      </c>
      <c r="M2" s="27">
        <v>100</v>
      </c>
      <c r="N2" s="27">
        <v>26</v>
      </c>
      <c r="O2" s="25"/>
      <c r="P2" s="25"/>
      <c r="Q2" s="25"/>
      <c r="R2" s="28"/>
      <c r="S2" s="25"/>
      <c r="T2" s="25"/>
      <c r="U2" s="25"/>
      <c r="V2" s="25"/>
      <c r="W2" s="25"/>
      <c r="X2" s="25"/>
      <c r="Y2" s="25"/>
      <c r="Z2" s="25"/>
      <c r="AA2" s="25"/>
      <c r="AB2" s="25"/>
      <c r="AC2" s="25"/>
      <c r="AD2" s="25"/>
      <c r="AE2" s="25"/>
      <c r="AF2" s="25"/>
      <c r="AG2" s="25"/>
      <c r="AH2" s="25"/>
      <c r="AI2" s="25"/>
      <c r="AJ2" s="25"/>
      <c r="AK2" s="25"/>
      <c r="AL2" s="25" t="s">
        <v>341</v>
      </c>
      <c r="AM2" s="26" t="s">
        <v>319</v>
      </c>
      <c r="AN2" s="26"/>
      <c r="AO2" s="26"/>
      <c r="AP2" s="29" t="s">
        <v>330</v>
      </c>
      <c r="AQ2" s="26">
        <v>10.6</v>
      </c>
      <c r="AR2" s="26" t="s">
        <v>342</v>
      </c>
      <c r="AS2" s="25"/>
      <c r="AT2" s="26">
        <v>8</v>
      </c>
      <c r="AU2" s="26">
        <v>0</v>
      </c>
      <c r="AV2" s="26">
        <v>0</v>
      </c>
      <c r="AW2" s="26">
        <v>0</v>
      </c>
      <c r="AX2" s="26">
        <v>0</v>
      </c>
      <c r="AY2" s="26">
        <v>0</v>
      </c>
      <c r="AZ2" s="26">
        <v>0</v>
      </c>
      <c r="BA2" s="26">
        <v>0</v>
      </c>
      <c r="BB2" s="26">
        <v>0</v>
      </c>
      <c r="BC2" s="26">
        <v>0</v>
      </c>
      <c r="BD2" s="26"/>
      <c r="BE2" s="26" t="s">
        <v>319</v>
      </c>
      <c r="BF2" s="26">
        <v>12</v>
      </c>
      <c r="BG2" s="26" t="s">
        <v>319</v>
      </c>
      <c r="BH2" s="26"/>
      <c r="BI2" s="25"/>
      <c r="BJ2" s="30"/>
      <c r="BK2" s="26"/>
      <c r="BL2" s="26" t="s">
        <v>343</v>
      </c>
      <c r="BM2" s="30"/>
      <c r="BN2" t="s">
        <v>344</v>
      </c>
      <c r="BO2" s="31" t="s">
        <v>345</v>
      </c>
    </row>
    <row r="3" spans="1:67" x14ac:dyDescent="0.15">
      <c r="A3" s="23">
        <v>4503</v>
      </c>
      <c r="B3" s="58">
        <v>41467</v>
      </c>
      <c r="C3" s="24" t="s">
        <v>308</v>
      </c>
      <c r="D3" s="25" t="s">
        <v>309</v>
      </c>
      <c r="E3" s="25"/>
      <c r="F3" s="25" t="s">
        <v>310</v>
      </c>
      <c r="G3" s="32">
        <v>41455</v>
      </c>
      <c r="H3" s="26" t="s">
        <v>311</v>
      </c>
      <c r="I3" s="26" t="s">
        <v>312</v>
      </c>
      <c r="J3" s="26"/>
      <c r="K3" s="25" t="s">
        <v>313</v>
      </c>
      <c r="L3" s="25" t="s">
        <v>314</v>
      </c>
      <c r="M3" s="25">
        <v>125.86</v>
      </c>
      <c r="N3" s="25">
        <v>30.055</v>
      </c>
      <c r="O3" s="25"/>
      <c r="P3" s="25"/>
      <c r="Q3" s="25"/>
      <c r="R3" s="28"/>
      <c r="S3" s="25"/>
      <c r="T3" s="25"/>
      <c r="U3" s="25"/>
      <c r="V3" s="25"/>
      <c r="W3" s="25"/>
      <c r="X3" s="25"/>
      <c r="Y3" s="25"/>
      <c r="Z3" s="25"/>
      <c r="AA3" s="25"/>
      <c r="AB3" s="25"/>
      <c r="AC3" s="25"/>
      <c r="AD3" s="25"/>
      <c r="AE3" s="25"/>
      <c r="AF3" s="25"/>
      <c r="AG3" s="25"/>
      <c r="AH3" s="25"/>
      <c r="AI3" s="25"/>
      <c r="AJ3" s="25"/>
      <c r="AK3" s="25"/>
      <c r="AL3" s="25" t="s">
        <v>315</v>
      </c>
      <c r="AM3" s="26" t="s">
        <v>316</v>
      </c>
      <c r="AN3" s="26"/>
      <c r="AO3" s="26"/>
      <c r="AP3" s="29" t="s">
        <v>317</v>
      </c>
      <c r="AQ3" s="26">
        <v>16</v>
      </c>
      <c r="AR3" s="26" t="s">
        <v>318</v>
      </c>
      <c r="AS3" s="25"/>
      <c r="AT3" s="26">
        <v>0</v>
      </c>
      <c r="AU3" s="26">
        <v>0</v>
      </c>
      <c r="AV3" s="26">
        <v>7</v>
      </c>
      <c r="AW3" s="26">
        <v>0</v>
      </c>
      <c r="AX3" s="26">
        <v>0</v>
      </c>
      <c r="AY3" s="26">
        <v>0</v>
      </c>
      <c r="AZ3" s="26">
        <v>0</v>
      </c>
      <c r="BA3" s="26">
        <v>0</v>
      </c>
      <c r="BB3" s="26">
        <v>0</v>
      </c>
      <c r="BC3" s="26">
        <v>0</v>
      </c>
      <c r="BD3" s="26"/>
      <c r="BE3" s="26" t="s">
        <v>319</v>
      </c>
      <c r="BF3" s="26"/>
      <c r="BG3" s="26" t="s">
        <v>319</v>
      </c>
      <c r="BH3" s="26"/>
      <c r="BI3" s="25"/>
      <c r="BJ3" s="25"/>
      <c r="BK3" s="26"/>
      <c r="BL3" s="26" t="s">
        <v>320</v>
      </c>
      <c r="BM3" s="30" t="s">
        <v>321</v>
      </c>
      <c r="BN3" t="s">
        <v>322</v>
      </c>
      <c r="BO3" s="31" t="s">
        <v>253</v>
      </c>
    </row>
    <row r="4" spans="1:67" x14ac:dyDescent="0.15">
      <c r="A4" s="23">
        <v>1720</v>
      </c>
      <c r="B4" s="59">
        <v>41464</v>
      </c>
      <c r="C4" s="24" t="s">
        <v>245</v>
      </c>
      <c r="D4" s="25" t="s">
        <v>246</v>
      </c>
      <c r="E4" s="25"/>
      <c r="F4" s="25" t="s">
        <v>254</v>
      </c>
      <c r="G4" s="60">
        <v>41455</v>
      </c>
      <c r="H4" s="26" t="s">
        <v>255</v>
      </c>
      <c r="I4" s="26" t="s">
        <v>256</v>
      </c>
      <c r="J4" s="26"/>
      <c r="K4" s="25" t="s">
        <v>257</v>
      </c>
      <c r="L4" s="25" t="s">
        <v>258</v>
      </c>
      <c r="M4" s="25">
        <v>124.5</v>
      </c>
      <c r="N4" s="25">
        <v>26.45</v>
      </c>
      <c r="O4" s="25"/>
      <c r="P4" s="25"/>
      <c r="Q4" s="25"/>
      <c r="R4" s="28"/>
      <c r="S4" s="25"/>
      <c r="T4" s="25"/>
      <c r="U4" s="25"/>
      <c r="V4" s="25"/>
      <c r="W4" s="25"/>
      <c r="X4" s="25"/>
      <c r="Y4" s="25"/>
      <c r="Z4" s="25"/>
      <c r="AA4" s="25"/>
      <c r="AB4" s="25"/>
      <c r="AC4" s="25"/>
      <c r="AD4" s="25"/>
      <c r="AE4" s="25"/>
      <c r="AF4" s="25"/>
      <c r="AG4" s="25"/>
      <c r="AH4" s="25"/>
      <c r="AI4" s="25"/>
      <c r="AJ4" s="25"/>
      <c r="AK4" s="25"/>
      <c r="AL4" s="25" t="s">
        <v>248</v>
      </c>
      <c r="AM4" s="26" t="s">
        <v>259</v>
      </c>
      <c r="AN4" s="26"/>
      <c r="AO4" s="26"/>
      <c r="AP4" s="29" t="s">
        <v>260</v>
      </c>
      <c r="AQ4" s="26">
        <v>12</v>
      </c>
      <c r="AR4" s="26" t="s">
        <v>250</v>
      </c>
      <c r="AS4" s="25"/>
      <c r="AT4" s="26">
        <v>0</v>
      </c>
      <c r="AU4" s="26">
        <v>0</v>
      </c>
      <c r="AV4" s="26">
        <v>7</v>
      </c>
      <c r="AW4" s="26">
        <v>0</v>
      </c>
      <c r="AX4" s="26">
        <v>0</v>
      </c>
      <c r="AY4" s="26">
        <v>0</v>
      </c>
      <c r="AZ4" s="26">
        <v>0</v>
      </c>
      <c r="BA4" s="26">
        <v>0</v>
      </c>
      <c r="BB4" s="26">
        <v>0</v>
      </c>
      <c r="BC4" s="26">
        <v>0</v>
      </c>
      <c r="BD4" s="26"/>
      <c r="BE4" s="26" t="s">
        <v>249</v>
      </c>
      <c r="BF4" s="26"/>
      <c r="BG4" s="26" t="s">
        <v>249</v>
      </c>
      <c r="BH4" s="26"/>
      <c r="BI4" s="25"/>
      <c r="BJ4" s="25"/>
      <c r="BK4" s="26"/>
      <c r="BL4" s="26" t="s">
        <v>252</v>
      </c>
      <c r="BM4" s="25"/>
      <c r="BN4" t="s">
        <v>261</v>
      </c>
      <c r="BO4" s="31" t="s">
        <v>253</v>
      </c>
    </row>
    <row r="5" spans="1:67" x14ac:dyDescent="0.15">
      <c r="A5" s="23">
        <v>1690</v>
      </c>
      <c r="B5" s="58">
        <v>41464</v>
      </c>
      <c r="C5" s="24" t="s">
        <v>245</v>
      </c>
      <c r="D5" s="25" t="s">
        <v>262</v>
      </c>
      <c r="E5" s="25"/>
      <c r="F5" s="25" t="s">
        <v>247</v>
      </c>
      <c r="G5" s="32">
        <v>41495</v>
      </c>
      <c r="H5" s="26" t="s">
        <v>263</v>
      </c>
      <c r="I5" s="26" t="s">
        <v>249</v>
      </c>
      <c r="J5" s="26"/>
      <c r="K5" s="25" t="s">
        <v>264</v>
      </c>
      <c r="L5" s="25" t="s">
        <v>265</v>
      </c>
      <c r="M5" s="25">
        <v>116.1</v>
      </c>
      <c r="N5" s="25">
        <v>26.25</v>
      </c>
      <c r="O5" s="25"/>
      <c r="P5" s="25"/>
      <c r="Q5" s="25"/>
      <c r="R5" s="28"/>
      <c r="S5" s="25"/>
      <c r="T5" s="25"/>
      <c r="U5" s="25"/>
      <c r="V5" s="25"/>
      <c r="W5" s="25"/>
      <c r="X5" s="25"/>
      <c r="Y5" s="25"/>
      <c r="Z5" s="25"/>
      <c r="AA5" s="25"/>
      <c r="AB5" s="25"/>
      <c r="AC5" s="25"/>
      <c r="AD5" s="25"/>
      <c r="AE5" s="25"/>
      <c r="AF5" s="25"/>
      <c r="AG5" s="25"/>
      <c r="AH5" s="25"/>
      <c r="AI5" s="25"/>
      <c r="AJ5" s="25"/>
      <c r="AK5" s="25"/>
      <c r="AL5" s="25" t="s">
        <v>248</v>
      </c>
      <c r="AM5" s="26" t="s">
        <v>249</v>
      </c>
      <c r="AN5" s="26"/>
      <c r="AO5" s="26"/>
      <c r="AP5" s="29" t="s">
        <v>266</v>
      </c>
      <c r="AQ5" s="26">
        <v>8.5</v>
      </c>
      <c r="AR5" s="26" t="s">
        <v>250</v>
      </c>
      <c r="AS5" s="25"/>
      <c r="AT5" s="26">
        <v>0</v>
      </c>
      <c r="AU5" s="26">
        <v>0</v>
      </c>
      <c r="AV5" s="26">
        <v>0</v>
      </c>
      <c r="AW5" s="26">
        <v>0</v>
      </c>
      <c r="AX5" s="26">
        <v>0</v>
      </c>
      <c r="AY5" s="26">
        <v>15</v>
      </c>
      <c r="AZ5" s="26">
        <v>0</v>
      </c>
      <c r="BA5" s="26">
        <v>0</v>
      </c>
      <c r="BB5" s="26">
        <v>0</v>
      </c>
      <c r="BC5" s="26">
        <v>0</v>
      </c>
      <c r="BD5" s="26"/>
      <c r="BE5" s="26" t="s">
        <v>249</v>
      </c>
      <c r="BF5" s="26"/>
      <c r="BG5" s="26" t="s">
        <v>249</v>
      </c>
      <c r="BH5" s="26"/>
      <c r="BI5" s="25"/>
      <c r="BJ5" s="25"/>
      <c r="BK5" s="26"/>
      <c r="BL5" s="26" t="s">
        <v>252</v>
      </c>
      <c r="BM5" s="25"/>
      <c r="BN5" t="s">
        <v>267</v>
      </c>
      <c r="BO5" s="31" t="s">
        <v>268</v>
      </c>
    </row>
    <row r="6" spans="1:67" x14ac:dyDescent="0.15">
      <c r="A6" s="23">
        <v>1607</v>
      </c>
      <c r="B6" s="58">
        <v>41467</v>
      </c>
      <c r="C6" s="24" t="s">
        <v>245</v>
      </c>
      <c r="D6" s="25" t="s">
        <v>246</v>
      </c>
      <c r="E6" s="25"/>
      <c r="F6" s="25" t="s">
        <v>247</v>
      </c>
      <c r="G6" s="32">
        <v>41467</v>
      </c>
      <c r="H6" s="26" t="s">
        <v>263</v>
      </c>
      <c r="I6" s="26" t="s">
        <v>249</v>
      </c>
      <c r="J6" s="26"/>
      <c r="K6" s="25" t="s">
        <v>269</v>
      </c>
      <c r="L6" s="25" t="s">
        <v>270</v>
      </c>
      <c r="M6" s="25">
        <v>116.6</v>
      </c>
      <c r="N6" s="25">
        <v>26.58</v>
      </c>
      <c r="O6" s="25"/>
      <c r="P6" s="25"/>
      <c r="Q6" s="25"/>
      <c r="R6" s="28"/>
      <c r="S6" s="25"/>
      <c r="T6" s="25"/>
      <c r="U6" s="25"/>
      <c r="V6" s="25"/>
      <c r="W6" s="25"/>
      <c r="X6" s="25"/>
      <c r="Y6" s="25"/>
      <c r="Z6" s="25"/>
      <c r="AA6" s="25"/>
      <c r="AB6" s="25"/>
      <c r="AC6" s="25"/>
      <c r="AD6" s="25"/>
      <c r="AE6" s="25"/>
      <c r="AF6" s="25"/>
      <c r="AG6" s="25"/>
      <c r="AH6" s="25"/>
      <c r="AI6" s="25"/>
      <c r="AJ6" s="25"/>
      <c r="AK6" s="25"/>
      <c r="AL6" s="25" t="s">
        <v>248</v>
      </c>
      <c r="AM6" s="26" t="s">
        <v>249</v>
      </c>
      <c r="AN6" s="26"/>
      <c r="AO6" s="26"/>
      <c r="AP6" s="29" t="s">
        <v>266</v>
      </c>
      <c r="AQ6" s="26">
        <v>11</v>
      </c>
      <c r="AR6" s="26" t="s">
        <v>271</v>
      </c>
      <c r="AS6" s="25"/>
      <c r="AT6" s="26">
        <v>0</v>
      </c>
      <c r="AU6" s="26">
        <v>0</v>
      </c>
      <c r="AV6" s="26">
        <v>0</v>
      </c>
      <c r="AW6" s="26">
        <v>18</v>
      </c>
      <c r="AX6" s="26">
        <v>0</v>
      </c>
      <c r="AY6" s="26">
        <v>0</v>
      </c>
      <c r="AZ6" s="26">
        <v>0</v>
      </c>
      <c r="BA6" s="26">
        <v>0</v>
      </c>
      <c r="BB6" s="26">
        <v>0</v>
      </c>
      <c r="BC6" s="26">
        <v>0</v>
      </c>
      <c r="BD6" s="26"/>
      <c r="BE6" s="26" t="s">
        <v>249</v>
      </c>
      <c r="BF6" s="26">
        <v>12</v>
      </c>
      <c r="BG6" s="26" t="s">
        <v>249</v>
      </c>
      <c r="BH6" s="26"/>
      <c r="BI6" s="30"/>
      <c r="BJ6" s="30"/>
      <c r="BK6" s="26"/>
      <c r="BL6" s="26" t="s">
        <v>252</v>
      </c>
      <c r="BM6" s="25"/>
      <c r="BN6" t="s">
        <v>272</v>
      </c>
      <c r="BO6" s="31" t="s">
        <v>253</v>
      </c>
    </row>
    <row r="7" spans="1:67" x14ac:dyDescent="0.15">
      <c r="A7" s="23">
        <v>4148</v>
      </c>
      <c r="B7" s="59">
        <v>41467</v>
      </c>
      <c r="C7" s="24" t="s">
        <v>245</v>
      </c>
      <c r="D7" s="25" t="s">
        <v>246</v>
      </c>
      <c r="E7" s="25"/>
      <c r="F7" s="25" t="s">
        <v>254</v>
      </c>
      <c r="G7" s="60">
        <v>41475</v>
      </c>
      <c r="H7" s="26" t="s">
        <v>263</v>
      </c>
      <c r="I7" s="26" t="s">
        <v>249</v>
      </c>
      <c r="J7" s="26"/>
      <c r="K7" s="25" t="s">
        <v>273</v>
      </c>
      <c r="L7" s="25" t="s">
        <v>265</v>
      </c>
      <c r="M7" s="25">
        <v>99</v>
      </c>
      <c r="N7" s="25">
        <v>23</v>
      </c>
      <c r="O7" s="25"/>
      <c r="P7" s="25"/>
      <c r="Q7" s="25"/>
      <c r="R7" s="28"/>
      <c r="S7" s="25"/>
      <c r="T7" s="25"/>
      <c r="U7" s="25"/>
      <c r="V7" s="25"/>
      <c r="W7" s="25"/>
      <c r="X7" s="25"/>
      <c r="Y7" s="25"/>
      <c r="Z7" s="25"/>
      <c r="AA7" s="25"/>
      <c r="AB7" s="25"/>
      <c r="AC7" s="25"/>
      <c r="AD7" s="25"/>
      <c r="AE7" s="25"/>
      <c r="AF7" s="25"/>
      <c r="AG7" s="25"/>
      <c r="AH7" s="25"/>
      <c r="AI7" s="25"/>
      <c r="AJ7" s="25"/>
      <c r="AK7" s="25"/>
      <c r="AL7" s="25" t="s">
        <v>248</v>
      </c>
      <c r="AM7" s="26" t="s">
        <v>249</v>
      </c>
      <c r="AN7" s="26"/>
      <c r="AO7" s="26"/>
      <c r="AP7" s="29" t="s">
        <v>266</v>
      </c>
      <c r="AQ7" s="26">
        <v>11</v>
      </c>
      <c r="AR7" s="26" t="s">
        <v>250</v>
      </c>
      <c r="AS7" s="25"/>
      <c r="AT7" s="26">
        <v>0</v>
      </c>
      <c r="AU7" s="26">
        <v>0</v>
      </c>
      <c r="AV7" s="26">
        <v>0</v>
      </c>
      <c r="AW7" s="26">
        <v>0</v>
      </c>
      <c r="AX7" s="26">
        <v>0</v>
      </c>
      <c r="AY7" s="26">
        <v>0</v>
      </c>
      <c r="AZ7" s="26">
        <v>0</v>
      </c>
      <c r="BA7" s="26">
        <v>0</v>
      </c>
      <c r="BB7" s="26">
        <v>0</v>
      </c>
      <c r="BC7" s="26">
        <v>0</v>
      </c>
      <c r="BD7" s="26"/>
      <c r="BE7" s="26" t="s">
        <v>249</v>
      </c>
      <c r="BF7" s="26"/>
      <c r="BG7" s="26" t="s">
        <v>249</v>
      </c>
      <c r="BH7" s="26"/>
      <c r="BI7" s="30"/>
      <c r="BJ7" s="30"/>
      <c r="BK7" s="26"/>
      <c r="BL7" s="26" t="s">
        <v>252</v>
      </c>
      <c r="BM7" s="30" t="s">
        <v>274</v>
      </c>
      <c r="BN7" t="s">
        <v>275</v>
      </c>
      <c r="BO7" s="31" t="s">
        <v>253</v>
      </c>
    </row>
    <row r="8" spans="1:67" x14ac:dyDescent="0.15">
      <c r="A8" s="23">
        <v>4199</v>
      </c>
      <c r="B8" s="58">
        <v>41465</v>
      </c>
      <c r="C8" s="24" t="s">
        <v>308</v>
      </c>
      <c r="D8" s="25" t="s">
        <v>374</v>
      </c>
      <c r="E8" s="25"/>
      <c r="F8" s="25" t="s">
        <v>375</v>
      </c>
      <c r="G8" s="32">
        <v>41455</v>
      </c>
      <c r="H8" s="26" t="s">
        <v>311</v>
      </c>
      <c r="I8" s="26" t="s">
        <v>376</v>
      </c>
      <c r="J8" s="26">
        <v>6.43</v>
      </c>
      <c r="K8" s="25" t="s">
        <v>377</v>
      </c>
      <c r="L8" s="25" t="s">
        <v>378</v>
      </c>
      <c r="M8" s="25">
        <v>120.62</v>
      </c>
      <c r="N8" s="25">
        <v>24.51</v>
      </c>
      <c r="O8" s="25"/>
      <c r="P8" s="25"/>
      <c r="Q8" s="25"/>
      <c r="R8" s="28"/>
      <c r="S8" s="25"/>
      <c r="T8" s="25"/>
      <c r="U8" s="25"/>
      <c r="V8" s="25"/>
      <c r="W8" s="25"/>
      <c r="X8" s="25"/>
      <c r="Y8" s="25"/>
      <c r="Z8" s="25"/>
      <c r="AA8" s="25"/>
      <c r="AB8" s="25"/>
      <c r="AC8" s="25"/>
      <c r="AD8" s="25"/>
      <c r="AE8" s="25"/>
      <c r="AF8" s="25"/>
      <c r="AG8" s="25"/>
      <c r="AH8" s="25"/>
      <c r="AI8" s="25"/>
      <c r="AJ8" s="25"/>
      <c r="AK8" s="25"/>
      <c r="AL8" s="25" t="s">
        <v>379</v>
      </c>
      <c r="AM8" s="26" t="s">
        <v>376</v>
      </c>
      <c r="AN8" s="26"/>
      <c r="AO8" s="26"/>
      <c r="AP8" s="29" t="s">
        <v>330</v>
      </c>
      <c r="AQ8" s="26">
        <v>16</v>
      </c>
      <c r="AR8" s="26" t="s">
        <v>348</v>
      </c>
      <c r="AS8" s="25"/>
      <c r="AT8" s="26">
        <v>0</v>
      </c>
      <c r="AU8" s="26">
        <v>7</v>
      </c>
      <c r="AV8" s="26">
        <v>0</v>
      </c>
      <c r="AW8" s="26">
        <v>0</v>
      </c>
      <c r="AX8" s="26">
        <v>0</v>
      </c>
      <c r="AY8" s="26">
        <v>0</v>
      </c>
      <c r="AZ8" s="26">
        <v>0</v>
      </c>
      <c r="BA8" s="26">
        <v>0</v>
      </c>
      <c r="BB8" s="26">
        <v>0</v>
      </c>
      <c r="BC8" s="26">
        <v>0</v>
      </c>
      <c r="BD8" s="26"/>
      <c r="BE8" s="26" t="s">
        <v>376</v>
      </c>
      <c r="BF8" s="26">
        <v>24</v>
      </c>
      <c r="BG8" s="26" t="s">
        <v>376</v>
      </c>
      <c r="BH8" s="26"/>
      <c r="BI8" s="30"/>
      <c r="BJ8" s="30"/>
      <c r="BK8" s="26"/>
      <c r="BL8" s="26" t="s">
        <v>343</v>
      </c>
      <c r="BM8" s="30" t="s">
        <v>380</v>
      </c>
      <c r="BN8" t="s">
        <v>381</v>
      </c>
      <c r="BO8" t="s">
        <v>253</v>
      </c>
    </row>
    <row r="9" spans="1:67" x14ac:dyDescent="0.15">
      <c r="A9" s="23">
        <v>3784</v>
      </c>
      <c r="B9" s="59">
        <v>41464</v>
      </c>
      <c r="C9" s="24" t="s">
        <v>245</v>
      </c>
      <c r="D9" s="25" t="s">
        <v>246</v>
      </c>
      <c r="E9" s="25"/>
      <c r="F9" s="25" t="s">
        <v>247</v>
      </c>
      <c r="G9" s="61">
        <v>41455</v>
      </c>
      <c r="H9" s="26" t="s">
        <v>263</v>
      </c>
      <c r="I9" s="26" t="s">
        <v>249</v>
      </c>
      <c r="J9" s="26"/>
      <c r="K9" s="25" t="s">
        <v>276</v>
      </c>
      <c r="L9" s="25" t="s">
        <v>265</v>
      </c>
      <c r="M9" s="25">
        <v>100</v>
      </c>
      <c r="N9" s="25">
        <v>26</v>
      </c>
      <c r="O9" s="25"/>
      <c r="P9" s="25"/>
      <c r="Q9" s="25"/>
      <c r="R9" s="28"/>
      <c r="S9" s="25"/>
      <c r="T9" s="25"/>
      <c r="U9" s="25"/>
      <c r="V9" s="25"/>
      <c r="W9" s="25"/>
      <c r="X9" s="25"/>
      <c r="Y9" s="25"/>
      <c r="Z9" s="25"/>
      <c r="AA9" s="25"/>
      <c r="AB9" s="25"/>
      <c r="AC9" s="25"/>
      <c r="AD9" s="25"/>
      <c r="AE9" s="25"/>
      <c r="AF9" s="25"/>
      <c r="AG9" s="25"/>
      <c r="AH9" s="25"/>
      <c r="AI9" s="25"/>
      <c r="AJ9" s="25"/>
      <c r="AK9" s="25"/>
      <c r="AL9" s="25" t="s">
        <v>248</v>
      </c>
      <c r="AM9" s="26" t="s">
        <v>249</v>
      </c>
      <c r="AN9" s="26"/>
      <c r="AO9" s="26"/>
      <c r="AP9" s="29" t="s">
        <v>266</v>
      </c>
      <c r="AQ9" s="26">
        <v>10.6</v>
      </c>
      <c r="AR9" s="26" t="s">
        <v>250</v>
      </c>
      <c r="AS9" s="25"/>
      <c r="AT9" s="26">
        <v>0</v>
      </c>
      <c r="AU9" s="26">
        <v>0</v>
      </c>
      <c r="AV9" s="26">
        <v>0</v>
      </c>
      <c r="AW9" s="26">
        <v>12</v>
      </c>
      <c r="AX9" s="26">
        <v>0</v>
      </c>
      <c r="AY9" s="26">
        <v>0</v>
      </c>
      <c r="AZ9" s="26">
        <v>0</v>
      </c>
      <c r="BA9" s="26">
        <v>0</v>
      </c>
      <c r="BB9" s="26">
        <v>0</v>
      </c>
      <c r="BC9" s="26">
        <v>0</v>
      </c>
      <c r="BD9" s="26"/>
      <c r="BE9" s="26" t="s">
        <v>249</v>
      </c>
      <c r="BF9" s="26">
        <v>24</v>
      </c>
      <c r="BG9" s="26" t="s">
        <v>249</v>
      </c>
      <c r="BH9" s="26"/>
      <c r="BI9" s="25"/>
      <c r="BJ9" s="25"/>
      <c r="BK9" s="26"/>
      <c r="BL9" s="26" t="s">
        <v>252</v>
      </c>
      <c r="BM9" s="25"/>
      <c r="BN9" t="s">
        <v>277</v>
      </c>
      <c r="BO9" t="s">
        <v>253</v>
      </c>
    </row>
    <row r="10" spans="1:67" x14ac:dyDescent="0.15">
      <c r="A10" s="23">
        <v>2179</v>
      </c>
      <c r="B10" s="59">
        <v>41464</v>
      </c>
      <c r="C10" s="24" t="s">
        <v>245</v>
      </c>
      <c r="D10" s="25" t="s">
        <v>246</v>
      </c>
      <c r="E10" s="25"/>
      <c r="F10" s="25" t="s">
        <v>247</v>
      </c>
      <c r="G10" s="61">
        <v>41455</v>
      </c>
      <c r="H10" s="26" t="s">
        <v>263</v>
      </c>
      <c r="I10" s="26" t="s">
        <v>256</v>
      </c>
      <c r="J10" s="26"/>
      <c r="K10" s="25" t="s">
        <v>278</v>
      </c>
      <c r="L10" s="25" t="s">
        <v>124</v>
      </c>
      <c r="M10" s="25">
        <v>128.04</v>
      </c>
      <c r="N10" s="25">
        <v>24.4618</v>
      </c>
      <c r="O10" s="25"/>
      <c r="P10" s="25"/>
      <c r="Q10" s="25"/>
      <c r="R10" s="28"/>
      <c r="S10" s="25"/>
      <c r="T10" s="25"/>
      <c r="U10" s="25"/>
      <c r="V10" s="25"/>
      <c r="W10" s="25"/>
      <c r="X10" s="25"/>
      <c r="Y10" s="25"/>
      <c r="Z10" s="25"/>
      <c r="AA10" s="25"/>
      <c r="AB10" s="25"/>
      <c r="AC10" s="25"/>
      <c r="AD10" s="25"/>
      <c r="AE10" s="25"/>
      <c r="AF10" s="25"/>
      <c r="AG10" s="25"/>
      <c r="AH10" s="25"/>
      <c r="AI10" s="25"/>
      <c r="AJ10" s="25"/>
      <c r="AK10" s="25"/>
      <c r="AL10" s="25" t="s">
        <v>248</v>
      </c>
      <c r="AM10" s="26" t="s">
        <v>249</v>
      </c>
      <c r="AN10" s="26"/>
      <c r="AO10" s="26"/>
      <c r="AP10" s="29" t="s">
        <v>386</v>
      </c>
      <c r="AQ10" s="26">
        <v>10</v>
      </c>
      <c r="AR10" s="26" t="s">
        <v>249</v>
      </c>
      <c r="AS10" s="25"/>
      <c r="AT10" s="26">
        <v>0</v>
      </c>
      <c r="AU10" s="26">
        <v>0</v>
      </c>
      <c r="AV10" s="26">
        <v>0</v>
      </c>
      <c r="AW10" s="26">
        <v>0</v>
      </c>
      <c r="AX10" s="26">
        <v>0</v>
      </c>
      <c r="AY10" s="26">
        <v>0</v>
      </c>
      <c r="AZ10" s="26">
        <v>0</v>
      </c>
      <c r="BA10" s="26">
        <v>0</v>
      </c>
      <c r="BB10" s="26">
        <v>0</v>
      </c>
      <c r="BC10" s="26">
        <v>0</v>
      </c>
      <c r="BD10" s="26"/>
      <c r="BE10" s="26" t="s">
        <v>249</v>
      </c>
      <c r="BF10" s="26"/>
      <c r="BG10" s="26" t="s">
        <v>249</v>
      </c>
      <c r="BH10" s="26"/>
      <c r="BI10" s="30"/>
      <c r="BJ10" s="30"/>
      <c r="BK10" s="26"/>
      <c r="BL10" s="26" t="s">
        <v>252</v>
      </c>
      <c r="BM10" s="25"/>
      <c r="BN10" t="s">
        <v>279</v>
      </c>
      <c r="BO10" t="s">
        <v>253</v>
      </c>
    </row>
    <row r="11" spans="1:67" x14ac:dyDescent="0.15">
      <c r="A11" s="23">
        <v>3617</v>
      </c>
      <c r="B11" s="59">
        <v>41464</v>
      </c>
      <c r="C11" s="24" t="s">
        <v>245</v>
      </c>
      <c r="D11" s="25" t="s">
        <v>246</v>
      </c>
      <c r="E11" s="25"/>
      <c r="F11" s="25" t="s">
        <v>247</v>
      </c>
      <c r="G11" s="32">
        <v>41459</v>
      </c>
      <c r="H11" s="26" t="s">
        <v>263</v>
      </c>
      <c r="I11" s="26" t="s">
        <v>249</v>
      </c>
      <c r="J11" s="26"/>
      <c r="K11" s="25" t="s">
        <v>280</v>
      </c>
      <c r="L11" s="25" t="s">
        <v>281</v>
      </c>
      <c r="M11" s="25">
        <v>85.87</v>
      </c>
      <c r="N11" s="25">
        <v>26.01</v>
      </c>
      <c r="O11" s="25"/>
      <c r="P11" s="25"/>
      <c r="Q11" s="25"/>
      <c r="R11" s="28"/>
      <c r="S11" s="25"/>
      <c r="T11" s="25"/>
      <c r="U11" s="25"/>
      <c r="V11" s="25"/>
      <c r="W11" s="25"/>
      <c r="X11" s="25"/>
      <c r="Y11" s="25"/>
      <c r="Z11" s="25"/>
      <c r="AA11" s="25"/>
      <c r="AB11" s="25"/>
      <c r="AC11" s="25"/>
      <c r="AD11" s="25"/>
      <c r="AE11" s="25"/>
      <c r="AF11" s="25"/>
      <c r="AG11" s="25"/>
      <c r="AH11" s="25"/>
      <c r="AI11" s="25"/>
      <c r="AJ11" s="25"/>
      <c r="AK11" s="25"/>
      <c r="AL11" s="25" t="s">
        <v>248</v>
      </c>
      <c r="AM11" s="26" t="s">
        <v>249</v>
      </c>
      <c r="AN11" s="26"/>
      <c r="AO11" s="26"/>
      <c r="AP11" s="29" t="s">
        <v>266</v>
      </c>
      <c r="AQ11" s="26">
        <v>6.2</v>
      </c>
      <c r="AR11" s="26" t="s">
        <v>250</v>
      </c>
      <c r="AS11" s="25"/>
      <c r="AT11" s="26">
        <v>0</v>
      </c>
      <c r="AU11" s="26">
        <v>0</v>
      </c>
      <c r="AV11" s="26">
        <v>0</v>
      </c>
      <c r="AW11" s="26">
        <v>15</v>
      </c>
      <c r="AX11" s="26">
        <v>0</v>
      </c>
      <c r="AY11" s="26">
        <v>0</v>
      </c>
      <c r="AZ11" s="26">
        <v>0</v>
      </c>
      <c r="BA11" s="26">
        <v>0</v>
      </c>
      <c r="BB11" s="26">
        <v>0</v>
      </c>
      <c r="BC11" s="26">
        <v>0</v>
      </c>
      <c r="BD11" s="26"/>
      <c r="BE11" s="26" t="s">
        <v>249</v>
      </c>
      <c r="BF11" s="26">
        <v>24</v>
      </c>
      <c r="BG11" s="26" t="s">
        <v>249</v>
      </c>
      <c r="BH11" s="26"/>
      <c r="BI11" s="25" t="s">
        <v>282</v>
      </c>
      <c r="BJ11" s="25" t="s">
        <v>251</v>
      </c>
      <c r="BK11" s="26">
        <v>25</v>
      </c>
      <c r="BL11" s="26" t="s">
        <v>252</v>
      </c>
      <c r="BM11" s="25"/>
      <c r="BN11" t="s">
        <v>283</v>
      </c>
      <c r="BO11" s="31" t="s">
        <v>253</v>
      </c>
    </row>
    <row r="12" spans="1:67" x14ac:dyDescent="0.15">
      <c r="A12" s="23">
        <v>3569</v>
      </c>
      <c r="B12" s="59">
        <v>41465</v>
      </c>
      <c r="C12" s="24" t="s">
        <v>355</v>
      </c>
      <c r="D12" s="25" t="s">
        <v>335</v>
      </c>
      <c r="E12" s="25"/>
      <c r="F12" s="25" t="s">
        <v>336</v>
      </c>
      <c r="G12" s="32">
        <v>41468</v>
      </c>
      <c r="H12" s="26" t="s">
        <v>356</v>
      </c>
      <c r="I12" s="26" t="s">
        <v>357</v>
      </c>
      <c r="J12" s="26"/>
      <c r="K12" s="25" t="s">
        <v>358</v>
      </c>
      <c r="L12" s="25" t="s">
        <v>364</v>
      </c>
      <c r="M12" s="25">
        <v>65.400000000000006</v>
      </c>
      <c r="N12" s="25">
        <v>22.37</v>
      </c>
      <c r="O12" s="25"/>
      <c r="P12" s="25"/>
      <c r="Q12" s="25"/>
      <c r="R12" s="28"/>
      <c r="S12" s="25"/>
      <c r="T12" s="25"/>
      <c r="U12" s="25"/>
      <c r="V12" s="25"/>
      <c r="W12" s="25"/>
      <c r="X12" s="25"/>
      <c r="Y12" s="25"/>
      <c r="Z12" s="25"/>
      <c r="AA12" s="25"/>
      <c r="AB12" s="25"/>
      <c r="AC12" s="25"/>
      <c r="AD12" s="25"/>
      <c r="AE12" s="25"/>
      <c r="AF12" s="25"/>
      <c r="AG12" s="25"/>
      <c r="AH12" s="25"/>
      <c r="AI12" s="25"/>
      <c r="AJ12" s="25"/>
      <c r="AK12" s="25"/>
      <c r="AL12" s="25" t="s">
        <v>359</v>
      </c>
      <c r="AM12" s="26" t="s">
        <v>360</v>
      </c>
      <c r="AN12" s="26"/>
      <c r="AO12" s="26"/>
      <c r="AP12" s="29" t="s">
        <v>361</v>
      </c>
      <c r="AQ12" s="26">
        <v>9</v>
      </c>
      <c r="AR12" s="26" t="s">
        <v>360</v>
      </c>
      <c r="AS12" s="25"/>
      <c r="AT12" s="26">
        <v>0</v>
      </c>
      <c r="AU12" s="26">
        <v>0</v>
      </c>
      <c r="AV12" s="26">
        <v>0</v>
      </c>
      <c r="AW12" s="26">
        <v>0</v>
      </c>
      <c r="AX12" s="26">
        <v>0</v>
      </c>
      <c r="AY12" s="26">
        <v>0</v>
      </c>
      <c r="AZ12" s="26">
        <v>0</v>
      </c>
      <c r="BA12" s="26">
        <v>0</v>
      </c>
      <c r="BB12" s="26">
        <v>0</v>
      </c>
      <c r="BC12" s="26">
        <v>0</v>
      </c>
      <c r="BD12" s="26"/>
      <c r="BE12" s="26" t="s">
        <v>360</v>
      </c>
      <c r="BF12" s="26"/>
      <c r="BG12" s="26" t="s">
        <v>360</v>
      </c>
      <c r="BH12" s="26">
        <v>35</v>
      </c>
      <c r="BI12" s="30" t="s">
        <v>365</v>
      </c>
      <c r="BJ12" s="30"/>
      <c r="BK12" s="26"/>
      <c r="BL12" s="26" t="s">
        <v>320</v>
      </c>
      <c r="BM12" s="25" t="s">
        <v>362</v>
      </c>
      <c r="BN12" t="s">
        <v>363</v>
      </c>
      <c r="BO12" t="s">
        <v>253</v>
      </c>
    </row>
    <row r="13" spans="1:67" x14ac:dyDescent="0.15">
      <c r="A13" s="23">
        <v>4049</v>
      </c>
      <c r="B13" s="59">
        <v>41468</v>
      </c>
      <c r="C13" s="24" t="s">
        <v>245</v>
      </c>
      <c r="D13" s="25" t="s">
        <v>246</v>
      </c>
      <c r="E13" s="25"/>
      <c r="F13" s="25" t="s">
        <v>254</v>
      </c>
      <c r="G13" s="32">
        <v>41455</v>
      </c>
      <c r="H13" s="26" t="s">
        <v>263</v>
      </c>
      <c r="I13" s="26" t="s">
        <v>249</v>
      </c>
      <c r="J13" s="26"/>
      <c r="K13" s="25" t="s">
        <v>284</v>
      </c>
      <c r="L13" s="25" t="s">
        <v>285</v>
      </c>
      <c r="M13" s="25">
        <v>101.15</v>
      </c>
      <c r="N13" s="25">
        <v>27.35</v>
      </c>
      <c r="O13" s="25"/>
      <c r="P13" s="25"/>
      <c r="Q13" s="25"/>
      <c r="R13" s="28"/>
      <c r="S13" s="25"/>
      <c r="T13" s="25"/>
      <c r="U13" s="25"/>
      <c r="V13" s="25"/>
      <c r="W13" s="25"/>
      <c r="X13" s="25"/>
      <c r="Y13" s="25"/>
      <c r="Z13" s="25"/>
      <c r="AA13" s="25"/>
      <c r="AB13" s="25"/>
      <c r="AC13" s="25"/>
      <c r="AD13" s="25"/>
      <c r="AE13" s="25"/>
      <c r="AF13" s="25"/>
      <c r="AG13" s="25"/>
      <c r="AH13" s="25"/>
      <c r="AI13" s="25"/>
      <c r="AJ13" s="25"/>
      <c r="AK13" s="25"/>
      <c r="AL13" s="25" t="s">
        <v>248</v>
      </c>
      <c r="AM13" s="26" t="s">
        <v>249</v>
      </c>
      <c r="AN13" s="26"/>
      <c r="AO13" s="26"/>
      <c r="AP13" s="29" t="s">
        <v>286</v>
      </c>
      <c r="AQ13" s="26">
        <v>10.8</v>
      </c>
      <c r="AR13" s="26" t="s">
        <v>250</v>
      </c>
      <c r="AS13" s="25"/>
      <c r="AT13" s="26">
        <v>2</v>
      </c>
      <c r="AU13" s="26">
        <v>0</v>
      </c>
      <c r="AV13" s="26">
        <v>8</v>
      </c>
      <c r="AW13" s="26">
        <v>0</v>
      </c>
      <c r="AX13" s="26">
        <v>0</v>
      </c>
      <c r="AY13" s="26">
        <v>0</v>
      </c>
      <c r="AZ13" s="26">
        <v>0</v>
      </c>
      <c r="BA13" s="26">
        <v>0</v>
      </c>
      <c r="BB13" s="26">
        <v>0</v>
      </c>
      <c r="BC13" s="26">
        <v>0</v>
      </c>
      <c r="BD13" s="26"/>
      <c r="BE13" s="26" t="s">
        <v>249</v>
      </c>
      <c r="BF13" s="26"/>
      <c r="BG13" s="26" t="s">
        <v>249</v>
      </c>
      <c r="BH13" s="26"/>
      <c r="BI13" s="30"/>
      <c r="BJ13" s="30"/>
      <c r="BK13" s="26"/>
      <c r="BL13" s="26" t="s">
        <v>252</v>
      </c>
      <c r="BM13" s="30" t="s">
        <v>287</v>
      </c>
      <c r="BN13" t="s">
        <v>288</v>
      </c>
      <c r="BO13" s="31" t="s">
        <v>253</v>
      </c>
    </row>
    <row r="14" spans="1:67" x14ac:dyDescent="0.15">
      <c r="A14" s="23">
        <v>4102</v>
      </c>
      <c r="B14" s="59">
        <v>41464</v>
      </c>
      <c r="C14" s="24" t="s">
        <v>245</v>
      </c>
      <c r="D14" s="25" t="s">
        <v>246</v>
      </c>
      <c r="E14" s="25"/>
      <c r="F14" s="25" t="s">
        <v>247</v>
      </c>
      <c r="G14" s="61">
        <v>41455</v>
      </c>
      <c r="H14" s="26" t="s">
        <v>263</v>
      </c>
      <c r="I14" s="26" t="s">
        <v>249</v>
      </c>
      <c r="J14" s="26"/>
      <c r="K14" s="25" t="s">
        <v>289</v>
      </c>
      <c r="L14" s="25" t="s">
        <v>290</v>
      </c>
      <c r="M14" s="25">
        <v>97.99</v>
      </c>
      <c r="N14" s="25">
        <v>25</v>
      </c>
      <c r="O14" s="25"/>
      <c r="P14" s="25"/>
      <c r="Q14" s="25"/>
      <c r="R14" s="28"/>
      <c r="S14" s="25"/>
      <c r="T14" s="25"/>
      <c r="U14" s="25"/>
      <c r="V14" s="25"/>
      <c r="W14" s="25"/>
      <c r="X14" s="25"/>
      <c r="Y14" s="25"/>
      <c r="Z14" s="25"/>
      <c r="AA14" s="25"/>
      <c r="AB14" s="25"/>
      <c r="AC14" s="25"/>
      <c r="AD14" s="25"/>
      <c r="AE14" s="25"/>
      <c r="AF14" s="25"/>
      <c r="AG14" s="25"/>
      <c r="AH14" s="25"/>
      <c r="AI14" s="25"/>
      <c r="AJ14" s="25"/>
      <c r="AK14" s="25"/>
      <c r="AL14" s="25" t="s">
        <v>248</v>
      </c>
      <c r="AM14" s="26" t="s">
        <v>249</v>
      </c>
      <c r="AN14" s="26"/>
      <c r="AO14" s="26"/>
      <c r="AP14" s="29" t="s">
        <v>266</v>
      </c>
      <c r="AQ14" s="26">
        <v>6</v>
      </c>
      <c r="AR14" s="26" t="s">
        <v>250</v>
      </c>
      <c r="AS14" s="25"/>
      <c r="AT14" s="26">
        <v>0</v>
      </c>
      <c r="AU14" s="26">
        <v>0</v>
      </c>
      <c r="AV14" s="26">
        <v>10</v>
      </c>
      <c r="AW14" s="26">
        <v>0</v>
      </c>
      <c r="AX14" s="26">
        <v>0</v>
      </c>
      <c r="AY14" s="26">
        <v>0</v>
      </c>
      <c r="AZ14" s="26">
        <v>0</v>
      </c>
      <c r="BA14" s="26">
        <v>0</v>
      </c>
      <c r="BB14" s="26">
        <v>0</v>
      </c>
      <c r="BC14" s="26">
        <v>0</v>
      </c>
      <c r="BD14" s="26"/>
      <c r="BE14" s="26" t="s">
        <v>249</v>
      </c>
      <c r="BF14" s="26"/>
      <c r="BG14" s="26" t="s">
        <v>249</v>
      </c>
      <c r="BH14" s="26"/>
      <c r="BI14" s="30"/>
      <c r="BJ14" s="30"/>
      <c r="BK14" s="26"/>
      <c r="BL14" s="26" t="s">
        <v>252</v>
      </c>
      <c r="BM14" s="30"/>
      <c r="BN14" t="s">
        <v>291</v>
      </c>
      <c r="BO14" t="s">
        <v>253</v>
      </c>
    </row>
    <row r="15" spans="1:67" x14ac:dyDescent="0.15">
      <c r="A15" s="23">
        <v>4666</v>
      </c>
      <c r="B15" s="58">
        <v>41467</v>
      </c>
      <c r="C15" s="24" t="s">
        <v>334</v>
      </c>
      <c r="D15" s="25" t="s">
        <v>335</v>
      </c>
      <c r="E15" s="25"/>
      <c r="F15" s="25" t="s">
        <v>346</v>
      </c>
      <c r="G15" s="32">
        <v>41457</v>
      </c>
      <c r="H15" s="26" t="s">
        <v>337</v>
      </c>
      <c r="I15" s="26" t="s">
        <v>338</v>
      </c>
      <c r="J15" s="26"/>
      <c r="K15" s="25" t="s">
        <v>339</v>
      </c>
      <c r="L15" s="25" t="s">
        <v>340</v>
      </c>
      <c r="M15" s="27">
        <v>103</v>
      </c>
      <c r="N15" s="27">
        <v>26</v>
      </c>
      <c r="O15" s="25"/>
      <c r="P15" s="25"/>
      <c r="Q15" s="25"/>
      <c r="R15" s="28"/>
      <c r="S15" s="25"/>
      <c r="T15" s="25"/>
      <c r="U15" s="25"/>
      <c r="V15" s="25"/>
      <c r="W15" s="25"/>
      <c r="X15" s="25"/>
      <c r="Y15" s="25"/>
      <c r="Z15" s="25"/>
      <c r="AA15" s="25"/>
      <c r="AB15" s="25"/>
      <c r="AC15" s="25"/>
      <c r="AD15" s="25"/>
      <c r="AE15" s="25">
        <v>17</v>
      </c>
      <c r="AF15" s="25"/>
      <c r="AG15" s="25"/>
      <c r="AH15" s="25"/>
      <c r="AI15" s="25"/>
      <c r="AJ15" s="25"/>
      <c r="AK15" s="25"/>
      <c r="AL15" s="25" t="s">
        <v>347</v>
      </c>
      <c r="AM15" s="26" t="s">
        <v>319</v>
      </c>
      <c r="AN15" s="26"/>
      <c r="AO15" s="26"/>
      <c r="AP15" s="29" t="s">
        <v>330</v>
      </c>
      <c r="AQ15" s="26">
        <v>10.6</v>
      </c>
      <c r="AR15" s="26" t="s">
        <v>348</v>
      </c>
      <c r="AS15" s="25"/>
      <c r="AT15" s="26">
        <v>8</v>
      </c>
      <c r="AU15" s="26">
        <v>0</v>
      </c>
      <c r="AV15" s="26">
        <v>0</v>
      </c>
      <c r="AW15" s="26">
        <v>0</v>
      </c>
      <c r="AX15" s="26">
        <v>0</v>
      </c>
      <c r="AY15" s="26">
        <v>0</v>
      </c>
      <c r="AZ15" s="26">
        <v>0</v>
      </c>
      <c r="BA15" s="26">
        <v>0</v>
      </c>
      <c r="BB15" s="26">
        <v>0</v>
      </c>
      <c r="BC15" s="26">
        <v>0</v>
      </c>
      <c r="BD15" s="26"/>
      <c r="BE15" s="26" t="s">
        <v>319</v>
      </c>
      <c r="BF15" s="26">
        <v>12</v>
      </c>
      <c r="BG15" s="26" t="s">
        <v>319</v>
      </c>
      <c r="BH15" s="26"/>
      <c r="BI15" s="25"/>
      <c r="BJ15" s="30"/>
      <c r="BK15" s="26"/>
      <c r="BL15" s="26" t="s">
        <v>343</v>
      </c>
      <c r="BM15" s="30"/>
      <c r="BN15" t="s">
        <v>349</v>
      </c>
      <c r="BO15" s="31" t="s">
        <v>345</v>
      </c>
    </row>
    <row r="16" spans="1:67" x14ac:dyDescent="0.15">
      <c r="A16" s="23">
        <v>4504</v>
      </c>
      <c r="B16" s="59">
        <v>41467</v>
      </c>
      <c r="C16" s="24" t="s">
        <v>323</v>
      </c>
      <c r="D16" s="25" t="s">
        <v>324</v>
      </c>
      <c r="E16" s="25"/>
      <c r="F16" s="25" t="s">
        <v>325</v>
      </c>
      <c r="G16" s="32">
        <v>41455</v>
      </c>
      <c r="H16" s="26" t="s">
        <v>326</v>
      </c>
      <c r="I16" s="26" t="s">
        <v>312</v>
      </c>
      <c r="J16" s="26"/>
      <c r="K16" s="25" t="s">
        <v>327</v>
      </c>
      <c r="L16" s="25" t="s">
        <v>314</v>
      </c>
      <c r="M16" s="25">
        <v>130.21</v>
      </c>
      <c r="N16" s="25">
        <v>30.055</v>
      </c>
      <c r="O16" s="25"/>
      <c r="P16" s="25"/>
      <c r="Q16" s="25"/>
      <c r="R16" s="28"/>
      <c r="S16" s="25"/>
      <c r="T16" s="25"/>
      <c r="U16" s="25"/>
      <c r="V16" s="25"/>
      <c r="W16" s="25"/>
      <c r="X16" s="25"/>
      <c r="Y16" s="25"/>
      <c r="Z16" s="25"/>
      <c r="AA16" s="25"/>
      <c r="AB16" s="25"/>
      <c r="AC16" s="25"/>
      <c r="AD16" s="25"/>
      <c r="AE16" s="25">
        <v>25.064</v>
      </c>
      <c r="AF16" s="25"/>
      <c r="AG16" s="25"/>
      <c r="AH16" s="25"/>
      <c r="AI16" s="25"/>
      <c r="AJ16" s="25"/>
      <c r="AK16" s="25"/>
      <c r="AL16" s="25" t="s">
        <v>328</v>
      </c>
      <c r="AM16" s="26" t="s">
        <v>329</v>
      </c>
      <c r="AN16" s="26"/>
      <c r="AO16" s="26"/>
      <c r="AP16" s="29" t="s">
        <v>330</v>
      </c>
      <c r="AQ16" s="26">
        <v>16</v>
      </c>
      <c r="AR16" s="26" t="s">
        <v>318</v>
      </c>
      <c r="AS16" s="25"/>
      <c r="AT16" s="26">
        <v>0</v>
      </c>
      <c r="AU16" s="26">
        <v>0</v>
      </c>
      <c r="AV16" s="26">
        <v>7</v>
      </c>
      <c r="AW16" s="26">
        <v>0</v>
      </c>
      <c r="AX16" s="26">
        <v>0</v>
      </c>
      <c r="AY16" s="26">
        <v>0</v>
      </c>
      <c r="AZ16" s="26">
        <v>0</v>
      </c>
      <c r="BA16" s="26">
        <v>0</v>
      </c>
      <c r="BB16" s="26">
        <v>0</v>
      </c>
      <c r="BC16" s="26">
        <v>0</v>
      </c>
      <c r="BD16" s="26"/>
      <c r="BE16" s="26" t="s">
        <v>319</v>
      </c>
      <c r="BF16" s="26"/>
      <c r="BG16" s="26" t="s">
        <v>319</v>
      </c>
      <c r="BH16" s="26"/>
      <c r="BI16" s="25"/>
      <c r="BJ16" s="25"/>
      <c r="BK16" s="26"/>
      <c r="BL16" s="26" t="s">
        <v>320</v>
      </c>
      <c r="BM16" s="30" t="s">
        <v>321</v>
      </c>
      <c r="BN16" t="s">
        <v>322</v>
      </c>
      <c r="BO16" s="31" t="s">
        <v>253</v>
      </c>
    </row>
    <row r="17" spans="1:67" x14ac:dyDescent="0.15">
      <c r="A17" s="23">
        <v>1721</v>
      </c>
      <c r="B17" s="58">
        <v>41464</v>
      </c>
      <c r="C17" s="24" t="s">
        <v>245</v>
      </c>
      <c r="D17" s="25" t="s">
        <v>246</v>
      </c>
      <c r="E17" s="25"/>
      <c r="F17" s="25" t="s">
        <v>292</v>
      </c>
      <c r="G17" s="60">
        <v>41455</v>
      </c>
      <c r="H17" s="26" t="s">
        <v>263</v>
      </c>
      <c r="I17" s="26" t="s">
        <v>256</v>
      </c>
      <c r="J17" s="26"/>
      <c r="K17" s="25" t="s">
        <v>257</v>
      </c>
      <c r="L17" s="25" t="s">
        <v>258</v>
      </c>
      <c r="M17" s="25">
        <v>128.30000000000001</v>
      </c>
      <c r="N17" s="25">
        <v>26.45</v>
      </c>
      <c r="O17" s="25"/>
      <c r="P17" s="25"/>
      <c r="Q17" s="25"/>
      <c r="R17" s="28"/>
      <c r="S17" s="25"/>
      <c r="T17" s="25"/>
      <c r="U17" s="25"/>
      <c r="V17" s="25"/>
      <c r="W17" s="25"/>
      <c r="X17" s="25"/>
      <c r="Y17" s="25"/>
      <c r="Z17" s="25"/>
      <c r="AA17" s="25"/>
      <c r="AB17" s="25"/>
      <c r="AC17" s="25"/>
      <c r="AD17" s="25"/>
      <c r="AE17" s="25">
        <v>17.5</v>
      </c>
      <c r="AF17" s="25"/>
      <c r="AG17" s="25"/>
      <c r="AH17" s="25"/>
      <c r="AI17" s="25"/>
      <c r="AJ17" s="25"/>
      <c r="AK17" s="25"/>
      <c r="AL17" s="25" t="s">
        <v>293</v>
      </c>
      <c r="AM17" s="26" t="s">
        <v>256</v>
      </c>
      <c r="AN17" s="26"/>
      <c r="AO17" s="26"/>
      <c r="AP17" s="29" t="s">
        <v>266</v>
      </c>
      <c r="AQ17" s="26">
        <v>12</v>
      </c>
      <c r="AR17" s="26" t="s">
        <v>250</v>
      </c>
      <c r="AS17" s="25"/>
      <c r="AT17" s="26">
        <v>0</v>
      </c>
      <c r="AU17" s="26">
        <v>0</v>
      </c>
      <c r="AV17" s="26">
        <v>7</v>
      </c>
      <c r="AW17" s="26">
        <v>0</v>
      </c>
      <c r="AX17" s="26">
        <v>0</v>
      </c>
      <c r="AY17" s="26">
        <v>0</v>
      </c>
      <c r="AZ17" s="26">
        <v>0</v>
      </c>
      <c r="BA17" s="26">
        <v>0</v>
      </c>
      <c r="BB17" s="26">
        <v>0</v>
      </c>
      <c r="BC17" s="26">
        <v>0</v>
      </c>
      <c r="BD17" s="26"/>
      <c r="BE17" s="26" t="s">
        <v>249</v>
      </c>
      <c r="BF17" s="26"/>
      <c r="BG17" s="26" t="s">
        <v>249</v>
      </c>
      <c r="BH17" s="26"/>
      <c r="BI17" s="25"/>
      <c r="BJ17" s="25"/>
      <c r="BK17" s="26"/>
      <c r="BL17" s="26" t="s">
        <v>252</v>
      </c>
      <c r="BM17" s="25"/>
      <c r="BN17" t="s">
        <v>261</v>
      </c>
      <c r="BO17" s="31" t="s">
        <v>253</v>
      </c>
    </row>
    <row r="18" spans="1:67" x14ac:dyDescent="0.15">
      <c r="A18" s="23">
        <v>1691</v>
      </c>
      <c r="B18" s="59">
        <v>41464</v>
      </c>
      <c r="C18" s="24" t="s">
        <v>245</v>
      </c>
      <c r="D18" s="25" t="s">
        <v>246</v>
      </c>
      <c r="E18" s="25"/>
      <c r="F18" s="25" t="s">
        <v>292</v>
      </c>
      <c r="G18" s="32">
        <v>41495</v>
      </c>
      <c r="H18" s="26" t="s">
        <v>263</v>
      </c>
      <c r="I18" s="26" t="s">
        <v>256</v>
      </c>
      <c r="J18" s="26"/>
      <c r="K18" s="25" t="s">
        <v>264</v>
      </c>
      <c r="L18" s="25" t="s">
        <v>265</v>
      </c>
      <c r="M18" s="25">
        <v>119.1</v>
      </c>
      <c r="N18" s="25">
        <v>26.25</v>
      </c>
      <c r="O18" s="25"/>
      <c r="P18" s="25"/>
      <c r="Q18" s="25"/>
      <c r="R18" s="28"/>
      <c r="S18" s="25"/>
      <c r="T18" s="25"/>
      <c r="U18" s="25"/>
      <c r="V18" s="25"/>
      <c r="W18" s="25"/>
      <c r="X18" s="25"/>
      <c r="Y18" s="25"/>
      <c r="Z18" s="25"/>
      <c r="AA18" s="25"/>
      <c r="AB18" s="25"/>
      <c r="AC18" s="25"/>
      <c r="AD18" s="25"/>
      <c r="AE18" s="25">
        <v>17.600000000000001</v>
      </c>
      <c r="AF18" s="25"/>
      <c r="AG18" s="25"/>
      <c r="AH18" s="25"/>
      <c r="AI18" s="25"/>
      <c r="AJ18" s="25"/>
      <c r="AK18" s="25"/>
      <c r="AL18" s="25" t="s">
        <v>293</v>
      </c>
      <c r="AM18" s="26" t="s">
        <v>249</v>
      </c>
      <c r="AN18" s="26"/>
      <c r="AO18" s="26"/>
      <c r="AP18" s="29" t="s">
        <v>266</v>
      </c>
      <c r="AQ18" s="26">
        <v>8.5</v>
      </c>
      <c r="AR18" s="26" t="s">
        <v>250</v>
      </c>
      <c r="AS18" s="25"/>
      <c r="AT18" s="26">
        <v>0</v>
      </c>
      <c r="AU18" s="26">
        <v>0</v>
      </c>
      <c r="AV18" s="26">
        <v>0</v>
      </c>
      <c r="AW18" s="26">
        <v>0</v>
      </c>
      <c r="AX18" s="26">
        <v>0</v>
      </c>
      <c r="AY18" s="26">
        <v>15</v>
      </c>
      <c r="AZ18" s="26">
        <v>0</v>
      </c>
      <c r="BA18" s="26">
        <v>0</v>
      </c>
      <c r="BB18" s="26">
        <v>0</v>
      </c>
      <c r="BC18" s="26">
        <v>0</v>
      </c>
      <c r="BD18" s="26"/>
      <c r="BE18" s="26" t="s">
        <v>249</v>
      </c>
      <c r="BF18" s="26"/>
      <c r="BG18" s="26" t="s">
        <v>249</v>
      </c>
      <c r="BH18" s="26"/>
      <c r="BI18" s="25"/>
      <c r="BJ18" s="25"/>
      <c r="BK18" s="26"/>
      <c r="BL18" s="26" t="s">
        <v>252</v>
      </c>
      <c r="BM18" s="25"/>
      <c r="BN18" t="s">
        <v>267</v>
      </c>
      <c r="BO18" s="31" t="s">
        <v>268</v>
      </c>
    </row>
    <row r="19" spans="1:67" x14ac:dyDescent="0.15">
      <c r="A19" s="23">
        <v>1608</v>
      </c>
      <c r="B19" s="59">
        <v>41467</v>
      </c>
      <c r="C19" s="24" t="s">
        <v>245</v>
      </c>
      <c r="D19" s="25" t="s">
        <v>246</v>
      </c>
      <c r="E19" s="25"/>
      <c r="F19" s="25" t="s">
        <v>292</v>
      </c>
      <c r="G19" s="32">
        <v>41467</v>
      </c>
      <c r="H19" s="26" t="s">
        <v>263</v>
      </c>
      <c r="I19" s="26" t="s">
        <v>249</v>
      </c>
      <c r="J19" s="26"/>
      <c r="K19" s="25" t="s">
        <v>269</v>
      </c>
      <c r="L19" s="25" t="s">
        <v>270</v>
      </c>
      <c r="M19" s="25">
        <v>119.6</v>
      </c>
      <c r="N19" s="25">
        <v>26.58</v>
      </c>
      <c r="O19" s="25"/>
      <c r="P19" s="25"/>
      <c r="Q19" s="25"/>
      <c r="R19" s="28"/>
      <c r="S19" s="25"/>
      <c r="T19" s="25"/>
      <c r="U19" s="25"/>
      <c r="V19" s="25"/>
      <c r="W19" s="25"/>
      <c r="X19" s="25"/>
      <c r="Y19" s="25"/>
      <c r="Z19" s="25"/>
      <c r="AA19" s="25"/>
      <c r="AB19" s="25"/>
      <c r="AC19" s="25"/>
      <c r="AD19" s="25"/>
      <c r="AE19" s="25">
        <v>16.170000000000002</v>
      </c>
      <c r="AF19" s="25"/>
      <c r="AG19" s="25"/>
      <c r="AH19" s="25"/>
      <c r="AI19" s="25"/>
      <c r="AJ19" s="25"/>
      <c r="AK19" s="25"/>
      <c r="AL19" s="25" t="s">
        <v>293</v>
      </c>
      <c r="AM19" s="26" t="s">
        <v>249</v>
      </c>
      <c r="AN19" s="26"/>
      <c r="AO19" s="26"/>
      <c r="AP19" s="29" t="s">
        <v>266</v>
      </c>
      <c r="AQ19" s="26">
        <v>11</v>
      </c>
      <c r="AR19" s="26" t="s">
        <v>250</v>
      </c>
      <c r="AS19" s="25"/>
      <c r="AT19" s="26">
        <v>0</v>
      </c>
      <c r="AU19" s="26">
        <v>0</v>
      </c>
      <c r="AV19" s="26">
        <v>0</v>
      </c>
      <c r="AW19" s="26">
        <v>18</v>
      </c>
      <c r="AX19" s="26">
        <v>0</v>
      </c>
      <c r="AY19" s="26">
        <v>0</v>
      </c>
      <c r="AZ19" s="26">
        <v>0</v>
      </c>
      <c r="BA19" s="26">
        <v>0</v>
      </c>
      <c r="BB19" s="26">
        <v>0</v>
      </c>
      <c r="BC19" s="26">
        <v>0</v>
      </c>
      <c r="BD19" s="26"/>
      <c r="BE19" s="26" t="s">
        <v>249</v>
      </c>
      <c r="BF19" s="26">
        <v>12</v>
      </c>
      <c r="BG19" s="26" t="s">
        <v>249</v>
      </c>
      <c r="BH19" s="26"/>
      <c r="BI19" s="30"/>
      <c r="BJ19" s="30"/>
      <c r="BK19" s="26"/>
      <c r="BL19" s="26" t="s">
        <v>252</v>
      </c>
      <c r="BM19" s="25"/>
      <c r="BN19" t="s">
        <v>294</v>
      </c>
      <c r="BO19" s="31" t="s">
        <v>253</v>
      </c>
    </row>
    <row r="20" spans="1:67" x14ac:dyDescent="0.15">
      <c r="A20" s="23">
        <v>4149</v>
      </c>
      <c r="B20" s="58">
        <v>41467</v>
      </c>
      <c r="C20" s="24" t="s">
        <v>245</v>
      </c>
      <c r="D20" s="25" t="s">
        <v>246</v>
      </c>
      <c r="E20" s="25"/>
      <c r="F20" s="25" t="s">
        <v>292</v>
      </c>
      <c r="G20" s="60">
        <v>41475</v>
      </c>
      <c r="H20" s="26" t="s">
        <v>263</v>
      </c>
      <c r="I20" s="26" t="s">
        <v>249</v>
      </c>
      <c r="J20" s="26"/>
      <c r="K20" s="25" t="s">
        <v>273</v>
      </c>
      <c r="L20" s="25" t="s">
        <v>265</v>
      </c>
      <c r="M20" s="25">
        <v>103</v>
      </c>
      <c r="N20" s="25">
        <v>23</v>
      </c>
      <c r="O20" s="25"/>
      <c r="P20" s="25"/>
      <c r="Q20" s="25"/>
      <c r="R20" s="28"/>
      <c r="S20" s="25"/>
      <c r="T20" s="25"/>
      <c r="U20" s="25"/>
      <c r="V20" s="25"/>
      <c r="W20" s="25"/>
      <c r="X20" s="25"/>
      <c r="Y20" s="25"/>
      <c r="Z20" s="25"/>
      <c r="AA20" s="25"/>
      <c r="AB20" s="25"/>
      <c r="AC20" s="25"/>
      <c r="AD20" s="25"/>
      <c r="AE20" s="25">
        <v>19</v>
      </c>
      <c r="AF20" s="25"/>
      <c r="AG20" s="25"/>
      <c r="AH20" s="25"/>
      <c r="AI20" s="25"/>
      <c r="AJ20" s="25"/>
      <c r="AK20" s="25"/>
      <c r="AL20" s="25" t="s">
        <v>293</v>
      </c>
      <c r="AM20" s="26" t="s">
        <v>249</v>
      </c>
      <c r="AN20" s="26"/>
      <c r="AO20" s="26"/>
      <c r="AP20" s="29" t="s">
        <v>266</v>
      </c>
      <c r="AQ20" s="26">
        <v>11</v>
      </c>
      <c r="AR20" s="26" t="s">
        <v>250</v>
      </c>
      <c r="AS20" s="25"/>
      <c r="AT20" s="26">
        <v>0</v>
      </c>
      <c r="AU20" s="26">
        <v>0</v>
      </c>
      <c r="AV20" s="26">
        <v>0</v>
      </c>
      <c r="AW20" s="26">
        <v>0</v>
      </c>
      <c r="AX20" s="26">
        <v>0</v>
      </c>
      <c r="AY20" s="26">
        <v>0</v>
      </c>
      <c r="AZ20" s="26">
        <v>0</v>
      </c>
      <c r="BA20" s="26">
        <v>0</v>
      </c>
      <c r="BB20" s="26">
        <v>0</v>
      </c>
      <c r="BC20" s="26">
        <v>0</v>
      </c>
      <c r="BD20" s="26"/>
      <c r="BE20" s="26" t="s">
        <v>249</v>
      </c>
      <c r="BF20" s="26"/>
      <c r="BG20" s="26" t="s">
        <v>249</v>
      </c>
      <c r="BH20" s="26"/>
      <c r="BI20" s="30"/>
      <c r="BJ20" s="30"/>
      <c r="BK20" s="26"/>
      <c r="BL20" s="26" t="s">
        <v>252</v>
      </c>
      <c r="BM20" s="30" t="s">
        <v>274</v>
      </c>
      <c r="BN20" t="s">
        <v>295</v>
      </c>
      <c r="BO20" s="31" t="s">
        <v>253</v>
      </c>
    </row>
    <row r="21" spans="1:67" x14ac:dyDescent="0.15">
      <c r="A21" s="23">
        <v>4200</v>
      </c>
      <c r="B21" s="58">
        <v>41465</v>
      </c>
      <c r="C21" s="24" t="s">
        <v>355</v>
      </c>
      <c r="D21" s="25" t="s">
        <v>335</v>
      </c>
      <c r="E21" s="25"/>
      <c r="F21" s="25" t="s">
        <v>382</v>
      </c>
      <c r="G21" s="32">
        <v>41455</v>
      </c>
      <c r="H21" s="26" t="s">
        <v>311</v>
      </c>
      <c r="I21" s="26" t="s">
        <v>360</v>
      </c>
      <c r="J21" s="26">
        <v>6.43</v>
      </c>
      <c r="K21" s="25" t="s">
        <v>377</v>
      </c>
      <c r="L21" s="25" t="s">
        <v>378</v>
      </c>
      <c r="M21" s="25">
        <v>123.38</v>
      </c>
      <c r="N21" s="25">
        <v>24.51</v>
      </c>
      <c r="O21" s="25"/>
      <c r="P21" s="25"/>
      <c r="Q21" s="25"/>
      <c r="R21" s="28"/>
      <c r="S21" s="25"/>
      <c r="T21" s="25"/>
      <c r="U21" s="25"/>
      <c r="V21" s="25"/>
      <c r="W21" s="25"/>
      <c r="X21" s="25"/>
      <c r="Y21" s="25"/>
      <c r="Z21" s="25"/>
      <c r="AA21" s="25"/>
      <c r="AB21" s="25"/>
      <c r="AC21" s="25"/>
      <c r="AD21" s="25"/>
      <c r="AE21" s="25">
        <v>15.78</v>
      </c>
      <c r="AF21" s="25"/>
      <c r="AG21" s="25"/>
      <c r="AH21" s="25"/>
      <c r="AI21" s="25"/>
      <c r="AJ21" s="25"/>
      <c r="AK21" s="25"/>
      <c r="AL21" s="25" t="s">
        <v>347</v>
      </c>
      <c r="AM21" s="26" t="s">
        <v>360</v>
      </c>
      <c r="AN21" s="26"/>
      <c r="AO21" s="26"/>
      <c r="AP21" s="29" t="s">
        <v>330</v>
      </c>
      <c r="AQ21" s="26">
        <v>16</v>
      </c>
      <c r="AR21" s="26" t="s">
        <v>348</v>
      </c>
      <c r="AS21" s="25"/>
      <c r="AT21" s="26">
        <v>0</v>
      </c>
      <c r="AU21" s="26">
        <v>7</v>
      </c>
      <c r="AV21" s="26">
        <v>0</v>
      </c>
      <c r="AW21" s="26">
        <v>0</v>
      </c>
      <c r="AX21" s="26">
        <v>0</v>
      </c>
      <c r="AY21" s="26">
        <v>0</v>
      </c>
      <c r="AZ21" s="26">
        <v>0</v>
      </c>
      <c r="BA21" s="26">
        <v>0</v>
      </c>
      <c r="BB21" s="26">
        <v>0</v>
      </c>
      <c r="BC21" s="26">
        <v>0</v>
      </c>
      <c r="BD21" s="26"/>
      <c r="BE21" s="26" t="s">
        <v>360</v>
      </c>
      <c r="BF21" s="26">
        <v>24</v>
      </c>
      <c r="BG21" s="26" t="s">
        <v>360</v>
      </c>
      <c r="BH21" s="26"/>
      <c r="BI21" s="30"/>
      <c r="BJ21" s="30"/>
      <c r="BK21" s="26"/>
      <c r="BL21" s="26" t="s">
        <v>343</v>
      </c>
      <c r="BM21" s="30" t="s">
        <v>380</v>
      </c>
      <c r="BN21" t="s">
        <v>381</v>
      </c>
      <c r="BO21" t="s">
        <v>253</v>
      </c>
    </row>
    <row r="22" spans="1:67" x14ac:dyDescent="0.15">
      <c r="A22" s="23">
        <v>3785</v>
      </c>
      <c r="B22" s="58">
        <v>41464</v>
      </c>
      <c r="C22" s="24" t="s">
        <v>245</v>
      </c>
      <c r="D22" s="25" t="s">
        <v>246</v>
      </c>
      <c r="E22" s="25"/>
      <c r="F22" s="25" t="s">
        <v>292</v>
      </c>
      <c r="G22" s="32">
        <v>41455</v>
      </c>
      <c r="H22" s="26" t="s">
        <v>263</v>
      </c>
      <c r="I22" s="26" t="s">
        <v>249</v>
      </c>
      <c r="J22" s="26"/>
      <c r="K22" s="25" t="s">
        <v>276</v>
      </c>
      <c r="L22" s="25" t="s">
        <v>265</v>
      </c>
      <c r="M22" s="25">
        <v>103</v>
      </c>
      <c r="N22" s="25">
        <v>26</v>
      </c>
      <c r="O22" s="25"/>
      <c r="P22" s="25"/>
      <c r="Q22" s="25"/>
      <c r="R22" s="28"/>
      <c r="S22" s="25"/>
      <c r="T22" s="25"/>
      <c r="U22" s="25"/>
      <c r="V22" s="25"/>
      <c r="W22" s="25"/>
      <c r="X22" s="25"/>
      <c r="Y22" s="25"/>
      <c r="Z22" s="25"/>
      <c r="AA22" s="25"/>
      <c r="AB22" s="25"/>
      <c r="AC22" s="25"/>
      <c r="AD22" s="25"/>
      <c r="AE22" s="25">
        <v>17</v>
      </c>
      <c r="AF22" s="25"/>
      <c r="AG22" s="25"/>
      <c r="AH22" s="25"/>
      <c r="AI22" s="25"/>
      <c r="AJ22" s="25"/>
      <c r="AK22" s="25"/>
      <c r="AL22" s="25" t="s">
        <v>293</v>
      </c>
      <c r="AM22" s="26" t="s">
        <v>249</v>
      </c>
      <c r="AN22" s="26"/>
      <c r="AO22" s="26"/>
      <c r="AP22" s="29" t="s">
        <v>266</v>
      </c>
      <c r="AQ22" s="26">
        <v>10.6</v>
      </c>
      <c r="AR22" s="26" t="s">
        <v>250</v>
      </c>
      <c r="AS22" s="25"/>
      <c r="AT22" s="26">
        <v>0</v>
      </c>
      <c r="AU22" s="26">
        <v>0</v>
      </c>
      <c r="AV22" s="26">
        <v>0</v>
      </c>
      <c r="AW22" s="26">
        <v>12</v>
      </c>
      <c r="AX22" s="26">
        <v>0</v>
      </c>
      <c r="AY22" s="26">
        <v>0</v>
      </c>
      <c r="AZ22" s="26">
        <v>0</v>
      </c>
      <c r="BA22" s="26">
        <v>0</v>
      </c>
      <c r="BB22" s="26">
        <v>0</v>
      </c>
      <c r="BC22" s="26">
        <v>0</v>
      </c>
      <c r="BD22" s="26"/>
      <c r="BE22" s="26" t="s">
        <v>249</v>
      </c>
      <c r="BF22" s="26">
        <v>24</v>
      </c>
      <c r="BG22" s="26" t="s">
        <v>249</v>
      </c>
      <c r="BH22" s="26"/>
      <c r="BI22" s="25"/>
      <c r="BJ22" s="25"/>
      <c r="BK22" s="26"/>
      <c r="BL22" s="26" t="s">
        <v>252</v>
      </c>
      <c r="BM22" s="25"/>
      <c r="BN22" t="s">
        <v>277</v>
      </c>
      <c r="BO22" t="s">
        <v>253</v>
      </c>
    </row>
    <row r="23" spans="1:67" x14ac:dyDescent="0.15">
      <c r="A23" s="23">
        <v>2180</v>
      </c>
      <c r="B23" s="58">
        <v>41464</v>
      </c>
      <c r="C23" s="24" t="s">
        <v>245</v>
      </c>
      <c r="D23" s="25" t="s">
        <v>246</v>
      </c>
      <c r="E23" s="25"/>
      <c r="F23" s="25" t="s">
        <v>292</v>
      </c>
      <c r="G23" s="32">
        <v>41455</v>
      </c>
      <c r="H23" s="26" t="s">
        <v>263</v>
      </c>
      <c r="I23" s="26" t="s">
        <v>256</v>
      </c>
      <c r="J23" s="26"/>
      <c r="K23" s="25" t="s">
        <v>278</v>
      </c>
      <c r="L23" s="25" t="s">
        <v>124</v>
      </c>
      <c r="M23" s="25">
        <v>131.07</v>
      </c>
      <c r="N23" s="25">
        <v>24.4618</v>
      </c>
      <c r="O23" s="25"/>
      <c r="P23" s="25"/>
      <c r="Q23" s="25"/>
      <c r="R23" s="28"/>
      <c r="S23" s="25"/>
      <c r="T23" s="25"/>
      <c r="U23" s="25"/>
      <c r="V23" s="25"/>
      <c r="W23" s="25"/>
      <c r="X23" s="25"/>
      <c r="Y23" s="25"/>
      <c r="Z23" s="25"/>
      <c r="AA23" s="25"/>
      <c r="AB23" s="25"/>
      <c r="AC23" s="25"/>
      <c r="AD23" s="25"/>
      <c r="AE23" s="25">
        <v>13.6928</v>
      </c>
      <c r="AF23" s="25"/>
      <c r="AG23" s="25"/>
      <c r="AH23" s="25"/>
      <c r="AI23" s="25"/>
      <c r="AJ23" s="25"/>
      <c r="AK23" s="25"/>
      <c r="AL23" s="25" t="s">
        <v>293</v>
      </c>
      <c r="AM23" s="26" t="s">
        <v>249</v>
      </c>
      <c r="AN23" s="26"/>
      <c r="AO23" s="26"/>
      <c r="AP23" s="29" t="s">
        <v>386</v>
      </c>
      <c r="AQ23" s="26">
        <v>10</v>
      </c>
      <c r="AR23" s="26" t="s">
        <v>249</v>
      </c>
      <c r="AS23" s="25"/>
      <c r="AT23" s="26">
        <v>0</v>
      </c>
      <c r="AU23" s="26">
        <v>0</v>
      </c>
      <c r="AV23" s="26">
        <v>0</v>
      </c>
      <c r="AW23" s="26">
        <v>0</v>
      </c>
      <c r="AX23" s="26">
        <v>0</v>
      </c>
      <c r="AY23" s="26">
        <v>0</v>
      </c>
      <c r="AZ23" s="26">
        <v>0</v>
      </c>
      <c r="BA23" s="26">
        <v>0</v>
      </c>
      <c r="BB23" s="26">
        <v>0</v>
      </c>
      <c r="BC23" s="26">
        <v>0</v>
      </c>
      <c r="BD23" s="26"/>
      <c r="BE23" s="26" t="s">
        <v>249</v>
      </c>
      <c r="BF23" s="26"/>
      <c r="BG23" s="26" t="s">
        <v>249</v>
      </c>
      <c r="BH23" s="26"/>
      <c r="BI23" s="30"/>
      <c r="BJ23" s="30"/>
      <c r="BK23" s="26"/>
      <c r="BL23" s="26" t="s">
        <v>252</v>
      </c>
      <c r="BM23" s="25"/>
      <c r="BN23" t="s">
        <v>279</v>
      </c>
      <c r="BO23" t="s">
        <v>253</v>
      </c>
    </row>
    <row r="24" spans="1:67" x14ac:dyDescent="0.15">
      <c r="A24" s="23">
        <v>3618</v>
      </c>
      <c r="B24" s="59">
        <v>41464</v>
      </c>
      <c r="C24" s="24" t="s">
        <v>245</v>
      </c>
      <c r="D24" s="25" t="s">
        <v>246</v>
      </c>
      <c r="E24" s="25"/>
      <c r="F24" s="25" t="s">
        <v>292</v>
      </c>
      <c r="G24" s="61">
        <v>41459</v>
      </c>
      <c r="H24" s="26" t="s">
        <v>263</v>
      </c>
      <c r="I24" s="26" t="s">
        <v>249</v>
      </c>
      <c r="J24" s="26"/>
      <c r="K24" s="25" t="s">
        <v>280</v>
      </c>
      <c r="L24" s="25" t="s">
        <v>281</v>
      </c>
      <c r="M24" s="25">
        <v>88.81</v>
      </c>
      <c r="N24" s="25">
        <v>26.01</v>
      </c>
      <c r="O24" s="25"/>
      <c r="P24" s="25"/>
      <c r="Q24" s="25"/>
      <c r="R24" s="28"/>
      <c r="S24" s="25"/>
      <c r="T24" s="25"/>
      <c r="U24" s="25"/>
      <c r="V24" s="25"/>
      <c r="W24" s="25"/>
      <c r="X24" s="25"/>
      <c r="Y24" s="25"/>
      <c r="Z24" s="25"/>
      <c r="AA24" s="25"/>
      <c r="AB24" s="25"/>
      <c r="AC24" s="25"/>
      <c r="AD24" s="25"/>
      <c r="AE24" s="25">
        <v>17.850000000000001</v>
      </c>
      <c r="AF24" s="25"/>
      <c r="AG24" s="25"/>
      <c r="AH24" s="25"/>
      <c r="AI24" s="25"/>
      <c r="AJ24" s="25"/>
      <c r="AK24" s="25"/>
      <c r="AL24" s="25" t="s">
        <v>293</v>
      </c>
      <c r="AM24" s="26" t="s">
        <v>249</v>
      </c>
      <c r="AN24" s="26"/>
      <c r="AO24" s="26"/>
      <c r="AP24" s="29" t="s">
        <v>266</v>
      </c>
      <c r="AQ24" s="26">
        <v>6.2</v>
      </c>
      <c r="AR24" s="26" t="s">
        <v>250</v>
      </c>
      <c r="AS24" s="25"/>
      <c r="AT24" s="26">
        <v>0</v>
      </c>
      <c r="AU24" s="26">
        <v>0</v>
      </c>
      <c r="AV24" s="26">
        <v>0</v>
      </c>
      <c r="AW24" s="26">
        <v>15</v>
      </c>
      <c r="AX24" s="26">
        <v>0</v>
      </c>
      <c r="AY24" s="26">
        <v>0</v>
      </c>
      <c r="AZ24" s="26">
        <v>0</v>
      </c>
      <c r="BA24" s="26">
        <v>0</v>
      </c>
      <c r="BB24" s="26">
        <v>0</v>
      </c>
      <c r="BC24" s="26">
        <v>0</v>
      </c>
      <c r="BD24" s="26"/>
      <c r="BE24" s="26" t="s">
        <v>249</v>
      </c>
      <c r="BF24" s="26">
        <v>24</v>
      </c>
      <c r="BG24" s="26" t="s">
        <v>249</v>
      </c>
      <c r="BH24" s="26"/>
      <c r="BI24" s="25" t="s">
        <v>282</v>
      </c>
      <c r="BJ24" s="25" t="s">
        <v>251</v>
      </c>
      <c r="BK24" s="26">
        <v>25</v>
      </c>
      <c r="BL24" s="26" t="s">
        <v>252</v>
      </c>
      <c r="BM24" s="25"/>
      <c r="BN24" t="s">
        <v>296</v>
      </c>
      <c r="BO24" s="31" t="s">
        <v>253</v>
      </c>
    </row>
    <row r="25" spans="1:67" x14ac:dyDescent="0.15">
      <c r="A25" s="23">
        <v>3570</v>
      </c>
      <c r="B25" s="58">
        <v>41465</v>
      </c>
      <c r="C25" s="24" t="s">
        <v>366</v>
      </c>
      <c r="D25" s="25" t="s">
        <v>351</v>
      </c>
      <c r="E25" s="25"/>
      <c r="F25" s="25" t="s">
        <v>367</v>
      </c>
      <c r="G25" s="32">
        <v>41468</v>
      </c>
      <c r="H25" s="26" t="s">
        <v>368</v>
      </c>
      <c r="I25" s="26" t="s">
        <v>357</v>
      </c>
      <c r="J25" s="26"/>
      <c r="K25" s="25" t="s">
        <v>358</v>
      </c>
      <c r="L25" s="25" t="s">
        <v>364</v>
      </c>
      <c r="M25" s="25">
        <v>68.08</v>
      </c>
      <c r="N25" s="25">
        <v>22.37</v>
      </c>
      <c r="O25" s="25"/>
      <c r="P25" s="25"/>
      <c r="Q25" s="25"/>
      <c r="R25" s="28"/>
      <c r="S25" s="25"/>
      <c r="T25" s="25"/>
      <c r="U25" s="25"/>
      <c r="V25" s="25"/>
      <c r="W25" s="25"/>
      <c r="X25" s="25"/>
      <c r="Y25" s="25"/>
      <c r="Z25" s="25"/>
      <c r="AA25" s="25"/>
      <c r="AB25" s="25"/>
      <c r="AC25" s="25"/>
      <c r="AD25" s="25"/>
      <c r="AE25" s="25">
        <v>13.68</v>
      </c>
      <c r="AF25" s="25"/>
      <c r="AG25" s="25"/>
      <c r="AH25" s="25"/>
      <c r="AI25" s="25"/>
      <c r="AJ25" s="25"/>
      <c r="AK25" s="25"/>
      <c r="AL25" s="25" t="s">
        <v>347</v>
      </c>
      <c r="AM25" s="26" t="s">
        <v>360</v>
      </c>
      <c r="AN25" s="26"/>
      <c r="AO25" s="26"/>
      <c r="AP25" s="29" t="s">
        <v>361</v>
      </c>
      <c r="AQ25" s="26">
        <v>9</v>
      </c>
      <c r="AR25" s="26" t="s">
        <v>360</v>
      </c>
      <c r="AS25" s="25"/>
      <c r="AT25" s="26">
        <v>0</v>
      </c>
      <c r="AU25" s="26">
        <v>0</v>
      </c>
      <c r="AV25" s="26">
        <v>0</v>
      </c>
      <c r="AW25" s="26">
        <v>0</v>
      </c>
      <c r="AX25" s="26">
        <v>0</v>
      </c>
      <c r="AY25" s="26">
        <v>0</v>
      </c>
      <c r="AZ25" s="26">
        <v>0</v>
      </c>
      <c r="BA25" s="26">
        <v>0</v>
      </c>
      <c r="BB25" s="26">
        <v>0</v>
      </c>
      <c r="BC25" s="26">
        <v>0</v>
      </c>
      <c r="BD25" s="26"/>
      <c r="BE25" s="26" t="s">
        <v>360</v>
      </c>
      <c r="BF25" s="26"/>
      <c r="BG25" s="26" t="s">
        <v>369</v>
      </c>
      <c r="BH25" s="26">
        <v>35</v>
      </c>
      <c r="BI25" s="30" t="s">
        <v>365</v>
      </c>
      <c r="BJ25" s="30"/>
      <c r="BK25" s="26"/>
      <c r="BL25" s="26" t="s">
        <v>320</v>
      </c>
      <c r="BM25" s="25" t="s">
        <v>362</v>
      </c>
      <c r="BN25" t="s">
        <v>363</v>
      </c>
      <c r="BO25" t="s">
        <v>253</v>
      </c>
    </row>
    <row r="26" spans="1:67" x14ac:dyDescent="0.15">
      <c r="A26" s="23">
        <v>4050</v>
      </c>
      <c r="B26" s="59">
        <v>41468</v>
      </c>
      <c r="C26" s="24" t="s">
        <v>245</v>
      </c>
      <c r="D26" s="25" t="s">
        <v>246</v>
      </c>
      <c r="E26" s="25"/>
      <c r="F26" s="25" t="s">
        <v>292</v>
      </c>
      <c r="G26" s="61">
        <v>41455</v>
      </c>
      <c r="H26" s="26" t="s">
        <v>263</v>
      </c>
      <c r="I26" s="26" t="s">
        <v>249</v>
      </c>
      <c r="J26" s="26"/>
      <c r="K26" s="25" t="s">
        <v>284</v>
      </c>
      <c r="L26" s="25" t="s">
        <v>297</v>
      </c>
      <c r="M26" s="25">
        <v>104.15</v>
      </c>
      <c r="N26" s="25">
        <v>27.35</v>
      </c>
      <c r="O26" s="25"/>
      <c r="P26" s="25"/>
      <c r="Q26" s="25"/>
      <c r="R26" s="28"/>
      <c r="S26" s="25"/>
      <c r="T26" s="25"/>
      <c r="U26" s="25"/>
      <c r="V26" s="25"/>
      <c r="W26" s="25"/>
      <c r="X26" s="25"/>
      <c r="Y26" s="25"/>
      <c r="Z26" s="25"/>
      <c r="AA26" s="25"/>
      <c r="AB26" s="25"/>
      <c r="AC26" s="25"/>
      <c r="AD26" s="25"/>
      <c r="AE26" s="25">
        <v>22.84</v>
      </c>
      <c r="AF26" s="25"/>
      <c r="AG26" s="25"/>
      <c r="AH26" s="25"/>
      <c r="AI26" s="25"/>
      <c r="AJ26" s="25"/>
      <c r="AK26" s="25"/>
      <c r="AL26" s="25" t="s">
        <v>293</v>
      </c>
      <c r="AM26" s="26" t="s">
        <v>249</v>
      </c>
      <c r="AN26" s="26"/>
      <c r="AO26" s="26"/>
      <c r="AP26" s="29" t="s">
        <v>286</v>
      </c>
      <c r="AQ26" s="26">
        <v>10.8</v>
      </c>
      <c r="AR26" s="26" t="s">
        <v>250</v>
      </c>
      <c r="AS26" s="25"/>
      <c r="AT26" s="26">
        <v>2</v>
      </c>
      <c r="AU26" s="26">
        <v>0</v>
      </c>
      <c r="AV26" s="26">
        <v>8</v>
      </c>
      <c r="AW26" s="26">
        <v>0</v>
      </c>
      <c r="AX26" s="26">
        <v>0</v>
      </c>
      <c r="AY26" s="26">
        <v>0</v>
      </c>
      <c r="AZ26" s="26">
        <v>0</v>
      </c>
      <c r="BA26" s="26">
        <v>0</v>
      </c>
      <c r="BB26" s="26">
        <v>0</v>
      </c>
      <c r="BC26" s="26">
        <v>0</v>
      </c>
      <c r="BD26" s="26"/>
      <c r="BE26" s="26" t="s">
        <v>249</v>
      </c>
      <c r="BF26" s="26"/>
      <c r="BG26" s="26" t="s">
        <v>249</v>
      </c>
      <c r="BH26" s="26"/>
      <c r="BI26" s="30"/>
      <c r="BJ26" s="30"/>
      <c r="BK26" s="26"/>
      <c r="BL26" s="26" t="s">
        <v>252</v>
      </c>
      <c r="BM26" s="30" t="s">
        <v>287</v>
      </c>
      <c r="BN26" t="s">
        <v>288</v>
      </c>
      <c r="BO26" s="31" t="s">
        <v>253</v>
      </c>
    </row>
    <row r="27" spans="1:67" x14ac:dyDescent="0.15">
      <c r="A27" s="23">
        <v>4103</v>
      </c>
      <c r="B27" s="58">
        <v>41464</v>
      </c>
      <c r="C27" s="24" t="s">
        <v>245</v>
      </c>
      <c r="D27" s="25" t="s">
        <v>246</v>
      </c>
      <c r="E27" s="25"/>
      <c r="F27" s="25" t="s">
        <v>298</v>
      </c>
      <c r="G27" s="32">
        <v>41455</v>
      </c>
      <c r="H27" s="26" t="s">
        <v>263</v>
      </c>
      <c r="I27" s="26" t="s">
        <v>249</v>
      </c>
      <c r="J27" s="26"/>
      <c r="K27" s="25" t="s">
        <v>289</v>
      </c>
      <c r="L27" s="25" t="s">
        <v>290</v>
      </c>
      <c r="M27" s="25">
        <v>100.67</v>
      </c>
      <c r="N27" s="25">
        <v>25</v>
      </c>
      <c r="O27" s="25"/>
      <c r="P27" s="25"/>
      <c r="Q27" s="25"/>
      <c r="R27" s="28"/>
      <c r="S27" s="25"/>
      <c r="T27" s="25"/>
      <c r="U27" s="25"/>
      <c r="V27" s="25"/>
      <c r="W27" s="25"/>
      <c r="X27" s="25"/>
      <c r="Y27" s="25"/>
      <c r="Z27" s="25"/>
      <c r="AA27" s="25"/>
      <c r="AB27" s="25"/>
      <c r="AC27" s="25"/>
      <c r="AD27" s="25"/>
      <c r="AE27" s="25">
        <v>16.100000000000001</v>
      </c>
      <c r="AF27" s="25"/>
      <c r="AG27" s="25"/>
      <c r="AH27" s="25"/>
      <c r="AI27" s="25"/>
      <c r="AJ27" s="25"/>
      <c r="AK27" s="25"/>
      <c r="AL27" s="25" t="s">
        <v>293</v>
      </c>
      <c r="AM27" s="26" t="s">
        <v>249</v>
      </c>
      <c r="AN27" s="26"/>
      <c r="AO27" s="26"/>
      <c r="AP27" s="29" t="s">
        <v>266</v>
      </c>
      <c r="AQ27" s="26">
        <v>6</v>
      </c>
      <c r="AR27" s="26" t="s">
        <v>250</v>
      </c>
      <c r="AS27" s="25"/>
      <c r="AT27" s="26">
        <v>0</v>
      </c>
      <c r="AU27" s="26">
        <v>0</v>
      </c>
      <c r="AV27" s="26">
        <v>10</v>
      </c>
      <c r="AW27" s="26">
        <v>0</v>
      </c>
      <c r="AX27" s="26">
        <v>0</v>
      </c>
      <c r="AY27" s="26">
        <v>0</v>
      </c>
      <c r="AZ27" s="26">
        <v>0</v>
      </c>
      <c r="BA27" s="26">
        <v>0</v>
      </c>
      <c r="BB27" s="26">
        <v>0</v>
      </c>
      <c r="BC27" s="26">
        <v>0</v>
      </c>
      <c r="BD27" s="26"/>
      <c r="BE27" s="26" t="s">
        <v>249</v>
      </c>
      <c r="BF27" s="26"/>
      <c r="BG27" s="26" t="s">
        <v>249</v>
      </c>
      <c r="BH27" s="26"/>
      <c r="BI27" s="30"/>
      <c r="BJ27" s="30"/>
      <c r="BK27" s="26"/>
      <c r="BL27" s="26" t="s">
        <v>252</v>
      </c>
      <c r="BM27" s="30"/>
      <c r="BN27" t="s">
        <v>291</v>
      </c>
      <c r="BO27" t="s">
        <v>253</v>
      </c>
    </row>
    <row r="28" spans="1:67" x14ac:dyDescent="0.15">
      <c r="A28" s="23">
        <v>4667</v>
      </c>
      <c r="B28" s="58">
        <v>41467</v>
      </c>
      <c r="C28" s="24" t="s">
        <v>334</v>
      </c>
      <c r="D28" s="25" t="s">
        <v>335</v>
      </c>
      <c r="E28" s="25"/>
      <c r="F28" s="25" t="s">
        <v>346</v>
      </c>
      <c r="G28" s="32">
        <v>41457</v>
      </c>
      <c r="H28" s="26" t="s">
        <v>337</v>
      </c>
      <c r="I28" s="26" t="s">
        <v>338</v>
      </c>
      <c r="J28" s="26"/>
      <c r="K28" s="25" t="s">
        <v>339</v>
      </c>
      <c r="L28" s="25" t="s">
        <v>340</v>
      </c>
      <c r="M28" s="27">
        <v>103</v>
      </c>
      <c r="N28" s="27">
        <v>26</v>
      </c>
      <c r="O28" s="25"/>
      <c r="P28" s="25"/>
      <c r="Q28" s="25"/>
      <c r="R28" s="28"/>
      <c r="S28" s="25"/>
      <c r="T28" s="25"/>
      <c r="U28" s="25"/>
      <c r="V28" s="25"/>
      <c r="W28" s="25"/>
      <c r="X28" s="25"/>
      <c r="Y28" s="25"/>
      <c r="Z28" s="25"/>
      <c r="AA28" s="25"/>
      <c r="AB28" s="25"/>
      <c r="AC28" s="25"/>
      <c r="AD28" s="25"/>
      <c r="AE28" s="25">
        <v>22</v>
      </c>
      <c r="AF28" s="25"/>
      <c r="AG28" s="25"/>
      <c r="AH28" s="25"/>
      <c r="AI28" s="25"/>
      <c r="AJ28" s="25"/>
      <c r="AK28" s="25"/>
      <c r="AL28" s="25" t="s">
        <v>350</v>
      </c>
      <c r="AM28" s="26" t="s">
        <v>319</v>
      </c>
      <c r="AN28" s="26"/>
      <c r="AO28" s="26"/>
      <c r="AP28" s="29" t="s">
        <v>330</v>
      </c>
      <c r="AQ28" s="26">
        <v>10.6</v>
      </c>
      <c r="AR28" s="26" t="s">
        <v>342</v>
      </c>
      <c r="AS28" s="25"/>
      <c r="AT28" s="26">
        <v>8</v>
      </c>
      <c r="AU28" s="26">
        <v>0</v>
      </c>
      <c r="AV28" s="26">
        <v>0</v>
      </c>
      <c r="AW28" s="26">
        <v>0</v>
      </c>
      <c r="AX28" s="26">
        <v>0</v>
      </c>
      <c r="AY28" s="26">
        <v>0</v>
      </c>
      <c r="AZ28" s="26">
        <v>0</v>
      </c>
      <c r="BA28" s="26">
        <v>0</v>
      </c>
      <c r="BB28" s="26">
        <v>0</v>
      </c>
      <c r="BC28" s="26">
        <v>0</v>
      </c>
      <c r="BD28" s="26"/>
      <c r="BE28" s="26" t="s">
        <v>319</v>
      </c>
      <c r="BF28" s="26">
        <v>12</v>
      </c>
      <c r="BG28" s="26" t="s">
        <v>319</v>
      </c>
      <c r="BH28" s="26"/>
      <c r="BI28" s="25"/>
      <c r="BJ28" s="30"/>
      <c r="BK28" s="26"/>
      <c r="BL28" s="26" t="s">
        <v>343</v>
      </c>
      <c r="BM28" s="30"/>
      <c r="BN28" t="s">
        <v>349</v>
      </c>
      <c r="BO28" s="31" t="s">
        <v>345</v>
      </c>
    </row>
    <row r="29" spans="1:67" x14ac:dyDescent="0.15">
      <c r="A29" s="23">
        <v>4505</v>
      </c>
      <c r="B29" s="59">
        <v>41467</v>
      </c>
      <c r="C29" s="24" t="s">
        <v>323</v>
      </c>
      <c r="D29" s="25" t="s">
        <v>324</v>
      </c>
      <c r="E29" s="25"/>
      <c r="F29" s="25" t="s">
        <v>325</v>
      </c>
      <c r="G29" s="32">
        <v>41455</v>
      </c>
      <c r="H29" s="26" t="s">
        <v>326</v>
      </c>
      <c r="I29" s="26" t="s">
        <v>312</v>
      </c>
      <c r="J29" s="26"/>
      <c r="K29" s="25" t="s">
        <v>327</v>
      </c>
      <c r="L29" s="25" t="s">
        <v>314</v>
      </c>
      <c r="M29" s="25">
        <v>130.21</v>
      </c>
      <c r="N29" s="25">
        <v>30.055</v>
      </c>
      <c r="O29" s="25"/>
      <c r="P29" s="25"/>
      <c r="Q29" s="25"/>
      <c r="R29" s="28"/>
      <c r="S29" s="25"/>
      <c r="T29" s="25"/>
      <c r="U29" s="25"/>
      <c r="V29" s="25"/>
      <c r="W29" s="25"/>
      <c r="X29" s="25"/>
      <c r="Y29" s="25"/>
      <c r="Z29" s="25"/>
      <c r="AA29" s="25"/>
      <c r="AB29" s="25"/>
      <c r="AC29" s="25"/>
      <c r="AD29" s="25"/>
      <c r="AE29" s="25">
        <v>27.992999999999999</v>
      </c>
      <c r="AF29" s="25"/>
      <c r="AG29" s="25"/>
      <c r="AH29" s="25"/>
      <c r="AI29" s="25"/>
      <c r="AJ29" s="25"/>
      <c r="AK29" s="25"/>
      <c r="AL29" s="25" t="s">
        <v>331</v>
      </c>
      <c r="AM29" s="26" t="s">
        <v>329</v>
      </c>
      <c r="AN29" s="26"/>
      <c r="AO29" s="26"/>
      <c r="AP29" s="29" t="s">
        <v>330</v>
      </c>
      <c r="AQ29" s="26">
        <v>16</v>
      </c>
      <c r="AR29" s="26" t="s">
        <v>318</v>
      </c>
      <c r="AS29" s="25"/>
      <c r="AT29" s="26">
        <v>0</v>
      </c>
      <c r="AU29" s="26">
        <v>0</v>
      </c>
      <c r="AV29" s="26">
        <v>7</v>
      </c>
      <c r="AW29" s="26">
        <v>0</v>
      </c>
      <c r="AX29" s="26">
        <v>0</v>
      </c>
      <c r="AY29" s="26">
        <v>0</v>
      </c>
      <c r="AZ29" s="26">
        <v>0</v>
      </c>
      <c r="BA29" s="26">
        <v>0</v>
      </c>
      <c r="BB29" s="26">
        <v>0</v>
      </c>
      <c r="BC29" s="26">
        <v>0</v>
      </c>
      <c r="BD29" s="26"/>
      <c r="BE29" s="26" t="s">
        <v>319</v>
      </c>
      <c r="BF29" s="26"/>
      <c r="BG29" s="26" t="s">
        <v>319</v>
      </c>
      <c r="BH29" s="26"/>
      <c r="BI29" s="25"/>
      <c r="BJ29" s="25"/>
      <c r="BK29" s="26"/>
      <c r="BL29" s="26" t="s">
        <v>320</v>
      </c>
      <c r="BM29" s="30" t="s">
        <v>321</v>
      </c>
      <c r="BN29" t="s">
        <v>322</v>
      </c>
      <c r="BO29" s="31" t="s">
        <v>253</v>
      </c>
    </row>
    <row r="30" spans="1:67" x14ac:dyDescent="0.15">
      <c r="A30" s="23">
        <v>1722</v>
      </c>
      <c r="B30" s="59">
        <v>41464</v>
      </c>
      <c r="C30" s="24" t="s">
        <v>245</v>
      </c>
      <c r="D30" s="25" t="s">
        <v>246</v>
      </c>
      <c r="E30" s="25"/>
      <c r="F30" s="25" t="s">
        <v>292</v>
      </c>
      <c r="G30" s="60">
        <v>41455</v>
      </c>
      <c r="H30" s="26" t="s">
        <v>263</v>
      </c>
      <c r="I30" s="26" t="s">
        <v>256</v>
      </c>
      <c r="J30" s="26"/>
      <c r="K30" s="25" t="s">
        <v>257</v>
      </c>
      <c r="L30" s="25" t="s">
        <v>258</v>
      </c>
      <c r="M30" s="25">
        <v>128.30000000000001</v>
      </c>
      <c r="N30" s="25">
        <v>26.45</v>
      </c>
      <c r="O30" s="25"/>
      <c r="P30" s="25"/>
      <c r="Q30" s="25"/>
      <c r="R30" s="28"/>
      <c r="S30" s="25"/>
      <c r="T30" s="25"/>
      <c r="U30" s="25"/>
      <c r="V30" s="25"/>
      <c r="W30" s="25"/>
      <c r="X30" s="25"/>
      <c r="Y30" s="25"/>
      <c r="Z30" s="25"/>
      <c r="AA30" s="25"/>
      <c r="AB30" s="25"/>
      <c r="AC30" s="25"/>
      <c r="AD30" s="25"/>
      <c r="AE30" s="25">
        <v>22.5</v>
      </c>
      <c r="AF30" s="25"/>
      <c r="AG30" s="25"/>
      <c r="AH30" s="25"/>
      <c r="AI30" s="25"/>
      <c r="AJ30" s="25"/>
      <c r="AK30" s="25"/>
      <c r="AL30" s="25" t="s">
        <v>299</v>
      </c>
      <c r="AM30" s="26" t="s">
        <v>256</v>
      </c>
      <c r="AN30" s="26"/>
      <c r="AO30" s="26"/>
      <c r="AP30" s="29" t="s">
        <v>266</v>
      </c>
      <c r="AQ30" s="26">
        <v>12</v>
      </c>
      <c r="AR30" s="26" t="s">
        <v>250</v>
      </c>
      <c r="AS30" s="25"/>
      <c r="AT30" s="26">
        <v>0</v>
      </c>
      <c r="AU30" s="26">
        <v>0</v>
      </c>
      <c r="AV30" s="26">
        <v>7</v>
      </c>
      <c r="AW30" s="26">
        <v>0</v>
      </c>
      <c r="AX30" s="26">
        <v>0</v>
      </c>
      <c r="AY30" s="26">
        <v>0</v>
      </c>
      <c r="AZ30" s="26">
        <v>0</v>
      </c>
      <c r="BA30" s="26">
        <v>0</v>
      </c>
      <c r="BB30" s="26">
        <v>0</v>
      </c>
      <c r="BC30" s="26">
        <v>0</v>
      </c>
      <c r="BD30" s="26"/>
      <c r="BE30" s="26" t="s">
        <v>249</v>
      </c>
      <c r="BF30" s="26"/>
      <c r="BG30" s="26" t="s">
        <v>249</v>
      </c>
      <c r="BH30" s="26"/>
      <c r="BI30" s="25"/>
      <c r="BJ30" s="25"/>
      <c r="BK30" s="26"/>
      <c r="BL30" s="26" t="s">
        <v>252</v>
      </c>
      <c r="BM30" s="25"/>
      <c r="BN30" t="s">
        <v>261</v>
      </c>
      <c r="BO30" s="31" t="s">
        <v>253</v>
      </c>
    </row>
    <row r="31" spans="1:67" x14ac:dyDescent="0.15">
      <c r="A31" s="23">
        <v>1692</v>
      </c>
      <c r="B31" s="59">
        <v>41464</v>
      </c>
      <c r="C31" s="24" t="s">
        <v>245</v>
      </c>
      <c r="D31" s="25" t="s">
        <v>246</v>
      </c>
      <c r="E31" s="25"/>
      <c r="F31" s="25" t="s">
        <v>292</v>
      </c>
      <c r="G31" s="32">
        <v>41495</v>
      </c>
      <c r="H31" s="26" t="s">
        <v>263</v>
      </c>
      <c r="I31" s="26" t="s">
        <v>256</v>
      </c>
      <c r="J31" s="26"/>
      <c r="K31" s="25" t="s">
        <v>264</v>
      </c>
      <c r="L31" s="25" t="s">
        <v>265</v>
      </c>
      <c r="M31" s="25">
        <v>119.1</v>
      </c>
      <c r="N31" s="25">
        <v>26.25</v>
      </c>
      <c r="O31" s="25"/>
      <c r="P31" s="25"/>
      <c r="Q31" s="25"/>
      <c r="R31" s="28"/>
      <c r="S31" s="25"/>
      <c r="T31" s="25"/>
      <c r="U31" s="25"/>
      <c r="V31" s="25"/>
      <c r="W31" s="25"/>
      <c r="X31" s="25"/>
      <c r="Y31" s="25"/>
      <c r="Z31" s="25"/>
      <c r="AA31" s="25"/>
      <c r="AB31" s="25"/>
      <c r="AC31" s="25"/>
      <c r="AD31" s="25"/>
      <c r="AE31" s="25">
        <v>22.25</v>
      </c>
      <c r="AF31" s="25"/>
      <c r="AG31" s="25"/>
      <c r="AH31" s="25"/>
      <c r="AI31" s="25"/>
      <c r="AJ31" s="25"/>
      <c r="AK31" s="25"/>
      <c r="AL31" s="25" t="s">
        <v>300</v>
      </c>
      <c r="AM31" s="26" t="s">
        <v>249</v>
      </c>
      <c r="AN31" s="26"/>
      <c r="AO31" s="26"/>
      <c r="AP31" s="29" t="s">
        <v>266</v>
      </c>
      <c r="AQ31" s="26">
        <v>8.5</v>
      </c>
      <c r="AR31" s="26" t="s">
        <v>250</v>
      </c>
      <c r="AS31" s="25"/>
      <c r="AT31" s="26">
        <v>0</v>
      </c>
      <c r="AU31" s="26">
        <v>0</v>
      </c>
      <c r="AV31" s="26">
        <v>0</v>
      </c>
      <c r="AW31" s="26">
        <v>0</v>
      </c>
      <c r="AX31" s="26">
        <v>0</v>
      </c>
      <c r="AY31" s="26">
        <v>15</v>
      </c>
      <c r="AZ31" s="26">
        <v>0</v>
      </c>
      <c r="BA31" s="26">
        <v>0</v>
      </c>
      <c r="BB31" s="26">
        <v>0</v>
      </c>
      <c r="BC31" s="26">
        <v>0</v>
      </c>
      <c r="BD31" s="26"/>
      <c r="BE31" s="26" t="s">
        <v>249</v>
      </c>
      <c r="BF31" s="26"/>
      <c r="BG31" s="26" t="s">
        <v>249</v>
      </c>
      <c r="BH31" s="26"/>
      <c r="BI31" s="25"/>
      <c r="BJ31" s="25"/>
      <c r="BK31" s="26"/>
      <c r="BL31" s="26" t="s">
        <v>252</v>
      </c>
      <c r="BM31" s="25"/>
      <c r="BN31" t="s">
        <v>267</v>
      </c>
      <c r="BO31" s="31" t="s">
        <v>268</v>
      </c>
    </row>
    <row r="32" spans="1:67" x14ac:dyDescent="0.15">
      <c r="A32" s="23">
        <v>1609</v>
      </c>
      <c r="B32" s="58">
        <v>41467</v>
      </c>
      <c r="C32" s="24" t="s">
        <v>245</v>
      </c>
      <c r="D32" s="25" t="s">
        <v>246</v>
      </c>
      <c r="E32" s="25"/>
      <c r="F32" s="25" t="s">
        <v>292</v>
      </c>
      <c r="G32" s="32">
        <v>41467</v>
      </c>
      <c r="H32" s="26" t="s">
        <v>263</v>
      </c>
      <c r="I32" s="26" t="s">
        <v>249</v>
      </c>
      <c r="J32" s="26"/>
      <c r="K32" s="25" t="s">
        <v>269</v>
      </c>
      <c r="L32" s="25" t="s">
        <v>270</v>
      </c>
      <c r="M32" s="25">
        <v>119.6</v>
      </c>
      <c r="N32" s="25">
        <v>26.58</v>
      </c>
      <c r="O32" s="25"/>
      <c r="P32" s="25"/>
      <c r="Q32" s="25"/>
      <c r="R32" s="28"/>
      <c r="S32" s="25"/>
      <c r="T32" s="25"/>
      <c r="U32" s="25"/>
      <c r="V32" s="25"/>
      <c r="W32" s="25"/>
      <c r="X32" s="25"/>
      <c r="Y32" s="25"/>
      <c r="Z32" s="25"/>
      <c r="AA32" s="25"/>
      <c r="AB32" s="25"/>
      <c r="AC32" s="25"/>
      <c r="AD32" s="25"/>
      <c r="AE32" s="25">
        <v>21.05</v>
      </c>
      <c r="AF32" s="25"/>
      <c r="AG32" s="25"/>
      <c r="AH32" s="25"/>
      <c r="AI32" s="25"/>
      <c r="AJ32" s="25"/>
      <c r="AK32" s="25"/>
      <c r="AL32" s="25" t="s">
        <v>300</v>
      </c>
      <c r="AM32" s="26" t="s">
        <v>249</v>
      </c>
      <c r="AN32" s="26"/>
      <c r="AO32" s="26"/>
      <c r="AP32" s="29" t="s">
        <v>266</v>
      </c>
      <c r="AQ32" s="26">
        <v>11</v>
      </c>
      <c r="AR32" s="26" t="s">
        <v>250</v>
      </c>
      <c r="AS32" s="25"/>
      <c r="AT32" s="26">
        <v>0</v>
      </c>
      <c r="AU32" s="26">
        <v>0</v>
      </c>
      <c r="AV32" s="26">
        <v>0</v>
      </c>
      <c r="AW32" s="26">
        <v>18</v>
      </c>
      <c r="AX32" s="26">
        <v>0</v>
      </c>
      <c r="AY32" s="26">
        <v>0</v>
      </c>
      <c r="AZ32" s="26">
        <v>0</v>
      </c>
      <c r="BA32" s="26">
        <v>0</v>
      </c>
      <c r="BB32" s="26">
        <v>0</v>
      </c>
      <c r="BC32" s="26">
        <v>0</v>
      </c>
      <c r="BD32" s="26"/>
      <c r="BE32" s="26" t="s">
        <v>249</v>
      </c>
      <c r="BF32" s="26">
        <v>12</v>
      </c>
      <c r="BG32" s="26" t="s">
        <v>249</v>
      </c>
      <c r="BH32" s="26"/>
      <c r="BI32" s="30"/>
      <c r="BJ32" s="30"/>
      <c r="BK32" s="26"/>
      <c r="BL32" s="26" t="s">
        <v>252</v>
      </c>
      <c r="BM32" s="25"/>
      <c r="BN32" t="s">
        <v>301</v>
      </c>
      <c r="BO32" s="31" t="s">
        <v>253</v>
      </c>
    </row>
    <row r="33" spans="1:67" x14ac:dyDescent="0.15">
      <c r="A33" s="23">
        <v>4150</v>
      </c>
      <c r="B33" s="59">
        <v>41467</v>
      </c>
      <c r="C33" s="24" t="s">
        <v>245</v>
      </c>
      <c r="D33" s="25" t="s">
        <v>246</v>
      </c>
      <c r="E33" s="25"/>
      <c r="F33" s="25" t="s">
        <v>292</v>
      </c>
      <c r="G33" s="60">
        <v>41475</v>
      </c>
      <c r="H33" s="26" t="s">
        <v>263</v>
      </c>
      <c r="I33" s="26" t="s">
        <v>249</v>
      </c>
      <c r="J33" s="26"/>
      <c r="K33" s="25" t="s">
        <v>273</v>
      </c>
      <c r="L33" s="25" t="s">
        <v>265</v>
      </c>
      <c r="M33" s="25">
        <v>103</v>
      </c>
      <c r="N33" s="25">
        <v>23</v>
      </c>
      <c r="O33" s="25"/>
      <c r="P33" s="25"/>
      <c r="Q33" s="25"/>
      <c r="R33" s="28"/>
      <c r="S33" s="25"/>
      <c r="T33" s="25"/>
      <c r="U33" s="25"/>
      <c r="V33" s="25"/>
      <c r="W33" s="25"/>
      <c r="X33" s="25"/>
      <c r="Y33" s="25"/>
      <c r="Z33" s="25"/>
      <c r="AA33" s="25"/>
      <c r="AB33" s="25"/>
      <c r="AC33" s="25"/>
      <c r="AD33" s="25"/>
      <c r="AE33" s="25">
        <v>21</v>
      </c>
      <c r="AF33" s="25"/>
      <c r="AG33" s="25"/>
      <c r="AH33" s="25"/>
      <c r="AI33" s="25"/>
      <c r="AJ33" s="25"/>
      <c r="AK33" s="25"/>
      <c r="AL33" s="25" t="s">
        <v>300</v>
      </c>
      <c r="AM33" s="26" t="s">
        <v>249</v>
      </c>
      <c r="AN33" s="26"/>
      <c r="AO33" s="26"/>
      <c r="AP33" s="29" t="s">
        <v>266</v>
      </c>
      <c r="AQ33" s="26">
        <v>11</v>
      </c>
      <c r="AR33" s="26" t="s">
        <v>250</v>
      </c>
      <c r="AS33" s="25"/>
      <c r="AT33" s="26">
        <v>0</v>
      </c>
      <c r="AU33" s="26">
        <v>0</v>
      </c>
      <c r="AV33" s="26">
        <v>0</v>
      </c>
      <c r="AW33" s="26">
        <v>0</v>
      </c>
      <c r="AX33" s="26">
        <v>0</v>
      </c>
      <c r="AY33" s="26">
        <v>0</v>
      </c>
      <c r="AZ33" s="26">
        <v>0</v>
      </c>
      <c r="BA33" s="26">
        <v>0</v>
      </c>
      <c r="BB33" s="26">
        <v>0</v>
      </c>
      <c r="BC33" s="26">
        <v>0</v>
      </c>
      <c r="BD33" s="26"/>
      <c r="BE33" s="26" t="s">
        <v>249</v>
      </c>
      <c r="BF33" s="26"/>
      <c r="BG33" s="26" t="s">
        <v>249</v>
      </c>
      <c r="BH33" s="26"/>
      <c r="BI33" s="30"/>
      <c r="BJ33" s="30"/>
      <c r="BK33" s="26"/>
      <c r="BL33" s="26" t="s">
        <v>252</v>
      </c>
      <c r="BM33" s="30" t="s">
        <v>274</v>
      </c>
      <c r="BN33" t="s">
        <v>295</v>
      </c>
      <c r="BO33" s="31" t="s">
        <v>253</v>
      </c>
    </row>
    <row r="34" spans="1:67" x14ac:dyDescent="0.15">
      <c r="A34" s="23">
        <v>4201</v>
      </c>
      <c r="B34" s="58">
        <v>41465</v>
      </c>
      <c r="C34" s="24" t="s">
        <v>355</v>
      </c>
      <c r="D34" s="25" t="s">
        <v>335</v>
      </c>
      <c r="E34" s="25"/>
      <c r="F34" s="25" t="s">
        <v>382</v>
      </c>
      <c r="G34" s="32">
        <v>41455</v>
      </c>
      <c r="H34" s="26" t="s">
        <v>311</v>
      </c>
      <c r="I34" s="26" t="s">
        <v>376</v>
      </c>
      <c r="J34" s="26">
        <v>6.43</v>
      </c>
      <c r="K34" s="25" t="s">
        <v>377</v>
      </c>
      <c r="L34" s="25" t="s">
        <v>378</v>
      </c>
      <c r="M34" s="25">
        <v>123.38</v>
      </c>
      <c r="N34" s="25">
        <v>24.51</v>
      </c>
      <c r="O34" s="25"/>
      <c r="P34" s="25"/>
      <c r="Q34" s="25"/>
      <c r="R34" s="28"/>
      <c r="S34" s="25"/>
      <c r="T34" s="25"/>
      <c r="U34" s="25"/>
      <c r="V34" s="25"/>
      <c r="W34" s="25"/>
      <c r="X34" s="25"/>
      <c r="Y34" s="25"/>
      <c r="Z34" s="25"/>
      <c r="AA34" s="25"/>
      <c r="AB34" s="25"/>
      <c r="AC34" s="25"/>
      <c r="AD34" s="25"/>
      <c r="AE34" s="25">
        <v>20.48</v>
      </c>
      <c r="AF34" s="25"/>
      <c r="AG34" s="25"/>
      <c r="AH34" s="25"/>
      <c r="AI34" s="25"/>
      <c r="AJ34" s="25"/>
      <c r="AK34" s="25"/>
      <c r="AL34" s="25" t="s">
        <v>383</v>
      </c>
      <c r="AM34" s="26" t="s">
        <v>376</v>
      </c>
      <c r="AN34" s="26"/>
      <c r="AO34" s="26"/>
      <c r="AP34" s="29" t="s">
        <v>330</v>
      </c>
      <c r="AQ34" s="26">
        <v>16</v>
      </c>
      <c r="AR34" s="26" t="s">
        <v>348</v>
      </c>
      <c r="AS34" s="25"/>
      <c r="AT34" s="26">
        <v>0</v>
      </c>
      <c r="AU34" s="26">
        <v>7</v>
      </c>
      <c r="AV34" s="26">
        <v>0</v>
      </c>
      <c r="AW34" s="26">
        <v>0</v>
      </c>
      <c r="AX34" s="26">
        <v>0</v>
      </c>
      <c r="AY34" s="26">
        <v>0</v>
      </c>
      <c r="AZ34" s="26">
        <v>0</v>
      </c>
      <c r="BA34" s="26">
        <v>0</v>
      </c>
      <c r="BB34" s="26">
        <v>0</v>
      </c>
      <c r="BC34" s="26">
        <v>0</v>
      </c>
      <c r="BD34" s="26"/>
      <c r="BE34" s="26" t="s">
        <v>376</v>
      </c>
      <c r="BF34" s="26">
        <v>24</v>
      </c>
      <c r="BG34" s="26" t="s">
        <v>376</v>
      </c>
      <c r="BH34" s="26"/>
      <c r="BI34" s="30"/>
      <c r="BJ34" s="30"/>
      <c r="BK34" s="26"/>
      <c r="BL34" s="26" t="s">
        <v>343</v>
      </c>
      <c r="BM34" s="30" t="s">
        <v>380</v>
      </c>
      <c r="BN34" t="s">
        <v>381</v>
      </c>
      <c r="BO34" t="s">
        <v>253</v>
      </c>
    </row>
    <row r="35" spans="1:67" x14ac:dyDescent="0.15">
      <c r="A35" s="23">
        <v>3786</v>
      </c>
      <c r="B35" s="58">
        <v>41464</v>
      </c>
      <c r="C35" s="24" t="s">
        <v>245</v>
      </c>
      <c r="D35" s="25" t="s">
        <v>246</v>
      </c>
      <c r="E35" s="25"/>
      <c r="F35" s="25" t="s">
        <v>292</v>
      </c>
      <c r="G35" s="32">
        <v>41455</v>
      </c>
      <c r="H35" s="26" t="s">
        <v>263</v>
      </c>
      <c r="I35" s="26" t="s">
        <v>249</v>
      </c>
      <c r="J35" s="26"/>
      <c r="K35" s="25" t="s">
        <v>276</v>
      </c>
      <c r="L35" s="25" t="s">
        <v>265</v>
      </c>
      <c r="M35" s="25">
        <v>103</v>
      </c>
      <c r="N35" s="25">
        <v>26</v>
      </c>
      <c r="O35" s="25"/>
      <c r="P35" s="25"/>
      <c r="Q35" s="25"/>
      <c r="R35" s="28"/>
      <c r="S35" s="25"/>
      <c r="T35" s="25"/>
      <c r="U35" s="25"/>
      <c r="V35" s="25"/>
      <c r="W35" s="25"/>
      <c r="X35" s="25"/>
      <c r="Y35" s="25"/>
      <c r="Z35" s="25"/>
      <c r="AA35" s="25"/>
      <c r="AB35" s="25"/>
      <c r="AC35" s="25"/>
      <c r="AD35" s="25"/>
      <c r="AE35" s="25">
        <v>22</v>
      </c>
      <c r="AF35" s="25"/>
      <c r="AG35" s="25"/>
      <c r="AH35" s="25"/>
      <c r="AI35" s="25"/>
      <c r="AJ35" s="25"/>
      <c r="AK35" s="25"/>
      <c r="AL35" s="25" t="s">
        <v>300</v>
      </c>
      <c r="AM35" s="26" t="s">
        <v>249</v>
      </c>
      <c r="AN35" s="26"/>
      <c r="AO35" s="26"/>
      <c r="AP35" s="29" t="s">
        <v>266</v>
      </c>
      <c r="AQ35" s="26">
        <v>10.6</v>
      </c>
      <c r="AR35" s="26" t="s">
        <v>250</v>
      </c>
      <c r="AS35" s="25"/>
      <c r="AT35" s="26">
        <v>0</v>
      </c>
      <c r="AU35" s="26">
        <v>0</v>
      </c>
      <c r="AV35" s="26">
        <v>0</v>
      </c>
      <c r="AW35" s="26">
        <v>12</v>
      </c>
      <c r="AX35" s="26">
        <v>0</v>
      </c>
      <c r="AY35" s="26">
        <v>0</v>
      </c>
      <c r="AZ35" s="26">
        <v>0</v>
      </c>
      <c r="BA35" s="26">
        <v>0</v>
      </c>
      <c r="BB35" s="26">
        <v>0</v>
      </c>
      <c r="BC35" s="26">
        <v>0</v>
      </c>
      <c r="BD35" s="26"/>
      <c r="BE35" s="26" t="s">
        <v>249</v>
      </c>
      <c r="BF35" s="26">
        <v>24</v>
      </c>
      <c r="BG35" s="26" t="s">
        <v>249</v>
      </c>
      <c r="BH35" s="26"/>
      <c r="BI35" s="25"/>
      <c r="BJ35" s="25"/>
      <c r="BK35" s="26"/>
      <c r="BL35" s="26" t="s">
        <v>252</v>
      </c>
      <c r="BM35" s="25"/>
      <c r="BN35" t="s">
        <v>277</v>
      </c>
      <c r="BO35" t="s">
        <v>253</v>
      </c>
    </row>
    <row r="36" spans="1:67" x14ac:dyDescent="0.15">
      <c r="A36" s="23">
        <v>2181</v>
      </c>
      <c r="B36" s="58">
        <v>41464</v>
      </c>
      <c r="C36" s="24" t="s">
        <v>245</v>
      </c>
      <c r="D36" s="25" t="s">
        <v>246</v>
      </c>
      <c r="E36" s="25"/>
      <c r="F36" s="25" t="s">
        <v>292</v>
      </c>
      <c r="G36" s="32">
        <v>41455</v>
      </c>
      <c r="H36" s="26" t="s">
        <v>263</v>
      </c>
      <c r="I36" s="26" t="s">
        <v>256</v>
      </c>
      <c r="J36" s="26"/>
      <c r="K36" s="25" t="s">
        <v>278</v>
      </c>
      <c r="L36" s="25" t="s">
        <v>124</v>
      </c>
      <c r="M36" s="25">
        <v>131.07</v>
      </c>
      <c r="N36" s="25">
        <v>24.4618</v>
      </c>
      <c r="O36" s="25"/>
      <c r="P36" s="25"/>
      <c r="Q36" s="25"/>
      <c r="R36" s="28"/>
      <c r="S36" s="25"/>
      <c r="T36" s="25"/>
      <c r="U36" s="25"/>
      <c r="V36" s="25"/>
      <c r="W36" s="25"/>
      <c r="X36" s="25"/>
      <c r="Y36" s="25"/>
      <c r="Z36" s="25"/>
      <c r="AA36" s="25"/>
      <c r="AB36" s="25"/>
      <c r="AC36" s="25"/>
      <c r="AD36" s="25"/>
      <c r="AE36" s="25">
        <v>20.7592</v>
      </c>
      <c r="AF36" s="25"/>
      <c r="AG36" s="25"/>
      <c r="AH36" s="25"/>
      <c r="AI36" s="25"/>
      <c r="AJ36" s="25"/>
      <c r="AK36" s="25"/>
      <c r="AL36" s="25" t="s">
        <v>300</v>
      </c>
      <c r="AM36" s="26" t="s">
        <v>249</v>
      </c>
      <c r="AN36" s="26"/>
      <c r="AO36" s="26"/>
      <c r="AP36" s="29" t="s">
        <v>386</v>
      </c>
      <c r="AQ36" s="26">
        <v>10</v>
      </c>
      <c r="AR36" s="26" t="s">
        <v>249</v>
      </c>
      <c r="AS36" s="25"/>
      <c r="AT36" s="26">
        <v>0</v>
      </c>
      <c r="AU36" s="26">
        <v>0</v>
      </c>
      <c r="AV36" s="26">
        <v>0</v>
      </c>
      <c r="AW36" s="26">
        <v>0</v>
      </c>
      <c r="AX36" s="26">
        <v>0</v>
      </c>
      <c r="AY36" s="26">
        <v>0</v>
      </c>
      <c r="AZ36" s="26">
        <v>0</v>
      </c>
      <c r="BA36" s="26">
        <v>0</v>
      </c>
      <c r="BB36" s="26">
        <v>0</v>
      </c>
      <c r="BC36" s="26">
        <v>0</v>
      </c>
      <c r="BD36" s="26"/>
      <c r="BE36" s="26" t="s">
        <v>249</v>
      </c>
      <c r="BF36" s="26"/>
      <c r="BG36" s="26" t="s">
        <v>249</v>
      </c>
      <c r="BH36" s="26"/>
      <c r="BI36" s="30"/>
      <c r="BJ36" s="30"/>
      <c r="BK36" s="26"/>
      <c r="BL36" s="26" t="s">
        <v>252</v>
      </c>
      <c r="BM36" s="25"/>
      <c r="BN36" t="s">
        <v>279</v>
      </c>
      <c r="BO36" t="s">
        <v>253</v>
      </c>
    </row>
    <row r="37" spans="1:67" x14ac:dyDescent="0.15">
      <c r="A37" s="23">
        <v>3619</v>
      </c>
      <c r="B37" s="59">
        <v>41464</v>
      </c>
      <c r="C37" s="24" t="s">
        <v>245</v>
      </c>
      <c r="D37" s="25" t="s">
        <v>246</v>
      </c>
      <c r="E37" s="25"/>
      <c r="F37" s="25" t="s">
        <v>292</v>
      </c>
      <c r="G37" s="61">
        <v>41459</v>
      </c>
      <c r="H37" s="26" t="s">
        <v>263</v>
      </c>
      <c r="I37" s="26" t="s">
        <v>249</v>
      </c>
      <c r="J37" s="26"/>
      <c r="K37" s="25" t="s">
        <v>280</v>
      </c>
      <c r="L37" s="25" t="s">
        <v>281</v>
      </c>
      <c r="M37" s="25">
        <v>88.81</v>
      </c>
      <c r="N37" s="25">
        <v>26.01</v>
      </c>
      <c r="O37" s="25"/>
      <c r="P37" s="25"/>
      <c r="Q37" s="25"/>
      <c r="R37" s="28"/>
      <c r="S37" s="25"/>
      <c r="T37" s="25"/>
      <c r="U37" s="25"/>
      <c r="V37" s="25"/>
      <c r="W37" s="25"/>
      <c r="X37" s="25"/>
      <c r="Y37" s="25"/>
      <c r="Z37" s="25"/>
      <c r="AA37" s="25"/>
      <c r="AB37" s="25"/>
      <c r="AC37" s="25"/>
      <c r="AD37" s="25"/>
      <c r="AE37" s="25">
        <v>23.11</v>
      </c>
      <c r="AF37" s="25"/>
      <c r="AG37" s="25"/>
      <c r="AH37" s="25"/>
      <c r="AI37" s="25"/>
      <c r="AJ37" s="25"/>
      <c r="AK37" s="25"/>
      <c r="AL37" s="25" t="s">
        <v>300</v>
      </c>
      <c r="AM37" s="26" t="s">
        <v>249</v>
      </c>
      <c r="AN37" s="26"/>
      <c r="AO37" s="26"/>
      <c r="AP37" s="29" t="s">
        <v>266</v>
      </c>
      <c r="AQ37" s="26">
        <v>6.2</v>
      </c>
      <c r="AR37" s="26" t="s">
        <v>250</v>
      </c>
      <c r="AS37" s="25"/>
      <c r="AT37" s="26">
        <v>0</v>
      </c>
      <c r="AU37" s="26">
        <v>0</v>
      </c>
      <c r="AV37" s="26">
        <v>0</v>
      </c>
      <c r="AW37" s="26">
        <v>15</v>
      </c>
      <c r="AX37" s="26">
        <v>0</v>
      </c>
      <c r="AY37" s="26">
        <v>0</v>
      </c>
      <c r="AZ37" s="26">
        <v>0</v>
      </c>
      <c r="BA37" s="26">
        <v>0</v>
      </c>
      <c r="BB37" s="26">
        <v>0</v>
      </c>
      <c r="BC37" s="26">
        <v>0</v>
      </c>
      <c r="BD37" s="26"/>
      <c r="BE37" s="26" t="s">
        <v>249</v>
      </c>
      <c r="BF37" s="26">
        <v>24</v>
      </c>
      <c r="BG37" s="26" t="s">
        <v>249</v>
      </c>
      <c r="BH37" s="26"/>
      <c r="BI37" s="25" t="s">
        <v>282</v>
      </c>
      <c r="BJ37" s="25" t="s">
        <v>251</v>
      </c>
      <c r="BK37" s="26">
        <v>25</v>
      </c>
      <c r="BL37" s="26" t="s">
        <v>252</v>
      </c>
      <c r="BM37" s="25"/>
      <c r="BN37" t="s">
        <v>296</v>
      </c>
      <c r="BO37" s="31" t="s">
        <v>253</v>
      </c>
    </row>
    <row r="38" spans="1:67" x14ac:dyDescent="0.15">
      <c r="A38" s="23">
        <v>3571</v>
      </c>
      <c r="B38" s="59">
        <v>41465</v>
      </c>
      <c r="C38" s="24" t="s">
        <v>355</v>
      </c>
      <c r="D38" s="25" t="s">
        <v>335</v>
      </c>
      <c r="E38" s="25"/>
      <c r="F38" s="25" t="s">
        <v>367</v>
      </c>
      <c r="G38" s="32">
        <v>41468</v>
      </c>
      <c r="H38" s="26" t="s">
        <v>368</v>
      </c>
      <c r="I38" s="26" t="s">
        <v>357</v>
      </c>
      <c r="J38" s="26"/>
      <c r="K38" s="25" t="s">
        <v>358</v>
      </c>
      <c r="L38" s="25" t="s">
        <v>364</v>
      </c>
      <c r="M38" s="25">
        <v>68.08</v>
      </c>
      <c r="N38" s="25">
        <v>22.37</v>
      </c>
      <c r="O38" s="25"/>
      <c r="P38" s="25"/>
      <c r="Q38" s="25"/>
      <c r="R38" s="28"/>
      <c r="S38" s="25"/>
      <c r="T38" s="25"/>
      <c r="U38" s="25"/>
      <c r="V38" s="25"/>
      <c r="W38" s="25"/>
      <c r="X38" s="25"/>
      <c r="Y38" s="25"/>
      <c r="Z38" s="25"/>
      <c r="AA38" s="25"/>
      <c r="AB38" s="25"/>
      <c r="AC38" s="25"/>
      <c r="AD38" s="25"/>
      <c r="AE38" s="25">
        <v>16.940000000000001</v>
      </c>
      <c r="AF38" s="25"/>
      <c r="AG38" s="25"/>
      <c r="AH38" s="25"/>
      <c r="AI38" s="25"/>
      <c r="AJ38" s="25"/>
      <c r="AK38" s="25"/>
      <c r="AL38" s="25" t="s">
        <v>370</v>
      </c>
      <c r="AM38" s="26" t="s">
        <v>360</v>
      </c>
      <c r="AN38" s="26"/>
      <c r="AO38" s="26"/>
      <c r="AP38" s="29" t="s">
        <v>361</v>
      </c>
      <c r="AQ38" s="26">
        <v>9</v>
      </c>
      <c r="AR38" s="26" t="s">
        <v>360</v>
      </c>
      <c r="AS38" s="25"/>
      <c r="AT38" s="26">
        <v>0</v>
      </c>
      <c r="AU38" s="26">
        <v>0</v>
      </c>
      <c r="AV38" s="26">
        <v>0</v>
      </c>
      <c r="AW38" s="26">
        <v>0</v>
      </c>
      <c r="AX38" s="26">
        <v>0</v>
      </c>
      <c r="AY38" s="26">
        <v>0</v>
      </c>
      <c r="AZ38" s="26">
        <v>0</v>
      </c>
      <c r="BA38" s="26">
        <v>0</v>
      </c>
      <c r="BB38" s="26">
        <v>0</v>
      </c>
      <c r="BC38" s="26">
        <v>0</v>
      </c>
      <c r="BD38" s="26"/>
      <c r="BE38" s="26" t="s">
        <v>360</v>
      </c>
      <c r="BF38" s="26"/>
      <c r="BG38" s="26" t="s">
        <v>369</v>
      </c>
      <c r="BH38" s="26">
        <v>35</v>
      </c>
      <c r="BI38" s="30" t="s">
        <v>365</v>
      </c>
      <c r="BJ38" s="30"/>
      <c r="BK38" s="26"/>
      <c r="BL38" s="26" t="s">
        <v>320</v>
      </c>
      <c r="BM38" s="25" t="s">
        <v>362</v>
      </c>
      <c r="BN38" t="s">
        <v>363</v>
      </c>
      <c r="BO38" t="s">
        <v>253</v>
      </c>
    </row>
    <row r="39" spans="1:67" x14ac:dyDescent="0.15">
      <c r="A39" s="23">
        <v>4051</v>
      </c>
      <c r="B39" s="59">
        <v>41468</v>
      </c>
      <c r="C39" s="24" t="s">
        <v>245</v>
      </c>
      <c r="D39" s="25" t="s">
        <v>246</v>
      </c>
      <c r="E39" s="25"/>
      <c r="F39" s="25" t="s">
        <v>292</v>
      </c>
      <c r="G39" s="61">
        <v>41455</v>
      </c>
      <c r="H39" s="26" t="s">
        <v>263</v>
      </c>
      <c r="I39" s="26" t="s">
        <v>249</v>
      </c>
      <c r="J39" s="26"/>
      <c r="K39" s="25" t="s">
        <v>284</v>
      </c>
      <c r="L39" s="25" t="s">
        <v>285</v>
      </c>
      <c r="M39" s="25">
        <v>104.15</v>
      </c>
      <c r="N39" s="25">
        <v>27.35</v>
      </c>
      <c r="O39" s="25"/>
      <c r="P39" s="25"/>
      <c r="Q39" s="25"/>
      <c r="R39" s="28"/>
      <c r="S39" s="25"/>
      <c r="T39" s="25"/>
      <c r="U39" s="25"/>
      <c r="V39" s="25"/>
      <c r="W39" s="25"/>
      <c r="X39" s="25"/>
      <c r="Y39" s="25"/>
      <c r="Z39" s="25"/>
      <c r="AA39" s="25"/>
      <c r="AB39" s="25"/>
      <c r="AC39" s="25"/>
      <c r="AD39" s="25"/>
      <c r="AE39" s="25">
        <v>25.12</v>
      </c>
      <c r="AF39" s="25"/>
      <c r="AG39" s="25"/>
      <c r="AH39" s="25"/>
      <c r="AI39" s="25"/>
      <c r="AJ39" s="25"/>
      <c r="AK39" s="25"/>
      <c r="AL39" s="25" t="s">
        <v>300</v>
      </c>
      <c r="AM39" s="26" t="s">
        <v>249</v>
      </c>
      <c r="AN39" s="26"/>
      <c r="AO39" s="26"/>
      <c r="AP39" s="29" t="s">
        <v>286</v>
      </c>
      <c r="AQ39" s="26">
        <v>10.8</v>
      </c>
      <c r="AR39" s="26" t="s">
        <v>250</v>
      </c>
      <c r="AS39" s="25"/>
      <c r="AT39" s="26">
        <v>2</v>
      </c>
      <c r="AU39" s="26">
        <v>0</v>
      </c>
      <c r="AV39" s="26">
        <v>8</v>
      </c>
      <c r="AW39" s="26">
        <v>0</v>
      </c>
      <c r="AX39" s="26">
        <v>0</v>
      </c>
      <c r="AY39" s="26">
        <v>0</v>
      </c>
      <c r="AZ39" s="26">
        <v>0</v>
      </c>
      <c r="BA39" s="26">
        <v>0</v>
      </c>
      <c r="BB39" s="26">
        <v>0</v>
      </c>
      <c r="BC39" s="26">
        <v>0</v>
      </c>
      <c r="BD39" s="26"/>
      <c r="BE39" s="26" t="s">
        <v>249</v>
      </c>
      <c r="BF39" s="26"/>
      <c r="BG39" s="26" t="s">
        <v>249</v>
      </c>
      <c r="BH39" s="26"/>
      <c r="BI39" s="30"/>
      <c r="BJ39" s="30"/>
      <c r="BK39" s="26"/>
      <c r="BL39" s="26" t="s">
        <v>252</v>
      </c>
      <c r="BM39" s="30" t="s">
        <v>287</v>
      </c>
      <c r="BN39" t="s">
        <v>288</v>
      </c>
      <c r="BO39" s="31" t="s">
        <v>253</v>
      </c>
    </row>
    <row r="40" spans="1:67" x14ac:dyDescent="0.15">
      <c r="A40" s="23">
        <v>4104</v>
      </c>
      <c r="B40" s="58">
        <v>41464</v>
      </c>
      <c r="C40" s="24" t="s">
        <v>245</v>
      </c>
      <c r="D40" s="25" t="s">
        <v>246</v>
      </c>
      <c r="E40" s="25"/>
      <c r="F40" s="25" t="s">
        <v>298</v>
      </c>
      <c r="G40" s="32">
        <v>41455</v>
      </c>
      <c r="H40" s="26" t="s">
        <v>263</v>
      </c>
      <c r="I40" s="26" t="s">
        <v>249</v>
      </c>
      <c r="J40" s="26"/>
      <c r="K40" s="25" t="s">
        <v>289</v>
      </c>
      <c r="L40" s="25" t="s">
        <v>290</v>
      </c>
      <c r="M40" s="25">
        <v>100.67</v>
      </c>
      <c r="N40" s="25">
        <v>25</v>
      </c>
      <c r="O40" s="25"/>
      <c r="P40" s="25"/>
      <c r="Q40" s="25"/>
      <c r="R40" s="28"/>
      <c r="S40" s="25"/>
      <c r="T40" s="25"/>
      <c r="U40" s="25"/>
      <c r="V40" s="25"/>
      <c r="W40" s="25"/>
      <c r="X40" s="25"/>
      <c r="Y40" s="25"/>
      <c r="Z40" s="25"/>
      <c r="AA40" s="25"/>
      <c r="AB40" s="25"/>
      <c r="AC40" s="25"/>
      <c r="AD40" s="25"/>
      <c r="AE40" s="25">
        <v>20.8</v>
      </c>
      <c r="AF40" s="25"/>
      <c r="AG40" s="25"/>
      <c r="AH40" s="25"/>
      <c r="AI40" s="25"/>
      <c r="AJ40" s="25"/>
      <c r="AK40" s="25"/>
      <c r="AL40" s="25" t="s">
        <v>300</v>
      </c>
      <c r="AM40" s="26" t="s">
        <v>249</v>
      </c>
      <c r="AN40" s="26"/>
      <c r="AO40" s="26"/>
      <c r="AP40" s="29" t="s">
        <v>266</v>
      </c>
      <c r="AQ40" s="26">
        <v>6</v>
      </c>
      <c r="AR40" s="26" t="s">
        <v>250</v>
      </c>
      <c r="AS40" s="25"/>
      <c r="AT40" s="26">
        <v>0</v>
      </c>
      <c r="AU40" s="26">
        <v>0</v>
      </c>
      <c r="AV40" s="26">
        <v>10</v>
      </c>
      <c r="AW40" s="26">
        <v>0</v>
      </c>
      <c r="AX40" s="26">
        <v>0</v>
      </c>
      <c r="AY40" s="26">
        <v>0</v>
      </c>
      <c r="AZ40" s="26">
        <v>0</v>
      </c>
      <c r="BA40" s="26">
        <v>0</v>
      </c>
      <c r="BB40" s="26">
        <v>0</v>
      </c>
      <c r="BC40" s="26">
        <v>0</v>
      </c>
      <c r="BD40" s="26"/>
      <c r="BE40" s="26" t="s">
        <v>249</v>
      </c>
      <c r="BF40" s="26"/>
      <c r="BG40" s="26" t="s">
        <v>249</v>
      </c>
      <c r="BH40" s="26"/>
      <c r="BI40" s="30"/>
      <c r="BJ40" s="30"/>
      <c r="BK40" s="26"/>
      <c r="BL40" s="26" t="s">
        <v>252</v>
      </c>
      <c r="BM40" s="30"/>
      <c r="BN40" t="s">
        <v>291</v>
      </c>
      <c r="BO40" t="s">
        <v>253</v>
      </c>
    </row>
    <row r="41" spans="1:67" x14ac:dyDescent="0.15">
      <c r="A41" s="23">
        <v>4668</v>
      </c>
      <c r="B41" s="58">
        <v>41467</v>
      </c>
      <c r="C41" s="24" t="s">
        <v>308</v>
      </c>
      <c r="D41" s="25" t="s">
        <v>351</v>
      </c>
      <c r="E41" s="25"/>
      <c r="F41" s="25" t="s">
        <v>352</v>
      </c>
      <c r="G41" s="32">
        <v>41457</v>
      </c>
      <c r="H41" s="26" t="s">
        <v>337</v>
      </c>
      <c r="I41" s="26" t="s">
        <v>338</v>
      </c>
      <c r="J41" s="26"/>
      <c r="K41" s="25" t="s">
        <v>339</v>
      </c>
      <c r="L41" s="25" t="s">
        <v>340</v>
      </c>
      <c r="M41" s="25">
        <v>101</v>
      </c>
      <c r="N41" s="25">
        <v>35</v>
      </c>
      <c r="O41" s="25"/>
      <c r="P41" s="25"/>
      <c r="Q41" s="25"/>
      <c r="R41" s="28"/>
      <c r="S41" s="25"/>
      <c r="T41" s="25"/>
      <c r="U41" s="25"/>
      <c r="V41" s="25"/>
      <c r="W41" s="25">
        <v>22</v>
      </c>
      <c r="X41" s="25"/>
      <c r="Y41" s="25"/>
      <c r="Z41" s="25"/>
      <c r="AA41" s="25"/>
      <c r="AB41" s="25"/>
      <c r="AC41" s="25"/>
      <c r="AD41" s="25"/>
      <c r="AE41" s="25"/>
      <c r="AF41" s="25"/>
      <c r="AG41" s="25"/>
      <c r="AH41" s="25">
        <v>26</v>
      </c>
      <c r="AI41" s="25"/>
      <c r="AJ41" s="25"/>
      <c r="AK41" s="25"/>
      <c r="AL41" s="25" t="s">
        <v>333</v>
      </c>
      <c r="AM41" s="26" t="s">
        <v>319</v>
      </c>
      <c r="AN41" s="26"/>
      <c r="AO41" s="26"/>
      <c r="AP41" s="29" t="s">
        <v>330</v>
      </c>
      <c r="AQ41" s="26">
        <v>10.6</v>
      </c>
      <c r="AR41" s="26" t="s">
        <v>353</v>
      </c>
      <c r="AS41" s="25"/>
      <c r="AT41" s="26">
        <v>8</v>
      </c>
      <c r="AU41" s="26">
        <v>0</v>
      </c>
      <c r="AV41" s="26">
        <v>0</v>
      </c>
      <c r="AW41" s="26">
        <v>0</v>
      </c>
      <c r="AX41" s="26">
        <v>0</v>
      </c>
      <c r="AY41" s="26">
        <v>0</v>
      </c>
      <c r="AZ41" s="26">
        <v>0</v>
      </c>
      <c r="BA41" s="26">
        <v>0</v>
      </c>
      <c r="BB41" s="26">
        <v>0</v>
      </c>
      <c r="BC41" s="26">
        <v>0</v>
      </c>
      <c r="BD41" s="26"/>
      <c r="BE41" s="26" t="s">
        <v>319</v>
      </c>
      <c r="BF41" s="26">
        <v>12</v>
      </c>
      <c r="BG41" s="26" t="s">
        <v>319</v>
      </c>
      <c r="BH41" s="26"/>
      <c r="BI41" s="25"/>
      <c r="BJ41" s="30"/>
      <c r="BK41" s="26"/>
      <c r="BL41" s="26" t="s">
        <v>343</v>
      </c>
      <c r="BM41" s="30"/>
      <c r="BN41" t="s">
        <v>354</v>
      </c>
      <c r="BO41" s="31" t="s">
        <v>345</v>
      </c>
    </row>
    <row r="42" spans="1:67" x14ac:dyDescent="0.15">
      <c r="A42" s="23">
        <v>4506</v>
      </c>
      <c r="B42" s="59">
        <v>41467</v>
      </c>
      <c r="C42" s="24" t="s">
        <v>308</v>
      </c>
      <c r="D42" s="25" t="s">
        <v>309</v>
      </c>
      <c r="E42" s="25"/>
      <c r="F42" s="25" t="s">
        <v>332</v>
      </c>
      <c r="G42" s="32">
        <v>41455</v>
      </c>
      <c r="H42" s="26" t="s">
        <v>311</v>
      </c>
      <c r="I42" s="26" t="s">
        <v>312</v>
      </c>
      <c r="J42" s="26"/>
      <c r="K42" s="25" t="s">
        <v>327</v>
      </c>
      <c r="L42" s="25" t="s">
        <v>314</v>
      </c>
      <c r="M42" s="25">
        <v>125.86</v>
      </c>
      <c r="N42" s="25">
        <v>38.734999999999999</v>
      </c>
      <c r="O42" s="25"/>
      <c r="P42" s="25"/>
      <c r="Q42" s="25"/>
      <c r="R42" s="28"/>
      <c r="S42" s="25"/>
      <c r="T42" s="25"/>
      <c r="U42" s="25"/>
      <c r="V42" s="25"/>
      <c r="W42" s="25">
        <v>26.582999999999998</v>
      </c>
      <c r="X42" s="25"/>
      <c r="Y42" s="25"/>
      <c r="Z42" s="25"/>
      <c r="AA42" s="25"/>
      <c r="AB42" s="25"/>
      <c r="AC42" s="25"/>
      <c r="AD42" s="25"/>
      <c r="AE42" s="25"/>
      <c r="AF42" s="25"/>
      <c r="AG42" s="25"/>
      <c r="AH42" s="25">
        <v>29.838000000000001</v>
      </c>
      <c r="AI42" s="25"/>
      <c r="AJ42" s="25"/>
      <c r="AK42" s="25"/>
      <c r="AL42" s="25" t="s">
        <v>333</v>
      </c>
      <c r="AM42" s="26" t="s">
        <v>319</v>
      </c>
      <c r="AN42" s="26"/>
      <c r="AO42" s="26"/>
      <c r="AP42" s="29" t="s">
        <v>330</v>
      </c>
      <c r="AQ42" s="26">
        <v>16</v>
      </c>
      <c r="AR42" s="26" t="s">
        <v>319</v>
      </c>
      <c r="AS42" s="25"/>
      <c r="AT42" s="26">
        <v>0</v>
      </c>
      <c r="AU42" s="26">
        <v>0</v>
      </c>
      <c r="AV42" s="26">
        <v>7</v>
      </c>
      <c r="AW42" s="26">
        <v>0</v>
      </c>
      <c r="AX42" s="26">
        <v>0</v>
      </c>
      <c r="AY42" s="26">
        <v>0</v>
      </c>
      <c r="AZ42" s="26">
        <v>0</v>
      </c>
      <c r="BA42" s="26">
        <v>0</v>
      </c>
      <c r="BB42" s="26">
        <v>0</v>
      </c>
      <c r="BC42" s="26">
        <v>0</v>
      </c>
      <c r="BD42" s="26"/>
      <c r="BE42" s="26" t="s">
        <v>319</v>
      </c>
      <c r="BF42" s="26"/>
      <c r="BG42" s="26" t="s">
        <v>319</v>
      </c>
      <c r="BH42" s="26"/>
      <c r="BI42" s="25"/>
      <c r="BJ42" s="25"/>
      <c r="BK42" s="26"/>
      <c r="BL42" s="26" t="s">
        <v>320</v>
      </c>
      <c r="BM42" s="30" t="s">
        <v>321</v>
      </c>
      <c r="BN42" t="s">
        <v>322</v>
      </c>
      <c r="BO42" s="31" t="s">
        <v>253</v>
      </c>
    </row>
    <row r="43" spans="1:67" x14ac:dyDescent="0.15">
      <c r="A43" s="23">
        <v>1723</v>
      </c>
      <c r="B43" s="59">
        <v>41464</v>
      </c>
      <c r="C43" s="24" t="s">
        <v>245</v>
      </c>
      <c r="D43" s="25" t="s">
        <v>246</v>
      </c>
      <c r="E43" s="25"/>
      <c r="F43" s="25" t="s">
        <v>302</v>
      </c>
      <c r="G43" s="60">
        <v>41455</v>
      </c>
      <c r="H43" s="26" t="s">
        <v>263</v>
      </c>
      <c r="I43" s="26" t="s">
        <v>303</v>
      </c>
      <c r="J43" s="26"/>
      <c r="K43" s="25" t="s">
        <v>257</v>
      </c>
      <c r="L43" s="25" t="s">
        <v>258</v>
      </c>
      <c r="M43" s="25">
        <v>134.9</v>
      </c>
      <c r="N43" s="25">
        <v>34</v>
      </c>
      <c r="O43" s="25"/>
      <c r="P43" s="25"/>
      <c r="Q43" s="25"/>
      <c r="R43" s="28"/>
      <c r="S43" s="25"/>
      <c r="T43" s="25"/>
      <c r="U43" s="25"/>
      <c r="V43" s="25"/>
      <c r="W43" s="25">
        <v>19.850000000000001</v>
      </c>
      <c r="X43" s="25"/>
      <c r="Y43" s="25"/>
      <c r="Z43" s="25"/>
      <c r="AA43" s="25"/>
      <c r="AB43" s="25"/>
      <c r="AC43" s="25"/>
      <c r="AD43" s="25"/>
      <c r="AE43" s="25"/>
      <c r="AF43" s="25"/>
      <c r="AG43" s="25"/>
      <c r="AH43" s="25">
        <v>25.5</v>
      </c>
      <c r="AI43" s="25"/>
      <c r="AJ43" s="25"/>
      <c r="AK43" s="25"/>
      <c r="AL43" s="25" t="s">
        <v>304</v>
      </c>
      <c r="AM43" s="26" t="s">
        <v>256</v>
      </c>
      <c r="AN43" s="26"/>
      <c r="AO43" s="26"/>
      <c r="AP43" s="29" t="s">
        <v>266</v>
      </c>
      <c r="AQ43" s="26">
        <v>12</v>
      </c>
      <c r="AR43" s="26" t="s">
        <v>250</v>
      </c>
      <c r="AS43" s="25"/>
      <c r="AT43" s="26">
        <v>0</v>
      </c>
      <c r="AU43" s="26">
        <v>0</v>
      </c>
      <c r="AV43" s="26">
        <v>7</v>
      </c>
      <c r="AW43" s="26">
        <v>0</v>
      </c>
      <c r="AX43" s="26">
        <v>0</v>
      </c>
      <c r="AY43" s="26">
        <v>0</v>
      </c>
      <c r="AZ43" s="26">
        <v>0</v>
      </c>
      <c r="BA43" s="26">
        <v>0</v>
      </c>
      <c r="BB43" s="26">
        <v>0</v>
      </c>
      <c r="BC43" s="26">
        <v>0</v>
      </c>
      <c r="BD43" s="26"/>
      <c r="BE43" s="26" t="s">
        <v>249</v>
      </c>
      <c r="BF43" s="26"/>
      <c r="BG43" s="26" t="s">
        <v>249</v>
      </c>
      <c r="BH43" s="26"/>
      <c r="BI43" s="25"/>
      <c r="BJ43" s="25"/>
      <c r="BK43" s="26"/>
      <c r="BL43" s="26" t="s">
        <v>252</v>
      </c>
      <c r="BM43" s="25"/>
      <c r="BN43" t="s">
        <v>261</v>
      </c>
      <c r="BO43" s="31" t="s">
        <v>253</v>
      </c>
    </row>
    <row r="44" spans="1:67" x14ac:dyDescent="0.15">
      <c r="A44" s="23">
        <v>1693</v>
      </c>
      <c r="B44" s="58">
        <v>41464</v>
      </c>
      <c r="C44" s="24" t="s">
        <v>245</v>
      </c>
      <c r="D44" s="25" t="s">
        <v>246</v>
      </c>
      <c r="E44" s="25"/>
      <c r="F44" s="25" t="s">
        <v>302</v>
      </c>
      <c r="G44" s="32">
        <v>41495</v>
      </c>
      <c r="H44" s="26" t="s">
        <v>263</v>
      </c>
      <c r="I44" s="26" t="s">
        <v>249</v>
      </c>
      <c r="J44" s="26"/>
      <c r="K44" s="25" t="s">
        <v>264</v>
      </c>
      <c r="L44" s="25" t="s">
        <v>265</v>
      </c>
      <c r="M44" s="25">
        <v>116.1</v>
      </c>
      <c r="N44" s="25">
        <v>35.549999999999997</v>
      </c>
      <c r="O44" s="25"/>
      <c r="P44" s="25"/>
      <c r="Q44" s="25"/>
      <c r="R44" s="28"/>
      <c r="S44" s="25"/>
      <c r="T44" s="25"/>
      <c r="U44" s="25"/>
      <c r="V44" s="25"/>
      <c r="W44" s="25">
        <v>20.399999999999999</v>
      </c>
      <c r="X44" s="25"/>
      <c r="Y44" s="25"/>
      <c r="Z44" s="25"/>
      <c r="AA44" s="25"/>
      <c r="AB44" s="25"/>
      <c r="AC44" s="25"/>
      <c r="AD44" s="25"/>
      <c r="AE44" s="25"/>
      <c r="AF44" s="25"/>
      <c r="AG44" s="25"/>
      <c r="AH44" s="25">
        <v>24.95</v>
      </c>
      <c r="AI44" s="25"/>
      <c r="AJ44" s="25"/>
      <c r="AK44" s="25"/>
      <c r="AL44" s="25" t="s">
        <v>304</v>
      </c>
      <c r="AM44" s="26" t="s">
        <v>249</v>
      </c>
      <c r="AN44" s="26"/>
      <c r="AO44" s="26"/>
      <c r="AP44" s="29" t="s">
        <v>260</v>
      </c>
      <c r="AQ44" s="26">
        <v>8.5</v>
      </c>
      <c r="AR44" s="26" t="s">
        <v>250</v>
      </c>
      <c r="AS44" s="25"/>
      <c r="AT44" s="26">
        <v>0</v>
      </c>
      <c r="AU44" s="26">
        <v>0</v>
      </c>
      <c r="AV44" s="26">
        <v>0</v>
      </c>
      <c r="AW44" s="26">
        <v>0</v>
      </c>
      <c r="AX44" s="26">
        <v>0</v>
      </c>
      <c r="AY44" s="26">
        <v>15</v>
      </c>
      <c r="AZ44" s="26">
        <v>0</v>
      </c>
      <c r="BA44" s="26">
        <v>0</v>
      </c>
      <c r="BB44" s="26">
        <v>0</v>
      </c>
      <c r="BC44" s="26">
        <v>0</v>
      </c>
      <c r="BD44" s="26"/>
      <c r="BE44" s="26" t="s">
        <v>249</v>
      </c>
      <c r="BF44" s="26"/>
      <c r="BG44" s="26" t="s">
        <v>249</v>
      </c>
      <c r="BH44" s="26"/>
      <c r="BI44" s="25"/>
      <c r="BJ44" s="25"/>
      <c r="BK44" s="26"/>
      <c r="BL44" s="26" t="s">
        <v>252</v>
      </c>
      <c r="BM44" s="25"/>
      <c r="BN44" t="s">
        <v>267</v>
      </c>
      <c r="BO44" s="31" t="s">
        <v>268</v>
      </c>
    </row>
    <row r="45" spans="1:67" x14ac:dyDescent="0.15">
      <c r="A45" s="23">
        <v>1610</v>
      </c>
      <c r="B45" s="58">
        <v>41467</v>
      </c>
      <c r="C45" s="24" t="s">
        <v>245</v>
      </c>
      <c r="D45" s="25" t="s">
        <v>246</v>
      </c>
      <c r="E45" s="25"/>
      <c r="F45" s="25" t="s">
        <v>302</v>
      </c>
      <c r="G45" s="32">
        <v>41467</v>
      </c>
      <c r="H45" s="26" t="s">
        <v>263</v>
      </c>
      <c r="I45" s="26" t="s">
        <v>249</v>
      </c>
      <c r="J45" s="26"/>
      <c r="K45" s="25" t="s">
        <v>269</v>
      </c>
      <c r="L45" s="25" t="s">
        <v>270</v>
      </c>
      <c r="M45" s="25">
        <v>116.6</v>
      </c>
      <c r="N45" s="25">
        <v>35.99</v>
      </c>
      <c r="O45" s="25"/>
      <c r="P45" s="25"/>
      <c r="Q45" s="25"/>
      <c r="R45" s="28"/>
      <c r="S45" s="25"/>
      <c r="T45" s="25"/>
      <c r="U45" s="25"/>
      <c r="V45" s="25"/>
      <c r="W45" s="25">
        <v>20.27</v>
      </c>
      <c r="X45" s="25"/>
      <c r="Y45" s="25"/>
      <c r="Z45" s="25"/>
      <c r="AA45" s="25"/>
      <c r="AB45" s="25"/>
      <c r="AC45" s="25"/>
      <c r="AD45" s="25"/>
      <c r="AE45" s="25"/>
      <c r="AF45" s="25"/>
      <c r="AG45" s="25"/>
      <c r="AH45" s="25">
        <v>25.59</v>
      </c>
      <c r="AI45" s="25"/>
      <c r="AJ45" s="25"/>
      <c r="AK45" s="25"/>
      <c r="AL45" s="25" t="s">
        <v>304</v>
      </c>
      <c r="AM45" s="26" t="s">
        <v>249</v>
      </c>
      <c r="AN45" s="26"/>
      <c r="AO45" s="26"/>
      <c r="AP45" s="29" t="s">
        <v>266</v>
      </c>
      <c r="AQ45" s="26">
        <v>11</v>
      </c>
      <c r="AR45" s="26" t="s">
        <v>271</v>
      </c>
      <c r="AS45" s="25"/>
      <c r="AT45" s="26">
        <v>0</v>
      </c>
      <c r="AU45" s="26">
        <v>0</v>
      </c>
      <c r="AV45" s="26">
        <v>0</v>
      </c>
      <c r="AW45" s="26">
        <v>18</v>
      </c>
      <c r="AX45" s="26">
        <v>0</v>
      </c>
      <c r="AY45" s="26">
        <v>0</v>
      </c>
      <c r="AZ45" s="26">
        <v>0</v>
      </c>
      <c r="BA45" s="26">
        <v>0</v>
      </c>
      <c r="BB45" s="26">
        <v>0</v>
      </c>
      <c r="BC45" s="26">
        <v>0</v>
      </c>
      <c r="BD45" s="26"/>
      <c r="BE45" s="26" t="s">
        <v>249</v>
      </c>
      <c r="BF45" s="26">
        <v>12</v>
      </c>
      <c r="BG45" s="26" t="s">
        <v>249</v>
      </c>
      <c r="BH45" s="26"/>
      <c r="BI45" s="30"/>
      <c r="BJ45" s="30"/>
      <c r="BK45" s="26"/>
      <c r="BL45" s="26" t="s">
        <v>252</v>
      </c>
      <c r="BM45" s="25"/>
      <c r="BN45" t="s">
        <v>305</v>
      </c>
      <c r="BO45" s="31" t="s">
        <v>253</v>
      </c>
    </row>
    <row r="46" spans="1:67" x14ac:dyDescent="0.15">
      <c r="A46" s="23">
        <v>4151</v>
      </c>
      <c r="B46" s="58">
        <v>41467</v>
      </c>
      <c r="C46" s="24" t="s">
        <v>245</v>
      </c>
      <c r="D46" s="25" t="s">
        <v>246</v>
      </c>
      <c r="E46" s="25"/>
      <c r="F46" s="25" t="s">
        <v>302</v>
      </c>
      <c r="G46" s="60">
        <v>41475</v>
      </c>
      <c r="H46" s="26" t="s">
        <v>263</v>
      </c>
      <c r="I46" s="26" t="s">
        <v>249</v>
      </c>
      <c r="J46" s="26"/>
      <c r="K46" s="25" t="s">
        <v>273</v>
      </c>
      <c r="L46" s="25" t="s">
        <v>265</v>
      </c>
      <c r="M46" s="25">
        <v>94</v>
      </c>
      <c r="N46" s="25">
        <v>30</v>
      </c>
      <c r="O46" s="25"/>
      <c r="P46" s="25"/>
      <c r="Q46" s="25"/>
      <c r="R46" s="28"/>
      <c r="S46" s="25"/>
      <c r="T46" s="25"/>
      <c r="U46" s="25"/>
      <c r="V46" s="25"/>
      <c r="W46" s="25">
        <v>20</v>
      </c>
      <c r="X46" s="25"/>
      <c r="Y46" s="25"/>
      <c r="Z46" s="25"/>
      <c r="AA46" s="25"/>
      <c r="AB46" s="25"/>
      <c r="AC46" s="25"/>
      <c r="AD46" s="25"/>
      <c r="AE46" s="25"/>
      <c r="AF46" s="25"/>
      <c r="AG46" s="25"/>
      <c r="AH46" s="25">
        <v>23</v>
      </c>
      <c r="AI46" s="25"/>
      <c r="AJ46" s="25"/>
      <c r="AK46" s="25"/>
      <c r="AL46" s="25" t="s">
        <v>304</v>
      </c>
      <c r="AM46" s="26" t="s">
        <v>249</v>
      </c>
      <c r="AN46" s="26"/>
      <c r="AO46" s="26"/>
      <c r="AP46" s="29" t="s">
        <v>266</v>
      </c>
      <c r="AQ46" s="26">
        <v>11</v>
      </c>
      <c r="AR46" s="26" t="s">
        <v>250</v>
      </c>
      <c r="AS46" s="25"/>
      <c r="AT46" s="26">
        <v>0</v>
      </c>
      <c r="AU46" s="26">
        <v>0</v>
      </c>
      <c r="AV46" s="26">
        <v>0</v>
      </c>
      <c r="AW46" s="26">
        <v>0</v>
      </c>
      <c r="AX46" s="26">
        <v>0</v>
      </c>
      <c r="AY46" s="26">
        <v>0</v>
      </c>
      <c r="AZ46" s="26">
        <v>0</v>
      </c>
      <c r="BA46" s="26">
        <v>0</v>
      </c>
      <c r="BB46" s="26">
        <v>0</v>
      </c>
      <c r="BC46" s="26">
        <v>0</v>
      </c>
      <c r="BD46" s="26"/>
      <c r="BE46" s="26" t="s">
        <v>249</v>
      </c>
      <c r="BF46" s="26"/>
      <c r="BG46" s="26" t="s">
        <v>249</v>
      </c>
      <c r="BH46" s="26"/>
      <c r="BI46" s="30"/>
      <c r="BJ46" s="30"/>
      <c r="BK46" s="26"/>
      <c r="BL46" s="26" t="s">
        <v>252</v>
      </c>
      <c r="BM46" s="30" t="s">
        <v>274</v>
      </c>
      <c r="BN46" t="s">
        <v>295</v>
      </c>
      <c r="BO46" s="31" t="s">
        <v>253</v>
      </c>
    </row>
    <row r="47" spans="1:67" x14ac:dyDescent="0.15">
      <c r="A47" s="23">
        <v>4202</v>
      </c>
      <c r="B47" s="58">
        <v>41465</v>
      </c>
      <c r="C47" s="24" t="s">
        <v>355</v>
      </c>
      <c r="D47" s="25" t="s">
        <v>335</v>
      </c>
      <c r="E47" s="25"/>
      <c r="F47" s="25" t="s">
        <v>384</v>
      </c>
      <c r="G47" s="32">
        <v>41455</v>
      </c>
      <c r="H47" s="26" t="s">
        <v>311</v>
      </c>
      <c r="I47" s="26" t="s">
        <v>360</v>
      </c>
      <c r="J47" s="26">
        <v>6.43</v>
      </c>
      <c r="K47" s="25" t="s">
        <v>377</v>
      </c>
      <c r="L47" s="25" t="s">
        <v>378</v>
      </c>
      <c r="M47" s="25">
        <v>120.62</v>
      </c>
      <c r="N47" s="25">
        <v>32.380000000000003</v>
      </c>
      <c r="O47" s="25"/>
      <c r="P47" s="25"/>
      <c r="Q47" s="25"/>
      <c r="R47" s="28"/>
      <c r="S47" s="25"/>
      <c r="T47" s="25"/>
      <c r="U47" s="25"/>
      <c r="V47" s="25"/>
      <c r="W47" s="25">
        <v>18.940000000000001</v>
      </c>
      <c r="X47" s="25"/>
      <c r="Y47" s="25"/>
      <c r="Z47" s="25"/>
      <c r="AA47" s="25"/>
      <c r="AB47" s="25"/>
      <c r="AC47" s="25"/>
      <c r="AD47" s="25"/>
      <c r="AE47" s="25"/>
      <c r="AF47" s="25"/>
      <c r="AG47" s="25"/>
      <c r="AH47" s="25">
        <v>23.34</v>
      </c>
      <c r="AI47" s="25"/>
      <c r="AJ47" s="25"/>
      <c r="AK47" s="25"/>
      <c r="AL47" s="25" t="s">
        <v>385</v>
      </c>
      <c r="AM47" s="26" t="s">
        <v>360</v>
      </c>
      <c r="AN47" s="26"/>
      <c r="AO47" s="26"/>
      <c r="AP47" s="29" t="s">
        <v>330</v>
      </c>
      <c r="AQ47" s="26">
        <v>16</v>
      </c>
      <c r="AR47" s="26" t="s">
        <v>348</v>
      </c>
      <c r="AS47" s="25"/>
      <c r="AT47" s="26">
        <v>0</v>
      </c>
      <c r="AU47" s="26">
        <v>7</v>
      </c>
      <c r="AV47" s="26">
        <v>0</v>
      </c>
      <c r="AW47" s="26">
        <v>0</v>
      </c>
      <c r="AX47" s="26">
        <v>0</v>
      </c>
      <c r="AY47" s="26">
        <v>0</v>
      </c>
      <c r="AZ47" s="26">
        <v>0</v>
      </c>
      <c r="BA47" s="26">
        <v>0</v>
      </c>
      <c r="BB47" s="26">
        <v>0</v>
      </c>
      <c r="BC47" s="26">
        <v>0</v>
      </c>
      <c r="BD47" s="26"/>
      <c r="BE47" s="26" t="s">
        <v>360</v>
      </c>
      <c r="BF47" s="26">
        <v>24</v>
      </c>
      <c r="BG47" s="26" t="s">
        <v>360</v>
      </c>
      <c r="BH47" s="26"/>
      <c r="BI47" s="30"/>
      <c r="BJ47" s="30"/>
      <c r="BK47" s="26"/>
      <c r="BL47" s="26" t="s">
        <v>343</v>
      </c>
      <c r="BM47" s="30" t="s">
        <v>380</v>
      </c>
      <c r="BN47" t="s">
        <v>381</v>
      </c>
      <c r="BO47" t="s">
        <v>253</v>
      </c>
    </row>
    <row r="48" spans="1:67" x14ac:dyDescent="0.15">
      <c r="A48" s="23">
        <v>2182</v>
      </c>
      <c r="B48" s="58">
        <v>41464</v>
      </c>
      <c r="C48" s="24" t="s">
        <v>245</v>
      </c>
      <c r="D48" s="25" t="s">
        <v>246</v>
      </c>
      <c r="E48" s="25"/>
      <c r="F48" s="25" t="s">
        <v>302</v>
      </c>
      <c r="G48" s="32">
        <v>41455</v>
      </c>
      <c r="H48" s="26" t="s">
        <v>263</v>
      </c>
      <c r="I48" s="26" t="s">
        <v>303</v>
      </c>
      <c r="J48" s="26"/>
      <c r="K48" s="25" t="s">
        <v>278</v>
      </c>
      <c r="L48" s="25" t="s">
        <v>124</v>
      </c>
      <c r="M48" s="25">
        <v>128.04</v>
      </c>
      <c r="N48" s="25">
        <v>32.829500000000003</v>
      </c>
      <c r="O48" s="25"/>
      <c r="P48" s="25"/>
      <c r="Q48" s="25"/>
      <c r="R48" s="28"/>
      <c r="S48" s="25"/>
      <c r="T48" s="25"/>
      <c r="U48" s="25"/>
      <c r="V48" s="25"/>
      <c r="W48" s="25">
        <v>17.888200000000001</v>
      </c>
      <c r="X48" s="25"/>
      <c r="Y48" s="25"/>
      <c r="Z48" s="25"/>
      <c r="AA48" s="25"/>
      <c r="AB48" s="25"/>
      <c r="AC48" s="25"/>
      <c r="AD48" s="25"/>
      <c r="AE48" s="25"/>
      <c r="AF48" s="25"/>
      <c r="AG48" s="25"/>
      <c r="AH48" s="25">
        <v>23.237500000000001</v>
      </c>
      <c r="AI48" s="25"/>
      <c r="AJ48" s="25"/>
      <c r="AK48" s="25"/>
      <c r="AL48" s="25" t="s">
        <v>304</v>
      </c>
      <c r="AM48" s="26" t="s">
        <v>249</v>
      </c>
      <c r="AN48" s="26"/>
      <c r="AO48" s="26"/>
      <c r="AP48" s="29" t="s">
        <v>386</v>
      </c>
      <c r="AQ48" s="26">
        <v>10</v>
      </c>
      <c r="AR48" s="26" t="s">
        <v>249</v>
      </c>
      <c r="AS48" s="25"/>
      <c r="AT48" s="26">
        <v>0</v>
      </c>
      <c r="AU48" s="26">
        <v>0</v>
      </c>
      <c r="AV48" s="26">
        <v>0</v>
      </c>
      <c r="AW48" s="26">
        <v>0</v>
      </c>
      <c r="AX48" s="26">
        <v>0</v>
      </c>
      <c r="AY48" s="26">
        <v>0</v>
      </c>
      <c r="AZ48" s="26">
        <v>0</v>
      </c>
      <c r="BA48" s="26">
        <v>0</v>
      </c>
      <c r="BB48" s="26">
        <v>0</v>
      </c>
      <c r="BC48" s="26">
        <v>0</v>
      </c>
      <c r="BD48" s="26"/>
      <c r="BE48" s="26" t="s">
        <v>249</v>
      </c>
      <c r="BF48" s="26"/>
      <c r="BG48" s="26" t="s">
        <v>249</v>
      </c>
      <c r="BH48" s="26"/>
      <c r="BI48" s="30"/>
      <c r="BJ48" s="30"/>
      <c r="BK48" s="26"/>
      <c r="BL48" s="26" t="s">
        <v>252</v>
      </c>
      <c r="BM48" s="25"/>
      <c r="BN48" t="s">
        <v>306</v>
      </c>
      <c r="BO48" t="s">
        <v>253</v>
      </c>
    </row>
    <row r="49" spans="1:67" x14ac:dyDescent="0.15">
      <c r="A49" s="23">
        <v>3620</v>
      </c>
      <c r="B49" s="58">
        <v>41464</v>
      </c>
      <c r="C49" s="24" t="s">
        <v>245</v>
      </c>
      <c r="D49" s="25" t="s">
        <v>246</v>
      </c>
      <c r="E49" s="25"/>
      <c r="F49" s="25" t="s">
        <v>302</v>
      </c>
      <c r="G49" s="61">
        <v>41459</v>
      </c>
      <c r="H49" s="26" t="s">
        <v>263</v>
      </c>
      <c r="I49" s="26" t="s">
        <v>249</v>
      </c>
      <c r="J49" s="26"/>
      <c r="K49" s="25" t="s">
        <v>280</v>
      </c>
      <c r="L49" s="25" t="s">
        <v>281</v>
      </c>
      <c r="M49" s="25">
        <v>85.87</v>
      </c>
      <c r="N49" s="25">
        <v>37.520000000000003</v>
      </c>
      <c r="O49" s="25"/>
      <c r="P49" s="25"/>
      <c r="Q49" s="25"/>
      <c r="R49" s="28"/>
      <c r="S49" s="25"/>
      <c r="T49" s="25"/>
      <c r="U49" s="25"/>
      <c r="V49" s="25"/>
      <c r="W49" s="25">
        <v>19.63</v>
      </c>
      <c r="X49" s="25"/>
      <c r="Y49" s="25"/>
      <c r="Z49" s="25"/>
      <c r="AA49" s="25"/>
      <c r="AB49" s="25"/>
      <c r="AC49" s="25"/>
      <c r="AD49" s="25"/>
      <c r="AE49" s="25"/>
      <c r="AF49" s="25"/>
      <c r="AG49" s="25"/>
      <c r="AH49" s="25">
        <v>23.85</v>
      </c>
      <c r="AI49" s="25"/>
      <c r="AJ49" s="25"/>
      <c r="AK49" s="25"/>
      <c r="AL49" s="25" t="s">
        <v>304</v>
      </c>
      <c r="AM49" s="26" t="s">
        <v>249</v>
      </c>
      <c r="AN49" s="26"/>
      <c r="AO49" s="26"/>
      <c r="AP49" s="29" t="s">
        <v>266</v>
      </c>
      <c r="AQ49" s="26">
        <v>6.2</v>
      </c>
      <c r="AR49" s="26" t="s">
        <v>250</v>
      </c>
      <c r="AS49" s="25"/>
      <c r="AT49" s="26">
        <v>0</v>
      </c>
      <c r="AU49" s="26">
        <v>0</v>
      </c>
      <c r="AV49" s="26">
        <v>0</v>
      </c>
      <c r="AW49" s="26">
        <v>15</v>
      </c>
      <c r="AX49" s="26">
        <v>0</v>
      </c>
      <c r="AY49" s="26">
        <v>0</v>
      </c>
      <c r="AZ49" s="26">
        <v>0</v>
      </c>
      <c r="BA49" s="26">
        <v>0</v>
      </c>
      <c r="BB49" s="26">
        <v>0</v>
      </c>
      <c r="BC49" s="26">
        <v>0</v>
      </c>
      <c r="BD49" s="26"/>
      <c r="BE49" s="26" t="s">
        <v>249</v>
      </c>
      <c r="BF49" s="26">
        <v>24</v>
      </c>
      <c r="BG49" s="26" t="s">
        <v>249</v>
      </c>
      <c r="BH49" s="26"/>
      <c r="BI49" s="25" t="s">
        <v>282</v>
      </c>
      <c r="BJ49" s="25" t="s">
        <v>251</v>
      </c>
      <c r="BK49" s="26">
        <v>25</v>
      </c>
      <c r="BL49" s="26" t="s">
        <v>252</v>
      </c>
      <c r="BM49" s="25"/>
      <c r="BN49" t="s">
        <v>296</v>
      </c>
      <c r="BO49" s="31" t="s">
        <v>253</v>
      </c>
    </row>
    <row r="50" spans="1:67" x14ac:dyDescent="0.15">
      <c r="A50" s="23">
        <v>3572</v>
      </c>
      <c r="B50" s="58">
        <v>41465</v>
      </c>
      <c r="C50" s="24" t="s">
        <v>366</v>
      </c>
      <c r="D50" s="25" t="s">
        <v>351</v>
      </c>
      <c r="E50" s="25"/>
      <c r="F50" s="25" t="s">
        <v>371</v>
      </c>
      <c r="G50" s="32">
        <v>41468</v>
      </c>
      <c r="H50" s="26" t="s">
        <v>311</v>
      </c>
      <c r="I50" s="26" t="s">
        <v>357</v>
      </c>
      <c r="J50" s="26"/>
      <c r="K50" s="25" t="s">
        <v>358</v>
      </c>
      <c r="L50" s="25" t="s">
        <v>364</v>
      </c>
      <c r="M50" s="25">
        <v>65.400000000000006</v>
      </c>
      <c r="N50" s="25">
        <v>33.07</v>
      </c>
      <c r="O50" s="25"/>
      <c r="P50" s="25"/>
      <c r="Q50" s="25"/>
      <c r="R50" s="28"/>
      <c r="S50" s="25"/>
      <c r="T50" s="25"/>
      <c r="U50" s="25"/>
      <c r="V50" s="25"/>
      <c r="W50" s="25">
        <v>14.85</v>
      </c>
      <c r="X50" s="25"/>
      <c r="Y50" s="25"/>
      <c r="Z50" s="25"/>
      <c r="AA50" s="25"/>
      <c r="AB50" s="25"/>
      <c r="AC50" s="25"/>
      <c r="AD50" s="25"/>
      <c r="AE50" s="25"/>
      <c r="AF50" s="25"/>
      <c r="AG50" s="25"/>
      <c r="AH50" s="25">
        <v>22.54</v>
      </c>
      <c r="AI50" s="25"/>
      <c r="AJ50" s="25"/>
      <c r="AK50" s="25"/>
      <c r="AL50" s="25" t="s">
        <v>372</v>
      </c>
      <c r="AM50" s="26" t="s">
        <v>373</v>
      </c>
      <c r="AN50" s="26"/>
      <c r="AO50" s="26"/>
      <c r="AP50" s="29" t="s">
        <v>361</v>
      </c>
      <c r="AQ50" s="26">
        <v>9</v>
      </c>
      <c r="AR50" s="26" t="s">
        <v>373</v>
      </c>
      <c r="AS50" s="25"/>
      <c r="AT50" s="26">
        <v>0</v>
      </c>
      <c r="AU50" s="26">
        <v>0</v>
      </c>
      <c r="AV50" s="26">
        <v>0</v>
      </c>
      <c r="AW50" s="26">
        <v>0</v>
      </c>
      <c r="AX50" s="26">
        <v>0</v>
      </c>
      <c r="AY50" s="26">
        <v>0</v>
      </c>
      <c r="AZ50" s="26">
        <v>0</v>
      </c>
      <c r="BA50" s="26">
        <v>0</v>
      </c>
      <c r="BB50" s="26">
        <v>0</v>
      </c>
      <c r="BC50" s="26">
        <v>0</v>
      </c>
      <c r="BD50" s="26"/>
      <c r="BE50" s="26" t="s">
        <v>360</v>
      </c>
      <c r="BF50" s="26"/>
      <c r="BG50" s="26" t="s">
        <v>360</v>
      </c>
      <c r="BH50" s="26">
        <v>35</v>
      </c>
      <c r="BI50" s="30" t="s">
        <v>365</v>
      </c>
      <c r="BJ50" s="30"/>
      <c r="BK50" s="26"/>
      <c r="BL50" s="26" t="s">
        <v>320</v>
      </c>
      <c r="BM50" s="25" t="s">
        <v>362</v>
      </c>
      <c r="BN50" t="s">
        <v>363</v>
      </c>
      <c r="BO50" t="s">
        <v>253</v>
      </c>
    </row>
    <row r="51" spans="1:67" x14ac:dyDescent="0.15">
      <c r="A51" s="23">
        <v>4052</v>
      </c>
      <c r="B51" s="59">
        <v>41468</v>
      </c>
      <c r="C51" s="24" t="s">
        <v>245</v>
      </c>
      <c r="D51" s="25" t="s">
        <v>246</v>
      </c>
      <c r="E51" s="25"/>
      <c r="F51" s="25" t="s">
        <v>302</v>
      </c>
      <c r="G51" s="32">
        <v>41455</v>
      </c>
      <c r="H51" s="26" t="s">
        <v>263</v>
      </c>
      <c r="I51" s="26" t="s">
        <v>249</v>
      </c>
      <c r="J51" s="26"/>
      <c r="K51" s="25" t="s">
        <v>284</v>
      </c>
      <c r="L51" s="25" t="s">
        <v>297</v>
      </c>
      <c r="M51" s="25">
        <v>101.15</v>
      </c>
      <c r="N51" s="25">
        <v>35.4</v>
      </c>
      <c r="O51" s="25"/>
      <c r="P51" s="25"/>
      <c r="Q51" s="25"/>
      <c r="R51" s="28"/>
      <c r="S51" s="25"/>
      <c r="T51" s="25"/>
      <c r="U51" s="25"/>
      <c r="V51" s="25"/>
      <c r="W51" s="25">
        <v>23.55</v>
      </c>
      <c r="X51" s="25"/>
      <c r="Y51" s="25"/>
      <c r="Z51" s="25"/>
      <c r="AA51" s="25"/>
      <c r="AB51" s="25"/>
      <c r="AC51" s="25"/>
      <c r="AD51" s="25"/>
      <c r="AE51" s="25"/>
      <c r="AF51" s="25"/>
      <c r="AG51" s="25"/>
      <c r="AH51" s="25">
        <v>26.85</v>
      </c>
      <c r="AI51" s="25"/>
      <c r="AJ51" s="25"/>
      <c r="AK51" s="25"/>
      <c r="AL51" s="25" t="s">
        <v>304</v>
      </c>
      <c r="AM51" s="26" t="s">
        <v>249</v>
      </c>
      <c r="AN51" s="26"/>
      <c r="AO51" s="26"/>
      <c r="AP51" s="29" t="s">
        <v>286</v>
      </c>
      <c r="AQ51" s="26">
        <v>10.8</v>
      </c>
      <c r="AR51" s="26" t="s">
        <v>250</v>
      </c>
      <c r="AS51" s="25"/>
      <c r="AT51" s="26">
        <v>2</v>
      </c>
      <c r="AU51" s="26">
        <v>0</v>
      </c>
      <c r="AV51" s="26">
        <v>8</v>
      </c>
      <c r="AW51" s="26">
        <v>0</v>
      </c>
      <c r="AX51" s="26">
        <v>0</v>
      </c>
      <c r="AY51" s="26">
        <v>0</v>
      </c>
      <c r="AZ51" s="26">
        <v>0</v>
      </c>
      <c r="BA51" s="26">
        <v>0</v>
      </c>
      <c r="BB51" s="26">
        <v>0</v>
      </c>
      <c r="BC51" s="26">
        <v>0</v>
      </c>
      <c r="BD51" s="26"/>
      <c r="BE51" s="26" t="s">
        <v>249</v>
      </c>
      <c r="BF51" s="26"/>
      <c r="BG51" s="26" t="s">
        <v>249</v>
      </c>
      <c r="BH51" s="26"/>
      <c r="BI51" s="30"/>
      <c r="BJ51" s="30"/>
      <c r="BK51" s="26"/>
      <c r="BL51" s="26" t="s">
        <v>252</v>
      </c>
      <c r="BM51" s="30" t="s">
        <v>287</v>
      </c>
      <c r="BN51" t="s">
        <v>288</v>
      </c>
      <c r="BO51" s="31" t="s">
        <v>253</v>
      </c>
    </row>
    <row r="52" spans="1:67" x14ac:dyDescent="0.15">
      <c r="A52" s="23">
        <v>4105</v>
      </c>
      <c r="B52" s="59">
        <v>41464</v>
      </c>
      <c r="C52" s="24" t="s">
        <v>245</v>
      </c>
      <c r="D52" s="25" t="s">
        <v>246</v>
      </c>
      <c r="E52" s="25"/>
      <c r="F52" s="25" t="s">
        <v>307</v>
      </c>
      <c r="G52" s="61">
        <v>41455</v>
      </c>
      <c r="H52" s="26" t="s">
        <v>263</v>
      </c>
      <c r="I52" s="26" t="s">
        <v>249</v>
      </c>
      <c r="J52" s="26"/>
      <c r="K52" s="25" t="s">
        <v>289</v>
      </c>
      <c r="L52" s="25" t="s">
        <v>290</v>
      </c>
      <c r="M52" s="25">
        <v>130.19999999999999</v>
      </c>
      <c r="N52" s="25">
        <v>31.7</v>
      </c>
      <c r="O52" s="25"/>
      <c r="P52" s="25"/>
      <c r="Q52" s="25"/>
      <c r="R52" s="28"/>
      <c r="S52" s="25"/>
      <c r="T52" s="25"/>
      <c r="U52" s="25"/>
      <c r="V52" s="25"/>
      <c r="W52" s="25">
        <v>18.7</v>
      </c>
      <c r="X52" s="25"/>
      <c r="Y52" s="25"/>
      <c r="Z52" s="25"/>
      <c r="AA52" s="25"/>
      <c r="AB52" s="25"/>
      <c r="AC52" s="25"/>
      <c r="AD52" s="25"/>
      <c r="AE52" s="25"/>
      <c r="AF52" s="25"/>
      <c r="AG52" s="25"/>
      <c r="AH52" s="25">
        <v>21.2</v>
      </c>
      <c r="AI52" s="25"/>
      <c r="AJ52" s="25"/>
      <c r="AK52" s="25"/>
      <c r="AL52" s="25" t="s">
        <v>304</v>
      </c>
      <c r="AM52" s="26" t="s">
        <v>249</v>
      </c>
      <c r="AN52" s="26"/>
      <c r="AO52" s="26"/>
      <c r="AP52" s="29" t="s">
        <v>266</v>
      </c>
      <c r="AQ52" s="26">
        <v>6</v>
      </c>
      <c r="AR52" s="26" t="s">
        <v>250</v>
      </c>
      <c r="AS52" s="25"/>
      <c r="AT52" s="26">
        <v>0</v>
      </c>
      <c r="AU52" s="26">
        <v>0</v>
      </c>
      <c r="AV52" s="26">
        <v>10</v>
      </c>
      <c r="AW52" s="26">
        <v>0</v>
      </c>
      <c r="AX52" s="26">
        <v>0</v>
      </c>
      <c r="AY52" s="26">
        <v>0</v>
      </c>
      <c r="AZ52" s="26">
        <v>0</v>
      </c>
      <c r="BA52" s="26">
        <v>0</v>
      </c>
      <c r="BB52" s="26">
        <v>0</v>
      </c>
      <c r="BC52" s="26">
        <v>0</v>
      </c>
      <c r="BD52" s="26"/>
      <c r="BE52" s="26" t="s">
        <v>249</v>
      </c>
      <c r="BF52" s="26"/>
      <c r="BG52" s="26" t="s">
        <v>249</v>
      </c>
      <c r="BH52" s="26"/>
      <c r="BI52" s="30"/>
      <c r="BJ52" s="30"/>
      <c r="BK52" s="26"/>
      <c r="BL52" s="26" t="s">
        <v>252</v>
      </c>
      <c r="BM52" s="30"/>
      <c r="BN52" t="s">
        <v>291</v>
      </c>
      <c r="BO52" t="s">
        <v>253</v>
      </c>
    </row>
  </sheetData>
  <sheetProtection algorithmName="SHA-512" hashValue="V+GqtFstpgCCgAg654pn3GR5PNByAb8JrXErL3Ted6fVyp/G21o2RYilvzEj4OvULkc3ZOUInQru9aK1MSrasQ==" saltValue="5BsPmxaSnoAaeLh39QVhLA==" spinCount="100000" sheet="1" objects="1" scenarios="1"/>
  <pageMargins left="0.75" right="0.75" top="1" bottom="1" header="0.5" footer="0.5"/>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dimension ref="A1:BO44"/>
  <sheetViews>
    <sheetView topLeftCell="F1" workbookViewId="0">
      <selection activeCell="L10" sqref="L10"/>
    </sheetView>
  </sheetViews>
  <sheetFormatPr baseColWidth="10" defaultRowHeight="13" x14ac:dyDescent="0.15"/>
  <cols>
    <col min="38" max="38" width="13.6640625" customWidth="1"/>
    <col min="66" max="66" width="24.83203125" customWidth="1"/>
  </cols>
  <sheetData>
    <row r="1" spans="1:67" ht="70" x14ac:dyDescent="0.15">
      <c r="A1" s="1" t="s">
        <v>50</v>
      </c>
      <c r="B1" s="1" t="s">
        <v>51</v>
      </c>
      <c r="C1" s="2" t="s">
        <v>52</v>
      </c>
      <c r="D1" s="3" t="s">
        <v>53</v>
      </c>
      <c r="E1" s="3" t="s">
        <v>54</v>
      </c>
      <c r="F1" s="3" t="s">
        <v>55</v>
      </c>
      <c r="G1" s="1" t="s">
        <v>56</v>
      </c>
      <c r="H1" s="4" t="s">
        <v>57</v>
      </c>
      <c r="I1" s="4" t="s">
        <v>182</v>
      </c>
      <c r="J1" s="4" t="s">
        <v>183</v>
      </c>
      <c r="K1" s="3" t="s">
        <v>184</v>
      </c>
      <c r="L1" s="5" t="s">
        <v>185</v>
      </c>
      <c r="M1" s="6" t="s">
        <v>186</v>
      </c>
      <c r="N1" s="7" t="s">
        <v>187</v>
      </c>
      <c r="O1" s="7" t="s">
        <v>188</v>
      </c>
      <c r="P1" s="7" t="s">
        <v>97</v>
      </c>
      <c r="Q1" s="7" t="s">
        <v>135</v>
      </c>
      <c r="R1" s="7" t="s">
        <v>136</v>
      </c>
      <c r="S1" s="7" t="s">
        <v>137</v>
      </c>
      <c r="T1" s="7" t="s">
        <v>138</v>
      </c>
      <c r="U1" s="7" t="s">
        <v>61</v>
      </c>
      <c r="V1" s="8" t="s">
        <v>62</v>
      </c>
      <c r="W1" s="9" t="s">
        <v>104</v>
      </c>
      <c r="X1" s="9" t="s">
        <v>105</v>
      </c>
      <c r="Y1" s="9" t="s">
        <v>106</v>
      </c>
      <c r="Z1" s="9" t="s">
        <v>195</v>
      </c>
      <c r="AA1" s="9" t="s">
        <v>196</v>
      </c>
      <c r="AB1" s="9" t="s">
        <v>70</v>
      </c>
      <c r="AC1" s="9" t="s">
        <v>71</v>
      </c>
      <c r="AD1" s="9" t="s">
        <v>152</v>
      </c>
      <c r="AE1" s="10" t="s">
        <v>153</v>
      </c>
      <c r="AF1" s="11" t="s">
        <v>154</v>
      </c>
      <c r="AG1" s="11" t="s">
        <v>76</v>
      </c>
      <c r="AH1" s="12" t="s">
        <v>77</v>
      </c>
      <c r="AI1" s="12" t="s">
        <v>78</v>
      </c>
      <c r="AJ1" s="12" t="s">
        <v>23</v>
      </c>
      <c r="AK1" s="12" t="s">
        <v>24</v>
      </c>
      <c r="AL1" s="13" t="s">
        <v>25</v>
      </c>
      <c r="AM1" s="14" t="s">
        <v>26</v>
      </c>
      <c r="AN1" s="14" t="s">
        <v>164</v>
      </c>
      <c r="AO1" s="15" t="s">
        <v>165</v>
      </c>
      <c r="AP1" s="16" t="s">
        <v>166</v>
      </c>
      <c r="AQ1" s="17" t="s">
        <v>167</v>
      </c>
      <c r="AR1" s="18" t="s">
        <v>168</v>
      </c>
      <c r="AS1" s="19" t="s">
        <v>169</v>
      </c>
      <c r="AT1" s="20" t="s">
        <v>86</v>
      </c>
      <c r="AU1" s="21" t="s">
        <v>95</v>
      </c>
      <c r="AV1" s="20" t="s">
        <v>96</v>
      </c>
      <c r="AW1" s="21" t="s">
        <v>34</v>
      </c>
      <c r="AX1" s="20" t="s">
        <v>35</v>
      </c>
      <c r="AY1" s="21" t="s">
        <v>88</v>
      </c>
      <c r="AZ1" s="20" t="s">
        <v>89</v>
      </c>
      <c r="BA1" s="22" t="s">
        <v>90</v>
      </c>
      <c r="BB1" s="20" t="s">
        <v>91</v>
      </c>
      <c r="BC1" s="22" t="s">
        <v>92</v>
      </c>
      <c r="BD1" s="4" t="s">
        <v>48</v>
      </c>
      <c r="BE1" s="4" t="s">
        <v>49</v>
      </c>
      <c r="BF1" s="4" t="s">
        <v>219</v>
      </c>
      <c r="BG1" s="4" t="s">
        <v>220</v>
      </c>
      <c r="BH1" s="4" t="s">
        <v>58</v>
      </c>
      <c r="BI1" s="2" t="s">
        <v>129</v>
      </c>
      <c r="BJ1" s="2" t="s">
        <v>130</v>
      </c>
      <c r="BK1" s="4" t="s">
        <v>131</v>
      </c>
      <c r="BL1" s="4" t="s">
        <v>132</v>
      </c>
      <c r="BM1" s="2" t="s">
        <v>133</v>
      </c>
      <c r="BN1" s="4" t="s">
        <v>134</v>
      </c>
      <c r="BO1" s="1" t="s">
        <v>225</v>
      </c>
    </row>
    <row r="2" spans="1:67" x14ac:dyDescent="0.15">
      <c r="A2" s="23">
        <v>1983</v>
      </c>
      <c r="B2" s="32">
        <v>41094</v>
      </c>
      <c r="C2" s="24" t="s">
        <v>139</v>
      </c>
      <c r="D2" s="25" t="s">
        <v>140</v>
      </c>
      <c r="E2" s="25"/>
      <c r="F2" s="25" t="s">
        <v>141</v>
      </c>
      <c r="G2" s="32">
        <v>41090</v>
      </c>
      <c r="H2" s="26" t="s">
        <v>72</v>
      </c>
      <c r="I2" s="26" t="s">
        <v>142</v>
      </c>
      <c r="J2" s="26"/>
      <c r="K2" s="25" t="s">
        <v>143</v>
      </c>
      <c r="L2" s="25" t="s">
        <v>144</v>
      </c>
      <c r="M2" s="27">
        <v>104.76</v>
      </c>
      <c r="N2" s="27">
        <v>24.61</v>
      </c>
      <c r="O2" s="25"/>
      <c r="P2" s="25"/>
      <c r="Q2" s="25"/>
      <c r="R2" s="28"/>
      <c r="S2" s="25"/>
      <c r="T2" s="25"/>
      <c r="U2" s="25"/>
      <c r="V2" s="25"/>
      <c r="W2" s="25"/>
      <c r="X2" s="25"/>
      <c r="Y2" s="25"/>
      <c r="Z2" s="25"/>
      <c r="AA2" s="25"/>
      <c r="AB2" s="25"/>
      <c r="AC2" s="25"/>
      <c r="AD2" s="25"/>
      <c r="AE2" s="25"/>
      <c r="AF2" s="25"/>
      <c r="AG2" s="25"/>
      <c r="AH2" s="25"/>
      <c r="AI2" s="25"/>
      <c r="AJ2" s="25"/>
      <c r="AK2" s="25"/>
      <c r="AL2" s="25" t="s">
        <v>145</v>
      </c>
      <c r="AM2" s="26" t="s">
        <v>142</v>
      </c>
      <c r="AN2" s="26"/>
      <c r="AO2" s="26"/>
      <c r="AP2" s="29" t="s">
        <v>75</v>
      </c>
      <c r="AQ2" s="26">
        <v>6</v>
      </c>
      <c r="AR2" s="26" t="s">
        <v>146</v>
      </c>
      <c r="AS2" s="25"/>
      <c r="AT2" s="26">
        <v>0</v>
      </c>
      <c r="AU2" s="26">
        <v>0</v>
      </c>
      <c r="AV2" s="26">
        <v>0</v>
      </c>
      <c r="AW2" s="26">
        <v>12</v>
      </c>
      <c r="AX2" s="26">
        <v>0</v>
      </c>
      <c r="AY2" s="26">
        <v>0</v>
      </c>
      <c r="AZ2" s="26">
        <v>0</v>
      </c>
      <c r="BA2" s="26">
        <v>0</v>
      </c>
      <c r="BB2" s="26">
        <v>0</v>
      </c>
      <c r="BC2" s="26">
        <v>0</v>
      </c>
      <c r="BD2" s="26">
        <v>0</v>
      </c>
      <c r="BE2" s="26" t="s">
        <v>142</v>
      </c>
      <c r="BF2" s="26">
        <v>12</v>
      </c>
      <c r="BG2" s="26" t="s">
        <v>142</v>
      </c>
      <c r="BH2" s="26"/>
      <c r="BI2" s="25"/>
      <c r="BJ2" s="25"/>
      <c r="BK2" s="26"/>
      <c r="BL2" s="26" t="s">
        <v>64</v>
      </c>
      <c r="BM2" s="30" t="s">
        <v>65</v>
      </c>
      <c r="BN2" t="s">
        <v>66</v>
      </c>
      <c r="BO2" t="s">
        <v>67</v>
      </c>
    </row>
    <row r="3" spans="1:67" x14ac:dyDescent="0.15">
      <c r="A3" s="23">
        <v>3099</v>
      </c>
      <c r="B3" s="32">
        <v>41094</v>
      </c>
      <c r="C3" s="24" t="s">
        <v>68</v>
      </c>
      <c r="D3" s="25" t="s">
        <v>69</v>
      </c>
      <c r="E3" s="25"/>
      <c r="F3" s="25" t="s">
        <v>236</v>
      </c>
      <c r="G3" s="32">
        <v>41090</v>
      </c>
      <c r="H3" s="26" t="s">
        <v>102</v>
      </c>
      <c r="I3" s="26" t="s">
        <v>103</v>
      </c>
      <c r="J3" s="26"/>
      <c r="K3" s="25" t="s">
        <v>237</v>
      </c>
      <c r="L3" s="25" t="s">
        <v>227</v>
      </c>
      <c r="M3" s="25">
        <v>134.52000000000001</v>
      </c>
      <c r="N3" s="25">
        <v>26.076000000000001</v>
      </c>
      <c r="O3" s="25"/>
      <c r="P3" s="25"/>
      <c r="Q3" s="25"/>
      <c r="R3" s="28"/>
      <c r="S3" s="25"/>
      <c r="T3" s="25"/>
      <c r="U3" s="25"/>
      <c r="V3" s="25"/>
      <c r="W3" s="25"/>
      <c r="X3" s="25"/>
      <c r="Y3" s="25"/>
      <c r="Z3" s="25"/>
      <c r="AA3" s="25"/>
      <c r="AB3" s="25"/>
      <c r="AC3" s="25"/>
      <c r="AD3" s="25"/>
      <c r="AE3" s="25"/>
      <c r="AF3" s="25"/>
      <c r="AG3" s="25"/>
      <c r="AH3" s="25"/>
      <c r="AI3" s="25"/>
      <c r="AJ3" s="25"/>
      <c r="AK3" s="25"/>
      <c r="AL3" s="25" t="s">
        <v>238</v>
      </c>
      <c r="AM3" s="26" t="s">
        <v>142</v>
      </c>
      <c r="AN3" s="26"/>
      <c r="AO3" s="26"/>
      <c r="AP3" s="29" t="s">
        <v>99</v>
      </c>
      <c r="AQ3" s="26">
        <v>11</v>
      </c>
      <c r="AR3" s="26" t="s">
        <v>142</v>
      </c>
      <c r="AS3" s="25"/>
      <c r="AT3" s="26">
        <v>0</v>
      </c>
      <c r="AU3" s="26">
        <v>0</v>
      </c>
      <c r="AV3" s="26">
        <v>5</v>
      </c>
      <c r="AW3" s="26">
        <v>0</v>
      </c>
      <c r="AX3" s="26">
        <v>0</v>
      </c>
      <c r="AY3" s="26">
        <v>0</v>
      </c>
      <c r="AZ3" s="26">
        <v>0</v>
      </c>
      <c r="BA3" s="26">
        <v>0</v>
      </c>
      <c r="BB3" s="26">
        <v>0</v>
      </c>
      <c r="BC3" s="26">
        <v>0</v>
      </c>
      <c r="BD3" s="26">
        <v>0</v>
      </c>
      <c r="BE3" s="26" t="s">
        <v>142</v>
      </c>
      <c r="BF3" s="26"/>
      <c r="BG3" s="26" t="s">
        <v>142</v>
      </c>
      <c r="BH3" s="26"/>
      <c r="BI3" s="25"/>
      <c r="BJ3" s="25"/>
      <c r="BK3" s="26"/>
      <c r="BL3" s="26" t="s">
        <v>64</v>
      </c>
      <c r="BM3" s="25" t="s">
        <v>239</v>
      </c>
      <c r="BN3" t="s">
        <v>155</v>
      </c>
      <c r="BO3" s="31" t="s">
        <v>67</v>
      </c>
    </row>
    <row r="4" spans="1:67" x14ac:dyDescent="0.15">
      <c r="A4" s="23">
        <v>1720</v>
      </c>
      <c r="B4" s="32">
        <v>41041</v>
      </c>
      <c r="C4" s="24" t="s">
        <v>68</v>
      </c>
      <c r="D4" s="25" t="s">
        <v>69</v>
      </c>
      <c r="E4" s="25"/>
      <c r="F4" s="25" t="s">
        <v>236</v>
      </c>
      <c r="G4" s="32">
        <v>40724</v>
      </c>
      <c r="H4" s="26" t="s">
        <v>72</v>
      </c>
      <c r="I4" s="26" t="s">
        <v>142</v>
      </c>
      <c r="J4" s="26"/>
      <c r="K4" s="25" t="s">
        <v>73</v>
      </c>
      <c r="L4" s="25" t="s">
        <v>74</v>
      </c>
      <c r="M4" s="25">
        <v>116.396</v>
      </c>
      <c r="N4" s="25">
        <v>22.238</v>
      </c>
      <c r="O4" s="25"/>
      <c r="P4" s="25"/>
      <c r="Q4" s="25"/>
      <c r="R4" s="28"/>
      <c r="S4" s="25"/>
      <c r="T4" s="25"/>
      <c r="U4" s="25"/>
      <c r="V4" s="25"/>
      <c r="W4" s="25"/>
      <c r="X4" s="25"/>
      <c r="Y4" s="25"/>
      <c r="Z4" s="25"/>
      <c r="AA4" s="25"/>
      <c r="AB4" s="25"/>
      <c r="AC4" s="25"/>
      <c r="AD4" s="25"/>
      <c r="AE4" s="25"/>
      <c r="AF4" s="25"/>
      <c r="AG4" s="25"/>
      <c r="AH4" s="25"/>
      <c r="AI4" s="25"/>
      <c r="AJ4" s="25"/>
      <c r="AK4" s="25"/>
      <c r="AL4" s="25" t="s">
        <v>238</v>
      </c>
      <c r="AM4" s="26" t="s">
        <v>142</v>
      </c>
      <c r="AN4" s="26"/>
      <c r="AO4" s="26"/>
      <c r="AP4" s="29" t="s">
        <v>75</v>
      </c>
      <c r="AQ4" s="26">
        <v>8</v>
      </c>
      <c r="AR4" s="26" t="s">
        <v>142</v>
      </c>
      <c r="AS4" s="25"/>
      <c r="AT4" s="26">
        <v>0</v>
      </c>
      <c r="AU4" s="26">
        <v>0</v>
      </c>
      <c r="AV4" s="26">
        <v>3</v>
      </c>
      <c r="AW4" s="26">
        <v>0</v>
      </c>
      <c r="AX4" s="26">
        <v>0</v>
      </c>
      <c r="AY4" s="26">
        <v>0</v>
      </c>
      <c r="AZ4" s="26">
        <v>0</v>
      </c>
      <c r="BA4" s="26">
        <v>0</v>
      </c>
      <c r="BB4" s="26">
        <v>0</v>
      </c>
      <c r="BC4" s="26">
        <v>0</v>
      </c>
      <c r="BD4" s="26">
        <v>0</v>
      </c>
      <c r="BE4" s="26" t="s">
        <v>142</v>
      </c>
      <c r="BF4" s="26"/>
      <c r="BG4" s="26" t="s">
        <v>142</v>
      </c>
      <c r="BH4" s="26"/>
      <c r="BI4" s="25"/>
      <c r="BJ4" s="25"/>
      <c r="BK4" s="26"/>
      <c r="BL4" s="26" t="s">
        <v>64</v>
      </c>
      <c r="BM4" s="25"/>
      <c r="BN4" t="s">
        <v>228</v>
      </c>
      <c r="BO4" t="s">
        <v>229</v>
      </c>
    </row>
    <row r="5" spans="1:67" x14ac:dyDescent="0.15">
      <c r="A5" s="23">
        <v>1690</v>
      </c>
      <c r="B5" s="32">
        <v>41094</v>
      </c>
      <c r="C5" s="24" t="s">
        <v>68</v>
      </c>
      <c r="D5" s="25" t="s">
        <v>69</v>
      </c>
      <c r="E5" s="25"/>
      <c r="F5" s="25" t="s">
        <v>236</v>
      </c>
      <c r="G5" s="32">
        <v>41094</v>
      </c>
      <c r="H5" s="26" t="s">
        <v>72</v>
      </c>
      <c r="I5" s="26" t="s">
        <v>142</v>
      </c>
      <c r="J5" s="26"/>
      <c r="K5" s="25" t="s">
        <v>230</v>
      </c>
      <c r="L5" s="25" t="s">
        <v>197</v>
      </c>
      <c r="M5" s="25">
        <v>115</v>
      </c>
      <c r="N5" s="25">
        <v>23.15</v>
      </c>
      <c r="O5" s="25"/>
      <c r="P5" s="25"/>
      <c r="Q5" s="25"/>
      <c r="R5" s="28"/>
      <c r="S5" s="25"/>
      <c r="T5" s="25"/>
      <c r="U5" s="25"/>
      <c r="V5" s="25"/>
      <c r="W5" s="25"/>
      <c r="X5" s="25"/>
      <c r="Y5" s="25"/>
      <c r="Z5" s="25"/>
      <c r="AA5" s="25"/>
      <c r="AB5" s="25"/>
      <c r="AC5" s="25"/>
      <c r="AD5" s="25"/>
      <c r="AE5" s="25"/>
      <c r="AF5" s="25"/>
      <c r="AG5" s="25"/>
      <c r="AH5" s="25"/>
      <c r="AI5" s="25"/>
      <c r="AJ5" s="25"/>
      <c r="AK5" s="25"/>
      <c r="AL5" s="25" t="s">
        <v>238</v>
      </c>
      <c r="AM5" s="26" t="s">
        <v>142</v>
      </c>
      <c r="AN5" s="26"/>
      <c r="AO5" s="26"/>
      <c r="AP5" s="29" t="s">
        <v>75</v>
      </c>
      <c r="AQ5" s="26">
        <v>4</v>
      </c>
      <c r="AR5" s="26" t="s">
        <v>146</v>
      </c>
      <c r="AS5" s="25"/>
      <c r="AT5" s="26">
        <v>0</v>
      </c>
      <c r="AU5" s="26">
        <v>0</v>
      </c>
      <c r="AV5" s="26">
        <v>0</v>
      </c>
      <c r="AW5" s="26">
        <v>15</v>
      </c>
      <c r="AX5" s="26">
        <v>0</v>
      </c>
      <c r="AY5" s="26">
        <v>0</v>
      </c>
      <c r="AZ5" s="26">
        <v>0</v>
      </c>
      <c r="BA5" s="26">
        <v>0</v>
      </c>
      <c r="BB5" s="26">
        <v>0</v>
      </c>
      <c r="BC5" s="26">
        <v>0</v>
      </c>
      <c r="BD5" s="26">
        <v>0</v>
      </c>
      <c r="BE5" s="26" t="s">
        <v>142</v>
      </c>
      <c r="BF5" s="26"/>
      <c r="BG5" s="26" t="s">
        <v>142</v>
      </c>
      <c r="BH5" s="26"/>
      <c r="BI5" s="25"/>
      <c r="BJ5" s="25"/>
      <c r="BK5" s="26"/>
      <c r="BL5" s="26" t="s">
        <v>64</v>
      </c>
      <c r="BM5" s="25" t="s">
        <v>198</v>
      </c>
      <c r="BN5" t="s">
        <v>108</v>
      </c>
      <c r="BO5" t="s">
        <v>67</v>
      </c>
    </row>
    <row r="6" spans="1:67" x14ac:dyDescent="0.15">
      <c r="A6" s="23">
        <v>1607</v>
      </c>
      <c r="B6" s="32">
        <v>41094</v>
      </c>
      <c r="C6" s="24" t="s">
        <v>68</v>
      </c>
      <c r="D6" s="25" t="s">
        <v>69</v>
      </c>
      <c r="E6" s="25"/>
      <c r="F6" s="25" t="s">
        <v>236</v>
      </c>
      <c r="G6" s="32">
        <v>41090</v>
      </c>
      <c r="H6" s="26" t="s">
        <v>72</v>
      </c>
      <c r="I6" s="26" t="s">
        <v>142</v>
      </c>
      <c r="J6" s="26"/>
      <c r="K6" s="25" t="s">
        <v>109</v>
      </c>
      <c r="L6" s="25" t="s">
        <v>125</v>
      </c>
      <c r="M6" s="25">
        <v>117</v>
      </c>
      <c r="N6" s="25">
        <v>23.62</v>
      </c>
      <c r="O6" s="25"/>
      <c r="P6" s="25"/>
      <c r="Q6" s="25"/>
      <c r="R6" s="28"/>
      <c r="S6" s="25"/>
      <c r="T6" s="25"/>
      <c r="U6" s="25"/>
      <c r="V6" s="25"/>
      <c r="W6" s="25"/>
      <c r="X6" s="25"/>
      <c r="Y6" s="25"/>
      <c r="Z6" s="25"/>
      <c r="AA6" s="25"/>
      <c r="AB6" s="25"/>
      <c r="AC6" s="25"/>
      <c r="AD6" s="25"/>
      <c r="AE6" s="25"/>
      <c r="AF6" s="25"/>
      <c r="AG6" s="25"/>
      <c r="AH6" s="25"/>
      <c r="AI6" s="25"/>
      <c r="AJ6" s="25"/>
      <c r="AK6" s="25"/>
      <c r="AL6" s="25" t="s">
        <v>238</v>
      </c>
      <c r="AM6" s="26" t="s">
        <v>142</v>
      </c>
      <c r="AN6" s="26"/>
      <c r="AO6" s="26"/>
      <c r="AP6" s="29" t="s">
        <v>75</v>
      </c>
      <c r="AQ6" s="26">
        <v>6</v>
      </c>
      <c r="AR6" s="26" t="s">
        <v>146</v>
      </c>
      <c r="AS6" s="25"/>
      <c r="AT6" s="26">
        <v>0</v>
      </c>
      <c r="AU6" s="26">
        <v>0</v>
      </c>
      <c r="AV6" s="26">
        <v>0</v>
      </c>
      <c r="AW6" s="26">
        <v>10</v>
      </c>
      <c r="AX6" s="26">
        <v>0</v>
      </c>
      <c r="AY6" s="26">
        <v>0</v>
      </c>
      <c r="AZ6" s="26">
        <v>0</v>
      </c>
      <c r="BA6" s="26">
        <v>2</v>
      </c>
      <c r="BB6" s="26">
        <v>0</v>
      </c>
      <c r="BC6" s="26">
        <v>0</v>
      </c>
      <c r="BD6" s="26">
        <v>0</v>
      </c>
      <c r="BE6" s="26" t="s">
        <v>142</v>
      </c>
      <c r="BF6" s="26">
        <v>12</v>
      </c>
      <c r="BG6" s="26" t="s">
        <v>142</v>
      </c>
      <c r="BH6" s="26"/>
      <c r="BI6" s="30" t="s">
        <v>110</v>
      </c>
      <c r="BJ6" s="30" t="s">
        <v>111</v>
      </c>
      <c r="BK6" s="26">
        <v>50</v>
      </c>
      <c r="BL6" s="26" t="s">
        <v>64</v>
      </c>
      <c r="BM6" s="25" t="s">
        <v>112</v>
      </c>
      <c r="BN6" t="s">
        <v>45</v>
      </c>
      <c r="BO6" t="s">
        <v>67</v>
      </c>
    </row>
    <row r="7" spans="1:67" x14ac:dyDescent="0.15">
      <c r="A7" s="23">
        <v>1699</v>
      </c>
      <c r="B7" s="32">
        <v>41094</v>
      </c>
      <c r="C7" s="24" t="s">
        <v>68</v>
      </c>
      <c r="D7" s="25" t="s">
        <v>69</v>
      </c>
      <c r="E7" s="25"/>
      <c r="F7" s="25" t="s">
        <v>236</v>
      </c>
      <c r="G7" s="32">
        <v>41090</v>
      </c>
      <c r="H7" s="26" t="s">
        <v>72</v>
      </c>
      <c r="I7" s="26" t="s">
        <v>142</v>
      </c>
      <c r="J7" s="26"/>
      <c r="K7" s="25" t="s">
        <v>46</v>
      </c>
      <c r="L7" s="25" t="s">
        <v>114</v>
      </c>
      <c r="M7" s="25">
        <v>97.99</v>
      </c>
      <c r="N7" s="25">
        <v>24.2</v>
      </c>
      <c r="O7" s="25"/>
      <c r="P7" s="25"/>
      <c r="Q7" s="25"/>
      <c r="R7" s="28"/>
      <c r="S7" s="25"/>
      <c r="T7" s="25"/>
      <c r="U7" s="25"/>
      <c r="V7" s="25"/>
      <c r="W7" s="25"/>
      <c r="X7" s="25"/>
      <c r="Y7" s="25"/>
      <c r="Z7" s="25"/>
      <c r="AA7" s="25"/>
      <c r="AB7" s="25"/>
      <c r="AC7" s="25"/>
      <c r="AD7" s="25"/>
      <c r="AE7" s="25"/>
      <c r="AF7" s="25"/>
      <c r="AG7" s="25"/>
      <c r="AH7" s="25"/>
      <c r="AI7" s="25"/>
      <c r="AJ7" s="25"/>
      <c r="AK7" s="25"/>
      <c r="AL7" s="25" t="s">
        <v>238</v>
      </c>
      <c r="AM7" s="26" t="s">
        <v>142</v>
      </c>
      <c r="AN7" s="26"/>
      <c r="AO7" s="26"/>
      <c r="AP7" s="29" t="s">
        <v>75</v>
      </c>
      <c r="AQ7" s="26">
        <v>6</v>
      </c>
      <c r="AR7" s="26" t="s">
        <v>142</v>
      </c>
      <c r="AS7" s="25"/>
      <c r="AT7" s="26">
        <v>0</v>
      </c>
      <c r="AU7" s="26">
        <v>0</v>
      </c>
      <c r="AV7" s="26">
        <v>5</v>
      </c>
      <c r="AW7" s="26">
        <v>0</v>
      </c>
      <c r="AX7" s="26">
        <v>0</v>
      </c>
      <c r="AY7" s="26">
        <v>0</v>
      </c>
      <c r="AZ7" s="26">
        <v>0</v>
      </c>
      <c r="BA7" s="26">
        <v>0</v>
      </c>
      <c r="BB7" s="26">
        <v>0</v>
      </c>
      <c r="BC7" s="26">
        <v>0</v>
      </c>
      <c r="BD7" s="26">
        <v>0</v>
      </c>
      <c r="BE7" s="26" t="s">
        <v>142</v>
      </c>
      <c r="BF7" s="26">
        <v>24</v>
      </c>
      <c r="BG7" s="26" t="s">
        <v>142</v>
      </c>
      <c r="BH7" s="26"/>
      <c r="BI7" s="25" t="s">
        <v>119</v>
      </c>
      <c r="BJ7" s="25"/>
      <c r="BK7" s="26"/>
      <c r="BL7" s="26" t="s">
        <v>64</v>
      </c>
      <c r="BM7" s="25"/>
      <c r="BN7" t="s">
        <v>120</v>
      </c>
      <c r="BO7" t="s">
        <v>67</v>
      </c>
    </row>
    <row r="8" spans="1:67" x14ac:dyDescent="0.15">
      <c r="A8" s="23">
        <v>2287</v>
      </c>
      <c r="B8" s="32">
        <v>41094</v>
      </c>
      <c r="C8" s="24" t="s">
        <v>68</v>
      </c>
      <c r="D8" s="25" t="s">
        <v>69</v>
      </c>
      <c r="E8" s="25"/>
      <c r="F8" s="25" t="s">
        <v>236</v>
      </c>
      <c r="G8" s="32">
        <v>41090</v>
      </c>
      <c r="H8" s="26" t="s">
        <v>72</v>
      </c>
      <c r="I8" s="26" t="s">
        <v>142</v>
      </c>
      <c r="J8" s="26">
        <v>6.7670000000000003</v>
      </c>
      <c r="K8" s="25" t="s">
        <v>121</v>
      </c>
      <c r="L8" s="25" t="s">
        <v>122</v>
      </c>
      <c r="M8" s="25">
        <v>123.23699999999999</v>
      </c>
      <c r="N8" s="25">
        <v>23.26</v>
      </c>
      <c r="O8" s="25"/>
      <c r="P8" s="25"/>
      <c r="Q8" s="25"/>
      <c r="R8" s="28"/>
      <c r="S8" s="25"/>
      <c r="T8" s="25"/>
      <c r="U8" s="25"/>
      <c r="V8" s="25"/>
      <c r="W8" s="25"/>
      <c r="X8" s="25"/>
      <c r="Y8" s="25"/>
      <c r="Z8" s="25"/>
      <c r="AA8" s="25"/>
      <c r="AB8" s="25"/>
      <c r="AC8" s="25"/>
      <c r="AD8" s="25"/>
      <c r="AE8" s="25"/>
      <c r="AF8" s="25"/>
      <c r="AG8" s="25"/>
      <c r="AH8" s="25"/>
      <c r="AI8" s="25"/>
      <c r="AJ8" s="25"/>
      <c r="AK8" s="25"/>
      <c r="AL8" s="25" t="s">
        <v>238</v>
      </c>
      <c r="AM8" s="26" t="s">
        <v>142</v>
      </c>
      <c r="AN8" s="26"/>
      <c r="AO8" s="26"/>
      <c r="AP8" s="29" t="s">
        <v>75</v>
      </c>
      <c r="AQ8" s="26">
        <v>6</v>
      </c>
      <c r="AR8" s="26" t="s">
        <v>146</v>
      </c>
      <c r="AS8" s="25"/>
      <c r="AT8" s="26">
        <v>0</v>
      </c>
      <c r="AU8" s="26">
        <v>0</v>
      </c>
      <c r="AV8" s="26">
        <v>0</v>
      </c>
      <c r="AW8" s="26">
        <v>8</v>
      </c>
      <c r="AX8" s="26">
        <v>0</v>
      </c>
      <c r="AY8" s="26">
        <v>0</v>
      </c>
      <c r="AZ8" s="26">
        <v>0</v>
      </c>
      <c r="BA8" s="26">
        <v>0</v>
      </c>
      <c r="BB8" s="26">
        <v>0</v>
      </c>
      <c r="BC8" s="26">
        <v>0</v>
      </c>
      <c r="BD8" s="26">
        <v>0</v>
      </c>
      <c r="BE8" s="26" t="s">
        <v>142</v>
      </c>
      <c r="BF8" s="26">
        <v>12</v>
      </c>
      <c r="BG8" s="26" t="s">
        <v>142</v>
      </c>
      <c r="BH8" s="26"/>
      <c r="BI8" s="30"/>
      <c r="BJ8" s="30"/>
      <c r="BK8" s="26"/>
      <c r="BL8" s="26" t="s">
        <v>64</v>
      </c>
      <c r="BM8" s="30"/>
      <c r="BN8" t="s">
        <v>47</v>
      </c>
      <c r="BO8" s="31" t="s">
        <v>67</v>
      </c>
    </row>
    <row r="9" spans="1:67" x14ac:dyDescent="0.15">
      <c r="A9" s="23">
        <v>1655</v>
      </c>
      <c r="B9" s="32">
        <v>41094</v>
      </c>
      <c r="C9" s="24" t="s">
        <v>68</v>
      </c>
      <c r="D9" s="25" t="s">
        <v>69</v>
      </c>
      <c r="E9" s="25"/>
      <c r="F9" s="25" t="s">
        <v>236</v>
      </c>
      <c r="G9" s="32">
        <v>41067</v>
      </c>
      <c r="H9" s="26" t="s">
        <v>72</v>
      </c>
      <c r="I9" s="26" t="s">
        <v>142</v>
      </c>
      <c r="J9" s="26"/>
      <c r="K9" s="25" t="s">
        <v>128</v>
      </c>
      <c r="L9" s="25" t="s">
        <v>216</v>
      </c>
      <c r="M9" s="25">
        <v>116.4</v>
      </c>
      <c r="N9" s="25">
        <v>22.23</v>
      </c>
      <c r="O9" s="25"/>
      <c r="P9" s="25"/>
      <c r="Q9" s="25"/>
      <c r="R9" s="28"/>
      <c r="S9" s="25"/>
      <c r="T9" s="25"/>
      <c r="U9" s="25"/>
      <c r="V9" s="25"/>
      <c r="W9" s="25"/>
      <c r="X9" s="25"/>
      <c r="Y9" s="25"/>
      <c r="Z9" s="25"/>
      <c r="AA9" s="25"/>
      <c r="AB9" s="25"/>
      <c r="AC9" s="25"/>
      <c r="AD9" s="25"/>
      <c r="AE9" s="25"/>
      <c r="AF9" s="25"/>
      <c r="AG9" s="25"/>
      <c r="AH9" s="25"/>
      <c r="AI9" s="25"/>
      <c r="AJ9" s="25"/>
      <c r="AK9" s="25"/>
      <c r="AL9" s="25" t="s">
        <v>238</v>
      </c>
      <c r="AM9" s="26" t="s">
        <v>142</v>
      </c>
      <c r="AN9" s="26"/>
      <c r="AO9" s="26"/>
      <c r="AP9" s="29" t="s">
        <v>75</v>
      </c>
      <c r="AQ9" s="26">
        <v>6</v>
      </c>
      <c r="AR9" s="26" t="s">
        <v>146</v>
      </c>
      <c r="AS9" s="25"/>
      <c r="AT9" s="26">
        <v>0</v>
      </c>
      <c r="AU9" s="26">
        <v>0</v>
      </c>
      <c r="AV9" s="26">
        <v>0</v>
      </c>
      <c r="AW9" s="26">
        <v>10</v>
      </c>
      <c r="AX9" s="26">
        <v>0</v>
      </c>
      <c r="AY9" s="26">
        <v>0</v>
      </c>
      <c r="AZ9" s="26">
        <v>0</v>
      </c>
      <c r="BA9" s="26">
        <v>0</v>
      </c>
      <c r="BB9" s="26">
        <v>0</v>
      </c>
      <c r="BC9" s="26">
        <v>0</v>
      </c>
      <c r="BD9" s="26">
        <v>0</v>
      </c>
      <c r="BE9" s="26" t="s">
        <v>142</v>
      </c>
      <c r="BF9" s="26">
        <v>24</v>
      </c>
      <c r="BG9" s="26" t="s">
        <v>142</v>
      </c>
      <c r="BH9" s="26"/>
      <c r="BI9" s="25"/>
      <c r="BJ9" s="25"/>
      <c r="BK9" s="26"/>
      <c r="BL9" s="26" t="s">
        <v>64</v>
      </c>
      <c r="BM9" s="25"/>
      <c r="BN9" t="s">
        <v>217</v>
      </c>
      <c r="BO9" t="s">
        <v>229</v>
      </c>
    </row>
    <row r="10" spans="1:67" x14ac:dyDescent="0.15">
      <c r="A10" s="23">
        <v>2179</v>
      </c>
      <c r="B10" s="32">
        <v>41094</v>
      </c>
      <c r="C10" s="24" t="s">
        <v>68</v>
      </c>
      <c r="D10" s="25" t="s">
        <v>69</v>
      </c>
      <c r="E10" s="25"/>
      <c r="F10" s="25" t="s">
        <v>236</v>
      </c>
      <c r="G10" s="32">
        <v>40841</v>
      </c>
      <c r="H10" s="26" t="s">
        <v>72</v>
      </c>
      <c r="I10" s="26" t="s">
        <v>142</v>
      </c>
      <c r="J10" s="26"/>
      <c r="K10" s="25" t="s">
        <v>218</v>
      </c>
      <c r="L10" s="25" t="s">
        <v>124</v>
      </c>
      <c r="M10" s="25">
        <v>116.4</v>
      </c>
      <c r="N10" s="25">
        <v>22.238</v>
      </c>
      <c r="O10" s="25"/>
      <c r="P10" s="25"/>
      <c r="Q10" s="25"/>
      <c r="R10" s="28"/>
      <c r="S10" s="25"/>
      <c r="T10" s="25"/>
      <c r="U10" s="25"/>
      <c r="V10" s="25"/>
      <c r="W10" s="25"/>
      <c r="X10" s="25"/>
      <c r="Y10" s="25"/>
      <c r="Z10" s="25"/>
      <c r="AA10" s="25"/>
      <c r="AB10" s="25"/>
      <c r="AC10" s="25"/>
      <c r="AD10" s="25"/>
      <c r="AE10" s="25"/>
      <c r="AF10" s="25"/>
      <c r="AG10" s="25"/>
      <c r="AH10" s="25"/>
      <c r="AI10" s="25"/>
      <c r="AJ10" s="25"/>
      <c r="AK10" s="25"/>
      <c r="AL10" s="25" t="s">
        <v>238</v>
      </c>
      <c r="AM10" s="26" t="s">
        <v>142</v>
      </c>
      <c r="AN10" s="26"/>
      <c r="AO10" s="26"/>
      <c r="AP10" s="29" t="s">
        <v>99</v>
      </c>
      <c r="AQ10" s="26">
        <v>10</v>
      </c>
      <c r="AR10" s="26" t="s">
        <v>142</v>
      </c>
      <c r="AS10" s="25"/>
      <c r="AT10" s="26">
        <v>0</v>
      </c>
      <c r="AU10" s="26">
        <v>0</v>
      </c>
      <c r="AV10" s="26">
        <v>0</v>
      </c>
      <c r="AW10" s="26">
        <v>0</v>
      </c>
      <c r="AX10" s="26">
        <v>0</v>
      </c>
      <c r="AY10" s="26">
        <v>0</v>
      </c>
      <c r="AZ10" s="26">
        <v>0</v>
      </c>
      <c r="BA10" s="26">
        <v>0</v>
      </c>
      <c r="BB10" s="26">
        <v>0</v>
      </c>
      <c r="BC10" s="26">
        <v>0</v>
      </c>
      <c r="BD10" s="26">
        <v>0</v>
      </c>
      <c r="BE10" s="26" t="s">
        <v>142</v>
      </c>
      <c r="BF10" s="26"/>
      <c r="BG10" s="26" t="s">
        <v>142</v>
      </c>
      <c r="BH10" s="26"/>
      <c r="BI10" s="30"/>
      <c r="BJ10" s="30"/>
      <c r="BK10" s="26"/>
      <c r="BL10" s="26" t="s">
        <v>64</v>
      </c>
      <c r="BM10" s="25"/>
      <c r="BN10" t="s">
        <v>82</v>
      </c>
      <c r="BO10" t="s">
        <v>229</v>
      </c>
    </row>
    <row r="11" spans="1:67" x14ac:dyDescent="0.15">
      <c r="A11" s="23">
        <v>1695</v>
      </c>
      <c r="B11" s="32">
        <v>41094</v>
      </c>
      <c r="C11" s="24" t="s">
        <v>68</v>
      </c>
      <c r="D11" s="25" t="s">
        <v>69</v>
      </c>
      <c r="E11" s="25"/>
      <c r="F11" s="25" t="s">
        <v>236</v>
      </c>
      <c r="G11" s="32">
        <v>41052</v>
      </c>
      <c r="H11" s="26" t="s">
        <v>72</v>
      </c>
      <c r="I11" s="26" t="s">
        <v>142</v>
      </c>
      <c r="J11" s="26"/>
      <c r="K11" s="25" t="s">
        <v>162</v>
      </c>
      <c r="L11" s="25" t="s">
        <v>163</v>
      </c>
      <c r="M11" s="25">
        <v>123.16</v>
      </c>
      <c r="N11" s="25">
        <v>22.238</v>
      </c>
      <c r="O11" s="25"/>
      <c r="P11" s="25"/>
      <c r="Q11" s="25"/>
      <c r="R11" s="28"/>
      <c r="S11" s="25"/>
      <c r="T11" s="25"/>
      <c r="U11" s="25"/>
      <c r="V11" s="25"/>
      <c r="W11" s="25"/>
      <c r="X11" s="25"/>
      <c r="Y11" s="25"/>
      <c r="Z11" s="25"/>
      <c r="AA11" s="25"/>
      <c r="AB11" s="25"/>
      <c r="AC11" s="25"/>
      <c r="AD11" s="25"/>
      <c r="AE11" s="25"/>
      <c r="AF11" s="25"/>
      <c r="AG11" s="25"/>
      <c r="AH11" s="25"/>
      <c r="AI11" s="25"/>
      <c r="AJ11" s="25"/>
      <c r="AK11" s="25"/>
      <c r="AL11" s="25" t="s">
        <v>238</v>
      </c>
      <c r="AM11" s="26" t="s">
        <v>142</v>
      </c>
      <c r="AN11" s="26"/>
      <c r="AO11" s="26"/>
      <c r="AP11" s="29" t="s">
        <v>99</v>
      </c>
      <c r="AQ11" s="26">
        <v>6.2</v>
      </c>
      <c r="AR11" s="26" t="s">
        <v>142</v>
      </c>
      <c r="AS11" s="25"/>
      <c r="AT11" s="26">
        <v>0</v>
      </c>
      <c r="AU11" s="26">
        <v>0</v>
      </c>
      <c r="AV11" s="26">
        <v>0</v>
      </c>
      <c r="AW11" s="26">
        <v>0</v>
      </c>
      <c r="AX11" s="26">
        <v>0</v>
      </c>
      <c r="AY11" s="26">
        <v>0</v>
      </c>
      <c r="AZ11" s="26">
        <v>0</v>
      </c>
      <c r="BA11" s="26">
        <v>0</v>
      </c>
      <c r="BB11" s="26">
        <v>0</v>
      </c>
      <c r="BC11" s="26">
        <v>0</v>
      </c>
      <c r="BD11" s="26">
        <v>0</v>
      </c>
      <c r="BE11" s="26" t="s">
        <v>142</v>
      </c>
      <c r="BF11" s="26">
        <v>24</v>
      </c>
      <c r="BG11" s="26" t="s">
        <v>142</v>
      </c>
      <c r="BH11" s="26"/>
      <c r="BI11" s="25"/>
      <c r="BJ11" s="25"/>
      <c r="BK11" s="26"/>
      <c r="BL11" s="26" t="s">
        <v>64</v>
      </c>
      <c r="BM11" s="25"/>
      <c r="BN11" t="s">
        <v>172</v>
      </c>
      <c r="BO11" t="s">
        <v>229</v>
      </c>
    </row>
    <row r="12" spans="1:67" x14ac:dyDescent="0.15">
      <c r="A12" s="23">
        <v>2541</v>
      </c>
      <c r="B12" s="32">
        <v>41094</v>
      </c>
      <c r="C12" s="24" t="s">
        <v>68</v>
      </c>
      <c r="D12" s="25" t="s">
        <v>69</v>
      </c>
      <c r="E12" s="25"/>
      <c r="F12" s="25" t="s">
        <v>236</v>
      </c>
      <c r="G12" s="32">
        <v>41090</v>
      </c>
      <c r="H12" s="26" t="s">
        <v>72</v>
      </c>
      <c r="I12" s="26" t="s">
        <v>142</v>
      </c>
      <c r="J12" s="26"/>
      <c r="K12" s="25" t="s">
        <v>173</v>
      </c>
      <c r="L12" s="25" t="s">
        <v>197</v>
      </c>
      <c r="M12" s="25">
        <v>116.47</v>
      </c>
      <c r="N12" s="25">
        <v>27.9</v>
      </c>
      <c r="O12" s="25"/>
      <c r="P12" s="25"/>
      <c r="Q12" s="25"/>
      <c r="R12" s="28"/>
      <c r="S12" s="25"/>
      <c r="T12" s="25"/>
      <c r="U12" s="25"/>
      <c r="V12" s="25"/>
      <c r="W12" s="25"/>
      <c r="X12" s="25"/>
      <c r="Y12" s="25"/>
      <c r="Z12" s="25"/>
      <c r="AA12" s="25"/>
      <c r="AB12" s="25"/>
      <c r="AC12" s="25"/>
      <c r="AD12" s="25"/>
      <c r="AE12" s="25"/>
      <c r="AF12" s="25"/>
      <c r="AG12" s="25"/>
      <c r="AH12" s="25"/>
      <c r="AI12" s="25"/>
      <c r="AJ12" s="25"/>
      <c r="AK12" s="25"/>
      <c r="AL12" s="25" t="s">
        <v>238</v>
      </c>
      <c r="AM12" s="26" t="s">
        <v>142</v>
      </c>
      <c r="AN12" s="26"/>
      <c r="AO12" s="26"/>
      <c r="AP12" s="29" t="s">
        <v>75</v>
      </c>
      <c r="AQ12" s="26">
        <v>10</v>
      </c>
      <c r="AR12" s="26" t="s">
        <v>146</v>
      </c>
      <c r="AS12" s="25"/>
      <c r="AT12" s="26">
        <v>0</v>
      </c>
      <c r="AU12" s="26">
        <v>0</v>
      </c>
      <c r="AV12" s="26">
        <v>0</v>
      </c>
      <c r="AW12" s="26">
        <v>10</v>
      </c>
      <c r="AX12" s="26">
        <v>0</v>
      </c>
      <c r="AY12" s="26">
        <v>0</v>
      </c>
      <c r="AZ12" s="26">
        <v>0</v>
      </c>
      <c r="BA12" s="26">
        <v>0</v>
      </c>
      <c r="BB12" s="26">
        <v>0</v>
      </c>
      <c r="BC12" s="26">
        <v>0</v>
      </c>
      <c r="BD12" s="26">
        <v>0</v>
      </c>
      <c r="BE12" s="26" t="s">
        <v>142</v>
      </c>
      <c r="BF12" s="26">
        <v>36</v>
      </c>
      <c r="BG12" s="26" t="s">
        <v>142</v>
      </c>
      <c r="BH12" s="26"/>
      <c r="BI12" s="25"/>
      <c r="BJ12" s="25"/>
      <c r="BK12" s="26"/>
      <c r="BL12" s="26" t="s">
        <v>64</v>
      </c>
      <c r="BM12" s="25"/>
      <c r="BN12" t="s">
        <v>174</v>
      </c>
      <c r="BO12" t="s">
        <v>67</v>
      </c>
    </row>
    <row r="13" spans="1:67" x14ac:dyDescent="0.15">
      <c r="A13" s="23">
        <v>1984</v>
      </c>
      <c r="B13" s="32">
        <v>41094</v>
      </c>
      <c r="C13" s="24" t="s">
        <v>68</v>
      </c>
      <c r="D13" s="25" t="s">
        <v>69</v>
      </c>
      <c r="E13" s="25"/>
      <c r="F13" s="25" t="s">
        <v>175</v>
      </c>
      <c r="G13" s="32">
        <v>41090</v>
      </c>
      <c r="H13" s="26" t="s">
        <v>72</v>
      </c>
      <c r="I13" s="26" t="s">
        <v>100</v>
      </c>
      <c r="J13" s="26"/>
      <c r="K13" s="25" t="s">
        <v>176</v>
      </c>
      <c r="L13" s="25" t="s">
        <v>177</v>
      </c>
      <c r="M13" s="27">
        <v>107.43</v>
      </c>
      <c r="N13" s="27">
        <v>24.61</v>
      </c>
      <c r="O13" s="25"/>
      <c r="P13" s="25"/>
      <c r="Q13" s="25"/>
      <c r="R13" s="28"/>
      <c r="S13" s="25"/>
      <c r="T13" s="25"/>
      <c r="U13" s="25"/>
      <c r="V13" s="25"/>
      <c r="W13" s="25"/>
      <c r="X13" s="25"/>
      <c r="Y13" s="25"/>
      <c r="Z13" s="25"/>
      <c r="AA13" s="25"/>
      <c r="AB13" s="25"/>
      <c r="AC13" s="25"/>
      <c r="AD13" s="25"/>
      <c r="AE13" s="25">
        <v>12.44</v>
      </c>
      <c r="AF13" s="25"/>
      <c r="AG13" s="25"/>
      <c r="AH13" s="25"/>
      <c r="AI13" s="25"/>
      <c r="AJ13" s="25"/>
      <c r="AK13" s="25"/>
      <c r="AL13" s="25" t="s">
        <v>178</v>
      </c>
      <c r="AM13" s="26" t="s">
        <v>142</v>
      </c>
      <c r="AN13" s="26"/>
      <c r="AO13" s="26"/>
      <c r="AP13" s="29" t="s">
        <v>99</v>
      </c>
      <c r="AQ13" s="26">
        <v>6</v>
      </c>
      <c r="AR13" s="26" t="s">
        <v>146</v>
      </c>
      <c r="AS13" s="25"/>
      <c r="AT13" s="26">
        <v>0</v>
      </c>
      <c r="AU13" s="26">
        <v>0</v>
      </c>
      <c r="AV13" s="26">
        <v>0</v>
      </c>
      <c r="AW13" s="26">
        <v>12</v>
      </c>
      <c r="AX13" s="26">
        <v>0</v>
      </c>
      <c r="AY13" s="26">
        <v>0</v>
      </c>
      <c r="AZ13" s="26">
        <v>0</v>
      </c>
      <c r="BA13" s="26">
        <v>0</v>
      </c>
      <c r="BB13" s="26">
        <v>0</v>
      </c>
      <c r="BC13" s="26">
        <v>0</v>
      </c>
      <c r="BD13" s="26">
        <v>0</v>
      </c>
      <c r="BE13" s="26" t="s">
        <v>142</v>
      </c>
      <c r="BF13" s="26">
        <v>12</v>
      </c>
      <c r="BG13" s="26" t="s">
        <v>142</v>
      </c>
      <c r="BH13" s="26"/>
      <c r="BI13" s="25"/>
      <c r="BJ13" s="25"/>
      <c r="BK13" s="26"/>
      <c r="BL13" s="26" t="s">
        <v>64</v>
      </c>
      <c r="BM13" s="30" t="s">
        <v>65</v>
      </c>
      <c r="BN13" t="s">
        <v>87</v>
      </c>
      <c r="BO13" t="s">
        <v>67</v>
      </c>
    </row>
    <row r="14" spans="1:67" x14ac:dyDescent="0.15">
      <c r="A14" s="23">
        <v>3100</v>
      </c>
      <c r="B14" s="32">
        <v>41094</v>
      </c>
      <c r="C14" s="24" t="s">
        <v>68</v>
      </c>
      <c r="D14" s="25" t="s">
        <v>69</v>
      </c>
      <c r="E14" s="25"/>
      <c r="F14" s="25" t="s">
        <v>175</v>
      </c>
      <c r="G14" s="32">
        <v>41090</v>
      </c>
      <c r="H14" s="26" t="s">
        <v>72</v>
      </c>
      <c r="I14" s="26" t="s">
        <v>100</v>
      </c>
      <c r="J14" s="26"/>
      <c r="K14" s="25" t="s">
        <v>237</v>
      </c>
      <c r="L14" s="25" t="s">
        <v>240</v>
      </c>
      <c r="M14" s="25">
        <v>139.08000000000001</v>
      </c>
      <c r="N14" s="25">
        <v>26.076000000000001</v>
      </c>
      <c r="O14" s="25"/>
      <c r="P14" s="25"/>
      <c r="Q14" s="25"/>
      <c r="R14" s="28"/>
      <c r="S14" s="25"/>
      <c r="T14" s="25"/>
      <c r="U14" s="25"/>
      <c r="V14" s="25"/>
      <c r="W14" s="25"/>
      <c r="X14" s="25"/>
      <c r="Y14" s="25"/>
      <c r="Z14" s="25"/>
      <c r="AA14" s="25"/>
      <c r="AB14" s="25"/>
      <c r="AC14" s="25"/>
      <c r="AD14" s="25"/>
      <c r="AE14" s="25">
        <v>19.61</v>
      </c>
      <c r="AF14" s="25"/>
      <c r="AG14" s="25"/>
      <c r="AH14" s="25"/>
      <c r="AI14" s="25"/>
      <c r="AJ14" s="25"/>
      <c r="AK14" s="25"/>
      <c r="AL14" s="25" t="s">
        <v>178</v>
      </c>
      <c r="AM14" s="26" t="s">
        <v>142</v>
      </c>
      <c r="AN14" s="26"/>
      <c r="AO14" s="26"/>
      <c r="AP14" s="29" t="s">
        <v>99</v>
      </c>
      <c r="AQ14" s="26">
        <v>11</v>
      </c>
      <c r="AR14" s="26" t="s">
        <v>142</v>
      </c>
      <c r="AS14" s="25"/>
      <c r="AT14" s="26">
        <v>0</v>
      </c>
      <c r="AU14" s="26">
        <v>0</v>
      </c>
      <c r="AV14" s="26">
        <v>5</v>
      </c>
      <c r="AW14" s="26">
        <v>0</v>
      </c>
      <c r="AX14" s="26">
        <v>0</v>
      </c>
      <c r="AY14" s="26">
        <v>0</v>
      </c>
      <c r="AZ14" s="26">
        <v>0</v>
      </c>
      <c r="BA14" s="26">
        <v>0</v>
      </c>
      <c r="BB14" s="26">
        <v>0</v>
      </c>
      <c r="BC14" s="26">
        <v>0</v>
      </c>
      <c r="BD14" s="26">
        <v>0</v>
      </c>
      <c r="BE14" s="26" t="s">
        <v>142</v>
      </c>
      <c r="BF14" s="26"/>
      <c r="BG14" s="26" t="s">
        <v>142</v>
      </c>
      <c r="BH14" s="26"/>
      <c r="BI14" s="25"/>
      <c r="BJ14" s="25"/>
      <c r="BK14" s="26"/>
      <c r="BL14" s="26" t="s">
        <v>64</v>
      </c>
      <c r="BM14" s="25" t="s">
        <v>239</v>
      </c>
      <c r="BN14" t="s">
        <v>155</v>
      </c>
      <c r="BO14" s="31" t="s">
        <v>67</v>
      </c>
    </row>
    <row r="15" spans="1:67" x14ac:dyDescent="0.15">
      <c r="A15" s="23">
        <v>1721</v>
      </c>
      <c r="B15" s="32">
        <v>41041</v>
      </c>
      <c r="C15" s="24" t="s">
        <v>68</v>
      </c>
      <c r="D15" s="25" t="s">
        <v>69</v>
      </c>
      <c r="E15" s="25"/>
      <c r="F15" s="25" t="s">
        <v>175</v>
      </c>
      <c r="G15" s="32">
        <v>40724</v>
      </c>
      <c r="H15" s="26" t="s">
        <v>72</v>
      </c>
      <c r="I15" s="26" t="s">
        <v>142</v>
      </c>
      <c r="J15" s="26"/>
      <c r="K15" s="25" t="s">
        <v>73</v>
      </c>
      <c r="L15" s="25" t="s">
        <v>74</v>
      </c>
      <c r="M15" s="25">
        <v>119.295</v>
      </c>
      <c r="N15" s="25">
        <v>22.238</v>
      </c>
      <c r="O15" s="25"/>
      <c r="P15" s="25"/>
      <c r="Q15" s="25"/>
      <c r="R15" s="28"/>
      <c r="S15" s="25"/>
      <c r="T15" s="25"/>
      <c r="U15" s="25"/>
      <c r="V15" s="25"/>
      <c r="W15" s="25"/>
      <c r="X15" s="25"/>
      <c r="Y15" s="25"/>
      <c r="Z15" s="25"/>
      <c r="AA15" s="25"/>
      <c r="AB15" s="25"/>
      <c r="AC15" s="25"/>
      <c r="AD15" s="25"/>
      <c r="AE15" s="25">
        <v>12.448</v>
      </c>
      <c r="AF15" s="25"/>
      <c r="AG15" s="25"/>
      <c r="AH15" s="25"/>
      <c r="AI15" s="25"/>
      <c r="AJ15" s="25"/>
      <c r="AK15" s="25"/>
      <c r="AL15" s="25" t="s">
        <v>178</v>
      </c>
      <c r="AM15" s="26" t="s">
        <v>142</v>
      </c>
      <c r="AN15" s="26"/>
      <c r="AO15" s="26"/>
      <c r="AP15" s="29" t="s">
        <v>75</v>
      </c>
      <c r="AQ15" s="26">
        <v>8</v>
      </c>
      <c r="AR15" s="26" t="s">
        <v>142</v>
      </c>
      <c r="AS15" s="25"/>
      <c r="AT15" s="26">
        <v>0</v>
      </c>
      <c r="AU15" s="26">
        <v>0</v>
      </c>
      <c r="AV15" s="26">
        <v>3</v>
      </c>
      <c r="AW15" s="26">
        <v>0</v>
      </c>
      <c r="AX15" s="26">
        <v>0</v>
      </c>
      <c r="AY15" s="26">
        <v>0</v>
      </c>
      <c r="AZ15" s="26">
        <v>0</v>
      </c>
      <c r="BA15" s="26">
        <v>0</v>
      </c>
      <c r="BB15" s="26">
        <v>0</v>
      </c>
      <c r="BC15" s="26">
        <v>0</v>
      </c>
      <c r="BD15" s="26">
        <v>0</v>
      </c>
      <c r="BE15" s="26" t="s">
        <v>142</v>
      </c>
      <c r="BF15" s="26"/>
      <c r="BG15" s="26" t="s">
        <v>142</v>
      </c>
      <c r="BH15" s="26"/>
      <c r="BI15" s="25"/>
      <c r="BJ15" s="25"/>
      <c r="BK15" s="26"/>
      <c r="BL15" s="26" t="s">
        <v>64</v>
      </c>
      <c r="BM15" s="25"/>
      <c r="BN15" t="s">
        <v>228</v>
      </c>
      <c r="BO15" t="s">
        <v>229</v>
      </c>
    </row>
    <row r="16" spans="1:67" x14ac:dyDescent="0.15">
      <c r="A16" s="23">
        <v>1691</v>
      </c>
      <c r="B16" s="32">
        <v>41094</v>
      </c>
      <c r="C16" s="24" t="s">
        <v>68</v>
      </c>
      <c r="D16" s="25" t="s">
        <v>69</v>
      </c>
      <c r="E16" s="25"/>
      <c r="F16" s="25" t="s">
        <v>175</v>
      </c>
      <c r="G16" s="32">
        <v>41094</v>
      </c>
      <c r="H16" s="26" t="s">
        <v>72</v>
      </c>
      <c r="I16" s="26" t="s">
        <v>142</v>
      </c>
      <c r="J16" s="26"/>
      <c r="K16" s="25" t="s">
        <v>230</v>
      </c>
      <c r="L16" s="25" t="s">
        <v>197</v>
      </c>
      <c r="M16" s="25">
        <v>118</v>
      </c>
      <c r="N16" s="25">
        <v>23.15</v>
      </c>
      <c r="O16" s="25"/>
      <c r="P16" s="25"/>
      <c r="Q16" s="25"/>
      <c r="R16" s="28"/>
      <c r="S16" s="25"/>
      <c r="T16" s="25"/>
      <c r="U16" s="25"/>
      <c r="V16" s="25"/>
      <c r="W16" s="25"/>
      <c r="X16" s="25"/>
      <c r="Y16" s="25"/>
      <c r="Z16" s="25"/>
      <c r="AA16" s="25"/>
      <c r="AB16" s="25"/>
      <c r="AC16" s="25"/>
      <c r="AD16" s="25"/>
      <c r="AE16" s="25">
        <v>12.65</v>
      </c>
      <c r="AF16" s="25"/>
      <c r="AG16" s="25"/>
      <c r="AH16" s="25"/>
      <c r="AI16" s="25"/>
      <c r="AJ16" s="25"/>
      <c r="AK16" s="25"/>
      <c r="AL16" s="25" t="s">
        <v>178</v>
      </c>
      <c r="AM16" s="26" t="s">
        <v>142</v>
      </c>
      <c r="AN16" s="26"/>
      <c r="AO16" s="26"/>
      <c r="AP16" s="29" t="s">
        <v>75</v>
      </c>
      <c r="AQ16" s="26">
        <v>4</v>
      </c>
      <c r="AR16" s="26" t="s">
        <v>146</v>
      </c>
      <c r="AS16" s="25"/>
      <c r="AT16" s="26">
        <v>0</v>
      </c>
      <c r="AU16" s="26">
        <v>0</v>
      </c>
      <c r="AV16" s="26">
        <v>0</v>
      </c>
      <c r="AW16" s="26">
        <v>15</v>
      </c>
      <c r="AX16" s="26">
        <v>0</v>
      </c>
      <c r="AY16" s="26">
        <v>0</v>
      </c>
      <c r="AZ16" s="26">
        <v>0</v>
      </c>
      <c r="BA16" s="26">
        <v>0</v>
      </c>
      <c r="BB16" s="26">
        <v>0</v>
      </c>
      <c r="BC16" s="26">
        <v>0</v>
      </c>
      <c r="BD16" s="26">
        <v>0</v>
      </c>
      <c r="BE16" s="26" t="s">
        <v>142</v>
      </c>
      <c r="BF16" s="26"/>
      <c r="BG16" s="26" t="s">
        <v>142</v>
      </c>
      <c r="BH16" s="26"/>
      <c r="BI16" s="25"/>
      <c r="BJ16" s="25"/>
      <c r="BK16" s="26"/>
      <c r="BL16" s="26" t="s">
        <v>64</v>
      </c>
      <c r="BM16" s="25" t="s">
        <v>198</v>
      </c>
      <c r="BN16" t="s">
        <v>108</v>
      </c>
      <c r="BO16" t="s">
        <v>67</v>
      </c>
    </row>
    <row r="17" spans="1:67" x14ac:dyDescent="0.15">
      <c r="A17" s="23">
        <v>1608</v>
      </c>
      <c r="B17" s="32">
        <v>41094</v>
      </c>
      <c r="C17" s="24" t="s">
        <v>68</v>
      </c>
      <c r="D17" s="25" t="s">
        <v>69</v>
      </c>
      <c r="E17" s="25"/>
      <c r="F17" s="25" t="s">
        <v>175</v>
      </c>
      <c r="G17" s="32">
        <v>41090</v>
      </c>
      <c r="H17" s="26" t="s">
        <v>72</v>
      </c>
      <c r="I17" s="26" t="s">
        <v>142</v>
      </c>
      <c r="J17" s="26"/>
      <c r="K17" s="25" t="s">
        <v>109</v>
      </c>
      <c r="L17" s="25" t="s">
        <v>125</v>
      </c>
      <c r="M17" s="25">
        <v>120</v>
      </c>
      <c r="N17" s="25">
        <v>23.62</v>
      </c>
      <c r="O17" s="25"/>
      <c r="P17" s="25"/>
      <c r="Q17" s="25"/>
      <c r="R17" s="28"/>
      <c r="S17" s="25"/>
      <c r="T17" s="25"/>
      <c r="U17" s="25"/>
      <c r="V17" s="25"/>
      <c r="W17" s="25"/>
      <c r="X17" s="25"/>
      <c r="Y17" s="25"/>
      <c r="Z17" s="25"/>
      <c r="AA17" s="25"/>
      <c r="AB17" s="25"/>
      <c r="AC17" s="25"/>
      <c r="AD17" s="25"/>
      <c r="AE17" s="25">
        <v>14</v>
      </c>
      <c r="AF17" s="25"/>
      <c r="AG17" s="25"/>
      <c r="AH17" s="25"/>
      <c r="AI17" s="25"/>
      <c r="AJ17" s="25"/>
      <c r="AK17" s="25"/>
      <c r="AL17" s="25" t="s">
        <v>178</v>
      </c>
      <c r="AM17" s="26" t="s">
        <v>142</v>
      </c>
      <c r="AN17" s="26"/>
      <c r="AO17" s="26"/>
      <c r="AP17" s="29" t="s">
        <v>75</v>
      </c>
      <c r="AQ17" s="26">
        <v>6</v>
      </c>
      <c r="AR17" s="26" t="s">
        <v>146</v>
      </c>
      <c r="AS17" s="25"/>
      <c r="AT17" s="26">
        <v>0</v>
      </c>
      <c r="AU17" s="26">
        <v>0</v>
      </c>
      <c r="AV17" s="26">
        <v>0</v>
      </c>
      <c r="AW17" s="26">
        <v>10</v>
      </c>
      <c r="AX17" s="26">
        <v>0</v>
      </c>
      <c r="AY17" s="26">
        <v>0</v>
      </c>
      <c r="AZ17" s="26">
        <v>0</v>
      </c>
      <c r="BA17" s="26">
        <v>2</v>
      </c>
      <c r="BB17" s="26">
        <v>0</v>
      </c>
      <c r="BC17" s="26">
        <v>0</v>
      </c>
      <c r="BD17" s="26">
        <v>0</v>
      </c>
      <c r="BE17" s="26" t="s">
        <v>142</v>
      </c>
      <c r="BF17" s="26">
        <v>12</v>
      </c>
      <c r="BG17" s="26" t="s">
        <v>142</v>
      </c>
      <c r="BH17" s="26"/>
      <c r="BI17" s="30" t="s">
        <v>110</v>
      </c>
      <c r="BJ17" s="30" t="s">
        <v>111</v>
      </c>
      <c r="BK17" s="26">
        <v>50</v>
      </c>
      <c r="BL17" s="26" t="s">
        <v>64</v>
      </c>
      <c r="BM17" s="25" t="s">
        <v>112</v>
      </c>
      <c r="BN17" t="s">
        <v>45</v>
      </c>
      <c r="BO17" t="s">
        <v>67</v>
      </c>
    </row>
    <row r="18" spans="1:67" x14ac:dyDescent="0.15">
      <c r="A18" s="23">
        <v>1700</v>
      </c>
      <c r="B18" s="32">
        <v>41094</v>
      </c>
      <c r="C18" s="24" t="s">
        <v>68</v>
      </c>
      <c r="D18" s="25" t="s">
        <v>69</v>
      </c>
      <c r="E18" s="25"/>
      <c r="F18" s="25" t="s">
        <v>175</v>
      </c>
      <c r="G18" s="32">
        <v>41090</v>
      </c>
      <c r="H18" s="26" t="s">
        <v>72</v>
      </c>
      <c r="I18" s="26" t="s">
        <v>142</v>
      </c>
      <c r="J18" s="26"/>
      <c r="K18" s="25" t="s">
        <v>46</v>
      </c>
      <c r="L18" s="25" t="s">
        <v>114</v>
      </c>
      <c r="M18" s="25">
        <v>100.67</v>
      </c>
      <c r="N18" s="25">
        <v>24.2</v>
      </c>
      <c r="O18" s="25"/>
      <c r="P18" s="25"/>
      <c r="Q18" s="25"/>
      <c r="R18" s="28"/>
      <c r="S18" s="25"/>
      <c r="T18" s="25"/>
      <c r="U18" s="25"/>
      <c r="V18" s="25"/>
      <c r="W18" s="25"/>
      <c r="X18" s="25"/>
      <c r="Y18" s="25"/>
      <c r="Z18" s="25"/>
      <c r="AA18" s="25"/>
      <c r="AB18" s="25"/>
      <c r="AC18" s="25"/>
      <c r="AD18" s="25"/>
      <c r="AE18" s="25">
        <v>14.18</v>
      </c>
      <c r="AF18" s="25"/>
      <c r="AG18" s="25"/>
      <c r="AH18" s="25"/>
      <c r="AI18" s="25"/>
      <c r="AJ18" s="25"/>
      <c r="AK18" s="25"/>
      <c r="AL18" s="25" t="s">
        <v>178</v>
      </c>
      <c r="AM18" s="26" t="s">
        <v>142</v>
      </c>
      <c r="AN18" s="26"/>
      <c r="AO18" s="26"/>
      <c r="AP18" s="29" t="s">
        <v>75</v>
      </c>
      <c r="AQ18" s="26">
        <v>6</v>
      </c>
      <c r="AR18" s="26" t="s">
        <v>142</v>
      </c>
      <c r="AS18" s="25"/>
      <c r="AT18" s="26">
        <v>0</v>
      </c>
      <c r="AU18" s="26">
        <v>0</v>
      </c>
      <c r="AV18" s="26">
        <v>5</v>
      </c>
      <c r="AW18" s="26">
        <v>0</v>
      </c>
      <c r="AX18" s="26">
        <v>0</v>
      </c>
      <c r="AY18" s="26">
        <v>0</v>
      </c>
      <c r="AZ18" s="26">
        <v>0</v>
      </c>
      <c r="BA18" s="26">
        <v>0</v>
      </c>
      <c r="BB18" s="26">
        <v>0</v>
      </c>
      <c r="BC18" s="26">
        <v>0</v>
      </c>
      <c r="BD18" s="26">
        <v>0</v>
      </c>
      <c r="BE18" s="26" t="s">
        <v>142</v>
      </c>
      <c r="BF18" s="26">
        <v>24</v>
      </c>
      <c r="BG18" s="26" t="s">
        <v>142</v>
      </c>
      <c r="BH18" s="26"/>
      <c r="BI18" s="25" t="s">
        <v>119</v>
      </c>
      <c r="BJ18" s="25"/>
      <c r="BK18" s="26"/>
      <c r="BL18" s="26" t="s">
        <v>64</v>
      </c>
      <c r="BM18" s="25"/>
      <c r="BN18" t="s">
        <v>120</v>
      </c>
      <c r="BO18" t="s">
        <v>67</v>
      </c>
    </row>
    <row r="19" spans="1:67" x14ac:dyDescent="0.15">
      <c r="A19" s="23">
        <v>2288</v>
      </c>
      <c r="B19" s="32">
        <v>41094</v>
      </c>
      <c r="C19" s="24" t="s">
        <v>68</v>
      </c>
      <c r="D19" s="25" t="s">
        <v>69</v>
      </c>
      <c r="E19" s="25"/>
      <c r="F19" s="25" t="s">
        <v>175</v>
      </c>
      <c r="G19" s="32">
        <v>41090</v>
      </c>
      <c r="H19" s="26" t="s">
        <v>72</v>
      </c>
      <c r="I19" s="26" t="s">
        <v>142</v>
      </c>
      <c r="J19" s="26">
        <v>6.7670000000000003</v>
      </c>
      <c r="K19" s="25" t="s">
        <v>121</v>
      </c>
      <c r="L19" s="25" t="s">
        <v>122</v>
      </c>
      <c r="M19" s="25">
        <v>125.917</v>
      </c>
      <c r="N19" s="25">
        <v>23.26</v>
      </c>
      <c r="O19" s="25"/>
      <c r="P19" s="25"/>
      <c r="Q19" s="25"/>
      <c r="R19" s="28"/>
      <c r="S19" s="25"/>
      <c r="T19" s="25"/>
      <c r="U19" s="25"/>
      <c r="V19" s="25"/>
      <c r="W19" s="25"/>
      <c r="X19" s="25"/>
      <c r="Y19" s="25"/>
      <c r="Z19" s="25"/>
      <c r="AA19" s="25"/>
      <c r="AB19" s="25"/>
      <c r="AC19" s="25"/>
      <c r="AD19" s="25"/>
      <c r="AE19" s="25">
        <v>14.42</v>
      </c>
      <c r="AF19" s="25"/>
      <c r="AG19" s="25"/>
      <c r="AH19" s="25"/>
      <c r="AI19" s="25"/>
      <c r="AJ19" s="25"/>
      <c r="AK19" s="25"/>
      <c r="AL19" s="25" t="s">
        <v>178</v>
      </c>
      <c r="AM19" s="26" t="s">
        <v>142</v>
      </c>
      <c r="AN19" s="26"/>
      <c r="AO19" s="26"/>
      <c r="AP19" s="29" t="s">
        <v>75</v>
      </c>
      <c r="AQ19" s="26">
        <v>6</v>
      </c>
      <c r="AR19" s="26" t="s">
        <v>146</v>
      </c>
      <c r="AS19" s="25"/>
      <c r="AT19" s="26">
        <v>0</v>
      </c>
      <c r="AU19" s="26">
        <v>0</v>
      </c>
      <c r="AV19" s="26">
        <v>0</v>
      </c>
      <c r="AW19" s="26">
        <v>8</v>
      </c>
      <c r="AX19" s="26">
        <v>0</v>
      </c>
      <c r="AY19" s="26">
        <v>0</v>
      </c>
      <c r="AZ19" s="26">
        <v>0</v>
      </c>
      <c r="BA19" s="26">
        <v>0</v>
      </c>
      <c r="BB19" s="26">
        <v>0</v>
      </c>
      <c r="BC19" s="26">
        <v>0</v>
      </c>
      <c r="BD19" s="26">
        <v>0</v>
      </c>
      <c r="BE19" s="26" t="s">
        <v>142</v>
      </c>
      <c r="BF19" s="26">
        <v>12</v>
      </c>
      <c r="BG19" s="26" t="s">
        <v>142</v>
      </c>
      <c r="BH19" s="26"/>
      <c r="BI19" s="30"/>
      <c r="BJ19" s="30"/>
      <c r="BK19" s="26"/>
      <c r="BL19" s="26" t="s">
        <v>64</v>
      </c>
      <c r="BM19" s="30"/>
      <c r="BN19" t="s">
        <v>47</v>
      </c>
      <c r="BO19" s="31" t="s">
        <v>67</v>
      </c>
    </row>
    <row r="20" spans="1:67" x14ac:dyDescent="0.15">
      <c r="A20" s="23">
        <v>1656</v>
      </c>
      <c r="B20" s="32">
        <v>41094</v>
      </c>
      <c r="C20" s="24" t="s">
        <v>68</v>
      </c>
      <c r="D20" s="25" t="s">
        <v>69</v>
      </c>
      <c r="E20" s="25"/>
      <c r="F20" s="25" t="s">
        <v>175</v>
      </c>
      <c r="G20" s="32">
        <v>41067</v>
      </c>
      <c r="H20" s="26" t="s">
        <v>72</v>
      </c>
      <c r="I20" s="26" t="s">
        <v>142</v>
      </c>
      <c r="J20" s="26"/>
      <c r="K20" s="25" t="s">
        <v>128</v>
      </c>
      <c r="L20" s="25" t="s">
        <v>216</v>
      </c>
      <c r="M20" s="25">
        <v>119.27</v>
      </c>
      <c r="N20" s="25">
        <v>22.23</v>
      </c>
      <c r="O20" s="25"/>
      <c r="P20" s="25"/>
      <c r="Q20" s="25"/>
      <c r="R20" s="28"/>
      <c r="S20" s="25"/>
      <c r="T20" s="25"/>
      <c r="U20" s="25"/>
      <c r="V20" s="25"/>
      <c r="W20" s="25"/>
      <c r="X20" s="25"/>
      <c r="Y20" s="25"/>
      <c r="Z20" s="25"/>
      <c r="AA20" s="25"/>
      <c r="AB20" s="25"/>
      <c r="AC20" s="25"/>
      <c r="AD20" s="25"/>
      <c r="AE20" s="25">
        <v>12.44</v>
      </c>
      <c r="AF20" s="25"/>
      <c r="AG20" s="25"/>
      <c r="AH20" s="25"/>
      <c r="AI20" s="25"/>
      <c r="AJ20" s="25"/>
      <c r="AK20" s="25"/>
      <c r="AL20" s="25" t="s">
        <v>178</v>
      </c>
      <c r="AM20" s="26" t="s">
        <v>142</v>
      </c>
      <c r="AN20" s="26"/>
      <c r="AO20" s="26"/>
      <c r="AP20" s="29" t="s">
        <v>75</v>
      </c>
      <c r="AQ20" s="26">
        <v>6</v>
      </c>
      <c r="AR20" s="26" t="s">
        <v>146</v>
      </c>
      <c r="AS20" s="25"/>
      <c r="AT20" s="26">
        <v>0</v>
      </c>
      <c r="AU20" s="26">
        <v>0</v>
      </c>
      <c r="AV20" s="26">
        <v>0</v>
      </c>
      <c r="AW20" s="26">
        <v>10</v>
      </c>
      <c r="AX20" s="26">
        <v>0</v>
      </c>
      <c r="AY20" s="26">
        <v>0</v>
      </c>
      <c r="AZ20" s="26">
        <v>0</v>
      </c>
      <c r="BA20" s="26">
        <v>0</v>
      </c>
      <c r="BB20" s="26">
        <v>0</v>
      </c>
      <c r="BC20" s="26">
        <v>0</v>
      </c>
      <c r="BD20" s="26">
        <v>0</v>
      </c>
      <c r="BE20" s="26" t="s">
        <v>142</v>
      </c>
      <c r="BF20" s="26">
        <v>24</v>
      </c>
      <c r="BG20" s="26" t="s">
        <v>142</v>
      </c>
      <c r="BH20" s="26"/>
      <c r="BI20" s="25"/>
      <c r="BJ20" s="25"/>
      <c r="BK20" s="26"/>
      <c r="BL20" s="26" t="s">
        <v>64</v>
      </c>
      <c r="BM20" s="25"/>
      <c r="BN20" t="s">
        <v>217</v>
      </c>
      <c r="BO20" t="s">
        <v>229</v>
      </c>
    </row>
    <row r="21" spans="1:67" x14ac:dyDescent="0.15">
      <c r="A21" s="23">
        <v>2180</v>
      </c>
      <c r="B21" s="32">
        <v>41094</v>
      </c>
      <c r="C21" s="24" t="s">
        <v>68</v>
      </c>
      <c r="D21" s="25" t="s">
        <v>69</v>
      </c>
      <c r="E21" s="25"/>
      <c r="F21" s="25" t="s">
        <v>175</v>
      </c>
      <c r="G21" s="32">
        <v>40841</v>
      </c>
      <c r="H21" s="26" t="s">
        <v>72</v>
      </c>
      <c r="I21" s="26" t="s">
        <v>142</v>
      </c>
      <c r="J21" s="26"/>
      <c r="K21" s="25" t="s">
        <v>218</v>
      </c>
      <c r="L21" s="25" t="s">
        <v>124</v>
      </c>
      <c r="M21" s="25">
        <v>119.3</v>
      </c>
      <c r="N21" s="25">
        <v>22.238</v>
      </c>
      <c r="O21" s="25"/>
      <c r="P21" s="25"/>
      <c r="Q21" s="25"/>
      <c r="R21" s="28"/>
      <c r="S21" s="25"/>
      <c r="T21" s="25"/>
      <c r="U21" s="25"/>
      <c r="V21" s="25"/>
      <c r="W21" s="25"/>
      <c r="X21" s="25"/>
      <c r="Y21" s="25"/>
      <c r="Z21" s="25"/>
      <c r="AA21" s="25"/>
      <c r="AB21" s="25"/>
      <c r="AC21" s="25"/>
      <c r="AD21" s="25"/>
      <c r="AE21" s="25">
        <v>12.448</v>
      </c>
      <c r="AF21" s="25"/>
      <c r="AG21" s="25"/>
      <c r="AH21" s="25"/>
      <c r="AI21" s="25"/>
      <c r="AJ21" s="25"/>
      <c r="AK21" s="25"/>
      <c r="AL21" s="25" t="s">
        <v>178</v>
      </c>
      <c r="AM21" s="26" t="s">
        <v>142</v>
      </c>
      <c r="AN21" s="26"/>
      <c r="AO21" s="26"/>
      <c r="AP21" s="29" t="s">
        <v>99</v>
      </c>
      <c r="AQ21" s="26">
        <v>10</v>
      </c>
      <c r="AR21" s="26" t="s">
        <v>142</v>
      </c>
      <c r="AS21" s="25"/>
      <c r="AT21" s="26">
        <v>0</v>
      </c>
      <c r="AU21" s="26">
        <v>0</v>
      </c>
      <c r="AV21" s="26">
        <v>0</v>
      </c>
      <c r="AW21" s="26">
        <v>0</v>
      </c>
      <c r="AX21" s="26">
        <v>0</v>
      </c>
      <c r="AY21" s="26">
        <v>0</v>
      </c>
      <c r="AZ21" s="26">
        <v>0</v>
      </c>
      <c r="BA21" s="26">
        <v>0</v>
      </c>
      <c r="BB21" s="26">
        <v>0</v>
      </c>
      <c r="BC21" s="26">
        <v>0</v>
      </c>
      <c r="BD21" s="26">
        <v>0</v>
      </c>
      <c r="BE21" s="26" t="s">
        <v>142</v>
      </c>
      <c r="BF21" s="26"/>
      <c r="BG21" s="26" t="s">
        <v>142</v>
      </c>
      <c r="BH21" s="26"/>
      <c r="BI21" s="30"/>
      <c r="BJ21" s="30"/>
      <c r="BK21" s="26"/>
      <c r="BL21" s="26" t="s">
        <v>64</v>
      </c>
      <c r="BM21" s="25"/>
      <c r="BN21" t="s">
        <v>82</v>
      </c>
      <c r="BO21" t="s">
        <v>229</v>
      </c>
    </row>
    <row r="22" spans="1:67" x14ac:dyDescent="0.15">
      <c r="A22" s="23">
        <v>1696</v>
      </c>
      <c r="B22" s="32">
        <v>41095</v>
      </c>
      <c r="C22" s="24" t="s">
        <v>68</v>
      </c>
      <c r="D22" s="25" t="s">
        <v>69</v>
      </c>
      <c r="E22" s="25"/>
      <c r="F22" s="25" t="s">
        <v>175</v>
      </c>
      <c r="G22" s="32">
        <v>41052</v>
      </c>
      <c r="H22" s="26" t="s">
        <v>72</v>
      </c>
      <c r="I22" s="26" t="s">
        <v>142</v>
      </c>
      <c r="J22" s="26"/>
      <c r="K22" s="25" t="s">
        <v>162</v>
      </c>
      <c r="L22" s="25" t="s">
        <v>163</v>
      </c>
      <c r="M22" s="25">
        <v>126.06</v>
      </c>
      <c r="N22" s="25">
        <v>22.238</v>
      </c>
      <c r="O22" s="25"/>
      <c r="P22" s="25"/>
      <c r="Q22" s="25"/>
      <c r="R22" s="28"/>
      <c r="S22" s="25"/>
      <c r="T22" s="25"/>
      <c r="U22" s="25"/>
      <c r="V22" s="25"/>
      <c r="W22" s="25"/>
      <c r="X22" s="25"/>
      <c r="Y22" s="25"/>
      <c r="Z22" s="25"/>
      <c r="AA22" s="25"/>
      <c r="AB22" s="25"/>
      <c r="AC22" s="25"/>
      <c r="AD22" s="25"/>
      <c r="AE22" s="25">
        <v>12.448</v>
      </c>
      <c r="AF22" s="25"/>
      <c r="AG22" s="25"/>
      <c r="AH22" s="25"/>
      <c r="AI22" s="25"/>
      <c r="AJ22" s="25"/>
      <c r="AK22" s="25"/>
      <c r="AL22" s="25" t="s">
        <v>178</v>
      </c>
      <c r="AM22" s="26" t="s">
        <v>142</v>
      </c>
      <c r="AN22" s="26"/>
      <c r="AO22" s="26"/>
      <c r="AP22" s="29" t="s">
        <v>99</v>
      </c>
      <c r="AQ22" s="26">
        <v>6.2</v>
      </c>
      <c r="AR22" s="26" t="s">
        <v>142</v>
      </c>
      <c r="AS22" s="25"/>
      <c r="AT22" s="26">
        <v>0</v>
      </c>
      <c r="AU22" s="26">
        <v>0</v>
      </c>
      <c r="AV22" s="26">
        <v>0</v>
      </c>
      <c r="AW22" s="26">
        <v>0</v>
      </c>
      <c r="AX22" s="26">
        <v>0</v>
      </c>
      <c r="AY22" s="26">
        <v>0</v>
      </c>
      <c r="AZ22" s="26">
        <v>0</v>
      </c>
      <c r="BA22" s="26">
        <v>0</v>
      </c>
      <c r="BB22" s="26">
        <v>0</v>
      </c>
      <c r="BC22" s="26">
        <v>0</v>
      </c>
      <c r="BD22" s="26">
        <v>0</v>
      </c>
      <c r="BE22" s="26" t="s">
        <v>142</v>
      </c>
      <c r="BF22" s="26">
        <v>24</v>
      </c>
      <c r="BG22" s="26" t="s">
        <v>142</v>
      </c>
      <c r="BH22" s="26"/>
      <c r="BI22" s="25"/>
      <c r="BJ22" s="25"/>
      <c r="BK22" s="26"/>
      <c r="BL22" s="26" t="s">
        <v>64</v>
      </c>
      <c r="BM22" s="25"/>
      <c r="BN22" t="s">
        <v>212</v>
      </c>
      <c r="BO22" t="s">
        <v>229</v>
      </c>
    </row>
    <row r="23" spans="1:67" x14ac:dyDescent="0.15">
      <c r="A23" s="23">
        <v>2542</v>
      </c>
      <c r="B23" s="32">
        <v>41094</v>
      </c>
      <c r="C23" s="24" t="s">
        <v>68</v>
      </c>
      <c r="D23" s="25" t="s">
        <v>69</v>
      </c>
      <c r="E23" s="25"/>
      <c r="F23" s="25" t="s">
        <v>175</v>
      </c>
      <c r="G23" s="32">
        <v>41090</v>
      </c>
      <c r="H23" s="26" t="s">
        <v>72</v>
      </c>
      <c r="I23" s="26" t="s">
        <v>142</v>
      </c>
      <c r="J23" s="26"/>
      <c r="K23" s="25" t="s">
        <v>173</v>
      </c>
      <c r="L23" s="25" t="s">
        <v>197</v>
      </c>
      <c r="M23" s="25">
        <v>119.15</v>
      </c>
      <c r="N23" s="25">
        <v>27.9</v>
      </c>
      <c r="O23" s="25"/>
      <c r="P23" s="25"/>
      <c r="Q23" s="25"/>
      <c r="R23" s="28"/>
      <c r="S23" s="25"/>
      <c r="T23" s="25"/>
      <c r="U23" s="25"/>
      <c r="V23" s="25"/>
      <c r="W23" s="25"/>
      <c r="X23" s="25"/>
      <c r="Y23" s="25"/>
      <c r="Z23" s="25"/>
      <c r="AA23" s="25"/>
      <c r="AB23" s="25"/>
      <c r="AC23" s="25"/>
      <c r="AD23" s="25"/>
      <c r="AE23" s="25">
        <v>14.42</v>
      </c>
      <c r="AF23" s="25"/>
      <c r="AG23" s="25"/>
      <c r="AH23" s="25"/>
      <c r="AI23" s="25"/>
      <c r="AJ23" s="25"/>
      <c r="AK23" s="25"/>
      <c r="AL23" s="25" t="s">
        <v>178</v>
      </c>
      <c r="AM23" s="26" t="s">
        <v>142</v>
      </c>
      <c r="AN23" s="26"/>
      <c r="AO23" s="26"/>
      <c r="AP23" s="29" t="s">
        <v>75</v>
      </c>
      <c r="AQ23" s="26">
        <v>10</v>
      </c>
      <c r="AR23" s="26" t="s">
        <v>146</v>
      </c>
      <c r="AS23" s="25"/>
      <c r="AT23" s="26">
        <v>0</v>
      </c>
      <c r="AU23" s="26">
        <v>0</v>
      </c>
      <c r="AV23" s="26">
        <v>0</v>
      </c>
      <c r="AW23" s="26">
        <v>10</v>
      </c>
      <c r="AX23" s="26">
        <v>0</v>
      </c>
      <c r="AY23" s="26">
        <v>0</v>
      </c>
      <c r="AZ23" s="26">
        <v>0</v>
      </c>
      <c r="BA23" s="26">
        <v>0</v>
      </c>
      <c r="BB23" s="26">
        <v>0</v>
      </c>
      <c r="BC23" s="26">
        <v>0</v>
      </c>
      <c r="BD23" s="26">
        <v>0</v>
      </c>
      <c r="BE23" s="26" t="s">
        <v>142</v>
      </c>
      <c r="BF23" s="26">
        <v>36</v>
      </c>
      <c r="BG23" s="26" t="s">
        <v>142</v>
      </c>
      <c r="BH23" s="26"/>
      <c r="BI23" s="25"/>
      <c r="BJ23" s="25"/>
      <c r="BK23" s="26"/>
      <c r="BL23" s="26" t="s">
        <v>64</v>
      </c>
      <c r="BM23" s="25"/>
      <c r="BN23" t="s">
        <v>174</v>
      </c>
      <c r="BO23" t="s">
        <v>67</v>
      </c>
    </row>
    <row r="24" spans="1:67" x14ac:dyDescent="0.15">
      <c r="A24" s="23">
        <v>1985</v>
      </c>
      <c r="B24" s="32">
        <v>41094</v>
      </c>
      <c r="C24" s="24" t="s">
        <v>68</v>
      </c>
      <c r="D24" s="25" t="s">
        <v>69</v>
      </c>
      <c r="E24" s="25"/>
      <c r="F24" s="25" t="s">
        <v>175</v>
      </c>
      <c r="G24" s="32">
        <v>41090</v>
      </c>
      <c r="H24" s="26" t="s">
        <v>72</v>
      </c>
      <c r="I24" s="26" t="s">
        <v>142</v>
      </c>
      <c r="J24" s="26"/>
      <c r="K24" s="25" t="s">
        <v>176</v>
      </c>
      <c r="L24" s="25" t="s">
        <v>177</v>
      </c>
      <c r="M24" s="27">
        <v>107.43</v>
      </c>
      <c r="N24" s="27">
        <v>24.61</v>
      </c>
      <c r="O24" s="25"/>
      <c r="P24" s="25"/>
      <c r="Q24" s="25"/>
      <c r="R24" s="28"/>
      <c r="S24" s="25"/>
      <c r="T24" s="25"/>
      <c r="U24" s="25"/>
      <c r="V24" s="25"/>
      <c r="W24" s="25"/>
      <c r="X24" s="25"/>
      <c r="Y24" s="25"/>
      <c r="Z24" s="25"/>
      <c r="AA24" s="25"/>
      <c r="AB24" s="25"/>
      <c r="AC24" s="25"/>
      <c r="AD24" s="25"/>
      <c r="AE24" s="25">
        <v>18.87</v>
      </c>
      <c r="AF24" s="25"/>
      <c r="AG24" s="25"/>
      <c r="AH24" s="25"/>
      <c r="AI24" s="25"/>
      <c r="AJ24" s="25"/>
      <c r="AK24" s="25"/>
      <c r="AL24" s="25" t="s">
        <v>213</v>
      </c>
      <c r="AM24" s="26" t="s">
        <v>142</v>
      </c>
      <c r="AN24" s="26"/>
      <c r="AO24" s="26"/>
      <c r="AP24" s="29" t="s">
        <v>99</v>
      </c>
      <c r="AQ24" s="26">
        <v>6</v>
      </c>
      <c r="AR24" s="26" t="s">
        <v>146</v>
      </c>
      <c r="AS24" s="25"/>
      <c r="AT24" s="26">
        <v>0</v>
      </c>
      <c r="AU24" s="26">
        <v>0</v>
      </c>
      <c r="AV24" s="26">
        <v>0</v>
      </c>
      <c r="AW24" s="26">
        <v>12</v>
      </c>
      <c r="AX24" s="26">
        <v>0</v>
      </c>
      <c r="AY24" s="26">
        <v>0</v>
      </c>
      <c r="AZ24" s="26">
        <v>0</v>
      </c>
      <c r="BA24" s="26">
        <v>0</v>
      </c>
      <c r="BB24" s="26">
        <v>0</v>
      </c>
      <c r="BC24" s="26">
        <v>0</v>
      </c>
      <c r="BD24" s="26">
        <v>0</v>
      </c>
      <c r="BE24" s="26" t="s">
        <v>142</v>
      </c>
      <c r="BF24" s="26">
        <v>12</v>
      </c>
      <c r="BG24" s="26" t="s">
        <v>142</v>
      </c>
      <c r="BH24" s="26"/>
      <c r="BI24" s="25"/>
      <c r="BJ24" s="25"/>
      <c r="BK24" s="26"/>
      <c r="BL24" s="26" t="s">
        <v>64</v>
      </c>
      <c r="BM24" s="30" t="s">
        <v>65</v>
      </c>
      <c r="BN24" t="s">
        <v>87</v>
      </c>
      <c r="BO24" t="s">
        <v>67</v>
      </c>
    </row>
    <row r="25" spans="1:67" x14ac:dyDescent="0.15">
      <c r="A25" s="23">
        <v>3101</v>
      </c>
      <c r="B25" s="32">
        <v>41094</v>
      </c>
      <c r="C25" s="24" t="s">
        <v>68</v>
      </c>
      <c r="D25" s="25" t="s">
        <v>69</v>
      </c>
      <c r="E25" s="25"/>
      <c r="F25" s="25" t="s">
        <v>175</v>
      </c>
      <c r="G25" s="32">
        <v>41090</v>
      </c>
      <c r="H25" s="26" t="s">
        <v>72</v>
      </c>
      <c r="I25" s="26" t="s">
        <v>142</v>
      </c>
      <c r="J25" s="26"/>
      <c r="K25" s="25" t="s">
        <v>237</v>
      </c>
      <c r="L25" s="25" t="s">
        <v>240</v>
      </c>
      <c r="M25" s="25">
        <v>139.08000000000001</v>
      </c>
      <c r="N25" s="25">
        <v>26.076000000000001</v>
      </c>
      <c r="O25" s="25"/>
      <c r="P25" s="25"/>
      <c r="Q25" s="25"/>
      <c r="R25" s="28"/>
      <c r="S25" s="25"/>
      <c r="T25" s="25"/>
      <c r="U25" s="25"/>
      <c r="V25" s="25"/>
      <c r="W25" s="25"/>
      <c r="X25" s="25"/>
      <c r="Y25" s="25"/>
      <c r="Z25" s="25"/>
      <c r="AA25" s="25"/>
      <c r="AB25" s="25"/>
      <c r="AC25" s="25"/>
      <c r="AD25" s="25"/>
      <c r="AE25" s="25">
        <v>23.744</v>
      </c>
      <c r="AF25" s="25"/>
      <c r="AG25" s="25"/>
      <c r="AH25" s="25"/>
      <c r="AI25" s="25"/>
      <c r="AJ25" s="25"/>
      <c r="AK25" s="25"/>
      <c r="AL25" s="25" t="s">
        <v>213</v>
      </c>
      <c r="AM25" s="26" t="s">
        <v>142</v>
      </c>
      <c r="AN25" s="26"/>
      <c r="AO25" s="26"/>
      <c r="AP25" s="29" t="s">
        <v>99</v>
      </c>
      <c r="AQ25" s="26">
        <v>11</v>
      </c>
      <c r="AR25" s="26" t="s">
        <v>142</v>
      </c>
      <c r="AS25" s="25"/>
      <c r="AT25" s="26">
        <v>0</v>
      </c>
      <c r="AU25" s="26">
        <v>0</v>
      </c>
      <c r="AV25" s="26">
        <v>5</v>
      </c>
      <c r="AW25" s="26">
        <v>0</v>
      </c>
      <c r="AX25" s="26">
        <v>0</v>
      </c>
      <c r="AY25" s="26">
        <v>0</v>
      </c>
      <c r="AZ25" s="26">
        <v>0</v>
      </c>
      <c r="BA25" s="26">
        <v>0</v>
      </c>
      <c r="BB25" s="26">
        <v>0</v>
      </c>
      <c r="BC25" s="26">
        <v>0</v>
      </c>
      <c r="BD25" s="26">
        <v>0</v>
      </c>
      <c r="BE25" s="26" t="s">
        <v>142</v>
      </c>
      <c r="BF25" s="26"/>
      <c r="BG25" s="26" t="s">
        <v>142</v>
      </c>
      <c r="BH25" s="26"/>
      <c r="BI25" s="25"/>
      <c r="BJ25" s="25"/>
      <c r="BK25" s="26"/>
      <c r="BL25" s="26" t="s">
        <v>64</v>
      </c>
      <c r="BM25" s="25" t="s">
        <v>239</v>
      </c>
      <c r="BN25" t="s">
        <v>155</v>
      </c>
      <c r="BO25" s="31" t="s">
        <v>67</v>
      </c>
    </row>
    <row r="26" spans="1:67" x14ac:dyDescent="0.15">
      <c r="A26" s="23">
        <v>1722</v>
      </c>
      <c r="B26" s="32">
        <v>41041</v>
      </c>
      <c r="C26" s="24" t="s">
        <v>68</v>
      </c>
      <c r="D26" s="25" t="s">
        <v>69</v>
      </c>
      <c r="E26" s="25"/>
      <c r="F26" s="25" t="s">
        <v>175</v>
      </c>
      <c r="G26" s="32">
        <v>40724</v>
      </c>
      <c r="H26" s="26" t="s">
        <v>72</v>
      </c>
      <c r="I26" s="26" t="s">
        <v>142</v>
      </c>
      <c r="J26" s="26"/>
      <c r="K26" s="25" t="s">
        <v>73</v>
      </c>
      <c r="L26" s="25" t="s">
        <v>74</v>
      </c>
      <c r="M26" s="25">
        <v>119.295</v>
      </c>
      <c r="N26" s="25">
        <v>22.238</v>
      </c>
      <c r="O26" s="25"/>
      <c r="P26" s="25"/>
      <c r="Q26" s="25"/>
      <c r="R26" s="28"/>
      <c r="S26" s="25"/>
      <c r="T26" s="25"/>
      <c r="U26" s="25"/>
      <c r="V26" s="25"/>
      <c r="W26" s="25"/>
      <c r="X26" s="25"/>
      <c r="Y26" s="25"/>
      <c r="Z26" s="25"/>
      <c r="AA26" s="25"/>
      <c r="AB26" s="25"/>
      <c r="AC26" s="25"/>
      <c r="AD26" s="25"/>
      <c r="AE26" s="25">
        <v>18.872</v>
      </c>
      <c r="AF26" s="25"/>
      <c r="AG26" s="25"/>
      <c r="AH26" s="25"/>
      <c r="AI26" s="25"/>
      <c r="AJ26" s="25"/>
      <c r="AK26" s="25"/>
      <c r="AL26" s="25" t="s">
        <v>213</v>
      </c>
      <c r="AM26" s="26" t="s">
        <v>142</v>
      </c>
      <c r="AN26" s="26"/>
      <c r="AO26" s="26"/>
      <c r="AP26" s="29" t="s">
        <v>75</v>
      </c>
      <c r="AQ26" s="26">
        <v>8</v>
      </c>
      <c r="AR26" s="26" t="s">
        <v>142</v>
      </c>
      <c r="AS26" s="25"/>
      <c r="AT26" s="26">
        <v>0</v>
      </c>
      <c r="AU26" s="26">
        <v>0</v>
      </c>
      <c r="AV26" s="26">
        <v>3</v>
      </c>
      <c r="AW26" s="26">
        <v>0</v>
      </c>
      <c r="AX26" s="26">
        <v>0</v>
      </c>
      <c r="AY26" s="26">
        <v>0</v>
      </c>
      <c r="AZ26" s="26">
        <v>0</v>
      </c>
      <c r="BA26" s="26">
        <v>0</v>
      </c>
      <c r="BB26" s="26">
        <v>0</v>
      </c>
      <c r="BC26" s="26">
        <v>0</v>
      </c>
      <c r="BD26" s="26">
        <v>0</v>
      </c>
      <c r="BE26" s="26" t="s">
        <v>142</v>
      </c>
      <c r="BF26" s="26"/>
      <c r="BG26" s="26" t="s">
        <v>142</v>
      </c>
      <c r="BH26" s="26"/>
      <c r="BI26" s="25"/>
      <c r="BJ26" s="25"/>
      <c r="BK26" s="26"/>
      <c r="BL26" s="26" t="s">
        <v>64</v>
      </c>
      <c r="BM26" s="25"/>
      <c r="BN26" t="s">
        <v>228</v>
      </c>
      <c r="BO26" t="s">
        <v>229</v>
      </c>
    </row>
    <row r="27" spans="1:67" x14ac:dyDescent="0.15">
      <c r="A27" s="23">
        <v>1692</v>
      </c>
      <c r="B27" s="32">
        <v>41094</v>
      </c>
      <c r="C27" s="24" t="s">
        <v>68</v>
      </c>
      <c r="D27" s="25" t="s">
        <v>69</v>
      </c>
      <c r="E27" s="25"/>
      <c r="F27" s="25" t="s">
        <v>175</v>
      </c>
      <c r="G27" s="32">
        <v>41094</v>
      </c>
      <c r="H27" s="26" t="s">
        <v>72</v>
      </c>
      <c r="I27" s="26" t="s">
        <v>142</v>
      </c>
      <c r="J27" s="26"/>
      <c r="K27" s="25" t="s">
        <v>230</v>
      </c>
      <c r="L27" s="25" t="s">
        <v>197</v>
      </c>
      <c r="M27" s="25">
        <v>118</v>
      </c>
      <c r="N27" s="25">
        <v>23.15</v>
      </c>
      <c r="O27" s="25"/>
      <c r="P27" s="25"/>
      <c r="Q27" s="25"/>
      <c r="R27" s="28"/>
      <c r="S27" s="25"/>
      <c r="T27" s="25"/>
      <c r="U27" s="25"/>
      <c r="V27" s="25"/>
      <c r="W27" s="25"/>
      <c r="X27" s="25"/>
      <c r="Y27" s="25"/>
      <c r="Z27" s="25"/>
      <c r="AA27" s="25"/>
      <c r="AB27" s="25"/>
      <c r="AC27" s="25"/>
      <c r="AD27" s="25"/>
      <c r="AE27" s="25">
        <v>19.95</v>
      </c>
      <c r="AF27" s="25"/>
      <c r="AG27" s="25"/>
      <c r="AH27" s="25"/>
      <c r="AI27" s="25"/>
      <c r="AJ27" s="25"/>
      <c r="AK27" s="25"/>
      <c r="AL27" s="25" t="s">
        <v>213</v>
      </c>
      <c r="AM27" s="26" t="s">
        <v>142</v>
      </c>
      <c r="AN27" s="26"/>
      <c r="AO27" s="26"/>
      <c r="AP27" s="29" t="s">
        <v>75</v>
      </c>
      <c r="AQ27" s="26">
        <v>4</v>
      </c>
      <c r="AR27" s="26" t="s">
        <v>146</v>
      </c>
      <c r="AS27" s="25"/>
      <c r="AT27" s="26">
        <v>0</v>
      </c>
      <c r="AU27" s="26">
        <v>0</v>
      </c>
      <c r="AV27" s="26">
        <v>0</v>
      </c>
      <c r="AW27" s="26">
        <v>15</v>
      </c>
      <c r="AX27" s="26">
        <v>0</v>
      </c>
      <c r="AY27" s="26">
        <v>0</v>
      </c>
      <c r="AZ27" s="26">
        <v>0</v>
      </c>
      <c r="BA27" s="26">
        <v>0</v>
      </c>
      <c r="BB27" s="26">
        <v>0</v>
      </c>
      <c r="BC27" s="26">
        <v>0</v>
      </c>
      <c r="BD27" s="26">
        <v>0</v>
      </c>
      <c r="BE27" s="26" t="s">
        <v>142</v>
      </c>
      <c r="BF27" s="26"/>
      <c r="BG27" s="26" t="s">
        <v>142</v>
      </c>
      <c r="BH27" s="26"/>
      <c r="BI27" s="25"/>
      <c r="BJ27" s="25"/>
      <c r="BK27" s="26"/>
      <c r="BL27" s="26" t="s">
        <v>64</v>
      </c>
      <c r="BM27" s="25" t="s">
        <v>198</v>
      </c>
      <c r="BN27" t="s">
        <v>108</v>
      </c>
      <c r="BO27" t="s">
        <v>67</v>
      </c>
    </row>
    <row r="28" spans="1:67" x14ac:dyDescent="0.15">
      <c r="A28" s="23">
        <v>1609</v>
      </c>
      <c r="B28" s="32">
        <v>41094</v>
      </c>
      <c r="C28" s="24" t="s">
        <v>68</v>
      </c>
      <c r="D28" s="25" t="s">
        <v>69</v>
      </c>
      <c r="E28" s="25"/>
      <c r="F28" s="25" t="s">
        <v>175</v>
      </c>
      <c r="G28" s="32">
        <v>41090</v>
      </c>
      <c r="H28" s="26" t="s">
        <v>72</v>
      </c>
      <c r="I28" s="26" t="s">
        <v>142</v>
      </c>
      <c r="J28" s="26"/>
      <c r="K28" s="25" t="s">
        <v>109</v>
      </c>
      <c r="L28" s="25" t="s">
        <v>125</v>
      </c>
      <c r="M28" s="25">
        <v>120</v>
      </c>
      <c r="N28" s="25">
        <v>23.62</v>
      </c>
      <c r="O28" s="25"/>
      <c r="P28" s="25"/>
      <c r="Q28" s="25"/>
      <c r="R28" s="28"/>
      <c r="S28" s="25"/>
      <c r="T28" s="25"/>
      <c r="U28" s="25"/>
      <c r="V28" s="25"/>
      <c r="W28" s="25"/>
      <c r="X28" s="25"/>
      <c r="Y28" s="25"/>
      <c r="Z28" s="25"/>
      <c r="AA28" s="25"/>
      <c r="AB28" s="25"/>
      <c r="AC28" s="25"/>
      <c r="AD28" s="25"/>
      <c r="AE28" s="25">
        <v>18.87</v>
      </c>
      <c r="AF28" s="25"/>
      <c r="AG28" s="25"/>
      <c r="AH28" s="25"/>
      <c r="AI28" s="25"/>
      <c r="AJ28" s="25"/>
      <c r="AK28" s="25"/>
      <c r="AL28" s="25" t="s">
        <v>213</v>
      </c>
      <c r="AM28" s="26" t="s">
        <v>142</v>
      </c>
      <c r="AN28" s="26"/>
      <c r="AO28" s="26"/>
      <c r="AP28" s="29" t="s">
        <v>75</v>
      </c>
      <c r="AQ28" s="26">
        <v>6</v>
      </c>
      <c r="AR28" s="26" t="s">
        <v>146</v>
      </c>
      <c r="AS28" s="25"/>
      <c r="AT28" s="26">
        <v>0</v>
      </c>
      <c r="AU28" s="26">
        <v>0</v>
      </c>
      <c r="AV28" s="26">
        <v>0</v>
      </c>
      <c r="AW28" s="26">
        <v>10</v>
      </c>
      <c r="AX28" s="26">
        <v>0</v>
      </c>
      <c r="AY28" s="26">
        <v>0</v>
      </c>
      <c r="AZ28" s="26">
        <v>0</v>
      </c>
      <c r="BA28" s="26">
        <v>2</v>
      </c>
      <c r="BB28" s="26">
        <v>0</v>
      </c>
      <c r="BC28" s="26">
        <v>0</v>
      </c>
      <c r="BD28" s="26">
        <v>0</v>
      </c>
      <c r="BE28" s="26" t="s">
        <v>142</v>
      </c>
      <c r="BF28" s="26">
        <v>12</v>
      </c>
      <c r="BG28" s="26" t="s">
        <v>142</v>
      </c>
      <c r="BH28" s="26"/>
      <c r="BI28" s="30" t="s">
        <v>110</v>
      </c>
      <c r="BJ28" s="30" t="s">
        <v>111</v>
      </c>
      <c r="BK28" s="26">
        <v>50</v>
      </c>
      <c r="BL28" s="26" t="s">
        <v>64</v>
      </c>
      <c r="BM28" s="25" t="s">
        <v>112</v>
      </c>
      <c r="BN28" t="s">
        <v>45</v>
      </c>
      <c r="BO28" t="s">
        <v>67</v>
      </c>
    </row>
    <row r="29" spans="1:67" x14ac:dyDescent="0.15">
      <c r="A29" s="23">
        <v>1701</v>
      </c>
      <c r="B29" s="32">
        <v>41094</v>
      </c>
      <c r="C29" s="24" t="s">
        <v>68</v>
      </c>
      <c r="D29" s="25" t="s">
        <v>69</v>
      </c>
      <c r="E29" s="25"/>
      <c r="F29" s="25" t="s">
        <v>175</v>
      </c>
      <c r="G29" s="32">
        <v>41090</v>
      </c>
      <c r="H29" s="26" t="s">
        <v>72</v>
      </c>
      <c r="I29" s="26" t="s">
        <v>142</v>
      </c>
      <c r="J29" s="26"/>
      <c r="K29" s="25" t="s">
        <v>46</v>
      </c>
      <c r="L29" s="25" t="s">
        <v>114</v>
      </c>
      <c r="M29" s="25">
        <v>100.67</v>
      </c>
      <c r="N29" s="25">
        <v>24.2</v>
      </c>
      <c r="O29" s="25"/>
      <c r="P29" s="25"/>
      <c r="Q29" s="25"/>
      <c r="R29" s="28"/>
      <c r="S29" s="25"/>
      <c r="T29" s="25"/>
      <c r="U29" s="25"/>
      <c r="V29" s="25"/>
      <c r="W29" s="25"/>
      <c r="X29" s="25"/>
      <c r="Y29" s="25"/>
      <c r="Z29" s="25"/>
      <c r="AA29" s="25"/>
      <c r="AB29" s="25"/>
      <c r="AC29" s="25"/>
      <c r="AD29" s="25"/>
      <c r="AE29" s="25">
        <v>19.64</v>
      </c>
      <c r="AF29" s="25"/>
      <c r="AG29" s="25"/>
      <c r="AH29" s="25"/>
      <c r="AI29" s="25"/>
      <c r="AJ29" s="25"/>
      <c r="AK29" s="25"/>
      <c r="AL29" s="25" t="s">
        <v>213</v>
      </c>
      <c r="AM29" s="26" t="s">
        <v>142</v>
      </c>
      <c r="AN29" s="26"/>
      <c r="AO29" s="26"/>
      <c r="AP29" s="29" t="s">
        <v>75</v>
      </c>
      <c r="AQ29" s="26">
        <v>6</v>
      </c>
      <c r="AR29" s="26" t="s">
        <v>142</v>
      </c>
      <c r="AS29" s="25"/>
      <c r="AT29" s="26">
        <v>0</v>
      </c>
      <c r="AU29" s="26">
        <v>0</v>
      </c>
      <c r="AV29" s="26">
        <v>5</v>
      </c>
      <c r="AW29" s="26">
        <v>0</v>
      </c>
      <c r="AX29" s="26">
        <v>0</v>
      </c>
      <c r="AY29" s="26">
        <v>0</v>
      </c>
      <c r="AZ29" s="26">
        <v>0</v>
      </c>
      <c r="BA29" s="26">
        <v>0</v>
      </c>
      <c r="BB29" s="26">
        <v>0</v>
      </c>
      <c r="BC29" s="26">
        <v>0</v>
      </c>
      <c r="BD29" s="26">
        <v>0</v>
      </c>
      <c r="BE29" s="26" t="s">
        <v>142</v>
      </c>
      <c r="BF29" s="26">
        <v>24</v>
      </c>
      <c r="BG29" s="26" t="s">
        <v>142</v>
      </c>
      <c r="BH29" s="26"/>
      <c r="BI29" s="25" t="s">
        <v>119</v>
      </c>
      <c r="BJ29" s="25"/>
      <c r="BK29" s="26"/>
      <c r="BL29" s="26" t="s">
        <v>64</v>
      </c>
      <c r="BM29" s="25"/>
      <c r="BN29" t="s">
        <v>120</v>
      </c>
      <c r="BO29" t="s">
        <v>67</v>
      </c>
    </row>
    <row r="30" spans="1:67" x14ac:dyDescent="0.15">
      <c r="A30" s="23">
        <v>2289</v>
      </c>
      <c r="B30" s="32">
        <v>41094</v>
      </c>
      <c r="C30" s="24" t="s">
        <v>68</v>
      </c>
      <c r="D30" s="25" t="s">
        <v>69</v>
      </c>
      <c r="E30" s="25"/>
      <c r="F30" s="25" t="s">
        <v>175</v>
      </c>
      <c r="G30" s="32">
        <v>41090</v>
      </c>
      <c r="H30" s="26" t="s">
        <v>72</v>
      </c>
      <c r="I30" s="26" t="s">
        <v>142</v>
      </c>
      <c r="J30" s="26">
        <v>6.7670000000000003</v>
      </c>
      <c r="K30" s="25" t="s">
        <v>121</v>
      </c>
      <c r="L30" s="25" t="s">
        <v>122</v>
      </c>
      <c r="M30" s="25">
        <v>125.917</v>
      </c>
      <c r="N30" s="25">
        <v>23.26</v>
      </c>
      <c r="O30" s="25"/>
      <c r="P30" s="25"/>
      <c r="Q30" s="25"/>
      <c r="R30" s="28"/>
      <c r="S30" s="25"/>
      <c r="T30" s="25"/>
      <c r="U30" s="25"/>
      <c r="V30" s="25"/>
      <c r="W30" s="25"/>
      <c r="X30" s="25"/>
      <c r="Y30" s="25"/>
      <c r="Z30" s="25"/>
      <c r="AA30" s="25"/>
      <c r="AB30" s="25"/>
      <c r="AC30" s="25"/>
      <c r="AD30" s="25"/>
      <c r="AE30" s="25">
        <v>19.96</v>
      </c>
      <c r="AF30" s="25"/>
      <c r="AG30" s="25"/>
      <c r="AH30" s="25"/>
      <c r="AI30" s="25"/>
      <c r="AJ30" s="25"/>
      <c r="AK30" s="25"/>
      <c r="AL30" s="25" t="s">
        <v>213</v>
      </c>
      <c r="AM30" s="26" t="s">
        <v>142</v>
      </c>
      <c r="AN30" s="26"/>
      <c r="AO30" s="26"/>
      <c r="AP30" s="29" t="s">
        <v>75</v>
      </c>
      <c r="AQ30" s="26">
        <v>6</v>
      </c>
      <c r="AR30" s="26" t="s">
        <v>146</v>
      </c>
      <c r="AS30" s="25"/>
      <c r="AT30" s="26">
        <v>0</v>
      </c>
      <c r="AU30" s="26">
        <v>0</v>
      </c>
      <c r="AV30" s="26">
        <v>0</v>
      </c>
      <c r="AW30" s="26">
        <v>8</v>
      </c>
      <c r="AX30" s="26">
        <v>0</v>
      </c>
      <c r="AY30" s="26">
        <v>0</v>
      </c>
      <c r="AZ30" s="26">
        <v>0</v>
      </c>
      <c r="BA30" s="26">
        <v>0</v>
      </c>
      <c r="BB30" s="26">
        <v>0</v>
      </c>
      <c r="BC30" s="26">
        <v>0</v>
      </c>
      <c r="BD30" s="26">
        <v>0</v>
      </c>
      <c r="BE30" s="26" t="s">
        <v>142</v>
      </c>
      <c r="BF30" s="26">
        <v>12</v>
      </c>
      <c r="BG30" s="26" t="s">
        <v>142</v>
      </c>
      <c r="BH30" s="26"/>
      <c r="BI30" s="30"/>
      <c r="BJ30" s="30"/>
      <c r="BK30" s="26"/>
      <c r="BL30" s="26" t="s">
        <v>64</v>
      </c>
      <c r="BM30" s="30"/>
      <c r="BN30" t="s">
        <v>47</v>
      </c>
      <c r="BO30" s="31" t="s">
        <v>67</v>
      </c>
    </row>
    <row r="31" spans="1:67" x14ac:dyDescent="0.15">
      <c r="A31" s="23">
        <v>1657</v>
      </c>
      <c r="B31" s="32">
        <v>41094</v>
      </c>
      <c r="C31" s="24" t="s">
        <v>68</v>
      </c>
      <c r="D31" s="25" t="s">
        <v>69</v>
      </c>
      <c r="E31" s="25"/>
      <c r="F31" s="25" t="s">
        <v>175</v>
      </c>
      <c r="G31" s="32">
        <v>41067</v>
      </c>
      <c r="H31" s="26" t="s">
        <v>72</v>
      </c>
      <c r="I31" s="26" t="s">
        <v>142</v>
      </c>
      <c r="J31" s="26"/>
      <c r="K31" s="25" t="s">
        <v>128</v>
      </c>
      <c r="L31" s="25" t="s">
        <v>216</v>
      </c>
      <c r="M31" s="25">
        <v>119.27</v>
      </c>
      <c r="N31" s="25">
        <v>22.23</v>
      </c>
      <c r="O31" s="25"/>
      <c r="P31" s="25"/>
      <c r="Q31" s="25"/>
      <c r="R31" s="28"/>
      <c r="S31" s="25"/>
      <c r="T31" s="25"/>
      <c r="U31" s="25"/>
      <c r="V31" s="25"/>
      <c r="W31" s="25"/>
      <c r="X31" s="25"/>
      <c r="Y31" s="25"/>
      <c r="Z31" s="25"/>
      <c r="AA31" s="25"/>
      <c r="AB31" s="25"/>
      <c r="AC31" s="25"/>
      <c r="AD31" s="25"/>
      <c r="AE31" s="25">
        <v>18.87</v>
      </c>
      <c r="AF31" s="25"/>
      <c r="AG31" s="25"/>
      <c r="AH31" s="25"/>
      <c r="AI31" s="25"/>
      <c r="AJ31" s="25"/>
      <c r="AK31" s="25"/>
      <c r="AL31" s="25" t="s">
        <v>213</v>
      </c>
      <c r="AM31" s="26" t="s">
        <v>142</v>
      </c>
      <c r="AN31" s="26"/>
      <c r="AO31" s="26"/>
      <c r="AP31" s="29" t="s">
        <v>75</v>
      </c>
      <c r="AQ31" s="26">
        <v>6</v>
      </c>
      <c r="AR31" s="26" t="s">
        <v>146</v>
      </c>
      <c r="AS31" s="25"/>
      <c r="AT31" s="26">
        <v>0</v>
      </c>
      <c r="AU31" s="26">
        <v>0</v>
      </c>
      <c r="AV31" s="26">
        <v>0</v>
      </c>
      <c r="AW31" s="26">
        <v>10</v>
      </c>
      <c r="AX31" s="26">
        <v>0</v>
      </c>
      <c r="AY31" s="26">
        <v>0</v>
      </c>
      <c r="AZ31" s="26">
        <v>0</v>
      </c>
      <c r="BA31" s="26">
        <v>0</v>
      </c>
      <c r="BB31" s="26">
        <v>0</v>
      </c>
      <c r="BC31" s="26">
        <v>0</v>
      </c>
      <c r="BD31" s="26">
        <v>0</v>
      </c>
      <c r="BE31" s="26" t="s">
        <v>142</v>
      </c>
      <c r="BF31" s="26">
        <v>24</v>
      </c>
      <c r="BG31" s="26" t="s">
        <v>142</v>
      </c>
      <c r="BH31" s="26"/>
      <c r="BI31" s="25"/>
      <c r="BJ31" s="25"/>
      <c r="BK31" s="26"/>
      <c r="BL31" s="26" t="s">
        <v>64</v>
      </c>
      <c r="BM31" s="25"/>
      <c r="BN31" t="s">
        <v>217</v>
      </c>
      <c r="BO31" t="s">
        <v>229</v>
      </c>
    </row>
    <row r="32" spans="1:67" x14ac:dyDescent="0.15">
      <c r="A32" s="23">
        <v>2181</v>
      </c>
      <c r="B32" s="32">
        <v>41094</v>
      </c>
      <c r="C32" s="24" t="s">
        <v>68</v>
      </c>
      <c r="D32" s="25" t="s">
        <v>69</v>
      </c>
      <c r="E32" s="25"/>
      <c r="F32" s="25" t="s">
        <v>175</v>
      </c>
      <c r="G32" s="32">
        <v>40841</v>
      </c>
      <c r="H32" s="26" t="s">
        <v>72</v>
      </c>
      <c r="I32" s="26" t="s">
        <v>142</v>
      </c>
      <c r="J32" s="26"/>
      <c r="K32" s="25" t="s">
        <v>218</v>
      </c>
      <c r="L32" s="25" t="s">
        <v>124</v>
      </c>
      <c r="M32" s="25">
        <v>119.3</v>
      </c>
      <c r="N32" s="25">
        <v>22.238</v>
      </c>
      <c r="O32" s="25"/>
      <c r="P32" s="25"/>
      <c r="Q32" s="25"/>
      <c r="R32" s="28"/>
      <c r="S32" s="25"/>
      <c r="T32" s="25"/>
      <c r="U32" s="25"/>
      <c r="V32" s="25"/>
      <c r="W32" s="25"/>
      <c r="X32" s="25"/>
      <c r="Y32" s="25"/>
      <c r="Z32" s="25"/>
      <c r="AA32" s="25"/>
      <c r="AB32" s="25"/>
      <c r="AC32" s="25"/>
      <c r="AD32" s="25"/>
      <c r="AE32" s="25">
        <v>18.872</v>
      </c>
      <c r="AF32" s="25"/>
      <c r="AG32" s="25"/>
      <c r="AH32" s="25"/>
      <c r="AI32" s="25"/>
      <c r="AJ32" s="25"/>
      <c r="AK32" s="25"/>
      <c r="AL32" s="25" t="s">
        <v>213</v>
      </c>
      <c r="AM32" s="26" t="s">
        <v>142</v>
      </c>
      <c r="AN32" s="26"/>
      <c r="AO32" s="26"/>
      <c r="AP32" s="29" t="s">
        <v>99</v>
      </c>
      <c r="AQ32" s="26">
        <v>10</v>
      </c>
      <c r="AR32" s="26" t="s">
        <v>142</v>
      </c>
      <c r="AS32" s="25"/>
      <c r="AT32" s="26">
        <v>0</v>
      </c>
      <c r="AU32" s="26">
        <v>0</v>
      </c>
      <c r="AV32" s="26">
        <v>0</v>
      </c>
      <c r="AW32" s="26">
        <v>0</v>
      </c>
      <c r="AX32" s="26">
        <v>0</v>
      </c>
      <c r="AY32" s="26">
        <v>0</v>
      </c>
      <c r="AZ32" s="26">
        <v>0</v>
      </c>
      <c r="BA32" s="26">
        <v>0</v>
      </c>
      <c r="BB32" s="26">
        <v>0</v>
      </c>
      <c r="BC32" s="26">
        <v>0</v>
      </c>
      <c r="BD32" s="26">
        <v>0</v>
      </c>
      <c r="BE32" s="26" t="s">
        <v>142</v>
      </c>
      <c r="BF32" s="26"/>
      <c r="BG32" s="26" t="s">
        <v>142</v>
      </c>
      <c r="BH32" s="26"/>
      <c r="BI32" s="30"/>
      <c r="BJ32" s="30"/>
      <c r="BK32" s="26"/>
      <c r="BL32" s="26" t="s">
        <v>64</v>
      </c>
      <c r="BM32" s="25"/>
      <c r="BN32" t="s">
        <v>82</v>
      </c>
      <c r="BO32" t="s">
        <v>229</v>
      </c>
    </row>
    <row r="33" spans="1:67" x14ac:dyDescent="0.15">
      <c r="A33" s="23">
        <v>1697</v>
      </c>
      <c r="B33" s="32">
        <v>41095</v>
      </c>
      <c r="C33" s="24" t="s">
        <v>68</v>
      </c>
      <c r="D33" s="25" t="s">
        <v>69</v>
      </c>
      <c r="E33" s="25"/>
      <c r="F33" s="25" t="s">
        <v>175</v>
      </c>
      <c r="G33" s="32">
        <v>41052</v>
      </c>
      <c r="H33" s="26" t="s">
        <v>72</v>
      </c>
      <c r="I33" s="26" t="s">
        <v>142</v>
      </c>
      <c r="J33" s="26"/>
      <c r="K33" s="25" t="s">
        <v>162</v>
      </c>
      <c r="L33" s="25" t="s">
        <v>163</v>
      </c>
      <c r="M33" s="25">
        <v>126.06</v>
      </c>
      <c r="N33" s="25">
        <v>22.238</v>
      </c>
      <c r="O33" s="25"/>
      <c r="P33" s="25"/>
      <c r="Q33" s="25"/>
      <c r="R33" s="28"/>
      <c r="S33" s="25"/>
      <c r="T33" s="25"/>
      <c r="U33" s="25"/>
      <c r="V33" s="25"/>
      <c r="W33" s="25"/>
      <c r="X33" s="25"/>
      <c r="Y33" s="25"/>
      <c r="Z33" s="25"/>
      <c r="AA33" s="25"/>
      <c r="AB33" s="25"/>
      <c r="AC33" s="25"/>
      <c r="AD33" s="25"/>
      <c r="AE33" s="25">
        <v>18.872</v>
      </c>
      <c r="AF33" s="25"/>
      <c r="AG33" s="25"/>
      <c r="AH33" s="25"/>
      <c r="AI33" s="25"/>
      <c r="AJ33" s="25"/>
      <c r="AK33" s="25"/>
      <c r="AL33" s="25" t="s">
        <v>213</v>
      </c>
      <c r="AM33" s="26" t="s">
        <v>142</v>
      </c>
      <c r="AN33" s="26"/>
      <c r="AO33" s="26"/>
      <c r="AP33" s="29" t="s">
        <v>241</v>
      </c>
      <c r="AQ33" s="26">
        <v>6.2</v>
      </c>
      <c r="AR33" s="26" t="s">
        <v>142</v>
      </c>
      <c r="AS33" s="25"/>
      <c r="AT33" s="26">
        <v>0</v>
      </c>
      <c r="AU33" s="26">
        <v>0</v>
      </c>
      <c r="AV33" s="26">
        <v>0</v>
      </c>
      <c r="AW33" s="26">
        <v>0</v>
      </c>
      <c r="AX33" s="26">
        <v>0</v>
      </c>
      <c r="AY33" s="26">
        <v>0</v>
      </c>
      <c r="AZ33" s="26">
        <v>0</v>
      </c>
      <c r="BA33" s="26">
        <v>0</v>
      </c>
      <c r="BB33" s="26">
        <v>0</v>
      </c>
      <c r="BC33" s="26">
        <v>0</v>
      </c>
      <c r="BD33" s="26">
        <v>0</v>
      </c>
      <c r="BE33" s="26" t="s">
        <v>142</v>
      </c>
      <c r="BF33" s="26">
        <v>24</v>
      </c>
      <c r="BG33" s="26" t="s">
        <v>142</v>
      </c>
      <c r="BH33" s="26"/>
      <c r="BI33" s="25"/>
      <c r="BJ33" s="25"/>
      <c r="BK33" s="26"/>
      <c r="BL33" s="26" t="s">
        <v>64</v>
      </c>
      <c r="BM33" s="25"/>
      <c r="BN33" t="s">
        <v>179</v>
      </c>
      <c r="BO33" t="s">
        <v>229</v>
      </c>
    </row>
    <row r="34" spans="1:67" x14ac:dyDescent="0.15">
      <c r="A34" s="23">
        <v>2543</v>
      </c>
      <c r="B34" s="32">
        <v>41094</v>
      </c>
      <c r="C34" s="24" t="s">
        <v>68</v>
      </c>
      <c r="D34" s="25" t="s">
        <v>69</v>
      </c>
      <c r="E34" s="25"/>
      <c r="F34" s="25" t="s">
        <v>175</v>
      </c>
      <c r="G34" s="32">
        <v>41090</v>
      </c>
      <c r="H34" s="26" t="s">
        <v>72</v>
      </c>
      <c r="I34" s="26" t="s">
        <v>142</v>
      </c>
      <c r="J34" s="26"/>
      <c r="K34" s="25" t="s">
        <v>173</v>
      </c>
      <c r="L34" s="25" t="s">
        <v>197</v>
      </c>
      <c r="M34" s="25">
        <v>119.15</v>
      </c>
      <c r="N34" s="25">
        <v>27.9</v>
      </c>
      <c r="O34" s="25"/>
      <c r="P34" s="25"/>
      <c r="Q34" s="25"/>
      <c r="R34" s="28"/>
      <c r="S34" s="25"/>
      <c r="T34" s="25"/>
      <c r="U34" s="25"/>
      <c r="V34" s="25"/>
      <c r="W34" s="25"/>
      <c r="X34" s="25"/>
      <c r="Y34" s="25"/>
      <c r="Z34" s="25"/>
      <c r="AA34" s="25"/>
      <c r="AB34" s="25"/>
      <c r="AC34" s="25"/>
      <c r="AD34" s="25"/>
      <c r="AE34" s="25">
        <v>19.96</v>
      </c>
      <c r="AF34" s="25"/>
      <c r="AG34" s="25"/>
      <c r="AH34" s="25"/>
      <c r="AI34" s="25"/>
      <c r="AJ34" s="25"/>
      <c r="AK34" s="25"/>
      <c r="AL34" s="25" t="s">
        <v>213</v>
      </c>
      <c r="AM34" s="26" t="s">
        <v>142</v>
      </c>
      <c r="AN34" s="26"/>
      <c r="AO34" s="26"/>
      <c r="AP34" s="29" t="s">
        <v>75</v>
      </c>
      <c r="AQ34" s="26">
        <v>10</v>
      </c>
      <c r="AR34" s="26" t="s">
        <v>146</v>
      </c>
      <c r="AS34" s="25"/>
      <c r="AT34" s="26">
        <v>0</v>
      </c>
      <c r="AU34" s="26">
        <v>0</v>
      </c>
      <c r="AV34" s="26">
        <v>0</v>
      </c>
      <c r="AW34" s="26">
        <v>10</v>
      </c>
      <c r="AX34" s="26">
        <v>0</v>
      </c>
      <c r="AY34" s="26">
        <v>0</v>
      </c>
      <c r="AZ34" s="26">
        <v>0</v>
      </c>
      <c r="BA34" s="26">
        <v>0</v>
      </c>
      <c r="BB34" s="26">
        <v>0</v>
      </c>
      <c r="BC34" s="26">
        <v>0</v>
      </c>
      <c r="BD34" s="26">
        <v>0</v>
      </c>
      <c r="BE34" s="26" t="s">
        <v>142</v>
      </c>
      <c r="BF34" s="26">
        <v>36</v>
      </c>
      <c r="BG34" s="26" t="s">
        <v>142</v>
      </c>
      <c r="BH34" s="26"/>
      <c r="BI34" s="25"/>
      <c r="BJ34" s="25"/>
      <c r="BK34" s="26"/>
      <c r="BL34" s="26" t="s">
        <v>64</v>
      </c>
      <c r="BM34" s="25"/>
      <c r="BN34" t="s">
        <v>174</v>
      </c>
      <c r="BO34" t="s">
        <v>67</v>
      </c>
    </row>
    <row r="35" spans="1:67" x14ac:dyDescent="0.15">
      <c r="A35" s="23">
        <v>1986</v>
      </c>
      <c r="B35" s="32">
        <v>41094</v>
      </c>
      <c r="C35" s="24" t="s">
        <v>68</v>
      </c>
      <c r="D35" s="25" t="s">
        <v>69</v>
      </c>
      <c r="E35" s="25"/>
      <c r="F35" s="25" t="s">
        <v>180</v>
      </c>
      <c r="G35" s="32">
        <v>41090</v>
      </c>
      <c r="H35" s="26" t="s">
        <v>72</v>
      </c>
      <c r="I35" s="26" t="s">
        <v>101</v>
      </c>
      <c r="J35" s="26"/>
      <c r="K35" s="25" t="s">
        <v>176</v>
      </c>
      <c r="L35" s="25" t="s">
        <v>177</v>
      </c>
      <c r="M35" s="25">
        <v>104.76</v>
      </c>
      <c r="N35" s="25">
        <v>32.61</v>
      </c>
      <c r="O35" s="25"/>
      <c r="P35" s="25"/>
      <c r="Q35" s="25"/>
      <c r="R35" s="28"/>
      <c r="S35" s="25"/>
      <c r="T35" s="25"/>
      <c r="U35" s="25"/>
      <c r="V35" s="25"/>
      <c r="W35" s="25">
        <v>19.149999999999999</v>
      </c>
      <c r="X35" s="25"/>
      <c r="Y35" s="25"/>
      <c r="Z35" s="25"/>
      <c r="AA35" s="25"/>
      <c r="AB35" s="25"/>
      <c r="AC35" s="25"/>
      <c r="AD35" s="25"/>
      <c r="AE35" s="25"/>
      <c r="AF35" s="25"/>
      <c r="AG35" s="25"/>
      <c r="AH35" s="25">
        <v>23.5</v>
      </c>
      <c r="AI35" s="25"/>
      <c r="AJ35" s="25"/>
      <c r="AK35" s="25"/>
      <c r="AL35" s="25" t="s">
        <v>181</v>
      </c>
      <c r="AM35" s="26" t="s">
        <v>142</v>
      </c>
      <c r="AN35" s="26"/>
      <c r="AO35" s="26"/>
      <c r="AP35" s="29" t="s">
        <v>99</v>
      </c>
      <c r="AQ35" s="26">
        <v>6</v>
      </c>
      <c r="AR35" s="26" t="s">
        <v>146</v>
      </c>
      <c r="AS35" s="25"/>
      <c r="AT35" s="26">
        <v>0</v>
      </c>
      <c r="AU35" s="26">
        <v>0</v>
      </c>
      <c r="AV35" s="26">
        <v>0</v>
      </c>
      <c r="AW35" s="26">
        <v>12</v>
      </c>
      <c r="AX35" s="26">
        <v>0</v>
      </c>
      <c r="AY35" s="26">
        <v>0</v>
      </c>
      <c r="AZ35" s="26">
        <v>0</v>
      </c>
      <c r="BA35" s="26">
        <v>0</v>
      </c>
      <c r="BB35" s="26">
        <v>0</v>
      </c>
      <c r="BC35" s="26">
        <v>0</v>
      </c>
      <c r="BD35" s="26">
        <v>0</v>
      </c>
      <c r="BE35" s="26" t="s">
        <v>142</v>
      </c>
      <c r="BF35" s="26">
        <v>12</v>
      </c>
      <c r="BG35" s="26" t="s">
        <v>142</v>
      </c>
      <c r="BH35" s="26"/>
      <c r="BI35" s="25" t="s">
        <v>147</v>
      </c>
      <c r="BJ35" s="25" t="s">
        <v>63</v>
      </c>
      <c r="BK35" s="26">
        <v>25</v>
      </c>
      <c r="BL35" s="26" t="s">
        <v>64</v>
      </c>
      <c r="BM35" s="30" t="s">
        <v>65</v>
      </c>
      <c r="BN35" t="s">
        <v>191</v>
      </c>
      <c r="BO35" t="s">
        <v>67</v>
      </c>
    </row>
    <row r="36" spans="1:67" x14ac:dyDescent="0.15">
      <c r="A36" s="23">
        <v>3102</v>
      </c>
      <c r="B36" s="32">
        <v>41094</v>
      </c>
      <c r="C36" s="24" t="s">
        <v>68</v>
      </c>
      <c r="D36" s="25" t="s">
        <v>69</v>
      </c>
      <c r="E36" s="25"/>
      <c r="F36" s="25" t="s">
        <v>180</v>
      </c>
      <c r="G36" s="32">
        <v>41090</v>
      </c>
      <c r="H36" s="26" t="s">
        <v>72</v>
      </c>
      <c r="I36" s="26" t="s">
        <v>101</v>
      </c>
      <c r="J36" s="26"/>
      <c r="K36" s="25" t="s">
        <v>237</v>
      </c>
      <c r="L36" s="25" t="s">
        <v>240</v>
      </c>
      <c r="M36" s="25">
        <v>134.52000000000001</v>
      </c>
      <c r="N36" s="25">
        <v>33.92</v>
      </c>
      <c r="O36" s="25"/>
      <c r="P36" s="25"/>
      <c r="Q36" s="25"/>
      <c r="R36" s="28"/>
      <c r="S36" s="25"/>
      <c r="T36" s="25"/>
      <c r="U36" s="25"/>
      <c r="V36" s="25"/>
      <c r="W36" s="25">
        <v>21.2</v>
      </c>
      <c r="X36" s="25"/>
      <c r="Y36" s="25"/>
      <c r="Z36" s="25"/>
      <c r="AA36" s="25"/>
      <c r="AB36" s="25"/>
      <c r="AC36" s="25"/>
      <c r="AD36" s="25"/>
      <c r="AF36" s="25"/>
      <c r="AG36" s="25"/>
      <c r="AH36" s="25">
        <v>25.44</v>
      </c>
      <c r="AI36" s="25"/>
      <c r="AJ36" s="25"/>
      <c r="AK36" s="25"/>
      <c r="AL36" s="25" t="s">
        <v>181</v>
      </c>
      <c r="AM36" s="26" t="s">
        <v>142</v>
      </c>
      <c r="AN36" s="26"/>
      <c r="AO36" s="26"/>
      <c r="AP36" s="29" t="s">
        <v>99</v>
      </c>
      <c r="AQ36" s="26">
        <v>11</v>
      </c>
      <c r="AR36" s="26" t="s">
        <v>142</v>
      </c>
      <c r="AS36" s="25"/>
      <c r="AT36" s="26">
        <v>0</v>
      </c>
      <c r="AU36" s="26">
        <v>0</v>
      </c>
      <c r="AV36" s="26">
        <v>5</v>
      </c>
      <c r="AW36" s="26">
        <v>0</v>
      </c>
      <c r="AX36" s="26">
        <v>0</v>
      </c>
      <c r="AY36" s="26">
        <v>0</v>
      </c>
      <c r="AZ36" s="26">
        <v>0</v>
      </c>
      <c r="BA36" s="26">
        <v>0</v>
      </c>
      <c r="BB36" s="26">
        <v>0</v>
      </c>
      <c r="BC36" s="26">
        <v>0</v>
      </c>
      <c r="BD36" s="26">
        <v>0</v>
      </c>
      <c r="BE36" s="26" t="s">
        <v>142</v>
      </c>
      <c r="BF36" s="26"/>
      <c r="BG36" s="26" t="s">
        <v>142</v>
      </c>
      <c r="BH36" s="26"/>
      <c r="BI36" s="25"/>
      <c r="BJ36" s="25"/>
      <c r="BK36" s="26"/>
      <c r="BL36" s="26" t="s">
        <v>64</v>
      </c>
      <c r="BM36" s="25" t="s">
        <v>239</v>
      </c>
      <c r="BN36" t="s">
        <v>155</v>
      </c>
      <c r="BO36" s="31" t="s">
        <v>67</v>
      </c>
    </row>
    <row r="37" spans="1:67" x14ac:dyDescent="0.15">
      <c r="A37" s="23">
        <v>1723</v>
      </c>
      <c r="B37" s="32">
        <v>41041</v>
      </c>
      <c r="C37" s="24" t="s">
        <v>68</v>
      </c>
      <c r="D37" s="25" t="s">
        <v>69</v>
      </c>
      <c r="E37" s="25"/>
      <c r="F37" s="25" t="s">
        <v>180</v>
      </c>
      <c r="G37" s="32">
        <v>40724</v>
      </c>
      <c r="H37" s="26" t="s">
        <v>72</v>
      </c>
      <c r="I37" s="26" t="s">
        <v>142</v>
      </c>
      <c r="J37" s="26"/>
      <c r="K37" s="25" t="s">
        <v>73</v>
      </c>
      <c r="L37" s="25" t="s">
        <v>74</v>
      </c>
      <c r="M37" s="25">
        <v>116.396</v>
      </c>
      <c r="N37" s="25">
        <v>29.844999999999999</v>
      </c>
      <c r="O37" s="25"/>
      <c r="P37" s="25"/>
      <c r="Q37" s="25"/>
      <c r="R37" s="28"/>
      <c r="S37" s="25"/>
      <c r="T37" s="25"/>
      <c r="U37" s="25"/>
      <c r="V37" s="25"/>
      <c r="W37" s="25">
        <v>21.125</v>
      </c>
      <c r="X37" s="25"/>
      <c r="Y37" s="25"/>
      <c r="Z37" s="25"/>
      <c r="AA37" s="25"/>
      <c r="AB37" s="25"/>
      <c r="AC37" s="25"/>
      <c r="AD37" s="25"/>
      <c r="AE37" s="25"/>
      <c r="AF37" s="25"/>
      <c r="AG37" s="25"/>
      <c r="AH37" s="25">
        <v>29.844999999999999</v>
      </c>
      <c r="AI37" s="25"/>
      <c r="AJ37" s="25"/>
      <c r="AK37" s="25"/>
      <c r="AL37" s="25" t="s">
        <v>181</v>
      </c>
      <c r="AM37" s="26" t="s">
        <v>142</v>
      </c>
      <c r="AN37" s="26"/>
      <c r="AO37" s="26"/>
      <c r="AP37" s="29" t="s">
        <v>75</v>
      </c>
      <c r="AQ37" s="26">
        <v>8</v>
      </c>
      <c r="AR37" s="26" t="s">
        <v>142</v>
      </c>
      <c r="AS37" s="25"/>
      <c r="AT37" s="26">
        <v>0</v>
      </c>
      <c r="AU37" s="26">
        <v>0</v>
      </c>
      <c r="AV37" s="26">
        <v>3</v>
      </c>
      <c r="AW37" s="26">
        <v>0</v>
      </c>
      <c r="AX37" s="26">
        <v>0</v>
      </c>
      <c r="AY37" s="26">
        <v>0</v>
      </c>
      <c r="AZ37" s="26">
        <v>0</v>
      </c>
      <c r="BA37" s="26">
        <v>0</v>
      </c>
      <c r="BB37" s="26">
        <v>0</v>
      </c>
      <c r="BC37" s="26">
        <v>0</v>
      </c>
      <c r="BD37" s="26">
        <v>0</v>
      </c>
      <c r="BE37" s="26" t="s">
        <v>142</v>
      </c>
      <c r="BF37" s="26"/>
      <c r="BG37" s="26" t="s">
        <v>142</v>
      </c>
      <c r="BH37" s="26"/>
      <c r="BI37" s="25"/>
      <c r="BJ37" s="25"/>
      <c r="BK37" s="26"/>
      <c r="BL37" s="26" t="s">
        <v>64</v>
      </c>
      <c r="BM37" s="25"/>
      <c r="BN37" t="s">
        <v>228</v>
      </c>
      <c r="BO37" t="s">
        <v>229</v>
      </c>
    </row>
    <row r="38" spans="1:67" x14ac:dyDescent="0.15">
      <c r="A38" s="23">
        <v>1693</v>
      </c>
      <c r="B38" s="32">
        <v>41094</v>
      </c>
      <c r="C38" s="24" t="s">
        <v>68</v>
      </c>
      <c r="D38" s="25" t="s">
        <v>69</v>
      </c>
      <c r="E38" s="25"/>
      <c r="F38" s="25" t="s">
        <v>180</v>
      </c>
      <c r="G38" s="32">
        <v>41094</v>
      </c>
      <c r="H38" s="26" t="s">
        <v>72</v>
      </c>
      <c r="I38" s="26" t="s">
        <v>142</v>
      </c>
      <c r="J38" s="26"/>
      <c r="K38" s="25" t="s">
        <v>230</v>
      </c>
      <c r="L38" s="25" t="s">
        <v>197</v>
      </c>
      <c r="M38" s="25">
        <v>115</v>
      </c>
      <c r="N38" s="25">
        <v>31.4</v>
      </c>
      <c r="O38" s="25"/>
      <c r="P38" s="25"/>
      <c r="Q38" s="25"/>
      <c r="R38" s="28"/>
      <c r="S38" s="25"/>
      <c r="T38" s="25"/>
      <c r="U38" s="25"/>
      <c r="V38" s="25"/>
      <c r="W38" s="25">
        <v>17.149999999999999</v>
      </c>
      <c r="X38" s="25"/>
      <c r="Y38" s="25"/>
      <c r="Z38" s="25"/>
      <c r="AA38" s="25"/>
      <c r="AB38" s="25"/>
      <c r="AC38" s="25"/>
      <c r="AD38" s="25"/>
      <c r="AE38" s="25"/>
      <c r="AF38" s="25"/>
      <c r="AG38" s="25"/>
      <c r="AH38" s="25">
        <v>22.3</v>
      </c>
      <c r="AI38" s="25"/>
      <c r="AJ38" s="25"/>
      <c r="AK38" s="25"/>
      <c r="AL38" s="25" t="s">
        <v>181</v>
      </c>
      <c r="AM38" s="26" t="s">
        <v>142</v>
      </c>
      <c r="AN38" s="26"/>
      <c r="AO38" s="26"/>
      <c r="AP38" s="29" t="s">
        <v>75</v>
      </c>
      <c r="AQ38" s="26">
        <v>4</v>
      </c>
      <c r="AR38" s="26" t="s">
        <v>146</v>
      </c>
      <c r="AS38" s="25"/>
      <c r="AT38" s="26">
        <v>0</v>
      </c>
      <c r="AU38" s="26">
        <v>0</v>
      </c>
      <c r="AV38" s="26">
        <v>0</v>
      </c>
      <c r="AW38" s="26">
        <v>15</v>
      </c>
      <c r="AX38" s="26">
        <v>0</v>
      </c>
      <c r="AY38" s="26">
        <v>0</v>
      </c>
      <c r="AZ38" s="26">
        <v>0</v>
      </c>
      <c r="BA38" s="26">
        <v>0</v>
      </c>
      <c r="BB38" s="26">
        <v>0</v>
      </c>
      <c r="BC38" s="26">
        <v>0</v>
      </c>
      <c r="BD38" s="26">
        <v>0</v>
      </c>
      <c r="BE38" s="26" t="s">
        <v>142</v>
      </c>
      <c r="BF38" s="26"/>
      <c r="BG38" s="26" t="s">
        <v>142</v>
      </c>
      <c r="BH38" s="26"/>
      <c r="BI38" s="25"/>
      <c r="BJ38" s="25"/>
      <c r="BK38" s="26"/>
      <c r="BL38" s="26" t="s">
        <v>64</v>
      </c>
      <c r="BM38" s="25" t="s">
        <v>198</v>
      </c>
      <c r="BN38" t="s">
        <v>108</v>
      </c>
      <c r="BO38" t="s">
        <v>67</v>
      </c>
    </row>
    <row r="39" spans="1:67" x14ac:dyDescent="0.15">
      <c r="A39" s="23">
        <v>1610</v>
      </c>
      <c r="B39" s="32">
        <v>41094</v>
      </c>
      <c r="C39" s="24" t="s">
        <v>68</v>
      </c>
      <c r="D39" s="25" t="s">
        <v>69</v>
      </c>
      <c r="E39" s="25"/>
      <c r="F39" s="25" t="s">
        <v>180</v>
      </c>
      <c r="G39" s="32">
        <v>41090</v>
      </c>
      <c r="H39" s="26" t="s">
        <v>72</v>
      </c>
      <c r="I39" s="26" t="s">
        <v>142</v>
      </c>
      <c r="J39" s="26"/>
      <c r="K39" s="25" t="s">
        <v>109</v>
      </c>
      <c r="L39" s="25" t="s">
        <v>125</v>
      </c>
      <c r="M39" s="25">
        <v>117</v>
      </c>
      <c r="N39" s="25">
        <v>32</v>
      </c>
      <c r="O39" s="25"/>
      <c r="P39" s="25"/>
      <c r="Q39" s="25"/>
      <c r="R39" s="28"/>
      <c r="S39" s="25"/>
      <c r="T39" s="25"/>
      <c r="U39" s="25"/>
      <c r="V39" s="25"/>
      <c r="W39" s="25">
        <v>16.27</v>
      </c>
      <c r="X39" s="25"/>
      <c r="Y39" s="25"/>
      <c r="Z39" s="25"/>
      <c r="AA39" s="25"/>
      <c r="AB39" s="25"/>
      <c r="AC39" s="25"/>
      <c r="AD39" s="25"/>
      <c r="AE39" s="25"/>
      <c r="AF39" s="25"/>
      <c r="AG39" s="25"/>
      <c r="AH39" s="25">
        <v>22.3</v>
      </c>
      <c r="AI39" s="25"/>
      <c r="AJ39" s="25"/>
      <c r="AK39" s="25"/>
      <c r="AL39" s="25" t="s">
        <v>181</v>
      </c>
      <c r="AM39" s="26" t="s">
        <v>142</v>
      </c>
      <c r="AN39" s="26"/>
      <c r="AO39" s="26"/>
      <c r="AP39" s="29" t="s">
        <v>75</v>
      </c>
      <c r="AQ39" s="26">
        <v>6</v>
      </c>
      <c r="AR39" s="26" t="s">
        <v>146</v>
      </c>
      <c r="AS39" s="25"/>
      <c r="AT39" s="26">
        <v>0</v>
      </c>
      <c r="AU39" s="26">
        <v>0</v>
      </c>
      <c r="AV39" s="26">
        <v>0</v>
      </c>
      <c r="AW39" s="26">
        <v>10</v>
      </c>
      <c r="AX39" s="26">
        <v>0</v>
      </c>
      <c r="AY39" s="26">
        <v>0</v>
      </c>
      <c r="AZ39" s="26">
        <v>0</v>
      </c>
      <c r="BA39" s="26">
        <v>2</v>
      </c>
      <c r="BB39" s="26">
        <v>0</v>
      </c>
      <c r="BC39" s="26">
        <v>0</v>
      </c>
      <c r="BD39" s="26">
        <v>0</v>
      </c>
      <c r="BE39" s="26" t="s">
        <v>142</v>
      </c>
      <c r="BF39" s="26">
        <v>12</v>
      </c>
      <c r="BG39" s="26" t="s">
        <v>142</v>
      </c>
      <c r="BH39" s="26"/>
      <c r="BI39" s="30" t="s">
        <v>110</v>
      </c>
      <c r="BJ39" s="30" t="s">
        <v>111</v>
      </c>
      <c r="BK39" s="26">
        <v>50</v>
      </c>
      <c r="BL39" s="26" t="s">
        <v>64</v>
      </c>
      <c r="BM39" s="25" t="s">
        <v>112</v>
      </c>
      <c r="BN39" t="s">
        <v>45</v>
      </c>
      <c r="BO39" t="s">
        <v>67</v>
      </c>
    </row>
    <row r="40" spans="1:67" x14ac:dyDescent="0.15">
      <c r="A40" s="23">
        <v>1702</v>
      </c>
      <c r="B40" s="32">
        <v>41094</v>
      </c>
      <c r="C40" s="24" t="s">
        <v>68</v>
      </c>
      <c r="D40" s="25" t="s">
        <v>69</v>
      </c>
      <c r="E40" s="25"/>
      <c r="F40" s="25" t="s">
        <v>180</v>
      </c>
      <c r="G40" s="32">
        <v>41090</v>
      </c>
      <c r="H40" s="26" t="s">
        <v>72</v>
      </c>
      <c r="I40" s="26" t="s">
        <v>142</v>
      </c>
      <c r="J40" s="26"/>
      <c r="K40" s="25" t="s">
        <v>46</v>
      </c>
      <c r="L40" s="25" t="s">
        <v>114</v>
      </c>
      <c r="M40" s="25">
        <v>130.19999999999999</v>
      </c>
      <c r="N40" s="25">
        <v>30.15</v>
      </c>
      <c r="O40" s="25"/>
      <c r="P40" s="25"/>
      <c r="Q40" s="25"/>
      <c r="R40" s="28"/>
      <c r="S40" s="25"/>
      <c r="T40" s="25"/>
      <c r="U40" s="25"/>
      <c r="V40" s="25"/>
      <c r="W40" s="25">
        <v>16.989999999999998</v>
      </c>
      <c r="X40" s="25"/>
      <c r="Y40" s="25"/>
      <c r="Z40" s="25"/>
      <c r="AA40" s="25"/>
      <c r="AB40" s="25"/>
      <c r="AC40" s="25"/>
      <c r="AD40" s="25"/>
      <c r="AE40" s="25"/>
      <c r="AF40" s="25"/>
      <c r="AG40" s="25"/>
      <c r="AH40" s="25">
        <v>20.41</v>
      </c>
      <c r="AI40" s="25"/>
      <c r="AJ40" s="25"/>
      <c r="AK40" s="25"/>
      <c r="AL40" s="25" t="s">
        <v>181</v>
      </c>
      <c r="AM40" s="26" t="s">
        <v>142</v>
      </c>
      <c r="AN40" s="26"/>
      <c r="AO40" s="26"/>
      <c r="AP40" s="29" t="s">
        <v>75</v>
      </c>
      <c r="AQ40" s="26">
        <v>6</v>
      </c>
      <c r="AR40" s="26" t="s">
        <v>142</v>
      </c>
      <c r="AS40" s="25"/>
      <c r="AT40" s="26">
        <v>0</v>
      </c>
      <c r="AU40" s="26">
        <v>0</v>
      </c>
      <c r="AV40" s="26">
        <v>5</v>
      </c>
      <c r="AW40" s="26">
        <v>0</v>
      </c>
      <c r="AX40" s="26">
        <v>0</v>
      </c>
      <c r="AY40" s="26">
        <v>0</v>
      </c>
      <c r="AZ40" s="26">
        <v>0</v>
      </c>
      <c r="BA40" s="26">
        <v>0</v>
      </c>
      <c r="BB40" s="26">
        <v>0</v>
      </c>
      <c r="BC40" s="26">
        <v>0</v>
      </c>
      <c r="BD40" s="26">
        <v>0</v>
      </c>
      <c r="BE40" s="26" t="s">
        <v>142</v>
      </c>
      <c r="BF40" s="26">
        <v>24</v>
      </c>
      <c r="BG40" s="26" t="s">
        <v>142</v>
      </c>
      <c r="BH40" s="26"/>
      <c r="BI40" s="25" t="s">
        <v>119</v>
      </c>
      <c r="BJ40" s="25"/>
      <c r="BK40" s="26"/>
      <c r="BL40" s="26" t="s">
        <v>64</v>
      </c>
      <c r="BM40" s="25"/>
      <c r="BN40" t="s">
        <v>120</v>
      </c>
      <c r="BO40" t="s">
        <v>67</v>
      </c>
    </row>
    <row r="41" spans="1:67" x14ac:dyDescent="0.15">
      <c r="A41" s="23">
        <v>2290</v>
      </c>
      <c r="B41" s="32">
        <v>41094</v>
      </c>
      <c r="C41" s="24" t="s">
        <v>68</v>
      </c>
      <c r="D41" s="25" t="s">
        <v>69</v>
      </c>
      <c r="E41" s="25"/>
      <c r="F41" s="25" t="s">
        <v>180</v>
      </c>
      <c r="G41" s="32">
        <v>41090</v>
      </c>
      <c r="H41" s="26" t="s">
        <v>72</v>
      </c>
      <c r="I41" s="26" t="s">
        <v>142</v>
      </c>
      <c r="J41" s="26">
        <v>6.7670000000000003</v>
      </c>
      <c r="K41" s="25" t="s">
        <v>121</v>
      </c>
      <c r="L41" s="25" t="s">
        <v>122</v>
      </c>
      <c r="M41" s="25">
        <v>123.23699999999999</v>
      </c>
      <c r="N41" s="25">
        <v>30.73</v>
      </c>
      <c r="O41" s="25"/>
      <c r="P41" s="25"/>
      <c r="Q41" s="25"/>
      <c r="R41" s="28"/>
      <c r="S41" s="25"/>
      <c r="T41" s="25"/>
      <c r="U41" s="25"/>
      <c r="V41" s="25"/>
      <c r="W41" s="25">
        <v>17.97</v>
      </c>
      <c r="X41" s="25"/>
      <c r="Y41" s="25"/>
      <c r="Z41" s="25"/>
      <c r="AA41" s="25"/>
      <c r="AB41" s="25"/>
      <c r="AC41" s="25"/>
      <c r="AD41" s="25"/>
      <c r="AE41" s="25"/>
      <c r="AF41" s="25"/>
      <c r="AG41" s="25"/>
      <c r="AH41" s="25">
        <v>22.15</v>
      </c>
      <c r="AI41" s="25"/>
      <c r="AJ41" s="25"/>
      <c r="AK41" s="25"/>
      <c r="AL41" s="25" t="s">
        <v>181</v>
      </c>
      <c r="AM41" s="26" t="s">
        <v>142</v>
      </c>
      <c r="AN41" s="26"/>
      <c r="AO41" s="26"/>
      <c r="AP41" s="29" t="s">
        <v>75</v>
      </c>
      <c r="AQ41" s="26">
        <v>6</v>
      </c>
      <c r="AR41" s="26" t="s">
        <v>146</v>
      </c>
      <c r="AS41" s="25"/>
      <c r="AT41" s="26">
        <v>0</v>
      </c>
      <c r="AU41" s="26">
        <v>0</v>
      </c>
      <c r="AV41" s="26">
        <v>0</v>
      </c>
      <c r="AW41" s="26">
        <v>8</v>
      </c>
      <c r="AX41" s="26">
        <v>0</v>
      </c>
      <c r="AY41" s="26">
        <v>0</v>
      </c>
      <c r="AZ41" s="26">
        <v>0</v>
      </c>
      <c r="BA41" s="26">
        <v>0</v>
      </c>
      <c r="BB41" s="26">
        <v>0</v>
      </c>
      <c r="BC41" s="26">
        <v>0</v>
      </c>
      <c r="BD41" s="26">
        <v>0</v>
      </c>
      <c r="BE41" s="26" t="s">
        <v>142</v>
      </c>
      <c r="BF41" s="26">
        <v>12</v>
      </c>
      <c r="BG41" s="26" t="s">
        <v>142</v>
      </c>
      <c r="BH41" s="26"/>
      <c r="BI41" s="30"/>
      <c r="BJ41" s="30"/>
      <c r="BK41" s="26"/>
      <c r="BL41" s="26" t="s">
        <v>64</v>
      </c>
      <c r="BM41" s="30"/>
      <c r="BN41" t="s">
        <v>47</v>
      </c>
      <c r="BO41" s="31" t="s">
        <v>67</v>
      </c>
    </row>
    <row r="42" spans="1:67" x14ac:dyDescent="0.15">
      <c r="A42" s="23">
        <v>2182</v>
      </c>
      <c r="B42" s="32">
        <v>41094</v>
      </c>
      <c r="C42" s="24" t="s">
        <v>68</v>
      </c>
      <c r="D42" s="25" t="s">
        <v>69</v>
      </c>
      <c r="E42" s="25"/>
      <c r="F42" s="25" t="s">
        <v>180</v>
      </c>
      <c r="G42" s="32">
        <v>40841</v>
      </c>
      <c r="H42" s="26" t="s">
        <v>72</v>
      </c>
      <c r="I42" s="26" t="s">
        <v>142</v>
      </c>
      <c r="J42" s="26"/>
      <c r="K42" s="25" t="s">
        <v>218</v>
      </c>
      <c r="L42" s="25" t="s">
        <v>124</v>
      </c>
      <c r="M42" s="25">
        <v>116.4</v>
      </c>
      <c r="N42" s="25">
        <v>29.85</v>
      </c>
      <c r="O42" s="25"/>
      <c r="P42" s="25"/>
      <c r="Q42" s="25"/>
      <c r="R42" s="28"/>
      <c r="S42" s="25"/>
      <c r="T42" s="25"/>
      <c r="U42" s="25"/>
      <c r="V42" s="25"/>
      <c r="W42" s="25">
        <v>16.260000000000002</v>
      </c>
      <c r="X42" s="25"/>
      <c r="Y42" s="25"/>
      <c r="Z42" s="25"/>
      <c r="AA42" s="25"/>
      <c r="AB42" s="25"/>
      <c r="AC42" s="25"/>
      <c r="AD42" s="25"/>
      <c r="AE42" s="25"/>
      <c r="AF42" s="25"/>
      <c r="AG42" s="25"/>
      <c r="AH42" s="25">
        <v>21.13</v>
      </c>
      <c r="AI42" s="25"/>
      <c r="AJ42" s="25"/>
      <c r="AK42" s="25"/>
      <c r="AL42" s="25" t="s">
        <v>123</v>
      </c>
      <c r="AM42" s="26" t="s">
        <v>142</v>
      </c>
      <c r="AN42" s="26"/>
      <c r="AO42" s="26"/>
      <c r="AP42" s="29" t="s">
        <v>99</v>
      </c>
      <c r="AQ42" s="26">
        <v>10</v>
      </c>
      <c r="AR42" s="26" t="s">
        <v>142</v>
      </c>
      <c r="AS42" s="25"/>
      <c r="AT42" s="26">
        <v>0</v>
      </c>
      <c r="AU42" s="26">
        <v>0</v>
      </c>
      <c r="AV42" s="26">
        <v>0</v>
      </c>
      <c r="AW42" s="26">
        <v>0</v>
      </c>
      <c r="AX42" s="26">
        <v>0</v>
      </c>
      <c r="AY42" s="26">
        <v>0</v>
      </c>
      <c r="AZ42" s="26">
        <v>0</v>
      </c>
      <c r="BA42" s="26">
        <v>0</v>
      </c>
      <c r="BB42" s="26">
        <v>0</v>
      </c>
      <c r="BC42" s="26">
        <v>0</v>
      </c>
      <c r="BD42" s="26">
        <v>0</v>
      </c>
      <c r="BE42" s="26" t="s">
        <v>142</v>
      </c>
      <c r="BF42" s="26"/>
      <c r="BG42" s="26" t="s">
        <v>142</v>
      </c>
      <c r="BH42" s="26"/>
      <c r="BI42" s="30"/>
      <c r="BJ42" s="30"/>
      <c r="BK42" s="26"/>
      <c r="BL42" s="26" t="s">
        <v>64</v>
      </c>
      <c r="BM42" s="25" t="s">
        <v>192</v>
      </c>
      <c r="BN42" t="s">
        <v>193</v>
      </c>
      <c r="BO42" t="s">
        <v>229</v>
      </c>
    </row>
    <row r="43" spans="1:67" x14ac:dyDescent="0.15">
      <c r="A43" s="23">
        <v>1698</v>
      </c>
      <c r="B43" s="32">
        <v>41095</v>
      </c>
      <c r="C43" s="24" t="s">
        <v>68</v>
      </c>
      <c r="D43" s="25" t="s">
        <v>69</v>
      </c>
      <c r="E43" s="25"/>
      <c r="F43" s="25" t="s">
        <v>180</v>
      </c>
      <c r="G43" s="32">
        <v>41052</v>
      </c>
      <c r="H43" s="26" t="s">
        <v>72</v>
      </c>
      <c r="I43" s="26" t="s">
        <v>142</v>
      </c>
      <c r="J43" s="26"/>
      <c r="K43" s="25" t="s">
        <v>162</v>
      </c>
      <c r="L43" s="25" t="s">
        <v>163</v>
      </c>
      <c r="M43" s="25">
        <v>123.16</v>
      </c>
      <c r="N43" s="25">
        <v>29.844999999999999</v>
      </c>
      <c r="O43" s="25"/>
      <c r="P43" s="25"/>
      <c r="Q43" s="25"/>
      <c r="R43" s="28"/>
      <c r="S43" s="25"/>
      <c r="T43" s="25"/>
      <c r="U43" s="25"/>
      <c r="V43" s="25"/>
      <c r="W43" s="25">
        <v>16.262</v>
      </c>
      <c r="X43" s="25"/>
      <c r="Y43" s="25"/>
      <c r="Z43" s="25"/>
      <c r="AA43" s="25"/>
      <c r="AB43" s="25"/>
      <c r="AC43" s="25"/>
      <c r="AD43" s="25"/>
      <c r="AE43" s="25"/>
      <c r="AF43" s="25"/>
      <c r="AG43" s="25"/>
      <c r="AH43" s="25">
        <v>21.125</v>
      </c>
      <c r="AI43" s="25"/>
      <c r="AJ43" s="25"/>
      <c r="AK43" s="25"/>
      <c r="AL43" s="25" t="s">
        <v>181</v>
      </c>
      <c r="AM43" s="26" t="s">
        <v>142</v>
      </c>
      <c r="AN43" s="26"/>
      <c r="AO43" s="26"/>
      <c r="AP43" s="29" t="s">
        <v>242</v>
      </c>
      <c r="AQ43" s="26">
        <v>6.2</v>
      </c>
      <c r="AR43" s="26" t="s">
        <v>142</v>
      </c>
      <c r="AS43" s="25"/>
      <c r="AT43" s="26">
        <v>0</v>
      </c>
      <c r="AU43" s="26">
        <v>0</v>
      </c>
      <c r="AV43" s="26">
        <v>0</v>
      </c>
      <c r="AW43" s="26">
        <v>0</v>
      </c>
      <c r="AX43" s="26">
        <v>0</v>
      </c>
      <c r="AY43" s="26">
        <v>0</v>
      </c>
      <c r="AZ43" s="26">
        <v>0</v>
      </c>
      <c r="BA43" s="26">
        <v>0</v>
      </c>
      <c r="BB43" s="26">
        <v>0</v>
      </c>
      <c r="BC43" s="26">
        <v>0</v>
      </c>
      <c r="BD43" s="26">
        <v>0</v>
      </c>
      <c r="BE43" s="26" t="s">
        <v>142</v>
      </c>
      <c r="BF43" s="26">
        <v>24</v>
      </c>
      <c r="BG43" s="26" t="s">
        <v>142</v>
      </c>
      <c r="BH43" s="26"/>
      <c r="BI43" s="25"/>
      <c r="BJ43" s="25"/>
      <c r="BK43" s="26"/>
      <c r="BL43" s="26" t="s">
        <v>64</v>
      </c>
      <c r="BM43" s="25"/>
      <c r="BN43" s="33" t="s">
        <v>98</v>
      </c>
      <c r="BO43" t="s">
        <v>229</v>
      </c>
    </row>
    <row r="44" spans="1:67" x14ac:dyDescent="0.15">
      <c r="A44" s="23">
        <v>2544</v>
      </c>
      <c r="B44" s="32">
        <v>41094</v>
      </c>
      <c r="C44" s="24" t="s">
        <v>68</v>
      </c>
      <c r="D44" s="25" t="s">
        <v>69</v>
      </c>
      <c r="E44" s="25"/>
      <c r="F44" s="25" t="s">
        <v>180</v>
      </c>
      <c r="G44" s="32">
        <v>41090</v>
      </c>
      <c r="H44" s="26" t="s">
        <v>72</v>
      </c>
      <c r="I44" s="26" t="s">
        <v>142</v>
      </c>
      <c r="J44" s="26"/>
      <c r="K44" s="25" t="s">
        <v>173</v>
      </c>
      <c r="L44" s="25" t="s">
        <v>197</v>
      </c>
      <c r="M44" s="25">
        <v>116.5</v>
      </c>
      <c r="N44" s="25">
        <v>39.4</v>
      </c>
      <c r="O44" s="25"/>
      <c r="P44" s="25"/>
      <c r="Q44" s="25"/>
      <c r="R44" s="28"/>
      <c r="S44" s="25"/>
      <c r="T44" s="25"/>
      <c r="U44" s="25"/>
      <c r="V44" s="25"/>
      <c r="W44" s="25">
        <v>19.5</v>
      </c>
      <c r="X44" s="25"/>
      <c r="Y44" s="25"/>
      <c r="Z44" s="25"/>
      <c r="AA44" s="25"/>
      <c r="AB44" s="25"/>
      <c r="AC44" s="25"/>
      <c r="AD44" s="25"/>
      <c r="AE44" s="25"/>
      <c r="AF44" s="25"/>
      <c r="AG44" s="25"/>
      <c r="AH44" s="25">
        <v>27.3</v>
      </c>
      <c r="AI44" s="25"/>
      <c r="AJ44" s="25"/>
      <c r="AK44" s="25"/>
      <c r="AL44" s="25" t="s">
        <v>181</v>
      </c>
      <c r="AM44" s="26" t="s">
        <v>142</v>
      </c>
      <c r="AN44" s="26"/>
      <c r="AO44" s="26"/>
      <c r="AP44" s="29" t="s">
        <v>75</v>
      </c>
      <c r="AQ44" s="26">
        <v>10</v>
      </c>
      <c r="AR44" s="26" t="s">
        <v>146</v>
      </c>
      <c r="AS44" s="25"/>
      <c r="AT44" s="26">
        <v>0</v>
      </c>
      <c r="AU44" s="26">
        <v>0</v>
      </c>
      <c r="AV44" s="26">
        <v>0</v>
      </c>
      <c r="AW44" s="26">
        <v>10</v>
      </c>
      <c r="AX44" s="26">
        <v>0</v>
      </c>
      <c r="AY44" s="26">
        <v>0</v>
      </c>
      <c r="AZ44" s="26">
        <v>0</v>
      </c>
      <c r="BA44" s="26">
        <v>0</v>
      </c>
      <c r="BB44" s="26">
        <v>0</v>
      </c>
      <c r="BC44" s="26">
        <v>0</v>
      </c>
      <c r="BD44" s="26">
        <v>0</v>
      </c>
      <c r="BE44" s="26" t="s">
        <v>142</v>
      </c>
      <c r="BF44" s="26">
        <v>36</v>
      </c>
      <c r="BG44" s="26" t="s">
        <v>142</v>
      </c>
      <c r="BH44" s="26"/>
      <c r="BI44" s="25"/>
      <c r="BJ44" s="25"/>
      <c r="BK44" s="26"/>
      <c r="BL44" s="26" t="s">
        <v>64</v>
      </c>
      <c r="BM44" s="25"/>
      <c r="BN44" t="s">
        <v>174</v>
      </c>
      <c r="BO44" t="s">
        <v>67</v>
      </c>
    </row>
  </sheetData>
  <sheetProtection algorithmName="SHA-512" hashValue="Z97+WRVW5GWSSOReUnSX4mKnvr+SLTOz/axRRvVUUnU8H2zc1496gw59Eq6S+HtWC7xytb0Ma+lTGMJAP4sWpw==" saltValue="jVLbBBMv23oW9Y3JYTMDJw==" spinCount="100000" sheet="1" objects="1" scenarios="1"/>
  <phoneticPr fontId="5" type="noConversion"/>
  <pageMargins left="0.75" right="0.75" top="1" bottom="1" header="0.5" footer="0.5"/>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3A19E-4E16-CD45-8940-9F7C560F767F}">
  <sheetPr codeName="Sheet23"/>
  <dimension ref="A1:ASL10001"/>
  <sheetViews>
    <sheetView zoomScaleNormal="100" workbookViewId="0">
      <selection activeCell="P1" sqref="P1:U1048576"/>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4" width="14.83203125" style="219" customWidth="1"/>
    <col min="25" max="26" width="12.1640625" customWidth="1"/>
    <col min="27" max="37" width="7.5" customWidth="1"/>
    <col min="38" max="74" width="11.1640625" customWidth="1"/>
    <col min="1183" max="16384" width="10.83203125" style="219"/>
  </cols>
  <sheetData>
    <row r="1" spans="1:53" customFormat="1" ht="13" x14ac:dyDescent="0.15">
      <c r="A1" s="347" t="s">
        <v>221</v>
      </c>
      <c r="B1" s="347"/>
      <c r="C1" s="347"/>
      <c r="D1" s="347"/>
      <c r="E1" s="347"/>
      <c r="F1" s="347"/>
      <c r="G1" s="347"/>
      <c r="H1" s="347">
        <v>3</v>
      </c>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c r="AT1" s="347"/>
      <c r="AU1" s="347"/>
      <c r="AV1" s="347"/>
      <c r="AW1" s="347"/>
      <c r="AX1" s="347"/>
      <c r="AY1" s="347"/>
      <c r="AZ1" s="347"/>
      <c r="BA1" s="347"/>
    </row>
    <row r="2" spans="1:53" customFormat="1" ht="13" x14ac:dyDescent="0.15">
      <c r="A2" s="348" t="s">
        <v>856</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row>
    <row r="3" spans="1:53" customFormat="1" ht="13" x14ac:dyDescent="0.15">
      <c r="A3" s="347"/>
      <c r="B3" s="347"/>
      <c r="C3" s="347"/>
      <c r="D3" s="347"/>
      <c r="E3" s="347"/>
      <c r="F3" s="347"/>
      <c r="G3" s="347"/>
      <c r="H3" s="347"/>
      <c r="I3" s="347"/>
      <c r="J3" s="347"/>
      <c r="K3" s="347"/>
      <c r="L3" s="347"/>
      <c r="M3" s="347"/>
      <c r="N3" s="347"/>
      <c r="O3" s="347"/>
      <c r="P3" s="347"/>
      <c r="Q3" s="347"/>
      <c r="R3" s="347"/>
      <c r="S3" s="347"/>
      <c r="T3" s="347"/>
      <c r="U3" s="347"/>
      <c r="V3" s="347"/>
      <c r="W3" s="347"/>
      <c r="X3" s="347"/>
      <c r="Y3" s="347"/>
      <c r="Z3" s="347"/>
      <c r="AA3" s="347"/>
      <c r="AB3" s="347"/>
      <c r="AC3" s="347"/>
      <c r="AD3" s="347"/>
      <c r="AE3" s="347"/>
      <c r="AF3" s="347"/>
      <c r="AG3" s="347"/>
      <c r="AH3" s="347"/>
      <c r="AI3" s="347"/>
      <c r="AJ3" s="347"/>
      <c r="AK3" s="347"/>
      <c r="AL3" s="347"/>
      <c r="AM3" s="347"/>
      <c r="AN3" s="347"/>
      <c r="AO3" s="347"/>
      <c r="AP3" s="347"/>
      <c r="AQ3" s="347"/>
      <c r="AR3" s="347"/>
      <c r="AS3" s="347"/>
      <c r="AT3" s="347"/>
      <c r="AU3" s="347"/>
      <c r="AV3" s="347"/>
      <c r="AW3" s="347"/>
      <c r="AX3" s="347"/>
      <c r="AY3" s="347"/>
      <c r="AZ3" s="347"/>
      <c r="BA3" s="347"/>
    </row>
    <row r="4" spans="1:53" x14ac:dyDescent="0.15">
      <c r="A4" s="184" t="s">
        <v>243</v>
      </c>
      <c r="B4" s="185"/>
      <c r="C4" s="186">
        <v>3</v>
      </c>
      <c r="D4" s="349"/>
      <c r="E4" s="187" t="s">
        <v>244</v>
      </c>
      <c r="F4" s="188">
        <f>IF(C4&lt;H1,(696),(1393))</f>
        <v>1393</v>
      </c>
      <c r="G4" s="349"/>
      <c r="H4" s="349"/>
      <c r="I4" s="349"/>
      <c r="J4" s="184"/>
      <c r="K4" s="189" t="s">
        <v>156</v>
      </c>
      <c r="L4" s="190" t="s">
        <v>157</v>
      </c>
      <c r="M4" s="191" t="s">
        <v>158</v>
      </c>
      <c r="N4" s="349"/>
      <c r="O4" s="349"/>
      <c r="P4" s="349"/>
      <c r="Q4" s="349"/>
      <c r="R4" s="349"/>
      <c r="S4" s="349"/>
      <c r="T4" s="349"/>
      <c r="U4" s="349"/>
      <c r="V4" s="349"/>
      <c r="W4" s="349"/>
      <c r="X4" s="349"/>
      <c r="Y4" s="352"/>
      <c r="Z4" s="352"/>
      <c r="AA4" s="352"/>
      <c r="AB4" s="352"/>
      <c r="AC4" s="352"/>
      <c r="AD4" s="352"/>
      <c r="AE4" s="352"/>
      <c r="AF4" s="352"/>
      <c r="AG4" s="352"/>
      <c r="AH4" s="352"/>
      <c r="AI4" s="352"/>
      <c r="AJ4" s="352"/>
      <c r="AK4" s="352"/>
      <c r="AL4" s="352"/>
      <c r="AM4" s="352"/>
      <c r="AN4" s="352"/>
      <c r="AO4" s="352"/>
      <c r="AP4" s="352"/>
      <c r="AQ4" s="352"/>
      <c r="AR4" s="352"/>
      <c r="AS4" s="352"/>
      <c r="AT4" s="352"/>
      <c r="AU4" s="352"/>
      <c r="AV4" s="352"/>
      <c r="AW4" s="352"/>
      <c r="AX4" s="352"/>
      <c r="AY4" s="352"/>
      <c r="AZ4" s="352"/>
      <c r="BA4" s="352"/>
    </row>
    <row r="5" spans="1:53" x14ac:dyDescent="0.15">
      <c r="A5" s="192" t="s">
        <v>0</v>
      </c>
      <c r="B5" s="193"/>
      <c r="C5" s="194">
        <v>2000</v>
      </c>
      <c r="D5" s="349"/>
      <c r="E5" s="187" t="s">
        <v>159</v>
      </c>
      <c r="F5" s="195">
        <f>C5-(F4-F6)</f>
        <v>1392.652</v>
      </c>
      <c r="G5" s="349"/>
      <c r="H5" s="349"/>
      <c r="I5" s="349"/>
      <c r="J5" s="192" t="s">
        <v>160</v>
      </c>
      <c r="K5" s="196">
        <f>F5*85/100</f>
        <v>1183.7542000000001</v>
      </c>
      <c r="L5" s="197">
        <f>F5*15/100</f>
        <v>208.89779999999999</v>
      </c>
      <c r="M5" s="198" t="s">
        <v>79</v>
      </c>
      <c r="N5" s="349"/>
      <c r="O5" s="349"/>
      <c r="P5" s="349"/>
      <c r="Q5" s="349"/>
      <c r="R5" s="349"/>
      <c r="S5" s="349"/>
      <c r="T5" s="349"/>
      <c r="U5" s="349"/>
      <c r="V5" s="349"/>
      <c r="W5" s="349"/>
      <c r="X5" s="349"/>
      <c r="Y5" s="352"/>
      <c r="Z5" s="352"/>
      <c r="AA5" s="352"/>
      <c r="AB5" s="352"/>
      <c r="AC5" s="352"/>
      <c r="AD5" s="352"/>
      <c r="AE5" s="352"/>
      <c r="AF5" s="352"/>
      <c r="AG5" s="352"/>
      <c r="AH5" s="352"/>
      <c r="AI5" s="352"/>
      <c r="AJ5" s="352"/>
      <c r="AK5" s="352"/>
      <c r="AL5" s="352"/>
      <c r="AM5" s="352"/>
      <c r="AN5" s="352"/>
      <c r="AO5" s="352"/>
      <c r="AP5" s="352"/>
      <c r="AQ5" s="352"/>
      <c r="AR5" s="352"/>
      <c r="AS5" s="352"/>
      <c r="AT5" s="352"/>
      <c r="AU5" s="352"/>
      <c r="AV5" s="352"/>
      <c r="AW5" s="352"/>
      <c r="AX5" s="352"/>
      <c r="AY5" s="352"/>
      <c r="AZ5" s="352"/>
      <c r="BA5" s="352"/>
    </row>
    <row r="6" spans="1:53" x14ac:dyDescent="0.15">
      <c r="A6" s="349"/>
      <c r="B6" s="349"/>
      <c r="C6" s="349"/>
      <c r="D6" s="349"/>
      <c r="E6" s="187" t="s">
        <v>80</v>
      </c>
      <c r="F6" s="195">
        <f>IF(C4&lt;H1,(F4*29.5/100),(F4*56.4/100))</f>
        <v>785.65199999999993</v>
      </c>
      <c r="G6" s="349"/>
      <c r="H6" s="349"/>
      <c r="I6" s="349"/>
      <c r="J6" s="192" t="s">
        <v>81</v>
      </c>
      <c r="K6" s="196">
        <f>F5*20/100</f>
        <v>278.53039999999999</v>
      </c>
      <c r="L6" s="197">
        <f>F5*25/100</f>
        <v>348.16300000000001</v>
      </c>
      <c r="M6" s="199">
        <f>F5*55/100</f>
        <v>765.95860000000005</v>
      </c>
      <c r="N6" s="349"/>
      <c r="O6" s="349"/>
      <c r="P6" s="349"/>
      <c r="Q6" s="349"/>
      <c r="R6" s="349"/>
      <c r="S6" s="349"/>
      <c r="T6" s="349"/>
      <c r="U6" s="349"/>
      <c r="V6" s="349"/>
      <c r="W6" s="349"/>
      <c r="X6" s="349"/>
      <c r="Y6" s="352"/>
      <c r="Z6" s="352"/>
      <c r="AA6" s="352"/>
      <c r="AB6" s="352"/>
      <c r="AC6" s="352"/>
      <c r="AD6" s="352"/>
      <c r="AE6" s="352"/>
      <c r="AF6" s="352"/>
      <c r="AG6" s="352"/>
      <c r="AH6" s="352"/>
      <c r="AI6" s="352"/>
      <c r="AJ6" s="352"/>
      <c r="AK6" s="352"/>
      <c r="AL6" s="352"/>
      <c r="AM6" s="352"/>
      <c r="AN6" s="352"/>
      <c r="AO6" s="352"/>
      <c r="AP6" s="352"/>
      <c r="AQ6" s="352"/>
      <c r="AR6" s="352"/>
      <c r="AS6" s="352"/>
      <c r="AT6" s="352"/>
      <c r="AU6" s="352"/>
      <c r="AV6" s="352"/>
      <c r="AW6" s="352"/>
      <c r="AX6" s="352"/>
      <c r="AY6" s="352"/>
      <c r="AZ6" s="352"/>
      <c r="BA6" s="352"/>
    </row>
    <row r="7" spans="1:53" ht="15" thickBot="1" x14ac:dyDescent="0.2">
      <c r="A7" s="349"/>
      <c r="B7" s="349"/>
      <c r="C7" s="349"/>
      <c r="D7" s="349"/>
      <c r="E7" s="349"/>
      <c r="F7" s="350"/>
      <c r="G7" s="349"/>
      <c r="H7" s="349"/>
      <c r="I7" s="349"/>
      <c r="J7" s="351"/>
      <c r="K7" s="351"/>
      <c r="L7" s="351"/>
      <c r="M7" s="349"/>
      <c r="N7" s="349"/>
      <c r="O7" s="349"/>
      <c r="P7" s="349"/>
      <c r="Q7" s="349"/>
      <c r="R7" s="349"/>
      <c r="S7" s="349"/>
      <c r="T7" s="349"/>
      <c r="U7" s="349"/>
      <c r="V7" s="349"/>
      <c r="W7" s="349"/>
      <c r="X7" s="349"/>
      <c r="Y7" s="352"/>
      <c r="Z7" s="352"/>
      <c r="AA7" s="352"/>
      <c r="AB7" s="352"/>
      <c r="AC7" s="352"/>
      <c r="AD7" s="352"/>
      <c r="AE7" s="352"/>
      <c r="AF7" s="352"/>
      <c r="AG7" s="352"/>
      <c r="AH7" s="352"/>
      <c r="AI7" s="352"/>
      <c r="AJ7" s="352"/>
      <c r="AK7" s="352"/>
      <c r="AL7" s="352"/>
      <c r="AM7" s="352"/>
      <c r="AN7" s="352"/>
      <c r="AO7" s="352"/>
      <c r="AP7" s="352"/>
      <c r="AQ7" s="352"/>
      <c r="AR7" s="352"/>
      <c r="AS7" s="352"/>
      <c r="AT7" s="352"/>
      <c r="AU7" s="352"/>
      <c r="AV7" s="352"/>
      <c r="AW7" s="352"/>
      <c r="AX7" s="352"/>
      <c r="AY7" s="352"/>
      <c r="AZ7" s="352"/>
      <c r="BA7" s="352"/>
    </row>
    <row r="8" spans="1:53"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9"/>
      <c r="Y8" s="352"/>
      <c r="Z8" s="352"/>
      <c r="AA8" s="352"/>
      <c r="AB8" s="352"/>
      <c r="AC8" s="352"/>
      <c r="AD8" s="352"/>
      <c r="AE8" s="352"/>
      <c r="AF8" s="352"/>
      <c r="AG8" s="352"/>
      <c r="AH8" s="352"/>
      <c r="AI8" s="352"/>
      <c r="AJ8" s="352"/>
      <c r="AK8" s="352"/>
      <c r="AL8" s="352"/>
      <c r="AM8" s="352"/>
      <c r="AN8" s="352"/>
      <c r="AO8" s="352"/>
      <c r="AP8" s="352"/>
      <c r="AQ8" s="352"/>
      <c r="AR8" s="352"/>
      <c r="AS8" s="352"/>
      <c r="AT8" s="352"/>
      <c r="AU8" s="352"/>
      <c r="AV8" s="352"/>
      <c r="AW8" s="352"/>
      <c r="AX8" s="352"/>
      <c r="AY8" s="352"/>
      <c r="AZ8" s="352"/>
      <c r="BA8" s="352"/>
    </row>
    <row r="9" spans="1:53"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2" t="s">
        <v>56</v>
      </c>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row>
    <row r="10" spans="1:53" x14ac:dyDescent="0.15">
      <c r="A10" s="201" t="str">
        <f>'Tariffs July 2023'!K2</f>
        <v>AGL</v>
      </c>
      <c r="B10" s="202" t="str">
        <f>'Tariffs July 2023'!L2</f>
        <v>Solar Savers</v>
      </c>
      <c r="C10" s="203">
        <f>IF('Tariffs July 2023'!BP2=0,91*'Tariffs July 2023'!M2/100,(91*'Tariffs July 2023'!M2/100)+'Tariffs July 2023'!BP2/4)</f>
        <v>119.01145454545454</v>
      </c>
      <c r="D10" s="203">
        <f>IF('Tariffs July 2023'!O2="",$F$5*'Tariffs July 2023'!N2/100,IF($F$5&gt;='Tariffs July 2023'!P2,('Tariffs July 2023'!P2*'Tariffs July 2023'!N2/100),($F$5*'Tariffs July 2023'!N2/100)))</f>
        <v>406.40117454545458</v>
      </c>
      <c r="E10" s="203">
        <f>IF(AND('Tariffs July 2023'!P2&gt;0,'Tariffs July 2023'!R2&gt;0),IF($F$5&lt;'Tariffs July 2023'!P2,0,IF($F$5&lt;=('Tariffs July 2023'!R2+'Tariffs July 2023'!P2),(($F$5-'Tariffs July 2023'!P2)*'Tariffs July 2023'!Q2/100),(('Tariffs July 2023'!R2)*'Tariffs July 2023'!Q2/100))),0)</f>
        <v>0</v>
      </c>
      <c r="F10" s="203">
        <f>IF('Tariffs July 2023'!T2&gt;0,IF(($F$5&lt;'Tariffs July 2023'!T2),(0),($F$5-'Tariffs July 2023'!T2)*'Tariffs July 2023'!U2/100),IF(AND('Tariffs July 2023'!R2&gt;0,'Tariffs July 2023'!T2=""),IF(($F$5&lt;'Tariffs July 2023'!R2),(0),($F$5-'Tariffs July 2023'!R2)*'Tariffs July 2023'!S2/100),IF(AND('Tariffs July 2023'!P2&gt;0,'Tariffs July 2023'!R2=""),IF(($F$5&lt;'Tariffs July 2023'!P2),(0),($F$5-'Tariffs July 2023'!P2)*'Tariffs July 2023'!Q2/100),0)))</f>
        <v>0</v>
      </c>
      <c r="G10" s="203">
        <f t="shared" ref="G10:G21" si="0">SUM(C10:F10)</f>
        <v>525.41262909090915</v>
      </c>
      <c r="H10" s="203">
        <f t="shared" ref="H10:H21" si="1">(G10-C10)*4</f>
        <v>1625.6046981818185</v>
      </c>
      <c r="I10" s="247">
        <f>G10*4</f>
        <v>2101.6505163636366</v>
      </c>
      <c r="J10" s="204">
        <f>I10*1.1</f>
        <v>2311.8155680000004</v>
      </c>
      <c r="K10" s="207">
        <f>'Tariffs July 2023'!AZ2</f>
        <v>0</v>
      </c>
      <c r="L10" s="207">
        <f>'Tariffs July 2023'!BA2</f>
        <v>0</v>
      </c>
      <c r="M10" s="207">
        <f>'Tariffs July 2023'!BB2</f>
        <v>0</v>
      </c>
      <c r="N10" s="207">
        <f>'Tariffs July 2023'!BC2</f>
        <v>0</v>
      </c>
      <c r="O10" s="205">
        <f>($F$6*'Tariffs July 2023'!AT2/100)*4</f>
        <v>314.26079999999996</v>
      </c>
      <c r="P10" s="206" t="str">
        <f>IF(SUM(K10:N10)=0,"No discount",IF(K10&gt;0,"Guaranteed off bill",IF(L10&gt;0,"Guaranteed off usage",IF(M10&gt;0,"Pay-on-time off bill","Pay-on-time off usage"))))</f>
        <v>No discount</v>
      </c>
      <c r="Q10" s="206" t="str">
        <f t="shared" ref="Q10:Q21"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2101.6505163636366</v>
      </c>
      <c r="S10" s="247">
        <f>IF(AND(P10="Pay-on-time off bill",Q10="Inclusive"),((R10*1.1)-((R10*1.1)*M10/100))/1.1,IF(AND(P10="Pay-on-time off usage",Q10="Inclusive"),((R10*1.1)-((H10*1.1)*N10/100))/1.1,IF(AND(P10="Pay-on-time off bill",Q10="Exclusive"),R10-(R10*M10/100),IF(AND(P10="Pay-on-time off usage",Q10="Exclusive"),R10-(H10*N10/100),IF(Q10="Inclusive",((R10*1.1))/1.1,R10)))))</f>
        <v>2101.6505163636366</v>
      </c>
      <c r="T10" s="247">
        <f t="shared" ref="T10:T21" si="3">R10-O10</f>
        <v>1787.3897163636366</v>
      </c>
      <c r="U10" s="247">
        <f t="shared" ref="U10:U21" si="4">S10-O10</f>
        <v>1787.3897163636366</v>
      </c>
      <c r="V10" s="292">
        <f t="shared" ref="V10:W21" si="5">T10*1.1</f>
        <v>1966.1286880000005</v>
      </c>
      <c r="W10" s="292">
        <f t="shared" si="5"/>
        <v>1966.1286880000005</v>
      </c>
      <c r="X10" s="208">
        <f>'Tariffs July 2023'!G2</f>
        <v>43669</v>
      </c>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row>
    <row r="11" spans="1:53" x14ac:dyDescent="0.15">
      <c r="A11" s="201" t="str">
        <f>'Tariffs July 2023'!K3</f>
        <v>Diamond Energy</v>
      </c>
      <c r="B11" s="202" t="str">
        <f>'Tariffs July 2023'!L3</f>
        <v xml:space="preserve">Renewable Saver </v>
      </c>
      <c r="C11" s="203">
        <f>IF('Tariffs July 2023'!BP3=0,91*'Tariffs July 2023'!M3/100,(91*'Tariffs July 2023'!M3/100)+'Tariffs July 2023'!BP3/4)</f>
        <v>99.19</v>
      </c>
      <c r="D11" s="203">
        <f>IF('Tariffs July 2023'!O3="",$F$5*'Tariffs July 2023'!N3/100,IF($F$5&gt;='Tariffs July 2023'!P3,('Tariffs July 2023'!P3*'Tariffs July 2023'!N3/100),($F$5*'Tariffs July 2023'!N3/100)))</f>
        <v>301.92</v>
      </c>
      <c r="E11" s="203">
        <f>IF(AND('Tariffs July 2023'!P3&gt;0,'Tariffs July 2023'!R3&gt;0),IF($F$5&lt;'Tariffs July 2023'!P3,0,IF($F$5&lt;=('Tariffs July 2023'!R3+'Tariffs July 2023'!P3),(($F$5-'Tariffs July 2023'!P3)*'Tariffs July 2023'!Q3/100),(('Tariffs July 2023'!R3)*'Tariffs July 2023'!Q3/100))),0)</f>
        <v>0</v>
      </c>
      <c r="F11" s="203">
        <f>IF('Tariffs July 2023'!T3&gt;0,IF(($F$5&lt;'Tariffs July 2023'!T3),(0),($F$5-'Tariffs July 2023'!T3)*'Tariffs July 2023'!U3/100),IF(AND('Tariffs July 2023'!R3&gt;0,'Tariffs July 2023'!T3=""),IF(($F$5&lt;'Tariffs July 2023'!R3),(0),($F$5-'Tariffs July 2023'!R3)*'Tariffs July 2023'!S3/100),IF(AND('Tariffs July 2023'!P3&gt;0,'Tariffs July 2023'!R3=""),IF(($F$5&lt;'Tariffs July 2023'!P3),(0),($F$5-'Tariffs July 2023'!P3)*'Tariffs July 2023'!Q3/100),0)))</f>
        <v>122.97516</v>
      </c>
      <c r="G11" s="203">
        <f t="shared" si="0"/>
        <v>524.08515999999997</v>
      </c>
      <c r="H11" s="203">
        <f t="shared" si="1"/>
        <v>1699.5806399999999</v>
      </c>
      <c r="I11" s="247">
        <f t="shared" ref="I11:I21" si="6">G11*4</f>
        <v>2096.3406399999999</v>
      </c>
      <c r="J11" s="204">
        <f t="shared" ref="J11:J21" si="7">I11*1.1</f>
        <v>2305.9747040000002</v>
      </c>
      <c r="K11" s="207">
        <f>'Tariffs July 2023'!AZ3</f>
        <v>0</v>
      </c>
      <c r="L11" s="207">
        <f>'Tariffs July 2023'!BA3</f>
        <v>0</v>
      </c>
      <c r="M11" s="207">
        <f>'Tariffs July 2023'!BB3</f>
        <v>2</v>
      </c>
      <c r="N11" s="207">
        <f>'Tariffs July 2023'!BC3</f>
        <v>0</v>
      </c>
      <c r="O11" s="205">
        <f>($F$6*'Tariffs July 2023'!AT3/100)*4</f>
        <v>163.415616</v>
      </c>
      <c r="P11" s="206" t="str">
        <f t="shared" ref="P11:P21" si="8">IF(SUM(K11:N11)=0,"No discount",IF(K11&gt;0,"Guaranteed off bill",IF(L11&gt;0,"Guaranteed off usage",IF(M11&gt;0,"Pay-on-time off bill","Pay-on-time off usage"))))</f>
        <v>Pay-on-time off bill</v>
      </c>
      <c r="Q11" s="206" t="str">
        <f t="shared" si="2"/>
        <v>Exclusive</v>
      </c>
      <c r="R11" s="293">
        <f t="shared" ref="R11:R21" si="9">IF(AND(P11="Guaranteed off bill",Q11="Inclusive"),((I11*1.1)-((I11*1.1)*K11/100))/1.1,IF(AND(P11="Guaranteed off usage",Q11="Inclusive"),((I11*1.1)-((H11*1.1)*L11/100))/1.1,IF(AND(P11="Guaranteed off bill",Q11="Exclusive"),I11-(I11*K11/100),IF(AND(P11="Guaranteed off usage",Q11="Exclusive"),I11-(H11*L11/100),IF(Q11="Inclusive",((I11*1.1))/1.1,I11)))))</f>
        <v>2096.3406399999999</v>
      </c>
      <c r="S11" s="247">
        <f t="shared" ref="S11:S21" si="10">IF(AND(P11="Pay-on-time off bill",Q11="Inclusive"),((R11*1.1)-((R11*1.1)*M11/100))/1.1,IF(AND(P11="Pay-on-time off usage",Q11="Inclusive"),((R11*1.1)-((H11*1.1)*N11/100))/1.1,IF(AND(P11="Pay-on-time off bill",Q11="Exclusive"),R11-(R11*M11/100),IF(AND(P11="Pay-on-time off usage",Q11="Exclusive"),R11-(H11*N11/100),IF(Q11="Inclusive",((R11*1.1))/1.1,R11)))))</f>
        <v>2054.4138272</v>
      </c>
      <c r="T11" s="247">
        <f t="shared" si="3"/>
        <v>1932.9250239999999</v>
      </c>
      <c r="U11" s="247">
        <f t="shared" si="4"/>
        <v>1890.9982112</v>
      </c>
      <c r="V11" s="292">
        <f t="shared" si="5"/>
        <v>2126.2175264000002</v>
      </c>
      <c r="W11" s="292">
        <f t="shared" si="5"/>
        <v>2080.0980323200001</v>
      </c>
      <c r="X11" s="208">
        <f>'Tariffs July 2023'!G3</f>
        <v>43646</v>
      </c>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row>
    <row r="12" spans="1:53" x14ac:dyDescent="0.15">
      <c r="A12" s="201" t="str">
        <f>'Tariffs July 2023'!K4</f>
        <v>EnergyAustralia</v>
      </c>
      <c r="B12" s="202" t="str">
        <f>'Tariffs July 2023'!L4</f>
        <v>Solar Max</v>
      </c>
      <c r="C12" s="203">
        <f>IF('Tariffs July 2023'!BP4=0,91*'Tariffs July 2023'!M4/100,(91*'Tariffs July 2023'!M4/100)+'Tariffs July 2023'!BP4/4)</f>
        <v>95.549999999999983</v>
      </c>
      <c r="D12" s="203">
        <f>IF('Tariffs July 2023'!O4="",$F$5*'Tariffs July 2023'!N4/100,IF($F$5&gt;='Tariffs July 2023'!P4,('Tariffs July 2023'!P4*'Tariffs July 2023'!N4/100),($F$5*'Tariffs July 2023'!N4/100)))</f>
        <v>424.37904581818185</v>
      </c>
      <c r="E12" s="203">
        <f>IF(AND('Tariffs July 2023'!P4&gt;0,'Tariffs July 2023'!R4&gt;0),IF($F$5&lt;'Tariffs July 2023'!P4,0,IF($F$5&lt;=('Tariffs July 2023'!R4+'Tariffs July 2023'!P4),(($F$5-'Tariffs July 2023'!P4)*'Tariffs July 2023'!Q4/100),(('Tariffs July 2023'!R4)*'Tariffs July 2023'!Q4/100))),0)</f>
        <v>0</v>
      </c>
      <c r="F12" s="203">
        <f>IF('Tariffs July 2023'!T4&gt;0,IF(($F$5&lt;'Tariffs July 2023'!T4),(0),($F$5-'Tariffs July 2023'!T4)*'Tariffs July 2023'!U4/100),IF(AND('Tariffs July 2023'!R4&gt;0,'Tariffs July 2023'!T4=""),IF(($F$5&lt;'Tariffs July 2023'!R4),(0),($F$5-'Tariffs July 2023'!R4)*'Tariffs July 2023'!S4/100),IF(AND('Tariffs July 2023'!P4&gt;0,'Tariffs July 2023'!R4=""),IF(($F$5&lt;'Tariffs July 2023'!P4),(0),($F$5-'Tariffs July 2023'!P4)*'Tariffs July 2023'!Q4/100),0)))</f>
        <v>0</v>
      </c>
      <c r="G12" s="203">
        <f t="shared" si="0"/>
        <v>519.92904581818186</v>
      </c>
      <c r="H12" s="203">
        <f t="shared" si="1"/>
        <v>1697.5161832727276</v>
      </c>
      <c r="I12" s="247">
        <f t="shared" si="6"/>
        <v>2079.7161832727274</v>
      </c>
      <c r="J12" s="204">
        <f t="shared" si="7"/>
        <v>2287.6878016000005</v>
      </c>
      <c r="K12" s="207">
        <f>'Tariffs July 2023'!AZ4</f>
        <v>0</v>
      </c>
      <c r="L12" s="207">
        <f>'Tariffs July 2023'!BA4</f>
        <v>0</v>
      </c>
      <c r="M12" s="207">
        <f>'Tariffs July 2023'!BB4</f>
        <v>0</v>
      </c>
      <c r="N12" s="207">
        <f>'Tariffs July 2023'!BC4</f>
        <v>0</v>
      </c>
      <c r="O12" s="205">
        <f>($F$6*'Tariffs July 2023'!AT4/100)*4</f>
        <v>471.39119999999997</v>
      </c>
      <c r="P12" s="206" t="str">
        <f t="shared" si="8"/>
        <v>No discount</v>
      </c>
      <c r="Q12" s="206" t="str">
        <f t="shared" si="2"/>
        <v>Exclusive</v>
      </c>
      <c r="R12" s="293">
        <f t="shared" si="9"/>
        <v>2079.7161832727274</v>
      </c>
      <c r="S12" s="247">
        <f t="shared" si="10"/>
        <v>2079.7161832727274</v>
      </c>
      <c r="T12" s="247">
        <f t="shared" si="3"/>
        <v>1608.3249832727274</v>
      </c>
      <c r="U12" s="247">
        <f t="shared" si="4"/>
        <v>1608.3249832727274</v>
      </c>
      <c r="V12" s="292">
        <f t="shared" si="5"/>
        <v>1769.1574816000002</v>
      </c>
      <c r="W12" s="292">
        <f t="shared" si="5"/>
        <v>1769.1574816000002</v>
      </c>
      <c r="X12" s="208">
        <f>'Tariffs July 2023'!G4</f>
        <v>43678</v>
      </c>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row>
    <row r="13" spans="1:53" x14ac:dyDescent="0.15">
      <c r="A13" s="201" t="str">
        <f>'Tariffs July 2023'!K5</f>
        <v>Energy Locals</v>
      </c>
      <c r="B13" s="202" t="str">
        <f>'Tariffs July 2023'!L5</f>
        <v>Online Member</v>
      </c>
      <c r="C13" s="203">
        <f>IF('Tariffs July 2023'!BP5=0,91*'Tariffs July 2023'!M5/100,(91*'Tariffs July 2023'!M5/100)+'Tariffs July 2023'!BP5/4)</f>
        <v>108.47272727272727</v>
      </c>
      <c r="D13" s="203">
        <f>IF('Tariffs July 2023'!O5="",$F$5*'Tariffs July 2023'!N5/100,IF($F$5&gt;='Tariffs July 2023'!P5,('Tariffs July 2023'!P5*'Tariffs July 2023'!N5/100),($F$5*'Tariffs July 2023'!N5/100)))</f>
        <v>348.16299999999995</v>
      </c>
      <c r="E13" s="203">
        <f>IF(AND('Tariffs July 2023'!P5&gt;0,'Tariffs July 2023'!R5&gt;0),IF($F$5&lt;'Tariffs July 2023'!P5,0,IF($F$5&lt;=('Tariffs July 2023'!R5+'Tariffs July 2023'!P5),(($F$5-'Tariffs July 2023'!P5)*'Tariffs July 2023'!Q5/100),(('Tariffs July 2023'!R5)*'Tariffs July 2023'!Q5/100))),0)</f>
        <v>0</v>
      </c>
      <c r="F13" s="203">
        <f>IF('Tariffs July 2023'!T5&gt;0,IF(($F$5&lt;'Tariffs July 2023'!T5),(0),($F$5-'Tariffs July 2023'!T5)*'Tariffs July 2023'!U5/100),IF(AND('Tariffs July 2023'!R5&gt;0,'Tariffs July 2023'!T5=""),IF(($F$5&lt;'Tariffs July 2023'!R5),(0),($F$5-'Tariffs July 2023'!R5)*'Tariffs July 2023'!S5/100),IF(AND('Tariffs July 2023'!P5&gt;0,'Tariffs July 2023'!R5=""),IF(($F$5&lt;'Tariffs July 2023'!P5),(0),($F$5-'Tariffs July 2023'!P5)*'Tariffs July 2023'!Q5/100),0)))</f>
        <v>0</v>
      </c>
      <c r="G13" s="203">
        <f t="shared" si="0"/>
        <v>456.63572727272719</v>
      </c>
      <c r="H13" s="203">
        <f t="shared" si="1"/>
        <v>1392.6519999999996</v>
      </c>
      <c r="I13" s="247">
        <f t="shared" si="6"/>
        <v>1826.5429090909088</v>
      </c>
      <c r="J13" s="204">
        <f t="shared" si="7"/>
        <v>2009.1971999999998</v>
      </c>
      <c r="K13" s="207">
        <f>'Tariffs July 2023'!AZ5</f>
        <v>0</v>
      </c>
      <c r="L13" s="207">
        <f>'Tariffs July 2023'!BA5</f>
        <v>0</v>
      </c>
      <c r="M13" s="207">
        <f>'Tariffs July 2023'!BB5</f>
        <v>0</v>
      </c>
      <c r="N13" s="207">
        <f>'Tariffs July 2023'!BC5</f>
        <v>0</v>
      </c>
      <c r="O13" s="205">
        <f>($F$6*'Tariffs July 2023'!AT5/100)*4</f>
        <v>336.25905599999999</v>
      </c>
      <c r="P13" s="206" t="str">
        <f t="shared" si="8"/>
        <v>No discount</v>
      </c>
      <c r="Q13" s="206" t="str">
        <f t="shared" si="2"/>
        <v>Exclusive</v>
      </c>
      <c r="R13" s="293">
        <f t="shared" si="9"/>
        <v>1826.5429090909088</v>
      </c>
      <c r="S13" s="247">
        <f t="shared" si="10"/>
        <v>1826.5429090909088</v>
      </c>
      <c r="T13" s="247">
        <f t="shared" si="3"/>
        <v>1490.2838530909089</v>
      </c>
      <c r="U13" s="247">
        <f t="shared" si="4"/>
        <v>1490.2838530909089</v>
      </c>
      <c r="V13" s="292">
        <f t="shared" si="5"/>
        <v>1639.3122383999998</v>
      </c>
      <c r="W13" s="292">
        <f t="shared" si="5"/>
        <v>1639.3122383999998</v>
      </c>
      <c r="X13" s="208">
        <f>'Tariffs July 2023'!G5</f>
        <v>43646</v>
      </c>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row>
    <row r="14" spans="1:53" x14ac:dyDescent="0.15">
      <c r="A14" s="201" t="str">
        <f>'Tariffs July 2023'!K6</f>
        <v>Origin Energy</v>
      </c>
      <c r="B14" s="202" t="str">
        <f>'Tariffs July 2023'!L6</f>
        <v>Solar Boost</v>
      </c>
      <c r="C14" s="203">
        <f>IF('Tariffs July 2023'!BP6=0,91*'Tariffs July 2023'!M6/100,(91*'Tariffs July 2023'!M6/100)+'Tariffs July 2023'!BP6/4)</f>
        <v>110.84627272727273</v>
      </c>
      <c r="D14" s="203">
        <f>IF('Tariffs July 2023'!O6="",$F$5*'Tariffs July 2023'!N6/100,IF($F$5&gt;='Tariffs July 2023'!P6,('Tariffs July 2023'!P6*'Tariffs July 2023'!N6/100),($F$5*'Tariffs July 2023'!N6/100)))</f>
        <v>405.64154618181817</v>
      </c>
      <c r="E14" s="203">
        <f>IF(AND('Tariffs July 2023'!P6&gt;0,'Tariffs July 2023'!R6&gt;0),IF($F$5&lt;'Tariffs July 2023'!P6,0,IF($F$5&lt;=('Tariffs July 2023'!R6+'Tariffs July 2023'!P6),(($F$5-'Tariffs July 2023'!P6)*'Tariffs July 2023'!Q6/100),(('Tariffs July 2023'!R6)*'Tariffs July 2023'!Q6/100))),0)</f>
        <v>0</v>
      </c>
      <c r="F14" s="203">
        <f>IF('Tariffs July 2023'!T6&gt;0,IF(($F$5&lt;'Tariffs July 2023'!T6),(0),($F$5-'Tariffs July 2023'!T6)*'Tariffs July 2023'!U6/100),IF(AND('Tariffs July 2023'!R6&gt;0,'Tariffs July 2023'!T6=""),IF(($F$5&lt;'Tariffs July 2023'!R6),(0),($F$5-'Tariffs July 2023'!R6)*'Tariffs July 2023'!S6/100),IF(AND('Tariffs July 2023'!P6&gt;0,'Tariffs July 2023'!R6=""),IF(($F$5&lt;'Tariffs July 2023'!P6),(0),($F$5-'Tariffs July 2023'!P6)*'Tariffs July 2023'!Q6/100),0)))</f>
        <v>0</v>
      </c>
      <c r="G14" s="203">
        <f t="shared" si="0"/>
        <v>516.48781890909095</v>
      </c>
      <c r="H14" s="203">
        <f t="shared" si="1"/>
        <v>1622.5661847272729</v>
      </c>
      <c r="I14" s="247">
        <f t="shared" si="6"/>
        <v>2065.9512756363638</v>
      </c>
      <c r="J14" s="204">
        <f t="shared" si="7"/>
        <v>2272.5464032000004</v>
      </c>
      <c r="K14" s="207">
        <f>'Tariffs July 2023'!AZ6</f>
        <v>0</v>
      </c>
      <c r="L14" s="207">
        <f>'Tariffs July 2023'!BA6</f>
        <v>0</v>
      </c>
      <c r="M14" s="207">
        <f>'Tariffs July 2023'!BB6</f>
        <v>0</v>
      </c>
      <c r="N14" s="207">
        <f>'Tariffs July 2023'!BC6</f>
        <v>0</v>
      </c>
      <c r="O14" s="205">
        <f>($F$6*'Tariffs July 2023'!AT6/100)*4</f>
        <v>377.11295999999993</v>
      </c>
      <c r="P14" s="206" t="str">
        <f t="shared" si="8"/>
        <v>No discount</v>
      </c>
      <c r="Q14" s="206" t="str">
        <f t="shared" si="2"/>
        <v>Inclusive</v>
      </c>
      <c r="R14" s="293">
        <f t="shared" si="9"/>
        <v>2065.9512756363638</v>
      </c>
      <c r="S14" s="247">
        <f t="shared" si="10"/>
        <v>2065.9512756363638</v>
      </c>
      <c r="T14" s="247">
        <f t="shared" si="3"/>
        <v>1688.8383156363639</v>
      </c>
      <c r="U14" s="247">
        <f t="shared" si="4"/>
        <v>1688.8383156363639</v>
      </c>
      <c r="V14" s="292">
        <f t="shared" si="5"/>
        <v>1857.7221472000003</v>
      </c>
      <c r="W14" s="292">
        <f t="shared" si="5"/>
        <v>1857.7221472000003</v>
      </c>
      <c r="X14" s="208">
        <f>'Tariffs July 2023'!G6</f>
        <v>43646</v>
      </c>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row>
    <row r="15" spans="1:53" x14ac:dyDescent="0.15">
      <c r="A15" s="201" t="str">
        <f>'Tariffs July 2023'!K7</f>
        <v>Simply Energy</v>
      </c>
      <c r="B15" s="202" t="str">
        <f>'Tariffs July 2023'!L7</f>
        <v>Solar</v>
      </c>
      <c r="C15" s="203">
        <f>IF('Tariffs July 2023'!BP7=0,91*'Tariffs July 2023'!M7/100,(91*'Tariffs July 2023'!M7/100)+'Tariffs July 2023'!BP7/4)</f>
        <v>94.507636363636351</v>
      </c>
      <c r="D15" s="203">
        <f>IF('Tariffs July 2023'!O7="",$F$5*'Tariffs July 2023'!N7/100,IF($F$5&gt;='Tariffs July 2023'!P7,('Tariffs July 2023'!P7*'Tariffs July 2023'!N7/100),($F$5*'Tariffs July 2023'!N7/100)))</f>
        <v>361.56781818181815</v>
      </c>
      <c r="E15" s="203">
        <f>IF(AND('Tariffs July 2023'!P7&gt;0,'Tariffs July 2023'!R7&gt;0),IF($F$5&lt;'Tariffs July 2023'!P7,0,IF($F$5&lt;=('Tariffs July 2023'!R7+'Tariffs July 2023'!P7),(($F$5-'Tariffs July 2023'!P7)*'Tariffs July 2023'!Q7/100),(('Tariffs July 2023'!R7)*'Tariffs July 2023'!Q7/100))),0)</f>
        <v>0</v>
      </c>
      <c r="F15" s="203">
        <f>IF('Tariffs July 2023'!T7&gt;0,IF(($F$5&lt;'Tariffs July 2023'!T7),(0),($F$5-'Tariffs July 2023'!T7)*'Tariffs July 2023'!U7/100),IF(AND('Tariffs July 2023'!R7&gt;0,'Tariffs July 2023'!T7=""),IF(($F$5&lt;'Tariffs July 2023'!R7),(0),($F$5-'Tariffs July 2023'!R7)*'Tariffs July 2023'!S7/100),IF(AND('Tariffs July 2023'!P7&gt;0,'Tariffs July 2023'!R7=""),IF(($F$5&lt;'Tariffs July 2023'!P7),(0),($F$5-'Tariffs July 2023'!P7)*'Tariffs July 2023'!Q7/100),0)))</f>
        <v>67.279232727272728</v>
      </c>
      <c r="G15" s="203">
        <f t="shared" si="0"/>
        <v>523.35468727272723</v>
      </c>
      <c r="H15" s="203">
        <f t="shared" si="1"/>
        <v>1715.3882036363634</v>
      </c>
      <c r="I15" s="247">
        <f t="shared" si="6"/>
        <v>2093.4187490909089</v>
      </c>
      <c r="J15" s="204">
        <f t="shared" si="7"/>
        <v>2302.760624</v>
      </c>
      <c r="K15" s="207">
        <f>'Tariffs July 2023'!AZ7</f>
        <v>0</v>
      </c>
      <c r="L15" s="207">
        <f>'Tariffs July 2023'!BA7</f>
        <v>0</v>
      </c>
      <c r="M15" s="207">
        <f>'Tariffs July 2023'!BB7</f>
        <v>0</v>
      </c>
      <c r="N15" s="207">
        <f>'Tariffs July 2023'!BC7</f>
        <v>0</v>
      </c>
      <c r="O15" s="205">
        <f>($F$6*'Tariffs July 2023'!AT7/100)*4</f>
        <v>219.98255999999998</v>
      </c>
      <c r="P15" s="206" t="str">
        <f t="shared" si="8"/>
        <v>No discount</v>
      </c>
      <c r="Q15" s="206" t="str">
        <f t="shared" si="2"/>
        <v>Exclusive</v>
      </c>
      <c r="R15" s="293">
        <f t="shared" si="9"/>
        <v>2093.4187490909089</v>
      </c>
      <c r="S15" s="247">
        <f t="shared" si="10"/>
        <v>2093.4187490909089</v>
      </c>
      <c r="T15" s="247">
        <f t="shared" si="3"/>
        <v>1873.436189090909</v>
      </c>
      <c r="U15" s="247">
        <f t="shared" si="4"/>
        <v>1873.436189090909</v>
      </c>
      <c r="V15" s="292">
        <f t="shared" si="5"/>
        <v>2060.7798080000002</v>
      </c>
      <c r="W15" s="292">
        <f t="shared" si="5"/>
        <v>2060.7798080000002</v>
      </c>
      <c r="X15" s="208">
        <f>'Tariffs July 2023'!G7</f>
        <v>43646</v>
      </c>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row>
    <row r="16" spans="1:53" x14ac:dyDescent="0.15">
      <c r="A16" s="201" t="str">
        <f>'Tariffs July 2023'!K8</f>
        <v>Powershop</v>
      </c>
      <c r="B16" s="202" t="str">
        <f>'Tariffs July 2023'!L8</f>
        <v>Carbon neutral</v>
      </c>
      <c r="C16" s="203">
        <f>IF('Tariffs July 2023'!BP8=0,91*'Tariffs July 2023'!M8/100,(91*'Tariffs July 2023'!M8/100)+'Tariffs July 2023'!BP8/4)</f>
        <v>120.38472727272728</v>
      </c>
      <c r="D16" s="203">
        <f>IF('Tariffs July 2023'!O8="",$F$5*'Tariffs July 2023'!N8/100,IF($F$5&gt;='Tariffs July 2023'!P8,('Tariffs July 2023'!P8*'Tariffs July 2023'!N8/100),($F$5*'Tariffs July 2023'!N8/100)))</f>
        <v>372.59771236363633</v>
      </c>
      <c r="E16" s="203">
        <f>IF(AND('Tariffs July 2023'!P8&gt;0,'Tariffs July 2023'!R8&gt;0),IF($F$5&lt;'Tariffs July 2023'!P8,0,IF($F$5&lt;=('Tariffs July 2023'!R8+'Tariffs July 2023'!P8),(($F$5-'Tariffs July 2023'!P8)*'Tariffs July 2023'!Q8/100),(('Tariffs July 2023'!R8)*'Tariffs July 2023'!Q8/100))),0)</f>
        <v>0</v>
      </c>
      <c r="F16" s="203">
        <f>IF('Tariffs July 2023'!T8&gt;0,IF(($F$5&lt;'Tariffs July 2023'!T8),(0),($F$5-'Tariffs July 2023'!T8)*'Tariffs July 2023'!U8/100),IF(AND('Tariffs July 2023'!R8&gt;0,'Tariffs July 2023'!T8=""),IF(($F$5&lt;'Tariffs July 2023'!R8),(0),($F$5-'Tariffs July 2023'!R8)*'Tariffs July 2023'!S8/100),IF(AND('Tariffs July 2023'!P8&gt;0,'Tariffs July 2023'!R8=""),IF(($F$5&lt;'Tariffs July 2023'!P8),(0),($F$5-'Tariffs July 2023'!P8)*'Tariffs July 2023'!Q8/100),0)))</f>
        <v>0</v>
      </c>
      <c r="G16" s="203">
        <f t="shared" si="0"/>
        <v>492.98243963636361</v>
      </c>
      <c r="H16" s="203">
        <f t="shared" si="1"/>
        <v>1490.3908494545453</v>
      </c>
      <c r="I16" s="247">
        <f t="shared" si="6"/>
        <v>1971.9297585454544</v>
      </c>
      <c r="J16" s="204">
        <f t="shared" si="7"/>
        <v>2169.1227343999999</v>
      </c>
      <c r="K16" s="207">
        <f>'Tariffs July 2023'!AZ8</f>
        <v>0</v>
      </c>
      <c r="L16" s="207">
        <f>'Tariffs July 2023'!BA8</f>
        <v>0</v>
      </c>
      <c r="M16" s="207">
        <f>'Tariffs July 2023'!BB8</f>
        <v>0</v>
      </c>
      <c r="N16" s="207">
        <f>'Tariffs July 2023'!BC8</f>
        <v>0</v>
      </c>
      <c r="O16" s="205">
        <f>($F$6*'Tariffs July 2023'!AT8/100)*4</f>
        <v>157.13039999999998</v>
      </c>
      <c r="P16" s="206" t="str">
        <f t="shared" si="8"/>
        <v>No discount</v>
      </c>
      <c r="Q16" s="206" t="str">
        <f t="shared" si="2"/>
        <v>Inclusive</v>
      </c>
      <c r="R16" s="293">
        <f t="shared" si="9"/>
        <v>1971.9297585454542</v>
      </c>
      <c r="S16" s="247">
        <f t="shared" si="10"/>
        <v>1971.9297585454542</v>
      </c>
      <c r="T16" s="247">
        <f t="shared" si="3"/>
        <v>1814.7993585454542</v>
      </c>
      <c r="U16" s="247">
        <f t="shared" si="4"/>
        <v>1814.7993585454542</v>
      </c>
      <c r="V16" s="292">
        <f t="shared" si="5"/>
        <v>1996.2792943999998</v>
      </c>
      <c r="W16" s="292">
        <f t="shared" si="5"/>
        <v>1996.2792943999998</v>
      </c>
      <c r="X16" s="208">
        <f>'Tariffs July 2023'!G8</f>
        <v>43677</v>
      </c>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row>
    <row r="17" spans="1:53" x14ac:dyDescent="0.15">
      <c r="A17" s="201" t="str">
        <f>'Tariffs July 2023'!K9</f>
        <v>Red Energy</v>
      </c>
      <c r="B17" s="202" t="str">
        <f>'Tariffs July 2023'!L9</f>
        <v>Solar Savers</v>
      </c>
      <c r="C17" s="203">
        <f>IF('Tariffs July 2023'!BP9=0,91*'Tariffs July 2023'!M9/100,(91*'Tariffs July 2023'!M9/100)+'Tariffs July 2023'!BP9/4)</f>
        <v>111.85554545454546</v>
      </c>
      <c r="D17" s="203">
        <f>IF('Tariffs July 2023'!O9="",$F$5*'Tariffs July 2023'!N9/100,IF($F$5&gt;='Tariffs July 2023'!P9,('Tariffs July 2023'!P9*'Tariffs July 2023'!N9/100),($F$5*'Tariffs July 2023'!N9/100)))</f>
        <v>403.61587054545453</v>
      </c>
      <c r="E17" s="203">
        <f>IF(AND('Tariffs July 2023'!P9&gt;0,'Tariffs July 2023'!R9&gt;0),IF($F$5&lt;'Tariffs July 2023'!P9,0,IF($F$5&lt;=('Tariffs July 2023'!R9+'Tariffs July 2023'!P9),(($F$5-'Tariffs July 2023'!P9)*'Tariffs July 2023'!Q9/100),(('Tariffs July 2023'!R9)*'Tariffs July 2023'!Q9/100))),0)</f>
        <v>0</v>
      </c>
      <c r="F17" s="203">
        <f>IF('Tariffs July 2023'!T9&gt;0,IF(($F$5&lt;'Tariffs July 2023'!T9),(0),($F$5-'Tariffs July 2023'!T9)*'Tariffs July 2023'!U9/100),IF(AND('Tariffs July 2023'!R9&gt;0,'Tariffs July 2023'!T9=""),IF(($F$5&lt;'Tariffs July 2023'!R9),(0),($F$5-'Tariffs July 2023'!R9)*'Tariffs July 2023'!S9/100),IF(AND('Tariffs July 2023'!P9&gt;0,'Tariffs July 2023'!R9=""),IF(($F$5&lt;'Tariffs July 2023'!P9),(0),($F$5-'Tariffs July 2023'!P9)*'Tariffs July 2023'!Q9/100),0)))</f>
        <v>0</v>
      </c>
      <c r="G17" s="203">
        <f t="shared" si="0"/>
        <v>515.47141599999998</v>
      </c>
      <c r="H17" s="203">
        <f t="shared" si="1"/>
        <v>1614.4634821818181</v>
      </c>
      <c r="I17" s="247">
        <f t="shared" si="6"/>
        <v>2061.8856639999999</v>
      </c>
      <c r="J17" s="204">
        <f t="shared" si="7"/>
        <v>2268.0742304</v>
      </c>
      <c r="K17" s="207">
        <f>'Tariffs July 2023'!AZ9</f>
        <v>0</v>
      </c>
      <c r="L17" s="207">
        <f>'Tariffs July 2023'!BA9</f>
        <v>0</v>
      </c>
      <c r="M17" s="207">
        <f>'Tariffs July 2023'!BB9</f>
        <v>0</v>
      </c>
      <c r="N17" s="207">
        <f>'Tariffs July 2023'!BC9</f>
        <v>0</v>
      </c>
      <c r="O17" s="205">
        <f>($F$6*'Tariffs July 2023'!AT9/100)*4</f>
        <v>502.81727999999998</v>
      </c>
      <c r="P17" s="206" t="str">
        <f t="shared" si="8"/>
        <v>No discount</v>
      </c>
      <c r="Q17" s="206" t="str">
        <f t="shared" si="2"/>
        <v>Inclusive</v>
      </c>
      <c r="R17" s="293">
        <f t="shared" si="9"/>
        <v>2061.8856639999999</v>
      </c>
      <c r="S17" s="247">
        <f t="shared" si="10"/>
        <v>2061.8856639999999</v>
      </c>
      <c r="T17" s="247">
        <f t="shared" si="3"/>
        <v>1559.0683839999999</v>
      </c>
      <c r="U17" s="247">
        <f t="shared" si="4"/>
        <v>1559.0683839999999</v>
      </c>
      <c r="V17" s="292">
        <f t="shared" si="5"/>
        <v>1714.9752224000001</v>
      </c>
      <c r="W17" s="292">
        <f t="shared" si="5"/>
        <v>1714.9752224000001</v>
      </c>
      <c r="X17" s="208">
        <f>'Tariffs July 2023'!G9</f>
        <v>43670</v>
      </c>
      <c r="Y17" s="352"/>
      <c r="Z17" s="352"/>
      <c r="AA17" s="352"/>
      <c r="AB17" s="352"/>
      <c r="AC17" s="352"/>
      <c r="AD17" s="352"/>
      <c r="AE17" s="352"/>
      <c r="AF17" s="352"/>
      <c r="AG17" s="352"/>
      <c r="AH17" s="352"/>
      <c r="AI17" s="352"/>
      <c r="AJ17" s="352"/>
      <c r="AK17" s="352"/>
      <c r="AL17" s="352"/>
      <c r="AM17" s="352"/>
      <c r="AN17" s="352"/>
      <c r="AO17" s="352"/>
      <c r="AP17" s="352"/>
      <c r="AQ17" s="352"/>
      <c r="AR17" s="352"/>
      <c r="AS17" s="352"/>
      <c r="AT17" s="352"/>
      <c r="AU17" s="352"/>
      <c r="AV17" s="352"/>
      <c r="AW17" s="352"/>
      <c r="AX17" s="352"/>
      <c r="AY17" s="352"/>
      <c r="AZ17" s="352"/>
      <c r="BA17" s="352"/>
    </row>
    <row r="18" spans="1:53" x14ac:dyDescent="0.15">
      <c r="A18" s="201" t="str">
        <f>'Tariffs July 2023'!K10</f>
        <v>Alinta Energy</v>
      </c>
      <c r="B18" s="202" t="str">
        <f>'Tariffs July 2023'!L10</f>
        <v>Home Deal</v>
      </c>
      <c r="C18" s="203">
        <f>IF('Tariffs July 2023'!BP10=0,91*'Tariffs July 2023'!M10/100,(91*'Tariffs July 2023'!M10/100)+'Tariffs July 2023'!BP10/4)</f>
        <v>98.114545454545436</v>
      </c>
      <c r="D18" s="203">
        <f>IF('Tariffs July 2023'!O10="",$F$5*'Tariffs July 2023'!N10/100,IF($F$5&gt;='Tariffs July 2023'!P10,('Tariffs July 2023'!P10*'Tariffs July 2023'!N10/100),($F$5*'Tariffs July 2023'!N10/100)))</f>
        <v>388.80311745454549</v>
      </c>
      <c r="E18" s="203">
        <f>IF(AND('Tariffs July 2023'!P10&gt;0,'Tariffs July 2023'!R10&gt;0),IF($F$5&lt;'Tariffs July 2023'!P10,0,IF($F$5&lt;=('Tariffs July 2023'!R10+'Tariffs July 2023'!P10),(($F$5-'Tariffs July 2023'!P10)*'Tariffs July 2023'!Q10/100),(('Tariffs July 2023'!R10)*'Tariffs July 2023'!Q10/100))),0)</f>
        <v>0</v>
      </c>
      <c r="F18" s="203">
        <f>IF('Tariffs July 2023'!T10&gt;0,IF(($F$5&lt;'Tariffs July 2023'!T10),(0),($F$5-'Tariffs July 2023'!T10)*'Tariffs July 2023'!U10/100),IF(AND('Tariffs July 2023'!R10&gt;0,'Tariffs July 2023'!T10=""),IF(($F$5&lt;'Tariffs July 2023'!R10),(0),($F$5-'Tariffs July 2023'!R10)*'Tariffs July 2023'!S10/100),IF(AND('Tariffs July 2023'!P10&gt;0,'Tariffs July 2023'!R10=""),IF(($F$5&lt;'Tariffs July 2023'!P10),(0),($F$5-'Tariffs July 2023'!P10)*'Tariffs July 2023'!Q10/100),0)))</f>
        <v>0</v>
      </c>
      <c r="G18" s="203">
        <f t="shared" si="0"/>
        <v>486.91766290909095</v>
      </c>
      <c r="H18" s="203">
        <f t="shared" si="1"/>
        <v>1555.2124698181819</v>
      </c>
      <c r="I18" s="247">
        <f t="shared" si="6"/>
        <v>1947.6706516363638</v>
      </c>
      <c r="J18" s="204">
        <f t="shared" si="7"/>
        <v>2142.4377168000005</v>
      </c>
      <c r="K18" s="207">
        <f>'Tariffs July 2023'!AZ10</f>
        <v>0</v>
      </c>
      <c r="L18" s="207">
        <f>'Tariffs July 2023'!BA10</f>
        <v>0</v>
      </c>
      <c r="M18" s="207">
        <f>'Tariffs July 2023'!BB10</f>
        <v>0</v>
      </c>
      <c r="N18" s="207">
        <f>'Tariffs July 2023'!BC10</f>
        <v>0</v>
      </c>
      <c r="O18" s="205">
        <f>($F$6*'Tariffs July 2023'!AT10/100)*4</f>
        <v>251.40863999999999</v>
      </c>
      <c r="P18" s="206" t="str">
        <f t="shared" si="8"/>
        <v>No discount</v>
      </c>
      <c r="Q18" s="206" t="str">
        <f t="shared" si="2"/>
        <v>Exclusive</v>
      </c>
      <c r="R18" s="293">
        <f t="shared" si="9"/>
        <v>1947.6706516363638</v>
      </c>
      <c r="S18" s="247">
        <f t="shared" si="10"/>
        <v>1947.6706516363638</v>
      </c>
      <c r="T18" s="247">
        <f t="shared" si="3"/>
        <v>1696.2620116363637</v>
      </c>
      <c r="U18" s="247">
        <f t="shared" si="4"/>
        <v>1696.2620116363637</v>
      </c>
      <c r="V18" s="292">
        <f t="shared" si="5"/>
        <v>1865.8882128000002</v>
      </c>
      <c r="W18" s="292">
        <f t="shared" si="5"/>
        <v>1865.8882128000002</v>
      </c>
      <c r="X18" s="208">
        <f>'Tariffs July 2023'!G10</f>
        <v>43646</v>
      </c>
      <c r="Y18" s="352"/>
      <c r="Z18" s="352"/>
      <c r="AA18" s="352"/>
      <c r="AB18" s="352"/>
      <c r="AC18" s="352"/>
      <c r="AD18" s="352"/>
      <c r="AE18" s="352"/>
      <c r="AF18" s="352"/>
      <c r="AG18" s="352"/>
      <c r="AH18" s="352"/>
      <c r="AI18" s="352"/>
      <c r="AJ18" s="352"/>
      <c r="AK18" s="352"/>
      <c r="AL18" s="352"/>
      <c r="AM18" s="352"/>
      <c r="AN18" s="352"/>
      <c r="AO18" s="352"/>
      <c r="AP18" s="352"/>
      <c r="AQ18" s="352"/>
      <c r="AR18" s="352"/>
      <c r="AS18" s="352"/>
      <c r="AT18" s="352"/>
      <c r="AU18" s="352"/>
      <c r="AV18" s="352"/>
      <c r="AW18" s="352"/>
      <c r="AX18" s="352"/>
      <c r="AY18" s="352"/>
      <c r="AZ18" s="352"/>
      <c r="BA18" s="352"/>
    </row>
    <row r="19" spans="1:53" x14ac:dyDescent="0.15">
      <c r="A19" s="201" t="str">
        <f>'Tariffs July 2023'!K11</f>
        <v>Amber Electric</v>
      </c>
      <c r="B19" s="202" t="str">
        <f>'Tariffs July 2023'!L11</f>
        <v>Amber Plan</v>
      </c>
      <c r="C19" s="203">
        <f>IF('Tariffs July 2023'!BP11=0,91*'Tariffs July 2023'!M11/100,(91*'Tariffs July 2023'!M11/100)+'Tariffs July 2023'!BP11/4)</f>
        <v>141.16363636363636</v>
      </c>
      <c r="D19" s="203">
        <f>IF('Tariffs July 2023'!O11="",$F$5*'Tariffs July 2023'!N11/100,IF($F$5&gt;='Tariffs July 2023'!P11,('Tariffs July 2023'!P11*'Tariffs July 2023'!N11/100),($F$5*'Tariffs July 2023'!N11/100)))</f>
        <v>536.29762472727271</v>
      </c>
      <c r="E19" s="203">
        <f>IF(AND('Tariffs July 2023'!P11&gt;0,'Tariffs July 2023'!R11&gt;0),IF($F$5&lt;'Tariffs July 2023'!P11,0,IF($F$5&lt;=('Tariffs July 2023'!R11+'Tariffs July 2023'!P11),(($F$5-'Tariffs July 2023'!P11)*'Tariffs July 2023'!Q11/100),(('Tariffs July 2023'!R11)*'Tariffs July 2023'!Q11/100))),0)</f>
        <v>0</v>
      </c>
      <c r="F19" s="203">
        <f>IF('Tariffs July 2023'!T11&gt;0,IF(($F$5&lt;'Tariffs July 2023'!T11),(0),($F$5-'Tariffs July 2023'!T11)*'Tariffs July 2023'!U11/100),IF(AND('Tariffs July 2023'!R11&gt;0,'Tariffs July 2023'!T11=""),IF(($F$5&lt;'Tariffs July 2023'!R11),(0),($F$5-'Tariffs July 2023'!R11)*'Tariffs July 2023'!S11/100),IF(AND('Tariffs July 2023'!P11&gt;0,'Tariffs July 2023'!R11=""),IF(($F$5&lt;'Tariffs July 2023'!P11),(0),($F$5-'Tariffs July 2023'!P11)*'Tariffs July 2023'!Q11/100),0)))</f>
        <v>0</v>
      </c>
      <c r="G19" s="203">
        <f t="shared" si="0"/>
        <v>677.46126109090903</v>
      </c>
      <c r="H19" s="203">
        <f t="shared" si="1"/>
        <v>2145.1904989090908</v>
      </c>
      <c r="I19" s="247">
        <f t="shared" si="6"/>
        <v>2709.8450443636361</v>
      </c>
      <c r="J19" s="204">
        <f t="shared" si="7"/>
        <v>2980.8295487999999</v>
      </c>
      <c r="K19" s="207">
        <f>'Tariffs July 2023'!AZ11</f>
        <v>0</v>
      </c>
      <c r="L19" s="207">
        <f>'Tariffs July 2023'!BA11</f>
        <v>0</v>
      </c>
      <c r="M19" s="207">
        <f>'Tariffs July 2023'!BB11</f>
        <v>0</v>
      </c>
      <c r="N19" s="207">
        <f>'Tariffs July 2023'!BC11</f>
        <v>0</v>
      </c>
      <c r="O19" s="205">
        <f>($F$6*'Tariffs July 2023'!AT11/100)*4</f>
        <v>0</v>
      </c>
      <c r="P19" s="206" t="str">
        <f t="shared" si="8"/>
        <v>No discount</v>
      </c>
      <c r="Q19" s="206" t="str">
        <f t="shared" si="2"/>
        <v>Exclusive</v>
      </c>
      <c r="R19" s="293">
        <f t="shared" si="9"/>
        <v>2709.8450443636361</v>
      </c>
      <c r="S19" s="247">
        <f t="shared" si="10"/>
        <v>2709.8450443636361</v>
      </c>
      <c r="T19" s="247">
        <f t="shared" si="3"/>
        <v>2709.8450443636361</v>
      </c>
      <c r="U19" s="247">
        <f t="shared" si="4"/>
        <v>2709.8450443636361</v>
      </c>
      <c r="V19" s="292">
        <f t="shared" si="5"/>
        <v>2980.8295487999999</v>
      </c>
      <c r="W19" s="292">
        <f t="shared" si="5"/>
        <v>2980.8295487999999</v>
      </c>
      <c r="X19" s="208">
        <f>'Tariffs July 2023'!G11</f>
        <v>43646</v>
      </c>
      <c r="Y19" s="352"/>
      <c r="Z19" s="352"/>
      <c r="AA19" s="352"/>
      <c r="AB19" s="352"/>
      <c r="AC19" s="352"/>
      <c r="AD19" s="352"/>
      <c r="AE19" s="352"/>
      <c r="AF19" s="352"/>
      <c r="AG19" s="352"/>
      <c r="AH19" s="352"/>
      <c r="AI19" s="352"/>
      <c r="AJ19" s="352"/>
      <c r="AK19" s="352"/>
      <c r="AL19" s="352"/>
      <c r="AM19" s="352"/>
      <c r="AN19" s="352"/>
      <c r="AO19" s="352"/>
      <c r="AP19" s="352"/>
      <c r="AQ19" s="352"/>
      <c r="AR19" s="352"/>
      <c r="AS19" s="352"/>
      <c r="AT19" s="352"/>
      <c r="AU19" s="352"/>
      <c r="AV19" s="352"/>
      <c r="AW19" s="352"/>
      <c r="AX19" s="352"/>
      <c r="AY19" s="352"/>
      <c r="AZ19" s="352"/>
      <c r="BA19" s="352"/>
    </row>
    <row r="20" spans="1:53" x14ac:dyDescent="0.15">
      <c r="A20" s="201" t="str">
        <f>'Tariffs July 2023'!K12</f>
        <v>GloBird Energy</v>
      </c>
      <c r="B20" s="202" t="str">
        <f>'Tariffs July 2023'!L12</f>
        <v>SolarPlus</v>
      </c>
      <c r="C20" s="203">
        <f>IF('Tariffs July 2023'!BP12=0,91*'Tariffs July 2023'!M12/100,(91*'Tariffs July 2023'!M12/100)+'Tariffs July 2023'!BP12/4)</f>
        <v>82.809999999999988</v>
      </c>
      <c r="D20" s="203">
        <f>IF('Tariffs July 2023'!O12="",$F$5*'Tariffs July 2023'!N12/100,IF($F$5&gt;='Tariffs July 2023'!P12,('Tariffs July 2023'!P12*'Tariffs July 2023'!N12/100),($F$5*'Tariffs July 2023'!N12/100)))</f>
        <v>419.18825199999998</v>
      </c>
      <c r="E20" s="203">
        <f>IF(AND('Tariffs July 2023'!P12&gt;0,'Tariffs July 2023'!R12&gt;0),IF($F$5&lt;'Tariffs July 2023'!P12,0,IF($F$5&lt;=('Tariffs July 2023'!R12+'Tariffs July 2023'!P12),(($F$5-'Tariffs July 2023'!P12)*'Tariffs July 2023'!Q12/100),(('Tariffs July 2023'!R12)*'Tariffs July 2023'!Q12/100))),0)</f>
        <v>0</v>
      </c>
      <c r="F20" s="203">
        <f>IF('Tariffs July 2023'!T12&gt;0,IF(($F$5&lt;'Tariffs July 2023'!T12),(0),($F$5-'Tariffs July 2023'!T12)*'Tariffs July 2023'!U12/100),IF(AND('Tariffs July 2023'!R12&gt;0,'Tariffs July 2023'!T12=""),IF(($F$5&lt;'Tariffs July 2023'!R12),(0),($F$5-'Tariffs July 2023'!R12)*'Tariffs July 2023'!S12/100),IF(AND('Tariffs July 2023'!P12&gt;0,'Tariffs July 2023'!R12=""),IF(($F$5&lt;'Tariffs July 2023'!P12),(0),($F$5-'Tariffs July 2023'!P12)*'Tariffs July 2023'!Q12/100),0)))</f>
        <v>0</v>
      </c>
      <c r="G20" s="203">
        <f t="shared" si="0"/>
        <v>501.99825199999998</v>
      </c>
      <c r="H20" s="203">
        <f t="shared" si="1"/>
        <v>1676.7530079999999</v>
      </c>
      <c r="I20" s="247">
        <f t="shared" si="6"/>
        <v>2007.9930079999999</v>
      </c>
      <c r="J20" s="204">
        <f t="shared" si="7"/>
        <v>2208.7923088000002</v>
      </c>
      <c r="K20" s="207">
        <f>'Tariffs July 2023'!AZ12</f>
        <v>0</v>
      </c>
      <c r="L20" s="207">
        <f>'Tariffs July 2023'!BA12</f>
        <v>0</v>
      </c>
      <c r="M20" s="207">
        <f>'Tariffs July 2023'!BB12</f>
        <v>2</v>
      </c>
      <c r="N20" s="207">
        <f>'Tariffs July 2023'!BC12</f>
        <v>0</v>
      </c>
      <c r="O20" s="205">
        <f>($F$6*'Tariffs July 2023'!AT12/100)*4</f>
        <v>345.68687999999997</v>
      </c>
      <c r="P20" s="206" t="str">
        <f t="shared" si="8"/>
        <v>Pay-on-time off bill</v>
      </c>
      <c r="Q20" s="206" t="str">
        <f t="shared" si="2"/>
        <v>Exclusive</v>
      </c>
      <c r="R20" s="293">
        <f t="shared" si="9"/>
        <v>2007.9930079999999</v>
      </c>
      <c r="S20" s="247">
        <f t="shared" si="10"/>
        <v>1967.8331478399998</v>
      </c>
      <c r="T20" s="247">
        <f t="shared" si="3"/>
        <v>1662.3061279999999</v>
      </c>
      <c r="U20" s="247">
        <f t="shared" si="4"/>
        <v>1622.1462678399998</v>
      </c>
      <c r="V20" s="292">
        <f t="shared" si="5"/>
        <v>1828.5367408000002</v>
      </c>
      <c r="W20" s="292">
        <f t="shared" si="5"/>
        <v>1784.3608946239999</v>
      </c>
      <c r="X20" s="208">
        <f>'Tariffs July 2023'!G12</f>
        <v>43671</v>
      </c>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row>
    <row r="21" spans="1:53" x14ac:dyDescent="0.15">
      <c r="A21" s="201" t="str">
        <f>'Tariffs July 2023'!K13</f>
        <v>Kogan Energy</v>
      </c>
      <c r="B21" s="202" t="str">
        <f>'Tariffs July 2023'!L13</f>
        <v>Free Kogan First Membership</v>
      </c>
      <c r="C21" s="203">
        <f>IF('Tariffs July 2023'!BP13=0,91*'Tariffs July 2023'!M13/100,(91*'Tariffs July 2023'!M13/100)+'Tariffs July 2023'!BP13/4)</f>
        <v>120.38472727272728</v>
      </c>
      <c r="D21" s="203">
        <f>IF('Tariffs July 2023'!O13="",$F$5*'Tariffs July 2023'!N13/100,IF($F$5&gt;='Tariffs July 2023'!P13,('Tariffs July 2023'!P13*'Tariffs July 2023'!N13/100),($F$5*'Tariffs July 2023'!N13/100)))</f>
        <v>372.59771236363633</v>
      </c>
      <c r="E21" s="203">
        <f>IF(AND('Tariffs July 2023'!P13&gt;0,'Tariffs July 2023'!R13&gt;0),IF($F$5&lt;'Tariffs July 2023'!P13,0,IF($F$5&lt;=('Tariffs July 2023'!R13+'Tariffs July 2023'!P13),(($F$5-'Tariffs July 2023'!P13)*'Tariffs July 2023'!Q13/100),(('Tariffs July 2023'!R13)*'Tariffs July 2023'!Q13/100))),0)</f>
        <v>0</v>
      </c>
      <c r="F21" s="203">
        <f>IF('Tariffs July 2023'!T13&gt;0,IF(($F$5&lt;'Tariffs July 2023'!T13),(0),($F$5-'Tariffs July 2023'!T13)*'Tariffs July 2023'!U13/100),IF(AND('Tariffs July 2023'!R13&gt;0,'Tariffs July 2023'!T13=""),IF(($F$5&lt;'Tariffs July 2023'!R13),(0),($F$5-'Tariffs July 2023'!R13)*'Tariffs July 2023'!S13/100),IF(AND('Tariffs July 2023'!P13&gt;0,'Tariffs July 2023'!R13=""),IF(($F$5&lt;'Tariffs July 2023'!P13),(0),($F$5-'Tariffs July 2023'!P13)*'Tariffs July 2023'!Q13/100),0)))</f>
        <v>0</v>
      </c>
      <c r="G21" s="203">
        <f t="shared" si="0"/>
        <v>492.98243963636361</v>
      </c>
      <c r="H21" s="203">
        <f t="shared" si="1"/>
        <v>1490.3908494545453</v>
      </c>
      <c r="I21" s="247">
        <f t="shared" si="6"/>
        <v>1971.9297585454544</v>
      </c>
      <c r="J21" s="204">
        <f t="shared" si="7"/>
        <v>2169.1227343999999</v>
      </c>
      <c r="K21" s="207">
        <f>'Tariffs July 2023'!AZ13</f>
        <v>0</v>
      </c>
      <c r="L21" s="207">
        <f>'Tariffs July 2023'!BA13</f>
        <v>0</v>
      </c>
      <c r="M21" s="207">
        <f>'Tariffs July 2023'!BB13</f>
        <v>0</v>
      </c>
      <c r="N21" s="207">
        <f>'Tariffs July 2023'!BC13</f>
        <v>0</v>
      </c>
      <c r="O21" s="205">
        <f>($F$6*'Tariffs July 2023'!AT13/100)*4</f>
        <v>157.13039999999998</v>
      </c>
      <c r="P21" s="206" t="str">
        <f t="shared" si="8"/>
        <v>No discount</v>
      </c>
      <c r="Q21" s="206" t="str">
        <f t="shared" si="2"/>
        <v>Exclusive</v>
      </c>
      <c r="R21" s="293">
        <f t="shared" si="9"/>
        <v>1971.9297585454544</v>
      </c>
      <c r="S21" s="247">
        <f t="shared" si="10"/>
        <v>1971.9297585454544</v>
      </c>
      <c r="T21" s="247">
        <f t="shared" si="3"/>
        <v>1814.7993585454544</v>
      </c>
      <c r="U21" s="247">
        <f t="shared" si="4"/>
        <v>1814.7993585454544</v>
      </c>
      <c r="V21" s="292">
        <f t="shared" si="5"/>
        <v>1996.2792944</v>
      </c>
      <c r="W21" s="292">
        <f t="shared" si="5"/>
        <v>1996.2792944</v>
      </c>
      <c r="X21" s="208">
        <f>'Tariffs July 2023'!G13</f>
        <v>43646</v>
      </c>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row>
    <row r="22" spans="1:53" x14ac:dyDescent="0.15">
      <c r="A22" s="201" t="str">
        <f>'Tariffs July 2023'!K14</f>
        <v>CovaU</v>
      </c>
      <c r="B22" s="202" t="str">
        <f>'Tariffs July 2023'!L14</f>
        <v>Freedom</v>
      </c>
      <c r="C22" s="203">
        <f>IF('Tariffs July 2023'!BP14=0,91*'Tariffs July 2023'!M14/100,(91*'Tariffs July 2023'!M14/100)+'Tariffs July 2023'!BP14/4)</f>
        <v>99.843545454545435</v>
      </c>
      <c r="D22" s="203">
        <f>IF('Tariffs July 2023'!O14="",$F$5*'Tariffs July 2023'!N14/100,IF($F$5&gt;='Tariffs July 2023'!P14,('Tariffs July 2023'!P14*'Tariffs July 2023'!N14/100),($F$5*'Tariffs July 2023'!N14/100)))</f>
        <v>403.86907999999994</v>
      </c>
      <c r="E22" s="203">
        <f>IF(AND('Tariffs July 2023'!P14&gt;0,'Tariffs July 2023'!R14&gt;0),IF($F$5&lt;'Tariffs July 2023'!P14,0,IF($F$5&lt;=('Tariffs July 2023'!R14+'Tariffs July 2023'!P14),(($F$5-'Tariffs July 2023'!P14)*'Tariffs July 2023'!Q14/100),(('Tariffs July 2023'!R14)*'Tariffs July 2023'!Q14/100))),0)</f>
        <v>0</v>
      </c>
      <c r="F22" s="203">
        <f>IF('Tariffs July 2023'!T14&gt;0,IF(($F$5&lt;'Tariffs July 2023'!T14),(0),($F$5-'Tariffs July 2023'!T14)*'Tariffs July 2023'!U14/100),IF(AND('Tariffs July 2023'!R14&gt;0,'Tariffs July 2023'!T14=""),IF(($F$5&lt;'Tariffs July 2023'!R14),(0),($F$5-'Tariffs July 2023'!R14)*'Tariffs July 2023'!S14/100),IF(AND('Tariffs July 2023'!P14&gt;0,'Tariffs July 2023'!R14=""),IF(($F$5&lt;'Tariffs July 2023'!P14),(0),($F$5-'Tariffs July 2023'!P14)*'Tariffs July 2023'!Q14/100),0)))</f>
        <v>0</v>
      </c>
      <c r="G22" s="203">
        <f t="shared" ref="G22:G26" si="11">SUM(C22:F22)</f>
        <v>503.71262545454539</v>
      </c>
      <c r="H22" s="203">
        <f t="shared" ref="H22:H26" si="12">(G22-C22)*4</f>
        <v>1615.4763199999998</v>
      </c>
      <c r="I22" s="247">
        <f t="shared" ref="I22:I26" si="13">G22*4</f>
        <v>2014.8505018181816</v>
      </c>
      <c r="J22" s="204">
        <f t="shared" ref="J22:J26" si="14">I22*1.1</f>
        <v>2216.335552</v>
      </c>
      <c r="K22" s="207">
        <f>'Tariffs July 2023'!AZ14</f>
        <v>5</v>
      </c>
      <c r="L22" s="207">
        <f>'Tariffs July 2023'!BA14</f>
        <v>0</v>
      </c>
      <c r="M22" s="207">
        <f>'Tariffs July 2023'!BB14</f>
        <v>0</v>
      </c>
      <c r="N22" s="207">
        <f>'Tariffs July 2023'!BC14</f>
        <v>0</v>
      </c>
      <c r="O22" s="205">
        <f>($F$6*'Tariffs July 2023'!AT14/100)*4</f>
        <v>172.84343999999999</v>
      </c>
      <c r="P22" s="206" t="str">
        <f t="shared" ref="P22:P26" si="15">IF(SUM(K22:N22)=0,"No discount",IF(K22&gt;0,"Guaranteed off bill",IF(L22&gt;0,"Guaranteed off usage",IF(M22&gt;0,"Pay-on-time off bill","Pay-on-time off usage"))))</f>
        <v>Guaranteed off bill</v>
      </c>
      <c r="Q22" s="206" t="str">
        <f t="shared" ref="Q22:Q26" si="16">IF(OR(A22="Origin Energy",A22="Red Energy",A22="Powershop"),"Inclusive","Exclusive")</f>
        <v>Exclusive</v>
      </c>
      <c r="R22" s="293">
        <f t="shared" ref="R22:R26" si="17">IF(AND(P22="Guaranteed off bill",Q22="Inclusive"),((I22*1.1)-((I22*1.1)*K22/100))/1.1,IF(AND(P22="Guaranteed off usage",Q22="Inclusive"),((I22*1.1)-((H22*1.1)*L22/100))/1.1,IF(AND(P22="Guaranteed off bill",Q22="Exclusive"),I22-(I22*K22/100),IF(AND(P22="Guaranteed off usage",Q22="Exclusive"),I22-(H22*L22/100),IF(Q22="Inclusive",((I22*1.1))/1.1,I22)))))</f>
        <v>1914.1079767272724</v>
      </c>
      <c r="S22" s="247">
        <f t="shared" ref="S22:S26" si="18">IF(AND(P22="Pay-on-time off bill",Q22="Inclusive"),((R22*1.1)-((R22*1.1)*M22/100))/1.1,IF(AND(P22="Pay-on-time off usage",Q22="Inclusive"),((R22*1.1)-((H22*1.1)*N22/100))/1.1,IF(AND(P22="Pay-on-time off bill",Q22="Exclusive"),R22-(R22*M22/100),IF(AND(P22="Pay-on-time off usage",Q22="Exclusive"),R22-(H22*N22/100),IF(Q22="Inclusive",((R22*1.1))/1.1,R22)))))</f>
        <v>1914.1079767272724</v>
      </c>
      <c r="T22" s="247">
        <f t="shared" ref="T22:T26" si="19">R22-O22</f>
        <v>1741.2645367272726</v>
      </c>
      <c r="U22" s="247">
        <f t="shared" ref="U22:U26" si="20">S22-O22</f>
        <v>1741.2645367272726</v>
      </c>
      <c r="V22" s="292">
        <f t="shared" ref="V22:V26" si="21">T22*1.1</f>
        <v>1915.3909904</v>
      </c>
      <c r="W22" s="292">
        <f t="shared" ref="W22:W26" si="22">U22*1.1</f>
        <v>1915.3909904</v>
      </c>
      <c r="X22" s="208">
        <f>'Tariffs July 2023'!G14</f>
        <v>43677</v>
      </c>
      <c r="Y22" s="352"/>
      <c r="Z22" s="352"/>
      <c r="AA22" s="352"/>
      <c r="AB22" s="352"/>
      <c r="AC22" s="352"/>
      <c r="AD22" s="352"/>
      <c r="AE22" s="352"/>
      <c r="AF22" s="352"/>
      <c r="AG22" s="352"/>
      <c r="AH22" s="352"/>
      <c r="AI22" s="352"/>
      <c r="AJ22" s="352"/>
      <c r="AK22" s="352"/>
      <c r="AL22" s="352"/>
      <c r="AM22" s="352"/>
      <c r="AN22" s="352"/>
      <c r="AO22" s="352"/>
      <c r="AP22" s="352"/>
      <c r="AQ22" s="352"/>
      <c r="AR22" s="352"/>
      <c r="AS22" s="352"/>
      <c r="AT22" s="352"/>
      <c r="AU22" s="352"/>
      <c r="AV22" s="352"/>
      <c r="AW22" s="352"/>
      <c r="AX22" s="352"/>
      <c r="AY22" s="352"/>
      <c r="AZ22" s="352"/>
      <c r="BA22" s="352"/>
    </row>
    <row r="23" spans="1:53" x14ac:dyDescent="0.15">
      <c r="A23" s="201" t="str">
        <f>'Tariffs July 2023'!K15</f>
        <v>Dodo</v>
      </c>
      <c r="B23" s="202" t="str">
        <f>'Tariffs July 2023'!L15</f>
        <v>Market Offer</v>
      </c>
      <c r="C23" s="203">
        <f>IF('Tariffs July 2023'!BP15=0,91*'Tariffs July 2023'!M15/100,(91*'Tariffs July 2023'!M15/100)+'Tariffs July 2023'!BP15/4)</f>
        <v>72.742090909090905</v>
      </c>
      <c r="D23" s="203">
        <f>IF('Tariffs July 2023'!O15="",$F$5*'Tariffs July 2023'!N15/100,IF($F$5&gt;='Tariffs July 2023'!P15,('Tariffs July 2023'!P15*'Tariffs July 2023'!N15/100),($F$5*'Tariffs July 2023'!N15/100)))</f>
        <v>380.06739127272726</v>
      </c>
      <c r="E23" s="203">
        <f>IF(AND('Tariffs July 2023'!P15&gt;0,'Tariffs July 2023'!R15&gt;0),IF($F$5&lt;'Tariffs July 2023'!P15,0,IF($F$5&lt;=('Tariffs July 2023'!R15+'Tariffs July 2023'!P15),(($F$5-'Tariffs July 2023'!P15)*'Tariffs July 2023'!Q15/100),(('Tariffs July 2023'!R15)*'Tariffs July 2023'!Q15/100))),0)</f>
        <v>0</v>
      </c>
      <c r="F23" s="203">
        <f>IF('Tariffs July 2023'!T15&gt;0,IF(($F$5&lt;'Tariffs July 2023'!T15),(0),($F$5-'Tariffs July 2023'!T15)*'Tariffs July 2023'!U15/100),IF(AND('Tariffs July 2023'!R15&gt;0,'Tariffs July 2023'!T15=""),IF(($F$5&lt;'Tariffs July 2023'!R15),(0),($F$5-'Tariffs July 2023'!R15)*'Tariffs July 2023'!S15/100),IF(AND('Tariffs July 2023'!P15&gt;0,'Tariffs July 2023'!R15=""),IF(($F$5&lt;'Tariffs July 2023'!P15),(0),($F$5-'Tariffs July 2023'!P15)*'Tariffs July 2023'!Q15/100),0)))</f>
        <v>0</v>
      </c>
      <c r="G23" s="203">
        <f t="shared" si="11"/>
        <v>452.80948218181817</v>
      </c>
      <c r="H23" s="203">
        <f t="shared" si="12"/>
        <v>1520.2695650909091</v>
      </c>
      <c r="I23" s="247">
        <f t="shared" si="13"/>
        <v>1811.2379287272727</v>
      </c>
      <c r="J23" s="204">
        <f t="shared" si="14"/>
        <v>1992.3617216</v>
      </c>
      <c r="K23" s="207">
        <f>'Tariffs July 2023'!AZ15</f>
        <v>0</v>
      </c>
      <c r="L23" s="207">
        <f>'Tariffs July 2023'!BA15</f>
        <v>0</v>
      </c>
      <c r="M23" s="207">
        <f>'Tariffs July 2023'!BB15</f>
        <v>0</v>
      </c>
      <c r="N23" s="207">
        <f>'Tariffs July 2023'!BC15</f>
        <v>0</v>
      </c>
      <c r="O23" s="205">
        <f>($F$6*'Tariffs July 2023'!AT15/100)*4</f>
        <v>157.13039999999998</v>
      </c>
      <c r="P23" s="206" t="str">
        <f t="shared" si="15"/>
        <v>No discount</v>
      </c>
      <c r="Q23" s="206" t="str">
        <f t="shared" si="16"/>
        <v>Exclusive</v>
      </c>
      <c r="R23" s="293">
        <f t="shared" si="17"/>
        <v>1811.2379287272727</v>
      </c>
      <c r="S23" s="247">
        <f t="shared" si="18"/>
        <v>1811.2379287272727</v>
      </c>
      <c r="T23" s="247">
        <f t="shared" si="19"/>
        <v>1654.1075287272727</v>
      </c>
      <c r="U23" s="247">
        <f t="shared" si="20"/>
        <v>1654.1075287272727</v>
      </c>
      <c r="V23" s="292">
        <f t="shared" si="21"/>
        <v>1819.5182816000001</v>
      </c>
      <c r="W23" s="292">
        <f t="shared" si="22"/>
        <v>1819.5182816000001</v>
      </c>
      <c r="X23" s="208">
        <f>'Tariffs July 2023'!G15</f>
        <v>43623</v>
      </c>
      <c r="Y23" s="352"/>
      <c r="Z23" s="352"/>
      <c r="AA23" s="352"/>
      <c r="AB23" s="352"/>
      <c r="AC23" s="352"/>
      <c r="AD23" s="352"/>
      <c r="AE23" s="352"/>
      <c r="AF23" s="352"/>
      <c r="AG23" s="352"/>
      <c r="AH23" s="352"/>
      <c r="AI23" s="352"/>
      <c r="AJ23" s="352"/>
      <c r="AK23" s="352"/>
      <c r="AL23" s="352"/>
      <c r="AM23" s="352"/>
      <c r="AN23" s="352"/>
      <c r="AO23" s="352"/>
      <c r="AP23" s="352"/>
      <c r="AQ23" s="352"/>
      <c r="AR23" s="352"/>
      <c r="AS23" s="352"/>
      <c r="AT23" s="352"/>
      <c r="AU23" s="352"/>
      <c r="AV23" s="352"/>
      <c r="AW23" s="352"/>
      <c r="AX23" s="352"/>
      <c r="AY23" s="352"/>
      <c r="AZ23" s="352"/>
      <c r="BA23" s="352"/>
    </row>
    <row r="24" spans="1:53" x14ac:dyDescent="0.15">
      <c r="A24" s="201" t="str">
        <f>'Tariffs July 2023'!K16</f>
        <v>Momentum</v>
      </c>
      <c r="B24" s="202" t="str">
        <f>'Tariffs July 2023'!L16</f>
        <v>Suit Yourself</v>
      </c>
      <c r="C24" s="203">
        <f>IF('Tariffs July 2023'!BP16=0,91*'Tariffs July 2023'!M16/100,(91*'Tariffs July 2023'!M16/100)+'Tariffs July 2023'!BP16/4)</f>
        <v>125.58</v>
      </c>
      <c r="D24" s="203">
        <f>IF('Tariffs July 2023'!O16="",$F$5*'Tariffs July 2023'!N16/100,IF($F$5&gt;='Tariffs July 2023'!P16,('Tariffs July 2023'!P16*'Tariffs July 2023'!N16/100),($F$5*'Tariffs July 2023'!N16/100)))</f>
        <v>387.15725599999996</v>
      </c>
      <c r="E24" s="203">
        <f>IF(AND('Tariffs July 2023'!P16&gt;0,'Tariffs July 2023'!R16&gt;0),IF($F$5&lt;'Tariffs July 2023'!P16,0,IF($F$5&lt;=('Tariffs July 2023'!R16+'Tariffs July 2023'!P16),(($F$5-'Tariffs July 2023'!P16)*'Tariffs July 2023'!Q16/100),(('Tariffs July 2023'!R16)*'Tariffs July 2023'!Q16/100))),0)</f>
        <v>0</v>
      </c>
      <c r="F24" s="203">
        <f>IF('Tariffs July 2023'!T16&gt;0,IF(($F$5&lt;'Tariffs July 2023'!T16),(0),($F$5-'Tariffs July 2023'!T16)*'Tariffs July 2023'!U16/100),IF(AND('Tariffs July 2023'!R16&gt;0,'Tariffs July 2023'!T16=""),IF(($F$5&lt;'Tariffs July 2023'!R16),(0),($F$5-'Tariffs July 2023'!R16)*'Tariffs July 2023'!S16/100),IF(AND('Tariffs July 2023'!P16&gt;0,'Tariffs July 2023'!R16=""),IF(($F$5&lt;'Tariffs July 2023'!P16),(0),($F$5-'Tariffs July 2023'!P16)*'Tariffs July 2023'!Q16/100),0)))</f>
        <v>0</v>
      </c>
      <c r="G24" s="203">
        <f t="shared" si="11"/>
        <v>512.737256</v>
      </c>
      <c r="H24" s="203">
        <f t="shared" si="12"/>
        <v>1548.6290240000001</v>
      </c>
      <c r="I24" s="247">
        <f t="shared" si="13"/>
        <v>2050.949024</v>
      </c>
      <c r="J24" s="204">
        <f t="shared" si="14"/>
        <v>2256.0439264000001</v>
      </c>
      <c r="K24" s="207">
        <f>'Tariffs July 2023'!AZ16</f>
        <v>0</v>
      </c>
      <c r="L24" s="207">
        <f>'Tariffs July 2023'!BA16</f>
        <v>0</v>
      </c>
      <c r="M24" s="207">
        <f>'Tariffs July 2023'!BB16</f>
        <v>0</v>
      </c>
      <c r="N24" s="207">
        <f>'Tariffs July 2023'!BC16</f>
        <v>0</v>
      </c>
      <c r="O24" s="205">
        <f>($F$6*'Tariffs July 2023'!AT16/100)*4</f>
        <v>141.41736</v>
      </c>
      <c r="P24" s="206" t="str">
        <f t="shared" si="15"/>
        <v>No discount</v>
      </c>
      <c r="Q24" s="206" t="str">
        <f t="shared" si="16"/>
        <v>Exclusive</v>
      </c>
      <c r="R24" s="293">
        <f t="shared" si="17"/>
        <v>2050.949024</v>
      </c>
      <c r="S24" s="247">
        <f t="shared" si="18"/>
        <v>2050.949024</v>
      </c>
      <c r="T24" s="247">
        <f t="shared" si="19"/>
        <v>1909.5316640000001</v>
      </c>
      <c r="U24" s="247">
        <f t="shared" si="20"/>
        <v>1909.5316640000001</v>
      </c>
      <c r="V24" s="292">
        <f t="shared" si="21"/>
        <v>2100.4848304000002</v>
      </c>
      <c r="W24" s="292">
        <f t="shared" si="22"/>
        <v>2100.4848304000002</v>
      </c>
      <c r="X24" s="208">
        <f>'Tariffs July 2023'!G16</f>
        <v>43646</v>
      </c>
      <c r="Y24" s="352"/>
      <c r="Z24" s="352"/>
      <c r="AA24" s="352"/>
      <c r="AB24" s="352"/>
      <c r="AC24" s="352"/>
      <c r="AD24" s="352"/>
      <c r="AE24" s="352"/>
      <c r="AF24" s="352"/>
      <c r="AG24" s="352"/>
      <c r="AH24" s="352"/>
      <c r="AI24" s="352"/>
      <c r="AJ24" s="352"/>
      <c r="AK24" s="352"/>
      <c r="AL24" s="352"/>
      <c r="AM24" s="352"/>
      <c r="AN24" s="352"/>
      <c r="AO24" s="352"/>
      <c r="AP24" s="352"/>
      <c r="AQ24" s="352"/>
      <c r="AR24" s="352"/>
      <c r="AS24" s="352"/>
      <c r="AT24" s="352"/>
      <c r="AU24" s="352"/>
      <c r="AV24" s="352"/>
      <c r="AW24" s="352"/>
      <c r="AX24" s="352"/>
      <c r="AY24" s="352"/>
      <c r="AZ24" s="352"/>
      <c r="BA24" s="352"/>
    </row>
    <row r="25" spans="1:53" x14ac:dyDescent="0.15">
      <c r="A25" s="201" t="str">
        <f>'Tariffs July 2023'!K17</f>
        <v>Nectr</v>
      </c>
      <c r="B25" s="202" t="str">
        <f>'Tariffs July 2023'!L17</f>
        <v>100% Clean</v>
      </c>
      <c r="C25" s="203">
        <f>IF('Tariffs July 2023'!BP17=0,91*'Tariffs July 2023'!M17/100,(91*'Tariffs July 2023'!M17/100)+'Tariffs July 2023'!BP17/4)</f>
        <v>87.690909090909088</v>
      </c>
      <c r="D25" s="203">
        <f>IF('Tariffs July 2023'!O17="",$F$5*'Tariffs July 2023'!N17/100,IF($F$5&gt;='Tariffs July 2023'!P17,('Tariffs July 2023'!P17*'Tariffs July 2023'!N17/100),($F$5*'Tariffs July 2023'!N17/100)))</f>
        <v>341.83276363636361</v>
      </c>
      <c r="E25" s="203">
        <f>IF(AND('Tariffs July 2023'!P17&gt;0,'Tariffs July 2023'!R17&gt;0),IF($F$5&lt;'Tariffs July 2023'!P17,0,IF($F$5&lt;=('Tariffs July 2023'!R17+'Tariffs July 2023'!P17),(($F$5-'Tariffs July 2023'!P17)*'Tariffs July 2023'!Q17/100),(('Tariffs July 2023'!R17)*'Tariffs July 2023'!Q17/100))),0)</f>
        <v>0</v>
      </c>
      <c r="F25" s="203">
        <f>IF('Tariffs July 2023'!T17&gt;0,IF(($F$5&lt;'Tariffs July 2023'!T17),(0),($F$5-'Tariffs July 2023'!T17)*'Tariffs July 2023'!U17/100),IF(AND('Tariffs July 2023'!R17&gt;0,'Tariffs July 2023'!T17=""),IF(($F$5&lt;'Tariffs July 2023'!R17),(0),($F$5-'Tariffs July 2023'!R17)*'Tariffs July 2023'!S17/100),IF(AND('Tariffs July 2023'!P17&gt;0,'Tariffs July 2023'!R17=""),IF(($F$5&lt;'Tariffs July 2023'!P17),(0),($F$5-'Tariffs July 2023'!P17)*'Tariffs July 2023'!Q17/100),0)))</f>
        <v>0</v>
      </c>
      <c r="G25" s="203">
        <f t="shared" si="11"/>
        <v>429.5236727272727</v>
      </c>
      <c r="H25" s="203">
        <f t="shared" si="12"/>
        <v>1367.3310545454544</v>
      </c>
      <c r="I25" s="247">
        <f t="shared" si="13"/>
        <v>1718.0946909090908</v>
      </c>
      <c r="J25" s="204">
        <f t="shared" si="14"/>
        <v>1889.90416</v>
      </c>
      <c r="K25" s="207">
        <f>'Tariffs July 2023'!AZ17</f>
        <v>0</v>
      </c>
      <c r="L25" s="207">
        <f>'Tariffs July 2023'!BA17</f>
        <v>0</v>
      </c>
      <c r="M25" s="207">
        <f>'Tariffs July 2023'!BB17</f>
        <v>0</v>
      </c>
      <c r="N25" s="207">
        <f>'Tariffs July 2023'!BC17</f>
        <v>0</v>
      </c>
      <c r="O25" s="205">
        <f>($F$6*'Tariffs July 2023'!AT17/100)*4</f>
        <v>120.99040799999999</v>
      </c>
      <c r="P25" s="206" t="str">
        <f t="shared" si="15"/>
        <v>No discount</v>
      </c>
      <c r="Q25" s="206" t="str">
        <f t="shared" si="16"/>
        <v>Exclusive</v>
      </c>
      <c r="R25" s="293">
        <f t="shared" si="17"/>
        <v>1718.0946909090908</v>
      </c>
      <c r="S25" s="247">
        <f t="shared" si="18"/>
        <v>1718.0946909090908</v>
      </c>
      <c r="T25" s="247">
        <f t="shared" si="19"/>
        <v>1597.1042829090909</v>
      </c>
      <c r="U25" s="247">
        <f t="shared" si="20"/>
        <v>1597.1042829090909</v>
      </c>
      <c r="V25" s="292">
        <f t="shared" si="21"/>
        <v>1756.8147112000001</v>
      </c>
      <c r="W25" s="292">
        <f t="shared" si="22"/>
        <v>1756.8147112000001</v>
      </c>
      <c r="X25" s="208">
        <f>'Tariffs July 2023'!G17</f>
        <v>43683</v>
      </c>
      <c r="Y25" s="352"/>
      <c r="Z25" s="352"/>
      <c r="AA25" s="352"/>
      <c r="AB25" s="352"/>
      <c r="AC25" s="352"/>
      <c r="AD25" s="352"/>
      <c r="AE25" s="352"/>
      <c r="AF25" s="352"/>
      <c r="AG25" s="352"/>
      <c r="AH25" s="352"/>
      <c r="AI25" s="352"/>
      <c r="AJ25" s="352"/>
      <c r="AK25" s="352"/>
      <c r="AL25" s="352"/>
      <c r="AM25" s="352"/>
      <c r="AN25" s="352"/>
      <c r="AO25" s="352"/>
      <c r="AP25" s="352"/>
      <c r="AQ25" s="352"/>
      <c r="AR25" s="352"/>
      <c r="AS25" s="352"/>
      <c r="AT25" s="352"/>
      <c r="AU25" s="352"/>
      <c r="AV25" s="352"/>
      <c r="AW25" s="352"/>
      <c r="AX25" s="352"/>
      <c r="AY25" s="352"/>
      <c r="AZ25" s="352"/>
      <c r="BA25" s="352"/>
    </row>
    <row r="26" spans="1:53" x14ac:dyDescent="0.15">
      <c r="A26" s="201" t="str">
        <f>'Tariffs July 2023'!K18</f>
        <v>OVO</v>
      </c>
      <c r="B26" s="202" t="str">
        <f>'Tariffs July 2023'!L18</f>
        <v>The Solar Plan</v>
      </c>
      <c r="C26" s="203">
        <f>IF('Tariffs July 2023'!BP18=0,91*'Tariffs July 2023'!M18/100,(91*'Tariffs July 2023'!M18/100)+'Tariffs July 2023'!BP18/4)</f>
        <v>92.82</v>
      </c>
      <c r="D26" s="203">
        <f>IF('Tariffs July 2023'!O18="",$F$5*'Tariffs July 2023'!N18/100,IF($F$5&gt;='Tariffs July 2023'!P18,('Tariffs July 2023'!P18*'Tariffs July 2023'!N18/100),($F$5*'Tariffs July 2023'!N18/100)))</f>
        <v>394.37372545454542</v>
      </c>
      <c r="E26" s="203">
        <f>IF(AND('Tariffs July 2023'!P18&gt;0,'Tariffs July 2023'!R18&gt;0),IF($F$5&lt;'Tariffs July 2023'!P18,0,IF($F$5&lt;=('Tariffs July 2023'!R18+'Tariffs July 2023'!P18),(($F$5-'Tariffs July 2023'!P18)*'Tariffs July 2023'!Q18/100),(('Tariffs July 2023'!R18)*'Tariffs July 2023'!Q18/100))),0)</f>
        <v>0</v>
      </c>
      <c r="F26" s="203">
        <f>IF('Tariffs July 2023'!T18&gt;0,IF(($F$5&lt;'Tariffs July 2023'!T18),(0),($F$5-'Tariffs July 2023'!T18)*'Tariffs July 2023'!U18/100),IF(AND('Tariffs July 2023'!R18&gt;0,'Tariffs July 2023'!T18=""),IF(($F$5&lt;'Tariffs July 2023'!R18),(0),($F$5-'Tariffs July 2023'!R18)*'Tariffs July 2023'!S18/100),IF(AND('Tariffs July 2023'!P18&gt;0,'Tariffs July 2023'!R18=""),IF(($F$5&lt;'Tariffs July 2023'!P18),(0),($F$5-'Tariffs July 2023'!P18)*'Tariffs July 2023'!Q18/100),0)))</f>
        <v>0</v>
      </c>
      <c r="G26" s="203">
        <f t="shared" si="11"/>
        <v>487.19372545454542</v>
      </c>
      <c r="H26" s="203">
        <f t="shared" si="12"/>
        <v>1577.4949018181817</v>
      </c>
      <c r="I26" s="247">
        <f t="shared" si="13"/>
        <v>1948.7749018181817</v>
      </c>
      <c r="J26" s="204">
        <f t="shared" si="14"/>
        <v>2143.652392</v>
      </c>
      <c r="K26" s="207">
        <f>'Tariffs July 2023'!AZ18</f>
        <v>0</v>
      </c>
      <c r="L26" s="207">
        <f>'Tariffs July 2023'!BA18</f>
        <v>0</v>
      </c>
      <c r="M26" s="207">
        <f>'Tariffs July 2023'!BB18</f>
        <v>0</v>
      </c>
      <c r="N26" s="207">
        <f>'Tariffs July 2023'!BC18</f>
        <v>0</v>
      </c>
      <c r="O26" s="205">
        <f>($F$6*'Tariffs July 2023'!AT18/100)*4</f>
        <v>439.96511999999996</v>
      </c>
      <c r="P26" s="206" t="str">
        <f t="shared" si="15"/>
        <v>No discount</v>
      </c>
      <c r="Q26" s="206" t="str">
        <f t="shared" si="16"/>
        <v>Exclusive</v>
      </c>
      <c r="R26" s="293">
        <f t="shared" si="17"/>
        <v>1948.7749018181817</v>
      </c>
      <c r="S26" s="247">
        <f t="shared" si="18"/>
        <v>1948.7749018181817</v>
      </c>
      <c r="T26" s="247">
        <f t="shared" si="19"/>
        <v>1508.8097818181818</v>
      </c>
      <c r="U26" s="247">
        <f t="shared" si="20"/>
        <v>1508.8097818181818</v>
      </c>
      <c r="V26" s="292">
        <f t="shared" si="21"/>
        <v>1659.6907600000002</v>
      </c>
      <c r="W26" s="292">
        <f t="shared" si="22"/>
        <v>1659.6907600000002</v>
      </c>
      <c r="X26" s="208">
        <f>'Tariffs July 2023'!G18</f>
        <v>43679</v>
      </c>
      <c r="Y26" s="352"/>
      <c r="Z26" s="352"/>
      <c r="AA26" s="352"/>
      <c r="AB26" s="352"/>
      <c r="AC26" s="352"/>
      <c r="AD26" s="352"/>
      <c r="AE26" s="352"/>
      <c r="AF26" s="352"/>
      <c r="AG26" s="352"/>
      <c r="AH26" s="352"/>
      <c r="AI26" s="352"/>
      <c r="AJ26" s="352"/>
      <c r="AK26" s="352"/>
      <c r="AL26" s="352"/>
      <c r="AM26" s="352"/>
      <c r="AN26" s="352"/>
      <c r="AO26" s="352"/>
      <c r="AP26" s="352"/>
      <c r="AQ26" s="352"/>
      <c r="AR26" s="352"/>
      <c r="AS26" s="352"/>
      <c r="AT26" s="352"/>
      <c r="AU26" s="352"/>
      <c r="AV26" s="352"/>
      <c r="AW26" s="352"/>
      <c r="AX26" s="352"/>
      <c r="AY26" s="352"/>
      <c r="AZ26" s="352"/>
      <c r="BA26" s="352"/>
    </row>
    <row r="27" spans="1:53" customFormat="1" ht="13" x14ac:dyDescent="0.15">
      <c r="A27" s="352"/>
      <c r="B27" s="352"/>
      <c r="C27" s="352"/>
      <c r="D27" s="352"/>
      <c r="E27" s="352"/>
      <c r="F27" s="352"/>
      <c r="G27" s="352"/>
      <c r="H27" s="352"/>
      <c r="I27" s="352"/>
      <c r="J27" s="352"/>
      <c r="K27" s="352"/>
      <c r="L27" s="352"/>
      <c r="M27" s="352"/>
      <c r="N27" s="352"/>
      <c r="O27" s="352"/>
      <c r="P27" s="352"/>
      <c r="Q27" s="352"/>
      <c r="R27" s="352"/>
      <c r="S27" s="352"/>
      <c r="T27" s="352"/>
      <c r="U27" s="352"/>
      <c r="V27" s="352"/>
      <c r="W27" s="352"/>
      <c r="X27" s="352"/>
      <c r="Y27" s="352"/>
      <c r="Z27" s="352"/>
      <c r="AA27" s="352"/>
      <c r="AB27" s="352"/>
      <c r="AC27" s="352"/>
      <c r="AD27" s="352"/>
      <c r="AE27" s="352"/>
      <c r="AF27" s="352"/>
      <c r="AG27" s="352"/>
      <c r="AH27" s="352"/>
      <c r="AI27" s="352"/>
      <c r="AJ27" s="352"/>
      <c r="AK27" s="352"/>
      <c r="AL27" s="352"/>
      <c r="AM27" s="352"/>
      <c r="AN27" s="352"/>
      <c r="AO27" s="352"/>
      <c r="AP27" s="352"/>
      <c r="AQ27" s="352"/>
      <c r="AR27" s="352"/>
      <c r="AS27" s="352"/>
      <c r="AT27" s="352"/>
      <c r="AU27" s="352"/>
      <c r="AV27" s="352"/>
      <c r="AW27" s="352"/>
      <c r="AX27" s="352"/>
      <c r="AY27" s="352"/>
      <c r="AZ27" s="352"/>
      <c r="BA27" s="352"/>
    </row>
    <row r="28" spans="1:53" customFormat="1" thickBot="1" x14ac:dyDescent="0.2">
      <c r="A28" s="352"/>
      <c r="B28" s="352"/>
      <c r="C28" s="352"/>
      <c r="D28" s="352"/>
      <c r="E28" s="352"/>
      <c r="F28" s="352"/>
      <c r="G28" s="352"/>
      <c r="H28" s="352"/>
      <c r="I28" s="352"/>
      <c r="J28" s="352"/>
      <c r="K28" s="352"/>
      <c r="L28" s="352"/>
      <c r="M28" s="352"/>
      <c r="N28" s="352"/>
      <c r="O28" s="352"/>
      <c r="P28" s="352"/>
      <c r="Q28" s="352"/>
      <c r="R28" s="352"/>
      <c r="S28" s="352"/>
      <c r="T28" s="352"/>
      <c r="U28" s="352"/>
      <c r="V28" s="352"/>
      <c r="W28" s="352"/>
      <c r="X28" s="352"/>
      <c r="Y28" s="352"/>
      <c r="Z28" s="352"/>
      <c r="AA28" s="352"/>
      <c r="AB28" s="352"/>
      <c r="AC28" s="352"/>
      <c r="AD28" s="352"/>
      <c r="AE28" s="352"/>
      <c r="AF28" s="352"/>
      <c r="AG28" s="352"/>
      <c r="AH28" s="352"/>
      <c r="AI28" s="352"/>
      <c r="AJ28" s="352"/>
      <c r="AK28" s="352"/>
      <c r="AL28" s="352"/>
      <c r="AM28" s="352"/>
      <c r="AN28" s="352"/>
      <c r="AO28" s="352"/>
      <c r="AP28" s="352"/>
      <c r="AQ28" s="352"/>
      <c r="AR28" s="352"/>
      <c r="AS28" s="352"/>
      <c r="AT28" s="352"/>
      <c r="AU28" s="352"/>
      <c r="AV28" s="352"/>
      <c r="AW28" s="352"/>
      <c r="AX28" s="352"/>
      <c r="AY28" s="352"/>
      <c r="AZ28" s="352"/>
      <c r="BA28" s="352"/>
    </row>
    <row r="29" spans="1:53" ht="15" thickBot="1" x14ac:dyDescent="0.2">
      <c r="A29" s="257" t="s">
        <v>200</v>
      </c>
      <c r="B29" s="258"/>
      <c r="C29" s="258"/>
      <c r="D29" s="260"/>
      <c r="E29" s="260"/>
      <c r="F29" s="260"/>
      <c r="G29" s="261"/>
      <c r="H29" s="261"/>
      <c r="I29" s="258"/>
      <c r="J29" s="258"/>
      <c r="K29" s="258"/>
      <c r="L29" s="258"/>
      <c r="M29" s="258"/>
      <c r="N29" s="258"/>
      <c r="O29" s="258"/>
      <c r="P29" s="200"/>
      <c r="Q29" s="200"/>
      <c r="R29" s="200"/>
      <c r="S29" s="200"/>
      <c r="T29" s="200"/>
      <c r="U29" s="200"/>
      <c r="V29" s="258"/>
      <c r="W29" s="258"/>
      <c r="X29" s="259"/>
      <c r="Y29" s="352"/>
      <c r="Z29" s="352"/>
      <c r="AA29" s="352"/>
      <c r="AB29" s="352"/>
      <c r="AC29" s="352"/>
      <c r="AD29" s="352"/>
      <c r="AE29" s="352"/>
      <c r="AF29" s="352"/>
      <c r="AG29" s="352"/>
      <c r="AH29" s="352"/>
      <c r="AI29" s="352"/>
      <c r="AJ29" s="352"/>
      <c r="AK29" s="352"/>
      <c r="AL29" s="352"/>
      <c r="AM29" s="352"/>
      <c r="AN29" s="352"/>
      <c r="AO29" s="352"/>
      <c r="AP29" s="352"/>
      <c r="AQ29" s="352"/>
      <c r="AR29" s="352"/>
      <c r="AS29" s="352"/>
      <c r="AT29" s="352"/>
      <c r="AU29" s="352"/>
      <c r="AV29" s="352"/>
      <c r="AW29" s="352"/>
      <c r="AX29" s="352"/>
      <c r="AY29" s="352"/>
      <c r="AZ29" s="352"/>
      <c r="BA29" s="352"/>
    </row>
    <row r="30" spans="1:53" ht="75" x14ac:dyDescent="0.15">
      <c r="A30" s="262" t="s">
        <v>184</v>
      </c>
      <c r="B30" s="263" t="s">
        <v>222</v>
      </c>
      <c r="C30" s="289" t="s">
        <v>211</v>
      </c>
      <c r="D30" s="289" t="s">
        <v>113</v>
      </c>
      <c r="E30" s="289" t="s">
        <v>232</v>
      </c>
      <c r="F30" s="289" t="s">
        <v>235</v>
      </c>
      <c r="G30" s="289" t="s">
        <v>234</v>
      </c>
      <c r="H30" s="270" t="s">
        <v>206</v>
      </c>
      <c r="I30" s="270" t="s">
        <v>224</v>
      </c>
      <c r="J30" s="290" t="s">
        <v>571</v>
      </c>
      <c r="K30" s="267" t="s">
        <v>215</v>
      </c>
      <c r="L30" s="267" t="s">
        <v>189</v>
      </c>
      <c r="M30" s="267" t="s">
        <v>127</v>
      </c>
      <c r="N30" s="267" t="s">
        <v>209</v>
      </c>
      <c r="O30" s="268" t="s">
        <v>233</v>
      </c>
      <c r="P30" s="245" t="s">
        <v>572</v>
      </c>
      <c r="Q30" s="245" t="s">
        <v>573</v>
      </c>
      <c r="R30" s="246" t="s">
        <v>190</v>
      </c>
      <c r="S30" s="246" t="s">
        <v>148</v>
      </c>
      <c r="T30" s="246" t="s">
        <v>118</v>
      </c>
      <c r="U30" s="246" t="s">
        <v>161</v>
      </c>
      <c r="V30" s="268" t="s">
        <v>199</v>
      </c>
      <c r="W30" s="268" t="s">
        <v>210</v>
      </c>
      <c r="X30" s="272" t="s">
        <v>56</v>
      </c>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row>
    <row r="31" spans="1:53" x14ac:dyDescent="0.15">
      <c r="A31" s="201" t="str">
        <f>'Tariffs July 2023'!K19</f>
        <v>AGL</v>
      </c>
      <c r="B31" s="202" t="str">
        <f>'Tariffs July 2023'!L19</f>
        <v>Solar Savers</v>
      </c>
      <c r="C31" s="203">
        <f>IF('Tariffs July 2023'!BP19=0,91*'Tariffs July 2023'!M19/100,(91*'Tariffs July 2023'!M19/100)+'Tariffs July 2023'!BP19/4)</f>
        <v>119.01145454545454</v>
      </c>
      <c r="D31" s="203">
        <f>IF('Tariffs July 2023'!O19="",$K$5*'Tariffs July 2023'!N19/100,IF($K$5&gt;='Tariffs July 2023'!P19,('Tariffs July 2023'!P19*'Tariffs July 2023'!N19/100),($K$5*'Tariffs July 2023'!N19/100)))</f>
        <v>345.44099836363637</v>
      </c>
      <c r="E31" s="203">
        <f>IF('Tariffs July 2023'!T19&gt;0,IF(($K$5&lt;'Tariffs July 2023'!T19),(0),($K$5-'Tariffs July 2023'!T19)*'Tariffs July 2023'!U19/100),IF(AND('Tariffs July 2023'!R19&gt;0,'Tariffs July 2023'!T19=""),IF(($K$5&lt;'Tariffs July 2023'!R19),(0),($K$5-'Tariffs July 2023'!R19)*'Tariffs July 2023'!S19/100),IF(AND('Tariffs July 2023'!P19&gt;0,'Tariffs July 2023'!R19=""),IF(($K$5&lt;'Tariffs July 2023'!P19),(0),($K$5-'Tariffs July 2023'!P19)*'Tariffs July 2023'!Q19/100),0)))</f>
        <v>0</v>
      </c>
      <c r="F31" s="203">
        <f>($L$5)*'Tariffs July 2023'!AE19/100</f>
        <v>45.710636781818174</v>
      </c>
      <c r="G31" s="203">
        <f t="shared" ref="G31:G42" si="23">SUM(C31:F31)</f>
        <v>510.16308969090903</v>
      </c>
      <c r="H31" s="203">
        <f t="shared" ref="H31:H42" si="24">(G31-C31)*4</f>
        <v>1564.6065405818181</v>
      </c>
      <c r="I31" s="247">
        <f>G31*4</f>
        <v>2040.6523587636361</v>
      </c>
      <c r="J31" s="204">
        <f>I31*1.1</f>
        <v>2244.7175946399998</v>
      </c>
      <c r="K31" s="207">
        <f>'Tariffs July 2023'!AZ19</f>
        <v>0</v>
      </c>
      <c r="L31" s="207">
        <f>'Tariffs July 2023'!BA19</f>
        <v>0</v>
      </c>
      <c r="M31" s="207">
        <f>'Tariffs July 2023'!BB19</f>
        <v>0</v>
      </c>
      <c r="N31" s="207">
        <f>'Tariffs July 2023'!BC19</f>
        <v>0</v>
      </c>
      <c r="O31" s="309">
        <f>($F$6*'Tariffs July 2023'!AT19/100)*4</f>
        <v>314.26079999999996</v>
      </c>
      <c r="P31" s="206" t="str">
        <f>IF(SUM(K31:N31)=0,"No discount",IF(K31&gt;0,"Guaranteed off bill",IF(L31&gt;0,"Guaranteed off usage",IF(M31&gt;0,"Pay-on-time off bill","Pay-on-time off usage"))))</f>
        <v>No discount</v>
      </c>
      <c r="Q31" s="206" t="str">
        <f t="shared" ref="Q31:Q42" si="25">IF(OR(A31="Origin Energy",A31="Red Energy",A31="Powershop"),"Inclusive","Exclusive")</f>
        <v>Exclusive</v>
      </c>
      <c r="R31" s="293">
        <f>IF(AND(P31="Guaranteed off bill",Q31="Inclusive"),((I31*1.1)-((I31*1.1)*K31/100))/1.1,IF(AND(P31="Guaranteed off usage",Q31="Inclusive"),((I31*1.1)-((H31*1.1)*L31/100))/1.1,IF(AND(P31="Guaranteed off bill",Q31="Exclusive"),I31-(I31*K31/100),IF(AND(P31="Guaranteed off usage",Q31="Exclusive"),I31-(H31*L31/100),IF(Q31="Inclusive",((I31*1.1))/1.1,I31)))))</f>
        <v>2040.6523587636361</v>
      </c>
      <c r="S31" s="247">
        <f>IF(AND(P31="Pay-on-time off bill",Q31="Inclusive"),((R31*1.1)-((R31*1.1)*M31/100))/1.1,IF(AND(P31="Pay-on-time off usage",Q31="Inclusive"),((R31*1.1)-((H31*1.1)*N31/100))/1.1,IF(AND(P31="Pay-on-time off bill",Q31="Exclusive"),R31-(R31*M31/100),IF(AND(P31="Pay-on-time off usage",Q31="Exclusive"),R31-(H31*N31/100),IF(Q31="Inclusive",((R31*1.1))/1.1,R31)))))</f>
        <v>2040.6523587636361</v>
      </c>
      <c r="T31" s="247">
        <f t="shared" ref="T31:T42" si="26">R31-O31</f>
        <v>1726.3915587636361</v>
      </c>
      <c r="U31" s="247">
        <f t="shared" ref="U31:U42" si="27">S31-O31</f>
        <v>1726.3915587636361</v>
      </c>
      <c r="V31" s="292">
        <f t="shared" ref="V31:W42" si="28">T31*1.1</f>
        <v>1899.0307146399998</v>
      </c>
      <c r="W31" s="292">
        <f t="shared" si="28"/>
        <v>1899.0307146399998</v>
      </c>
      <c r="X31" s="208">
        <f>'Tariffs July 2023'!G19</f>
        <v>43669</v>
      </c>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row>
    <row r="32" spans="1:53" x14ac:dyDescent="0.15">
      <c r="A32" s="201" t="str">
        <f>'Tariffs July 2023'!K20</f>
        <v>Diamond Energy</v>
      </c>
      <c r="B32" s="202" t="str">
        <f>'Tariffs July 2023'!L20</f>
        <v xml:space="preserve">Renewable Saver </v>
      </c>
      <c r="C32" s="203">
        <f>IF('Tariffs July 2023'!BP20=0,91*'Tariffs July 2023'!M20/100,(91*'Tariffs July 2023'!M20/100)+'Tariffs July 2023'!BP20/4)</f>
        <v>100.09999999999998</v>
      </c>
      <c r="D32" s="203">
        <f>IF('Tariffs July 2023'!O20="",$K$5*'Tariffs July 2023'!N20/100,IF($K$5&gt;='Tariffs July 2023'!P20,('Tariffs July 2023'!P20*'Tariffs July 2023'!N20/100),($K$5*'Tariffs July 2023'!N20/100)))</f>
        <v>301.92</v>
      </c>
      <c r="E32" s="203">
        <f>IF('Tariffs July 2023'!T20&gt;0,IF(($K$5&lt;'Tariffs July 2023'!T20),(0),($K$5-'Tariffs July 2023'!T20)*'Tariffs July 2023'!U20/100),IF(AND('Tariffs July 2023'!R20&gt;0,'Tariffs July 2023'!T20=""),IF(($K$5&lt;'Tariffs July 2023'!R20),(0),($K$5-'Tariffs July 2023'!R20)*'Tariffs July 2023'!S20/100),IF(AND('Tariffs July 2023'!P20&gt;0,'Tariffs July 2023'!R20=""),IF(($K$5&lt;'Tariffs July 2023'!P20),(0),($K$5-'Tariffs July 2023'!P20)*'Tariffs July 2023'!Q20/100),0)))</f>
        <v>54.038886000000012</v>
      </c>
      <c r="F32" s="203">
        <f>($L$5)*'Tariffs July 2023'!AE20/100</f>
        <v>47.00200499999999</v>
      </c>
      <c r="G32" s="203">
        <f t="shared" si="23"/>
        <v>503.06089099999997</v>
      </c>
      <c r="H32" s="203">
        <f t="shared" si="24"/>
        <v>1611.843564</v>
      </c>
      <c r="I32" s="247">
        <f t="shared" ref="I32:I42" si="29">G32*4</f>
        <v>2012.2435639999999</v>
      </c>
      <c r="J32" s="204">
        <f t="shared" ref="J32:J42" si="30">I32*1.1</f>
        <v>2213.4679203999999</v>
      </c>
      <c r="K32" s="207">
        <f>'Tariffs July 2023'!AZ20</f>
        <v>0</v>
      </c>
      <c r="L32" s="207">
        <f>'Tariffs July 2023'!BA20</f>
        <v>0</v>
      </c>
      <c r="M32" s="207">
        <f>'Tariffs July 2023'!BB20</f>
        <v>2</v>
      </c>
      <c r="N32" s="207">
        <f>'Tariffs July 2023'!BC20</f>
        <v>0</v>
      </c>
      <c r="O32" s="309">
        <f>($F$6*'Tariffs July 2023'!AT20/100)*4</f>
        <v>163.415616</v>
      </c>
      <c r="P32" s="206" t="str">
        <f t="shared" ref="P32:P42" si="31">IF(SUM(K32:N32)=0,"No discount",IF(K32&gt;0,"Guaranteed off bill",IF(L32&gt;0,"Guaranteed off usage",IF(M32&gt;0,"Pay-on-time off bill","Pay-on-time off usage"))))</f>
        <v>Pay-on-time off bill</v>
      </c>
      <c r="Q32" s="206" t="str">
        <f t="shared" si="25"/>
        <v>Exclusive</v>
      </c>
      <c r="R32" s="293">
        <f t="shared" ref="R32:R42" si="32">IF(AND(P32="Guaranteed off bill",Q32="Inclusive"),((I32*1.1)-((I32*1.1)*K32/100))/1.1,IF(AND(P32="Guaranteed off usage",Q32="Inclusive"),((I32*1.1)-((H32*1.1)*L32/100))/1.1,IF(AND(P32="Guaranteed off bill",Q32="Exclusive"),I32-(I32*K32/100),IF(AND(P32="Guaranteed off usage",Q32="Exclusive"),I32-(H32*L32/100),IF(Q32="Inclusive",((I32*1.1))/1.1,I32)))))</f>
        <v>2012.2435639999999</v>
      </c>
      <c r="S32" s="247">
        <f t="shared" ref="S32:S42" si="33">IF(AND(P32="Pay-on-time off bill",Q32="Inclusive"),((R32*1.1)-((R32*1.1)*M32/100))/1.1,IF(AND(P32="Pay-on-time off usage",Q32="Inclusive"),((R32*1.1)-((H32*1.1)*N32/100))/1.1,IF(AND(P32="Pay-on-time off bill",Q32="Exclusive"),R32-(R32*M32/100),IF(AND(P32="Pay-on-time off usage",Q32="Exclusive"),R32-(H32*N32/100),IF(Q32="Inclusive",((R32*1.1))/1.1,R32)))))</f>
        <v>1971.9986927199998</v>
      </c>
      <c r="T32" s="247">
        <f t="shared" si="26"/>
        <v>1848.8279479999999</v>
      </c>
      <c r="U32" s="247">
        <f t="shared" si="27"/>
        <v>1808.5830767199998</v>
      </c>
      <c r="V32" s="292">
        <f t="shared" si="28"/>
        <v>2033.7107427999999</v>
      </c>
      <c r="W32" s="292">
        <f t="shared" si="28"/>
        <v>1989.4413843919999</v>
      </c>
      <c r="X32" s="208">
        <f>'Tariffs July 2023'!G20</f>
        <v>43646</v>
      </c>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row>
    <row r="33" spans="1:53" x14ac:dyDescent="0.15">
      <c r="A33" s="201" t="str">
        <f>'Tariffs July 2023'!K21</f>
        <v>EnergyAustralia</v>
      </c>
      <c r="B33" s="202" t="str">
        <f>'Tariffs July 2023'!L21</f>
        <v>Solar Max</v>
      </c>
      <c r="C33" s="203">
        <f>IF('Tariffs July 2023'!BP21=0,91*'Tariffs July 2023'!M21/100,(91*'Tariffs July 2023'!M21/100)+'Tariffs July 2023'!BP21/4)</f>
        <v>98.279999999999987</v>
      </c>
      <c r="D33" s="203">
        <f>IF('Tariffs July 2023'!O21="",$K$5*'Tariffs July 2023'!N21/100,IF($K$5&gt;='Tariffs July 2023'!P21,('Tariffs July 2023'!P21*'Tariffs July 2023'!N21/100),($K$5*'Tariffs July 2023'!N21/100)))</f>
        <v>360.72218894545455</v>
      </c>
      <c r="E33" s="203">
        <f>IF('Tariffs July 2023'!T21&gt;0,IF(($K$5&lt;'Tariffs July 2023'!T21),(0),($K$5-'Tariffs July 2023'!T21)*'Tariffs July 2023'!U21/100),IF(AND('Tariffs July 2023'!R21&gt;0,'Tariffs July 2023'!T21=""),IF(($K$5&lt;'Tariffs July 2023'!R21),(0),($K$5-'Tariffs July 2023'!R21)*'Tariffs July 2023'!S21/100),IF(AND('Tariffs July 2023'!P21&gt;0,'Tariffs July 2023'!R21=""),IF(($K$5&lt;'Tariffs July 2023'!P21),(0),($K$5-'Tariffs July 2023'!P21)*'Tariffs July 2023'!Q21/100),0)))</f>
        <v>0</v>
      </c>
      <c r="F33" s="203">
        <f>($L$5)*'Tariffs July 2023'!AE21/100</f>
        <v>42.501206945454541</v>
      </c>
      <c r="G33" s="203">
        <f t="shared" si="23"/>
        <v>501.50339589090908</v>
      </c>
      <c r="H33" s="203">
        <f t="shared" si="24"/>
        <v>1612.8935835636364</v>
      </c>
      <c r="I33" s="247">
        <f t="shared" si="29"/>
        <v>2006.0135835636363</v>
      </c>
      <c r="J33" s="204">
        <f t="shared" si="30"/>
        <v>2206.6149419200001</v>
      </c>
      <c r="K33" s="207">
        <f>'Tariffs July 2023'!AZ21</f>
        <v>0</v>
      </c>
      <c r="L33" s="207">
        <f>'Tariffs July 2023'!BA21</f>
        <v>0</v>
      </c>
      <c r="M33" s="207">
        <f>'Tariffs July 2023'!BB21</f>
        <v>0</v>
      </c>
      <c r="N33" s="207">
        <f>'Tariffs July 2023'!BC21</f>
        <v>0</v>
      </c>
      <c r="O33" s="309">
        <f>($F$6*'Tariffs July 2023'!AT21/100)*4</f>
        <v>471.39119999999997</v>
      </c>
      <c r="P33" s="206" t="str">
        <f t="shared" si="31"/>
        <v>No discount</v>
      </c>
      <c r="Q33" s="206" t="str">
        <f t="shared" si="25"/>
        <v>Exclusive</v>
      </c>
      <c r="R33" s="293">
        <f t="shared" si="32"/>
        <v>2006.0135835636363</v>
      </c>
      <c r="S33" s="247">
        <f t="shared" si="33"/>
        <v>2006.0135835636363</v>
      </c>
      <c r="T33" s="247">
        <f t="shared" si="26"/>
        <v>1534.6223835636363</v>
      </c>
      <c r="U33" s="247">
        <f t="shared" si="27"/>
        <v>1534.6223835636363</v>
      </c>
      <c r="V33" s="292">
        <f t="shared" si="28"/>
        <v>1688.08462192</v>
      </c>
      <c r="W33" s="292">
        <f t="shared" si="28"/>
        <v>1688.08462192</v>
      </c>
      <c r="X33" s="208">
        <f>'Tariffs July 2023'!G21</f>
        <v>43678</v>
      </c>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row>
    <row r="34" spans="1:53" x14ac:dyDescent="0.15">
      <c r="A34" s="201" t="str">
        <f>'Tariffs July 2023'!K22</f>
        <v>Energy Locals</v>
      </c>
      <c r="B34" s="202" t="str">
        <f>'Tariffs July 2023'!L22</f>
        <v>Online Member</v>
      </c>
      <c r="C34" s="203">
        <f>IF('Tariffs July 2023'!BP22=0,91*'Tariffs July 2023'!M22/100,(91*'Tariffs July 2023'!M22/100)+'Tariffs July 2023'!BP22/4)</f>
        <v>110.95454545454544</v>
      </c>
      <c r="D34" s="203">
        <f>IF('Tariffs July 2023'!O22="",$K$5*'Tariffs July 2023'!N22/100,IF($K$5&gt;='Tariffs July 2023'!P22,('Tariffs July 2023'!P22*'Tariffs July 2023'!N22/100),($K$5*'Tariffs July 2023'!N22/100)))</f>
        <v>295.93855000000002</v>
      </c>
      <c r="E34" s="203">
        <f>IF('Tariffs July 2023'!T22&gt;0,IF(($K$5&lt;'Tariffs July 2023'!T22),(0),($K$5-'Tariffs July 2023'!T22)*'Tariffs July 2023'!U22/100),IF(AND('Tariffs July 2023'!R22&gt;0,'Tariffs July 2023'!T22=""),IF(($K$5&lt;'Tariffs July 2023'!R22),(0),($K$5-'Tariffs July 2023'!R22)*'Tariffs July 2023'!S22/100),IF(AND('Tariffs July 2023'!P22&gt;0,'Tariffs July 2023'!R22=""),IF(($K$5&lt;'Tariffs July 2023'!P22),(0),($K$5-'Tariffs July 2023'!P22)*'Tariffs July 2023'!Q22/100),0)))</f>
        <v>0</v>
      </c>
      <c r="F34" s="203">
        <f>($L$5)*'Tariffs July 2023'!AE22/100</f>
        <v>43.678630909090899</v>
      </c>
      <c r="G34" s="203">
        <f t="shared" si="23"/>
        <v>450.57172636363634</v>
      </c>
      <c r="H34" s="203">
        <f t="shared" si="24"/>
        <v>1358.4687236363636</v>
      </c>
      <c r="I34" s="247">
        <f t="shared" si="29"/>
        <v>1802.2869054545454</v>
      </c>
      <c r="J34" s="204">
        <f t="shared" si="30"/>
        <v>1982.5155960000002</v>
      </c>
      <c r="K34" s="207">
        <f>'Tariffs July 2023'!AZ22</f>
        <v>0</v>
      </c>
      <c r="L34" s="207">
        <f>'Tariffs July 2023'!BA22</f>
        <v>0</v>
      </c>
      <c r="M34" s="207">
        <f>'Tariffs July 2023'!BB22</f>
        <v>0</v>
      </c>
      <c r="N34" s="207">
        <f>'Tariffs July 2023'!BC22</f>
        <v>0</v>
      </c>
      <c r="O34" s="309">
        <f>($F$6*'Tariffs July 2023'!AT22/100)*4</f>
        <v>336.25905599999999</v>
      </c>
      <c r="P34" s="206" t="str">
        <f t="shared" si="31"/>
        <v>No discount</v>
      </c>
      <c r="Q34" s="206" t="str">
        <f t="shared" si="25"/>
        <v>Exclusive</v>
      </c>
      <c r="R34" s="293">
        <f t="shared" si="32"/>
        <v>1802.2869054545454</v>
      </c>
      <c r="S34" s="247">
        <f t="shared" si="33"/>
        <v>1802.2869054545454</v>
      </c>
      <c r="T34" s="247">
        <f t="shared" si="26"/>
        <v>1466.0278494545455</v>
      </c>
      <c r="U34" s="247">
        <f t="shared" si="27"/>
        <v>1466.0278494545455</v>
      </c>
      <c r="V34" s="292">
        <f t="shared" si="28"/>
        <v>1612.6306344000002</v>
      </c>
      <c r="W34" s="292">
        <f t="shared" si="28"/>
        <v>1612.6306344000002</v>
      </c>
      <c r="X34" s="208">
        <f>'Tariffs July 2023'!G22</f>
        <v>43646</v>
      </c>
      <c r="Y34" s="352"/>
      <c r="Z34" s="352"/>
      <c r="AA34" s="352"/>
      <c r="AB34" s="352"/>
      <c r="AC34" s="352"/>
      <c r="AD34" s="352"/>
      <c r="AE34" s="352"/>
      <c r="AF34" s="352"/>
      <c r="AG34" s="352"/>
      <c r="AH34" s="352"/>
      <c r="AI34" s="352"/>
      <c r="AJ34" s="352"/>
      <c r="AK34" s="352"/>
      <c r="AL34" s="352"/>
      <c r="AM34" s="352"/>
      <c r="AN34" s="352"/>
      <c r="AO34" s="352"/>
      <c r="AP34" s="352"/>
      <c r="AQ34" s="352"/>
      <c r="AR34" s="352"/>
      <c r="AS34" s="352"/>
      <c r="AT34" s="352"/>
      <c r="AU34" s="352"/>
      <c r="AV34" s="352"/>
      <c r="AW34" s="352"/>
      <c r="AX34" s="352"/>
      <c r="AY34" s="352"/>
      <c r="AZ34" s="352"/>
      <c r="BA34" s="352"/>
    </row>
    <row r="35" spans="1:53" x14ac:dyDescent="0.15">
      <c r="A35" s="201" t="str">
        <f>'Tariffs July 2023'!K23</f>
        <v>Origin Energy</v>
      </c>
      <c r="B35" s="202" t="str">
        <f>'Tariffs July 2023'!L23</f>
        <v>Solar Boost</v>
      </c>
      <c r="C35" s="203">
        <f>IF('Tariffs July 2023'!BP23=0,91*'Tariffs July 2023'!M23/100,(91*'Tariffs July 2023'!M23/100)+'Tariffs July 2023'!BP23/4)</f>
        <v>113.93199999999999</v>
      </c>
      <c r="D35" s="203">
        <f>IF('Tariffs July 2023'!O23="",$K$5*'Tariffs July 2023'!N23/100,IF($K$5&gt;='Tariffs July 2023'!P23,('Tariffs July 2023'!P23*'Tariffs July 2023'!N23/100),($K$5*'Tariffs July 2023'!N23/100)))</f>
        <v>344.79531425454547</v>
      </c>
      <c r="E35" s="203">
        <f>IF('Tariffs July 2023'!T23&gt;0,IF(($K$5&lt;'Tariffs July 2023'!T23),(0),($K$5-'Tariffs July 2023'!T23)*'Tariffs July 2023'!U23/100),IF(AND('Tariffs July 2023'!R23&gt;0,'Tariffs July 2023'!T23=""),IF(($K$5&lt;'Tariffs July 2023'!R23),(0),($K$5-'Tariffs July 2023'!R23)*'Tariffs July 2023'!S23/100),IF(AND('Tariffs July 2023'!P23&gt;0,'Tariffs July 2023'!R23=""),IF(($K$5&lt;'Tariffs July 2023'!P23),(0),($K$5-'Tariffs July 2023'!P23)*'Tariffs July 2023'!Q23/100),0)))</f>
        <v>0</v>
      </c>
      <c r="F35" s="203">
        <f>($L$5)*'Tariffs July 2023'!AE23/100</f>
        <v>44.343305727272728</v>
      </c>
      <c r="G35" s="203">
        <f t="shared" si="23"/>
        <v>503.0706199818182</v>
      </c>
      <c r="H35" s="203">
        <f t="shared" si="24"/>
        <v>1556.554479927273</v>
      </c>
      <c r="I35" s="247">
        <f t="shared" si="29"/>
        <v>2012.2824799272728</v>
      </c>
      <c r="J35" s="204">
        <f t="shared" si="30"/>
        <v>2213.5107279200001</v>
      </c>
      <c r="K35" s="207">
        <f>'Tariffs July 2023'!AZ23</f>
        <v>0</v>
      </c>
      <c r="L35" s="207">
        <f>'Tariffs July 2023'!BA23</f>
        <v>0</v>
      </c>
      <c r="M35" s="207">
        <f>'Tariffs July 2023'!BB23</f>
        <v>0</v>
      </c>
      <c r="N35" s="207">
        <f>'Tariffs July 2023'!BC23</f>
        <v>0</v>
      </c>
      <c r="O35" s="309">
        <f>($F$6*'Tariffs July 2023'!AT23/100)*4</f>
        <v>377.11295999999993</v>
      </c>
      <c r="P35" s="206" t="str">
        <f t="shared" si="31"/>
        <v>No discount</v>
      </c>
      <c r="Q35" s="206" t="str">
        <f t="shared" si="25"/>
        <v>Inclusive</v>
      </c>
      <c r="R35" s="293">
        <f t="shared" si="32"/>
        <v>2012.2824799272728</v>
      </c>
      <c r="S35" s="247">
        <f t="shared" si="33"/>
        <v>2012.2824799272728</v>
      </c>
      <c r="T35" s="247">
        <f t="shared" si="26"/>
        <v>1635.1695199272729</v>
      </c>
      <c r="U35" s="247">
        <f t="shared" si="27"/>
        <v>1635.1695199272729</v>
      </c>
      <c r="V35" s="292">
        <f t="shared" si="28"/>
        <v>1798.6864719200003</v>
      </c>
      <c r="W35" s="292">
        <f t="shared" si="28"/>
        <v>1798.6864719200003</v>
      </c>
      <c r="X35" s="208">
        <f>'Tariffs July 2023'!G23</f>
        <v>43646</v>
      </c>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row>
    <row r="36" spans="1:53" x14ac:dyDescent="0.15">
      <c r="A36" s="201" t="str">
        <f>'Tariffs July 2023'!K24</f>
        <v>Simply Energy</v>
      </c>
      <c r="B36" s="202" t="str">
        <f>'Tariffs July 2023'!L24</f>
        <v>Solar</v>
      </c>
      <c r="C36" s="203">
        <f>IF('Tariffs July 2023'!BP24=0,91*'Tariffs July 2023'!M24/100,(91*'Tariffs July 2023'!M24/100)+'Tariffs July 2023'!BP24/4)</f>
        <v>97.121818181818185</v>
      </c>
      <c r="D36" s="203">
        <f>IF('Tariffs July 2023'!O24="",$K$5*'Tariffs July 2023'!N24/100,IF($K$5&gt;='Tariffs July 2023'!P24,('Tariffs July 2023'!P24*'Tariffs July 2023'!N24/100),($K$5*'Tariffs July 2023'!N24/100)))</f>
        <v>361.56781818181815</v>
      </c>
      <c r="E36" s="203">
        <f>IF('Tariffs July 2023'!T24&gt;0,IF(($K$5&lt;'Tariffs July 2023'!T24),(0),($K$5-'Tariffs July 2023'!T24)*'Tariffs July 2023'!U24/100),IF(AND('Tariffs July 2023'!R24&gt;0,'Tariffs July 2023'!T24=""),IF(($K$5&lt;'Tariffs July 2023'!R24),(0),($K$5-'Tariffs July 2023'!R24)*'Tariffs July 2023'!S24/100),IF(AND('Tariffs July 2023'!P24&gt;0,'Tariffs July 2023'!R24=""),IF(($K$5&lt;'Tariffs July 2023'!P24),(0),($K$5-'Tariffs July 2023'!P24)*'Tariffs July 2023'!Q24/100),0)))</f>
        <v>0.24202963636366284</v>
      </c>
      <c r="F36" s="203">
        <f>($L$5)*'Tariffs July 2023'!AE24/100</f>
        <v>44.875045581818178</v>
      </c>
      <c r="G36" s="203">
        <f t="shared" si="23"/>
        <v>503.80671158181821</v>
      </c>
      <c r="H36" s="203">
        <f t="shared" si="24"/>
        <v>1626.7395736000001</v>
      </c>
      <c r="I36" s="247">
        <f t="shared" si="29"/>
        <v>2015.2268463272728</v>
      </c>
      <c r="J36" s="204">
        <f t="shared" si="30"/>
        <v>2216.7495309600004</v>
      </c>
      <c r="K36" s="207">
        <f>'Tariffs July 2023'!AZ24</f>
        <v>0</v>
      </c>
      <c r="L36" s="207">
        <f>'Tariffs July 2023'!BA24</f>
        <v>0</v>
      </c>
      <c r="M36" s="207">
        <f>'Tariffs July 2023'!BB24</f>
        <v>0</v>
      </c>
      <c r="N36" s="207">
        <f>'Tariffs July 2023'!BC24</f>
        <v>0</v>
      </c>
      <c r="O36" s="309">
        <f>($F$6*'Tariffs July 2023'!AT24/100)*4</f>
        <v>219.98255999999998</v>
      </c>
      <c r="P36" s="206" t="str">
        <f t="shared" si="31"/>
        <v>No discount</v>
      </c>
      <c r="Q36" s="206" t="str">
        <f t="shared" si="25"/>
        <v>Exclusive</v>
      </c>
      <c r="R36" s="293">
        <f t="shared" si="32"/>
        <v>2015.2268463272728</v>
      </c>
      <c r="S36" s="247">
        <f t="shared" si="33"/>
        <v>2015.2268463272728</v>
      </c>
      <c r="T36" s="247">
        <f t="shared" si="26"/>
        <v>1795.2442863272729</v>
      </c>
      <c r="U36" s="247">
        <f t="shared" si="27"/>
        <v>1795.2442863272729</v>
      </c>
      <c r="V36" s="292">
        <f t="shared" si="28"/>
        <v>1974.7687149600004</v>
      </c>
      <c r="W36" s="292">
        <f t="shared" si="28"/>
        <v>1974.7687149600004</v>
      </c>
      <c r="X36" s="208">
        <f>'Tariffs July 2023'!G24</f>
        <v>43646</v>
      </c>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row>
    <row r="37" spans="1:53" x14ac:dyDescent="0.15">
      <c r="A37" s="201" t="str">
        <f>'Tariffs July 2023'!K25</f>
        <v>Powershop</v>
      </c>
      <c r="B37" s="202" t="str">
        <f>'Tariffs July 2023'!L25</f>
        <v>Carbon neutral</v>
      </c>
      <c r="C37" s="203">
        <f>IF('Tariffs July 2023'!BP25=0,91*'Tariffs July 2023'!M25/100,(91*'Tariffs July 2023'!M25/100)+'Tariffs July 2023'!BP25/4)</f>
        <v>124.77754545454545</v>
      </c>
      <c r="D37" s="203">
        <f>IF('Tariffs July 2023'!O25="",$K$5*'Tariffs July 2023'!N25/100,IF($K$5&gt;='Tariffs July 2023'!P25,('Tariffs July 2023'!P25*'Tariffs July 2023'!N25/100),($K$5*'Tariffs July 2023'!N25/100)))</f>
        <v>316.70805550909085</v>
      </c>
      <c r="E37" s="203">
        <f>IF('Tariffs July 2023'!T25&gt;0,IF(($K$5&lt;'Tariffs July 2023'!T25),(0),($K$5-'Tariffs July 2023'!T25)*'Tariffs July 2023'!U25/100),IF(AND('Tariffs July 2023'!R25&gt;0,'Tariffs July 2023'!T25=""),IF(($K$5&lt;'Tariffs July 2023'!R25),(0),($K$5-'Tariffs July 2023'!R25)*'Tariffs July 2023'!S25/100),IF(AND('Tariffs July 2023'!P25&gt;0,'Tariffs July 2023'!R25=""),IF(($K$5&lt;'Tariffs July 2023'!P25),(0),($K$5-'Tariffs July 2023'!P25)*'Tariffs July 2023'!Q25/100),0)))</f>
        <v>0</v>
      </c>
      <c r="F37" s="203">
        <f>($L$5)*'Tariffs July 2023'!AE25/100</f>
        <v>42.102402054545458</v>
      </c>
      <c r="G37" s="203">
        <f t="shared" si="23"/>
        <v>483.58800301818178</v>
      </c>
      <c r="H37" s="203">
        <f t="shared" si="24"/>
        <v>1435.2418302545452</v>
      </c>
      <c r="I37" s="247">
        <f t="shared" si="29"/>
        <v>1934.3520120727271</v>
      </c>
      <c r="J37" s="204">
        <f t="shared" si="30"/>
        <v>2127.7872132799998</v>
      </c>
      <c r="K37" s="207">
        <f>'Tariffs July 2023'!AZ25</f>
        <v>0</v>
      </c>
      <c r="L37" s="207">
        <f>'Tariffs July 2023'!BA25</f>
        <v>0</v>
      </c>
      <c r="M37" s="207">
        <f>'Tariffs July 2023'!BB25</f>
        <v>0</v>
      </c>
      <c r="N37" s="207">
        <f>'Tariffs July 2023'!BC25</f>
        <v>0</v>
      </c>
      <c r="O37" s="309">
        <f>($F$6*'Tariffs July 2023'!AT25/100)*4</f>
        <v>157.13039999999998</v>
      </c>
      <c r="P37" s="206" t="str">
        <f t="shared" si="31"/>
        <v>No discount</v>
      </c>
      <c r="Q37" s="206" t="str">
        <f t="shared" si="25"/>
        <v>Inclusive</v>
      </c>
      <c r="R37" s="293">
        <f t="shared" si="32"/>
        <v>1934.3520120727269</v>
      </c>
      <c r="S37" s="247">
        <f t="shared" si="33"/>
        <v>1934.3520120727269</v>
      </c>
      <c r="T37" s="247">
        <f t="shared" si="26"/>
        <v>1777.2216120727269</v>
      </c>
      <c r="U37" s="247">
        <f t="shared" si="27"/>
        <v>1777.2216120727269</v>
      </c>
      <c r="V37" s="292">
        <f t="shared" si="28"/>
        <v>1954.9437732799997</v>
      </c>
      <c r="W37" s="292">
        <f t="shared" si="28"/>
        <v>1954.9437732799997</v>
      </c>
      <c r="X37" s="208">
        <f>'Tariffs July 2023'!G25</f>
        <v>43677</v>
      </c>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row>
    <row r="38" spans="1:53" x14ac:dyDescent="0.15">
      <c r="A38" s="201" t="str">
        <f>'Tariffs July 2023'!K26</f>
        <v>Red Energy</v>
      </c>
      <c r="B38" s="202" t="str">
        <f>'Tariffs July 2023'!L26</f>
        <v>Solar Savers</v>
      </c>
      <c r="C38" s="203">
        <f>IF('Tariffs July 2023'!BP26=0,91*'Tariffs July 2023'!M26/100,(91*'Tariffs July 2023'!M26/100)+'Tariffs July 2023'!BP26/4)</f>
        <v>111.85554545454546</v>
      </c>
      <c r="D38" s="203">
        <f>IF('Tariffs July 2023'!O26="",$K$5*'Tariffs July 2023'!N26/100,IF($K$5&gt;='Tariffs July 2023'!P26,('Tariffs July 2023'!P26*'Tariffs July 2023'!N26/100),($K$5*'Tariffs July 2023'!N26/100)))</f>
        <v>343.07348996363629</v>
      </c>
      <c r="E38" s="203">
        <f>IF('Tariffs July 2023'!T26&gt;0,IF(($K$5&lt;'Tariffs July 2023'!T26),(0),($K$5-'Tariffs July 2023'!T26)*'Tariffs July 2023'!U26/100),IF(AND('Tariffs July 2023'!R26&gt;0,'Tariffs July 2023'!T26=""),IF(($K$5&lt;'Tariffs July 2023'!R26),(0),($K$5-'Tariffs July 2023'!R26)*'Tariffs July 2023'!S26/100),IF(AND('Tariffs July 2023'!P26&gt;0,'Tariffs July 2023'!R26=""),IF(($K$5&lt;'Tariffs July 2023'!P26),(0),($K$5-'Tariffs July 2023'!P26)*'Tariffs July 2023'!Q26/100),0)))</f>
        <v>0</v>
      </c>
      <c r="F38" s="203">
        <f>($L$5)*'Tariffs July 2023'!AE26/100</f>
        <v>45.919534581818176</v>
      </c>
      <c r="G38" s="203">
        <f t="shared" si="23"/>
        <v>500.84856999999994</v>
      </c>
      <c r="H38" s="203">
        <f t="shared" si="24"/>
        <v>1555.972098181818</v>
      </c>
      <c r="I38" s="247">
        <f t="shared" si="29"/>
        <v>2003.3942799999998</v>
      </c>
      <c r="J38" s="204">
        <f t="shared" si="30"/>
        <v>2203.7337079999998</v>
      </c>
      <c r="K38" s="207">
        <f>'Tariffs July 2023'!AZ26</f>
        <v>0</v>
      </c>
      <c r="L38" s="207">
        <f>'Tariffs July 2023'!BA26</f>
        <v>0</v>
      </c>
      <c r="M38" s="207">
        <f>'Tariffs July 2023'!BB26</f>
        <v>0</v>
      </c>
      <c r="N38" s="207">
        <f>'Tariffs July 2023'!BC26</f>
        <v>0</v>
      </c>
      <c r="O38" s="309">
        <f>($F$6*'Tariffs July 2023'!AT26/100)*4</f>
        <v>502.81727999999998</v>
      </c>
      <c r="P38" s="206" t="str">
        <f t="shared" si="31"/>
        <v>No discount</v>
      </c>
      <c r="Q38" s="206" t="str">
        <f t="shared" si="25"/>
        <v>Inclusive</v>
      </c>
      <c r="R38" s="293">
        <f t="shared" si="32"/>
        <v>2003.3942799999995</v>
      </c>
      <c r="S38" s="247">
        <f t="shared" si="33"/>
        <v>2003.3942799999995</v>
      </c>
      <c r="T38" s="247">
        <f t="shared" si="26"/>
        <v>1500.5769999999995</v>
      </c>
      <c r="U38" s="247">
        <f t="shared" si="27"/>
        <v>1500.5769999999995</v>
      </c>
      <c r="V38" s="292">
        <f t="shared" si="28"/>
        <v>1650.6346999999996</v>
      </c>
      <c r="W38" s="292">
        <f t="shared" si="28"/>
        <v>1650.6346999999996</v>
      </c>
      <c r="X38" s="208">
        <f>'Tariffs July 2023'!G26</f>
        <v>43670</v>
      </c>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row>
    <row r="39" spans="1:53" x14ac:dyDescent="0.15">
      <c r="A39" s="201" t="str">
        <f>'Tariffs July 2023'!K27</f>
        <v>Alinta Energy</v>
      </c>
      <c r="B39" s="202" t="str">
        <f>'Tariffs July 2023'!L27</f>
        <v>Home Deal</v>
      </c>
      <c r="C39" s="203">
        <f>IF('Tariffs July 2023'!BP27=0,91*'Tariffs July 2023'!M27/100,(91*'Tariffs July 2023'!M27/100)+'Tariffs July 2023'!BP27/4)</f>
        <v>100.60463636363636</v>
      </c>
      <c r="D39" s="203">
        <f>IF('Tariffs July 2023'!O27="",$K$5*'Tariffs July 2023'!N27/100,IF($K$5&gt;='Tariffs July 2023'!P27,('Tariffs July 2023'!P27*'Tariffs July 2023'!N27/100),($K$5*'Tariffs July 2023'!N27/100)))</f>
        <v>330.48264983636363</v>
      </c>
      <c r="E39" s="203">
        <f>IF('Tariffs July 2023'!T27&gt;0,IF(($K$5&lt;'Tariffs July 2023'!T27),(0),($K$5-'Tariffs July 2023'!T27)*'Tariffs July 2023'!U27/100),IF(AND('Tariffs July 2023'!R27&gt;0,'Tariffs July 2023'!T27=""),IF(($K$5&lt;'Tariffs July 2023'!R27),(0),($K$5-'Tariffs July 2023'!R27)*'Tariffs July 2023'!S27/100),IF(AND('Tariffs July 2023'!P27&gt;0,'Tariffs July 2023'!R27=""),IF(($K$5&lt;'Tariffs July 2023'!P27),(0),($K$5-'Tariffs July 2023'!P27)*'Tariffs July 2023'!Q27/100),0)))</f>
        <v>0</v>
      </c>
      <c r="F39" s="203">
        <f>($L$5)*'Tariffs July 2023'!AE27/100</f>
        <v>38.171325272727273</v>
      </c>
      <c r="G39" s="203">
        <f t="shared" si="23"/>
        <v>469.25861147272724</v>
      </c>
      <c r="H39" s="203">
        <f t="shared" si="24"/>
        <v>1474.6159004363635</v>
      </c>
      <c r="I39" s="247">
        <f t="shared" si="29"/>
        <v>1877.034445890909</v>
      </c>
      <c r="J39" s="204">
        <f t="shared" si="30"/>
        <v>2064.7378904799998</v>
      </c>
      <c r="K39" s="207">
        <f>'Tariffs July 2023'!AZ27</f>
        <v>0</v>
      </c>
      <c r="L39" s="207">
        <f>'Tariffs July 2023'!BA27</f>
        <v>0</v>
      </c>
      <c r="M39" s="207">
        <f>'Tariffs July 2023'!BB27</f>
        <v>0</v>
      </c>
      <c r="N39" s="207">
        <f>'Tariffs July 2023'!BC27</f>
        <v>0</v>
      </c>
      <c r="O39" s="309">
        <f>($F$6*'Tariffs July 2023'!AT27/100)*4</f>
        <v>251.40863999999999</v>
      </c>
      <c r="P39" s="206" t="str">
        <f t="shared" si="31"/>
        <v>No discount</v>
      </c>
      <c r="Q39" s="206" t="str">
        <f t="shared" si="25"/>
        <v>Exclusive</v>
      </c>
      <c r="R39" s="293">
        <f t="shared" si="32"/>
        <v>1877.034445890909</v>
      </c>
      <c r="S39" s="247">
        <f t="shared" si="33"/>
        <v>1877.034445890909</v>
      </c>
      <c r="T39" s="247">
        <f t="shared" si="26"/>
        <v>1625.6258058909089</v>
      </c>
      <c r="U39" s="247">
        <f t="shared" si="27"/>
        <v>1625.6258058909089</v>
      </c>
      <c r="V39" s="292">
        <f t="shared" si="28"/>
        <v>1788.18838648</v>
      </c>
      <c r="W39" s="292">
        <f t="shared" si="28"/>
        <v>1788.18838648</v>
      </c>
      <c r="X39" s="208">
        <f>'Tariffs July 2023'!G27</f>
        <v>43646</v>
      </c>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row>
    <row r="40" spans="1:53" x14ac:dyDescent="0.15">
      <c r="A40" s="201" t="str">
        <f>'Tariffs July 2023'!K28</f>
        <v>Amber Electric</v>
      </c>
      <c r="B40" s="202" t="str">
        <f>'Tariffs July 2023'!L28</f>
        <v>Amber Plan</v>
      </c>
      <c r="C40" s="203">
        <f>IF('Tariffs July 2023'!BP28=0,91*'Tariffs July 2023'!M28/100,(91*'Tariffs July 2023'!M28/100)+'Tariffs July 2023'!BP28/4)</f>
        <v>141.16363636363636</v>
      </c>
      <c r="D40" s="203">
        <f>IF('Tariffs July 2023'!O28="",$K$5*'Tariffs July 2023'!N28/100,IF($K$5&gt;='Tariffs July 2023'!P28,('Tariffs July 2023'!P28*'Tariffs July 2023'!N28/100),($K$5*'Tariffs July 2023'!N28/100)))</f>
        <v>455.85298101818182</v>
      </c>
      <c r="E40" s="203">
        <f>IF('Tariffs July 2023'!T28&gt;0,IF(($K$5&lt;'Tariffs July 2023'!T28),(0),($K$5-'Tariffs July 2023'!T28)*'Tariffs July 2023'!U28/100),IF(AND('Tariffs July 2023'!R28&gt;0,'Tariffs July 2023'!T28=""),IF(($K$5&lt;'Tariffs July 2023'!R28),(0),($K$5-'Tariffs July 2023'!R28)*'Tariffs July 2023'!S28/100),IF(AND('Tariffs July 2023'!P28&gt;0,'Tariffs July 2023'!R28=""),IF(($K$5&lt;'Tariffs July 2023'!P28),(0),($K$5-'Tariffs July 2023'!P28)*'Tariffs July 2023'!Q28/100),0)))</f>
        <v>0</v>
      </c>
      <c r="F40" s="203">
        <f>($L$5)*'Tariffs July 2023'!AE28/100</f>
        <v>60.029631436363637</v>
      </c>
      <c r="G40" s="203">
        <f t="shared" si="23"/>
        <v>657.04624881818177</v>
      </c>
      <c r="H40" s="203">
        <f t="shared" si="24"/>
        <v>2063.5304498181818</v>
      </c>
      <c r="I40" s="247">
        <f t="shared" si="29"/>
        <v>2628.1849952727271</v>
      </c>
      <c r="J40" s="204">
        <f t="shared" si="30"/>
        <v>2891.0034948000002</v>
      </c>
      <c r="K40" s="207">
        <f>'Tariffs July 2023'!AZ28</f>
        <v>0</v>
      </c>
      <c r="L40" s="207">
        <f>'Tariffs July 2023'!BA28</f>
        <v>0</v>
      </c>
      <c r="M40" s="207">
        <f>'Tariffs July 2023'!BB28</f>
        <v>0</v>
      </c>
      <c r="N40" s="207">
        <f>'Tariffs July 2023'!BC28</f>
        <v>0</v>
      </c>
      <c r="O40" s="309">
        <f>($F$6*'Tariffs July 2023'!AT28/100)*4</f>
        <v>0</v>
      </c>
      <c r="P40" s="206" t="str">
        <f t="shared" si="31"/>
        <v>No discount</v>
      </c>
      <c r="Q40" s="206" t="str">
        <f t="shared" si="25"/>
        <v>Exclusive</v>
      </c>
      <c r="R40" s="293">
        <f t="shared" si="32"/>
        <v>2628.1849952727271</v>
      </c>
      <c r="S40" s="247">
        <f t="shared" si="33"/>
        <v>2628.1849952727271</v>
      </c>
      <c r="T40" s="247">
        <f t="shared" si="26"/>
        <v>2628.1849952727271</v>
      </c>
      <c r="U40" s="247">
        <f t="shared" si="27"/>
        <v>2628.1849952727271</v>
      </c>
      <c r="V40" s="292">
        <f t="shared" si="28"/>
        <v>2891.0034948000002</v>
      </c>
      <c r="W40" s="292">
        <f t="shared" si="28"/>
        <v>2891.0034948000002</v>
      </c>
      <c r="X40" s="208">
        <f>'Tariffs July 2023'!G28</f>
        <v>43646</v>
      </c>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row>
    <row r="41" spans="1:53" x14ac:dyDescent="0.15">
      <c r="A41" s="201" t="str">
        <f>'Tariffs July 2023'!K29</f>
        <v>GloBird Energy</v>
      </c>
      <c r="B41" s="202" t="str">
        <f>'Tariffs July 2023'!L29</f>
        <v>SolarPlus</v>
      </c>
      <c r="C41" s="203">
        <f>IF('Tariffs July 2023'!BP29=0,91*'Tariffs July 2023'!M29/100,(91*'Tariffs July 2023'!M29/100)+'Tariffs July 2023'!BP29/4)</f>
        <v>82.809999999999988</v>
      </c>
      <c r="D41" s="203">
        <f>IF('Tariffs July 2023'!O29="",$K$5*'Tariffs July 2023'!N29/100,IF($K$5&gt;='Tariffs July 2023'!P29,('Tariffs July 2023'!P29*'Tariffs July 2023'!N29/100),($K$5*'Tariffs July 2023'!N29/100)))</f>
        <v>356.31001420000001</v>
      </c>
      <c r="E41" s="203">
        <f>IF('Tariffs July 2023'!T29&gt;0,IF(($K$5&lt;'Tariffs July 2023'!T29),(0),($K$5-'Tariffs July 2023'!T29)*'Tariffs July 2023'!U29/100),IF(AND('Tariffs July 2023'!R29&gt;0,'Tariffs July 2023'!T29=""),IF(($K$5&lt;'Tariffs July 2023'!R29),(0),($K$5-'Tariffs July 2023'!R29)*'Tariffs July 2023'!S29/100),IF(AND('Tariffs July 2023'!P29&gt;0,'Tariffs July 2023'!R29=""),IF(($K$5&lt;'Tariffs July 2023'!P29),(0),($K$5-'Tariffs July 2023'!P29)*'Tariffs July 2023'!Q29/100),0)))</f>
        <v>0</v>
      </c>
      <c r="F41" s="203">
        <f>($L$5)*'Tariffs July 2023'!AE29/100</f>
        <v>57.237997199999988</v>
      </c>
      <c r="G41" s="203">
        <f t="shared" si="23"/>
        <v>496.35801140000001</v>
      </c>
      <c r="H41" s="203">
        <f t="shared" si="24"/>
        <v>1654.1920456</v>
      </c>
      <c r="I41" s="247">
        <f t="shared" si="29"/>
        <v>1985.4320456</v>
      </c>
      <c r="J41" s="204">
        <f t="shared" si="30"/>
        <v>2183.9752501600001</v>
      </c>
      <c r="K41" s="207">
        <f>'Tariffs July 2023'!AZ29</f>
        <v>0</v>
      </c>
      <c r="L41" s="207">
        <f>'Tariffs July 2023'!BA29</f>
        <v>0</v>
      </c>
      <c r="M41" s="207">
        <f>'Tariffs July 2023'!BB29</f>
        <v>2</v>
      </c>
      <c r="N41" s="207">
        <f>'Tariffs July 2023'!BC29</f>
        <v>0</v>
      </c>
      <c r="O41" s="309">
        <f>($F$6*'Tariffs July 2023'!AT29/100)*4</f>
        <v>345.68687999999997</v>
      </c>
      <c r="P41" s="206" t="str">
        <f t="shared" si="31"/>
        <v>Pay-on-time off bill</v>
      </c>
      <c r="Q41" s="206" t="str">
        <f t="shared" si="25"/>
        <v>Exclusive</v>
      </c>
      <c r="R41" s="293">
        <f t="shared" si="32"/>
        <v>1985.4320456</v>
      </c>
      <c r="S41" s="247">
        <f t="shared" si="33"/>
        <v>1945.7234046880001</v>
      </c>
      <c r="T41" s="247">
        <f t="shared" si="26"/>
        <v>1639.7451656000001</v>
      </c>
      <c r="U41" s="247">
        <f t="shared" si="27"/>
        <v>1600.0365246880001</v>
      </c>
      <c r="V41" s="292">
        <f t="shared" si="28"/>
        <v>1803.7196821600003</v>
      </c>
      <c r="W41" s="292">
        <f t="shared" si="28"/>
        <v>1760.0401771568002</v>
      </c>
      <c r="X41" s="208">
        <f>'Tariffs July 2023'!G29</f>
        <v>43671</v>
      </c>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row>
    <row r="42" spans="1:53" x14ac:dyDescent="0.15">
      <c r="A42" s="201" t="str">
        <f>'Tariffs July 2023'!K30</f>
        <v>Kogan Energy</v>
      </c>
      <c r="B42" s="202" t="str">
        <f>'Tariffs July 2023'!L30</f>
        <v>Free Kogan First Membership</v>
      </c>
      <c r="C42" s="203">
        <f>IF('Tariffs July 2023'!BP30=0,91*'Tariffs July 2023'!M30/100,(91*'Tariffs July 2023'!M30/100)+'Tariffs July 2023'!BP30/4)</f>
        <v>124.77754545454545</v>
      </c>
      <c r="D42" s="203">
        <f>IF('Tariffs July 2023'!O30="",$K$5*'Tariffs July 2023'!N30/100,IF($K$5&gt;='Tariffs July 2023'!P30,('Tariffs July 2023'!P30*'Tariffs July 2023'!N30/100),($K$5*'Tariffs July 2023'!N30/100)))</f>
        <v>316.70805550909085</v>
      </c>
      <c r="E42" s="203">
        <f>IF('Tariffs July 2023'!T30&gt;0,IF(($K$5&lt;'Tariffs July 2023'!T30),(0),($K$5-'Tariffs July 2023'!T30)*'Tariffs July 2023'!U30/100),IF(AND('Tariffs July 2023'!R30&gt;0,'Tariffs July 2023'!T30=""),IF(($K$5&lt;'Tariffs July 2023'!R30),(0),($K$5-'Tariffs July 2023'!R30)*'Tariffs July 2023'!S30/100),IF(AND('Tariffs July 2023'!P30&gt;0,'Tariffs July 2023'!R30=""),IF(($K$5&lt;'Tariffs July 2023'!P30),(0),($K$5-'Tariffs July 2023'!P30)*'Tariffs July 2023'!Q30/100),0)))</f>
        <v>0</v>
      </c>
      <c r="F42" s="203">
        <f>($L$5)*'Tariffs July 2023'!AE30/100</f>
        <v>42.102402054545458</v>
      </c>
      <c r="G42" s="203">
        <f t="shared" si="23"/>
        <v>483.58800301818178</v>
      </c>
      <c r="H42" s="203">
        <f t="shared" si="24"/>
        <v>1435.2418302545452</v>
      </c>
      <c r="I42" s="247">
        <f t="shared" si="29"/>
        <v>1934.3520120727271</v>
      </c>
      <c r="J42" s="204">
        <f t="shared" si="30"/>
        <v>2127.7872132799998</v>
      </c>
      <c r="K42" s="207">
        <f>'Tariffs July 2023'!AZ30</f>
        <v>0</v>
      </c>
      <c r="L42" s="207">
        <f>'Tariffs July 2023'!BA30</f>
        <v>0</v>
      </c>
      <c r="M42" s="207">
        <f>'Tariffs July 2023'!BB30</f>
        <v>0</v>
      </c>
      <c r="N42" s="207">
        <f>'Tariffs July 2023'!BC30</f>
        <v>0</v>
      </c>
      <c r="O42" s="309">
        <f>($F$6*'Tariffs July 2023'!AT30/100)*4</f>
        <v>157.13039999999998</v>
      </c>
      <c r="P42" s="206" t="str">
        <f t="shared" si="31"/>
        <v>No discount</v>
      </c>
      <c r="Q42" s="206" t="str">
        <f t="shared" si="25"/>
        <v>Exclusive</v>
      </c>
      <c r="R42" s="293">
        <f t="shared" si="32"/>
        <v>1934.3520120727271</v>
      </c>
      <c r="S42" s="247">
        <f t="shared" si="33"/>
        <v>1934.3520120727271</v>
      </c>
      <c r="T42" s="247">
        <f t="shared" si="26"/>
        <v>1777.2216120727271</v>
      </c>
      <c r="U42" s="247">
        <f t="shared" si="27"/>
        <v>1777.2216120727271</v>
      </c>
      <c r="V42" s="292">
        <f t="shared" si="28"/>
        <v>1954.94377328</v>
      </c>
      <c r="W42" s="292">
        <f t="shared" si="28"/>
        <v>1954.94377328</v>
      </c>
      <c r="X42" s="208">
        <f>'Tariffs July 2023'!G30</f>
        <v>43646</v>
      </c>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row>
    <row r="43" spans="1:53" x14ac:dyDescent="0.15">
      <c r="A43" s="201" t="str">
        <f>'Tariffs July 2023'!K31</f>
        <v>CovaU</v>
      </c>
      <c r="B43" s="202" t="str">
        <f>'Tariffs July 2023'!L31</f>
        <v>Freedom</v>
      </c>
      <c r="C43" s="203">
        <f>IF('Tariffs July 2023'!BP31=0,91*'Tariffs July 2023'!M31/100,(91*'Tariffs July 2023'!M31/100)+'Tariffs July 2023'!BP31/4)</f>
        <v>99.843545454545435</v>
      </c>
      <c r="D43" s="203">
        <f>IF('Tariffs July 2023'!O31="",$K$5*'Tariffs July 2023'!N31/100,IF($K$5&gt;='Tariffs July 2023'!P31,('Tariffs July 2023'!P31*'Tariffs July 2023'!N31/100),($K$5*'Tariffs July 2023'!N31/100)))</f>
        <v>343.28871800000002</v>
      </c>
      <c r="E43" s="203">
        <f>IF('Tariffs July 2023'!T31&gt;0,IF(($K$5&lt;'Tariffs July 2023'!T31),(0),($K$5-'Tariffs July 2023'!T31)*'Tariffs July 2023'!U31/100),IF(AND('Tariffs July 2023'!R31&gt;0,'Tariffs July 2023'!T31=""),IF(($K$5&lt;'Tariffs July 2023'!R31),(0),($K$5-'Tariffs July 2023'!R31)*'Tariffs July 2023'!S31/100),IF(AND('Tariffs July 2023'!P31&gt;0,'Tariffs July 2023'!R31=""),IF(($K$5&lt;'Tariffs July 2023'!P31),(0),($K$5-'Tariffs July 2023'!P31)*'Tariffs July 2023'!Q31/100),0)))</f>
        <v>0</v>
      </c>
      <c r="F43" s="203">
        <f>($L$5)*'Tariffs July 2023'!AE31/100</f>
        <v>46.869070036363631</v>
      </c>
      <c r="G43" s="203">
        <f t="shared" ref="G43:G47" si="34">SUM(C43:F43)</f>
        <v>490.00133349090908</v>
      </c>
      <c r="H43" s="203">
        <f t="shared" ref="H43:H47" si="35">(G43-C43)*4</f>
        <v>1560.6311521454545</v>
      </c>
      <c r="I43" s="247">
        <f t="shared" ref="I43:I47" si="36">G43*4</f>
        <v>1960.0053339636363</v>
      </c>
      <c r="J43" s="204">
        <f t="shared" ref="J43:J47" si="37">I43*1.1</f>
        <v>2156.0058673600001</v>
      </c>
      <c r="K43" s="207">
        <f>'Tariffs July 2023'!AZ31</f>
        <v>5</v>
      </c>
      <c r="L43" s="207">
        <f>'Tariffs July 2023'!BA31</f>
        <v>0</v>
      </c>
      <c r="M43" s="207">
        <f>'Tariffs July 2023'!BB31</f>
        <v>0</v>
      </c>
      <c r="N43" s="207">
        <f>'Tariffs July 2023'!BC31</f>
        <v>0</v>
      </c>
      <c r="O43" s="309">
        <f>($F$6*'Tariffs July 2023'!AT31/100)*4</f>
        <v>172.84343999999999</v>
      </c>
      <c r="P43" s="206" t="str">
        <f t="shared" ref="P43:P47" si="38">IF(SUM(K43:N43)=0,"No discount",IF(K43&gt;0,"Guaranteed off bill",IF(L43&gt;0,"Guaranteed off usage",IF(M43&gt;0,"Pay-on-time off bill","Pay-on-time off usage"))))</f>
        <v>Guaranteed off bill</v>
      </c>
      <c r="Q43" s="206" t="str">
        <f t="shared" ref="Q43:Q47" si="39">IF(OR(A43="Origin Energy",A43="Red Energy",A43="Powershop"),"Inclusive","Exclusive")</f>
        <v>Exclusive</v>
      </c>
      <c r="R43" s="293">
        <f t="shared" ref="R43:R47" si="40">IF(AND(P43="Guaranteed off bill",Q43="Inclusive"),((I43*1.1)-((I43*1.1)*K43/100))/1.1,IF(AND(P43="Guaranteed off usage",Q43="Inclusive"),((I43*1.1)-((H43*1.1)*L43/100))/1.1,IF(AND(P43="Guaranteed off bill",Q43="Exclusive"),I43-(I43*K43/100),IF(AND(P43="Guaranteed off usage",Q43="Exclusive"),I43-(H43*L43/100),IF(Q43="Inclusive",((I43*1.1))/1.1,I43)))))</f>
        <v>1862.0050672654545</v>
      </c>
      <c r="S43" s="247">
        <f t="shared" ref="S43:S47" si="41">IF(AND(P43="Pay-on-time off bill",Q43="Inclusive"),((R43*1.1)-((R43*1.1)*M43/100))/1.1,IF(AND(P43="Pay-on-time off usage",Q43="Inclusive"),((R43*1.1)-((H43*1.1)*N43/100))/1.1,IF(AND(P43="Pay-on-time off bill",Q43="Exclusive"),R43-(R43*M43/100),IF(AND(P43="Pay-on-time off usage",Q43="Exclusive"),R43-(H43*N43/100),IF(Q43="Inclusive",((R43*1.1))/1.1,R43)))))</f>
        <v>1862.0050672654545</v>
      </c>
      <c r="T43" s="247">
        <f t="shared" ref="T43:T47" si="42">R43-O43</f>
        <v>1689.1616272654546</v>
      </c>
      <c r="U43" s="247">
        <f t="shared" ref="U43:U47" si="43">S43-O43</f>
        <v>1689.1616272654546</v>
      </c>
      <c r="V43" s="292">
        <f t="shared" ref="V43:V47" si="44">T43*1.1</f>
        <v>1858.0777899920001</v>
      </c>
      <c r="W43" s="292">
        <f t="shared" ref="W43:W47" si="45">U43*1.1</f>
        <v>1858.0777899920001</v>
      </c>
      <c r="X43" s="208">
        <f>'Tariffs July 2023'!G31</f>
        <v>43677</v>
      </c>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row>
    <row r="44" spans="1:53" x14ac:dyDescent="0.15">
      <c r="A44" s="201" t="str">
        <f>'Tariffs July 2023'!K32</f>
        <v>Dodo</v>
      </c>
      <c r="B44" s="202" t="str">
        <f>'Tariffs July 2023'!L32</f>
        <v>Market Offer</v>
      </c>
      <c r="C44" s="203">
        <f>IF('Tariffs July 2023'!BP32=0,91*'Tariffs July 2023'!M32/100,(91*'Tariffs July 2023'!M32/100)+'Tariffs July 2023'!BP32/4)</f>
        <v>76.44</v>
      </c>
      <c r="D44" s="203">
        <f>IF('Tariffs July 2023'!O32="",$K$5*'Tariffs July 2023'!N32/100,IF($K$5&gt;='Tariffs July 2023'!P32,('Tariffs July 2023'!P32*'Tariffs July 2023'!N32/100),($K$5*'Tariffs July 2023'!N32/100)))</f>
        <v>323.05728258181819</v>
      </c>
      <c r="E44" s="203">
        <f>IF('Tariffs July 2023'!T32&gt;0,IF(($K$5&lt;'Tariffs July 2023'!T32),(0),($K$5-'Tariffs July 2023'!T32)*'Tariffs July 2023'!U32/100),IF(AND('Tariffs July 2023'!R32&gt;0,'Tariffs July 2023'!T32=""),IF(($K$5&lt;'Tariffs July 2023'!R32),(0),($K$5-'Tariffs July 2023'!R32)*'Tariffs July 2023'!S32/100),IF(AND('Tariffs July 2023'!P32&gt;0,'Tariffs July 2023'!R32=""),IF(($K$5&lt;'Tariffs July 2023'!P32),(0),($K$5-'Tariffs July 2023'!P32)*'Tariffs July 2023'!Q32/100),0)))</f>
        <v>0</v>
      </c>
      <c r="F44" s="203">
        <f>($L$5)*'Tariffs July 2023'!AE32/100</f>
        <v>46.128432381818172</v>
      </c>
      <c r="G44" s="203">
        <f t="shared" si="34"/>
        <v>445.62571496363637</v>
      </c>
      <c r="H44" s="203">
        <f t="shared" si="35"/>
        <v>1476.7428598545455</v>
      </c>
      <c r="I44" s="247">
        <f t="shared" si="36"/>
        <v>1782.5028598545455</v>
      </c>
      <c r="J44" s="204">
        <f t="shared" si="37"/>
        <v>1960.7531458400001</v>
      </c>
      <c r="K44" s="207">
        <f>'Tariffs July 2023'!AZ32</f>
        <v>0</v>
      </c>
      <c r="L44" s="207">
        <f>'Tariffs July 2023'!BA32</f>
        <v>0</v>
      </c>
      <c r="M44" s="207">
        <f>'Tariffs July 2023'!BB32</f>
        <v>0</v>
      </c>
      <c r="N44" s="207">
        <f>'Tariffs July 2023'!BC32</f>
        <v>0</v>
      </c>
      <c r="O44" s="309">
        <f>($F$6*'Tariffs July 2023'!AT32/100)*4</f>
        <v>157.13039999999998</v>
      </c>
      <c r="P44" s="206" t="str">
        <f t="shared" si="38"/>
        <v>No discount</v>
      </c>
      <c r="Q44" s="206" t="str">
        <f t="shared" si="39"/>
        <v>Exclusive</v>
      </c>
      <c r="R44" s="293">
        <f t="shared" si="40"/>
        <v>1782.5028598545455</v>
      </c>
      <c r="S44" s="247">
        <f t="shared" si="41"/>
        <v>1782.5028598545455</v>
      </c>
      <c r="T44" s="247">
        <f t="shared" si="42"/>
        <v>1625.3724598545455</v>
      </c>
      <c r="U44" s="247">
        <f t="shared" si="43"/>
        <v>1625.3724598545455</v>
      </c>
      <c r="V44" s="292">
        <f t="shared" si="44"/>
        <v>1787.9097058400002</v>
      </c>
      <c r="W44" s="292">
        <f t="shared" si="45"/>
        <v>1787.9097058400002</v>
      </c>
      <c r="X44" s="208">
        <f>'Tariffs July 2023'!G32</f>
        <v>43623</v>
      </c>
      <c r="Y44" s="352"/>
      <c r="Z44" s="352"/>
      <c r="AA44" s="352"/>
      <c r="AB44" s="352"/>
      <c r="AC44" s="352"/>
      <c r="AD44" s="352"/>
      <c r="AE44" s="352"/>
      <c r="AF44" s="352"/>
      <c r="AG44" s="352"/>
      <c r="AH44" s="352"/>
      <c r="AI44" s="352"/>
      <c r="AJ44" s="352"/>
      <c r="AK44" s="352"/>
      <c r="AL44" s="352"/>
      <c r="AM44" s="352"/>
      <c r="AN44" s="352"/>
      <c r="AO44" s="352"/>
      <c r="AP44" s="352"/>
      <c r="AQ44" s="352"/>
      <c r="AR44" s="352"/>
      <c r="AS44" s="352"/>
      <c r="AT44" s="352"/>
      <c r="AU44" s="352"/>
      <c r="AV44" s="352"/>
      <c r="AW44" s="352"/>
      <c r="AX44" s="352"/>
      <c r="AY44" s="352"/>
      <c r="AZ44" s="352"/>
      <c r="BA44" s="352"/>
    </row>
    <row r="45" spans="1:53" x14ac:dyDescent="0.15">
      <c r="A45" s="201" t="str">
        <f>'Tariffs July 2023'!K33</f>
        <v>Momentum</v>
      </c>
      <c r="B45" s="202" t="str">
        <f>'Tariffs July 2023'!L33</f>
        <v>Suit Yourself</v>
      </c>
      <c r="C45" s="203">
        <f>IF('Tariffs July 2023'!BP33=0,91*'Tariffs July 2023'!M33/100,(91*'Tariffs July 2023'!M33/100)+'Tariffs July 2023'!BP33/4)</f>
        <v>133.49699999999999</v>
      </c>
      <c r="D45" s="203">
        <f>IF('Tariffs July 2023'!O33="",$K$5*'Tariffs July 2023'!N33/100,IF($K$5&gt;='Tariffs July 2023'!P33,('Tariffs July 2023'!P33*'Tariffs July 2023'!N33/100),($K$5*'Tariffs July 2023'!N33/100)))</f>
        <v>348.0237348</v>
      </c>
      <c r="E45" s="203">
        <f>IF('Tariffs July 2023'!T33&gt;0,IF(($K$5&lt;'Tariffs July 2023'!T33),(0),($K$5-'Tariffs July 2023'!T33)*'Tariffs July 2023'!U33/100),IF(AND('Tariffs July 2023'!R33&gt;0,'Tariffs July 2023'!T33=""),IF(($K$5&lt;'Tariffs July 2023'!R33),(0),($K$5-'Tariffs July 2023'!R33)*'Tariffs July 2023'!S33/100),IF(AND('Tariffs July 2023'!P33&gt;0,'Tariffs July 2023'!R33=""),IF(($K$5&lt;'Tariffs July 2023'!P33),(0),($K$5-'Tariffs July 2023'!P33)*'Tariffs July 2023'!Q33/100),0)))</f>
        <v>0</v>
      </c>
      <c r="F45" s="203">
        <f>($L$5)*'Tariffs July 2023'!AE33/100</f>
        <v>34.468136999999992</v>
      </c>
      <c r="G45" s="203">
        <f t="shared" si="34"/>
        <v>515.98887179999997</v>
      </c>
      <c r="H45" s="203">
        <f t="shared" si="35"/>
        <v>1529.9674872000001</v>
      </c>
      <c r="I45" s="247">
        <f t="shared" si="36"/>
        <v>2063.9554871999999</v>
      </c>
      <c r="J45" s="204">
        <f t="shared" si="37"/>
        <v>2270.35103592</v>
      </c>
      <c r="K45" s="207">
        <f>'Tariffs July 2023'!AZ33</f>
        <v>0</v>
      </c>
      <c r="L45" s="207">
        <f>'Tariffs July 2023'!BA33</f>
        <v>0</v>
      </c>
      <c r="M45" s="207">
        <f>'Tariffs July 2023'!BB33</f>
        <v>0</v>
      </c>
      <c r="N45" s="207">
        <f>'Tariffs July 2023'!BC33</f>
        <v>0</v>
      </c>
      <c r="O45" s="309">
        <f>($F$6*'Tariffs July 2023'!AT33/100)*4</f>
        <v>141.41736</v>
      </c>
      <c r="P45" s="206" t="str">
        <f t="shared" si="38"/>
        <v>No discount</v>
      </c>
      <c r="Q45" s="206" t="str">
        <f t="shared" si="39"/>
        <v>Exclusive</v>
      </c>
      <c r="R45" s="293">
        <f t="shared" si="40"/>
        <v>2063.9554871999999</v>
      </c>
      <c r="S45" s="247">
        <f t="shared" si="41"/>
        <v>2063.9554871999999</v>
      </c>
      <c r="T45" s="247">
        <f t="shared" si="42"/>
        <v>1922.5381272</v>
      </c>
      <c r="U45" s="247">
        <f t="shared" si="43"/>
        <v>1922.5381272</v>
      </c>
      <c r="V45" s="292">
        <f t="shared" si="44"/>
        <v>2114.79193992</v>
      </c>
      <c r="W45" s="292">
        <f t="shared" si="45"/>
        <v>2114.79193992</v>
      </c>
      <c r="X45" s="208">
        <f>'Tariffs July 2023'!G33</f>
        <v>43646</v>
      </c>
      <c r="Y45" s="352"/>
      <c r="Z45" s="352"/>
      <c r="AA45" s="352"/>
      <c r="AB45" s="352"/>
      <c r="AC45" s="352"/>
      <c r="AD45" s="352"/>
      <c r="AE45" s="352"/>
      <c r="AF45" s="352"/>
      <c r="AG45" s="352"/>
      <c r="AH45" s="352"/>
      <c r="AI45" s="352"/>
      <c r="AJ45" s="352"/>
      <c r="AK45" s="352"/>
      <c r="AL45" s="352"/>
      <c r="AM45" s="352"/>
      <c r="AN45" s="352"/>
      <c r="AO45" s="352"/>
      <c r="AP45" s="352"/>
      <c r="AQ45" s="352"/>
      <c r="AR45" s="352"/>
      <c r="AS45" s="352"/>
      <c r="AT45" s="352"/>
      <c r="AU45" s="352"/>
      <c r="AV45" s="352"/>
      <c r="AW45" s="352"/>
      <c r="AX45" s="352"/>
      <c r="AY45" s="352"/>
      <c r="AZ45" s="352"/>
      <c r="BA45" s="352"/>
    </row>
    <row r="46" spans="1:53" x14ac:dyDescent="0.15">
      <c r="A46" s="201" t="str">
        <f>'Tariffs July 2023'!K34</f>
        <v>Nectr</v>
      </c>
      <c r="B46" s="202" t="str">
        <f>'Tariffs July 2023'!L34</f>
        <v>100% Clean</v>
      </c>
      <c r="C46" s="203">
        <f>IF('Tariffs July 2023'!BP34=0,91*'Tariffs July 2023'!M34/100,(91*'Tariffs July 2023'!M34/100)+'Tariffs July 2023'!BP34/4)</f>
        <v>87.690909090909088</v>
      </c>
      <c r="D46" s="203">
        <f>IF('Tariffs July 2023'!O34="",$K$5*'Tariffs July 2023'!N34/100,IF($K$5&gt;='Tariffs July 2023'!P34,('Tariffs July 2023'!P34*'Tariffs July 2023'!N34/100),($K$5*'Tariffs July 2023'!N34/100)))</f>
        <v>290.55784909090909</v>
      </c>
      <c r="E46" s="203">
        <f>IF('Tariffs July 2023'!T34&gt;0,IF(($K$5&lt;'Tariffs July 2023'!T34),(0),($K$5-'Tariffs July 2023'!T34)*'Tariffs July 2023'!U34/100),IF(AND('Tariffs July 2023'!R34&gt;0,'Tariffs July 2023'!T34=""),IF(($K$5&lt;'Tariffs July 2023'!R34),(0),($K$5-'Tariffs July 2023'!R34)*'Tariffs July 2023'!S34/100),IF(AND('Tariffs July 2023'!P34&gt;0,'Tariffs July 2023'!R34=""),IF(($K$5&lt;'Tariffs July 2023'!P34),(0),($K$5-'Tariffs July 2023'!P34)*'Tariffs July 2023'!Q34/100),0)))</f>
        <v>0</v>
      </c>
      <c r="F46" s="203">
        <f>($L$5)*'Tariffs July 2023'!AE34/100</f>
        <v>38.076371727272729</v>
      </c>
      <c r="G46" s="203">
        <f t="shared" si="34"/>
        <v>416.32512990909089</v>
      </c>
      <c r="H46" s="203">
        <f t="shared" si="35"/>
        <v>1314.5368832727272</v>
      </c>
      <c r="I46" s="247">
        <f t="shared" si="36"/>
        <v>1665.3005196363636</v>
      </c>
      <c r="J46" s="204">
        <f t="shared" si="37"/>
        <v>1831.8305716</v>
      </c>
      <c r="K46" s="207">
        <f>'Tariffs July 2023'!AZ34</f>
        <v>0</v>
      </c>
      <c r="L46" s="207">
        <f>'Tariffs July 2023'!BA34</f>
        <v>0</v>
      </c>
      <c r="M46" s="207">
        <f>'Tariffs July 2023'!BB34</f>
        <v>0</v>
      </c>
      <c r="N46" s="207">
        <f>'Tariffs July 2023'!BC34</f>
        <v>0</v>
      </c>
      <c r="O46" s="309">
        <f>($F$6*'Tariffs July 2023'!AT34/100)*4</f>
        <v>120.99040799999999</v>
      </c>
      <c r="P46" s="206" t="str">
        <f t="shared" si="38"/>
        <v>No discount</v>
      </c>
      <c r="Q46" s="206" t="str">
        <f t="shared" si="39"/>
        <v>Exclusive</v>
      </c>
      <c r="R46" s="293">
        <f t="shared" si="40"/>
        <v>1665.3005196363636</v>
      </c>
      <c r="S46" s="247">
        <f t="shared" si="41"/>
        <v>1665.3005196363636</v>
      </c>
      <c r="T46" s="247">
        <f t="shared" si="42"/>
        <v>1544.3101116363637</v>
      </c>
      <c r="U46" s="247">
        <f t="shared" si="43"/>
        <v>1544.3101116363637</v>
      </c>
      <c r="V46" s="292">
        <f t="shared" si="44"/>
        <v>1698.7411228000001</v>
      </c>
      <c r="W46" s="292">
        <f t="shared" si="45"/>
        <v>1698.7411228000001</v>
      </c>
      <c r="X46" s="208">
        <f>'Tariffs July 2023'!G34</f>
        <v>43683</v>
      </c>
      <c r="Y46" s="352"/>
      <c r="Z46" s="352"/>
      <c r="AA46" s="352"/>
      <c r="AB46" s="352"/>
      <c r="AC46" s="352"/>
      <c r="AD46" s="352"/>
      <c r="AE46" s="352"/>
      <c r="AF46" s="352"/>
      <c r="AG46" s="352"/>
      <c r="AH46" s="352"/>
      <c r="AI46" s="352"/>
      <c r="AJ46" s="352"/>
      <c r="AK46" s="352"/>
      <c r="AL46" s="352"/>
      <c r="AM46" s="352"/>
      <c r="AN46" s="352"/>
      <c r="AO46" s="352"/>
      <c r="AP46" s="352"/>
      <c r="AQ46" s="352"/>
      <c r="AR46" s="352"/>
      <c r="AS46" s="352"/>
      <c r="AT46" s="352"/>
      <c r="AU46" s="352"/>
      <c r="AV46" s="352"/>
      <c r="AW46" s="352"/>
      <c r="AX46" s="352"/>
      <c r="AY46" s="352"/>
      <c r="AZ46" s="352"/>
      <c r="BA46" s="352"/>
    </row>
    <row r="47" spans="1:53" x14ac:dyDescent="0.15">
      <c r="A47" s="201" t="str">
        <f>'Tariffs July 2023'!K35</f>
        <v>OVO</v>
      </c>
      <c r="B47" s="202" t="str">
        <f>'Tariffs July 2023'!L35</f>
        <v>The Solar Plan</v>
      </c>
      <c r="C47" s="203">
        <f>IF('Tariffs July 2023'!BP35=0,91*'Tariffs July 2023'!M35/100,(91*'Tariffs July 2023'!M35/100)+'Tariffs July 2023'!BP35/4)</f>
        <v>98.279999999999987</v>
      </c>
      <c r="D47" s="203">
        <f>IF('Tariffs July 2023'!O35="",$K$5*'Tariffs July 2023'!N35/100,IF($K$5&gt;='Tariffs July 2023'!P35,('Tariffs July 2023'!P35*'Tariffs July 2023'!N35/100),($K$5*'Tariffs July 2023'!N35/100)))</f>
        <v>335.21766663636356</v>
      </c>
      <c r="E47" s="203">
        <f>IF('Tariffs July 2023'!T35&gt;0,IF(($K$5&lt;'Tariffs July 2023'!T35),(0),($K$5-'Tariffs July 2023'!T35)*'Tariffs July 2023'!U35/100),IF(AND('Tariffs July 2023'!R35&gt;0,'Tariffs July 2023'!T35=""),IF(($K$5&lt;'Tariffs July 2023'!R35),(0),($K$5-'Tariffs July 2023'!R35)*'Tariffs July 2023'!S35/100),IF(AND('Tariffs July 2023'!P35&gt;0,'Tariffs July 2023'!R35=""),IF(($K$5&lt;'Tariffs July 2023'!P35),(0),($K$5-'Tariffs July 2023'!P35)*'Tariffs July 2023'!Q35/100),0)))</f>
        <v>0</v>
      </c>
      <c r="F47" s="203">
        <f>($L$5)*'Tariffs July 2023'!AE35/100</f>
        <v>44.362296436363629</v>
      </c>
      <c r="G47" s="203">
        <f t="shared" si="34"/>
        <v>477.85996307272717</v>
      </c>
      <c r="H47" s="203">
        <f t="shared" si="35"/>
        <v>1518.3198522909088</v>
      </c>
      <c r="I47" s="247">
        <f t="shared" si="36"/>
        <v>1911.4398522909087</v>
      </c>
      <c r="J47" s="204">
        <f t="shared" si="37"/>
        <v>2102.5838375199996</v>
      </c>
      <c r="K47" s="207">
        <f>'Tariffs July 2023'!AZ35</f>
        <v>0</v>
      </c>
      <c r="L47" s="207">
        <f>'Tariffs July 2023'!BA35</f>
        <v>0</v>
      </c>
      <c r="M47" s="207">
        <f>'Tariffs July 2023'!BB35</f>
        <v>0</v>
      </c>
      <c r="N47" s="207">
        <f>'Tariffs July 2023'!BC35</f>
        <v>0</v>
      </c>
      <c r="O47" s="309">
        <f>($F$6*'Tariffs July 2023'!AT35/100)*4</f>
        <v>439.96511999999996</v>
      </c>
      <c r="P47" s="206" t="str">
        <f t="shared" si="38"/>
        <v>No discount</v>
      </c>
      <c r="Q47" s="206" t="str">
        <f t="shared" si="39"/>
        <v>Exclusive</v>
      </c>
      <c r="R47" s="293">
        <f t="shared" si="40"/>
        <v>1911.4398522909087</v>
      </c>
      <c r="S47" s="247">
        <f t="shared" si="41"/>
        <v>1911.4398522909087</v>
      </c>
      <c r="T47" s="247">
        <f t="shared" si="42"/>
        <v>1471.4747322909088</v>
      </c>
      <c r="U47" s="247">
        <f t="shared" si="43"/>
        <v>1471.4747322909088</v>
      </c>
      <c r="V47" s="292">
        <f t="shared" si="44"/>
        <v>1618.6222055199999</v>
      </c>
      <c r="W47" s="292">
        <f t="shared" si="45"/>
        <v>1618.6222055199999</v>
      </c>
      <c r="X47" s="208">
        <f>'Tariffs July 2023'!G35</f>
        <v>43679</v>
      </c>
      <c r="Y47" s="352"/>
      <c r="Z47" s="352"/>
      <c r="AA47" s="352"/>
      <c r="AB47" s="352"/>
      <c r="AC47" s="352"/>
      <c r="AD47" s="352"/>
      <c r="AE47" s="352"/>
      <c r="AF47" s="352"/>
      <c r="AG47" s="352"/>
      <c r="AH47" s="352"/>
      <c r="AI47" s="352"/>
      <c r="AJ47" s="352"/>
      <c r="AK47" s="352"/>
      <c r="AL47" s="352"/>
      <c r="AM47" s="352"/>
      <c r="AN47" s="352"/>
      <c r="AO47" s="352"/>
      <c r="AP47" s="352"/>
      <c r="AQ47" s="352"/>
      <c r="AR47" s="352"/>
      <c r="AS47" s="352"/>
      <c r="AT47" s="352"/>
      <c r="AU47" s="352"/>
      <c r="AV47" s="352"/>
      <c r="AW47" s="352"/>
      <c r="AX47" s="352"/>
      <c r="AY47" s="352"/>
      <c r="AZ47" s="352"/>
      <c r="BA47" s="352"/>
    </row>
    <row r="48" spans="1:53" customFormat="1" ht="13" x14ac:dyDescent="0.15">
      <c r="A48" s="352"/>
      <c r="B48" s="352"/>
      <c r="C48" s="352"/>
      <c r="D48" s="352"/>
      <c r="E48" s="352"/>
      <c r="F48" s="352"/>
      <c r="G48" s="352"/>
      <c r="H48" s="352"/>
      <c r="I48" s="352"/>
      <c r="J48" s="352"/>
      <c r="K48" s="352"/>
      <c r="L48" s="352"/>
      <c r="M48" s="352"/>
      <c r="N48" s="352"/>
      <c r="O48" s="352"/>
      <c r="P48" s="352"/>
      <c r="Q48" s="352"/>
      <c r="R48" s="352"/>
      <c r="S48" s="352"/>
      <c r="T48" s="352"/>
      <c r="U48" s="352"/>
      <c r="V48" s="352"/>
      <c r="W48" s="352"/>
      <c r="X48" s="352"/>
      <c r="Y48" s="352"/>
      <c r="Z48" s="352"/>
      <c r="AA48" s="352"/>
      <c r="AB48" s="352"/>
      <c r="AC48" s="352"/>
      <c r="AD48" s="352"/>
      <c r="AE48" s="352"/>
      <c r="AF48" s="352"/>
      <c r="AG48" s="352"/>
      <c r="AH48" s="352"/>
      <c r="AI48" s="352"/>
      <c r="AJ48" s="352"/>
      <c r="AK48" s="352"/>
      <c r="AL48" s="352"/>
      <c r="AM48" s="352"/>
      <c r="AN48" s="352"/>
      <c r="AO48" s="352"/>
      <c r="AP48" s="352"/>
      <c r="AQ48" s="352"/>
      <c r="AR48" s="352"/>
      <c r="AS48" s="352"/>
      <c r="AT48" s="352"/>
      <c r="AU48" s="352"/>
      <c r="AV48" s="352"/>
      <c r="AW48" s="352"/>
      <c r="AX48" s="352"/>
      <c r="AY48" s="352"/>
      <c r="AZ48" s="352"/>
      <c r="BA48" s="352"/>
    </row>
    <row r="49" spans="1:53" customFormat="1" thickBot="1" x14ac:dyDescent="0.2">
      <c r="A49" s="352"/>
      <c r="B49" s="352"/>
      <c r="C49" s="352"/>
      <c r="D49" s="352"/>
      <c r="E49" s="352"/>
      <c r="F49" s="352"/>
      <c r="G49" s="352"/>
      <c r="H49" s="352"/>
      <c r="I49" s="352"/>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2"/>
      <c r="AL49" s="352"/>
      <c r="AM49" s="352"/>
      <c r="AN49" s="352"/>
      <c r="AO49" s="352"/>
      <c r="AP49" s="352"/>
      <c r="AQ49" s="352"/>
      <c r="AR49" s="352"/>
      <c r="AS49" s="352"/>
      <c r="AT49" s="352"/>
      <c r="AU49" s="352"/>
      <c r="AV49" s="352"/>
      <c r="AW49" s="352"/>
      <c r="AX49" s="352"/>
      <c r="AY49" s="352"/>
      <c r="AZ49" s="352"/>
      <c r="BA49" s="352"/>
    </row>
    <row r="50" spans="1:53" x14ac:dyDescent="0.15">
      <c r="A50" s="257" t="s">
        <v>201</v>
      </c>
      <c r="B50" s="258"/>
      <c r="C50" s="258"/>
      <c r="D50" s="260"/>
      <c r="E50" s="260"/>
      <c r="F50" s="260"/>
      <c r="G50" s="261"/>
      <c r="H50" s="261"/>
      <c r="I50" s="258"/>
      <c r="J50" s="258"/>
      <c r="K50" s="258"/>
      <c r="L50" s="258"/>
      <c r="M50" s="258"/>
      <c r="N50" s="258"/>
      <c r="O50" s="258"/>
      <c r="P50" s="258"/>
      <c r="Q50" s="258"/>
      <c r="R50" s="258"/>
      <c r="S50" s="258"/>
      <c r="T50" s="258"/>
      <c r="U50" s="258"/>
      <c r="V50" s="258"/>
      <c r="W50" s="258"/>
      <c r="X50" s="259"/>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352"/>
      <c r="AY50" s="352"/>
      <c r="AZ50" s="352"/>
      <c r="BA50" s="352"/>
    </row>
    <row r="51" spans="1:53" ht="75" x14ac:dyDescent="0.15">
      <c r="A51" s="262" t="s">
        <v>184</v>
      </c>
      <c r="B51" s="263" t="s">
        <v>222</v>
      </c>
      <c r="C51" s="264" t="s">
        <v>211</v>
      </c>
      <c r="D51" s="264" t="s">
        <v>113</v>
      </c>
      <c r="E51" s="264" t="s">
        <v>232</v>
      </c>
      <c r="F51" s="264" t="s">
        <v>235</v>
      </c>
      <c r="G51" s="264" t="s">
        <v>234</v>
      </c>
      <c r="H51" s="265" t="s">
        <v>206</v>
      </c>
      <c r="I51" s="265" t="s">
        <v>224</v>
      </c>
      <c r="J51" s="290" t="s">
        <v>571</v>
      </c>
      <c r="K51" s="267" t="s">
        <v>215</v>
      </c>
      <c r="L51" s="267" t="s">
        <v>189</v>
      </c>
      <c r="M51" s="267" t="s">
        <v>127</v>
      </c>
      <c r="N51" s="267" t="s">
        <v>209</v>
      </c>
      <c r="O51" s="268" t="s">
        <v>233</v>
      </c>
      <c r="P51" s="269" t="s">
        <v>572</v>
      </c>
      <c r="Q51" s="269" t="s">
        <v>573</v>
      </c>
      <c r="R51" s="270" t="s">
        <v>190</v>
      </c>
      <c r="S51" s="270" t="s">
        <v>148</v>
      </c>
      <c r="T51" s="270" t="s">
        <v>118</v>
      </c>
      <c r="U51" s="270" t="s">
        <v>161</v>
      </c>
      <c r="V51" s="268" t="s">
        <v>199</v>
      </c>
      <c r="W51" s="268" t="s">
        <v>210</v>
      </c>
      <c r="X51" s="272" t="s">
        <v>56</v>
      </c>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352"/>
      <c r="AY51" s="352"/>
      <c r="AZ51" s="352"/>
      <c r="BA51" s="352"/>
    </row>
    <row r="52" spans="1:53" x14ac:dyDescent="0.15">
      <c r="A52" s="201" t="str">
        <f>'Tariffs July 2023'!K36</f>
        <v>AGL</v>
      </c>
      <c r="B52" s="202" t="str">
        <f>'Tariffs July 2023'!L36</f>
        <v>Solar Savers</v>
      </c>
      <c r="C52" s="203">
        <f>IF('Tariffs July 2023'!BP36=0,91*'Tariffs July 2023'!M36/100,(91*'Tariffs July 2023'!M36/100)+'Tariffs July 2023'!BP36/4)</f>
        <v>119.01145454545454</v>
      </c>
      <c r="D52" s="203">
        <f>IF('Tariffs July 2023'!O36="",$K$5*'Tariffs July 2023'!N36/100,IF($K$5&gt;='Tariffs July 2023'!P36,('Tariffs July 2023'!P36*'Tariffs July 2023'!N36/100),($K$5*'Tariffs July 2023'!N36/100)))</f>
        <v>345.44099836363637</v>
      </c>
      <c r="E52" s="203">
        <f>IF('Tariffs July 2023'!T36&gt;0,IF(($K$5&lt;'Tariffs July 2023'!T36),(0),($K$5-'Tariffs July 2023'!T36)*'Tariffs July 2023'!U36/100),IF(AND('Tariffs July 2023'!R36&gt;0,'Tariffs July 2023'!T36=""),IF(($K$5&lt;'Tariffs July 2023'!R36),(0),($K$5-'Tariffs July 2023'!R36)*'Tariffs July 2023'!S36/100),IF(AND('Tariffs July 2023'!P36&gt;0,'Tariffs July 2023'!R36=""),IF(($K$5&lt;'Tariffs July 2023'!P36),(0),($K$5-'Tariffs July 2023'!P36)*'Tariffs July 2023'!Q36/100),0)))</f>
        <v>0</v>
      </c>
      <c r="F52" s="203">
        <f>($L$5)*'Tariffs July 2023'!AE36/100</f>
        <v>45.710636781818174</v>
      </c>
      <c r="G52" s="203">
        <f t="shared" ref="G52:G61" si="46">SUM(C52:F52)</f>
        <v>510.16308969090903</v>
      </c>
      <c r="H52" s="203">
        <f t="shared" ref="H52:H61" si="47">(G52-C52)*4</f>
        <v>1564.6065405818181</v>
      </c>
      <c r="I52" s="247">
        <f>G52*4</f>
        <v>2040.6523587636361</v>
      </c>
      <c r="J52" s="204">
        <f>I52*1.1</f>
        <v>2244.7175946399998</v>
      </c>
      <c r="K52" s="207">
        <f>'Tariffs July 2023'!AZ36</f>
        <v>0</v>
      </c>
      <c r="L52" s="207">
        <f>'Tariffs July 2023'!BA36</f>
        <v>0</v>
      </c>
      <c r="M52" s="207">
        <f>'Tariffs July 2023'!BB36</f>
        <v>0</v>
      </c>
      <c r="N52" s="207">
        <f>'Tariffs July 2023'!BC36</f>
        <v>0</v>
      </c>
      <c r="O52" s="205">
        <f>($F$6*'Tariffs July 2023'!AT36/100)*4</f>
        <v>314.26079999999996</v>
      </c>
      <c r="P52" s="206" t="str">
        <f>IF(SUM(K52:N52)=0,"No discount",IF(K52&gt;0,"Guaranteed off bill",IF(L52&gt;0,"Guaranteed off usage",IF(M52&gt;0,"Pay-on-time off bill","Pay-on-time off usage"))))</f>
        <v>No discount</v>
      </c>
      <c r="Q52" s="206" t="str">
        <f t="shared" ref="Q52:Q61" si="48">IF(OR(A52="Origin Energy",A52="Red Energy",A52="Powershop"),"Inclusive","Exclusive")</f>
        <v>Exclusive</v>
      </c>
      <c r="R52" s="293">
        <f>IF(AND(P52="Guaranteed off bill",Q52="Inclusive"),((I52*1.1)-((I52*1.1)*K52/100))/1.1,IF(AND(P52="Guaranteed off usage",Q52="Inclusive"),((I52*1.1)-((H52*1.1)*L52/100))/1.1,IF(AND(P52="Guaranteed off bill",Q52="Exclusive"),I52-(I52*K52/100),IF(AND(P52="Guaranteed off usage",Q52="Exclusive"),I52-(H52*L52/100),IF(Q52="Inclusive",((I52*1.1))/1.1,I52)))))</f>
        <v>2040.6523587636361</v>
      </c>
      <c r="S52" s="247">
        <f>IF(AND(P52="Pay-on-time off bill",Q52="Inclusive"),((R52*1.1)-((R52*1.1)*M52/100))/1.1,IF(AND(P52="Pay-on-time off usage",Q52="Inclusive"),((R52*1.1)-((H52*1.1)*N52/100))/1.1,IF(AND(P52="Pay-on-time off bill",Q52="Exclusive"),R52-(R52*M52/100),IF(AND(P52="Pay-on-time off usage",Q52="Exclusive"),R52-(H52*N52/100),IF(Q52="Inclusive",((R52*1.1))/1.1,R52)))))</f>
        <v>2040.6523587636361</v>
      </c>
      <c r="T52" s="247">
        <f t="shared" ref="T52:T61" si="49">R52-O52</f>
        <v>1726.3915587636361</v>
      </c>
      <c r="U52" s="247">
        <f t="shared" ref="U52:U61" si="50">S52-O52</f>
        <v>1726.3915587636361</v>
      </c>
      <c r="V52" s="292">
        <f t="shared" ref="V52:W61" si="51">T52*1.1</f>
        <v>1899.0307146399998</v>
      </c>
      <c r="W52" s="292">
        <f t="shared" si="51"/>
        <v>1899.0307146399998</v>
      </c>
      <c r="X52" s="208">
        <f>'Tariffs July 2023'!G36</f>
        <v>43669</v>
      </c>
      <c r="Y52" s="352"/>
      <c r="Z52" s="352"/>
      <c r="AA52" s="352"/>
      <c r="AB52" s="352"/>
      <c r="AC52" s="352"/>
      <c r="AD52" s="352"/>
      <c r="AE52" s="352"/>
      <c r="AF52" s="352"/>
      <c r="AG52" s="352"/>
      <c r="AH52" s="352"/>
      <c r="AI52" s="352"/>
      <c r="AJ52" s="352"/>
      <c r="AK52" s="352"/>
      <c r="AL52" s="352"/>
      <c r="AM52" s="352"/>
      <c r="AN52" s="352"/>
      <c r="AO52" s="352"/>
      <c r="AP52" s="352"/>
      <c r="AQ52" s="352"/>
      <c r="AR52" s="352"/>
      <c r="AS52" s="352"/>
      <c r="AT52" s="352"/>
      <c r="AU52" s="352"/>
      <c r="AV52" s="352"/>
      <c r="AW52" s="352"/>
      <c r="AX52" s="352"/>
      <c r="AY52" s="352"/>
      <c r="AZ52" s="352"/>
      <c r="BA52" s="352"/>
    </row>
    <row r="53" spans="1:53" x14ac:dyDescent="0.15">
      <c r="A53" s="201" t="str">
        <f>'Tariffs July 2023'!K37</f>
        <v>Diamond Energy</v>
      </c>
      <c r="B53" s="202" t="str">
        <f>'Tariffs July 2023'!L37</f>
        <v xml:space="preserve">Renewable Saver </v>
      </c>
      <c r="C53" s="203">
        <f>IF('Tariffs July 2023'!BP37=0,91*'Tariffs July 2023'!M37/100,(91*'Tariffs July 2023'!M37/100)+'Tariffs July 2023'!BP37/4)</f>
        <v>100.09999999999998</v>
      </c>
      <c r="D53" s="203">
        <f>IF('Tariffs July 2023'!O37="",$K$5*'Tariffs July 2023'!N37/100,IF($K$5&gt;='Tariffs July 2023'!P37,('Tariffs July 2023'!P37*'Tariffs July 2023'!N37/100),($K$5*'Tariffs July 2023'!N37/100)))</f>
        <v>301.92</v>
      </c>
      <c r="E53" s="203">
        <f>IF('Tariffs July 2023'!T37&gt;0,IF(($K$5&lt;'Tariffs July 2023'!T37),(0),($K$5-'Tariffs July 2023'!T37)*'Tariffs July 2023'!U37/100),IF(AND('Tariffs July 2023'!R37&gt;0,'Tariffs July 2023'!T37=""),IF(($K$5&lt;'Tariffs July 2023'!R37),(0),($K$5-'Tariffs July 2023'!R37)*'Tariffs July 2023'!S37/100),IF(AND('Tariffs July 2023'!P37&gt;0,'Tariffs July 2023'!R37=""),IF(($K$5&lt;'Tariffs July 2023'!P37),(0),($K$5-'Tariffs July 2023'!P37)*'Tariffs July 2023'!Q37/100),0)))</f>
        <v>54.038886000000012</v>
      </c>
      <c r="F53" s="203">
        <f>($L$5)*'Tariffs July 2023'!AE37/100</f>
        <v>47.00200499999999</v>
      </c>
      <c r="G53" s="203">
        <f t="shared" si="46"/>
        <v>503.06089099999997</v>
      </c>
      <c r="H53" s="203">
        <f t="shared" si="47"/>
        <v>1611.843564</v>
      </c>
      <c r="I53" s="247">
        <f t="shared" ref="I53:I61" si="52">G53*4</f>
        <v>2012.2435639999999</v>
      </c>
      <c r="J53" s="204">
        <f t="shared" ref="J53:J61" si="53">I53*1.1</f>
        <v>2213.4679203999999</v>
      </c>
      <c r="K53" s="207">
        <f>'Tariffs July 2023'!AZ37</f>
        <v>0</v>
      </c>
      <c r="L53" s="207">
        <f>'Tariffs July 2023'!BA37</f>
        <v>0</v>
      </c>
      <c r="M53" s="207">
        <f>'Tariffs July 2023'!BB37</f>
        <v>2</v>
      </c>
      <c r="N53" s="207">
        <f>'Tariffs July 2023'!BC37</f>
        <v>0</v>
      </c>
      <c r="O53" s="205">
        <f>($F$6*'Tariffs July 2023'!AT37/100)*4</f>
        <v>163.415616</v>
      </c>
      <c r="P53" s="206" t="str">
        <f t="shared" ref="P53:P61" si="54">IF(SUM(K53:N53)=0,"No discount",IF(K53&gt;0,"Guaranteed off bill",IF(L53&gt;0,"Guaranteed off usage",IF(M53&gt;0,"Pay-on-time off bill","Pay-on-time off usage"))))</f>
        <v>Pay-on-time off bill</v>
      </c>
      <c r="Q53" s="206" t="str">
        <f t="shared" si="48"/>
        <v>Exclusive</v>
      </c>
      <c r="R53" s="293">
        <f t="shared" ref="R53:R61" si="55">IF(AND(P53="Guaranteed off bill",Q53="Inclusive"),((I53*1.1)-((I53*1.1)*K53/100))/1.1,IF(AND(P53="Guaranteed off usage",Q53="Inclusive"),((I53*1.1)-((H53*1.1)*L53/100))/1.1,IF(AND(P53="Guaranteed off bill",Q53="Exclusive"),I53-(I53*K53/100),IF(AND(P53="Guaranteed off usage",Q53="Exclusive"),I53-(H53*L53/100),IF(Q53="Inclusive",((I53*1.1))/1.1,I53)))))</f>
        <v>2012.2435639999999</v>
      </c>
      <c r="S53" s="247">
        <f t="shared" ref="S53:S61" si="56">IF(AND(P53="Pay-on-time off bill",Q53="Inclusive"),((R53*1.1)-((R53*1.1)*M53/100))/1.1,IF(AND(P53="Pay-on-time off usage",Q53="Inclusive"),((R53*1.1)-((H53*1.1)*N53/100))/1.1,IF(AND(P53="Pay-on-time off bill",Q53="Exclusive"),R53-(R53*M53/100),IF(AND(P53="Pay-on-time off usage",Q53="Exclusive"),R53-(H53*N53/100),IF(Q53="Inclusive",((R53*1.1))/1.1,R53)))))</f>
        <v>1971.9986927199998</v>
      </c>
      <c r="T53" s="247">
        <f t="shared" si="49"/>
        <v>1848.8279479999999</v>
      </c>
      <c r="U53" s="247">
        <f t="shared" si="50"/>
        <v>1808.5830767199998</v>
      </c>
      <c r="V53" s="292">
        <f t="shared" si="51"/>
        <v>2033.7107427999999</v>
      </c>
      <c r="W53" s="292">
        <f t="shared" si="51"/>
        <v>1989.4413843919999</v>
      </c>
      <c r="X53" s="208">
        <f>'Tariffs July 2023'!G37</f>
        <v>43646</v>
      </c>
      <c r="Y53" s="352"/>
      <c r="Z53" s="352"/>
      <c r="AA53" s="352"/>
      <c r="AB53" s="352"/>
      <c r="AC53" s="352"/>
      <c r="AD53" s="352"/>
      <c r="AE53" s="352"/>
      <c r="AF53" s="352"/>
      <c r="AG53" s="352"/>
      <c r="AH53" s="352"/>
      <c r="AI53" s="352"/>
      <c r="AJ53" s="352"/>
      <c r="AK53" s="352"/>
      <c r="AL53" s="352"/>
      <c r="AM53" s="352"/>
      <c r="AN53" s="352"/>
      <c r="AO53" s="352"/>
      <c r="AP53" s="352"/>
      <c r="AQ53" s="352"/>
      <c r="AR53" s="352"/>
      <c r="AS53" s="352"/>
      <c r="AT53" s="352"/>
      <c r="AU53" s="352"/>
      <c r="AV53" s="352"/>
      <c r="AW53" s="352"/>
      <c r="AX53" s="352"/>
      <c r="AY53" s="352"/>
      <c r="AZ53" s="352"/>
      <c r="BA53" s="352"/>
    </row>
    <row r="54" spans="1:53" x14ac:dyDescent="0.15">
      <c r="A54" s="201" t="str">
        <f>'Tariffs July 2023'!K38</f>
        <v>EnergyAustralia</v>
      </c>
      <c r="B54" s="202" t="str">
        <f>'Tariffs July 2023'!L38</f>
        <v>Solar Max</v>
      </c>
      <c r="C54" s="203">
        <f>IF('Tariffs July 2023'!BP38=0,91*'Tariffs July 2023'!M38/100,(91*'Tariffs July 2023'!M38/100)+'Tariffs July 2023'!BP38/4)</f>
        <v>98.279999999999987</v>
      </c>
      <c r="D54" s="203">
        <f>IF('Tariffs July 2023'!O38="",$K$5*'Tariffs July 2023'!N38/100,IF($K$5&gt;='Tariffs July 2023'!P38,('Tariffs July 2023'!P38*'Tariffs July 2023'!N38/100),($K$5*'Tariffs July 2023'!N38/100)))</f>
        <v>360.72218894545455</v>
      </c>
      <c r="E54" s="203">
        <f>IF('Tariffs July 2023'!T38&gt;0,IF(($K$5&lt;'Tariffs July 2023'!T38),(0),($K$5-'Tariffs July 2023'!T38)*'Tariffs July 2023'!U38/100),IF(AND('Tariffs July 2023'!R38&gt;0,'Tariffs July 2023'!T38=""),IF(($K$5&lt;'Tariffs July 2023'!R38),(0),($K$5-'Tariffs July 2023'!R38)*'Tariffs July 2023'!S38/100),IF(AND('Tariffs July 2023'!P38&gt;0,'Tariffs July 2023'!R38=""),IF(($K$5&lt;'Tariffs July 2023'!P38),(0),($K$5-'Tariffs July 2023'!P38)*'Tariffs July 2023'!Q38/100),0)))</f>
        <v>0</v>
      </c>
      <c r="F54" s="203">
        <f>($L$5)*'Tariffs July 2023'!AE38/100</f>
        <v>44.799082745454541</v>
      </c>
      <c r="G54" s="203">
        <f t="shared" si="46"/>
        <v>503.80127169090906</v>
      </c>
      <c r="H54" s="203">
        <f t="shared" si="47"/>
        <v>1622.0850867636364</v>
      </c>
      <c r="I54" s="247">
        <f t="shared" si="52"/>
        <v>2015.2050867636362</v>
      </c>
      <c r="J54" s="204">
        <f t="shared" si="53"/>
        <v>2216.7255954400002</v>
      </c>
      <c r="K54" s="207">
        <f>'Tariffs July 2023'!AZ38</f>
        <v>0</v>
      </c>
      <c r="L54" s="207">
        <f>'Tariffs July 2023'!BA38</f>
        <v>0</v>
      </c>
      <c r="M54" s="207">
        <f>'Tariffs July 2023'!BB38</f>
        <v>0</v>
      </c>
      <c r="N54" s="207">
        <f>'Tariffs July 2023'!BC38</f>
        <v>0</v>
      </c>
      <c r="O54" s="205">
        <f>($F$6*'Tariffs July 2023'!AT38/100)*4</f>
        <v>471.39119999999997</v>
      </c>
      <c r="P54" s="206" t="str">
        <f t="shared" si="54"/>
        <v>No discount</v>
      </c>
      <c r="Q54" s="206" t="str">
        <f t="shared" si="48"/>
        <v>Exclusive</v>
      </c>
      <c r="R54" s="293">
        <f t="shared" si="55"/>
        <v>2015.2050867636362</v>
      </c>
      <c r="S54" s="247">
        <f t="shared" si="56"/>
        <v>2015.2050867636362</v>
      </c>
      <c r="T54" s="247">
        <f t="shared" si="49"/>
        <v>1543.8138867636362</v>
      </c>
      <c r="U54" s="247">
        <f t="shared" si="50"/>
        <v>1543.8138867636362</v>
      </c>
      <c r="V54" s="292">
        <f t="shared" si="51"/>
        <v>1698.1952754399999</v>
      </c>
      <c r="W54" s="292">
        <f t="shared" si="51"/>
        <v>1698.1952754399999</v>
      </c>
      <c r="X54" s="208">
        <f>'Tariffs July 2023'!G38</f>
        <v>43678</v>
      </c>
      <c r="Y54" s="352"/>
      <c r="Z54" s="352"/>
      <c r="AA54" s="352"/>
      <c r="AB54" s="352"/>
      <c r="AC54" s="352"/>
      <c r="AD54" s="352"/>
      <c r="AE54" s="352"/>
      <c r="AF54" s="352"/>
      <c r="AG54" s="352"/>
      <c r="AH54" s="352"/>
      <c r="AI54" s="352"/>
      <c r="AJ54" s="352"/>
      <c r="AK54" s="352"/>
      <c r="AL54" s="352"/>
      <c r="AM54" s="352"/>
      <c r="AN54" s="352"/>
      <c r="AO54" s="352"/>
      <c r="AP54" s="352"/>
      <c r="AQ54" s="352"/>
      <c r="AR54" s="352"/>
      <c r="AS54" s="352"/>
      <c r="AT54" s="352"/>
      <c r="AU54" s="352"/>
      <c r="AV54" s="352"/>
      <c r="AW54" s="352"/>
      <c r="AX54" s="352"/>
      <c r="AY54" s="352"/>
      <c r="AZ54" s="352"/>
      <c r="BA54" s="352"/>
    </row>
    <row r="55" spans="1:53" x14ac:dyDescent="0.15">
      <c r="A55" s="201" t="str">
        <f>'Tariffs July 2023'!K39</f>
        <v>Energy Locals</v>
      </c>
      <c r="B55" s="202" t="str">
        <f>'Tariffs July 2023'!L39</f>
        <v>Online Member</v>
      </c>
      <c r="C55" s="203">
        <f>IF('Tariffs July 2023'!BP39=0,91*'Tariffs July 2023'!M39/100,(91*'Tariffs July 2023'!M39/100)+'Tariffs July 2023'!BP39/4)</f>
        <v>110.95454545454544</v>
      </c>
      <c r="D55" s="203">
        <f>IF('Tariffs July 2023'!O39="",$K$5*'Tariffs July 2023'!N39/100,IF($K$5&gt;='Tariffs July 2023'!P39,('Tariffs July 2023'!P39*'Tariffs July 2023'!N39/100),($K$5*'Tariffs July 2023'!N39/100)))</f>
        <v>295.93855000000002</v>
      </c>
      <c r="E55" s="203">
        <f>IF('Tariffs July 2023'!T39&gt;0,IF(($K$5&lt;'Tariffs July 2023'!T39),(0),($K$5-'Tariffs July 2023'!T39)*'Tariffs July 2023'!U39/100),IF(AND('Tariffs July 2023'!R39&gt;0,'Tariffs July 2023'!T39=""),IF(($K$5&lt;'Tariffs July 2023'!R39),(0),($K$5-'Tariffs July 2023'!R39)*'Tariffs July 2023'!S39/100),IF(AND('Tariffs July 2023'!P39&gt;0,'Tariffs July 2023'!R39=""),IF(($K$5&lt;'Tariffs July 2023'!P39),(0),($K$5-'Tariffs July 2023'!P39)*'Tariffs July 2023'!Q39/100),0)))</f>
        <v>0</v>
      </c>
      <c r="F55" s="203">
        <f>($L$5)*'Tariffs July 2023'!AE39/100</f>
        <v>45.577701818181815</v>
      </c>
      <c r="G55" s="203">
        <f t="shared" si="46"/>
        <v>452.47079727272728</v>
      </c>
      <c r="H55" s="203">
        <f t="shared" si="47"/>
        <v>1366.0650072727274</v>
      </c>
      <c r="I55" s="247">
        <f t="shared" si="52"/>
        <v>1809.8831890909091</v>
      </c>
      <c r="J55" s="204">
        <f t="shared" si="53"/>
        <v>1990.8715080000002</v>
      </c>
      <c r="K55" s="207">
        <f>'Tariffs July 2023'!AZ39</f>
        <v>0</v>
      </c>
      <c r="L55" s="207">
        <f>'Tariffs July 2023'!BA39</f>
        <v>0</v>
      </c>
      <c r="M55" s="207">
        <f>'Tariffs July 2023'!BB39</f>
        <v>0</v>
      </c>
      <c r="N55" s="207">
        <f>'Tariffs July 2023'!BC39</f>
        <v>0</v>
      </c>
      <c r="O55" s="205">
        <f>($F$6*'Tariffs July 2023'!AT39/100)*4</f>
        <v>336.25905599999999</v>
      </c>
      <c r="P55" s="206" t="str">
        <f t="shared" si="54"/>
        <v>No discount</v>
      </c>
      <c r="Q55" s="206" t="str">
        <f t="shared" si="48"/>
        <v>Exclusive</v>
      </c>
      <c r="R55" s="293">
        <f t="shared" si="55"/>
        <v>1809.8831890909091</v>
      </c>
      <c r="S55" s="247">
        <f t="shared" si="56"/>
        <v>1809.8831890909091</v>
      </c>
      <c r="T55" s="247">
        <f t="shared" si="49"/>
        <v>1473.6241330909093</v>
      </c>
      <c r="U55" s="247">
        <f t="shared" si="50"/>
        <v>1473.6241330909093</v>
      </c>
      <c r="V55" s="292">
        <f t="shared" si="51"/>
        <v>1620.9865464000004</v>
      </c>
      <c r="W55" s="292">
        <f t="shared" si="51"/>
        <v>1620.9865464000004</v>
      </c>
      <c r="X55" s="208">
        <f>'Tariffs July 2023'!G39</f>
        <v>43646</v>
      </c>
      <c r="Y55" s="352"/>
      <c r="Z55" s="352"/>
      <c r="AA55" s="352"/>
      <c r="AB55" s="352"/>
      <c r="AC55" s="352"/>
      <c r="AD55" s="352"/>
      <c r="AE55" s="352"/>
      <c r="AF55" s="352"/>
      <c r="AG55" s="352"/>
      <c r="AH55" s="352"/>
      <c r="AI55" s="352"/>
      <c r="AJ55" s="352"/>
      <c r="AK55" s="352"/>
      <c r="AL55" s="352"/>
      <c r="AM55" s="352"/>
      <c r="AN55" s="352"/>
      <c r="AO55" s="352"/>
      <c r="AP55" s="352"/>
      <c r="AQ55" s="352"/>
      <c r="AR55" s="352"/>
      <c r="AS55" s="352"/>
      <c r="AT55" s="352"/>
      <c r="AU55" s="352"/>
      <c r="AV55" s="352"/>
      <c r="AW55" s="352"/>
      <c r="AX55" s="352"/>
      <c r="AY55" s="352"/>
      <c r="AZ55" s="352"/>
      <c r="BA55" s="352"/>
    </row>
    <row r="56" spans="1:53" x14ac:dyDescent="0.15">
      <c r="A56" s="201" t="str">
        <f>'Tariffs July 2023'!K40</f>
        <v>Origin Energy</v>
      </c>
      <c r="B56" s="202" t="str">
        <f>'Tariffs July 2023'!L40</f>
        <v>Solar Boost</v>
      </c>
      <c r="C56" s="203">
        <f>IF('Tariffs July 2023'!BP40=0,91*'Tariffs July 2023'!M40/100,(91*'Tariffs July 2023'!M40/100)+'Tariffs July 2023'!BP40/4)</f>
        <v>113.93199999999999</v>
      </c>
      <c r="D56" s="203">
        <f>IF('Tariffs July 2023'!O40="",$K$5*'Tariffs July 2023'!N40/100,IF($K$5&gt;='Tariffs July 2023'!P40,('Tariffs July 2023'!P40*'Tariffs July 2023'!N40/100),($K$5*'Tariffs July 2023'!N40/100)))</f>
        <v>344.79531425454547</v>
      </c>
      <c r="E56" s="203">
        <f>IF('Tariffs July 2023'!T40&gt;0,IF(($K$5&lt;'Tariffs July 2023'!T40),(0),($K$5-'Tariffs July 2023'!T40)*'Tariffs July 2023'!U40/100),IF(AND('Tariffs July 2023'!R40&gt;0,'Tariffs July 2023'!T40=""),IF(($K$5&lt;'Tariffs July 2023'!R40),(0),($K$5-'Tariffs July 2023'!R40)*'Tariffs July 2023'!S40/100),IF(AND('Tariffs July 2023'!P40&gt;0,'Tariffs July 2023'!R40=""),IF(($K$5&lt;'Tariffs July 2023'!P40),(0),($K$5-'Tariffs July 2023'!P40)*'Tariffs July 2023'!Q40/100),0)))</f>
        <v>0</v>
      </c>
      <c r="F56" s="203">
        <f>($L$5)*'Tariffs July 2023'!AE40/100</f>
        <v>44.343305727272728</v>
      </c>
      <c r="G56" s="203">
        <f t="shared" si="46"/>
        <v>503.0706199818182</v>
      </c>
      <c r="H56" s="203">
        <f t="shared" si="47"/>
        <v>1556.554479927273</v>
      </c>
      <c r="I56" s="247">
        <f t="shared" si="52"/>
        <v>2012.2824799272728</v>
      </c>
      <c r="J56" s="204">
        <f t="shared" si="53"/>
        <v>2213.5107279200001</v>
      </c>
      <c r="K56" s="207">
        <f>'Tariffs July 2023'!AZ40</f>
        <v>0</v>
      </c>
      <c r="L56" s="207">
        <f>'Tariffs July 2023'!BA40</f>
        <v>0</v>
      </c>
      <c r="M56" s="207">
        <f>'Tariffs July 2023'!BB40</f>
        <v>0</v>
      </c>
      <c r="N56" s="207">
        <f>'Tariffs July 2023'!BC40</f>
        <v>0</v>
      </c>
      <c r="O56" s="205">
        <f>($F$6*'Tariffs July 2023'!AT40/100)*4</f>
        <v>377.11295999999993</v>
      </c>
      <c r="P56" s="206" t="str">
        <f t="shared" si="54"/>
        <v>No discount</v>
      </c>
      <c r="Q56" s="206" t="str">
        <f t="shared" si="48"/>
        <v>Inclusive</v>
      </c>
      <c r="R56" s="293">
        <f t="shared" si="55"/>
        <v>2012.2824799272728</v>
      </c>
      <c r="S56" s="247">
        <f t="shared" si="56"/>
        <v>2012.2824799272728</v>
      </c>
      <c r="T56" s="247">
        <f t="shared" si="49"/>
        <v>1635.1695199272729</v>
      </c>
      <c r="U56" s="247">
        <f t="shared" si="50"/>
        <v>1635.1695199272729</v>
      </c>
      <c r="V56" s="292">
        <f t="shared" si="51"/>
        <v>1798.6864719200003</v>
      </c>
      <c r="W56" s="292">
        <f t="shared" si="51"/>
        <v>1798.6864719200003</v>
      </c>
      <c r="X56" s="208">
        <f>'Tariffs July 2023'!G40</f>
        <v>43646</v>
      </c>
      <c r="Y56" s="352"/>
      <c r="Z56" s="352"/>
      <c r="AA56" s="352"/>
      <c r="AB56" s="352"/>
      <c r="AC56" s="352"/>
      <c r="AD56" s="352"/>
      <c r="AE56" s="352"/>
      <c r="AF56" s="352"/>
      <c r="AG56" s="352"/>
      <c r="AH56" s="352"/>
      <c r="AI56" s="352"/>
      <c r="AJ56" s="352"/>
      <c r="AK56" s="352"/>
      <c r="AL56" s="352"/>
      <c r="AM56" s="352"/>
      <c r="AN56" s="352"/>
      <c r="AO56" s="352"/>
      <c r="AP56" s="352"/>
      <c r="AQ56" s="352"/>
      <c r="AR56" s="352"/>
      <c r="AS56" s="352"/>
      <c r="AT56" s="352"/>
      <c r="AU56" s="352"/>
      <c r="AV56" s="352"/>
      <c r="AW56" s="352"/>
      <c r="AX56" s="352"/>
      <c r="AY56" s="352"/>
      <c r="AZ56" s="352"/>
      <c r="BA56" s="352"/>
    </row>
    <row r="57" spans="1:53" x14ac:dyDescent="0.15">
      <c r="A57" s="201" t="str">
        <f>'Tariffs July 2023'!K41</f>
        <v>Simply Energy</v>
      </c>
      <c r="B57" s="202" t="str">
        <f>'Tariffs July 2023'!L41</f>
        <v>Solar</v>
      </c>
      <c r="C57" s="203">
        <f>IF('Tariffs July 2023'!BP41=0,91*'Tariffs July 2023'!M41/100,(91*'Tariffs July 2023'!M41/100)+'Tariffs July 2023'!BP41/4)</f>
        <v>97.121818181818185</v>
      </c>
      <c r="D57" s="203">
        <f>IF('Tariffs July 2023'!O41="",$K$5*'Tariffs July 2023'!N41/100,IF($K$5&gt;='Tariffs July 2023'!P41,('Tariffs July 2023'!P41*'Tariffs July 2023'!N41/100),($K$5*'Tariffs July 2023'!N41/100)))</f>
        <v>361.56781818181815</v>
      </c>
      <c r="E57" s="203">
        <f>IF('Tariffs July 2023'!T41&gt;0,IF(($K$5&lt;'Tariffs July 2023'!T41),(0),($K$5-'Tariffs July 2023'!T41)*'Tariffs July 2023'!U41/100),IF(AND('Tariffs July 2023'!R41&gt;0,'Tariffs July 2023'!T41=""),IF(($K$5&lt;'Tariffs July 2023'!R41),(0),($K$5-'Tariffs July 2023'!R41)*'Tariffs July 2023'!S41/100),IF(AND('Tariffs July 2023'!P41&gt;0,'Tariffs July 2023'!R41=""),IF(($K$5&lt;'Tariffs July 2023'!P41),(0),($K$5-'Tariffs July 2023'!P41)*'Tariffs July 2023'!Q41/100),0)))</f>
        <v>0.24202963636366284</v>
      </c>
      <c r="F57" s="203">
        <f>($L$5)*'Tariffs July 2023'!AE41/100</f>
        <v>44.875045581818178</v>
      </c>
      <c r="G57" s="203">
        <f t="shared" si="46"/>
        <v>503.80671158181821</v>
      </c>
      <c r="H57" s="203">
        <f t="shared" si="47"/>
        <v>1626.7395736000001</v>
      </c>
      <c r="I57" s="247">
        <f t="shared" si="52"/>
        <v>2015.2268463272728</v>
      </c>
      <c r="J57" s="204">
        <f t="shared" si="53"/>
        <v>2216.7495309600004</v>
      </c>
      <c r="K57" s="207">
        <f>'Tariffs July 2023'!AZ41</f>
        <v>0</v>
      </c>
      <c r="L57" s="207">
        <f>'Tariffs July 2023'!BA41</f>
        <v>0</v>
      </c>
      <c r="M57" s="207">
        <f>'Tariffs July 2023'!BB41</f>
        <v>0</v>
      </c>
      <c r="N57" s="207">
        <f>'Tariffs July 2023'!BC41</f>
        <v>0</v>
      </c>
      <c r="O57" s="205">
        <f>($F$6*'Tariffs July 2023'!AT41/100)*4</f>
        <v>219.98255999999998</v>
      </c>
      <c r="P57" s="206" t="str">
        <f t="shared" si="54"/>
        <v>No discount</v>
      </c>
      <c r="Q57" s="206" t="str">
        <f t="shared" si="48"/>
        <v>Exclusive</v>
      </c>
      <c r="R57" s="293">
        <f t="shared" si="55"/>
        <v>2015.2268463272728</v>
      </c>
      <c r="S57" s="247">
        <f t="shared" si="56"/>
        <v>2015.2268463272728</v>
      </c>
      <c r="T57" s="247">
        <f t="shared" si="49"/>
        <v>1795.2442863272729</v>
      </c>
      <c r="U57" s="247">
        <f t="shared" si="50"/>
        <v>1795.2442863272729</v>
      </c>
      <c r="V57" s="292">
        <f t="shared" si="51"/>
        <v>1974.7687149600004</v>
      </c>
      <c r="W57" s="292">
        <f t="shared" si="51"/>
        <v>1974.7687149600004</v>
      </c>
      <c r="X57" s="208">
        <f>'Tariffs July 2023'!G41</f>
        <v>43646</v>
      </c>
      <c r="Y57" s="352"/>
      <c r="Z57" s="352"/>
      <c r="AA57" s="352"/>
      <c r="AB57" s="352"/>
      <c r="AC57" s="352"/>
      <c r="AD57" s="352"/>
      <c r="AE57" s="352"/>
      <c r="AF57" s="352"/>
      <c r="AG57" s="352"/>
      <c r="AH57" s="352"/>
      <c r="AI57" s="352"/>
      <c r="AJ57" s="352"/>
      <c r="AK57" s="352"/>
      <c r="AL57" s="352"/>
      <c r="AM57" s="352"/>
      <c r="AN57" s="352"/>
      <c r="AO57" s="352"/>
      <c r="AP57" s="352"/>
      <c r="AQ57" s="352"/>
      <c r="AR57" s="352"/>
      <c r="AS57" s="352"/>
      <c r="AT57" s="352"/>
      <c r="AU57" s="352"/>
      <c r="AV57" s="352"/>
      <c r="AW57" s="352"/>
      <c r="AX57" s="352"/>
      <c r="AY57" s="352"/>
      <c r="AZ57" s="352"/>
      <c r="BA57" s="352"/>
    </row>
    <row r="58" spans="1:53" x14ac:dyDescent="0.15">
      <c r="A58" s="201" t="str">
        <f>'Tariffs July 2023'!K42</f>
        <v>Powershop</v>
      </c>
      <c r="B58" s="202" t="str">
        <f>'Tariffs July 2023'!L42</f>
        <v>Carbon neutral</v>
      </c>
      <c r="C58" s="203">
        <f>IF('Tariffs July 2023'!BP42=0,91*'Tariffs July 2023'!M42/100,(91*'Tariffs July 2023'!M42/100)+'Tariffs July 2023'!BP42/4)</f>
        <v>124.77754545454545</v>
      </c>
      <c r="D58" s="203">
        <f>IF('Tariffs July 2023'!O42="",$K$5*'Tariffs July 2023'!N42/100,IF($K$5&gt;='Tariffs July 2023'!P42,('Tariffs July 2023'!P42*'Tariffs July 2023'!N42/100),($K$5*'Tariffs July 2023'!N42/100)))</f>
        <v>316.70805550909085</v>
      </c>
      <c r="E58" s="203">
        <f>IF('Tariffs July 2023'!T42&gt;0,IF(($K$5&lt;'Tariffs July 2023'!T42),(0),($K$5-'Tariffs July 2023'!T42)*'Tariffs July 2023'!U42/100),IF(AND('Tariffs July 2023'!R42&gt;0,'Tariffs July 2023'!T42=""),IF(($K$5&lt;'Tariffs July 2023'!R42),(0),($K$5-'Tariffs July 2023'!R42)*'Tariffs July 2023'!S42/100),IF(AND('Tariffs July 2023'!P42&gt;0,'Tariffs July 2023'!R42=""),IF(($K$5&lt;'Tariffs July 2023'!P42),(0),($K$5-'Tariffs July 2023'!P42)*'Tariffs July 2023'!Q42/100),0)))</f>
        <v>0</v>
      </c>
      <c r="F58" s="203">
        <f>($L$5)*'Tariffs July 2023'!AE42/100</f>
        <v>44.514222109090909</v>
      </c>
      <c r="G58" s="203">
        <f t="shared" si="46"/>
        <v>485.99982307272722</v>
      </c>
      <c r="H58" s="203">
        <f t="shared" si="47"/>
        <v>1444.8891104727272</v>
      </c>
      <c r="I58" s="247">
        <f t="shared" si="52"/>
        <v>1943.9992922909089</v>
      </c>
      <c r="J58" s="204">
        <f t="shared" si="53"/>
        <v>2138.3992215200001</v>
      </c>
      <c r="K58" s="207">
        <f>'Tariffs July 2023'!AZ42</f>
        <v>0</v>
      </c>
      <c r="L58" s="207">
        <f>'Tariffs July 2023'!BA42</f>
        <v>0</v>
      </c>
      <c r="M58" s="207">
        <f>'Tariffs July 2023'!BB42</f>
        <v>0</v>
      </c>
      <c r="N58" s="207">
        <f>'Tariffs July 2023'!BC42</f>
        <v>0</v>
      </c>
      <c r="O58" s="205">
        <f>($F$6*'Tariffs July 2023'!AT42/100)*4</f>
        <v>157.13039999999998</v>
      </c>
      <c r="P58" s="206" t="str">
        <f t="shared" si="54"/>
        <v>No discount</v>
      </c>
      <c r="Q58" s="206" t="str">
        <f t="shared" si="48"/>
        <v>Inclusive</v>
      </c>
      <c r="R58" s="293">
        <f t="shared" si="55"/>
        <v>1943.9992922909089</v>
      </c>
      <c r="S58" s="247">
        <f t="shared" si="56"/>
        <v>1943.9992922909089</v>
      </c>
      <c r="T58" s="247">
        <f t="shared" si="49"/>
        <v>1786.8688922909089</v>
      </c>
      <c r="U58" s="247">
        <f t="shared" si="50"/>
        <v>1786.8688922909089</v>
      </c>
      <c r="V58" s="292">
        <f t="shared" si="51"/>
        <v>1965.55578152</v>
      </c>
      <c r="W58" s="292">
        <f t="shared" si="51"/>
        <v>1965.55578152</v>
      </c>
      <c r="X58" s="208">
        <f>'Tariffs July 2023'!G42</f>
        <v>43677</v>
      </c>
      <c r="Y58" s="352"/>
      <c r="Z58" s="352"/>
      <c r="AA58" s="352"/>
      <c r="AB58" s="352"/>
      <c r="AC58" s="352"/>
      <c r="AD58" s="352"/>
      <c r="AE58" s="352"/>
      <c r="AF58" s="352"/>
      <c r="AG58" s="352"/>
      <c r="AH58" s="352"/>
      <c r="AI58" s="352"/>
      <c r="AJ58" s="352"/>
      <c r="AK58" s="352"/>
      <c r="AL58" s="352"/>
      <c r="AM58" s="352"/>
      <c r="AN58" s="352"/>
      <c r="AO58" s="352"/>
      <c r="AP58" s="352"/>
      <c r="AQ58" s="352"/>
      <c r="AR58" s="352"/>
      <c r="AS58" s="352"/>
      <c r="AT58" s="352"/>
      <c r="AU58" s="352"/>
      <c r="AV58" s="352"/>
      <c r="AW58" s="352"/>
      <c r="AX58" s="352"/>
      <c r="AY58" s="352"/>
      <c r="AZ58" s="352"/>
      <c r="BA58" s="352"/>
    </row>
    <row r="59" spans="1:53" x14ac:dyDescent="0.15">
      <c r="A59" s="201" t="str">
        <f>'Tariffs July 2023'!K43</f>
        <v>Red Energy</v>
      </c>
      <c r="B59" s="202" t="str">
        <f>'Tariffs July 2023'!L43</f>
        <v>Solar Savers</v>
      </c>
      <c r="C59" s="203">
        <f>IF('Tariffs July 2023'!BP43=0,91*'Tariffs July 2023'!M43/100,(91*'Tariffs July 2023'!M43/100)+'Tariffs July 2023'!BP43/4)</f>
        <v>111.85554545454546</v>
      </c>
      <c r="D59" s="203">
        <f>IF('Tariffs July 2023'!O43="",$K$5*'Tariffs July 2023'!N43/100,IF($K$5&gt;='Tariffs July 2023'!P43,('Tariffs July 2023'!P43*'Tariffs July 2023'!N43/100),($K$5*'Tariffs July 2023'!N43/100)))</f>
        <v>343.07348996363629</v>
      </c>
      <c r="E59" s="203">
        <f>IF('Tariffs July 2023'!T43&gt;0,IF(($K$5&lt;'Tariffs July 2023'!T43),(0),($K$5-'Tariffs July 2023'!T43)*'Tariffs July 2023'!U43/100),IF(AND('Tariffs July 2023'!R43&gt;0,'Tariffs July 2023'!T43=""),IF(($K$5&lt;'Tariffs July 2023'!R43),(0),($K$5-'Tariffs July 2023'!R43)*'Tariffs July 2023'!S43/100),IF(AND('Tariffs July 2023'!P43&gt;0,'Tariffs July 2023'!R43=""),IF(($K$5&lt;'Tariffs July 2023'!P43),(0),($K$5-'Tariffs July 2023'!P43)*'Tariffs July 2023'!Q43/100),0)))</f>
        <v>0</v>
      </c>
      <c r="F59" s="203">
        <f>($L$5)*'Tariffs July 2023'!AE43/100</f>
        <v>45.919534581818176</v>
      </c>
      <c r="G59" s="203">
        <f t="shared" si="46"/>
        <v>500.84856999999994</v>
      </c>
      <c r="H59" s="203">
        <f t="shared" si="47"/>
        <v>1555.972098181818</v>
      </c>
      <c r="I59" s="247">
        <f t="shared" si="52"/>
        <v>2003.3942799999998</v>
      </c>
      <c r="J59" s="204">
        <f t="shared" si="53"/>
        <v>2203.7337079999998</v>
      </c>
      <c r="K59" s="207">
        <f>'Tariffs July 2023'!AZ43</f>
        <v>0</v>
      </c>
      <c r="L59" s="207">
        <f>'Tariffs July 2023'!BA43</f>
        <v>0</v>
      </c>
      <c r="M59" s="207">
        <f>'Tariffs July 2023'!BB43</f>
        <v>0</v>
      </c>
      <c r="N59" s="207">
        <f>'Tariffs July 2023'!BC43</f>
        <v>0</v>
      </c>
      <c r="O59" s="205">
        <f>($F$6*'Tariffs July 2023'!AT43/100)*4</f>
        <v>502.81727999999998</v>
      </c>
      <c r="P59" s="206" t="str">
        <f t="shared" si="54"/>
        <v>No discount</v>
      </c>
      <c r="Q59" s="206" t="str">
        <f t="shared" si="48"/>
        <v>Inclusive</v>
      </c>
      <c r="R59" s="293">
        <f t="shared" si="55"/>
        <v>2003.3942799999995</v>
      </c>
      <c r="S59" s="247">
        <f t="shared" si="56"/>
        <v>2003.3942799999995</v>
      </c>
      <c r="T59" s="247">
        <f t="shared" si="49"/>
        <v>1500.5769999999995</v>
      </c>
      <c r="U59" s="247">
        <f t="shared" si="50"/>
        <v>1500.5769999999995</v>
      </c>
      <c r="V59" s="292">
        <f t="shared" si="51"/>
        <v>1650.6346999999996</v>
      </c>
      <c r="W59" s="292">
        <f t="shared" si="51"/>
        <v>1650.6346999999996</v>
      </c>
      <c r="X59" s="208">
        <f>'Tariffs July 2023'!G43</f>
        <v>43670</v>
      </c>
      <c r="Y59" s="352"/>
      <c r="Z59" s="352"/>
      <c r="AA59" s="352"/>
      <c r="AB59" s="352"/>
      <c r="AC59" s="352"/>
      <c r="AD59" s="352"/>
      <c r="AE59" s="352"/>
      <c r="AF59" s="352"/>
      <c r="AG59" s="352"/>
      <c r="AH59" s="352"/>
      <c r="AI59" s="352"/>
      <c r="AJ59" s="352"/>
      <c r="AK59" s="352"/>
      <c r="AL59" s="352"/>
      <c r="AM59" s="352"/>
      <c r="AN59" s="352"/>
      <c r="AO59" s="352"/>
      <c r="AP59" s="352"/>
      <c r="AQ59" s="352"/>
      <c r="AR59" s="352"/>
      <c r="AS59" s="352"/>
      <c r="AT59" s="352"/>
      <c r="AU59" s="352"/>
      <c r="AV59" s="352"/>
      <c r="AW59" s="352"/>
      <c r="AX59" s="352"/>
      <c r="AY59" s="352"/>
      <c r="AZ59" s="352"/>
      <c r="BA59" s="352"/>
    </row>
    <row r="60" spans="1:53" x14ac:dyDescent="0.15">
      <c r="A60" s="201" t="str">
        <f>'Tariffs July 2023'!K44</f>
        <v>Alinta Energy</v>
      </c>
      <c r="B60" s="202" t="str">
        <f>'Tariffs July 2023'!L44</f>
        <v>Home Deal</v>
      </c>
      <c r="C60" s="203">
        <f>IF('Tariffs July 2023'!BP44=0,91*'Tariffs July 2023'!M44/100,(91*'Tariffs July 2023'!M44/100)+'Tariffs July 2023'!BP44/4)</f>
        <v>100.60463636363636</v>
      </c>
      <c r="D60" s="203">
        <f>IF('Tariffs July 2023'!O44="",$K$5*'Tariffs July 2023'!N44/100,IF($K$5&gt;='Tariffs July 2023'!P44,('Tariffs July 2023'!P44*'Tariffs July 2023'!N44/100),($K$5*'Tariffs July 2023'!N44/100)))</f>
        <v>330.48264983636363</v>
      </c>
      <c r="E60" s="203">
        <f>IF('Tariffs July 2023'!T44&gt;0,IF(($K$5&lt;'Tariffs July 2023'!T44),(0),($K$5-'Tariffs July 2023'!T44)*'Tariffs July 2023'!U44/100),IF(AND('Tariffs July 2023'!R44&gt;0,'Tariffs July 2023'!T44=""),IF(($K$5&lt;'Tariffs July 2023'!R44),(0),($K$5-'Tariffs July 2023'!R44)*'Tariffs July 2023'!S44/100),IF(AND('Tariffs July 2023'!P44&gt;0,'Tariffs July 2023'!R44=""),IF(($K$5&lt;'Tariffs July 2023'!P44),(0),($K$5-'Tariffs July 2023'!P44)*'Tariffs July 2023'!Q44/100),0)))</f>
        <v>0</v>
      </c>
      <c r="F60" s="203">
        <f>($L$5)*'Tariffs July 2023'!AE44/100</f>
        <v>41.969467090909085</v>
      </c>
      <c r="G60" s="203">
        <f t="shared" si="46"/>
        <v>473.05675329090906</v>
      </c>
      <c r="H60" s="203">
        <f t="shared" si="47"/>
        <v>1489.8084677090908</v>
      </c>
      <c r="I60" s="247">
        <f t="shared" si="52"/>
        <v>1892.2270131636362</v>
      </c>
      <c r="J60" s="204">
        <f t="shared" si="53"/>
        <v>2081.4497144800002</v>
      </c>
      <c r="K60" s="207">
        <f>'Tariffs July 2023'!AZ44</f>
        <v>0</v>
      </c>
      <c r="L60" s="207">
        <f>'Tariffs July 2023'!BA44</f>
        <v>0</v>
      </c>
      <c r="M60" s="207">
        <f>'Tariffs July 2023'!BB44</f>
        <v>0</v>
      </c>
      <c r="N60" s="207">
        <f>'Tariffs July 2023'!BC44</f>
        <v>0</v>
      </c>
      <c r="O60" s="205">
        <f>($F$6*'Tariffs July 2023'!AT44/100)*4</f>
        <v>251.40863999999999</v>
      </c>
      <c r="P60" s="206" t="str">
        <f t="shared" si="54"/>
        <v>No discount</v>
      </c>
      <c r="Q60" s="206" t="str">
        <f t="shared" si="48"/>
        <v>Exclusive</v>
      </c>
      <c r="R60" s="293">
        <f t="shared" si="55"/>
        <v>1892.2270131636362</v>
      </c>
      <c r="S60" s="247">
        <f t="shared" si="56"/>
        <v>1892.2270131636362</v>
      </c>
      <c r="T60" s="247">
        <f t="shared" si="49"/>
        <v>1640.8183731636364</v>
      </c>
      <c r="U60" s="247">
        <f t="shared" si="50"/>
        <v>1640.8183731636364</v>
      </c>
      <c r="V60" s="292">
        <f t="shared" si="51"/>
        <v>1804.9002104800002</v>
      </c>
      <c r="W60" s="292">
        <f t="shared" si="51"/>
        <v>1804.9002104800002</v>
      </c>
      <c r="X60" s="208">
        <f>'Tariffs July 2023'!G44</f>
        <v>43646</v>
      </c>
      <c r="Y60" s="352"/>
      <c r="Z60" s="352"/>
      <c r="AA60" s="352"/>
      <c r="AB60" s="352"/>
      <c r="AC60" s="352"/>
      <c r="AD60" s="352"/>
      <c r="AE60" s="352"/>
      <c r="AF60" s="352"/>
      <c r="AG60" s="352"/>
      <c r="AH60" s="352"/>
      <c r="AI60" s="352"/>
      <c r="AJ60" s="352"/>
      <c r="AK60" s="352"/>
      <c r="AL60" s="352"/>
      <c r="AM60" s="352"/>
      <c r="AN60" s="352"/>
      <c r="AO60" s="352"/>
      <c r="AP60" s="352"/>
      <c r="AQ60" s="352"/>
      <c r="AR60" s="352"/>
      <c r="AS60" s="352"/>
      <c r="AT60" s="352"/>
      <c r="AU60" s="352"/>
      <c r="AV60" s="352"/>
      <c r="AW60" s="352"/>
      <c r="AX60" s="352"/>
      <c r="AY60" s="352"/>
      <c r="AZ60" s="352"/>
      <c r="BA60" s="352"/>
    </row>
    <row r="61" spans="1:53" x14ac:dyDescent="0.15">
      <c r="A61" s="201" t="str">
        <f>'Tariffs July 2023'!K45</f>
        <v>Kogan Energy</v>
      </c>
      <c r="B61" s="202" t="str">
        <f>'Tariffs July 2023'!L45</f>
        <v>Free Kogan First Membership</v>
      </c>
      <c r="C61" s="203">
        <f>IF('Tariffs July 2023'!BP45=0,91*'Tariffs July 2023'!M45/100,(91*'Tariffs July 2023'!M45/100)+'Tariffs July 2023'!BP45/4)</f>
        <v>124.77754545454545</v>
      </c>
      <c r="D61" s="203">
        <f>IF('Tariffs July 2023'!O45="",$K$5*'Tariffs July 2023'!N45/100,IF($K$5&gt;='Tariffs July 2023'!P45,('Tariffs July 2023'!P45*'Tariffs July 2023'!N45/100),($K$5*'Tariffs July 2023'!N45/100)))</f>
        <v>316.70805550909085</v>
      </c>
      <c r="E61" s="203">
        <f>IF('Tariffs July 2023'!T45&gt;0,IF(($K$5&lt;'Tariffs July 2023'!T45),(0),($K$5-'Tariffs July 2023'!T45)*'Tariffs July 2023'!U45/100),IF(AND('Tariffs July 2023'!R45&gt;0,'Tariffs July 2023'!T45=""),IF(($K$5&lt;'Tariffs July 2023'!R45),(0),($K$5-'Tariffs July 2023'!R45)*'Tariffs July 2023'!S45/100),IF(AND('Tariffs July 2023'!P45&gt;0,'Tariffs July 2023'!R45=""),IF(($K$5&lt;'Tariffs July 2023'!P45),(0),($K$5-'Tariffs July 2023'!P45)*'Tariffs July 2023'!Q45/100),0)))</f>
        <v>0</v>
      </c>
      <c r="F61" s="203">
        <f>($L$5)*'Tariffs July 2023'!AE45/100</f>
        <v>44.514222109090909</v>
      </c>
      <c r="G61" s="203">
        <f t="shared" si="46"/>
        <v>485.99982307272722</v>
      </c>
      <c r="H61" s="203">
        <f t="shared" si="47"/>
        <v>1444.8891104727272</v>
      </c>
      <c r="I61" s="247">
        <f t="shared" si="52"/>
        <v>1943.9992922909089</v>
      </c>
      <c r="J61" s="204">
        <f t="shared" si="53"/>
        <v>2138.3992215200001</v>
      </c>
      <c r="K61" s="207">
        <f>'Tariffs July 2023'!AZ45</f>
        <v>0</v>
      </c>
      <c r="L61" s="207">
        <f>'Tariffs July 2023'!BA45</f>
        <v>0</v>
      </c>
      <c r="M61" s="207">
        <f>'Tariffs July 2023'!BB45</f>
        <v>0</v>
      </c>
      <c r="N61" s="207">
        <f>'Tariffs July 2023'!BC45</f>
        <v>0</v>
      </c>
      <c r="O61" s="205">
        <f>($F$6*'Tariffs July 2023'!AT45/100)*4</f>
        <v>157.13039999999998</v>
      </c>
      <c r="P61" s="206" t="str">
        <f t="shared" si="54"/>
        <v>No discount</v>
      </c>
      <c r="Q61" s="206" t="str">
        <f t="shared" si="48"/>
        <v>Exclusive</v>
      </c>
      <c r="R61" s="293">
        <f t="shared" si="55"/>
        <v>1943.9992922909089</v>
      </c>
      <c r="S61" s="247">
        <f t="shared" si="56"/>
        <v>1943.9992922909089</v>
      </c>
      <c r="T61" s="247">
        <f t="shared" si="49"/>
        <v>1786.8688922909089</v>
      </c>
      <c r="U61" s="247">
        <f t="shared" si="50"/>
        <v>1786.8688922909089</v>
      </c>
      <c r="V61" s="292">
        <f t="shared" si="51"/>
        <v>1965.55578152</v>
      </c>
      <c r="W61" s="292">
        <f t="shared" si="51"/>
        <v>1965.55578152</v>
      </c>
      <c r="X61" s="208">
        <f>'Tariffs July 2023'!G45</f>
        <v>43646</v>
      </c>
      <c r="Y61" s="352"/>
      <c r="Z61" s="352"/>
      <c r="AA61" s="352"/>
      <c r="AB61" s="352"/>
      <c r="AC61" s="352"/>
      <c r="AD61" s="352"/>
      <c r="AE61" s="352"/>
      <c r="AF61" s="352"/>
      <c r="AG61" s="352"/>
      <c r="AH61" s="352"/>
      <c r="AI61" s="352"/>
      <c r="AJ61" s="352"/>
      <c r="AK61" s="352"/>
      <c r="AL61" s="352"/>
      <c r="AM61" s="352"/>
      <c r="AN61" s="352"/>
      <c r="AO61" s="352"/>
      <c r="AP61" s="352"/>
      <c r="AQ61" s="352"/>
      <c r="AR61" s="352"/>
      <c r="AS61" s="352"/>
      <c r="AT61" s="352"/>
      <c r="AU61" s="352"/>
      <c r="AV61" s="352"/>
      <c r="AW61" s="352"/>
      <c r="AX61" s="352"/>
      <c r="AY61" s="352"/>
      <c r="AZ61" s="352"/>
      <c r="BA61" s="352"/>
    </row>
    <row r="62" spans="1:53" x14ac:dyDescent="0.15">
      <c r="A62" s="201" t="str">
        <f>'Tariffs July 2023'!K46</f>
        <v>CovaU</v>
      </c>
      <c r="B62" s="202" t="str">
        <f>'Tariffs July 2023'!L46</f>
        <v>Freedom</v>
      </c>
      <c r="C62" s="203">
        <f>IF('Tariffs July 2023'!BP46=0,91*'Tariffs July 2023'!M46/100,(91*'Tariffs July 2023'!M46/100)+'Tariffs July 2023'!BP46/4)</f>
        <v>99.843545454545435</v>
      </c>
      <c r="D62" s="203">
        <f>IF('Tariffs July 2023'!O46="",$K$5*'Tariffs July 2023'!N46/100,IF($K$5&gt;='Tariffs July 2023'!P46,('Tariffs July 2023'!P46*'Tariffs July 2023'!N46/100),($K$5*'Tariffs July 2023'!N46/100)))</f>
        <v>343.28871800000002</v>
      </c>
      <c r="E62" s="203">
        <f>IF('Tariffs July 2023'!T46&gt;0,IF(($K$5&lt;'Tariffs July 2023'!T46),(0),($K$5-'Tariffs July 2023'!T46)*'Tariffs July 2023'!U46/100),IF(AND('Tariffs July 2023'!R46&gt;0,'Tariffs July 2023'!T46=""),IF(($K$5&lt;'Tariffs July 2023'!R46),(0),($K$5-'Tariffs July 2023'!R46)*'Tariffs July 2023'!S46/100),IF(AND('Tariffs July 2023'!P46&gt;0,'Tariffs July 2023'!R46=""),IF(($K$5&lt;'Tariffs July 2023'!P46),(0),($K$5-'Tariffs July 2023'!P46)*'Tariffs July 2023'!Q46/100),0)))</f>
        <v>0</v>
      </c>
      <c r="F62" s="203">
        <f>($L$5)*'Tariffs July 2023'!AE46/100</f>
        <v>48.825113072727262</v>
      </c>
      <c r="G62" s="203">
        <f t="shared" ref="G62:G66" si="57">SUM(C62:F62)</f>
        <v>491.95737652727274</v>
      </c>
      <c r="H62" s="203">
        <f t="shared" ref="H62:H66" si="58">(G62-C62)*4</f>
        <v>1568.4553242909092</v>
      </c>
      <c r="I62" s="247">
        <f t="shared" ref="I62:I66" si="59">G62*4</f>
        <v>1967.829506109091</v>
      </c>
      <c r="J62" s="204">
        <f t="shared" ref="J62:J66" si="60">I62*1.1</f>
        <v>2164.6124567200004</v>
      </c>
      <c r="K62" s="207">
        <f>'Tariffs July 2023'!AZ46</f>
        <v>5</v>
      </c>
      <c r="L62" s="207">
        <f>'Tariffs July 2023'!BA46</f>
        <v>0</v>
      </c>
      <c r="M62" s="207">
        <f>'Tariffs July 2023'!BB46</f>
        <v>0</v>
      </c>
      <c r="N62" s="207">
        <f>'Tariffs July 2023'!BC46</f>
        <v>0</v>
      </c>
      <c r="O62" s="205">
        <f>($F$6*'Tariffs July 2023'!AT46/100)*4</f>
        <v>172.84343999999999</v>
      </c>
      <c r="P62" s="206" t="str">
        <f t="shared" ref="P62:P66" si="61">IF(SUM(K62:N62)=0,"No discount",IF(K62&gt;0,"Guaranteed off bill",IF(L62&gt;0,"Guaranteed off usage",IF(M62&gt;0,"Pay-on-time off bill","Pay-on-time off usage"))))</f>
        <v>Guaranteed off bill</v>
      </c>
      <c r="Q62" s="206" t="str">
        <f t="shared" ref="Q62:Q66" si="62">IF(OR(A62="Origin Energy",A62="Red Energy",A62="Powershop"),"Inclusive","Exclusive")</f>
        <v>Exclusive</v>
      </c>
      <c r="R62" s="293">
        <f t="shared" ref="R62:R66" si="63">IF(AND(P62="Guaranteed off bill",Q62="Inclusive"),((I62*1.1)-((I62*1.1)*K62/100))/1.1,IF(AND(P62="Guaranteed off usage",Q62="Inclusive"),((I62*1.1)-((H62*1.1)*L62/100))/1.1,IF(AND(P62="Guaranteed off bill",Q62="Exclusive"),I62-(I62*K62/100),IF(AND(P62="Guaranteed off usage",Q62="Exclusive"),I62-(H62*L62/100),IF(Q62="Inclusive",((I62*1.1))/1.1,I62)))))</f>
        <v>1869.4380308036364</v>
      </c>
      <c r="S62" s="247">
        <f t="shared" ref="S62:S66" si="64">IF(AND(P62="Pay-on-time off bill",Q62="Inclusive"),((R62*1.1)-((R62*1.1)*M62/100))/1.1,IF(AND(P62="Pay-on-time off usage",Q62="Inclusive"),((R62*1.1)-((H62*1.1)*N62/100))/1.1,IF(AND(P62="Pay-on-time off bill",Q62="Exclusive"),R62-(R62*M62/100),IF(AND(P62="Pay-on-time off usage",Q62="Exclusive"),R62-(H62*N62/100),IF(Q62="Inclusive",((R62*1.1))/1.1,R62)))))</f>
        <v>1869.4380308036364</v>
      </c>
      <c r="T62" s="247">
        <f t="shared" ref="T62:T66" si="65">R62-O62</f>
        <v>1696.5945908036365</v>
      </c>
      <c r="U62" s="247">
        <f t="shared" ref="U62:U66" si="66">S62-O62</f>
        <v>1696.5945908036365</v>
      </c>
      <c r="V62" s="292">
        <f t="shared" ref="V62:V66" si="67">T62*1.1</f>
        <v>1866.2540498840003</v>
      </c>
      <c r="W62" s="292">
        <f t="shared" ref="W62:W66" si="68">U62*1.1</f>
        <v>1866.2540498840003</v>
      </c>
      <c r="X62" s="208">
        <f>'Tariffs July 2023'!G46</f>
        <v>43677</v>
      </c>
      <c r="Y62" s="352"/>
      <c r="Z62" s="352"/>
      <c r="AA62" s="352"/>
      <c r="AB62" s="352"/>
      <c r="AC62" s="352"/>
      <c r="AD62" s="352"/>
      <c r="AE62" s="352"/>
      <c r="AF62" s="352"/>
      <c r="AG62" s="352"/>
      <c r="AH62" s="352"/>
      <c r="AI62" s="352"/>
      <c r="AJ62" s="352"/>
      <c r="AK62" s="352"/>
      <c r="AL62" s="352"/>
      <c r="AM62" s="352"/>
      <c r="AN62" s="352"/>
      <c r="AO62" s="352"/>
      <c r="AP62" s="352"/>
      <c r="AQ62" s="352"/>
      <c r="AR62" s="352"/>
      <c r="AS62" s="352"/>
      <c r="AT62" s="352"/>
      <c r="AU62" s="352"/>
      <c r="AV62" s="352"/>
      <c r="AW62" s="352"/>
      <c r="AX62" s="352"/>
      <c r="AY62" s="352"/>
      <c r="AZ62" s="352"/>
      <c r="BA62" s="352"/>
    </row>
    <row r="63" spans="1:53" x14ac:dyDescent="0.15">
      <c r="A63" s="201" t="str">
        <f>'Tariffs July 2023'!K47</f>
        <v>Dodo</v>
      </c>
      <c r="B63" s="202" t="str">
        <f>'Tariffs July 2023'!L47</f>
        <v>Market Offer</v>
      </c>
      <c r="C63" s="203">
        <f>IF('Tariffs July 2023'!BP47=0,91*'Tariffs July 2023'!M47/100,(91*'Tariffs July 2023'!M47/100)+'Tariffs July 2023'!BP47/4)</f>
        <v>76.44</v>
      </c>
      <c r="D63" s="203">
        <f>IF('Tariffs July 2023'!O47="",$K$5*'Tariffs July 2023'!N47/100,IF($K$5&gt;='Tariffs July 2023'!P47,('Tariffs July 2023'!P47*'Tariffs July 2023'!N47/100),($K$5*'Tariffs July 2023'!N47/100)))</f>
        <v>323.05728258181819</v>
      </c>
      <c r="E63" s="203">
        <f>IF('Tariffs July 2023'!T47&gt;0,IF(($K$5&lt;'Tariffs July 2023'!T47),(0),($K$5-'Tariffs July 2023'!T47)*'Tariffs July 2023'!U47/100),IF(AND('Tariffs July 2023'!R47&gt;0,'Tariffs July 2023'!T47=""),IF(($K$5&lt;'Tariffs July 2023'!R47),(0),($K$5-'Tariffs July 2023'!R47)*'Tariffs July 2023'!S47/100),IF(AND('Tariffs July 2023'!P47&gt;0,'Tariffs July 2023'!R47=""),IF(($K$5&lt;'Tariffs July 2023'!P47),(0),($K$5-'Tariffs July 2023'!P47)*'Tariffs July 2023'!Q47/100),0)))</f>
        <v>0</v>
      </c>
      <c r="F63" s="203">
        <f>($L$5)*'Tariffs July 2023'!AE47/100</f>
        <v>48.806122363636348</v>
      </c>
      <c r="G63" s="203">
        <f t="shared" si="57"/>
        <v>448.30340494545453</v>
      </c>
      <c r="H63" s="203">
        <f t="shared" si="58"/>
        <v>1487.4536197818181</v>
      </c>
      <c r="I63" s="247">
        <f t="shared" si="59"/>
        <v>1793.2136197818181</v>
      </c>
      <c r="J63" s="204">
        <f t="shared" si="60"/>
        <v>1972.5349817600002</v>
      </c>
      <c r="K63" s="207">
        <f>'Tariffs July 2023'!AZ47</f>
        <v>0</v>
      </c>
      <c r="L63" s="207">
        <f>'Tariffs July 2023'!BA47</f>
        <v>0</v>
      </c>
      <c r="M63" s="207">
        <f>'Tariffs July 2023'!BB47</f>
        <v>0</v>
      </c>
      <c r="N63" s="207">
        <f>'Tariffs July 2023'!BC47</f>
        <v>0</v>
      </c>
      <c r="O63" s="205">
        <f>($F$6*'Tariffs July 2023'!AT47/100)*4</f>
        <v>157.13039999999998</v>
      </c>
      <c r="P63" s="206" t="str">
        <f t="shared" si="61"/>
        <v>No discount</v>
      </c>
      <c r="Q63" s="206" t="str">
        <f t="shared" si="62"/>
        <v>Exclusive</v>
      </c>
      <c r="R63" s="293">
        <f t="shared" si="63"/>
        <v>1793.2136197818181</v>
      </c>
      <c r="S63" s="247">
        <f t="shared" si="64"/>
        <v>1793.2136197818181</v>
      </c>
      <c r="T63" s="247">
        <f t="shared" si="65"/>
        <v>1636.0832197818181</v>
      </c>
      <c r="U63" s="247">
        <f t="shared" si="66"/>
        <v>1636.0832197818181</v>
      </c>
      <c r="V63" s="292">
        <f t="shared" si="67"/>
        <v>1799.6915417600001</v>
      </c>
      <c r="W63" s="292">
        <f t="shared" si="68"/>
        <v>1799.6915417600001</v>
      </c>
      <c r="X63" s="208">
        <f>'Tariffs July 2023'!G47</f>
        <v>43623</v>
      </c>
      <c r="Y63" s="352"/>
      <c r="Z63" s="352"/>
      <c r="AA63" s="352"/>
      <c r="AB63" s="352"/>
      <c r="AC63" s="352"/>
      <c r="AD63" s="352"/>
      <c r="AE63" s="352"/>
      <c r="AF63" s="352"/>
      <c r="AG63" s="352"/>
      <c r="AH63" s="352"/>
      <c r="AI63" s="352"/>
      <c r="AJ63" s="352"/>
      <c r="AK63" s="352"/>
      <c r="AL63" s="352"/>
      <c r="AM63" s="352"/>
      <c r="AN63" s="352"/>
      <c r="AO63" s="352"/>
      <c r="AP63" s="352"/>
      <c r="AQ63" s="352"/>
      <c r="AR63" s="352"/>
      <c r="AS63" s="352"/>
      <c r="AT63" s="352"/>
      <c r="AU63" s="352"/>
      <c r="AV63" s="352"/>
      <c r="AW63" s="352"/>
      <c r="AX63" s="352"/>
      <c r="AY63" s="352"/>
      <c r="AZ63" s="352"/>
      <c r="BA63" s="352"/>
    </row>
    <row r="64" spans="1:53" x14ac:dyDescent="0.15">
      <c r="A64" s="201" t="str">
        <f>'Tariffs July 2023'!K48</f>
        <v>Momentum</v>
      </c>
      <c r="B64" s="202" t="str">
        <f>'Tariffs July 2023'!L48</f>
        <v>Suit Yourself</v>
      </c>
      <c r="C64" s="203">
        <f>IF('Tariffs July 2023'!BP48=0,91*'Tariffs July 2023'!M48/100,(91*'Tariffs July 2023'!M48/100)+'Tariffs July 2023'!BP48/4)</f>
        <v>131.31299999999999</v>
      </c>
      <c r="D64" s="203">
        <f>IF('Tariffs July 2023'!O48="",$K$5*'Tariffs July 2023'!N48/100,IF($K$5&gt;='Tariffs July 2023'!P48,('Tariffs July 2023'!P48*'Tariffs July 2023'!N48/100),($K$5*'Tariffs July 2023'!N48/100)))</f>
        <v>340.9212096</v>
      </c>
      <c r="E64" s="203">
        <f>IF('Tariffs July 2023'!T48&gt;0,IF(($K$5&lt;'Tariffs July 2023'!T48),(0),($K$5-'Tariffs July 2023'!T48)*'Tariffs July 2023'!U48/100),IF(AND('Tariffs July 2023'!R48&gt;0,'Tariffs July 2023'!T48=""),IF(($K$5&lt;'Tariffs July 2023'!R48),(0),($K$5-'Tariffs July 2023'!R48)*'Tariffs July 2023'!S48/100),IF(AND('Tariffs July 2023'!P48&gt;0,'Tariffs July 2023'!R48=""),IF(($K$5&lt;'Tariffs July 2023'!P48),(0),($K$5-'Tariffs July 2023'!P48)*'Tariffs July 2023'!Q48/100),0)))</f>
        <v>0</v>
      </c>
      <c r="F64" s="203">
        <f>($L$5)*'Tariffs July 2023'!AE48/100</f>
        <v>38.228297399999995</v>
      </c>
      <c r="G64" s="203">
        <f t="shared" si="57"/>
        <v>510.46250699999996</v>
      </c>
      <c r="H64" s="203">
        <f t="shared" si="58"/>
        <v>1516.5980279999999</v>
      </c>
      <c r="I64" s="247">
        <f t="shared" si="59"/>
        <v>2041.8500279999998</v>
      </c>
      <c r="J64" s="204">
        <f t="shared" si="60"/>
        <v>2246.0350308000002</v>
      </c>
      <c r="K64" s="207">
        <f>'Tariffs July 2023'!AZ48</f>
        <v>0</v>
      </c>
      <c r="L64" s="207">
        <f>'Tariffs July 2023'!BA48</f>
        <v>0</v>
      </c>
      <c r="M64" s="207">
        <f>'Tariffs July 2023'!BB48</f>
        <v>0</v>
      </c>
      <c r="N64" s="207">
        <f>'Tariffs July 2023'!BC48</f>
        <v>0</v>
      </c>
      <c r="O64" s="205">
        <f>($F$6*'Tariffs July 2023'!AT48/100)*4</f>
        <v>141.41736</v>
      </c>
      <c r="P64" s="206" t="str">
        <f t="shared" si="61"/>
        <v>No discount</v>
      </c>
      <c r="Q64" s="206" t="str">
        <f t="shared" si="62"/>
        <v>Exclusive</v>
      </c>
      <c r="R64" s="293">
        <f t="shared" si="63"/>
        <v>2041.8500279999998</v>
      </c>
      <c r="S64" s="247">
        <f t="shared" si="64"/>
        <v>2041.8500279999998</v>
      </c>
      <c r="T64" s="247">
        <f t="shared" si="65"/>
        <v>1900.4326679999999</v>
      </c>
      <c r="U64" s="247">
        <f t="shared" si="66"/>
        <v>1900.4326679999999</v>
      </c>
      <c r="V64" s="292">
        <f t="shared" si="67"/>
        <v>2090.4759348000002</v>
      </c>
      <c r="W64" s="292">
        <f t="shared" si="68"/>
        <v>2090.4759348000002</v>
      </c>
      <c r="X64" s="208">
        <f>'Tariffs July 2023'!G48</f>
        <v>43646</v>
      </c>
      <c r="Y64" s="352"/>
      <c r="Z64" s="352"/>
      <c r="AA64" s="352"/>
      <c r="AB64" s="352"/>
      <c r="AC64" s="352"/>
      <c r="AD64" s="352"/>
      <c r="AE64" s="352"/>
      <c r="AF64" s="352"/>
      <c r="AG64" s="352"/>
      <c r="AH64" s="352"/>
      <c r="AI64" s="352"/>
      <c r="AJ64" s="352"/>
      <c r="AK64" s="352"/>
      <c r="AL64" s="352"/>
      <c r="AM64" s="352"/>
      <c r="AN64" s="352"/>
      <c r="AO64" s="352"/>
      <c r="AP64" s="352"/>
      <c r="AQ64" s="352"/>
      <c r="AR64" s="352"/>
      <c r="AS64" s="352"/>
      <c r="AT64" s="352"/>
      <c r="AU64" s="352"/>
      <c r="AV64" s="352"/>
      <c r="AW64" s="352"/>
      <c r="AX64" s="352"/>
      <c r="AY64" s="352"/>
      <c r="AZ64" s="352"/>
      <c r="BA64" s="352"/>
    </row>
    <row r="65" spans="1:53" x14ac:dyDescent="0.15">
      <c r="A65" s="201" t="str">
        <f>'Tariffs July 2023'!K49</f>
        <v>Nectr</v>
      </c>
      <c r="B65" s="202" t="str">
        <f>'Tariffs July 2023'!L49</f>
        <v>100% Clean</v>
      </c>
      <c r="C65" s="203">
        <f>IF('Tariffs July 2023'!BP49=0,91*'Tariffs July 2023'!M49/100,(91*'Tariffs July 2023'!M49/100)+'Tariffs July 2023'!BP49/4)</f>
        <v>87.690909090909088</v>
      </c>
      <c r="D65" s="203">
        <f>IF('Tariffs July 2023'!O49="",$K$5*'Tariffs July 2023'!N49/100,IF($K$5&gt;='Tariffs July 2023'!P49,('Tariffs July 2023'!P49*'Tariffs July 2023'!N49/100),($K$5*'Tariffs July 2023'!N49/100)))</f>
        <v>290.55784909090909</v>
      </c>
      <c r="E65" s="203">
        <f>IF('Tariffs July 2023'!T49&gt;0,IF(($K$5&lt;'Tariffs July 2023'!T49),(0),($K$5-'Tariffs July 2023'!T49)*'Tariffs July 2023'!U49/100),IF(AND('Tariffs July 2023'!R49&gt;0,'Tariffs July 2023'!T49=""),IF(($K$5&lt;'Tariffs July 2023'!R49),(0),($K$5-'Tariffs July 2023'!R49)*'Tariffs July 2023'!S49/100),IF(AND('Tariffs July 2023'!P49&gt;0,'Tariffs July 2023'!R49=""),IF(($K$5&lt;'Tariffs July 2023'!P49),(0),($K$5-'Tariffs July 2023'!P49)*'Tariffs July 2023'!Q49/100),0)))</f>
        <v>0</v>
      </c>
      <c r="F65" s="203">
        <f>($L$5)*'Tariffs July 2023'!AE49/100</f>
        <v>38.076371727272729</v>
      </c>
      <c r="G65" s="203">
        <f t="shared" si="57"/>
        <v>416.32512990909089</v>
      </c>
      <c r="H65" s="203">
        <f t="shared" si="58"/>
        <v>1314.5368832727272</v>
      </c>
      <c r="I65" s="247">
        <f t="shared" si="59"/>
        <v>1665.3005196363636</v>
      </c>
      <c r="J65" s="204">
        <f t="shared" si="60"/>
        <v>1831.8305716</v>
      </c>
      <c r="K65" s="207">
        <f>'Tariffs July 2023'!AZ49</f>
        <v>0</v>
      </c>
      <c r="L65" s="207">
        <f>'Tariffs July 2023'!BA49</f>
        <v>0</v>
      </c>
      <c r="M65" s="207">
        <f>'Tariffs July 2023'!BB49</f>
        <v>0</v>
      </c>
      <c r="N65" s="207">
        <f>'Tariffs July 2023'!BC49</f>
        <v>0</v>
      </c>
      <c r="O65" s="205">
        <f>($F$6*'Tariffs July 2023'!AT49/100)*4</f>
        <v>120.99040799999999</v>
      </c>
      <c r="P65" s="206" t="str">
        <f t="shared" si="61"/>
        <v>No discount</v>
      </c>
      <c r="Q65" s="206" t="str">
        <f t="shared" si="62"/>
        <v>Exclusive</v>
      </c>
      <c r="R65" s="293">
        <f t="shared" si="63"/>
        <v>1665.3005196363636</v>
      </c>
      <c r="S65" s="247">
        <f t="shared" si="64"/>
        <v>1665.3005196363636</v>
      </c>
      <c r="T65" s="247">
        <f t="shared" si="65"/>
        <v>1544.3101116363637</v>
      </c>
      <c r="U65" s="247">
        <f t="shared" si="66"/>
        <v>1544.3101116363637</v>
      </c>
      <c r="V65" s="292">
        <f t="shared" si="67"/>
        <v>1698.7411228000001</v>
      </c>
      <c r="W65" s="292">
        <f t="shared" si="68"/>
        <v>1698.7411228000001</v>
      </c>
      <c r="X65" s="208">
        <f>'Tariffs July 2023'!G49</f>
        <v>43683</v>
      </c>
      <c r="Y65" s="352"/>
      <c r="Z65" s="352"/>
      <c r="AA65" s="352"/>
      <c r="AB65" s="352"/>
      <c r="AC65" s="352"/>
      <c r="AD65" s="352"/>
      <c r="AE65" s="352"/>
      <c r="AF65" s="352"/>
      <c r="AG65" s="352"/>
      <c r="AH65" s="352"/>
      <c r="AI65" s="352"/>
      <c r="AJ65" s="352"/>
      <c r="AK65" s="352"/>
      <c r="AL65" s="352"/>
      <c r="AM65" s="352"/>
      <c r="AN65" s="352"/>
      <c r="AO65" s="352"/>
      <c r="AP65" s="352"/>
      <c r="AQ65" s="352"/>
      <c r="AR65" s="352"/>
      <c r="AS65" s="352"/>
      <c r="AT65" s="352"/>
      <c r="AU65" s="352"/>
      <c r="AV65" s="352"/>
      <c r="AW65" s="352"/>
      <c r="AX65" s="352"/>
      <c r="AY65" s="352"/>
      <c r="AZ65" s="352"/>
      <c r="BA65" s="352"/>
    </row>
    <row r="66" spans="1:53" x14ac:dyDescent="0.15">
      <c r="A66" s="201" t="str">
        <f>'Tariffs July 2023'!K50</f>
        <v>OVO</v>
      </c>
      <c r="B66" s="202" t="str">
        <f>'Tariffs July 2023'!L50</f>
        <v>The Solar Plan</v>
      </c>
      <c r="C66" s="203">
        <f>IF('Tariffs July 2023'!BP50=0,91*'Tariffs July 2023'!M50/100,(91*'Tariffs July 2023'!M50/100)+'Tariffs July 2023'!BP50/4)</f>
        <v>98.279999999999987</v>
      </c>
      <c r="D66" s="203">
        <f>IF('Tariffs July 2023'!O50="",$K$5*'Tariffs July 2023'!N50/100,IF($K$5&gt;='Tariffs July 2023'!P50,('Tariffs July 2023'!P50*'Tariffs July 2023'!N50/100),($K$5*'Tariffs July 2023'!N50/100)))</f>
        <v>335.21766663636356</v>
      </c>
      <c r="E66" s="203">
        <f>IF('Tariffs July 2023'!T50&gt;0,IF(($K$5&lt;'Tariffs July 2023'!T50),(0),($K$5-'Tariffs July 2023'!T50)*'Tariffs July 2023'!U50/100),IF(AND('Tariffs July 2023'!R50&gt;0,'Tariffs July 2023'!T50=""),IF(($K$5&lt;'Tariffs July 2023'!R50),(0),($K$5-'Tariffs July 2023'!R50)*'Tariffs July 2023'!S50/100),IF(AND('Tariffs July 2023'!P50&gt;0,'Tariffs July 2023'!R50=""),IF(($K$5&lt;'Tariffs July 2023'!P50),(0),($K$5-'Tariffs July 2023'!P50)*'Tariffs July 2023'!Q50/100),0)))</f>
        <v>0</v>
      </c>
      <c r="F66" s="203">
        <f>($L$5)*'Tariffs July 2023'!AE50/100</f>
        <v>44.362296436363629</v>
      </c>
      <c r="G66" s="203">
        <f t="shared" si="57"/>
        <v>477.85996307272717</v>
      </c>
      <c r="H66" s="203">
        <f t="shared" si="58"/>
        <v>1518.3198522909088</v>
      </c>
      <c r="I66" s="247">
        <f t="shared" si="59"/>
        <v>1911.4398522909087</v>
      </c>
      <c r="J66" s="204">
        <f t="shared" si="60"/>
        <v>2102.5838375199996</v>
      </c>
      <c r="K66" s="207">
        <f>'Tariffs July 2023'!AZ50</f>
        <v>0</v>
      </c>
      <c r="L66" s="207">
        <f>'Tariffs July 2023'!BA50</f>
        <v>0</v>
      </c>
      <c r="M66" s="207">
        <f>'Tariffs July 2023'!BB50</f>
        <v>0</v>
      </c>
      <c r="N66" s="207">
        <f>'Tariffs July 2023'!BC50</f>
        <v>0</v>
      </c>
      <c r="O66" s="205">
        <f>($F$6*'Tariffs July 2023'!AT50/100)*4</f>
        <v>439.96511999999996</v>
      </c>
      <c r="P66" s="206" t="str">
        <f t="shared" si="61"/>
        <v>No discount</v>
      </c>
      <c r="Q66" s="206" t="str">
        <f t="shared" si="62"/>
        <v>Exclusive</v>
      </c>
      <c r="R66" s="293">
        <f t="shared" si="63"/>
        <v>1911.4398522909087</v>
      </c>
      <c r="S66" s="247">
        <f t="shared" si="64"/>
        <v>1911.4398522909087</v>
      </c>
      <c r="T66" s="247">
        <f t="shared" si="65"/>
        <v>1471.4747322909088</v>
      </c>
      <c r="U66" s="247">
        <f t="shared" si="66"/>
        <v>1471.4747322909088</v>
      </c>
      <c r="V66" s="292">
        <f t="shared" si="67"/>
        <v>1618.6222055199999</v>
      </c>
      <c r="W66" s="292">
        <f t="shared" si="68"/>
        <v>1618.6222055199999</v>
      </c>
      <c r="X66" s="208">
        <f>'Tariffs July 2023'!G50</f>
        <v>43679</v>
      </c>
      <c r="Y66" s="352"/>
      <c r="Z66" s="352"/>
      <c r="AA66" s="352"/>
      <c r="AB66" s="352"/>
      <c r="AC66" s="352"/>
      <c r="AD66" s="352"/>
      <c r="AE66" s="352"/>
      <c r="AF66" s="352"/>
      <c r="AG66" s="352"/>
      <c r="AH66" s="352"/>
      <c r="AI66" s="352"/>
      <c r="AJ66" s="352"/>
      <c r="AK66" s="352"/>
      <c r="AL66" s="352"/>
      <c r="AM66" s="352"/>
      <c r="AN66" s="352"/>
      <c r="AO66" s="352"/>
      <c r="AP66" s="352"/>
      <c r="AQ66" s="352"/>
      <c r="AR66" s="352"/>
      <c r="AS66" s="352"/>
      <c r="AT66" s="352"/>
      <c r="AU66" s="352"/>
      <c r="AV66" s="352"/>
      <c r="AW66" s="352"/>
      <c r="AX66" s="352"/>
      <c r="AY66" s="352"/>
      <c r="AZ66" s="352"/>
      <c r="BA66" s="352"/>
    </row>
    <row r="67" spans="1:53" customFormat="1" ht="13" x14ac:dyDescent="0.15">
      <c r="A67" s="352"/>
      <c r="B67" s="352"/>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c r="AE67" s="352"/>
      <c r="AF67" s="352"/>
      <c r="AG67" s="352"/>
      <c r="AH67" s="352"/>
      <c r="AI67" s="352"/>
      <c r="AJ67" s="352"/>
      <c r="AK67" s="352"/>
      <c r="AL67" s="352"/>
      <c r="AM67" s="352"/>
      <c r="AN67" s="352"/>
      <c r="AO67" s="352"/>
      <c r="AP67" s="352"/>
      <c r="AQ67" s="352"/>
      <c r="AR67" s="352"/>
      <c r="AS67" s="352"/>
      <c r="AT67" s="352"/>
      <c r="AU67" s="352"/>
      <c r="AV67" s="352"/>
      <c r="AW67" s="352"/>
      <c r="AX67" s="352"/>
      <c r="AY67" s="352"/>
      <c r="AZ67" s="352"/>
      <c r="BA67" s="352"/>
    </row>
    <row r="68" spans="1:53" customFormat="1" thickBot="1" x14ac:dyDescent="0.2">
      <c r="A68" s="352"/>
      <c r="B68" s="352"/>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c r="AE68" s="352"/>
      <c r="AF68" s="352"/>
      <c r="AG68" s="352"/>
      <c r="AH68" s="352"/>
      <c r="AI68" s="352"/>
      <c r="AJ68" s="352"/>
      <c r="AK68" s="352"/>
      <c r="AL68" s="352"/>
      <c r="AM68" s="352"/>
      <c r="AN68" s="352"/>
      <c r="AO68" s="352"/>
      <c r="AP68" s="352"/>
      <c r="AQ68" s="352"/>
      <c r="AR68" s="352"/>
      <c r="AS68" s="352"/>
      <c r="AT68" s="352"/>
      <c r="AU68" s="352"/>
      <c r="AV68" s="352"/>
      <c r="AW68" s="352"/>
      <c r="AX68" s="352"/>
      <c r="AY68" s="352"/>
      <c r="AZ68" s="352"/>
      <c r="BA68" s="352"/>
    </row>
    <row r="69" spans="1:53" x14ac:dyDescent="0.15">
      <c r="A69" s="257" t="s">
        <v>203</v>
      </c>
      <c r="B69" s="258"/>
      <c r="C69" s="258"/>
      <c r="D69" s="258"/>
      <c r="E69" s="258"/>
      <c r="F69" s="258"/>
      <c r="G69" s="258"/>
      <c r="H69" s="258"/>
      <c r="I69" s="258"/>
      <c r="J69" s="258"/>
      <c r="K69" s="258"/>
      <c r="L69" s="258"/>
      <c r="M69" s="258"/>
      <c r="N69" s="258"/>
      <c r="O69" s="258"/>
      <c r="P69" s="258"/>
      <c r="Q69" s="258"/>
      <c r="R69" s="258"/>
      <c r="S69" s="258"/>
      <c r="T69" s="258"/>
      <c r="U69" s="258"/>
      <c r="V69" s="258"/>
      <c r="W69" s="258"/>
      <c r="X69" s="259"/>
      <c r="Y69" s="352"/>
      <c r="Z69" s="352"/>
      <c r="AA69" s="352"/>
      <c r="AB69" s="352"/>
      <c r="AC69" s="352"/>
      <c r="AD69" s="352"/>
      <c r="AE69" s="352"/>
      <c r="AF69" s="352"/>
      <c r="AG69" s="352"/>
      <c r="AH69" s="352"/>
      <c r="AI69" s="352"/>
      <c r="AJ69" s="352"/>
      <c r="AK69" s="352"/>
      <c r="AL69" s="352"/>
      <c r="AM69" s="352"/>
      <c r="AN69" s="352"/>
      <c r="AO69" s="352"/>
      <c r="AP69" s="352"/>
      <c r="AQ69" s="352"/>
      <c r="AR69" s="352"/>
      <c r="AS69" s="352"/>
      <c r="AT69" s="352"/>
      <c r="AU69" s="352"/>
      <c r="AV69" s="352"/>
      <c r="AW69" s="352"/>
      <c r="AX69" s="352"/>
      <c r="AY69" s="352"/>
      <c r="AZ69" s="352"/>
      <c r="BA69" s="352"/>
    </row>
    <row r="70" spans="1:53" ht="75" x14ac:dyDescent="0.15">
      <c r="A70" s="262" t="s">
        <v>184</v>
      </c>
      <c r="B70" s="263" t="s">
        <v>222</v>
      </c>
      <c r="C70" s="264" t="s">
        <v>211</v>
      </c>
      <c r="D70" s="264" t="s">
        <v>113</v>
      </c>
      <c r="E70" s="264" t="s">
        <v>204</v>
      </c>
      <c r="F70" s="264" t="s">
        <v>205</v>
      </c>
      <c r="G70" s="264" t="s">
        <v>698</v>
      </c>
      <c r="H70" s="265" t="s">
        <v>206</v>
      </c>
      <c r="I70" s="265" t="s">
        <v>224</v>
      </c>
      <c r="J70" s="266" t="s">
        <v>571</v>
      </c>
      <c r="K70" s="267" t="s">
        <v>215</v>
      </c>
      <c r="L70" s="267" t="s">
        <v>189</v>
      </c>
      <c r="M70" s="267" t="s">
        <v>127</v>
      </c>
      <c r="N70" s="267" t="s">
        <v>209</v>
      </c>
      <c r="O70" s="268" t="s">
        <v>233</v>
      </c>
      <c r="P70" s="269" t="s">
        <v>572</v>
      </c>
      <c r="Q70" s="269" t="s">
        <v>573</v>
      </c>
      <c r="R70" s="270" t="s">
        <v>190</v>
      </c>
      <c r="S70" s="270" t="s">
        <v>148</v>
      </c>
      <c r="T70" s="270" t="s">
        <v>118</v>
      </c>
      <c r="U70" s="270" t="s">
        <v>161</v>
      </c>
      <c r="V70" s="268" t="s">
        <v>199</v>
      </c>
      <c r="W70" s="268" t="s">
        <v>210</v>
      </c>
      <c r="X70" s="272" t="s">
        <v>56</v>
      </c>
      <c r="Y70" s="352"/>
      <c r="Z70" s="352"/>
      <c r="AA70" s="352"/>
      <c r="AB70" s="352"/>
      <c r="AC70" s="352"/>
      <c r="AD70" s="352"/>
      <c r="AE70" s="352"/>
      <c r="AF70" s="352"/>
      <c r="AG70" s="352"/>
      <c r="AH70" s="352"/>
      <c r="AI70" s="352"/>
      <c r="AJ70" s="352"/>
      <c r="AK70" s="352"/>
      <c r="AL70" s="352"/>
      <c r="AM70" s="352"/>
      <c r="AN70" s="352"/>
      <c r="AO70" s="352"/>
      <c r="AP70" s="352"/>
      <c r="AQ70" s="352"/>
      <c r="AR70" s="352"/>
      <c r="AS70" s="352"/>
      <c r="AT70" s="352"/>
      <c r="AU70" s="352"/>
      <c r="AV70" s="352"/>
      <c r="AW70" s="352"/>
      <c r="AX70" s="352"/>
      <c r="AY70" s="352"/>
      <c r="AZ70" s="352"/>
      <c r="BA70" s="352"/>
    </row>
    <row r="71" spans="1:53" x14ac:dyDescent="0.15">
      <c r="A71" s="201" t="str">
        <f>'Tariffs July 2023'!K51</f>
        <v>AGL</v>
      </c>
      <c r="B71" s="202" t="str">
        <f>'Tariffs July 2023'!L51</f>
        <v>Solar Savers</v>
      </c>
      <c r="C71" s="203">
        <f>IF('Tariffs July 2023'!BP51=0,91*'Tariffs July 2023'!M51/100,(91*'Tariffs July 2023'!M51/100)+'Tariffs July 2023'!BP51/4)</f>
        <v>119.92972727272726</v>
      </c>
      <c r="D71" s="203">
        <f>IF('Tariffs July 2023'!O51="",$K$6*'Tariffs July 2023'!N51/100,IF($K$6&gt;='Tariffs July 2023'!P51,('Tariffs July 2023'!P51*'Tariffs July 2023'!N51/100),($K$6*'Tariffs July 2023'!N51/100)))</f>
        <v>112.80481199999998</v>
      </c>
      <c r="E71" s="203">
        <f>$M$6*'Tariffs July 2023'!AH51/100</f>
        <v>210.70824759999999</v>
      </c>
      <c r="F71" s="203">
        <f>$L$6*'Tariffs July 2023'!W51/100</f>
        <v>89.667798090909073</v>
      </c>
      <c r="G71" s="203">
        <f t="shared" ref="G71:G80" si="69">SUM(C71:F71)</f>
        <v>533.11058496363637</v>
      </c>
      <c r="H71" s="203">
        <f t="shared" ref="H71:H80" si="70">(G71-C71)*4</f>
        <v>1652.7234307636363</v>
      </c>
      <c r="I71" s="247">
        <f>G71*4</f>
        <v>2132.4423398545455</v>
      </c>
      <c r="J71" s="204">
        <f>I71*1.1</f>
        <v>2345.6865738400002</v>
      </c>
      <c r="K71" s="207">
        <f>'Tariffs July 2023'!AZ51</f>
        <v>0</v>
      </c>
      <c r="L71" s="207">
        <f>'Tariffs July 2023'!BA51</f>
        <v>0</v>
      </c>
      <c r="M71" s="207">
        <f>'Tariffs July 2023'!BB51</f>
        <v>0</v>
      </c>
      <c r="N71" s="207">
        <f>'Tariffs July 2023'!BC51</f>
        <v>0</v>
      </c>
      <c r="O71" s="205">
        <f>($F$6*'Tariffs July 2023'!AT51/100)*4</f>
        <v>314.26079999999996</v>
      </c>
      <c r="P71" s="206" t="str">
        <f>IF(SUM(K71:N71)=0,"No discount",IF(K71&gt;0,"Guaranteed off bill",IF(L71&gt;0,"Guaranteed off usage",IF(M71&gt;0,"Pay-on-time off bill","Pay-on-time off usage"))))</f>
        <v>No discount</v>
      </c>
      <c r="Q71" s="206" t="str">
        <f t="shared" ref="Q71:Q80" si="71">IF(OR(A71="Origin Energy",A71="Red Energy",A71="Powershop"),"Inclusive","Exclusive")</f>
        <v>Exclusive</v>
      </c>
      <c r="R71" s="293">
        <f>IF(AND(P71="Guaranteed off bill",Q71="Inclusive"),((I71*1.1)-((I71*1.1)*K71/100))/1.1,IF(AND(P71="Guaranteed off usage",Q71="Inclusive"),((I71*1.1)-((H71*1.1)*L71/100))/1.1,IF(AND(P71="Guaranteed off bill",Q71="Exclusive"),I71-(I71*K71/100),IF(AND(P71="Guaranteed off usage",Q71="Exclusive"),I71-(H71*L71/100),IF(Q71="Inclusive",((I71*1.1))/1.1,I71)))))</f>
        <v>2132.4423398545455</v>
      </c>
      <c r="S71" s="247">
        <f>IF(AND(P71="Pay-on-time off bill",Q71="Inclusive"),((R71*1.1)-((R71*1.1)*M71/100))/1.1,IF(AND(P71="Pay-on-time off usage",Q71="Inclusive"),((R71*1.1)-((H71*1.1)*N71/100))/1.1,IF(AND(P71="Pay-on-time off bill",Q71="Exclusive"),R71-(R71*M71/100),IF(AND(P71="Pay-on-time off usage",Q71="Exclusive"),R71-(H71*N71/100),IF(Q71="Inclusive",((R71*1.1))/1.1,R71)))))</f>
        <v>2132.4423398545455</v>
      </c>
      <c r="T71" s="247">
        <f t="shared" ref="T71:T80" si="72">R71-O71</f>
        <v>1818.1815398545455</v>
      </c>
      <c r="U71" s="247">
        <f t="shared" ref="U71:U80" si="73">S71-O71</f>
        <v>1818.1815398545455</v>
      </c>
      <c r="V71" s="292">
        <f t="shared" ref="V71:W80" si="74">T71*1.1</f>
        <v>1999.9996938400002</v>
      </c>
      <c r="W71" s="292">
        <f t="shared" si="74"/>
        <v>1999.9996938400002</v>
      </c>
      <c r="X71" s="208">
        <f>'Tariffs July 2023'!G51</f>
        <v>43669</v>
      </c>
      <c r="Y71" s="352"/>
      <c r="Z71" s="352"/>
      <c r="AA71" s="352"/>
      <c r="AB71" s="352"/>
      <c r="AC71" s="352"/>
      <c r="AD71" s="352"/>
      <c r="AE71" s="352"/>
      <c r="AF71" s="352"/>
      <c r="AG71" s="352"/>
      <c r="AH71" s="352"/>
      <c r="AI71" s="352"/>
      <c r="AJ71" s="352"/>
      <c r="AK71" s="352"/>
      <c r="AL71" s="352"/>
      <c r="AM71" s="352"/>
      <c r="AN71" s="352"/>
      <c r="AO71" s="352"/>
      <c r="AP71" s="352"/>
      <c r="AQ71" s="352"/>
      <c r="AR71" s="352"/>
      <c r="AS71" s="352"/>
      <c r="AT71" s="352"/>
      <c r="AU71" s="352"/>
      <c r="AV71" s="352"/>
      <c r="AW71" s="352"/>
      <c r="AX71" s="352"/>
      <c r="AY71" s="352"/>
      <c r="AZ71" s="352"/>
      <c r="BA71" s="352"/>
    </row>
    <row r="72" spans="1:53" x14ac:dyDescent="0.15">
      <c r="A72" s="201" t="str">
        <f>'Tariffs July 2023'!K52</f>
        <v>Diamond Energy</v>
      </c>
      <c r="B72" s="202" t="str">
        <f>'Tariffs July 2023'!L52</f>
        <v xml:space="preserve">Renewable Saver </v>
      </c>
      <c r="C72" s="203">
        <f>IF('Tariffs July 2023'!BP52=0,91*'Tariffs July 2023'!M52/100,(91*'Tariffs July 2023'!M52/100)+'Tariffs July 2023'!BP52/4)</f>
        <v>91.909999999999982</v>
      </c>
      <c r="D72" s="203">
        <f>IF('Tariffs July 2023'!O52="",$K$6*'Tariffs July 2023'!N52/100,IF($K$6&gt;='Tariffs July 2023'!P52,('Tariffs July 2023'!P52*'Tariffs July 2023'!N52/100),($K$6*'Tariffs July 2023'!N52/100)))</f>
        <v>122.55337599999997</v>
      </c>
      <c r="E72" s="203">
        <f>$M$6*'Tariffs July 2023'!AH52/100</f>
        <v>213.35428639999998</v>
      </c>
      <c r="F72" s="203">
        <f>$L$6*'Tariffs July 2023'!W52/100</f>
        <v>96.979221090909093</v>
      </c>
      <c r="G72" s="203">
        <f t="shared" si="69"/>
        <v>524.79688349090895</v>
      </c>
      <c r="H72" s="203">
        <f t="shared" si="70"/>
        <v>1731.5475339636359</v>
      </c>
      <c r="I72" s="247">
        <f t="shared" ref="I72:I80" si="75">G72*4</f>
        <v>2099.1875339636358</v>
      </c>
      <c r="J72" s="204">
        <f t="shared" ref="J72:J80" si="76">I72*1.1</f>
        <v>2309.1062873599994</v>
      </c>
      <c r="K72" s="207">
        <f>'Tariffs July 2023'!AZ52</f>
        <v>0</v>
      </c>
      <c r="L72" s="207">
        <f>'Tariffs July 2023'!BA52</f>
        <v>0</v>
      </c>
      <c r="M72" s="207">
        <f>'Tariffs July 2023'!BB52</f>
        <v>2</v>
      </c>
      <c r="N72" s="207">
        <f>'Tariffs July 2023'!BC52</f>
        <v>0</v>
      </c>
      <c r="O72" s="205">
        <f>($F$6*'Tariffs July 2023'!AT52/100)*4</f>
        <v>163.415616</v>
      </c>
      <c r="P72" s="206" t="str">
        <f t="shared" ref="P72:P80" si="77">IF(SUM(K72:N72)=0,"No discount",IF(K72&gt;0,"Guaranteed off bill",IF(L72&gt;0,"Guaranteed off usage",IF(M72&gt;0,"Pay-on-time off bill","Pay-on-time off usage"))))</f>
        <v>Pay-on-time off bill</v>
      </c>
      <c r="Q72" s="206" t="str">
        <f t="shared" si="71"/>
        <v>Exclusive</v>
      </c>
      <c r="R72" s="293">
        <f t="shared" ref="R72:R80" si="78">IF(AND(P72="Guaranteed off bill",Q72="Inclusive"),((I72*1.1)-((I72*1.1)*K72/100))/1.1,IF(AND(P72="Guaranteed off usage",Q72="Inclusive"),((I72*1.1)-((H72*1.1)*L72/100))/1.1,IF(AND(P72="Guaranteed off bill",Q72="Exclusive"),I72-(I72*K72/100),IF(AND(P72="Guaranteed off usage",Q72="Exclusive"),I72-(H72*L72/100),IF(Q72="Inclusive",((I72*1.1))/1.1,I72)))))</f>
        <v>2099.1875339636358</v>
      </c>
      <c r="S72" s="247">
        <f t="shared" ref="S72:S80" si="79">IF(AND(P72="Pay-on-time off bill",Q72="Inclusive"),((R72*1.1)-((R72*1.1)*M72/100))/1.1,IF(AND(P72="Pay-on-time off usage",Q72="Inclusive"),((R72*1.1)-((H72*1.1)*N72/100))/1.1,IF(AND(P72="Pay-on-time off bill",Q72="Exclusive"),R72-(R72*M72/100),IF(AND(P72="Pay-on-time off usage",Q72="Exclusive"),R72-(H72*N72/100),IF(Q72="Inclusive",((R72*1.1))/1.1,R72)))))</f>
        <v>2057.203783284363</v>
      </c>
      <c r="T72" s="247">
        <f t="shared" si="72"/>
        <v>1935.7719179636358</v>
      </c>
      <c r="U72" s="247">
        <f t="shared" si="73"/>
        <v>1893.788167284363</v>
      </c>
      <c r="V72" s="292">
        <f t="shared" si="74"/>
        <v>2129.3491097599995</v>
      </c>
      <c r="W72" s="292">
        <f t="shared" si="74"/>
        <v>2083.1669840127993</v>
      </c>
      <c r="X72" s="208">
        <f>'Tariffs July 2023'!G52</f>
        <v>43646</v>
      </c>
      <c r="Y72" s="352"/>
      <c r="Z72" s="352"/>
      <c r="AA72" s="352"/>
      <c r="AB72" s="352"/>
      <c r="AC72" s="352"/>
      <c r="AD72" s="352"/>
      <c r="AE72" s="352"/>
      <c r="AF72" s="352"/>
      <c r="AG72" s="352"/>
      <c r="AH72" s="352"/>
      <c r="AI72" s="352"/>
      <c r="AJ72" s="352"/>
      <c r="AK72" s="352"/>
      <c r="AL72" s="352"/>
      <c r="AM72" s="352"/>
      <c r="AN72" s="352"/>
      <c r="AO72" s="352"/>
      <c r="AP72" s="352"/>
      <c r="AQ72" s="352"/>
      <c r="AR72" s="352"/>
      <c r="AS72" s="352"/>
      <c r="AT72" s="352"/>
      <c r="AU72" s="352"/>
      <c r="AV72" s="352"/>
      <c r="AW72" s="352"/>
      <c r="AX72" s="352"/>
      <c r="AY72" s="352"/>
      <c r="AZ72" s="352"/>
      <c r="BA72" s="352"/>
    </row>
    <row r="73" spans="1:53" x14ac:dyDescent="0.15">
      <c r="A73" s="201" t="str">
        <f>'Tariffs July 2023'!K53</f>
        <v>Energy Locals</v>
      </c>
      <c r="B73" s="202" t="str">
        <f>'Tariffs July 2023'!L53</f>
        <v>Online Member</v>
      </c>
      <c r="C73" s="203">
        <f>IF('Tariffs July 2023'!BP53=0,91*'Tariffs July 2023'!M53/100,(91*'Tariffs July 2023'!M53/100)+'Tariffs July 2023'!BP53/4)</f>
        <v>108.47272727272727</v>
      </c>
      <c r="D73" s="203">
        <f>IF('Tariffs July 2023'!O53="",$K$6*'Tariffs July 2023'!N53/100,IF($K$6&gt;='Tariffs July 2023'!P53,('Tariffs July 2023'!P53*'Tariffs July 2023'!N53/100),($K$6*'Tariffs July 2023'!N53/100)))</f>
        <v>100.01773454545453</v>
      </c>
      <c r="E73" s="203">
        <f>$M$6*'Tariffs July 2023'!AH53/100</f>
        <v>188.00801999999999</v>
      </c>
      <c r="F73" s="203">
        <f>$L$6*'Tariffs July 2023'!W53/100</f>
        <v>80.710513636363629</v>
      </c>
      <c r="G73" s="203">
        <f t="shared" si="69"/>
        <v>477.2089954545454</v>
      </c>
      <c r="H73" s="203">
        <f t="shared" si="70"/>
        <v>1474.9450727272724</v>
      </c>
      <c r="I73" s="247">
        <f t="shared" si="75"/>
        <v>1908.8359818181816</v>
      </c>
      <c r="J73" s="204">
        <f t="shared" si="76"/>
        <v>2099.71958</v>
      </c>
      <c r="K73" s="207">
        <f>'Tariffs July 2023'!AZ53</f>
        <v>0</v>
      </c>
      <c r="L73" s="207">
        <f>'Tariffs July 2023'!BA53</f>
        <v>0</v>
      </c>
      <c r="M73" s="207">
        <f>'Tariffs July 2023'!BB53</f>
        <v>0</v>
      </c>
      <c r="N73" s="207">
        <f>'Tariffs July 2023'!BC53</f>
        <v>0</v>
      </c>
      <c r="O73" s="205">
        <f>($F$6*'Tariffs July 2023'!AT53/100)*4</f>
        <v>336.25905599999999</v>
      </c>
      <c r="P73" s="206" t="str">
        <f t="shared" si="77"/>
        <v>No discount</v>
      </c>
      <c r="Q73" s="206" t="str">
        <f t="shared" si="71"/>
        <v>Exclusive</v>
      </c>
      <c r="R73" s="293">
        <f t="shared" si="78"/>
        <v>1908.8359818181816</v>
      </c>
      <c r="S73" s="247">
        <f t="shared" si="79"/>
        <v>1908.8359818181816</v>
      </c>
      <c r="T73" s="247">
        <f t="shared" si="72"/>
        <v>1572.5769258181817</v>
      </c>
      <c r="U73" s="247">
        <f t="shared" si="73"/>
        <v>1572.5769258181817</v>
      </c>
      <c r="V73" s="292">
        <f t="shared" si="74"/>
        <v>1729.8346184</v>
      </c>
      <c r="W73" s="292">
        <f t="shared" si="74"/>
        <v>1729.8346184</v>
      </c>
      <c r="X73" s="208">
        <f>'Tariffs July 2023'!G53</f>
        <v>43646</v>
      </c>
      <c r="Y73" s="352"/>
      <c r="Z73" s="352"/>
      <c r="AA73" s="352"/>
      <c r="AB73" s="352"/>
      <c r="AC73" s="352"/>
      <c r="AD73" s="352"/>
      <c r="AE73" s="352"/>
      <c r="AF73" s="352"/>
      <c r="AG73" s="352"/>
      <c r="AH73" s="352"/>
      <c r="AI73" s="352"/>
      <c r="AJ73" s="352"/>
      <c r="AK73" s="352"/>
      <c r="AL73" s="352"/>
      <c r="AM73" s="352"/>
      <c r="AN73" s="352"/>
      <c r="AO73" s="352"/>
      <c r="AP73" s="352"/>
      <c r="AQ73" s="352"/>
      <c r="AR73" s="352"/>
      <c r="AS73" s="352"/>
      <c r="AT73" s="352"/>
      <c r="AU73" s="352"/>
      <c r="AV73" s="352"/>
      <c r="AW73" s="352"/>
      <c r="AX73" s="352"/>
      <c r="AY73" s="352"/>
      <c r="AZ73" s="352"/>
      <c r="BA73" s="352"/>
    </row>
    <row r="74" spans="1:53" x14ac:dyDescent="0.15">
      <c r="A74" s="201" t="str">
        <f>'Tariffs July 2023'!K54</f>
        <v>Origin Energy</v>
      </c>
      <c r="B74" s="202" t="str">
        <f>'Tariffs July 2023'!L54</f>
        <v>Solar Boost</v>
      </c>
      <c r="C74" s="203">
        <f>IF('Tariffs July 2023'!BP54=0,91*'Tariffs July 2023'!M54/100,(91*'Tariffs July 2023'!M54/100)+'Tariffs July 2023'!BP54/4)</f>
        <v>115.42109090909091</v>
      </c>
      <c r="D74" s="203">
        <f>IF('Tariffs July 2023'!O54="",$K$6*'Tariffs July 2023'!N54/100,IF($K$6&gt;='Tariffs July 2023'!P54,('Tariffs July 2023'!P54*'Tariffs July 2023'!N54/100),($K$6*'Tariffs July 2023'!N54/100)))</f>
        <v>111.84261607272727</v>
      </c>
      <c r="E74" s="203">
        <f>$M$6*'Tariffs July 2023'!AH54/100</f>
        <v>216.20922300000001</v>
      </c>
      <c r="F74" s="203">
        <f>$L$6*'Tariffs July 2023'!W54/100</f>
        <v>79.254559272727263</v>
      </c>
      <c r="G74" s="203">
        <f t="shared" si="69"/>
        <v>522.7274892545455</v>
      </c>
      <c r="H74" s="203">
        <f t="shared" si="70"/>
        <v>1629.2255933818183</v>
      </c>
      <c r="I74" s="247">
        <f t="shared" si="75"/>
        <v>2090.909957018182</v>
      </c>
      <c r="J74" s="204">
        <f t="shared" si="76"/>
        <v>2300.0009527200004</v>
      </c>
      <c r="K74" s="207">
        <f>'Tariffs July 2023'!AZ54</f>
        <v>0</v>
      </c>
      <c r="L74" s="207">
        <f>'Tariffs July 2023'!BA54</f>
        <v>0</v>
      </c>
      <c r="M74" s="207">
        <f>'Tariffs July 2023'!BB54</f>
        <v>0</v>
      </c>
      <c r="N74" s="207">
        <f>'Tariffs July 2023'!BC54</f>
        <v>0</v>
      </c>
      <c r="O74" s="205">
        <f>($F$6*'Tariffs July 2023'!AT54/100)*4</f>
        <v>377.11295999999993</v>
      </c>
      <c r="P74" s="206" t="str">
        <f t="shared" si="77"/>
        <v>No discount</v>
      </c>
      <c r="Q74" s="206" t="str">
        <f t="shared" si="71"/>
        <v>Inclusive</v>
      </c>
      <c r="R74" s="293">
        <f t="shared" si="78"/>
        <v>2090.909957018182</v>
      </c>
      <c r="S74" s="247">
        <f t="shared" si="79"/>
        <v>2090.909957018182</v>
      </c>
      <c r="T74" s="247">
        <f t="shared" si="72"/>
        <v>1713.7969970181821</v>
      </c>
      <c r="U74" s="247">
        <f t="shared" si="73"/>
        <v>1713.7969970181821</v>
      </c>
      <c r="V74" s="292">
        <f t="shared" si="74"/>
        <v>1885.1766967200003</v>
      </c>
      <c r="W74" s="292">
        <f t="shared" si="74"/>
        <v>1885.1766967200003</v>
      </c>
      <c r="X74" s="208">
        <f>'Tariffs July 2023'!G54</f>
        <v>43646</v>
      </c>
      <c r="Y74" s="352"/>
      <c r="Z74" s="352"/>
      <c r="AA74" s="352"/>
      <c r="AB74" s="352"/>
      <c r="AC74" s="352"/>
      <c r="AD74" s="352"/>
      <c r="AE74" s="352"/>
      <c r="AF74" s="352"/>
      <c r="AG74" s="352"/>
      <c r="AH74" s="352"/>
      <c r="AI74" s="352"/>
      <c r="AJ74" s="352"/>
      <c r="AK74" s="352"/>
      <c r="AL74" s="352"/>
      <c r="AM74" s="352"/>
      <c r="AN74" s="352"/>
      <c r="AO74" s="352"/>
      <c r="AP74" s="352"/>
      <c r="AQ74" s="352"/>
      <c r="AR74" s="352"/>
      <c r="AS74" s="352"/>
      <c r="AT74" s="352"/>
      <c r="AU74" s="352"/>
      <c r="AV74" s="352"/>
      <c r="AW74" s="352"/>
      <c r="AX74" s="352"/>
      <c r="AY74" s="352"/>
      <c r="AZ74" s="352"/>
      <c r="BA74" s="352"/>
    </row>
    <row r="75" spans="1:53" x14ac:dyDescent="0.15">
      <c r="A75" s="201" t="str">
        <f>'Tariffs July 2023'!K55</f>
        <v>Simply Energy</v>
      </c>
      <c r="B75" s="202" t="str">
        <f>'Tariffs July 2023'!L55</f>
        <v>Solar</v>
      </c>
      <c r="C75" s="203">
        <f>IF('Tariffs July 2023'!BP55=0,91*'Tariffs July 2023'!M55/100,(91*'Tariffs July 2023'!M55/100)+'Tariffs July 2023'!BP55/4)</f>
        <v>95.417636363636362</v>
      </c>
      <c r="D75" s="203">
        <f>IF('Tariffs July 2023'!O55="",$K$6*'Tariffs July 2023'!N55/100,IF($K$6&gt;='Tariffs July 2023'!P55,('Tariffs July 2023'!P55*'Tariffs July 2023'!N55/100),($K$6*'Tariffs July 2023'!N55/100)))</f>
        <v>170.68849330909089</v>
      </c>
      <c r="E75" s="203">
        <f>$M$6*'Tariffs July 2023'!AH55/100</f>
        <v>188.84361120000003</v>
      </c>
      <c r="F75" s="203">
        <f>$L$6*'Tariffs July 2023'!W55/100</f>
        <v>83.052701090909082</v>
      </c>
      <c r="G75" s="203">
        <f t="shared" si="69"/>
        <v>538.00244196363633</v>
      </c>
      <c r="H75" s="203">
        <f t="shared" si="70"/>
        <v>1770.3392223999999</v>
      </c>
      <c r="I75" s="247">
        <f t="shared" si="75"/>
        <v>2152.0097678545453</v>
      </c>
      <c r="J75" s="204">
        <f t="shared" si="76"/>
        <v>2367.21074464</v>
      </c>
      <c r="K75" s="207">
        <f>'Tariffs July 2023'!AZ55</f>
        <v>0</v>
      </c>
      <c r="L75" s="207">
        <f>'Tariffs July 2023'!BA55</f>
        <v>0</v>
      </c>
      <c r="M75" s="207">
        <f>'Tariffs July 2023'!BB55</f>
        <v>0</v>
      </c>
      <c r="N75" s="207">
        <f>'Tariffs July 2023'!BC55</f>
        <v>0</v>
      </c>
      <c r="O75" s="205">
        <f>($F$6*'Tariffs July 2023'!AT55/100)*4</f>
        <v>219.98255999999998</v>
      </c>
      <c r="P75" s="206" t="str">
        <f t="shared" si="77"/>
        <v>No discount</v>
      </c>
      <c r="Q75" s="206" t="str">
        <f t="shared" si="71"/>
        <v>Exclusive</v>
      </c>
      <c r="R75" s="293">
        <f t="shared" si="78"/>
        <v>2152.0097678545453</v>
      </c>
      <c r="S75" s="247">
        <f t="shared" si="79"/>
        <v>2152.0097678545453</v>
      </c>
      <c r="T75" s="247">
        <f t="shared" si="72"/>
        <v>1932.0272078545454</v>
      </c>
      <c r="U75" s="247">
        <f t="shared" si="73"/>
        <v>1932.0272078545454</v>
      </c>
      <c r="V75" s="292">
        <f t="shared" si="74"/>
        <v>2125.2299286400003</v>
      </c>
      <c r="W75" s="292">
        <f t="shared" si="74"/>
        <v>2125.2299286400003</v>
      </c>
      <c r="X75" s="208">
        <f>'Tariffs July 2023'!G55</f>
        <v>43646</v>
      </c>
      <c r="Y75" s="352"/>
      <c r="Z75" s="352"/>
      <c r="AA75" s="352"/>
      <c r="AB75" s="352"/>
      <c r="AC75" s="352"/>
      <c r="AD75" s="352"/>
      <c r="AE75" s="352"/>
      <c r="AF75" s="352"/>
      <c r="AG75" s="352"/>
      <c r="AH75" s="352"/>
      <c r="AI75" s="352"/>
      <c r="AJ75" s="352"/>
      <c r="AK75" s="352"/>
      <c r="AL75" s="352"/>
      <c r="AM75" s="352"/>
      <c r="AN75" s="352"/>
      <c r="AO75" s="352"/>
      <c r="AP75" s="352"/>
      <c r="AQ75" s="352"/>
      <c r="AR75" s="352"/>
      <c r="AS75" s="352"/>
      <c r="AT75" s="352"/>
      <c r="AU75" s="352"/>
      <c r="AV75" s="352"/>
      <c r="AW75" s="352"/>
      <c r="AX75" s="352"/>
      <c r="AY75" s="352"/>
      <c r="AZ75" s="352"/>
      <c r="BA75" s="352"/>
    </row>
    <row r="76" spans="1:53" x14ac:dyDescent="0.15">
      <c r="A76" s="201" t="str">
        <f>'Tariffs July 2023'!K56</f>
        <v>Powershop</v>
      </c>
      <c r="B76" s="202" t="str">
        <f>'Tariffs July 2023'!L56</f>
        <v>Carbon neutral</v>
      </c>
      <c r="C76" s="203">
        <f>IF('Tariffs July 2023'!BP56=0,91*'Tariffs July 2023'!M56/100,(91*'Tariffs July 2023'!M56/100)+'Tariffs July 2023'!BP56/4)</f>
        <v>121.55118181818182</v>
      </c>
      <c r="D76" s="203">
        <f>IF('Tariffs July 2023'!O56="",$K$6*'Tariffs July 2023'!N56/100,IF($K$6&gt;='Tariffs July 2023'!P56,('Tariffs July 2023'!P56*'Tariffs July 2023'!N56/100),($K$6*'Tariffs July 2023'!N56/100)))</f>
        <v>104.09440676363634</v>
      </c>
      <c r="E76" s="203">
        <f>$M$6*'Tariffs July 2023'!AH56/100</f>
        <v>164.1240382</v>
      </c>
      <c r="F76" s="203">
        <f>$L$6*'Tariffs July 2023'!W56/100</f>
        <v>63.334014818181821</v>
      </c>
      <c r="G76" s="203">
        <f t="shared" si="69"/>
        <v>453.10364159999995</v>
      </c>
      <c r="H76" s="203">
        <f t="shared" si="70"/>
        <v>1326.2098391272725</v>
      </c>
      <c r="I76" s="247">
        <f t="shared" si="75"/>
        <v>1812.4145663999998</v>
      </c>
      <c r="J76" s="204">
        <f t="shared" si="76"/>
        <v>1993.65602304</v>
      </c>
      <c r="K76" s="207">
        <f>'Tariffs July 2023'!AZ56</f>
        <v>0</v>
      </c>
      <c r="L76" s="207">
        <f>'Tariffs July 2023'!BA56</f>
        <v>0</v>
      </c>
      <c r="M76" s="207">
        <f>'Tariffs July 2023'!BB56</f>
        <v>0</v>
      </c>
      <c r="N76" s="207">
        <f>'Tariffs July 2023'!BC56</f>
        <v>0</v>
      </c>
      <c r="O76" s="205">
        <f>($F$6*'Tariffs July 2023'!AT56/100)*4</f>
        <v>157.13039999999998</v>
      </c>
      <c r="P76" s="206" t="str">
        <f t="shared" si="77"/>
        <v>No discount</v>
      </c>
      <c r="Q76" s="206" t="str">
        <f t="shared" si="71"/>
        <v>Inclusive</v>
      </c>
      <c r="R76" s="293">
        <f t="shared" si="78"/>
        <v>1812.4145663999998</v>
      </c>
      <c r="S76" s="247">
        <f t="shared" si="79"/>
        <v>1812.4145663999998</v>
      </c>
      <c r="T76" s="247">
        <f t="shared" si="72"/>
        <v>1655.2841663999998</v>
      </c>
      <c r="U76" s="247">
        <f t="shared" si="73"/>
        <v>1655.2841663999998</v>
      </c>
      <c r="V76" s="292">
        <f t="shared" si="74"/>
        <v>1820.8125830399999</v>
      </c>
      <c r="W76" s="292">
        <f t="shared" si="74"/>
        <v>1820.8125830399999</v>
      </c>
      <c r="X76" s="208">
        <f>'Tariffs July 2023'!G56</f>
        <v>43677</v>
      </c>
      <c r="Y76" s="352"/>
      <c r="Z76" s="352"/>
      <c r="AA76" s="352"/>
      <c r="AB76" s="352"/>
      <c r="AC76" s="352"/>
      <c r="AD76" s="352"/>
      <c r="AE76" s="352"/>
      <c r="AF76" s="352"/>
      <c r="AG76" s="352"/>
      <c r="AH76" s="352"/>
      <c r="AI76" s="352"/>
      <c r="AJ76" s="352"/>
      <c r="AK76" s="352"/>
      <c r="AL76" s="352"/>
      <c r="AM76" s="352"/>
      <c r="AN76" s="352"/>
      <c r="AO76" s="352"/>
      <c r="AP76" s="352"/>
      <c r="AQ76" s="352"/>
      <c r="AR76" s="352"/>
      <c r="AS76" s="352"/>
      <c r="AT76" s="352"/>
      <c r="AU76" s="352"/>
      <c r="AV76" s="352"/>
      <c r="AW76" s="352"/>
      <c r="AX76" s="352"/>
      <c r="AY76" s="352"/>
      <c r="AZ76" s="352"/>
      <c r="BA76" s="352"/>
    </row>
    <row r="77" spans="1:53" x14ac:dyDescent="0.15">
      <c r="A77" s="201" t="str">
        <f>'Tariffs July 2023'!K57</f>
        <v>Red Energy</v>
      </c>
      <c r="B77" s="202" t="str">
        <f>'Tariffs July 2023'!L57</f>
        <v>Solar Savers</v>
      </c>
      <c r="C77" s="203">
        <f>IF('Tariffs July 2023'!BP57=0,91*'Tariffs July 2023'!M57/100,(91*'Tariffs July 2023'!M57/100)+'Tariffs July 2023'!BP57/4)</f>
        <v>127.17663636363633</v>
      </c>
      <c r="D77" s="203">
        <f>IF('Tariffs July 2023'!O57="",$K$6*'Tariffs July 2023'!N57/100,IF($K$6&gt;='Tariffs July 2023'!P57,('Tariffs July 2023'!P57*'Tariffs July 2023'!N57/100),($K$6*'Tariffs July 2023'!N57/100)))</f>
        <v>109.28520058181816</v>
      </c>
      <c r="E77" s="203">
        <f>$M$6*'Tariffs July 2023'!AH57/100</f>
        <v>197.3387884</v>
      </c>
      <c r="F77" s="203">
        <f>$L$6*'Tariffs July 2023'!W57/100</f>
        <v>84.603608999999992</v>
      </c>
      <c r="G77" s="203">
        <f t="shared" si="69"/>
        <v>518.40423434545448</v>
      </c>
      <c r="H77" s="203">
        <f t="shared" si="70"/>
        <v>1564.9103919272725</v>
      </c>
      <c r="I77" s="247">
        <f t="shared" si="75"/>
        <v>2073.6169373818179</v>
      </c>
      <c r="J77" s="204">
        <f t="shared" si="76"/>
        <v>2280.97863112</v>
      </c>
      <c r="K77" s="207">
        <f>'Tariffs July 2023'!AZ57</f>
        <v>0</v>
      </c>
      <c r="L77" s="207">
        <f>'Tariffs July 2023'!BA57</f>
        <v>0</v>
      </c>
      <c r="M77" s="207">
        <f>'Tariffs July 2023'!BB57</f>
        <v>0</v>
      </c>
      <c r="N77" s="207">
        <f>'Tariffs July 2023'!BC57</f>
        <v>0</v>
      </c>
      <c r="O77" s="205">
        <f>($F$6*'Tariffs July 2023'!AT57/100)*4</f>
        <v>502.81727999999998</v>
      </c>
      <c r="P77" s="206" t="str">
        <f t="shared" si="77"/>
        <v>No discount</v>
      </c>
      <c r="Q77" s="206" t="str">
        <f t="shared" si="71"/>
        <v>Inclusive</v>
      </c>
      <c r="R77" s="293">
        <f t="shared" si="78"/>
        <v>2073.6169373818179</v>
      </c>
      <c r="S77" s="247">
        <f t="shared" si="79"/>
        <v>2073.6169373818179</v>
      </c>
      <c r="T77" s="247">
        <f t="shared" si="72"/>
        <v>1570.799657381818</v>
      </c>
      <c r="U77" s="247">
        <f t="shared" si="73"/>
        <v>1570.799657381818</v>
      </c>
      <c r="V77" s="292">
        <f t="shared" si="74"/>
        <v>1727.8796231199999</v>
      </c>
      <c r="W77" s="292">
        <f t="shared" si="74"/>
        <v>1727.8796231199999</v>
      </c>
      <c r="X77" s="208">
        <f>'Tariffs July 2023'!G57</f>
        <v>43670</v>
      </c>
      <c r="Y77" s="352"/>
      <c r="Z77" s="352"/>
      <c r="AA77" s="352"/>
      <c r="AB77" s="352"/>
      <c r="AC77" s="352"/>
      <c r="AD77" s="352"/>
      <c r="AE77" s="352"/>
      <c r="AF77" s="352"/>
      <c r="AG77" s="352"/>
      <c r="AH77" s="352"/>
      <c r="AI77" s="352"/>
      <c r="AJ77" s="352"/>
      <c r="AK77" s="352"/>
      <c r="AL77" s="352"/>
      <c r="AM77" s="352"/>
      <c r="AN77" s="352"/>
      <c r="AO77" s="352"/>
      <c r="AP77" s="352"/>
      <c r="AQ77" s="352"/>
      <c r="AR77" s="352"/>
      <c r="AS77" s="352"/>
      <c r="AT77" s="352"/>
      <c r="AU77" s="352"/>
      <c r="AV77" s="352"/>
      <c r="AW77" s="352"/>
      <c r="AX77" s="352"/>
      <c r="AY77" s="352"/>
      <c r="AZ77" s="352"/>
      <c r="BA77" s="352"/>
    </row>
    <row r="78" spans="1:53" x14ac:dyDescent="0.15">
      <c r="A78" s="201" t="str">
        <f>'Tariffs July 2023'!K58</f>
        <v>Alinta Energy</v>
      </c>
      <c r="B78" s="202" t="str">
        <f>'Tariffs July 2023'!L58</f>
        <v>Home Deal</v>
      </c>
      <c r="C78" s="203">
        <f>IF('Tariffs July 2023'!BP58=0,91*'Tariffs July 2023'!M58/100,(91*'Tariffs July 2023'!M58/100)+'Tariffs July 2023'!BP58/4)</f>
        <v>99.826999999999984</v>
      </c>
      <c r="D78" s="203">
        <f>IF('Tariffs July 2023'!O58="",$K$6*'Tariffs July 2023'!N58/100,IF($K$6&gt;='Tariffs July 2023'!P58,('Tariffs July 2023'!P58*'Tariffs July 2023'!N58/100),($K$6*'Tariffs July 2023'!N58/100)))</f>
        <v>101.18249803636363</v>
      </c>
      <c r="E78" s="203">
        <f>$M$6*'Tariffs July 2023'!AH58/100</f>
        <v>209.59412599999999</v>
      </c>
      <c r="F78" s="203">
        <f>$L$6*'Tariffs July 2023'!W58/100</f>
        <v>81.311886090909098</v>
      </c>
      <c r="G78" s="203">
        <f t="shared" si="69"/>
        <v>491.91551012727268</v>
      </c>
      <c r="H78" s="203">
        <f t="shared" si="70"/>
        <v>1568.3540405090907</v>
      </c>
      <c r="I78" s="247">
        <f t="shared" si="75"/>
        <v>1967.6620405090907</v>
      </c>
      <c r="J78" s="204">
        <f t="shared" si="76"/>
        <v>2164.4282445600002</v>
      </c>
      <c r="K78" s="207">
        <f>'Tariffs July 2023'!AZ58</f>
        <v>0</v>
      </c>
      <c r="L78" s="207">
        <f>'Tariffs July 2023'!BA58</f>
        <v>0</v>
      </c>
      <c r="M78" s="207">
        <f>'Tariffs July 2023'!BB58</f>
        <v>0</v>
      </c>
      <c r="N78" s="207">
        <f>'Tariffs July 2023'!BC58</f>
        <v>0</v>
      </c>
      <c r="O78" s="205">
        <f>($F$6*'Tariffs July 2023'!AT58/100)*4</f>
        <v>251.40863999999999</v>
      </c>
      <c r="P78" s="206" t="str">
        <f t="shared" si="77"/>
        <v>No discount</v>
      </c>
      <c r="Q78" s="206" t="str">
        <f t="shared" si="71"/>
        <v>Exclusive</v>
      </c>
      <c r="R78" s="293">
        <f t="shared" si="78"/>
        <v>1967.6620405090907</v>
      </c>
      <c r="S78" s="247">
        <f t="shared" si="79"/>
        <v>1967.6620405090907</v>
      </c>
      <c r="T78" s="247">
        <f t="shared" si="72"/>
        <v>1716.2534005090906</v>
      </c>
      <c r="U78" s="247">
        <f t="shared" si="73"/>
        <v>1716.2534005090906</v>
      </c>
      <c r="V78" s="292">
        <f t="shared" si="74"/>
        <v>1887.8787405599999</v>
      </c>
      <c r="W78" s="292">
        <f t="shared" si="74"/>
        <v>1887.8787405599999</v>
      </c>
      <c r="X78" s="208">
        <f>'Tariffs July 2023'!G58</f>
        <v>43646</v>
      </c>
      <c r="Y78" s="352"/>
      <c r="Z78" s="352"/>
      <c r="AA78" s="352"/>
      <c r="AB78" s="352"/>
      <c r="AC78" s="352"/>
      <c r="AD78" s="352"/>
      <c r="AE78" s="352"/>
      <c r="AF78" s="352"/>
      <c r="AG78" s="352"/>
      <c r="AH78" s="352"/>
      <c r="AI78" s="352"/>
      <c r="AJ78" s="352"/>
      <c r="AK78" s="352"/>
      <c r="AL78" s="352"/>
      <c r="AM78" s="352"/>
      <c r="AN78" s="352"/>
      <c r="AO78" s="352"/>
      <c r="AP78" s="352"/>
      <c r="AQ78" s="352"/>
      <c r="AR78" s="352"/>
      <c r="AS78" s="352"/>
      <c r="AT78" s="352"/>
      <c r="AU78" s="352"/>
      <c r="AV78" s="352"/>
      <c r="AW78" s="352"/>
      <c r="AX78" s="352"/>
      <c r="AY78" s="352"/>
      <c r="AZ78" s="352"/>
      <c r="BA78" s="352"/>
    </row>
    <row r="79" spans="1:53" x14ac:dyDescent="0.15">
      <c r="A79" s="201" t="str">
        <f>'Tariffs July 2023'!K59</f>
        <v>Kogan Energy</v>
      </c>
      <c r="B79" s="202" t="str">
        <f>'Tariffs July 2023'!L59</f>
        <v>Free Kogan First Membership</v>
      </c>
      <c r="C79" s="203">
        <f>IF('Tariffs July 2023'!BP59=0,91*'Tariffs July 2023'!M59/100,(91*'Tariffs July 2023'!M59/100)+'Tariffs July 2023'!BP59/4)</f>
        <v>121.55118181818182</v>
      </c>
      <c r="D79" s="203">
        <f>IF('Tariffs July 2023'!O59="",$K$6*'Tariffs July 2023'!N59/100,IF($K$6&gt;='Tariffs July 2023'!P59,('Tariffs July 2023'!P59*'Tariffs July 2023'!N59/100),($K$6*'Tariffs July 2023'!N59/100)))</f>
        <v>104.09440676363634</v>
      </c>
      <c r="E79" s="203">
        <f>$M$6*'Tariffs July 2023'!AH59/100</f>
        <v>164.1240382</v>
      </c>
      <c r="F79" s="203">
        <f>$L$6*'Tariffs July 2023'!W59/100</f>
        <v>63.334014818181821</v>
      </c>
      <c r="G79" s="203">
        <f t="shared" si="69"/>
        <v>453.10364159999995</v>
      </c>
      <c r="H79" s="203">
        <f t="shared" si="70"/>
        <v>1326.2098391272725</v>
      </c>
      <c r="I79" s="247">
        <f t="shared" si="75"/>
        <v>1812.4145663999998</v>
      </c>
      <c r="J79" s="204">
        <f t="shared" si="76"/>
        <v>1993.65602304</v>
      </c>
      <c r="K79" s="207">
        <f>'Tariffs July 2023'!AZ59</f>
        <v>0</v>
      </c>
      <c r="L79" s="207">
        <f>'Tariffs July 2023'!BA59</f>
        <v>0</v>
      </c>
      <c r="M79" s="207">
        <f>'Tariffs July 2023'!BB59</f>
        <v>0</v>
      </c>
      <c r="N79" s="207">
        <f>'Tariffs July 2023'!BC59</f>
        <v>0</v>
      </c>
      <c r="O79" s="205">
        <f>($F$6*'Tariffs July 2023'!AT59/100)*4</f>
        <v>157.13039999999998</v>
      </c>
      <c r="P79" s="206" t="str">
        <f t="shared" si="77"/>
        <v>No discount</v>
      </c>
      <c r="Q79" s="206" t="str">
        <f t="shared" si="71"/>
        <v>Exclusive</v>
      </c>
      <c r="R79" s="293">
        <f t="shared" si="78"/>
        <v>1812.4145663999998</v>
      </c>
      <c r="S79" s="247">
        <f t="shared" si="79"/>
        <v>1812.4145663999998</v>
      </c>
      <c r="T79" s="247">
        <f t="shared" si="72"/>
        <v>1655.2841663999998</v>
      </c>
      <c r="U79" s="247">
        <f t="shared" si="73"/>
        <v>1655.2841663999998</v>
      </c>
      <c r="V79" s="292">
        <f t="shared" si="74"/>
        <v>1820.8125830399999</v>
      </c>
      <c r="W79" s="292">
        <f t="shared" si="74"/>
        <v>1820.8125830399999</v>
      </c>
      <c r="X79" s="208">
        <f>'Tariffs July 2023'!G59</f>
        <v>43646</v>
      </c>
      <c r="Y79" s="352"/>
      <c r="Z79" s="352"/>
      <c r="AA79" s="352"/>
      <c r="AB79" s="352"/>
      <c r="AC79" s="352"/>
      <c r="AD79" s="352"/>
      <c r="AE79" s="352"/>
      <c r="AF79" s="352"/>
      <c r="AG79" s="352"/>
      <c r="AH79" s="352"/>
      <c r="AI79" s="352"/>
      <c r="AJ79" s="352"/>
      <c r="AK79" s="352"/>
      <c r="AL79" s="352"/>
      <c r="AM79" s="352"/>
      <c r="AN79" s="352"/>
      <c r="AO79" s="352"/>
      <c r="AP79" s="352"/>
      <c r="AQ79" s="352"/>
      <c r="AR79" s="352"/>
      <c r="AS79" s="352"/>
      <c r="AT79" s="352"/>
      <c r="AU79" s="352"/>
      <c r="AV79" s="352"/>
      <c r="AW79" s="352"/>
      <c r="AX79" s="352"/>
      <c r="AY79" s="352"/>
      <c r="AZ79" s="352"/>
      <c r="BA79" s="352"/>
    </row>
    <row r="80" spans="1:53" x14ac:dyDescent="0.15">
      <c r="A80" s="201" t="str">
        <f>'Tariffs July 2023'!K60</f>
        <v>GloBird Energy</v>
      </c>
      <c r="B80" s="202" t="str">
        <f>'Tariffs July 2023'!L60</f>
        <v>SolarPlus</v>
      </c>
      <c r="C80" s="203">
        <f>IF('Tariffs July 2023'!BP60=0,91*'Tariffs July 2023'!M60/100,(91*'Tariffs July 2023'!M60/100)+'Tariffs July 2023'!BP60/4)</f>
        <v>104.64999999999998</v>
      </c>
      <c r="D80" s="203">
        <f>IF('Tariffs July 2023'!O60="",$K$6*'Tariffs July 2023'!N60/100,IF($K$6&gt;='Tariffs July 2023'!P60,('Tariffs July 2023'!P60*'Tariffs July 2023'!N60/100),($K$6*'Tariffs July 2023'!N60/100)))</f>
        <v>108.62685599999998</v>
      </c>
      <c r="E80" s="203">
        <f>$M$6*'Tariffs July 2023'!AH60/100</f>
        <v>206.80882199999999</v>
      </c>
      <c r="F80" s="203">
        <f>$L$6*'Tariffs July 2023'!W60/100</f>
        <v>94.004009999999994</v>
      </c>
      <c r="G80" s="203">
        <f t="shared" si="69"/>
        <v>514.08968799999991</v>
      </c>
      <c r="H80" s="203">
        <f t="shared" si="70"/>
        <v>1637.7587519999997</v>
      </c>
      <c r="I80" s="247">
        <f t="shared" si="75"/>
        <v>2056.3587519999996</v>
      </c>
      <c r="J80" s="204">
        <f t="shared" si="76"/>
        <v>2261.9946271999997</v>
      </c>
      <c r="K80" s="207">
        <f>'Tariffs July 2023'!AZ60</f>
        <v>0</v>
      </c>
      <c r="L80" s="207">
        <f>'Tariffs July 2023'!BA60</f>
        <v>0</v>
      </c>
      <c r="M80" s="207">
        <f>'Tariffs July 2023'!BB60</f>
        <v>2</v>
      </c>
      <c r="N80" s="207">
        <f>'Tariffs July 2023'!BC60</f>
        <v>0</v>
      </c>
      <c r="O80" s="205">
        <f>($F$6*'Tariffs July 2023'!AT60/100)*4</f>
        <v>345.68687999999997</v>
      </c>
      <c r="P80" s="206" t="str">
        <f t="shared" si="77"/>
        <v>Pay-on-time off bill</v>
      </c>
      <c r="Q80" s="206" t="str">
        <f t="shared" si="71"/>
        <v>Exclusive</v>
      </c>
      <c r="R80" s="293">
        <f t="shared" si="78"/>
        <v>2056.3587519999996</v>
      </c>
      <c r="S80" s="247">
        <f t="shared" si="79"/>
        <v>2015.2315769599998</v>
      </c>
      <c r="T80" s="247">
        <f t="shared" si="72"/>
        <v>1710.6718719999997</v>
      </c>
      <c r="U80" s="247">
        <f t="shared" si="73"/>
        <v>1669.5446969599998</v>
      </c>
      <c r="V80" s="292">
        <f t="shared" si="74"/>
        <v>1881.7390591999997</v>
      </c>
      <c r="W80" s="292">
        <f t="shared" si="74"/>
        <v>1836.4991666559999</v>
      </c>
      <c r="X80" s="208">
        <f>'Tariffs July 2023'!G60</f>
        <v>43671</v>
      </c>
      <c r="Y80" s="352"/>
      <c r="Z80" s="352"/>
      <c r="AA80" s="352"/>
      <c r="AB80" s="352"/>
      <c r="AC80" s="352"/>
      <c r="AD80" s="352"/>
      <c r="AE80" s="352"/>
      <c r="AF80" s="352"/>
      <c r="AG80" s="352"/>
      <c r="AH80" s="352"/>
      <c r="AI80" s="352"/>
      <c r="AJ80" s="352"/>
      <c r="AK80" s="352"/>
      <c r="AL80" s="352"/>
      <c r="AM80" s="352"/>
      <c r="AN80" s="352"/>
      <c r="AO80" s="352"/>
      <c r="AP80" s="352"/>
      <c r="AQ80" s="352"/>
      <c r="AR80" s="352"/>
      <c r="AS80" s="352"/>
      <c r="AT80" s="352"/>
      <c r="AU80" s="352"/>
      <c r="AV80" s="352"/>
      <c r="AW80" s="352"/>
      <c r="AX80" s="352"/>
      <c r="AY80" s="352"/>
      <c r="AZ80" s="352"/>
      <c r="BA80" s="352"/>
    </row>
    <row r="81" spans="1:53" x14ac:dyDescent="0.15">
      <c r="A81" s="201" t="str">
        <f>'Tariffs July 2023'!K61</f>
        <v>CovaU</v>
      </c>
      <c r="B81" s="202" t="str">
        <f>'Tariffs July 2023'!L61</f>
        <v>Freedom</v>
      </c>
      <c r="C81" s="203">
        <f>IF('Tariffs July 2023'!BP61=0,91*'Tariffs July 2023'!M61/100,(91*'Tariffs July 2023'!M61/100)+'Tariffs July 2023'!BP61/4)</f>
        <v>101.92</v>
      </c>
      <c r="D81" s="203">
        <f>IF('Tariffs July 2023'!O61="",$K$6*'Tariffs July 2023'!N61/100,IF($K$6&gt;='Tariffs July 2023'!P61,('Tariffs July 2023'!P61*'Tariffs July 2023'!N61/100),($K$6*'Tariffs July 2023'!N61/100)))</f>
        <v>111.86793701818181</v>
      </c>
      <c r="E81" s="203">
        <f>$M$6*'Tariffs July 2023'!AH61/100</f>
        <v>216.20922300000001</v>
      </c>
      <c r="F81" s="203">
        <f>$L$6*'Tariffs July 2023'!W61/100</f>
        <v>86.249470454545445</v>
      </c>
      <c r="G81" s="203">
        <f t="shared" ref="G81:G85" si="80">SUM(C81:F81)</f>
        <v>516.24663047272725</v>
      </c>
      <c r="H81" s="203">
        <f t="shared" ref="H81:H85" si="81">(G81-C81)*4</f>
        <v>1657.3065218909089</v>
      </c>
      <c r="I81" s="247">
        <f t="shared" ref="I81:I85" si="82">G81*4</f>
        <v>2064.986521890909</v>
      </c>
      <c r="J81" s="204">
        <f t="shared" ref="J81:J85" si="83">I81*1.1</f>
        <v>2271.48517408</v>
      </c>
      <c r="K81" s="207">
        <f>'Tariffs July 2023'!AZ61</f>
        <v>5</v>
      </c>
      <c r="L81" s="207">
        <f>'Tariffs July 2023'!BA61</f>
        <v>0</v>
      </c>
      <c r="M81" s="207">
        <f>'Tariffs July 2023'!BB61</f>
        <v>0</v>
      </c>
      <c r="N81" s="207">
        <f>'Tariffs July 2023'!BC61</f>
        <v>0</v>
      </c>
      <c r="O81" s="205">
        <f>($F$6*'Tariffs July 2023'!AT61/100)*4</f>
        <v>172.84343999999999</v>
      </c>
      <c r="P81" s="206" t="str">
        <f t="shared" ref="P81:P85" si="84">IF(SUM(K81:N81)=0,"No discount",IF(K81&gt;0,"Guaranteed off bill",IF(L81&gt;0,"Guaranteed off usage",IF(M81&gt;0,"Pay-on-time off bill","Pay-on-time off usage"))))</f>
        <v>Guaranteed off bill</v>
      </c>
      <c r="Q81" s="206" t="str">
        <f t="shared" ref="Q81:Q85" si="85">IF(OR(A81="Origin Energy",A81="Red Energy",A81="Powershop"),"Inclusive","Exclusive")</f>
        <v>Exclusive</v>
      </c>
      <c r="R81" s="293">
        <f t="shared" ref="R81:R85" si="86">IF(AND(P81="Guaranteed off bill",Q81="Inclusive"),((I81*1.1)-((I81*1.1)*K81/100))/1.1,IF(AND(P81="Guaranteed off usage",Q81="Inclusive"),((I81*1.1)-((H81*1.1)*L81/100))/1.1,IF(AND(P81="Guaranteed off bill",Q81="Exclusive"),I81-(I81*K81/100),IF(AND(P81="Guaranteed off usage",Q81="Exclusive"),I81-(H81*L81/100),IF(Q81="Inclusive",((I81*1.1))/1.1,I81)))))</f>
        <v>1961.7371957963635</v>
      </c>
      <c r="S81" s="247">
        <f t="shared" ref="S81:S85" si="87">IF(AND(P81="Pay-on-time off bill",Q81="Inclusive"),((R81*1.1)-((R81*1.1)*M81/100))/1.1,IF(AND(P81="Pay-on-time off usage",Q81="Inclusive"),((R81*1.1)-((H81*1.1)*N81/100))/1.1,IF(AND(P81="Pay-on-time off bill",Q81="Exclusive"),R81-(R81*M81/100),IF(AND(P81="Pay-on-time off usage",Q81="Exclusive"),R81-(H81*N81/100),IF(Q81="Inclusive",((R81*1.1))/1.1,R81)))))</f>
        <v>1961.7371957963635</v>
      </c>
      <c r="T81" s="247">
        <f t="shared" ref="T81:T85" si="88">R81-O81</f>
        <v>1788.8937557963636</v>
      </c>
      <c r="U81" s="247">
        <f t="shared" ref="U81:U85" si="89">S81-O81</f>
        <v>1788.8937557963636</v>
      </c>
      <c r="V81" s="292">
        <f t="shared" ref="V81:V85" si="90">T81*1.1</f>
        <v>1967.783131376</v>
      </c>
      <c r="W81" s="292">
        <f t="shared" ref="W81:W85" si="91">U81*1.1</f>
        <v>1967.783131376</v>
      </c>
      <c r="X81" s="208">
        <f>'Tariffs July 2023'!G61</f>
        <v>43677</v>
      </c>
      <c r="Y81" s="352"/>
      <c r="Z81" s="352"/>
      <c r="AA81" s="352"/>
      <c r="AB81" s="352"/>
      <c r="AC81" s="352"/>
      <c r="AD81" s="352"/>
      <c r="AE81" s="352"/>
      <c r="AF81" s="352"/>
      <c r="AG81" s="352"/>
      <c r="AH81" s="352"/>
      <c r="AI81" s="352"/>
      <c r="AJ81" s="352"/>
      <c r="AK81" s="352"/>
      <c r="AL81" s="352"/>
      <c r="AM81" s="352"/>
      <c r="AN81" s="352"/>
      <c r="AO81" s="352"/>
      <c r="AP81" s="352"/>
      <c r="AQ81" s="352"/>
      <c r="AR81" s="352"/>
      <c r="AS81" s="352"/>
      <c r="AT81" s="352"/>
      <c r="AU81" s="352"/>
      <c r="AV81" s="352"/>
      <c r="AW81" s="352"/>
      <c r="AX81" s="352"/>
      <c r="AY81" s="352"/>
      <c r="AZ81" s="352"/>
      <c r="BA81" s="352"/>
    </row>
    <row r="82" spans="1:53" x14ac:dyDescent="0.15">
      <c r="A82" s="201" t="str">
        <f>'Tariffs July 2023'!K62</f>
        <v>Dodo</v>
      </c>
      <c r="B82" s="202" t="str">
        <f>'Tariffs July 2023'!L62</f>
        <v>Market Offer</v>
      </c>
      <c r="C82" s="203">
        <f>IF('Tariffs July 2023'!BP62=0,91*'Tariffs July 2023'!M62/100,(91*'Tariffs July 2023'!M62/100)+'Tariffs July 2023'!BP62/4)</f>
        <v>73.834090909090904</v>
      </c>
      <c r="D82" s="203">
        <f>IF('Tariffs July 2023'!O62="",$K$6*'Tariffs July 2023'!N62/100,IF($K$6&gt;='Tariffs July 2023'!P62,('Tariffs July 2023'!P62*'Tariffs July 2023'!N62/100),($K$6*'Tariffs July 2023'!N62/100)))</f>
        <v>111.23491338181815</v>
      </c>
      <c r="E82" s="203">
        <f>$M$6*'Tariffs July 2023'!AH62/100</f>
        <v>203.88425279999998</v>
      </c>
      <c r="F82" s="203">
        <f>$L$6*'Tariffs July 2023'!W62/100</f>
        <v>86.502679909090887</v>
      </c>
      <c r="G82" s="203">
        <f t="shared" si="80"/>
        <v>475.45593699999989</v>
      </c>
      <c r="H82" s="203">
        <f t="shared" si="81"/>
        <v>1606.487384363636</v>
      </c>
      <c r="I82" s="247">
        <f t="shared" si="82"/>
        <v>1901.8237479999996</v>
      </c>
      <c r="J82" s="204">
        <f t="shared" si="83"/>
        <v>2092.0061227999995</v>
      </c>
      <c r="K82" s="207">
        <f>'Tariffs July 2023'!AZ62</f>
        <v>0</v>
      </c>
      <c r="L82" s="207">
        <f>'Tariffs July 2023'!BA62</f>
        <v>0</v>
      </c>
      <c r="M82" s="207">
        <f>'Tariffs July 2023'!BB62</f>
        <v>0</v>
      </c>
      <c r="N82" s="207">
        <f>'Tariffs July 2023'!BC62</f>
        <v>0</v>
      </c>
      <c r="O82" s="205">
        <f>($F$6*'Tariffs July 2023'!AT62/100)*4</f>
        <v>157.13039999999998</v>
      </c>
      <c r="P82" s="206" t="str">
        <f t="shared" si="84"/>
        <v>No discount</v>
      </c>
      <c r="Q82" s="206" t="str">
        <f t="shared" si="85"/>
        <v>Exclusive</v>
      </c>
      <c r="R82" s="293">
        <f t="shared" si="86"/>
        <v>1901.8237479999996</v>
      </c>
      <c r="S82" s="247">
        <f t="shared" si="87"/>
        <v>1901.8237479999996</v>
      </c>
      <c r="T82" s="247">
        <f t="shared" si="88"/>
        <v>1744.6933479999996</v>
      </c>
      <c r="U82" s="247">
        <f t="shared" si="89"/>
        <v>1744.6933479999996</v>
      </c>
      <c r="V82" s="292">
        <f t="shared" si="90"/>
        <v>1919.1626827999996</v>
      </c>
      <c r="W82" s="292">
        <f t="shared" si="91"/>
        <v>1919.1626827999996</v>
      </c>
      <c r="X82" s="208">
        <f>'Tariffs July 2023'!G62</f>
        <v>43623</v>
      </c>
      <c r="Y82" s="352"/>
      <c r="Z82" s="352"/>
      <c r="AA82" s="352"/>
      <c r="AB82" s="352"/>
      <c r="AC82" s="352"/>
      <c r="AD82" s="352"/>
      <c r="AE82" s="352"/>
      <c r="AF82" s="352"/>
      <c r="AG82" s="352"/>
      <c r="AH82" s="352"/>
      <c r="AI82" s="352"/>
      <c r="AJ82" s="352"/>
      <c r="AK82" s="352"/>
      <c r="AL82" s="352"/>
      <c r="AM82" s="352"/>
      <c r="AN82" s="352"/>
      <c r="AO82" s="352"/>
      <c r="AP82" s="352"/>
      <c r="AQ82" s="352"/>
      <c r="AR82" s="352"/>
      <c r="AS82" s="352"/>
      <c r="AT82" s="352"/>
      <c r="AU82" s="352"/>
      <c r="AV82" s="352"/>
      <c r="AW82" s="352"/>
      <c r="AX82" s="352"/>
      <c r="AY82" s="352"/>
      <c r="AZ82" s="352"/>
      <c r="BA82" s="352"/>
    </row>
    <row r="83" spans="1:53" x14ac:dyDescent="0.15">
      <c r="A83" s="201" t="str">
        <f>'Tariffs July 2023'!K63</f>
        <v>Momentum</v>
      </c>
      <c r="B83" s="202" t="str">
        <f>'Tariffs July 2023'!L63</f>
        <v>Suit Yourself</v>
      </c>
      <c r="C83" s="203">
        <f>IF('Tariffs July 2023'!BP63=0,91*'Tariffs July 2023'!M63/100,(91*'Tariffs July 2023'!M63/100)+'Tariffs July 2023'!BP63/4)</f>
        <v>123.30500000000001</v>
      </c>
      <c r="D83" s="203">
        <f>IF('Tariffs July 2023'!O63="",$K$6*'Tariffs July 2023'!N63/100,IF($K$6&gt;='Tariffs July 2023'!P63,('Tariffs July 2023'!P63*'Tariffs July 2023'!N63/100),($K$6*'Tariffs July 2023'!N63/100)))</f>
        <v>113.91893359999999</v>
      </c>
      <c r="E83" s="203">
        <f>$M$6*'Tariffs July 2023'!AH63/100</f>
        <v>199.91519460000001</v>
      </c>
      <c r="F83" s="203">
        <f>$L$6*'Tariffs July 2023'!W63/100</f>
        <v>84.255445999999992</v>
      </c>
      <c r="G83" s="203">
        <f t="shared" si="80"/>
        <v>521.39457419999997</v>
      </c>
      <c r="H83" s="203">
        <f t="shared" si="81"/>
        <v>1592.3582967999998</v>
      </c>
      <c r="I83" s="247">
        <f t="shared" si="82"/>
        <v>2085.5782967999999</v>
      </c>
      <c r="J83" s="204">
        <f t="shared" si="83"/>
        <v>2294.1361264800003</v>
      </c>
      <c r="K83" s="207">
        <f>'Tariffs July 2023'!AZ63</f>
        <v>0</v>
      </c>
      <c r="L83" s="207">
        <f>'Tariffs July 2023'!BA63</f>
        <v>0</v>
      </c>
      <c r="M83" s="207">
        <f>'Tariffs July 2023'!BB63</f>
        <v>0</v>
      </c>
      <c r="N83" s="207">
        <f>'Tariffs July 2023'!BC63</f>
        <v>0</v>
      </c>
      <c r="O83" s="205">
        <f>($F$6*'Tariffs July 2023'!AT63/100)*4</f>
        <v>141.41736</v>
      </c>
      <c r="P83" s="206" t="str">
        <f t="shared" si="84"/>
        <v>No discount</v>
      </c>
      <c r="Q83" s="206" t="str">
        <f t="shared" si="85"/>
        <v>Exclusive</v>
      </c>
      <c r="R83" s="293">
        <f t="shared" si="86"/>
        <v>2085.5782967999999</v>
      </c>
      <c r="S83" s="247">
        <f t="shared" si="87"/>
        <v>2085.5782967999999</v>
      </c>
      <c r="T83" s="247">
        <f t="shared" si="88"/>
        <v>1944.1609367999999</v>
      </c>
      <c r="U83" s="247">
        <f t="shared" si="89"/>
        <v>1944.1609367999999</v>
      </c>
      <c r="V83" s="292">
        <f t="shared" si="90"/>
        <v>2138.5770304800003</v>
      </c>
      <c r="W83" s="292">
        <f t="shared" si="91"/>
        <v>2138.5770304800003</v>
      </c>
      <c r="X83" s="208">
        <f>'Tariffs July 2023'!G63</f>
        <v>43646</v>
      </c>
      <c r="Y83" s="352"/>
      <c r="Z83" s="352"/>
      <c r="AA83" s="352"/>
      <c r="AB83" s="352"/>
      <c r="AC83" s="352"/>
      <c r="AD83" s="352"/>
      <c r="AE83" s="352"/>
      <c r="AF83" s="352"/>
      <c r="AG83" s="352"/>
      <c r="AH83" s="352"/>
      <c r="AI83" s="352"/>
      <c r="AJ83" s="352"/>
      <c r="AK83" s="352"/>
      <c r="AL83" s="352"/>
      <c r="AM83" s="352"/>
      <c r="AN83" s="352"/>
      <c r="AO83" s="352"/>
      <c r="AP83" s="352"/>
      <c r="AQ83" s="352"/>
      <c r="AR83" s="352"/>
      <c r="AS83" s="352"/>
      <c r="AT83" s="352"/>
      <c r="AU83" s="352"/>
      <c r="AV83" s="352"/>
      <c r="AW83" s="352"/>
      <c r="AX83" s="352"/>
      <c r="AY83" s="352"/>
      <c r="AZ83" s="352"/>
      <c r="BA83" s="352"/>
    </row>
    <row r="84" spans="1:53" x14ac:dyDescent="0.15">
      <c r="A84" s="201" t="str">
        <f>'Tariffs July 2023'!K64</f>
        <v>Nectr</v>
      </c>
      <c r="B84" s="202" t="str">
        <f>'Tariffs July 2023'!L64</f>
        <v>100% Clean</v>
      </c>
      <c r="C84" s="203">
        <f>IF('Tariffs July 2023'!BP64=0,91*'Tariffs July 2023'!M64/100,(91*'Tariffs July 2023'!M64/100)+'Tariffs July 2023'!BP64/4)</f>
        <v>80.261999999999986</v>
      </c>
      <c r="D84" s="203">
        <f>IF('Tariffs July 2023'!O64="",$K$6*'Tariffs July 2023'!N64/100,IF($K$6&gt;='Tariffs July 2023'!P64,('Tariffs July 2023'!P64*'Tariffs July 2023'!N64/100),($K$6*'Tariffs July 2023'!N64/100)))</f>
        <v>89.813393527272709</v>
      </c>
      <c r="E84" s="203">
        <f>$M$6*'Tariffs July 2023'!AH64/100</f>
        <v>192.95193460000002</v>
      </c>
      <c r="F84" s="203">
        <f>$L$6*'Tariffs July 2023'!W64/100</f>
        <v>64.600062090909091</v>
      </c>
      <c r="G84" s="203">
        <f t="shared" si="80"/>
        <v>427.6273902181818</v>
      </c>
      <c r="H84" s="203">
        <f t="shared" si="81"/>
        <v>1389.4615608727272</v>
      </c>
      <c r="I84" s="247">
        <f t="shared" si="82"/>
        <v>1710.5095608727272</v>
      </c>
      <c r="J84" s="204">
        <f t="shared" si="83"/>
        <v>1881.5605169600001</v>
      </c>
      <c r="K84" s="207">
        <f>'Tariffs July 2023'!AZ64</f>
        <v>0</v>
      </c>
      <c r="L84" s="207">
        <f>'Tariffs July 2023'!BA64</f>
        <v>0</v>
      </c>
      <c r="M84" s="207">
        <f>'Tariffs July 2023'!BB64</f>
        <v>0</v>
      </c>
      <c r="N84" s="207">
        <f>'Tariffs July 2023'!BC64</f>
        <v>0</v>
      </c>
      <c r="O84" s="205">
        <f>($F$6*'Tariffs July 2023'!AT64/100)*4</f>
        <v>120.99040799999999</v>
      </c>
      <c r="P84" s="206" t="str">
        <f t="shared" si="84"/>
        <v>No discount</v>
      </c>
      <c r="Q84" s="206" t="str">
        <f t="shared" si="85"/>
        <v>Exclusive</v>
      </c>
      <c r="R84" s="293">
        <f t="shared" si="86"/>
        <v>1710.5095608727272</v>
      </c>
      <c r="S84" s="247">
        <f t="shared" si="87"/>
        <v>1710.5095608727272</v>
      </c>
      <c r="T84" s="247">
        <f t="shared" si="88"/>
        <v>1589.5191528727273</v>
      </c>
      <c r="U84" s="247">
        <f t="shared" si="89"/>
        <v>1589.5191528727273</v>
      </c>
      <c r="V84" s="292">
        <f t="shared" si="90"/>
        <v>1748.4710681600002</v>
      </c>
      <c r="W84" s="292">
        <f t="shared" si="91"/>
        <v>1748.4710681600002</v>
      </c>
      <c r="X84" s="208">
        <f>'Tariffs July 2023'!G64</f>
        <v>43683</v>
      </c>
      <c r="Y84" s="352"/>
      <c r="Z84" s="352"/>
      <c r="AA84" s="352"/>
      <c r="AB84" s="352"/>
      <c r="AC84" s="352"/>
      <c r="AD84" s="352"/>
      <c r="AE84" s="352"/>
      <c r="AF84" s="352"/>
      <c r="AG84" s="352"/>
      <c r="AH84" s="352"/>
      <c r="AI84" s="352"/>
      <c r="AJ84" s="352"/>
      <c r="AK84" s="352"/>
      <c r="AL84" s="352"/>
      <c r="AM84" s="352"/>
      <c r="AN84" s="352"/>
      <c r="AO84" s="352"/>
      <c r="AP84" s="352"/>
      <c r="AQ84" s="352"/>
      <c r="AR84" s="352"/>
      <c r="AS84" s="352"/>
      <c r="AT84" s="352"/>
      <c r="AU84" s="352"/>
      <c r="AV84" s="352"/>
      <c r="AW84" s="352"/>
      <c r="AX84" s="352"/>
      <c r="AY84" s="352"/>
      <c r="AZ84" s="352"/>
      <c r="BA84" s="352"/>
    </row>
    <row r="85" spans="1:53" x14ac:dyDescent="0.15">
      <c r="A85" s="201" t="str">
        <f>'Tariffs July 2023'!K65</f>
        <v>OVO</v>
      </c>
      <c r="B85" s="202" t="str">
        <f>'Tariffs July 2023'!L65</f>
        <v>The Solar Plan</v>
      </c>
      <c r="C85" s="203">
        <f>IF('Tariffs July 2023'!BP65=0,91*'Tariffs July 2023'!M65/100,(91*'Tariffs July 2023'!M65/100)+'Tariffs July 2023'!BP65/4)</f>
        <v>114.65999999999998</v>
      </c>
      <c r="D85" s="203">
        <f>IF('Tariffs July 2023'!O65="",$K$6*'Tariffs July 2023'!N65/100,IF($K$6&gt;='Tariffs July 2023'!P65,('Tariffs July 2023'!P65*'Tariffs July 2023'!N65/100),($K$6*'Tariffs July 2023'!N65/100)))</f>
        <v>91.585859709090911</v>
      </c>
      <c r="E85" s="203">
        <f>$M$6*'Tariffs July 2023'!AH65/100</f>
        <v>183.83006399999999</v>
      </c>
      <c r="F85" s="203">
        <f>$L$6*'Tariffs July 2023'!W65/100</f>
        <v>82.293072727272715</v>
      </c>
      <c r="G85" s="203">
        <f t="shared" si="80"/>
        <v>472.3689964363636</v>
      </c>
      <c r="H85" s="203">
        <f t="shared" si="81"/>
        <v>1430.8359857454545</v>
      </c>
      <c r="I85" s="247">
        <f t="shared" si="82"/>
        <v>1889.4759857454544</v>
      </c>
      <c r="J85" s="204">
        <f t="shared" si="83"/>
        <v>2078.4235843199999</v>
      </c>
      <c r="K85" s="207">
        <f>'Tariffs July 2023'!AZ65</f>
        <v>0</v>
      </c>
      <c r="L85" s="207">
        <f>'Tariffs July 2023'!BA65</f>
        <v>0</v>
      </c>
      <c r="M85" s="207">
        <f>'Tariffs July 2023'!BB65</f>
        <v>0</v>
      </c>
      <c r="N85" s="207">
        <f>'Tariffs July 2023'!BC65</f>
        <v>0</v>
      </c>
      <c r="O85" s="205">
        <f>($F$6*'Tariffs July 2023'!AT65/100)*4</f>
        <v>439.96511999999996</v>
      </c>
      <c r="P85" s="206" t="str">
        <f t="shared" si="84"/>
        <v>No discount</v>
      </c>
      <c r="Q85" s="206" t="str">
        <f t="shared" si="85"/>
        <v>Exclusive</v>
      </c>
      <c r="R85" s="293">
        <f t="shared" si="86"/>
        <v>1889.4759857454544</v>
      </c>
      <c r="S85" s="247">
        <f t="shared" si="87"/>
        <v>1889.4759857454544</v>
      </c>
      <c r="T85" s="247">
        <f t="shared" si="88"/>
        <v>1449.5108657454543</v>
      </c>
      <c r="U85" s="247">
        <f t="shared" si="89"/>
        <v>1449.5108657454543</v>
      </c>
      <c r="V85" s="292">
        <f t="shared" si="90"/>
        <v>1594.4619523199999</v>
      </c>
      <c r="W85" s="292">
        <f t="shared" si="91"/>
        <v>1594.4619523199999</v>
      </c>
      <c r="X85" s="208">
        <f>'Tariffs July 2023'!G65</f>
        <v>43679</v>
      </c>
      <c r="Y85" s="352"/>
      <c r="Z85" s="352"/>
      <c r="AA85" s="352"/>
      <c r="AB85" s="352"/>
      <c r="AC85" s="352"/>
      <c r="AD85" s="352"/>
      <c r="AE85" s="352"/>
      <c r="AF85" s="352"/>
      <c r="AG85" s="352"/>
      <c r="AH85" s="352"/>
      <c r="AI85" s="352"/>
      <c r="AJ85" s="352"/>
      <c r="AK85" s="352"/>
      <c r="AL85" s="352"/>
      <c r="AM85" s="352"/>
      <c r="AN85" s="352"/>
      <c r="AO85" s="352"/>
      <c r="AP85" s="352"/>
      <c r="AQ85" s="352"/>
      <c r="AR85" s="352"/>
      <c r="AS85" s="352"/>
      <c r="AT85" s="352"/>
      <c r="AU85" s="352"/>
      <c r="AV85" s="352"/>
      <c r="AW85" s="352"/>
      <c r="AX85" s="352"/>
      <c r="AY85" s="352"/>
      <c r="AZ85" s="352"/>
      <c r="BA85" s="352"/>
    </row>
    <row r="86" spans="1:53" customFormat="1" ht="13" x14ac:dyDescent="0.15">
      <c r="A86" s="352"/>
      <c r="B86" s="352"/>
      <c r="C86" s="352"/>
      <c r="D86" s="352"/>
      <c r="E86" s="352"/>
      <c r="F86" s="352"/>
      <c r="G86" s="352"/>
      <c r="H86" s="352"/>
      <c r="I86" s="352"/>
      <c r="J86" s="352"/>
      <c r="K86" s="352"/>
      <c r="L86" s="352"/>
      <c r="M86" s="352"/>
      <c r="N86" s="352"/>
      <c r="O86" s="352"/>
      <c r="P86" s="352"/>
      <c r="Q86" s="352"/>
      <c r="R86" s="352"/>
      <c r="S86" s="352"/>
      <c r="T86" s="352"/>
      <c r="U86" s="352"/>
      <c r="V86" s="352"/>
      <c r="W86" s="352"/>
      <c r="X86" s="352"/>
      <c r="Y86" s="352"/>
      <c r="Z86" s="352"/>
      <c r="AA86" s="352"/>
      <c r="AB86" s="352"/>
      <c r="AC86" s="352"/>
      <c r="AD86" s="352"/>
      <c r="AE86" s="352"/>
      <c r="AF86" s="352"/>
      <c r="AG86" s="352"/>
      <c r="AH86" s="352"/>
      <c r="AI86" s="352"/>
      <c r="AJ86" s="352"/>
      <c r="AK86" s="352"/>
      <c r="AL86" s="352"/>
      <c r="AM86" s="352"/>
      <c r="AN86" s="352"/>
      <c r="AO86" s="352"/>
      <c r="AP86" s="352"/>
      <c r="AQ86" s="352"/>
      <c r="AR86" s="352"/>
      <c r="AS86" s="352"/>
      <c r="AT86" s="352"/>
      <c r="AU86" s="352"/>
      <c r="AV86" s="352"/>
      <c r="AW86" s="352"/>
      <c r="AX86" s="352"/>
      <c r="AY86" s="352"/>
      <c r="AZ86" s="352"/>
      <c r="BA86" s="352"/>
    </row>
    <row r="87" spans="1:53" customFormat="1" ht="13" x14ac:dyDescent="0.15">
      <c r="A87" s="352"/>
      <c r="B87" s="352"/>
      <c r="C87" s="352"/>
      <c r="D87" s="352"/>
      <c r="E87" s="352"/>
      <c r="F87" s="352"/>
      <c r="G87" s="352"/>
      <c r="H87" s="352"/>
      <c r="I87" s="352"/>
      <c r="J87" s="352"/>
      <c r="K87" s="352"/>
      <c r="L87" s="352"/>
      <c r="M87" s="352"/>
      <c r="N87" s="352"/>
      <c r="O87" s="352"/>
      <c r="P87" s="352"/>
      <c r="Q87" s="352"/>
      <c r="R87" s="352"/>
      <c r="S87" s="352"/>
      <c r="T87" s="352"/>
      <c r="U87" s="352"/>
      <c r="V87" s="352"/>
      <c r="W87" s="352"/>
      <c r="X87" s="352"/>
      <c r="Y87" s="352"/>
      <c r="Z87" s="352"/>
      <c r="AA87" s="352"/>
      <c r="AB87" s="352"/>
      <c r="AC87" s="352"/>
      <c r="AD87" s="352"/>
      <c r="AE87" s="352"/>
      <c r="AF87" s="352"/>
      <c r="AG87" s="352"/>
      <c r="AH87" s="352"/>
      <c r="AI87" s="352"/>
      <c r="AJ87" s="352"/>
      <c r="AK87" s="352"/>
      <c r="AL87" s="352"/>
      <c r="AM87" s="352"/>
      <c r="AN87" s="352"/>
      <c r="AO87" s="352"/>
      <c r="AP87" s="352"/>
      <c r="AQ87" s="352"/>
      <c r="AR87" s="352"/>
      <c r="AS87" s="352"/>
      <c r="AT87" s="352"/>
      <c r="AU87" s="352"/>
      <c r="AV87" s="352"/>
      <c r="AW87" s="352"/>
      <c r="AX87" s="352"/>
      <c r="AY87" s="352"/>
      <c r="AZ87" s="352"/>
      <c r="BA87" s="352"/>
    </row>
    <row r="88" spans="1:53" customFormat="1" ht="13" x14ac:dyDescent="0.15">
      <c r="A88" s="352"/>
      <c r="B88" s="352"/>
      <c r="C88" s="352"/>
      <c r="D88" s="352"/>
      <c r="E88" s="352"/>
      <c r="F88" s="352"/>
      <c r="G88" s="352"/>
      <c r="H88" s="352"/>
      <c r="I88" s="352"/>
      <c r="J88" s="352"/>
      <c r="K88" s="352"/>
      <c r="L88" s="352"/>
      <c r="M88" s="352"/>
      <c r="N88" s="352"/>
      <c r="O88" s="352"/>
      <c r="P88" s="352"/>
      <c r="Q88" s="352"/>
      <c r="R88" s="352"/>
      <c r="S88" s="352"/>
      <c r="T88" s="352"/>
      <c r="U88" s="352"/>
      <c r="V88" s="352"/>
      <c r="W88" s="352"/>
      <c r="X88" s="352"/>
      <c r="Y88" s="352"/>
      <c r="Z88" s="352"/>
      <c r="AA88" s="352"/>
      <c r="AB88" s="352"/>
      <c r="AC88" s="352"/>
      <c r="AD88" s="352"/>
      <c r="AE88" s="352"/>
      <c r="AF88" s="352"/>
      <c r="AG88" s="352"/>
      <c r="AH88" s="352"/>
      <c r="AI88" s="352"/>
      <c r="AJ88" s="352"/>
      <c r="AK88" s="352"/>
      <c r="AL88" s="352"/>
      <c r="AM88" s="352"/>
      <c r="AN88" s="352"/>
      <c r="AO88" s="352"/>
      <c r="AP88" s="352"/>
      <c r="AQ88" s="352"/>
      <c r="AR88" s="352"/>
      <c r="AS88" s="352"/>
      <c r="AT88" s="352"/>
      <c r="AU88" s="352"/>
      <c r="AV88" s="352"/>
      <c r="AW88" s="352"/>
      <c r="AX88" s="352"/>
      <c r="AY88" s="352"/>
      <c r="AZ88" s="352"/>
      <c r="BA88" s="352"/>
    </row>
    <row r="89" spans="1:53" customFormat="1" ht="13" x14ac:dyDescent="0.15">
      <c r="A89" s="352"/>
      <c r="B89" s="352"/>
      <c r="C89" s="352"/>
      <c r="D89" s="352"/>
      <c r="E89" s="352"/>
      <c r="F89" s="352"/>
      <c r="G89" s="352"/>
      <c r="H89" s="352"/>
      <c r="I89" s="352"/>
      <c r="J89" s="352"/>
      <c r="K89" s="352"/>
      <c r="L89" s="352"/>
      <c r="M89" s="352"/>
      <c r="N89" s="352"/>
      <c r="O89" s="352"/>
      <c r="P89" s="352"/>
      <c r="Q89" s="352"/>
      <c r="R89" s="352"/>
      <c r="S89" s="352"/>
      <c r="T89" s="352"/>
      <c r="U89" s="352"/>
      <c r="V89" s="352"/>
      <c r="W89" s="352"/>
      <c r="X89" s="352"/>
      <c r="Y89" s="352"/>
      <c r="Z89" s="352"/>
      <c r="AA89" s="352"/>
      <c r="AB89" s="352"/>
      <c r="AC89" s="352"/>
      <c r="AD89" s="352"/>
      <c r="AE89" s="352"/>
      <c r="AF89" s="352"/>
      <c r="AG89" s="352"/>
      <c r="AH89" s="352"/>
      <c r="AI89" s="352"/>
      <c r="AJ89" s="352"/>
      <c r="AK89" s="352"/>
      <c r="AL89" s="352"/>
      <c r="AM89" s="352"/>
      <c r="AN89" s="352"/>
      <c r="AO89" s="352"/>
      <c r="AP89" s="352"/>
      <c r="AQ89" s="352"/>
      <c r="AR89" s="352"/>
      <c r="AS89" s="352"/>
      <c r="AT89" s="352"/>
      <c r="AU89" s="352"/>
      <c r="AV89" s="352"/>
      <c r="AW89" s="352"/>
      <c r="AX89" s="352"/>
      <c r="AY89" s="352"/>
      <c r="AZ89" s="352"/>
      <c r="BA89" s="352"/>
    </row>
    <row r="90" spans="1:53" customFormat="1" ht="13" x14ac:dyDescent="0.15">
      <c r="A90" s="352"/>
      <c r="B90" s="352"/>
      <c r="C90" s="352"/>
      <c r="D90" s="352"/>
      <c r="E90" s="352"/>
      <c r="F90" s="352"/>
      <c r="G90" s="352"/>
      <c r="H90" s="352"/>
      <c r="I90" s="352"/>
      <c r="J90" s="352"/>
      <c r="K90" s="352"/>
      <c r="L90" s="352"/>
      <c r="M90" s="352"/>
      <c r="N90" s="352"/>
      <c r="O90" s="352"/>
      <c r="P90" s="352"/>
      <c r="Q90" s="352"/>
      <c r="R90" s="352"/>
      <c r="S90" s="352"/>
      <c r="T90" s="352"/>
      <c r="U90" s="352"/>
      <c r="V90" s="352"/>
      <c r="W90" s="352"/>
      <c r="X90" s="352"/>
      <c r="Y90" s="352"/>
      <c r="Z90" s="352"/>
      <c r="AA90" s="352"/>
      <c r="AB90" s="352"/>
      <c r="AC90" s="352"/>
      <c r="AD90" s="352"/>
      <c r="AE90" s="352"/>
      <c r="AF90" s="352"/>
      <c r="AG90" s="352"/>
      <c r="AH90" s="352"/>
      <c r="AI90" s="352"/>
      <c r="AJ90" s="352"/>
      <c r="AK90" s="352"/>
      <c r="AL90" s="352"/>
      <c r="AM90" s="352"/>
      <c r="AN90" s="352"/>
      <c r="AO90" s="352"/>
      <c r="AP90" s="352"/>
      <c r="AQ90" s="352"/>
      <c r="AR90" s="352"/>
      <c r="AS90" s="352"/>
      <c r="AT90" s="352"/>
      <c r="AU90" s="352"/>
      <c r="AV90" s="352"/>
      <c r="AW90" s="352"/>
      <c r="AX90" s="352"/>
      <c r="AY90" s="352"/>
      <c r="AZ90" s="352"/>
      <c r="BA90" s="352"/>
    </row>
    <row r="91" spans="1:53" customFormat="1" ht="13" x14ac:dyDescent="0.15">
      <c r="A91" s="352"/>
      <c r="B91" s="352"/>
      <c r="C91" s="352"/>
      <c r="D91" s="352"/>
      <c r="E91" s="352"/>
      <c r="F91" s="352"/>
      <c r="G91" s="352"/>
      <c r="H91" s="352"/>
      <c r="I91" s="352"/>
      <c r="J91" s="352"/>
      <c r="K91" s="352"/>
      <c r="L91" s="352"/>
      <c r="M91" s="352"/>
      <c r="N91" s="352"/>
      <c r="O91" s="352"/>
      <c r="P91" s="352"/>
      <c r="Q91" s="352"/>
      <c r="R91" s="352"/>
      <c r="S91" s="352"/>
      <c r="T91" s="352"/>
      <c r="U91" s="352"/>
      <c r="V91" s="352"/>
      <c r="W91" s="352"/>
      <c r="X91" s="352"/>
      <c r="Y91" s="352"/>
      <c r="Z91" s="352"/>
      <c r="AA91" s="352"/>
      <c r="AB91" s="352"/>
      <c r="AC91" s="352"/>
      <c r="AD91" s="352"/>
      <c r="AE91" s="352"/>
      <c r="AF91" s="352"/>
      <c r="AG91" s="352"/>
      <c r="AH91" s="352"/>
      <c r="AI91" s="352"/>
      <c r="AJ91" s="352"/>
      <c r="AK91" s="352"/>
      <c r="AL91" s="352"/>
      <c r="AM91" s="352"/>
      <c r="AN91" s="352"/>
      <c r="AO91" s="352"/>
      <c r="AP91" s="352"/>
      <c r="AQ91" s="352"/>
      <c r="AR91" s="352"/>
      <c r="AS91" s="352"/>
      <c r="AT91" s="352"/>
      <c r="AU91" s="352"/>
      <c r="AV91" s="352"/>
      <c r="AW91" s="352"/>
      <c r="AX91" s="352"/>
      <c r="AY91" s="352"/>
      <c r="AZ91" s="352"/>
      <c r="BA91" s="352"/>
    </row>
    <row r="92" spans="1:53" customFormat="1" ht="13" x14ac:dyDescent="0.15">
      <c r="A92" s="352"/>
      <c r="B92" s="352"/>
      <c r="C92" s="352"/>
      <c r="D92" s="352"/>
      <c r="E92" s="352"/>
      <c r="F92" s="352"/>
      <c r="G92" s="352"/>
      <c r="H92" s="352"/>
      <c r="I92" s="352"/>
      <c r="J92" s="352"/>
      <c r="K92" s="352"/>
      <c r="L92" s="352"/>
      <c r="M92" s="352"/>
      <c r="N92" s="352"/>
      <c r="O92" s="352"/>
      <c r="P92" s="352"/>
      <c r="Q92" s="352"/>
      <c r="R92" s="352"/>
      <c r="S92" s="352"/>
      <c r="T92" s="352"/>
      <c r="U92" s="352"/>
      <c r="V92" s="352"/>
      <c r="W92" s="352"/>
      <c r="X92" s="352"/>
      <c r="Y92" s="352"/>
      <c r="Z92" s="352"/>
      <c r="AA92" s="352"/>
      <c r="AB92" s="352"/>
      <c r="AC92" s="352"/>
      <c r="AD92" s="352"/>
      <c r="AE92" s="352"/>
      <c r="AF92" s="352"/>
      <c r="AG92" s="352"/>
      <c r="AH92" s="352"/>
      <c r="AI92" s="352"/>
      <c r="AJ92" s="352"/>
      <c r="AK92" s="352"/>
      <c r="AL92" s="352"/>
      <c r="AM92" s="352"/>
      <c r="AN92" s="352"/>
      <c r="AO92" s="352"/>
      <c r="AP92" s="352"/>
      <c r="AQ92" s="352"/>
      <c r="AR92" s="352"/>
      <c r="AS92" s="352"/>
      <c r="AT92" s="352"/>
      <c r="AU92" s="352"/>
      <c r="AV92" s="352"/>
      <c r="AW92" s="352"/>
      <c r="AX92" s="352"/>
      <c r="AY92" s="352"/>
      <c r="AZ92" s="352"/>
      <c r="BA92" s="352"/>
    </row>
    <row r="93" spans="1:53" customFormat="1" ht="13" x14ac:dyDescent="0.15">
      <c r="A93" s="352"/>
      <c r="B93" s="352"/>
      <c r="C93" s="352"/>
      <c r="D93" s="352"/>
      <c r="E93" s="352"/>
      <c r="F93" s="352"/>
      <c r="G93" s="352"/>
      <c r="H93" s="352"/>
      <c r="I93" s="352"/>
      <c r="J93" s="352"/>
      <c r="K93" s="352"/>
      <c r="L93" s="352"/>
      <c r="M93" s="352"/>
      <c r="N93" s="352"/>
      <c r="O93" s="352"/>
      <c r="P93" s="352"/>
      <c r="Q93" s="352"/>
      <c r="R93" s="352"/>
      <c r="S93" s="352"/>
      <c r="T93" s="352"/>
      <c r="U93" s="352"/>
      <c r="V93" s="352"/>
      <c r="W93" s="352"/>
      <c r="X93" s="352"/>
      <c r="Y93" s="352"/>
      <c r="Z93" s="352"/>
      <c r="AA93" s="352"/>
      <c r="AB93" s="352"/>
      <c r="AC93" s="352"/>
      <c r="AD93" s="352"/>
      <c r="AE93" s="352"/>
      <c r="AF93" s="352"/>
      <c r="AG93" s="352"/>
      <c r="AH93" s="352"/>
      <c r="AI93" s="352"/>
      <c r="AJ93" s="352"/>
      <c r="AK93" s="352"/>
      <c r="AL93" s="352"/>
      <c r="AM93" s="352"/>
      <c r="AN93" s="352"/>
      <c r="AO93" s="352"/>
      <c r="AP93" s="352"/>
      <c r="AQ93" s="352"/>
      <c r="AR93" s="352"/>
      <c r="AS93" s="352"/>
      <c r="AT93" s="352"/>
      <c r="AU93" s="352"/>
      <c r="AV93" s="352"/>
      <c r="AW93" s="352"/>
      <c r="AX93" s="352"/>
      <c r="AY93" s="352"/>
      <c r="AZ93" s="352"/>
      <c r="BA93" s="352"/>
    </row>
    <row r="94" spans="1:53" customFormat="1" ht="13" x14ac:dyDescent="0.15">
      <c r="A94" s="352"/>
      <c r="B94" s="352"/>
      <c r="C94" s="352"/>
      <c r="D94" s="352"/>
      <c r="E94" s="352"/>
      <c r="F94" s="352"/>
      <c r="G94" s="352"/>
      <c r="H94" s="352"/>
      <c r="I94" s="352"/>
      <c r="J94" s="352"/>
      <c r="K94" s="352"/>
      <c r="L94" s="352"/>
      <c r="M94" s="352"/>
      <c r="N94" s="352"/>
      <c r="O94" s="352"/>
      <c r="P94" s="352"/>
      <c r="Q94" s="352"/>
      <c r="R94" s="352"/>
      <c r="S94" s="352"/>
      <c r="T94" s="352"/>
      <c r="U94" s="352"/>
      <c r="V94" s="352"/>
      <c r="W94" s="352"/>
      <c r="X94" s="352"/>
      <c r="Y94" s="352"/>
      <c r="Z94" s="352"/>
      <c r="AA94" s="352"/>
      <c r="AB94" s="352"/>
      <c r="AC94" s="352"/>
      <c r="AD94" s="352"/>
      <c r="AE94" s="352"/>
      <c r="AF94" s="352"/>
      <c r="AG94" s="352"/>
      <c r="AH94" s="352"/>
      <c r="AI94" s="352"/>
      <c r="AJ94" s="352"/>
      <c r="AK94" s="352"/>
      <c r="AL94" s="352"/>
      <c r="AM94" s="352"/>
      <c r="AN94" s="352"/>
      <c r="AO94" s="352"/>
      <c r="AP94" s="352"/>
      <c r="AQ94" s="352"/>
      <c r="AR94" s="352"/>
      <c r="AS94" s="352"/>
      <c r="AT94" s="352"/>
      <c r="AU94" s="352"/>
      <c r="AV94" s="352"/>
      <c r="AW94" s="352"/>
      <c r="AX94" s="352"/>
      <c r="AY94" s="352"/>
      <c r="AZ94" s="352"/>
      <c r="BA94" s="352"/>
    </row>
    <row r="95" spans="1:53" customFormat="1" ht="13" x14ac:dyDescent="0.15">
      <c r="A95" s="352"/>
      <c r="B95" s="352"/>
      <c r="C95" s="352"/>
      <c r="D95" s="352"/>
      <c r="E95" s="352"/>
      <c r="F95" s="352"/>
      <c r="G95" s="352"/>
      <c r="H95" s="352"/>
      <c r="I95" s="352"/>
      <c r="J95" s="352"/>
      <c r="K95" s="352"/>
      <c r="L95" s="352"/>
      <c r="M95" s="352"/>
      <c r="N95" s="352"/>
      <c r="O95" s="352"/>
      <c r="P95" s="352"/>
      <c r="Q95" s="352"/>
      <c r="R95" s="352"/>
      <c r="S95" s="352"/>
      <c r="T95" s="352"/>
      <c r="U95" s="352"/>
      <c r="V95" s="352"/>
      <c r="W95" s="352"/>
      <c r="X95" s="352"/>
      <c r="Y95" s="352"/>
      <c r="Z95" s="352"/>
      <c r="AA95" s="352"/>
      <c r="AB95" s="352"/>
      <c r="AC95" s="352"/>
      <c r="AD95" s="352"/>
      <c r="AE95" s="352"/>
      <c r="AF95" s="352"/>
      <c r="AG95" s="352"/>
      <c r="AH95" s="352"/>
      <c r="AI95" s="352"/>
      <c r="AJ95" s="352"/>
      <c r="AK95" s="352"/>
      <c r="AL95" s="352"/>
      <c r="AM95" s="352"/>
      <c r="AN95" s="352"/>
      <c r="AO95" s="352"/>
      <c r="AP95" s="352"/>
      <c r="AQ95" s="352"/>
      <c r="AR95" s="352"/>
      <c r="AS95" s="352"/>
      <c r="AT95" s="352"/>
      <c r="AU95" s="352"/>
      <c r="AV95" s="352"/>
      <c r="AW95" s="352"/>
      <c r="AX95" s="352"/>
      <c r="AY95" s="352"/>
      <c r="AZ95" s="352"/>
      <c r="BA95" s="352"/>
    </row>
    <row r="96" spans="1:53" customFormat="1" ht="13" x14ac:dyDescent="0.15">
      <c r="A96" s="352"/>
      <c r="B96" s="352"/>
      <c r="C96" s="352"/>
      <c r="D96" s="352"/>
      <c r="E96" s="352"/>
      <c r="F96" s="352"/>
      <c r="G96" s="352"/>
      <c r="H96" s="352"/>
      <c r="I96" s="352"/>
      <c r="J96" s="352"/>
      <c r="K96" s="352"/>
      <c r="L96" s="352"/>
      <c r="M96" s="352"/>
      <c r="N96" s="352"/>
      <c r="O96" s="352"/>
      <c r="P96" s="352"/>
      <c r="Q96" s="352"/>
      <c r="R96" s="352"/>
      <c r="S96" s="352"/>
      <c r="T96" s="352"/>
      <c r="U96" s="352"/>
      <c r="V96" s="352"/>
      <c r="W96" s="352"/>
      <c r="X96" s="352"/>
      <c r="Y96" s="352"/>
      <c r="Z96" s="352"/>
      <c r="AA96" s="352"/>
      <c r="AB96" s="352"/>
      <c r="AC96" s="352"/>
      <c r="AD96" s="352"/>
      <c r="AE96" s="352"/>
      <c r="AF96" s="352"/>
      <c r="AG96" s="352"/>
      <c r="AH96" s="352"/>
      <c r="AI96" s="352"/>
      <c r="AJ96" s="352"/>
      <c r="AK96" s="352"/>
      <c r="AL96" s="352"/>
      <c r="AM96" s="352"/>
      <c r="AN96" s="352"/>
      <c r="AO96" s="352"/>
      <c r="AP96" s="352"/>
      <c r="AQ96" s="352"/>
      <c r="AR96" s="352"/>
      <c r="AS96" s="352"/>
      <c r="AT96" s="352"/>
      <c r="AU96" s="352"/>
      <c r="AV96" s="352"/>
      <c r="AW96" s="352"/>
      <c r="AX96" s="352"/>
      <c r="AY96" s="352"/>
      <c r="AZ96" s="352"/>
      <c r="BA96" s="352"/>
    </row>
    <row r="97" spans="1:53" customFormat="1" ht="13" x14ac:dyDescent="0.15">
      <c r="A97" s="352"/>
      <c r="B97" s="352"/>
      <c r="C97" s="352"/>
      <c r="D97" s="352"/>
      <c r="E97" s="352"/>
      <c r="F97" s="352"/>
      <c r="G97" s="352"/>
      <c r="H97" s="352"/>
      <c r="I97" s="352"/>
      <c r="J97" s="352"/>
      <c r="K97" s="352"/>
      <c r="L97" s="352"/>
      <c r="M97" s="352"/>
      <c r="N97" s="352"/>
      <c r="O97" s="352"/>
      <c r="P97" s="352"/>
      <c r="Q97" s="352"/>
      <c r="R97" s="352"/>
      <c r="S97" s="352"/>
      <c r="T97" s="352"/>
      <c r="U97" s="352"/>
      <c r="V97" s="352"/>
      <c r="W97" s="352"/>
      <c r="X97" s="352"/>
      <c r="Y97" s="352"/>
      <c r="Z97" s="352"/>
      <c r="AA97" s="352"/>
      <c r="AB97" s="352"/>
      <c r="AC97" s="352"/>
      <c r="AD97" s="352"/>
      <c r="AE97" s="352"/>
      <c r="AF97" s="352"/>
      <c r="AG97" s="352"/>
      <c r="AH97" s="352"/>
      <c r="AI97" s="352"/>
      <c r="AJ97" s="352"/>
      <c r="AK97" s="352"/>
      <c r="AL97" s="352"/>
      <c r="AM97" s="352"/>
      <c r="AN97" s="352"/>
      <c r="AO97" s="352"/>
      <c r="AP97" s="352"/>
      <c r="AQ97" s="352"/>
      <c r="AR97" s="352"/>
      <c r="AS97" s="352"/>
      <c r="AT97" s="352"/>
      <c r="AU97" s="352"/>
      <c r="AV97" s="352"/>
      <c r="AW97" s="352"/>
      <c r="AX97" s="352"/>
      <c r="AY97" s="352"/>
      <c r="AZ97" s="352"/>
      <c r="BA97" s="352"/>
    </row>
    <row r="98" spans="1:53" customFormat="1" ht="13" x14ac:dyDescent="0.15">
      <c r="A98" s="352"/>
      <c r="B98" s="352"/>
      <c r="C98" s="352"/>
      <c r="D98" s="352"/>
      <c r="E98" s="352"/>
      <c r="F98" s="352"/>
      <c r="G98" s="352"/>
      <c r="H98" s="352"/>
      <c r="I98" s="352"/>
      <c r="J98" s="352"/>
      <c r="K98" s="352"/>
      <c r="L98" s="352"/>
      <c r="M98" s="352"/>
      <c r="N98" s="352"/>
      <c r="O98" s="352"/>
      <c r="P98" s="352"/>
      <c r="Q98" s="352"/>
      <c r="R98" s="352"/>
      <c r="S98" s="352"/>
      <c r="T98" s="352"/>
      <c r="U98" s="352"/>
      <c r="V98" s="352"/>
      <c r="W98" s="352"/>
      <c r="X98" s="352"/>
      <c r="Y98" s="352"/>
      <c r="Z98" s="352"/>
      <c r="AA98" s="352"/>
      <c r="AB98" s="352"/>
      <c r="AC98" s="352"/>
      <c r="AD98" s="352"/>
      <c r="AE98" s="352"/>
      <c r="AF98" s="352"/>
      <c r="AG98" s="352"/>
      <c r="AH98" s="352"/>
      <c r="AI98" s="352"/>
      <c r="AJ98" s="352"/>
      <c r="AK98" s="352"/>
      <c r="AL98" s="352"/>
      <c r="AM98" s="352"/>
      <c r="AN98" s="352"/>
      <c r="AO98" s="352"/>
      <c r="AP98" s="352"/>
      <c r="AQ98" s="352"/>
      <c r="AR98" s="352"/>
      <c r="AS98" s="352"/>
      <c r="AT98" s="352"/>
      <c r="AU98" s="352"/>
      <c r="AV98" s="352"/>
      <c r="AW98" s="352"/>
      <c r="AX98" s="352"/>
      <c r="AY98" s="352"/>
      <c r="AZ98" s="352"/>
      <c r="BA98" s="352"/>
    </row>
    <row r="99" spans="1:53" customFormat="1" ht="13" x14ac:dyDescent="0.15">
      <c r="A99" s="352"/>
      <c r="B99" s="352"/>
      <c r="C99" s="352"/>
      <c r="D99" s="352"/>
      <c r="E99" s="352"/>
      <c r="F99" s="352"/>
      <c r="G99" s="352"/>
      <c r="H99" s="352"/>
      <c r="I99" s="352"/>
      <c r="J99" s="352"/>
      <c r="K99" s="352"/>
      <c r="L99" s="352"/>
      <c r="M99" s="352"/>
      <c r="N99" s="352"/>
      <c r="O99" s="352"/>
      <c r="P99" s="352"/>
      <c r="Q99" s="352"/>
      <c r="R99" s="352"/>
      <c r="S99" s="352"/>
      <c r="T99" s="352"/>
      <c r="U99" s="352"/>
      <c r="V99" s="352"/>
      <c r="W99" s="352"/>
      <c r="X99" s="352"/>
      <c r="Y99" s="352"/>
      <c r="Z99" s="352"/>
      <c r="AA99" s="352"/>
      <c r="AB99" s="352"/>
      <c r="AC99" s="352"/>
      <c r="AD99" s="352"/>
      <c r="AE99" s="352"/>
      <c r="AF99" s="352"/>
      <c r="AG99" s="352"/>
      <c r="AH99" s="352"/>
      <c r="AI99" s="352"/>
      <c r="AJ99" s="352"/>
      <c r="AK99" s="352"/>
      <c r="AL99" s="352"/>
      <c r="AM99" s="352"/>
      <c r="AN99" s="352"/>
      <c r="AO99" s="352"/>
      <c r="AP99" s="352"/>
      <c r="AQ99" s="352"/>
      <c r="AR99" s="352"/>
      <c r="AS99" s="352"/>
      <c r="AT99" s="352"/>
      <c r="AU99" s="352"/>
      <c r="AV99" s="352"/>
      <c r="AW99" s="352"/>
      <c r="AX99" s="352"/>
      <c r="AY99" s="352"/>
      <c r="AZ99" s="352"/>
      <c r="BA99" s="352"/>
    </row>
    <row r="100" spans="1:53" customFormat="1" ht="13" x14ac:dyDescent="0.15">
      <c r="A100" s="352"/>
      <c r="B100" s="352"/>
      <c r="C100" s="352"/>
      <c r="D100" s="352"/>
      <c r="E100" s="352"/>
      <c r="F100" s="352"/>
      <c r="G100" s="352"/>
      <c r="H100" s="352"/>
      <c r="I100" s="352"/>
      <c r="J100" s="352"/>
      <c r="K100" s="352"/>
      <c r="L100" s="352"/>
      <c r="M100" s="352"/>
      <c r="N100" s="352"/>
      <c r="O100" s="352"/>
      <c r="P100" s="352"/>
      <c r="Q100" s="352"/>
      <c r="R100" s="352"/>
      <c r="S100" s="352"/>
      <c r="T100" s="352"/>
      <c r="U100" s="352"/>
      <c r="V100" s="352"/>
      <c r="W100" s="352"/>
      <c r="X100" s="352"/>
      <c r="Y100" s="352"/>
      <c r="Z100" s="352"/>
      <c r="AA100" s="352"/>
      <c r="AB100" s="352"/>
      <c r="AC100" s="352"/>
      <c r="AD100" s="352"/>
      <c r="AE100" s="352"/>
      <c r="AF100" s="352"/>
      <c r="AG100" s="352"/>
      <c r="AH100" s="352"/>
      <c r="AI100" s="352"/>
      <c r="AJ100" s="352"/>
      <c r="AK100" s="352"/>
      <c r="AL100" s="352"/>
      <c r="AM100" s="352"/>
      <c r="AN100" s="352"/>
      <c r="AO100" s="352"/>
      <c r="AP100" s="352"/>
      <c r="AQ100" s="352"/>
      <c r="AR100" s="352"/>
      <c r="AS100" s="352"/>
      <c r="AT100" s="352"/>
      <c r="AU100" s="352"/>
      <c r="AV100" s="352"/>
      <c r="AW100" s="352"/>
      <c r="AX100" s="352"/>
      <c r="AY100" s="352"/>
      <c r="AZ100" s="352"/>
      <c r="BA100" s="352"/>
    </row>
    <row r="101" spans="1:53" customFormat="1" ht="13" x14ac:dyDescent="0.15">
      <c r="A101" s="352"/>
      <c r="B101" s="352"/>
      <c r="C101" s="352"/>
      <c r="D101" s="352"/>
      <c r="E101" s="352"/>
      <c r="F101" s="352"/>
      <c r="G101" s="352"/>
      <c r="H101" s="352"/>
      <c r="I101" s="352"/>
      <c r="J101" s="352"/>
      <c r="K101" s="352"/>
      <c r="L101" s="352"/>
      <c r="M101" s="352"/>
      <c r="N101" s="352"/>
      <c r="O101" s="352"/>
      <c r="P101" s="352"/>
      <c r="Q101" s="352"/>
      <c r="R101" s="352"/>
      <c r="S101" s="352"/>
      <c r="T101" s="352"/>
      <c r="U101" s="352"/>
      <c r="V101" s="352"/>
      <c r="W101" s="352"/>
      <c r="X101" s="352"/>
      <c r="Y101" s="352"/>
      <c r="Z101" s="352"/>
      <c r="AA101" s="352"/>
      <c r="AB101" s="352"/>
      <c r="AC101" s="352"/>
      <c r="AD101" s="352"/>
      <c r="AE101" s="352"/>
      <c r="AF101" s="352"/>
      <c r="AG101" s="352"/>
      <c r="AH101" s="352"/>
      <c r="AI101" s="352"/>
      <c r="AJ101" s="352"/>
      <c r="AK101" s="352"/>
      <c r="AL101" s="352"/>
      <c r="AM101" s="352"/>
      <c r="AN101" s="352"/>
      <c r="AO101" s="352"/>
      <c r="AP101" s="352"/>
      <c r="AQ101" s="352"/>
      <c r="AR101" s="352"/>
      <c r="AS101" s="352"/>
      <c r="AT101" s="352"/>
      <c r="AU101" s="352"/>
      <c r="AV101" s="352"/>
      <c r="AW101" s="352"/>
      <c r="AX101" s="352"/>
      <c r="AY101" s="352"/>
      <c r="AZ101" s="352"/>
      <c r="BA101" s="352"/>
    </row>
    <row r="102" spans="1:53" customFormat="1" ht="13" x14ac:dyDescent="0.15">
      <c r="A102" s="352"/>
      <c r="B102" s="352"/>
      <c r="C102" s="352"/>
      <c r="D102" s="352"/>
      <c r="E102" s="352"/>
      <c r="F102" s="352"/>
      <c r="G102" s="352"/>
      <c r="H102" s="352"/>
      <c r="I102" s="352"/>
      <c r="J102" s="352"/>
      <c r="K102" s="352"/>
      <c r="L102" s="352"/>
      <c r="M102" s="352"/>
      <c r="N102" s="352"/>
      <c r="O102" s="352"/>
      <c r="P102" s="352"/>
      <c r="Q102" s="352"/>
      <c r="R102" s="352"/>
      <c r="S102" s="352"/>
      <c r="T102" s="352"/>
      <c r="U102" s="352"/>
      <c r="V102" s="352"/>
      <c r="W102" s="352"/>
      <c r="X102" s="352"/>
      <c r="Y102" s="352"/>
      <c r="Z102" s="352"/>
      <c r="AA102" s="352"/>
      <c r="AB102" s="352"/>
      <c r="AC102" s="352"/>
      <c r="AD102" s="352"/>
      <c r="AE102" s="352"/>
      <c r="AF102" s="352"/>
      <c r="AG102" s="352"/>
      <c r="AH102" s="352"/>
      <c r="AI102" s="352"/>
      <c r="AJ102" s="352"/>
      <c r="AK102" s="352"/>
      <c r="AL102" s="352"/>
      <c r="AM102" s="352"/>
      <c r="AN102" s="352"/>
      <c r="AO102" s="352"/>
      <c r="AP102" s="352"/>
      <c r="AQ102" s="352"/>
      <c r="AR102" s="352"/>
      <c r="AS102" s="352"/>
      <c r="AT102" s="352"/>
      <c r="AU102" s="352"/>
      <c r="AV102" s="352"/>
      <c r="AW102" s="352"/>
      <c r="AX102" s="352"/>
      <c r="AY102" s="352"/>
      <c r="AZ102" s="352"/>
      <c r="BA102" s="352"/>
    </row>
    <row r="103" spans="1:53" customFormat="1" ht="13" x14ac:dyDescent="0.15">
      <c r="A103" s="352"/>
      <c r="B103" s="352"/>
      <c r="C103" s="352"/>
      <c r="D103" s="352"/>
      <c r="E103" s="352"/>
      <c r="F103" s="352"/>
      <c r="G103" s="352"/>
      <c r="H103" s="352"/>
      <c r="I103" s="352"/>
      <c r="J103" s="352"/>
      <c r="K103" s="352"/>
      <c r="L103" s="352"/>
      <c r="M103" s="352"/>
      <c r="N103" s="352"/>
      <c r="O103" s="352"/>
      <c r="P103" s="352"/>
      <c r="Q103" s="352"/>
      <c r="R103" s="352"/>
      <c r="S103" s="352"/>
      <c r="T103" s="352"/>
      <c r="U103" s="352"/>
      <c r="V103" s="352"/>
      <c r="W103" s="352"/>
      <c r="X103" s="352"/>
      <c r="Y103" s="352"/>
      <c r="Z103" s="352"/>
      <c r="AA103" s="352"/>
      <c r="AB103" s="352"/>
      <c r="AC103" s="352"/>
      <c r="AD103" s="352"/>
      <c r="AE103" s="352"/>
      <c r="AF103" s="352"/>
      <c r="AG103" s="352"/>
      <c r="AH103" s="352"/>
      <c r="AI103" s="352"/>
      <c r="AJ103" s="352"/>
      <c r="AK103" s="352"/>
      <c r="AL103" s="352"/>
      <c r="AM103" s="352"/>
      <c r="AN103" s="352"/>
      <c r="AO103" s="352"/>
      <c r="AP103" s="352"/>
      <c r="AQ103" s="352"/>
      <c r="AR103" s="352"/>
      <c r="AS103" s="352"/>
      <c r="AT103" s="352"/>
      <c r="AU103" s="352"/>
      <c r="AV103" s="352"/>
      <c r="AW103" s="352"/>
      <c r="AX103" s="352"/>
      <c r="AY103" s="352"/>
      <c r="AZ103" s="352"/>
      <c r="BA103" s="352"/>
    </row>
    <row r="104" spans="1:53" customFormat="1" ht="13" x14ac:dyDescent="0.15">
      <c r="A104" s="352"/>
      <c r="B104" s="352"/>
      <c r="C104" s="352"/>
      <c r="D104" s="352"/>
      <c r="E104" s="352"/>
      <c r="F104" s="352"/>
      <c r="G104" s="352"/>
      <c r="H104" s="352"/>
      <c r="I104" s="352"/>
      <c r="J104" s="352"/>
      <c r="K104" s="352"/>
      <c r="L104" s="352"/>
      <c r="M104" s="352"/>
      <c r="N104" s="352"/>
      <c r="O104" s="352"/>
      <c r="P104" s="352"/>
      <c r="Q104" s="352"/>
      <c r="R104" s="352"/>
      <c r="S104" s="352"/>
      <c r="T104" s="352"/>
      <c r="U104" s="352"/>
      <c r="V104" s="352"/>
      <c r="W104" s="352"/>
      <c r="X104" s="352"/>
      <c r="Y104" s="352"/>
      <c r="Z104" s="352"/>
      <c r="AA104" s="352"/>
      <c r="AB104" s="352"/>
      <c r="AC104" s="352"/>
      <c r="AD104" s="352"/>
      <c r="AE104" s="352"/>
      <c r="AF104" s="352"/>
      <c r="AG104" s="352"/>
      <c r="AH104" s="352"/>
      <c r="AI104" s="352"/>
      <c r="AJ104" s="352"/>
      <c r="AK104" s="352"/>
      <c r="AL104" s="352"/>
      <c r="AM104" s="352"/>
      <c r="AN104" s="352"/>
      <c r="AO104" s="352"/>
      <c r="AP104" s="352"/>
      <c r="AQ104" s="352"/>
      <c r="AR104" s="352"/>
      <c r="AS104" s="352"/>
      <c r="AT104" s="352"/>
      <c r="AU104" s="352"/>
      <c r="AV104" s="352"/>
      <c r="AW104" s="352"/>
      <c r="AX104" s="352"/>
      <c r="AY104" s="352"/>
      <c r="AZ104" s="352"/>
      <c r="BA104" s="352"/>
    </row>
    <row r="105" spans="1:53" customFormat="1" ht="13" x14ac:dyDescent="0.15">
      <c r="A105" s="352"/>
      <c r="B105" s="352"/>
      <c r="C105" s="352"/>
      <c r="D105" s="352"/>
      <c r="E105" s="352"/>
      <c r="F105" s="352"/>
      <c r="G105" s="352"/>
      <c r="H105" s="352"/>
      <c r="I105" s="352"/>
      <c r="J105" s="352"/>
      <c r="K105" s="352"/>
      <c r="L105" s="352"/>
      <c r="M105" s="352"/>
      <c r="N105" s="352"/>
      <c r="O105" s="352"/>
      <c r="P105" s="352"/>
      <c r="Q105" s="352"/>
      <c r="R105" s="352"/>
      <c r="S105" s="352"/>
      <c r="T105" s="352"/>
      <c r="U105" s="352"/>
      <c r="V105" s="352"/>
      <c r="W105" s="352"/>
      <c r="X105" s="352"/>
      <c r="Y105" s="352"/>
      <c r="Z105" s="352"/>
      <c r="AA105" s="352"/>
      <c r="AB105" s="352"/>
      <c r="AC105" s="352"/>
      <c r="AD105" s="352"/>
      <c r="AE105" s="352"/>
      <c r="AF105" s="352"/>
      <c r="AG105" s="352"/>
      <c r="AH105" s="352"/>
      <c r="AI105" s="352"/>
      <c r="AJ105" s="352"/>
      <c r="AK105" s="352"/>
      <c r="AL105" s="352"/>
      <c r="AM105" s="352"/>
      <c r="AN105" s="352"/>
      <c r="AO105" s="352"/>
      <c r="AP105" s="352"/>
      <c r="AQ105" s="352"/>
      <c r="AR105" s="352"/>
      <c r="AS105" s="352"/>
      <c r="AT105" s="352"/>
      <c r="AU105" s="352"/>
      <c r="AV105" s="352"/>
      <c r="AW105" s="352"/>
      <c r="AX105" s="352"/>
      <c r="AY105" s="352"/>
      <c r="AZ105" s="352"/>
      <c r="BA105" s="352"/>
    </row>
    <row r="106" spans="1:53" customFormat="1" ht="13" x14ac:dyDescent="0.15">
      <c r="A106" s="352"/>
      <c r="B106" s="352"/>
      <c r="C106" s="352"/>
      <c r="D106" s="352"/>
      <c r="E106" s="352"/>
      <c r="F106" s="352"/>
      <c r="G106" s="352"/>
      <c r="H106" s="352"/>
      <c r="I106" s="352"/>
      <c r="J106" s="352"/>
      <c r="K106" s="352"/>
      <c r="L106" s="352"/>
      <c r="M106" s="352"/>
      <c r="N106" s="352"/>
      <c r="O106" s="352"/>
      <c r="P106" s="352"/>
      <c r="Q106" s="352"/>
      <c r="R106" s="352"/>
      <c r="S106" s="352"/>
      <c r="T106" s="352"/>
      <c r="U106" s="352"/>
      <c r="V106" s="352"/>
      <c r="W106" s="352"/>
      <c r="X106" s="352"/>
      <c r="Y106" s="352"/>
      <c r="Z106" s="352"/>
      <c r="AA106" s="352"/>
      <c r="AB106" s="352"/>
      <c r="AC106" s="352"/>
      <c r="AD106" s="352"/>
      <c r="AE106" s="352"/>
      <c r="AF106" s="352"/>
      <c r="AG106" s="352"/>
      <c r="AH106" s="352"/>
      <c r="AI106" s="352"/>
      <c r="AJ106" s="352"/>
      <c r="AK106" s="352"/>
      <c r="AL106" s="352"/>
      <c r="AM106" s="352"/>
      <c r="AN106" s="352"/>
      <c r="AO106" s="352"/>
      <c r="AP106" s="352"/>
      <c r="AQ106" s="352"/>
      <c r="AR106" s="352"/>
      <c r="AS106" s="352"/>
      <c r="AT106" s="352"/>
      <c r="AU106" s="352"/>
      <c r="AV106" s="352"/>
      <c r="AW106" s="352"/>
      <c r="AX106" s="352"/>
      <c r="AY106" s="352"/>
      <c r="AZ106" s="352"/>
      <c r="BA106" s="352"/>
    </row>
    <row r="107" spans="1:53" customFormat="1" ht="13" x14ac:dyDescent="0.15">
      <c r="A107" s="352"/>
      <c r="B107" s="352"/>
      <c r="C107" s="352"/>
      <c r="D107" s="352"/>
      <c r="E107" s="352"/>
      <c r="F107" s="352"/>
      <c r="G107" s="352"/>
      <c r="H107" s="352"/>
      <c r="I107" s="352"/>
      <c r="J107" s="352"/>
      <c r="K107" s="352"/>
      <c r="L107" s="352"/>
      <c r="M107" s="352"/>
      <c r="N107" s="352"/>
      <c r="O107" s="352"/>
      <c r="P107" s="352"/>
      <c r="Q107" s="352"/>
      <c r="R107" s="352"/>
      <c r="S107" s="352"/>
      <c r="T107" s="352"/>
      <c r="U107" s="352"/>
      <c r="V107" s="352"/>
      <c r="W107" s="352"/>
      <c r="X107" s="352"/>
      <c r="Y107" s="352"/>
      <c r="Z107" s="352"/>
      <c r="AA107" s="352"/>
      <c r="AB107" s="352"/>
      <c r="AC107" s="352"/>
      <c r="AD107" s="352"/>
      <c r="AE107" s="352"/>
      <c r="AF107" s="352"/>
      <c r="AG107" s="352"/>
      <c r="AH107" s="352"/>
      <c r="AI107" s="352"/>
      <c r="AJ107" s="352"/>
      <c r="AK107" s="352"/>
      <c r="AL107" s="352"/>
      <c r="AM107" s="352"/>
      <c r="AN107" s="352"/>
      <c r="AO107" s="352"/>
      <c r="AP107" s="352"/>
      <c r="AQ107" s="352"/>
      <c r="AR107" s="352"/>
      <c r="AS107" s="352"/>
      <c r="AT107" s="352"/>
      <c r="AU107" s="352"/>
      <c r="AV107" s="352"/>
      <c r="AW107" s="352"/>
      <c r="AX107" s="352"/>
      <c r="AY107" s="352"/>
      <c r="AZ107" s="352"/>
      <c r="BA107" s="352"/>
    </row>
    <row r="108" spans="1:53" customFormat="1" ht="13" x14ac:dyDescent="0.15">
      <c r="A108" s="352"/>
      <c r="B108" s="352"/>
      <c r="C108" s="352"/>
      <c r="D108" s="352"/>
      <c r="E108" s="352"/>
      <c r="F108" s="352"/>
      <c r="G108" s="352"/>
      <c r="H108" s="352"/>
      <c r="I108" s="352"/>
      <c r="J108" s="352"/>
      <c r="K108" s="352"/>
      <c r="L108" s="352"/>
      <c r="M108" s="352"/>
      <c r="N108" s="352"/>
      <c r="O108" s="352"/>
      <c r="P108" s="352"/>
      <c r="Q108" s="352"/>
      <c r="R108" s="352"/>
      <c r="S108" s="352"/>
      <c r="T108" s="352"/>
      <c r="U108" s="352"/>
      <c r="V108" s="352"/>
      <c r="W108" s="352"/>
      <c r="X108" s="352"/>
      <c r="Y108" s="352"/>
      <c r="Z108" s="352"/>
      <c r="AA108" s="352"/>
      <c r="AB108" s="352"/>
      <c r="AC108" s="352"/>
      <c r="AD108" s="352"/>
      <c r="AE108" s="352"/>
      <c r="AF108" s="352"/>
      <c r="AG108" s="352"/>
      <c r="AH108" s="352"/>
      <c r="AI108" s="352"/>
      <c r="AJ108" s="352"/>
      <c r="AK108" s="352"/>
      <c r="AL108" s="352"/>
      <c r="AM108" s="352"/>
      <c r="AN108" s="352"/>
      <c r="AO108" s="352"/>
      <c r="AP108" s="352"/>
      <c r="AQ108" s="352"/>
      <c r="AR108" s="352"/>
      <c r="AS108" s="352"/>
      <c r="AT108" s="352"/>
      <c r="AU108" s="352"/>
      <c r="AV108" s="352"/>
      <c r="AW108" s="352"/>
      <c r="AX108" s="352"/>
      <c r="AY108" s="352"/>
      <c r="AZ108" s="352"/>
      <c r="BA108" s="352"/>
    </row>
    <row r="109" spans="1:53" customFormat="1" ht="13" x14ac:dyDescent="0.15">
      <c r="A109" s="352"/>
      <c r="B109" s="352"/>
      <c r="C109" s="352"/>
      <c r="D109" s="352"/>
      <c r="E109" s="352"/>
      <c r="F109" s="352"/>
      <c r="G109" s="352"/>
      <c r="H109" s="352"/>
      <c r="I109" s="352"/>
      <c r="J109" s="352"/>
      <c r="K109" s="352"/>
      <c r="L109" s="352"/>
      <c r="M109" s="352"/>
      <c r="N109" s="352"/>
      <c r="O109" s="352"/>
      <c r="P109" s="352"/>
      <c r="Q109" s="352"/>
      <c r="R109" s="352"/>
      <c r="S109" s="352"/>
      <c r="T109" s="352"/>
      <c r="U109" s="352"/>
      <c r="V109" s="352"/>
      <c r="W109" s="352"/>
      <c r="X109" s="352"/>
      <c r="Y109" s="352"/>
      <c r="Z109" s="352"/>
      <c r="AA109" s="352"/>
      <c r="AB109" s="352"/>
      <c r="AC109" s="352"/>
      <c r="AD109" s="352"/>
      <c r="AE109" s="352"/>
      <c r="AF109" s="352"/>
      <c r="AG109" s="352"/>
      <c r="AH109" s="352"/>
      <c r="AI109" s="352"/>
      <c r="AJ109" s="352"/>
      <c r="AK109" s="352"/>
      <c r="AL109" s="352"/>
      <c r="AM109" s="352"/>
      <c r="AN109" s="352"/>
      <c r="AO109" s="352"/>
      <c r="AP109" s="352"/>
      <c r="AQ109" s="352"/>
      <c r="AR109" s="352"/>
      <c r="AS109" s="352"/>
      <c r="AT109" s="352"/>
      <c r="AU109" s="352"/>
      <c r="AV109" s="352"/>
      <c r="AW109" s="352"/>
      <c r="AX109" s="352"/>
      <c r="AY109" s="352"/>
      <c r="AZ109" s="352"/>
      <c r="BA109" s="352"/>
    </row>
    <row r="110" spans="1:53" customFormat="1" ht="13" x14ac:dyDescent="0.15">
      <c r="A110" s="352"/>
      <c r="B110" s="352"/>
      <c r="C110" s="352"/>
      <c r="D110" s="352"/>
      <c r="E110" s="352"/>
      <c r="F110" s="352"/>
      <c r="G110" s="352"/>
      <c r="H110" s="352"/>
      <c r="I110" s="352"/>
      <c r="J110" s="352"/>
      <c r="K110" s="352"/>
      <c r="L110" s="352"/>
      <c r="M110" s="352"/>
      <c r="N110" s="352"/>
      <c r="O110" s="352"/>
      <c r="P110" s="352"/>
      <c r="Q110" s="352"/>
      <c r="R110" s="352"/>
      <c r="S110" s="352"/>
      <c r="T110" s="352"/>
      <c r="U110" s="352"/>
      <c r="V110" s="352"/>
      <c r="W110" s="352"/>
      <c r="X110" s="352"/>
      <c r="Y110" s="352"/>
      <c r="Z110" s="352"/>
      <c r="AA110" s="352"/>
      <c r="AB110" s="352"/>
      <c r="AC110" s="352"/>
      <c r="AD110" s="352"/>
      <c r="AE110" s="352"/>
      <c r="AF110" s="352"/>
      <c r="AG110" s="352"/>
      <c r="AH110" s="352"/>
      <c r="AI110" s="352"/>
      <c r="AJ110" s="352"/>
      <c r="AK110" s="352"/>
      <c r="AL110" s="352"/>
      <c r="AM110" s="352"/>
      <c r="AN110" s="352"/>
      <c r="AO110" s="352"/>
      <c r="AP110" s="352"/>
      <c r="AQ110" s="352"/>
      <c r="AR110" s="352"/>
      <c r="AS110" s="352"/>
      <c r="AT110" s="352"/>
      <c r="AU110" s="352"/>
      <c r="AV110" s="352"/>
      <c r="AW110" s="352"/>
      <c r="AX110" s="352"/>
      <c r="AY110" s="352"/>
      <c r="AZ110" s="352"/>
      <c r="BA110" s="352"/>
    </row>
    <row r="111" spans="1:53" customFormat="1" ht="13" x14ac:dyDescent="0.15">
      <c r="A111" s="352"/>
      <c r="B111" s="352"/>
      <c r="C111" s="352"/>
      <c r="D111" s="352"/>
      <c r="E111" s="352"/>
      <c r="F111" s="352"/>
      <c r="G111" s="352"/>
      <c r="H111" s="352"/>
      <c r="I111" s="352"/>
      <c r="J111" s="352"/>
      <c r="K111" s="352"/>
      <c r="L111" s="352"/>
      <c r="M111" s="352"/>
      <c r="N111" s="352"/>
      <c r="O111" s="352"/>
      <c r="P111" s="352"/>
      <c r="Q111" s="352"/>
      <c r="R111" s="352"/>
      <c r="S111" s="352"/>
      <c r="T111" s="352"/>
      <c r="U111" s="352"/>
      <c r="V111" s="352"/>
      <c r="W111" s="352"/>
      <c r="X111" s="352"/>
      <c r="Y111" s="352"/>
      <c r="Z111" s="352"/>
      <c r="AA111" s="352"/>
      <c r="AB111" s="352"/>
      <c r="AC111" s="352"/>
      <c r="AD111" s="352"/>
      <c r="AE111" s="352"/>
      <c r="AF111" s="352"/>
      <c r="AG111" s="352"/>
      <c r="AH111" s="352"/>
      <c r="AI111" s="352"/>
      <c r="AJ111" s="352"/>
      <c r="AK111" s="352"/>
      <c r="AL111" s="352"/>
      <c r="AM111" s="352"/>
      <c r="AN111" s="352"/>
      <c r="AO111" s="352"/>
      <c r="AP111" s="352"/>
      <c r="AQ111" s="352"/>
      <c r="AR111" s="352"/>
      <c r="AS111" s="352"/>
      <c r="AT111" s="352"/>
      <c r="AU111" s="352"/>
      <c r="AV111" s="352"/>
      <c r="AW111" s="352"/>
      <c r="AX111" s="352"/>
      <c r="AY111" s="352"/>
      <c r="AZ111" s="352"/>
      <c r="BA111" s="352"/>
    </row>
    <row r="112" spans="1:53" customFormat="1" ht="13" x14ac:dyDescent="0.15">
      <c r="A112" s="352"/>
      <c r="B112" s="352"/>
      <c r="C112" s="352"/>
      <c r="D112" s="352"/>
      <c r="E112" s="352"/>
      <c r="F112" s="352"/>
      <c r="G112" s="352"/>
      <c r="H112" s="352"/>
      <c r="I112" s="352"/>
      <c r="J112" s="352"/>
      <c r="K112" s="352"/>
      <c r="L112" s="352"/>
      <c r="M112" s="352"/>
      <c r="N112" s="352"/>
      <c r="O112" s="352"/>
      <c r="P112" s="352"/>
      <c r="Q112" s="352"/>
      <c r="R112" s="352"/>
      <c r="S112" s="352"/>
      <c r="T112" s="352"/>
      <c r="U112" s="352"/>
      <c r="V112" s="352"/>
      <c r="W112" s="352"/>
      <c r="X112" s="352"/>
      <c r="Y112" s="352"/>
      <c r="Z112" s="352"/>
      <c r="AA112" s="352"/>
      <c r="AB112" s="352"/>
      <c r="AC112" s="352"/>
      <c r="AD112" s="352"/>
      <c r="AE112" s="352"/>
      <c r="AF112" s="352"/>
      <c r="AG112" s="352"/>
      <c r="AH112" s="352"/>
      <c r="AI112" s="352"/>
      <c r="AJ112" s="352"/>
      <c r="AK112" s="352"/>
      <c r="AL112" s="352"/>
      <c r="AM112" s="352"/>
      <c r="AN112" s="352"/>
      <c r="AO112" s="352"/>
      <c r="AP112" s="352"/>
      <c r="AQ112" s="352"/>
      <c r="AR112" s="352"/>
      <c r="AS112" s="352"/>
      <c r="AT112" s="352"/>
      <c r="AU112" s="352"/>
      <c r="AV112" s="352"/>
      <c r="AW112" s="352"/>
      <c r="AX112" s="352"/>
      <c r="AY112" s="352"/>
      <c r="AZ112" s="352"/>
      <c r="BA112" s="352"/>
    </row>
    <row r="113" spans="1:53" customFormat="1" ht="13" x14ac:dyDescent="0.15">
      <c r="A113" s="352"/>
      <c r="B113" s="352"/>
      <c r="C113" s="352"/>
      <c r="D113" s="352"/>
      <c r="E113" s="352"/>
      <c r="F113" s="352"/>
      <c r="G113" s="352"/>
      <c r="H113" s="352"/>
      <c r="I113" s="352"/>
      <c r="J113" s="352"/>
      <c r="K113" s="352"/>
      <c r="L113" s="352"/>
      <c r="M113" s="352"/>
      <c r="N113" s="352"/>
      <c r="O113" s="352"/>
      <c r="P113" s="352"/>
      <c r="Q113" s="352"/>
      <c r="R113" s="352"/>
      <c r="S113" s="352"/>
      <c r="T113" s="352"/>
      <c r="U113" s="352"/>
      <c r="V113" s="352"/>
      <c r="W113" s="352"/>
      <c r="X113" s="352"/>
      <c r="Y113" s="352"/>
      <c r="Z113" s="352"/>
      <c r="AA113" s="352"/>
      <c r="AB113" s="352"/>
      <c r="AC113" s="352"/>
      <c r="AD113" s="352"/>
      <c r="AE113" s="352"/>
      <c r="AF113" s="352"/>
      <c r="AG113" s="352"/>
      <c r="AH113" s="352"/>
      <c r="AI113" s="352"/>
      <c r="AJ113" s="352"/>
      <c r="AK113" s="352"/>
      <c r="AL113" s="352"/>
      <c r="AM113" s="352"/>
      <c r="AN113" s="352"/>
      <c r="AO113" s="352"/>
      <c r="AP113" s="352"/>
      <c r="AQ113" s="352"/>
      <c r="AR113" s="352"/>
      <c r="AS113" s="352"/>
      <c r="AT113" s="352"/>
      <c r="AU113" s="352"/>
      <c r="AV113" s="352"/>
      <c r="AW113" s="352"/>
      <c r="AX113" s="352"/>
      <c r="AY113" s="352"/>
      <c r="AZ113" s="352"/>
      <c r="BA113" s="352"/>
    </row>
    <row r="114" spans="1:53" customFormat="1" ht="13" x14ac:dyDescent="0.15">
      <c r="A114" s="352"/>
      <c r="B114" s="352"/>
      <c r="C114" s="352"/>
      <c r="D114" s="352"/>
      <c r="E114" s="352"/>
      <c r="F114" s="352"/>
      <c r="G114" s="352"/>
      <c r="H114" s="352"/>
      <c r="I114" s="352"/>
      <c r="J114" s="352"/>
      <c r="K114" s="352"/>
      <c r="L114" s="352"/>
      <c r="M114" s="352"/>
      <c r="N114" s="352"/>
      <c r="O114" s="352"/>
      <c r="P114" s="352"/>
      <c r="Q114" s="352"/>
      <c r="R114" s="352"/>
      <c r="S114" s="352"/>
      <c r="T114" s="352"/>
      <c r="U114" s="352"/>
      <c r="V114" s="352"/>
      <c r="W114" s="352"/>
      <c r="X114" s="352"/>
      <c r="Y114" s="352"/>
      <c r="Z114" s="352"/>
      <c r="AA114" s="352"/>
      <c r="AB114" s="352"/>
      <c r="AC114" s="352"/>
      <c r="AD114" s="352"/>
      <c r="AE114" s="352"/>
      <c r="AF114" s="352"/>
      <c r="AG114" s="352"/>
      <c r="AH114" s="352"/>
      <c r="AI114" s="352"/>
      <c r="AJ114" s="352"/>
      <c r="AK114" s="352"/>
      <c r="AL114" s="352"/>
      <c r="AM114" s="352"/>
      <c r="AN114" s="352"/>
      <c r="AO114" s="352"/>
      <c r="AP114" s="352"/>
      <c r="AQ114" s="352"/>
      <c r="AR114" s="352"/>
      <c r="AS114" s="352"/>
      <c r="AT114" s="352"/>
      <c r="AU114" s="352"/>
      <c r="AV114" s="352"/>
      <c r="AW114" s="352"/>
      <c r="AX114" s="352"/>
      <c r="AY114" s="352"/>
      <c r="AZ114" s="352"/>
      <c r="BA114" s="352"/>
    </row>
    <row r="115" spans="1:53" customFormat="1" ht="13" x14ac:dyDescent="0.15">
      <c r="A115" s="352"/>
      <c r="B115" s="352"/>
      <c r="C115" s="352"/>
      <c r="D115" s="352"/>
      <c r="E115" s="352"/>
      <c r="F115" s="352"/>
      <c r="G115" s="352"/>
      <c r="H115" s="352"/>
      <c r="I115" s="352"/>
      <c r="J115" s="352"/>
      <c r="K115" s="352"/>
      <c r="L115" s="352"/>
      <c r="M115" s="352"/>
      <c r="N115" s="352"/>
      <c r="O115" s="352"/>
      <c r="P115" s="352"/>
      <c r="Q115" s="352"/>
      <c r="R115" s="352"/>
      <c r="S115" s="352"/>
      <c r="T115" s="352"/>
      <c r="U115" s="352"/>
      <c r="V115" s="352"/>
      <c r="W115" s="352"/>
      <c r="X115" s="352"/>
      <c r="Y115" s="352"/>
      <c r="Z115" s="352"/>
      <c r="AA115" s="352"/>
      <c r="AB115" s="352"/>
      <c r="AC115" s="352"/>
      <c r="AD115" s="352"/>
      <c r="AE115" s="352"/>
      <c r="AF115" s="352"/>
      <c r="AG115" s="352"/>
      <c r="AH115" s="352"/>
      <c r="AI115" s="352"/>
      <c r="AJ115" s="352"/>
      <c r="AK115" s="352"/>
      <c r="AL115" s="352"/>
      <c r="AM115" s="352"/>
      <c r="AN115" s="352"/>
      <c r="AO115" s="352"/>
      <c r="AP115" s="352"/>
      <c r="AQ115" s="352"/>
      <c r="AR115" s="352"/>
      <c r="AS115" s="352"/>
      <c r="AT115" s="352"/>
      <c r="AU115" s="352"/>
      <c r="AV115" s="352"/>
      <c r="AW115" s="352"/>
      <c r="AX115" s="352"/>
      <c r="AY115" s="352"/>
      <c r="AZ115" s="352"/>
      <c r="BA115" s="352"/>
    </row>
    <row r="116" spans="1:53" customFormat="1" ht="13" x14ac:dyDescent="0.15">
      <c r="A116" s="352"/>
      <c r="B116" s="352"/>
      <c r="C116" s="352"/>
      <c r="D116" s="352"/>
      <c r="E116" s="352"/>
      <c r="F116" s="352"/>
      <c r="G116" s="352"/>
      <c r="H116" s="352"/>
      <c r="I116" s="352"/>
      <c r="J116" s="352"/>
      <c r="K116" s="352"/>
      <c r="L116" s="352"/>
      <c r="M116" s="352"/>
      <c r="N116" s="352"/>
      <c r="O116" s="352"/>
      <c r="P116" s="352"/>
      <c r="Q116" s="352"/>
      <c r="R116" s="352"/>
      <c r="S116" s="352"/>
      <c r="T116" s="352"/>
      <c r="U116" s="352"/>
      <c r="V116" s="352"/>
      <c r="W116" s="352"/>
      <c r="X116" s="352"/>
      <c r="Y116" s="352"/>
      <c r="Z116" s="352"/>
      <c r="AA116" s="352"/>
      <c r="AB116" s="352"/>
      <c r="AC116" s="352"/>
      <c r="AD116" s="352"/>
      <c r="AE116" s="352"/>
      <c r="AF116" s="352"/>
      <c r="AG116" s="352"/>
      <c r="AH116" s="352"/>
      <c r="AI116" s="352"/>
      <c r="AJ116" s="352"/>
      <c r="AK116" s="352"/>
      <c r="AL116" s="352"/>
      <c r="AM116" s="352"/>
      <c r="AN116" s="352"/>
      <c r="AO116" s="352"/>
      <c r="AP116" s="352"/>
      <c r="AQ116" s="352"/>
      <c r="AR116" s="352"/>
      <c r="AS116" s="352"/>
      <c r="AT116" s="352"/>
      <c r="AU116" s="352"/>
      <c r="AV116" s="352"/>
      <c r="AW116" s="352"/>
      <c r="AX116" s="352"/>
      <c r="AY116" s="352"/>
      <c r="AZ116" s="352"/>
      <c r="BA116" s="352"/>
    </row>
    <row r="117" spans="1:53" customFormat="1" ht="13" x14ac:dyDescent="0.15">
      <c r="A117" s="352"/>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2"/>
      <c r="Z117" s="352"/>
      <c r="AA117" s="352"/>
      <c r="AB117" s="352"/>
      <c r="AC117" s="352"/>
      <c r="AD117" s="352"/>
      <c r="AE117" s="352"/>
      <c r="AF117" s="352"/>
      <c r="AG117" s="352"/>
      <c r="AH117" s="352"/>
      <c r="AI117" s="352"/>
      <c r="AJ117" s="352"/>
      <c r="AK117" s="352"/>
      <c r="AL117" s="352"/>
      <c r="AM117" s="352"/>
      <c r="AN117" s="352"/>
      <c r="AO117" s="352"/>
      <c r="AP117" s="352"/>
      <c r="AQ117" s="352"/>
      <c r="AR117" s="352"/>
      <c r="AS117" s="352"/>
      <c r="AT117" s="352"/>
      <c r="AU117" s="352"/>
      <c r="AV117" s="352"/>
      <c r="AW117" s="352"/>
      <c r="AX117" s="352"/>
      <c r="AY117" s="352"/>
      <c r="AZ117" s="352"/>
      <c r="BA117" s="352"/>
    </row>
    <row r="118" spans="1:53" customFormat="1" ht="13" x14ac:dyDescent="0.15">
      <c r="A118" s="352"/>
      <c r="B118" s="352"/>
      <c r="C118" s="352"/>
      <c r="D118" s="352"/>
      <c r="E118" s="352"/>
      <c r="F118" s="352"/>
      <c r="G118" s="352"/>
      <c r="H118" s="352"/>
      <c r="I118" s="352"/>
      <c r="J118" s="352"/>
      <c r="K118" s="352"/>
      <c r="L118" s="352"/>
      <c r="M118" s="352"/>
      <c r="N118" s="352"/>
      <c r="O118" s="352"/>
      <c r="P118" s="352"/>
      <c r="Q118" s="352"/>
      <c r="R118" s="352"/>
      <c r="S118" s="352"/>
      <c r="T118" s="352"/>
      <c r="U118" s="352"/>
      <c r="V118" s="352"/>
      <c r="W118" s="352"/>
      <c r="X118" s="352"/>
      <c r="Y118" s="352"/>
      <c r="Z118" s="352"/>
      <c r="AA118" s="352"/>
      <c r="AB118" s="352"/>
      <c r="AC118" s="352"/>
      <c r="AD118" s="352"/>
      <c r="AE118" s="352"/>
      <c r="AF118" s="352"/>
      <c r="AG118" s="352"/>
      <c r="AH118" s="352"/>
      <c r="AI118" s="352"/>
      <c r="AJ118" s="352"/>
      <c r="AK118" s="352"/>
      <c r="AL118" s="352"/>
      <c r="AM118" s="352"/>
      <c r="AN118" s="352"/>
      <c r="AO118" s="352"/>
      <c r="AP118" s="352"/>
      <c r="AQ118" s="352"/>
      <c r="AR118" s="352"/>
      <c r="AS118" s="352"/>
      <c r="AT118" s="352"/>
      <c r="AU118" s="352"/>
      <c r="AV118" s="352"/>
      <c r="AW118" s="352"/>
      <c r="AX118" s="352"/>
      <c r="AY118" s="352"/>
      <c r="AZ118" s="352"/>
      <c r="BA118" s="352"/>
    </row>
    <row r="119" spans="1:53" customFormat="1" ht="13" x14ac:dyDescent="0.15">
      <c r="A119" s="352"/>
      <c r="B119" s="352"/>
      <c r="C119" s="352"/>
      <c r="D119" s="352"/>
      <c r="E119" s="352"/>
      <c r="F119" s="352"/>
      <c r="G119" s="352"/>
      <c r="H119" s="352"/>
      <c r="I119" s="352"/>
      <c r="J119" s="352"/>
      <c r="K119" s="352"/>
      <c r="L119" s="352"/>
      <c r="M119" s="352"/>
      <c r="N119" s="352"/>
      <c r="O119" s="352"/>
      <c r="P119" s="352"/>
      <c r="Q119" s="352"/>
      <c r="R119" s="352"/>
      <c r="S119" s="352"/>
      <c r="T119" s="352"/>
      <c r="U119" s="352"/>
      <c r="V119" s="352"/>
      <c r="W119" s="352"/>
      <c r="X119" s="352"/>
      <c r="Y119" s="352"/>
      <c r="Z119" s="352"/>
      <c r="AA119" s="352"/>
      <c r="AB119" s="352"/>
      <c r="AC119" s="352"/>
      <c r="AD119" s="352"/>
      <c r="AE119" s="352"/>
      <c r="AF119" s="352"/>
      <c r="AG119" s="352"/>
      <c r="AH119" s="352"/>
      <c r="AI119" s="352"/>
      <c r="AJ119" s="352"/>
      <c r="AK119" s="352"/>
      <c r="AL119" s="352"/>
      <c r="AM119" s="352"/>
      <c r="AN119" s="352"/>
      <c r="AO119" s="352"/>
      <c r="AP119" s="352"/>
      <c r="AQ119" s="352"/>
      <c r="AR119" s="352"/>
      <c r="AS119" s="352"/>
      <c r="AT119" s="352"/>
      <c r="AU119" s="352"/>
      <c r="AV119" s="352"/>
      <c r="AW119" s="352"/>
      <c r="AX119" s="352"/>
      <c r="AY119" s="352"/>
      <c r="AZ119" s="352"/>
      <c r="BA119" s="352"/>
    </row>
    <row r="120" spans="1:53" customFormat="1" ht="13" x14ac:dyDescent="0.15">
      <c r="A120" s="352"/>
      <c r="B120" s="352"/>
      <c r="C120" s="352"/>
      <c r="D120" s="352"/>
      <c r="E120" s="352"/>
      <c r="F120" s="352"/>
      <c r="G120" s="352"/>
      <c r="H120" s="352"/>
      <c r="I120" s="352"/>
      <c r="J120" s="352"/>
      <c r="K120" s="352"/>
      <c r="L120" s="352"/>
      <c r="M120" s="352"/>
      <c r="N120" s="352"/>
      <c r="O120" s="352"/>
      <c r="P120" s="352"/>
      <c r="Q120" s="352"/>
      <c r="R120" s="352"/>
      <c r="S120" s="352"/>
      <c r="T120" s="352"/>
      <c r="U120" s="352"/>
      <c r="V120" s="352"/>
      <c r="W120" s="352"/>
      <c r="X120" s="352"/>
      <c r="Y120" s="352"/>
      <c r="Z120" s="352"/>
      <c r="AA120" s="352"/>
      <c r="AB120" s="352"/>
      <c r="AC120" s="352"/>
      <c r="AD120" s="352"/>
      <c r="AE120" s="352"/>
      <c r="AF120" s="352"/>
      <c r="AG120" s="352"/>
      <c r="AH120" s="352"/>
      <c r="AI120" s="352"/>
      <c r="AJ120" s="352"/>
      <c r="AK120" s="352"/>
      <c r="AL120" s="352"/>
      <c r="AM120" s="352"/>
      <c r="AN120" s="352"/>
      <c r="AO120" s="352"/>
      <c r="AP120" s="352"/>
      <c r="AQ120" s="352"/>
      <c r="AR120" s="352"/>
      <c r="AS120" s="352"/>
      <c r="AT120" s="352"/>
      <c r="AU120" s="352"/>
      <c r="AV120" s="352"/>
      <c r="AW120" s="352"/>
      <c r="AX120" s="352"/>
      <c r="AY120" s="352"/>
      <c r="AZ120" s="352"/>
      <c r="BA120" s="352"/>
    </row>
    <row r="121" spans="1:53" customFormat="1" ht="13" x14ac:dyDescent="0.15">
      <c r="A121" s="352"/>
      <c r="B121" s="352"/>
      <c r="C121" s="352"/>
      <c r="D121" s="352"/>
      <c r="E121" s="352"/>
      <c r="F121" s="352"/>
      <c r="G121" s="352"/>
      <c r="H121" s="352"/>
      <c r="I121" s="352"/>
      <c r="J121" s="352"/>
      <c r="K121" s="352"/>
      <c r="L121" s="352"/>
      <c r="M121" s="352"/>
      <c r="N121" s="352"/>
      <c r="O121" s="352"/>
      <c r="P121" s="352"/>
      <c r="Q121" s="352"/>
      <c r="R121" s="352"/>
      <c r="S121" s="352"/>
      <c r="T121" s="352"/>
      <c r="U121" s="352"/>
      <c r="V121" s="352"/>
      <c r="W121" s="352"/>
      <c r="X121" s="352"/>
      <c r="Y121" s="352"/>
      <c r="Z121" s="352"/>
      <c r="AA121" s="352"/>
      <c r="AB121" s="352"/>
      <c r="AC121" s="352"/>
      <c r="AD121" s="352"/>
      <c r="AE121" s="352"/>
      <c r="AF121" s="352"/>
      <c r="AG121" s="352"/>
      <c r="AH121" s="352"/>
      <c r="AI121" s="352"/>
      <c r="AJ121" s="352"/>
      <c r="AK121" s="352"/>
      <c r="AL121" s="352"/>
      <c r="AM121" s="352"/>
      <c r="AN121" s="352"/>
      <c r="AO121" s="352"/>
      <c r="AP121" s="352"/>
      <c r="AQ121" s="352"/>
      <c r="AR121" s="352"/>
      <c r="AS121" s="352"/>
      <c r="AT121" s="352"/>
      <c r="AU121" s="352"/>
      <c r="AV121" s="352"/>
      <c r="AW121" s="352"/>
      <c r="AX121" s="352"/>
      <c r="AY121" s="352"/>
      <c r="AZ121" s="352"/>
      <c r="BA121" s="352"/>
    </row>
    <row r="122" spans="1:53" customFormat="1" ht="13" x14ac:dyDescent="0.15">
      <c r="A122" s="352"/>
      <c r="B122" s="352"/>
      <c r="C122" s="352"/>
      <c r="D122" s="352"/>
      <c r="E122" s="352"/>
      <c r="F122" s="352"/>
      <c r="G122" s="352"/>
      <c r="H122" s="352"/>
      <c r="I122" s="352"/>
      <c r="J122" s="352"/>
      <c r="K122" s="352"/>
      <c r="L122" s="352"/>
      <c r="M122" s="352"/>
      <c r="N122" s="352"/>
      <c r="O122" s="352"/>
      <c r="P122" s="352"/>
      <c r="Q122" s="352"/>
      <c r="R122" s="352"/>
      <c r="S122" s="352"/>
      <c r="T122" s="352"/>
      <c r="U122" s="352"/>
      <c r="V122" s="352"/>
      <c r="W122" s="352"/>
      <c r="X122" s="352"/>
      <c r="Y122" s="352"/>
      <c r="Z122" s="352"/>
      <c r="AA122" s="352"/>
      <c r="AB122" s="352"/>
      <c r="AC122" s="352"/>
      <c r="AD122" s="352"/>
      <c r="AE122" s="352"/>
      <c r="AF122" s="352"/>
      <c r="AG122" s="352"/>
      <c r="AH122" s="352"/>
      <c r="AI122" s="352"/>
      <c r="AJ122" s="352"/>
      <c r="AK122" s="352"/>
      <c r="AL122" s="352"/>
      <c r="AM122" s="352"/>
      <c r="AN122" s="352"/>
      <c r="AO122" s="352"/>
      <c r="AP122" s="352"/>
      <c r="AQ122" s="352"/>
      <c r="AR122" s="352"/>
      <c r="AS122" s="352"/>
      <c r="AT122" s="352"/>
      <c r="AU122" s="352"/>
      <c r="AV122" s="352"/>
      <c r="AW122" s="352"/>
      <c r="AX122" s="352"/>
      <c r="AY122" s="352"/>
      <c r="AZ122" s="352"/>
      <c r="BA122" s="352"/>
    </row>
    <row r="123" spans="1:53" customFormat="1" ht="13" x14ac:dyDescent="0.15">
      <c r="A123" s="352"/>
      <c r="B123" s="352"/>
      <c r="C123" s="352"/>
      <c r="D123" s="352"/>
      <c r="E123" s="352"/>
      <c r="F123" s="352"/>
      <c r="G123" s="352"/>
      <c r="H123" s="352"/>
      <c r="I123" s="352"/>
      <c r="J123" s="352"/>
      <c r="K123" s="352"/>
      <c r="L123" s="352"/>
      <c r="M123" s="352"/>
      <c r="N123" s="352"/>
      <c r="O123" s="352"/>
      <c r="P123" s="352"/>
      <c r="Q123" s="352"/>
      <c r="R123" s="352"/>
      <c r="S123" s="352"/>
      <c r="T123" s="352"/>
      <c r="U123" s="352"/>
      <c r="V123" s="352"/>
      <c r="W123" s="352"/>
      <c r="X123" s="352"/>
      <c r="Y123" s="352"/>
      <c r="Z123" s="352"/>
      <c r="AA123" s="352"/>
      <c r="AB123" s="352"/>
      <c r="AC123" s="352"/>
      <c r="AD123" s="352"/>
      <c r="AE123" s="352"/>
      <c r="AF123" s="352"/>
      <c r="AG123" s="352"/>
      <c r="AH123" s="352"/>
      <c r="AI123" s="352"/>
      <c r="AJ123" s="352"/>
      <c r="AK123" s="352"/>
      <c r="AL123" s="352"/>
      <c r="AM123" s="352"/>
      <c r="AN123" s="352"/>
      <c r="AO123" s="352"/>
      <c r="AP123" s="352"/>
      <c r="AQ123" s="352"/>
      <c r="AR123" s="352"/>
      <c r="AS123" s="352"/>
      <c r="AT123" s="352"/>
      <c r="AU123" s="352"/>
      <c r="AV123" s="352"/>
      <c r="AW123" s="352"/>
      <c r="AX123" s="352"/>
      <c r="AY123" s="352"/>
      <c r="AZ123" s="352"/>
      <c r="BA123" s="352"/>
    </row>
    <row r="124" spans="1:53" customFormat="1" ht="13" x14ac:dyDescent="0.15">
      <c r="A124" s="352"/>
      <c r="B124" s="352"/>
      <c r="C124" s="352"/>
      <c r="D124" s="352"/>
      <c r="E124" s="352"/>
      <c r="F124" s="352"/>
      <c r="G124" s="352"/>
      <c r="H124" s="352"/>
      <c r="I124" s="352"/>
      <c r="J124" s="352"/>
      <c r="K124" s="352"/>
      <c r="L124" s="352"/>
      <c r="M124" s="352"/>
      <c r="N124" s="352"/>
      <c r="O124" s="352"/>
      <c r="P124" s="352"/>
      <c r="Q124" s="352"/>
      <c r="R124" s="352"/>
      <c r="S124" s="352"/>
      <c r="T124" s="352"/>
      <c r="U124" s="352"/>
      <c r="V124" s="352"/>
      <c r="W124" s="352"/>
      <c r="X124" s="352"/>
      <c r="Y124" s="352"/>
      <c r="Z124" s="352"/>
      <c r="AA124" s="352"/>
      <c r="AB124" s="352"/>
      <c r="AC124" s="352"/>
      <c r="AD124" s="352"/>
      <c r="AE124" s="352"/>
      <c r="AF124" s="352"/>
      <c r="AG124" s="352"/>
      <c r="AH124" s="352"/>
      <c r="AI124" s="352"/>
      <c r="AJ124" s="352"/>
      <c r="AK124" s="352"/>
      <c r="AL124" s="352"/>
      <c r="AM124" s="352"/>
      <c r="AN124" s="352"/>
      <c r="AO124" s="352"/>
      <c r="AP124" s="352"/>
      <c r="AQ124" s="352"/>
      <c r="AR124" s="352"/>
      <c r="AS124" s="352"/>
      <c r="AT124" s="352"/>
      <c r="AU124" s="352"/>
      <c r="AV124" s="352"/>
      <c r="AW124" s="352"/>
      <c r="AX124" s="352"/>
      <c r="AY124" s="352"/>
      <c r="AZ124" s="352"/>
      <c r="BA124" s="352"/>
    </row>
    <row r="125" spans="1:53" customFormat="1" ht="13" x14ac:dyDescent="0.15">
      <c r="A125" s="352"/>
      <c r="B125" s="352"/>
      <c r="C125" s="352"/>
      <c r="D125" s="352"/>
      <c r="E125" s="352"/>
      <c r="F125" s="352"/>
      <c r="G125" s="352"/>
      <c r="H125" s="352"/>
      <c r="I125" s="352"/>
      <c r="J125" s="352"/>
      <c r="K125" s="352"/>
      <c r="L125" s="352"/>
      <c r="M125" s="352"/>
      <c r="N125" s="352"/>
      <c r="O125" s="352"/>
      <c r="P125" s="352"/>
      <c r="Q125" s="352"/>
      <c r="R125" s="352"/>
      <c r="S125" s="352"/>
      <c r="T125" s="352"/>
      <c r="U125" s="352"/>
      <c r="V125" s="352"/>
      <c r="W125" s="352"/>
      <c r="X125" s="352"/>
      <c r="Y125" s="352"/>
      <c r="Z125" s="352"/>
      <c r="AA125" s="352"/>
      <c r="AB125" s="352"/>
      <c r="AC125" s="352"/>
      <c r="AD125" s="352"/>
      <c r="AE125" s="352"/>
      <c r="AF125" s="352"/>
      <c r="AG125" s="352"/>
      <c r="AH125" s="352"/>
      <c r="AI125" s="352"/>
      <c r="AJ125" s="352"/>
      <c r="AK125" s="352"/>
      <c r="AL125" s="352"/>
      <c r="AM125" s="352"/>
      <c r="AN125" s="352"/>
      <c r="AO125" s="352"/>
      <c r="AP125" s="352"/>
      <c r="AQ125" s="352"/>
      <c r="AR125" s="352"/>
      <c r="AS125" s="352"/>
      <c r="AT125" s="352"/>
      <c r="AU125" s="352"/>
      <c r="AV125" s="352"/>
      <c r="AW125" s="352"/>
      <c r="AX125" s="352"/>
      <c r="AY125" s="352"/>
      <c r="AZ125" s="352"/>
      <c r="BA125" s="352"/>
    </row>
    <row r="126" spans="1:53" customFormat="1" ht="13" x14ac:dyDescent="0.15">
      <c r="A126" s="352"/>
      <c r="B126" s="352"/>
      <c r="C126" s="352"/>
      <c r="D126" s="352"/>
      <c r="E126" s="352"/>
      <c r="F126" s="352"/>
      <c r="G126" s="352"/>
      <c r="H126" s="352"/>
      <c r="I126" s="352"/>
      <c r="J126" s="352"/>
      <c r="K126" s="352"/>
      <c r="L126" s="352"/>
      <c r="M126" s="352"/>
      <c r="N126" s="352"/>
      <c r="O126" s="352"/>
      <c r="P126" s="352"/>
      <c r="Q126" s="352"/>
      <c r="R126" s="352"/>
      <c r="S126" s="352"/>
      <c r="T126" s="352"/>
      <c r="U126" s="352"/>
      <c r="V126" s="352"/>
      <c r="W126" s="352"/>
      <c r="X126" s="352"/>
      <c r="Y126" s="352"/>
      <c r="Z126" s="352"/>
      <c r="AA126" s="352"/>
      <c r="AB126" s="352"/>
      <c r="AC126" s="352"/>
      <c r="AD126" s="352"/>
      <c r="AE126" s="352"/>
      <c r="AF126" s="352"/>
      <c r="AG126" s="352"/>
      <c r="AH126" s="352"/>
      <c r="AI126" s="352"/>
      <c r="AJ126" s="352"/>
      <c r="AK126" s="352"/>
      <c r="AL126" s="352"/>
      <c r="AM126" s="352"/>
      <c r="AN126" s="352"/>
      <c r="AO126" s="352"/>
      <c r="AP126" s="352"/>
      <c r="AQ126" s="352"/>
      <c r="AR126" s="352"/>
      <c r="AS126" s="352"/>
      <c r="AT126" s="352"/>
      <c r="AU126" s="352"/>
      <c r="AV126" s="352"/>
      <c r="AW126" s="352"/>
      <c r="AX126" s="352"/>
      <c r="AY126" s="352"/>
      <c r="AZ126" s="352"/>
      <c r="BA126" s="352"/>
    </row>
    <row r="127" spans="1:53" customFormat="1" ht="13" x14ac:dyDescent="0.15">
      <c r="A127" s="352"/>
      <c r="B127" s="352"/>
      <c r="C127" s="352"/>
      <c r="D127" s="352"/>
      <c r="E127" s="352"/>
      <c r="F127" s="352"/>
      <c r="G127" s="352"/>
      <c r="H127" s="352"/>
      <c r="I127" s="352"/>
      <c r="J127" s="352"/>
      <c r="K127" s="352"/>
      <c r="L127" s="352"/>
      <c r="M127" s="352"/>
      <c r="N127" s="352"/>
      <c r="O127" s="352"/>
      <c r="P127" s="352"/>
      <c r="Q127" s="352"/>
      <c r="R127" s="352"/>
      <c r="S127" s="352"/>
      <c r="T127" s="352"/>
      <c r="U127" s="352"/>
      <c r="V127" s="352"/>
      <c r="W127" s="352"/>
      <c r="X127" s="352"/>
      <c r="Y127" s="352"/>
      <c r="Z127" s="352"/>
      <c r="AA127" s="352"/>
      <c r="AB127" s="352"/>
      <c r="AC127" s="352"/>
      <c r="AD127" s="352"/>
      <c r="AE127" s="352"/>
      <c r="AF127" s="352"/>
      <c r="AG127" s="352"/>
      <c r="AH127" s="352"/>
      <c r="AI127" s="352"/>
      <c r="AJ127" s="352"/>
      <c r="AK127" s="352"/>
      <c r="AL127" s="352"/>
      <c r="AM127" s="352"/>
      <c r="AN127" s="352"/>
      <c r="AO127" s="352"/>
      <c r="AP127" s="352"/>
      <c r="AQ127" s="352"/>
      <c r="AR127" s="352"/>
      <c r="AS127" s="352"/>
      <c r="AT127" s="352"/>
      <c r="AU127" s="352"/>
      <c r="AV127" s="352"/>
      <c r="AW127" s="352"/>
      <c r="AX127" s="352"/>
      <c r="AY127" s="352"/>
      <c r="AZ127" s="352"/>
      <c r="BA127" s="352"/>
    </row>
    <row r="128" spans="1:53" customFormat="1" ht="13" x14ac:dyDescent="0.15">
      <c r="A128" s="352"/>
      <c r="B128" s="352"/>
      <c r="C128" s="352"/>
      <c r="D128" s="352"/>
      <c r="E128" s="352"/>
      <c r="F128" s="352"/>
      <c r="G128" s="352"/>
      <c r="H128" s="352"/>
      <c r="I128" s="352"/>
      <c r="J128" s="352"/>
      <c r="K128" s="352"/>
      <c r="L128" s="352"/>
      <c r="M128" s="352"/>
      <c r="N128" s="352"/>
      <c r="O128" s="352"/>
      <c r="P128" s="352"/>
      <c r="Q128" s="352"/>
      <c r="R128" s="352"/>
      <c r="S128" s="352"/>
      <c r="T128" s="352"/>
      <c r="U128" s="352"/>
      <c r="V128" s="352"/>
      <c r="W128" s="352"/>
      <c r="X128" s="352"/>
      <c r="Y128" s="352"/>
      <c r="Z128" s="352"/>
      <c r="AA128" s="352"/>
      <c r="AB128" s="352"/>
      <c r="AC128" s="352"/>
      <c r="AD128" s="352"/>
      <c r="AE128" s="352"/>
      <c r="AF128" s="352"/>
      <c r="AG128" s="352"/>
      <c r="AH128" s="352"/>
      <c r="AI128" s="352"/>
      <c r="AJ128" s="352"/>
      <c r="AK128" s="352"/>
      <c r="AL128" s="352"/>
      <c r="AM128" s="352"/>
      <c r="AN128" s="352"/>
      <c r="AO128" s="352"/>
      <c r="AP128" s="352"/>
      <c r="AQ128" s="352"/>
      <c r="AR128" s="352"/>
      <c r="AS128" s="352"/>
      <c r="AT128" s="352"/>
      <c r="AU128" s="352"/>
      <c r="AV128" s="352"/>
      <c r="AW128" s="352"/>
      <c r="AX128" s="352"/>
      <c r="AY128" s="352"/>
      <c r="AZ128" s="352"/>
      <c r="BA128" s="352"/>
    </row>
    <row r="129" spans="1:53" customFormat="1" ht="13" x14ac:dyDescent="0.15">
      <c r="A129" s="352"/>
      <c r="B129" s="352"/>
      <c r="C129" s="352"/>
      <c r="D129" s="352"/>
      <c r="E129" s="352"/>
      <c r="F129" s="352"/>
      <c r="G129" s="352"/>
      <c r="H129" s="352"/>
      <c r="I129" s="352"/>
      <c r="J129" s="352"/>
      <c r="K129" s="352"/>
      <c r="L129" s="352"/>
      <c r="M129" s="352"/>
      <c r="N129" s="352"/>
      <c r="O129" s="352"/>
      <c r="P129" s="352"/>
      <c r="Q129" s="352"/>
      <c r="R129" s="352"/>
      <c r="S129" s="352"/>
      <c r="T129" s="352"/>
      <c r="U129" s="352"/>
      <c r="V129" s="352"/>
      <c r="W129" s="352"/>
      <c r="X129" s="352"/>
      <c r="Y129" s="352"/>
      <c r="Z129" s="352"/>
      <c r="AA129" s="352"/>
      <c r="AB129" s="352"/>
      <c r="AC129" s="352"/>
      <c r="AD129" s="352"/>
      <c r="AE129" s="352"/>
      <c r="AF129" s="352"/>
      <c r="AG129" s="352"/>
      <c r="AH129" s="352"/>
      <c r="AI129" s="352"/>
      <c r="AJ129" s="352"/>
      <c r="AK129" s="352"/>
      <c r="AL129" s="352"/>
      <c r="AM129" s="352"/>
      <c r="AN129" s="352"/>
      <c r="AO129" s="352"/>
      <c r="AP129" s="352"/>
      <c r="AQ129" s="352"/>
      <c r="AR129" s="352"/>
      <c r="AS129" s="352"/>
      <c r="AT129" s="352"/>
      <c r="AU129" s="352"/>
      <c r="AV129" s="352"/>
      <c r="AW129" s="352"/>
      <c r="AX129" s="352"/>
      <c r="AY129" s="352"/>
      <c r="AZ129" s="352"/>
      <c r="BA129" s="352"/>
    </row>
    <row r="130" spans="1:53" customFormat="1" ht="13" x14ac:dyDescent="0.15">
      <c r="A130" s="352"/>
      <c r="B130" s="352"/>
      <c r="C130" s="352"/>
      <c r="D130" s="352"/>
      <c r="E130" s="352"/>
      <c r="F130" s="352"/>
      <c r="G130" s="352"/>
      <c r="H130" s="352"/>
      <c r="I130" s="352"/>
      <c r="J130" s="352"/>
      <c r="K130" s="352"/>
      <c r="L130" s="352"/>
      <c r="M130" s="352"/>
      <c r="N130" s="352"/>
      <c r="O130" s="352"/>
      <c r="P130" s="352"/>
      <c r="Q130" s="352"/>
      <c r="R130" s="352"/>
      <c r="S130" s="352"/>
      <c r="T130" s="352"/>
      <c r="U130" s="352"/>
      <c r="V130" s="352"/>
      <c r="W130" s="352"/>
      <c r="X130" s="352"/>
      <c r="Y130" s="352"/>
      <c r="Z130" s="352"/>
      <c r="AA130" s="352"/>
      <c r="AB130" s="352"/>
      <c r="AC130" s="352"/>
      <c r="AD130" s="352"/>
      <c r="AE130" s="352"/>
      <c r="AF130" s="352"/>
      <c r="AG130" s="352"/>
      <c r="AH130" s="352"/>
      <c r="AI130" s="352"/>
      <c r="AJ130" s="352"/>
      <c r="AK130" s="352"/>
      <c r="AL130" s="352"/>
      <c r="AM130" s="352"/>
      <c r="AN130" s="352"/>
      <c r="AO130" s="352"/>
      <c r="AP130" s="352"/>
      <c r="AQ130" s="352"/>
      <c r="AR130" s="352"/>
      <c r="AS130" s="352"/>
      <c r="AT130" s="352"/>
      <c r="AU130" s="352"/>
      <c r="AV130" s="352"/>
      <c r="AW130" s="352"/>
      <c r="AX130" s="352"/>
      <c r="AY130" s="352"/>
      <c r="AZ130" s="352"/>
      <c r="BA130" s="352"/>
    </row>
    <row r="131" spans="1:53" customFormat="1" ht="13" x14ac:dyDescent="0.15">
      <c r="A131" s="352"/>
      <c r="B131" s="352"/>
      <c r="C131" s="352"/>
      <c r="D131" s="352"/>
      <c r="E131" s="352"/>
      <c r="F131" s="352"/>
      <c r="G131" s="352"/>
      <c r="H131" s="352"/>
      <c r="I131" s="352"/>
      <c r="J131" s="352"/>
      <c r="K131" s="352"/>
      <c r="L131" s="352"/>
      <c r="M131" s="352"/>
      <c r="N131" s="352"/>
      <c r="O131" s="352"/>
      <c r="P131" s="352"/>
      <c r="Q131" s="352"/>
      <c r="R131" s="352"/>
      <c r="S131" s="352"/>
      <c r="T131" s="352"/>
      <c r="U131" s="352"/>
      <c r="V131" s="352"/>
      <c r="W131" s="352"/>
      <c r="X131" s="352"/>
      <c r="Y131" s="352"/>
      <c r="Z131" s="352"/>
      <c r="AA131" s="352"/>
      <c r="AB131" s="352"/>
      <c r="AC131" s="352"/>
      <c r="AD131" s="352"/>
      <c r="AE131" s="352"/>
      <c r="AF131" s="352"/>
      <c r="AG131" s="352"/>
      <c r="AH131" s="352"/>
      <c r="AI131" s="352"/>
      <c r="AJ131" s="352"/>
      <c r="AK131" s="352"/>
      <c r="AL131" s="352"/>
      <c r="AM131" s="352"/>
      <c r="AN131" s="352"/>
      <c r="AO131" s="352"/>
      <c r="AP131" s="352"/>
      <c r="AQ131" s="352"/>
      <c r="AR131" s="352"/>
      <c r="AS131" s="352"/>
      <c r="AT131" s="352"/>
      <c r="AU131" s="352"/>
      <c r="AV131" s="352"/>
      <c r="AW131" s="352"/>
      <c r="AX131" s="352"/>
      <c r="AY131" s="352"/>
      <c r="AZ131" s="352"/>
      <c r="BA131" s="352"/>
    </row>
    <row r="132" spans="1:53" customFormat="1" ht="13" x14ac:dyDescent="0.15">
      <c r="A132" s="352"/>
      <c r="B132" s="352"/>
      <c r="C132" s="352"/>
      <c r="D132" s="352"/>
      <c r="E132" s="352"/>
      <c r="F132" s="352"/>
      <c r="G132" s="352"/>
      <c r="H132" s="352"/>
      <c r="I132" s="352"/>
      <c r="J132" s="352"/>
      <c r="K132" s="352"/>
      <c r="L132" s="352"/>
      <c r="M132" s="352"/>
      <c r="N132" s="352"/>
      <c r="O132" s="352"/>
      <c r="P132" s="352"/>
      <c r="Q132" s="352"/>
      <c r="R132" s="352"/>
      <c r="S132" s="352"/>
      <c r="T132" s="352"/>
      <c r="U132" s="352"/>
      <c r="V132" s="352"/>
      <c r="W132" s="352"/>
      <c r="X132" s="352"/>
      <c r="Y132" s="352"/>
      <c r="Z132" s="352"/>
      <c r="AA132" s="352"/>
      <c r="AB132" s="352"/>
      <c r="AC132" s="352"/>
      <c r="AD132" s="352"/>
      <c r="AE132" s="352"/>
      <c r="AF132" s="352"/>
      <c r="AG132" s="352"/>
      <c r="AH132" s="352"/>
      <c r="AI132" s="352"/>
      <c r="AJ132" s="352"/>
      <c r="AK132" s="352"/>
      <c r="AL132" s="352"/>
      <c r="AM132" s="352"/>
      <c r="AN132" s="352"/>
      <c r="AO132" s="352"/>
      <c r="AP132" s="352"/>
      <c r="AQ132" s="352"/>
      <c r="AR132" s="352"/>
      <c r="AS132" s="352"/>
      <c r="AT132" s="352"/>
      <c r="AU132" s="352"/>
      <c r="AV132" s="352"/>
      <c r="AW132" s="352"/>
      <c r="AX132" s="352"/>
      <c r="AY132" s="352"/>
      <c r="AZ132" s="352"/>
      <c r="BA132" s="352"/>
    </row>
    <row r="133" spans="1:53" customFormat="1" ht="13" x14ac:dyDescent="0.15">
      <c r="A133" s="352"/>
      <c r="B133" s="352"/>
      <c r="C133" s="352"/>
      <c r="D133" s="352"/>
      <c r="E133" s="352"/>
      <c r="F133" s="352"/>
      <c r="G133" s="352"/>
      <c r="H133" s="352"/>
      <c r="I133" s="352"/>
      <c r="J133" s="352"/>
      <c r="K133" s="352"/>
      <c r="L133" s="352"/>
      <c r="M133" s="352"/>
      <c r="N133" s="352"/>
      <c r="O133" s="352"/>
      <c r="P133" s="352"/>
      <c r="Q133" s="352"/>
      <c r="R133" s="352"/>
      <c r="S133" s="352"/>
      <c r="T133" s="352"/>
      <c r="U133" s="352"/>
      <c r="V133" s="352"/>
      <c r="W133" s="352"/>
      <c r="X133" s="352"/>
      <c r="Y133" s="352"/>
      <c r="Z133" s="352"/>
      <c r="AA133" s="352"/>
      <c r="AB133" s="352"/>
      <c r="AC133" s="352"/>
      <c r="AD133" s="352"/>
      <c r="AE133" s="352"/>
      <c r="AF133" s="352"/>
      <c r="AG133" s="352"/>
      <c r="AH133" s="352"/>
      <c r="AI133" s="352"/>
      <c r="AJ133" s="352"/>
      <c r="AK133" s="352"/>
      <c r="AL133" s="352"/>
      <c r="AM133" s="352"/>
      <c r="AN133" s="352"/>
      <c r="AO133" s="352"/>
      <c r="AP133" s="352"/>
      <c r="AQ133" s="352"/>
      <c r="AR133" s="352"/>
      <c r="AS133" s="352"/>
      <c r="AT133" s="352"/>
      <c r="AU133" s="352"/>
      <c r="AV133" s="352"/>
      <c r="AW133" s="352"/>
      <c r="AX133" s="352"/>
      <c r="AY133" s="352"/>
      <c r="AZ133" s="352"/>
      <c r="BA133" s="352"/>
    </row>
    <row r="134" spans="1:53" customFormat="1" ht="13" x14ac:dyDescent="0.15">
      <c r="A134" s="352"/>
      <c r="B134" s="352"/>
      <c r="C134" s="352"/>
      <c r="D134" s="352"/>
      <c r="E134" s="352"/>
      <c r="F134" s="352"/>
      <c r="G134" s="352"/>
      <c r="H134" s="352"/>
      <c r="I134" s="352"/>
      <c r="J134" s="352"/>
      <c r="K134" s="352"/>
      <c r="L134" s="352"/>
      <c r="M134" s="352"/>
      <c r="N134" s="352"/>
      <c r="O134" s="352"/>
      <c r="P134" s="352"/>
      <c r="Q134" s="352"/>
      <c r="R134" s="352"/>
      <c r="S134" s="352"/>
      <c r="T134" s="352"/>
      <c r="U134" s="352"/>
      <c r="V134" s="352"/>
      <c r="W134" s="352"/>
      <c r="X134" s="352"/>
      <c r="Y134" s="352"/>
      <c r="Z134" s="352"/>
      <c r="AA134" s="352"/>
      <c r="AB134" s="352"/>
      <c r="AC134" s="352"/>
      <c r="AD134" s="352"/>
      <c r="AE134" s="352"/>
      <c r="AF134" s="352"/>
      <c r="AG134" s="352"/>
      <c r="AH134" s="352"/>
      <c r="AI134" s="352"/>
      <c r="AJ134" s="352"/>
      <c r="AK134" s="352"/>
      <c r="AL134" s="352"/>
      <c r="AM134" s="352"/>
      <c r="AN134" s="352"/>
      <c r="AO134" s="352"/>
      <c r="AP134" s="352"/>
      <c r="AQ134" s="352"/>
      <c r="AR134" s="352"/>
      <c r="AS134" s="352"/>
      <c r="AT134" s="352"/>
      <c r="AU134" s="352"/>
      <c r="AV134" s="352"/>
      <c r="AW134" s="352"/>
      <c r="AX134" s="352"/>
      <c r="AY134" s="352"/>
      <c r="AZ134" s="352"/>
      <c r="BA134" s="352"/>
    </row>
    <row r="135" spans="1:53" customFormat="1" ht="13" x14ac:dyDescent="0.15">
      <c r="A135" s="352"/>
      <c r="B135" s="352"/>
      <c r="C135" s="352"/>
      <c r="D135" s="352"/>
      <c r="E135" s="352"/>
      <c r="F135" s="352"/>
      <c r="G135" s="352"/>
      <c r="H135" s="352"/>
      <c r="I135" s="352"/>
      <c r="J135" s="352"/>
      <c r="K135" s="352"/>
      <c r="L135" s="352"/>
      <c r="M135" s="352"/>
      <c r="N135" s="352"/>
      <c r="O135" s="352"/>
      <c r="P135" s="352"/>
      <c r="Q135" s="352"/>
      <c r="R135" s="352"/>
      <c r="S135" s="352"/>
      <c r="T135" s="352"/>
      <c r="U135" s="352"/>
      <c r="V135" s="352"/>
      <c r="W135" s="352"/>
      <c r="X135" s="352"/>
      <c r="Y135" s="352"/>
      <c r="Z135" s="352"/>
      <c r="AA135" s="352"/>
      <c r="AB135" s="352"/>
      <c r="AC135" s="352"/>
      <c r="AD135" s="352"/>
      <c r="AE135" s="352"/>
      <c r="AF135" s="352"/>
      <c r="AG135" s="352"/>
      <c r="AH135" s="352"/>
      <c r="AI135" s="352"/>
      <c r="AJ135" s="352"/>
      <c r="AK135" s="352"/>
      <c r="AL135" s="352"/>
      <c r="AM135" s="352"/>
      <c r="AN135" s="352"/>
      <c r="AO135" s="352"/>
      <c r="AP135" s="352"/>
      <c r="AQ135" s="352"/>
      <c r="AR135" s="352"/>
      <c r="AS135" s="352"/>
      <c r="AT135" s="352"/>
      <c r="AU135" s="352"/>
      <c r="AV135" s="352"/>
      <c r="AW135" s="352"/>
      <c r="AX135" s="352"/>
      <c r="AY135" s="352"/>
      <c r="AZ135" s="352"/>
      <c r="BA135" s="352"/>
    </row>
    <row r="136" spans="1:53" customFormat="1" ht="13" x14ac:dyDescent="0.15">
      <c r="A136" s="352"/>
      <c r="B136" s="352"/>
      <c r="C136" s="352"/>
      <c r="D136" s="352"/>
      <c r="E136" s="352"/>
      <c r="F136" s="352"/>
      <c r="G136" s="352"/>
      <c r="H136" s="352"/>
      <c r="I136" s="352"/>
      <c r="J136" s="352"/>
      <c r="K136" s="352"/>
      <c r="L136" s="352"/>
      <c r="M136" s="352"/>
      <c r="N136" s="352"/>
      <c r="O136" s="352"/>
      <c r="P136" s="352"/>
      <c r="Q136" s="352"/>
      <c r="R136" s="352"/>
      <c r="S136" s="352"/>
      <c r="T136" s="352"/>
      <c r="U136" s="352"/>
      <c r="V136" s="352"/>
      <c r="W136" s="352"/>
      <c r="X136" s="352"/>
      <c r="Y136" s="352"/>
      <c r="Z136" s="352"/>
      <c r="AA136" s="352"/>
      <c r="AB136" s="352"/>
      <c r="AC136" s="352"/>
      <c r="AD136" s="352"/>
      <c r="AE136" s="352"/>
      <c r="AF136" s="352"/>
      <c r="AG136" s="352"/>
      <c r="AH136" s="352"/>
      <c r="AI136" s="352"/>
      <c r="AJ136" s="352"/>
      <c r="AK136" s="352"/>
      <c r="AL136" s="352"/>
      <c r="AM136" s="352"/>
      <c r="AN136" s="352"/>
      <c r="AO136" s="352"/>
      <c r="AP136" s="352"/>
      <c r="AQ136" s="352"/>
      <c r="AR136" s="352"/>
      <c r="AS136" s="352"/>
      <c r="AT136" s="352"/>
      <c r="AU136" s="352"/>
      <c r="AV136" s="352"/>
      <c r="AW136" s="352"/>
      <c r="AX136" s="352"/>
      <c r="AY136" s="352"/>
      <c r="AZ136" s="352"/>
      <c r="BA136" s="352"/>
    </row>
    <row r="137" spans="1:53" customFormat="1" ht="13" x14ac:dyDescent="0.15">
      <c r="A137" s="352"/>
      <c r="B137" s="352"/>
      <c r="C137" s="352"/>
      <c r="D137" s="352"/>
      <c r="E137" s="352"/>
      <c r="F137" s="352"/>
      <c r="G137" s="352"/>
      <c r="H137" s="352"/>
      <c r="I137" s="352"/>
      <c r="J137" s="352"/>
      <c r="K137" s="352"/>
      <c r="L137" s="352"/>
      <c r="M137" s="352"/>
      <c r="N137" s="352"/>
      <c r="O137" s="352"/>
      <c r="P137" s="352"/>
      <c r="Q137" s="352"/>
      <c r="R137" s="352"/>
      <c r="S137" s="352"/>
      <c r="T137" s="352"/>
      <c r="U137" s="352"/>
      <c r="V137" s="352"/>
      <c r="W137" s="352"/>
      <c r="X137" s="352"/>
      <c r="Y137" s="352"/>
      <c r="Z137" s="352"/>
      <c r="AA137" s="352"/>
      <c r="AB137" s="352"/>
      <c r="AC137" s="352"/>
      <c r="AD137" s="352"/>
      <c r="AE137" s="352"/>
      <c r="AF137" s="352"/>
      <c r="AG137" s="352"/>
      <c r="AH137" s="352"/>
      <c r="AI137" s="352"/>
      <c r="AJ137" s="352"/>
      <c r="AK137" s="352"/>
      <c r="AL137" s="352"/>
      <c r="AM137" s="352"/>
      <c r="AN137" s="352"/>
      <c r="AO137" s="352"/>
      <c r="AP137" s="352"/>
      <c r="AQ137" s="352"/>
      <c r="AR137" s="352"/>
      <c r="AS137" s="352"/>
      <c r="AT137" s="352"/>
      <c r="AU137" s="352"/>
      <c r="AV137" s="352"/>
      <c r="AW137" s="352"/>
      <c r="AX137" s="352"/>
      <c r="AY137" s="352"/>
      <c r="AZ137" s="352"/>
      <c r="BA137" s="352"/>
    </row>
    <row r="138" spans="1:53" customFormat="1" ht="13" x14ac:dyDescent="0.15">
      <c r="A138" s="352"/>
      <c r="B138" s="352"/>
      <c r="C138" s="352"/>
      <c r="D138" s="352"/>
      <c r="E138" s="352"/>
      <c r="F138" s="352"/>
      <c r="G138" s="352"/>
      <c r="H138" s="352"/>
      <c r="I138" s="352"/>
      <c r="J138" s="352"/>
      <c r="K138" s="352"/>
      <c r="L138" s="352"/>
      <c r="M138" s="352"/>
      <c r="N138" s="352"/>
      <c r="O138" s="352"/>
      <c r="P138" s="352"/>
      <c r="Q138" s="352"/>
      <c r="R138" s="352"/>
      <c r="S138" s="352"/>
      <c r="T138" s="352"/>
      <c r="U138" s="352"/>
      <c r="V138" s="352"/>
      <c r="W138" s="352"/>
      <c r="X138" s="352"/>
      <c r="Y138" s="352"/>
      <c r="Z138" s="352"/>
      <c r="AA138" s="352"/>
      <c r="AB138" s="352"/>
      <c r="AC138" s="352"/>
      <c r="AD138" s="352"/>
      <c r="AE138" s="352"/>
      <c r="AF138" s="352"/>
      <c r="AG138" s="352"/>
      <c r="AH138" s="352"/>
      <c r="AI138" s="352"/>
      <c r="AJ138" s="352"/>
      <c r="AK138" s="352"/>
      <c r="AL138" s="352"/>
      <c r="AM138" s="352"/>
      <c r="AN138" s="352"/>
      <c r="AO138" s="352"/>
      <c r="AP138" s="352"/>
      <c r="AQ138" s="352"/>
      <c r="AR138" s="352"/>
      <c r="AS138" s="352"/>
      <c r="AT138" s="352"/>
      <c r="AU138" s="352"/>
      <c r="AV138" s="352"/>
      <c r="AW138" s="352"/>
      <c r="AX138" s="352"/>
      <c r="AY138" s="352"/>
      <c r="AZ138" s="352"/>
      <c r="BA138" s="352"/>
    </row>
    <row r="139" spans="1:53" customFormat="1" ht="13" x14ac:dyDescent="0.15">
      <c r="A139" s="352"/>
      <c r="B139" s="352"/>
      <c r="C139" s="352"/>
      <c r="D139" s="352"/>
      <c r="E139" s="352"/>
      <c r="F139" s="352"/>
      <c r="G139" s="352"/>
      <c r="H139" s="352"/>
      <c r="I139" s="352"/>
      <c r="J139" s="352"/>
      <c r="K139" s="352"/>
      <c r="L139" s="352"/>
      <c r="M139" s="352"/>
      <c r="N139" s="352"/>
      <c r="O139" s="352"/>
      <c r="P139" s="352"/>
      <c r="Q139" s="352"/>
      <c r="R139" s="352"/>
      <c r="S139" s="352"/>
      <c r="T139" s="352"/>
      <c r="U139" s="352"/>
      <c r="V139" s="352"/>
      <c r="W139" s="352"/>
      <c r="X139" s="352"/>
      <c r="Y139" s="352"/>
      <c r="Z139" s="352"/>
      <c r="AA139" s="352"/>
      <c r="AB139" s="352"/>
      <c r="AC139" s="352"/>
      <c r="AD139" s="352"/>
      <c r="AE139" s="352"/>
      <c r="AF139" s="352"/>
      <c r="AG139" s="352"/>
      <c r="AH139" s="352"/>
      <c r="AI139" s="352"/>
      <c r="AJ139" s="352"/>
      <c r="AK139" s="352"/>
      <c r="AL139" s="352"/>
      <c r="AM139" s="352"/>
      <c r="AN139" s="352"/>
      <c r="AO139" s="352"/>
      <c r="AP139" s="352"/>
      <c r="AQ139" s="352"/>
      <c r="AR139" s="352"/>
      <c r="AS139" s="352"/>
      <c r="AT139" s="352"/>
      <c r="AU139" s="352"/>
      <c r="AV139" s="352"/>
      <c r="AW139" s="352"/>
      <c r="AX139" s="352"/>
      <c r="AY139" s="352"/>
      <c r="AZ139" s="352"/>
      <c r="BA139" s="352"/>
    </row>
    <row r="140" spans="1:53" customFormat="1" ht="13" x14ac:dyDescent="0.15">
      <c r="A140" s="352"/>
      <c r="B140" s="352"/>
      <c r="C140" s="352"/>
      <c r="D140" s="352"/>
      <c r="E140" s="352"/>
      <c r="F140" s="352"/>
      <c r="G140" s="352"/>
      <c r="H140" s="352"/>
      <c r="I140" s="352"/>
      <c r="J140" s="352"/>
      <c r="K140" s="352"/>
      <c r="L140" s="352"/>
      <c r="M140" s="352"/>
      <c r="N140" s="352"/>
      <c r="O140" s="352"/>
      <c r="P140" s="352"/>
      <c r="Q140" s="352"/>
      <c r="R140" s="352"/>
      <c r="S140" s="352"/>
      <c r="T140" s="352"/>
      <c r="U140" s="352"/>
      <c r="V140" s="352"/>
      <c r="W140" s="352"/>
      <c r="X140" s="352"/>
      <c r="Y140" s="352"/>
      <c r="Z140" s="352"/>
      <c r="AA140" s="352"/>
      <c r="AB140" s="352"/>
      <c r="AC140" s="352"/>
      <c r="AD140" s="352"/>
      <c r="AE140" s="352"/>
      <c r="AF140" s="352"/>
      <c r="AG140" s="352"/>
      <c r="AH140" s="352"/>
      <c r="AI140" s="352"/>
      <c r="AJ140" s="352"/>
      <c r="AK140" s="352"/>
      <c r="AL140" s="352"/>
      <c r="AM140" s="352"/>
      <c r="AN140" s="352"/>
      <c r="AO140" s="352"/>
      <c r="AP140" s="352"/>
      <c r="AQ140" s="352"/>
      <c r="AR140" s="352"/>
      <c r="AS140" s="352"/>
      <c r="AT140" s="352"/>
      <c r="AU140" s="352"/>
      <c r="AV140" s="352"/>
      <c r="AW140" s="352"/>
      <c r="AX140" s="352"/>
      <c r="AY140" s="352"/>
      <c r="AZ140" s="352"/>
      <c r="BA140" s="352"/>
    </row>
    <row r="141" spans="1:53" customFormat="1" ht="13" x14ac:dyDescent="0.15">
      <c r="A141" s="352"/>
      <c r="B141" s="352"/>
      <c r="C141" s="352"/>
      <c r="D141" s="352"/>
      <c r="E141" s="352"/>
      <c r="F141" s="352"/>
      <c r="G141" s="352"/>
      <c r="H141" s="352"/>
      <c r="I141" s="352"/>
      <c r="J141" s="352"/>
      <c r="K141" s="352"/>
      <c r="L141" s="352"/>
      <c r="M141" s="352"/>
      <c r="N141" s="352"/>
      <c r="O141" s="352"/>
      <c r="P141" s="352"/>
      <c r="Q141" s="352"/>
      <c r="R141" s="352"/>
      <c r="S141" s="352"/>
      <c r="T141" s="352"/>
      <c r="U141" s="352"/>
      <c r="V141" s="352"/>
      <c r="W141" s="352"/>
      <c r="X141" s="352"/>
      <c r="Y141" s="352"/>
      <c r="Z141" s="352"/>
      <c r="AA141" s="352"/>
      <c r="AB141" s="352"/>
      <c r="AC141" s="352"/>
      <c r="AD141" s="352"/>
      <c r="AE141" s="352"/>
      <c r="AF141" s="352"/>
      <c r="AG141" s="352"/>
      <c r="AH141" s="352"/>
      <c r="AI141" s="352"/>
      <c r="AJ141" s="352"/>
      <c r="AK141" s="352"/>
      <c r="AL141" s="352"/>
      <c r="AM141" s="352"/>
      <c r="AN141" s="352"/>
      <c r="AO141" s="352"/>
      <c r="AP141" s="352"/>
      <c r="AQ141" s="352"/>
      <c r="AR141" s="352"/>
      <c r="AS141" s="352"/>
      <c r="AT141" s="352"/>
      <c r="AU141" s="352"/>
      <c r="AV141" s="352"/>
      <c r="AW141" s="352"/>
      <c r="AX141" s="352"/>
      <c r="AY141" s="352"/>
      <c r="AZ141" s="352"/>
      <c r="BA141" s="352"/>
    </row>
    <row r="142" spans="1:53" customFormat="1" ht="13" x14ac:dyDescent="0.15">
      <c r="A142" s="352"/>
      <c r="B142" s="352"/>
      <c r="C142" s="352"/>
      <c r="D142" s="352"/>
      <c r="E142" s="352"/>
      <c r="F142" s="352"/>
      <c r="G142" s="352"/>
      <c r="H142" s="352"/>
      <c r="I142" s="352"/>
      <c r="J142" s="352"/>
      <c r="K142" s="352"/>
      <c r="L142" s="352"/>
      <c r="M142" s="352"/>
      <c r="N142" s="352"/>
      <c r="O142" s="352"/>
      <c r="P142" s="352"/>
      <c r="Q142" s="352"/>
      <c r="R142" s="352"/>
      <c r="S142" s="352"/>
      <c r="T142" s="352"/>
      <c r="U142" s="352"/>
      <c r="V142" s="352"/>
      <c r="W142" s="352"/>
      <c r="X142" s="352"/>
      <c r="Y142" s="352"/>
      <c r="Z142" s="352"/>
      <c r="AA142" s="352"/>
      <c r="AB142" s="352"/>
      <c r="AC142" s="352"/>
      <c r="AD142" s="352"/>
      <c r="AE142" s="352"/>
      <c r="AF142" s="352"/>
      <c r="AG142" s="352"/>
      <c r="AH142" s="352"/>
      <c r="AI142" s="352"/>
      <c r="AJ142" s="352"/>
      <c r="AK142" s="352"/>
      <c r="AL142" s="352"/>
      <c r="AM142" s="352"/>
      <c r="AN142" s="352"/>
      <c r="AO142" s="352"/>
      <c r="AP142" s="352"/>
      <c r="AQ142" s="352"/>
      <c r="AR142" s="352"/>
      <c r="AS142" s="352"/>
      <c r="AT142" s="352"/>
      <c r="AU142" s="352"/>
      <c r="AV142" s="352"/>
      <c r="AW142" s="352"/>
      <c r="AX142" s="352"/>
      <c r="AY142" s="352"/>
      <c r="AZ142" s="352"/>
      <c r="BA142" s="352"/>
    </row>
    <row r="143" spans="1:53" customFormat="1" ht="13" x14ac:dyDescent="0.15">
      <c r="A143" s="352"/>
      <c r="B143" s="352"/>
      <c r="C143" s="352"/>
      <c r="D143" s="352"/>
      <c r="E143" s="352"/>
      <c r="F143" s="352"/>
      <c r="G143" s="352"/>
      <c r="H143" s="352"/>
      <c r="I143" s="352"/>
      <c r="J143" s="352"/>
      <c r="K143" s="352"/>
      <c r="L143" s="352"/>
      <c r="M143" s="352"/>
      <c r="N143" s="352"/>
      <c r="O143" s="352"/>
      <c r="P143" s="352"/>
      <c r="Q143" s="352"/>
      <c r="R143" s="352"/>
      <c r="S143" s="352"/>
      <c r="T143" s="352"/>
      <c r="U143" s="352"/>
      <c r="V143" s="352"/>
      <c r="W143" s="352"/>
      <c r="X143" s="352"/>
      <c r="Y143" s="352"/>
      <c r="Z143" s="352"/>
      <c r="AA143" s="352"/>
      <c r="AB143" s="352"/>
      <c r="AC143" s="352"/>
      <c r="AD143" s="352"/>
      <c r="AE143" s="352"/>
      <c r="AF143" s="352"/>
      <c r="AG143" s="352"/>
      <c r="AH143" s="352"/>
      <c r="AI143" s="352"/>
      <c r="AJ143" s="352"/>
      <c r="AK143" s="352"/>
      <c r="AL143" s="352"/>
      <c r="AM143" s="352"/>
      <c r="AN143" s="352"/>
      <c r="AO143" s="352"/>
      <c r="AP143" s="352"/>
      <c r="AQ143" s="352"/>
      <c r="AR143" s="352"/>
      <c r="AS143" s="352"/>
      <c r="AT143" s="352"/>
      <c r="AU143" s="352"/>
      <c r="AV143" s="352"/>
      <c r="AW143" s="352"/>
      <c r="AX143" s="352"/>
      <c r="AY143" s="352"/>
      <c r="AZ143" s="352"/>
      <c r="BA143" s="352"/>
    </row>
    <row r="144" spans="1:53" customFormat="1" ht="13" x14ac:dyDescent="0.15">
      <c r="A144" s="352"/>
      <c r="B144" s="352"/>
      <c r="C144" s="352"/>
      <c r="D144" s="352"/>
      <c r="E144" s="352"/>
      <c r="F144" s="352"/>
      <c r="G144" s="352"/>
      <c r="H144" s="352"/>
      <c r="I144" s="352"/>
      <c r="J144" s="352"/>
      <c r="K144" s="352"/>
      <c r="L144" s="352"/>
      <c r="M144" s="352"/>
      <c r="N144" s="352"/>
      <c r="O144" s="352"/>
      <c r="P144" s="352"/>
      <c r="Q144" s="352"/>
      <c r="R144" s="352"/>
      <c r="S144" s="352"/>
      <c r="T144" s="352"/>
      <c r="U144" s="352"/>
      <c r="V144" s="352"/>
      <c r="W144" s="352"/>
      <c r="X144" s="352"/>
      <c r="Y144" s="352"/>
      <c r="Z144" s="352"/>
      <c r="AA144" s="352"/>
      <c r="AB144" s="352"/>
      <c r="AC144" s="352"/>
      <c r="AD144" s="352"/>
      <c r="AE144" s="352"/>
      <c r="AF144" s="352"/>
      <c r="AG144" s="352"/>
      <c r="AH144" s="352"/>
      <c r="AI144" s="352"/>
      <c r="AJ144" s="352"/>
      <c r="AK144" s="352"/>
      <c r="AL144" s="352"/>
      <c r="AM144" s="352"/>
      <c r="AN144" s="352"/>
      <c r="AO144" s="352"/>
      <c r="AP144" s="352"/>
      <c r="AQ144" s="352"/>
      <c r="AR144" s="352"/>
      <c r="AS144" s="352"/>
      <c r="AT144" s="352"/>
      <c r="AU144" s="352"/>
      <c r="AV144" s="352"/>
      <c r="AW144" s="352"/>
      <c r="AX144" s="352"/>
      <c r="AY144" s="352"/>
      <c r="AZ144" s="352"/>
      <c r="BA144" s="352"/>
    </row>
    <row r="145" spans="1:53" customFormat="1" ht="13" x14ac:dyDescent="0.15">
      <c r="A145" s="352"/>
      <c r="B145" s="352"/>
      <c r="C145" s="352"/>
      <c r="D145" s="352"/>
      <c r="E145" s="352"/>
      <c r="F145" s="352"/>
      <c r="G145" s="352"/>
      <c r="H145" s="352"/>
      <c r="I145" s="352"/>
      <c r="J145" s="352"/>
      <c r="K145" s="352"/>
      <c r="L145" s="352"/>
      <c r="M145" s="352"/>
      <c r="N145" s="352"/>
      <c r="O145" s="352"/>
      <c r="P145" s="352"/>
      <c r="Q145" s="352"/>
      <c r="R145" s="352"/>
      <c r="S145" s="352"/>
      <c r="T145" s="352"/>
      <c r="U145" s="352"/>
      <c r="V145" s="352"/>
      <c r="W145" s="352"/>
      <c r="X145" s="352"/>
      <c r="Y145" s="352"/>
      <c r="Z145" s="352"/>
      <c r="AA145" s="352"/>
      <c r="AB145" s="352"/>
      <c r="AC145" s="352"/>
      <c r="AD145" s="352"/>
      <c r="AE145" s="352"/>
      <c r="AF145" s="352"/>
      <c r="AG145" s="352"/>
      <c r="AH145" s="352"/>
      <c r="AI145" s="352"/>
      <c r="AJ145" s="352"/>
      <c r="AK145" s="352"/>
      <c r="AL145" s="352"/>
      <c r="AM145" s="352"/>
      <c r="AN145" s="352"/>
      <c r="AO145" s="352"/>
      <c r="AP145" s="352"/>
      <c r="AQ145" s="352"/>
      <c r="AR145" s="352"/>
      <c r="AS145" s="352"/>
      <c r="AT145" s="352"/>
      <c r="AU145" s="352"/>
      <c r="AV145" s="352"/>
      <c r="AW145" s="352"/>
      <c r="AX145" s="352"/>
      <c r="AY145" s="352"/>
      <c r="AZ145" s="352"/>
      <c r="BA145" s="352"/>
    </row>
    <row r="146" spans="1:53" customFormat="1" ht="13" x14ac:dyDescent="0.15">
      <c r="A146" s="352"/>
      <c r="B146" s="352"/>
      <c r="C146" s="352"/>
      <c r="D146" s="352"/>
      <c r="E146" s="352"/>
      <c r="F146" s="352"/>
      <c r="G146" s="352"/>
      <c r="H146" s="352"/>
      <c r="I146" s="352"/>
      <c r="J146" s="352"/>
      <c r="K146" s="352"/>
      <c r="L146" s="352"/>
      <c r="M146" s="352"/>
      <c r="N146" s="352"/>
      <c r="O146" s="352"/>
      <c r="P146" s="352"/>
      <c r="Q146" s="352"/>
      <c r="R146" s="352"/>
      <c r="S146" s="352"/>
      <c r="T146" s="352"/>
      <c r="U146" s="352"/>
      <c r="V146" s="352"/>
      <c r="W146" s="352"/>
      <c r="X146" s="352"/>
      <c r="Y146" s="352"/>
      <c r="Z146" s="352"/>
      <c r="AA146" s="352"/>
      <c r="AB146" s="352"/>
      <c r="AC146" s="352"/>
      <c r="AD146" s="352"/>
      <c r="AE146" s="352"/>
      <c r="AF146" s="352"/>
      <c r="AG146" s="352"/>
      <c r="AH146" s="352"/>
      <c r="AI146" s="352"/>
      <c r="AJ146" s="352"/>
      <c r="AK146" s="352"/>
      <c r="AL146" s="352"/>
      <c r="AM146" s="352"/>
      <c r="AN146" s="352"/>
      <c r="AO146" s="352"/>
      <c r="AP146" s="352"/>
      <c r="AQ146" s="352"/>
      <c r="AR146" s="352"/>
      <c r="AS146" s="352"/>
      <c r="AT146" s="352"/>
      <c r="AU146" s="352"/>
      <c r="AV146" s="352"/>
      <c r="AW146" s="352"/>
      <c r="AX146" s="352"/>
      <c r="AY146" s="352"/>
      <c r="AZ146" s="352"/>
      <c r="BA146" s="352"/>
    </row>
    <row r="147" spans="1:53" customFormat="1" ht="13" x14ac:dyDescent="0.15">
      <c r="A147" s="352"/>
      <c r="B147" s="352"/>
      <c r="C147" s="352"/>
      <c r="D147" s="352"/>
      <c r="E147" s="352"/>
      <c r="F147" s="352"/>
      <c r="G147" s="352"/>
      <c r="H147" s="352"/>
      <c r="I147" s="352"/>
      <c r="J147" s="352"/>
      <c r="K147" s="352"/>
      <c r="L147" s="352"/>
      <c r="M147" s="352"/>
      <c r="N147" s="352"/>
      <c r="O147" s="352"/>
      <c r="P147" s="352"/>
      <c r="Q147" s="352"/>
      <c r="R147" s="352"/>
      <c r="S147" s="352"/>
      <c r="T147" s="352"/>
      <c r="U147" s="352"/>
      <c r="V147" s="352"/>
      <c r="W147" s="352"/>
      <c r="X147" s="352"/>
      <c r="Y147" s="352"/>
      <c r="Z147" s="352"/>
      <c r="AA147" s="352"/>
      <c r="AB147" s="352"/>
      <c r="AC147" s="352"/>
      <c r="AD147" s="352"/>
      <c r="AE147" s="352"/>
      <c r="AF147" s="352"/>
      <c r="AG147" s="352"/>
      <c r="AH147" s="352"/>
      <c r="AI147" s="352"/>
      <c r="AJ147" s="352"/>
      <c r="AK147" s="352"/>
      <c r="AL147" s="352"/>
      <c r="AM147" s="352"/>
      <c r="AN147" s="352"/>
      <c r="AO147" s="352"/>
      <c r="AP147" s="352"/>
      <c r="AQ147" s="352"/>
      <c r="AR147" s="352"/>
      <c r="AS147" s="352"/>
      <c r="AT147" s="352"/>
      <c r="AU147" s="352"/>
      <c r="AV147" s="352"/>
      <c r="AW147" s="352"/>
      <c r="AX147" s="352"/>
      <c r="AY147" s="352"/>
      <c r="AZ147" s="352"/>
      <c r="BA147" s="352"/>
    </row>
    <row r="148" spans="1:53" customFormat="1" ht="13" x14ac:dyDescent="0.15">
      <c r="A148" s="352"/>
      <c r="B148" s="352"/>
      <c r="C148" s="352"/>
      <c r="D148" s="352"/>
      <c r="E148" s="352"/>
      <c r="F148" s="352"/>
      <c r="G148" s="352"/>
      <c r="H148" s="352"/>
      <c r="I148" s="352"/>
      <c r="J148" s="352"/>
      <c r="K148" s="352"/>
      <c r="L148" s="352"/>
      <c r="M148" s="352"/>
      <c r="N148" s="352"/>
      <c r="O148" s="352"/>
      <c r="P148" s="352"/>
      <c r="Q148" s="352"/>
      <c r="R148" s="352"/>
      <c r="S148" s="352"/>
      <c r="T148" s="352"/>
      <c r="U148" s="352"/>
      <c r="V148" s="352"/>
      <c r="W148" s="352"/>
      <c r="X148" s="352"/>
      <c r="Y148" s="352"/>
      <c r="Z148" s="352"/>
      <c r="AA148" s="352"/>
      <c r="AB148" s="352"/>
      <c r="AC148" s="352"/>
      <c r="AD148" s="352"/>
      <c r="AE148" s="352"/>
      <c r="AF148" s="352"/>
      <c r="AG148" s="352"/>
      <c r="AH148" s="352"/>
      <c r="AI148" s="352"/>
      <c r="AJ148" s="352"/>
      <c r="AK148" s="352"/>
      <c r="AL148" s="352"/>
      <c r="AM148" s="352"/>
      <c r="AN148" s="352"/>
      <c r="AO148" s="352"/>
      <c r="AP148" s="352"/>
      <c r="AQ148" s="352"/>
      <c r="AR148" s="352"/>
      <c r="AS148" s="352"/>
      <c r="AT148" s="352"/>
      <c r="AU148" s="352"/>
      <c r="AV148" s="352"/>
      <c r="AW148" s="352"/>
      <c r="AX148" s="352"/>
      <c r="AY148" s="352"/>
      <c r="AZ148" s="352"/>
      <c r="BA148" s="352"/>
    </row>
    <row r="149" spans="1:53" customFormat="1" ht="13" x14ac:dyDescent="0.15">
      <c r="A149" s="352"/>
      <c r="B149" s="352"/>
      <c r="C149" s="352"/>
      <c r="D149" s="352"/>
      <c r="E149" s="352"/>
      <c r="F149" s="352"/>
      <c r="G149" s="352"/>
      <c r="H149" s="352"/>
      <c r="I149" s="352"/>
      <c r="J149" s="352"/>
      <c r="K149" s="352"/>
      <c r="L149" s="352"/>
      <c r="M149" s="352"/>
      <c r="N149" s="352"/>
      <c r="O149" s="352"/>
      <c r="P149" s="352"/>
      <c r="Q149" s="352"/>
      <c r="R149" s="352"/>
      <c r="S149" s="352"/>
      <c r="T149" s="352"/>
      <c r="U149" s="352"/>
      <c r="V149" s="352"/>
      <c r="W149" s="352"/>
      <c r="X149" s="352"/>
      <c r="Y149" s="352"/>
      <c r="Z149" s="352"/>
      <c r="AA149" s="352"/>
      <c r="AB149" s="352"/>
      <c r="AC149" s="352"/>
      <c r="AD149" s="352"/>
      <c r="AE149" s="352"/>
      <c r="AF149" s="352"/>
      <c r="AG149" s="352"/>
      <c r="AH149" s="352"/>
      <c r="AI149" s="352"/>
      <c r="AJ149" s="352"/>
      <c r="AK149" s="352"/>
      <c r="AL149" s="352"/>
      <c r="AM149" s="352"/>
      <c r="AN149" s="352"/>
      <c r="AO149" s="352"/>
      <c r="AP149" s="352"/>
      <c r="AQ149" s="352"/>
      <c r="AR149" s="352"/>
      <c r="AS149" s="352"/>
      <c r="AT149" s="352"/>
      <c r="AU149" s="352"/>
      <c r="AV149" s="352"/>
      <c r="AW149" s="352"/>
      <c r="AX149" s="352"/>
      <c r="AY149" s="352"/>
      <c r="AZ149" s="352"/>
      <c r="BA149" s="352"/>
    </row>
    <row r="150" spans="1:53" customFormat="1" ht="13" x14ac:dyDescent="0.15">
      <c r="A150" s="352"/>
      <c r="B150" s="352"/>
      <c r="C150" s="352"/>
      <c r="D150" s="352"/>
      <c r="E150" s="352"/>
      <c r="F150" s="352"/>
      <c r="G150" s="352"/>
      <c r="H150" s="352"/>
      <c r="I150" s="352"/>
      <c r="J150" s="352"/>
      <c r="K150" s="352"/>
      <c r="L150" s="352"/>
      <c r="M150" s="352"/>
      <c r="N150" s="352"/>
      <c r="O150" s="352"/>
      <c r="P150" s="352"/>
      <c r="Q150" s="352"/>
      <c r="R150" s="352"/>
      <c r="S150" s="352"/>
      <c r="T150" s="352"/>
      <c r="U150" s="352"/>
      <c r="V150" s="352"/>
      <c r="W150" s="352"/>
      <c r="X150" s="352"/>
      <c r="Y150" s="352"/>
      <c r="Z150" s="352"/>
      <c r="AA150" s="352"/>
      <c r="AB150" s="352"/>
      <c r="AC150" s="352"/>
      <c r="AD150" s="352"/>
      <c r="AE150" s="352"/>
      <c r="AF150" s="352"/>
      <c r="AG150" s="352"/>
      <c r="AH150" s="352"/>
      <c r="AI150" s="352"/>
      <c r="AJ150" s="352"/>
      <c r="AK150" s="352"/>
      <c r="AL150" s="352"/>
      <c r="AM150" s="352"/>
      <c r="AN150" s="352"/>
      <c r="AO150" s="352"/>
      <c r="AP150" s="352"/>
      <c r="AQ150" s="352"/>
      <c r="AR150" s="352"/>
      <c r="AS150" s="352"/>
      <c r="AT150" s="352"/>
      <c r="AU150" s="352"/>
      <c r="AV150" s="352"/>
      <c r="AW150" s="352"/>
      <c r="AX150" s="352"/>
      <c r="AY150" s="352"/>
      <c r="AZ150" s="352"/>
      <c r="BA150" s="352"/>
    </row>
    <row r="151" spans="1:53" customFormat="1" ht="13" x14ac:dyDescent="0.15">
      <c r="A151" s="352"/>
      <c r="B151" s="352"/>
      <c r="C151" s="352"/>
      <c r="D151" s="352"/>
      <c r="E151" s="352"/>
      <c r="F151" s="352"/>
      <c r="G151" s="352"/>
      <c r="H151" s="352"/>
      <c r="I151" s="352"/>
      <c r="J151" s="352"/>
      <c r="K151" s="352"/>
      <c r="L151" s="352"/>
      <c r="M151" s="352"/>
      <c r="N151" s="352"/>
      <c r="O151" s="352"/>
      <c r="P151" s="352"/>
      <c r="Q151" s="352"/>
      <c r="R151" s="352"/>
      <c r="S151" s="352"/>
      <c r="T151" s="352"/>
      <c r="U151" s="352"/>
      <c r="V151" s="352"/>
      <c r="W151" s="352"/>
      <c r="X151" s="352"/>
      <c r="Y151" s="352"/>
      <c r="Z151" s="352"/>
      <c r="AA151" s="352"/>
      <c r="AB151" s="352"/>
      <c r="AC151" s="352"/>
      <c r="AD151" s="352"/>
      <c r="AE151" s="352"/>
      <c r="AF151" s="352"/>
      <c r="AG151" s="352"/>
      <c r="AH151" s="352"/>
      <c r="AI151" s="352"/>
      <c r="AJ151" s="352"/>
      <c r="AK151" s="352"/>
      <c r="AL151" s="352"/>
      <c r="AM151" s="352"/>
      <c r="AN151" s="352"/>
      <c r="AO151" s="352"/>
      <c r="AP151" s="352"/>
      <c r="AQ151" s="352"/>
      <c r="AR151" s="352"/>
      <c r="AS151" s="352"/>
      <c r="AT151" s="352"/>
      <c r="AU151" s="352"/>
      <c r="AV151" s="352"/>
      <c r="AW151" s="352"/>
      <c r="AX151" s="352"/>
      <c r="AY151" s="352"/>
      <c r="AZ151" s="352"/>
      <c r="BA151" s="352"/>
    </row>
    <row r="152" spans="1:53" customFormat="1" ht="13" x14ac:dyDescent="0.15">
      <c r="A152" s="352"/>
      <c r="B152" s="352"/>
      <c r="C152" s="352"/>
      <c r="D152" s="352"/>
      <c r="E152" s="352"/>
      <c r="F152" s="352"/>
      <c r="G152" s="352"/>
      <c r="H152" s="352"/>
      <c r="I152" s="352"/>
      <c r="J152" s="352"/>
      <c r="K152" s="352"/>
      <c r="L152" s="352"/>
      <c r="M152" s="352"/>
      <c r="N152" s="352"/>
      <c r="O152" s="352"/>
      <c r="P152" s="352"/>
      <c r="Q152" s="352"/>
      <c r="R152" s="352"/>
      <c r="S152" s="352"/>
      <c r="T152" s="352"/>
      <c r="U152" s="352"/>
      <c r="V152" s="352"/>
      <c r="W152" s="352"/>
      <c r="X152" s="352"/>
      <c r="Y152" s="352"/>
      <c r="Z152" s="352"/>
      <c r="AA152" s="352"/>
      <c r="AB152" s="352"/>
      <c r="AC152" s="352"/>
      <c r="AD152" s="352"/>
      <c r="AE152" s="352"/>
      <c r="AF152" s="352"/>
      <c r="AG152" s="352"/>
      <c r="AH152" s="352"/>
      <c r="AI152" s="352"/>
      <c r="AJ152" s="352"/>
      <c r="AK152" s="352"/>
      <c r="AL152" s="352"/>
      <c r="AM152" s="352"/>
      <c r="AN152" s="352"/>
      <c r="AO152" s="352"/>
      <c r="AP152" s="352"/>
      <c r="AQ152" s="352"/>
      <c r="AR152" s="352"/>
      <c r="AS152" s="352"/>
      <c r="AT152" s="352"/>
      <c r="AU152" s="352"/>
      <c r="AV152" s="352"/>
      <c r="AW152" s="352"/>
      <c r="AX152" s="352"/>
      <c r="AY152" s="352"/>
      <c r="AZ152" s="352"/>
      <c r="BA152" s="352"/>
    </row>
    <row r="153" spans="1:53" customFormat="1" ht="13" x14ac:dyDescent="0.15">
      <c r="A153" s="352"/>
      <c r="B153" s="352"/>
      <c r="C153" s="352"/>
      <c r="D153" s="352"/>
      <c r="E153" s="352"/>
      <c r="F153" s="352"/>
      <c r="G153" s="352"/>
      <c r="H153" s="352"/>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352"/>
      <c r="AG153" s="352"/>
      <c r="AH153" s="352"/>
      <c r="AI153" s="352"/>
      <c r="AJ153" s="352"/>
      <c r="AK153" s="352"/>
      <c r="AL153" s="352"/>
      <c r="AM153" s="352"/>
      <c r="AN153" s="352"/>
      <c r="AO153" s="352"/>
      <c r="AP153" s="352"/>
      <c r="AQ153" s="352"/>
      <c r="AR153" s="352"/>
      <c r="AS153" s="352"/>
      <c r="AT153" s="352"/>
      <c r="AU153" s="352"/>
      <c r="AV153" s="352"/>
      <c r="AW153" s="352"/>
      <c r="AX153" s="352"/>
      <c r="AY153" s="352"/>
      <c r="AZ153" s="352"/>
      <c r="BA153" s="352"/>
    </row>
    <row r="154" spans="1:53" customFormat="1" ht="13" x14ac:dyDescent="0.15">
      <c r="A154" s="352"/>
      <c r="B154" s="352"/>
      <c r="C154" s="352"/>
      <c r="D154" s="352"/>
      <c r="E154" s="352"/>
      <c r="F154" s="352"/>
      <c r="G154" s="352"/>
      <c r="H154" s="352"/>
      <c r="I154" s="352"/>
      <c r="J154" s="352"/>
      <c r="K154" s="352"/>
      <c r="L154" s="352"/>
      <c r="M154" s="352"/>
      <c r="N154" s="352"/>
      <c r="O154" s="352"/>
      <c r="P154" s="352"/>
      <c r="Q154" s="352"/>
      <c r="R154" s="352"/>
      <c r="S154" s="352"/>
      <c r="T154" s="352"/>
      <c r="U154" s="352"/>
      <c r="V154" s="352"/>
      <c r="W154" s="352"/>
      <c r="X154" s="352"/>
      <c r="Y154" s="352"/>
      <c r="Z154" s="352"/>
      <c r="AA154" s="352"/>
      <c r="AB154" s="352"/>
      <c r="AC154" s="352"/>
      <c r="AD154" s="352"/>
      <c r="AE154" s="352"/>
      <c r="AF154" s="352"/>
      <c r="AG154" s="352"/>
      <c r="AH154" s="352"/>
      <c r="AI154" s="352"/>
      <c r="AJ154" s="352"/>
      <c r="AK154" s="352"/>
      <c r="AL154" s="352"/>
      <c r="AM154" s="352"/>
      <c r="AN154" s="352"/>
      <c r="AO154" s="352"/>
      <c r="AP154" s="352"/>
      <c r="AQ154" s="352"/>
      <c r="AR154" s="352"/>
      <c r="AS154" s="352"/>
      <c r="AT154" s="352"/>
      <c r="AU154" s="352"/>
      <c r="AV154" s="352"/>
      <c r="AW154" s="352"/>
      <c r="AX154" s="352"/>
      <c r="AY154" s="352"/>
      <c r="AZ154" s="352"/>
      <c r="BA154" s="352"/>
    </row>
    <row r="155" spans="1:53" customFormat="1" ht="13" x14ac:dyDescent="0.15">
      <c r="A155" s="352"/>
      <c r="B155" s="352"/>
      <c r="C155" s="352"/>
      <c r="D155" s="352"/>
      <c r="E155" s="352"/>
      <c r="F155" s="352"/>
      <c r="G155" s="352"/>
      <c r="H155" s="352"/>
      <c r="I155" s="352"/>
      <c r="J155" s="352"/>
      <c r="K155" s="352"/>
      <c r="L155" s="352"/>
      <c r="M155" s="352"/>
      <c r="N155" s="352"/>
      <c r="O155" s="352"/>
      <c r="P155" s="352"/>
      <c r="Q155" s="352"/>
      <c r="R155" s="352"/>
      <c r="S155" s="352"/>
      <c r="T155" s="352"/>
      <c r="U155" s="352"/>
      <c r="V155" s="352"/>
      <c r="W155" s="352"/>
      <c r="X155" s="352"/>
      <c r="Y155" s="352"/>
      <c r="Z155" s="352"/>
      <c r="AA155" s="352"/>
      <c r="AB155" s="352"/>
      <c r="AC155" s="352"/>
      <c r="AD155" s="352"/>
      <c r="AE155" s="352"/>
      <c r="AF155" s="352"/>
      <c r="AG155" s="352"/>
      <c r="AH155" s="352"/>
      <c r="AI155" s="352"/>
      <c r="AJ155" s="352"/>
      <c r="AK155" s="352"/>
      <c r="AL155" s="352"/>
      <c r="AM155" s="352"/>
      <c r="AN155" s="352"/>
      <c r="AO155" s="352"/>
      <c r="AP155" s="352"/>
      <c r="AQ155" s="352"/>
      <c r="AR155" s="352"/>
      <c r="AS155" s="352"/>
      <c r="AT155" s="352"/>
      <c r="AU155" s="352"/>
      <c r="AV155" s="352"/>
      <c r="AW155" s="352"/>
      <c r="AX155" s="352"/>
      <c r="AY155" s="352"/>
      <c r="AZ155" s="352"/>
      <c r="BA155" s="352"/>
    </row>
    <row r="156" spans="1:53" customFormat="1" ht="13" x14ac:dyDescent="0.15">
      <c r="A156" s="352"/>
      <c r="B156" s="352"/>
      <c r="C156" s="352"/>
      <c r="D156" s="352"/>
      <c r="E156" s="352"/>
      <c r="F156" s="352"/>
      <c r="G156" s="352"/>
      <c r="H156" s="352"/>
      <c r="I156" s="352"/>
      <c r="J156" s="352"/>
      <c r="K156" s="352"/>
      <c r="L156" s="352"/>
      <c r="M156" s="352"/>
      <c r="N156" s="352"/>
      <c r="O156" s="352"/>
      <c r="P156" s="352"/>
      <c r="Q156" s="352"/>
      <c r="R156" s="352"/>
      <c r="S156" s="352"/>
      <c r="T156" s="352"/>
      <c r="U156" s="352"/>
      <c r="V156" s="352"/>
      <c r="W156" s="352"/>
      <c r="X156" s="352"/>
      <c r="Y156" s="352"/>
      <c r="Z156" s="352"/>
      <c r="AA156" s="352"/>
      <c r="AB156" s="352"/>
      <c r="AC156" s="352"/>
      <c r="AD156" s="352"/>
      <c r="AE156" s="352"/>
      <c r="AF156" s="352"/>
      <c r="AG156" s="352"/>
      <c r="AH156" s="352"/>
      <c r="AI156" s="352"/>
      <c r="AJ156" s="352"/>
      <c r="AK156" s="352"/>
      <c r="AL156" s="352"/>
      <c r="AM156" s="352"/>
      <c r="AN156" s="352"/>
      <c r="AO156" s="352"/>
      <c r="AP156" s="352"/>
      <c r="AQ156" s="352"/>
      <c r="AR156" s="352"/>
      <c r="AS156" s="352"/>
      <c r="AT156" s="352"/>
      <c r="AU156" s="352"/>
      <c r="AV156" s="352"/>
      <c r="AW156" s="352"/>
      <c r="AX156" s="352"/>
      <c r="AY156" s="352"/>
      <c r="AZ156" s="352"/>
      <c r="BA156" s="352"/>
    </row>
    <row r="157" spans="1:53" customFormat="1" ht="13" x14ac:dyDescent="0.15">
      <c r="A157" s="352"/>
      <c r="B157" s="352"/>
      <c r="C157" s="352"/>
      <c r="D157" s="352"/>
      <c r="E157" s="352"/>
      <c r="F157" s="352"/>
      <c r="G157" s="352"/>
      <c r="H157" s="352"/>
      <c r="I157" s="352"/>
      <c r="J157" s="352"/>
      <c r="K157" s="352"/>
      <c r="L157" s="352"/>
      <c r="M157" s="352"/>
      <c r="N157" s="352"/>
      <c r="O157" s="352"/>
      <c r="P157" s="352"/>
      <c r="Q157" s="352"/>
      <c r="R157" s="352"/>
      <c r="S157" s="352"/>
      <c r="T157" s="352"/>
      <c r="U157" s="352"/>
      <c r="V157" s="352"/>
      <c r="W157" s="352"/>
      <c r="X157" s="352"/>
      <c r="Y157" s="352"/>
      <c r="Z157" s="352"/>
      <c r="AA157" s="352"/>
      <c r="AB157" s="352"/>
      <c r="AC157" s="352"/>
      <c r="AD157" s="352"/>
      <c r="AE157" s="352"/>
      <c r="AF157" s="352"/>
      <c r="AG157" s="352"/>
      <c r="AH157" s="352"/>
      <c r="AI157" s="352"/>
      <c r="AJ157" s="352"/>
      <c r="AK157" s="352"/>
      <c r="AL157" s="352"/>
      <c r="AM157" s="352"/>
      <c r="AN157" s="352"/>
      <c r="AO157" s="352"/>
      <c r="AP157" s="352"/>
      <c r="AQ157" s="352"/>
      <c r="AR157" s="352"/>
      <c r="AS157" s="352"/>
      <c r="AT157" s="352"/>
      <c r="AU157" s="352"/>
      <c r="AV157" s="352"/>
      <c r="AW157" s="352"/>
      <c r="AX157" s="352"/>
      <c r="AY157" s="352"/>
      <c r="AZ157" s="352"/>
      <c r="BA157" s="352"/>
    </row>
    <row r="158" spans="1:53" customFormat="1" ht="13" x14ac:dyDescent="0.15">
      <c r="A158" s="352"/>
      <c r="B158" s="352"/>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row>
    <row r="159" spans="1:53" customFormat="1" ht="13" x14ac:dyDescent="0.15">
      <c r="A159" s="352"/>
      <c r="B159" s="352"/>
      <c r="C159" s="352"/>
      <c r="D159" s="352"/>
      <c r="E159" s="352"/>
      <c r="F159" s="352"/>
      <c r="G159" s="352"/>
      <c r="H159" s="352"/>
      <c r="I159" s="352"/>
      <c r="J159" s="352"/>
      <c r="K159" s="352"/>
      <c r="L159" s="352"/>
      <c r="M159" s="352"/>
      <c r="N159" s="352"/>
      <c r="O159" s="352"/>
      <c r="P159" s="352"/>
      <c r="Q159" s="352"/>
      <c r="R159" s="352"/>
      <c r="S159" s="352"/>
      <c r="T159" s="352"/>
      <c r="U159" s="352"/>
      <c r="V159" s="352"/>
      <c r="W159" s="352"/>
      <c r="X159" s="352"/>
      <c r="Y159" s="352"/>
      <c r="Z159" s="352"/>
      <c r="AA159" s="352"/>
      <c r="AB159" s="352"/>
      <c r="AC159" s="352"/>
      <c r="AD159" s="352"/>
      <c r="AE159" s="352"/>
      <c r="AF159" s="352"/>
      <c r="AG159" s="352"/>
      <c r="AH159" s="352"/>
      <c r="AI159" s="352"/>
      <c r="AJ159" s="352"/>
      <c r="AK159" s="352"/>
      <c r="AL159" s="352"/>
      <c r="AM159" s="352"/>
      <c r="AN159" s="352"/>
      <c r="AO159" s="352"/>
      <c r="AP159" s="352"/>
      <c r="AQ159" s="352"/>
      <c r="AR159" s="352"/>
      <c r="AS159" s="352"/>
      <c r="AT159" s="352"/>
      <c r="AU159" s="352"/>
      <c r="AV159" s="352"/>
      <c r="AW159" s="352"/>
      <c r="AX159" s="352"/>
      <c r="AY159" s="352"/>
      <c r="AZ159" s="352"/>
      <c r="BA159" s="352"/>
    </row>
    <row r="160" spans="1:53" customFormat="1" ht="13" x14ac:dyDescent="0.15">
      <c r="A160" s="352"/>
      <c r="B160" s="352"/>
      <c r="C160" s="352"/>
      <c r="D160" s="352"/>
      <c r="E160" s="352"/>
      <c r="F160" s="352"/>
      <c r="G160" s="352"/>
      <c r="H160" s="352"/>
      <c r="I160" s="352"/>
      <c r="J160" s="352"/>
      <c r="K160" s="352"/>
      <c r="L160" s="352"/>
      <c r="M160" s="352"/>
      <c r="N160" s="352"/>
      <c r="O160" s="352"/>
      <c r="P160" s="352"/>
      <c r="Q160" s="352"/>
      <c r="R160" s="352"/>
      <c r="S160" s="352"/>
      <c r="T160" s="352"/>
      <c r="U160" s="352"/>
      <c r="V160" s="352"/>
      <c r="W160" s="352"/>
      <c r="X160" s="352"/>
      <c r="Y160" s="352"/>
      <c r="Z160" s="352"/>
      <c r="AA160" s="352"/>
      <c r="AB160" s="352"/>
      <c r="AC160" s="352"/>
      <c r="AD160" s="352"/>
      <c r="AE160" s="352"/>
      <c r="AF160" s="352"/>
      <c r="AG160" s="352"/>
      <c r="AH160" s="352"/>
      <c r="AI160" s="352"/>
      <c r="AJ160" s="352"/>
      <c r="AK160" s="352"/>
      <c r="AL160" s="352"/>
      <c r="AM160" s="352"/>
      <c r="AN160" s="352"/>
      <c r="AO160" s="352"/>
      <c r="AP160" s="352"/>
      <c r="AQ160" s="352"/>
      <c r="AR160" s="352"/>
      <c r="AS160" s="352"/>
      <c r="AT160" s="352"/>
      <c r="AU160" s="352"/>
      <c r="AV160" s="352"/>
      <c r="AW160" s="352"/>
      <c r="AX160" s="352"/>
      <c r="AY160" s="352"/>
      <c r="AZ160" s="352"/>
      <c r="BA160" s="352"/>
    </row>
    <row r="161" spans="1:53" customFormat="1" ht="13" x14ac:dyDescent="0.15">
      <c r="A161" s="352"/>
      <c r="B161" s="352"/>
      <c r="C161" s="352"/>
      <c r="D161" s="352"/>
      <c r="E161" s="352"/>
      <c r="F161" s="352"/>
      <c r="G161" s="352"/>
      <c r="H161" s="352"/>
      <c r="I161" s="352"/>
      <c r="J161" s="352"/>
      <c r="K161" s="352"/>
      <c r="L161" s="352"/>
      <c r="M161" s="352"/>
      <c r="N161" s="352"/>
      <c r="O161" s="352"/>
      <c r="P161" s="352"/>
      <c r="Q161" s="352"/>
      <c r="R161" s="352"/>
      <c r="S161" s="352"/>
      <c r="T161" s="352"/>
      <c r="U161" s="352"/>
      <c r="V161" s="352"/>
      <c r="W161" s="352"/>
      <c r="X161" s="352"/>
      <c r="Y161" s="352"/>
      <c r="Z161" s="352"/>
      <c r="AA161" s="352"/>
      <c r="AB161" s="352"/>
      <c r="AC161" s="352"/>
      <c r="AD161" s="352"/>
      <c r="AE161" s="352"/>
      <c r="AF161" s="352"/>
      <c r="AG161" s="352"/>
      <c r="AH161" s="352"/>
      <c r="AI161" s="352"/>
      <c r="AJ161" s="352"/>
      <c r="AK161" s="352"/>
      <c r="AL161" s="352"/>
      <c r="AM161" s="352"/>
      <c r="AN161" s="352"/>
      <c r="AO161" s="352"/>
      <c r="AP161" s="352"/>
      <c r="AQ161" s="352"/>
      <c r="AR161" s="352"/>
      <c r="AS161" s="352"/>
      <c r="AT161" s="352"/>
      <c r="AU161" s="352"/>
      <c r="AV161" s="352"/>
      <c r="AW161" s="352"/>
      <c r="AX161" s="352"/>
      <c r="AY161" s="352"/>
      <c r="AZ161" s="352"/>
      <c r="BA161" s="352"/>
    </row>
    <row r="162" spans="1:53" customFormat="1" ht="13" x14ac:dyDescent="0.15"/>
    <row r="163" spans="1:53" customFormat="1" ht="13" x14ac:dyDescent="0.15"/>
    <row r="164" spans="1:53" customFormat="1" ht="13" x14ac:dyDescent="0.15"/>
    <row r="165" spans="1:53" customFormat="1" ht="13" x14ac:dyDescent="0.15"/>
    <row r="166" spans="1:53" customFormat="1" ht="13" x14ac:dyDescent="0.15"/>
    <row r="167" spans="1:53" customFormat="1" ht="13" x14ac:dyDescent="0.15"/>
    <row r="168" spans="1:53" customFormat="1" ht="13" x14ac:dyDescent="0.15"/>
    <row r="169" spans="1:53" customFormat="1" ht="13" x14ac:dyDescent="0.15"/>
    <row r="170" spans="1:53" customFormat="1" ht="13" x14ac:dyDescent="0.15"/>
    <row r="171" spans="1:53" customFormat="1" ht="13" x14ac:dyDescent="0.15"/>
    <row r="172" spans="1:53" customFormat="1" ht="13" x14ac:dyDescent="0.15"/>
    <row r="173" spans="1:53" customFormat="1" ht="13" x14ac:dyDescent="0.15"/>
    <row r="174" spans="1:53" customFormat="1" ht="13" x14ac:dyDescent="0.15"/>
    <row r="175" spans="1:53" customFormat="1" ht="13" x14ac:dyDescent="0.15"/>
    <row r="176" spans="1:53"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sheetData>
  <sheetProtection algorithmName="SHA-512" hashValue="cMencLhj8pnHbkXT/gSQao4k9j9dzb49e4h3IUOjv26yAlCf4yeW7F7PkvwZpEX2lVrivALqZj49EnK578jkBw==" saltValue="goNo5dB4BbUk9ub4jRaHjg==" spinCount="100000" sheet="1" objects="1" scenarios="1"/>
  <dataValidations count="2">
    <dataValidation type="decimal" showInputMessage="1" showErrorMessage="1" errorTitle="Incorrect entry" error="Enter 1.5 or 3.0 only" sqref="C4" xr:uid="{DCA94DEA-3920-2746-A3D1-F29082DBCF5E}">
      <formula1>1.5</formula1>
      <formula2>3</formula2>
    </dataValidation>
    <dataValidation type="whole" showInputMessage="1" showErrorMessage="1" errorTitle="Incorrect number" error="Please enter quarterly consumption between 700-4000kWh" sqref="C5" xr:uid="{126C22B6-D753-744B-8B7F-B6918B758293}">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E8C4-1F1E-D844-BC4D-81EFF8A174F0}">
  <sheetPr codeName="Sheet21"/>
  <dimension ref="A1:XFD9989"/>
  <sheetViews>
    <sheetView zoomScaleNormal="100" workbookViewId="0">
      <selection activeCell="P1" sqref="P1:U1048576"/>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customWidth="1"/>
    <col min="29" max="39" width="7.5" customWidth="1"/>
    <col min="40" max="76" width="11.1640625" customWidth="1"/>
    <col min="1185" max="16384" width="10.83203125" style="219"/>
  </cols>
  <sheetData>
    <row r="1" spans="1:55" customFormat="1" ht="13" x14ac:dyDescent="0.15">
      <c r="A1" s="319" t="s">
        <v>221</v>
      </c>
      <c r="B1" s="319"/>
      <c r="C1" s="319"/>
      <c r="D1" s="319"/>
      <c r="E1" s="319"/>
      <c r="F1" s="318"/>
      <c r="G1" s="318"/>
      <c r="H1" s="318">
        <v>3</v>
      </c>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row>
    <row r="2" spans="1:55" customFormat="1" ht="13" x14ac:dyDescent="0.15">
      <c r="A2" s="319" t="s">
        <v>171</v>
      </c>
      <c r="B2" s="319"/>
      <c r="C2" s="319"/>
      <c r="D2" s="319"/>
      <c r="E2" s="319"/>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row>
    <row r="3" spans="1:55" customFormat="1" ht="13" x14ac:dyDescent="0.15">
      <c r="A3" s="319"/>
      <c r="B3" s="319"/>
      <c r="C3" s="319"/>
      <c r="D3" s="319"/>
      <c r="E3" s="319"/>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row>
    <row r="4" spans="1:55" x14ac:dyDescent="0.15">
      <c r="A4" s="184" t="s">
        <v>243</v>
      </c>
      <c r="B4" s="185"/>
      <c r="C4" s="186">
        <v>3</v>
      </c>
      <c r="D4" s="320"/>
      <c r="E4" s="187" t="s">
        <v>244</v>
      </c>
      <c r="F4" s="188">
        <f>IF(C4&lt;H1,(651),(1302))</f>
        <v>1302</v>
      </c>
      <c r="G4" s="320"/>
      <c r="H4" s="320"/>
      <c r="I4" s="320"/>
      <c r="J4" s="184"/>
      <c r="K4" s="189" t="s">
        <v>156</v>
      </c>
      <c r="L4" s="190" t="s">
        <v>157</v>
      </c>
      <c r="M4" s="191" t="s">
        <v>158</v>
      </c>
      <c r="N4" s="320"/>
      <c r="O4" s="320"/>
      <c r="P4" s="320"/>
      <c r="Q4" s="320"/>
      <c r="R4" s="320"/>
      <c r="S4" s="320"/>
      <c r="T4" s="320"/>
      <c r="U4" s="320"/>
      <c r="V4" s="320"/>
      <c r="W4" s="320"/>
      <c r="X4" s="320"/>
      <c r="Y4" s="320"/>
      <c r="Z4" s="320"/>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row>
    <row r="5" spans="1:55" x14ac:dyDescent="0.15">
      <c r="A5" s="192" t="s">
        <v>0</v>
      </c>
      <c r="B5" s="193"/>
      <c r="C5" s="194">
        <v>1500</v>
      </c>
      <c r="D5" s="320"/>
      <c r="E5" s="187" t="s">
        <v>159</v>
      </c>
      <c r="F5" s="195">
        <f>C5-(F4-F6)</f>
        <v>893.26800000000003</v>
      </c>
      <c r="G5" s="320"/>
      <c r="H5" s="320"/>
      <c r="I5" s="320"/>
      <c r="J5" s="192" t="s">
        <v>160</v>
      </c>
      <c r="K5" s="196">
        <f>F5*85/100</f>
        <v>759.27779999999996</v>
      </c>
      <c r="L5" s="197">
        <f>F5*15/100</f>
        <v>133.99020000000002</v>
      </c>
      <c r="M5" s="198" t="s">
        <v>79</v>
      </c>
      <c r="N5" s="320"/>
      <c r="O5" s="320"/>
      <c r="P5" s="320"/>
      <c r="Q5" s="320"/>
      <c r="R5" s="320"/>
      <c r="S5" s="320"/>
      <c r="T5" s="320"/>
      <c r="U5" s="320"/>
      <c r="V5" s="320"/>
      <c r="W5" s="320"/>
      <c r="X5" s="320"/>
      <c r="Y5" s="320"/>
      <c r="Z5" s="320"/>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row>
    <row r="6" spans="1:55" x14ac:dyDescent="0.15">
      <c r="A6" s="320"/>
      <c r="B6" s="320"/>
      <c r="C6" s="320"/>
      <c r="D6" s="320"/>
      <c r="E6" s="187" t="s">
        <v>80</v>
      </c>
      <c r="F6" s="195">
        <f>IF(C4&lt;H1,(F4*24.6/100),(F4*53.4/100))</f>
        <v>695.26800000000003</v>
      </c>
      <c r="G6" s="320"/>
      <c r="H6" s="320"/>
      <c r="I6" s="320"/>
      <c r="J6" s="192" t="s">
        <v>81</v>
      </c>
      <c r="K6" s="196">
        <f>F5*20/100</f>
        <v>178.65360000000001</v>
      </c>
      <c r="L6" s="197">
        <f>F5*25/100</f>
        <v>223.31700000000001</v>
      </c>
      <c r="M6" s="199">
        <f>F5*55/100</f>
        <v>491.29740000000004</v>
      </c>
      <c r="N6" s="320"/>
      <c r="O6" s="320"/>
      <c r="P6" s="320"/>
      <c r="Q6" s="320"/>
      <c r="R6" s="320"/>
      <c r="S6" s="320"/>
      <c r="T6" s="320"/>
      <c r="U6" s="320"/>
      <c r="V6" s="320"/>
      <c r="W6" s="320"/>
      <c r="X6" s="320"/>
      <c r="Y6" s="320"/>
      <c r="Z6" s="320"/>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row>
    <row r="7" spans="1:55" ht="15" thickBot="1" x14ac:dyDescent="0.2">
      <c r="A7" s="320"/>
      <c r="B7" s="320"/>
      <c r="C7" s="320"/>
      <c r="D7" s="320"/>
      <c r="E7" s="320"/>
      <c r="F7" s="321"/>
      <c r="G7" s="320"/>
      <c r="H7" s="320"/>
      <c r="I7" s="320"/>
      <c r="J7" s="322"/>
      <c r="K7" s="322"/>
      <c r="L7" s="322"/>
      <c r="M7" s="320"/>
      <c r="N7" s="320"/>
      <c r="O7" s="320"/>
      <c r="P7" s="320"/>
      <c r="Q7" s="320"/>
      <c r="R7" s="320"/>
      <c r="S7" s="320"/>
      <c r="T7" s="320"/>
      <c r="U7" s="320"/>
      <c r="V7" s="320"/>
      <c r="W7" s="320"/>
      <c r="X7" s="320"/>
      <c r="Y7" s="320"/>
      <c r="Z7" s="320"/>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row>
    <row r="8" spans="1:55"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row>
    <row r="9" spans="1:55"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row>
    <row r="10" spans="1:55" x14ac:dyDescent="0.15">
      <c r="A10" s="201" t="str">
        <f>'Tariffs July 2022'!K2</f>
        <v>AGL</v>
      </c>
      <c r="B10" s="202" t="str">
        <f>'Tariffs July 2022'!L2</f>
        <v>Solar Savers</v>
      </c>
      <c r="C10" s="203">
        <f>IF('Tariffs July 2022'!BP2=0,91*'Tariffs July 2022'!M2/100,(91*'Tariffs July 2022'!M2/100)+'Tariffs July 2022'!BP2/4)</f>
        <v>102.51563636363635</v>
      </c>
      <c r="D10" s="203">
        <f>IF('Tariffs July 2022'!O2="",$F$5*'Tariffs July 2022'!N2/100,IF($F$5&gt;='Tariffs July 2022'!P2,('Tariffs July 2022'!P2*'Tariffs July 2022'!N2/100),($F$5*'Tariffs July 2022'!N2/100)))</f>
        <v>206.10128945454545</v>
      </c>
      <c r="E10" s="203">
        <f>IF(AND('Tariffs July 2022'!P2&gt;0,'Tariffs July 2022'!R2&gt;0),IF($F$5&lt;'Tariffs July 2022'!P2,0,IF($F$5&lt;=('Tariffs July 2022'!R2+'Tariffs July 2022'!P2),(($F$5-'Tariffs July 2022'!P2)*'Tariffs July 2022'!Q2/100),(('Tariffs July 2022'!R2)*'Tariffs July 2022'!Q2/100))),0)</f>
        <v>0</v>
      </c>
      <c r="F10" s="203">
        <f>IF('Tariffs July 2022'!T2&gt;0,IF(($F$5&lt;'Tariffs July 2022'!T2),(0),($F$5-'Tariffs July 2022'!T2)*'Tariffs July 2022'!U2/100),IF(AND('Tariffs July 2022'!R2&gt;0,'Tariffs July 2022'!T2=""),IF(($F$5&lt;'Tariffs July 2022'!R2),(0),($F$5-'Tariffs July 2022'!R2)*'Tariffs July 2022'!S2/100),IF(AND('Tariffs July 2022'!P2&gt;0,'Tariffs July 2022'!R2=""),IF(($F$5&lt;'Tariffs July 2022'!P2),(0),($F$5-'Tariffs July 2022'!P2)*'Tariffs July 2022'!Q2/100),0)))</f>
        <v>0</v>
      </c>
      <c r="G10" s="203">
        <f t="shared" ref="G10:G23" si="0">SUM(C10:F10)</f>
        <v>308.61692581818181</v>
      </c>
      <c r="H10" s="203">
        <f t="shared" ref="H10:H23" si="1">(G10-C10)*4</f>
        <v>824.40515781818181</v>
      </c>
      <c r="I10" s="247">
        <f>G10*4</f>
        <v>1234.4677032727272</v>
      </c>
      <c r="J10" s="204">
        <f>I10*1.1</f>
        <v>1357.9144736000001</v>
      </c>
      <c r="K10" s="207">
        <f>'Tariffs July 2022'!AZ2</f>
        <v>0</v>
      </c>
      <c r="L10" s="207">
        <f>'Tariffs July 2022'!BA2</f>
        <v>0</v>
      </c>
      <c r="M10" s="207">
        <f>'Tariffs July 2022'!BB2</f>
        <v>0</v>
      </c>
      <c r="N10" s="207">
        <f>'Tariffs July 2022'!BC2</f>
        <v>0</v>
      </c>
      <c r="O10" s="205">
        <f>($F$6*'Tariffs July 2022'!AT2/100)*4</f>
        <v>278.10720000000003</v>
      </c>
      <c r="P10" s="206" t="str">
        <f>IF(SUM(K10:N10)=0,"No discount",IF(K10&gt;0,"Guaranteed off bill",IF(L10&gt;0,"Guaranteed off usage",IF(M10&gt;0,"Pay-on-time off bill","Pay-on-time off usage"))))</f>
        <v>No discount</v>
      </c>
      <c r="Q10" s="206" t="str">
        <f t="shared" ref="Q10:Q23"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1234.4677032727272</v>
      </c>
      <c r="S10" s="247">
        <f>IF(AND(P10="Pay-on-time off bill",Q10="Inclusive"),((R10*1.1)-((R10*1.1)*M10/100))/1.1,IF(AND(P10="Pay-on-time off usage",Q10="Inclusive"),((R10*1.1)-((H10*1.1)*N10/100))/1.1,IF(AND(P10="Pay-on-time off bill",Q10="Exclusive"),R10-(R10*M10/100),IF(AND(P10="Pay-on-time off usage",Q10="Exclusive"),R10-(H10*N10/100),IF(Q10="Inclusive",((R10*1.1))/1.1,R10)))))</f>
        <v>1234.4677032727272</v>
      </c>
      <c r="T10" s="247">
        <f t="shared" ref="T10:T23" si="3">R10-O10</f>
        <v>956.36050327272721</v>
      </c>
      <c r="U10" s="247">
        <f t="shared" ref="U10:U23" si="4">S10-O10</f>
        <v>956.36050327272721</v>
      </c>
      <c r="V10" s="292">
        <f t="shared" ref="V10:W20" si="5">T10*1.1</f>
        <v>1051.9965536</v>
      </c>
      <c r="W10" s="292">
        <f t="shared" si="5"/>
        <v>1051.9965536</v>
      </c>
      <c r="X10" s="207">
        <f>'Tariffs July 2022'!BL2</f>
        <v>0</v>
      </c>
      <c r="Y10" s="207" t="str">
        <f>'Tariffs July 2022'!BM2</f>
        <v>n</v>
      </c>
      <c r="Z10" s="208">
        <f>'Tariffs July 2022'!G2</f>
        <v>43285</v>
      </c>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row>
    <row r="11" spans="1:55" x14ac:dyDescent="0.15">
      <c r="A11" s="201" t="str">
        <f>'Tariffs July 2022'!K3</f>
        <v>Diamond Energy</v>
      </c>
      <c r="B11" s="202" t="str">
        <f>'Tariffs July 2022'!L3</f>
        <v xml:space="preserve">Renewable Saver </v>
      </c>
      <c r="C11" s="203">
        <f>IF('Tariffs July 2022'!BP3=0,91*'Tariffs July 2022'!M3/100,(91*'Tariffs July 2022'!M3/100)+'Tariffs July 2022'!BP3/4)</f>
        <v>99.19</v>
      </c>
      <c r="D11" s="203">
        <f>IF('Tariffs July 2022'!O3="",$F$5*'Tariffs July 2022'!N3/100,IF($F$5&gt;='Tariffs July 2022'!P3,('Tariffs July 2022'!P3*'Tariffs July 2022'!N3/100),($F$5*'Tariffs July 2022'!N3/100)))</f>
        <v>201.47253709090907</v>
      </c>
      <c r="E11" s="203">
        <f>IF(AND('Tariffs July 2022'!P3&gt;0,'Tariffs July 2022'!R3&gt;0),IF($F$5&lt;'Tariffs July 2022'!P3,0,IF($F$5&lt;=('Tariffs July 2022'!R3+'Tariffs July 2022'!P3),(($F$5-'Tariffs July 2022'!P3)*'Tariffs July 2022'!Q3/100),(('Tariffs July 2022'!R3)*'Tariffs July 2022'!Q3/100))),0)</f>
        <v>0</v>
      </c>
      <c r="F11" s="203">
        <f>IF('Tariffs July 2022'!T3&gt;0,IF(($F$5&lt;'Tariffs July 2022'!T3),(0),($F$5-'Tariffs July 2022'!T3)*'Tariffs July 2022'!U3/100),IF(AND('Tariffs July 2022'!R3&gt;0,'Tariffs July 2022'!T3=""),IF(($F$5&lt;'Tariffs July 2022'!R3),(0),($F$5-'Tariffs July 2022'!R3)*'Tariffs July 2022'!S3/100),IF(AND('Tariffs July 2022'!P3&gt;0,'Tariffs July 2022'!R3=""),IF(($F$5&lt;'Tariffs July 2022'!P3),(0),($F$5-'Tariffs July 2022'!P3)*'Tariffs July 2022'!Q3/100),0)))</f>
        <v>0</v>
      </c>
      <c r="G11" s="203">
        <f t="shared" si="0"/>
        <v>300.66253709090904</v>
      </c>
      <c r="H11" s="203">
        <f t="shared" si="1"/>
        <v>805.89014836363617</v>
      </c>
      <c r="I11" s="247">
        <f t="shared" ref="I11:I23" si="6">G11*4</f>
        <v>1202.6501483636362</v>
      </c>
      <c r="J11" s="204">
        <f t="shared" ref="J11:J23" si="7">I11*1.1</f>
        <v>1322.9151631999998</v>
      </c>
      <c r="K11" s="207">
        <f>'Tariffs July 2022'!AZ3</f>
        <v>0</v>
      </c>
      <c r="L11" s="207">
        <f>'Tariffs July 2022'!BA3</f>
        <v>0</v>
      </c>
      <c r="M11" s="207">
        <f>'Tariffs July 2022'!BB3</f>
        <v>2</v>
      </c>
      <c r="N11" s="207">
        <f>'Tariffs July 2022'!BC3</f>
        <v>0</v>
      </c>
      <c r="O11" s="205">
        <f>($F$6*'Tariffs July 2022'!AT3/100)*4</f>
        <v>144.61574400000001</v>
      </c>
      <c r="P11" s="206" t="str">
        <f t="shared" ref="P11:P23" si="8">IF(SUM(K11:N11)=0,"No discount",IF(K11&gt;0,"Guaranteed off bill",IF(L11&gt;0,"Guaranteed off usage",IF(M11&gt;0,"Pay-on-time off bill","Pay-on-time off usage"))))</f>
        <v>Pay-on-time off bill</v>
      </c>
      <c r="Q11" s="206" t="str">
        <f t="shared" si="2"/>
        <v>Exclusive</v>
      </c>
      <c r="R11" s="293">
        <f t="shared" ref="R11:R23" si="9">IF(AND(P11="Guaranteed off bill",Q11="Inclusive"),((I11*1.1)-((I11*1.1)*K11/100))/1.1,IF(AND(P11="Guaranteed off usage",Q11="Inclusive"),((I11*1.1)-((H11*1.1)*L11/100))/1.1,IF(AND(P11="Guaranteed off bill",Q11="Exclusive"),I11-(I11*K11/100),IF(AND(P11="Guaranteed off usage",Q11="Exclusive"),I11-(H11*L11/100),IF(Q11="Inclusive",((I11*1.1))/1.1,I11)))))</f>
        <v>1202.6501483636362</v>
      </c>
      <c r="S11" s="247">
        <f t="shared" ref="S11:S23" si="10">IF(AND(P11="Pay-on-time off bill",Q11="Inclusive"),((R11*1.1)-((R11*1.1)*M11/100))/1.1,IF(AND(P11="Pay-on-time off usage",Q11="Inclusive"),((R11*1.1)-((H11*1.1)*N11/100))/1.1,IF(AND(P11="Pay-on-time off bill",Q11="Exclusive"),R11-(R11*M11/100),IF(AND(P11="Pay-on-time off usage",Q11="Exclusive"),R11-(H11*N11/100),IF(Q11="Inclusive",((R11*1.1))/1.1,R11)))))</f>
        <v>1178.5971453963634</v>
      </c>
      <c r="T11" s="247">
        <f t="shared" si="3"/>
        <v>1058.0344043636362</v>
      </c>
      <c r="U11" s="247">
        <f t="shared" si="4"/>
        <v>1033.9814013963635</v>
      </c>
      <c r="V11" s="292">
        <f t="shared" si="5"/>
        <v>1163.8378447999999</v>
      </c>
      <c r="W11" s="292">
        <f t="shared" si="5"/>
        <v>1137.379541536</v>
      </c>
      <c r="X11" s="207">
        <f>'Tariffs July 2022'!BL3</f>
        <v>0</v>
      </c>
      <c r="Y11" s="207" t="str">
        <f>'Tariffs July 2022'!BM3</f>
        <v>n</v>
      </c>
      <c r="Z11" s="208">
        <f>'Tariffs July 2022'!G3</f>
        <v>43281</v>
      </c>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row>
    <row r="12" spans="1:55" x14ac:dyDescent="0.15">
      <c r="A12" s="201" t="str">
        <f>'Tariffs July 2022'!K4</f>
        <v>EnergyAustralia</v>
      </c>
      <c r="B12" s="202" t="str">
        <f>'Tariffs July 2022'!L4</f>
        <v>Solar Max</v>
      </c>
      <c r="C12" s="203">
        <f>IF('Tariffs July 2022'!BP4=0,91*'Tariffs July 2022'!M4/100,(91*'Tariffs July 2022'!M4/100)+'Tariffs July 2022'!BP4/4)</f>
        <v>85.995000000000005</v>
      </c>
      <c r="D12" s="203">
        <f>IF('Tariffs July 2022'!O4="",$F$5*'Tariffs July 2022'!N4/100,IF($F$5&gt;='Tariffs July 2022'!P4,('Tariffs July 2022'!P4*'Tariffs July 2022'!N4/100),($F$5*'Tariffs July 2022'!N4/100)))</f>
        <v>219.01307236363635</v>
      </c>
      <c r="E12" s="203">
        <f>IF(AND('Tariffs July 2022'!P4&gt;0,'Tariffs July 2022'!R4&gt;0),IF($F$5&lt;'Tariffs July 2022'!P4,0,IF($F$5&lt;=('Tariffs July 2022'!R4+'Tariffs July 2022'!P4),(($F$5-'Tariffs July 2022'!P4)*'Tariffs July 2022'!Q4/100),(('Tariffs July 2022'!R4)*'Tariffs July 2022'!Q4/100))),0)</f>
        <v>0</v>
      </c>
      <c r="F12" s="203">
        <f>IF('Tariffs July 2022'!T4&gt;0,IF(($F$5&lt;'Tariffs July 2022'!T4),(0),($F$5-'Tariffs July 2022'!T4)*'Tariffs July 2022'!U4/100),IF(AND('Tariffs July 2022'!R4&gt;0,'Tariffs July 2022'!T4=""),IF(($F$5&lt;'Tariffs July 2022'!R4),(0),($F$5-'Tariffs July 2022'!R4)*'Tariffs July 2022'!S4/100),IF(AND('Tariffs July 2022'!P4&gt;0,'Tariffs July 2022'!R4=""),IF(($F$5&lt;'Tariffs July 2022'!P4),(0),($F$5-'Tariffs July 2022'!P4)*'Tariffs July 2022'!Q4/100),0)))</f>
        <v>0</v>
      </c>
      <c r="G12" s="203">
        <f t="shared" si="0"/>
        <v>305.00807236363636</v>
      </c>
      <c r="H12" s="203">
        <f t="shared" si="1"/>
        <v>876.05228945454542</v>
      </c>
      <c r="I12" s="247">
        <f t="shared" si="6"/>
        <v>1220.0322894545454</v>
      </c>
      <c r="J12" s="204">
        <f t="shared" si="7"/>
        <v>1342.0355184</v>
      </c>
      <c r="K12" s="207">
        <f>'Tariffs July 2022'!AZ4</f>
        <v>0</v>
      </c>
      <c r="L12" s="207">
        <f>'Tariffs July 2022'!BA4</f>
        <v>0</v>
      </c>
      <c r="M12" s="207">
        <f>'Tariffs July 2022'!BB4</f>
        <v>0</v>
      </c>
      <c r="N12" s="207">
        <f>'Tariffs July 2022'!BC4</f>
        <v>0</v>
      </c>
      <c r="O12" s="205">
        <f>($F$6*'Tariffs July 2022'!AT4/100)*4</f>
        <v>278.10720000000003</v>
      </c>
      <c r="P12" s="206" t="str">
        <f t="shared" si="8"/>
        <v>No discount</v>
      </c>
      <c r="Q12" s="206" t="str">
        <f t="shared" si="2"/>
        <v>Exclusive</v>
      </c>
      <c r="R12" s="293">
        <f t="shared" si="9"/>
        <v>1220.0322894545454</v>
      </c>
      <c r="S12" s="247">
        <f t="shared" si="10"/>
        <v>1220.0322894545454</v>
      </c>
      <c r="T12" s="247">
        <f t="shared" si="3"/>
        <v>941.9250894545454</v>
      </c>
      <c r="U12" s="247">
        <f t="shared" si="4"/>
        <v>941.9250894545454</v>
      </c>
      <c r="V12" s="292">
        <f t="shared" si="5"/>
        <v>1036.1175984000001</v>
      </c>
      <c r="W12" s="292">
        <f t="shared" si="5"/>
        <v>1036.1175984000001</v>
      </c>
      <c r="X12" s="207">
        <f>'Tariffs July 2022'!BL4</f>
        <v>0</v>
      </c>
      <c r="Y12" s="207" t="str">
        <f>'Tariffs July 2022'!BM4</f>
        <v>n</v>
      </c>
      <c r="Z12" s="208">
        <f>'Tariffs July 2022'!G4</f>
        <v>43281</v>
      </c>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row>
    <row r="13" spans="1:55" x14ac:dyDescent="0.15">
      <c r="A13" s="201" t="str">
        <f>'Tariffs July 2022'!K5</f>
        <v>Energy Locals</v>
      </c>
      <c r="B13" s="202" t="str">
        <f>'Tariffs July 2022'!L5</f>
        <v>Online Member</v>
      </c>
      <c r="C13" s="203">
        <f>IF('Tariffs July 2022'!BP5=0,91*'Tariffs July 2022'!M5/100,(91*'Tariffs July 2022'!M5/100)+'Tariffs July 2022'!BP5/4)</f>
        <v>100.94727272727272</v>
      </c>
      <c r="D13" s="203">
        <f>IF('Tariffs July 2022'!O5="",$F$5*'Tariffs July 2022'!N5/100,IF($F$5&gt;='Tariffs July 2022'!P5,('Tariffs July 2022'!P5*'Tariffs July 2022'!N5/100),($F$5*'Tariffs July 2022'!N5/100)))</f>
        <v>223.31699999999998</v>
      </c>
      <c r="E13" s="203">
        <f>IF(AND('Tariffs July 2022'!P5&gt;0,'Tariffs July 2022'!R5&gt;0),IF($F$5&lt;'Tariffs July 2022'!P5,0,IF($F$5&lt;=('Tariffs July 2022'!R5+'Tariffs July 2022'!P5),(($F$5-'Tariffs July 2022'!P5)*'Tariffs July 2022'!Q5/100),(('Tariffs July 2022'!R5)*'Tariffs July 2022'!Q5/100))),0)</f>
        <v>0</v>
      </c>
      <c r="F13" s="203">
        <f>IF('Tariffs July 2022'!T5&gt;0,IF(($F$5&lt;'Tariffs July 2022'!T5),(0),($F$5-'Tariffs July 2022'!T5)*'Tariffs July 2022'!U5/100),IF(AND('Tariffs July 2022'!R5&gt;0,'Tariffs July 2022'!T5=""),IF(($F$5&lt;'Tariffs July 2022'!R5),(0),($F$5-'Tariffs July 2022'!R5)*'Tariffs July 2022'!S5/100),IF(AND('Tariffs July 2022'!P5&gt;0,'Tariffs July 2022'!R5=""),IF(($F$5&lt;'Tariffs July 2022'!P5),(0),($F$5-'Tariffs July 2022'!P5)*'Tariffs July 2022'!Q5/100),0)))</f>
        <v>0</v>
      </c>
      <c r="G13" s="203">
        <f t="shared" si="0"/>
        <v>324.26427272727267</v>
      </c>
      <c r="H13" s="203">
        <f t="shared" si="1"/>
        <v>893.2679999999998</v>
      </c>
      <c r="I13" s="247">
        <f t="shared" si="6"/>
        <v>1297.0570909090907</v>
      </c>
      <c r="J13" s="204">
        <f t="shared" si="7"/>
        <v>1426.7628</v>
      </c>
      <c r="K13" s="207">
        <f>'Tariffs July 2022'!AZ5</f>
        <v>0</v>
      </c>
      <c r="L13" s="207">
        <f>'Tariffs July 2022'!BA5</f>
        <v>0</v>
      </c>
      <c r="M13" s="207">
        <f>'Tariffs July 2022'!BB5</f>
        <v>0</v>
      </c>
      <c r="N13" s="207">
        <f>'Tariffs July 2022'!BC5</f>
        <v>0</v>
      </c>
      <c r="O13" s="205">
        <f>($F$6*'Tariffs July 2022'!AT5/100)*4</f>
        <v>283.66934399999997</v>
      </c>
      <c r="P13" s="206" t="str">
        <f t="shared" si="8"/>
        <v>No discount</v>
      </c>
      <c r="Q13" s="206" t="str">
        <f t="shared" si="2"/>
        <v>Exclusive</v>
      </c>
      <c r="R13" s="293">
        <f t="shared" si="9"/>
        <v>1297.0570909090907</v>
      </c>
      <c r="S13" s="247">
        <f t="shared" si="10"/>
        <v>1297.0570909090907</v>
      </c>
      <c r="T13" s="247">
        <f t="shared" si="3"/>
        <v>1013.3877469090908</v>
      </c>
      <c r="U13" s="247">
        <f t="shared" si="4"/>
        <v>1013.3877469090908</v>
      </c>
      <c r="V13" s="292">
        <f t="shared" si="5"/>
        <v>1114.7265215999998</v>
      </c>
      <c r="W13" s="292">
        <f t="shared" si="5"/>
        <v>1114.7265215999998</v>
      </c>
      <c r="X13" s="207">
        <f>'Tariffs July 2022'!BL5</f>
        <v>0</v>
      </c>
      <c r="Y13" s="207" t="str">
        <f>'Tariffs July 2022'!BM5</f>
        <v>n</v>
      </c>
      <c r="Z13" s="208">
        <f>'Tariffs July 2022'!G5</f>
        <v>43281</v>
      </c>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row>
    <row r="14" spans="1:55" x14ac:dyDescent="0.15">
      <c r="A14" s="201" t="str">
        <f>'Tariffs July 2022'!K6</f>
        <v>Origin Energy</v>
      </c>
      <c r="B14" s="202" t="str">
        <f>'Tariffs July 2022'!L6</f>
        <v>Solar Boost</v>
      </c>
      <c r="C14" s="203">
        <f>IF('Tariffs July 2022'!BP6=0,91*'Tariffs July 2022'!M6/100,(91*'Tariffs July 2022'!M6/100)+'Tariffs July 2022'!BP6/4)</f>
        <v>97.899454545454532</v>
      </c>
      <c r="D14" s="203">
        <f>IF('Tariffs July 2022'!O6="",$F$5*'Tariffs July 2022'!N6/100,IF($F$5&gt;='Tariffs July 2022'!P6,('Tariffs July 2022'!P6*'Tariffs July 2022'!N6/100),($F$5*'Tariffs July 2022'!N6/100)))</f>
        <v>209.67436145454548</v>
      </c>
      <c r="E14" s="203">
        <f>IF(AND('Tariffs July 2022'!P6&gt;0,'Tariffs July 2022'!R6&gt;0),IF($F$5&lt;'Tariffs July 2022'!P6,0,IF($F$5&lt;=('Tariffs July 2022'!R6+'Tariffs July 2022'!P6),(($F$5-'Tariffs July 2022'!P6)*'Tariffs July 2022'!Q6/100),(('Tariffs July 2022'!R6)*'Tariffs July 2022'!Q6/100))),0)</f>
        <v>0</v>
      </c>
      <c r="F14" s="203">
        <f>IF('Tariffs July 2022'!T6&gt;0,IF(($F$5&lt;'Tariffs July 2022'!T6),(0),($F$5-'Tariffs July 2022'!T6)*'Tariffs July 2022'!U6/100),IF(AND('Tariffs July 2022'!R6&gt;0,'Tariffs July 2022'!T6=""),IF(($F$5&lt;'Tariffs July 2022'!R6),(0),($F$5-'Tariffs July 2022'!R6)*'Tariffs July 2022'!S6/100),IF(AND('Tariffs July 2022'!P6&gt;0,'Tariffs July 2022'!R6=""),IF(($F$5&lt;'Tariffs July 2022'!P6),(0),($F$5-'Tariffs July 2022'!P6)*'Tariffs July 2022'!Q6/100),0)))</f>
        <v>0</v>
      </c>
      <c r="G14" s="203">
        <f t="shared" si="0"/>
        <v>307.57381600000002</v>
      </c>
      <c r="H14" s="203">
        <f t="shared" si="1"/>
        <v>838.6974458181819</v>
      </c>
      <c r="I14" s="247">
        <f t="shared" si="6"/>
        <v>1230.2952640000001</v>
      </c>
      <c r="J14" s="204">
        <f t="shared" si="7"/>
        <v>1353.3247904000002</v>
      </c>
      <c r="K14" s="207">
        <f>'Tariffs July 2022'!AZ6</f>
        <v>0</v>
      </c>
      <c r="L14" s="207">
        <f>'Tariffs July 2022'!BA6</f>
        <v>0</v>
      </c>
      <c r="M14" s="207">
        <f>'Tariffs July 2022'!BB6</f>
        <v>0</v>
      </c>
      <c r="N14" s="207">
        <f>'Tariffs July 2022'!BC6</f>
        <v>0</v>
      </c>
      <c r="O14" s="205">
        <f>($F$6*'Tariffs July 2022'!AT6/100)*4</f>
        <v>278.10720000000003</v>
      </c>
      <c r="P14" s="206" t="str">
        <f t="shared" si="8"/>
        <v>No discount</v>
      </c>
      <c r="Q14" s="206" t="str">
        <f t="shared" si="2"/>
        <v>Inclusive</v>
      </c>
      <c r="R14" s="293">
        <f t="shared" si="9"/>
        <v>1230.2952640000001</v>
      </c>
      <c r="S14" s="247">
        <f t="shared" si="10"/>
        <v>1230.2952640000001</v>
      </c>
      <c r="T14" s="247">
        <f t="shared" si="3"/>
        <v>952.18806400000005</v>
      </c>
      <c r="U14" s="247">
        <f t="shared" si="4"/>
        <v>952.18806400000005</v>
      </c>
      <c r="V14" s="292">
        <f t="shared" si="5"/>
        <v>1047.4068704000001</v>
      </c>
      <c r="W14" s="292">
        <f t="shared" si="5"/>
        <v>1047.4068704000001</v>
      </c>
      <c r="X14" s="207">
        <f>'Tariffs July 2022'!BL6</f>
        <v>0</v>
      </c>
      <c r="Y14" s="207" t="str">
        <f>'Tariffs July 2022'!BM6</f>
        <v>n</v>
      </c>
      <c r="Z14" s="208">
        <f>'Tariffs July 2022'!G6</f>
        <v>43281</v>
      </c>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row>
    <row r="15" spans="1:55" x14ac:dyDescent="0.15">
      <c r="A15" s="201" t="str">
        <f>'Tariffs July 2022'!K7</f>
        <v>Simply Energy</v>
      </c>
      <c r="B15" s="202" t="str">
        <f>'Tariffs July 2022'!L7</f>
        <v>Basic</v>
      </c>
      <c r="C15" s="203">
        <f>IF('Tariffs July 2022'!BP7=0,91*'Tariffs July 2022'!M7/100,(91*'Tariffs July 2022'!M7/100)+'Tariffs July 2022'!BP7/4)</f>
        <v>82.172999999999988</v>
      </c>
      <c r="D15" s="203">
        <f>IF('Tariffs July 2022'!O7="",$F$5*'Tariffs July 2022'!N7/100,IF($F$5&gt;='Tariffs July 2022'!P7,('Tariffs July 2022'!P7*'Tariffs July 2022'!N7/100),($F$5*'Tariffs July 2022'!N7/100)))</f>
        <v>222.26131963636362</v>
      </c>
      <c r="E15" s="203">
        <f>IF(AND('Tariffs July 2022'!P7&gt;0,'Tariffs July 2022'!R7&gt;0),IF($F$5&lt;'Tariffs July 2022'!P7,0,IF($F$5&lt;=('Tariffs July 2022'!R7+'Tariffs July 2022'!P7),(($F$5-'Tariffs July 2022'!P7)*'Tariffs July 2022'!Q7/100),(('Tariffs July 2022'!R7)*'Tariffs July 2022'!Q7/100))),0)</f>
        <v>0</v>
      </c>
      <c r="F15" s="203">
        <f>IF('Tariffs July 2022'!T7&gt;0,IF(($F$5&lt;'Tariffs July 2022'!T7),(0),($F$5-'Tariffs July 2022'!T7)*'Tariffs July 2022'!U7/100),IF(AND('Tariffs July 2022'!R7&gt;0,'Tariffs July 2022'!T7=""),IF(($F$5&lt;'Tariffs July 2022'!R7),(0),($F$5-'Tariffs July 2022'!R7)*'Tariffs July 2022'!S7/100),IF(AND('Tariffs July 2022'!P7&gt;0,'Tariffs July 2022'!R7=""),IF(($F$5&lt;'Tariffs July 2022'!P7),(0),($F$5-'Tariffs July 2022'!P7)*'Tariffs July 2022'!Q7/100),0)))</f>
        <v>0</v>
      </c>
      <c r="G15" s="203">
        <f t="shared" si="0"/>
        <v>304.43431963636363</v>
      </c>
      <c r="H15" s="203">
        <f t="shared" si="1"/>
        <v>889.04527854545449</v>
      </c>
      <c r="I15" s="247">
        <f t="shared" si="6"/>
        <v>1217.7372785454545</v>
      </c>
      <c r="J15" s="204">
        <f t="shared" si="7"/>
        <v>1339.5110064</v>
      </c>
      <c r="K15" s="207">
        <f>'Tariffs July 2022'!AZ7</f>
        <v>0</v>
      </c>
      <c r="L15" s="207">
        <f>'Tariffs July 2022'!BA7</f>
        <v>0</v>
      </c>
      <c r="M15" s="207">
        <f>'Tariffs July 2022'!BB7</f>
        <v>0</v>
      </c>
      <c r="N15" s="207">
        <f>'Tariffs July 2022'!BC7</f>
        <v>0</v>
      </c>
      <c r="O15" s="205">
        <f>($F$6*'Tariffs July 2022'!AT7/100)*4</f>
        <v>194.67504</v>
      </c>
      <c r="P15" s="206" t="str">
        <f t="shared" si="8"/>
        <v>No discount</v>
      </c>
      <c r="Q15" s="206" t="str">
        <f t="shared" si="2"/>
        <v>Exclusive</v>
      </c>
      <c r="R15" s="293">
        <f t="shared" si="9"/>
        <v>1217.7372785454545</v>
      </c>
      <c r="S15" s="247">
        <f t="shared" si="10"/>
        <v>1217.7372785454545</v>
      </c>
      <c r="T15" s="247">
        <f t="shared" si="3"/>
        <v>1023.0622385454545</v>
      </c>
      <c r="U15" s="247">
        <f t="shared" si="4"/>
        <v>1023.0622385454545</v>
      </c>
      <c r="V15" s="292">
        <f t="shared" si="5"/>
        <v>1125.3684624</v>
      </c>
      <c r="W15" s="292">
        <f t="shared" si="5"/>
        <v>1125.3684624</v>
      </c>
      <c r="X15" s="207">
        <f>'Tariffs July 2022'!BL7</f>
        <v>0</v>
      </c>
      <c r="Y15" s="207" t="str">
        <f>'Tariffs July 2022'!BM7</f>
        <v>n</v>
      </c>
      <c r="Z15" s="208">
        <f>'Tariffs July 2022'!G7</f>
        <v>43281</v>
      </c>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c r="AY15" s="318"/>
      <c r="AZ15" s="318"/>
      <c r="BA15" s="318"/>
      <c r="BB15" s="318"/>
      <c r="BC15" s="318"/>
    </row>
    <row r="16" spans="1:55" x14ac:dyDescent="0.15">
      <c r="A16" s="201" t="str">
        <f>'Tariffs July 2022'!K8</f>
        <v>Powershop</v>
      </c>
      <c r="B16" s="202" t="str">
        <f>'Tariffs July 2022'!L8</f>
        <v>Carbon neutral</v>
      </c>
      <c r="C16" s="203">
        <f>IF('Tariffs July 2022'!BP8=0,91*'Tariffs July 2022'!M8/100,(91*'Tariffs July 2022'!M8/100)+'Tariffs July 2022'!BP8/4)</f>
        <v>103.83927272727271</v>
      </c>
      <c r="D16" s="203">
        <f>IF('Tariffs July 2022'!O8="",$F$5*'Tariffs July 2022'!N8/100,IF($F$5&gt;='Tariffs July 2022'!P8,('Tariffs July 2022'!P8*'Tariffs July 2022'!N8/100),($F$5*'Tariffs July 2022'!N8/100)))</f>
        <v>190.42849636363636</v>
      </c>
      <c r="E16" s="203">
        <f>IF(AND('Tariffs July 2022'!P8&gt;0,'Tariffs July 2022'!R8&gt;0),IF($F$5&lt;'Tariffs July 2022'!P8,0,IF($F$5&lt;=('Tariffs July 2022'!R8+'Tariffs July 2022'!P8),(($F$5-'Tariffs July 2022'!P8)*'Tariffs July 2022'!Q8/100),(('Tariffs July 2022'!R8)*'Tariffs July 2022'!Q8/100))),0)</f>
        <v>0</v>
      </c>
      <c r="F16" s="203">
        <f>IF('Tariffs July 2022'!T8&gt;0,IF(($F$5&lt;'Tariffs July 2022'!T8),(0),($F$5-'Tariffs July 2022'!T8)*'Tariffs July 2022'!U8/100),IF(AND('Tariffs July 2022'!R8&gt;0,'Tariffs July 2022'!T8=""),IF(($F$5&lt;'Tariffs July 2022'!R8),(0),($F$5-'Tariffs July 2022'!R8)*'Tariffs July 2022'!S8/100),IF(AND('Tariffs July 2022'!P8&gt;0,'Tariffs July 2022'!R8=""),IF(($F$5&lt;'Tariffs July 2022'!P8),(0),($F$5-'Tariffs July 2022'!P8)*'Tariffs July 2022'!Q8/100),0)))</f>
        <v>0</v>
      </c>
      <c r="G16" s="203">
        <f t="shared" si="0"/>
        <v>294.26776909090904</v>
      </c>
      <c r="H16" s="203">
        <f t="shared" si="1"/>
        <v>761.71398545454531</v>
      </c>
      <c r="I16" s="247">
        <f t="shared" si="6"/>
        <v>1177.0710763636362</v>
      </c>
      <c r="J16" s="204">
        <f t="shared" si="7"/>
        <v>1294.7781839999998</v>
      </c>
      <c r="K16" s="207">
        <f>'Tariffs July 2022'!AZ8</f>
        <v>0</v>
      </c>
      <c r="L16" s="207">
        <f>'Tariffs July 2022'!BA8</f>
        <v>0</v>
      </c>
      <c r="M16" s="207">
        <f>'Tariffs July 2022'!BB8</f>
        <v>0</v>
      </c>
      <c r="N16" s="207">
        <f>'Tariffs July 2022'!BC8</f>
        <v>0</v>
      </c>
      <c r="O16" s="205">
        <f>($F$6*'Tariffs July 2022'!AT8/100)*4</f>
        <v>97.337519999999998</v>
      </c>
      <c r="P16" s="206" t="str">
        <f t="shared" si="8"/>
        <v>No discount</v>
      </c>
      <c r="Q16" s="206" t="str">
        <f t="shared" si="2"/>
        <v>Inclusive</v>
      </c>
      <c r="R16" s="293">
        <f t="shared" si="9"/>
        <v>1177.0710763636362</v>
      </c>
      <c r="S16" s="247">
        <f t="shared" si="10"/>
        <v>1177.0710763636362</v>
      </c>
      <c r="T16" s="247">
        <f t="shared" si="3"/>
        <v>1079.7335563636361</v>
      </c>
      <c r="U16" s="247">
        <f t="shared" si="4"/>
        <v>1079.7335563636361</v>
      </c>
      <c r="V16" s="292">
        <f t="shared" si="5"/>
        <v>1187.7069119999999</v>
      </c>
      <c r="W16" s="292">
        <f t="shared" si="5"/>
        <v>1187.7069119999999</v>
      </c>
      <c r="X16" s="207">
        <f>'Tariffs July 2022'!BL8</f>
        <v>0</v>
      </c>
      <c r="Y16" s="207" t="str">
        <f>'Tariffs July 2022'!BM8</f>
        <v>n</v>
      </c>
      <c r="Z16" s="208">
        <f>'Tariffs July 2022'!G8</f>
        <v>43266</v>
      </c>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row>
    <row r="17" spans="1:55" x14ac:dyDescent="0.15">
      <c r="A17" s="201" t="str">
        <f>'Tariffs July 2022'!K9</f>
        <v>Red Energy</v>
      </c>
      <c r="B17" s="202" t="str">
        <f>'Tariffs July 2022'!L9</f>
        <v>Living Energy Saver</v>
      </c>
      <c r="C17" s="203">
        <f>IF('Tariffs July 2022'!BP9=0,91*'Tariffs July 2022'!M9/100,(91*'Tariffs July 2022'!M9/100)+'Tariffs July 2022'!BP9/4)</f>
        <v>77.349999999999994</v>
      </c>
      <c r="D17" s="203">
        <f>IF('Tariffs July 2022'!O9="",$F$5*'Tariffs July 2022'!N9/100,IF($F$5&gt;='Tariffs July 2022'!P9,('Tariffs July 2022'!P9*'Tariffs July 2022'!N9/100),($F$5*'Tariffs July 2022'!N9/100)))</f>
        <v>169.55850763636366</v>
      </c>
      <c r="E17" s="203">
        <f>IF(AND('Tariffs July 2022'!P9&gt;0,'Tariffs July 2022'!R9&gt;0),IF($F$5&lt;'Tariffs July 2022'!P9,0,IF($F$5&lt;=('Tariffs July 2022'!R9+'Tariffs July 2022'!P9),(($F$5-'Tariffs July 2022'!P9)*'Tariffs July 2022'!Q9/100),(('Tariffs July 2022'!R9)*'Tariffs July 2022'!Q9/100))),0)</f>
        <v>0</v>
      </c>
      <c r="F17" s="203">
        <f>IF('Tariffs July 2022'!T9&gt;0,IF(($F$5&lt;'Tariffs July 2022'!T9),(0),($F$5-'Tariffs July 2022'!T9)*'Tariffs July 2022'!U9/100),IF(AND('Tariffs July 2022'!R9&gt;0,'Tariffs July 2022'!T9=""),IF(($F$5&lt;'Tariffs July 2022'!R9),(0),($F$5-'Tariffs July 2022'!R9)*'Tariffs July 2022'!S9/100),IF(AND('Tariffs July 2022'!P9&gt;0,'Tariffs July 2022'!R9=""),IF(($F$5&lt;'Tariffs July 2022'!P9),(0),($F$5-'Tariffs July 2022'!P9)*'Tariffs July 2022'!Q9/100),0)))</f>
        <v>0</v>
      </c>
      <c r="G17" s="203">
        <f t="shared" si="0"/>
        <v>246.90850763636365</v>
      </c>
      <c r="H17" s="203">
        <f t="shared" si="1"/>
        <v>678.23403054545463</v>
      </c>
      <c r="I17" s="247">
        <f t="shared" si="6"/>
        <v>987.63403054545461</v>
      </c>
      <c r="J17" s="204">
        <f t="shared" si="7"/>
        <v>1086.3974336000001</v>
      </c>
      <c r="K17" s="207">
        <f>'Tariffs July 2022'!AZ9</f>
        <v>0</v>
      </c>
      <c r="L17" s="207">
        <f>'Tariffs July 2022'!BA9</f>
        <v>0</v>
      </c>
      <c r="M17" s="207">
        <f>'Tariffs July 2022'!BB9</f>
        <v>0</v>
      </c>
      <c r="N17" s="207">
        <f>'Tariffs July 2022'!BC9</f>
        <v>0</v>
      </c>
      <c r="O17" s="205">
        <f>($F$6*'Tariffs July 2022'!AT9/100)*4</f>
        <v>319.82328000000001</v>
      </c>
      <c r="P17" s="206" t="str">
        <f t="shared" si="8"/>
        <v>No discount</v>
      </c>
      <c r="Q17" s="206" t="str">
        <f t="shared" si="2"/>
        <v>Inclusive</v>
      </c>
      <c r="R17" s="293">
        <f t="shared" si="9"/>
        <v>987.63403054545461</v>
      </c>
      <c r="S17" s="247">
        <f t="shared" si="10"/>
        <v>987.63403054545461</v>
      </c>
      <c r="T17" s="247">
        <f t="shared" si="3"/>
        <v>667.81075054545454</v>
      </c>
      <c r="U17" s="247">
        <f t="shared" si="4"/>
        <v>667.81075054545454</v>
      </c>
      <c r="V17" s="292">
        <f t="shared" si="5"/>
        <v>734.59182560000011</v>
      </c>
      <c r="W17" s="292">
        <f t="shared" si="5"/>
        <v>734.59182560000011</v>
      </c>
      <c r="X17" s="207">
        <f>'Tariffs July 2022'!BL9</f>
        <v>0</v>
      </c>
      <c r="Y17" s="207" t="str">
        <f>'Tariffs July 2022'!BM9</f>
        <v>n</v>
      </c>
      <c r="Z17" s="208">
        <f>'Tariffs July 2022'!G9</f>
        <v>43281</v>
      </c>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row>
    <row r="18" spans="1:55" x14ac:dyDescent="0.15">
      <c r="A18" s="201" t="str">
        <f>'Tariffs July 2022'!K10</f>
        <v>Alinta Energy</v>
      </c>
      <c r="B18" s="202" t="str">
        <f>'Tariffs July 2022'!L10</f>
        <v>Home Deal Solar</v>
      </c>
      <c r="C18" s="203">
        <f>IF('Tariffs July 2022'!BP10=0,91*'Tariffs July 2022'!M10/100,(91*'Tariffs July 2022'!M10/100)+'Tariffs July 2022'!BP10/4)</f>
        <v>100.3184</v>
      </c>
      <c r="D18" s="203">
        <f>IF('Tariffs July 2022'!O10="",$F$5*'Tariffs July 2022'!N10/100,IF($F$5&gt;='Tariffs July 2022'!P10,('Tariffs July 2022'!P10*'Tariffs July 2022'!N10/100),($F$5*'Tariffs July 2022'!N10/100)))</f>
        <v>206.42611418181821</v>
      </c>
      <c r="E18" s="203">
        <f>IF(AND('Tariffs July 2022'!P10&gt;0,'Tariffs July 2022'!R10&gt;0),IF($F$5&lt;'Tariffs July 2022'!P10,0,IF($F$5&lt;=('Tariffs July 2022'!R10+'Tariffs July 2022'!P10),(($F$5-'Tariffs July 2022'!P10)*'Tariffs July 2022'!Q10/100),(('Tariffs July 2022'!R10)*'Tariffs July 2022'!Q10/100))),0)</f>
        <v>0</v>
      </c>
      <c r="F18" s="203">
        <f>IF('Tariffs July 2022'!T10&gt;0,IF(($F$5&lt;'Tariffs July 2022'!T10),(0),($F$5-'Tariffs July 2022'!T10)*'Tariffs July 2022'!U10/100),IF(AND('Tariffs July 2022'!R10&gt;0,'Tariffs July 2022'!T10=""),IF(($F$5&lt;'Tariffs July 2022'!R10),(0),($F$5-'Tariffs July 2022'!R10)*'Tariffs July 2022'!S10/100),IF(AND('Tariffs July 2022'!P10&gt;0,'Tariffs July 2022'!R10=""),IF(($F$5&lt;'Tariffs July 2022'!P10),(0),($F$5-'Tariffs July 2022'!P10)*'Tariffs July 2022'!Q10/100),0)))</f>
        <v>0</v>
      </c>
      <c r="G18" s="203">
        <f t="shared" ref="G18" si="11">SUM(C18:F18)</f>
        <v>306.7445141818182</v>
      </c>
      <c r="H18" s="203">
        <f t="shared" ref="H18" si="12">(G18-C18)*4</f>
        <v>825.70445672727283</v>
      </c>
      <c r="I18" s="247">
        <f t="shared" ref="I18" si="13">G18*4</f>
        <v>1226.9780567272728</v>
      </c>
      <c r="J18" s="204">
        <f t="shared" ref="J18" si="14">I18*1.1</f>
        <v>1349.6758624000001</v>
      </c>
      <c r="K18" s="207">
        <f>'Tariffs July 2022'!AZ10</f>
        <v>0</v>
      </c>
      <c r="L18" s="207">
        <f>'Tariffs July 2022'!BA10</f>
        <v>0</v>
      </c>
      <c r="M18" s="207">
        <f>'Tariffs July 2022'!BB10</f>
        <v>0</v>
      </c>
      <c r="N18" s="207">
        <f>'Tariffs July 2022'!BC10</f>
        <v>0</v>
      </c>
      <c r="O18" s="205">
        <f>($F$6*'Tariffs July 2022'!AT10/100)*4</f>
        <v>222.48576</v>
      </c>
      <c r="P18" s="206" t="str">
        <f t="shared" ref="P18" si="15">IF(SUM(K18:N18)=0,"No discount",IF(K18&gt;0,"Guaranteed off bill",IF(L18&gt;0,"Guaranteed off usage",IF(M18&gt;0,"Pay-on-time off bill","Pay-on-time off usage"))))</f>
        <v>No discount</v>
      </c>
      <c r="Q18" s="206" t="str">
        <f t="shared" ref="Q18" si="16">IF(OR(A18="Origin Energy",A18="Red Energy",A18="Powershop"),"Inclusive","Exclusive")</f>
        <v>Exclusive</v>
      </c>
      <c r="R18" s="293">
        <f t="shared" ref="R18" si="17">IF(AND(P18="Guaranteed off bill",Q18="Inclusive"),((I18*1.1)-((I18*1.1)*K18/100))/1.1,IF(AND(P18="Guaranteed off usage",Q18="Inclusive"),((I18*1.1)-((H18*1.1)*L18/100))/1.1,IF(AND(P18="Guaranteed off bill",Q18="Exclusive"),I18-(I18*K18/100),IF(AND(P18="Guaranteed off usage",Q18="Exclusive"),I18-(H18*L18/100),IF(Q18="Inclusive",((I18*1.1))/1.1,I18)))))</f>
        <v>1226.9780567272728</v>
      </c>
      <c r="S18" s="247">
        <f t="shared" ref="S18" si="18">IF(AND(P18="Pay-on-time off bill",Q18="Inclusive"),((R18*1.1)-((R18*1.1)*M18/100))/1.1,IF(AND(P18="Pay-on-time off usage",Q18="Inclusive"),((R18*1.1)-((H18*1.1)*N18/100))/1.1,IF(AND(P18="Pay-on-time off bill",Q18="Exclusive"),R18-(R18*M18/100),IF(AND(P18="Pay-on-time off usage",Q18="Exclusive"),R18-(H18*N18/100),IF(Q18="Inclusive",((R18*1.1))/1.1,R18)))))</f>
        <v>1226.9780567272728</v>
      </c>
      <c r="T18" s="247">
        <f t="shared" ref="T18" si="19">R18-O18</f>
        <v>1004.4922967272728</v>
      </c>
      <c r="U18" s="247">
        <f t="shared" ref="U18" si="20">S18-O18</f>
        <v>1004.4922967272728</v>
      </c>
      <c r="V18" s="292">
        <f t="shared" ref="V18" si="21">T18*1.1</f>
        <v>1104.9415264000002</v>
      </c>
      <c r="W18" s="292">
        <f t="shared" ref="W18" si="22">U18*1.1</f>
        <v>1104.9415264000002</v>
      </c>
      <c r="X18" s="207">
        <f>'Tariffs July 2022'!BL10</f>
        <v>0</v>
      </c>
      <c r="Y18" s="207" t="str">
        <f>'Tariffs July 2022'!BM10</f>
        <v>n</v>
      </c>
      <c r="Z18" s="208">
        <f>'Tariffs July 2022'!G10</f>
        <v>43299</v>
      </c>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row>
    <row r="19" spans="1:55" x14ac:dyDescent="0.15">
      <c r="A19" s="201" t="str">
        <f>'Tariffs July 2022'!K11</f>
        <v>ReAmped Energy</v>
      </c>
      <c r="B19" s="202" t="str">
        <f>'Tariffs July 2022'!L11</f>
        <v>Solar</v>
      </c>
      <c r="C19" s="203">
        <f>IF('Tariffs July 2022'!BP11=0,91*'Tariffs July 2022'!M11/100,(91*'Tariffs July 2022'!M11/100)+'Tariffs July 2022'!BP11/4)</f>
        <v>97.907727272727257</v>
      </c>
      <c r="D19" s="203">
        <f>IF('Tariffs July 2022'!O11="",$F$5*'Tariffs July 2022'!N11/100,IF($F$5&gt;='Tariffs July 2022'!P11,('Tariffs July 2022'!P11*'Tariffs July 2022'!N11/100),($F$5*'Tariffs July 2022'!N11/100)))</f>
        <v>336.03118036363639</v>
      </c>
      <c r="E19" s="203">
        <f>IF(AND('Tariffs July 2022'!P11&gt;0,'Tariffs July 2022'!R11&gt;0),IF($F$5&lt;'Tariffs July 2022'!P11,0,IF($F$5&lt;=('Tariffs July 2022'!R11+'Tariffs July 2022'!P11),(($F$5-'Tariffs July 2022'!P11)*'Tariffs July 2022'!Q11/100),(('Tariffs July 2022'!R11)*'Tariffs July 2022'!Q11/100))),0)</f>
        <v>0</v>
      </c>
      <c r="F19" s="203">
        <f>IF('Tariffs July 2022'!T11&gt;0,IF(($F$5&lt;'Tariffs July 2022'!T11),(0),($F$5-'Tariffs July 2022'!T11)*'Tariffs July 2022'!U11/100),IF(AND('Tariffs July 2022'!R11&gt;0,'Tariffs July 2022'!T11=""),IF(($F$5&lt;'Tariffs July 2022'!R11),(0),($F$5-'Tariffs July 2022'!R11)*'Tariffs July 2022'!S11/100),IF(AND('Tariffs July 2022'!P11&gt;0,'Tariffs July 2022'!R11=""),IF(($F$5&lt;'Tariffs July 2022'!P11),(0),($F$5-'Tariffs July 2022'!P11)*'Tariffs July 2022'!Q11/100),0)))</f>
        <v>0</v>
      </c>
      <c r="G19" s="203">
        <f t="shared" si="0"/>
        <v>433.93890763636364</v>
      </c>
      <c r="H19" s="203">
        <f t="shared" si="1"/>
        <v>1344.1247214545456</v>
      </c>
      <c r="I19" s="247">
        <f t="shared" si="6"/>
        <v>1735.7556305454546</v>
      </c>
      <c r="J19" s="204">
        <f t="shared" si="7"/>
        <v>1909.3311936000002</v>
      </c>
      <c r="K19" s="207">
        <f>'Tariffs July 2022'!AZ11</f>
        <v>0</v>
      </c>
      <c r="L19" s="207">
        <f>'Tariffs July 2022'!BA11</f>
        <v>0</v>
      </c>
      <c r="M19" s="207">
        <f>'Tariffs July 2022'!BB11</f>
        <v>0</v>
      </c>
      <c r="N19" s="207">
        <f>'Tariffs July 2022'!BC11</f>
        <v>0</v>
      </c>
      <c r="O19" s="205">
        <f>($F$6*'Tariffs July 2022'!AT11/100)*4</f>
        <v>0</v>
      </c>
      <c r="P19" s="206" t="str">
        <f t="shared" si="8"/>
        <v>No discount</v>
      </c>
      <c r="Q19" s="206" t="str">
        <f t="shared" si="2"/>
        <v>Exclusive</v>
      </c>
      <c r="R19" s="293">
        <f t="shared" si="9"/>
        <v>1735.7556305454546</v>
      </c>
      <c r="S19" s="247">
        <f t="shared" si="10"/>
        <v>1735.7556305454546</v>
      </c>
      <c r="T19" s="247">
        <f t="shared" si="3"/>
        <v>1735.7556305454546</v>
      </c>
      <c r="U19" s="247">
        <f t="shared" si="4"/>
        <v>1735.7556305454546</v>
      </c>
      <c r="V19" s="292">
        <f t="shared" si="5"/>
        <v>1909.3311936000002</v>
      </c>
      <c r="W19" s="292">
        <f t="shared" si="5"/>
        <v>1909.3311936000002</v>
      </c>
      <c r="X19" s="207">
        <f>'Tariffs July 2022'!BL11</f>
        <v>0</v>
      </c>
      <c r="Y19" s="207" t="str">
        <f>'Tariffs July 2022'!BM11</f>
        <v>n</v>
      </c>
      <c r="Z19" s="208">
        <f>'Tariffs July 2022'!G11</f>
        <v>43273</v>
      </c>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row>
    <row r="20" spans="1:55" x14ac:dyDescent="0.15">
      <c r="A20" s="201" t="str">
        <f>'Tariffs July 2022'!K12</f>
        <v>Amber Electric</v>
      </c>
      <c r="B20" s="202" t="str">
        <f>'Tariffs July 2022'!L12</f>
        <v>Amber Plan</v>
      </c>
      <c r="C20" s="203">
        <f>IF('Tariffs July 2022'!BP12=0,91*'Tariffs July 2022'!M12/100,(91*'Tariffs July 2022'!M12/100)+'Tariffs July 2022'!BP12/4)</f>
        <v>139.42899999999997</v>
      </c>
      <c r="D20" s="203">
        <f>IF('Tariffs July 2022'!O12="",$F$5*'Tariffs July 2022'!N12/100,IF($F$5&gt;='Tariffs July 2022'!P12,('Tariffs July 2022'!P12*'Tariffs July 2022'!N12/100),($F$5*'Tariffs July 2022'!N12/100)))</f>
        <v>252.87605018181819</v>
      </c>
      <c r="E20" s="203">
        <f>IF(AND('Tariffs July 2022'!P12&gt;0,'Tariffs July 2022'!R12&gt;0),IF($F$5&lt;'Tariffs July 2022'!P12,0,IF($F$5&lt;=('Tariffs July 2022'!R12+'Tariffs July 2022'!P12),(($F$5-'Tariffs July 2022'!P12)*'Tariffs July 2022'!Q12/100),(('Tariffs July 2022'!R12)*'Tariffs July 2022'!Q12/100))),0)</f>
        <v>0</v>
      </c>
      <c r="F20" s="203">
        <f>IF('Tariffs July 2022'!T12&gt;0,IF(($F$5&lt;'Tariffs July 2022'!T12),(0),($F$5-'Tariffs July 2022'!T12)*'Tariffs July 2022'!U12/100),IF(AND('Tariffs July 2022'!R12&gt;0,'Tariffs July 2022'!T12=""),IF(($F$5&lt;'Tariffs July 2022'!R12),(0),($F$5-'Tariffs July 2022'!R12)*'Tariffs July 2022'!S12/100),IF(AND('Tariffs July 2022'!P12&gt;0,'Tariffs July 2022'!R12=""),IF(($F$5&lt;'Tariffs July 2022'!P12),(0),($F$5-'Tariffs July 2022'!P12)*'Tariffs July 2022'!Q12/100),0)))</f>
        <v>0</v>
      </c>
      <c r="G20" s="203">
        <f t="shared" si="0"/>
        <v>392.30505018181816</v>
      </c>
      <c r="H20" s="203">
        <f t="shared" si="1"/>
        <v>1011.5042007272727</v>
      </c>
      <c r="I20" s="247">
        <f t="shared" si="6"/>
        <v>1569.2202007272726</v>
      </c>
      <c r="J20" s="204">
        <f t="shared" si="7"/>
        <v>1726.1422208000001</v>
      </c>
      <c r="K20" s="207">
        <f>'Tariffs July 2022'!AZ12</f>
        <v>0</v>
      </c>
      <c r="L20" s="207">
        <f>'Tariffs July 2022'!BA12</f>
        <v>0</v>
      </c>
      <c r="M20" s="207">
        <f>'Tariffs July 2022'!BB12</f>
        <v>0</v>
      </c>
      <c r="N20" s="207">
        <f>'Tariffs July 2022'!BC12</f>
        <v>0</v>
      </c>
      <c r="O20" s="205">
        <f>($F$6*'Tariffs July 2022'!AT12/100)*4</f>
        <v>0</v>
      </c>
      <c r="P20" s="206" t="str">
        <f t="shared" si="8"/>
        <v>No discount</v>
      </c>
      <c r="Q20" s="206" t="str">
        <f t="shared" si="2"/>
        <v>Exclusive</v>
      </c>
      <c r="R20" s="293">
        <f t="shared" si="9"/>
        <v>1569.2202007272726</v>
      </c>
      <c r="S20" s="247">
        <f t="shared" si="10"/>
        <v>1569.2202007272726</v>
      </c>
      <c r="T20" s="247">
        <f t="shared" si="3"/>
        <v>1569.2202007272726</v>
      </c>
      <c r="U20" s="247">
        <f t="shared" si="4"/>
        <v>1569.2202007272726</v>
      </c>
      <c r="V20" s="292">
        <f t="shared" si="5"/>
        <v>1726.1422208000001</v>
      </c>
      <c r="W20" s="292">
        <f t="shared" si="5"/>
        <v>1726.1422208000001</v>
      </c>
      <c r="X20" s="207">
        <f>'Tariffs July 2022'!BL12</f>
        <v>0</v>
      </c>
      <c r="Y20" s="207" t="str">
        <f>'Tariffs July 2022'!BM12</f>
        <v>n</v>
      </c>
      <c r="Z20" s="208">
        <f>'Tariffs July 2022'!G12</f>
        <v>43281</v>
      </c>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row>
    <row r="21" spans="1:55" x14ac:dyDescent="0.15">
      <c r="A21" s="201" t="str">
        <f>'Tariffs July 2022'!K13</f>
        <v>GloBird Energy</v>
      </c>
      <c r="B21" s="202" t="str">
        <f>'Tariffs July 2022'!L13</f>
        <v>GloSave</v>
      </c>
      <c r="C21" s="203">
        <f>IF('Tariffs July 2022'!BP13=0,91*'Tariffs July 2022'!M13/100,(91*'Tariffs July 2022'!M13/100)+'Tariffs July 2022'!BP13/4)</f>
        <v>86.449999999999989</v>
      </c>
      <c r="D21" s="203">
        <f>IF('Tariffs July 2022'!O13="",$F$5*'Tariffs July 2022'!N13/100,IF($F$5&gt;='Tariffs July 2022'!P13,('Tariffs July 2022'!P13*'Tariffs July 2022'!N13/100),($F$5*'Tariffs July 2022'!N13/100)))</f>
        <v>535.96079999999995</v>
      </c>
      <c r="E21" s="203">
        <f>IF(AND('Tariffs July 2022'!P13&gt;0,'Tariffs July 2022'!R13&gt;0),IF($F$5&lt;'Tariffs July 2022'!P13,0,IF($F$5&lt;=('Tariffs July 2022'!R13+'Tariffs July 2022'!P13),(($F$5-'Tariffs July 2022'!P13)*'Tariffs July 2022'!Q13/100),(('Tariffs July 2022'!R13)*'Tariffs July 2022'!Q13/100))),0)</f>
        <v>0</v>
      </c>
      <c r="F21" s="203">
        <f>IF('Tariffs July 2022'!T13&gt;0,IF(($F$5&lt;'Tariffs July 2022'!T13),(0),($F$5-'Tariffs July 2022'!T13)*'Tariffs July 2022'!U13/100),IF(AND('Tariffs July 2022'!R13&gt;0,'Tariffs July 2022'!T13=""),IF(($F$5&lt;'Tariffs July 2022'!R13),(0),($F$5-'Tariffs July 2022'!R13)*'Tariffs July 2022'!S13/100),IF(AND('Tariffs July 2022'!P13&gt;0,'Tariffs July 2022'!R13=""),IF(($F$5&lt;'Tariffs July 2022'!P13),(0),($F$5-'Tariffs July 2022'!P13)*'Tariffs July 2022'!Q13/100),0)))</f>
        <v>0</v>
      </c>
      <c r="G21" s="203">
        <f t="shared" si="0"/>
        <v>622.41079999999988</v>
      </c>
      <c r="H21" s="203">
        <f t="shared" si="1"/>
        <v>2143.8431999999993</v>
      </c>
      <c r="I21" s="247">
        <f t="shared" si="6"/>
        <v>2489.6431999999995</v>
      </c>
      <c r="J21" s="204">
        <f t="shared" si="7"/>
        <v>2738.6075199999996</v>
      </c>
      <c r="K21" s="207">
        <f>'Tariffs July 2022'!AZ13</f>
        <v>0</v>
      </c>
      <c r="L21" s="207">
        <f>'Tariffs July 2022'!BA13</f>
        <v>0</v>
      </c>
      <c r="M21" s="207">
        <f>'Tariffs July 2022'!BB13</f>
        <v>0</v>
      </c>
      <c r="N21" s="207">
        <f>'Tariffs July 2022'!BC13</f>
        <v>0</v>
      </c>
      <c r="O21" s="205">
        <f>($F$6*'Tariffs July 2022'!AT13/100)*4</f>
        <v>139.05360000000002</v>
      </c>
      <c r="P21" s="206" t="str">
        <f t="shared" si="8"/>
        <v>No discount</v>
      </c>
      <c r="Q21" s="206" t="str">
        <f t="shared" si="2"/>
        <v>Exclusive</v>
      </c>
      <c r="R21" s="293">
        <f t="shared" si="9"/>
        <v>2489.6431999999995</v>
      </c>
      <c r="S21" s="247">
        <f t="shared" si="10"/>
        <v>2489.6431999999995</v>
      </c>
      <c r="T21" s="247">
        <f t="shared" si="3"/>
        <v>2350.5895999999993</v>
      </c>
      <c r="U21" s="247">
        <f t="shared" si="4"/>
        <v>2350.5895999999993</v>
      </c>
      <c r="V21" s="292">
        <f t="shared" ref="V21:W23" si="23">T21*1.1</f>
        <v>2585.6485599999996</v>
      </c>
      <c r="W21" s="292">
        <f t="shared" si="23"/>
        <v>2585.6485599999996</v>
      </c>
      <c r="X21" s="207">
        <f>'Tariffs July 2022'!BL13</f>
        <v>0</v>
      </c>
      <c r="Y21" s="207" t="str">
        <f>'Tariffs July 2022'!BM13</f>
        <v>n</v>
      </c>
      <c r="Z21" s="208">
        <f>'Tariffs July 2022'!G13</f>
        <v>43252</v>
      </c>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row>
    <row r="22" spans="1:55" x14ac:dyDescent="0.15">
      <c r="A22" s="201" t="str">
        <f>'Tariffs July 2022'!K14</f>
        <v>Kogan Energy</v>
      </c>
      <c r="B22" s="202" t="str">
        <f>'Tariffs July 2022'!L14</f>
        <v>Free Kogan First Membership</v>
      </c>
      <c r="C22" s="203">
        <f>IF('Tariffs July 2022'!BP14=0,91*'Tariffs July 2022'!M14/100,(91*'Tariffs July 2022'!M14/100)+'Tariffs July 2022'!BP14/4)</f>
        <v>103.82272727272726</v>
      </c>
      <c r="D22" s="203">
        <f>IF('Tariffs July 2022'!O14="",$F$5*'Tariffs July 2022'!N14/100,IF($F$5&gt;='Tariffs July 2022'!P14,('Tariffs July 2022'!P14*'Tariffs July 2022'!N14/100),($F$5*'Tariffs July 2022'!N14/100)))</f>
        <v>193.6767436363636</v>
      </c>
      <c r="E22" s="203">
        <f>IF(AND('Tariffs July 2022'!P14&gt;0,'Tariffs July 2022'!R14&gt;0),IF($F$5&lt;'Tariffs July 2022'!P14,0,IF($F$5&lt;=('Tariffs July 2022'!R14+'Tariffs July 2022'!P14),(($F$5-'Tariffs July 2022'!P14)*'Tariffs July 2022'!Q14/100),(('Tariffs July 2022'!R14)*'Tariffs July 2022'!Q14/100))),0)</f>
        <v>0</v>
      </c>
      <c r="F22" s="203">
        <f>IF('Tariffs July 2022'!T14&gt;0,IF(($F$5&lt;'Tariffs July 2022'!T14),(0),($F$5-'Tariffs July 2022'!T14)*'Tariffs July 2022'!U14/100),IF(AND('Tariffs July 2022'!R14&gt;0,'Tariffs July 2022'!T14=""),IF(($F$5&lt;'Tariffs July 2022'!R14),(0),($F$5-'Tariffs July 2022'!R14)*'Tariffs July 2022'!S14/100),IF(AND('Tariffs July 2022'!P14&gt;0,'Tariffs July 2022'!R14=""),IF(($F$5&lt;'Tariffs July 2022'!P14),(0),($F$5-'Tariffs July 2022'!P14)*'Tariffs July 2022'!Q14/100),0)))</f>
        <v>0</v>
      </c>
      <c r="G22" s="203">
        <f t="shared" si="0"/>
        <v>297.49947090909086</v>
      </c>
      <c r="H22" s="203">
        <f t="shared" si="1"/>
        <v>774.70697454545439</v>
      </c>
      <c r="I22" s="247">
        <f t="shared" si="6"/>
        <v>1189.9978836363634</v>
      </c>
      <c r="J22" s="204">
        <f t="shared" si="7"/>
        <v>1308.997672</v>
      </c>
      <c r="K22" s="207">
        <f>'Tariffs July 2022'!AZ14</f>
        <v>0</v>
      </c>
      <c r="L22" s="207">
        <f>'Tariffs July 2022'!BA14</f>
        <v>0</v>
      </c>
      <c r="M22" s="207">
        <f>'Tariffs July 2022'!BB14</f>
        <v>0</v>
      </c>
      <c r="N22" s="207">
        <f>'Tariffs July 2022'!BC14</f>
        <v>0</v>
      </c>
      <c r="O22" s="205">
        <f>($F$6*'Tariffs July 2022'!AT14/100)*4</f>
        <v>80.0948736</v>
      </c>
      <c r="P22" s="206" t="str">
        <f t="shared" si="8"/>
        <v>No discount</v>
      </c>
      <c r="Q22" s="206" t="str">
        <f t="shared" si="2"/>
        <v>Exclusive</v>
      </c>
      <c r="R22" s="293">
        <f t="shared" si="9"/>
        <v>1189.9978836363634</v>
      </c>
      <c r="S22" s="247">
        <f t="shared" si="10"/>
        <v>1189.9978836363634</v>
      </c>
      <c r="T22" s="247">
        <f t="shared" si="3"/>
        <v>1109.9030100363634</v>
      </c>
      <c r="U22" s="247">
        <f t="shared" si="4"/>
        <v>1109.9030100363634</v>
      </c>
      <c r="V22" s="292">
        <f t="shared" si="23"/>
        <v>1220.8933110399998</v>
      </c>
      <c r="W22" s="292">
        <f t="shared" si="23"/>
        <v>1220.8933110399998</v>
      </c>
      <c r="X22" s="207">
        <f>'Tariffs July 2022'!BL14</f>
        <v>0</v>
      </c>
      <c r="Y22" s="207" t="str">
        <f>'Tariffs July 2022'!BM14</f>
        <v>n</v>
      </c>
      <c r="Z22" s="208">
        <f>'Tariffs July 2022'!G14</f>
        <v>43266</v>
      </c>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row>
    <row r="23" spans="1:55" x14ac:dyDescent="0.15">
      <c r="A23" s="201" t="str">
        <f>'Tariffs July 2022'!K15</f>
        <v>Sumo Power</v>
      </c>
      <c r="B23" s="202" t="str">
        <f>'Tariffs July 2022'!L15</f>
        <v>Assure</v>
      </c>
      <c r="C23" s="203">
        <f>IF('Tariffs July 2022'!BP15=0,91*'Tariffs July 2022'!M15/100,(91*'Tariffs July 2022'!M15/100)+'Tariffs July 2022'!BP15/4)</f>
        <v>90.999999999999986</v>
      </c>
      <c r="D23" s="203">
        <f>IF('Tariffs July 2022'!O15="",$F$5*'Tariffs July 2022'!N15/100,IF($F$5&gt;='Tariffs July 2022'!P15,('Tariffs July 2022'!P15*'Tariffs July 2022'!N15/100),($F$5*'Tariffs July 2022'!N15/100)))</f>
        <v>204.55837199999999</v>
      </c>
      <c r="E23" s="203">
        <f>IF(AND('Tariffs July 2022'!P15&gt;0,'Tariffs July 2022'!R15&gt;0),IF($F$5&lt;'Tariffs July 2022'!P15,0,IF($F$5&lt;=('Tariffs July 2022'!R15+'Tariffs July 2022'!P15),(($F$5-'Tariffs July 2022'!P15)*'Tariffs July 2022'!Q15/100),(('Tariffs July 2022'!R15)*'Tariffs July 2022'!Q15/100))),0)</f>
        <v>0</v>
      </c>
      <c r="F23" s="203">
        <f>IF('Tariffs July 2022'!T15&gt;0,IF(($F$5&lt;'Tariffs July 2022'!T15),(0),($F$5-'Tariffs July 2022'!T15)*'Tariffs July 2022'!U15/100),IF(AND('Tariffs July 2022'!R15&gt;0,'Tariffs July 2022'!T15=""),IF(($F$5&lt;'Tariffs July 2022'!R15),(0),($F$5-'Tariffs July 2022'!R15)*'Tariffs July 2022'!S15/100),IF(AND('Tariffs July 2022'!P15&gt;0,'Tariffs July 2022'!R15=""),IF(($F$5&lt;'Tariffs July 2022'!P15),(0),($F$5-'Tariffs July 2022'!P15)*'Tariffs July 2022'!Q15/100),0)))</f>
        <v>0</v>
      </c>
      <c r="G23" s="203">
        <f t="shared" si="0"/>
        <v>295.55837199999996</v>
      </c>
      <c r="H23" s="203">
        <f t="shared" si="1"/>
        <v>818.23348799999985</v>
      </c>
      <c r="I23" s="247">
        <f t="shared" si="6"/>
        <v>1182.2334879999999</v>
      </c>
      <c r="J23" s="204">
        <f t="shared" si="7"/>
        <v>1300.4568368</v>
      </c>
      <c r="K23" s="207">
        <f>'Tariffs July 2022'!AZ15</f>
        <v>0</v>
      </c>
      <c r="L23" s="207">
        <f>'Tariffs July 2022'!BA15</f>
        <v>0</v>
      </c>
      <c r="M23" s="207">
        <f>'Tariffs July 2022'!BB15</f>
        <v>0</v>
      </c>
      <c r="N23" s="207">
        <f>'Tariffs July 2022'!BC15</f>
        <v>0</v>
      </c>
      <c r="O23" s="205">
        <f>($F$6*'Tariffs July 2022'!AT15/100)*4</f>
        <v>166.86432000000002</v>
      </c>
      <c r="P23" s="206" t="str">
        <f t="shared" si="8"/>
        <v>No discount</v>
      </c>
      <c r="Q23" s="206" t="str">
        <f t="shared" si="2"/>
        <v>Exclusive</v>
      </c>
      <c r="R23" s="293">
        <f t="shared" si="9"/>
        <v>1182.2334879999999</v>
      </c>
      <c r="S23" s="247">
        <f t="shared" si="10"/>
        <v>1182.2334879999999</v>
      </c>
      <c r="T23" s="247">
        <f t="shared" si="3"/>
        <v>1015.3691679999998</v>
      </c>
      <c r="U23" s="247">
        <f t="shared" si="4"/>
        <v>1015.3691679999998</v>
      </c>
      <c r="V23" s="292">
        <f t="shared" si="23"/>
        <v>1116.9060847999999</v>
      </c>
      <c r="W23" s="292">
        <f t="shared" si="23"/>
        <v>1116.9060847999999</v>
      </c>
      <c r="X23" s="207">
        <f>'Tariffs July 2022'!BL15</f>
        <v>0</v>
      </c>
      <c r="Y23" s="207" t="str">
        <f>'Tariffs July 2022'!BM15</f>
        <v>n</v>
      </c>
      <c r="Z23" s="208">
        <f>'Tariffs July 2022'!G15</f>
        <v>43256</v>
      </c>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row>
    <row r="24" spans="1:55" customFormat="1" ht="13" x14ac:dyDescent="0.15">
      <c r="A24" s="318"/>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row>
    <row r="25" spans="1:55" customFormat="1" thickBot="1" x14ac:dyDescent="0.2">
      <c r="A25" s="318"/>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row>
    <row r="26" spans="1:55" ht="15" thickBot="1" x14ac:dyDescent="0.2">
      <c r="A26" s="257" t="s">
        <v>200</v>
      </c>
      <c r="B26" s="258"/>
      <c r="C26" s="258"/>
      <c r="D26" s="260"/>
      <c r="E26" s="260"/>
      <c r="F26" s="260"/>
      <c r="G26" s="261"/>
      <c r="H26" s="261"/>
      <c r="I26" s="258"/>
      <c r="J26" s="258"/>
      <c r="K26" s="258"/>
      <c r="L26" s="258"/>
      <c r="M26" s="258"/>
      <c r="N26" s="258"/>
      <c r="O26" s="258"/>
      <c r="P26" s="200"/>
      <c r="Q26" s="200"/>
      <c r="R26" s="200"/>
      <c r="S26" s="200"/>
      <c r="T26" s="200"/>
      <c r="U26" s="200"/>
      <c r="V26" s="258"/>
      <c r="W26" s="258"/>
      <c r="X26" s="258"/>
      <c r="Y26" s="258"/>
      <c r="Z26" s="259"/>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row>
    <row r="27" spans="1:55" ht="75" x14ac:dyDescent="0.15">
      <c r="A27" s="262" t="s">
        <v>184</v>
      </c>
      <c r="B27" s="263" t="s">
        <v>222</v>
      </c>
      <c r="C27" s="289" t="s">
        <v>211</v>
      </c>
      <c r="D27" s="289" t="s">
        <v>113</v>
      </c>
      <c r="E27" s="289" t="s">
        <v>232</v>
      </c>
      <c r="F27" s="289" t="s">
        <v>235</v>
      </c>
      <c r="G27" s="289" t="s">
        <v>234</v>
      </c>
      <c r="H27" s="270" t="s">
        <v>206</v>
      </c>
      <c r="I27" s="270" t="s">
        <v>224</v>
      </c>
      <c r="J27" s="290" t="s">
        <v>571</v>
      </c>
      <c r="K27" s="267" t="s">
        <v>215</v>
      </c>
      <c r="L27" s="267" t="s">
        <v>189</v>
      </c>
      <c r="M27" s="267" t="s">
        <v>127</v>
      </c>
      <c r="N27" s="267" t="s">
        <v>209</v>
      </c>
      <c r="O27" s="268" t="s">
        <v>233</v>
      </c>
      <c r="P27" s="245" t="s">
        <v>572</v>
      </c>
      <c r="Q27" s="245" t="s">
        <v>573</v>
      </c>
      <c r="R27" s="246" t="s">
        <v>190</v>
      </c>
      <c r="S27" s="246" t="s">
        <v>148</v>
      </c>
      <c r="T27" s="246" t="s">
        <v>118</v>
      </c>
      <c r="U27" s="246" t="s">
        <v>161</v>
      </c>
      <c r="V27" s="268" t="s">
        <v>199</v>
      </c>
      <c r="W27" s="268" t="s">
        <v>210</v>
      </c>
      <c r="X27" s="273" t="s">
        <v>149</v>
      </c>
      <c r="Y27" s="267" t="s">
        <v>150</v>
      </c>
      <c r="Z27" s="272" t="s">
        <v>56</v>
      </c>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row>
    <row r="28" spans="1:55" x14ac:dyDescent="0.15">
      <c r="A28" s="201" t="str">
        <f>'Tariffs July 2022'!K16</f>
        <v>AGL</v>
      </c>
      <c r="B28" s="202" t="str">
        <f>'Tariffs July 2022'!L16</f>
        <v>Solar Savers</v>
      </c>
      <c r="C28" s="203">
        <f>IF('Tariffs July 2022'!BP16=0,91*'Tariffs July 2022'!M16/100,(91*'Tariffs July 2022'!M16/100)+'Tariffs July 2022'!BP16/4)</f>
        <v>104.42663636363635</v>
      </c>
      <c r="D28" s="203">
        <f>IF('Tariffs July 2022'!O16="",$K$5*'Tariffs July 2022'!N16/100,IF($K$5&gt;='Tariffs July 2022'!P16,('Tariffs July 2022'!P16*'Tariffs July 2022'!N16/100),($K$5*'Tariffs July 2022'!N16/100)))</f>
        <v>175.18609603636361</v>
      </c>
      <c r="E28" s="203">
        <f>IF('Tariffs July 2022'!T16&gt;0,IF(($K$5&lt;'Tariffs July 2022'!T16),(0),($K$5-'Tariffs July 2022'!T16)*'Tariffs July 2022'!U16/100),IF(AND('Tariffs July 2022'!R16&gt;0,'Tariffs July 2022'!T16=""),IF(($K$5&lt;'Tariffs July 2022'!R16),(0),($K$5-'Tariffs July 2022'!R16)*'Tariffs July 2022'!S16/100),IF(AND('Tariffs July 2022'!P16&gt;0,'Tariffs July 2022'!R16=""),IF(($K$5&lt;'Tariffs July 2022'!P16),(0),($K$5-'Tariffs July 2022'!P16)*'Tariffs July 2022'!Q16/100),0)))</f>
        <v>0</v>
      </c>
      <c r="F28" s="203">
        <f>($L$5)*'Tariffs July 2022'!AE16/100</f>
        <v>25.104891109090907</v>
      </c>
      <c r="G28" s="203">
        <f t="shared" ref="G28:G41" si="24">SUM(C28:F28)</f>
        <v>304.71762350909086</v>
      </c>
      <c r="H28" s="203">
        <f t="shared" ref="H28:H41" si="25">(G28-C28)*4</f>
        <v>801.16394858181798</v>
      </c>
      <c r="I28" s="247">
        <f>G28*4</f>
        <v>1218.8704940363634</v>
      </c>
      <c r="J28" s="204">
        <f>I28*1.1</f>
        <v>1340.7575434399998</v>
      </c>
      <c r="K28" s="207">
        <f>'Tariffs July 2022'!AZ16</f>
        <v>0</v>
      </c>
      <c r="L28" s="207">
        <f>'Tariffs July 2022'!BA16</f>
        <v>0</v>
      </c>
      <c r="M28" s="207">
        <f>'Tariffs July 2022'!BB16</f>
        <v>0</v>
      </c>
      <c r="N28" s="207">
        <f>'Tariffs July 2022'!BC16</f>
        <v>0</v>
      </c>
      <c r="O28" s="309">
        <f>($F$6*'Tariffs July 2022'!AT16/100)*4</f>
        <v>278.10720000000003</v>
      </c>
      <c r="P28" s="206" t="str">
        <f>IF(SUM(K28:N28)=0,"No discount",IF(K28&gt;0,"Guaranteed off bill",IF(L28&gt;0,"Guaranteed off usage",IF(M28&gt;0,"Pay-on-time off bill","Pay-on-time off usage"))))</f>
        <v>No discount</v>
      </c>
      <c r="Q28" s="206" t="str">
        <f t="shared" ref="Q28:Q41" si="26">IF(OR(A28="Origin Energy",A28="Red Energy",A28="Powershop"),"Inclusive","Exclusive")</f>
        <v>Exclusive</v>
      </c>
      <c r="R28" s="293">
        <f>IF(AND(P28="Guaranteed off bill",Q28="Inclusive"),((I28*1.1)-((I28*1.1)*K28/100))/1.1,IF(AND(P28="Guaranteed off usage",Q28="Inclusive"),((I28*1.1)-((H28*1.1)*L28/100))/1.1,IF(AND(P28="Guaranteed off bill",Q28="Exclusive"),I28-(I28*K28/100),IF(AND(P28="Guaranteed off usage",Q28="Exclusive"),I28-(H28*L28/100),IF(Q28="Inclusive",((I28*1.1))/1.1,I28)))))</f>
        <v>1218.8704940363634</v>
      </c>
      <c r="S28" s="247">
        <f>IF(AND(P28="Pay-on-time off bill",Q28="Inclusive"),((R28*1.1)-((R28*1.1)*M28/100))/1.1,IF(AND(P28="Pay-on-time off usage",Q28="Inclusive"),((R28*1.1)-((H28*1.1)*N28/100))/1.1,IF(AND(P28="Pay-on-time off bill",Q28="Exclusive"),R28-(R28*M28/100),IF(AND(P28="Pay-on-time off usage",Q28="Exclusive"),R28-(H28*N28/100),IF(Q28="Inclusive",((R28*1.1))/1.1,R28)))))</f>
        <v>1218.8704940363634</v>
      </c>
      <c r="T28" s="247">
        <f t="shared" ref="T28:T41" si="27">R28-O28</f>
        <v>940.76329403636339</v>
      </c>
      <c r="U28" s="247">
        <f t="shared" ref="U28:U41" si="28">S28-O28</f>
        <v>940.76329403636339</v>
      </c>
      <c r="V28" s="292">
        <f t="shared" ref="V28:W38" si="29">T28*1.1</f>
        <v>1034.8396234399997</v>
      </c>
      <c r="W28" s="292">
        <f t="shared" si="29"/>
        <v>1034.8396234399997</v>
      </c>
      <c r="X28" s="207">
        <f>'Tariffs July 2022'!BL16</f>
        <v>0</v>
      </c>
      <c r="Y28" s="207" t="str">
        <f>'Tariffs July 2022'!BM16</f>
        <v>n</v>
      </c>
      <c r="Z28" s="208">
        <f>'Tariffs July 2022'!G16</f>
        <v>43285</v>
      </c>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row>
    <row r="29" spans="1:55" x14ac:dyDescent="0.15">
      <c r="A29" s="201" t="str">
        <f>'Tariffs July 2022'!K17</f>
        <v>Diamond Energy</v>
      </c>
      <c r="B29" s="202" t="str">
        <f>'Tariffs July 2022'!L17</f>
        <v xml:space="preserve">Renewable Saver </v>
      </c>
      <c r="C29" s="203">
        <f>IF('Tariffs July 2022'!BP17=0,91*'Tariffs July 2022'!M17/100,(91*'Tariffs July 2022'!M17/100)+'Tariffs July 2022'!BP17/4)</f>
        <v>100.09999999999998</v>
      </c>
      <c r="D29" s="203">
        <f>IF('Tariffs July 2022'!O17="",$K$5*'Tariffs July 2022'!N17/100,IF($K$5&gt;='Tariffs July 2022'!P17,('Tariffs July 2022'!P17*'Tariffs July 2022'!N17/100),($K$5*'Tariffs July 2022'!N17/100)))</f>
        <v>171.25165652727267</v>
      </c>
      <c r="E29" s="203">
        <f>IF('Tariffs July 2022'!T17&gt;0,IF(($K$5&lt;'Tariffs July 2022'!T17),(0),($K$5-'Tariffs July 2022'!T17)*'Tariffs July 2022'!U17/100),IF(AND('Tariffs July 2022'!R17&gt;0,'Tariffs July 2022'!T17=""),IF(($K$5&lt;'Tariffs July 2022'!R17),(0),($K$5-'Tariffs July 2022'!R17)*'Tariffs July 2022'!S17/100),IF(AND('Tariffs July 2022'!P17&gt;0,'Tariffs July 2022'!R17=""),IF(($K$5&lt;'Tariffs July 2022'!P17),(0),($K$5-'Tariffs July 2022'!P17)*'Tariffs July 2022'!Q17/100),0)))</f>
        <v>0</v>
      </c>
      <c r="F29" s="203">
        <f>($L$5)*'Tariffs July 2022'!AE17/100</f>
        <v>25.080529254545453</v>
      </c>
      <c r="G29" s="203">
        <f t="shared" si="24"/>
        <v>296.43218578181813</v>
      </c>
      <c r="H29" s="203">
        <f t="shared" si="25"/>
        <v>785.32874312727267</v>
      </c>
      <c r="I29" s="247">
        <f t="shared" ref="I29:I41" si="30">G29*4</f>
        <v>1185.7287431272725</v>
      </c>
      <c r="J29" s="204">
        <f t="shared" ref="J29:J41" si="31">I29*1.1</f>
        <v>1304.30161744</v>
      </c>
      <c r="K29" s="207">
        <f>'Tariffs July 2022'!AZ17</f>
        <v>0</v>
      </c>
      <c r="L29" s="207">
        <f>'Tariffs July 2022'!BA17</f>
        <v>0</v>
      </c>
      <c r="M29" s="207">
        <f>'Tariffs July 2022'!BB17</f>
        <v>2</v>
      </c>
      <c r="N29" s="207">
        <f>'Tariffs July 2022'!BC17</f>
        <v>0</v>
      </c>
      <c r="O29" s="309">
        <f>($F$6*'Tariffs July 2022'!AT17/100)*4</f>
        <v>144.61574400000001</v>
      </c>
      <c r="P29" s="206" t="str">
        <f t="shared" ref="P29:P41" si="32">IF(SUM(K29:N29)=0,"No discount",IF(K29&gt;0,"Guaranteed off bill",IF(L29&gt;0,"Guaranteed off usage",IF(M29&gt;0,"Pay-on-time off bill","Pay-on-time off usage"))))</f>
        <v>Pay-on-time off bill</v>
      </c>
      <c r="Q29" s="206" t="str">
        <f t="shared" si="26"/>
        <v>Exclusive</v>
      </c>
      <c r="R29" s="293">
        <f t="shared" ref="R29:R41" si="33">IF(AND(P29="Guaranteed off bill",Q29="Inclusive"),((I29*1.1)-((I29*1.1)*K29/100))/1.1,IF(AND(P29="Guaranteed off usage",Q29="Inclusive"),((I29*1.1)-((H29*1.1)*L29/100))/1.1,IF(AND(P29="Guaranteed off bill",Q29="Exclusive"),I29-(I29*K29/100),IF(AND(P29="Guaranteed off usage",Q29="Exclusive"),I29-(H29*L29/100),IF(Q29="Inclusive",((I29*1.1))/1.1,I29)))))</f>
        <v>1185.7287431272725</v>
      </c>
      <c r="S29" s="247">
        <f t="shared" ref="S29:S41" si="34">IF(AND(P29="Pay-on-time off bill",Q29="Inclusive"),((R29*1.1)-((R29*1.1)*M29/100))/1.1,IF(AND(P29="Pay-on-time off usage",Q29="Inclusive"),((R29*1.1)-((H29*1.1)*N29/100))/1.1,IF(AND(P29="Pay-on-time off bill",Q29="Exclusive"),R29-(R29*M29/100),IF(AND(P29="Pay-on-time off usage",Q29="Exclusive"),R29-(H29*N29/100),IF(Q29="Inclusive",((R29*1.1))/1.1,R29)))))</f>
        <v>1162.014168264727</v>
      </c>
      <c r="T29" s="247">
        <f t="shared" si="27"/>
        <v>1041.1129991272726</v>
      </c>
      <c r="U29" s="247">
        <f t="shared" si="28"/>
        <v>1017.3984242647271</v>
      </c>
      <c r="V29" s="292">
        <f t="shared" si="29"/>
        <v>1145.22429904</v>
      </c>
      <c r="W29" s="292">
        <f t="shared" si="29"/>
        <v>1119.1382666911998</v>
      </c>
      <c r="X29" s="207">
        <f>'Tariffs July 2022'!BL17</f>
        <v>0</v>
      </c>
      <c r="Y29" s="207" t="str">
        <f>'Tariffs July 2022'!BM17</f>
        <v>n</v>
      </c>
      <c r="Z29" s="208">
        <f>'Tariffs July 2022'!G17</f>
        <v>43281</v>
      </c>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r="30" spans="1:55" x14ac:dyDescent="0.15">
      <c r="A30" s="201" t="str">
        <f>'Tariffs July 2022'!K18</f>
        <v>EnergyAustralia</v>
      </c>
      <c r="B30" s="202" t="str">
        <f>'Tariffs July 2022'!L18</f>
        <v>Solar Max</v>
      </c>
      <c r="C30" s="203">
        <f>IF('Tariffs July 2022'!BP18=0,91*'Tariffs July 2022'!M18/100,(91*'Tariffs July 2022'!M18/100)+'Tariffs July 2022'!BP18/4)</f>
        <v>88.72499999999998</v>
      </c>
      <c r="D30" s="203">
        <f>IF('Tariffs July 2022'!O18="",$K$5*'Tariffs July 2022'!N18/100,IF($K$5&gt;='Tariffs July 2022'!P18,('Tariffs July 2022'!P18*'Tariffs July 2022'!N18/100),($K$5*'Tariffs July 2022'!N18/100)))</f>
        <v>186.16111150909089</v>
      </c>
      <c r="E30" s="203">
        <f>IF('Tariffs July 2022'!T18&gt;0,IF(($K$5&lt;'Tariffs July 2022'!T18),(0),($K$5-'Tariffs July 2022'!T18)*'Tariffs July 2022'!U18/100),IF(AND('Tariffs July 2022'!R18&gt;0,'Tariffs July 2022'!T18=""),IF(($K$5&lt;'Tariffs July 2022'!R18),(0),($K$5-'Tariffs July 2022'!R18)*'Tariffs July 2022'!S18/100),IF(AND('Tariffs July 2022'!P18&gt;0,'Tariffs July 2022'!R18=""),IF(($K$5&lt;'Tariffs July 2022'!P18),(0),($K$5-'Tariffs July 2022'!P18)*'Tariffs July 2022'!Q18/100),0)))</f>
        <v>0</v>
      </c>
      <c r="F30" s="203">
        <f>($L$5)*'Tariffs July 2022'!AE18/100</f>
        <v>22.936686054545454</v>
      </c>
      <c r="G30" s="203">
        <f t="shared" si="24"/>
        <v>297.82279756363636</v>
      </c>
      <c r="H30" s="203">
        <f t="shared" si="25"/>
        <v>836.39119025454556</v>
      </c>
      <c r="I30" s="247">
        <f t="shared" si="30"/>
        <v>1191.2911902545454</v>
      </c>
      <c r="J30" s="204">
        <f t="shared" si="31"/>
        <v>1310.4203092800001</v>
      </c>
      <c r="K30" s="207">
        <f>'Tariffs July 2022'!AZ18</f>
        <v>0</v>
      </c>
      <c r="L30" s="207">
        <f>'Tariffs July 2022'!BA18</f>
        <v>0</v>
      </c>
      <c r="M30" s="207">
        <f>'Tariffs July 2022'!BB18</f>
        <v>0</v>
      </c>
      <c r="N30" s="207">
        <f>'Tariffs July 2022'!BC18</f>
        <v>0</v>
      </c>
      <c r="O30" s="309">
        <f>($F$6*'Tariffs July 2022'!AT18/100)*4</f>
        <v>278.10720000000003</v>
      </c>
      <c r="P30" s="206" t="str">
        <f t="shared" si="32"/>
        <v>No discount</v>
      </c>
      <c r="Q30" s="206" t="str">
        <f t="shared" si="26"/>
        <v>Exclusive</v>
      </c>
      <c r="R30" s="293">
        <f t="shared" si="33"/>
        <v>1191.2911902545454</v>
      </c>
      <c r="S30" s="247">
        <f t="shared" si="34"/>
        <v>1191.2911902545454</v>
      </c>
      <c r="T30" s="247">
        <f t="shared" si="27"/>
        <v>913.18399025454539</v>
      </c>
      <c r="U30" s="247">
        <f t="shared" si="28"/>
        <v>913.18399025454539</v>
      </c>
      <c r="V30" s="292">
        <f t="shared" si="29"/>
        <v>1004.50238928</v>
      </c>
      <c r="W30" s="292">
        <f t="shared" si="29"/>
        <v>1004.50238928</v>
      </c>
      <c r="X30" s="207">
        <f>'Tariffs July 2022'!BL18</f>
        <v>0</v>
      </c>
      <c r="Y30" s="207" t="str">
        <f>'Tariffs July 2022'!BM18</f>
        <v>n</v>
      </c>
      <c r="Z30" s="208">
        <f>'Tariffs July 2022'!G18</f>
        <v>43281</v>
      </c>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row>
    <row r="31" spans="1:55" x14ac:dyDescent="0.15">
      <c r="A31" s="201" t="str">
        <f>'Tariffs July 2022'!K19</f>
        <v>Energy Locals</v>
      </c>
      <c r="B31" s="202" t="str">
        <f>'Tariffs July 2022'!L19</f>
        <v>Online Member</v>
      </c>
      <c r="C31" s="203">
        <f>IF('Tariffs July 2022'!BP19=0,91*'Tariffs July 2022'!M19/100,(91*'Tariffs July 2022'!M19/100)+'Tariffs July 2022'!BP19/4)</f>
        <v>106.40727272727271</v>
      </c>
      <c r="D31" s="203">
        <f>IF('Tariffs July 2022'!O19="",$K$5*'Tariffs July 2022'!N19/100,IF($K$5&gt;='Tariffs July 2022'!P19,('Tariffs July 2022'!P19*'Tariffs July 2022'!N19/100),($K$5*'Tariffs July 2022'!N19/100)))</f>
        <v>189.81944999999996</v>
      </c>
      <c r="E31" s="203">
        <f>IF('Tariffs July 2022'!T19&gt;0,IF(($K$5&lt;'Tariffs July 2022'!T19),(0),($K$5-'Tariffs July 2022'!T19)*'Tariffs July 2022'!U19/100),IF(AND('Tariffs July 2022'!R19&gt;0,'Tariffs July 2022'!T19=""),IF(($K$5&lt;'Tariffs July 2022'!R19),(0),($K$5-'Tariffs July 2022'!R19)*'Tariffs July 2022'!S19/100),IF(AND('Tariffs July 2022'!P19&gt;0,'Tariffs July 2022'!R19=""),IF(($K$5&lt;'Tariffs July 2022'!P19),(0),($K$5-'Tariffs July 2022'!P19)*'Tariffs July 2022'!Q19/100),0)))</f>
        <v>0</v>
      </c>
      <c r="F31" s="203">
        <f>($L$5)*'Tariffs July 2022'!AE19/100</f>
        <v>23.448285000000002</v>
      </c>
      <c r="G31" s="203">
        <f t="shared" si="24"/>
        <v>319.67500772727266</v>
      </c>
      <c r="H31" s="203">
        <f t="shared" si="25"/>
        <v>853.07093999999984</v>
      </c>
      <c r="I31" s="247">
        <f t="shared" si="30"/>
        <v>1278.7000309090906</v>
      </c>
      <c r="J31" s="204">
        <f t="shared" si="31"/>
        <v>1406.5700339999999</v>
      </c>
      <c r="K31" s="207">
        <f>'Tariffs July 2022'!AZ19</f>
        <v>0</v>
      </c>
      <c r="L31" s="207">
        <f>'Tariffs July 2022'!BA19</f>
        <v>0</v>
      </c>
      <c r="M31" s="207">
        <f>'Tariffs July 2022'!BB19</f>
        <v>0</v>
      </c>
      <c r="N31" s="207">
        <f>'Tariffs July 2022'!BC19</f>
        <v>0</v>
      </c>
      <c r="O31" s="309">
        <f>($F$6*'Tariffs July 2022'!AT19/100)*4</f>
        <v>283.66934399999997</v>
      </c>
      <c r="P31" s="206" t="str">
        <f t="shared" si="32"/>
        <v>No discount</v>
      </c>
      <c r="Q31" s="206" t="str">
        <f t="shared" si="26"/>
        <v>Exclusive</v>
      </c>
      <c r="R31" s="293">
        <f t="shared" si="33"/>
        <v>1278.7000309090906</v>
      </c>
      <c r="S31" s="247">
        <f t="shared" si="34"/>
        <v>1278.7000309090906</v>
      </c>
      <c r="T31" s="247">
        <f t="shared" si="27"/>
        <v>995.03068690909072</v>
      </c>
      <c r="U31" s="247">
        <f t="shared" si="28"/>
        <v>995.03068690909072</v>
      </c>
      <c r="V31" s="292">
        <f t="shared" si="29"/>
        <v>1094.5337555999999</v>
      </c>
      <c r="W31" s="292">
        <f t="shared" si="29"/>
        <v>1094.5337555999999</v>
      </c>
      <c r="X31" s="207">
        <f>'Tariffs July 2022'!BL19</f>
        <v>0</v>
      </c>
      <c r="Y31" s="207" t="str">
        <f>'Tariffs July 2022'!BM19</f>
        <v>n</v>
      </c>
      <c r="Z31" s="208">
        <f>'Tariffs July 2022'!G19</f>
        <v>43281</v>
      </c>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row>
    <row r="32" spans="1:55" x14ac:dyDescent="0.15">
      <c r="A32" s="201" t="str">
        <f>'Tariffs July 2022'!K20</f>
        <v>Origin Energy</v>
      </c>
      <c r="B32" s="202" t="str">
        <f>'Tariffs July 2022'!L20</f>
        <v>Solar Boost</v>
      </c>
      <c r="C32" s="203">
        <f>IF('Tariffs July 2022'!BP20=0,91*'Tariffs July 2022'!M20/100,(91*'Tariffs July 2022'!M20/100)+'Tariffs July 2022'!BP20/4)</f>
        <v>100.42263636363636</v>
      </c>
      <c r="D32" s="203">
        <f>IF('Tariffs July 2022'!O20="",$K$5*'Tariffs July 2022'!N20/100,IF($K$5&gt;='Tariffs July 2022'!P20,('Tariffs July 2022'!P20*'Tariffs July 2022'!N20/100),($K$5*'Tariffs July 2022'!N20/100)))</f>
        <v>178.22320723636363</v>
      </c>
      <c r="E32" s="203">
        <f>IF('Tariffs July 2022'!T20&gt;0,IF(($K$5&lt;'Tariffs July 2022'!T20),(0),($K$5-'Tariffs July 2022'!T20)*'Tariffs July 2022'!U20/100),IF(AND('Tariffs July 2022'!R20&gt;0,'Tariffs July 2022'!T20=""),IF(($K$5&lt;'Tariffs July 2022'!R20),(0),($K$5-'Tariffs July 2022'!R20)*'Tariffs July 2022'!S20/100),IF(AND('Tariffs July 2022'!P20&gt;0,'Tariffs July 2022'!R20=""),IF(($K$5&lt;'Tariffs July 2022'!P20),(0),($K$5-'Tariffs July 2022'!P20)*'Tariffs July 2022'!Q20/100),0)))</f>
        <v>0</v>
      </c>
      <c r="F32" s="203">
        <f>($L$5)*'Tariffs July 2022'!AE20/100</f>
        <v>24.337492690909095</v>
      </c>
      <c r="G32" s="203">
        <f t="shared" si="24"/>
        <v>302.98333629090905</v>
      </c>
      <c r="H32" s="203">
        <f t="shared" si="25"/>
        <v>810.24279970909083</v>
      </c>
      <c r="I32" s="247">
        <f t="shared" si="30"/>
        <v>1211.9333451636362</v>
      </c>
      <c r="J32" s="204">
        <f t="shared" si="31"/>
        <v>1333.1266796799998</v>
      </c>
      <c r="K32" s="207">
        <f>'Tariffs July 2022'!AZ20</f>
        <v>0</v>
      </c>
      <c r="L32" s="207">
        <f>'Tariffs July 2022'!BA20</f>
        <v>0</v>
      </c>
      <c r="M32" s="207">
        <f>'Tariffs July 2022'!BB20</f>
        <v>0</v>
      </c>
      <c r="N32" s="207">
        <f>'Tariffs July 2022'!BC20</f>
        <v>0</v>
      </c>
      <c r="O32" s="309">
        <f>($F$6*'Tariffs July 2022'!AT20/100)*4</f>
        <v>278.10720000000003</v>
      </c>
      <c r="P32" s="206" t="str">
        <f t="shared" si="32"/>
        <v>No discount</v>
      </c>
      <c r="Q32" s="206" t="str">
        <f t="shared" si="26"/>
        <v>Inclusive</v>
      </c>
      <c r="R32" s="293">
        <f t="shared" si="33"/>
        <v>1211.9333451636362</v>
      </c>
      <c r="S32" s="247">
        <f t="shared" si="34"/>
        <v>1211.9333451636362</v>
      </c>
      <c r="T32" s="247">
        <f t="shared" si="27"/>
        <v>933.82614516363617</v>
      </c>
      <c r="U32" s="247">
        <f t="shared" si="28"/>
        <v>933.82614516363617</v>
      </c>
      <c r="V32" s="292">
        <f t="shared" si="29"/>
        <v>1027.20875968</v>
      </c>
      <c r="W32" s="292">
        <f t="shared" si="29"/>
        <v>1027.20875968</v>
      </c>
      <c r="X32" s="207">
        <f>'Tariffs July 2022'!BL20</f>
        <v>0</v>
      </c>
      <c r="Y32" s="207" t="str">
        <f>'Tariffs July 2022'!BM20</f>
        <v>n</v>
      </c>
      <c r="Z32" s="208">
        <f>'Tariffs July 2022'!G20</f>
        <v>43281</v>
      </c>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8"/>
      <c r="AZ32" s="318"/>
      <c r="BA32" s="318"/>
      <c r="BB32" s="318"/>
      <c r="BC32" s="318"/>
    </row>
    <row r="33" spans="1:55 1185:4092 4097:8190 8193:9214 9219:12287 12290:13312 13315:14336 14341:16384" x14ac:dyDescent="0.15">
      <c r="A33" s="201" t="str">
        <f>'Tariffs July 2022'!K21</f>
        <v>Simply Energy</v>
      </c>
      <c r="B33" s="202" t="str">
        <f>'Tariffs July 2022'!L21</f>
        <v>Basic</v>
      </c>
      <c r="C33" s="203">
        <f>IF('Tariffs July 2022'!BP21=0,91*'Tariffs July 2022'!M21/100,(91*'Tariffs July 2022'!M21/100)+'Tariffs July 2022'!BP21/4)</f>
        <v>84.447999999999993</v>
      </c>
      <c r="D33" s="203">
        <f>IF('Tariffs July 2022'!O21="",$K$5*'Tariffs July 2022'!N21/100,IF($K$5&gt;='Tariffs July 2022'!P21,('Tariffs July 2022'!P21*'Tariffs July 2022'!N21/100),($K$5*'Tariffs July 2022'!N21/100)))</f>
        <v>188.92212169090905</v>
      </c>
      <c r="E33" s="203">
        <f>IF('Tariffs July 2022'!T21&gt;0,IF(($K$5&lt;'Tariffs July 2022'!T21),(0),($K$5-'Tariffs July 2022'!T21)*'Tariffs July 2022'!U21/100),IF(AND('Tariffs July 2022'!R21&gt;0,'Tariffs July 2022'!T21=""),IF(($K$5&lt;'Tariffs July 2022'!R21),(0),($K$5-'Tariffs July 2022'!R21)*'Tariffs July 2022'!S21/100),IF(AND('Tariffs July 2022'!P21&gt;0,'Tariffs July 2022'!R21=""),IF(($K$5&lt;'Tariffs July 2022'!P21),(0),($K$5-'Tariffs July 2022'!P21)*'Tariffs July 2022'!Q21/100),0)))</f>
        <v>0</v>
      </c>
      <c r="F33" s="203">
        <f>($L$5)*'Tariffs July 2022'!AE21/100</f>
        <v>24.727282363636363</v>
      </c>
      <c r="G33" s="203">
        <f t="shared" si="24"/>
        <v>298.09740405454545</v>
      </c>
      <c r="H33" s="203">
        <f t="shared" si="25"/>
        <v>854.59761621818188</v>
      </c>
      <c r="I33" s="247">
        <f t="shared" si="30"/>
        <v>1192.3896162181818</v>
      </c>
      <c r="J33" s="204">
        <f t="shared" si="31"/>
        <v>1311.6285778400002</v>
      </c>
      <c r="K33" s="207">
        <f>'Tariffs July 2022'!AZ21</f>
        <v>0</v>
      </c>
      <c r="L33" s="207">
        <f>'Tariffs July 2022'!BA21</f>
        <v>0</v>
      </c>
      <c r="M33" s="207">
        <f>'Tariffs July 2022'!BB21</f>
        <v>0</v>
      </c>
      <c r="N33" s="207">
        <f>'Tariffs July 2022'!BC21</f>
        <v>0</v>
      </c>
      <c r="O33" s="309">
        <f>($F$6*'Tariffs July 2022'!AT21/100)*4</f>
        <v>194.67504</v>
      </c>
      <c r="P33" s="206" t="str">
        <f t="shared" si="32"/>
        <v>No discount</v>
      </c>
      <c r="Q33" s="206" t="str">
        <f t="shared" si="26"/>
        <v>Exclusive</v>
      </c>
      <c r="R33" s="293">
        <f t="shared" si="33"/>
        <v>1192.3896162181818</v>
      </c>
      <c r="S33" s="247">
        <f t="shared" si="34"/>
        <v>1192.3896162181818</v>
      </c>
      <c r="T33" s="247">
        <f t="shared" si="27"/>
        <v>997.71457621818183</v>
      </c>
      <c r="U33" s="247">
        <f t="shared" si="28"/>
        <v>997.71457621818183</v>
      </c>
      <c r="V33" s="292">
        <f t="shared" si="29"/>
        <v>1097.4860338400001</v>
      </c>
      <c r="W33" s="292">
        <f t="shared" si="29"/>
        <v>1097.4860338400001</v>
      </c>
      <c r="X33" s="207">
        <f>'Tariffs July 2022'!BL21</f>
        <v>0</v>
      </c>
      <c r="Y33" s="207" t="str">
        <f>'Tariffs July 2022'!BM21</f>
        <v>n</v>
      </c>
      <c r="Z33" s="208">
        <f>'Tariffs July 2022'!G21</f>
        <v>43281</v>
      </c>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row>
    <row r="34" spans="1:55 1185:4092 4097:8190 8193:9214 9219:12287 12290:13312 13315:14336 14341:16384" x14ac:dyDescent="0.15">
      <c r="A34" s="201" t="str">
        <f>'Tariffs July 2022'!K22</f>
        <v>Powershop</v>
      </c>
      <c r="B34" s="202" t="str">
        <f>'Tariffs July 2022'!L22</f>
        <v>Carbon neutral</v>
      </c>
      <c r="C34" s="203">
        <f>IF('Tariffs July 2022'!BP22=0,91*'Tariffs July 2022'!M22/100,(91*'Tariffs July 2022'!M22/100)+'Tariffs July 2022'!BP22/4)</f>
        <v>110.41609090909091</v>
      </c>
      <c r="D34" s="203">
        <f>IF('Tariffs July 2022'!O22="",$K$5*'Tariffs July 2022'!N22/100,IF($K$5&gt;='Tariffs July 2022'!P22,('Tariffs July 2022'!P22*'Tariffs July 2022'!N22/100),($K$5*'Tariffs July 2022'!N22/100)))</f>
        <v>161.86422190909087</v>
      </c>
      <c r="E34" s="203">
        <f>IF('Tariffs July 2022'!T22&gt;0,IF(($K$5&lt;'Tariffs July 2022'!T22),(0),($K$5-'Tariffs July 2022'!T22)*'Tariffs July 2022'!U22/100),IF(AND('Tariffs July 2022'!R22&gt;0,'Tariffs July 2022'!T22=""),IF(($K$5&lt;'Tariffs July 2022'!R22),(0),($K$5-'Tariffs July 2022'!R22)*'Tariffs July 2022'!S22/100),IF(AND('Tariffs July 2022'!P22&gt;0,'Tariffs July 2022'!R22=""),IF(($K$5&lt;'Tariffs July 2022'!P22),(0),($K$5-'Tariffs July 2022'!P22)*'Tariffs July 2022'!Q22/100),0)))</f>
        <v>0</v>
      </c>
      <c r="F34" s="203">
        <f>($L$5)*'Tariffs July 2022'!AE22/100</f>
        <v>21.950030945454547</v>
      </c>
      <c r="G34" s="203">
        <f t="shared" si="24"/>
        <v>294.23034376363631</v>
      </c>
      <c r="H34" s="203">
        <f t="shared" si="25"/>
        <v>735.25701141818161</v>
      </c>
      <c r="I34" s="247">
        <f t="shared" si="30"/>
        <v>1176.9213750545453</v>
      </c>
      <c r="J34" s="204">
        <f t="shared" si="31"/>
        <v>1294.6135125599999</v>
      </c>
      <c r="K34" s="207">
        <f>'Tariffs July 2022'!AZ22</f>
        <v>0</v>
      </c>
      <c r="L34" s="207">
        <f>'Tariffs July 2022'!BA22</f>
        <v>0</v>
      </c>
      <c r="M34" s="207">
        <f>'Tariffs July 2022'!BB22</f>
        <v>0</v>
      </c>
      <c r="N34" s="207">
        <f>'Tariffs July 2022'!BC22</f>
        <v>0</v>
      </c>
      <c r="O34" s="309">
        <f>($F$6*'Tariffs July 2022'!AT22/100)*4</f>
        <v>97.337519999999998</v>
      </c>
      <c r="P34" s="206" t="str">
        <f t="shared" si="32"/>
        <v>No discount</v>
      </c>
      <c r="Q34" s="206" t="str">
        <f t="shared" si="26"/>
        <v>Inclusive</v>
      </c>
      <c r="R34" s="293">
        <f t="shared" si="33"/>
        <v>1176.9213750545453</v>
      </c>
      <c r="S34" s="247">
        <f t="shared" si="34"/>
        <v>1176.9213750545453</v>
      </c>
      <c r="T34" s="247">
        <f t="shared" si="27"/>
        <v>1079.5838550545452</v>
      </c>
      <c r="U34" s="247">
        <f t="shared" si="28"/>
        <v>1079.5838550545452</v>
      </c>
      <c r="V34" s="292">
        <f t="shared" si="29"/>
        <v>1187.5422405599998</v>
      </c>
      <c r="W34" s="292">
        <f t="shared" si="29"/>
        <v>1187.5422405599998</v>
      </c>
      <c r="X34" s="207">
        <f>'Tariffs July 2022'!BL22</f>
        <v>0</v>
      </c>
      <c r="Y34" s="207" t="str">
        <f>'Tariffs July 2022'!BM22</f>
        <v>n</v>
      </c>
      <c r="Z34" s="208">
        <f>'Tariffs July 2022'!G22</f>
        <v>43266</v>
      </c>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row>
    <row r="35" spans="1:55 1185:4092 4097:8190 8193:9214 9219:12287 12290:13312 13315:14336 14341:16384" x14ac:dyDescent="0.15">
      <c r="A35" s="201" t="str">
        <f>'Tariffs July 2022'!K23</f>
        <v>Red Energy</v>
      </c>
      <c r="B35" s="202" t="str">
        <f>'Tariffs July 2022'!L23</f>
        <v>Living Energy Saver</v>
      </c>
      <c r="C35" s="203">
        <f>IF('Tariffs July 2022'!BP23=0,91*'Tariffs July 2022'!M23/100,(91*'Tariffs July 2022'!M23/100)+'Tariffs July 2022'!BP23/4)</f>
        <v>77.349999999999994</v>
      </c>
      <c r="D35" s="203">
        <f>IF('Tariffs July 2022'!O23="",$K$5*'Tariffs July 2022'!N23/100,IF($K$5&gt;='Tariffs July 2022'!P23,('Tariffs July 2022'!P23*'Tariffs July 2022'!N23/100),($K$5*'Tariffs July 2022'!N23/100)))</f>
        <v>144.12473149090908</v>
      </c>
      <c r="E35" s="203">
        <f>IF('Tariffs July 2022'!T23&gt;0,IF(($K$5&lt;'Tariffs July 2022'!T23),(0),($K$5-'Tariffs July 2022'!T23)*'Tariffs July 2022'!U23/100),IF(AND('Tariffs July 2022'!R23&gt;0,'Tariffs July 2022'!T23=""),IF(($K$5&lt;'Tariffs July 2022'!R23),(0),($K$5-'Tariffs July 2022'!R23)*'Tariffs July 2022'!S23/100),IF(AND('Tariffs July 2022'!P23&gt;0,'Tariffs July 2022'!R23=""),IF(($K$5&lt;'Tariffs July 2022'!P23),(0),($K$5-'Tariffs July 2022'!P23)*'Tariffs July 2022'!Q23/100),0)))</f>
        <v>0</v>
      </c>
      <c r="F35" s="203">
        <f>($L$5)*'Tariffs July 2022'!AE23/100</f>
        <v>21.280079945454546</v>
      </c>
      <c r="G35" s="203">
        <f t="shared" si="24"/>
        <v>242.75481143636364</v>
      </c>
      <c r="H35" s="203">
        <f t="shared" si="25"/>
        <v>661.61924574545458</v>
      </c>
      <c r="I35" s="247">
        <f t="shared" si="30"/>
        <v>971.01924574545455</v>
      </c>
      <c r="J35" s="204">
        <f t="shared" si="31"/>
        <v>1068.1211703200001</v>
      </c>
      <c r="K35" s="207">
        <f>'Tariffs July 2022'!AZ23</f>
        <v>0</v>
      </c>
      <c r="L35" s="207">
        <f>'Tariffs July 2022'!BA23</f>
        <v>0</v>
      </c>
      <c r="M35" s="207">
        <f>'Tariffs July 2022'!BB23</f>
        <v>0</v>
      </c>
      <c r="N35" s="207">
        <f>'Tariffs July 2022'!BC23</f>
        <v>0</v>
      </c>
      <c r="O35" s="309">
        <f>($F$6*'Tariffs July 2022'!AT23/100)*4</f>
        <v>319.82328000000001</v>
      </c>
      <c r="P35" s="206" t="str">
        <f t="shared" si="32"/>
        <v>No discount</v>
      </c>
      <c r="Q35" s="206" t="str">
        <f t="shared" si="26"/>
        <v>Inclusive</v>
      </c>
      <c r="R35" s="293">
        <f t="shared" si="33"/>
        <v>971.01924574545455</v>
      </c>
      <c r="S35" s="247">
        <f t="shared" si="34"/>
        <v>971.01924574545455</v>
      </c>
      <c r="T35" s="247">
        <f t="shared" si="27"/>
        <v>651.19596574545449</v>
      </c>
      <c r="U35" s="247">
        <f t="shared" si="28"/>
        <v>651.19596574545449</v>
      </c>
      <c r="V35" s="292">
        <f t="shared" si="29"/>
        <v>716.31556232000003</v>
      </c>
      <c r="W35" s="292">
        <f t="shared" si="29"/>
        <v>716.31556232000003</v>
      </c>
      <c r="X35" s="207">
        <f>'Tariffs July 2022'!BL23</f>
        <v>0</v>
      </c>
      <c r="Y35" s="207" t="str">
        <f>'Tariffs July 2022'!BM23</f>
        <v>n</v>
      </c>
      <c r="Z35" s="208">
        <f>'Tariffs July 2022'!G23</f>
        <v>43281</v>
      </c>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row>
    <row r="36" spans="1:55 1185:4092 4097:8190 8193:9214 9219:12287 12290:13312 13315:14336 14341:16384" x14ac:dyDescent="0.15">
      <c r="A36" s="201" t="str">
        <f>'Tariffs July 2022'!K24</f>
        <v>Alinta Energy</v>
      </c>
      <c r="B36" s="202" t="str">
        <f>'Tariffs July 2022'!L24</f>
        <v>Home Deal Solar</v>
      </c>
      <c r="C36" s="203">
        <f>IF('Tariffs July 2022'!BP24=0,91*'Tariffs July 2022'!M24/100,(91*'Tariffs July 2022'!M24/100)+'Tariffs July 2022'!BP24/4)</f>
        <v>102.7299</v>
      </c>
      <c r="D36" s="203">
        <f>IF('Tariffs July 2022'!O24="",$K$5*'Tariffs July 2022'!N24/100,IF($K$5&gt;='Tariffs July 2022'!P24,('Tariffs July 2022'!P24*'Tariffs July 2022'!N24/100),($K$5*'Tariffs July 2022'!N24/100)))</f>
        <v>175.46219705454544</v>
      </c>
      <c r="E36" s="203">
        <f>IF('Tariffs July 2022'!T24&gt;0,IF(($K$5&lt;'Tariffs July 2022'!T24),(0),($K$5-'Tariffs July 2022'!T24)*'Tariffs July 2022'!U24/100),IF(AND('Tariffs July 2022'!R24&gt;0,'Tariffs July 2022'!T24=""),IF(($K$5&lt;'Tariffs July 2022'!R24),(0),($K$5-'Tariffs July 2022'!R24)*'Tariffs July 2022'!S24/100),IF(AND('Tariffs July 2022'!P24&gt;0,'Tariffs July 2022'!R24=""),IF(($K$5&lt;'Tariffs July 2022'!P24),(0),($K$5-'Tariffs July 2022'!P24)*'Tariffs July 2022'!Q24/100),0)))</f>
        <v>0</v>
      </c>
      <c r="F36" s="203">
        <f>($L$5)*'Tariffs July 2022'!AE24/100</f>
        <v>23.131580890909092</v>
      </c>
      <c r="G36" s="203">
        <f t="shared" ref="G36" si="35">SUM(C36:F36)</f>
        <v>301.32367794545456</v>
      </c>
      <c r="H36" s="203">
        <f t="shared" ref="H36" si="36">(G36-C36)*4</f>
        <v>794.3751117818183</v>
      </c>
      <c r="I36" s="247">
        <f t="shared" ref="I36" si="37">G36*4</f>
        <v>1205.2947117818183</v>
      </c>
      <c r="J36" s="204">
        <f t="shared" ref="J36" si="38">I36*1.1</f>
        <v>1325.8241829600001</v>
      </c>
      <c r="K36" s="207">
        <f>'Tariffs July 2022'!AZ24</f>
        <v>0</v>
      </c>
      <c r="L36" s="207">
        <f>'Tariffs July 2022'!BA24</f>
        <v>0</v>
      </c>
      <c r="M36" s="207">
        <f>'Tariffs July 2022'!BB24</f>
        <v>0</v>
      </c>
      <c r="N36" s="207">
        <f>'Tariffs July 2022'!BC24</f>
        <v>0</v>
      </c>
      <c r="O36" s="309">
        <f>($F$6*'Tariffs July 2022'!AT24/100)*4</f>
        <v>222.48576</v>
      </c>
      <c r="P36" s="206" t="str">
        <f t="shared" ref="P36" si="39">IF(SUM(K36:N36)=0,"No discount",IF(K36&gt;0,"Guaranteed off bill",IF(L36&gt;0,"Guaranteed off usage",IF(M36&gt;0,"Pay-on-time off bill","Pay-on-time off usage"))))</f>
        <v>No discount</v>
      </c>
      <c r="Q36" s="206" t="str">
        <f t="shared" ref="Q36" si="40">IF(OR(A36="Origin Energy",A36="Red Energy",A36="Powershop"),"Inclusive","Exclusive")</f>
        <v>Exclusive</v>
      </c>
      <c r="R36" s="293">
        <f t="shared" ref="R36" si="41">IF(AND(P36="Guaranteed off bill",Q36="Inclusive"),((I36*1.1)-((I36*1.1)*K36/100))/1.1,IF(AND(P36="Guaranteed off usage",Q36="Inclusive"),((I36*1.1)-((H36*1.1)*L36/100))/1.1,IF(AND(P36="Guaranteed off bill",Q36="Exclusive"),I36-(I36*K36/100),IF(AND(P36="Guaranteed off usage",Q36="Exclusive"),I36-(H36*L36/100),IF(Q36="Inclusive",((I36*1.1))/1.1,I36)))))</f>
        <v>1205.2947117818183</v>
      </c>
      <c r="S36" s="247">
        <f t="shared" ref="S36" si="42">IF(AND(P36="Pay-on-time off bill",Q36="Inclusive"),((R36*1.1)-((R36*1.1)*M36/100))/1.1,IF(AND(P36="Pay-on-time off usage",Q36="Inclusive"),((R36*1.1)-((H36*1.1)*N36/100))/1.1,IF(AND(P36="Pay-on-time off bill",Q36="Exclusive"),R36-(R36*M36/100),IF(AND(P36="Pay-on-time off usage",Q36="Exclusive"),R36-(H36*N36/100),IF(Q36="Inclusive",((R36*1.1))/1.1,R36)))))</f>
        <v>1205.2947117818183</v>
      </c>
      <c r="T36" s="247">
        <f t="shared" ref="T36" si="43">R36-O36</f>
        <v>982.80895178181822</v>
      </c>
      <c r="U36" s="247">
        <f t="shared" ref="U36" si="44">S36-O36</f>
        <v>982.80895178181822</v>
      </c>
      <c r="V36" s="292">
        <f t="shared" ref="V36" si="45">T36*1.1</f>
        <v>1081.0898469600002</v>
      </c>
      <c r="W36" s="292">
        <f t="shared" ref="W36" si="46">U36*1.1</f>
        <v>1081.0898469600002</v>
      </c>
      <c r="X36" s="207">
        <f>'Tariffs July 2022'!BL24</f>
        <v>0</v>
      </c>
      <c r="Y36" s="207" t="str">
        <f>'Tariffs July 2022'!BM24</f>
        <v>n</v>
      </c>
      <c r="Z36" s="208">
        <f>'Tariffs July 2022'!G24</f>
        <v>43299</v>
      </c>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row>
    <row r="37" spans="1:55 1185:4092 4097:8190 8193:9214 9219:12287 12290:13312 13315:14336 14341:16384" x14ac:dyDescent="0.15">
      <c r="A37" s="201" t="str">
        <f>'Tariffs July 2022'!K25</f>
        <v>ReAmped Energy</v>
      </c>
      <c r="B37" s="202" t="str">
        <f>'Tariffs July 2022'!L25</f>
        <v>Solar</v>
      </c>
      <c r="C37" s="203">
        <f>IF('Tariffs July 2022'!BP25=0,91*'Tariffs July 2022'!M25/100,(91*'Tariffs July 2022'!M25/100)+'Tariffs July 2022'!BP25/4)</f>
        <v>97.907727272727257</v>
      </c>
      <c r="D37" s="203">
        <f>IF('Tariffs July 2022'!O25="",$K$5*'Tariffs July 2022'!N25/100,IF($K$5&gt;='Tariffs July 2022'!P25,('Tariffs July 2022'!P25*'Tariffs July 2022'!N25/100),($K$5*'Tariffs July 2022'!N25/100)))</f>
        <v>285.62650330909088</v>
      </c>
      <c r="E37" s="203">
        <f>IF('Tariffs July 2022'!T25&gt;0,IF(($K$5&lt;'Tariffs July 2022'!T25),(0),($K$5-'Tariffs July 2022'!T25)*'Tariffs July 2022'!U25/100),IF(AND('Tariffs July 2022'!R25&gt;0,'Tariffs July 2022'!T25=""),IF(($K$5&lt;'Tariffs July 2022'!R25),(0),($K$5-'Tariffs July 2022'!R25)*'Tariffs July 2022'!S25/100),IF(AND('Tariffs July 2022'!P25&gt;0,'Tariffs July 2022'!R25=""),IF(($K$5&lt;'Tariffs July 2022'!P25),(0),($K$5-'Tariffs July 2022'!P25)*'Tariffs July 2022'!Q25/100),0)))</f>
        <v>0</v>
      </c>
      <c r="F37" s="203">
        <f>($L$5)*'Tariffs July 2022'!AE25/100</f>
        <v>43.437186654545457</v>
      </c>
      <c r="G37" s="203">
        <f t="shared" si="24"/>
        <v>426.97141723636355</v>
      </c>
      <c r="H37" s="203">
        <f t="shared" si="25"/>
        <v>1316.2547598545452</v>
      </c>
      <c r="I37" s="247">
        <f t="shared" si="30"/>
        <v>1707.8856689454542</v>
      </c>
      <c r="J37" s="204">
        <f t="shared" si="31"/>
        <v>1878.6742358399997</v>
      </c>
      <c r="K37" s="207">
        <f>'Tariffs July 2022'!AZ25</f>
        <v>0</v>
      </c>
      <c r="L37" s="207">
        <f>'Tariffs July 2022'!BA25</f>
        <v>0</v>
      </c>
      <c r="M37" s="207">
        <f>'Tariffs July 2022'!BB25</f>
        <v>0</v>
      </c>
      <c r="N37" s="207">
        <f>'Tariffs July 2022'!BC25</f>
        <v>0</v>
      </c>
      <c r="O37" s="309">
        <f>($F$6*'Tariffs July 2022'!AT25/100)*4</f>
        <v>0</v>
      </c>
      <c r="P37" s="206" t="str">
        <f t="shared" si="32"/>
        <v>No discount</v>
      </c>
      <c r="Q37" s="206" t="str">
        <f t="shared" si="26"/>
        <v>Exclusive</v>
      </c>
      <c r="R37" s="293">
        <f t="shared" si="33"/>
        <v>1707.8856689454542</v>
      </c>
      <c r="S37" s="247">
        <f t="shared" si="34"/>
        <v>1707.8856689454542</v>
      </c>
      <c r="T37" s="247">
        <f t="shared" si="27"/>
        <v>1707.8856689454542</v>
      </c>
      <c r="U37" s="247">
        <f t="shared" si="28"/>
        <v>1707.8856689454542</v>
      </c>
      <c r="V37" s="292">
        <f t="shared" si="29"/>
        <v>1878.6742358399997</v>
      </c>
      <c r="W37" s="292">
        <f t="shared" si="29"/>
        <v>1878.6742358399997</v>
      </c>
      <c r="X37" s="207">
        <f>'Tariffs July 2022'!BL25</f>
        <v>0</v>
      </c>
      <c r="Y37" s="207" t="str">
        <f>'Tariffs July 2022'!BM25</f>
        <v>n</v>
      </c>
      <c r="Z37" s="208">
        <f>'Tariffs July 2022'!G25</f>
        <v>43273</v>
      </c>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c r="AZ37" s="318"/>
      <c r="BA37" s="318"/>
      <c r="BB37" s="318"/>
      <c r="BC37" s="318"/>
    </row>
    <row r="38" spans="1:55 1185:4092 4097:8190 8193:9214 9219:12287 12290:13312 13315:14336 14341:16384" x14ac:dyDescent="0.15">
      <c r="A38" s="201" t="str">
        <f>'Tariffs July 2022'!K26</f>
        <v>Amber Electric</v>
      </c>
      <c r="B38" s="202" t="str">
        <f>'Tariffs July 2022'!L26</f>
        <v>Amber Plan</v>
      </c>
      <c r="C38" s="203">
        <f>IF('Tariffs July 2022'!BP26=0,91*'Tariffs July 2022'!M26/100,(91*'Tariffs July 2022'!M26/100)+'Tariffs July 2022'!BP26/4)</f>
        <v>139.42899999999997</v>
      </c>
      <c r="D38" s="203">
        <f>IF('Tariffs July 2022'!O26="",$K$5*'Tariffs July 2022'!N26/100,IF($K$5&gt;='Tariffs July 2022'!P26,('Tariffs July 2022'!P26*'Tariffs July 2022'!N26/100),($K$5*'Tariffs July 2022'!N26/100)))</f>
        <v>214.94464265454542</v>
      </c>
      <c r="E38" s="203">
        <f>IF('Tariffs July 2022'!T26&gt;0,IF(($K$5&lt;'Tariffs July 2022'!T26),(0),($K$5-'Tariffs July 2022'!T26)*'Tariffs July 2022'!U26/100),IF(AND('Tariffs July 2022'!R26&gt;0,'Tariffs July 2022'!T26=""),IF(($K$5&lt;'Tariffs July 2022'!R26),(0),($K$5-'Tariffs July 2022'!R26)*'Tariffs July 2022'!S26/100),IF(AND('Tariffs July 2022'!P26&gt;0,'Tariffs July 2022'!R26=""),IF(($K$5&lt;'Tariffs July 2022'!P26),(0),($K$5-'Tariffs July 2022'!P26)*'Tariffs July 2022'!Q26/100),0)))</f>
        <v>0</v>
      </c>
      <c r="F38" s="203">
        <f>($L$5)*'Tariffs July 2022'!AE26/100</f>
        <v>28.077037363636364</v>
      </c>
      <c r="G38" s="203">
        <f t="shared" si="24"/>
        <v>382.45068001818174</v>
      </c>
      <c r="H38" s="203">
        <f t="shared" si="25"/>
        <v>972.08672007272708</v>
      </c>
      <c r="I38" s="247">
        <f t="shared" si="30"/>
        <v>1529.802720072727</v>
      </c>
      <c r="J38" s="204">
        <f t="shared" si="31"/>
        <v>1682.7829920799998</v>
      </c>
      <c r="K38" s="207">
        <f>'Tariffs July 2022'!AZ26</f>
        <v>0</v>
      </c>
      <c r="L38" s="207">
        <f>'Tariffs July 2022'!BA26</f>
        <v>0</v>
      </c>
      <c r="M38" s="207">
        <f>'Tariffs July 2022'!BB26</f>
        <v>0</v>
      </c>
      <c r="N38" s="207">
        <f>'Tariffs July 2022'!BC26</f>
        <v>0</v>
      </c>
      <c r="O38" s="309">
        <f>($F$6*'Tariffs July 2022'!AT26/100)*4</f>
        <v>0</v>
      </c>
      <c r="P38" s="206" t="str">
        <f t="shared" si="32"/>
        <v>No discount</v>
      </c>
      <c r="Q38" s="206" t="str">
        <f t="shared" si="26"/>
        <v>Exclusive</v>
      </c>
      <c r="R38" s="293">
        <f t="shared" si="33"/>
        <v>1529.802720072727</v>
      </c>
      <c r="S38" s="247">
        <f t="shared" si="34"/>
        <v>1529.802720072727</v>
      </c>
      <c r="T38" s="247">
        <f t="shared" si="27"/>
        <v>1529.802720072727</v>
      </c>
      <c r="U38" s="247">
        <f t="shared" si="28"/>
        <v>1529.802720072727</v>
      </c>
      <c r="V38" s="292">
        <f t="shared" si="29"/>
        <v>1682.7829920799998</v>
      </c>
      <c r="W38" s="292">
        <f t="shared" si="29"/>
        <v>1682.7829920799998</v>
      </c>
      <c r="X38" s="207">
        <f>'Tariffs July 2022'!BL26</f>
        <v>0</v>
      </c>
      <c r="Y38" s="207" t="str">
        <f>'Tariffs July 2022'!BM26</f>
        <v>n</v>
      </c>
      <c r="Z38" s="208">
        <f>'Tariffs July 2022'!G26</f>
        <v>43281</v>
      </c>
      <c r="AA38" s="318"/>
      <c r="AB38" s="318"/>
      <c r="AC38" s="318"/>
      <c r="AD38" s="318"/>
      <c r="AE38" s="318"/>
      <c r="AF38" s="318"/>
      <c r="AG38" s="318"/>
      <c r="AH38" s="318"/>
      <c r="AI38" s="318"/>
      <c r="AJ38" s="318"/>
      <c r="AK38" s="318"/>
      <c r="AL38" s="318"/>
      <c r="AM38" s="318"/>
      <c r="AN38" s="318"/>
      <c r="AO38" s="318"/>
      <c r="AP38" s="318"/>
      <c r="AQ38" s="318"/>
      <c r="AR38" s="318"/>
      <c r="AS38" s="318"/>
      <c r="AT38" s="318"/>
      <c r="AU38" s="318"/>
      <c r="AV38" s="318"/>
      <c r="AW38" s="318"/>
      <c r="AX38" s="318"/>
      <c r="AY38" s="318"/>
      <c r="AZ38" s="318"/>
      <c r="BA38" s="318"/>
      <c r="BB38" s="318"/>
      <c r="BC38" s="318"/>
    </row>
    <row r="39" spans="1:55 1185:4092 4097:8190 8193:9214 9219:12287 12290:13312 13315:14336 14341:16384" x14ac:dyDescent="0.15">
      <c r="A39" s="201" t="str">
        <f>'Tariffs July 2022'!K27</f>
        <v>GloBird Energy</v>
      </c>
      <c r="B39" s="202" t="str">
        <f>'Tariffs July 2022'!L27</f>
        <v>GloSave</v>
      </c>
      <c r="C39" s="203">
        <f>IF('Tariffs July 2022'!BP27=0,91*'Tariffs July 2022'!M27/100,(91*'Tariffs July 2022'!M27/100)+'Tariffs July 2022'!BP27/4)</f>
        <v>86.449999999999989</v>
      </c>
      <c r="D39" s="203">
        <f>IF('Tariffs July 2022'!O27="",$K$5*'Tariffs July 2022'!N27/100,IF($K$5&gt;='Tariffs July 2022'!P27,('Tariffs July 2022'!P27*'Tariffs July 2022'!N27/100),($K$5*'Tariffs July 2022'!N27/100)))</f>
        <v>455.56667999999991</v>
      </c>
      <c r="E39" s="203">
        <f>IF('Tariffs July 2022'!T27&gt;0,IF(($K$5&lt;'Tariffs July 2022'!T27),(0),($K$5-'Tariffs July 2022'!T27)*'Tariffs July 2022'!U27/100),IF(AND('Tariffs July 2022'!R27&gt;0,'Tariffs July 2022'!T27=""),IF(($K$5&lt;'Tariffs July 2022'!R27),(0),($K$5-'Tariffs July 2022'!R27)*'Tariffs July 2022'!S27/100),IF(AND('Tariffs July 2022'!P27&gt;0,'Tariffs July 2022'!R27=""),IF(($K$5&lt;'Tariffs July 2022'!P27),(0),($K$5-'Tariffs July 2022'!P27)*'Tariffs July 2022'!Q27/100),0)))</f>
        <v>0</v>
      </c>
      <c r="F39" s="203">
        <f>($L$5)*'Tariffs July 2022'!AE27/100</f>
        <v>75.70446299999999</v>
      </c>
      <c r="G39" s="203">
        <f t="shared" si="24"/>
        <v>617.72114299999998</v>
      </c>
      <c r="H39" s="203">
        <f t="shared" si="25"/>
        <v>2125.0845719999998</v>
      </c>
      <c r="I39" s="247">
        <f t="shared" si="30"/>
        <v>2470.8845719999999</v>
      </c>
      <c r="J39" s="204">
        <f t="shared" si="31"/>
        <v>2717.9730291999999</v>
      </c>
      <c r="K39" s="207">
        <f>'Tariffs July 2022'!AZ27</f>
        <v>0</v>
      </c>
      <c r="L39" s="207">
        <f>'Tariffs July 2022'!BA27</f>
        <v>0</v>
      </c>
      <c r="M39" s="207">
        <f>'Tariffs July 2022'!BB27</f>
        <v>0</v>
      </c>
      <c r="N39" s="207">
        <f>'Tariffs July 2022'!BC27</f>
        <v>0</v>
      </c>
      <c r="O39" s="309">
        <f>($F$6*'Tariffs July 2022'!AT27/100)*4</f>
        <v>139.05360000000002</v>
      </c>
      <c r="P39" s="206" t="str">
        <f t="shared" si="32"/>
        <v>No discount</v>
      </c>
      <c r="Q39" s="206" t="str">
        <f t="shared" si="26"/>
        <v>Exclusive</v>
      </c>
      <c r="R39" s="293">
        <f t="shared" si="33"/>
        <v>2470.8845719999999</v>
      </c>
      <c r="S39" s="247">
        <f t="shared" si="34"/>
        <v>2470.8845719999999</v>
      </c>
      <c r="T39" s="247">
        <f t="shared" si="27"/>
        <v>2331.8309719999997</v>
      </c>
      <c r="U39" s="247">
        <f t="shared" si="28"/>
        <v>2331.8309719999997</v>
      </c>
      <c r="V39" s="292">
        <f t="shared" ref="V39:W41" si="47">T39*1.1</f>
        <v>2565.0140692</v>
      </c>
      <c r="W39" s="292">
        <f t="shared" si="47"/>
        <v>2565.0140692</v>
      </c>
      <c r="X39" s="207">
        <f>'Tariffs July 2022'!BL27</f>
        <v>0</v>
      </c>
      <c r="Y39" s="207" t="str">
        <f>'Tariffs July 2022'!BM27</f>
        <v>n</v>
      </c>
      <c r="Z39" s="208">
        <f>'Tariffs July 2022'!G27</f>
        <v>43252</v>
      </c>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c r="AY39" s="318"/>
      <c r="AZ39" s="318"/>
      <c r="BA39" s="318"/>
      <c r="BB39" s="318"/>
      <c r="BC39" s="318"/>
    </row>
    <row r="40" spans="1:55 1185:4092 4097:8190 8193:9214 9219:12287 12290:13312 13315:14336 14341:16384" x14ac:dyDescent="0.15">
      <c r="A40" s="201" t="str">
        <f>'Tariffs July 2022'!K28</f>
        <v>Kogan Energy</v>
      </c>
      <c r="B40" s="202" t="str">
        <f>'Tariffs July 2022'!L28</f>
        <v>Free Kogan First Membership</v>
      </c>
      <c r="C40" s="203">
        <f>IF('Tariffs July 2022'!BP28=0,91*'Tariffs July 2022'!M28/100,(91*'Tariffs July 2022'!M28/100)+'Tariffs July 2022'!BP28/4)</f>
        <v>105.69236363636362</v>
      </c>
      <c r="D40" s="203">
        <f>IF('Tariffs July 2022'!O28="",$K$5*'Tariffs July 2022'!N28/100,IF($K$5&gt;='Tariffs July 2022'!P28,('Tariffs July 2022'!P28*'Tariffs July 2022'!N28/100),($K$5*'Tariffs July 2022'!N28/100)))</f>
        <v>164.62523209090909</v>
      </c>
      <c r="E40" s="203">
        <f>IF('Tariffs July 2022'!T28&gt;0,IF(($K$5&lt;'Tariffs July 2022'!T28),(0),($K$5-'Tariffs July 2022'!T28)*'Tariffs July 2022'!U28/100),IF(AND('Tariffs July 2022'!R28&gt;0,'Tariffs July 2022'!T28=""),IF(($K$5&lt;'Tariffs July 2022'!R28),(0),($K$5-'Tariffs July 2022'!R28)*'Tariffs July 2022'!S28/100),IF(AND('Tariffs July 2022'!P28&gt;0,'Tariffs July 2022'!R28=""),IF(($K$5&lt;'Tariffs July 2022'!P28),(0),($K$5-'Tariffs July 2022'!P28)*'Tariffs July 2022'!Q28/100),0)))</f>
        <v>0</v>
      </c>
      <c r="F40" s="203">
        <f>($L$5)*'Tariffs July 2022'!AE28/100</f>
        <v>23.557913345454548</v>
      </c>
      <c r="G40" s="203">
        <f t="shared" si="24"/>
        <v>293.87550907272725</v>
      </c>
      <c r="H40" s="203">
        <f t="shared" si="25"/>
        <v>752.73258174545458</v>
      </c>
      <c r="I40" s="247">
        <f t="shared" si="30"/>
        <v>1175.502036290909</v>
      </c>
      <c r="J40" s="204">
        <f t="shared" si="31"/>
        <v>1293.0522399199999</v>
      </c>
      <c r="K40" s="207">
        <f>'Tariffs July 2022'!AZ28</f>
        <v>0</v>
      </c>
      <c r="L40" s="207">
        <f>'Tariffs July 2022'!BA28</f>
        <v>0</v>
      </c>
      <c r="M40" s="207">
        <f>'Tariffs July 2022'!BB28</f>
        <v>0</v>
      </c>
      <c r="N40" s="207">
        <f>'Tariffs July 2022'!BC28</f>
        <v>0</v>
      </c>
      <c r="O40" s="309">
        <f>($F$6*'Tariffs July 2022'!AT28/100)*4</f>
        <v>80.0948736</v>
      </c>
      <c r="P40" s="206" t="str">
        <f t="shared" si="32"/>
        <v>No discount</v>
      </c>
      <c r="Q40" s="206" t="str">
        <f t="shared" si="26"/>
        <v>Exclusive</v>
      </c>
      <c r="R40" s="293">
        <f t="shared" si="33"/>
        <v>1175.502036290909</v>
      </c>
      <c r="S40" s="247">
        <f t="shared" si="34"/>
        <v>1175.502036290909</v>
      </c>
      <c r="T40" s="247">
        <f t="shared" si="27"/>
        <v>1095.407162690909</v>
      </c>
      <c r="U40" s="247">
        <f t="shared" si="28"/>
        <v>1095.407162690909</v>
      </c>
      <c r="V40" s="292">
        <f t="shared" si="47"/>
        <v>1204.94787896</v>
      </c>
      <c r="W40" s="292">
        <f t="shared" si="47"/>
        <v>1204.94787896</v>
      </c>
      <c r="X40" s="207">
        <f>'Tariffs July 2022'!BL28</f>
        <v>0</v>
      </c>
      <c r="Y40" s="207" t="str">
        <f>'Tariffs July 2022'!BM28</f>
        <v>n</v>
      </c>
      <c r="Z40" s="208">
        <f>'Tariffs July 2022'!G28</f>
        <v>43266</v>
      </c>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row>
    <row r="41" spans="1:55 1185:4092 4097:8190 8193:9214 9219:12287 12290:13312 13315:14336 14341:16384" x14ac:dyDescent="0.15">
      <c r="A41" s="201" t="str">
        <f>'Tariffs July 2022'!K29</f>
        <v>Sumo Power</v>
      </c>
      <c r="B41" s="202" t="str">
        <f>'Tariffs July 2022'!L29</f>
        <v>Assure</v>
      </c>
      <c r="C41" s="203">
        <f>IF('Tariffs July 2022'!BP29=0,91*'Tariffs July 2022'!M29/100,(91*'Tariffs July 2022'!M29/100)+'Tariffs July 2022'!BP29/4)</f>
        <v>95.549999999999983</v>
      </c>
      <c r="D41" s="203">
        <f>IF('Tariffs July 2022'!O29="",$K$5*'Tariffs July 2022'!N29/100,IF($K$5&gt;='Tariffs July 2022'!P29,('Tariffs July 2022'!P29*'Tariffs July 2022'!N29/100),($K$5*'Tariffs July 2022'!N29/100)))</f>
        <v>173.87461619999999</v>
      </c>
      <c r="E41" s="203">
        <f>IF('Tariffs July 2022'!T29&gt;0,IF(($K$5&lt;'Tariffs July 2022'!T29),(0),($K$5-'Tariffs July 2022'!T29)*'Tariffs July 2022'!U29/100),IF(AND('Tariffs July 2022'!R29&gt;0,'Tariffs July 2022'!T29=""),IF(($K$5&lt;'Tariffs July 2022'!R29),(0),($K$5-'Tariffs July 2022'!R29)*'Tariffs July 2022'!S29/100),IF(AND('Tariffs July 2022'!P29&gt;0,'Tariffs July 2022'!R29=""),IF(($K$5&lt;'Tariffs July 2022'!P29),(0),($K$5-'Tariffs July 2022'!P29)*'Tariffs July 2022'!Q29/100),0)))</f>
        <v>0</v>
      </c>
      <c r="F41" s="203">
        <f>($L$5)*'Tariffs July 2022'!AE29/100</f>
        <v>24.118236000000003</v>
      </c>
      <c r="G41" s="203">
        <f t="shared" si="24"/>
        <v>293.54285219999997</v>
      </c>
      <c r="H41" s="203">
        <f t="shared" si="25"/>
        <v>791.97140879999995</v>
      </c>
      <c r="I41" s="247">
        <f t="shared" si="30"/>
        <v>1174.1714087999999</v>
      </c>
      <c r="J41" s="204">
        <f t="shared" si="31"/>
        <v>1291.5885496799999</v>
      </c>
      <c r="K41" s="207">
        <f>'Tariffs July 2022'!AZ29</f>
        <v>0</v>
      </c>
      <c r="L41" s="207">
        <f>'Tariffs July 2022'!BA29</f>
        <v>0</v>
      </c>
      <c r="M41" s="207">
        <f>'Tariffs July 2022'!BB29</f>
        <v>0</v>
      </c>
      <c r="N41" s="207">
        <f>'Tariffs July 2022'!BC29</f>
        <v>0</v>
      </c>
      <c r="O41" s="309">
        <f>($F$6*'Tariffs July 2022'!AT29/100)*4</f>
        <v>166.86432000000002</v>
      </c>
      <c r="P41" s="206" t="str">
        <f t="shared" si="32"/>
        <v>No discount</v>
      </c>
      <c r="Q41" s="206" t="str">
        <f t="shared" si="26"/>
        <v>Exclusive</v>
      </c>
      <c r="R41" s="293">
        <f t="shared" si="33"/>
        <v>1174.1714087999999</v>
      </c>
      <c r="S41" s="247">
        <f t="shared" si="34"/>
        <v>1174.1714087999999</v>
      </c>
      <c r="T41" s="247">
        <f t="shared" si="27"/>
        <v>1007.3070887999999</v>
      </c>
      <c r="U41" s="247">
        <f t="shared" si="28"/>
        <v>1007.3070887999999</v>
      </c>
      <c r="V41" s="292">
        <f t="shared" si="47"/>
        <v>1108.03779768</v>
      </c>
      <c r="W41" s="292">
        <f t="shared" si="47"/>
        <v>1108.03779768</v>
      </c>
      <c r="X41" s="207">
        <f>'Tariffs July 2022'!BL29</f>
        <v>0</v>
      </c>
      <c r="Y41" s="207" t="str">
        <f>'Tariffs July 2022'!BM29</f>
        <v>n</v>
      </c>
      <c r="Z41" s="208">
        <f>'Tariffs July 2022'!G29</f>
        <v>43256</v>
      </c>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ASO41" s="254"/>
      <c r="ASR41" s="252"/>
      <c r="ASS41" s="252"/>
      <c r="AST41" s="252"/>
      <c r="ASU41" s="252"/>
      <c r="ASV41" s="253"/>
      <c r="ASW41" s="253"/>
      <c r="ASX41" s="255"/>
      <c r="ASY41" s="255"/>
      <c r="ASZ41" s="256"/>
      <c r="ATC41" s="251"/>
      <c r="ATD41" s="251"/>
      <c r="ATE41" s="251"/>
      <c r="ATF41" s="251"/>
      <c r="ATG41" s="251"/>
      <c r="ATH41" s="251"/>
      <c r="ATI41" s="252"/>
      <c r="ATJ41" s="253"/>
      <c r="ATO41" s="254"/>
      <c r="ATR41" s="252"/>
      <c r="ATS41" s="252"/>
      <c r="ATT41" s="252"/>
      <c r="ATU41" s="252"/>
      <c r="ATV41" s="253"/>
      <c r="ATW41" s="253"/>
      <c r="ATX41" s="255"/>
      <c r="ATY41" s="255"/>
      <c r="ATZ41" s="256"/>
      <c r="AUC41" s="251"/>
      <c r="AUD41" s="251"/>
      <c r="AUE41" s="251"/>
      <c r="AUF41" s="251"/>
      <c r="AUG41" s="251"/>
      <c r="AUH41" s="251"/>
      <c r="AUI41" s="252"/>
      <c r="AUJ41" s="253"/>
      <c r="AUO41" s="254"/>
      <c r="AUR41" s="252"/>
      <c r="AUS41" s="252"/>
      <c r="AUT41" s="252"/>
      <c r="AUU41" s="252"/>
      <c r="AUV41" s="253"/>
      <c r="AUW41" s="253"/>
      <c r="AUX41" s="255"/>
      <c r="AUY41" s="255"/>
      <c r="AUZ41" s="256"/>
      <c r="AVC41" s="251"/>
      <c r="AVD41" s="251"/>
      <c r="AVE41" s="251"/>
      <c r="AVF41" s="251"/>
      <c r="AVG41" s="251"/>
      <c r="AVH41" s="251"/>
      <c r="AVI41" s="252"/>
      <c r="AVJ41" s="253"/>
      <c r="AVO41" s="254"/>
      <c r="AVR41" s="252"/>
      <c r="AVS41" s="252"/>
      <c r="AVT41" s="252"/>
      <c r="AVU41" s="252"/>
      <c r="AVV41" s="253"/>
      <c r="AVW41" s="253"/>
      <c r="AVX41" s="255"/>
      <c r="AVY41" s="255"/>
      <c r="AVZ41" s="256"/>
      <c r="AWC41" s="251"/>
      <c r="AWD41" s="251"/>
      <c r="AWE41" s="251"/>
      <c r="AWF41" s="251"/>
      <c r="AWG41" s="251"/>
      <c r="AWH41" s="251"/>
      <c r="AWI41" s="252"/>
      <c r="AWJ41" s="253"/>
      <c r="AWO41" s="254"/>
      <c r="AWR41" s="252"/>
      <c r="AWS41" s="252"/>
      <c r="AWT41" s="252"/>
      <c r="AWU41" s="252"/>
      <c r="AWV41" s="253"/>
      <c r="AWW41" s="253"/>
      <c r="AWX41" s="255"/>
      <c r="AWY41" s="255"/>
      <c r="AWZ41" s="256"/>
      <c r="AXC41" s="251"/>
      <c r="AXD41" s="251"/>
      <c r="AXE41" s="251"/>
      <c r="AXF41" s="251"/>
      <c r="AXG41" s="251"/>
      <c r="AXH41" s="251"/>
      <c r="AXI41" s="252"/>
      <c r="AXJ41" s="253"/>
      <c r="AXO41" s="254"/>
      <c r="AXR41" s="252"/>
      <c r="AXS41" s="252"/>
      <c r="AXT41" s="252"/>
      <c r="AXU41" s="252"/>
      <c r="AXV41" s="253"/>
      <c r="AXW41" s="253"/>
      <c r="AXX41" s="255"/>
      <c r="AXY41" s="255"/>
      <c r="AXZ41" s="256"/>
      <c r="AYC41" s="251"/>
      <c r="AYD41" s="251"/>
      <c r="AYE41" s="251"/>
      <c r="AYF41" s="251"/>
      <c r="AYG41" s="251"/>
      <c r="AYH41" s="251"/>
      <c r="AYI41" s="252"/>
      <c r="AYJ41" s="253"/>
      <c r="AYO41" s="254"/>
      <c r="AYR41" s="252"/>
      <c r="AYS41" s="252"/>
      <c r="AYT41" s="252"/>
      <c r="AYU41" s="252"/>
      <c r="AYV41" s="253"/>
      <c r="AYW41" s="253"/>
      <c r="AYX41" s="255"/>
      <c r="AYY41" s="255"/>
      <c r="AYZ41" s="256"/>
      <c r="AZC41" s="251"/>
      <c r="AZD41" s="251"/>
      <c r="AZE41" s="251"/>
      <c r="AZF41" s="251"/>
      <c r="AZG41" s="251"/>
      <c r="AZH41" s="251"/>
      <c r="AZI41" s="252"/>
      <c r="AZJ41" s="253"/>
      <c r="AZO41" s="254"/>
      <c r="AZR41" s="252"/>
      <c r="AZS41" s="252"/>
      <c r="AZT41" s="252"/>
      <c r="AZU41" s="252"/>
      <c r="AZV41" s="253"/>
      <c r="AZW41" s="253"/>
      <c r="AZX41" s="255"/>
      <c r="AZY41" s="255"/>
      <c r="AZZ41" s="256"/>
      <c r="BAC41" s="251"/>
      <c r="BAD41" s="251"/>
      <c r="BAE41" s="251"/>
      <c r="BAF41" s="251"/>
      <c r="BAG41" s="251"/>
      <c r="BAH41" s="251"/>
      <c r="BAI41" s="252"/>
      <c r="BAJ41" s="253"/>
      <c r="BAO41" s="254"/>
      <c r="BAR41" s="252"/>
      <c r="BAS41" s="252"/>
      <c r="BAT41" s="252"/>
      <c r="BAU41" s="252"/>
      <c r="BAV41" s="253"/>
      <c r="BAW41" s="253"/>
      <c r="BAX41" s="255"/>
      <c r="BAY41" s="255"/>
      <c r="BAZ41" s="256"/>
      <c r="BBC41" s="251"/>
      <c r="BBD41" s="251"/>
      <c r="BBE41" s="251"/>
      <c r="BBF41" s="251"/>
      <c r="BBG41" s="251"/>
      <c r="BBH41" s="251"/>
      <c r="BBI41" s="252"/>
      <c r="BBJ41" s="253"/>
      <c r="BBO41" s="254"/>
      <c r="BBR41" s="252"/>
      <c r="BBS41" s="252"/>
      <c r="BBT41" s="252"/>
      <c r="BBU41" s="252"/>
      <c r="BBV41" s="253"/>
      <c r="BBW41" s="253"/>
      <c r="BBX41" s="255"/>
      <c r="BBY41" s="255"/>
      <c r="BBZ41" s="256"/>
      <c r="BCC41" s="251"/>
      <c r="BCD41" s="251"/>
      <c r="BCE41" s="251"/>
      <c r="BCF41" s="251"/>
      <c r="BCG41" s="251"/>
      <c r="BCH41" s="251"/>
      <c r="BCI41" s="252"/>
      <c r="BCJ41" s="253"/>
      <c r="BCO41" s="254"/>
      <c r="BCR41" s="252"/>
      <c r="BCS41" s="252"/>
      <c r="BCT41" s="252"/>
      <c r="BCU41" s="252"/>
      <c r="BCV41" s="253"/>
      <c r="BCW41" s="253"/>
      <c r="BCX41" s="255"/>
      <c r="BCY41" s="255"/>
      <c r="BCZ41" s="256"/>
      <c r="BDC41" s="251"/>
      <c r="BDD41" s="251"/>
      <c r="BDE41" s="251"/>
      <c r="BDF41" s="251"/>
      <c r="BDG41" s="251"/>
      <c r="BDH41" s="251"/>
      <c r="BDI41" s="252"/>
      <c r="BDJ41" s="253"/>
      <c r="BDO41" s="254"/>
      <c r="BDR41" s="252"/>
      <c r="BDS41" s="252"/>
      <c r="BDT41" s="252"/>
      <c r="BDU41" s="252"/>
      <c r="BDV41" s="253"/>
      <c r="BDW41" s="253"/>
      <c r="BDX41" s="255"/>
      <c r="BDY41" s="255"/>
      <c r="BDZ41" s="256"/>
      <c r="BEC41" s="251"/>
      <c r="BED41" s="251"/>
      <c r="BEE41" s="251"/>
      <c r="BEF41" s="251"/>
      <c r="BEG41" s="251"/>
      <c r="BEH41" s="251"/>
      <c r="BEI41" s="252"/>
      <c r="BEJ41" s="253"/>
      <c r="BEO41" s="254"/>
      <c r="BER41" s="252"/>
      <c r="BES41" s="252"/>
      <c r="BET41" s="252"/>
      <c r="BEU41" s="252"/>
      <c r="BEV41" s="253"/>
      <c r="BEW41" s="253"/>
      <c r="BEX41" s="255"/>
      <c r="BEY41" s="255"/>
      <c r="BEZ41" s="256"/>
      <c r="BFC41" s="251"/>
      <c r="BFD41" s="251"/>
      <c r="BFE41" s="251"/>
      <c r="BFF41" s="251"/>
      <c r="BFG41" s="251"/>
      <c r="BFH41" s="251"/>
      <c r="BFI41" s="252"/>
      <c r="BFJ41" s="253"/>
      <c r="BFO41" s="254"/>
      <c r="BFR41" s="252"/>
      <c r="BFS41" s="252"/>
      <c r="BFT41" s="252"/>
      <c r="BFU41" s="252"/>
      <c r="BFV41" s="253"/>
      <c r="BFW41" s="253"/>
      <c r="BFX41" s="255"/>
      <c r="BFY41" s="255"/>
      <c r="BFZ41" s="256"/>
      <c r="BGC41" s="251"/>
      <c r="BGD41" s="251"/>
      <c r="BGE41" s="251"/>
      <c r="BGF41" s="251"/>
      <c r="BGG41" s="251"/>
      <c r="BGH41" s="251"/>
      <c r="BGI41" s="252"/>
      <c r="BGJ41" s="253"/>
      <c r="BGO41" s="254"/>
      <c r="BGR41" s="252"/>
      <c r="BGS41" s="252"/>
      <c r="BGT41" s="252"/>
      <c r="BGU41" s="252"/>
      <c r="BGV41" s="253"/>
      <c r="BGW41" s="253"/>
      <c r="BGX41" s="255"/>
      <c r="BGY41" s="255"/>
      <c r="BGZ41" s="256"/>
      <c r="BHC41" s="251"/>
      <c r="BHD41" s="251"/>
      <c r="BHE41" s="251"/>
      <c r="BHF41" s="251"/>
      <c r="BHG41" s="251"/>
      <c r="BHH41" s="251"/>
      <c r="BHI41" s="252"/>
      <c r="BHJ41" s="253"/>
      <c r="BHO41" s="254"/>
      <c r="BHR41" s="252"/>
      <c r="BHS41" s="252"/>
      <c r="BHT41" s="252"/>
      <c r="BHU41" s="252"/>
      <c r="BHV41" s="253"/>
      <c r="BHW41" s="253"/>
      <c r="BHX41" s="255"/>
      <c r="BHY41" s="255"/>
      <c r="BHZ41" s="256"/>
      <c r="BIC41" s="251"/>
      <c r="BID41" s="251"/>
      <c r="BIE41" s="251"/>
      <c r="BIF41" s="251"/>
      <c r="BIG41" s="251"/>
      <c r="BIH41" s="251"/>
      <c r="BII41" s="252"/>
      <c r="BIJ41" s="253"/>
      <c r="BIO41" s="254"/>
      <c r="BIR41" s="252"/>
      <c r="BIS41" s="252"/>
      <c r="BIT41" s="252"/>
      <c r="BIU41" s="252"/>
      <c r="BIV41" s="253"/>
      <c r="BIW41" s="253"/>
      <c r="BIX41" s="255"/>
      <c r="BIY41" s="255"/>
      <c r="BIZ41" s="256"/>
      <c r="BJC41" s="251"/>
      <c r="BJD41" s="251"/>
      <c r="BJE41" s="251"/>
      <c r="BJF41" s="251"/>
      <c r="BJG41" s="251"/>
      <c r="BJH41" s="251"/>
      <c r="BJI41" s="252"/>
      <c r="BJJ41" s="253"/>
      <c r="BJO41" s="254"/>
      <c r="BJR41" s="252"/>
      <c r="BJS41" s="252"/>
      <c r="BJT41" s="252"/>
      <c r="BJU41" s="252"/>
      <c r="BJV41" s="253"/>
      <c r="BJW41" s="253"/>
      <c r="BJX41" s="255"/>
      <c r="BJY41" s="255"/>
      <c r="BJZ41" s="256"/>
      <c r="BKC41" s="251"/>
      <c r="BKD41" s="251"/>
      <c r="BKE41" s="251"/>
      <c r="BKF41" s="251"/>
      <c r="BKG41" s="251"/>
      <c r="BKH41" s="251"/>
      <c r="BKI41" s="252"/>
      <c r="BKJ41" s="253"/>
      <c r="BKO41" s="254"/>
      <c r="BKR41" s="252"/>
      <c r="BKS41" s="252"/>
      <c r="BKT41" s="252"/>
      <c r="BKU41" s="252"/>
      <c r="BKV41" s="253"/>
      <c r="BKW41" s="253"/>
      <c r="BKX41" s="255"/>
      <c r="BKY41" s="255"/>
      <c r="BKZ41" s="256"/>
      <c r="BLC41" s="251"/>
      <c r="BLD41" s="251"/>
      <c r="BLE41" s="251"/>
      <c r="BLF41" s="251"/>
      <c r="BLG41" s="251"/>
      <c r="BLH41" s="251"/>
      <c r="BLI41" s="252"/>
      <c r="BLJ41" s="253"/>
      <c r="BLO41" s="254"/>
      <c r="BLR41" s="252"/>
      <c r="BLS41" s="252"/>
      <c r="BLT41" s="252"/>
      <c r="BLU41" s="252"/>
      <c r="BLV41" s="253"/>
      <c r="BLW41" s="253"/>
      <c r="BLX41" s="255"/>
      <c r="BLY41" s="255"/>
      <c r="BLZ41" s="256"/>
      <c r="BMC41" s="251"/>
      <c r="BMD41" s="251"/>
      <c r="BME41" s="251"/>
      <c r="BMF41" s="251"/>
      <c r="BMG41" s="251"/>
      <c r="BMH41" s="251"/>
      <c r="BMI41" s="252"/>
      <c r="BMJ41" s="253"/>
      <c r="BMO41" s="254"/>
      <c r="BMR41" s="252"/>
      <c r="BMS41" s="252"/>
      <c r="BMT41" s="252"/>
      <c r="BMU41" s="252"/>
      <c r="BMV41" s="253"/>
      <c r="BMW41" s="253"/>
      <c r="BMX41" s="255"/>
      <c r="BMY41" s="255"/>
      <c r="BMZ41" s="256"/>
      <c r="BNC41" s="251"/>
      <c r="BND41" s="251"/>
      <c r="BNE41" s="251"/>
      <c r="BNF41" s="251"/>
      <c r="BNG41" s="251"/>
      <c r="BNH41" s="251"/>
      <c r="BNI41" s="252"/>
      <c r="BNJ41" s="253"/>
      <c r="BNO41" s="254"/>
      <c r="BNR41" s="252"/>
      <c r="BNS41" s="252"/>
      <c r="BNT41" s="252"/>
      <c r="BNU41" s="252"/>
      <c r="BNV41" s="253"/>
      <c r="BNW41" s="253"/>
      <c r="BNX41" s="255"/>
      <c r="BNY41" s="255"/>
      <c r="BNZ41" s="256"/>
      <c r="BOC41" s="251"/>
      <c r="BOD41" s="251"/>
      <c r="BOE41" s="251"/>
      <c r="BOF41" s="251"/>
      <c r="BOG41" s="251"/>
      <c r="BOH41" s="251"/>
      <c r="BOI41" s="252"/>
      <c r="BOJ41" s="253"/>
      <c r="BOO41" s="254"/>
      <c r="BOR41" s="252"/>
      <c r="BOS41" s="252"/>
      <c r="BOT41" s="252"/>
      <c r="BOU41" s="252"/>
      <c r="BOV41" s="253"/>
      <c r="BOW41" s="253"/>
      <c r="BOX41" s="255"/>
      <c r="BOY41" s="255"/>
      <c r="BOZ41" s="256"/>
      <c r="BPC41" s="251"/>
      <c r="BPD41" s="251"/>
      <c r="BPE41" s="251"/>
      <c r="BPF41" s="251"/>
      <c r="BPG41" s="251"/>
      <c r="BPH41" s="251"/>
      <c r="BPI41" s="252"/>
      <c r="BPJ41" s="253"/>
      <c r="BPO41" s="254"/>
      <c r="BPR41" s="252"/>
      <c r="BPS41" s="252"/>
      <c r="BPT41" s="252"/>
      <c r="BPU41" s="252"/>
      <c r="BPV41" s="253"/>
      <c r="BPW41" s="253"/>
      <c r="BPX41" s="255"/>
      <c r="BPY41" s="255"/>
      <c r="BPZ41" s="256"/>
      <c r="BQC41" s="251"/>
      <c r="BQD41" s="251"/>
      <c r="BQE41" s="251"/>
      <c r="BQF41" s="251"/>
      <c r="BQG41" s="251"/>
      <c r="BQH41" s="251"/>
      <c r="BQI41" s="252"/>
      <c r="BQJ41" s="253"/>
      <c r="BQO41" s="254"/>
      <c r="BQR41" s="252"/>
      <c r="BQS41" s="252"/>
      <c r="BQT41" s="252"/>
      <c r="BQU41" s="252"/>
      <c r="BQV41" s="253"/>
      <c r="BQW41" s="253"/>
      <c r="BQX41" s="255"/>
      <c r="BQY41" s="255"/>
      <c r="BQZ41" s="256"/>
      <c r="BRC41" s="251"/>
      <c r="BRD41" s="251"/>
      <c r="BRE41" s="251"/>
      <c r="BRF41" s="251"/>
      <c r="BRG41" s="251"/>
      <c r="BRH41" s="251"/>
      <c r="BRI41" s="252"/>
      <c r="BRJ41" s="253"/>
      <c r="BRO41" s="254"/>
      <c r="BRR41" s="252"/>
      <c r="BRS41" s="252"/>
      <c r="BRT41" s="252"/>
      <c r="BRU41" s="252"/>
      <c r="BRV41" s="253"/>
      <c r="BRW41" s="253"/>
      <c r="BRX41" s="255"/>
      <c r="BRY41" s="255"/>
      <c r="BRZ41" s="256"/>
      <c r="BSC41" s="251"/>
      <c r="BSD41" s="251"/>
      <c r="BSE41" s="251"/>
      <c r="BSF41" s="251"/>
      <c r="BSG41" s="251"/>
      <c r="BSH41" s="251"/>
      <c r="BSI41" s="252"/>
      <c r="BSJ41" s="253"/>
      <c r="BSO41" s="254"/>
      <c r="BSR41" s="252"/>
      <c r="BSS41" s="252"/>
      <c r="BST41" s="252"/>
      <c r="BSU41" s="252"/>
      <c r="BSV41" s="253"/>
      <c r="BSW41" s="253"/>
      <c r="BSX41" s="255"/>
      <c r="BSY41" s="255"/>
      <c r="BSZ41" s="256"/>
      <c r="BTC41" s="251"/>
      <c r="BTD41" s="251"/>
      <c r="BTE41" s="251"/>
      <c r="BTF41" s="251"/>
      <c r="BTG41" s="251"/>
      <c r="BTH41" s="251"/>
      <c r="BTI41" s="252"/>
      <c r="BTJ41" s="253"/>
      <c r="BTO41" s="254"/>
      <c r="BTR41" s="252"/>
      <c r="BTS41" s="252"/>
      <c r="BTT41" s="252"/>
      <c r="BTU41" s="252"/>
      <c r="BTV41" s="253"/>
      <c r="BTW41" s="253"/>
      <c r="BTX41" s="255"/>
      <c r="BTY41" s="255"/>
      <c r="BTZ41" s="256"/>
      <c r="BUC41" s="251"/>
      <c r="BUD41" s="251"/>
      <c r="BUE41" s="251"/>
      <c r="BUF41" s="251"/>
      <c r="BUG41" s="251"/>
      <c r="BUH41" s="251"/>
      <c r="BUI41" s="252"/>
      <c r="BUJ41" s="253"/>
      <c r="BUO41" s="254"/>
      <c r="BUR41" s="252"/>
      <c r="BUS41" s="252"/>
      <c r="BUT41" s="252"/>
      <c r="BUU41" s="252"/>
      <c r="BUV41" s="253"/>
      <c r="BUW41" s="253"/>
      <c r="BUX41" s="255"/>
      <c r="BUY41" s="255"/>
      <c r="BUZ41" s="256"/>
      <c r="BVC41" s="251"/>
      <c r="BVD41" s="251"/>
      <c r="BVE41" s="251"/>
      <c r="BVF41" s="251"/>
      <c r="BVG41" s="251"/>
      <c r="BVH41" s="251"/>
      <c r="BVI41" s="252"/>
      <c r="BVJ41" s="253"/>
      <c r="BVO41" s="254"/>
      <c r="BVR41" s="252"/>
      <c r="BVS41" s="252"/>
      <c r="BVT41" s="252"/>
      <c r="BVU41" s="252"/>
      <c r="BVV41" s="253"/>
      <c r="BVW41" s="253"/>
      <c r="BVX41" s="255"/>
      <c r="BVY41" s="255"/>
      <c r="BVZ41" s="256"/>
      <c r="BWC41" s="251"/>
      <c r="BWD41" s="251"/>
      <c r="BWE41" s="251"/>
      <c r="BWF41" s="251"/>
      <c r="BWG41" s="251"/>
      <c r="BWH41" s="251"/>
      <c r="BWI41" s="252"/>
      <c r="BWJ41" s="253"/>
      <c r="BWO41" s="254"/>
      <c r="BWR41" s="252"/>
      <c r="BWS41" s="252"/>
      <c r="BWT41" s="252"/>
      <c r="BWU41" s="252"/>
      <c r="BWV41" s="253"/>
      <c r="BWW41" s="253"/>
      <c r="BWX41" s="255"/>
      <c r="BWY41" s="255"/>
      <c r="BWZ41" s="256"/>
      <c r="BXC41" s="251"/>
      <c r="BXD41" s="251"/>
      <c r="BXE41" s="251"/>
      <c r="BXF41" s="251"/>
      <c r="BXG41" s="251"/>
      <c r="BXH41" s="251"/>
      <c r="BXI41" s="252"/>
      <c r="BXJ41" s="253"/>
      <c r="BXO41" s="254"/>
      <c r="BXR41" s="252"/>
      <c r="BXS41" s="252"/>
      <c r="BXT41" s="252"/>
      <c r="BXU41" s="252"/>
      <c r="BXV41" s="253"/>
      <c r="BXW41" s="253"/>
      <c r="BXX41" s="255"/>
      <c r="BXY41" s="255"/>
      <c r="BXZ41" s="256"/>
      <c r="BYC41" s="251"/>
      <c r="BYD41" s="251"/>
      <c r="BYE41" s="251"/>
      <c r="BYF41" s="251"/>
      <c r="BYG41" s="251"/>
      <c r="BYH41" s="251"/>
      <c r="BYI41" s="252"/>
      <c r="BYJ41" s="253"/>
      <c r="BYO41" s="254"/>
      <c r="BYR41" s="252"/>
      <c r="BYS41" s="252"/>
      <c r="BYT41" s="252"/>
      <c r="BYU41" s="252"/>
      <c r="BYV41" s="253"/>
      <c r="BYW41" s="253"/>
      <c r="BYX41" s="255"/>
      <c r="BYY41" s="255"/>
      <c r="BYZ41" s="256"/>
      <c r="BZC41" s="251"/>
      <c r="BZD41" s="251"/>
      <c r="BZE41" s="251"/>
      <c r="BZF41" s="251"/>
      <c r="BZG41" s="251"/>
      <c r="BZH41" s="251"/>
      <c r="BZI41" s="252"/>
      <c r="BZJ41" s="253"/>
      <c r="BZO41" s="254"/>
      <c r="BZR41" s="252"/>
      <c r="BZS41" s="252"/>
      <c r="BZT41" s="252"/>
      <c r="BZU41" s="252"/>
      <c r="BZV41" s="253"/>
      <c r="BZW41" s="253"/>
      <c r="BZX41" s="255"/>
      <c r="BZY41" s="255"/>
      <c r="BZZ41" s="256"/>
      <c r="CAC41" s="251"/>
      <c r="CAD41" s="251"/>
      <c r="CAE41" s="251"/>
      <c r="CAF41" s="251"/>
      <c r="CAG41" s="251"/>
      <c r="CAH41" s="251"/>
      <c r="CAI41" s="252"/>
      <c r="CAJ41" s="253"/>
      <c r="CAO41" s="254"/>
      <c r="CAR41" s="252"/>
      <c r="CAS41" s="252"/>
      <c r="CAT41" s="252"/>
      <c r="CAU41" s="252"/>
      <c r="CAV41" s="253"/>
      <c r="CAW41" s="253"/>
      <c r="CAX41" s="255"/>
      <c r="CAY41" s="255"/>
      <c r="CAZ41" s="256"/>
      <c r="CBC41" s="251"/>
      <c r="CBD41" s="251"/>
      <c r="CBE41" s="251"/>
      <c r="CBF41" s="251"/>
      <c r="CBG41" s="251"/>
      <c r="CBH41" s="251"/>
      <c r="CBI41" s="252"/>
      <c r="CBJ41" s="253"/>
      <c r="CBO41" s="254"/>
      <c r="CBR41" s="252"/>
      <c r="CBS41" s="252"/>
      <c r="CBT41" s="252"/>
      <c r="CBU41" s="252"/>
      <c r="CBV41" s="253"/>
      <c r="CBW41" s="253"/>
      <c r="CBX41" s="255"/>
      <c r="CBY41" s="255"/>
      <c r="CBZ41" s="256"/>
      <c r="CCC41" s="251"/>
      <c r="CCD41" s="251"/>
      <c r="CCE41" s="251"/>
      <c r="CCF41" s="251"/>
      <c r="CCG41" s="251"/>
      <c r="CCH41" s="251"/>
      <c r="CCI41" s="252"/>
      <c r="CCJ41" s="253"/>
      <c r="CCO41" s="254"/>
      <c r="CCR41" s="252"/>
      <c r="CCS41" s="252"/>
      <c r="CCT41" s="252"/>
      <c r="CCU41" s="252"/>
      <c r="CCV41" s="253"/>
      <c r="CCW41" s="253"/>
      <c r="CCX41" s="255"/>
      <c r="CCY41" s="255"/>
      <c r="CCZ41" s="256"/>
      <c r="CDC41" s="251"/>
      <c r="CDD41" s="251"/>
      <c r="CDE41" s="251"/>
      <c r="CDF41" s="251"/>
      <c r="CDG41" s="251"/>
      <c r="CDH41" s="251"/>
      <c r="CDI41" s="252"/>
      <c r="CDJ41" s="253"/>
      <c r="CDO41" s="254"/>
      <c r="CDR41" s="252"/>
      <c r="CDS41" s="252"/>
      <c r="CDT41" s="252"/>
      <c r="CDU41" s="252"/>
      <c r="CDV41" s="253"/>
      <c r="CDW41" s="253"/>
      <c r="CDX41" s="255"/>
      <c r="CDY41" s="255"/>
      <c r="CDZ41" s="256"/>
      <c r="CEC41" s="251"/>
      <c r="CED41" s="251"/>
      <c r="CEE41" s="251"/>
      <c r="CEF41" s="251"/>
      <c r="CEG41" s="251"/>
      <c r="CEH41" s="251"/>
      <c r="CEI41" s="252"/>
      <c r="CEJ41" s="253"/>
      <c r="CEO41" s="254"/>
      <c r="CER41" s="252"/>
      <c r="CES41" s="252"/>
      <c r="CET41" s="252"/>
      <c r="CEU41" s="252"/>
      <c r="CEV41" s="253"/>
      <c r="CEW41" s="253"/>
      <c r="CEX41" s="255"/>
      <c r="CEY41" s="255"/>
      <c r="CEZ41" s="256"/>
      <c r="CFC41" s="251"/>
      <c r="CFD41" s="251"/>
      <c r="CFE41" s="251"/>
      <c r="CFF41" s="251"/>
      <c r="CFG41" s="251"/>
      <c r="CFH41" s="251"/>
      <c r="CFI41" s="252"/>
      <c r="CFJ41" s="253"/>
      <c r="CFO41" s="254"/>
      <c r="CFR41" s="252"/>
      <c r="CFS41" s="252"/>
      <c r="CFT41" s="252"/>
      <c r="CFU41" s="252"/>
      <c r="CFV41" s="253"/>
      <c r="CFW41" s="253"/>
      <c r="CFX41" s="255"/>
      <c r="CFY41" s="255"/>
      <c r="CFZ41" s="256"/>
      <c r="CGC41" s="251"/>
      <c r="CGD41" s="251"/>
      <c r="CGE41" s="251"/>
      <c r="CGF41" s="251"/>
      <c r="CGG41" s="251"/>
      <c r="CGH41" s="251"/>
      <c r="CGI41" s="252"/>
      <c r="CGJ41" s="253"/>
      <c r="CGO41" s="254"/>
      <c r="CGR41" s="252"/>
      <c r="CGS41" s="252"/>
      <c r="CGT41" s="252"/>
      <c r="CGU41" s="252"/>
      <c r="CGV41" s="253"/>
      <c r="CGW41" s="253"/>
      <c r="CGX41" s="255"/>
      <c r="CGY41" s="255"/>
      <c r="CGZ41" s="256"/>
      <c r="CHC41" s="251"/>
      <c r="CHD41" s="251"/>
      <c r="CHE41" s="251"/>
      <c r="CHF41" s="251"/>
      <c r="CHG41" s="251"/>
      <c r="CHH41" s="251"/>
      <c r="CHI41" s="252"/>
      <c r="CHJ41" s="253"/>
      <c r="CHO41" s="254"/>
      <c r="CHR41" s="252"/>
      <c r="CHS41" s="252"/>
      <c r="CHT41" s="252"/>
      <c r="CHU41" s="252"/>
      <c r="CHV41" s="253"/>
      <c r="CHW41" s="253"/>
      <c r="CHX41" s="255"/>
      <c r="CHY41" s="255"/>
      <c r="CHZ41" s="256"/>
      <c r="CIC41" s="251"/>
      <c r="CID41" s="251"/>
      <c r="CIE41" s="251"/>
      <c r="CIF41" s="251"/>
      <c r="CIG41" s="251"/>
      <c r="CIH41" s="251"/>
      <c r="CII41" s="252"/>
      <c r="CIJ41" s="253"/>
      <c r="CIO41" s="254"/>
      <c r="CIR41" s="252"/>
      <c r="CIS41" s="252"/>
      <c r="CIT41" s="252"/>
      <c r="CIU41" s="252"/>
      <c r="CIV41" s="253"/>
      <c r="CIW41" s="253"/>
      <c r="CIX41" s="255"/>
      <c r="CIY41" s="255"/>
      <c r="CIZ41" s="256"/>
      <c r="CJC41" s="251"/>
      <c r="CJD41" s="251"/>
      <c r="CJE41" s="251"/>
      <c r="CJF41" s="251"/>
      <c r="CJG41" s="251"/>
      <c r="CJH41" s="251"/>
      <c r="CJI41" s="252"/>
      <c r="CJJ41" s="253"/>
      <c r="CJO41" s="254"/>
      <c r="CJR41" s="252"/>
      <c r="CJS41" s="252"/>
      <c r="CJT41" s="252"/>
      <c r="CJU41" s="252"/>
      <c r="CJV41" s="253"/>
      <c r="CJW41" s="253"/>
      <c r="CJX41" s="255"/>
      <c r="CJY41" s="255"/>
      <c r="CJZ41" s="256"/>
      <c r="CKC41" s="251"/>
      <c r="CKD41" s="251"/>
      <c r="CKE41" s="251"/>
      <c r="CKF41" s="251"/>
      <c r="CKG41" s="251"/>
      <c r="CKH41" s="251"/>
      <c r="CKI41" s="252"/>
      <c r="CKJ41" s="253"/>
      <c r="CKO41" s="254"/>
      <c r="CKR41" s="252"/>
      <c r="CKS41" s="252"/>
      <c r="CKT41" s="252"/>
      <c r="CKU41" s="252"/>
      <c r="CKV41" s="253"/>
      <c r="CKW41" s="253"/>
      <c r="CKX41" s="255"/>
      <c r="CKY41" s="255"/>
      <c r="CKZ41" s="256"/>
      <c r="CLC41" s="251"/>
      <c r="CLD41" s="251"/>
      <c r="CLE41" s="251"/>
      <c r="CLF41" s="251"/>
      <c r="CLG41" s="251"/>
      <c r="CLH41" s="251"/>
      <c r="CLI41" s="252"/>
      <c r="CLJ41" s="253"/>
      <c r="CLO41" s="254"/>
      <c r="CLR41" s="252"/>
      <c r="CLS41" s="252"/>
      <c r="CLT41" s="252"/>
      <c r="CLU41" s="252"/>
      <c r="CLV41" s="253"/>
      <c r="CLW41" s="253"/>
      <c r="CLX41" s="255"/>
      <c r="CLY41" s="255"/>
      <c r="CLZ41" s="256"/>
      <c r="CMC41" s="251"/>
      <c r="CMD41" s="251"/>
      <c r="CME41" s="251"/>
      <c r="CMF41" s="251"/>
      <c r="CMG41" s="251"/>
      <c r="CMH41" s="251"/>
      <c r="CMI41" s="252"/>
      <c r="CMJ41" s="253"/>
      <c r="CMO41" s="254"/>
      <c r="CMR41" s="252"/>
      <c r="CMS41" s="252"/>
      <c r="CMT41" s="252"/>
      <c r="CMU41" s="252"/>
      <c r="CMV41" s="253"/>
      <c r="CMW41" s="253"/>
      <c r="CMX41" s="255"/>
      <c r="CMY41" s="255"/>
      <c r="CMZ41" s="256"/>
      <c r="CNC41" s="251"/>
      <c r="CND41" s="251"/>
      <c r="CNE41" s="251"/>
      <c r="CNF41" s="251"/>
      <c r="CNG41" s="251"/>
      <c r="CNH41" s="251"/>
      <c r="CNI41" s="252"/>
      <c r="CNJ41" s="253"/>
      <c r="CNO41" s="254"/>
      <c r="CNR41" s="252"/>
      <c r="CNS41" s="252"/>
      <c r="CNT41" s="252"/>
      <c r="CNU41" s="252"/>
      <c r="CNV41" s="253"/>
      <c r="CNW41" s="253"/>
      <c r="CNX41" s="255"/>
      <c r="CNY41" s="255"/>
      <c r="CNZ41" s="256"/>
      <c r="COC41" s="251"/>
      <c r="COD41" s="251"/>
      <c r="COE41" s="251"/>
      <c r="COF41" s="251"/>
      <c r="COG41" s="251"/>
      <c r="COH41" s="251"/>
      <c r="COI41" s="252"/>
      <c r="COJ41" s="253"/>
      <c r="COO41" s="254"/>
      <c r="COR41" s="252"/>
      <c r="COS41" s="252"/>
      <c r="COT41" s="252"/>
      <c r="COU41" s="252"/>
      <c r="COV41" s="253"/>
      <c r="COW41" s="253"/>
      <c r="COX41" s="255"/>
      <c r="COY41" s="255"/>
      <c r="COZ41" s="256"/>
      <c r="CPC41" s="251"/>
      <c r="CPD41" s="251"/>
      <c r="CPE41" s="251"/>
      <c r="CPF41" s="251"/>
      <c r="CPG41" s="251"/>
      <c r="CPH41" s="251"/>
      <c r="CPI41" s="252"/>
      <c r="CPJ41" s="253"/>
      <c r="CPO41" s="254"/>
      <c r="CPR41" s="252"/>
      <c r="CPS41" s="252"/>
      <c r="CPT41" s="252"/>
      <c r="CPU41" s="252"/>
      <c r="CPV41" s="253"/>
      <c r="CPW41" s="253"/>
      <c r="CPX41" s="255"/>
      <c r="CPY41" s="255"/>
      <c r="CPZ41" s="256"/>
      <c r="CQC41" s="251"/>
      <c r="CQD41" s="251"/>
      <c r="CQE41" s="251"/>
      <c r="CQF41" s="251"/>
      <c r="CQG41" s="251"/>
      <c r="CQH41" s="251"/>
      <c r="CQI41" s="252"/>
      <c r="CQJ41" s="253"/>
      <c r="CQO41" s="254"/>
      <c r="CQR41" s="252"/>
      <c r="CQS41" s="252"/>
      <c r="CQT41" s="252"/>
      <c r="CQU41" s="252"/>
      <c r="CQV41" s="253"/>
      <c r="CQW41" s="253"/>
      <c r="CQX41" s="255"/>
      <c r="CQY41" s="255"/>
      <c r="CQZ41" s="256"/>
      <c r="CRC41" s="251"/>
      <c r="CRD41" s="251"/>
      <c r="CRE41" s="251"/>
      <c r="CRF41" s="251"/>
      <c r="CRG41" s="251"/>
      <c r="CRH41" s="251"/>
      <c r="CRI41" s="252"/>
      <c r="CRJ41" s="253"/>
      <c r="CRO41" s="254"/>
      <c r="CRR41" s="252"/>
      <c r="CRS41" s="252"/>
      <c r="CRT41" s="252"/>
      <c r="CRU41" s="252"/>
      <c r="CRV41" s="253"/>
      <c r="CRW41" s="253"/>
      <c r="CRX41" s="255"/>
      <c r="CRY41" s="255"/>
      <c r="CRZ41" s="256"/>
      <c r="CSC41" s="251"/>
      <c r="CSD41" s="251"/>
      <c r="CSE41" s="251"/>
      <c r="CSF41" s="251"/>
      <c r="CSG41" s="251"/>
      <c r="CSH41" s="251"/>
      <c r="CSI41" s="252"/>
      <c r="CSJ41" s="253"/>
      <c r="CSO41" s="254"/>
      <c r="CSR41" s="252"/>
      <c r="CSS41" s="252"/>
      <c r="CST41" s="252"/>
      <c r="CSU41" s="252"/>
      <c r="CSV41" s="253"/>
      <c r="CSW41" s="253"/>
      <c r="CSX41" s="255"/>
      <c r="CSY41" s="255"/>
      <c r="CSZ41" s="256"/>
      <c r="CTC41" s="251"/>
      <c r="CTD41" s="251"/>
      <c r="CTE41" s="251"/>
      <c r="CTF41" s="251"/>
      <c r="CTG41" s="251"/>
      <c r="CTH41" s="251"/>
      <c r="CTI41" s="252"/>
      <c r="CTJ41" s="253"/>
      <c r="CTO41" s="254"/>
      <c r="CTR41" s="252"/>
      <c r="CTS41" s="252"/>
      <c r="CTT41" s="252"/>
      <c r="CTU41" s="252"/>
      <c r="CTV41" s="253"/>
      <c r="CTW41" s="253"/>
      <c r="CTX41" s="255"/>
      <c r="CTY41" s="255"/>
      <c r="CTZ41" s="256"/>
      <c r="CUC41" s="251"/>
      <c r="CUD41" s="251"/>
      <c r="CUE41" s="251"/>
      <c r="CUF41" s="251"/>
      <c r="CUG41" s="251"/>
      <c r="CUH41" s="251"/>
      <c r="CUI41" s="252"/>
      <c r="CUJ41" s="253"/>
      <c r="CUO41" s="254"/>
      <c r="CUR41" s="252"/>
      <c r="CUS41" s="252"/>
      <c r="CUT41" s="252"/>
      <c r="CUU41" s="252"/>
      <c r="CUV41" s="253"/>
      <c r="CUW41" s="253"/>
      <c r="CUX41" s="255"/>
      <c r="CUY41" s="255"/>
      <c r="CUZ41" s="256"/>
      <c r="CVC41" s="251"/>
      <c r="CVD41" s="251"/>
      <c r="CVE41" s="251"/>
      <c r="CVF41" s="251"/>
      <c r="CVG41" s="251"/>
      <c r="CVH41" s="251"/>
      <c r="CVI41" s="252"/>
      <c r="CVJ41" s="253"/>
      <c r="CVO41" s="254"/>
      <c r="CVR41" s="252"/>
      <c r="CVS41" s="252"/>
      <c r="CVT41" s="252"/>
      <c r="CVU41" s="252"/>
      <c r="CVV41" s="253"/>
      <c r="CVW41" s="253"/>
      <c r="CVX41" s="255"/>
      <c r="CVY41" s="255"/>
      <c r="CVZ41" s="256"/>
      <c r="CWC41" s="251"/>
      <c r="CWD41" s="251"/>
      <c r="CWE41" s="251"/>
      <c r="CWF41" s="251"/>
      <c r="CWG41" s="251"/>
      <c r="CWH41" s="251"/>
      <c r="CWI41" s="252"/>
      <c r="CWJ41" s="253"/>
      <c r="CWO41" s="254"/>
      <c r="CWR41" s="252"/>
      <c r="CWS41" s="252"/>
      <c r="CWT41" s="252"/>
      <c r="CWU41" s="252"/>
      <c r="CWV41" s="253"/>
      <c r="CWW41" s="253"/>
      <c r="CWX41" s="255"/>
      <c r="CWY41" s="255"/>
      <c r="CWZ41" s="256"/>
      <c r="CXC41" s="251"/>
      <c r="CXD41" s="251"/>
      <c r="CXE41" s="251"/>
      <c r="CXF41" s="251"/>
      <c r="CXG41" s="251"/>
      <c r="CXH41" s="251"/>
      <c r="CXI41" s="252"/>
      <c r="CXJ41" s="253"/>
      <c r="CXO41" s="254"/>
      <c r="CXR41" s="252"/>
      <c r="CXS41" s="252"/>
      <c r="CXT41" s="252"/>
      <c r="CXU41" s="252"/>
      <c r="CXV41" s="253"/>
      <c r="CXW41" s="253"/>
      <c r="CXX41" s="255"/>
      <c r="CXY41" s="255"/>
      <c r="CXZ41" s="256"/>
      <c r="CYC41" s="251"/>
      <c r="CYD41" s="251"/>
      <c r="CYE41" s="251"/>
      <c r="CYF41" s="251"/>
      <c r="CYG41" s="251"/>
      <c r="CYH41" s="251"/>
      <c r="CYI41" s="252"/>
      <c r="CYJ41" s="253"/>
      <c r="CYO41" s="254"/>
      <c r="CYR41" s="252"/>
      <c r="CYS41" s="252"/>
      <c r="CYT41" s="252"/>
      <c r="CYU41" s="252"/>
      <c r="CYV41" s="253"/>
      <c r="CYW41" s="253"/>
      <c r="CYX41" s="255"/>
      <c r="CYY41" s="255"/>
      <c r="CYZ41" s="256"/>
      <c r="CZC41" s="251"/>
      <c r="CZD41" s="251"/>
      <c r="CZE41" s="251"/>
      <c r="CZF41" s="251"/>
      <c r="CZG41" s="251"/>
      <c r="CZH41" s="251"/>
      <c r="CZI41" s="252"/>
      <c r="CZJ41" s="253"/>
      <c r="CZO41" s="254"/>
      <c r="CZR41" s="252"/>
      <c r="CZS41" s="252"/>
      <c r="CZT41" s="252"/>
      <c r="CZU41" s="252"/>
      <c r="CZV41" s="253"/>
      <c r="CZW41" s="253"/>
      <c r="CZX41" s="255"/>
      <c r="CZY41" s="255"/>
      <c r="CZZ41" s="256"/>
      <c r="DAC41" s="251"/>
      <c r="DAD41" s="251"/>
      <c r="DAE41" s="251"/>
      <c r="DAF41" s="251"/>
      <c r="DAG41" s="251"/>
      <c r="DAH41" s="251"/>
      <c r="DAI41" s="252"/>
      <c r="DAJ41" s="253"/>
      <c r="DAO41" s="254"/>
      <c r="DAR41" s="252"/>
      <c r="DAS41" s="252"/>
      <c r="DAT41" s="252"/>
      <c r="DAU41" s="252"/>
      <c r="DAV41" s="253"/>
      <c r="DAW41" s="253"/>
      <c r="DAX41" s="255"/>
      <c r="DAY41" s="255"/>
      <c r="DAZ41" s="256"/>
      <c r="DBC41" s="251"/>
      <c r="DBD41" s="251"/>
      <c r="DBE41" s="251"/>
      <c r="DBF41" s="251"/>
      <c r="DBG41" s="251"/>
      <c r="DBH41" s="251"/>
      <c r="DBI41" s="252"/>
      <c r="DBJ41" s="253"/>
      <c r="DBO41" s="254"/>
      <c r="DBR41" s="252"/>
      <c r="DBS41" s="252"/>
      <c r="DBT41" s="252"/>
      <c r="DBU41" s="252"/>
      <c r="DBV41" s="253"/>
      <c r="DBW41" s="253"/>
      <c r="DBX41" s="255"/>
      <c r="DBY41" s="255"/>
      <c r="DBZ41" s="256"/>
      <c r="DCC41" s="251"/>
      <c r="DCD41" s="251"/>
      <c r="DCE41" s="251"/>
      <c r="DCF41" s="251"/>
      <c r="DCG41" s="251"/>
      <c r="DCH41" s="251"/>
      <c r="DCI41" s="252"/>
      <c r="DCJ41" s="253"/>
      <c r="DCO41" s="254"/>
      <c r="DCR41" s="252"/>
      <c r="DCS41" s="252"/>
      <c r="DCT41" s="252"/>
      <c r="DCU41" s="252"/>
      <c r="DCV41" s="253"/>
      <c r="DCW41" s="253"/>
      <c r="DCX41" s="255"/>
      <c r="DCY41" s="255"/>
      <c r="DCZ41" s="256"/>
      <c r="DDC41" s="251"/>
      <c r="DDD41" s="251"/>
      <c r="DDE41" s="251"/>
      <c r="DDF41" s="251"/>
      <c r="DDG41" s="251"/>
      <c r="DDH41" s="251"/>
      <c r="DDI41" s="252"/>
      <c r="DDJ41" s="253"/>
      <c r="DDO41" s="254"/>
      <c r="DDR41" s="252"/>
      <c r="DDS41" s="252"/>
      <c r="DDT41" s="252"/>
      <c r="DDU41" s="252"/>
      <c r="DDV41" s="253"/>
      <c r="DDW41" s="253"/>
      <c r="DDX41" s="255"/>
      <c r="DDY41" s="255"/>
      <c r="DDZ41" s="256"/>
      <c r="DEC41" s="251"/>
      <c r="DED41" s="251"/>
      <c r="DEE41" s="251"/>
      <c r="DEF41" s="251"/>
      <c r="DEG41" s="251"/>
      <c r="DEH41" s="251"/>
      <c r="DEI41" s="252"/>
      <c r="DEJ41" s="253"/>
      <c r="DEO41" s="254"/>
      <c r="DER41" s="252"/>
      <c r="DES41" s="252"/>
      <c r="DET41" s="252"/>
      <c r="DEU41" s="252"/>
      <c r="DEV41" s="253"/>
      <c r="DEW41" s="253"/>
      <c r="DEX41" s="255"/>
      <c r="DEY41" s="255"/>
      <c r="DEZ41" s="256"/>
      <c r="DFC41" s="251"/>
      <c r="DFD41" s="251"/>
      <c r="DFE41" s="251"/>
      <c r="DFF41" s="251"/>
      <c r="DFG41" s="251"/>
      <c r="DFH41" s="251"/>
      <c r="DFI41" s="252"/>
      <c r="DFJ41" s="253"/>
      <c r="DFO41" s="254"/>
      <c r="DFR41" s="252"/>
      <c r="DFS41" s="252"/>
      <c r="DFT41" s="252"/>
      <c r="DFU41" s="252"/>
      <c r="DFV41" s="253"/>
      <c r="DFW41" s="253"/>
      <c r="DFX41" s="255"/>
      <c r="DFY41" s="255"/>
      <c r="DFZ41" s="256"/>
      <c r="DGC41" s="251"/>
      <c r="DGD41" s="251"/>
      <c r="DGE41" s="251"/>
      <c r="DGF41" s="251"/>
      <c r="DGG41" s="251"/>
      <c r="DGH41" s="251"/>
      <c r="DGI41" s="252"/>
      <c r="DGJ41" s="253"/>
      <c r="DGO41" s="254"/>
      <c r="DGR41" s="252"/>
      <c r="DGS41" s="252"/>
      <c r="DGT41" s="252"/>
      <c r="DGU41" s="252"/>
      <c r="DGV41" s="253"/>
      <c r="DGW41" s="253"/>
      <c r="DGX41" s="255"/>
      <c r="DGY41" s="255"/>
      <c r="DGZ41" s="256"/>
      <c r="DHC41" s="251"/>
      <c r="DHD41" s="251"/>
      <c r="DHE41" s="251"/>
      <c r="DHF41" s="251"/>
      <c r="DHG41" s="251"/>
      <c r="DHH41" s="251"/>
      <c r="DHI41" s="252"/>
      <c r="DHJ41" s="253"/>
      <c r="DHO41" s="254"/>
      <c r="DHR41" s="252"/>
      <c r="DHS41" s="252"/>
      <c r="DHT41" s="252"/>
      <c r="DHU41" s="252"/>
      <c r="DHV41" s="253"/>
      <c r="DHW41" s="253"/>
      <c r="DHX41" s="255"/>
      <c r="DHY41" s="255"/>
      <c r="DHZ41" s="256"/>
      <c r="DIC41" s="251"/>
      <c r="DID41" s="251"/>
      <c r="DIE41" s="251"/>
      <c r="DIF41" s="251"/>
      <c r="DIG41" s="251"/>
      <c r="DIH41" s="251"/>
      <c r="DII41" s="252"/>
      <c r="DIJ41" s="253"/>
      <c r="DIO41" s="254"/>
      <c r="DIR41" s="252"/>
      <c r="DIS41" s="252"/>
      <c r="DIT41" s="252"/>
      <c r="DIU41" s="252"/>
      <c r="DIV41" s="253"/>
      <c r="DIW41" s="253"/>
      <c r="DIX41" s="255"/>
      <c r="DIY41" s="255"/>
      <c r="DIZ41" s="256"/>
      <c r="DJC41" s="251"/>
      <c r="DJD41" s="251"/>
      <c r="DJE41" s="251"/>
      <c r="DJF41" s="251"/>
      <c r="DJG41" s="251"/>
      <c r="DJH41" s="251"/>
      <c r="DJI41" s="252"/>
      <c r="DJJ41" s="253"/>
      <c r="DJO41" s="254"/>
      <c r="DJR41" s="252"/>
      <c r="DJS41" s="252"/>
      <c r="DJT41" s="252"/>
      <c r="DJU41" s="252"/>
      <c r="DJV41" s="253"/>
      <c r="DJW41" s="253"/>
      <c r="DJX41" s="255"/>
      <c r="DJY41" s="255"/>
      <c r="DJZ41" s="256"/>
      <c r="DKC41" s="251"/>
      <c r="DKD41" s="251"/>
      <c r="DKE41" s="251"/>
      <c r="DKF41" s="251"/>
      <c r="DKG41" s="251"/>
      <c r="DKH41" s="251"/>
      <c r="DKI41" s="252"/>
      <c r="DKJ41" s="253"/>
      <c r="DKO41" s="254"/>
      <c r="DKR41" s="252"/>
      <c r="DKS41" s="252"/>
      <c r="DKT41" s="252"/>
      <c r="DKU41" s="252"/>
      <c r="DKV41" s="253"/>
      <c r="DKW41" s="253"/>
      <c r="DKX41" s="255"/>
      <c r="DKY41" s="255"/>
      <c r="DKZ41" s="256"/>
      <c r="DLC41" s="251"/>
      <c r="DLD41" s="251"/>
      <c r="DLE41" s="251"/>
      <c r="DLF41" s="251"/>
      <c r="DLG41" s="251"/>
      <c r="DLH41" s="251"/>
      <c r="DLI41" s="252"/>
      <c r="DLJ41" s="253"/>
      <c r="DLO41" s="254"/>
      <c r="DLR41" s="252"/>
      <c r="DLS41" s="252"/>
      <c r="DLT41" s="252"/>
      <c r="DLU41" s="252"/>
      <c r="DLV41" s="253"/>
      <c r="DLW41" s="253"/>
      <c r="DLX41" s="255"/>
      <c r="DLY41" s="255"/>
      <c r="DLZ41" s="256"/>
      <c r="DMC41" s="251"/>
      <c r="DMD41" s="251"/>
      <c r="DME41" s="251"/>
      <c r="DMF41" s="251"/>
      <c r="DMG41" s="251"/>
      <c r="DMH41" s="251"/>
      <c r="DMI41" s="252"/>
      <c r="DMJ41" s="253"/>
      <c r="DMO41" s="254"/>
      <c r="DMR41" s="252"/>
      <c r="DMS41" s="252"/>
      <c r="DMT41" s="252"/>
      <c r="DMU41" s="252"/>
      <c r="DMV41" s="253"/>
      <c r="DMW41" s="253"/>
      <c r="DMX41" s="255"/>
      <c r="DMY41" s="255"/>
      <c r="DMZ41" s="256"/>
      <c r="DNC41" s="251"/>
      <c r="DND41" s="251"/>
      <c r="DNE41" s="251"/>
      <c r="DNF41" s="251"/>
      <c r="DNG41" s="251"/>
      <c r="DNH41" s="251"/>
      <c r="DNI41" s="252"/>
      <c r="DNJ41" s="253"/>
      <c r="DNO41" s="254"/>
      <c r="DNR41" s="252"/>
      <c r="DNS41" s="252"/>
      <c r="DNT41" s="252"/>
      <c r="DNU41" s="252"/>
      <c r="DNV41" s="253"/>
      <c r="DNW41" s="253"/>
      <c r="DNX41" s="255"/>
      <c r="DNY41" s="255"/>
      <c r="DNZ41" s="256"/>
      <c r="DOC41" s="251"/>
      <c r="DOD41" s="251"/>
      <c r="DOE41" s="251"/>
      <c r="DOF41" s="251"/>
      <c r="DOG41" s="251"/>
      <c r="DOH41" s="251"/>
      <c r="DOI41" s="252"/>
      <c r="DOJ41" s="253"/>
      <c r="DOO41" s="254"/>
      <c r="DOR41" s="252"/>
      <c r="DOS41" s="252"/>
      <c r="DOT41" s="252"/>
      <c r="DOU41" s="252"/>
      <c r="DOV41" s="253"/>
      <c r="DOW41" s="253"/>
      <c r="DOX41" s="255"/>
      <c r="DOY41" s="255"/>
      <c r="DOZ41" s="256"/>
      <c r="DPC41" s="251"/>
      <c r="DPD41" s="251"/>
      <c r="DPE41" s="251"/>
      <c r="DPF41" s="251"/>
      <c r="DPG41" s="251"/>
      <c r="DPH41" s="251"/>
      <c r="DPI41" s="252"/>
      <c r="DPJ41" s="253"/>
      <c r="DPO41" s="254"/>
      <c r="DPR41" s="252"/>
      <c r="DPS41" s="252"/>
      <c r="DPT41" s="252"/>
      <c r="DPU41" s="252"/>
      <c r="DPV41" s="253"/>
      <c r="DPW41" s="253"/>
      <c r="DPX41" s="255"/>
      <c r="DPY41" s="255"/>
      <c r="DPZ41" s="256"/>
      <c r="DQC41" s="251"/>
      <c r="DQD41" s="251"/>
      <c r="DQE41" s="251"/>
      <c r="DQF41" s="251"/>
      <c r="DQG41" s="251"/>
      <c r="DQH41" s="251"/>
      <c r="DQI41" s="252"/>
      <c r="DQJ41" s="253"/>
      <c r="DQO41" s="254"/>
      <c r="DQR41" s="252"/>
      <c r="DQS41" s="252"/>
      <c r="DQT41" s="252"/>
      <c r="DQU41" s="252"/>
      <c r="DQV41" s="253"/>
      <c r="DQW41" s="253"/>
      <c r="DQX41" s="255"/>
      <c r="DQY41" s="255"/>
      <c r="DQZ41" s="256"/>
      <c r="DRC41" s="251"/>
      <c r="DRD41" s="251"/>
      <c r="DRE41" s="251"/>
      <c r="DRF41" s="251"/>
      <c r="DRG41" s="251"/>
      <c r="DRH41" s="251"/>
      <c r="DRI41" s="252"/>
      <c r="DRJ41" s="253"/>
      <c r="DRO41" s="254"/>
      <c r="DRR41" s="252"/>
      <c r="DRS41" s="252"/>
      <c r="DRT41" s="252"/>
      <c r="DRU41" s="252"/>
      <c r="DRV41" s="253"/>
      <c r="DRW41" s="253"/>
      <c r="DRX41" s="255"/>
      <c r="DRY41" s="255"/>
      <c r="DRZ41" s="256"/>
      <c r="DSC41" s="251"/>
      <c r="DSD41" s="251"/>
      <c r="DSE41" s="251"/>
      <c r="DSF41" s="251"/>
      <c r="DSG41" s="251"/>
      <c r="DSH41" s="251"/>
      <c r="DSI41" s="252"/>
      <c r="DSJ41" s="253"/>
      <c r="DSO41" s="254"/>
      <c r="DSR41" s="252"/>
      <c r="DSS41" s="252"/>
      <c r="DST41" s="252"/>
      <c r="DSU41" s="252"/>
      <c r="DSV41" s="253"/>
      <c r="DSW41" s="253"/>
      <c r="DSX41" s="255"/>
      <c r="DSY41" s="255"/>
      <c r="DSZ41" s="256"/>
      <c r="DTC41" s="251"/>
      <c r="DTD41" s="251"/>
      <c r="DTE41" s="251"/>
      <c r="DTF41" s="251"/>
      <c r="DTG41" s="251"/>
      <c r="DTH41" s="251"/>
      <c r="DTI41" s="252"/>
      <c r="DTJ41" s="253"/>
      <c r="DTO41" s="254"/>
      <c r="DTR41" s="252"/>
      <c r="DTS41" s="252"/>
      <c r="DTT41" s="252"/>
      <c r="DTU41" s="252"/>
      <c r="DTV41" s="253"/>
      <c r="DTW41" s="253"/>
      <c r="DTX41" s="255"/>
      <c r="DTY41" s="255"/>
      <c r="DTZ41" s="256"/>
      <c r="DUC41" s="251"/>
      <c r="DUD41" s="251"/>
      <c r="DUE41" s="251"/>
      <c r="DUF41" s="251"/>
      <c r="DUG41" s="251"/>
      <c r="DUH41" s="251"/>
      <c r="DUI41" s="252"/>
      <c r="DUJ41" s="253"/>
      <c r="DUO41" s="254"/>
      <c r="DUR41" s="252"/>
      <c r="DUS41" s="252"/>
      <c r="DUT41" s="252"/>
      <c r="DUU41" s="252"/>
      <c r="DUV41" s="253"/>
      <c r="DUW41" s="253"/>
      <c r="DUX41" s="255"/>
      <c r="DUY41" s="255"/>
      <c r="DUZ41" s="256"/>
      <c r="DVC41" s="251"/>
      <c r="DVD41" s="251"/>
      <c r="DVE41" s="251"/>
      <c r="DVF41" s="251"/>
      <c r="DVG41" s="251"/>
      <c r="DVH41" s="251"/>
      <c r="DVI41" s="252"/>
      <c r="DVJ41" s="253"/>
      <c r="DVO41" s="254"/>
      <c r="DVR41" s="252"/>
      <c r="DVS41" s="252"/>
      <c r="DVT41" s="252"/>
      <c r="DVU41" s="252"/>
      <c r="DVV41" s="253"/>
      <c r="DVW41" s="253"/>
      <c r="DVX41" s="255"/>
      <c r="DVY41" s="255"/>
      <c r="DVZ41" s="256"/>
      <c r="DWC41" s="251"/>
      <c r="DWD41" s="251"/>
      <c r="DWE41" s="251"/>
      <c r="DWF41" s="251"/>
      <c r="DWG41" s="251"/>
      <c r="DWH41" s="251"/>
      <c r="DWI41" s="252"/>
      <c r="DWJ41" s="253"/>
      <c r="DWO41" s="254"/>
      <c r="DWR41" s="252"/>
      <c r="DWS41" s="252"/>
      <c r="DWT41" s="252"/>
      <c r="DWU41" s="252"/>
      <c r="DWV41" s="253"/>
      <c r="DWW41" s="253"/>
      <c r="DWX41" s="255"/>
      <c r="DWY41" s="255"/>
      <c r="DWZ41" s="256"/>
      <c r="DXC41" s="251"/>
      <c r="DXD41" s="251"/>
      <c r="DXE41" s="251"/>
      <c r="DXF41" s="251"/>
      <c r="DXG41" s="251"/>
      <c r="DXH41" s="251"/>
      <c r="DXI41" s="252"/>
      <c r="DXJ41" s="253"/>
      <c r="DXO41" s="254"/>
      <c r="DXR41" s="252"/>
      <c r="DXS41" s="252"/>
      <c r="DXT41" s="252"/>
      <c r="DXU41" s="252"/>
      <c r="DXV41" s="253"/>
      <c r="DXW41" s="253"/>
      <c r="DXX41" s="255"/>
      <c r="DXY41" s="255"/>
      <c r="DXZ41" s="256"/>
      <c r="DYC41" s="251"/>
      <c r="DYD41" s="251"/>
      <c r="DYE41" s="251"/>
      <c r="DYF41" s="251"/>
      <c r="DYG41" s="251"/>
      <c r="DYH41" s="251"/>
      <c r="DYI41" s="252"/>
      <c r="DYJ41" s="253"/>
      <c r="DYO41" s="254"/>
      <c r="DYR41" s="252"/>
      <c r="DYS41" s="252"/>
      <c r="DYT41" s="252"/>
      <c r="DYU41" s="252"/>
      <c r="DYV41" s="253"/>
      <c r="DYW41" s="253"/>
      <c r="DYX41" s="255"/>
      <c r="DYY41" s="255"/>
      <c r="DYZ41" s="256"/>
      <c r="DZC41" s="251"/>
      <c r="DZD41" s="251"/>
      <c r="DZE41" s="251"/>
      <c r="DZF41" s="251"/>
      <c r="DZG41" s="251"/>
      <c r="DZH41" s="251"/>
      <c r="DZI41" s="252"/>
      <c r="DZJ41" s="253"/>
      <c r="DZO41" s="254"/>
      <c r="DZR41" s="252"/>
      <c r="DZS41" s="252"/>
      <c r="DZT41" s="252"/>
      <c r="DZU41" s="252"/>
      <c r="DZV41" s="253"/>
      <c r="DZW41" s="253"/>
      <c r="DZX41" s="255"/>
      <c r="DZY41" s="255"/>
      <c r="DZZ41" s="256"/>
      <c r="EAC41" s="251"/>
      <c r="EAD41" s="251"/>
      <c r="EAE41" s="251"/>
      <c r="EAF41" s="251"/>
      <c r="EAG41" s="251"/>
      <c r="EAH41" s="251"/>
      <c r="EAI41" s="252"/>
      <c r="EAJ41" s="253"/>
      <c r="EAO41" s="254"/>
      <c r="EAR41" s="252"/>
      <c r="EAS41" s="252"/>
      <c r="EAT41" s="252"/>
      <c r="EAU41" s="252"/>
      <c r="EAV41" s="253"/>
      <c r="EAW41" s="253"/>
      <c r="EAX41" s="255"/>
      <c r="EAY41" s="255"/>
      <c r="EAZ41" s="256"/>
      <c r="EBC41" s="251"/>
      <c r="EBD41" s="251"/>
      <c r="EBE41" s="251"/>
      <c r="EBF41" s="251"/>
      <c r="EBG41" s="251"/>
      <c r="EBH41" s="251"/>
      <c r="EBI41" s="252"/>
      <c r="EBJ41" s="253"/>
      <c r="EBO41" s="254"/>
      <c r="EBR41" s="252"/>
      <c r="EBS41" s="252"/>
      <c r="EBT41" s="252"/>
      <c r="EBU41" s="252"/>
      <c r="EBV41" s="253"/>
      <c r="EBW41" s="253"/>
      <c r="EBX41" s="255"/>
      <c r="EBY41" s="255"/>
      <c r="EBZ41" s="256"/>
      <c r="ECC41" s="251"/>
      <c r="ECD41" s="251"/>
      <c r="ECE41" s="251"/>
      <c r="ECF41" s="251"/>
      <c r="ECG41" s="251"/>
      <c r="ECH41" s="251"/>
      <c r="ECI41" s="252"/>
      <c r="ECJ41" s="253"/>
      <c r="ECO41" s="254"/>
      <c r="ECR41" s="252"/>
      <c r="ECS41" s="252"/>
      <c r="ECT41" s="252"/>
      <c r="ECU41" s="252"/>
      <c r="ECV41" s="253"/>
      <c r="ECW41" s="253"/>
      <c r="ECX41" s="255"/>
      <c r="ECY41" s="255"/>
      <c r="ECZ41" s="256"/>
      <c r="EDC41" s="251"/>
      <c r="EDD41" s="251"/>
      <c r="EDE41" s="251"/>
      <c r="EDF41" s="251"/>
      <c r="EDG41" s="251"/>
      <c r="EDH41" s="251"/>
      <c r="EDI41" s="252"/>
      <c r="EDJ41" s="253"/>
      <c r="EDO41" s="254"/>
      <c r="EDR41" s="252"/>
      <c r="EDS41" s="252"/>
      <c r="EDT41" s="252"/>
      <c r="EDU41" s="252"/>
      <c r="EDV41" s="253"/>
      <c r="EDW41" s="253"/>
      <c r="EDX41" s="255"/>
      <c r="EDY41" s="255"/>
      <c r="EDZ41" s="256"/>
      <c r="EEC41" s="251"/>
      <c r="EED41" s="251"/>
      <c r="EEE41" s="251"/>
      <c r="EEF41" s="251"/>
      <c r="EEG41" s="251"/>
      <c r="EEH41" s="251"/>
      <c r="EEI41" s="252"/>
      <c r="EEJ41" s="253"/>
      <c r="EEO41" s="254"/>
      <c r="EER41" s="252"/>
      <c r="EES41" s="252"/>
      <c r="EET41" s="252"/>
      <c r="EEU41" s="252"/>
      <c r="EEV41" s="253"/>
      <c r="EEW41" s="253"/>
      <c r="EEX41" s="255"/>
      <c r="EEY41" s="255"/>
      <c r="EEZ41" s="256"/>
      <c r="EFC41" s="251"/>
      <c r="EFD41" s="251"/>
      <c r="EFE41" s="251"/>
      <c r="EFF41" s="251"/>
      <c r="EFG41" s="251"/>
      <c r="EFH41" s="251"/>
      <c r="EFI41" s="252"/>
      <c r="EFJ41" s="253"/>
      <c r="EFO41" s="254"/>
      <c r="EFR41" s="252"/>
      <c r="EFS41" s="252"/>
      <c r="EFT41" s="252"/>
      <c r="EFU41" s="252"/>
      <c r="EFV41" s="253"/>
      <c r="EFW41" s="253"/>
      <c r="EFX41" s="255"/>
      <c r="EFY41" s="255"/>
      <c r="EFZ41" s="256"/>
      <c r="EGC41" s="251"/>
      <c r="EGD41" s="251"/>
      <c r="EGE41" s="251"/>
      <c r="EGF41" s="251"/>
      <c r="EGG41" s="251"/>
      <c r="EGH41" s="251"/>
      <c r="EGI41" s="252"/>
      <c r="EGJ41" s="253"/>
      <c r="EGO41" s="254"/>
      <c r="EGR41" s="252"/>
      <c r="EGS41" s="252"/>
      <c r="EGT41" s="252"/>
      <c r="EGU41" s="252"/>
      <c r="EGV41" s="253"/>
      <c r="EGW41" s="253"/>
      <c r="EGX41" s="255"/>
      <c r="EGY41" s="255"/>
      <c r="EGZ41" s="256"/>
      <c r="EHC41" s="251"/>
      <c r="EHD41" s="251"/>
      <c r="EHE41" s="251"/>
      <c r="EHF41" s="251"/>
      <c r="EHG41" s="251"/>
      <c r="EHH41" s="251"/>
      <c r="EHI41" s="252"/>
      <c r="EHJ41" s="253"/>
      <c r="EHO41" s="254"/>
      <c r="EHR41" s="252"/>
      <c r="EHS41" s="252"/>
      <c r="EHT41" s="252"/>
      <c r="EHU41" s="252"/>
      <c r="EHV41" s="253"/>
      <c r="EHW41" s="253"/>
      <c r="EHX41" s="255"/>
      <c r="EHY41" s="255"/>
      <c r="EHZ41" s="256"/>
      <c r="EIC41" s="251"/>
      <c r="EID41" s="251"/>
      <c r="EIE41" s="251"/>
      <c r="EIF41" s="251"/>
      <c r="EIG41" s="251"/>
      <c r="EIH41" s="251"/>
      <c r="EII41" s="252"/>
      <c r="EIJ41" s="253"/>
      <c r="EIO41" s="254"/>
      <c r="EIR41" s="252"/>
      <c r="EIS41" s="252"/>
      <c r="EIT41" s="252"/>
      <c r="EIU41" s="252"/>
      <c r="EIV41" s="253"/>
      <c r="EIW41" s="253"/>
      <c r="EIX41" s="255"/>
      <c r="EIY41" s="255"/>
      <c r="EIZ41" s="256"/>
      <c r="EJC41" s="251"/>
      <c r="EJD41" s="251"/>
      <c r="EJE41" s="251"/>
      <c r="EJF41" s="251"/>
      <c r="EJG41" s="251"/>
      <c r="EJH41" s="251"/>
      <c r="EJI41" s="252"/>
      <c r="EJJ41" s="253"/>
      <c r="EJO41" s="254"/>
      <c r="EJR41" s="252"/>
      <c r="EJS41" s="252"/>
      <c r="EJT41" s="252"/>
      <c r="EJU41" s="252"/>
      <c r="EJV41" s="253"/>
      <c r="EJW41" s="253"/>
      <c r="EJX41" s="255"/>
      <c r="EJY41" s="255"/>
      <c r="EJZ41" s="256"/>
      <c r="EKC41" s="251"/>
      <c r="EKD41" s="251"/>
      <c r="EKE41" s="251"/>
      <c r="EKF41" s="251"/>
      <c r="EKG41" s="251"/>
      <c r="EKH41" s="251"/>
      <c r="EKI41" s="252"/>
      <c r="EKJ41" s="253"/>
      <c r="EKO41" s="254"/>
      <c r="EKR41" s="252"/>
      <c r="EKS41" s="252"/>
      <c r="EKT41" s="252"/>
      <c r="EKU41" s="252"/>
      <c r="EKV41" s="253"/>
      <c r="EKW41" s="253"/>
      <c r="EKX41" s="255"/>
      <c r="EKY41" s="255"/>
      <c r="EKZ41" s="256"/>
      <c r="ELC41" s="251"/>
      <c r="ELD41" s="251"/>
      <c r="ELE41" s="251"/>
      <c r="ELF41" s="251"/>
      <c r="ELG41" s="251"/>
      <c r="ELH41" s="251"/>
      <c r="ELI41" s="252"/>
      <c r="ELJ41" s="253"/>
      <c r="ELO41" s="254"/>
      <c r="ELR41" s="252"/>
      <c r="ELS41" s="252"/>
      <c r="ELT41" s="252"/>
      <c r="ELU41" s="252"/>
      <c r="ELV41" s="253"/>
      <c r="ELW41" s="253"/>
      <c r="ELX41" s="255"/>
      <c r="ELY41" s="255"/>
      <c r="ELZ41" s="256"/>
      <c r="EMC41" s="251"/>
      <c r="EMD41" s="251"/>
      <c r="EME41" s="251"/>
      <c r="EMF41" s="251"/>
      <c r="EMG41" s="251"/>
      <c r="EMH41" s="251"/>
      <c r="EMI41" s="252"/>
      <c r="EMJ41" s="253"/>
      <c r="EMO41" s="254"/>
      <c r="EMR41" s="252"/>
      <c r="EMS41" s="252"/>
      <c r="EMT41" s="252"/>
      <c r="EMU41" s="252"/>
      <c r="EMV41" s="253"/>
      <c r="EMW41" s="253"/>
      <c r="EMX41" s="255"/>
      <c r="EMY41" s="255"/>
      <c r="EMZ41" s="256"/>
      <c r="ENC41" s="251"/>
      <c r="END41" s="251"/>
      <c r="ENE41" s="251"/>
      <c r="ENF41" s="251"/>
      <c r="ENG41" s="251"/>
      <c r="ENH41" s="251"/>
      <c r="ENI41" s="252"/>
      <c r="ENJ41" s="253"/>
      <c r="ENO41" s="254"/>
      <c r="ENR41" s="252"/>
      <c r="ENS41" s="252"/>
      <c r="ENT41" s="252"/>
      <c r="ENU41" s="252"/>
      <c r="ENV41" s="253"/>
      <c r="ENW41" s="253"/>
      <c r="ENX41" s="255"/>
      <c r="ENY41" s="255"/>
      <c r="ENZ41" s="256"/>
      <c r="EOC41" s="251"/>
      <c r="EOD41" s="251"/>
      <c r="EOE41" s="251"/>
      <c r="EOF41" s="251"/>
      <c r="EOG41" s="251"/>
      <c r="EOH41" s="251"/>
      <c r="EOI41" s="252"/>
      <c r="EOJ41" s="253"/>
      <c r="EOO41" s="254"/>
      <c r="EOR41" s="252"/>
      <c r="EOS41" s="252"/>
      <c r="EOT41" s="252"/>
      <c r="EOU41" s="252"/>
      <c r="EOV41" s="253"/>
      <c r="EOW41" s="253"/>
      <c r="EOX41" s="255"/>
      <c r="EOY41" s="255"/>
      <c r="EOZ41" s="256"/>
      <c r="EPC41" s="251"/>
      <c r="EPD41" s="251"/>
      <c r="EPE41" s="251"/>
      <c r="EPF41" s="251"/>
      <c r="EPG41" s="251"/>
      <c r="EPH41" s="251"/>
      <c r="EPI41" s="252"/>
      <c r="EPJ41" s="253"/>
      <c r="EPO41" s="254"/>
      <c r="EPR41" s="252"/>
      <c r="EPS41" s="252"/>
      <c r="EPT41" s="252"/>
      <c r="EPU41" s="252"/>
      <c r="EPV41" s="253"/>
      <c r="EPW41" s="253"/>
      <c r="EPX41" s="255"/>
      <c r="EPY41" s="255"/>
      <c r="EPZ41" s="256"/>
      <c r="EQC41" s="251"/>
      <c r="EQD41" s="251"/>
      <c r="EQE41" s="251"/>
      <c r="EQF41" s="251"/>
      <c r="EQG41" s="251"/>
      <c r="EQH41" s="251"/>
      <c r="EQI41" s="252"/>
      <c r="EQJ41" s="253"/>
      <c r="EQO41" s="254"/>
      <c r="EQR41" s="252"/>
      <c r="EQS41" s="252"/>
      <c r="EQT41" s="252"/>
      <c r="EQU41" s="252"/>
      <c r="EQV41" s="253"/>
      <c r="EQW41" s="253"/>
      <c r="EQX41" s="255"/>
      <c r="EQY41" s="255"/>
      <c r="EQZ41" s="256"/>
      <c r="ERC41" s="251"/>
      <c r="ERD41" s="251"/>
      <c r="ERE41" s="251"/>
      <c r="ERF41" s="251"/>
      <c r="ERG41" s="251"/>
      <c r="ERH41" s="251"/>
      <c r="ERI41" s="252"/>
      <c r="ERJ41" s="253"/>
      <c r="ERO41" s="254"/>
      <c r="ERR41" s="252"/>
      <c r="ERS41" s="252"/>
      <c r="ERT41" s="252"/>
      <c r="ERU41" s="252"/>
      <c r="ERV41" s="253"/>
      <c r="ERW41" s="253"/>
      <c r="ERX41" s="255"/>
      <c r="ERY41" s="255"/>
      <c r="ERZ41" s="256"/>
      <c r="ESC41" s="251"/>
      <c r="ESD41" s="251"/>
      <c r="ESE41" s="251"/>
      <c r="ESF41" s="251"/>
      <c r="ESG41" s="251"/>
      <c r="ESH41" s="251"/>
      <c r="ESI41" s="252"/>
      <c r="ESJ41" s="253"/>
      <c r="ESO41" s="254"/>
      <c r="ESR41" s="252"/>
      <c r="ESS41" s="252"/>
      <c r="EST41" s="252"/>
      <c r="ESU41" s="252"/>
      <c r="ESV41" s="253"/>
      <c r="ESW41" s="253"/>
      <c r="ESX41" s="255"/>
      <c r="ESY41" s="255"/>
      <c r="ESZ41" s="256"/>
      <c r="ETC41" s="251"/>
      <c r="ETD41" s="251"/>
      <c r="ETE41" s="251"/>
      <c r="ETF41" s="251"/>
      <c r="ETG41" s="251"/>
      <c r="ETH41" s="251"/>
      <c r="ETI41" s="252"/>
      <c r="ETJ41" s="253"/>
      <c r="ETO41" s="254"/>
      <c r="ETR41" s="252"/>
      <c r="ETS41" s="252"/>
      <c r="ETT41" s="252"/>
      <c r="ETU41" s="252"/>
      <c r="ETV41" s="253"/>
      <c r="ETW41" s="253"/>
      <c r="ETX41" s="255"/>
      <c r="ETY41" s="255"/>
      <c r="ETZ41" s="256"/>
      <c r="EUC41" s="251"/>
      <c r="EUD41" s="251"/>
      <c r="EUE41" s="251"/>
      <c r="EUF41" s="251"/>
      <c r="EUG41" s="251"/>
      <c r="EUH41" s="251"/>
      <c r="EUI41" s="252"/>
      <c r="EUJ41" s="253"/>
      <c r="EUO41" s="254"/>
      <c r="EUR41" s="252"/>
      <c r="EUS41" s="252"/>
      <c r="EUT41" s="252"/>
      <c r="EUU41" s="252"/>
      <c r="EUV41" s="253"/>
      <c r="EUW41" s="253"/>
      <c r="EUX41" s="255"/>
      <c r="EUY41" s="255"/>
      <c r="EUZ41" s="256"/>
      <c r="EVC41" s="251"/>
      <c r="EVD41" s="251"/>
      <c r="EVE41" s="251"/>
      <c r="EVF41" s="251"/>
      <c r="EVG41" s="251"/>
      <c r="EVH41" s="251"/>
      <c r="EVI41" s="252"/>
      <c r="EVJ41" s="253"/>
      <c r="EVO41" s="254"/>
      <c r="EVR41" s="252"/>
      <c r="EVS41" s="252"/>
      <c r="EVT41" s="252"/>
      <c r="EVU41" s="252"/>
      <c r="EVV41" s="253"/>
      <c r="EVW41" s="253"/>
      <c r="EVX41" s="255"/>
      <c r="EVY41" s="255"/>
      <c r="EVZ41" s="256"/>
      <c r="EWC41" s="251"/>
      <c r="EWD41" s="251"/>
      <c r="EWE41" s="251"/>
      <c r="EWF41" s="251"/>
      <c r="EWG41" s="251"/>
      <c r="EWH41" s="251"/>
      <c r="EWI41" s="252"/>
      <c r="EWJ41" s="253"/>
      <c r="EWO41" s="254"/>
      <c r="EWR41" s="252"/>
      <c r="EWS41" s="252"/>
      <c r="EWT41" s="252"/>
      <c r="EWU41" s="252"/>
      <c r="EWV41" s="253"/>
      <c r="EWW41" s="253"/>
      <c r="EWX41" s="255"/>
      <c r="EWY41" s="255"/>
      <c r="EWZ41" s="256"/>
      <c r="EXC41" s="251"/>
      <c r="EXD41" s="251"/>
      <c r="EXE41" s="251"/>
      <c r="EXF41" s="251"/>
      <c r="EXG41" s="251"/>
      <c r="EXH41" s="251"/>
      <c r="EXI41" s="252"/>
      <c r="EXJ41" s="253"/>
      <c r="EXO41" s="254"/>
      <c r="EXR41" s="252"/>
      <c r="EXS41" s="252"/>
      <c r="EXT41" s="252"/>
      <c r="EXU41" s="252"/>
      <c r="EXV41" s="253"/>
      <c r="EXW41" s="253"/>
      <c r="EXX41" s="255"/>
      <c r="EXY41" s="255"/>
      <c r="EXZ41" s="256"/>
      <c r="EYC41" s="251"/>
      <c r="EYD41" s="251"/>
      <c r="EYE41" s="251"/>
      <c r="EYF41" s="251"/>
      <c r="EYG41" s="251"/>
      <c r="EYH41" s="251"/>
      <c r="EYI41" s="252"/>
      <c r="EYJ41" s="253"/>
      <c r="EYO41" s="254"/>
      <c r="EYR41" s="252"/>
      <c r="EYS41" s="252"/>
      <c r="EYT41" s="252"/>
      <c r="EYU41" s="252"/>
      <c r="EYV41" s="253"/>
      <c r="EYW41" s="253"/>
      <c r="EYX41" s="255"/>
      <c r="EYY41" s="255"/>
      <c r="EYZ41" s="256"/>
      <c r="EZC41" s="251"/>
      <c r="EZD41" s="251"/>
      <c r="EZE41" s="251"/>
      <c r="EZF41" s="251"/>
      <c r="EZG41" s="251"/>
      <c r="EZH41" s="251"/>
      <c r="EZI41" s="252"/>
      <c r="EZJ41" s="253"/>
      <c r="EZO41" s="254"/>
      <c r="EZR41" s="252"/>
      <c r="EZS41" s="252"/>
      <c r="EZT41" s="252"/>
      <c r="EZU41" s="252"/>
      <c r="EZV41" s="253"/>
      <c r="EZW41" s="253"/>
      <c r="EZX41" s="255"/>
      <c r="EZY41" s="255"/>
      <c r="EZZ41" s="256"/>
      <c r="FAC41" s="251"/>
      <c r="FAD41" s="251"/>
      <c r="FAE41" s="251"/>
      <c r="FAF41" s="251"/>
      <c r="FAG41" s="251"/>
      <c r="FAH41" s="251"/>
      <c r="FAI41" s="252"/>
      <c r="FAJ41" s="253"/>
      <c r="FAO41" s="254"/>
      <c r="FAR41" s="252"/>
      <c r="FAS41" s="252"/>
      <c r="FAT41" s="252"/>
      <c r="FAU41" s="252"/>
      <c r="FAV41" s="253"/>
      <c r="FAW41" s="253"/>
      <c r="FAX41" s="255"/>
      <c r="FAY41" s="255"/>
      <c r="FAZ41" s="256"/>
      <c r="FBC41" s="251"/>
      <c r="FBD41" s="251"/>
      <c r="FBE41" s="251"/>
      <c r="FBF41" s="251"/>
      <c r="FBG41" s="251"/>
      <c r="FBH41" s="251"/>
      <c r="FBI41" s="252"/>
      <c r="FBJ41" s="253"/>
      <c r="FBO41" s="254"/>
      <c r="FBR41" s="252"/>
      <c r="FBS41" s="252"/>
      <c r="FBT41" s="252"/>
      <c r="FBU41" s="252"/>
      <c r="FBV41" s="253"/>
      <c r="FBW41" s="253"/>
      <c r="FBX41" s="255"/>
      <c r="FBY41" s="255"/>
      <c r="FBZ41" s="256"/>
      <c r="FCC41" s="251"/>
      <c r="FCD41" s="251"/>
      <c r="FCE41" s="251"/>
      <c r="FCF41" s="251"/>
      <c r="FCG41" s="251"/>
      <c r="FCH41" s="251"/>
      <c r="FCI41" s="252"/>
      <c r="FCJ41" s="253"/>
      <c r="FCO41" s="254"/>
      <c r="FCR41" s="252"/>
      <c r="FCS41" s="252"/>
      <c r="FCT41" s="252"/>
      <c r="FCU41" s="252"/>
      <c r="FCV41" s="253"/>
      <c r="FCW41" s="253"/>
      <c r="FCX41" s="255"/>
      <c r="FCY41" s="255"/>
      <c r="FCZ41" s="256"/>
      <c r="FDC41" s="251"/>
      <c r="FDD41" s="251"/>
      <c r="FDE41" s="251"/>
      <c r="FDF41" s="251"/>
      <c r="FDG41" s="251"/>
      <c r="FDH41" s="251"/>
      <c r="FDI41" s="252"/>
      <c r="FDJ41" s="253"/>
      <c r="FDO41" s="254"/>
      <c r="FDR41" s="252"/>
      <c r="FDS41" s="252"/>
      <c r="FDT41" s="252"/>
      <c r="FDU41" s="252"/>
      <c r="FDV41" s="253"/>
      <c r="FDW41" s="253"/>
      <c r="FDX41" s="255"/>
      <c r="FDY41" s="255"/>
      <c r="FDZ41" s="256"/>
      <c r="FEC41" s="251"/>
      <c r="FED41" s="251"/>
      <c r="FEE41" s="251"/>
      <c r="FEF41" s="251"/>
      <c r="FEG41" s="251"/>
      <c r="FEH41" s="251"/>
      <c r="FEI41" s="252"/>
      <c r="FEJ41" s="253"/>
      <c r="FEO41" s="254"/>
      <c r="FER41" s="252"/>
      <c r="FES41" s="252"/>
      <c r="FET41" s="252"/>
      <c r="FEU41" s="252"/>
      <c r="FEV41" s="253"/>
      <c r="FEW41" s="253"/>
      <c r="FEX41" s="255"/>
      <c r="FEY41" s="255"/>
      <c r="FEZ41" s="256"/>
      <c r="FFC41" s="251"/>
      <c r="FFD41" s="251"/>
      <c r="FFE41" s="251"/>
      <c r="FFF41" s="251"/>
      <c r="FFG41" s="251"/>
      <c r="FFH41" s="251"/>
      <c r="FFI41" s="252"/>
      <c r="FFJ41" s="253"/>
      <c r="FFO41" s="254"/>
      <c r="FFR41" s="252"/>
      <c r="FFS41" s="252"/>
      <c r="FFT41" s="252"/>
      <c r="FFU41" s="252"/>
      <c r="FFV41" s="253"/>
      <c r="FFW41" s="253"/>
      <c r="FFX41" s="255"/>
      <c r="FFY41" s="255"/>
      <c r="FFZ41" s="256"/>
      <c r="FGC41" s="251"/>
      <c r="FGD41" s="251"/>
      <c r="FGE41" s="251"/>
      <c r="FGF41" s="251"/>
      <c r="FGG41" s="251"/>
      <c r="FGH41" s="251"/>
      <c r="FGI41" s="252"/>
      <c r="FGJ41" s="253"/>
      <c r="FGO41" s="254"/>
      <c r="FGR41" s="252"/>
      <c r="FGS41" s="252"/>
      <c r="FGT41" s="252"/>
      <c r="FGU41" s="252"/>
      <c r="FGV41" s="253"/>
      <c r="FGW41" s="253"/>
      <c r="FGX41" s="255"/>
      <c r="FGY41" s="255"/>
      <c r="FGZ41" s="256"/>
      <c r="FHC41" s="251"/>
      <c r="FHD41" s="251"/>
      <c r="FHE41" s="251"/>
      <c r="FHF41" s="251"/>
      <c r="FHG41" s="251"/>
      <c r="FHH41" s="251"/>
      <c r="FHI41" s="252"/>
      <c r="FHJ41" s="253"/>
      <c r="FHO41" s="254"/>
      <c r="FHR41" s="252"/>
      <c r="FHS41" s="252"/>
      <c r="FHT41" s="252"/>
      <c r="FHU41" s="252"/>
      <c r="FHV41" s="253"/>
      <c r="FHW41" s="253"/>
      <c r="FHX41" s="255"/>
      <c r="FHY41" s="255"/>
      <c r="FHZ41" s="256"/>
      <c r="FIC41" s="251"/>
      <c r="FID41" s="251"/>
      <c r="FIE41" s="251"/>
      <c r="FIF41" s="251"/>
      <c r="FIG41" s="251"/>
      <c r="FIH41" s="251"/>
      <c r="FII41" s="252"/>
      <c r="FIJ41" s="253"/>
      <c r="FIO41" s="254"/>
      <c r="FIR41" s="252"/>
      <c r="FIS41" s="252"/>
      <c r="FIT41" s="252"/>
      <c r="FIU41" s="252"/>
      <c r="FIV41" s="253"/>
      <c r="FIW41" s="253"/>
      <c r="FIX41" s="255"/>
      <c r="FIY41" s="255"/>
      <c r="FIZ41" s="256"/>
      <c r="FJC41" s="251"/>
      <c r="FJD41" s="251"/>
      <c r="FJE41" s="251"/>
      <c r="FJF41" s="251"/>
      <c r="FJG41" s="251"/>
      <c r="FJH41" s="251"/>
      <c r="FJI41" s="252"/>
      <c r="FJJ41" s="253"/>
      <c r="FJO41" s="254"/>
      <c r="FJR41" s="252"/>
      <c r="FJS41" s="252"/>
      <c r="FJT41" s="252"/>
      <c r="FJU41" s="252"/>
      <c r="FJV41" s="253"/>
      <c r="FJW41" s="253"/>
      <c r="FJX41" s="255"/>
      <c r="FJY41" s="255"/>
      <c r="FJZ41" s="256"/>
      <c r="FKC41" s="251"/>
      <c r="FKD41" s="251"/>
      <c r="FKE41" s="251"/>
      <c r="FKF41" s="251"/>
      <c r="FKG41" s="251"/>
      <c r="FKH41" s="251"/>
      <c r="FKI41" s="252"/>
      <c r="FKJ41" s="253"/>
      <c r="FKO41" s="254"/>
      <c r="FKR41" s="252"/>
      <c r="FKS41" s="252"/>
      <c r="FKT41" s="252"/>
      <c r="FKU41" s="252"/>
      <c r="FKV41" s="253"/>
      <c r="FKW41" s="253"/>
      <c r="FKX41" s="255"/>
      <c r="FKY41" s="255"/>
      <c r="FKZ41" s="256"/>
      <c r="FLC41" s="251"/>
      <c r="FLD41" s="251"/>
      <c r="FLE41" s="251"/>
      <c r="FLF41" s="251"/>
      <c r="FLG41" s="251"/>
      <c r="FLH41" s="251"/>
      <c r="FLI41" s="252"/>
      <c r="FLJ41" s="253"/>
      <c r="FLO41" s="254"/>
      <c r="FLR41" s="252"/>
      <c r="FLS41" s="252"/>
      <c r="FLT41" s="252"/>
      <c r="FLU41" s="252"/>
      <c r="FLV41" s="253"/>
      <c r="FLW41" s="253"/>
      <c r="FLX41" s="255"/>
      <c r="FLY41" s="255"/>
      <c r="FLZ41" s="256"/>
      <c r="FMC41" s="251"/>
      <c r="FMD41" s="251"/>
      <c r="FME41" s="251"/>
      <c r="FMF41" s="251"/>
      <c r="FMG41" s="251"/>
      <c r="FMH41" s="251"/>
      <c r="FMI41" s="252"/>
      <c r="FMJ41" s="253"/>
      <c r="FMO41" s="254"/>
      <c r="FMR41" s="252"/>
      <c r="FMS41" s="252"/>
      <c r="FMT41" s="252"/>
      <c r="FMU41" s="252"/>
      <c r="FMV41" s="253"/>
      <c r="FMW41" s="253"/>
      <c r="FMX41" s="255"/>
      <c r="FMY41" s="255"/>
      <c r="FMZ41" s="256"/>
      <c r="FNC41" s="251"/>
      <c r="FND41" s="251"/>
      <c r="FNE41" s="251"/>
      <c r="FNF41" s="251"/>
      <c r="FNG41" s="251"/>
      <c r="FNH41" s="251"/>
      <c r="FNI41" s="252"/>
      <c r="FNJ41" s="253"/>
      <c r="FNO41" s="254"/>
      <c r="FNR41" s="252"/>
      <c r="FNS41" s="252"/>
      <c r="FNT41" s="252"/>
      <c r="FNU41" s="252"/>
      <c r="FNV41" s="253"/>
      <c r="FNW41" s="253"/>
      <c r="FNX41" s="255"/>
      <c r="FNY41" s="255"/>
      <c r="FNZ41" s="256"/>
      <c r="FOC41" s="251"/>
      <c r="FOD41" s="251"/>
      <c r="FOE41" s="251"/>
      <c r="FOF41" s="251"/>
      <c r="FOG41" s="251"/>
      <c r="FOH41" s="251"/>
      <c r="FOI41" s="252"/>
      <c r="FOJ41" s="253"/>
      <c r="FOO41" s="254"/>
      <c r="FOR41" s="252"/>
      <c r="FOS41" s="252"/>
      <c r="FOT41" s="252"/>
      <c r="FOU41" s="252"/>
      <c r="FOV41" s="253"/>
      <c r="FOW41" s="253"/>
      <c r="FOX41" s="255"/>
      <c r="FOY41" s="255"/>
      <c r="FOZ41" s="256"/>
      <c r="FPC41" s="251"/>
      <c r="FPD41" s="251"/>
      <c r="FPE41" s="251"/>
      <c r="FPF41" s="251"/>
      <c r="FPG41" s="251"/>
      <c r="FPH41" s="251"/>
      <c r="FPI41" s="252"/>
      <c r="FPJ41" s="253"/>
      <c r="FPO41" s="254"/>
      <c r="FPR41" s="252"/>
      <c r="FPS41" s="252"/>
      <c r="FPT41" s="252"/>
      <c r="FPU41" s="252"/>
      <c r="FPV41" s="253"/>
      <c r="FPW41" s="253"/>
      <c r="FPX41" s="255"/>
      <c r="FPY41" s="255"/>
      <c r="FPZ41" s="256"/>
      <c r="FQC41" s="251"/>
      <c r="FQD41" s="251"/>
      <c r="FQE41" s="251"/>
      <c r="FQF41" s="251"/>
      <c r="FQG41" s="251"/>
      <c r="FQH41" s="251"/>
      <c r="FQI41" s="252"/>
      <c r="FQJ41" s="253"/>
      <c r="FQO41" s="254"/>
      <c r="FQR41" s="252"/>
      <c r="FQS41" s="252"/>
      <c r="FQT41" s="252"/>
      <c r="FQU41" s="252"/>
      <c r="FQV41" s="253"/>
      <c r="FQW41" s="253"/>
      <c r="FQX41" s="255"/>
      <c r="FQY41" s="255"/>
      <c r="FQZ41" s="256"/>
      <c r="FRC41" s="251"/>
      <c r="FRD41" s="251"/>
      <c r="FRE41" s="251"/>
      <c r="FRF41" s="251"/>
      <c r="FRG41" s="251"/>
      <c r="FRH41" s="251"/>
      <c r="FRI41" s="252"/>
      <c r="FRJ41" s="253"/>
      <c r="FRO41" s="254"/>
      <c r="FRR41" s="252"/>
      <c r="FRS41" s="252"/>
      <c r="FRT41" s="252"/>
      <c r="FRU41" s="252"/>
      <c r="FRV41" s="253"/>
      <c r="FRW41" s="253"/>
      <c r="FRX41" s="255"/>
      <c r="FRY41" s="255"/>
      <c r="FRZ41" s="256"/>
      <c r="FSC41" s="251"/>
      <c r="FSD41" s="251"/>
      <c r="FSE41" s="251"/>
      <c r="FSF41" s="251"/>
      <c r="FSG41" s="251"/>
      <c r="FSH41" s="251"/>
      <c r="FSI41" s="252"/>
      <c r="FSJ41" s="253"/>
      <c r="FSO41" s="254"/>
      <c r="FSR41" s="252"/>
      <c r="FSS41" s="252"/>
      <c r="FST41" s="252"/>
      <c r="FSU41" s="252"/>
      <c r="FSV41" s="253"/>
      <c r="FSW41" s="253"/>
      <c r="FSX41" s="255"/>
      <c r="FSY41" s="255"/>
      <c r="FSZ41" s="256"/>
      <c r="FTC41" s="251"/>
      <c r="FTD41" s="251"/>
      <c r="FTE41" s="251"/>
      <c r="FTF41" s="251"/>
      <c r="FTG41" s="251"/>
      <c r="FTH41" s="251"/>
      <c r="FTI41" s="252"/>
      <c r="FTJ41" s="253"/>
      <c r="FTO41" s="254"/>
      <c r="FTR41" s="252"/>
      <c r="FTS41" s="252"/>
      <c r="FTT41" s="252"/>
      <c r="FTU41" s="252"/>
      <c r="FTV41" s="253"/>
      <c r="FTW41" s="253"/>
      <c r="FTX41" s="255"/>
      <c r="FTY41" s="255"/>
      <c r="FTZ41" s="256"/>
      <c r="FUC41" s="251"/>
      <c r="FUD41" s="251"/>
      <c r="FUE41" s="251"/>
      <c r="FUF41" s="251"/>
      <c r="FUG41" s="251"/>
      <c r="FUH41" s="251"/>
      <c r="FUI41" s="252"/>
      <c r="FUJ41" s="253"/>
      <c r="FUO41" s="254"/>
      <c r="FUR41" s="252"/>
      <c r="FUS41" s="252"/>
      <c r="FUT41" s="252"/>
      <c r="FUU41" s="252"/>
      <c r="FUV41" s="253"/>
      <c r="FUW41" s="253"/>
      <c r="FUX41" s="255"/>
      <c r="FUY41" s="255"/>
      <c r="FUZ41" s="256"/>
      <c r="FVC41" s="251"/>
      <c r="FVD41" s="251"/>
      <c r="FVE41" s="251"/>
      <c r="FVF41" s="251"/>
      <c r="FVG41" s="251"/>
      <c r="FVH41" s="251"/>
      <c r="FVI41" s="252"/>
      <c r="FVJ41" s="253"/>
      <c r="FVO41" s="254"/>
      <c r="FVR41" s="252"/>
      <c r="FVS41" s="252"/>
      <c r="FVT41" s="252"/>
      <c r="FVU41" s="252"/>
      <c r="FVV41" s="253"/>
      <c r="FVW41" s="253"/>
      <c r="FVX41" s="255"/>
      <c r="FVY41" s="255"/>
      <c r="FVZ41" s="256"/>
      <c r="FWC41" s="251"/>
      <c r="FWD41" s="251"/>
      <c r="FWE41" s="251"/>
      <c r="FWF41" s="251"/>
      <c r="FWG41" s="251"/>
      <c r="FWH41" s="251"/>
      <c r="FWI41" s="252"/>
      <c r="FWJ41" s="253"/>
      <c r="FWO41" s="254"/>
      <c r="FWR41" s="252"/>
      <c r="FWS41" s="252"/>
      <c r="FWT41" s="252"/>
      <c r="FWU41" s="252"/>
      <c r="FWV41" s="253"/>
      <c r="FWW41" s="253"/>
      <c r="FWX41" s="255"/>
      <c r="FWY41" s="255"/>
      <c r="FWZ41" s="256"/>
      <c r="FXC41" s="251"/>
      <c r="FXD41" s="251"/>
      <c r="FXE41" s="251"/>
      <c r="FXF41" s="251"/>
      <c r="FXG41" s="251"/>
      <c r="FXH41" s="251"/>
      <c r="FXI41" s="252"/>
      <c r="FXJ41" s="253"/>
      <c r="FXO41" s="254"/>
      <c r="FXR41" s="252"/>
      <c r="FXS41" s="252"/>
      <c r="FXT41" s="252"/>
      <c r="FXU41" s="252"/>
      <c r="FXV41" s="253"/>
      <c r="FXW41" s="253"/>
      <c r="FXX41" s="255"/>
      <c r="FXY41" s="255"/>
      <c r="FXZ41" s="256"/>
      <c r="FYC41" s="251"/>
      <c r="FYD41" s="251"/>
      <c r="FYE41" s="251"/>
      <c r="FYF41" s="251"/>
      <c r="FYG41" s="251"/>
      <c r="FYH41" s="251"/>
      <c r="FYI41" s="252"/>
      <c r="FYJ41" s="253"/>
      <c r="FYO41" s="254"/>
      <c r="FYR41" s="252"/>
      <c r="FYS41" s="252"/>
      <c r="FYT41" s="252"/>
      <c r="FYU41" s="252"/>
      <c r="FYV41" s="253"/>
      <c r="FYW41" s="253"/>
      <c r="FYX41" s="255"/>
      <c r="FYY41" s="255"/>
      <c r="FYZ41" s="256"/>
      <c r="FZC41" s="251"/>
      <c r="FZD41" s="251"/>
      <c r="FZE41" s="251"/>
      <c r="FZF41" s="251"/>
      <c r="FZG41" s="251"/>
      <c r="FZH41" s="251"/>
      <c r="FZI41" s="252"/>
      <c r="FZJ41" s="253"/>
      <c r="FZO41" s="254"/>
      <c r="FZR41" s="252"/>
      <c r="FZS41" s="252"/>
      <c r="FZT41" s="252"/>
      <c r="FZU41" s="252"/>
      <c r="FZV41" s="253"/>
      <c r="FZW41" s="253"/>
      <c r="FZX41" s="255"/>
      <c r="FZY41" s="255"/>
      <c r="FZZ41" s="256"/>
      <c r="GAC41" s="251"/>
      <c r="GAD41" s="251"/>
      <c r="GAE41" s="251"/>
      <c r="GAF41" s="251"/>
      <c r="GAG41" s="251"/>
      <c r="GAH41" s="251"/>
      <c r="GAI41" s="252"/>
      <c r="GAJ41" s="253"/>
      <c r="GAO41" s="254"/>
      <c r="GAR41" s="252"/>
      <c r="GAS41" s="252"/>
      <c r="GAT41" s="252"/>
      <c r="GAU41" s="252"/>
      <c r="GAV41" s="253"/>
      <c r="GAW41" s="253"/>
      <c r="GAX41" s="255"/>
      <c r="GAY41" s="255"/>
      <c r="GAZ41" s="256"/>
      <c r="GBC41" s="251"/>
      <c r="GBD41" s="251"/>
      <c r="GBE41" s="251"/>
      <c r="GBF41" s="251"/>
      <c r="GBG41" s="251"/>
      <c r="GBH41" s="251"/>
      <c r="GBI41" s="252"/>
      <c r="GBJ41" s="253"/>
      <c r="GBO41" s="254"/>
      <c r="GBR41" s="252"/>
      <c r="GBS41" s="252"/>
      <c r="GBT41" s="252"/>
      <c r="GBU41" s="252"/>
      <c r="GBV41" s="253"/>
      <c r="GBW41" s="253"/>
      <c r="GBX41" s="255"/>
      <c r="GBY41" s="255"/>
      <c r="GBZ41" s="256"/>
      <c r="GCC41" s="251"/>
      <c r="GCD41" s="251"/>
      <c r="GCE41" s="251"/>
      <c r="GCF41" s="251"/>
      <c r="GCG41" s="251"/>
      <c r="GCH41" s="251"/>
      <c r="GCI41" s="252"/>
      <c r="GCJ41" s="253"/>
      <c r="GCO41" s="254"/>
      <c r="GCR41" s="252"/>
      <c r="GCS41" s="252"/>
      <c r="GCT41" s="252"/>
      <c r="GCU41" s="252"/>
      <c r="GCV41" s="253"/>
      <c r="GCW41" s="253"/>
      <c r="GCX41" s="255"/>
      <c r="GCY41" s="255"/>
      <c r="GCZ41" s="256"/>
      <c r="GDC41" s="251"/>
      <c r="GDD41" s="251"/>
      <c r="GDE41" s="251"/>
      <c r="GDF41" s="251"/>
      <c r="GDG41" s="251"/>
      <c r="GDH41" s="251"/>
      <c r="GDI41" s="252"/>
      <c r="GDJ41" s="253"/>
      <c r="GDO41" s="254"/>
      <c r="GDR41" s="252"/>
      <c r="GDS41" s="252"/>
      <c r="GDT41" s="252"/>
      <c r="GDU41" s="252"/>
      <c r="GDV41" s="253"/>
      <c r="GDW41" s="253"/>
      <c r="GDX41" s="255"/>
      <c r="GDY41" s="255"/>
      <c r="GDZ41" s="256"/>
      <c r="GEC41" s="251"/>
      <c r="GED41" s="251"/>
      <c r="GEE41" s="251"/>
      <c r="GEF41" s="251"/>
      <c r="GEG41" s="251"/>
      <c r="GEH41" s="251"/>
      <c r="GEI41" s="252"/>
      <c r="GEJ41" s="253"/>
      <c r="GEO41" s="254"/>
      <c r="GER41" s="252"/>
      <c r="GES41" s="252"/>
      <c r="GET41" s="252"/>
      <c r="GEU41" s="252"/>
      <c r="GEV41" s="253"/>
      <c r="GEW41" s="253"/>
      <c r="GEX41" s="255"/>
      <c r="GEY41" s="255"/>
      <c r="GEZ41" s="256"/>
      <c r="GFC41" s="251"/>
      <c r="GFD41" s="251"/>
      <c r="GFE41" s="251"/>
      <c r="GFF41" s="251"/>
      <c r="GFG41" s="251"/>
      <c r="GFH41" s="251"/>
      <c r="GFI41" s="252"/>
      <c r="GFJ41" s="253"/>
      <c r="GFO41" s="254"/>
      <c r="GFR41" s="252"/>
      <c r="GFS41" s="252"/>
      <c r="GFT41" s="252"/>
      <c r="GFU41" s="252"/>
      <c r="GFV41" s="253"/>
      <c r="GFW41" s="253"/>
      <c r="GFX41" s="255"/>
      <c r="GFY41" s="255"/>
      <c r="GFZ41" s="256"/>
      <c r="GGC41" s="251"/>
      <c r="GGD41" s="251"/>
      <c r="GGE41" s="251"/>
      <c r="GGF41" s="251"/>
      <c r="GGG41" s="251"/>
      <c r="GGH41" s="251"/>
      <c r="GGI41" s="252"/>
      <c r="GGJ41" s="253"/>
      <c r="GGO41" s="254"/>
      <c r="GGR41" s="252"/>
      <c r="GGS41" s="252"/>
      <c r="GGT41" s="252"/>
      <c r="GGU41" s="252"/>
      <c r="GGV41" s="253"/>
      <c r="GGW41" s="253"/>
      <c r="GGX41" s="255"/>
      <c r="GGY41" s="255"/>
      <c r="GGZ41" s="256"/>
      <c r="GHC41" s="251"/>
      <c r="GHD41" s="251"/>
      <c r="GHE41" s="251"/>
      <c r="GHF41" s="251"/>
      <c r="GHG41" s="251"/>
      <c r="GHH41" s="251"/>
      <c r="GHI41" s="252"/>
      <c r="GHJ41" s="253"/>
      <c r="GHO41" s="254"/>
      <c r="GHR41" s="252"/>
      <c r="GHS41" s="252"/>
      <c r="GHT41" s="252"/>
      <c r="GHU41" s="252"/>
      <c r="GHV41" s="253"/>
      <c r="GHW41" s="253"/>
      <c r="GHX41" s="255"/>
      <c r="GHY41" s="255"/>
      <c r="GHZ41" s="256"/>
      <c r="GIC41" s="251"/>
      <c r="GID41" s="251"/>
      <c r="GIE41" s="251"/>
      <c r="GIF41" s="251"/>
      <c r="GIG41" s="251"/>
      <c r="GIH41" s="251"/>
      <c r="GII41" s="252"/>
      <c r="GIJ41" s="253"/>
      <c r="GIO41" s="254"/>
      <c r="GIR41" s="252"/>
      <c r="GIS41" s="252"/>
      <c r="GIT41" s="252"/>
      <c r="GIU41" s="252"/>
      <c r="GIV41" s="253"/>
      <c r="GIW41" s="253"/>
      <c r="GIX41" s="255"/>
      <c r="GIY41" s="255"/>
      <c r="GIZ41" s="256"/>
      <c r="GJC41" s="251"/>
      <c r="GJD41" s="251"/>
      <c r="GJE41" s="251"/>
      <c r="GJF41" s="251"/>
      <c r="GJG41" s="251"/>
      <c r="GJH41" s="251"/>
      <c r="GJI41" s="252"/>
      <c r="GJJ41" s="253"/>
      <c r="GJO41" s="254"/>
      <c r="GJR41" s="252"/>
      <c r="GJS41" s="252"/>
      <c r="GJT41" s="252"/>
      <c r="GJU41" s="252"/>
      <c r="GJV41" s="253"/>
      <c r="GJW41" s="253"/>
      <c r="GJX41" s="255"/>
      <c r="GJY41" s="255"/>
      <c r="GJZ41" s="256"/>
      <c r="GKC41" s="251"/>
      <c r="GKD41" s="251"/>
      <c r="GKE41" s="251"/>
      <c r="GKF41" s="251"/>
      <c r="GKG41" s="251"/>
      <c r="GKH41" s="251"/>
      <c r="GKI41" s="252"/>
      <c r="GKJ41" s="253"/>
      <c r="GKO41" s="254"/>
      <c r="GKR41" s="252"/>
      <c r="GKS41" s="252"/>
      <c r="GKT41" s="252"/>
      <c r="GKU41" s="252"/>
      <c r="GKV41" s="253"/>
      <c r="GKW41" s="253"/>
      <c r="GKX41" s="255"/>
      <c r="GKY41" s="255"/>
      <c r="GKZ41" s="256"/>
      <c r="GLC41" s="251"/>
      <c r="GLD41" s="251"/>
      <c r="GLE41" s="251"/>
      <c r="GLF41" s="251"/>
      <c r="GLG41" s="251"/>
      <c r="GLH41" s="251"/>
      <c r="GLI41" s="252"/>
      <c r="GLJ41" s="253"/>
      <c r="GLO41" s="254"/>
      <c r="GLR41" s="252"/>
      <c r="GLS41" s="252"/>
      <c r="GLT41" s="252"/>
      <c r="GLU41" s="252"/>
      <c r="GLV41" s="253"/>
      <c r="GLW41" s="253"/>
      <c r="GLX41" s="255"/>
      <c r="GLY41" s="255"/>
      <c r="GLZ41" s="256"/>
      <c r="GMC41" s="251"/>
      <c r="GMD41" s="251"/>
      <c r="GME41" s="251"/>
      <c r="GMF41" s="251"/>
      <c r="GMG41" s="251"/>
      <c r="GMH41" s="251"/>
      <c r="GMI41" s="252"/>
      <c r="GMJ41" s="253"/>
      <c r="GMO41" s="254"/>
      <c r="GMR41" s="252"/>
      <c r="GMS41" s="252"/>
      <c r="GMT41" s="252"/>
      <c r="GMU41" s="252"/>
      <c r="GMV41" s="253"/>
      <c r="GMW41" s="253"/>
      <c r="GMX41" s="255"/>
      <c r="GMY41" s="255"/>
      <c r="GMZ41" s="256"/>
      <c r="GNC41" s="251"/>
      <c r="GND41" s="251"/>
      <c r="GNE41" s="251"/>
      <c r="GNF41" s="251"/>
      <c r="GNG41" s="251"/>
      <c r="GNH41" s="251"/>
      <c r="GNI41" s="252"/>
      <c r="GNJ41" s="253"/>
      <c r="GNO41" s="254"/>
      <c r="GNR41" s="252"/>
      <c r="GNS41" s="252"/>
      <c r="GNT41" s="252"/>
      <c r="GNU41" s="252"/>
      <c r="GNV41" s="253"/>
      <c r="GNW41" s="253"/>
      <c r="GNX41" s="255"/>
      <c r="GNY41" s="255"/>
      <c r="GNZ41" s="256"/>
      <c r="GOC41" s="251"/>
      <c r="GOD41" s="251"/>
      <c r="GOE41" s="251"/>
      <c r="GOF41" s="251"/>
      <c r="GOG41" s="251"/>
      <c r="GOH41" s="251"/>
      <c r="GOI41" s="252"/>
      <c r="GOJ41" s="253"/>
      <c r="GOO41" s="254"/>
      <c r="GOR41" s="252"/>
      <c r="GOS41" s="252"/>
      <c r="GOT41" s="252"/>
      <c r="GOU41" s="252"/>
      <c r="GOV41" s="253"/>
      <c r="GOW41" s="253"/>
      <c r="GOX41" s="255"/>
      <c r="GOY41" s="255"/>
      <c r="GOZ41" s="256"/>
      <c r="GPC41" s="251"/>
      <c r="GPD41" s="251"/>
      <c r="GPE41" s="251"/>
      <c r="GPF41" s="251"/>
      <c r="GPG41" s="251"/>
      <c r="GPH41" s="251"/>
      <c r="GPI41" s="252"/>
      <c r="GPJ41" s="253"/>
      <c r="GPO41" s="254"/>
      <c r="GPR41" s="252"/>
      <c r="GPS41" s="252"/>
      <c r="GPT41" s="252"/>
      <c r="GPU41" s="252"/>
      <c r="GPV41" s="253"/>
      <c r="GPW41" s="253"/>
      <c r="GPX41" s="255"/>
      <c r="GPY41" s="255"/>
      <c r="GPZ41" s="256"/>
      <c r="GQC41" s="251"/>
      <c r="GQD41" s="251"/>
      <c r="GQE41" s="251"/>
      <c r="GQF41" s="251"/>
      <c r="GQG41" s="251"/>
      <c r="GQH41" s="251"/>
      <c r="GQI41" s="252"/>
      <c r="GQJ41" s="253"/>
      <c r="GQO41" s="254"/>
      <c r="GQR41" s="252"/>
      <c r="GQS41" s="252"/>
      <c r="GQT41" s="252"/>
      <c r="GQU41" s="252"/>
      <c r="GQV41" s="253"/>
      <c r="GQW41" s="253"/>
      <c r="GQX41" s="255"/>
      <c r="GQY41" s="255"/>
      <c r="GQZ41" s="256"/>
      <c r="GRC41" s="251"/>
      <c r="GRD41" s="251"/>
      <c r="GRE41" s="251"/>
      <c r="GRF41" s="251"/>
      <c r="GRG41" s="251"/>
      <c r="GRH41" s="251"/>
      <c r="GRI41" s="252"/>
      <c r="GRJ41" s="253"/>
      <c r="GRO41" s="254"/>
      <c r="GRR41" s="252"/>
      <c r="GRS41" s="252"/>
      <c r="GRT41" s="252"/>
      <c r="GRU41" s="252"/>
      <c r="GRV41" s="253"/>
      <c r="GRW41" s="253"/>
      <c r="GRX41" s="255"/>
      <c r="GRY41" s="255"/>
      <c r="GRZ41" s="256"/>
      <c r="GSC41" s="251"/>
      <c r="GSD41" s="251"/>
      <c r="GSE41" s="251"/>
      <c r="GSF41" s="251"/>
      <c r="GSG41" s="251"/>
      <c r="GSH41" s="251"/>
      <c r="GSI41" s="252"/>
      <c r="GSJ41" s="253"/>
      <c r="GSO41" s="254"/>
      <c r="GSR41" s="252"/>
      <c r="GSS41" s="252"/>
      <c r="GST41" s="252"/>
      <c r="GSU41" s="252"/>
      <c r="GSV41" s="253"/>
      <c r="GSW41" s="253"/>
      <c r="GSX41" s="255"/>
      <c r="GSY41" s="255"/>
      <c r="GSZ41" s="256"/>
      <c r="GTC41" s="251"/>
      <c r="GTD41" s="251"/>
      <c r="GTE41" s="251"/>
      <c r="GTF41" s="251"/>
      <c r="GTG41" s="251"/>
      <c r="GTH41" s="251"/>
      <c r="GTI41" s="252"/>
      <c r="GTJ41" s="253"/>
      <c r="GTO41" s="254"/>
      <c r="GTR41" s="252"/>
      <c r="GTS41" s="252"/>
      <c r="GTT41" s="252"/>
      <c r="GTU41" s="252"/>
      <c r="GTV41" s="253"/>
      <c r="GTW41" s="253"/>
      <c r="GTX41" s="255"/>
      <c r="GTY41" s="255"/>
      <c r="GTZ41" s="256"/>
      <c r="GUC41" s="251"/>
      <c r="GUD41" s="251"/>
      <c r="GUE41" s="251"/>
      <c r="GUF41" s="251"/>
      <c r="GUG41" s="251"/>
      <c r="GUH41" s="251"/>
      <c r="GUI41" s="252"/>
      <c r="GUJ41" s="253"/>
      <c r="GUO41" s="254"/>
      <c r="GUR41" s="252"/>
      <c r="GUS41" s="252"/>
      <c r="GUT41" s="252"/>
      <c r="GUU41" s="252"/>
      <c r="GUV41" s="253"/>
      <c r="GUW41" s="253"/>
      <c r="GUX41" s="255"/>
      <c r="GUY41" s="255"/>
      <c r="GUZ41" s="256"/>
      <c r="GVC41" s="251"/>
      <c r="GVD41" s="251"/>
      <c r="GVE41" s="251"/>
      <c r="GVF41" s="251"/>
      <c r="GVG41" s="251"/>
      <c r="GVH41" s="251"/>
      <c r="GVI41" s="252"/>
      <c r="GVJ41" s="253"/>
      <c r="GVO41" s="254"/>
      <c r="GVR41" s="252"/>
      <c r="GVS41" s="252"/>
      <c r="GVT41" s="252"/>
      <c r="GVU41" s="252"/>
      <c r="GVV41" s="253"/>
      <c r="GVW41" s="253"/>
      <c r="GVX41" s="255"/>
      <c r="GVY41" s="255"/>
      <c r="GVZ41" s="256"/>
      <c r="GWC41" s="251"/>
      <c r="GWD41" s="251"/>
      <c r="GWE41" s="251"/>
      <c r="GWF41" s="251"/>
      <c r="GWG41" s="251"/>
      <c r="GWH41" s="251"/>
      <c r="GWI41" s="252"/>
      <c r="GWJ41" s="253"/>
      <c r="GWO41" s="254"/>
      <c r="GWR41" s="252"/>
      <c r="GWS41" s="252"/>
      <c r="GWT41" s="252"/>
      <c r="GWU41" s="252"/>
      <c r="GWV41" s="253"/>
      <c r="GWW41" s="253"/>
      <c r="GWX41" s="255"/>
      <c r="GWY41" s="255"/>
      <c r="GWZ41" s="256"/>
      <c r="GXC41" s="251"/>
      <c r="GXD41" s="251"/>
      <c r="GXE41" s="251"/>
      <c r="GXF41" s="251"/>
      <c r="GXG41" s="251"/>
      <c r="GXH41" s="251"/>
      <c r="GXI41" s="252"/>
      <c r="GXJ41" s="253"/>
      <c r="GXO41" s="254"/>
      <c r="GXR41" s="252"/>
      <c r="GXS41" s="252"/>
      <c r="GXT41" s="252"/>
      <c r="GXU41" s="252"/>
      <c r="GXV41" s="253"/>
      <c r="GXW41" s="253"/>
      <c r="GXX41" s="255"/>
      <c r="GXY41" s="255"/>
      <c r="GXZ41" s="256"/>
      <c r="GYC41" s="251"/>
      <c r="GYD41" s="251"/>
      <c r="GYE41" s="251"/>
      <c r="GYF41" s="251"/>
      <c r="GYG41" s="251"/>
      <c r="GYH41" s="251"/>
      <c r="GYI41" s="252"/>
      <c r="GYJ41" s="253"/>
      <c r="GYO41" s="254"/>
      <c r="GYR41" s="252"/>
      <c r="GYS41" s="252"/>
      <c r="GYT41" s="252"/>
      <c r="GYU41" s="252"/>
      <c r="GYV41" s="253"/>
      <c r="GYW41" s="253"/>
      <c r="GYX41" s="255"/>
      <c r="GYY41" s="255"/>
      <c r="GYZ41" s="256"/>
      <c r="GZC41" s="251"/>
      <c r="GZD41" s="251"/>
      <c r="GZE41" s="251"/>
      <c r="GZF41" s="251"/>
      <c r="GZG41" s="251"/>
      <c r="GZH41" s="251"/>
      <c r="GZI41" s="252"/>
      <c r="GZJ41" s="253"/>
      <c r="GZO41" s="254"/>
      <c r="GZR41" s="252"/>
      <c r="GZS41" s="252"/>
      <c r="GZT41" s="252"/>
      <c r="GZU41" s="252"/>
      <c r="GZV41" s="253"/>
      <c r="GZW41" s="253"/>
      <c r="GZX41" s="255"/>
      <c r="GZY41" s="255"/>
      <c r="GZZ41" s="256"/>
      <c r="HAC41" s="251"/>
      <c r="HAD41" s="251"/>
      <c r="HAE41" s="251"/>
      <c r="HAF41" s="251"/>
      <c r="HAG41" s="251"/>
      <c r="HAH41" s="251"/>
      <c r="HAI41" s="252"/>
      <c r="HAJ41" s="253"/>
      <c r="HAO41" s="254"/>
      <c r="HAR41" s="252"/>
      <c r="HAS41" s="252"/>
      <c r="HAT41" s="252"/>
      <c r="HAU41" s="252"/>
      <c r="HAV41" s="253"/>
      <c r="HAW41" s="253"/>
      <c r="HAX41" s="255"/>
      <c r="HAY41" s="255"/>
      <c r="HAZ41" s="256"/>
      <c r="HBC41" s="251"/>
      <c r="HBD41" s="251"/>
      <c r="HBE41" s="251"/>
      <c r="HBF41" s="251"/>
      <c r="HBG41" s="251"/>
      <c r="HBH41" s="251"/>
      <c r="HBI41" s="252"/>
      <c r="HBJ41" s="253"/>
      <c r="HBO41" s="254"/>
      <c r="HBR41" s="252"/>
      <c r="HBS41" s="252"/>
      <c r="HBT41" s="252"/>
      <c r="HBU41" s="252"/>
      <c r="HBV41" s="253"/>
      <c r="HBW41" s="253"/>
      <c r="HBX41" s="255"/>
      <c r="HBY41" s="255"/>
      <c r="HBZ41" s="256"/>
      <c r="HCC41" s="251"/>
      <c r="HCD41" s="251"/>
      <c r="HCE41" s="251"/>
      <c r="HCF41" s="251"/>
      <c r="HCG41" s="251"/>
      <c r="HCH41" s="251"/>
      <c r="HCI41" s="252"/>
      <c r="HCJ41" s="253"/>
      <c r="HCO41" s="254"/>
      <c r="HCR41" s="252"/>
      <c r="HCS41" s="252"/>
      <c r="HCT41" s="252"/>
      <c r="HCU41" s="252"/>
      <c r="HCV41" s="253"/>
      <c r="HCW41" s="253"/>
      <c r="HCX41" s="255"/>
      <c r="HCY41" s="255"/>
      <c r="HCZ41" s="256"/>
      <c r="HDC41" s="251"/>
      <c r="HDD41" s="251"/>
      <c r="HDE41" s="251"/>
      <c r="HDF41" s="251"/>
      <c r="HDG41" s="251"/>
      <c r="HDH41" s="251"/>
      <c r="HDI41" s="252"/>
      <c r="HDJ41" s="253"/>
      <c r="HDO41" s="254"/>
      <c r="HDR41" s="252"/>
      <c r="HDS41" s="252"/>
      <c r="HDT41" s="252"/>
      <c r="HDU41" s="252"/>
      <c r="HDV41" s="253"/>
      <c r="HDW41" s="253"/>
      <c r="HDX41" s="255"/>
      <c r="HDY41" s="255"/>
      <c r="HDZ41" s="256"/>
      <c r="HEC41" s="251"/>
      <c r="HED41" s="251"/>
      <c r="HEE41" s="251"/>
      <c r="HEF41" s="251"/>
      <c r="HEG41" s="251"/>
      <c r="HEH41" s="251"/>
      <c r="HEI41" s="252"/>
      <c r="HEJ41" s="253"/>
      <c r="HEO41" s="254"/>
      <c r="HER41" s="252"/>
      <c r="HES41" s="252"/>
      <c r="HET41" s="252"/>
      <c r="HEU41" s="252"/>
      <c r="HEV41" s="253"/>
      <c r="HEW41" s="253"/>
      <c r="HEX41" s="255"/>
      <c r="HEY41" s="255"/>
      <c r="HEZ41" s="256"/>
      <c r="HFC41" s="251"/>
      <c r="HFD41" s="251"/>
      <c r="HFE41" s="251"/>
      <c r="HFF41" s="251"/>
      <c r="HFG41" s="251"/>
      <c r="HFH41" s="251"/>
      <c r="HFI41" s="252"/>
      <c r="HFJ41" s="253"/>
      <c r="HFO41" s="254"/>
      <c r="HFR41" s="252"/>
      <c r="HFS41" s="252"/>
      <c r="HFT41" s="252"/>
      <c r="HFU41" s="252"/>
      <c r="HFV41" s="253"/>
      <c r="HFW41" s="253"/>
      <c r="HFX41" s="255"/>
      <c r="HFY41" s="255"/>
      <c r="HFZ41" s="256"/>
      <c r="HGC41" s="251"/>
      <c r="HGD41" s="251"/>
      <c r="HGE41" s="251"/>
      <c r="HGF41" s="251"/>
      <c r="HGG41" s="251"/>
      <c r="HGH41" s="251"/>
      <c r="HGI41" s="252"/>
      <c r="HGJ41" s="253"/>
      <c r="HGO41" s="254"/>
      <c r="HGR41" s="252"/>
      <c r="HGS41" s="252"/>
      <c r="HGT41" s="252"/>
      <c r="HGU41" s="252"/>
      <c r="HGV41" s="253"/>
      <c r="HGW41" s="253"/>
      <c r="HGX41" s="255"/>
      <c r="HGY41" s="255"/>
      <c r="HGZ41" s="256"/>
      <c r="HHC41" s="251"/>
      <c r="HHD41" s="251"/>
      <c r="HHE41" s="251"/>
      <c r="HHF41" s="251"/>
      <c r="HHG41" s="251"/>
      <c r="HHH41" s="251"/>
      <c r="HHI41" s="252"/>
      <c r="HHJ41" s="253"/>
      <c r="HHO41" s="254"/>
      <c r="HHR41" s="252"/>
      <c r="HHS41" s="252"/>
      <c r="HHT41" s="252"/>
      <c r="HHU41" s="252"/>
      <c r="HHV41" s="253"/>
      <c r="HHW41" s="253"/>
      <c r="HHX41" s="255"/>
      <c r="HHY41" s="255"/>
      <c r="HHZ41" s="256"/>
      <c r="HIC41" s="251"/>
      <c r="HID41" s="251"/>
      <c r="HIE41" s="251"/>
      <c r="HIF41" s="251"/>
      <c r="HIG41" s="251"/>
      <c r="HIH41" s="251"/>
      <c r="HII41" s="252"/>
      <c r="HIJ41" s="253"/>
      <c r="HIO41" s="254"/>
      <c r="HIR41" s="252"/>
      <c r="HIS41" s="252"/>
      <c r="HIT41" s="252"/>
      <c r="HIU41" s="252"/>
      <c r="HIV41" s="253"/>
      <c r="HIW41" s="253"/>
      <c r="HIX41" s="255"/>
      <c r="HIY41" s="255"/>
      <c r="HIZ41" s="256"/>
      <c r="HJC41" s="251"/>
      <c r="HJD41" s="251"/>
      <c r="HJE41" s="251"/>
      <c r="HJF41" s="251"/>
      <c r="HJG41" s="251"/>
      <c r="HJH41" s="251"/>
      <c r="HJI41" s="252"/>
      <c r="HJJ41" s="253"/>
      <c r="HJO41" s="254"/>
      <c r="HJR41" s="252"/>
      <c r="HJS41" s="252"/>
      <c r="HJT41" s="252"/>
      <c r="HJU41" s="252"/>
      <c r="HJV41" s="253"/>
      <c r="HJW41" s="253"/>
      <c r="HJX41" s="255"/>
      <c r="HJY41" s="255"/>
      <c r="HJZ41" s="256"/>
      <c r="HKC41" s="251"/>
      <c r="HKD41" s="251"/>
      <c r="HKE41" s="251"/>
      <c r="HKF41" s="251"/>
      <c r="HKG41" s="251"/>
      <c r="HKH41" s="251"/>
      <c r="HKI41" s="252"/>
      <c r="HKJ41" s="253"/>
      <c r="HKO41" s="254"/>
      <c r="HKR41" s="252"/>
      <c r="HKS41" s="252"/>
      <c r="HKT41" s="252"/>
      <c r="HKU41" s="252"/>
      <c r="HKV41" s="253"/>
      <c r="HKW41" s="253"/>
      <c r="HKX41" s="255"/>
      <c r="HKY41" s="255"/>
      <c r="HKZ41" s="256"/>
      <c r="HLC41" s="251"/>
      <c r="HLD41" s="251"/>
      <c r="HLE41" s="251"/>
      <c r="HLF41" s="251"/>
      <c r="HLG41" s="251"/>
      <c r="HLH41" s="251"/>
      <c r="HLI41" s="252"/>
      <c r="HLJ41" s="253"/>
      <c r="HLO41" s="254"/>
      <c r="HLR41" s="252"/>
      <c r="HLS41" s="252"/>
      <c r="HLT41" s="252"/>
      <c r="HLU41" s="252"/>
      <c r="HLV41" s="253"/>
      <c r="HLW41" s="253"/>
      <c r="HLX41" s="255"/>
      <c r="HLY41" s="255"/>
      <c r="HLZ41" s="256"/>
      <c r="HMC41" s="251"/>
      <c r="HMD41" s="251"/>
      <c r="HME41" s="251"/>
      <c r="HMF41" s="251"/>
      <c r="HMG41" s="251"/>
      <c r="HMH41" s="251"/>
      <c r="HMI41" s="252"/>
      <c r="HMJ41" s="253"/>
      <c r="HMO41" s="254"/>
      <c r="HMR41" s="252"/>
      <c r="HMS41" s="252"/>
      <c r="HMT41" s="252"/>
      <c r="HMU41" s="252"/>
      <c r="HMV41" s="253"/>
      <c r="HMW41" s="253"/>
      <c r="HMX41" s="255"/>
      <c r="HMY41" s="255"/>
      <c r="HMZ41" s="256"/>
      <c r="HNC41" s="251"/>
      <c r="HND41" s="251"/>
      <c r="HNE41" s="251"/>
      <c r="HNF41" s="251"/>
      <c r="HNG41" s="251"/>
      <c r="HNH41" s="251"/>
      <c r="HNI41" s="252"/>
      <c r="HNJ41" s="253"/>
      <c r="HNO41" s="254"/>
      <c r="HNR41" s="252"/>
      <c r="HNS41" s="252"/>
      <c r="HNT41" s="252"/>
      <c r="HNU41" s="252"/>
      <c r="HNV41" s="253"/>
      <c r="HNW41" s="253"/>
      <c r="HNX41" s="255"/>
      <c r="HNY41" s="255"/>
      <c r="HNZ41" s="256"/>
      <c r="HOC41" s="251"/>
      <c r="HOD41" s="251"/>
      <c r="HOE41" s="251"/>
      <c r="HOF41" s="251"/>
      <c r="HOG41" s="251"/>
      <c r="HOH41" s="251"/>
      <c r="HOI41" s="252"/>
      <c r="HOJ41" s="253"/>
      <c r="HOO41" s="254"/>
      <c r="HOR41" s="252"/>
      <c r="HOS41" s="252"/>
      <c r="HOT41" s="252"/>
      <c r="HOU41" s="252"/>
      <c r="HOV41" s="253"/>
      <c r="HOW41" s="253"/>
      <c r="HOX41" s="255"/>
      <c r="HOY41" s="255"/>
      <c r="HOZ41" s="256"/>
      <c r="HPC41" s="251"/>
      <c r="HPD41" s="251"/>
      <c r="HPE41" s="251"/>
      <c r="HPF41" s="251"/>
      <c r="HPG41" s="251"/>
      <c r="HPH41" s="251"/>
      <c r="HPI41" s="252"/>
      <c r="HPJ41" s="253"/>
      <c r="HPO41" s="254"/>
      <c r="HPR41" s="252"/>
      <c r="HPS41" s="252"/>
      <c r="HPT41" s="252"/>
      <c r="HPU41" s="252"/>
      <c r="HPV41" s="253"/>
      <c r="HPW41" s="253"/>
      <c r="HPX41" s="255"/>
      <c r="HPY41" s="255"/>
      <c r="HPZ41" s="256"/>
      <c r="HQC41" s="251"/>
      <c r="HQD41" s="251"/>
      <c r="HQE41" s="251"/>
      <c r="HQF41" s="251"/>
      <c r="HQG41" s="251"/>
      <c r="HQH41" s="251"/>
      <c r="HQI41" s="252"/>
      <c r="HQJ41" s="253"/>
      <c r="HQO41" s="254"/>
      <c r="HQR41" s="252"/>
      <c r="HQS41" s="252"/>
      <c r="HQT41" s="252"/>
      <c r="HQU41" s="252"/>
      <c r="HQV41" s="253"/>
      <c r="HQW41" s="253"/>
      <c r="HQX41" s="255"/>
      <c r="HQY41" s="255"/>
      <c r="HQZ41" s="256"/>
      <c r="HRC41" s="251"/>
      <c r="HRD41" s="251"/>
      <c r="HRE41" s="251"/>
      <c r="HRF41" s="251"/>
      <c r="HRG41" s="251"/>
      <c r="HRH41" s="251"/>
      <c r="HRI41" s="252"/>
      <c r="HRJ41" s="253"/>
      <c r="HRO41" s="254"/>
      <c r="HRR41" s="252"/>
      <c r="HRS41" s="252"/>
      <c r="HRT41" s="252"/>
      <c r="HRU41" s="252"/>
      <c r="HRV41" s="253"/>
      <c r="HRW41" s="253"/>
      <c r="HRX41" s="255"/>
      <c r="HRY41" s="255"/>
      <c r="HRZ41" s="256"/>
      <c r="HSC41" s="251"/>
      <c r="HSD41" s="251"/>
      <c r="HSE41" s="251"/>
      <c r="HSF41" s="251"/>
      <c r="HSG41" s="251"/>
      <c r="HSH41" s="251"/>
      <c r="HSI41" s="252"/>
      <c r="HSJ41" s="253"/>
      <c r="HSO41" s="254"/>
      <c r="HSR41" s="252"/>
      <c r="HSS41" s="252"/>
      <c r="HST41" s="252"/>
      <c r="HSU41" s="252"/>
      <c r="HSV41" s="253"/>
      <c r="HSW41" s="253"/>
      <c r="HSX41" s="255"/>
      <c r="HSY41" s="255"/>
      <c r="HSZ41" s="256"/>
      <c r="HTC41" s="251"/>
      <c r="HTD41" s="251"/>
      <c r="HTE41" s="251"/>
      <c r="HTF41" s="251"/>
      <c r="HTG41" s="251"/>
      <c r="HTH41" s="251"/>
      <c r="HTI41" s="252"/>
      <c r="HTJ41" s="253"/>
      <c r="HTO41" s="254"/>
      <c r="HTR41" s="252"/>
      <c r="HTS41" s="252"/>
      <c r="HTT41" s="252"/>
      <c r="HTU41" s="252"/>
      <c r="HTV41" s="253"/>
      <c r="HTW41" s="253"/>
      <c r="HTX41" s="255"/>
      <c r="HTY41" s="255"/>
      <c r="HTZ41" s="256"/>
      <c r="HUC41" s="251"/>
      <c r="HUD41" s="251"/>
      <c r="HUE41" s="251"/>
      <c r="HUF41" s="251"/>
      <c r="HUG41" s="251"/>
      <c r="HUH41" s="251"/>
      <c r="HUI41" s="252"/>
      <c r="HUJ41" s="253"/>
      <c r="HUO41" s="254"/>
      <c r="HUR41" s="252"/>
      <c r="HUS41" s="252"/>
      <c r="HUT41" s="252"/>
      <c r="HUU41" s="252"/>
      <c r="HUV41" s="253"/>
      <c r="HUW41" s="253"/>
      <c r="HUX41" s="255"/>
      <c r="HUY41" s="255"/>
      <c r="HUZ41" s="256"/>
      <c r="HVC41" s="251"/>
      <c r="HVD41" s="251"/>
      <c r="HVE41" s="251"/>
      <c r="HVF41" s="251"/>
      <c r="HVG41" s="251"/>
      <c r="HVH41" s="251"/>
      <c r="HVI41" s="252"/>
      <c r="HVJ41" s="253"/>
      <c r="HVO41" s="254"/>
      <c r="HVR41" s="252"/>
      <c r="HVS41" s="252"/>
      <c r="HVT41" s="252"/>
      <c r="HVU41" s="252"/>
      <c r="HVV41" s="253"/>
      <c r="HVW41" s="253"/>
      <c r="HVX41" s="255"/>
      <c r="HVY41" s="255"/>
      <c r="HVZ41" s="256"/>
      <c r="HWC41" s="251"/>
      <c r="HWD41" s="251"/>
      <c r="HWE41" s="251"/>
      <c r="HWF41" s="251"/>
      <c r="HWG41" s="251"/>
      <c r="HWH41" s="251"/>
      <c r="HWI41" s="252"/>
      <c r="HWJ41" s="253"/>
      <c r="HWO41" s="254"/>
      <c r="HWR41" s="252"/>
      <c r="HWS41" s="252"/>
      <c r="HWT41" s="252"/>
      <c r="HWU41" s="252"/>
      <c r="HWV41" s="253"/>
      <c r="HWW41" s="253"/>
      <c r="HWX41" s="255"/>
      <c r="HWY41" s="255"/>
      <c r="HWZ41" s="256"/>
      <c r="HXC41" s="251"/>
      <c r="HXD41" s="251"/>
      <c r="HXE41" s="251"/>
      <c r="HXF41" s="251"/>
      <c r="HXG41" s="251"/>
      <c r="HXH41" s="251"/>
      <c r="HXI41" s="252"/>
      <c r="HXJ41" s="253"/>
      <c r="HXO41" s="254"/>
      <c r="HXR41" s="252"/>
      <c r="HXS41" s="252"/>
      <c r="HXT41" s="252"/>
      <c r="HXU41" s="252"/>
      <c r="HXV41" s="253"/>
      <c r="HXW41" s="253"/>
      <c r="HXX41" s="255"/>
      <c r="HXY41" s="255"/>
      <c r="HXZ41" s="256"/>
      <c r="HYC41" s="251"/>
      <c r="HYD41" s="251"/>
      <c r="HYE41" s="251"/>
      <c r="HYF41" s="251"/>
      <c r="HYG41" s="251"/>
      <c r="HYH41" s="251"/>
      <c r="HYI41" s="252"/>
      <c r="HYJ41" s="253"/>
      <c r="HYO41" s="254"/>
      <c r="HYR41" s="252"/>
      <c r="HYS41" s="252"/>
      <c r="HYT41" s="252"/>
      <c r="HYU41" s="252"/>
      <c r="HYV41" s="253"/>
      <c r="HYW41" s="253"/>
      <c r="HYX41" s="255"/>
      <c r="HYY41" s="255"/>
      <c r="HYZ41" s="256"/>
      <c r="HZC41" s="251"/>
      <c r="HZD41" s="251"/>
      <c r="HZE41" s="251"/>
      <c r="HZF41" s="251"/>
      <c r="HZG41" s="251"/>
      <c r="HZH41" s="251"/>
      <c r="HZI41" s="252"/>
      <c r="HZJ41" s="253"/>
      <c r="HZO41" s="254"/>
      <c r="HZR41" s="252"/>
      <c r="HZS41" s="252"/>
      <c r="HZT41" s="252"/>
      <c r="HZU41" s="252"/>
      <c r="HZV41" s="253"/>
      <c r="HZW41" s="253"/>
      <c r="HZX41" s="255"/>
      <c r="HZY41" s="255"/>
      <c r="HZZ41" s="256"/>
      <c r="IAC41" s="251"/>
      <c r="IAD41" s="251"/>
      <c r="IAE41" s="251"/>
      <c r="IAF41" s="251"/>
      <c r="IAG41" s="251"/>
      <c r="IAH41" s="251"/>
      <c r="IAI41" s="252"/>
      <c r="IAJ41" s="253"/>
      <c r="IAO41" s="254"/>
      <c r="IAR41" s="252"/>
      <c r="IAS41" s="252"/>
      <c r="IAT41" s="252"/>
      <c r="IAU41" s="252"/>
      <c r="IAV41" s="253"/>
      <c r="IAW41" s="253"/>
      <c r="IAX41" s="255"/>
      <c r="IAY41" s="255"/>
      <c r="IAZ41" s="256"/>
      <c r="IBC41" s="251"/>
      <c r="IBD41" s="251"/>
      <c r="IBE41" s="251"/>
      <c r="IBF41" s="251"/>
      <c r="IBG41" s="251"/>
      <c r="IBH41" s="251"/>
      <c r="IBI41" s="252"/>
      <c r="IBJ41" s="253"/>
      <c r="IBO41" s="254"/>
      <c r="IBR41" s="252"/>
      <c r="IBS41" s="252"/>
      <c r="IBT41" s="252"/>
      <c r="IBU41" s="252"/>
      <c r="IBV41" s="253"/>
      <c r="IBW41" s="253"/>
      <c r="IBX41" s="255"/>
      <c r="IBY41" s="255"/>
      <c r="IBZ41" s="256"/>
      <c r="ICC41" s="251"/>
      <c r="ICD41" s="251"/>
      <c r="ICE41" s="251"/>
      <c r="ICF41" s="251"/>
      <c r="ICG41" s="251"/>
      <c r="ICH41" s="251"/>
      <c r="ICI41" s="252"/>
      <c r="ICJ41" s="253"/>
      <c r="ICO41" s="254"/>
      <c r="ICR41" s="252"/>
      <c r="ICS41" s="252"/>
      <c r="ICT41" s="252"/>
      <c r="ICU41" s="252"/>
      <c r="ICV41" s="253"/>
      <c r="ICW41" s="253"/>
      <c r="ICX41" s="255"/>
      <c r="ICY41" s="255"/>
      <c r="ICZ41" s="256"/>
      <c r="IDC41" s="251"/>
      <c r="IDD41" s="251"/>
      <c r="IDE41" s="251"/>
      <c r="IDF41" s="251"/>
      <c r="IDG41" s="251"/>
      <c r="IDH41" s="251"/>
      <c r="IDI41" s="252"/>
      <c r="IDJ41" s="253"/>
      <c r="IDO41" s="254"/>
      <c r="IDR41" s="252"/>
      <c r="IDS41" s="252"/>
      <c r="IDT41" s="252"/>
      <c r="IDU41" s="252"/>
      <c r="IDV41" s="253"/>
      <c r="IDW41" s="253"/>
      <c r="IDX41" s="255"/>
      <c r="IDY41" s="255"/>
      <c r="IDZ41" s="256"/>
      <c r="IEC41" s="251"/>
      <c r="IED41" s="251"/>
      <c r="IEE41" s="251"/>
      <c r="IEF41" s="251"/>
      <c r="IEG41" s="251"/>
      <c r="IEH41" s="251"/>
      <c r="IEI41" s="252"/>
      <c r="IEJ41" s="253"/>
      <c r="IEO41" s="254"/>
      <c r="IER41" s="252"/>
      <c r="IES41" s="252"/>
      <c r="IET41" s="252"/>
      <c r="IEU41" s="252"/>
      <c r="IEV41" s="253"/>
      <c r="IEW41" s="253"/>
      <c r="IEX41" s="255"/>
      <c r="IEY41" s="255"/>
      <c r="IEZ41" s="256"/>
      <c r="IFC41" s="251"/>
      <c r="IFD41" s="251"/>
      <c r="IFE41" s="251"/>
      <c r="IFF41" s="251"/>
      <c r="IFG41" s="251"/>
      <c r="IFH41" s="251"/>
      <c r="IFI41" s="252"/>
      <c r="IFJ41" s="253"/>
      <c r="IFO41" s="254"/>
      <c r="IFR41" s="252"/>
      <c r="IFS41" s="252"/>
      <c r="IFT41" s="252"/>
      <c r="IFU41" s="252"/>
      <c r="IFV41" s="253"/>
      <c r="IFW41" s="253"/>
      <c r="IFX41" s="255"/>
      <c r="IFY41" s="255"/>
      <c r="IFZ41" s="256"/>
      <c r="IGC41" s="251"/>
      <c r="IGD41" s="251"/>
      <c r="IGE41" s="251"/>
      <c r="IGF41" s="251"/>
      <c r="IGG41" s="251"/>
      <c r="IGH41" s="251"/>
      <c r="IGI41" s="252"/>
      <c r="IGJ41" s="253"/>
      <c r="IGO41" s="254"/>
      <c r="IGR41" s="252"/>
      <c r="IGS41" s="252"/>
      <c r="IGT41" s="252"/>
      <c r="IGU41" s="252"/>
      <c r="IGV41" s="253"/>
      <c r="IGW41" s="253"/>
      <c r="IGX41" s="255"/>
      <c r="IGY41" s="255"/>
      <c r="IGZ41" s="256"/>
      <c r="IHC41" s="251"/>
      <c r="IHD41" s="251"/>
      <c r="IHE41" s="251"/>
      <c r="IHF41" s="251"/>
      <c r="IHG41" s="251"/>
      <c r="IHH41" s="251"/>
      <c r="IHI41" s="252"/>
      <c r="IHJ41" s="253"/>
      <c r="IHO41" s="254"/>
      <c r="IHR41" s="252"/>
      <c r="IHS41" s="252"/>
      <c r="IHT41" s="252"/>
      <c r="IHU41" s="252"/>
      <c r="IHV41" s="253"/>
      <c r="IHW41" s="253"/>
      <c r="IHX41" s="255"/>
      <c r="IHY41" s="255"/>
      <c r="IHZ41" s="256"/>
      <c r="IIC41" s="251"/>
      <c r="IID41" s="251"/>
      <c r="IIE41" s="251"/>
      <c r="IIF41" s="251"/>
      <c r="IIG41" s="251"/>
      <c r="IIH41" s="251"/>
      <c r="III41" s="252"/>
      <c r="IIJ41" s="253"/>
      <c r="IIO41" s="254"/>
      <c r="IIR41" s="252"/>
      <c r="IIS41" s="252"/>
      <c r="IIT41" s="252"/>
      <c r="IIU41" s="252"/>
      <c r="IIV41" s="253"/>
      <c r="IIW41" s="253"/>
      <c r="IIX41" s="255"/>
      <c r="IIY41" s="255"/>
      <c r="IIZ41" s="256"/>
      <c r="IJC41" s="251"/>
      <c r="IJD41" s="251"/>
      <c r="IJE41" s="251"/>
      <c r="IJF41" s="251"/>
      <c r="IJG41" s="251"/>
      <c r="IJH41" s="251"/>
      <c r="IJI41" s="252"/>
      <c r="IJJ41" s="253"/>
      <c r="IJO41" s="254"/>
      <c r="IJR41" s="252"/>
      <c r="IJS41" s="252"/>
      <c r="IJT41" s="252"/>
      <c r="IJU41" s="252"/>
      <c r="IJV41" s="253"/>
      <c r="IJW41" s="253"/>
      <c r="IJX41" s="255"/>
      <c r="IJY41" s="255"/>
      <c r="IJZ41" s="256"/>
      <c r="IKC41" s="251"/>
      <c r="IKD41" s="251"/>
      <c r="IKE41" s="251"/>
      <c r="IKF41" s="251"/>
      <c r="IKG41" s="251"/>
      <c r="IKH41" s="251"/>
      <c r="IKI41" s="252"/>
      <c r="IKJ41" s="253"/>
      <c r="IKO41" s="254"/>
      <c r="IKR41" s="252"/>
      <c r="IKS41" s="252"/>
      <c r="IKT41" s="252"/>
      <c r="IKU41" s="252"/>
      <c r="IKV41" s="253"/>
      <c r="IKW41" s="253"/>
      <c r="IKX41" s="255"/>
      <c r="IKY41" s="255"/>
      <c r="IKZ41" s="256"/>
      <c r="ILC41" s="251"/>
      <c r="ILD41" s="251"/>
      <c r="ILE41" s="251"/>
      <c r="ILF41" s="251"/>
      <c r="ILG41" s="251"/>
      <c r="ILH41" s="251"/>
      <c r="ILI41" s="252"/>
      <c r="ILJ41" s="253"/>
      <c r="ILO41" s="254"/>
      <c r="ILR41" s="252"/>
      <c r="ILS41" s="252"/>
      <c r="ILT41" s="252"/>
      <c r="ILU41" s="252"/>
      <c r="ILV41" s="253"/>
      <c r="ILW41" s="253"/>
      <c r="ILX41" s="255"/>
      <c r="ILY41" s="255"/>
      <c r="ILZ41" s="256"/>
      <c r="IMC41" s="251"/>
      <c r="IMD41" s="251"/>
      <c r="IME41" s="251"/>
      <c r="IMF41" s="251"/>
      <c r="IMG41" s="251"/>
      <c r="IMH41" s="251"/>
      <c r="IMI41" s="252"/>
      <c r="IMJ41" s="253"/>
      <c r="IMO41" s="254"/>
      <c r="IMR41" s="252"/>
      <c r="IMS41" s="252"/>
      <c r="IMT41" s="252"/>
      <c r="IMU41" s="252"/>
      <c r="IMV41" s="253"/>
      <c r="IMW41" s="253"/>
      <c r="IMX41" s="255"/>
      <c r="IMY41" s="255"/>
      <c r="IMZ41" s="256"/>
      <c r="INC41" s="251"/>
      <c r="IND41" s="251"/>
      <c r="INE41" s="251"/>
      <c r="INF41" s="251"/>
      <c r="ING41" s="251"/>
      <c r="INH41" s="251"/>
      <c r="INI41" s="252"/>
      <c r="INJ41" s="253"/>
      <c r="INO41" s="254"/>
      <c r="INR41" s="252"/>
      <c r="INS41" s="252"/>
      <c r="INT41" s="252"/>
      <c r="INU41" s="252"/>
      <c r="INV41" s="253"/>
      <c r="INW41" s="253"/>
      <c r="INX41" s="255"/>
      <c r="INY41" s="255"/>
      <c r="INZ41" s="256"/>
      <c r="IOC41" s="251"/>
      <c r="IOD41" s="251"/>
      <c r="IOE41" s="251"/>
      <c r="IOF41" s="251"/>
      <c r="IOG41" s="251"/>
      <c r="IOH41" s="251"/>
      <c r="IOI41" s="252"/>
      <c r="IOJ41" s="253"/>
      <c r="IOO41" s="254"/>
      <c r="IOR41" s="252"/>
      <c r="IOS41" s="252"/>
      <c r="IOT41" s="252"/>
      <c r="IOU41" s="252"/>
      <c r="IOV41" s="253"/>
      <c r="IOW41" s="253"/>
      <c r="IOX41" s="255"/>
      <c r="IOY41" s="255"/>
      <c r="IOZ41" s="256"/>
      <c r="IPC41" s="251"/>
      <c r="IPD41" s="251"/>
      <c r="IPE41" s="251"/>
      <c r="IPF41" s="251"/>
      <c r="IPG41" s="251"/>
      <c r="IPH41" s="251"/>
      <c r="IPI41" s="252"/>
      <c r="IPJ41" s="253"/>
      <c r="IPO41" s="254"/>
      <c r="IPR41" s="252"/>
      <c r="IPS41" s="252"/>
      <c r="IPT41" s="252"/>
      <c r="IPU41" s="252"/>
      <c r="IPV41" s="253"/>
      <c r="IPW41" s="253"/>
      <c r="IPX41" s="255"/>
      <c r="IPY41" s="255"/>
      <c r="IPZ41" s="256"/>
      <c r="IQC41" s="251"/>
      <c r="IQD41" s="251"/>
      <c r="IQE41" s="251"/>
      <c r="IQF41" s="251"/>
      <c r="IQG41" s="251"/>
      <c r="IQH41" s="251"/>
      <c r="IQI41" s="252"/>
      <c r="IQJ41" s="253"/>
      <c r="IQO41" s="254"/>
      <c r="IQR41" s="252"/>
      <c r="IQS41" s="252"/>
      <c r="IQT41" s="252"/>
      <c r="IQU41" s="252"/>
      <c r="IQV41" s="253"/>
      <c r="IQW41" s="253"/>
      <c r="IQX41" s="255"/>
      <c r="IQY41" s="255"/>
      <c r="IQZ41" s="256"/>
      <c r="IRC41" s="251"/>
      <c r="IRD41" s="251"/>
      <c r="IRE41" s="251"/>
      <c r="IRF41" s="251"/>
      <c r="IRG41" s="251"/>
      <c r="IRH41" s="251"/>
      <c r="IRI41" s="252"/>
      <c r="IRJ41" s="253"/>
      <c r="IRO41" s="254"/>
      <c r="IRR41" s="252"/>
      <c r="IRS41" s="252"/>
      <c r="IRT41" s="252"/>
      <c r="IRU41" s="252"/>
      <c r="IRV41" s="253"/>
      <c r="IRW41" s="253"/>
      <c r="IRX41" s="255"/>
      <c r="IRY41" s="255"/>
      <c r="IRZ41" s="256"/>
      <c r="ISC41" s="251"/>
      <c r="ISD41" s="251"/>
      <c r="ISE41" s="251"/>
      <c r="ISF41" s="251"/>
      <c r="ISG41" s="251"/>
      <c r="ISH41" s="251"/>
      <c r="ISI41" s="252"/>
      <c r="ISJ41" s="253"/>
      <c r="ISO41" s="254"/>
      <c r="ISR41" s="252"/>
      <c r="ISS41" s="252"/>
      <c r="IST41" s="252"/>
      <c r="ISU41" s="252"/>
      <c r="ISV41" s="253"/>
      <c r="ISW41" s="253"/>
      <c r="ISX41" s="255"/>
      <c r="ISY41" s="255"/>
      <c r="ISZ41" s="256"/>
      <c r="ITC41" s="251"/>
      <c r="ITD41" s="251"/>
      <c r="ITE41" s="251"/>
      <c r="ITF41" s="251"/>
      <c r="ITG41" s="251"/>
      <c r="ITH41" s="251"/>
      <c r="ITI41" s="252"/>
      <c r="ITJ41" s="253"/>
      <c r="ITO41" s="254"/>
      <c r="ITR41" s="252"/>
      <c r="ITS41" s="252"/>
      <c r="ITT41" s="252"/>
      <c r="ITU41" s="252"/>
      <c r="ITV41" s="253"/>
      <c r="ITW41" s="253"/>
      <c r="ITX41" s="255"/>
      <c r="ITY41" s="255"/>
      <c r="ITZ41" s="256"/>
      <c r="IUC41" s="251"/>
      <c r="IUD41" s="251"/>
      <c r="IUE41" s="251"/>
      <c r="IUF41" s="251"/>
      <c r="IUG41" s="251"/>
      <c r="IUH41" s="251"/>
      <c r="IUI41" s="252"/>
      <c r="IUJ41" s="253"/>
      <c r="IUO41" s="254"/>
      <c r="IUR41" s="252"/>
      <c r="IUS41" s="252"/>
      <c r="IUT41" s="252"/>
      <c r="IUU41" s="252"/>
      <c r="IUV41" s="253"/>
      <c r="IUW41" s="253"/>
      <c r="IUX41" s="255"/>
      <c r="IUY41" s="255"/>
      <c r="IUZ41" s="256"/>
      <c r="IVC41" s="251"/>
      <c r="IVD41" s="251"/>
      <c r="IVE41" s="251"/>
      <c r="IVF41" s="251"/>
      <c r="IVG41" s="251"/>
      <c r="IVH41" s="251"/>
      <c r="IVI41" s="252"/>
      <c r="IVJ41" s="253"/>
      <c r="IVO41" s="254"/>
      <c r="IVR41" s="252"/>
      <c r="IVS41" s="252"/>
      <c r="IVT41" s="252"/>
      <c r="IVU41" s="252"/>
      <c r="IVV41" s="253"/>
      <c r="IVW41" s="253"/>
      <c r="IVX41" s="255"/>
      <c r="IVY41" s="255"/>
      <c r="IVZ41" s="256"/>
      <c r="IWC41" s="251"/>
      <c r="IWD41" s="251"/>
      <c r="IWE41" s="251"/>
      <c r="IWF41" s="251"/>
      <c r="IWG41" s="251"/>
      <c r="IWH41" s="251"/>
      <c r="IWI41" s="252"/>
      <c r="IWJ41" s="253"/>
      <c r="IWO41" s="254"/>
      <c r="IWR41" s="252"/>
      <c r="IWS41" s="252"/>
      <c r="IWT41" s="252"/>
      <c r="IWU41" s="252"/>
      <c r="IWV41" s="253"/>
      <c r="IWW41" s="253"/>
      <c r="IWX41" s="255"/>
      <c r="IWY41" s="255"/>
      <c r="IWZ41" s="256"/>
      <c r="IXC41" s="251"/>
      <c r="IXD41" s="251"/>
      <c r="IXE41" s="251"/>
      <c r="IXF41" s="251"/>
      <c r="IXG41" s="251"/>
      <c r="IXH41" s="251"/>
      <c r="IXI41" s="252"/>
      <c r="IXJ41" s="253"/>
      <c r="IXO41" s="254"/>
      <c r="IXR41" s="252"/>
      <c r="IXS41" s="252"/>
      <c r="IXT41" s="252"/>
      <c r="IXU41" s="252"/>
      <c r="IXV41" s="253"/>
      <c r="IXW41" s="253"/>
      <c r="IXX41" s="255"/>
      <c r="IXY41" s="255"/>
      <c r="IXZ41" s="256"/>
      <c r="IYC41" s="251"/>
      <c r="IYD41" s="251"/>
      <c r="IYE41" s="251"/>
      <c r="IYF41" s="251"/>
      <c r="IYG41" s="251"/>
      <c r="IYH41" s="251"/>
      <c r="IYI41" s="252"/>
      <c r="IYJ41" s="253"/>
      <c r="IYO41" s="254"/>
      <c r="IYR41" s="252"/>
      <c r="IYS41" s="252"/>
      <c r="IYT41" s="252"/>
      <c r="IYU41" s="252"/>
      <c r="IYV41" s="253"/>
      <c r="IYW41" s="253"/>
      <c r="IYX41" s="255"/>
      <c r="IYY41" s="255"/>
      <c r="IYZ41" s="256"/>
      <c r="IZC41" s="251"/>
      <c r="IZD41" s="251"/>
      <c r="IZE41" s="251"/>
      <c r="IZF41" s="251"/>
      <c r="IZG41" s="251"/>
      <c r="IZH41" s="251"/>
      <c r="IZI41" s="252"/>
      <c r="IZJ41" s="253"/>
      <c r="IZO41" s="254"/>
      <c r="IZR41" s="252"/>
      <c r="IZS41" s="252"/>
      <c r="IZT41" s="252"/>
      <c r="IZU41" s="252"/>
      <c r="IZV41" s="253"/>
      <c r="IZW41" s="253"/>
      <c r="IZX41" s="255"/>
      <c r="IZY41" s="255"/>
      <c r="IZZ41" s="256"/>
      <c r="JAC41" s="251"/>
      <c r="JAD41" s="251"/>
      <c r="JAE41" s="251"/>
      <c r="JAF41" s="251"/>
      <c r="JAG41" s="251"/>
      <c r="JAH41" s="251"/>
      <c r="JAI41" s="252"/>
      <c r="JAJ41" s="253"/>
      <c r="JAO41" s="254"/>
      <c r="JAR41" s="252"/>
      <c r="JAS41" s="252"/>
      <c r="JAT41" s="252"/>
      <c r="JAU41" s="252"/>
      <c r="JAV41" s="253"/>
      <c r="JAW41" s="253"/>
      <c r="JAX41" s="255"/>
      <c r="JAY41" s="255"/>
      <c r="JAZ41" s="256"/>
      <c r="JBC41" s="251"/>
      <c r="JBD41" s="251"/>
      <c r="JBE41" s="251"/>
      <c r="JBF41" s="251"/>
      <c r="JBG41" s="251"/>
      <c r="JBH41" s="251"/>
      <c r="JBI41" s="252"/>
      <c r="JBJ41" s="253"/>
      <c r="JBO41" s="254"/>
      <c r="JBR41" s="252"/>
      <c r="JBS41" s="252"/>
      <c r="JBT41" s="252"/>
      <c r="JBU41" s="252"/>
      <c r="JBV41" s="253"/>
      <c r="JBW41" s="253"/>
      <c r="JBX41" s="255"/>
      <c r="JBY41" s="255"/>
      <c r="JBZ41" s="256"/>
      <c r="JCC41" s="251"/>
      <c r="JCD41" s="251"/>
      <c r="JCE41" s="251"/>
      <c r="JCF41" s="251"/>
      <c r="JCG41" s="251"/>
      <c r="JCH41" s="251"/>
      <c r="JCI41" s="252"/>
      <c r="JCJ41" s="253"/>
      <c r="JCO41" s="254"/>
      <c r="JCR41" s="252"/>
      <c r="JCS41" s="252"/>
      <c r="JCT41" s="252"/>
      <c r="JCU41" s="252"/>
      <c r="JCV41" s="253"/>
      <c r="JCW41" s="253"/>
      <c r="JCX41" s="255"/>
      <c r="JCY41" s="255"/>
      <c r="JCZ41" s="256"/>
      <c r="JDC41" s="251"/>
      <c r="JDD41" s="251"/>
      <c r="JDE41" s="251"/>
      <c r="JDF41" s="251"/>
      <c r="JDG41" s="251"/>
      <c r="JDH41" s="251"/>
      <c r="JDI41" s="252"/>
      <c r="JDJ41" s="253"/>
      <c r="JDO41" s="254"/>
      <c r="JDR41" s="252"/>
      <c r="JDS41" s="252"/>
      <c r="JDT41" s="252"/>
      <c r="JDU41" s="252"/>
      <c r="JDV41" s="253"/>
      <c r="JDW41" s="253"/>
      <c r="JDX41" s="255"/>
      <c r="JDY41" s="255"/>
      <c r="JDZ41" s="256"/>
      <c r="JEC41" s="251"/>
      <c r="JED41" s="251"/>
      <c r="JEE41" s="251"/>
      <c r="JEF41" s="251"/>
      <c r="JEG41" s="251"/>
      <c r="JEH41" s="251"/>
      <c r="JEI41" s="252"/>
      <c r="JEJ41" s="253"/>
      <c r="JEO41" s="254"/>
      <c r="JER41" s="252"/>
      <c r="JES41" s="252"/>
      <c r="JET41" s="252"/>
      <c r="JEU41" s="252"/>
      <c r="JEV41" s="253"/>
      <c r="JEW41" s="253"/>
      <c r="JEX41" s="255"/>
      <c r="JEY41" s="255"/>
      <c r="JEZ41" s="256"/>
      <c r="JFC41" s="251"/>
      <c r="JFD41" s="251"/>
      <c r="JFE41" s="251"/>
      <c r="JFF41" s="251"/>
      <c r="JFG41" s="251"/>
      <c r="JFH41" s="251"/>
      <c r="JFI41" s="252"/>
      <c r="JFJ41" s="253"/>
      <c r="JFO41" s="254"/>
      <c r="JFR41" s="252"/>
      <c r="JFS41" s="252"/>
      <c r="JFT41" s="252"/>
      <c r="JFU41" s="252"/>
      <c r="JFV41" s="253"/>
      <c r="JFW41" s="253"/>
      <c r="JFX41" s="255"/>
      <c r="JFY41" s="255"/>
      <c r="JFZ41" s="256"/>
      <c r="JGC41" s="251"/>
      <c r="JGD41" s="251"/>
      <c r="JGE41" s="251"/>
      <c r="JGF41" s="251"/>
      <c r="JGG41" s="251"/>
      <c r="JGH41" s="251"/>
      <c r="JGI41" s="252"/>
      <c r="JGJ41" s="253"/>
      <c r="JGO41" s="254"/>
      <c r="JGR41" s="252"/>
      <c r="JGS41" s="252"/>
      <c r="JGT41" s="252"/>
      <c r="JGU41" s="252"/>
      <c r="JGV41" s="253"/>
      <c r="JGW41" s="253"/>
      <c r="JGX41" s="255"/>
      <c r="JGY41" s="255"/>
      <c r="JGZ41" s="256"/>
      <c r="JHC41" s="251"/>
      <c r="JHD41" s="251"/>
      <c r="JHE41" s="251"/>
      <c r="JHF41" s="251"/>
      <c r="JHG41" s="251"/>
      <c r="JHH41" s="251"/>
      <c r="JHI41" s="252"/>
      <c r="JHJ41" s="253"/>
      <c r="JHO41" s="254"/>
      <c r="JHR41" s="252"/>
      <c r="JHS41" s="252"/>
      <c r="JHT41" s="252"/>
      <c r="JHU41" s="252"/>
      <c r="JHV41" s="253"/>
      <c r="JHW41" s="253"/>
      <c r="JHX41" s="255"/>
      <c r="JHY41" s="255"/>
      <c r="JHZ41" s="256"/>
      <c r="JIC41" s="251"/>
      <c r="JID41" s="251"/>
      <c r="JIE41" s="251"/>
      <c r="JIF41" s="251"/>
      <c r="JIG41" s="251"/>
      <c r="JIH41" s="251"/>
      <c r="JII41" s="252"/>
      <c r="JIJ41" s="253"/>
      <c r="JIO41" s="254"/>
      <c r="JIR41" s="252"/>
      <c r="JIS41" s="252"/>
      <c r="JIT41" s="252"/>
      <c r="JIU41" s="252"/>
      <c r="JIV41" s="253"/>
      <c r="JIW41" s="253"/>
      <c r="JIX41" s="255"/>
      <c r="JIY41" s="255"/>
      <c r="JIZ41" s="256"/>
      <c r="JJC41" s="251"/>
      <c r="JJD41" s="251"/>
      <c r="JJE41" s="251"/>
      <c r="JJF41" s="251"/>
      <c r="JJG41" s="251"/>
      <c r="JJH41" s="251"/>
      <c r="JJI41" s="252"/>
      <c r="JJJ41" s="253"/>
      <c r="JJO41" s="254"/>
      <c r="JJR41" s="252"/>
      <c r="JJS41" s="252"/>
      <c r="JJT41" s="252"/>
      <c r="JJU41" s="252"/>
      <c r="JJV41" s="253"/>
      <c r="JJW41" s="253"/>
      <c r="JJX41" s="255"/>
      <c r="JJY41" s="255"/>
      <c r="JJZ41" s="256"/>
      <c r="JKC41" s="251"/>
      <c r="JKD41" s="251"/>
      <c r="JKE41" s="251"/>
      <c r="JKF41" s="251"/>
      <c r="JKG41" s="251"/>
      <c r="JKH41" s="251"/>
      <c r="JKI41" s="252"/>
      <c r="JKJ41" s="253"/>
      <c r="JKO41" s="254"/>
      <c r="JKR41" s="252"/>
      <c r="JKS41" s="252"/>
      <c r="JKT41" s="252"/>
      <c r="JKU41" s="252"/>
      <c r="JKV41" s="253"/>
      <c r="JKW41" s="253"/>
      <c r="JKX41" s="255"/>
      <c r="JKY41" s="255"/>
      <c r="JKZ41" s="256"/>
      <c r="JLC41" s="251"/>
      <c r="JLD41" s="251"/>
      <c r="JLE41" s="251"/>
      <c r="JLF41" s="251"/>
      <c r="JLG41" s="251"/>
      <c r="JLH41" s="251"/>
      <c r="JLI41" s="252"/>
      <c r="JLJ41" s="253"/>
      <c r="JLO41" s="254"/>
      <c r="JLR41" s="252"/>
      <c r="JLS41" s="252"/>
      <c r="JLT41" s="252"/>
      <c r="JLU41" s="252"/>
      <c r="JLV41" s="253"/>
      <c r="JLW41" s="253"/>
      <c r="JLX41" s="255"/>
      <c r="JLY41" s="255"/>
      <c r="JLZ41" s="256"/>
      <c r="JMC41" s="251"/>
      <c r="JMD41" s="251"/>
      <c r="JME41" s="251"/>
      <c r="JMF41" s="251"/>
      <c r="JMG41" s="251"/>
      <c r="JMH41" s="251"/>
      <c r="JMI41" s="252"/>
      <c r="JMJ41" s="253"/>
      <c r="JMO41" s="254"/>
      <c r="JMR41" s="252"/>
      <c r="JMS41" s="252"/>
      <c r="JMT41" s="252"/>
      <c r="JMU41" s="252"/>
      <c r="JMV41" s="253"/>
      <c r="JMW41" s="253"/>
      <c r="JMX41" s="255"/>
      <c r="JMY41" s="255"/>
      <c r="JMZ41" s="256"/>
      <c r="JNC41" s="251"/>
      <c r="JND41" s="251"/>
      <c r="JNE41" s="251"/>
      <c r="JNF41" s="251"/>
      <c r="JNG41" s="251"/>
      <c r="JNH41" s="251"/>
      <c r="JNI41" s="252"/>
      <c r="JNJ41" s="253"/>
      <c r="JNO41" s="254"/>
      <c r="JNR41" s="252"/>
      <c r="JNS41" s="252"/>
      <c r="JNT41" s="252"/>
      <c r="JNU41" s="252"/>
      <c r="JNV41" s="253"/>
      <c r="JNW41" s="253"/>
      <c r="JNX41" s="255"/>
      <c r="JNY41" s="255"/>
      <c r="JNZ41" s="256"/>
      <c r="JOC41" s="251"/>
      <c r="JOD41" s="251"/>
      <c r="JOE41" s="251"/>
      <c r="JOF41" s="251"/>
      <c r="JOG41" s="251"/>
      <c r="JOH41" s="251"/>
      <c r="JOI41" s="252"/>
      <c r="JOJ41" s="253"/>
      <c r="JOO41" s="254"/>
      <c r="JOR41" s="252"/>
      <c r="JOS41" s="252"/>
      <c r="JOT41" s="252"/>
      <c r="JOU41" s="252"/>
      <c r="JOV41" s="253"/>
      <c r="JOW41" s="253"/>
      <c r="JOX41" s="255"/>
      <c r="JOY41" s="255"/>
      <c r="JOZ41" s="256"/>
      <c r="JPC41" s="251"/>
      <c r="JPD41" s="251"/>
      <c r="JPE41" s="251"/>
      <c r="JPF41" s="251"/>
      <c r="JPG41" s="251"/>
      <c r="JPH41" s="251"/>
      <c r="JPI41" s="252"/>
      <c r="JPJ41" s="253"/>
      <c r="JPO41" s="254"/>
      <c r="JPR41" s="252"/>
      <c r="JPS41" s="252"/>
      <c r="JPT41" s="252"/>
      <c r="JPU41" s="252"/>
      <c r="JPV41" s="253"/>
      <c r="JPW41" s="253"/>
      <c r="JPX41" s="255"/>
      <c r="JPY41" s="255"/>
      <c r="JPZ41" s="256"/>
      <c r="JQC41" s="251"/>
      <c r="JQD41" s="251"/>
      <c r="JQE41" s="251"/>
      <c r="JQF41" s="251"/>
      <c r="JQG41" s="251"/>
      <c r="JQH41" s="251"/>
      <c r="JQI41" s="252"/>
      <c r="JQJ41" s="253"/>
      <c r="JQO41" s="254"/>
      <c r="JQR41" s="252"/>
      <c r="JQS41" s="252"/>
      <c r="JQT41" s="252"/>
      <c r="JQU41" s="252"/>
      <c r="JQV41" s="253"/>
      <c r="JQW41" s="253"/>
      <c r="JQX41" s="255"/>
      <c r="JQY41" s="255"/>
      <c r="JQZ41" s="256"/>
      <c r="JRC41" s="251"/>
      <c r="JRD41" s="251"/>
      <c r="JRE41" s="251"/>
      <c r="JRF41" s="251"/>
      <c r="JRG41" s="251"/>
      <c r="JRH41" s="251"/>
      <c r="JRI41" s="252"/>
      <c r="JRJ41" s="253"/>
      <c r="JRO41" s="254"/>
      <c r="JRR41" s="252"/>
      <c r="JRS41" s="252"/>
      <c r="JRT41" s="252"/>
      <c r="JRU41" s="252"/>
      <c r="JRV41" s="253"/>
      <c r="JRW41" s="253"/>
      <c r="JRX41" s="255"/>
      <c r="JRY41" s="255"/>
      <c r="JRZ41" s="256"/>
      <c r="JSC41" s="251"/>
      <c r="JSD41" s="251"/>
      <c r="JSE41" s="251"/>
      <c r="JSF41" s="251"/>
      <c r="JSG41" s="251"/>
      <c r="JSH41" s="251"/>
      <c r="JSI41" s="252"/>
      <c r="JSJ41" s="253"/>
      <c r="JSO41" s="254"/>
      <c r="JSR41" s="252"/>
      <c r="JSS41" s="252"/>
      <c r="JST41" s="252"/>
      <c r="JSU41" s="252"/>
      <c r="JSV41" s="253"/>
      <c r="JSW41" s="253"/>
      <c r="JSX41" s="255"/>
      <c r="JSY41" s="255"/>
      <c r="JSZ41" s="256"/>
      <c r="JTC41" s="251"/>
      <c r="JTD41" s="251"/>
      <c r="JTE41" s="251"/>
      <c r="JTF41" s="251"/>
      <c r="JTG41" s="251"/>
      <c r="JTH41" s="251"/>
      <c r="JTI41" s="252"/>
      <c r="JTJ41" s="253"/>
      <c r="JTO41" s="254"/>
      <c r="JTR41" s="252"/>
      <c r="JTS41" s="252"/>
      <c r="JTT41" s="252"/>
      <c r="JTU41" s="252"/>
      <c r="JTV41" s="253"/>
      <c r="JTW41" s="253"/>
      <c r="JTX41" s="255"/>
      <c r="JTY41" s="255"/>
      <c r="JTZ41" s="256"/>
      <c r="JUC41" s="251"/>
      <c r="JUD41" s="251"/>
      <c r="JUE41" s="251"/>
      <c r="JUF41" s="251"/>
      <c r="JUG41" s="251"/>
      <c r="JUH41" s="251"/>
      <c r="JUI41" s="252"/>
      <c r="JUJ41" s="253"/>
      <c r="JUO41" s="254"/>
      <c r="JUR41" s="252"/>
      <c r="JUS41" s="252"/>
      <c r="JUT41" s="252"/>
      <c r="JUU41" s="252"/>
      <c r="JUV41" s="253"/>
      <c r="JUW41" s="253"/>
      <c r="JUX41" s="255"/>
      <c r="JUY41" s="255"/>
      <c r="JUZ41" s="256"/>
      <c r="JVC41" s="251"/>
      <c r="JVD41" s="251"/>
      <c r="JVE41" s="251"/>
      <c r="JVF41" s="251"/>
      <c r="JVG41" s="251"/>
      <c r="JVH41" s="251"/>
      <c r="JVI41" s="252"/>
      <c r="JVJ41" s="253"/>
      <c r="JVO41" s="254"/>
      <c r="JVR41" s="252"/>
      <c r="JVS41" s="252"/>
      <c r="JVT41" s="252"/>
      <c r="JVU41" s="252"/>
      <c r="JVV41" s="253"/>
      <c r="JVW41" s="253"/>
      <c r="JVX41" s="255"/>
      <c r="JVY41" s="255"/>
      <c r="JVZ41" s="256"/>
      <c r="JWC41" s="251"/>
      <c r="JWD41" s="251"/>
      <c r="JWE41" s="251"/>
      <c r="JWF41" s="251"/>
      <c r="JWG41" s="251"/>
      <c r="JWH41" s="251"/>
      <c r="JWI41" s="252"/>
      <c r="JWJ41" s="253"/>
      <c r="JWO41" s="254"/>
      <c r="JWR41" s="252"/>
      <c r="JWS41" s="252"/>
      <c r="JWT41" s="252"/>
      <c r="JWU41" s="252"/>
      <c r="JWV41" s="253"/>
      <c r="JWW41" s="253"/>
      <c r="JWX41" s="255"/>
      <c r="JWY41" s="255"/>
      <c r="JWZ41" s="256"/>
      <c r="JXC41" s="251"/>
      <c r="JXD41" s="251"/>
      <c r="JXE41" s="251"/>
      <c r="JXF41" s="251"/>
      <c r="JXG41" s="251"/>
      <c r="JXH41" s="251"/>
      <c r="JXI41" s="252"/>
      <c r="JXJ41" s="253"/>
      <c r="JXO41" s="254"/>
      <c r="JXR41" s="252"/>
      <c r="JXS41" s="252"/>
      <c r="JXT41" s="252"/>
      <c r="JXU41" s="252"/>
      <c r="JXV41" s="253"/>
      <c r="JXW41" s="253"/>
      <c r="JXX41" s="255"/>
      <c r="JXY41" s="255"/>
      <c r="JXZ41" s="256"/>
      <c r="JYC41" s="251"/>
      <c r="JYD41" s="251"/>
      <c r="JYE41" s="251"/>
      <c r="JYF41" s="251"/>
      <c r="JYG41" s="251"/>
      <c r="JYH41" s="251"/>
      <c r="JYI41" s="252"/>
      <c r="JYJ41" s="253"/>
      <c r="JYO41" s="254"/>
      <c r="JYR41" s="252"/>
      <c r="JYS41" s="252"/>
      <c r="JYT41" s="252"/>
      <c r="JYU41" s="252"/>
      <c r="JYV41" s="253"/>
      <c r="JYW41" s="253"/>
      <c r="JYX41" s="255"/>
      <c r="JYY41" s="255"/>
      <c r="JYZ41" s="256"/>
      <c r="JZC41" s="251"/>
      <c r="JZD41" s="251"/>
      <c r="JZE41" s="251"/>
      <c r="JZF41" s="251"/>
      <c r="JZG41" s="251"/>
      <c r="JZH41" s="251"/>
      <c r="JZI41" s="252"/>
      <c r="JZJ41" s="253"/>
      <c r="JZO41" s="254"/>
      <c r="JZR41" s="252"/>
      <c r="JZS41" s="252"/>
      <c r="JZT41" s="252"/>
      <c r="JZU41" s="252"/>
      <c r="JZV41" s="253"/>
      <c r="JZW41" s="253"/>
      <c r="JZX41" s="255"/>
      <c r="JZY41" s="255"/>
      <c r="JZZ41" s="256"/>
      <c r="KAC41" s="251"/>
      <c r="KAD41" s="251"/>
      <c r="KAE41" s="251"/>
      <c r="KAF41" s="251"/>
      <c r="KAG41" s="251"/>
      <c r="KAH41" s="251"/>
      <c r="KAI41" s="252"/>
      <c r="KAJ41" s="253"/>
      <c r="KAO41" s="254"/>
      <c r="KAR41" s="252"/>
      <c r="KAS41" s="252"/>
      <c r="KAT41" s="252"/>
      <c r="KAU41" s="252"/>
      <c r="KAV41" s="253"/>
      <c r="KAW41" s="253"/>
      <c r="KAX41" s="255"/>
      <c r="KAY41" s="255"/>
      <c r="KAZ41" s="256"/>
      <c r="KBC41" s="251"/>
      <c r="KBD41" s="251"/>
      <c r="KBE41" s="251"/>
      <c r="KBF41" s="251"/>
      <c r="KBG41" s="251"/>
      <c r="KBH41" s="251"/>
      <c r="KBI41" s="252"/>
      <c r="KBJ41" s="253"/>
      <c r="KBO41" s="254"/>
      <c r="KBR41" s="252"/>
      <c r="KBS41" s="252"/>
      <c r="KBT41" s="252"/>
      <c r="KBU41" s="252"/>
      <c r="KBV41" s="253"/>
      <c r="KBW41" s="253"/>
      <c r="KBX41" s="255"/>
      <c r="KBY41" s="255"/>
      <c r="KBZ41" s="256"/>
      <c r="KCC41" s="251"/>
      <c r="KCD41" s="251"/>
      <c r="KCE41" s="251"/>
      <c r="KCF41" s="251"/>
      <c r="KCG41" s="251"/>
      <c r="KCH41" s="251"/>
      <c r="KCI41" s="252"/>
      <c r="KCJ41" s="253"/>
      <c r="KCO41" s="254"/>
      <c r="KCR41" s="252"/>
      <c r="KCS41" s="252"/>
      <c r="KCT41" s="252"/>
      <c r="KCU41" s="252"/>
      <c r="KCV41" s="253"/>
      <c r="KCW41" s="253"/>
      <c r="KCX41" s="255"/>
      <c r="KCY41" s="255"/>
      <c r="KCZ41" s="256"/>
      <c r="KDC41" s="251"/>
      <c r="KDD41" s="251"/>
      <c r="KDE41" s="251"/>
      <c r="KDF41" s="251"/>
      <c r="KDG41" s="251"/>
      <c r="KDH41" s="251"/>
      <c r="KDI41" s="252"/>
      <c r="KDJ41" s="253"/>
      <c r="KDO41" s="254"/>
      <c r="KDR41" s="252"/>
      <c r="KDS41" s="252"/>
      <c r="KDT41" s="252"/>
      <c r="KDU41" s="252"/>
      <c r="KDV41" s="253"/>
      <c r="KDW41" s="253"/>
      <c r="KDX41" s="255"/>
      <c r="KDY41" s="255"/>
      <c r="KDZ41" s="256"/>
      <c r="KEC41" s="251"/>
      <c r="KED41" s="251"/>
      <c r="KEE41" s="251"/>
      <c r="KEF41" s="251"/>
      <c r="KEG41" s="251"/>
      <c r="KEH41" s="251"/>
      <c r="KEI41" s="252"/>
      <c r="KEJ41" s="253"/>
      <c r="KEO41" s="254"/>
      <c r="KER41" s="252"/>
      <c r="KES41" s="252"/>
      <c r="KET41" s="252"/>
      <c r="KEU41" s="252"/>
      <c r="KEV41" s="253"/>
      <c r="KEW41" s="253"/>
      <c r="KEX41" s="255"/>
      <c r="KEY41" s="255"/>
      <c r="KEZ41" s="256"/>
      <c r="KFC41" s="251"/>
      <c r="KFD41" s="251"/>
      <c r="KFE41" s="251"/>
      <c r="KFF41" s="251"/>
      <c r="KFG41" s="251"/>
      <c r="KFH41" s="251"/>
      <c r="KFI41" s="252"/>
      <c r="KFJ41" s="253"/>
      <c r="KFO41" s="254"/>
      <c r="KFR41" s="252"/>
      <c r="KFS41" s="252"/>
      <c r="KFT41" s="252"/>
      <c r="KFU41" s="252"/>
      <c r="KFV41" s="253"/>
      <c r="KFW41" s="253"/>
      <c r="KFX41" s="255"/>
      <c r="KFY41" s="255"/>
      <c r="KFZ41" s="256"/>
      <c r="KGC41" s="251"/>
      <c r="KGD41" s="251"/>
      <c r="KGE41" s="251"/>
      <c r="KGF41" s="251"/>
      <c r="KGG41" s="251"/>
      <c r="KGH41" s="251"/>
      <c r="KGI41" s="252"/>
      <c r="KGJ41" s="253"/>
      <c r="KGO41" s="254"/>
      <c r="KGR41" s="252"/>
      <c r="KGS41" s="252"/>
      <c r="KGT41" s="252"/>
      <c r="KGU41" s="252"/>
      <c r="KGV41" s="253"/>
      <c r="KGW41" s="253"/>
      <c r="KGX41" s="255"/>
      <c r="KGY41" s="255"/>
      <c r="KGZ41" s="256"/>
      <c r="KHC41" s="251"/>
      <c r="KHD41" s="251"/>
      <c r="KHE41" s="251"/>
      <c r="KHF41" s="251"/>
      <c r="KHG41" s="251"/>
      <c r="KHH41" s="251"/>
      <c r="KHI41" s="252"/>
      <c r="KHJ41" s="253"/>
      <c r="KHO41" s="254"/>
      <c r="KHR41" s="252"/>
      <c r="KHS41" s="252"/>
      <c r="KHT41" s="252"/>
      <c r="KHU41" s="252"/>
      <c r="KHV41" s="253"/>
      <c r="KHW41" s="253"/>
      <c r="KHX41" s="255"/>
      <c r="KHY41" s="255"/>
      <c r="KHZ41" s="256"/>
      <c r="KIC41" s="251"/>
      <c r="KID41" s="251"/>
      <c r="KIE41" s="251"/>
      <c r="KIF41" s="251"/>
      <c r="KIG41" s="251"/>
      <c r="KIH41" s="251"/>
      <c r="KII41" s="252"/>
      <c r="KIJ41" s="253"/>
      <c r="KIO41" s="254"/>
      <c r="KIR41" s="252"/>
      <c r="KIS41" s="252"/>
      <c r="KIT41" s="252"/>
      <c r="KIU41" s="252"/>
      <c r="KIV41" s="253"/>
      <c r="KIW41" s="253"/>
      <c r="KIX41" s="255"/>
      <c r="KIY41" s="255"/>
      <c r="KIZ41" s="256"/>
      <c r="KJC41" s="251"/>
      <c r="KJD41" s="251"/>
      <c r="KJE41" s="251"/>
      <c r="KJF41" s="251"/>
      <c r="KJG41" s="251"/>
      <c r="KJH41" s="251"/>
      <c r="KJI41" s="252"/>
      <c r="KJJ41" s="253"/>
      <c r="KJO41" s="254"/>
      <c r="KJR41" s="252"/>
      <c r="KJS41" s="252"/>
      <c r="KJT41" s="252"/>
      <c r="KJU41" s="252"/>
      <c r="KJV41" s="253"/>
      <c r="KJW41" s="253"/>
      <c r="KJX41" s="255"/>
      <c r="KJY41" s="255"/>
      <c r="KJZ41" s="256"/>
      <c r="KKC41" s="251"/>
      <c r="KKD41" s="251"/>
      <c r="KKE41" s="251"/>
      <c r="KKF41" s="251"/>
      <c r="KKG41" s="251"/>
      <c r="KKH41" s="251"/>
      <c r="KKI41" s="252"/>
      <c r="KKJ41" s="253"/>
      <c r="KKO41" s="254"/>
      <c r="KKR41" s="252"/>
      <c r="KKS41" s="252"/>
      <c r="KKT41" s="252"/>
      <c r="KKU41" s="252"/>
      <c r="KKV41" s="253"/>
      <c r="KKW41" s="253"/>
      <c r="KKX41" s="255"/>
      <c r="KKY41" s="255"/>
      <c r="KKZ41" s="256"/>
      <c r="KLC41" s="251"/>
      <c r="KLD41" s="251"/>
      <c r="KLE41" s="251"/>
      <c r="KLF41" s="251"/>
      <c r="KLG41" s="251"/>
      <c r="KLH41" s="251"/>
      <c r="KLI41" s="252"/>
      <c r="KLJ41" s="253"/>
      <c r="KLO41" s="254"/>
      <c r="KLR41" s="252"/>
      <c r="KLS41" s="252"/>
      <c r="KLT41" s="252"/>
      <c r="KLU41" s="252"/>
      <c r="KLV41" s="253"/>
      <c r="KLW41" s="253"/>
      <c r="KLX41" s="255"/>
      <c r="KLY41" s="255"/>
      <c r="KLZ41" s="256"/>
      <c r="KMC41" s="251"/>
      <c r="KMD41" s="251"/>
      <c r="KME41" s="251"/>
      <c r="KMF41" s="251"/>
      <c r="KMG41" s="251"/>
      <c r="KMH41" s="251"/>
      <c r="KMI41" s="252"/>
      <c r="KMJ41" s="253"/>
      <c r="KMO41" s="254"/>
      <c r="KMR41" s="252"/>
      <c r="KMS41" s="252"/>
      <c r="KMT41" s="252"/>
      <c r="KMU41" s="252"/>
      <c r="KMV41" s="253"/>
      <c r="KMW41" s="253"/>
      <c r="KMX41" s="255"/>
      <c r="KMY41" s="255"/>
      <c r="KMZ41" s="256"/>
      <c r="KNC41" s="251"/>
      <c r="KND41" s="251"/>
      <c r="KNE41" s="251"/>
      <c r="KNF41" s="251"/>
      <c r="KNG41" s="251"/>
      <c r="KNH41" s="251"/>
      <c r="KNI41" s="252"/>
      <c r="KNJ41" s="253"/>
      <c r="KNO41" s="254"/>
      <c r="KNR41" s="252"/>
      <c r="KNS41" s="252"/>
      <c r="KNT41" s="252"/>
      <c r="KNU41" s="252"/>
      <c r="KNV41" s="253"/>
      <c r="KNW41" s="253"/>
      <c r="KNX41" s="255"/>
      <c r="KNY41" s="255"/>
      <c r="KNZ41" s="256"/>
      <c r="KOC41" s="251"/>
      <c r="KOD41" s="251"/>
      <c r="KOE41" s="251"/>
      <c r="KOF41" s="251"/>
      <c r="KOG41" s="251"/>
      <c r="KOH41" s="251"/>
      <c r="KOI41" s="252"/>
      <c r="KOJ41" s="253"/>
      <c r="KOO41" s="254"/>
      <c r="KOR41" s="252"/>
      <c r="KOS41" s="252"/>
      <c r="KOT41" s="252"/>
      <c r="KOU41" s="252"/>
      <c r="KOV41" s="253"/>
      <c r="KOW41" s="253"/>
      <c r="KOX41" s="255"/>
      <c r="KOY41" s="255"/>
      <c r="KOZ41" s="256"/>
      <c r="KPC41" s="251"/>
      <c r="KPD41" s="251"/>
      <c r="KPE41" s="251"/>
      <c r="KPF41" s="251"/>
      <c r="KPG41" s="251"/>
      <c r="KPH41" s="251"/>
      <c r="KPI41" s="252"/>
      <c r="KPJ41" s="253"/>
      <c r="KPO41" s="254"/>
      <c r="KPR41" s="252"/>
      <c r="KPS41" s="252"/>
      <c r="KPT41" s="252"/>
      <c r="KPU41" s="252"/>
      <c r="KPV41" s="253"/>
      <c r="KPW41" s="253"/>
      <c r="KPX41" s="255"/>
      <c r="KPY41" s="255"/>
      <c r="KPZ41" s="256"/>
      <c r="KQC41" s="251"/>
      <c r="KQD41" s="251"/>
      <c r="KQE41" s="251"/>
      <c r="KQF41" s="251"/>
      <c r="KQG41" s="251"/>
      <c r="KQH41" s="251"/>
      <c r="KQI41" s="252"/>
      <c r="KQJ41" s="253"/>
      <c r="KQO41" s="254"/>
      <c r="KQR41" s="252"/>
      <c r="KQS41" s="252"/>
      <c r="KQT41" s="252"/>
      <c r="KQU41" s="252"/>
      <c r="KQV41" s="253"/>
      <c r="KQW41" s="253"/>
      <c r="KQX41" s="255"/>
      <c r="KQY41" s="255"/>
      <c r="KQZ41" s="256"/>
      <c r="KRC41" s="251"/>
      <c r="KRD41" s="251"/>
      <c r="KRE41" s="251"/>
      <c r="KRF41" s="251"/>
      <c r="KRG41" s="251"/>
      <c r="KRH41" s="251"/>
      <c r="KRI41" s="252"/>
      <c r="KRJ41" s="253"/>
      <c r="KRO41" s="254"/>
      <c r="KRR41" s="252"/>
      <c r="KRS41" s="252"/>
      <c r="KRT41" s="252"/>
      <c r="KRU41" s="252"/>
      <c r="KRV41" s="253"/>
      <c r="KRW41" s="253"/>
      <c r="KRX41" s="255"/>
      <c r="KRY41" s="255"/>
      <c r="KRZ41" s="256"/>
      <c r="KSC41" s="251"/>
      <c r="KSD41" s="251"/>
      <c r="KSE41" s="251"/>
      <c r="KSF41" s="251"/>
      <c r="KSG41" s="251"/>
      <c r="KSH41" s="251"/>
      <c r="KSI41" s="252"/>
      <c r="KSJ41" s="253"/>
      <c r="KSO41" s="254"/>
      <c r="KSR41" s="252"/>
      <c r="KSS41" s="252"/>
      <c r="KST41" s="252"/>
      <c r="KSU41" s="252"/>
      <c r="KSV41" s="253"/>
      <c r="KSW41" s="253"/>
      <c r="KSX41" s="255"/>
      <c r="KSY41" s="255"/>
      <c r="KSZ41" s="256"/>
      <c r="KTC41" s="251"/>
      <c r="KTD41" s="251"/>
      <c r="KTE41" s="251"/>
      <c r="KTF41" s="251"/>
      <c r="KTG41" s="251"/>
      <c r="KTH41" s="251"/>
      <c r="KTI41" s="252"/>
      <c r="KTJ41" s="253"/>
      <c r="KTO41" s="254"/>
      <c r="KTR41" s="252"/>
      <c r="KTS41" s="252"/>
      <c r="KTT41" s="252"/>
      <c r="KTU41" s="252"/>
      <c r="KTV41" s="253"/>
      <c r="KTW41" s="253"/>
      <c r="KTX41" s="255"/>
      <c r="KTY41" s="255"/>
      <c r="KTZ41" s="256"/>
      <c r="KUC41" s="251"/>
      <c r="KUD41" s="251"/>
      <c r="KUE41" s="251"/>
      <c r="KUF41" s="251"/>
      <c r="KUG41" s="251"/>
      <c r="KUH41" s="251"/>
      <c r="KUI41" s="252"/>
      <c r="KUJ41" s="253"/>
      <c r="KUO41" s="254"/>
      <c r="KUR41" s="252"/>
      <c r="KUS41" s="252"/>
      <c r="KUT41" s="252"/>
      <c r="KUU41" s="252"/>
      <c r="KUV41" s="253"/>
      <c r="KUW41" s="253"/>
      <c r="KUX41" s="255"/>
      <c r="KUY41" s="255"/>
      <c r="KUZ41" s="256"/>
      <c r="KVC41" s="251"/>
      <c r="KVD41" s="251"/>
      <c r="KVE41" s="251"/>
      <c r="KVF41" s="251"/>
      <c r="KVG41" s="251"/>
      <c r="KVH41" s="251"/>
      <c r="KVI41" s="252"/>
      <c r="KVJ41" s="253"/>
      <c r="KVO41" s="254"/>
      <c r="KVR41" s="252"/>
      <c r="KVS41" s="252"/>
      <c r="KVT41" s="252"/>
      <c r="KVU41" s="252"/>
      <c r="KVV41" s="253"/>
      <c r="KVW41" s="253"/>
      <c r="KVX41" s="255"/>
      <c r="KVY41" s="255"/>
      <c r="KVZ41" s="256"/>
      <c r="KWC41" s="251"/>
      <c r="KWD41" s="251"/>
      <c r="KWE41" s="251"/>
      <c r="KWF41" s="251"/>
      <c r="KWG41" s="251"/>
      <c r="KWH41" s="251"/>
      <c r="KWI41" s="252"/>
      <c r="KWJ41" s="253"/>
      <c r="KWO41" s="254"/>
      <c r="KWR41" s="252"/>
      <c r="KWS41" s="252"/>
      <c r="KWT41" s="252"/>
      <c r="KWU41" s="252"/>
      <c r="KWV41" s="253"/>
      <c r="KWW41" s="253"/>
      <c r="KWX41" s="255"/>
      <c r="KWY41" s="255"/>
      <c r="KWZ41" s="256"/>
      <c r="KXC41" s="251"/>
      <c r="KXD41" s="251"/>
      <c r="KXE41" s="251"/>
      <c r="KXF41" s="251"/>
      <c r="KXG41" s="251"/>
      <c r="KXH41" s="251"/>
      <c r="KXI41" s="252"/>
      <c r="KXJ41" s="253"/>
      <c r="KXO41" s="254"/>
      <c r="KXR41" s="252"/>
      <c r="KXS41" s="252"/>
      <c r="KXT41" s="252"/>
      <c r="KXU41" s="252"/>
      <c r="KXV41" s="253"/>
      <c r="KXW41" s="253"/>
      <c r="KXX41" s="255"/>
      <c r="KXY41" s="255"/>
      <c r="KXZ41" s="256"/>
      <c r="KYC41" s="251"/>
      <c r="KYD41" s="251"/>
      <c r="KYE41" s="251"/>
      <c r="KYF41" s="251"/>
      <c r="KYG41" s="251"/>
      <c r="KYH41" s="251"/>
      <c r="KYI41" s="252"/>
      <c r="KYJ41" s="253"/>
      <c r="KYO41" s="254"/>
      <c r="KYR41" s="252"/>
      <c r="KYS41" s="252"/>
      <c r="KYT41" s="252"/>
      <c r="KYU41" s="252"/>
      <c r="KYV41" s="253"/>
      <c r="KYW41" s="253"/>
      <c r="KYX41" s="255"/>
      <c r="KYY41" s="255"/>
      <c r="KYZ41" s="256"/>
      <c r="KZC41" s="251"/>
      <c r="KZD41" s="251"/>
      <c r="KZE41" s="251"/>
      <c r="KZF41" s="251"/>
      <c r="KZG41" s="251"/>
      <c r="KZH41" s="251"/>
      <c r="KZI41" s="252"/>
      <c r="KZJ41" s="253"/>
      <c r="KZO41" s="254"/>
      <c r="KZR41" s="252"/>
      <c r="KZS41" s="252"/>
      <c r="KZT41" s="252"/>
      <c r="KZU41" s="252"/>
      <c r="KZV41" s="253"/>
      <c r="KZW41" s="253"/>
      <c r="KZX41" s="255"/>
      <c r="KZY41" s="255"/>
      <c r="KZZ41" s="256"/>
      <c r="LAC41" s="251"/>
      <c r="LAD41" s="251"/>
      <c r="LAE41" s="251"/>
      <c r="LAF41" s="251"/>
      <c r="LAG41" s="251"/>
      <c r="LAH41" s="251"/>
      <c r="LAI41" s="252"/>
      <c r="LAJ41" s="253"/>
      <c r="LAO41" s="254"/>
      <c r="LAR41" s="252"/>
      <c r="LAS41" s="252"/>
      <c r="LAT41" s="252"/>
      <c r="LAU41" s="252"/>
      <c r="LAV41" s="253"/>
      <c r="LAW41" s="253"/>
      <c r="LAX41" s="255"/>
      <c r="LAY41" s="255"/>
      <c r="LAZ41" s="256"/>
      <c r="LBC41" s="251"/>
      <c r="LBD41" s="251"/>
      <c r="LBE41" s="251"/>
      <c r="LBF41" s="251"/>
      <c r="LBG41" s="251"/>
      <c r="LBH41" s="251"/>
      <c r="LBI41" s="252"/>
      <c r="LBJ41" s="253"/>
      <c r="LBO41" s="254"/>
      <c r="LBR41" s="252"/>
      <c r="LBS41" s="252"/>
      <c r="LBT41" s="252"/>
      <c r="LBU41" s="252"/>
      <c r="LBV41" s="253"/>
      <c r="LBW41" s="253"/>
      <c r="LBX41" s="255"/>
      <c r="LBY41" s="255"/>
      <c r="LBZ41" s="256"/>
      <c r="LCC41" s="251"/>
      <c r="LCD41" s="251"/>
      <c r="LCE41" s="251"/>
      <c r="LCF41" s="251"/>
      <c r="LCG41" s="251"/>
      <c r="LCH41" s="251"/>
      <c r="LCI41" s="252"/>
      <c r="LCJ41" s="253"/>
      <c r="LCO41" s="254"/>
      <c r="LCR41" s="252"/>
      <c r="LCS41" s="252"/>
      <c r="LCT41" s="252"/>
      <c r="LCU41" s="252"/>
      <c r="LCV41" s="253"/>
      <c r="LCW41" s="253"/>
      <c r="LCX41" s="255"/>
      <c r="LCY41" s="255"/>
      <c r="LCZ41" s="256"/>
      <c r="LDC41" s="251"/>
      <c r="LDD41" s="251"/>
      <c r="LDE41" s="251"/>
      <c r="LDF41" s="251"/>
      <c r="LDG41" s="251"/>
      <c r="LDH41" s="251"/>
      <c r="LDI41" s="252"/>
      <c r="LDJ41" s="253"/>
      <c r="LDO41" s="254"/>
      <c r="LDR41" s="252"/>
      <c r="LDS41" s="252"/>
      <c r="LDT41" s="252"/>
      <c r="LDU41" s="252"/>
      <c r="LDV41" s="253"/>
      <c r="LDW41" s="253"/>
      <c r="LDX41" s="255"/>
      <c r="LDY41" s="255"/>
      <c r="LDZ41" s="256"/>
      <c r="LEC41" s="251"/>
      <c r="LED41" s="251"/>
      <c r="LEE41" s="251"/>
      <c r="LEF41" s="251"/>
      <c r="LEG41" s="251"/>
      <c r="LEH41" s="251"/>
      <c r="LEI41" s="252"/>
      <c r="LEJ41" s="253"/>
      <c r="LEO41" s="254"/>
      <c r="LER41" s="252"/>
      <c r="LES41" s="252"/>
      <c r="LET41" s="252"/>
      <c r="LEU41" s="252"/>
      <c r="LEV41" s="253"/>
      <c r="LEW41" s="253"/>
      <c r="LEX41" s="255"/>
      <c r="LEY41" s="255"/>
      <c r="LEZ41" s="256"/>
      <c r="LFC41" s="251"/>
      <c r="LFD41" s="251"/>
      <c r="LFE41" s="251"/>
      <c r="LFF41" s="251"/>
      <c r="LFG41" s="251"/>
      <c r="LFH41" s="251"/>
      <c r="LFI41" s="252"/>
      <c r="LFJ41" s="253"/>
      <c r="LFO41" s="254"/>
      <c r="LFR41" s="252"/>
      <c r="LFS41" s="252"/>
      <c r="LFT41" s="252"/>
      <c r="LFU41" s="252"/>
      <c r="LFV41" s="253"/>
      <c r="LFW41" s="253"/>
      <c r="LFX41" s="255"/>
      <c r="LFY41" s="255"/>
      <c r="LFZ41" s="256"/>
      <c r="LGC41" s="251"/>
      <c r="LGD41" s="251"/>
      <c r="LGE41" s="251"/>
      <c r="LGF41" s="251"/>
      <c r="LGG41" s="251"/>
      <c r="LGH41" s="251"/>
      <c r="LGI41" s="252"/>
      <c r="LGJ41" s="253"/>
      <c r="LGO41" s="254"/>
      <c r="LGR41" s="252"/>
      <c r="LGS41" s="252"/>
      <c r="LGT41" s="252"/>
      <c r="LGU41" s="252"/>
      <c r="LGV41" s="253"/>
      <c r="LGW41" s="253"/>
      <c r="LGX41" s="255"/>
      <c r="LGY41" s="255"/>
      <c r="LGZ41" s="256"/>
      <c r="LHC41" s="251"/>
      <c r="LHD41" s="251"/>
      <c r="LHE41" s="251"/>
      <c r="LHF41" s="251"/>
      <c r="LHG41" s="251"/>
      <c r="LHH41" s="251"/>
      <c r="LHI41" s="252"/>
      <c r="LHJ41" s="253"/>
      <c r="LHO41" s="254"/>
      <c r="LHR41" s="252"/>
      <c r="LHS41" s="252"/>
      <c r="LHT41" s="252"/>
      <c r="LHU41" s="252"/>
      <c r="LHV41" s="253"/>
      <c r="LHW41" s="253"/>
      <c r="LHX41" s="255"/>
      <c r="LHY41" s="255"/>
      <c r="LHZ41" s="256"/>
      <c r="LIC41" s="251"/>
      <c r="LID41" s="251"/>
      <c r="LIE41" s="251"/>
      <c r="LIF41" s="251"/>
      <c r="LIG41" s="251"/>
      <c r="LIH41" s="251"/>
      <c r="LII41" s="252"/>
      <c r="LIJ41" s="253"/>
      <c r="LIO41" s="254"/>
      <c r="LIR41" s="252"/>
      <c r="LIS41" s="252"/>
      <c r="LIT41" s="252"/>
      <c r="LIU41" s="252"/>
      <c r="LIV41" s="253"/>
      <c r="LIW41" s="253"/>
      <c r="LIX41" s="255"/>
      <c r="LIY41" s="255"/>
      <c r="LIZ41" s="256"/>
      <c r="LJC41" s="251"/>
      <c r="LJD41" s="251"/>
      <c r="LJE41" s="251"/>
      <c r="LJF41" s="251"/>
      <c r="LJG41" s="251"/>
      <c r="LJH41" s="251"/>
      <c r="LJI41" s="252"/>
      <c r="LJJ41" s="253"/>
      <c r="LJO41" s="254"/>
      <c r="LJR41" s="252"/>
      <c r="LJS41" s="252"/>
      <c r="LJT41" s="252"/>
      <c r="LJU41" s="252"/>
      <c r="LJV41" s="253"/>
      <c r="LJW41" s="253"/>
      <c r="LJX41" s="255"/>
      <c r="LJY41" s="255"/>
      <c r="LJZ41" s="256"/>
      <c r="LKC41" s="251"/>
      <c r="LKD41" s="251"/>
      <c r="LKE41" s="251"/>
      <c r="LKF41" s="251"/>
      <c r="LKG41" s="251"/>
      <c r="LKH41" s="251"/>
      <c r="LKI41" s="252"/>
      <c r="LKJ41" s="253"/>
      <c r="LKO41" s="254"/>
      <c r="LKR41" s="252"/>
      <c r="LKS41" s="252"/>
      <c r="LKT41" s="252"/>
      <c r="LKU41" s="252"/>
      <c r="LKV41" s="253"/>
      <c r="LKW41" s="253"/>
      <c r="LKX41" s="255"/>
      <c r="LKY41" s="255"/>
      <c r="LKZ41" s="256"/>
      <c r="LLC41" s="251"/>
      <c r="LLD41" s="251"/>
      <c r="LLE41" s="251"/>
      <c r="LLF41" s="251"/>
      <c r="LLG41" s="251"/>
      <c r="LLH41" s="251"/>
      <c r="LLI41" s="252"/>
      <c r="LLJ41" s="253"/>
      <c r="LLO41" s="254"/>
      <c r="LLR41" s="252"/>
      <c r="LLS41" s="252"/>
      <c r="LLT41" s="252"/>
      <c r="LLU41" s="252"/>
      <c r="LLV41" s="253"/>
      <c r="LLW41" s="253"/>
      <c r="LLX41" s="255"/>
      <c r="LLY41" s="255"/>
      <c r="LLZ41" s="256"/>
      <c r="LMC41" s="251"/>
      <c r="LMD41" s="251"/>
      <c r="LME41" s="251"/>
      <c r="LMF41" s="251"/>
      <c r="LMG41" s="251"/>
      <c r="LMH41" s="251"/>
      <c r="LMI41" s="252"/>
      <c r="LMJ41" s="253"/>
      <c r="LMO41" s="254"/>
      <c r="LMR41" s="252"/>
      <c r="LMS41" s="252"/>
      <c r="LMT41" s="252"/>
      <c r="LMU41" s="252"/>
      <c r="LMV41" s="253"/>
      <c r="LMW41" s="253"/>
      <c r="LMX41" s="255"/>
      <c r="LMY41" s="255"/>
      <c r="LMZ41" s="256"/>
      <c r="LNC41" s="251"/>
      <c r="LND41" s="251"/>
      <c r="LNE41" s="251"/>
      <c r="LNF41" s="251"/>
      <c r="LNG41" s="251"/>
      <c r="LNH41" s="251"/>
      <c r="LNI41" s="252"/>
      <c r="LNJ41" s="253"/>
      <c r="LNO41" s="254"/>
      <c r="LNR41" s="252"/>
      <c r="LNS41" s="252"/>
      <c r="LNT41" s="252"/>
      <c r="LNU41" s="252"/>
      <c r="LNV41" s="253"/>
      <c r="LNW41" s="253"/>
      <c r="LNX41" s="255"/>
      <c r="LNY41" s="255"/>
      <c r="LNZ41" s="256"/>
      <c r="LOC41" s="251"/>
      <c r="LOD41" s="251"/>
      <c r="LOE41" s="251"/>
      <c r="LOF41" s="251"/>
      <c r="LOG41" s="251"/>
      <c r="LOH41" s="251"/>
      <c r="LOI41" s="252"/>
      <c r="LOJ41" s="253"/>
      <c r="LOO41" s="254"/>
      <c r="LOR41" s="252"/>
      <c r="LOS41" s="252"/>
      <c r="LOT41" s="252"/>
      <c r="LOU41" s="252"/>
      <c r="LOV41" s="253"/>
      <c r="LOW41" s="253"/>
      <c r="LOX41" s="255"/>
      <c r="LOY41" s="255"/>
      <c r="LOZ41" s="256"/>
      <c r="LPC41" s="251"/>
      <c r="LPD41" s="251"/>
      <c r="LPE41" s="251"/>
      <c r="LPF41" s="251"/>
      <c r="LPG41" s="251"/>
      <c r="LPH41" s="251"/>
      <c r="LPI41" s="252"/>
      <c r="LPJ41" s="253"/>
      <c r="LPO41" s="254"/>
      <c r="LPR41" s="252"/>
      <c r="LPS41" s="252"/>
      <c r="LPT41" s="252"/>
      <c r="LPU41" s="252"/>
      <c r="LPV41" s="253"/>
      <c r="LPW41" s="253"/>
      <c r="LPX41" s="255"/>
      <c r="LPY41" s="255"/>
      <c r="LPZ41" s="256"/>
      <c r="LQC41" s="251"/>
      <c r="LQD41" s="251"/>
      <c r="LQE41" s="251"/>
      <c r="LQF41" s="251"/>
      <c r="LQG41" s="251"/>
      <c r="LQH41" s="251"/>
      <c r="LQI41" s="252"/>
      <c r="LQJ41" s="253"/>
      <c r="LQO41" s="254"/>
      <c r="LQR41" s="252"/>
      <c r="LQS41" s="252"/>
      <c r="LQT41" s="252"/>
      <c r="LQU41" s="252"/>
      <c r="LQV41" s="253"/>
      <c r="LQW41" s="253"/>
      <c r="LQX41" s="255"/>
      <c r="LQY41" s="255"/>
      <c r="LQZ41" s="256"/>
      <c r="LRC41" s="251"/>
      <c r="LRD41" s="251"/>
      <c r="LRE41" s="251"/>
      <c r="LRF41" s="251"/>
      <c r="LRG41" s="251"/>
      <c r="LRH41" s="251"/>
      <c r="LRI41" s="252"/>
      <c r="LRJ41" s="253"/>
      <c r="LRO41" s="254"/>
      <c r="LRR41" s="252"/>
      <c r="LRS41" s="252"/>
      <c r="LRT41" s="252"/>
      <c r="LRU41" s="252"/>
      <c r="LRV41" s="253"/>
      <c r="LRW41" s="253"/>
      <c r="LRX41" s="255"/>
      <c r="LRY41" s="255"/>
      <c r="LRZ41" s="256"/>
      <c r="LSC41" s="251"/>
      <c r="LSD41" s="251"/>
      <c r="LSE41" s="251"/>
      <c r="LSF41" s="251"/>
      <c r="LSG41" s="251"/>
      <c r="LSH41" s="251"/>
      <c r="LSI41" s="252"/>
      <c r="LSJ41" s="253"/>
      <c r="LSO41" s="254"/>
      <c r="LSR41" s="252"/>
      <c r="LSS41" s="252"/>
      <c r="LST41" s="252"/>
      <c r="LSU41" s="252"/>
      <c r="LSV41" s="253"/>
      <c r="LSW41" s="253"/>
      <c r="LSX41" s="255"/>
      <c r="LSY41" s="255"/>
      <c r="LSZ41" s="256"/>
      <c r="LTC41" s="251"/>
      <c r="LTD41" s="251"/>
      <c r="LTE41" s="251"/>
      <c r="LTF41" s="251"/>
      <c r="LTG41" s="251"/>
      <c r="LTH41" s="251"/>
      <c r="LTI41" s="252"/>
      <c r="LTJ41" s="253"/>
      <c r="LTO41" s="254"/>
      <c r="LTR41" s="252"/>
      <c r="LTS41" s="252"/>
      <c r="LTT41" s="252"/>
      <c r="LTU41" s="252"/>
      <c r="LTV41" s="253"/>
      <c r="LTW41" s="253"/>
      <c r="LTX41" s="255"/>
      <c r="LTY41" s="255"/>
      <c r="LTZ41" s="256"/>
      <c r="LUC41" s="251"/>
      <c r="LUD41" s="251"/>
      <c r="LUE41" s="251"/>
      <c r="LUF41" s="251"/>
      <c r="LUG41" s="251"/>
      <c r="LUH41" s="251"/>
      <c r="LUI41" s="252"/>
      <c r="LUJ41" s="253"/>
      <c r="LUO41" s="254"/>
      <c r="LUR41" s="252"/>
      <c r="LUS41" s="252"/>
      <c r="LUT41" s="252"/>
      <c r="LUU41" s="252"/>
      <c r="LUV41" s="253"/>
      <c r="LUW41" s="253"/>
      <c r="LUX41" s="255"/>
      <c r="LUY41" s="255"/>
      <c r="LUZ41" s="256"/>
      <c r="LVC41" s="251"/>
      <c r="LVD41" s="251"/>
      <c r="LVE41" s="251"/>
      <c r="LVF41" s="251"/>
      <c r="LVG41" s="251"/>
      <c r="LVH41" s="251"/>
      <c r="LVI41" s="252"/>
      <c r="LVJ41" s="253"/>
      <c r="LVO41" s="254"/>
      <c r="LVR41" s="252"/>
      <c r="LVS41" s="252"/>
      <c r="LVT41" s="252"/>
      <c r="LVU41" s="252"/>
      <c r="LVV41" s="253"/>
      <c r="LVW41" s="253"/>
      <c r="LVX41" s="255"/>
      <c r="LVY41" s="255"/>
      <c r="LVZ41" s="256"/>
      <c r="LWC41" s="251"/>
      <c r="LWD41" s="251"/>
      <c r="LWE41" s="251"/>
      <c r="LWF41" s="251"/>
      <c r="LWG41" s="251"/>
      <c r="LWH41" s="251"/>
      <c r="LWI41" s="252"/>
      <c r="LWJ41" s="253"/>
      <c r="LWO41" s="254"/>
      <c r="LWR41" s="252"/>
      <c r="LWS41" s="252"/>
      <c r="LWT41" s="252"/>
      <c r="LWU41" s="252"/>
      <c r="LWV41" s="253"/>
      <c r="LWW41" s="253"/>
      <c r="LWX41" s="255"/>
      <c r="LWY41" s="255"/>
      <c r="LWZ41" s="256"/>
      <c r="LXC41" s="251"/>
      <c r="LXD41" s="251"/>
      <c r="LXE41" s="251"/>
      <c r="LXF41" s="251"/>
      <c r="LXG41" s="251"/>
      <c r="LXH41" s="251"/>
      <c r="LXI41" s="252"/>
      <c r="LXJ41" s="253"/>
      <c r="LXO41" s="254"/>
      <c r="LXR41" s="252"/>
      <c r="LXS41" s="252"/>
      <c r="LXT41" s="252"/>
      <c r="LXU41" s="252"/>
      <c r="LXV41" s="253"/>
      <c r="LXW41" s="253"/>
      <c r="LXX41" s="255"/>
      <c r="LXY41" s="255"/>
      <c r="LXZ41" s="256"/>
      <c r="LYC41" s="251"/>
      <c r="LYD41" s="251"/>
      <c r="LYE41" s="251"/>
      <c r="LYF41" s="251"/>
      <c r="LYG41" s="251"/>
      <c r="LYH41" s="251"/>
      <c r="LYI41" s="252"/>
      <c r="LYJ41" s="253"/>
      <c r="LYO41" s="254"/>
      <c r="LYR41" s="252"/>
      <c r="LYS41" s="252"/>
      <c r="LYT41" s="252"/>
      <c r="LYU41" s="252"/>
      <c r="LYV41" s="253"/>
      <c r="LYW41" s="253"/>
      <c r="LYX41" s="255"/>
      <c r="LYY41" s="255"/>
      <c r="LYZ41" s="256"/>
      <c r="LZC41" s="251"/>
      <c r="LZD41" s="251"/>
      <c r="LZE41" s="251"/>
      <c r="LZF41" s="251"/>
      <c r="LZG41" s="251"/>
      <c r="LZH41" s="251"/>
      <c r="LZI41" s="252"/>
      <c r="LZJ41" s="253"/>
      <c r="LZO41" s="254"/>
      <c r="LZR41" s="252"/>
      <c r="LZS41" s="252"/>
      <c r="LZT41" s="252"/>
      <c r="LZU41" s="252"/>
      <c r="LZV41" s="253"/>
      <c r="LZW41" s="253"/>
      <c r="LZX41" s="255"/>
      <c r="LZY41" s="255"/>
      <c r="LZZ41" s="256"/>
      <c r="MAC41" s="251"/>
      <c r="MAD41" s="251"/>
      <c r="MAE41" s="251"/>
      <c r="MAF41" s="251"/>
      <c r="MAG41" s="251"/>
      <c r="MAH41" s="251"/>
      <c r="MAI41" s="252"/>
      <c r="MAJ41" s="253"/>
      <c r="MAO41" s="254"/>
      <c r="MAR41" s="252"/>
      <c r="MAS41" s="252"/>
      <c r="MAT41" s="252"/>
      <c r="MAU41" s="252"/>
      <c r="MAV41" s="253"/>
      <c r="MAW41" s="253"/>
      <c r="MAX41" s="255"/>
      <c r="MAY41" s="255"/>
      <c r="MAZ41" s="256"/>
      <c r="MBC41" s="251"/>
      <c r="MBD41" s="251"/>
      <c r="MBE41" s="251"/>
      <c r="MBF41" s="251"/>
      <c r="MBG41" s="251"/>
      <c r="MBH41" s="251"/>
      <c r="MBI41" s="252"/>
      <c r="MBJ41" s="253"/>
      <c r="MBO41" s="254"/>
      <c r="MBR41" s="252"/>
      <c r="MBS41" s="252"/>
      <c r="MBT41" s="252"/>
      <c r="MBU41" s="252"/>
      <c r="MBV41" s="253"/>
      <c r="MBW41" s="253"/>
      <c r="MBX41" s="255"/>
      <c r="MBY41" s="255"/>
      <c r="MBZ41" s="256"/>
      <c r="MCC41" s="251"/>
      <c r="MCD41" s="251"/>
      <c r="MCE41" s="251"/>
      <c r="MCF41" s="251"/>
      <c r="MCG41" s="251"/>
      <c r="MCH41" s="251"/>
      <c r="MCI41" s="252"/>
      <c r="MCJ41" s="253"/>
      <c r="MCO41" s="254"/>
      <c r="MCR41" s="252"/>
      <c r="MCS41" s="252"/>
      <c r="MCT41" s="252"/>
      <c r="MCU41" s="252"/>
      <c r="MCV41" s="253"/>
      <c r="MCW41" s="253"/>
      <c r="MCX41" s="255"/>
      <c r="MCY41" s="255"/>
      <c r="MCZ41" s="256"/>
      <c r="MDC41" s="251"/>
      <c r="MDD41" s="251"/>
      <c r="MDE41" s="251"/>
      <c r="MDF41" s="251"/>
      <c r="MDG41" s="251"/>
      <c r="MDH41" s="251"/>
      <c r="MDI41" s="252"/>
      <c r="MDJ41" s="253"/>
      <c r="MDO41" s="254"/>
      <c r="MDR41" s="252"/>
      <c r="MDS41" s="252"/>
      <c r="MDT41" s="252"/>
      <c r="MDU41" s="252"/>
      <c r="MDV41" s="253"/>
      <c r="MDW41" s="253"/>
      <c r="MDX41" s="255"/>
      <c r="MDY41" s="255"/>
      <c r="MDZ41" s="256"/>
      <c r="MEC41" s="251"/>
      <c r="MED41" s="251"/>
      <c r="MEE41" s="251"/>
      <c r="MEF41" s="251"/>
      <c r="MEG41" s="251"/>
      <c r="MEH41" s="251"/>
      <c r="MEI41" s="252"/>
      <c r="MEJ41" s="253"/>
      <c r="MEO41" s="254"/>
      <c r="MER41" s="252"/>
      <c r="MES41" s="252"/>
      <c r="MET41" s="252"/>
      <c r="MEU41" s="252"/>
      <c r="MEV41" s="253"/>
      <c r="MEW41" s="253"/>
      <c r="MEX41" s="255"/>
      <c r="MEY41" s="255"/>
      <c r="MEZ41" s="256"/>
      <c r="MFC41" s="251"/>
      <c r="MFD41" s="251"/>
      <c r="MFE41" s="251"/>
      <c r="MFF41" s="251"/>
      <c r="MFG41" s="251"/>
      <c r="MFH41" s="251"/>
      <c r="MFI41" s="252"/>
      <c r="MFJ41" s="253"/>
      <c r="MFO41" s="254"/>
      <c r="MFR41" s="252"/>
      <c r="MFS41" s="252"/>
      <c r="MFT41" s="252"/>
      <c r="MFU41" s="252"/>
      <c r="MFV41" s="253"/>
      <c r="MFW41" s="253"/>
      <c r="MFX41" s="255"/>
      <c r="MFY41" s="255"/>
      <c r="MFZ41" s="256"/>
      <c r="MGC41" s="251"/>
      <c r="MGD41" s="251"/>
      <c r="MGE41" s="251"/>
      <c r="MGF41" s="251"/>
      <c r="MGG41" s="251"/>
      <c r="MGH41" s="251"/>
      <c r="MGI41" s="252"/>
      <c r="MGJ41" s="253"/>
      <c r="MGO41" s="254"/>
      <c r="MGR41" s="252"/>
      <c r="MGS41" s="252"/>
      <c r="MGT41" s="252"/>
      <c r="MGU41" s="252"/>
      <c r="MGV41" s="253"/>
      <c r="MGW41" s="253"/>
      <c r="MGX41" s="255"/>
      <c r="MGY41" s="255"/>
      <c r="MGZ41" s="256"/>
      <c r="MHC41" s="251"/>
      <c r="MHD41" s="251"/>
      <c r="MHE41" s="251"/>
      <c r="MHF41" s="251"/>
      <c r="MHG41" s="251"/>
      <c r="MHH41" s="251"/>
      <c r="MHI41" s="252"/>
      <c r="MHJ41" s="253"/>
      <c r="MHO41" s="254"/>
      <c r="MHR41" s="252"/>
      <c r="MHS41" s="252"/>
      <c r="MHT41" s="252"/>
      <c r="MHU41" s="252"/>
      <c r="MHV41" s="253"/>
      <c r="MHW41" s="253"/>
      <c r="MHX41" s="255"/>
      <c r="MHY41" s="255"/>
      <c r="MHZ41" s="256"/>
      <c r="MIC41" s="251"/>
      <c r="MID41" s="251"/>
      <c r="MIE41" s="251"/>
      <c r="MIF41" s="251"/>
      <c r="MIG41" s="251"/>
      <c r="MIH41" s="251"/>
      <c r="MII41" s="252"/>
      <c r="MIJ41" s="253"/>
      <c r="MIO41" s="254"/>
      <c r="MIR41" s="252"/>
      <c r="MIS41" s="252"/>
      <c r="MIT41" s="252"/>
      <c r="MIU41" s="252"/>
      <c r="MIV41" s="253"/>
      <c r="MIW41" s="253"/>
      <c r="MIX41" s="255"/>
      <c r="MIY41" s="255"/>
      <c r="MIZ41" s="256"/>
      <c r="MJC41" s="251"/>
      <c r="MJD41" s="251"/>
      <c r="MJE41" s="251"/>
      <c r="MJF41" s="251"/>
      <c r="MJG41" s="251"/>
      <c r="MJH41" s="251"/>
      <c r="MJI41" s="252"/>
      <c r="MJJ41" s="253"/>
      <c r="MJO41" s="254"/>
      <c r="MJR41" s="252"/>
      <c r="MJS41" s="252"/>
      <c r="MJT41" s="252"/>
      <c r="MJU41" s="252"/>
      <c r="MJV41" s="253"/>
      <c r="MJW41" s="253"/>
      <c r="MJX41" s="255"/>
      <c r="MJY41" s="255"/>
      <c r="MJZ41" s="256"/>
      <c r="MKC41" s="251"/>
      <c r="MKD41" s="251"/>
      <c r="MKE41" s="251"/>
      <c r="MKF41" s="251"/>
      <c r="MKG41" s="251"/>
      <c r="MKH41" s="251"/>
      <c r="MKI41" s="252"/>
      <c r="MKJ41" s="253"/>
      <c r="MKO41" s="254"/>
      <c r="MKR41" s="252"/>
      <c r="MKS41" s="252"/>
      <c r="MKT41" s="252"/>
      <c r="MKU41" s="252"/>
      <c r="MKV41" s="253"/>
      <c r="MKW41" s="253"/>
      <c r="MKX41" s="255"/>
      <c r="MKY41" s="255"/>
      <c r="MKZ41" s="256"/>
      <c r="MLC41" s="251"/>
      <c r="MLD41" s="251"/>
      <c r="MLE41" s="251"/>
      <c r="MLF41" s="251"/>
      <c r="MLG41" s="251"/>
      <c r="MLH41" s="251"/>
      <c r="MLI41" s="252"/>
      <c r="MLJ41" s="253"/>
      <c r="MLO41" s="254"/>
      <c r="MLR41" s="252"/>
      <c r="MLS41" s="252"/>
      <c r="MLT41" s="252"/>
      <c r="MLU41" s="252"/>
      <c r="MLV41" s="253"/>
      <c r="MLW41" s="253"/>
      <c r="MLX41" s="255"/>
      <c r="MLY41" s="255"/>
      <c r="MLZ41" s="256"/>
      <c r="MMC41" s="251"/>
      <c r="MMD41" s="251"/>
      <c r="MME41" s="251"/>
      <c r="MMF41" s="251"/>
      <c r="MMG41" s="251"/>
      <c r="MMH41" s="251"/>
      <c r="MMI41" s="252"/>
      <c r="MMJ41" s="253"/>
      <c r="MMO41" s="254"/>
      <c r="MMR41" s="252"/>
      <c r="MMS41" s="252"/>
      <c r="MMT41" s="252"/>
      <c r="MMU41" s="252"/>
      <c r="MMV41" s="253"/>
      <c r="MMW41" s="253"/>
      <c r="MMX41" s="255"/>
      <c r="MMY41" s="255"/>
      <c r="MMZ41" s="256"/>
      <c r="MNC41" s="251"/>
      <c r="MND41" s="251"/>
      <c r="MNE41" s="251"/>
      <c r="MNF41" s="251"/>
      <c r="MNG41" s="251"/>
      <c r="MNH41" s="251"/>
      <c r="MNI41" s="252"/>
      <c r="MNJ41" s="253"/>
      <c r="MNO41" s="254"/>
      <c r="MNR41" s="252"/>
      <c r="MNS41" s="252"/>
      <c r="MNT41" s="252"/>
      <c r="MNU41" s="252"/>
      <c r="MNV41" s="253"/>
      <c r="MNW41" s="253"/>
      <c r="MNX41" s="255"/>
      <c r="MNY41" s="255"/>
      <c r="MNZ41" s="256"/>
      <c r="MOC41" s="251"/>
      <c r="MOD41" s="251"/>
      <c r="MOE41" s="251"/>
      <c r="MOF41" s="251"/>
      <c r="MOG41" s="251"/>
      <c r="MOH41" s="251"/>
      <c r="MOI41" s="252"/>
      <c r="MOJ41" s="253"/>
      <c r="MOO41" s="254"/>
      <c r="MOR41" s="252"/>
      <c r="MOS41" s="252"/>
      <c r="MOT41" s="252"/>
      <c r="MOU41" s="252"/>
      <c r="MOV41" s="253"/>
      <c r="MOW41" s="253"/>
      <c r="MOX41" s="255"/>
      <c r="MOY41" s="255"/>
      <c r="MOZ41" s="256"/>
      <c r="MPC41" s="251"/>
      <c r="MPD41" s="251"/>
      <c r="MPE41" s="251"/>
      <c r="MPF41" s="251"/>
      <c r="MPG41" s="251"/>
      <c r="MPH41" s="251"/>
      <c r="MPI41" s="252"/>
      <c r="MPJ41" s="253"/>
      <c r="MPO41" s="254"/>
      <c r="MPR41" s="252"/>
      <c r="MPS41" s="252"/>
      <c r="MPT41" s="252"/>
      <c r="MPU41" s="252"/>
      <c r="MPV41" s="253"/>
      <c r="MPW41" s="253"/>
      <c r="MPX41" s="255"/>
      <c r="MPY41" s="255"/>
      <c r="MPZ41" s="256"/>
      <c r="MQC41" s="251"/>
      <c r="MQD41" s="251"/>
      <c r="MQE41" s="251"/>
      <c r="MQF41" s="251"/>
      <c r="MQG41" s="251"/>
      <c r="MQH41" s="251"/>
      <c r="MQI41" s="252"/>
      <c r="MQJ41" s="253"/>
      <c r="MQO41" s="254"/>
      <c r="MQR41" s="252"/>
      <c r="MQS41" s="252"/>
      <c r="MQT41" s="252"/>
      <c r="MQU41" s="252"/>
      <c r="MQV41" s="253"/>
      <c r="MQW41" s="253"/>
      <c r="MQX41" s="255"/>
      <c r="MQY41" s="255"/>
      <c r="MQZ41" s="256"/>
      <c r="MRC41" s="251"/>
      <c r="MRD41" s="251"/>
      <c r="MRE41" s="251"/>
      <c r="MRF41" s="251"/>
      <c r="MRG41" s="251"/>
      <c r="MRH41" s="251"/>
      <c r="MRI41" s="252"/>
      <c r="MRJ41" s="253"/>
      <c r="MRO41" s="254"/>
      <c r="MRR41" s="252"/>
      <c r="MRS41" s="252"/>
      <c r="MRT41" s="252"/>
      <c r="MRU41" s="252"/>
      <c r="MRV41" s="253"/>
      <c r="MRW41" s="253"/>
      <c r="MRX41" s="255"/>
      <c r="MRY41" s="255"/>
      <c r="MRZ41" s="256"/>
      <c r="MSC41" s="251"/>
      <c r="MSD41" s="251"/>
      <c r="MSE41" s="251"/>
      <c r="MSF41" s="251"/>
      <c r="MSG41" s="251"/>
      <c r="MSH41" s="251"/>
      <c r="MSI41" s="252"/>
      <c r="MSJ41" s="253"/>
      <c r="MSO41" s="254"/>
      <c r="MSR41" s="252"/>
      <c r="MSS41" s="252"/>
      <c r="MST41" s="252"/>
      <c r="MSU41" s="252"/>
      <c r="MSV41" s="253"/>
      <c r="MSW41" s="253"/>
      <c r="MSX41" s="255"/>
      <c r="MSY41" s="255"/>
      <c r="MSZ41" s="256"/>
      <c r="MTC41" s="251"/>
      <c r="MTD41" s="251"/>
      <c r="MTE41" s="251"/>
      <c r="MTF41" s="251"/>
      <c r="MTG41" s="251"/>
      <c r="MTH41" s="251"/>
      <c r="MTI41" s="252"/>
      <c r="MTJ41" s="253"/>
      <c r="MTO41" s="254"/>
      <c r="MTR41" s="252"/>
      <c r="MTS41" s="252"/>
      <c r="MTT41" s="252"/>
      <c r="MTU41" s="252"/>
      <c r="MTV41" s="253"/>
      <c r="MTW41" s="253"/>
      <c r="MTX41" s="255"/>
      <c r="MTY41" s="255"/>
      <c r="MTZ41" s="256"/>
      <c r="MUC41" s="251"/>
      <c r="MUD41" s="251"/>
      <c r="MUE41" s="251"/>
      <c r="MUF41" s="251"/>
      <c r="MUG41" s="251"/>
      <c r="MUH41" s="251"/>
      <c r="MUI41" s="252"/>
      <c r="MUJ41" s="253"/>
      <c r="MUO41" s="254"/>
      <c r="MUR41" s="252"/>
      <c r="MUS41" s="252"/>
      <c r="MUT41" s="252"/>
      <c r="MUU41" s="252"/>
      <c r="MUV41" s="253"/>
      <c r="MUW41" s="253"/>
      <c r="MUX41" s="255"/>
      <c r="MUY41" s="255"/>
      <c r="MUZ41" s="256"/>
      <c r="MVC41" s="251"/>
      <c r="MVD41" s="251"/>
      <c r="MVE41" s="251"/>
      <c r="MVF41" s="251"/>
      <c r="MVG41" s="251"/>
      <c r="MVH41" s="251"/>
      <c r="MVI41" s="252"/>
      <c r="MVJ41" s="253"/>
      <c r="MVO41" s="254"/>
      <c r="MVR41" s="252"/>
      <c r="MVS41" s="252"/>
      <c r="MVT41" s="252"/>
      <c r="MVU41" s="252"/>
      <c r="MVV41" s="253"/>
      <c r="MVW41" s="253"/>
      <c r="MVX41" s="255"/>
      <c r="MVY41" s="255"/>
      <c r="MVZ41" s="256"/>
      <c r="MWC41" s="251"/>
      <c r="MWD41" s="251"/>
      <c r="MWE41" s="251"/>
      <c r="MWF41" s="251"/>
      <c r="MWG41" s="251"/>
      <c r="MWH41" s="251"/>
      <c r="MWI41" s="252"/>
      <c r="MWJ41" s="253"/>
      <c r="MWO41" s="254"/>
      <c r="MWR41" s="252"/>
      <c r="MWS41" s="252"/>
      <c r="MWT41" s="252"/>
      <c r="MWU41" s="252"/>
      <c r="MWV41" s="253"/>
      <c r="MWW41" s="253"/>
      <c r="MWX41" s="255"/>
      <c r="MWY41" s="255"/>
      <c r="MWZ41" s="256"/>
      <c r="MXC41" s="251"/>
      <c r="MXD41" s="251"/>
      <c r="MXE41" s="251"/>
      <c r="MXF41" s="251"/>
      <c r="MXG41" s="251"/>
      <c r="MXH41" s="251"/>
      <c r="MXI41" s="252"/>
      <c r="MXJ41" s="253"/>
      <c r="MXO41" s="254"/>
      <c r="MXR41" s="252"/>
      <c r="MXS41" s="252"/>
      <c r="MXT41" s="252"/>
      <c r="MXU41" s="252"/>
      <c r="MXV41" s="253"/>
      <c r="MXW41" s="253"/>
      <c r="MXX41" s="255"/>
      <c r="MXY41" s="255"/>
      <c r="MXZ41" s="256"/>
      <c r="MYC41" s="251"/>
      <c r="MYD41" s="251"/>
      <c r="MYE41" s="251"/>
      <c r="MYF41" s="251"/>
      <c r="MYG41" s="251"/>
      <c r="MYH41" s="251"/>
      <c r="MYI41" s="252"/>
      <c r="MYJ41" s="253"/>
      <c r="MYO41" s="254"/>
      <c r="MYR41" s="252"/>
      <c r="MYS41" s="252"/>
      <c r="MYT41" s="252"/>
      <c r="MYU41" s="252"/>
      <c r="MYV41" s="253"/>
      <c r="MYW41" s="253"/>
      <c r="MYX41" s="255"/>
      <c r="MYY41" s="255"/>
      <c r="MYZ41" s="256"/>
      <c r="MZC41" s="251"/>
      <c r="MZD41" s="251"/>
      <c r="MZE41" s="251"/>
      <c r="MZF41" s="251"/>
      <c r="MZG41" s="251"/>
      <c r="MZH41" s="251"/>
      <c r="MZI41" s="252"/>
      <c r="MZJ41" s="253"/>
      <c r="MZO41" s="254"/>
      <c r="MZR41" s="252"/>
      <c r="MZS41" s="252"/>
      <c r="MZT41" s="252"/>
      <c r="MZU41" s="252"/>
      <c r="MZV41" s="253"/>
      <c r="MZW41" s="253"/>
      <c r="MZX41" s="255"/>
      <c r="MZY41" s="255"/>
      <c r="MZZ41" s="256"/>
      <c r="NAC41" s="251"/>
      <c r="NAD41" s="251"/>
      <c r="NAE41" s="251"/>
      <c r="NAF41" s="251"/>
      <c r="NAG41" s="251"/>
      <c r="NAH41" s="251"/>
      <c r="NAI41" s="252"/>
      <c r="NAJ41" s="253"/>
      <c r="NAO41" s="254"/>
      <c r="NAR41" s="252"/>
      <c r="NAS41" s="252"/>
      <c r="NAT41" s="252"/>
      <c r="NAU41" s="252"/>
      <c r="NAV41" s="253"/>
      <c r="NAW41" s="253"/>
      <c r="NAX41" s="255"/>
      <c r="NAY41" s="255"/>
      <c r="NAZ41" s="256"/>
      <c r="NBC41" s="251"/>
      <c r="NBD41" s="251"/>
      <c r="NBE41" s="251"/>
      <c r="NBF41" s="251"/>
      <c r="NBG41" s="251"/>
      <c r="NBH41" s="251"/>
      <c r="NBI41" s="252"/>
      <c r="NBJ41" s="253"/>
      <c r="NBO41" s="254"/>
      <c r="NBR41" s="252"/>
      <c r="NBS41" s="252"/>
      <c r="NBT41" s="252"/>
      <c r="NBU41" s="252"/>
      <c r="NBV41" s="253"/>
      <c r="NBW41" s="253"/>
      <c r="NBX41" s="255"/>
      <c r="NBY41" s="255"/>
      <c r="NBZ41" s="256"/>
      <c r="NCC41" s="251"/>
      <c r="NCD41" s="251"/>
      <c r="NCE41" s="251"/>
      <c r="NCF41" s="251"/>
      <c r="NCG41" s="251"/>
      <c r="NCH41" s="251"/>
      <c r="NCI41" s="252"/>
      <c r="NCJ41" s="253"/>
      <c r="NCO41" s="254"/>
      <c r="NCR41" s="252"/>
      <c r="NCS41" s="252"/>
      <c r="NCT41" s="252"/>
      <c r="NCU41" s="252"/>
      <c r="NCV41" s="253"/>
      <c r="NCW41" s="253"/>
      <c r="NCX41" s="255"/>
      <c r="NCY41" s="255"/>
      <c r="NCZ41" s="256"/>
      <c r="NDC41" s="251"/>
      <c r="NDD41" s="251"/>
      <c r="NDE41" s="251"/>
      <c r="NDF41" s="251"/>
      <c r="NDG41" s="251"/>
      <c r="NDH41" s="251"/>
      <c r="NDI41" s="252"/>
      <c r="NDJ41" s="253"/>
      <c r="NDO41" s="254"/>
      <c r="NDR41" s="252"/>
      <c r="NDS41" s="252"/>
      <c r="NDT41" s="252"/>
      <c r="NDU41" s="252"/>
      <c r="NDV41" s="253"/>
      <c r="NDW41" s="253"/>
      <c r="NDX41" s="255"/>
      <c r="NDY41" s="255"/>
      <c r="NDZ41" s="256"/>
      <c r="NEC41" s="251"/>
      <c r="NED41" s="251"/>
      <c r="NEE41" s="251"/>
      <c r="NEF41" s="251"/>
      <c r="NEG41" s="251"/>
      <c r="NEH41" s="251"/>
      <c r="NEI41" s="252"/>
      <c r="NEJ41" s="253"/>
      <c r="NEO41" s="254"/>
      <c r="NER41" s="252"/>
      <c r="NES41" s="252"/>
      <c r="NET41" s="252"/>
      <c r="NEU41" s="252"/>
      <c r="NEV41" s="253"/>
      <c r="NEW41" s="253"/>
      <c r="NEX41" s="255"/>
      <c r="NEY41" s="255"/>
      <c r="NEZ41" s="256"/>
      <c r="NFC41" s="251"/>
      <c r="NFD41" s="251"/>
      <c r="NFE41" s="251"/>
      <c r="NFF41" s="251"/>
      <c r="NFG41" s="251"/>
      <c r="NFH41" s="251"/>
      <c r="NFI41" s="252"/>
      <c r="NFJ41" s="253"/>
      <c r="NFO41" s="254"/>
      <c r="NFR41" s="252"/>
      <c r="NFS41" s="252"/>
      <c r="NFT41" s="252"/>
      <c r="NFU41" s="252"/>
      <c r="NFV41" s="253"/>
      <c r="NFW41" s="253"/>
      <c r="NFX41" s="255"/>
      <c r="NFY41" s="255"/>
      <c r="NFZ41" s="256"/>
      <c r="NGC41" s="251"/>
      <c r="NGD41" s="251"/>
      <c r="NGE41" s="251"/>
      <c r="NGF41" s="251"/>
      <c r="NGG41" s="251"/>
      <c r="NGH41" s="251"/>
      <c r="NGI41" s="252"/>
      <c r="NGJ41" s="253"/>
      <c r="NGO41" s="254"/>
      <c r="NGR41" s="252"/>
      <c r="NGS41" s="252"/>
      <c r="NGT41" s="252"/>
      <c r="NGU41" s="252"/>
      <c r="NGV41" s="253"/>
      <c r="NGW41" s="253"/>
      <c r="NGX41" s="255"/>
      <c r="NGY41" s="255"/>
      <c r="NGZ41" s="256"/>
      <c r="NHC41" s="251"/>
      <c r="NHD41" s="251"/>
      <c r="NHE41" s="251"/>
      <c r="NHF41" s="251"/>
      <c r="NHG41" s="251"/>
      <c r="NHH41" s="251"/>
      <c r="NHI41" s="252"/>
      <c r="NHJ41" s="253"/>
      <c r="NHO41" s="254"/>
      <c r="NHR41" s="252"/>
      <c r="NHS41" s="252"/>
      <c r="NHT41" s="252"/>
      <c r="NHU41" s="252"/>
      <c r="NHV41" s="253"/>
      <c r="NHW41" s="253"/>
      <c r="NHX41" s="255"/>
      <c r="NHY41" s="255"/>
      <c r="NHZ41" s="256"/>
      <c r="NIC41" s="251"/>
      <c r="NID41" s="251"/>
      <c r="NIE41" s="251"/>
      <c r="NIF41" s="251"/>
      <c r="NIG41" s="251"/>
      <c r="NIH41" s="251"/>
      <c r="NII41" s="252"/>
      <c r="NIJ41" s="253"/>
      <c r="NIO41" s="254"/>
      <c r="NIR41" s="252"/>
      <c r="NIS41" s="252"/>
      <c r="NIT41" s="252"/>
      <c r="NIU41" s="252"/>
      <c r="NIV41" s="253"/>
      <c r="NIW41" s="253"/>
      <c r="NIX41" s="255"/>
      <c r="NIY41" s="255"/>
      <c r="NIZ41" s="256"/>
      <c r="NJC41" s="251"/>
      <c r="NJD41" s="251"/>
      <c r="NJE41" s="251"/>
      <c r="NJF41" s="251"/>
      <c r="NJG41" s="251"/>
      <c r="NJH41" s="251"/>
      <c r="NJI41" s="252"/>
      <c r="NJJ41" s="253"/>
      <c r="NJO41" s="254"/>
      <c r="NJR41" s="252"/>
      <c r="NJS41" s="252"/>
      <c r="NJT41" s="252"/>
      <c r="NJU41" s="252"/>
      <c r="NJV41" s="253"/>
      <c r="NJW41" s="253"/>
      <c r="NJX41" s="255"/>
      <c r="NJY41" s="255"/>
      <c r="NJZ41" s="256"/>
      <c r="NKC41" s="251"/>
      <c r="NKD41" s="251"/>
      <c r="NKE41" s="251"/>
      <c r="NKF41" s="251"/>
      <c r="NKG41" s="251"/>
      <c r="NKH41" s="251"/>
      <c r="NKI41" s="252"/>
      <c r="NKJ41" s="253"/>
      <c r="NKO41" s="254"/>
      <c r="NKR41" s="252"/>
      <c r="NKS41" s="252"/>
      <c r="NKT41" s="252"/>
      <c r="NKU41" s="252"/>
      <c r="NKV41" s="253"/>
      <c r="NKW41" s="253"/>
      <c r="NKX41" s="255"/>
      <c r="NKY41" s="255"/>
      <c r="NKZ41" s="256"/>
      <c r="NLC41" s="251"/>
      <c r="NLD41" s="251"/>
      <c r="NLE41" s="251"/>
      <c r="NLF41" s="251"/>
      <c r="NLG41" s="251"/>
      <c r="NLH41" s="251"/>
      <c r="NLI41" s="252"/>
      <c r="NLJ41" s="253"/>
      <c r="NLO41" s="254"/>
      <c r="NLR41" s="252"/>
      <c r="NLS41" s="252"/>
      <c r="NLT41" s="252"/>
      <c r="NLU41" s="252"/>
      <c r="NLV41" s="253"/>
      <c r="NLW41" s="253"/>
      <c r="NLX41" s="255"/>
      <c r="NLY41" s="255"/>
      <c r="NLZ41" s="256"/>
      <c r="NMC41" s="251"/>
      <c r="NMD41" s="251"/>
      <c r="NME41" s="251"/>
      <c r="NMF41" s="251"/>
      <c r="NMG41" s="251"/>
      <c r="NMH41" s="251"/>
      <c r="NMI41" s="252"/>
      <c r="NMJ41" s="253"/>
      <c r="NMO41" s="254"/>
      <c r="NMR41" s="252"/>
      <c r="NMS41" s="252"/>
      <c r="NMT41" s="252"/>
      <c r="NMU41" s="252"/>
      <c r="NMV41" s="253"/>
      <c r="NMW41" s="253"/>
      <c r="NMX41" s="255"/>
      <c r="NMY41" s="255"/>
      <c r="NMZ41" s="256"/>
      <c r="NNC41" s="251"/>
      <c r="NND41" s="251"/>
      <c r="NNE41" s="251"/>
      <c r="NNF41" s="251"/>
      <c r="NNG41" s="251"/>
      <c r="NNH41" s="251"/>
      <c r="NNI41" s="252"/>
      <c r="NNJ41" s="253"/>
      <c r="NNO41" s="254"/>
      <c r="NNR41" s="252"/>
      <c r="NNS41" s="252"/>
      <c r="NNT41" s="252"/>
      <c r="NNU41" s="252"/>
      <c r="NNV41" s="253"/>
      <c r="NNW41" s="253"/>
      <c r="NNX41" s="255"/>
      <c r="NNY41" s="255"/>
      <c r="NNZ41" s="256"/>
      <c r="NOC41" s="251"/>
      <c r="NOD41" s="251"/>
      <c r="NOE41" s="251"/>
      <c r="NOF41" s="251"/>
      <c r="NOG41" s="251"/>
      <c r="NOH41" s="251"/>
      <c r="NOI41" s="252"/>
      <c r="NOJ41" s="253"/>
      <c r="NOO41" s="254"/>
      <c r="NOR41" s="252"/>
      <c r="NOS41" s="252"/>
      <c r="NOT41" s="252"/>
      <c r="NOU41" s="252"/>
      <c r="NOV41" s="253"/>
      <c r="NOW41" s="253"/>
      <c r="NOX41" s="255"/>
      <c r="NOY41" s="255"/>
      <c r="NOZ41" s="256"/>
      <c r="NPC41" s="251"/>
      <c r="NPD41" s="251"/>
      <c r="NPE41" s="251"/>
      <c r="NPF41" s="251"/>
      <c r="NPG41" s="251"/>
      <c r="NPH41" s="251"/>
      <c r="NPI41" s="252"/>
      <c r="NPJ41" s="253"/>
      <c r="NPO41" s="254"/>
      <c r="NPR41" s="252"/>
      <c r="NPS41" s="252"/>
      <c r="NPT41" s="252"/>
      <c r="NPU41" s="252"/>
      <c r="NPV41" s="253"/>
      <c r="NPW41" s="253"/>
      <c r="NPX41" s="255"/>
      <c r="NPY41" s="255"/>
      <c r="NPZ41" s="256"/>
      <c r="NQC41" s="251"/>
      <c r="NQD41" s="251"/>
      <c r="NQE41" s="251"/>
      <c r="NQF41" s="251"/>
      <c r="NQG41" s="251"/>
      <c r="NQH41" s="251"/>
      <c r="NQI41" s="252"/>
      <c r="NQJ41" s="253"/>
      <c r="NQO41" s="254"/>
      <c r="NQR41" s="252"/>
      <c r="NQS41" s="252"/>
      <c r="NQT41" s="252"/>
      <c r="NQU41" s="252"/>
      <c r="NQV41" s="253"/>
      <c r="NQW41" s="253"/>
      <c r="NQX41" s="255"/>
      <c r="NQY41" s="255"/>
      <c r="NQZ41" s="256"/>
      <c r="NRC41" s="251"/>
      <c r="NRD41" s="251"/>
      <c r="NRE41" s="251"/>
      <c r="NRF41" s="251"/>
      <c r="NRG41" s="251"/>
      <c r="NRH41" s="251"/>
      <c r="NRI41" s="252"/>
      <c r="NRJ41" s="253"/>
      <c r="NRO41" s="254"/>
      <c r="NRR41" s="252"/>
      <c r="NRS41" s="252"/>
      <c r="NRT41" s="252"/>
      <c r="NRU41" s="252"/>
      <c r="NRV41" s="253"/>
      <c r="NRW41" s="253"/>
      <c r="NRX41" s="255"/>
      <c r="NRY41" s="255"/>
      <c r="NRZ41" s="256"/>
      <c r="NSC41" s="251"/>
      <c r="NSD41" s="251"/>
      <c r="NSE41" s="251"/>
      <c r="NSF41" s="251"/>
      <c r="NSG41" s="251"/>
      <c r="NSH41" s="251"/>
      <c r="NSI41" s="252"/>
      <c r="NSJ41" s="253"/>
      <c r="NSO41" s="254"/>
      <c r="NSR41" s="252"/>
      <c r="NSS41" s="252"/>
      <c r="NST41" s="252"/>
      <c r="NSU41" s="252"/>
      <c r="NSV41" s="253"/>
      <c r="NSW41" s="253"/>
      <c r="NSX41" s="255"/>
      <c r="NSY41" s="255"/>
      <c r="NSZ41" s="256"/>
      <c r="NTC41" s="251"/>
      <c r="NTD41" s="251"/>
      <c r="NTE41" s="251"/>
      <c r="NTF41" s="251"/>
      <c r="NTG41" s="251"/>
      <c r="NTH41" s="251"/>
      <c r="NTI41" s="252"/>
      <c r="NTJ41" s="253"/>
      <c r="NTO41" s="254"/>
      <c r="NTR41" s="252"/>
      <c r="NTS41" s="252"/>
      <c r="NTT41" s="252"/>
      <c r="NTU41" s="252"/>
      <c r="NTV41" s="253"/>
      <c r="NTW41" s="253"/>
      <c r="NTX41" s="255"/>
      <c r="NTY41" s="255"/>
      <c r="NTZ41" s="256"/>
      <c r="NUC41" s="251"/>
      <c r="NUD41" s="251"/>
      <c r="NUE41" s="251"/>
      <c r="NUF41" s="251"/>
      <c r="NUG41" s="251"/>
      <c r="NUH41" s="251"/>
      <c r="NUI41" s="252"/>
      <c r="NUJ41" s="253"/>
      <c r="NUO41" s="254"/>
      <c r="NUR41" s="252"/>
      <c r="NUS41" s="252"/>
      <c r="NUT41" s="252"/>
      <c r="NUU41" s="252"/>
      <c r="NUV41" s="253"/>
      <c r="NUW41" s="253"/>
      <c r="NUX41" s="255"/>
      <c r="NUY41" s="255"/>
      <c r="NUZ41" s="256"/>
      <c r="NVC41" s="251"/>
      <c r="NVD41" s="251"/>
      <c r="NVE41" s="251"/>
      <c r="NVF41" s="251"/>
      <c r="NVG41" s="251"/>
      <c r="NVH41" s="251"/>
      <c r="NVI41" s="252"/>
      <c r="NVJ41" s="253"/>
      <c r="NVO41" s="254"/>
      <c r="NVR41" s="252"/>
      <c r="NVS41" s="252"/>
      <c r="NVT41" s="252"/>
      <c r="NVU41" s="252"/>
      <c r="NVV41" s="253"/>
      <c r="NVW41" s="253"/>
      <c r="NVX41" s="255"/>
      <c r="NVY41" s="255"/>
      <c r="NVZ41" s="256"/>
      <c r="NWC41" s="251"/>
      <c r="NWD41" s="251"/>
      <c r="NWE41" s="251"/>
      <c r="NWF41" s="251"/>
      <c r="NWG41" s="251"/>
      <c r="NWH41" s="251"/>
      <c r="NWI41" s="252"/>
      <c r="NWJ41" s="253"/>
      <c r="NWO41" s="254"/>
      <c r="NWR41" s="252"/>
      <c r="NWS41" s="252"/>
      <c r="NWT41" s="252"/>
      <c r="NWU41" s="252"/>
      <c r="NWV41" s="253"/>
      <c r="NWW41" s="253"/>
      <c r="NWX41" s="255"/>
      <c r="NWY41" s="255"/>
      <c r="NWZ41" s="256"/>
      <c r="NXC41" s="251"/>
      <c r="NXD41" s="251"/>
      <c r="NXE41" s="251"/>
      <c r="NXF41" s="251"/>
      <c r="NXG41" s="251"/>
      <c r="NXH41" s="251"/>
      <c r="NXI41" s="252"/>
      <c r="NXJ41" s="253"/>
      <c r="NXO41" s="254"/>
      <c r="NXR41" s="252"/>
      <c r="NXS41" s="252"/>
      <c r="NXT41" s="252"/>
      <c r="NXU41" s="252"/>
      <c r="NXV41" s="253"/>
      <c r="NXW41" s="253"/>
      <c r="NXX41" s="255"/>
      <c r="NXY41" s="255"/>
      <c r="NXZ41" s="256"/>
      <c r="NYC41" s="251"/>
      <c r="NYD41" s="251"/>
      <c r="NYE41" s="251"/>
      <c r="NYF41" s="251"/>
      <c r="NYG41" s="251"/>
      <c r="NYH41" s="251"/>
      <c r="NYI41" s="252"/>
      <c r="NYJ41" s="253"/>
      <c r="NYO41" s="254"/>
      <c r="NYR41" s="252"/>
      <c r="NYS41" s="252"/>
      <c r="NYT41" s="252"/>
      <c r="NYU41" s="252"/>
      <c r="NYV41" s="253"/>
      <c r="NYW41" s="253"/>
      <c r="NYX41" s="255"/>
      <c r="NYY41" s="255"/>
      <c r="NYZ41" s="256"/>
      <c r="NZC41" s="251"/>
      <c r="NZD41" s="251"/>
      <c r="NZE41" s="251"/>
      <c r="NZF41" s="251"/>
      <c r="NZG41" s="251"/>
      <c r="NZH41" s="251"/>
      <c r="NZI41" s="252"/>
      <c r="NZJ41" s="253"/>
      <c r="NZO41" s="254"/>
      <c r="NZR41" s="252"/>
      <c r="NZS41" s="252"/>
      <c r="NZT41" s="252"/>
      <c r="NZU41" s="252"/>
      <c r="NZV41" s="253"/>
      <c r="NZW41" s="253"/>
      <c r="NZX41" s="255"/>
      <c r="NZY41" s="255"/>
      <c r="NZZ41" s="256"/>
      <c r="OAC41" s="251"/>
      <c r="OAD41" s="251"/>
      <c r="OAE41" s="251"/>
      <c r="OAF41" s="251"/>
      <c r="OAG41" s="251"/>
      <c r="OAH41" s="251"/>
      <c r="OAI41" s="252"/>
      <c r="OAJ41" s="253"/>
      <c r="OAO41" s="254"/>
      <c r="OAR41" s="252"/>
      <c r="OAS41" s="252"/>
      <c r="OAT41" s="252"/>
      <c r="OAU41" s="252"/>
      <c r="OAV41" s="253"/>
      <c r="OAW41" s="253"/>
      <c r="OAX41" s="255"/>
      <c r="OAY41" s="255"/>
      <c r="OAZ41" s="256"/>
      <c r="OBC41" s="251"/>
      <c r="OBD41" s="251"/>
      <c r="OBE41" s="251"/>
      <c r="OBF41" s="251"/>
      <c r="OBG41" s="251"/>
      <c r="OBH41" s="251"/>
      <c r="OBI41" s="252"/>
      <c r="OBJ41" s="253"/>
      <c r="OBO41" s="254"/>
      <c r="OBR41" s="252"/>
      <c r="OBS41" s="252"/>
      <c r="OBT41" s="252"/>
      <c r="OBU41" s="252"/>
      <c r="OBV41" s="253"/>
      <c r="OBW41" s="253"/>
      <c r="OBX41" s="255"/>
      <c r="OBY41" s="255"/>
      <c r="OBZ41" s="256"/>
      <c r="OCC41" s="251"/>
      <c r="OCD41" s="251"/>
      <c r="OCE41" s="251"/>
      <c r="OCF41" s="251"/>
      <c r="OCG41" s="251"/>
      <c r="OCH41" s="251"/>
      <c r="OCI41" s="252"/>
      <c r="OCJ41" s="253"/>
      <c r="OCO41" s="254"/>
      <c r="OCR41" s="252"/>
      <c r="OCS41" s="252"/>
      <c r="OCT41" s="252"/>
      <c r="OCU41" s="252"/>
      <c r="OCV41" s="253"/>
      <c r="OCW41" s="253"/>
      <c r="OCX41" s="255"/>
      <c r="OCY41" s="255"/>
      <c r="OCZ41" s="256"/>
      <c r="ODC41" s="251"/>
      <c r="ODD41" s="251"/>
      <c r="ODE41" s="251"/>
      <c r="ODF41" s="251"/>
      <c r="ODG41" s="251"/>
      <c r="ODH41" s="251"/>
      <c r="ODI41" s="252"/>
      <c r="ODJ41" s="253"/>
      <c r="ODO41" s="254"/>
      <c r="ODR41" s="252"/>
      <c r="ODS41" s="252"/>
      <c r="ODT41" s="252"/>
      <c r="ODU41" s="252"/>
      <c r="ODV41" s="253"/>
      <c r="ODW41" s="253"/>
      <c r="ODX41" s="255"/>
      <c r="ODY41" s="255"/>
      <c r="ODZ41" s="256"/>
      <c r="OEC41" s="251"/>
      <c r="OED41" s="251"/>
      <c r="OEE41" s="251"/>
      <c r="OEF41" s="251"/>
      <c r="OEG41" s="251"/>
      <c r="OEH41" s="251"/>
      <c r="OEI41" s="252"/>
      <c r="OEJ41" s="253"/>
      <c r="OEO41" s="254"/>
      <c r="OER41" s="252"/>
      <c r="OES41" s="252"/>
      <c r="OET41" s="252"/>
      <c r="OEU41" s="252"/>
      <c r="OEV41" s="253"/>
      <c r="OEW41" s="253"/>
      <c r="OEX41" s="255"/>
      <c r="OEY41" s="255"/>
      <c r="OEZ41" s="256"/>
      <c r="OFC41" s="251"/>
      <c r="OFD41" s="251"/>
      <c r="OFE41" s="251"/>
      <c r="OFF41" s="251"/>
      <c r="OFG41" s="251"/>
      <c r="OFH41" s="251"/>
      <c r="OFI41" s="252"/>
      <c r="OFJ41" s="253"/>
      <c r="OFO41" s="254"/>
      <c r="OFR41" s="252"/>
      <c r="OFS41" s="252"/>
      <c r="OFT41" s="252"/>
      <c r="OFU41" s="252"/>
      <c r="OFV41" s="253"/>
      <c r="OFW41" s="253"/>
      <c r="OFX41" s="255"/>
      <c r="OFY41" s="255"/>
      <c r="OFZ41" s="256"/>
      <c r="OGC41" s="251"/>
      <c r="OGD41" s="251"/>
      <c r="OGE41" s="251"/>
      <c r="OGF41" s="251"/>
      <c r="OGG41" s="251"/>
      <c r="OGH41" s="251"/>
      <c r="OGI41" s="252"/>
      <c r="OGJ41" s="253"/>
      <c r="OGO41" s="254"/>
      <c r="OGR41" s="252"/>
      <c r="OGS41" s="252"/>
      <c r="OGT41" s="252"/>
      <c r="OGU41" s="252"/>
      <c r="OGV41" s="253"/>
      <c r="OGW41" s="253"/>
      <c r="OGX41" s="255"/>
      <c r="OGY41" s="255"/>
      <c r="OGZ41" s="256"/>
      <c r="OHC41" s="251"/>
      <c r="OHD41" s="251"/>
      <c r="OHE41" s="251"/>
      <c r="OHF41" s="251"/>
      <c r="OHG41" s="251"/>
      <c r="OHH41" s="251"/>
      <c r="OHI41" s="252"/>
      <c r="OHJ41" s="253"/>
      <c r="OHO41" s="254"/>
      <c r="OHR41" s="252"/>
      <c r="OHS41" s="252"/>
      <c r="OHT41" s="252"/>
      <c r="OHU41" s="252"/>
      <c r="OHV41" s="253"/>
      <c r="OHW41" s="253"/>
      <c r="OHX41" s="255"/>
      <c r="OHY41" s="255"/>
      <c r="OHZ41" s="256"/>
      <c r="OIC41" s="251"/>
      <c r="OID41" s="251"/>
      <c r="OIE41" s="251"/>
      <c r="OIF41" s="251"/>
      <c r="OIG41" s="251"/>
      <c r="OIH41" s="251"/>
      <c r="OII41" s="252"/>
      <c r="OIJ41" s="253"/>
      <c r="OIO41" s="254"/>
      <c r="OIR41" s="252"/>
      <c r="OIS41" s="252"/>
      <c r="OIT41" s="252"/>
      <c r="OIU41" s="252"/>
      <c r="OIV41" s="253"/>
      <c r="OIW41" s="253"/>
      <c r="OIX41" s="255"/>
      <c r="OIY41" s="255"/>
      <c r="OIZ41" s="256"/>
      <c r="OJC41" s="251"/>
      <c r="OJD41" s="251"/>
      <c r="OJE41" s="251"/>
      <c r="OJF41" s="251"/>
      <c r="OJG41" s="251"/>
      <c r="OJH41" s="251"/>
      <c r="OJI41" s="252"/>
      <c r="OJJ41" s="253"/>
      <c r="OJO41" s="254"/>
      <c r="OJR41" s="252"/>
      <c r="OJS41" s="252"/>
      <c r="OJT41" s="252"/>
      <c r="OJU41" s="252"/>
      <c r="OJV41" s="253"/>
      <c r="OJW41" s="253"/>
      <c r="OJX41" s="255"/>
      <c r="OJY41" s="255"/>
      <c r="OJZ41" s="256"/>
      <c r="OKC41" s="251"/>
      <c r="OKD41" s="251"/>
      <c r="OKE41" s="251"/>
      <c r="OKF41" s="251"/>
      <c r="OKG41" s="251"/>
      <c r="OKH41" s="251"/>
      <c r="OKI41" s="252"/>
      <c r="OKJ41" s="253"/>
      <c r="OKO41" s="254"/>
      <c r="OKR41" s="252"/>
      <c r="OKS41" s="252"/>
      <c r="OKT41" s="252"/>
      <c r="OKU41" s="252"/>
      <c r="OKV41" s="253"/>
      <c r="OKW41" s="253"/>
      <c r="OKX41" s="255"/>
      <c r="OKY41" s="255"/>
      <c r="OKZ41" s="256"/>
      <c r="OLC41" s="251"/>
      <c r="OLD41" s="251"/>
      <c r="OLE41" s="251"/>
      <c r="OLF41" s="251"/>
      <c r="OLG41" s="251"/>
      <c r="OLH41" s="251"/>
      <c r="OLI41" s="252"/>
      <c r="OLJ41" s="253"/>
      <c r="OLO41" s="254"/>
      <c r="OLR41" s="252"/>
      <c r="OLS41" s="252"/>
      <c r="OLT41" s="252"/>
      <c r="OLU41" s="252"/>
      <c r="OLV41" s="253"/>
      <c r="OLW41" s="253"/>
      <c r="OLX41" s="255"/>
      <c r="OLY41" s="255"/>
      <c r="OLZ41" s="256"/>
      <c r="OMC41" s="251"/>
      <c r="OMD41" s="251"/>
      <c r="OME41" s="251"/>
      <c r="OMF41" s="251"/>
      <c r="OMG41" s="251"/>
      <c r="OMH41" s="251"/>
      <c r="OMI41" s="252"/>
      <c r="OMJ41" s="253"/>
      <c r="OMO41" s="254"/>
      <c r="OMR41" s="252"/>
      <c r="OMS41" s="252"/>
      <c r="OMT41" s="252"/>
      <c r="OMU41" s="252"/>
      <c r="OMV41" s="253"/>
      <c r="OMW41" s="253"/>
      <c r="OMX41" s="255"/>
      <c r="OMY41" s="255"/>
      <c r="OMZ41" s="256"/>
      <c r="ONC41" s="251"/>
      <c r="OND41" s="251"/>
      <c r="ONE41" s="251"/>
      <c r="ONF41" s="251"/>
      <c r="ONG41" s="251"/>
      <c r="ONH41" s="251"/>
      <c r="ONI41" s="252"/>
      <c r="ONJ41" s="253"/>
      <c r="ONO41" s="254"/>
      <c r="ONR41" s="252"/>
      <c r="ONS41" s="252"/>
      <c r="ONT41" s="252"/>
      <c r="ONU41" s="252"/>
      <c r="ONV41" s="253"/>
      <c r="ONW41" s="253"/>
      <c r="ONX41" s="255"/>
      <c r="ONY41" s="255"/>
      <c r="ONZ41" s="256"/>
      <c r="OOC41" s="251"/>
      <c r="OOD41" s="251"/>
      <c r="OOE41" s="251"/>
      <c r="OOF41" s="251"/>
      <c r="OOG41" s="251"/>
      <c r="OOH41" s="251"/>
      <c r="OOI41" s="252"/>
      <c r="OOJ41" s="253"/>
      <c r="OOO41" s="254"/>
      <c r="OOR41" s="252"/>
      <c r="OOS41" s="252"/>
      <c r="OOT41" s="252"/>
      <c r="OOU41" s="252"/>
      <c r="OOV41" s="253"/>
      <c r="OOW41" s="253"/>
      <c r="OOX41" s="255"/>
      <c r="OOY41" s="255"/>
      <c r="OOZ41" s="256"/>
      <c r="OPC41" s="251"/>
      <c r="OPD41" s="251"/>
      <c r="OPE41" s="251"/>
      <c r="OPF41" s="251"/>
      <c r="OPG41" s="251"/>
      <c r="OPH41" s="251"/>
      <c r="OPI41" s="252"/>
      <c r="OPJ41" s="253"/>
      <c r="OPO41" s="254"/>
      <c r="OPR41" s="252"/>
      <c r="OPS41" s="252"/>
      <c r="OPT41" s="252"/>
      <c r="OPU41" s="252"/>
      <c r="OPV41" s="253"/>
      <c r="OPW41" s="253"/>
      <c r="OPX41" s="255"/>
      <c r="OPY41" s="255"/>
      <c r="OPZ41" s="256"/>
      <c r="OQC41" s="251"/>
      <c r="OQD41" s="251"/>
      <c r="OQE41" s="251"/>
      <c r="OQF41" s="251"/>
      <c r="OQG41" s="251"/>
      <c r="OQH41" s="251"/>
      <c r="OQI41" s="252"/>
      <c r="OQJ41" s="253"/>
      <c r="OQO41" s="254"/>
      <c r="OQR41" s="252"/>
      <c r="OQS41" s="252"/>
      <c r="OQT41" s="252"/>
      <c r="OQU41" s="252"/>
      <c r="OQV41" s="253"/>
      <c r="OQW41" s="253"/>
      <c r="OQX41" s="255"/>
      <c r="OQY41" s="255"/>
      <c r="OQZ41" s="256"/>
      <c r="ORC41" s="251"/>
      <c r="ORD41" s="251"/>
      <c r="ORE41" s="251"/>
      <c r="ORF41" s="251"/>
      <c r="ORG41" s="251"/>
      <c r="ORH41" s="251"/>
      <c r="ORI41" s="252"/>
      <c r="ORJ41" s="253"/>
      <c r="ORO41" s="254"/>
      <c r="ORR41" s="252"/>
      <c r="ORS41" s="252"/>
      <c r="ORT41" s="252"/>
      <c r="ORU41" s="252"/>
      <c r="ORV41" s="253"/>
      <c r="ORW41" s="253"/>
      <c r="ORX41" s="255"/>
      <c r="ORY41" s="255"/>
      <c r="ORZ41" s="256"/>
      <c r="OSC41" s="251"/>
      <c r="OSD41" s="251"/>
      <c r="OSE41" s="251"/>
      <c r="OSF41" s="251"/>
      <c r="OSG41" s="251"/>
      <c r="OSH41" s="251"/>
      <c r="OSI41" s="252"/>
      <c r="OSJ41" s="253"/>
      <c r="OSO41" s="254"/>
      <c r="OSR41" s="252"/>
      <c r="OSS41" s="252"/>
      <c r="OST41" s="252"/>
      <c r="OSU41" s="252"/>
      <c r="OSV41" s="253"/>
      <c r="OSW41" s="253"/>
      <c r="OSX41" s="255"/>
      <c r="OSY41" s="255"/>
      <c r="OSZ41" s="256"/>
      <c r="OTC41" s="251"/>
      <c r="OTD41" s="251"/>
      <c r="OTE41" s="251"/>
      <c r="OTF41" s="251"/>
      <c r="OTG41" s="251"/>
      <c r="OTH41" s="251"/>
      <c r="OTI41" s="252"/>
      <c r="OTJ41" s="253"/>
      <c r="OTO41" s="254"/>
      <c r="OTR41" s="252"/>
      <c r="OTS41" s="252"/>
      <c r="OTT41" s="252"/>
      <c r="OTU41" s="252"/>
      <c r="OTV41" s="253"/>
      <c r="OTW41" s="253"/>
      <c r="OTX41" s="255"/>
      <c r="OTY41" s="255"/>
      <c r="OTZ41" s="256"/>
      <c r="OUC41" s="251"/>
      <c r="OUD41" s="251"/>
      <c r="OUE41" s="251"/>
      <c r="OUF41" s="251"/>
      <c r="OUG41" s="251"/>
      <c r="OUH41" s="251"/>
      <c r="OUI41" s="252"/>
      <c r="OUJ41" s="253"/>
      <c r="OUO41" s="254"/>
      <c r="OUR41" s="252"/>
      <c r="OUS41" s="252"/>
      <c r="OUT41" s="252"/>
      <c r="OUU41" s="252"/>
      <c r="OUV41" s="253"/>
      <c r="OUW41" s="253"/>
      <c r="OUX41" s="255"/>
      <c r="OUY41" s="255"/>
      <c r="OUZ41" s="256"/>
      <c r="OVC41" s="251"/>
      <c r="OVD41" s="251"/>
      <c r="OVE41" s="251"/>
      <c r="OVF41" s="251"/>
      <c r="OVG41" s="251"/>
      <c r="OVH41" s="251"/>
      <c r="OVI41" s="252"/>
      <c r="OVJ41" s="253"/>
      <c r="OVO41" s="254"/>
      <c r="OVR41" s="252"/>
      <c r="OVS41" s="252"/>
      <c r="OVT41" s="252"/>
      <c r="OVU41" s="252"/>
      <c r="OVV41" s="253"/>
      <c r="OVW41" s="253"/>
      <c r="OVX41" s="255"/>
      <c r="OVY41" s="255"/>
      <c r="OVZ41" s="256"/>
      <c r="OWC41" s="251"/>
      <c r="OWD41" s="251"/>
      <c r="OWE41" s="251"/>
      <c r="OWF41" s="251"/>
      <c r="OWG41" s="251"/>
      <c r="OWH41" s="251"/>
      <c r="OWI41" s="252"/>
      <c r="OWJ41" s="253"/>
      <c r="OWO41" s="254"/>
      <c r="OWR41" s="252"/>
      <c r="OWS41" s="252"/>
      <c r="OWT41" s="252"/>
      <c r="OWU41" s="252"/>
      <c r="OWV41" s="253"/>
      <c r="OWW41" s="253"/>
      <c r="OWX41" s="255"/>
      <c r="OWY41" s="255"/>
      <c r="OWZ41" s="256"/>
      <c r="OXC41" s="251"/>
      <c r="OXD41" s="251"/>
      <c r="OXE41" s="251"/>
      <c r="OXF41" s="251"/>
      <c r="OXG41" s="251"/>
      <c r="OXH41" s="251"/>
      <c r="OXI41" s="252"/>
      <c r="OXJ41" s="253"/>
      <c r="OXO41" s="254"/>
      <c r="OXR41" s="252"/>
      <c r="OXS41" s="252"/>
      <c r="OXT41" s="252"/>
      <c r="OXU41" s="252"/>
      <c r="OXV41" s="253"/>
      <c r="OXW41" s="253"/>
      <c r="OXX41" s="255"/>
      <c r="OXY41" s="255"/>
      <c r="OXZ41" s="256"/>
      <c r="OYC41" s="251"/>
      <c r="OYD41" s="251"/>
      <c r="OYE41" s="251"/>
      <c r="OYF41" s="251"/>
      <c r="OYG41" s="251"/>
      <c r="OYH41" s="251"/>
      <c r="OYI41" s="252"/>
      <c r="OYJ41" s="253"/>
      <c r="OYO41" s="254"/>
      <c r="OYR41" s="252"/>
      <c r="OYS41" s="252"/>
      <c r="OYT41" s="252"/>
      <c r="OYU41" s="252"/>
      <c r="OYV41" s="253"/>
      <c r="OYW41" s="253"/>
      <c r="OYX41" s="255"/>
      <c r="OYY41" s="255"/>
      <c r="OYZ41" s="256"/>
      <c r="OZC41" s="251"/>
      <c r="OZD41" s="251"/>
      <c r="OZE41" s="251"/>
      <c r="OZF41" s="251"/>
      <c r="OZG41" s="251"/>
      <c r="OZH41" s="251"/>
      <c r="OZI41" s="252"/>
      <c r="OZJ41" s="253"/>
      <c r="OZO41" s="254"/>
      <c r="OZR41" s="252"/>
      <c r="OZS41" s="252"/>
      <c r="OZT41" s="252"/>
      <c r="OZU41" s="252"/>
      <c r="OZV41" s="253"/>
      <c r="OZW41" s="253"/>
      <c r="OZX41" s="255"/>
      <c r="OZY41" s="255"/>
      <c r="OZZ41" s="256"/>
      <c r="PAC41" s="251"/>
      <c r="PAD41" s="251"/>
      <c r="PAE41" s="251"/>
      <c r="PAF41" s="251"/>
      <c r="PAG41" s="251"/>
      <c r="PAH41" s="251"/>
      <c r="PAI41" s="252"/>
      <c r="PAJ41" s="253"/>
      <c r="PAO41" s="254"/>
      <c r="PAR41" s="252"/>
      <c r="PAS41" s="252"/>
      <c r="PAT41" s="252"/>
      <c r="PAU41" s="252"/>
      <c r="PAV41" s="253"/>
      <c r="PAW41" s="253"/>
      <c r="PAX41" s="255"/>
      <c r="PAY41" s="255"/>
      <c r="PAZ41" s="256"/>
      <c r="PBC41" s="251"/>
      <c r="PBD41" s="251"/>
      <c r="PBE41" s="251"/>
      <c r="PBF41" s="251"/>
      <c r="PBG41" s="251"/>
      <c r="PBH41" s="251"/>
      <c r="PBI41" s="252"/>
      <c r="PBJ41" s="253"/>
      <c r="PBO41" s="254"/>
      <c r="PBR41" s="252"/>
      <c r="PBS41" s="252"/>
      <c r="PBT41" s="252"/>
      <c r="PBU41" s="252"/>
      <c r="PBV41" s="253"/>
      <c r="PBW41" s="253"/>
      <c r="PBX41" s="255"/>
      <c r="PBY41" s="255"/>
      <c r="PBZ41" s="256"/>
      <c r="PCC41" s="251"/>
      <c r="PCD41" s="251"/>
      <c r="PCE41" s="251"/>
      <c r="PCF41" s="251"/>
      <c r="PCG41" s="251"/>
      <c r="PCH41" s="251"/>
      <c r="PCI41" s="252"/>
      <c r="PCJ41" s="253"/>
      <c r="PCO41" s="254"/>
      <c r="PCR41" s="252"/>
      <c r="PCS41" s="252"/>
      <c r="PCT41" s="252"/>
      <c r="PCU41" s="252"/>
      <c r="PCV41" s="253"/>
      <c r="PCW41" s="253"/>
      <c r="PCX41" s="255"/>
      <c r="PCY41" s="255"/>
      <c r="PCZ41" s="256"/>
      <c r="PDC41" s="251"/>
      <c r="PDD41" s="251"/>
      <c r="PDE41" s="251"/>
      <c r="PDF41" s="251"/>
      <c r="PDG41" s="251"/>
      <c r="PDH41" s="251"/>
      <c r="PDI41" s="252"/>
      <c r="PDJ41" s="253"/>
      <c r="PDO41" s="254"/>
      <c r="PDR41" s="252"/>
      <c r="PDS41" s="252"/>
      <c r="PDT41" s="252"/>
      <c r="PDU41" s="252"/>
      <c r="PDV41" s="253"/>
      <c r="PDW41" s="253"/>
      <c r="PDX41" s="255"/>
      <c r="PDY41" s="255"/>
      <c r="PDZ41" s="256"/>
      <c r="PEC41" s="251"/>
      <c r="PED41" s="251"/>
      <c r="PEE41" s="251"/>
      <c r="PEF41" s="251"/>
      <c r="PEG41" s="251"/>
      <c r="PEH41" s="251"/>
      <c r="PEI41" s="252"/>
      <c r="PEJ41" s="253"/>
      <c r="PEO41" s="254"/>
      <c r="PER41" s="252"/>
      <c r="PES41" s="252"/>
      <c r="PET41" s="252"/>
      <c r="PEU41" s="252"/>
      <c r="PEV41" s="253"/>
      <c r="PEW41" s="253"/>
      <c r="PEX41" s="255"/>
      <c r="PEY41" s="255"/>
      <c r="PEZ41" s="256"/>
      <c r="PFC41" s="251"/>
      <c r="PFD41" s="251"/>
      <c r="PFE41" s="251"/>
      <c r="PFF41" s="251"/>
      <c r="PFG41" s="251"/>
      <c r="PFH41" s="251"/>
      <c r="PFI41" s="252"/>
      <c r="PFJ41" s="253"/>
      <c r="PFO41" s="254"/>
      <c r="PFR41" s="252"/>
      <c r="PFS41" s="252"/>
      <c r="PFT41" s="252"/>
      <c r="PFU41" s="252"/>
      <c r="PFV41" s="253"/>
      <c r="PFW41" s="253"/>
      <c r="PFX41" s="255"/>
      <c r="PFY41" s="255"/>
      <c r="PFZ41" s="256"/>
      <c r="PGC41" s="251"/>
      <c r="PGD41" s="251"/>
      <c r="PGE41" s="251"/>
      <c r="PGF41" s="251"/>
      <c r="PGG41" s="251"/>
      <c r="PGH41" s="251"/>
      <c r="PGI41" s="252"/>
      <c r="PGJ41" s="253"/>
      <c r="PGO41" s="254"/>
      <c r="PGR41" s="252"/>
      <c r="PGS41" s="252"/>
      <c r="PGT41" s="252"/>
      <c r="PGU41" s="252"/>
      <c r="PGV41" s="253"/>
      <c r="PGW41" s="253"/>
      <c r="PGX41" s="255"/>
      <c r="PGY41" s="255"/>
      <c r="PGZ41" s="256"/>
      <c r="PHC41" s="251"/>
      <c r="PHD41" s="251"/>
      <c r="PHE41" s="251"/>
      <c r="PHF41" s="251"/>
      <c r="PHG41" s="251"/>
      <c r="PHH41" s="251"/>
      <c r="PHI41" s="252"/>
      <c r="PHJ41" s="253"/>
      <c r="PHO41" s="254"/>
      <c r="PHR41" s="252"/>
      <c r="PHS41" s="252"/>
      <c r="PHT41" s="252"/>
      <c r="PHU41" s="252"/>
      <c r="PHV41" s="253"/>
      <c r="PHW41" s="253"/>
      <c r="PHX41" s="255"/>
      <c r="PHY41" s="255"/>
      <c r="PHZ41" s="256"/>
      <c r="PIC41" s="251"/>
      <c r="PID41" s="251"/>
      <c r="PIE41" s="251"/>
      <c r="PIF41" s="251"/>
      <c r="PIG41" s="251"/>
      <c r="PIH41" s="251"/>
      <c r="PII41" s="252"/>
      <c r="PIJ41" s="253"/>
      <c r="PIO41" s="254"/>
      <c r="PIR41" s="252"/>
      <c r="PIS41" s="252"/>
      <c r="PIT41" s="252"/>
      <c r="PIU41" s="252"/>
      <c r="PIV41" s="253"/>
      <c r="PIW41" s="253"/>
      <c r="PIX41" s="255"/>
      <c r="PIY41" s="255"/>
      <c r="PIZ41" s="256"/>
      <c r="PJC41" s="251"/>
      <c r="PJD41" s="251"/>
      <c r="PJE41" s="251"/>
      <c r="PJF41" s="251"/>
      <c r="PJG41" s="251"/>
      <c r="PJH41" s="251"/>
      <c r="PJI41" s="252"/>
      <c r="PJJ41" s="253"/>
      <c r="PJO41" s="254"/>
      <c r="PJR41" s="252"/>
      <c r="PJS41" s="252"/>
      <c r="PJT41" s="252"/>
      <c r="PJU41" s="252"/>
      <c r="PJV41" s="253"/>
      <c r="PJW41" s="253"/>
      <c r="PJX41" s="255"/>
      <c r="PJY41" s="255"/>
      <c r="PJZ41" s="256"/>
      <c r="PKC41" s="251"/>
      <c r="PKD41" s="251"/>
      <c r="PKE41" s="251"/>
      <c r="PKF41" s="251"/>
      <c r="PKG41" s="251"/>
      <c r="PKH41" s="251"/>
      <c r="PKI41" s="252"/>
      <c r="PKJ41" s="253"/>
      <c r="PKO41" s="254"/>
      <c r="PKR41" s="252"/>
      <c r="PKS41" s="252"/>
      <c r="PKT41" s="252"/>
      <c r="PKU41" s="252"/>
      <c r="PKV41" s="253"/>
      <c r="PKW41" s="253"/>
      <c r="PKX41" s="255"/>
      <c r="PKY41" s="255"/>
      <c r="PKZ41" s="256"/>
      <c r="PLC41" s="251"/>
      <c r="PLD41" s="251"/>
      <c r="PLE41" s="251"/>
      <c r="PLF41" s="251"/>
      <c r="PLG41" s="251"/>
      <c r="PLH41" s="251"/>
      <c r="PLI41" s="252"/>
      <c r="PLJ41" s="253"/>
      <c r="PLO41" s="254"/>
      <c r="PLR41" s="252"/>
      <c r="PLS41" s="252"/>
      <c r="PLT41" s="252"/>
      <c r="PLU41" s="252"/>
      <c r="PLV41" s="253"/>
      <c r="PLW41" s="253"/>
      <c r="PLX41" s="255"/>
      <c r="PLY41" s="255"/>
      <c r="PLZ41" s="256"/>
      <c r="PMC41" s="251"/>
      <c r="PMD41" s="251"/>
      <c r="PME41" s="251"/>
      <c r="PMF41" s="251"/>
      <c r="PMG41" s="251"/>
      <c r="PMH41" s="251"/>
      <c r="PMI41" s="252"/>
      <c r="PMJ41" s="253"/>
      <c r="PMO41" s="254"/>
      <c r="PMR41" s="252"/>
      <c r="PMS41" s="252"/>
      <c r="PMT41" s="252"/>
      <c r="PMU41" s="252"/>
      <c r="PMV41" s="253"/>
      <c r="PMW41" s="253"/>
      <c r="PMX41" s="255"/>
      <c r="PMY41" s="255"/>
      <c r="PMZ41" s="256"/>
      <c r="PNC41" s="251"/>
      <c r="PND41" s="251"/>
      <c r="PNE41" s="251"/>
      <c r="PNF41" s="251"/>
      <c r="PNG41" s="251"/>
      <c r="PNH41" s="251"/>
      <c r="PNI41" s="252"/>
      <c r="PNJ41" s="253"/>
      <c r="PNO41" s="254"/>
      <c r="PNR41" s="252"/>
      <c r="PNS41" s="252"/>
      <c r="PNT41" s="252"/>
      <c r="PNU41" s="252"/>
      <c r="PNV41" s="253"/>
      <c r="PNW41" s="253"/>
      <c r="PNX41" s="255"/>
      <c r="PNY41" s="255"/>
      <c r="PNZ41" s="256"/>
      <c r="POC41" s="251"/>
      <c r="POD41" s="251"/>
      <c r="POE41" s="251"/>
      <c r="POF41" s="251"/>
      <c r="POG41" s="251"/>
      <c r="POH41" s="251"/>
      <c r="POI41" s="252"/>
      <c r="POJ41" s="253"/>
      <c r="POO41" s="254"/>
      <c r="POR41" s="252"/>
      <c r="POS41" s="252"/>
      <c r="POT41" s="252"/>
      <c r="POU41" s="252"/>
      <c r="POV41" s="253"/>
      <c r="POW41" s="253"/>
      <c r="POX41" s="255"/>
      <c r="POY41" s="255"/>
      <c r="POZ41" s="256"/>
      <c r="PPC41" s="251"/>
      <c r="PPD41" s="251"/>
      <c r="PPE41" s="251"/>
      <c r="PPF41" s="251"/>
      <c r="PPG41" s="251"/>
      <c r="PPH41" s="251"/>
      <c r="PPI41" s="252"/>
      <c r="PPJ41" s="253"/>
      <c r="PPO41" s="254"/>
      <c r="PPR41" s="252"/>
      <c r="PPS41" s="252"/>
      <c r="PPT41" s="252"/>
      <c r="PPU41" s="252"/>
      <c r="PPV41" s="253"/>
      <c r="PPW41" s="253"/>
      <c r="PPX41" s="255"/>
      <c r="PPY41" s="255"/>
      <c r="PPZ41" s="256"/>
      <c r="PQC41" s="251"/>
      <c r="PQD41" s="251"/>
      <c r="PQE41" s="251"/>
      <c r="PQF41" s="251"/>
      <c r="PQG41" s="251"/>
      <c r="PQH41" s="251"/>
      <c r="PQI41" s="252"/>
      <c r="PQJ41" s="253"/>
      <c r="PQO41" s="254"/>
      <c r="PQR41" s="252"/>
      <c r="PQS41" s="252"/>
      <c r="PQT41" s="252"/>
      <c r="PQU41" s="252"/>
      <c r="PQV41" s="253"/>
      <c r="PQW41" s="253"/>
      <c r="PQX41" s="255"/>
      <c r="PQY41" s="255"/>
      <c r="PQZ41" s="256"/>
      <c r="PRC41" s="251"/>
      <c r="PRD41" s="251"/>
      <c r="PRE41" s="251"/>
      <c r="PRF41" s="251"/>
      <c r="PRG41" s="251"/>
      <c r="PRH41" s="251"/>
      <c r="PRI41" s="252"/>
      <c r="PRJ41" s="253"/>
      <c r="PRO41" s="254"/>
      <c r="PRR41" s="252"/>
      <c r="PRS41" s="252"/>
      <c r="PRT41" s="252"/>
      <c r="PRU41" s="252"/>
      <c r="PRV41" s="253"/>
      <c r="PRW41" s="253"/>
      <c r="PRX41" s="255"/>
      <c r="PRY41" s="255"/>
      <c r="PRZ41" s="256"/>
      <c r="PSC41" s="251"/>
      <c r="PSD41" s="251"/>
      <c r="PSE41" s="251"/>
      <c r="PSF41" s="251"/>
      <c r="PSG41" s="251"/>
      <c r="PSH41" s="251"/>
      <c r="PSI41" s="252"/>
      <c r="PSJ41" s="253"/>
      <c r="PSO41" s="254"/>
      <c r="PSR41" s="252"/>
      <c r="PSS41" s="252"/>
      <c r="PST41" s="252"/>
      <c r="PSU41" s="252"/>
      <c r="PSV41" s="253"/>
      <c r="PSW41" s="253"/>
      <c r="PSX41" s="255"/>
      <c r="PSY41" s="255"/>
      <c r="PSZ41" s="256"/>
      <c r="PTC41" s="251"/>
      <c r="PTD41" s="251"/>
      <c r="PTE41" s="251"/>
      <c r="PTF41" s="251"/>
      <c r="PTG41" s="251"/>
      <c r="PTH41" s="251"/>
      <c r="PTI41" s="252"/>
      <c r="PTJ41" s="253"/>
      <c r="PTO41" s="254"/>
      <c r="PTR41" s="252"/>
      <c r="PTS41" s="252"/>
      <c r="PTT41" s="252"/>
      <c r="PTU41" s="252"/>
      <c r="PTV41" s="253"/>
      <c r="PTW41" s="253"/>
      <c r="PTX41" s="255"/>
      <c r="PTY41" s="255"/>
      <c r="PTZ41" s="256"/>
      <c r="PUC41" s="251"/>
      <c r="PUD41" s="251"/>
      <c r="PUE41" s="251"/>
      <c r="PUF41" s="251"/>
      <c r="PUG41" s="251"/>
      <c r="PUH41" s="251"/>
      <c r="PUI41" s="252"/>
      <c r="PUJ41" s="253"/>
      <c r="PUO41" s="254"/>
      <c r="PUR41" s="252"/>
      <c r="PUS41" s="252"/>
      <c r="PUT41" s="252"/>
      <c r="PUU41" s="252"/>
      <c r="PUV41" s="253"/>
      <c r="PUW41" s="253"/>
      <c r="PUX41" s="255"/>
      <c r="PUY41" s="255"/>
      <c r="PUZ41" s="256"/>
      <c r="PVC41" s="251"/>
      <c r="PVD41" s="251"/>
      <c r="PVE41" s="251"/>
      <c r="PVF41" s="251"/>
      <c r="PVG41" s="251"/>
      <c r="PVH41" s="251"/>
      <c r="PVI41" s="252"/>
      <c r="PVJ41" s="253"/>
      <c r="PVO41" s="254"/>
      <c r="PVR41" s="252"/>
      <c r="PVS41" s="252"/>
      <c r="PVT41" s="252"/>
      <c r="PVU41" s="252"/>
      <c r="PVV41" s="253"/>
      <c r="PVW41" s="253"/>
      <c r="PVX41" s="255"/>
      <c r="PVY41" s="255"/>
      <c r="PVZ41" s="256"/>
      <c r="PWC41" s="251"/>
      <c r="PWD41" s="251"/>
      <c r="PWE41" s="251"/>
      <c r="PWF41" s="251"/>
      <c r="PWG41" s="251"/>
      <c r="PWH41" s="251"/>
      <c r="PWI41" s="252"/>
      <c r="PWJ41" s="253"/>
      <c r="PWO41" s="254"/>
      <c r="PWR41" s="252"/>
      <c r="PWS41" s="252"/>
      <c r="PWT41" s="252"/>
      <c r="PWU41" s="252"/>
      <c r="PWV41" s="253"/>
      <c r="PWW41" s="253"/>
      <c r="PWX41" s="255"/>
      <c r="PWY41" s="255"/>
      <c r="PWZ41" s="256"/>
      <c r="PXC41" s="251"/>
      <c r="PXD41" s="251"/>
      <c r="PXE41" s="251"/>
      <c r="PXF41" s="251"/>
      <c r="PXG41" s="251"/>
      <c r="PXH41" s="251"/>
      <c r="PXI41" s="252"/>
      <c r="PXJ41" s="253"/>
      <c r="PXO41" s="254"/>
      <c r="PXR41" s="252"/>
      <c r="PXS41" s="252"/>
      <c r="PXT41" s="252"/>
      <c r="PXU41" s="252"/>
      <c r="PXV41" s="253"/>
      <c r="PXW41" s="253"/>
      <c r="PXX41" s="255"/>
      <c r="PXY41" s="255"/>
      <c r="PXZ41" s="256"/>
      <c r="PYC41" s="251"/>
      <c r="PYD41" s="251"/>
      <c r="PYE41" s="251"/>
      <c r="PYF41" s="251"/>
      <c r="PYG41" s="251"/>
      <c r="PYH41" s="251"/>
      <c r="PYI41" s="252"/>
      <c r="PYJ41" s="253"/>
      <c r="PYO41" s="254"/>
      <c r="PYR41" s="252"/>
      <c r="PYS41" s="252"/>
      <c r="PYT41" s="252"/>
      <c r="PYU41" s="252"/>
      <c r="PYV41" s="253"/>
      <c r="PYW41" s="253"/>
      <c r="PYX41" s="255"/>
      <c r="PYY41" s="255"/>
      <c r="PYZ41" s="256"/>
      <c r="PZC41" s="251"/>
      <c r="PZD41" s="251"/>
      <c r="PZE41" s="251"/>
      <c r="PZF41" s="251"/>
      <c r="PZG41" s="251"/>
      <c r="PZH41" s="251"/>
      <c r="PZI41" s="252"/>
      <c r="PZJ41" s="253"/>
      <c r="PZO41" s="254"/>
      <c r="PZR41" s="252"/>
      <c r="PZS41" s="252"/>
      <c r="PZT41" s="252"/>
      <c r="PZU41" s="252"/>
      <c r="PZV41" s="253"/>
      <c r="PZW41" s="253"/>
      <c r="PZX41" s="255"/>
      <c r="PZY41" s="255"/>
      <c r="PZZ41" s="256"/>
      <c r="QAC41" s="251"/>
      <c r="QAD41" s="251"/>
      <c r="QAE41" s="251"/>
      <c r="QAF41" s="251"/>
      <c r="QAG41" s="251"/>
      <c r="QAH41" s="251"/>
      <c r="QAI41" s="252"/>
      <c r="QAJ41" s="253"/>
      <c r="QAO41" s="254"/>
      <c r="QAR41" s="252"/>
      <c r="QAS41" s="252"/>
      <c r="QAT41" s="252"/>
      <c r="QAU41" s="252"/>
      <c r="QAV41" s="253"/>
      <c r="QAW41" s="253"/>
      <c r="QAX41" s="255"/>
      <c r="QAY41" s="255"/>
      <c r="QAZ41" s="256"/>
      <c r="QBC41" s="251"/>
      <c r="QBD41" s="251"/>
      <c r="QBE41" s="251"/>
      <c r="QBF41" s="251"/>
      <c r="QBG41" s="251"/>
      <c r="QBH41" s="251"/>
      <c r="QBI41" s="252"/>
      <c r="QBJ41" s="253"/>
      <c r="QBO41" s="254"/>
      <c r="QBR41" s="252"/>
      <c r="QBS41" s="252"/>
      <c r="QBT41" s="252"/>
      <c r="QBU41" s="252"/>
      <c r="QBV41" s="253"/>
      <c r="QBW41" s="253"/>
      <c r="QBX41" s="255"/>
      <c r="QBY41" s="255"/>
      <c r="QBZ41" s="256"/>
      <c r="QCC41" s="251"/>
      <c r="QCD41" s="251"/>
      <c r="QCE41" s="251"/>
      <c r="QCF41" s="251"/>
      <c r="QCG41" s="251"/>
      <c r="QCH41" s="251"/>
      <c r="QCI41" s="252"/>
      <c r="QCJ41" s="253"/>
      <c r="QCO41" s="254"/>
      <c r="QCR41" s="252"/>
      <c r="QCS41" s="252"/>
      <c r="QCT41" s="252"/>
      <c r="QCU41" s="252"/>
      <c r="QCV41" s="253"/>
      <c r="QCW41" s="253"/>
      <c r="QCX41" s="255"/>
      <c r="QCY41" s="255"/>
      <c r="QCZ41" s="256"/>
      <c r="QDC41" s="251"/>
      <c r="QDD41" s="251"/>
      <c r="QDE41" s="251"/>
      <c r="QDF41" s="251"/>
      <c r="QDG41" s="251"/>
      <c r="QDH41" s="251"/>
      <c r="QDI41" s="252"/>
      <c r="QDJ41" s="253"/>
      <c r="QDO41" s="254"/>
      <c r="QDR41" s="252"/>
      <c r="QDS41" s="252"/>
      <c r="QDT41" s="252"/>
      <c r="QDU41" s="252"/>
      <c r="QDV41" s="253"/>
      <c r="QDW41" s="253"/>
      <c r="QDX41" s="255"/>
      <c r="QDY41" s="255"/>
      <c r="QDZ41" s="256"/>
      <c r="QEC41" s="251"/>
      <c r="QED41" s="251"/>
      <c r="QEE41" s="251"/>
      <c r="QEF41" s="251"/>
      <c r="QEG41" s="251"/>
      <c r="QEH41" s="251"/>
      <c r="QEI41" s="252"/>
      <c r="QEJ41" s="253"/>
      <c r="QEO41" s="254"/>
      <c r="QER41" s="252"/>
      <c r="QES41" s="252"/>
      <c r="QET41" s="252"/>
      <c r="QEU41" s="252"/>
      <c r="QEV41" s="253"/>
      <c r="QEW41" s="253"/>
      <c r="QEX41" s="255"/>
      <c r="QEY41" s="255"/>
      <c r="QEZ41" s="256"/>
      <c r="QFC41" s="251"/>
      <c r="QFD41" s="251"/>
      <c r="QFE41" s="251"/>
      <c r="QFF41" s="251"/>
      <c r="QFG41" s="251"/>
      <c r="QFH41" s="251"/>
      <c r="QFI41" s="252"/>
      <c r="QFJ41" s="253"/>
      <c r="QFO41" s="254"/>
      <c r="QFR41" s="252"/>
      <c r="QFS41" s="252"/>
      <c r="QFT41" s="252"/>
      <c r="QFU41" s="252"/>
      <c r="QFV41" s="253"/>
      <c r="QFW41" s="253"/>
      <c r="QFX41" s="255"/>
      <c r="QFY41" s="255"/>
      <c r="QFZ41" s="256"/>
      <c r="QGC41" s="251"/>
      <c r="QGD41" s="251"/>
      <c r="QGE41" s="251"/>
      <c r="QGF41" s="251"/>
      <c r="QGG41" s="251"/>
      <c r="QGH41" s="251"/>
      <c r="QGI41" s="252"/>
      <c r="QGJ41" s="253"/>
      <c r="QGO41" s="254"/>
      <c r="QGR41" s="252"/>
      <c r="QGS41" s="252"/>
      <c r="QGT41" s="252"/>
      <c r="QGU41" s="252"/>
      <c r="QGV41" s="253"/>
      <c r="QGW41" s="253"/>
      <c r="QGX41" s="255"/>
      <c r="QGY41" s="255"/>
      <c r="QGZ41" s="256"/>
      <c r="QHC41" s="251"/>
      <c r="QHD41" s="251"/>
      <c r="QHE41" s="251"/>
      <c r="QHF41" s="251"/>
      <c r="QHG41" s="251"/>
      <c r="QHH41" s="251"/>
      <c r="QHI41" s="252"/>
      <c r="QHJ41" s="253"/>
      <c r="QHO41" s="254"/>
      <c r="QHR41" s="252"/>
      <c r="QHS41" s="252"/>
      <c r="QHT41" s="252"/>
      <c r="QHU41" s="252"/>
      <c r="QHV41" s="253"/>
      <c r="QHW41" s="253"/>
      <c r="QHX41" s="255"/>
      <c r="QHY41" s="255"/>
      <c r="QHZ41" s="256"/>
      <c r="QIC41" s="251"/>
      <c r="QID41" s="251"/>
      <c r="QIE41" s="251"/>
      <c r="QIF41" s="251"/>
      <c r="QIG41" s="251"/>
      <c r="QIH41" s="251"/>
      <c r="QII41" s="252"/>
      <c r="QIJ41" s="253"/>
      <c r="QIO41" s="254"/>
      <c r="QIR41" s="252"/>
      <c r="QIS41" s="252"/>
      <c r="QIT41" s="252"/>
      <c r="QIU41" s="252"/>
      <c r="QIV41" s="253"/>
      <c r="QIW41" s="253"/>
      <c r="QIX41" s="255"/>
      <c r="QIY41" s="255"/>
      <c r="QIZ41" s="256"/>
      <c r="QJC41" s="251"/>
      <c r="QJD41" s="251"/>
      <c r="QJE41" s="251"/>
      <c r="QJF41" s="251"/>
      <c r="QJG41" s="251"/>
      <c r="QJH41" s="251"/>
      <c r="QJI41" s="252"/>
      <c r="QJJ41" s="253"/>
      <c r="QJO41" s="254"/>
      <c r="QJR41" s="252"/>
      <c r="QJS41" s="252"/>
      <c r="QJT41" s="252"/>
      <c r="QJU41" s="252"/>
      <c r="QJV41" s="253"/>
      <c r="QJW41" s="253"/>
      <c r="QJX41" s="255"/>
      <c r="QJY41" s="255"/>
      <c r="QJZ41" s="256"/>
      <c r="QKC41" s="251"/>
      <c r="QKD41" s="251"/>
      <c r="QKE41" s="251"/>
      <c r="QKF41" s="251"/>
      <c r="QKG41" s="251"/>
      <c r="QKH41" s="251"/>
      <c r="QKI41" s="252"/>
      <c r="QKJ41" s="253"/>
      <c r="QKO41" s="254"/>
      <c r="QKR41" s="252"/>
      <c r="QKS41" s="252"/>
      <c r="QKT41" s="252"/>
      <c r="QKU41" s="252"/>
      <c r="QKV41" s="253"/>
      <c r="QKW41" s="253"/>
      <c r="QKX41" s="255"/>
      <c r="QKY41" s="255"/>
      <c r="QKZ41" s="256"/>
      <c r="QLC41" s="251"/>
      <c r="QLD41" s="251"/>
      <c r="QLE41" s="251"/>
      <c r="QLF41" s="251"/>
      <c r="QLG41" s="251"/>
      <c r="QLH41" s="251"/>
      <c r="QLI41" s="252"/>
      <c r="QLJ41" s="253"/>
      <c r="QLO41" s="254"/>
      <c r="QLR41" s="252"/>
      <c r="QLS41" s="252"/>
      <c r="QLT41" s="252"/>
      <c r="QLU41" s="252"/>
      <c r="QLV41" s="253"/>
      <c r="QLW41" s="253"/>
      <c r="QLX41" s="255"/>
      <c r="QLY41" s="255"/>
      <c r="QLZ41" s="256"/>
      <c r="QMC41" s="251"/>
      <c r="QMD41" s="251"/>
      <c r="QME41" s="251"/>
      <c r="QMF41" s="251"/>
      <c r="QMG41" s="251"/>
      <c r="QMH41" s="251"/>
      <c r="QMI41" s="252"/>
      <c r="QMJ41" s="253"/>
      <c r="QMO41" s="254"/>
      <c r="QMR41" s="252"/>
      <c r="QMS41" s="252"/>
      <c r="QMT41" s="252"/>
      <c r="QMU41" s="252"/>
      <c r="QMV41" s="253"/>
      <c r="QMW41" s="253"/>
      <c r="QMX41" s="255"/>
      <c r="QMY41" s="255"/>
      <c r="QMZ41" s="256"/>
      <c r="QNC41" s="251"/>
      <c r="QND41" s="251"/>
      <c r="QNE41" s="251"/>
      <c r="QNF41" s="251"/>
      <c r="QNG41" s="251"/>
      <c r="QNH41" s="251"/>
      <c r="QNI41" s="252"/>
      <c r="QNJ41" s="253"/>
      <c r="QNO41" s="254"/>
      <c r="QNR41" s="252"/>
      <c r="QNS41" s="252"/>
      <c r="QNT41" s="252"/>
      <c r="QNU41" s="252"/>
      <c r="QNV41" s="253"/>
      <c r="QNW41" s="253"/>
      <c r="QNX41" s="255"/>
      <c r="QNY41" s="255"/>
      <c r="QNZ41" s="256"/>
      <c r="QOC41" s="251"/>
      <c r="QOD41" s="251"/>
      <c r="QOE41" s="251"/>
      <c r="QOF41" s="251"/>
      <c r="QOG41" s="251"/>
      <c r="QOH41" s="251"/>
      <c r="QOI41" s="252"/>
      <c r="QOJ41" s="253"/>
      <c r="QOO41" s="254"/>
      <c r="QOR41" s="252"/>
      <c r="QOS41" s="252"/>
      <c r="QOT41" s="252"/>
      <c r="QOU41" s="252"/>
      <c r="QOV41" s="253"/>
      <c r="QOW41" s="253"/>
      <c r="QOX41" s="255"/>
      <c r="QOY41" s="255"/>
      <c r="QOZ41" s="256"/>
      <c r="QPC41" s="251"/>
      <c r="QPD41" s="251"/>
      <c r="QPE41" s="251"/>
      <c r="QPF41" s="251"/>
      <c r="QPG41" s="251"/>
      <c r="QPH41" s="251"/>
      <c r="QPI41" s="252"/>
      <c r="QPJ41" s="253"/>
      <c r="QPO41" s="254"/>
      <c r="QPR41" s="252"/>
      <c r="QPS41" s="252"/>
      <c r="QPT41" s="252"/>
      <c r="QPU41" s="252"/>
      <c r="QPV41" s="253"/>
      <c r="QPW41" s="253"/>
      <c r="QPX41" s="255"/>
      <c r="QPY41" s="255"/>
      <c r="QPZ41" s="256"/>
      <c r="QQC41" s="251"/>
      <c r="QQD41" s="251"/>
      <c r="QQE41" s="251"/>
      <c r="QQF41" s="251"/>
      <c r="QQG41" s="251"/>
      <c r="QQH41" s="251"/>
      <c r="QQI41" s="252"/>
      <c r="QQJ41" s="253"/>
      <c r="QQO41" s="254"/>
      <c r="QQR41" s="252"/>
      <c r="QQS41" s="252"/>
      <c r="QQT41" s="252"/>
      <c r="QQU41" s="252"/>
      <c r="QQV41" s="253"/>
      <c r="QQW41" s="253"/>
      <c r="QQX41" s="255"/>
      <c r="QQY41" s="255"/>
      <c r="QQZ41" s="256"/>
      <c r="QRC41" s="251"/>
      <c r="QRD41" s="251"/>
      <c r="QRE41" s="251"/>
      <c r="QRF41" s="251"/>
      <c r="QRG41" s="251"/>
      <c r="QRH41" s="251"/>
      <c r="QRI41" s="252"/>
      <c r="QRJ41" s="253"/>
      <c r="QRO41" s="254"/>
      <c r="QRR41" s="252"/>
      <c r="QRS41" s="252"/>
      <c r="QRT41" s="252"/>
      <c r="QRU41" s="252"/>
      <c r="QRV41" s="253"/>
      <c r="QRW41" s="253"/>
      <c r="QRX41" s="255"/>
      <c r="QRY41" s="255"/>
      <c r="QRZ41" s="256"/>
      <c r="QSC41" s="251"/>
      <c r="QSD41" s="251"/>
      <c r="QSE41" s="251"/>
      <c r="QSF41" s="251"/>
      <c r="QSG41" s="251"/>
      <c r="QSH41" s="251"/>
      <c r="QSI41" s="252"/>
      <c r="QSJ41" s="253"/>
      <c r="QSO41" s="254"/>
      <c r="QSR41" s="252"/>
      <c r="QSS41" s="252"/>
      <c r="QST41" s="252"/>
      <c r="QSU41" s="252"/>
      <c r="QSV41" s="253"/>
      <c r="QSW41" s="253"/>
      <c r="QSX41" s="255"/>
      <c r="QSY41" s="255"/>
      <c r="QSZ41" s="256"/>
      <c r="QTC41" s="251"/>
      <c r="QTD41" s="251"/>
      <c r="QTE41" s="251"/>
      <c r="QTF41" s="251"/>
      <c r="QTG41" s="251"/>
      <c r="QTH41" s="251"/>
      <c r="QTI41" s="252"/>
      <c r="QTJ41" s="253"/>
      <c r="QTO41" s="254"/>
      <c r="QTR41" s="252"/>
      <c r="QTS41" s="252"/>
      <c r="QTT41" s="252"/>
      <c r="QTU41" s="252"/>
      <c r="QTV41" s="253"/>
      <c r="QTW41" s="253"/>
      <c r="QTX41" s="255"/>
      <c r="QTY41" s="255"/>
      <c r="QTZ41" s="256"/>
      <c r="QUC41" s="251"/>
      <c r="QUD41" s="251"/>
      <c r="QUE41" s="251"/>
      <c r="QUF41" s="251"/>
      <c r="QUG41" s="251"/>
      <c r="QUH41" s="251"/>
      <c r="QUI41" s="252"/>
      <c r="QUJ41" s="253"/>
      <c r="QUO41" s="254"/>
      <c r="QUR41" s="252"/>
      <c r="QUS41" s="252"/>
      <c r="QUT41" s="252"/>
      <c r="QUU41" s="252"/>
      <c r="QUV41" s="253"/>
      <c r="QUW41" s="253"/>
      <c r="QUX41" s="255"/>
      <c r="QUY41" s="255"/>
      <c r="QUZ41" s="256"/>
      <c r="QVC41" s="251"/>
      <c r="QVD41" s="251"/>
      <c r="QVE41" s="251"/>
      <c r="QVF41" s="251"/>
      <c r="QVG41" s="251"/>
      <c r="QVH41" s="251"/>
      <c r="QVI41" s="252"/>
      <c r="QVJ41" s="253"/>
      <c r="QVO41" s="254"/>
      <c r="QVR41" s="252"/>
      <c r="QVS41" s="252"/>
      <c r="QVT41" s="252"/>
      <c r="QVU41" s="252"/>
      <c r="QVV41" s="253"/>
      <c r="QVW41" s="253"/>
      <c r="QVX41" s="255"/>
      <c r="QVY41" s="255"/>
      <c r="QVZ41" s="256"/>
      <c r="QWC41" s="251"/>
      <c r="QWD41" s="251"/>
      <c r="QWE41" s="251"/>
      <c r="QWF41" s="251"/>
      <c r="QWG41" s="251"/>
      <c r="QWH41" s="251"/>
      <c r="QWI41" s="252"/>
      <c r="QWJ41" s="253"/>
      <c r="QWO41" s="254"/>
      <c r="QWR41" s="252"/>
      <c r="QWS41" s="252"/>
      <c r="QWT41" s="252"/>
      <c r="QWU41" s="252"/>
      <c r="QWV41" s="253"/>
      <c r="QWW41" s="253"/>
      <c r="QWX41" s="255"/>
      <c r="QWY41" s="255"/>
      <c r="QWZ41" s="256"/>
      <c r="QXC41" s="251"/>
      <c r="QXD41" s="251"/>
      <c r="QXE41" s="251"/>
      <c r="QXF41" s="251"/>
      <c r="QXG41" s="251"/>
      <c r="QXH41" s="251"/>
      <c r="QXI41" s="252"/>
      <c r="QXJ41" s="253"/>
      <c r="QXO41" s="254"/>
      <c r="QXR41" s="252"/>
      <c r="QXS41" s="252"/>
      <c r="QXT41" s="252"/>
      <c r="QXU41" s="252"/>
      <c r="QXV41" s="253"/>
      <c r="QXW41" s="253"/>
      <c r="QXX41" s="255"/>
      <c r="QXY41" s="255"/>
      <c r="QXZ41" s="256"/>
      <c r="QYC41" s="251"/>
      <c r="QYD41" s="251"/>
      <c r="QYE41" s="251"/>
      <c r="QYF41" s="251"/>
      <c r="QYG41" s="251"/>
      <c r="QYH41" s="251"/>
      <c r="QYI41" s="252"/>
      <c r="QYJ41" s="253"/>
      <c r="QYO41" s="254"/>
      <c r="QYR41" s="252"/>
      <c r="QYS41" s="252"/>
      <c r="QYT41" s="252"/>
      <c r="QYU41" s="252"/>
      <c r="QYV41" s="253"/>
      <c r="QYW41" s="253"/>
      <c r="QYX41" s="255"/>
      <c r="QYY41" s="255"/>
      <c r="QYZ41" s="256"/>
      <c r="QZC41" s="251"/>
      <c r="QZD41" s="251"/>
      <c r="QZE41" s="251"/>
      <c r="QZF41" s="251"/>
      <c r="QZG41" s="251"/>
      <c r="QZH41" s="251"/>
      <c r="QZI41" s="252"/>
      <c r="QZJ41" s="253"/>
      <c r="QZO41" s="254"/>
      <c r="QZR41" s="252"/>
      <c r="QZS41" s="252"/>
      <c r="QZT41" s="252"/>
      <c r="QZU41" s="252"/>
      <c r="QZV41" s="253"/>
      <c r="QZW41" s="253"/>
      <c r="QZX41" s="255"/>
      <c r="QZY41" s="255"/>
      <c r="QZZ41" s="256"/>
      <c r="RAC41" s="251"/>
      <c r="RAD41" s="251"/>
      <c r="RAE41" s="251"/>
      <c r="RAF41" s="251"/>
      <c r="RAG41" s="251"/>
      <c r="RAH41" s="251"/>
      <c r="RAI41" s="252"/>
      <c r="RAJ41" s="253"/>
      <c r="RAO41" s="254"/>
      <c r="RAR41" s="252"/>
      <c r="RAS41" s="252"/>
      <c r="RAT41" s="252"/>
      <c r="RAU41" s="252"/>
      <c r="RAV41" s="253"/>
      <c r="RAW41" s="253"/>
      <c r="RAX41" s="255"/>
      <c r="RAY41" s="255"/>
      <c r="RAZ41" s="256"/>
      <c r="RBC41" s="251"/>
      <c r="RBD41" s="251"/>
      <c r="RBE41" s="251"/>
      <c r="RBF41" s="251"/>
      <c r="RBG41" s="251"/>
      <c r="RBH41" s="251"/>
      <c r="RBI41" s="252"/>
      <c r="RBJ41" s="253"/>
      <c r="RBO41" s="254"/>
      <c r="RBR41" s="252"/>
      <c r="RBS41" s="252"/>
      <c r="RBT41" s="252"/>
      <c r="RBU41" s="252"/>
      <c r="RBV41" s="253"/>
      <c r="RBW41" s="253"/>
      <c r="RBX41" s="255"/>
      <c r="RBY41" s="255"/>
      <c r="RBZ41" s="256"/>
      <c r="RCC41" s="251"/>
      <c r="RCD41" s="251"/>
      <c r="RCE41" s="251"/>
      <c r="RCF41" s="251"/>
      <c r="RCG41" s="251"/>
      <c r="RCH41" s="251"/>
      <c r="RCI41" s="252"/>
      <c r="RCJ41" s="253"/>
      <c r="RCO41" s="254"/>
      <c r="RCR41" s="252"/>
      <c r="RCS41" s="252"/>
      <c r="RCT41" s="252"/>
      <c r="RCU41" s="252"/>
      <c r="RCV41" s="253"/>
      <c r="RCW41" s="253"/>
      <c r="RCX41" s="255"/>
      <c r="RCY41" s="255"/>
      <c r="RCZ41" s="256"/>
      <c r="RDC41" s="251"/>
      <c r="RDD41" s="251"/>
      <c r="RDE41" s="251"/>
      <c r="RDF41" s="251"/>
      <c r="RDG41" s="251"/>
      <c r="RDH41" s="251"/>
      <c r="RDI41" s="252"/>
      <c r="RDJ41" s="253"/>
      <c r="RDO41" s="254"/>
      <c r="RDR41" s="252"/>
      <c r="RDS41" s="252"/>
      <c r="RDT41" s="252"/>
      <c r="RDU41" s="252"/>
      <c r="RDV41" s="253"/>
      <c r="RDW41" s="253"/>
      <c r="RDX41" s="255"/>
      <c r="RDY41" s="255"/>
      <c r="RDZ41" s="256"/>
      <c r="REC41" s="251"/>
      <c r="RED41" s="251"/>
      <c r="REE41" s="251"/>
      <c r="REF41" s="251"/>
      <c r="REG41" s="251"/>
      <c r="REH41" s="251"/>
      <c r="REI41" s="252"/>
      <c r="REJ41" s="253"/>
      <c r="REO41" s="254"/>
      <c r="RER41" s="252"/>
      <c r="RES41" s="252"/>
      <c r="RET41" s="252"/>
      <c r="REU41" s="252"/>
      <c r="REV41" s="253"/>
      <c r="REW41" s="253"/>
      <c r="REX41" s="255"/>
      <c r="REY41" s="255"/>
      <c r="REZ41" s="256"/>
      <c r="RFC41" s="251"/>
      <c r="RFD41" s="251"/>
      <c r="RFE41" s="251"/>
      <c r="RFF41" s="251"/>
      <c r="RFG41" s="251"/>
      <c r="RFH41" s="251"/>
      <c r="RFI41" s="252"/>
      <c r="RFJ41" s="253"/>
      <c r="RFO41" s="254"/>
      <c r="RFR41" s="252"/>
      <c r="RFS41" s="252"/>
      <c r="RFT41" s="252"/>
      <c r="RFU41" s="252"/>
      <c r="RFV41" s="253"/>
      <c r="RFW41" s="253"/>
      <c r="RFX41" s="255"/>
      <c r="RFY41" s="255"/>
      <c r="RFZ41" s="256"/>
      <c r="RGC41" s="251"/>
      <c r="RGD41" s="251"/>
      <c r="RGE41" s="251"/>
      <c r="RGF41" s="251"/>
      <c r="RGG41" s="251"/>
      <c r="RGH41" s="251"/>
      <c r="RGI41" s="252"/>
      <c r="RGJ41" s="253"/>
      <c r="RGO41" s="254"/>
      <c r="RGR41" s="252"/>
      <c r="RGS41" s="252"/>
      <c r="RGT41" s="252"/>
      <c r="RGU41" s="252"/>
      <c r="RGV41" s="253"/>
      <c r="RGW41" s="253"/>
      <c r="RGX41" s="255"/>
      <c r="RGY41" s="255"/>
      <c r="RGZ41" s="256"/>
      <c r="RHC41" s="251"/>
      <c r="RHD41" s="251"/>
      <c r="RHE41" s="251"/>
      <c r="RHF41" s="251"/>
      <c r="RHG41" s="251"/>
      <c r="RHH41" s="251"/>
      <c r="RHI41" s="252"/>
      <c r="RHJ41" s="253"/>
      <c r="RHO41" s="254"/>
      <c r="RHR41" s="252"/>
      <c r="RHS41" s="252"/>
      <c r="RHT41" s="252"/>
      <c r="RHU41" s="252"/>
      <c r="RHV41" s="253"/>
      <c r="RHW41" s="253"/>
      <c r="RHX41" s="255"/>
      <c r="RHY41" s="255"/>
      <c r="RHZ41" s="256"/>
      <c r="RIC41" s="251"/>
      <c r="RID41" s="251"/>
      <c r="RIE41" s="251"/>
      <c r="RIF41" s="251"/>
      <c r="RIG41" s="251"/>
      <c r="RIH41" s="251"/>
      <c r="RII41" s="252"/>
      <c r="RIJ41" s="253"/>
      <c r="RIO41" s="254"/>
      <c r="RIR41" s="252"/>
      <c r="RIS41" s="252"/>
      <c r="RIT41" s="252"/>
      <c r="RIU41" s="252"/>
      <c r="RIV41" s="253"/>
      <c r="RIW41" s="253"/>
      <c r="RIX41" s="255"/>
      <c r="RIY41" s="255"/>
      <c r="RIZ41" s="256"/>
      <c r="RJC41" s="251"/>
      <c r="RJD41" s="251"/>
      <c r="RJE41" s="251"/>
      <c r="RJF41" s="251"/>
      <c r="RJG41" s="251"/>
      <c r="RJH41" s="251"/>
      <c r="RJI41" s="252"/>
      <c r="RJJ41" s="253"/>
      <c r="RJO41" s="254"/>
      <c r="RJR41" s="252"/>
      <c r="RJS41" s="252"/>
      <c r="RJT41" s="252"/>
      <c r="RJU41" s="252"/>
      <c r="RJV41" s="253"/>
      <c r="RJW41" s="253"/>
      <c r="RJX41" s="255"/>
      <c r="RJY41" s="255"/>
      <c r="RJZ41" s="256"/>
      <c r="RKC41" s="251"/>
      <c r="RKD41" s="251"/>
      <c r="RKE41" s="251"/>
      <c r="RKF41" s="251"/>
      <c r="RKG41" s="251"/>
      <c r="RKH41" s="251"/>
      <c r="RKI41" s="252"/>
      <c r="RKJ41" s="253"/>
      <c r="RKO41" s="254"/>
      <c r="RKR41" s="252"/>
      <c r="RKS41" s="252"/>
      <c r="RKT41" s="252"/>
      <c r="RKU41" s="252"/>
      <c r="RKV41" s="253"/>
      <c r="RKW41" s="253"/>
      <c r="RKX41" s="255"/>
      <c r="RKY41" s="255"/>
      <c r="RKZ41" s="256"/>
      <c r="RLC41" s="251"/>
      <c r="RLD41" s="251"/>
      <c r="RLE41" s="251"/>
      <c r="RLF41" s="251"/>
      <c r="RLG41" s="251"/>
      <c r="RLH41" s="251"/>
      <c r="RLI41" s="252"/>
      <c r="RLJ41" s="253"/>
      <c r="RLO41" s="254"/>
      <c r="RLR41" s="252"/>
      <c r="RLS41" s="252"/>
      <c r="RLT41" s="252"/>
      <c r="RLU41" s="252"/>
      <c r="RLV41" s="253"/>
      <c r="RLW41" s="253"/>
      <c r="RLX41" s="255"/>
      <c r="RLY41" s="255"/>
      <c r="RLZ41" s="256"/>
      <c r="RMC41" s="251"/>
      <c r="RMD41" s="251"/>
      <c r="RME41" s="251"/>
      <c r="RMF41" s="251"/>
      <c r="RMG41" s="251"/>
      <c r="RMH41" s="251"/>
      <c r="RMI41" s="252"/>
      <c r="RMJ41" s="253"/>
      <c r="RMO41" s="254"/>
      <c r="RMR41" s="252"/>
      <c r="RMS41" s="252"/>
      <c r="RMT41" s="252"/>
      <c r="RMU41" s="252"/>
      <c r="RMV41" s="253"/>
      <c r="RMW41" s="253"/>
      <c r="RMX41" s="255"/>
      <c r="RMY41" s="255"/>
      <c r="RMZ41" s="256"/>
      <c r="RNC41" s="251"/>
      <c r="RND41" s="251"/>
      <c r="RNE41" s="251"/>
      <c r="RNF41" s="251"/>
      <c r="RNG41" s="251"/>
      <c r="RNH41" s="251"/>
      <c r="RNI41" s="252"/>
      <c r="RNJ41" s="253"/>
      <c r="RNO41" s="254"/>
      <c r="RNR41" s="252"/>
      <c r="RNS41" s="252"/>
      <c r="RNT41" s="252"/>
      <c r="RNU41" s="252"/>
      <c r="RNV41" s="253"/>
      <c r="RNW41" s="253"/>
      <c r="RNX41" s="255"/>
      <c r="RNY41" s="255"/>
      <c r="RNZ41" s="256"/>
      <c r="ROC41" s="251"/>
      <c r="ROD41" s="251"/>
      <c r="ROE41" s="251"/>
      <c r="ROF41" s="251"/>
      <c r="ROG41" s="251"/>
      <c r="ROH41" s="251"/>
      <c r="ROI41" s="252"/>
      <c r="ROJ41" s="253"/>
      <c r="ROO41" s="254"/>
      <c r="ROR41" s="252"/>
      <c r="ROS41" s="252"/>
      <c r="ROT41" s="252"/>
      <c r="ROU41" s="252"/>
      <c r="ROV41" s="253"/>
      <c r="ROW41" s="253"/>
      <c r="ROX41" s="255"/>
      <c r="ROY41" s="255"/>
      <c r="ROZ41" s="256"/>
      <c r="RPC41" s="251"/>
      <c r="RPD41" s="251"/>
      <c r="RPE41" s="251"/>
      <c r="RPF41" s="251"/>
      <c r="RPG41" s="251"/>
      <c r="RPH41" s="251"/>
      <c r="RPI41" s="252"/>
      <c r="RPJ41" s="253"/>
      <c r="RPO41" s="254"/>
      <c r="RPR41" s="252"/>
      <c r="RPS41" s="252"/>
      <c r="RPT41" s="252"/>
      <c r="RPU41" s="252"/>
      <c r="RPV41" s="253"/>
      <c r="RPW41" s="253"/>
      <c r="RPX41" s="255"/>
      <c r="RPY41" s="255"/>
      <c r="RPZ41" s="256"/>
      <c r="RQC41" s="251"/>
      <c r="RQD41" s="251"/>
      <c r="RQE41" s="251"/>
      <c r="RQF41" s="251"/>
      <c r="RQG41" s="251"/>
      <c r="RQH41" s="251"/>
      <c r="RQI41" s="252"/>
      <c r="RQJ41" s="253"/>
      <c r="RQO41" s="254"/>
      <c r="RQR41" s="252"/>
      <c r="RQS41" s="252"/>
      <c r="RQT41" s="252"/>
      <c r="RQU41" s="252"/>
      <c r="RQV41" s="253"/>
      <c r="RQW41" s="253"/>
      <c r="RQX41" s="255"/>
      <c r="RQY41" s="255"/>
      <c r="RQZ41" s="256"/>
      <c r="RRC41" s="251"/>
      <c r="RRD41" s="251"/>
      <c r="RRE41" s="251"/>
      <c r="RRF41" s="251"/>
      <c r="RRG41" s="251"/>
      <c r="RRH41" s="251"/>
      <c r="RRI41" s="252"/>
      <c r="RRJ41" s="253"/>
      <c r="RRO41" s="254"/>
      <c r="RRR41" s="252"/>
      <c r="RRS41" s="252"/>
      <c r="RRT41" s="252"/>
      <c r="RRU41" s="252"/>
      <c r="RRV41" s="253"/>
      <c r="RRW41" s="253"/>
      <c r="RRX41" s="255"/>
      <c r="RRY41" s="255"/>
      <c r="RRZ41" s="256"/>
      <c r="RSC41" s="251"/>
      <c r="RSD41" s="251"/>
      <c r="RSE41" s="251"/>
      <c r="RSF41" s="251"/>
      <c r="RSG41" s="251"/>
      <c r="RSH41" s="251"/>
      <c r="RSI41" s="252"/>
      <c r="RSJ41" s="253"/>
      <c r="RSO41" s="254"/>
      <c r="RSR41" s="252"/>
      <c r="RSS41" s="252"/>
      <c r="RST41" s="252"/>
      <c r="RSU41" s="252"/>
      <c r="RSV41" s="253"/>
      <c r="RSW41" s="253"/>
      <c r="RSX41" s="255"/>
      <c r="RSY41" s="255"/>
      <c r="RSZ41" s="256"/>
      <c r="RTC41" s="251"/>
      <c r="RTD41" s="251"/>
      <c r="RTE41" s="251"/>
      <c r="RTF41" s="251"/>
      <c r="RTG41" s="251"/>
      <c r="RTH41" s="251"/>
      <c r="RTI41" s="252"/>
      <c r="RTJ41" s="253"/>
      <c r="RTO41" s="254"/>
      <c r="RTR41" s="252"/>
      <c r="RTS41" s="252"/>
      <c r="RTT41" s="252"/>
      <c r="RTU41" s="252"/>
      <c r="RTV41" s="253"/>
      <c r="RTW41" s="253"/>
      <c r="RTX41" s="255"/>
      <c r="RTY41" s="255"/>
      <c r="RTZ41" s="256"/>
      <c r="RUC41" s="251"/>
      <c r="RUD41" s="251"/>
      <c r="RUE41" s="251"/>
      <c r="RUF41" s="251"/>
      <c r="RUG41" s="251"/>
      <c r="RUH41" s="251"/>
      <c r="RUI41" s="252"/>
      <c r="RUJ41" s="253"/>
      <c r="RUO41" s="254"/>
      <c r="RUR41" s="252"/>
      <c r="RUS41" s="252"/>
      <c r="RUT41" s="252"/>
      <c r="RUU41" s="252"/>
      <c r="RUV41" s="253"/>
      <c r="RUW41" s="253"/>
      <c r="RUX41" s="255"/>
      <c r="RUY41" s="255"/>
      <c r="RUZ41" s="256"/>
      <c r="RVC41" s="251"/>
      <c r="RVD41" s="251"/>
      <c r="RVE41" s="251"/>
      <c r="RVF41" s="251"/>
      <c r="RVG41" s="251"/>
      <c r="RVH41" s="251"/>
      <c r="RVI41" s="252"/>
      <c r="RVJ41" s="253"/>
      <c r="RVO41" s="254"/>
      <c r="RVR41" s="252"/>
      <c r="RVS41" s="252"/>
      <c r="RVT41" s="252"/>
      <c r="RVU41" s="252"/>
      <c r="RVV41" s="253"/>
      <c r="RVW41" s="253"/>
      <c r="RVX41" s="255"/>
      <c r="RVY41" s="255"/>
      <c r="RVZ41" s="256"/>
      <c r="RWC41" s="251"/>
      <c r="RWD41" s="251"/>
      <c r="RWE41" s="251"/>
      <c r="RWF41" s="251"/>
      <c r="RWG41" s="251"/>
      <c r="RWH41" s="251"/>
      <c r="RWI41" s="252"/>
      <c r="RWJ41" s="253"/>
      <c r="RWO41" s="254"/>
      <c r="RWR41" s="252"/>
      <c r="RWS41" s="252"/>
      <c r="RWT41" s="252"/>
      <c r="RWU41" s="252"/>
      <c r="RWV41" s="253"/>
      <c r="RWW41" s="253"/>
      <c r="RWX41" s="255"/>
      <c r="RWY41" s="255"/>
      <c r="RWZ41" s="256"/>
      <c r="RXC41" s="251"/>
      <c r="RXD41" s="251"/>
      <c r="RXE41" s="251"/>
      <c r="RXF41" s="251"/>
      <c r="RXG41" s="251"/>
      <c r="RXH41" s="251"/>
      <c r="RXI41" s="252"/>
      <c r="RXJ41" s="253"/>
      <c r="RXO41" s="254"/>
      <c r="RXR41" s="252"/>
      <c r="RXS41" s="252"/>
      <c r="RXT41" s="252"/>
      <c r="RXU41" s="252"/>
      <c r="RXV41" s="253"/>
      <c r="RXW41" s="253"/>
      <c r="RXX41" s="255"/>
      <c r="RXY41" s="255"/>
      <c r="RXZ41" s="256"/>
      <c r="RYC41" s="251"/>
      <c r="RYD41" s="251"/>
      <c r="RYE41" s="251"/>
      <c r="RYF41" s="251"/>
      <c r="RYG41" s="251"/>
      <c r="RYH41" s="251"/>
      <c r="RYI41" s="252"/>
      <c r="RYJ41" s="253"/>
      <c r="RYO41" s="254"/>
      <c r="RYR41" s="252"/>
      <c r="RYS41" s="252"/>
      <c r="RYT41" s="252"/>
      <c r="RYU41" s="252"/>
      <c r="RYV41" s="253"/>
      <c r="RYW41" s="253"/>
      <c r="RYX41" s="255"/>
      <c r="RYY41" s="255"/>
      <c r="RYZ41" s="256"/>
      <c r="RZC41" s="251"/>
      <c r="RZD41" s="251"/>
      <c r="RZE41" s="251"/>
      <c r="RZF41" s="251"/>
      <c r="RZG41" s="251"/>
      <c r="RZH41" s="251"/>
      <c r="RZI41" s="252"/>
      <c r="RZJ41" s="253"/>
      <c r="RZO41" s="254"/>
      <c r="RZR41" s="252"/>
      <c r="RZS41" s="252"/>
      <c r="RZT41" s="252"/>
      <c r="RZU41" s="252"/>
      <c r="RZV41" s="253"/>
      <c r="RZW41" s="253"/>
      <c r="RZX41" s="255"/>
      <c r="RZY41" s="255"/>
      <c r="RZZ41" s="256"/>
      <c r="SAC41" s="251"/>
      <c r="SAD41" s="251"/>
      <c r="SAE41" s="251"/>
      <c r="SAF41" s="251"/>
      <c r="SAG41" s="251"/>
      <c r="SAH41" s="251"/>
      <c r="SAI41" s="252"/>
      <c r="SAJ41" s="253"/>
      <c r="SAO41" s="254"/>
      <c r="SAR41" s="252"/>
      <c r="SAS41" s="252"/>
      <c r="SAT41" s="252"/>
      <c r="SAU41" s="252"/>
      <c r="SAV41" s="253"/>
      <c r="SAW41" s="253"/>
      <c r="SAX41" s="255"/>
      <c r="SAY41" s="255"/>
      <c r="SAZ41" s="256"/>
      <c r="SBC41" s="251"/>
      <c r="SBD41" s="251"/>
      <c r="SBE41" s="251"/>
      <c r="SBF41" s="251"/>
      <c r="SBG41" s="251"/>
      <c r="SBH41" s="251"/>
      <c r="SBI41" s="252"/>
      <c r="SBJ41" s="253"/>
      <c r="SBO41" s="254"/>
      <c r="SBR41" s="252"/>
      <c r="SBS41" s="252"/>
      <c r="SBT41" s="252"/>
      <c r="SBU41" s="252"/>
      <c r="SBV41" s="253"/>
      <c r="SBW41" s="253"/>
      <c r="SBX41" s="255"/>
      <c r="SBY41" s="255"/>
      <c r="SBZ41" s="256"/>
      <c r="SCC41" s="251"/>
      <c r="SCD41" s="251"/>
      <c r="SCE41" s="251"/>
      <c r="SCF41" s="251"/>
      <c r="SCG41" s="251"/>
      <c r="SCH41" s="251"/>
      <c r="SCI41" s="252"/>
      <c r="SCJ41" s="253"/>
      <c r="SCO41" s="254"/>
      <c r="SCR41" s="252"/>
      <c r="SCS41" s="252"/>
      <c r="SCT41" s="252"/>
      <c r="SCU41" s="252"/>
      <c r="SCV41" s="253"/>
      <c r="SCW41" s="253"/>
      <c r="SCX41" s="255"/>
      <c r="SCY41" s="255"/>
      <c r="SCZ41" s="256"/>
      <c r="SDC41" s="251"/>
      <c r="SDD41" s="251"/>
      <c r="SDE41" s="251"/>
      <c r="SDF41" s="251"/>
      <c r="SDG41" s="251"/>
      <c r="SDH41" s="251"/>
      <c r="SDI41" s="252"/>
      <c r="SDJ41" s="253"/>
      <c r="SDO41" s="254"/>
      <c r="SDR41" s="252"/>
      <c r="SDS41" s="252"/>
      <c r="SDT41" s="252"/>
      <c r="SDU41" s="252"/>
      <c r="SDV41" s="253"/>
      <c r="SDW41" s="253"/>
      <c r="SDX41" s="255"/>
      <c r="SDY41" s="255"/>
      <c r="SDZ41" s="256"/>
      <c r="SEC41" s="251"/>
      <c r="SED41" s="251"/>
      <c r="SEE41" s="251"/>
      <c r="SEF41" s="251"/>
      <c r="SEG41" s="251"/>
      <c r="SEH41" s="251"/>
      <c r="SEI41" s="252"/>
      <c r="SEJ41" s="253"/>
      <c r="SEO41" s="254"/>
      <c r="SER41" s="252"/>
      <c r="SES41" s="252"/>
      <c r="SET41" s="252"/>
      <c r="SEU41" s="252"/>
      <c r="SEV41" s="253"/>
      <c r="SEW41" s="253"/>
      <c r="SEX41" s="255"/>
      <c r="SEY41" s="255"/>
      <c r="SEZ41" s="256"/>
      <c r="SFC41" s="251"/>
      <c r="SFD41" s="251"/>
      <c r="SFE41" s="251"/>
      <c r="SFF41" s="251"/>
      <c r="SFG41" s="251"/>
      <c r="SFH41" s="251"/>
      <c r="SFI41" s="252"/>
      <c r="SFJ41" s="253"/>
      <c r="SFO41" s="254"/>
      <c r="SFR41" s="252"/>
      <c r="SFS41" s="252"/>
      <c r="SFT41" s="252"/>
      <c r="SFU41" s="252"/>
      <c r="SFV41" s="253"/>
      <c r="SFW41" s="253"/>
      <c r="SFX41" s="255"/>
      <c r="SFY41" s="255"/>
      <c r="SFZ41" s="256"/>
      <c r="SGC41" s="251"/>
      <c r="SGD41" s="251"/>
      <c r="SGE41" s="251"/>
      <c r="SGF41" s="251"/>
      <c r="SGG41" s="251"/>
      <c r="SGH41" s="251"/>
      <c r="SGI41" s="252"/>
      <c r="SGJ41" s="253"/>
      <c r="SGO41" s="254"/>
      <c r="SGR41" s="252"/>
      <c r="SGS41" s="252"/>
      <c r="SGT41" s="252"/>
      <c r="SGU41" s="252"/>
      <c r="SGV41" s="253"/>
      <c r="SGW41" s="253"/>
      <c r="SGX41" s="255"/>
      <c r="SGY41" s="255"/>
      <c r="SGZ41" s="256"/>
      <c r="SHC41" s="251"/>
      <c r="SHD41" s="251"/>
      <c r="SHE41" s="251"/>
      <c r="SHF41" s="251"/>
      <c r="SHG41" s="251"/>
      <c r="SHH41" s="251"/>
      <c r="SHI41" s="252"/>
      <c r="SHJ41" s="253"/>
      <c r="SHO41" s="254"/>
      <c r="SHR41" s="252"/>
      <c r="SHS41" s="252"/>
      <c r="SHT41" s="252"/>
      <c r="SHU41" s="252"/>
      <c r="SHV41" s="253"/>
      <c r="SHW41" s="253"/>
      <c r="SHX41" s="255"/>
      <c r="SHY41" s="255"/>
      <c r="SHZ41" s="256"/>
      <c r="SIC41" s="251"/>
      <c r="SID41" s="251"/>
      <c r="SIE41" s="251"/>
      <c r="SIF41" s="251"/>
      <c r="SIG41" s="251"/>
      <c r="SIH41" s="251"/>
      <c r="SII41" s="252"/>
      <c r="SIJ41" s="253"/>
      <c r="SIO41" s="254"/>
      <c r="SIR41" s="252"/>
      <c r="SIS41" s="252"/>
      <c r="SIT41" s="252"/>
      <c r="SIU41" s="252"/>
      <c r="SIV41" s="253"/>
      <c r="SIW41" s="253"/>
      <c r="SIX41" s="255"/>
      <c r="SIY41" s="255"/>
      <c r="SIZ41" s="256"/>
      <c r="SJC41" s="251"/>
      <c r="SJD41" s="251"/>
      <c r="SJE41" s="251"/>
      <c r="SJF41" s="251"/>
      <c r="SJG41" s="251"/>
      <c r="SJH41" s="251"/>
      <c r="SJI41" s="252"/>
      <c r="SJJ41" s="253"/>
      <c r="SJO41" s="254"/>
      <c r="SJR41" s="252"/>
      <c r="SJS41" s="252"/>
      <c r="SJT41" s="252"/>
      <c r="SJU41" s="252"/>
      <c r="SJV41" s="253"/>
      <c r="SJW41" s="253"/>
      <c r="SJX41" s="255"/>
      <c r="SJY41" s="255"/>
      <c r="SJZ41" s="256"/>
      <c r="SKC41" s="251"/>
      <c r="SKD41" s="251"/>
      <c r="SKE41" s="251"/>
      <c r="SKF41" s="251"/>
      <c r="SKG41" s="251"/>
      <c r="SKH41" s="251"/>
      <c r="SKI41" s="252"/>
      <c r="SKJ41" s="253"/>
      <c r="SKO41" s="254"/>
      <c r="SKR41" s="252"/>
      <c r="SKS41" s="252"/>
      <c r="SKT41" s="252"/>
      <c r="SKU41" s="252"/>
      <c r="SKV41" s="253"/>
      <c r="SKW41" s="253"/>
      <c r="SKX41" s="255"/>
      <c r="SKY41" s="255"/>
      <c r="SKZ41" s="256"/>
      <c r="SLC41" s="251"/>
      <c r="SLD41" s="251"/>
      <c r="SLE41" s="251"/>
      <c r="SLF41" s="251"/>
      <c r="SLG41" s="251"/>
      <c r="SLH41" s="251"/>
      <c r="SLI41" s="252"/>
      <c r="SLJ41" s="253"/>
      <c r="SLO41" s="254"/>
      <c r="SLR41" s="252"/>
      <c r="SLS41" s="252"/>
      <c r="SLT41" s="252"/>
      <c r="SLU41" s="252"/>
      <c r="SLV41" s="253"/>
      <c r="SLW41" s="253"/>
      <c r="SLX41" s="255"/>
      <c r="SLY41" s="255"/>
      <c r="SLZ41" s="256"/>
      <c r="SMC41" s="251"/>
      <c r="SMD41" s="251"/>
      <c r="SME41" s="251"/>
      <c r="SMF41" s="251"/>
      <c r="SMG41" s="251"/>
      <c r="SMH41" s="251"/>
      <c r="SMI41" s="252"/>
      <c r="SMJ41" s="253"/>
      <c r="SMO41" s="254"/>
      <c r="SMR41" s="252"/>
      <c r="SMS41" s="252"/>
      <c r="SMT41" s="252"/>
      <c r="SMU41" s="252"/>
      <c r="SMV41" s="253"/>
      <c r="SMW41" s="253"/>
      <c r="SMX41" s="255"/>
      <c r="SMY41" s="255"/>
      <c r="SMZ41" s="256"/>
      <c r="SNC41" s="251"/>
      <c r="SND41" s="251"/>
      <c r="SNE41" s="251"/>
      <c r="SNF41" s="251"/>
      <c r="SNG41" s="251"/>
      <c r="SNH41" s="251"/>
      <c r="SNI41" s="252"/>
      <c r="SNJ41" s="253"/>
      <c r="SNO41" s="254"/>
      <c r="SNR41" s="252"/>
      <c r="SNS41" s="252"/>
      <c r="SNT41" s="252"/>
      <c r="SNU41" s="252"/>
      <c r="SNV41" s="253"/>
      <c r="SNW41" s="253"/>
      <c r="SNX41" s="255"/>
      <c r="SNY41" s="255"/>
      <c r="SNZ41" s="256"/>
      <c r="SOC41" s="251"/>
      <c r="SOD41" s="251"/>
      <c r="SOE41" s="251"/>
      <c r="SOF41" s="251"/>
      <c r="SOG41" s="251"/>
      <c r="SOH41" s="251"/>
      <c r="SOI41" s="252"/>
      <c r="SOJ41" s="253"/>
      <c r="SOO41" s="254"/>
      <c r="SOR41" s="252"/>
      <c r="SOS41" s="252"/>
      <c r="SOT41" s="252"/>
      <c r="SOU41" s="252"/>
      <c r="SOV41" s="253"/>
      <c r="SOW41" s="253"/>
      <c r="SOX41" s="255"/>
      <c r="SOY41" s="255"/>
      <c r="SOZ41" s="256"/>
      <c r="SPC41" s="251"/>
      <c r="SPD41" s="251"/>
      <c r="SPE41" s="251"/>
      <c r="SPF41" s="251"/>
      <c r="SPG41" s="251"/>
      <c r="SPH41" s="251"/>
      <c r="SPI41" s="252"/>
      <c r="SPJ41" s="253"/>
      <c r="SPO41" s="254"/>
      <c r="SPR41" s="252"/>
      <c r="SPS41" s="252"/>
      <c r="SPT41" s="252"/>
      <c r="SPU41" s="252"/>
      <c r="SPV41" s="253"/>
      <c r="SPW41" s="253"/>
      <c r="SPX41" s="255"/>
      <c r="SPY41" s="255"/>
      <c r="SPZ41" s="256"/>
      <c r="SQC41" s="251"/>
      <c r="SQD41" s="251"/>
      <c r="SQE41" s="251"/>
      <c r="SQF41" s="251"/>
      <c r="SQG41" s="251"/>
      <c r="SQH41" s="251"/>
      <c r="SQI41" s="252"/>
      <c r="SQJ41" s="253"/>
      <c r="SQO41" s="254"/>
      <c r="SQR41" s="252"/>
      <c r="SQS41" s="252"/>
      <c r="SQT41" s="252"/>
      <c r="SQU41" s="252"/>
      <c r="SQV41" s="253"/>
      <c r="SQW41" s="253"/>
      <c r="SQX41" s="255"/>
      <c r="SQY41" s="255"/>
      <c r="SQZ41" s="256"/>
      <c r="SRC41" s="251"/>
      <c r="SRD41" s="251"/>
      <c r="SRE41" s="251"/>
      <c r="SRF41" s="251"/>
      <c r="SRG41" s="251"/>
      <c r="SRH41" s="251"/>
      <c r="SRI41" s="252"/>
      <c r="SRJ41" s="253"/>
      <c r="SRO41" s="254"/>
      <c r="SRR41" s="252"/>
      <c r="SRS41" s="252"/>
      <c r="SRT41" s="252"/>
      <c r="SRU41" s="252"/>
      <c r="SRV41" s="253"/>
      <c r="SRW41" s="253"/>
      <c r="SRX41" s="255"/>
      <c r="SRY41" s="255"/>
      <c r="SRZ41" s="256"/>
      <c r="SSC41" s="251"/>
      <c r="SSD41" s="251"/>
      <c r="SSE41" s="251"/>
      <c r="SSF41" s="251"/>
      <c r="SSG41" s="251"/>
      <c r="SSH41" s="251"/>
      <c r="SSI41" s="252"/>
      <c r="SSJ41" s="253"/>
      <c r="SSO41" s="254"/>
      <c r="SSR41" s="252"/>
      <c r="SSS41" s="252"/>
      <c r="SST41" s="252"/>
      <c r="SSU41" s="252"/>
      <c r="SSV41" s="253"/>
      <c r="SSW41" s="253"/>
      <c r="SSX41" s="255"/>
      <c r="SSY41" s="255"/>
      <c r="SSZ41" s="256"/>
      <c r="STC41" s="251"/>
      <c r="STD41" s="251"/>
      <c r="STE41" s="251"/>
      <c r="STF41" s="251"/>
      <c r="STG41" s="251"/>
      <c r="STH41" s="251"/>
      <c r="STI41" s="252"/>
      <c r="STJ41" s="253"/>
      <c r="STO41" s="254"/>
      <c r="STR41" s="252"/>
      <c r="STS41" s="252"/>
      <c r="STT41" s="252"/>
      <c r="STU41" s="252"/>
      <c r="STV41" s="253"/>
      <c r="STW41" s="253"/>
      <c r="STX41" s="255"/>
      <c r="STY41" s="255"/>
      <c r="STZ41" s="256"/>
      <c r="SUC41" s="251"/>
      <c r="SUD41" s="251"/>
      <c r="SUE41" s="251"/>
      <c r="SUF41" s="251"/>
      <c r="SUG41" s="251"/>
      <c r="SUH41" s="251"/>
      <c r="SUI41" s="252"/>
      <c r="SUJ41" s="253"/>
      <c r="SUO41" s="254"/>
      <c r="SUR41" s="252"/>
      <c r="SUS41" s="252"/>
      <c r="SUT41" s="252"/>
      <c r="SUU41" s="252"/>
      <c r="SUV41" s="253"/>
      <c r="SUW41" s="253"/>
      <c r="SUX41" s="255"/>
      <c r="SUY41" s="255"/>
      <c r="SUZ41" s="256"/>
      <c r="SVC41" s="251"/>
      <c r="SVD41" s="251"/>
      <c r="SVE41" s="251"/>
      <c r="SVF41" s="251"/>
      <c r="SVG41" s="251"/>
      <c r="SVH41" s="251"/>
      <c r="SVI41" s="252"/>
      <c r="SVJ41" s="253"/>
      <c r="SVO41" s="254"/>
      <c r="SVR41" s="252"/>
      <c r="SVS41" s="252"/>
      <c r="SVT41" s="252"/>
      <c r="SVU41" s="252"/>
      <c r="SVV41" s="253"/>
      <c r="SVW41" s="253"/>
      <c r="SVX41" s="255"/>
      <c r="SVY41" s="255"/>
      <c r="SVZ41" s="256"/>
      <c r="SWC41" s="251"/>
      <c r="SWD41" s="251"/>
      <c r="SWE41" s="251"/>
      <c r="SWF41" s="251"/>
      <c r="SWG41" s="251"/>
      <c r="SWH41" s="251"/>
      <c r="SWI41" s="252"/>
      <c r="SWJ41" s="253"/>
      <c r="SWO41" s="254"/>
      <c r="SWR41" s="252"/>
      <c r="SWS41" s="252"/>
      <c r="SWT41" s="252"/>
      <c r="SWU41" s="252"/>
      <c r="SWV41" s="253"/>
      <c r="SWW41" s="253"/>
      <c r="SWX41" s="255"/>
      <c r="SWY41" s="255"/>
      <c r="SWZ41" s="256"/>
      <c r="SXC41" s="251"/>
      <c r="SXD41" s="251"/>
      <c r="SXE41" s="251"/>
      <c r="SXF41" s="251"/>
      <c r="SXG41" s="251"/>
      <c r="SXH41" s="251"/>
      <c r="SXI41" s="252"/>
      <c r="SXJ41" s="253"/>
      <c r="SXO41" s="254"/>
      <c r="SXR41" s="252"/>
      <c r="SXS41" s="252"/>
      <c r="SXT41" s="252"/>
      <c r="SXU41" s="252"/>
      <c r="SXV41" s="253"/>
      <c r="SXW41" s="253"/>
      <c r="SXX41" s="255"/>
      <c r="SXY41" s="255"/>
      <c r="SXZ41" s="256"/>
      <c r="SYC41" s="251"/>
      <c r="SYD41" s="251"/>
      <c r="SYE41" s="251"/>
      <c r="SYF41" s="251"/>
      <c r="SYG41" s="251"/>
      <c r="SYH41" s="251"/>
      <c r="SYI41" s="252"/>
      <c r="SYJ41" s="253"/>
      <c r="SYO41" s="254"/>
      <c r="SYR41" s="252"/>
      <c r="SYS41" s="252"/>
      <c r="SYT41" s="252"/>
      <c r="SYU41" s="252"/>
      <c r="SYV41" s="253"/>
      <c r="SYW41" s="253"/>
      <c r="SYX41" s="255"/>
      <c r="SYY41" s="255"/>
      <c r="SYZ41" s="256"/>
      <c r="SZC41" s="251"/>
      <c r="SZD41" s="251"/>
      <c r="SZE41" s="251"/>
      <c r="SZF41" s="251"/>
      <c r="SZG41" s="251"/>
      <c r="SZH41" s="251"/>
      <c r="SZI41" s="252"/>
      <c r="SZJ41" s="253"/>
      <c r="SZO41" s="254"/>
      <c r="SZR41" s="252"/>
      <c r="SZS41" s="252"/>
      <c r="SZT41" s="252"/>
      <c r="SZU41" s="252"/>
      <c r="SZV41" s="253"/>
      <c r="SZW41" s="253"/>
      <c r="SZX41" s="255"/>
      <c r="SZY41" s="255"/>
      <c r="SZZ41" s="256"/>
      <c r="TAC41" s="251"/>
      <c r="TAD41" s="251"/>
      <c r="TAE41" s="251"/>
      <c r="TAF41" s="251"/>
      <c r="TAG41" s="251"/>
      <c r="TAH41" s="251"/>
      <c r="TAI41" s="252"/>
      <c r="TAJ41" s="253"/>
      <c r="TAO41" s="254"/>
      <c r="TAR41" s="252"/>
      <c r="TAS41" s="252"/>
      <c r="TAT41" s="252"/>
      <c r="TAU41" s="252"/>
      <c r="TAV41" s="253"/>
      <c r="TAW41" s="253"/>
      <c r="TAX41" s="255"/>
      <c r="TAY41" s="255"/>
      <c r="TAZ41" s="256"/>
      <c r="TBC41" s="251"/>
      <c r="TBD41" s="251"/>
      <c r="TBE41" s="251"/>
      <c r="TBF41" s="251"/>
      <c r="TBG41" s="251"/>
      <c r="TBH41" s="251"/>
      <c r="TBI41" s="252"/>
      <c r="TBJ41" s="253"/>
      <c r="TBO41" s="254"/>
      <c r="TBR41" s="252"/>
      <c r="TBS41" s="252"/>
      <c r="TBT41" s="252"/>
      <c r="TBU41" s="252"/>
      <c r="TBV41" s="253"/>
      <c r="TBW41" s="253"/>
      <c r="TBX41" s="255"/>
      <c r="TBY41" s="255"/>
      <c r="TBZ41" s="256"/>
      <c r="TCC41" s="251"/>
      <c r="TCD41" s="251"/>
      <c r="TCE41" s="251"/>
      <c r="TCF41" s="251"/>
      <c r="TCG41" s="251"/>
      <c r="TCH41" s="251"/>
      <c r="TCI41" s="252"/>
      <c r="TCJ41" s="253"/>
      <c r="TCO41" s="254"/>
      <c r="TCR41" s="252"/>
      <c r="TCS41" s="252"/>
      <c r="TCT41" s="252"/>
      <c r="TCU41" s="252"/>
      <c r="TCV41" s="253"/>
      <c r="TCW41" s="253"/>
      <c r="TCX41" s="255"/>
      <c r="TCY41" s="255"/>
      <c r="TCZ41" s="256"/>
      <c r="TDC41" s="251"/>
      <c r="TDD41" s="251"/>
      <c r="TDE41" s="251"/>
      <c r="TDF41" s="251"/>
      <c r="TDG41" s="251"/>
      <c r="TDH41" s="251"/>
      <c r="TDI41" s="252"/>
      <c r="TDJ41" s="253"/>
      <c r="TDO41" s="254"/>
      <c r="TDR41" s="252"/>
      <c r="TDS41" s="252"/>
      <c r="TDT41" s="252"/>
      <c r="TDU41" s="252"/>
      <c r="TDV41" s="253"/>
      <c r="TDW41" s="253"/>
      <c r="TDX41" s="255"/>
      <c r="TDY41" s="255"/>
      <c r="TDZ41" s="256"/>
      <c r="TEC41" s="251"/>
      <c r="TED41" s="251"/>
      <c r="TEE41" s="251"/>
      <c r="TEF41" s="251"/>
      <c r="TEG41" s="251"/>
      <c r="TEH41" s="251"/>
      <c r="TEI41" s="252"/>
      <c r="TEJ41" s="253"/>
      <c r="TEO41" s="254"/>
      <c r="TER41" s="252"/>
      <c r="TES41" s="252"/>
      <c r="TET41" s="252"/>
      <c r="TEU41" s="252"/>
      <c r="TEV41" s="253"/>
      <c r="TEW41" s="253"/>
      <c r="TEX41" s="255"/>
      <c r="TEY41" s="255"/>
      <c r="TEZ41" s="256"/>
      <c r="TFC41" s="251"/>
      <c r="TFD41" s="251"/>
      <c r="TFE41" s="251"/>
      <c r="TFF41" s="251"/>
      <c r="TFG41" s="251"/>
      <c r="TFH41" s="251"/>
      <c r="TFI41" s="252"/>
      <c r="TFJ41" s="253"/>
      <c r="TFO41" s="254"/>
      <c r="TFR41" s="252"/>
      <c r="TFS41" s="252"/>
      <c r="TFT41" s="252"/>
      <c r="TFU41" s="252"/>
      <c r="TFV41" s="253"/>
      <c r="TFW41" s="253"/>
      <c r="TFX41" s="255"/>
      <c r="TFY41" s="255"/>
      <c r="TFZ41" s="256"/>
      <c r="TGC41" s="251"/>
      <c r="TGD41" s="251"/>
      <c r="TGE41" s="251"/>
      <c r="TGF41" s="251"/>
      <c r="TGG41" s="251"/>
      <c r="TGH41" s="251"/>
      <c r="TGI41" s="252"/>
      <c r="TGJ41" s="253"/>
      <c r="TGO41" s="254"/>
      <c r="TGR41" s="252"/>
      <c r="TGS41" s="252"/>
      <c r="TGT41" s="252"/>
      <c r="TGU41" s="252"/>
      <c r="TGV41" s="253"/>
      <c r="TGW41" s="253"/>
      <c r="TGX41" s="255"/>
      <c r="TGY41" s="255"/>
      <c r="TGZ41" s="256"/>
      <c r="THC41" s="251"/>
      <c r="THD41" s="251"/>
      <c r="THE41" s="251"/>
      <c r="THF41" s="251"/>
      <c r="THG41" s="251"/>
      <c r="THH41" s="251"/>
      <c r="THI41" s="252"/>
      <c r="THJ41" s="253"/>
      <c r="THO41" s="254"/>
      <c r="THR41" s="252"/>
      <c r="THS41" s="252"/>
      <c r="THT41" s="252"/>
      <c r="THU41" s="252"/>
      <c r="THV41" s="253"/>
      <c r="THW41" s="253"/>
      <c r="THX41" s="255"/>
      <c r="THY41" s="255"/>
      <c r="THZ41" s="256"/>
      <c r="TIC41" s="251"/>
      <c r="TID41" s="251"/>
      <c r="TIE41" s="251"/>
      <c r="TIF41" s="251"/>
      <c r="TIG41" s="251"/>
      <c r="TIH41" s="251"/>
      <c r="TII41" s="252"/>
      <c r="TIJ41" s="253"/>
      <c r="TIO41" s="254"/>
      <c r="TIR41" s="252"/>
      <c r="TIS41" s="252"/>
      <c r="TIT41" s="252"/>
      <c r="TIU41" s="252"/>
      <c r="TIV41" s="253"/>
      <c r="TIW41" s="253"/>
      <c r="TIX41" s="255"/>
      <c r="TIY41" s="255"/>
      <c r="TIZ41" s="256"/>
      <c r="TJC41" s="251"/>
      <c r="TJD41" s="251"/>
      <c r="TJE41" s="251"/>
      <c r="TJF41" s="251"/>
      <c r="TJG41" s="251"/>
      <c r="TJH41" s="251"/>
      <c r="TJI41" s="252"/>
      <c r="TJJ41" s="253"/>
      <c r="TJO41" s="254"/>
      <c r="TJR41" s="252"/>
      <c r="TJS41" s="252"/>
      <c r="TJT41" s="252"/>
      <c r="TJU41" s="252"/>
      <c r="TJV41" s="253"/>
      <c r="TJW41" s="253"/>
      <c r="TJX41" s="255"/>
      <c r="TJY41" s="255"/>
      <c r="TJZ41" s="256"/>
      <c r="TKC41" s="251"/>
      <c r="TKD41" s="251"/>
      <c r="TKE41" s="251"/>
      <c r="TKF41" s="251"/>
      <c r="TKG41" s="251"/>
      <c r="TKH41" s="251"/>
      <c r="TKI41" s="252"/>
      <c r="TKJ41" s="253"/>
      <c r="TKO41" s="254"/>
      <c r="TKR41" s="252"/>
      <c r="TKS41" s="252"/>
      <c r="TKT41" s="252"/>
      <c r="TKU41" s="252"/>
      <c r="TKV41" s="253"/>
      <c r="TKW41" s="253"/>
      <c r="TKX41" s="255"/>
      <c r="TKY41" s="255"/>
      <c r="TKZ41" s="256"/>
      <c r="TLC41" s="251"/>
      <c r="TLD41" s="251"/>
      <c r="TLE41" s="251"/>
      <c r="TLF41" s="251"/>
      <c r="TLG41" s="251"/>
      <c r="TLH41" s="251"/>
      <c r="TLI41" s="252"/>
      <c r="TLJ41" s="253"/>
      <c r="TLO41" s="254"/>
      <c r="TLR41" s="252"/>
      <c r="TLS41" s="252"/>
      <c r="TLT41" s="252"/>
      <c r="TLU41" s="252"/>
      <c r="TLV41" s="253"/>
      <c r="TLW41" s="253"/>
      <c r="TLX41" s="255"/>
      <c r="TLY41" s="255"/>
      <c r="TLZ41" s="256"/>
      <c r="TMC41" s="251"/>
      <c r="TMD41" s="251"/>
      <c r="TME41" s="251"/>
      <c r="TMF41" s="251"/>
      <c r="TMG41" s="251"/>
      <c r="TMH41" s="251"/>
      <c r="TMI41" s="252"/>
      <c r="TMJ41" s="253"/>
      <c r="TMO41" s="254"/>
      <c r="TMR41" s="252"/>
      <c r="TMS41" s="252"/>
      <c r="TMT41" s="252"/>
      <c r="TMU41" s="252"/>
      <c r="TMV41" s="253"/>
      <c r="TMW41" s="253"/>
      <c r="TMX41" s="255"/>
      <c r="TMY41" s="255"/>
      <c r="TMZ41" s="256"/>
      <c r="TNC41" s="251"/>
      <c r="TND41" s="251"/>
      <c r="TNE41" s="251"/>
      <c r="TNF41" s="251"/>
      <c r="TNG41" s="251"/>
      <c r="TNH41" s="251"/>
      <c r="TNI41" s="252"/>
      <c r="TNJ41" s="253"/>
      <c r="TNO41" s="254"/>
      <c r="TNR41" s="252"/>
      <c r="TNS41" s="252"/>
      <c r="TNT41" s="252"/>
      <c r="TNU41" s="252"/>
      <c r="TNV41" s="253"/>
      <c r="TNW41" s="253"/>
      <c r="TNX41" s="255"/>
      <c r="TNY41" s="255"/>
      <c r="TNZ41" s="256"/>
      <c r="TOC41" s="251"/>
      <c r="TOD41" s="251"/>
      <c r="TOE41" s="251"/>
      <c r="TOF41" s="251"/>
      <c r="TOG41" s="251"/>
      <c r="TOH41" s="251"/>
      <c r="TOI41" s="252"/>
      <c r="TOJ41" s="253"/>
      <c r="TOO41" s="254"/>
      <c r="TOR41" s="252"/>
      <c r="TOS41" s="252"/>
      <c r="TOT41" s="252"/>
      <c r="TOU41" s="252"/>
      <c r="TOV41" s="253"/>
      <c r="TOW41" s="253"/>
      <c r="TOX41" s="255"/>
      <c r="TOY41" s="255"/>
      <c r="TOZ41" s="256"/>
      <c r="TPC41" s="251"/>
      <c r="TPD41" s="251"/>
      <c r="TPE41" s="251"/>
      <c r="TPF41" s="251"/>
      <c r="TPG41" s="251"/>
      <c r="TPH41" s="251"/>
      <c r="TPI41" s="252"/>
      <c r="TPJ41" s="253"/>
      <c r="TPO41" s="254"/>
      <c r="TPR41" s="252"/>
      <c r="TPS41" s="252"/>
      <c r="TPT41" s="252"/>
      <c r="TPU41" s="252"/>
      <c r="TPV41" s="253"/>
      <c r="TPW41" s="253"/>
      <c r="TPX41" s="255"/>
      <c r="TPY41" s="255"/>
      <c r="TPZ41" s="256"/>
      <c r="TQC41" s="251"/>
      <c r="TQD41" s="251"/>
      <c r="TQE41" s="251"/>
      <c r="TQF41" s="251"/>
      <c r="TQG41" s="251"/>
      <c r="TQH41" s="251"/>
      <c r="TQI41" s="252"/>
      <c r="TQJ41" s="253"/>
      <c r="TQO41" s="254"/>
      <c r="TQR41" s="252"/>
      <c r="TQS41" s="252"/>
      <c r="TQT41" s="252"/>
      <c r="TQU41" s="252"/>
      <c r="TQV41" s="253"/>
      <c r="TQW41" s="253"/>
      <c r="TQX41" s="255"/>
      <c r="TQY41" s="255"/>
      <c r="TQZ41" s="256"/>
      <c r="TRC41" s="251"/>
      <c r="TRD41" s="251"/>
      <c r="TRE41" s="251"/>
      <c r="TRF41" s="251"/>
      <c r="TRG41" s="251"/>
      <c r="TRH41" s="251"/>
      <c r="TRI41" s="252"/>
      <c r="TRJ41" s="253"/>
      <c r="TRO41" s="254"/>
      <c r="TRR41" s="252"/>
      <c r="TRS41" s="252"/>
      <c r="TRT41" s="252"/>
      <c r="TRU41" s="252"/>
      <c r="TRV41" s="253"/>
      <c r="TRW41" s="253"/>
      <c r="TRX41" s="255"/>
      <c r="TRY41" s="255"/>
      <c r="TRZ41" s="256"/>
      <c r="TSC41" s="251"/>
      <c r="TSD41" s="251"/>
      <c r="TSE41" s="251"/>
      <c r="TSF41" s="251"/>
      <c r="TSG41" s="251"/>
      <c r="TSH41" s="251"/>
      <c r="TSI41" s="252"/>
      <c r="TSJ41" s="253"/>
      <c r="TSO41" s="254"/>
      <c r="TSR41" s="252"/>
      <c r="TSS41" s="252"/>
      <c r="TST41" s="252"/>
      <c r="TSU41" s="252"/>
      <c r="TSV41" s="253"/>
      <c r="TSW41" s="253"/>
      <c r="TSX41" s="255"/>
      <c r="TSY41" s="255"/>
      <c r="TSZ41" s="256"/>
      <c r="TTC41" s="251"/>
      <c r="TTD41" s="251"/>
      <c r="TTE41" s="251"/>
      <c r="TTF41" s="251"/>
      <c r="TTG41" s="251"/>
      <c r="TTH41" s="251"/>
      <c r="TTI41" s="252"/>
      <c r="TTJ41" s="253"/>
      <c r="TTO41" s="254"/>
      <c r="TTR41" s="252"/>
      <c r="TTS41" s="252"/>
      <c r="TTT41" s="252"/>
      <c r="TTU41" s="252"/>
      <c r="TTV41" s="253"/>
      <c r="TTW41" s="253"/>
      <c r="TTX41" s="255"/>
      <c r="TTY41" s="255"/>
      <c r="TTZ41" s="256"/>
      <c r="TUC41" s="251"/>
      <c r="TUD41" s="251"/>
      <c r="TUE41" s="251"/>
      <c r="TUF41" s="251"/>
      <c r="TUG41" s="251"/>
      <c r="TUH41" s="251"/>
      <c r="TUI41" s="252"/>
      <c r="TUJ41" s="253"/>
      <c r="TUO41" s="254"/>
      <c r="TUR41" s="252"/>
      <c r="TUS41" s="252"/>
      <c r="TUT41" s="252"/>
      <c r="TUU41" s="252"/>
      <c r="TUV41" s="253"/>
      <c r="TUW41" s="253"/>
      <c r="TUX41" s="255"/>
      <c r="TUY41" s="255"/>
      <c r="TUZ41" s="256"/>
      <c r="TVC41" s="251"/>
      <c r="TVD41" s="251"/>
      <c r="TVE41" s="251"/>
      <c r="TVF41" s="251"/>
      <c r="TVG41" s="251"/>
      <c r="TVH41" s="251"/>
      <c r="TVI41" s="252"/>
      <c r="TVJ41" s="253"/>
      <c r="TVO41" s="254"/>
      <c r="TVR41" s="252"/>
      <c r="TVS41" s="252"/>
      <c r="TVT41" s="252"/>
      <c r="TVU41" s="252"/>
      <c r="TVV41" s="253"/>
      <c r="TVW41" s="253"/>
      <c r="TVX41" s="255"/>
      <c r="TVY41" s="255"/>
      <c r="TVZ41" s="256"/>
      <c r="TWC41" s="251"/>
      <c r="TWD41" s="251"/>
      <c r="TWE41" s="251"/>
      <c r="TWF41" s="251"/>
      <c r="TWG41" s="251"/>
      <c r="TWH41" s="251"/>
      <c r="TWI41" s="252"/>
      <c r="TWJ41" s="253"/>
      <c r="TWO41" s="254"/>
      <c r="TWR41" s="252"/>
      <c r="TWS41" s="252"/>
      <c r="TWT41" s="252"/>
      <c r="TWU41" s="252"/>
      <c r="TWV41" s="253"/>
      <c r="TWW41" s="253"/>
      <c r="TWX41" s="255"/>
      <c r="TWY41" s="255"/>
      <c r="TWZ41" s="256"/>
      <c r="TXC41" s="251"/>
      <c r="TXD41" s="251"/>
      <c r="TXE41" s="251"/>
      <c r="TXF41" s="251"/>
      <c r="TXG41" s="251"/>
      <c r="TXH41" s="251"/>
      <c r="TXI41" s="252"/>
      <c r="TXJ41" s="253"/>
      <c r="TXO41" s="254"/>
      <c r="TXR41" s="252"/>
      <c r="TXS41" s="252"/>
      <c r="TXT41" s="252"/>
      <c r="TXU41" s="252"/>
      <c r="TXV41" s="253"/>
      <c r="TXW41" s="253"/>
      <c r="TXX41" s="255"/>
      <c r="TXY41" s="255"/>
      <c r="TXZ41" s="256"/>
      <c r="TYC41" s="251"/>
      <c r="TYD41" s="251"/>
      <c r="TYE41" s="251"/>
      <c r="TYF41" s="251"/>
      <c r="TYG41" s="251"/>
      <c r="TYH41" s="251"/>
      <c r="TYI41" s="252"/>
      <c r="TYJ41" s="253"/>
      <c r="TYO41" s="254"/>
      <c r="TYR41" s="252"/>
      <c r="TYS41" s="252"/>
      <c r="TYT41" s="252"/>
      <c r="TYU41" s="252"/>
      <c r="TYV41" s="253"/>
      <c r="TYW41" s="253"/>
      <c r="TYX41" s="255"/>
      <c r="TYY41" s="255"/>
      <c r="TYZ41" s="256"/>
      <c r="TZC41" s="251"/>
      <c r="TZD41" s="251"/>
      <c r="TZE41" s="251"/>
      <c r="TZF41" s="251"/>
      <c r="TZG41" s="251"/>
      <c r="TZH41" s="251"/>
      <c r="TZI41" s="252"/>
      <c r="TZJ41" s="253"/>
      <c r="TZO41" s="254"/>
      <c r="TZR41" s="252"/>
      <c r="TZS41" s="252"/>
      <c r="TZT41" s="252"/>
      <c r="TZU41" s="252"/>
      <c r="TZV41" s="253"/>
      <c r="TZW41" s="253"/>
      <c r="TZX41" s="255"/>
      <c r="TZY41" s="255"/>
      <c r="TZZ41" s="256"/>
      <c r="UAC41" s="251"/>
      <c r="UAD41" s="251"/>
      <c r="UAE41" s="251"/>
      <c r="UAF41" s="251"/>
      <c r="UAG41" s="251"/>
      <c r="UAH41" s="251"/>
      <c r="UAI41" s="252"/>
      <c r="UAJ41" s="253"/>
      <c r="UAO41" s="254"/>
      <c r="UAR41" s="252"/>
      <c r="UAS41" s="252"/>
      <c r="UAT41" s="252"/>
      <c r="UAU41" s="252"/>
      <c r="UAV41" s="253"/>
      <c r="UAW41" s="253"/>
      <c r="UAX41" s="255"/>
      <c r="UAY41" s="255"/>
      <c r="UAZ41" s="256"/>
      <c r="UBC41" s="251"/>
      <c r="UBD41" s="251"/>
      <c r="UBE41" s="251"/>
      <c r="UBF41" s="251"/>
      <c r="UBG41" s="251"/>
      <c r="UBH41" s="251"/>
      <c r="UBI41" s="252"/>
      <c r="UBJ41" s="253"/>
      <c r="UBO41" s="254"/>
      <c r="UBR41" s="252"/>
      <c r="UBS41" s="252"/>
      <c r="UBT41" s="252"/>
      <c r="UBU41" s="252"/>
      <c r="UBV41" s="253"/>
      <c r="UBW41" s="253"/>
      <c r="UBX41" s="255"/>
      <c r="UBY41" s="255"/>
      <c r="UBZ41" s="256"/>
      <c r="UCC41" s="251"/>
      <c r="UCD41" s="251"/>
      <c r="UCE41" s="251"/>
      <c r="UCF41" s="251"/>
      <c r="UCG41" s="251"/>
      <c r="UCH41" s="251"/>
      <c r="UCI41" s="252"/>
      <c r="UCJ41" s="253"/>
      <c r="UCO41" s="254"/>
      <c r="UCR41" s="252"/>
      <c r="UCS41" s="252"/>
      <c r="UCT41" s="252"/>
      <c r="UCU41" s="252"/>
      <c r="UCV41" s="253"/>
      <c r="UCW41" s="253"/>
      <c r="UCX41" s="255"/>
      <c r="UCY41" s="255"/>
      <c r="UCZ41" s="256"/>
      <c r="UDC41" s="251"/>
      <c r="UDD41" s="251"/>
      <c r="UDE41" s="251"/>
      <c r="UDF41" s="251"/>
      <c r="UDG41" s="251"/>
      <c r="UDH41" s="251"/>
      <c r="UDI41" s="252"/>
      <c r="UDJ41" s="253"/>
      <c r="UDO41" s="254"/>
      <c r="UDR41" s="252"/>
      <c r="UDS41" s="252"/>
      <c r="UDT41" s="252"/>
      <c r="UDU41" s="252"/>
      <c r="UDV41" s="253"/>
      <c r="UDW41" s="253"/>
      <c r="UDX41" s="255"/>
      <c r="UDY41" s="255"/>
      <c r="UDZ41" s="256"/>
      <c r="UEC41" s="251"/>
      <c r="UED41" s="251"/>
      <c r="UEE41" s="251"/>
      <c r="UEF41" s="251"/>
      <c r="UEG41" s="251"/>
      <c r="UEH41" s="251"/>
      <c r="UEI41" s="252"/>
      <c r="UEJ41" s="253"/>
      <c r="UEO41" s="254"/>
      <c r="UER41" s="252"/>
      <c r="UES41" s="252"/>
      <c r="UET41" s="252"/>
      <c r="UEU41" s="252"/>
      <c r="UEV41" s="253"/>
      <c r="UEW41" s="253"/>
      <c r="UEX41" s="255"/>
      <c r="UEY41" s="255"/>
      <c r="UEZ41" s="256"/>
      <c r="UFC41" s="251"/>
      <c r="UFD41" s="251"/>
      <c r="UFE41" s="251"/>
      <c r="UFF41" s="251"/>
      <c r="UFG41" s="251"/>
      <c r="UFH41" s="251"/>
      <c r="UFI41" s="252"/>
      <c r="UFJ41" s="253"/>
      <c r="UFO41" s="254"/>
      <c r="UFR41" s="252"/>
      <c r="UFS41" s="252"/>
      <c r="UFT41" s="252"/>
      <c r="UFU41" s="252"/>
      <c r="UFV41" s="253"/>
      <c r="UFW41" s="253"/>
      <c r="UFX41" s="255"/>
      <c r="UFY41" s="255"/>
      <c r="UFZ41" s="256"/>
      <c r="UGC41" s="251"/>
      <c r="UGD41" s="251"/>
      <c r="UGE41" s="251"/>
      <c r="UGF41" s="251"/>
      <c r="UGG41" s="251"/>
      <c r="UGH41" s="251"/>
      <c r="UGI41" s="252"/>
      <c r="UGJ41" s="253"/>
      <c r="UGO41" s="254"/>
      <c r="UGR41" s="252"/>
      <c r="UGS41" s="252"/>
      <c r="UGT41" s="252"/>
      <c r="UGU41" s="252"/>
      <c r="UGV41" s="253"/>
      <c r="UGW41" s="253"/>
      <c r="UGX41" s="255"/>
      <c r="UGY41" s="255"/>
      <c r="UGZ41" s="256"/>
      <c r="UHC41" s="251"/>
      <c r="UHD41" s="251"/>
      <c r="UHE41" s="251"/>
      <c r="UHF41" s="251"/>
      <c r="UHG41" s="251"/>
      <c r="UHH41" s="251"/>
      <c r="UHI41" s="252"/>
      <c r="UHJ41" s="253"/>
      <c r="UHO41" s="254"/>
      <c r="UHR41" s="252"/>
      <c r="UHS41" s="252"/>
      <c r="UHT41" s="252"/>
      <c r="UHU41" s="252"/>
      <c r="UHV41" s="253"/>
      <c r="UHW41" s="253"/>
      <c r="UHX41" s="255"/>
      <c r="UHY41" s="255"/>
      <c r="UHZ41" s="256"/>
      <c r="UIC41" s="251"/>
      <c r="UID41" s="251"/>
      <c r="UIE41" s="251"/>
      <c r="UIF41" s="251"/>
      <c r="UIG41" s="251"/>
      <c r="UIH41" s="251"/>
      <c r="UII41" s="252"/>
      <c r="UIJ41" s="253"/>
      <c r="UIO41" s="254"/>
      <c r="UIR41" s="252"/>
      <c r="UIS41" s="252"/>
      <c r="UIT41" s="252"/>
      <c r="UIU41" s="252"/>
      <c r="UIV41" s="253"/>
      <c r="UIW41" s="253"/>
      <c r="UIX41" s="255"/>
      <c r="UIY41" s="255"/>
      <c r="UIZ41" s="256"/>
      <c r="UJC41" s="251"/>
      <c r="UJD41" s="251"/>
      <c r="UJE41" s="251"/>
      <c r="UJF41" s="251"/>
      <c r="UJG41" s="251"/>
      <c r="UJH41" s="251"/>
      <c r="UJI41" s="252"/>
      <c r="UJJ41" s="253"/>
      <c r="UJO41" s="254"/>
      <c r="UJR41" s="252"/>
      <c r="UJS41" s="252"/>
      <c r="UJT41" s="252"/>
      <c r="UJU41" s="252"/>
      <c r="UJV41" s="253"/>
      <c r="UJW41" s="253"/>
      <c r="UJX41" s="255"/>
      <c r="UJY41" s="255"/>
      <c r="UJZ41" s="256"/>
      <c r="UKC41" s="251"/>
      <c r="UKD41" s="251"/>
      <c r="UKE41" s="251"/>
      <c r="UKF41" s="251"/>
      <c r="UKG41" s="251"/>
      <c r="UKH41" s="251"/>
      <c r="UKI41" s="252"/>
      <c r="UKJ41" s="253"/>
      <c r="UKO41" s="254"/>
      <c r="UKR41" s="252"/>
      <c r="UKS41" s="252"/>
      <c r="UKT41" s="252"/>
      <c r="UKU41" s="252"/>
      <c r="UKV41" s="253"/>
      <c r="UKW41" s="253"/>
      <c r="UKX41" s="255"/>
      <c r="UKY41" s="255"/>
      <c r="UKZ41" s="256"/>
      <c r="ULC41" s="251"/>
      <c r="ULD41" s="251"/>
      <c r="ULE41" s="251"/>
      <c r="ULF41" s="251"/>
      <c r="ULG41" s="251"/>
      <c r="ULH41" s="251"/>
      <c r="ULI41" s="252"/>
      <c r="ULJ41" s="253"/>
      <c r="ULO41" s="254"/>
      <c r="ULR41" s="252"/>
      <c r="ULS41" s="252"/>
      <c r="ULT41" s="252"/>
      <c r="ULU41" s="252"/>
      <c r="ULV41" s="253"/>
      <c r="ULW41" s="253"/>
      <c r="ULX41" s="255"/>
      <c r="ULY41" s="255"/>
      <c r="ULZ41" s="256"/>
      <c r="UMC41" s="251"/>
      <c r="UMD41" s="251"/>
      <c r="UME41" s="251"/>
      <c r="UMF41" s="251"/>
      <c r="UMG41" s="251"/>
      <c r="UMH41" s="251"/>
      <c r="UMI41" s="252"/>
      <c r="UMJ41" s="253"/>
      <c r="UMO41" s="254"/>
      <c r="UMR41" s="252"/>
      <c r="UMS41" s="252"/>
      <c r="UMT41" s="252"/>
      <c r="UMU41" s="252"/>
      <c r="UMV41" s="253"/>
      <c r="UMW41" s="253"/>
      <c r="UMX41" s="255"/>
      <c r="UMY41" s="255"/>
      <c r="UMZ41" s="256"/>
      <c r="UNC41" s="251"/>
      <c r="UND41" s="251"/>
      <c r="UNE41" s="251"/>
      <c r="UNF41" s="251"/>
      <c r="UNG41" s="251"/>
      <c r="UNH41" s="251"/>
      <c r="UNI41" s="252"/>
      <c r="UNJ41" s="253"/>
      <c r="UNO41" s="254"/>
      <c r="UNR41" s="252"/>
      <c r="UNS41" s="252"/>
      <c r="UNT41" s="252"/>
      <c r="UNU41" s="252"/>
      <c r="UNV41" s="253"/>
      <c r="UNW41" s="253"/>
      <c r="UNX41" s="255"/>
      <c r="UNY41" s="255"/>
      <c r="UNZ41" s="256"/>
      <c r="UOC41" s="251"/>
      <c r="UOD41" s="251"/>
      <c r="UOE41" s="251"/>
      <c r="UOF41" s="251"/>
      <c r="UOG41" s="251"/>
      <c r="UOH41" s="251"/>
      <c r="UOI41" s="252"/>
      <c r="UOJ41" s="253"/>
      <c r="UOO41" s="254"/>
      <c r="UOR41" s="252"/>
      <c r="UOS41" s="252"/>
      <c r="UOT41" s="252"/>
      <c r="UOU41" s="252"/>
      <c r="UOV41" s="253"/>
      <c r="UOW41" s="253"/>
      <c r="UOX41" s="255"/>
      <c r="UOY41" s="255"/>
      <c r="UOZ41" s="256"/>
      <c r="UPC41" s="251"/>
      <c r="UPD41" s="251"/>
      <c r="UPE41" s="251"/>
      <c r="UPF41" s="251"/>
      <c r="UPG41" s="251"/>
      <c r="UPH41" s="251"/>
      <c r="UPI41" s="252"/>
      <c r="UPJ41" s="253"/>
      <c r="UPO41" s="254"/>
      <c r="UPR41" s="252"/>
      <c r="UPS41" s="252"/>
      <c r="UPT41" s="252"/>
      <c r="UPU41" s="252"/>
      <c r="UPV41" s="253"/>
      <c r="UPW41" s="253"/>
      <c r="UPX41" s="255"/>
      <c r="UPY41" s="255"/>
      <c r="UPZ41" s="256"/>
      <c r="UQC41" s="251"/>
      <c r="UQD41" s="251"/>
      <c r="UQE41" s="251"/>
      <c r="UQF41" s="251"/>
      <c r="UQG41" s="251"/>
      <c r="UQH41" s="251"/>
      <c r="UQI41" s="252"/>
      <c r="UQJ41" s="253"/>
      <c r="UQO41" s="254"/>
      <c r="UQR41" s="252"/>
      <c r="UQS41" s="252"/>
      <c r="UQT41" s="252"/>
      <c r="UQU41" s="252"/>
      <c r="UQV41" s="253"/>
      <c r="UQW41" s="253"/>
      <c r="UQX41" s="255"/>
      <c r="UQY41" s="255"/>
      <c r="UQZ41" s="256"/>
      <c r="URC41" s="251"/>
      <c r="URD41" s="251"/>
      <c r="URE41" s="251"/>
      <c r="URF41" s="251"/>
      <c r="URG41" s="251"/>
      <c r="URH41" s="251"/>
      <c r="URI41" s="252"/>
      <c r="URJ41" s="253"/>
      <c r="URO41" s="254"/>
      <c r="URR41" s="252"/>
      <c r="URS41" s="252"/>
      <c r="URT41" s="252"/>
      <c r="URU41" s="252"/>
      <c r="URV41" s="253"/>
      <c r="URW41" s="253"/>
      <c r="URX41" s="255"/>
      <c r="URY41" s="255"/>
      <c r="URZ41" s="256"/>
      <c r="USC41" s="251"/>
      <c r="USD41" s="251"/>
      <c r="USE41" s="251"/>
      <c r="USF41" s="251"/>
      <c r="USG41" s="251"/>
      <c r="USH41" s="251"/>
      <c r="USI41" s="252"/>
      <c r="USJ41" s="253"/>
      <c r="USO41" s="254"/>
      <c r="USR41" s="252"/>
      <c r="USS41" s="252"/>
      <c r="UST41" s="252"/>
      <c r="USU41" s="252"/>
      <c r="USV41" s="253"/>
      <c r="USW41" s="253"/>
      <c r="USX41" s="255"/>
      <c r="USY41" s="255"/>
      <c r="USZ41" s="256"/>
      <c r="UTC41" s="251"/>
      <c r="UTD41" s="251"/>
      <c r="UTE41" s="251"/>
      <c r="UTF41" s="251"/>
      <c r="UTG41" s="251"/>
      <c r="UTH41" s="251"/>
      <c r="UTI41" s="252"/>
      <c r="UTJ41" s="253"/>
      <c r="UTO41" s="254"/>
      <c r="UTR41" s="252"/>
      <c r="UTS41" s="252"/>
      <c r="UTT41" s="252"/>
      <c r="UTU41" s="252"/>
      <c r="UTV41" s="253"/>
      <c r="UTW41" s="253"/>
      <c r="UTX41" s="255"/>
      <c r="UTY41" s="255"/>
      <c r="UTZ41" s="256"/>
      <c r="UUC41" s="251"/>
      <c r="UUD41" s="251"/>
      <c r="UUE41" s="251"/>
      <c r="UUF41" s="251"/>
      <c r="UUG41" s="251"/>
      <c r="UUH41" s="251"/>
      <c r="UUI41" s="252"/>
      <c r="UUJ41" s="253"/>
      <c r="UUO41" s="254"/>
      <c r="UUR41" s="252"/>
      <c r="UUS41" s="252"/>
      <c r="UUT41" s="252"/>
      <c r="UUU41" s="252"/>
      <c r="UUV41" s="253"/>
      <c r="UUW41" s="253"/>
      <c r="UUX41" s="255"/>
      <c r="UUY41" s="255"/>
      <c r="UUZ41" s="256"/>
      <c r="UVC41" s="251"/>
      <c r="UVD41" s="251"/>
      <c r="UVE41" s="251"/>
      <c r="UVF41" s="251"/>
      <c r="UVG41" s="251"/>
      <c r="UVH41" s="251"/>
      <c r="UVI41" s="252"/>
      <c r="UVJ41" s="253"/>
      <c r="UVO41" s="254"/>
      <c r="UVR41" s="252"/>
      <c r="UVS41" s="252"/>
      <c r="UVT41" s="252"/>
      <c r="UVU41" s="252"/>
      <c r="UVV41" s="253"/>
      <c r="UVW41" s="253"/>
      <c r="UVX41" s="255"/>
      <c r="UVY41" s="255"/>
      <c r="UVZ41" s="256"/>
      <c r="UWC41" s="251"/>
      <c r="UWD41" s="251"/>
      <c r="UWE41" s="251"/>
      <c r="UWF41" s="251"/>
      <c r="UWG41" s="251"/>
      <c r="UWH41" s="251"/>
      <c r="UWI41" s="252"/>
      <c r="UWJ41" s="253"/>
      <c r="UWO41" s="254"/>
      <c r="UWR41" s="252"/>
      <c r="UWS41" s="252"/>
      <c r="UWT41" s="252"/>
      <c r="UWU41" s="252"/>
      <c r="UWV41" s="253"/>
      <c r="UWW41" s="253"/>
      <c r="UWX41" s="255"/>
      <c r="UWY41" s="255"/>
      <c r="UWZ41" s="256"/>
      <c r="UXC41" s="251"/>
      <c r="UXD41" s="251"/>
      <c r="UXE41" s="251"/>
      <c r="UXF41" s="251"/>
      <c r="UXG41" s="251"/>
      <c r="UXH41" s="251"/>
      <c r="UXI41" s="252"/>
      <c r="UXJ41" s="253"/>
      <c r="UXO41" s="254"/>
      <c r="UXR41" s="252"/>
      <c r="UXS41" s="252"/>
      <c r="UXT41" s="252"/>
      <c r="UXU41" s="252"/>
      <c r="UXV41" s="253"/>
      <c r="UXW41" s="253"/>
      <c r="UXX41" s="255"/>
      <c r="UXY41" s="255"/>
      <c r="UXZ41" s="256"/>
      <c r="UYC41" s="251"/>
      <c r="UYD41" s="251"/>
      <c r="UYE41" s="251"/>
      <c r="UYF41" s="251"/>
      <c r="UYG41" s="251"/>
      <c r="UYH41" s="251"/>
      <c r="UYI41" s="252"/>
      <c r="UYJ41" s="253"/>
      <c r="UYO41" s="254"/>
      <c r="UYR41" s="252"/>
      <c r="UYS41" s="252"/>
      <c r="UYT41" s="252"/>
      <c r="UYU41" s="252"/>
      <c r="UYV41" s="253"/>
      <c r="UYW41" s="253"/>
      <c r="UYX41" s="255"/>
      <c r="UYY41" s="255"/>
      <c r="UYZ41" s="256"/>
      <c r="UZC41" s="251"/>
      <c r="UZD41" s="251"/>
      <c r="UZE41" s="251"/>
      <c r="UZF41" s="251"/>
      <c r="UZG41" s="251"/>
      <c r="UZH41" s="251"/>
      <c r="UZI41" s="252"/>
      <c r="UZJ41" s="253"/>
      <c r="UZO41" s="254"/>
      <c r="UZR41" s="252"/>
      <c r="UZS41" s="252"/>
      <c r="UZT41" s="252"/>
      <c r="UZU41" s="252"/>
      <c r="UZV41" s="253"/>
      <c r="UZW41" s="253"/>
      <c r="UZX41" s="255"/>
      <c r="UZY41" s="255"/>
      <c r="UZZ41" s="256"/>
      <c r="VAC41" s="251"/>
      <c r="VAD41" s="251"/>
      <c r="VAE41" s="251"/>
      <c r="VAF41" s="251"/>
      <c r="VAG41" s="251"/>
      <c r="VAH41" s="251"/>
      <c r="VAI41" s="252"/>
      <c r="VAJ41" s="253"/>
      <c r="VAO41" s="254"/>
      <c r="VAR41" s="252"/>
      <c r="VAS41" s="252"/>
      <c r="VAT41" s="252"/>
      <c r="VAU41" s="252"/>
      <c r="VAV41" s="253"/>
      <c r="VAW41" s="253"/>
      <c r="VAX41" s="255"/>
      <c r="VAY41" s="255"/>
      <c r="VAZ41" s="256"/>
      <c r="VBC41" s="251"/>
      <c r="VBD41" s="251"/>
      <c r="VBE41" s="251"/>
      <c r="VBF41" s="251"/>
      <c r="VBG41" s="251"/>
      <c r="VBH41" s="251"/>
      <c r="VBI41" s="252"/>
      <c r="VBJ41" s="253"/>
      <c r="VBO41" s="254"/>
      <c r="VBR41" s="252"/>
      <c r="VBS41" s="252"/>
      <c r="VBT41" s="252"/>
      <c r="VBU41" s="252"/>
      <c r="VBV41" s="253"/>
      <c r="VBW41" s="253"/>
      <c r="VBX41" s="255"/>
      <c r="VBY41" s="255"/>
      <c r="VBZ41" s="256"/>
      <c r="VCC41" s="251"/>
      <c r="VCD41" s="251"/>
      <c r="VCE41" s="251"/>
      <c r="VCF41" s="251"/>
      <c r="VCG41" s="251"/>
      <c r="VCH41" s="251"/>
      <c r="VCI41" s="252"/>
      <c r="VCJ41" s="253"/>
      <c r="VCO41" s="254"/>
      <c r="VCR41" s="252"/>
      <c r="VCS41" s="252"/>
      <c r="VCT41" s="252"/>
      <c r="VCU41" s="252"/>
      <c r="VCV41" s="253"/>
      <c r="VCW41" s="253"/>
      <c r="VCX41" s="255"/>
      <c r="VCY41" s="255"/>
      <c r="VCZ41" s="256"/>
      <c r="VDC41" s="251"/>
      <c r="VDD41" s="251"/>
      <c r="VDE41" s="251"/>
      <c r="VDF41" s="251"/>
      <c r="VDG41" s="251"/>
      <c r="VDH41" s="251"/>
      <c r="VDI41" s="252"/>
      <c r="VDJ41" s="253"/>
      <c r="VDO41" s="254"/>
      <c r="VDR41" s="252"/>
      <c r="VDS41" s="252"/>
      <c r="VDT41" s="252"/>
      <c r="VDU41" s="252"/>
      <c r="VDV41" s="253"/>
      <c r="VDW41" s="253"/>
      <c r="VDX41" s="255"/>
      <c r="VDY41" s="255"/>
      <c r="VDZ41" s="256"/>
      <c r="VEC41" s="251"/>
      <c r="VED41" s="251"/>
      <c r="VEE41" s="251"/>
      <c r="VEF41" s="251"/>
      <c r="VEG41" s="251"/>
      <c r="VEH41" s="251"/>
      <c r="VEI41" s="252"/>
      <c r="VEJ41" s="253"/>
      <c r="VEO41" s="254"/>
      <c r="VER41" s="252"/>
      <c r="VES41" s="252"/>
      <c r="VET41" s="252"/>
      <c r="VEU41" s="252"/>
      <c r="VEV41" s="253"/>
      <c r="VEW41" s="253"/>
      <c r="VEX41" s="255"/>
      <c r="VEY41" s="255"/>
      <c r="VEZ41" s="256"/>
      <c r="VFC41" s="251"/>
      <c r="VFD41" s="251"/>
      <c r="VFE41" s="251"/>
      <c r="VFF41" s="251"/>
      <c r="VFG41" s="251"/>
      <c r="VFH41" s="251"/>
      <c r="VFI41" s="252"/>
      <c r="VFJ41" s="253"/>
      <c r="VFO41" s="254"/>
      <c r="VFR41" s="252"/>
      <c r="VFS41" s="252"/>
      <c r="VFT41" s="252"/>
      <c r="VFU41" s="252"/>
      <c r="VFV41" s="253"/>
      <c r="VFW41" s="253"/>
      <c r="VFX41" s="255"/>
      <c r="VFY41" s="255"/>
      <c r="VFZ41" s="256"/>
      <c r="VGC41" s="251"/>
      <c r="VGD41" s="251"/>
      <c r="VGE41" s="251"/>
      <c r="VGF41" s="251"/>
      <c r="VGG41" s="251"/>
      <c r="VGH41" s="251"/>
      <c r="VGI41" s="252"/>
      <c r="VGJ41" s="253"/>
      <c r="VGO41" s="254"/>
      <c r="VGR41" s="252"/>
      <c r="VGS41" s="252"/>
      <c r="VGT41" s="252"/>
      <c r="VGU41" s="252"/>
      <c r="VGV41" s="253"/>
      <c r="VGW41" s="253"/>
      <c r="VGX41" s="255"/>
      <c r="VGY41" s="255"/>
      <c r="VGZ41" s="256"/>
      <c r="VHC41" s="251"/>
      <c r="VHD41" s="251"/>
      <c r="VHE41" s="251"/>
      <c r="VHF41" s="251"/>
      <c r="VHG41" s="251"/>
      <c r="VHH41" s="251"/>
      <c r="VHI41" s="252"/>
      <c r="VHJ41" s="253"/>
      <c r="VHO41" s="254"/>
      <c r="VHR41" s="252"/>
      <c r="VHS41" s="252"/>
      <c r="VHT41" s="252"/>
      <c r="VHU41" s="252"/>
      <c r="VHV41" s="253"/>
      <c r="VHW41" s="253"/>
      <c r="VHX41" s="255"/>
      <c r="VHY41" s="255"/>
      <c r="VHZ41" s="256"/>
      <c r="VIC41" s="251"/>
      <c r="VID41" s="251"/>
      <c r="VIE41" s="251"/>
      <c r="VIF41" s="251"/>
      <c r="VIG41" s="251"/>
      <c r="VIH41" s="251"/>
      <c r="VII41" s="252"/>
      <c r="VIJ41" s="253"/>
      <c r="VIO41" s="254"/>
      <c r="VIR41" s="252"/>
      <c r="VIS41" s="252"/>
      <c r="VIT41" s="252"/>
      <c r="VIU41" s="252"/>
      <c r="VIV41" s="253"/>
      <c r="VIW41" s="253"/>
      <c r="VIX41" s="255"/>
      <c r="VIY41" s="255"/>
      <c r="VIZ41" s="256"/>
      <c r="VJC41" s="251"/>
      <c r="VJD41" s="251"/>
      <c r="VJE41" s="251"/>
      <c r="VJF41" s="251"/>
      <c r="VJG41" s="251"/>
      <c r="VJH41" s="251"/>
      <c r="VJI41" s="252"/>
      <c r="VJJ41" s="253"/>
      <c r="VJO41" s="254"/>
      <c r="VJR41" s="252"/>
      <c r="VJS41" s="252"/>
      <c r="VJT41" s="252"/>
      <c r="VJU41" s="252"/>
      <c r="VJV41" s="253"/>
      <c r="VJW41" s="253"/>
      <c r="VJX41" s="255"/>
      <c r="VJY41" s="255"/>
      <c r="VJZ41" s="256"/>
      <c r="VKC41" s="251"/>
      <c r="VKD41" s="251"/>
      <c r="VKE41" s="251"/>
      <c r="VKF41" s="251"/>
      <c r="VKG41" s="251"/>
      <c r="VKH41" s="251"/>
      <c r="VKI41" s="252"/>
      <c r="VKJ41" s="253"/>
      <c r="VKO41" s="254"/>
      <c r="VKR41" s="252"/>
      <c r="VKS41" s="252"/>
      <c r="VKT41" s="252"/>
      <c r="VKU41" s="252"/>
      <c r="VKV41" s="253"/>
      <c r="VKW41" s="253"/>
      <c r="VKX41" s="255"/>
      <c r="VKY41" s="255"/>
      <c r="VKZ41" s="256"/>
      <c r="VLC41" s="251"/>
      <c r="VLD41" s="251"/>
      <c r="VLE41" s="251"/>
      <c r="VLF41" s="251"/>
      <c r="VLG41" s="251"/>
      <c r="VLH41" s="251"/>
      <c r="VLI41" s="252"/>
      <c r="VLJ41" s="253"/>
      <c r="VLO41" s="254"/>
      <c r="VLR41" s="252"/>
      <c r="VLS41" s="252"/>
      <c r="VLT41" s="252"/>
      <c r="VLU41" s="252"/>
      <c r="VLV41" s="253"/>
      <c r="VLW41" s="253"/>
      <c r="VLX41" s="255"/>
      <c r="VLY41" s="255"/>
      <c r="VLZ41" s="256"/>
      <c r="VMC41" s="251"/>
      <c r="VMD41" s="251"/>
      <c r="VME41" s="251"/>
      <c r="VMF41" s="251"/>
      <c r="VMG41" s="251"/>
      <c r="VMH41" s="251"/>
      <c r="VMI41" s="252"/>
      <c r="VMJ41" s="253"/>
      <c r="VMO41" s="254"/>
      <c r="VMR41" s="252"/>
      <c r="VMS41" s="252"/>
      <c r="VMT41" s="252"/>
      <c r="VMU41" s="252"/>
      <c r="VMV41" s="253"/>
      <c r="VMW41" s="253"/>
      <c r="VMX41" s="255"/>
      <c r="VMY41" s="255"/>
      <c r="VMZ41" s="256"/>
      <c r="VNC41" s="251"/>
      <c r="VND41" s="251"/>
      <c r="VNE41" s="251"/>
      <c r="VNF41" s="251"/>
      <c r="VNG41" s="251"/>
      <c r="VNH41" s="251"/>
      <c r="VNI41" s="252"/>
      <c r="VNJ41" s="253"/>
      <c r="VNO41" s="254"/>
      <c r="VNR41" s="252"/>
      <c r="VNS41" s="252"/>
      <c r="VNT41" s="252"/>
      <c r="VNU41" s="252"/>
      <c r="VNV41" s="253"/>
      <c r="VNW41" s="253"/>
      <c r="VNX41" s="255"/>
      <c r="VNY41" s="255"/>
      <c r="VNZ41" s="256"/>
      <c r="VOC41" s="251"/>
      <c r="VOD41" s="251"/>
      <c r="VOE41" s="251"/>
      <c r="VOF41" s="251"/>
      <c r="VOG41" s="251"/>
      <c r="VOH41" s="251"/>
      <c r="VOI41" s="252"/>
      <c r="VOJ41" s="253"/>
      <c r="VOO41" s="254"/>
      <c r="VOR41" s="252"/>
      <c r="VOS41" s="252"/>
      <c r="VOT41" s="252"/>
      <c r="VOU41" s="252"/>
      <c r="VOV41" s="253"/>
      <c r="VOW41" s="253"/>
      <c r="VOX41" s="255"/>
      <c r="VOY41" s="255"/>
      <c r="VOZ41" s="256"/>
      <c r="VPC41" s="251"/>
      <c r="VPD41" s="251"/>
      <c r="VPE41" s="251"/>
      <c r="VPF41" s="251"/>
      <c r="VPG41" s="251"/>
      <c r="VPH41" s="251"/>
      <c r="VPI41" s="252"/>
      <c r="VPJ41" s="253"/>
      <c r="VPO41" s="254"/>
      <c r="VPR41" s="252"/>
      <c r="VPS41" s="252"/>
      <c r="VPT41" s="252"/>
      <c r="VPU41" s="252"/>
      <c r="VPV41" s="253"/>
      <c r="VPW41" s="253"/>
      <c r="VPX41" s="255"/>
      <c r="VPY41" s="255"/>
      <c r="VPZ41" s="256"/>
      <c r="VQC41" s="251"/>
      <c r="VQD41" s="251"/>
      <c r="VQE41" s="251"/>
      <c r="VQF41" s="251"/>
      <c r="VQG41" s="251"/>
      <c r="VQH41" s="251"/>
      <c r="VQI41" s="252"/>
      <c r="VQJ41" s="253"/>
      <c r="VQO41" s="254"/>
      <c r="VQR41" s="252"/>
      <c r="VQS41" s="252"/>
      <c r="VQT41" s="252"/>
      <c r="VQU41" s="252"/>
      <c r="VQV41" s="253"/>
      <c r="VQW41" s="253"/>
      <c r="VQX41" s="255"/>
      <c r="VQY41" s="255"/>
      <c r="VQZ41" s="256"/>
      <c r="VRC41" s="251"/>
      <c r="VRD41" s="251"/>
      <c r="VRE41" s="251"/>
      <c r="VRF41" s="251"/>
      <c r="VRG41" s="251"/>
      <c r="VRH41" s="251"/>
      <c r="VRI41" s="252"/>
      <c r="VRJ41" s="253"/>
      <c r="VRO41" s="254"/>
      <c r="VRR41" s="252"/>
      <c r="VRS41" s="252"/>
      <c r="VRT41" s="252"/>
      <c r="VRU41" s="252"/>
      <c r="VRV41" s="253"/>
      <c r="VRW41" s="253"/>
      <c r="VRX41" s="255"/>
      <c r="VRY41" s="255"/>
      <c r="VRZ41" s="256"/>
      <c r="VSC41" s="251"/>
      <c r="VSD41" s="251"/>
      <c r="VSE41" s="251"/>
      <c r="VSF41" s="251"/>
      <c r="VSG41" s="251"/>
      <c r="VSH41" s="251"/>
      <c r="VSI41" s="252"/>
      <c r="VSJ41" s="253"/>
      <c r="VSO41" s="254"/>
      <c r="VSR41" s="252"/>
      <c r="VSS41" s="252"/>
      <c r="VST41" s="252"/>
      <c r="VSU41" s="252"/>
      <c r="VSV41" s="253"/>
      <c r="VSW41" s="253"/>
      <c r="VSX41" s="255"/>
      <c r="VSY41" s="255"/>
      <c r="VSZ41" s="256"/>
      <c r="VTC41" s="251"/>
      <c r="VTD41" s="251"/>
      <c r="VTE41" s="251"/>
      <c r="VTF41" s="251"/>
      <c r="VTG41" s="251"/>
      <c r="VTH41" s="251"/>
      <c r="VTI41" s="252"/>
      <c r="VTJ41" s="253"/>
      <c r="VTO41" s="254"/>
      <c r="VTR41" s="252"/>
      <c r="VTS41" s="252"/>
      <c r="VTT41" s="252"/>
      <c r="VTU41" s="252"/>
      <c r="VTV41" s="253"/>
      <c r="VTW41" s="253"/>
      <c r="VTX41" s="255"/>
      <c r="VTY41" s="255"/>
      <c r="VTZ41" s="256"/>
      <c r="VUC41" s="251"/>
      <c r="VUD41" s="251"/>
      <c r="VUE41" s="251"/>
      <c r="VUF41" s="251"/>
      <c r="VUG41" s="251"/>
      <c r="VUH41" s="251"/>
      <c r="VUI41" s="252"/>
      <c r="VUJ41" s="253"/>
      <c r="VUO41" s="254"/>
      <c r="VUR41" s="252"/>
      <c r="VUS41" s="252"/>
      <c r="VUT41" s="252"/>
      <c r="VUU41" s="252"/>
      <c r="VUV41" s="253"/>
      <c r="VUW41" s="253"/>
      <c r="VUX41" s="255"/>
      <c r="VUY41" s="255"/>
      <c r="VUZ41" s="256"/>
      <c r="VVC41" s="251"/>
      <c r="VVD41" s="251"/>
      <c r="VVE41" s="251"/>
      <c r="VVF41" s="251"/>
      <c r="VVG41" s="251"/>
      <c r="VVH41" s="251"/>
      <c r="VVI41" s="252"/>
      <c r="VVJ41" s="253"/>
      <c r="VVO41" s="254"/>
      <c r="VVR41" s="252"/>
      <c r="VVS41" s="252"/>
      <c r="VVT41" s="252"/>
      <c r="VVU41" s="252"/>
      <c r="VVV41" s="253"/>
      <c r="VVW41" s="253"/>
      <c r="VVX41" s="255"/>
      <c r="VVY41" s="255"/>
      <c r="VVZ41" s="256"/>
      <c r="VWC41" s="251"/>
      <c r="VWD41" s="251"/>
      <c r="VWE41" s="251"/>
      <c r="VWF41" s="251"/>
      <c r="VWG41" s="251"/>
      <c r="VWH41" s="251"/>
      <c r="VWI41" s="252"/>
      <c r="VWJ41" s="253"/>
      <c r="VWO41" s="254"/>
      <c r="VWR41" s="252"/>
      <c r="VWS41" s="252"/>
      <c r="VWT41" s="252"/>
      <c r="VWU41" s="252"/>
      <c r="VWV41" s="253"/>
      <c r="VWW41" s="253"/>
      <c r="VWX41" s="255"/>
      <c r="VWY41" s="255"/>
      <c r="VWZ41" s="256"/>
      <c r="VXC41" s="251"/>
      <c r="VXD41" s="251"/>
      <c r="VXE41" s="251"/>
      <c r="VXF41" s="251"/>
      <c r="VXG41" s="251"/>
      <c r="VXH41" s="251"/>
      <c r="VXI41" s="252"/>
      <c r="VXJ41" s="253"/>
      <c r="VXO41" s="254"/>
      <c r="VXR41" s="252"/>
      <c r="VXS41" s="252"/>
      <c r="VXT41" s="252"/>
      <c r="VXU41" s="252"/>
      <c r="VXV41" s="253"/>
      <c r="VXW41" s="253"/>
      <c r="VXX41" s="255"/>
      <c r="VXY41" s="255"/>
      <c r="VXZ41" s="256"/>
      <c r="VYC41" s="251"/>
      <c r="VYD41" s="251"/>
      <c r="VYE41" s="251"/>
      <c r="VYF41" s="251"/>
      <c r="VYG41" s="251"/>
      <c r="VYH41" s="251"/>
      <c r="VYI41" s="252"/>
      <c r="VYJ41" s="253"/>
      <c r="VYO41" s="254"/>
      <c r="VYR41" s="252"/>
      <c r="VYS41" s="252"/>
      <c r="VYT41" s="252"/>
      <c r="VYU41" s="252"/>
      <c r="VYV41" s="253"/>
      <c r="VYW41" s="253"/>
      <c r="VYX41" s="255"/>
      <c r="VYY41" s="255"/>
      <c r="VYZ41" s="256"/>
      <c r="VZC41" s="251"/>
      <c r="VZD41" s="251"/>
      <c r="VZE41" s="251"/>
      <c r="VZF41" s="251"/>
      <c r="VZG41" s="251"/>
      <c r="VZH41" s="251"/>
      <c r="VZI41" s="252"/>
      <c r="VZJ41" s="253"/>
      <c r="VZO41" s="254"/>
      <c r="VZR41" s="252"/>
      <c r="VZS41" s="252"/>
      <c r="VZT41" s="252"/>
      <c r="VZU41" s="252"/>
      <c r="VZV41" s="253"/>
      <c r="VZW41" s="253"/>
      <c r="VZX41" s="255"/>
      <c r="VZY41" s="255"/>
      <c r="VZZ41" s="256"/>
      <c r="WAC41" s="251"/>
      <c r="WAD41" s="251"/>
      <c r="WAE41" s="251"/>
      <c r="WAF41" s="251"/>
      <c r="WAG41" s="251"/>
      <c r="WAH41" s="251"/>
      <c r="WAI41" s="252"/>
      <c r="WAJ41" s="253"/>
      <c r="WAO41" s="254"/>
      <c r="WAR41" s="252"/>
      <c r="WAS41" s="252"/>
      <c r="WAT41" s="252"/>
      <c r="WAU41" s="252"/>
      <c r="WAV41" s="253"/>
      <c r="WAW41" s="253"/>
      <c r="WAX41" s="255"/>
      <c r="WAY41" s="255"/>
      <c r="WAZ41" s="256"/>
      <c r="WBC41" s="251"/>
      <c r="WBD41" s="251"/>
      <c r="WBE41" s="251"/>
      <c r="WBF41" s="251"/>
      <c r="WBG41" s="251"/>
      <c r="WBH41" s="251"/>
      <c r="WBI41" s="252"/>
      <c r="WBJ41" s="253"/>
      <c r="WBO41" s="254"/>
      <c r="WBR41" s="252"/>
      <c r="WBS41" s="252"/>
      <c r="WBT41" s="252"/>
      <c r="WBU41" s="252"/>
      <c r="WBV41" s="253"/>
      <c r="WBW41" s="253"/>
      <c r="WBX41" s="255"/>
      <c r="WBY41" s="255"/>
      <c r="WBZ41" s="256"/>
      <c r="WCC41" s="251"/>
      <c r="WCD41" s="251"/>
      <c r="WCE41" s="251"/>
      <c r="WCF41" s="251"/>
      <c r="WCG41" s="251"/>
      <c r="WCH41" s="251"/>
      <c r="WCI41" s="252"/>
      <c r="WCJ41" s="253"/>
      <c r="WCO41" s="254"/>
      <c r="WCR41" s="252"/>
      <c r="WCS41" s="252"/>
      <c r="WCT41" s="252"/>
      <c r="WCU41" s="252"/>
      <c r="WCV41" s="253"/>
      <c r="WCW41" s="253"/>
      <c r="WCX41" s="255"/>
      <c r="WCY41" s="255"/>
      <c r="WCZ41" s="256"/>
      <c r="WDC41" s="251"/>
      <c r="WDD41" s="251"/>
      <c r="WDE41" s="251"/>
      <c r="WDF41" s="251"/>
      <c r="WDG41" s="251"/>
      <c r="WDH41" s="251"/>
      <c r="WDI41" s="252"/>
      <c r="WDJ41" s="253"/>
      <c r="WDO41" s="254"/>
      <c r="WDR41" s="252"/>
      <c r="WDS41" s="252"/>
      <c r="WDT41" s="252"/>
      <c r="WDU41" s="252"/>
      <c r="WDV41" s="253"/>
      <c r="WDW41" s="253"/>
      <c r="WDX41" s="255"/>
      <c r="WDY41" s="255"/>
      <c r="WDZ41" s="256"/>
      <c r="WEC41" s="251"/>
      <c r="WED41" s="251"/>
      <c r="WEE41" s="251"/>
      <c r="WEF41" s="251"/>
      <c r="WEG41" s="251"/>
      <c r="WEH41" s="251"/>
      <c r="WEI41" s="252"/>
      <c r="WEJ41" s="253"/>
      <c r="WEO41" s="254"/>
      <c r="WER41" s="252"/>
      <c r="WES41" s="252"/>
      <c r="WET41" s="252"/>
      <c r="WEU41" s="252"/>
      <c r="WEV41" s="253"/>
      <c r="WEW41" s="253"/>
      <c r="WEX41" s="255"/>
      <c r="WEY41" s="255"/>
      <c r="WEZ41" s="256"/>
      <c r="WFC41" s="251"/>
      <c r="WFD41" s="251"/>
      <c r="WFE41" s="251"/>
      <c r="WFF41" s="251"/>
      <c r="WFG41" s="251"/>
      <c r="WFH41" s="251"/>
      <c r="WFI41" s="252"/>
      <c r="WFJ41" s="253"/>
      <c r="WFO41" s="254"/>
      <c r="WFR41" s="252"/>
      <c r="WFS41" s="252"/>
      <c r="WFT41" s="252"/>
      <c r="WFU41" s="252"/>
      <c r="WFV41" s="253"/>
      <c r="WFW41" s="253"/>
      <c r="WFX41" s="255"/>
      <c r="WFY41" s="255"/>
      <c r="WFZ41" s="256"/>
      <c r="WGC41" s="251"/>
      <c r="WGD41" s="251"/>
      <c r="WGE41" s="251"/>
      <c r="WGF41" s="251"/>
      <c r="WGG41" s="251"/>
      <c r="WGH41" s="251"/>
      <c r="WGI41" s="252"/>
      <c r="WGJ41" s="253"/>
      <c r="WGO41" s="254"/>
      <c r="WGR41" s="252"/>
      <c r="WGS41" s="252"/>
      <c r="WGT41" s="252"/>
      <c r="WGU41" s="252"/>
      <c r="WGV41" s="253"/>
      <c r="WGW41" s="253"/>
      <c r="WGX41" s="255"/>
      <c r="WGY41" s="255"/>
      <c r="WGZ41" s="256"/>
      <c r="WHC41" s="251"/>
      <c r="WHD41" s="251"/>
      <c r="WHE41" s="251"/>
      <c r="WHF41" s="251"/>
      <c r="WHG41" s="251"/>
      <c r="WHH41" s="251"/>
      <c r="WHI41" s="252"/>
      <c r="WHJ41" s="253"/>
      <c r="WHO41" s="254"/>
      <c r="WHR41" s="252"/>
      <c r="WHS41" s="252"/>
      <c r="WHT41" s="252"/>
      <c r="WHU41" s="252"/>
      <c r="WHV41" s="253"/>
      <c r="WHW41" s="253"/>
      <c r="WHX41" s="255"/>
      <c r="WHY41" s="255"/>
      <c r="WHZ41" s="256"/>
      <c r="WIC41" s="251"/>
      <c r="WID41" s="251"/>
      <c r="WIE41" s="251"/>
      <c r="WIF41" s="251"/>
      <c r="WIG41" s="251"/>
      <c r="WIH41" s="251"/>
      <c r="WII41" s="252"/>
      <c r="WIJ41" s="253"/>
      <c r="WIO41" s="254"/>
      <c r="WIR41" s="252"/>
      <c r="WIS41" s="252"/>
      <c r="WIT41" s="252"/>
      <c r="WIU41" s="252"/>
      <c r="WIV41" s="253"/>
      <c r="WIW41" s="253"/>
      <c r="WIX41" s="255"/>
      <c r="WIY41" s="255"/>
      <c r="WIZ41" s="256"/>
      <c r="WJC41" s="251"/>
      <c r="WJD41" s="251"/>
      <c r="WJE41" s="251"/>
      <c r="WJF41" s="251"/>
      <c r="WJG41" s="251"/>
      <c r="WJH41" s="251"/>
      <c r="WJI41" s="252"/>
      <c r="WJJ41" s="253"/>
      <c r="WJO41" s="254"/>
      <c r="WJR41" s="252"/>
      <c r="WJS41" s="252"/>
      <c r="WJT41" s="252"/>
      <c r="WJU41" s="252"/>
      <c r="WJV41" s="253"/>
      <c r="WJW41" s="253"/>
      <c r="WJX41" s="255"/>
      <c r="WJY41" s="255"/>
      <c r="WJZ41" s="256"/>
      <c r="WKC41" s="251"/>
      <c r="WKD41" s="251"/>
      <c r="WKE41" s="251"/>
      <c r="WKF41" s="251"/>
      <c r="WKG41" s="251"/>
      <c r="WKH41" s="251"/>
      <c r="WKI41" s="252"/>
      <c r="WKJ41" s="253"/>
      <c r="WKO41" s="254"/>
      <c r="WKR41" s="252"/>
      <c r="WKS41" s="252"/>
      <c r="WKT41" s="252"/>
      <c r="WKU41" s="252"/>
      <c r="WKV41" s="253"/>
      <c r="WKW41" s="253"/>
      <c r="WKX41" s="255"/>
      <c r="WKY41" s="255"/>
      <c r="WKZ41" s="256"/>
      <c r="WLC41" s="251"/>
      <c r="WLD41" s="251"/>
      <c r="WLE41" s="251"/>
      <c r="WLF41" s="251"/>
      <c r="WLG41" s="251"/>
      <c r="WLH41" s="251"/>
      <c r="WLI41" s="252"/>
      <c r="WLJ41" s="253"/>
      <c r="WLO41" s="254"/>
      <c r="WLR41" s="252"/>
      <c r="WLS41" s="252"/>
      <c r="WLT41" s="252"/>
      <c r="WLU41" s="252"/>
      <c r="WLV41" s="253"/>
      <c r="WLW41" s="253"/>
      <c r="WLX41" s="255"/>
      <c r="WLY41" s="255"/>
      <c r="WLZ41" s="256"/>
      <c r="WMC41" s="251"/>
      <c r="WMD41" s="251"/>
      <c r="WME41" s="251"/>
      <c r="WMF41" s="251"/>
      <c r="WMG41" s="251"/>
      <c r="WMH41" s="251"/>
      <c r="WMI41" s="252"/>
      <c r="WMJ41" s="253"/>
      <c r="WMO41" s="254"/>
      <c r="WMR41" s="252"/>
      <c r="WMS41" s="252"/>
      <c r="WMT41" s="252"/>
      <c r="WMU41" s="252"/>
      <c r="WMV41" s="253"/>
      <c r="WMW41" s="253"/>
      <c r="WMX41" s="255"/>
      <c r="WMY41" s="255"/>
      <c r="WMZ41" s="256"/>
      <c r="WNC41" s="251"/>
      <c r="WND41" s="251"/>
      <c r="WNE41" s="251"/>
      <c r="WNF41" s="251"/>
      <c r="WNG41" s="251"/>
      <c r="WNH41" s="251"/>
      <c r="WNI41" s="252"/>
      <c r="WNJ41" s="253"/>
      <c r="WNO41" s="254"/>
      <c r="WNR41" s="252"/>
      <c r="WNS41" s="252"/>
      <c r="WNT41" s="252"/>
      <c r="WNU41" s="252"/>
      <c r="WNV41" s="253"/>
      <c r="WNW41" s="253"/>
      <c r="WNX41" s="255"/>
      <c r="WNY41" s="255"/>
      <c r="WNZ41" s="256"/>
      <c r="WOC41" s="251"/>
      <c r="WOD41" s="251"/>
      <c r="WOE41" s="251"/>
      <c r="WOF41" s="251"/>
      <c r="WOG41" s="251"/>
      <c r="WOH41" s="251"/>
      <c r="WOI41" s="252"/>
      <c r="WOJ41" s="253"/>
      <c r="WOO41" s="254"/>
      <c r="WOR41" s="252"/>
      <c r="WOS41" s="252"/>
      <c r="WOT41" s="252"/>
      <c r="WOU41" s="252"/>
      <c r="WOV41" s="253"/>
      <c r="WOW41" s="253"/>
      <c r="WOX41" s="255"/>
      <c r="WOY41" s="255"/>
      <c r="WOZ41" s="256"/>
      <c r="WPC41" s="251"/>
      <c r="WPD41" s="251"/>
      <c r="WPE41" s="251"/>
      <c r="WPF41" s="251"/>
      <c r="WPG41" s="251"/>
      <c r="WPH41" s="251"/>
      <c r="WPI41" s="252"/>
      <c r="WPJ41" s="253"/>
      <c r="WPO41" s="254"/>
      <c r="WPR41" s="252"/>
      <c r="WPS41" s="252"/>
      <c r="WPT41" s="252"/>
      <c r="WPU41" s="252"/>
      <c r="WPV41" s="253"/>
      <c r="WPW41" s="253"/>
      <c r="WPX41" s="255"/>
      <c r="WPY41" s="255"/>
      <c r="WPZ41" s="256"/>
      <c r="WQC41" s="251"/>
      <c r="WQD41" s="251"/>
      <c r="WQE41" s="251"/>
      <c r="WQF41" s="251"/>
      <c r="WQG41" s="251"/>
      <c r="WQH41" s="251"/>
      <c r="WQI41" s="252"/>
      <c r="WQJ41" s="253"/>
      <c r="WQO41" s="254"/>
      <c r="WQR41" s="252"/>
      <c r="WQS41" s="252"/>
      <c r="WQT41" s="252"/>
      <c r="WQU41" s="252"/>
      <c r="WQV41" s="253"/>
      <c r="WQW41" s="253"/>
      <c r="WQX41" s="255"/>
      <c r="WQY41" s="255"/>
      <c r="WQZ41" s="256"/>
      <c r="WRC41" s="251"/>
      <c r="WRD41" s="251"/>
      <c r="WRE41" s="251"/>
      <c r="WRF41" s="251"/>
      <c r="WRG41" s="251"/>
      <c r="WRH41" s="251"/>
      <c r="WRI41" s="252"/>
      <c r="WRJ41" s="253"/>
      <c r="WRO41" s="254"/>
      <c r="WRR41" s="252"/>
      <c r="WRS41" s="252"/>
      <c r="WRT41" s="252"/>
      <c r="WRU41" s="252"/>
      <c r="WRV41" s="253"/>
      <c r="WRW41" s="253"/>
      <c r="WRX41" s="255"/>
      <c r="WRY41" s="255"/>
      <c r="WRZ41" s="256"/>
      <c r="WSC41" s="251"/>
      <c r="WSD41" s="251"/>
      <c r="WSE41" s="251"/>
      <c r="WSF41" s="251"/>
      <c r="WSG41" s="251"/>
      <c r="WSH41" s="251"/>
      <c r="WSI41" s="252"/>
      <c r="WSJ41" s="253"/>
      <c r="WSO41" s="254"/>
      <c r="WSR41" s="252"/>
      <c r="WSS41" s="252"/>
      <c r="WST41" s="252"/>
      <c r="WSU41" s="252"/>
      <c r="WSV41" s="253"/>
      <c r="WSW41" s="253"/>
      <c r="WSX41" s="255"/>
      <c r="WSY41" s="255"/>
      <c r="WSZ41" s="256"/>
      <c r="WTC41" s="251"/>
      <c r="WTD41" s="251"/>
      <c r="WTE41" s="251"/>
      <c r="WTF41" s="251"/>
      <c r="WTG41" s="251"/>
      <c r="WTH41" s="251"/>
      <c r="WTI41" s="252"/>
      <c r="WTJ41" s="253"/>
      <c r="WTO41" s="254"/>
      <c r="WTR41" s="252"/>
      <c r="WTS41" s="252"/>
      <c r="WTT41" s="252"/>
      <c r="WTU41" s="252"/>
      <c r="WTV41" s="253"/>
      <c r="WTW41" s="253"/>
      <c r="WTX41" s="255"/>
      <c r="WTY41" s="255"/>
      <c r="WTZ41" s="256"/>
      <c r="WUC41" s="251"/>
      <c r="WUD41" s="251"/>
      <c r="WUE41" s="251"/>
      <c r="WUF41" s="251"/>
      <c r="WUG41" s="251"/>
      <c r="WUH41" s="251"/>
      <c r="WUI41" s="252"/>
      <c r="WUJ41" s="253"/>
      <c r="WUO41" s="254"/>
      <c r="WUR41" s="252"/>
      <c r="WUS41" s="252"/>
      <c r="WUT41" s="252"/>
      <c r="WUU41" s="252"/>
      <c r="WUV41" s="253"/>
      <c r="WUW41" s="253"/>
      <c r="WUX41" s="255"/>
      <c r="WUY41" s="255"/>
      <c r="WUZ41" s="256"/>
      <c r="WVC41" s="251"/>
      <c r="WVD41" s="251"/>
      <c r="WVE41" s="251"/>
      <c r="WVF41" s="251"/>
      <c r="WVG41" s="251"/>
      <c r="WVH41" s="251"/>
      <c r="WVI41" s="252"/>
      <c r="WVJ41" s="253"/>
      <c r="WVO41" s="254"/>
      <c r="WVR41" s="252"/>
      <c r="WVS41" s="252"/>
      <c r="WVT41" s="252"/>
      <c r="WVU41" s="252"/>
      <c r="WVV41" s="253"/>
      <c r="WVW41" s="253"/>
      <c r="WVX41" s="255"/>
      <c r="WVY41" s="255"/>
      <c r="WVZ41" s="256"/>
      <c r="WWC41" s="251"/>
      <c r="WWD41" s="251"/>
      <c r="WWE41" s="251"/>
      <c r="WWF41" s="251"/>
      <c r="WWG41" s="251"/>
      <c r="WWH41" s="251"/>
      <c r="WWI41" s="252"/>
      <c r="WWJ41" s="253"/>
      <c r="WWO41" s="254"/>
      <c r="WWR41" s="252"/>
      <c r="WWS41" s="252"/>
      <c r="WWT41" s="252"/>
      <c r="WWU41" s="252"/>
      <c r="WWV41" s="253"/>
      <c r="WWW41" s="253"/>
      <c r="WWX41" s="255"/>
      <c r="WWY41" s="255"/>
      <c r="WWZ41" s="256"/>
      <c r="WXC41" s="251"/>
      <c r="WXD41" s="251"/>
      <c r="WXE41" s="251"/>
      <c r="WXF41" s="251"/>
      <c r="WXG41" s="251"/>
      <c r="WXH41" s="251"/>
      <c r="WXI41" s="252"/>
      <c r="WXJ41" s="253"/>
      <c r="WXO41" s="254"/>
      <c r="WXR41" s="252"/>
      <c r="WXS41" s="252"/>
      <c r="WXT41" s="252"/>
      <c r="WXU41" s="252"/>
      <c r="WXV41" s="253"/>
      <c r="WXW41" s="253"/>
      <c r="WXX41" s="255"/>
      <c r="WXY41" s="255"/>
      <c r="WXZ41" s="256"/>
      <c r="WYC41" s="251"/>
      <c r="WYD41" s="251"/>
      <c r="WYE41" s="251"/>
      <c r="WYF41" s="251"/>
      <c r="WYG41" s="251"/>
      <c r="WYH41" s="251"/>
      <c r="WYI41" s="252"/>
      <c r="WYJ41" s="253"/>
      <c r="WYO41" s="254"/>
      <c r="WYR41" s="252"/>
      <c r="WYS41" s="252"/>
      <c r="WYT41" s="252"/>
      <c r="WYU41" s="252"/>
      <c r="WYV41" s="253"/>
      <c r="WYW41" s="253"/>
      <c r="WYX41" s="255"/>
      <c r="WYY41" s="255"/>
      <c r="WYZ41" s="256"/>
      <c r="WZC41" s="251"/>
      <c r="WZD41" s="251"/>
      <c r="WZE41" s="251"/>
      <c r="WZF41" s="251"/>
      <c r="WZG41" s="251"/>
      <c r="WZH41" s="251"/>
      <c r="WZI41" s="252"/>
      <c r="WZJ41" s="253"/>
      <c r="WZO41" s="254"/>
      <c r="WZR41" s="252"/>
      <c r="WZS41" s="252"/>
      <c r="WZT41" s="252"/>
      <c r="WZU41" s="252"/>
      <c r="WZV41" s="253"/>
      <c r="WZW41" s="253"/>
      <c r="WZX41" s="255"/>
      <c r="WZY41" s="255"/>
      <c r="WZZ41" s="256"/>
      <c r="XAC41" s="251"/>
      <c r="XAD41" s="251"/>
      <c r="XAE41" s="251"/>
      <c r="XAF41" s="251"/>
      <c r="XAG41" s="251"/>
      <c r="XAH41" s="251"/>
      <c r="XAI41" s="252"/>
      <c r="XAJ41" s="253"/>
      <c r="XAO41" s="254"/>
      <c r="XAR41" s="252"/>
      <c r="XAS41" s="252"/>
      <c r="XAT41" s="252"/>
      <c r="XAU41" s="252"/>
      <c r="XAV41" s="253"/>
      <c r="XAW41" s="253"/>
      <c r="XAX41" s="255"/>
      <c r="XAY41" s="255"/>
      <c r="XAZ41" s="256"/>
      <c r="XBC41" s="251"/>
      <c r="XBD41" s="251"/>
      <c r="XBE41" s="251"/>
      <c r="XBF41" s="251"/>
      <c r="XBG41" s="251"/>
      <c r="XBH41" s="251"/>
      <c r="XBI41" s="252"/>
      <c r="XBJ41" s="253"/>
      <c r="XBO41" s="254"/>
      <c r="XBR41" s="252"/>
      <c r="XBS41" s="252"/>
      <c r="XBT41" s="252"/>
      <c r="XBU41" s="252"/>
      <c r="XBV41" s="253"/>
      <c r="XBW41" s="253"/>
      <c r="XBX41" s="255"/>
      <c r="XBY41" s="255"/>
      <c r="XBZ41" s="256"/>
      <c r="XCC41" s="251"/>
      <c r="XCD41" s="251"/>
      <c r="XCE41" s="251"/>
      <c r="XCF41" s="251"/>
      <c r="XCG41" s="251"/>
      <c r="XCH41" s="251"/>
      <c r="XCI41" s="252"/>
      <c r="XCJ41" s="253"/>
      <c r="XCO41" s="254"/>
      <c r="XCR41" s="252"/>
      <c r="XCS41" s="252"/>
      <c r="XCT41" s="252"/>
      <c r="XCU41" s="252"/>
      <c r="XCV41" s="253"/>
      <c r="XCW41" s="253"/>
      <c r="XCX41" s="255"/>
      <c r="XCY41" s="255"/>
      <c r="XCZ41" s="256"/>
      <c r="XDC41" s="251"/>
      <c r="XDD41" s="251"/>
      <c r="XDE41" s="251"/>
      <c r="XDF41" s="251"/>
      <c r="XDG41" s="251"/>
      <c r="XDH41" s="251"/>
      <c r="XDI41" s="252"/>
      <c r="XDJ41" s="253"/>
      <c r="XDO41" s="254"/>
      <c r="XDR41" s="252"/>
      <c r="XDS41" s="252"/>
      <c r="XDT41" s="252"/>
      <c r="XDU41" s="252"/>
      <c r="XDV41" s="253"/>
      <c r="XDW41" s="253"/>
      <c r="XDX41" s="255"/>
      <c r="XDY41" s="255"/>
      <c r="XDZ41" s="256"/>
      <c r="XEC41" s="251"/>
      <c r="XED41" s="251"/>
      <c r="XEE41" s="251"/>
      <c r="XEF41" s="251"/>
      <c r="XEG41" s="251"/>
      <c r="XEH41" s="251"/>
      <c r="XEI41" s="252"/>
      <c r="XEJ41" s="253"/>
      <c r="XEO41" s="254"/>
      <c r="XER41" s="252"/>
      <c r="XES41" s="252"/>
      <c r="XET41" s="252"/>
      <c r="XEU41" s="252"/>
      <c r="XEV41" s="253"/>
      <c r="XEW41" s="253"/>
      <c r="XEX41" s="255"/>
      <c r="XEY41" s="255"/>
      <c r="XEZ41" s="256"/>
      <c r="XFC41" s="251"/>
      <c r="XFD41" s="251"/>
    </row>
    <row r="42" spans="1:55 1185:4092 4097:8190 8193:9214 9219:12287 12290:13312 13315:14336 14341:16384" customFormat="1" ht="13" x14ac:dyDescent="0.15">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row>
    <row r="43" spans="1:55 1185:4092 4097:8190 8193:9214 9219:12287 12290:13312 13315:14336 14341:16384" customFormat="1" thickBot="1" x14ac:dyDescent="0.2">
      <c r="A43" s="318"/>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row>
    <row r="44" spans="1:55 1185:4092 4097:8190 8193:9214 9219:12287 12290:13312 13315:14336 14341:16384" x14ac:dyDescent="0.15">
      <c r="A44" s="257" t="s">
        <v>201</v>
      </c>
      <c r="B44" s="258"/>
      <c r="C44" s="258"/>
      <c r="D44" s="260"/>
      <c r="E44" s="260"/>
      <c r="F44" s="260"/>
      <c r="G44" s="261"/>
      <c r="H44" s="261"/>
      <c r="I44" s="258"/>
      <c r="J44" s="258"/>
      <c r="K44" s="258"/>
      <c r="L44" s="258"/>
      <c r="M44" s="258"/>
      <c r="N44" s="258"/>
      <c r="O44" s="258"/>
      <c r="P44" s="258"/>
      <c r="Q44" s="258"/>
      <c r="R44" s="258"/>
      <c r="S44" s="258"/>
      <c r="T44" s="258"/>
      <c r="U44" s="258"/>
      <c r="V44" s="258"/>
      <c r="W44" s="258"/>
      <c r="X44" s="258"/>
      <c r="Y44" s="258"/>
      <c r="Z44" s="259"/>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c r="AY44" s="318"/>
      <c r="AZ44" s="318"/>
      <c r="BA44" s="318"/>
      <c r="BB44" s="318"/>
      <c r="BC44" s="318"/>
    </row>
    <row r="45" spans="1:55 1185:4092 4097:8190 8193:9214 9219:12287 12290:13312 13315:14336 14341:16384" ht="75" x14ac:dyDescent="0.15">
      <c r="A45" s="262" t="s">
        <v>184</v>
      </c>
      <c r="B45" s="263" t="s">
        <v>222</v>
      </c>
      <c r="C45" s="264" t="s">
        <v>211</v>
      </c>
      <c r="D45" s="264" t="s">
        <v>113</v>
      </c>
      <c r="E45" s="264" t="s">
        <v>232</v>
      </c>
      <c r="F45" s="264" t="s">
        <v>235</v>
      </c>
      <c r="G45" s="264" t="s">
        <v>234</v>
      </c>
      <c r="H45" s="265" t="s">
        <v>206</v>
      </c>
      <c r="I45" s="265" t="s">
        <v>224</v>
      </c>
      <c r="J45" s="290" t="s">
        <v>571</v>
      </c>
      <c r="K45" s="267" t="s">
        <v>215</v>
      </c>
      <c r="L45" s="267" t="s">
        <v>189</v>
      </c>
      <c r="M45" s="267" t="s">
        <v>127</v>
      </c>
      <c r="N45" s="267" t="s">
        <v>209</v>
      </c>
      <c r="O45" s="268" t="s">
        <v>233</v>
      </c>
      <c r="P45" s="269" t="s">
        <v>572</v>
      </c>
      <c r="Q45" s="269" t="s">
        <v>573</v>
      </c>
      <c r="R45" s="270" t="s">
        <v>190</v>
      </c>
      <c r="S45" s="270" t="s">
        <v>148</v>
      </c>
      <c r="T45" s="270" t="s">
        <v>118</v>
      </c>
      <c r="U45" s="270" t="s">
        <v>161</v>
      </c>
      <c r="V45" s="268" t="s">
        <v>199</v>
      </c>
      <c r="W45" s="268" t="s">
        <v>210</v>
      </c>
      <c r="X45" s="273" t="s">
        <v>149</v>
      </c>
      <c r="Y45" s="267" t="s">
        <v>150</v>
      </c>
      <c r="Z45" s="272" t="s">
        <v>56</v>
      </c>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row>
    <row r="46" spans="1:55 1185:4092 4097:8190 8193:9214 9219:12287 12290:13312 13315:14336 14341:16384" x14ac:dyDescent="0.15">
      <c r="A46" s="201" t="str">
        <f>'Tariffs July 2022'!K30</f>
        <v>AGL</v>
      </c>
      <c r="B46" s="202" t="str">
        <f>'Tariffs July 2022'!L30</f>
        <v>Solar Savers</v>
      </c>
      <c r="C46" s="203">
        <f>IF('Tariffs July 2022'!BP30=0,91*'Tariffs July 2022'!M30/100,(91*'Tariffs July 2022'!M30/100)+'Tariffs July 2022'!BP30/4)</f>
        <v>104.42663636363635</v>
      </c>
      <c r="D46" s="203">
        <f>IF('Tariffs July 2022'!O30="",$K$5*'Tariffs July 2022'!N30/100,IF($K$5&gt;='Tariffs July 2022'!P30,('Tariffs July 2022'!P30*'Tariffs July 2022'!N30/100),($K$5*'Tariffs July 2022'!N30/100)))</f>
        <v>175.18609603636361</v>
      </c>
      <c r="E46" s="203">
        <f>IF('Tariffs July 2022'!T30&gt;0,IF(($K$5&lt;'Tariffs July 2022'!T30),(0),($K$5-'Tariffs July 2022'!T30)*'Tariffs July 2022'!U30/100),IF(AND('Tariffs July 2022'!R30&gt;0,'Tariffs July 2022'!T30=""),IF(($K$5&lt;'Tariffs July 2022'!R30),(0),($K$5-'Tariffs July 2022'!R30)*'Tariffs July 2022'!S30/100),IF(AND('Tariffs July 2022'!P30&gt;0,'Tariffs July 2022'!R30=""),IF(($K$5&lt;'Tariffs July 2022'!P30),(0),($K$5-'Tariffs July 2022'!P30)*'Tariffs July 2022'!Q30/100),0)))</f>
        <v>0</v>
      </c>
      <c r="F46" s="203">
        <f>($L$5)*'Tariffs July 2022'!AE30/100</f>
        <v>25.104891109090907</v>
      </c>
      <c r="G46" s="203">
        <f t="shared" ref="G46:G57" si="48">SUM(C46:F46)</f>
        <v>304.71762350909086</v>
      </c>
      <c r="H46" s="203">
        <f t="shared" ref="H46:H57" si="49">(G46-C46)*4</f>
        <v>801.16394858181798</v>
      </c>
      <c r="I46" s="247">
        <f>G46*4</f>
        <v>1218.8704940363634</v>
      </c>
      <c r="J46" s="204">
        <f>I46*1.1</f>
        <v>1340.7575434399998</v>
      </c>
      <c r="K46" s="207">
        <f>'Tariffs July 2022'!AZ30</f>
        <v>0</v>
      </c>
      <c r="L46" s="207">
        <f>'Tariffs July 2022'!BA30</f>
        <v>0</v>
      </c>
      <c r="M46" s="207">
        <f>'Tariffs July 2022'!BB30</f>
        <v>0</v>
      </c>
      <c r="N46" s="207">
        <f>'Tariffs July 2022'!BC30</f>
        <v>0</v>
      </c>
      <c r="O46" s="205">
        <f>($F$6*'Tariffs July 2022'!AT30/100)*4</f>
        <v>278.10720000000003</v>
      </c>
      <c r="P46" s="206" t="str">
        <f>IF(SUM(K46:N46)=0,"No discount",IF(K46&gt;0,"Guaranteed off bill",IF(L46&gt;0,"Guaranteed off usage",IF(M46&gt;0,"Pay-on-time off bill","Pay-on-time off usage"))))</f>
        <v>No discount</v>
      </c>
      <c r="Q46" s="206" t="str">
        <f t="shared" ref="Q46:Q57" si="50">IF(OR(A46="Origin Energy",A46="Red Energy",A46="Powershop"),"Inclusive","Exclusive")</f>
        <v>Exclusive</v>
      </c>
      <c r="R46" s="293">
        <f>IF(AND(P46="Guaranteed off bill",Q46="Inclusive"),((I46*1.1)-((I46*1.1)*K46/100))/1.1,IF(AND(P46="Guaranteed off usage",Q46="Inclusive"),((I46*1.1)-((H46*1.1)*L46/100))/1.1,IF(AND(P46="Guaranteed off bill",Q46="Exclusive"),I46-(I46*K46/100),IF(AND(P46="Guaranteed off usage",Q46="Exclusive"),I46-(H46*L46/100),IF(Q46="Inclusive",((I46*1.1))/1.1,I46)))))</f>
        <v>1218.8704940363634</v>
      </c>
      <c r="S46" s="247">
        <f>IF(AND(P46="Pay-on-time off bill",Q46="Inclusive"),((R46*1.1)-((R46*1.1)*M46/100))/1.1,IF(AND(P46="Pay-on-time off usage",Q46="Inclusive"),((R46*1.1)-((H46*1.1)*N46/100))/1.1,IF(AND(P46="Pay-on-time off bill",Q46="Exclusive"),R46-(R46*M46/100),IF(AND(P46="Pay-on-time off usage",Q46="Exclusive"),R46-(H46*N46/100),IF(Q46="Inclusive",((R46*1.1))/1.1,R46)))))</f>
        <v>1218.8704940363634</v>
      </c>
      <c r="T46" s="247">
        <f t="shared" ref="T46:T57" si="51">R46-O46</f>
        <v>940.76329403636339</v>
      </c>
      <c r="U46" s="247">
        <f t="shared" ref="U46:U57" si="52">S46-O46</f>
        <v>940.76329403636339</v>
      </c>
      <c r="V46" s="292">
        <f t="shared" ref="V46:W55" si="53">T46*1.1</f>
        <v>1034.8396234399997</v>
      </c>
      <c r="W46" s="292">
        <f t="shared" si="53"/>
        <v>1034.8396234399997</v>
      </c>
      <c r="X46" s="207">
        <f>'Tariffs July 2022'!BL30</f>
        <v>0</v>
      </c>
      <c r="Y46" s="207" t="str">
        <f>'Tariffs July 2022'!BM30</f>
        <v>n</v>
      </c>
      <c r="Z46" s="208">
        <f>'Tariffs July 2022'!G30</f>
        <v>43285</v>
      </c>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row>
    <row r="47" spans="1:55 1185:4092 4097:8190 8193:9214 9219:12287 12290:13312 13315:14336 14341:16384" x14ac:dyDescent="0.15">
      <c r="A47" s="201" t="str">
        <f>'Tariffs July 2022'!K31</f>
        <v>Diamond Energy</v>
      </c>
      <c r="B47" s="202" t="str">
        <f>'Tariffs July 2022'!L31</f>
        <v xml:space="preserve">Renewable Saver </v>
      </c>
      <c r="C47" s="203">
        <f>IF('Tariffs July 2022'!BP31=0,91*'Tariffs July 2022'!M31/100,(91*'Tariffs July 2022'!M31/100)+'Tariffs July 2022'!BP31/4)</f>
        <v>100.09999999999998</v>
      </c>
      <c r="D47" s="203">
        <f>IF('Tariffs July 2022'!O31="",$K$5*'Tariffs July 2022'!N31/100,IF($K$5&gt;='Tariffs July 2022'!P31,('Tariffs July 2022'!P31*'Tariffs July 2022'!N31/100),($K$5*'Tariffs July 2022'!N31/100)))</f>
        <v>171.25165652727267</v>
      </c>
      <c r="E47" s="203">
        <f>IF('Tariffs July 2022'!T31&gt;0,IF(($K$5&lt;'Tariffs July 2022'!T31),(0),($K$5-'Tariffs July 2022'!T31)*'Tariffs July 2022'!U31/100),IF(AND('Tariffs July 2022'!R31&gt;0,'Tariffs July 2022'!T31=""),IF(($K$5&lt;'Tariffs July 2022'!R31),(0),($K$5-'Tariffs July 2022'!R31)*'Tariffs July 2022'!S31/100),IF(AND('Tariffs July 2022'!P31&gt;0,'Tariffs July 2022'!R31=""),IF(($K$5&lt;'Tariffs July 2022'!P31),(0),($K$5-'Tariffs July 2022'!P31)*'Tariffs July 2022'!Q31/100),0)))</f>
        <v>0</v>
      </c>
      <c r="F47" s="203">
        <f>($L$5)*'Tariffs July 2022'!AE31/100</f>
        <v>25.080529254545453</v>
      </c>
      <c r="G47" s="203">
        <f t="shared" si="48"/>
        <v>296.43218578181813</v>
      </c>
      <c r="H47" s="203">
        <f t="shared" si="49"/>
        <v>785.32874312727267</v>
      </c>
      <c r="I47" s="247">
        <f t="shared" ref="I47:I53" si="54">G47*4</f>
        <v>1185.7287431272725</v>
      </c>
      <c r="J47" s="204">
        <f t="shared" ref="J47:J57" si="55">I47*1.1</f>
        <v>1304.30161744</v>
      </c>
      <c r="K47" s="207">
        <f>'Tariffs July 2022'!AZ31</f>
        <v>0</v>
      </c>
      <c r="L47" s="207">
        <f>'Tariffs July 2022'!BA31</f>
        <v>0</v>
      </c>
      <c r="M47" s="207">
        <f>'Tariffs July 2022'!BB31</f>
        <v>2</v>
      </c>
      <c r="N47" s="207">
        <f>'Tariffs July 2022'!BC31</f>
        <v>0</v>
      </c>
      <c r="O47" s="205">
        <f>($F$6*'Tariffs July 2022'!AT31/100)*4</f>
        <v>144.61574400000001</v>
      </c>
      <c r="P47" s="206" t="str">
        <f t="shared" ref="P47:P57" si="56">IF(SUM(K47:N47)=0,"No discount",IF(K47&gt;0,"Guaranteed off bill",IF(L47&gt;0,"Guaranteed off usage",IF(M47&gt;0,"Pay-on-time off bill","Pay-on-time off usage"))))</f>
        <v>Pay-on-time off bill</v>
      </c>
      <c r="Q47" s="206" t="str">
        <f t="shared" si="50"/>
        <v>Exclusive</v>
      </c>
      <c r="R47" s="293">
        <f t="shared" ref="R47:R57" si="57">IF(AND(P47="Guaranteed off bill",Q47="Inclusive"),((I47*1.1)-((I47*1.1)*K47/100))/1.1,IF(AND(P47="Guaranteed off usage",Q47="Inclusive"),((I47*1.1)-((H47*1.1)*L47/100))/1.1,IF(AND(P47="Guaranteed off bill",Q47="Exclusive"),I47-(I47*K47/100),IF(AND(P47="Guaranteed off usage",Q47="Exclusive"),I47-(H47*L47/100),IF(Q47="Inclusive",((I47*1.1))/1.1,I47)))))</f>
        <v>1185.7287431272725</v>
      </c>
      <c r="S47" s="247">
        <f t="shared" ref="S47:S57" si="58">IF(AND(P47="Pay-on-time off bill",Q47="Inclusive"),((R47*1.1)-((R47*1.1)*M47/100))/1.1,IF(AND(P47="Pay-on-time off usage",Q47="Inclusive"),((R47*1.1)-((H47*1.1)*N47/100))/1.1,IF(AND(P47="Pay-on-time off bill",Q47="Exclusive"),R47-(R47*M47/100),IF(AND(P47="Pay-on-time off usage",Q47="Exclusive"),R47-(H47*N47/100),IF(Q47="Inclusive",((R47*1.1))/1.1,R47)))))</f>
        <v>1162.014168264727</v>
      </c>
      <c r="T47" s="247">
        <f t="shared" si="51"/>
        <v>1041.1129991272726</v>
      </c>
      <c r="U47" s="247">
        <f t="shared" si="52"/>
        <v>1017.3984242647271</v>
      </c>
      <c r="V47" s="292">
        <f t="shared" si="53"/>
        <v>1145.22429904</v>
      </c>
      <c r="W47" s="292">
        <f t="shared" si="53"/>
        <v>1119.1382666911998</v>
      </c>
      <c r="X47" s="207">
        <f>'Tariffs July 2022'!BL31</f>
        <v>0</v>
      </c>
      <c r="Y47" s="207" t="str">
        <f>'Tariffs July 2022'!BM31</f>
        <v>n</v>
      </c>
      <c r="Z47" s="208">
        <f>'Tariffs July 2022'!G31</f>
        <v>43281</v>
      </c>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row>
    <row r="48" spans="1:55 1185:4092 4097:8190 8193:9214 9219:12287 12290:13312 13315:14336 14341:16384" x14ac:dyDescent="0.15">
      <c r="A48" s="201" t="str">
        <f>'Tariffs July 2022'!K32</f>
        <v>EnergyAustralia</v>
      </c>
      <c r="B48" s="202" t="str">
        <f>'Tariffs July 2022'!L32</f>
        <v>Solar Max</v>
      </c>
      <c r="C48" s="203">
        <f>IF('Tariffs July 2022'!BP32=0,91*'Tariffs July 2022'!M32/100,(91*'Tariffs July 2022'!M32/100)+'Tariffs July 2022'!BP32/4)</f>
        <v>88.72499999999998</v>
      </c>
      <c r="D48" s="203">
        <f>IF('Tariffs July 2022'!O32="",$K$5*'Tariffs July 2022'!N32/100,IF($K$5&gt;='Tariffs July 2022'!P32,('Tariffs July 2022'!P32*'Tariffs July 2022'!N32/100),($K$5*'Tariffs July 2022'!N32/100)))</f>
        <v>186.16111150909089</v>
      </c>
      <c r="E48" s="203">
        <f>IF('Tariffs July 2022'!T32&gt;0,IF(($K$5&lt;'Tariffs July 2022'!T32),(0),($K$5-'Tariffs July 2022'!T32)*'Tariffs July 2022'!U32/100),IF(AND('Tariffs July 2022'!R32&gt;0,'Tariffs July 2022'!T32=""),IF(($K$5&lt;'Tariffs July 2022'!R32),(0),($K$5-'Tariffs July 2022'!R32)*'Tariffs July 2022'!S32/100),IF(AND('Tariffs July 2022'!P32&gt;0,'Tariffs July 2022'!R32=""),IF(($K$5&lt;'Tariffs July 2022'!P32),(0),($K$5-'Tariffs July 2022'!P32)*'Tariffs July 2022'!Q32/100),0)))</f>
        <v>0</v>
      </c>
      <c r="F48" s="203">
        <f>($L$5)*'Tariffs July 2022'!AE32/100</f>
        <v>24.544568454545455</v>
      </c>
      <c r="G48" s="203">
        <f t="shared" si="48"/>
        <v>299.43067996363635</v>
      </c>
      <c r="H48" s="203">
        <f t="shared" si="49"/>
        <v>842.82271985454554</v>
      </c>
      <c r="I48" s="247">
        <f t="shared" si="54"/>
        <v>1197.7227198545454</v>
      </c>
      <c r="J48" s="204">
        <f t="shared" si="55"/>
        <v>1317.49499184</v>
      </c>
      <c r="K48" s="207">
        <f>'Tariffs July 2022'!AZ32</f>
        <v>0</v>
      </c>
      <c r="L48" s="207">
        <f>'Tariffs July 2022'!BA32</f>
        <v>0</v>
      </c>
      <c r="M48" s="207">
        <f>'Tariffs July 2022'!BB32</f>
        <v>0</v>
      </c>
      <c r="N48" s="207">
        <f>'Tariffs July 2022'!BC32</f>
        <v>0</v>
      </c>
      <c r="O48" s="205">
        <f>($F$6*'Tariffs July 2022'!AT32/100)*4</f>
        <v>278.10720000000003</v>
      </c>
      <c r="P48" s="206" t="str">
        <f t="shared" si="56"/>
        <v>No discount</v>
      </c>
      <c r="Q48" s="206" t="str">
        <f t="shared" si="50"/>
        <v>Exclusive</v>
      </c>
      <c r="R48" s="293">
        <f t="shared" si="57"/>
        <v>1197.7227198545454</v>
      </c>
      <c r="S48" s="247">
        <f t="shared" si="58"/>
        <v>1197.7227198545454</v>
      </c>
      <c r="T48" s="247">
        <f t="shared" si="51"/>
        <v>919.61551985454537</v>
      </c>
      <c r="U48" s="247">
        <f t="shared" si="52"/>
        <v>919.61551985454537</v>
      </c>
      <c r="V48" s="292">
        <f t="shared" si="53"/>
        <v>1011.57707184</v>
      </c>
      <c r="W48" s="292">
        <f t="shared" si="53"/>
        <v>1011.57707184</v>
      </c>
      <c r="X48" s="207">
        <f>'Tariffs July 2022'!BL32</f>
        <v>0</v>
      </c>
      <c r="Y48" s="207" t="str">
        <f>'Tariffs July 2022'!BM32</f>
        <v>n</v>
      </c>
      <c r="Z48" s="208">
        <f>'Tariffs July 2022'!G32</f>
        <v>43281</v>
      </c>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row>
    <row r="49" spans="1:55 1185:4092 4097:8190 8193:9214 9219:12287 12290:13312 13315:14336 14341:16384" x14ac:dyDescent="0.15">
      <c r="A49" s="201" t="str">
        <f>'Tariffs July 2022'!K33</f>
        <v>Energy Locals</v>
      </c>
      <c r="B49" s="202" t="str">
        <f>'Tariffs July 2022'!L33</f>
        <v>Online Member</v>
      </c>
      <c r="C49" s="203">
        <f>IF('Tariffs July 2022'!BP33=0,91*'Tariffs July 2022'!M33/100,(91*'Tariffs July 2022'!M33/100)+'Tariffs July 2022'!BP33/4)</f>
        <v>101.85727272727271</v>
      </c>
      <c r="D49" s="203">
        <f>IF('Tariffs July 2022'!O33="",$K$5*'Tariffs July 2022'!N33/100,IF($K$5&gt;='Tariffs July 2022'!P33,('Tariffs July 2022'!P33*'Tariffs July 2022'!N33/100),($K$5*'Tariffs July 2022'!N33/100)))</f>
        <v>189.81944999999996</v>
      </c>
      <c r="E49" s="203">
        <f>IF('Tariffs July 2022'!T33&gt;0,IF(($K$5&lt;'Tariffs July 2022'!T33),(0),($K$5-'Tariffs July 2022'!T33)*'Tariffs July 2022'!U33/100),IF(AND('Tariffs July 2022'!R33&gt;0,'Tariffs July 2022'!T33=""),IF(($K$5&lt;'Tariffs July 2022'!R33),(0),($K$5-'Tariffs July 2022'!R33)*'Tariffs July 2022'!S33/100),IF(AND('Tariffs July 2022'!P33&gt;0,'Tariffs July 2022'!R33=""),IF(($K$5&lt;'Tariffs July 2022'!P33),(0),($K$5-'Tariffs July 2022'!P33)*'Tariffs July 2022'!Q33/100),0)))</f>
        <v>0</v>
      </c>
      <c r="F49" s="203">
        <f>($L$5)*'Tariffs July 2022'!AE33/100</f>
        <v>24.788187000000004</v>
      </c>
      <c r="G49" s="203">
        <f t="shared" si="48"/>
        <v>316.4649097272727</v>
      </c>
      <c r="H49" s="203">
        <f t="shared" si="49"/>
        <v>858.43054799999993</v>
      </c>
      <c r="I49" s="247">
        <f t="shared" si="54"/>
        <v>1265.8596389090908</v>
      </c>
      <c r="J49" s="204">
        <f t="shared" si="55"/>
        <v>1392.4456028</v>
      </c>
      <c r="K49" s="207">
        <f>'Tariffs July 2022'!AZ33</f>
        <v>0</v>
      </c>
      <c r="L49" s="207">
        <f>'Tariffs July 2022'!BA33</f>
        <v>0</v>
      </c>
      <c r="M49" s="207">
        <f>'Tariffs July 2022'!BB33</f>
        <v>0</v>
      </c>
      <c r="N49" s="207">
        <f>'Tariffs July 2022'!BC33</f>
        <v>0</v>
      </c>
      <c r="O49" s="205">
        <f>($F$6*'Tariffs July 2022'!AT33/100)*4</f>
        <v>283.66934399999997</v>
      </c>
      <c r="P49" s="206" t="str">
        <f t="shared" si="56"/>
        <v>No discount</v>
      </c>
      <c r="Q49" s="206" t="str">
        <f t="shared" si="50"/>
        <v>Exclusive</v>
      </c>
      <c r="R49" s="293">
        <f t="shared" si="57"/>
        <v>1265.8596389090908</v>
      </c>
      <c r="S49" s="247">
        <f t="shared" si="58"/>
        <v>1265.8596389090908</v>
      </c>
      <c r="T49" s="247">
        <f t="shared" si="51"/>
        <v>982.19029490909088</v>
      </c>
      <c r="U49" s="247">
        <f t="shared" si="52"/>
        <v>982.19029490909088</v>
      </c>
      <c r="V49" s="292">
        <f t="shared" si="53"/>
        <v>1080.4093244000001</v>
      </c>
      <c r="W49" s="292">
        <f t="shared" si="53"/>
        <v>1080.4093244000001</v>
      </c>
      <c r="X49" s="207">
        <f>'Tariffs July 2022'!BL33</f>
        <v>0</v>
      </c>
      <c r="Y49" s="207" t="str">
        <f>'Tariffs July 2022'!BM33</f>
        <v>n</v>
      </c>
      <c r="Z49" s="208">
        <f>'Tariffs July 2022'!G33</f>
        <v>43281</v>
      </c>
      <c r="AA49" s="318"/>
      <c r="AB49" s="318"/>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row>
    <row r="50" spans="1:55 1185:4092 4097:8190 8193:9214 9219:12287 12290:13312 13315:14336 14341:16384" x14ac:dyDescent="0.15">
      <c r="A50" s="201" t="str">
        <f>'Tariffs July 2022'!K34</f>
        <v>Origin Energy</v>
      </c>
      <c r="B50" s="202" t="str">
        <f>'Tariffs July 2022'!L34</f>
        <v>Solar Boost</v>
      </c>
      <c r="C50" s="203">
        <f>IF('Tariffs July 2022'!BP34=0,91*'Tariffs July 2022'!M34/100,(91*'Tariffs July 2022'!M34/100)+'Tariffs July 2022'!BP34/4)</f>
        <v>100.42263636363636</v>
      </c>
      <c r="D50" s="203">
        <f>IF('Tariffs July 2022'!O34="",$K$5*'Tariffs July 2022'!N34/100,IF($K$5&gt;='Tariffs July 2022'!P34,('Tariffs July 2022'!P34*'Tariffs July 2022'!N34/100),($K$5*'Tariffs July 2022'!N34/100)))</f>
        <v>178.22320723636363</v>
      </c>
      <c r="E50" s="203">
        <f>IF('Tariffs July 2022'!T34&gt;0,IF(($K$5&lt;'Tariffs July 2022'!T34),(0),($K$5-'Tariffs July 2022'!T34)*'Tariffs July 2022'!U34/100),IF(AND('Tariffs July 2022'!R34&gt;0,'Tariffs July 2022'!T34=""),IF(($K$5&lt;'Tariffs July 2022'!R34),(0),($K$5-'Tariffs July 2022'!R34)*'Tariffs July 2022'!S34/100),IF(AND('Tariffs July 2022'!P34&gt;0,'Tariffs July 2022'!R34=""),IF(($K$5&lt;'Tariffs July 2022'!P34),(0),($K$5-'Tariffs July 2022'!P34)*'Tariffs July 2022'!Q34/100),0)))</f>
        <v>0</v>
      </c>
      <c r="F50" s="203">
        <f>($L$5)*'Tariffs July 2022'!AE34/100</f>
        <v>24.337492690909095</v>
      </c>
      <c r="G50" s="203">
        <f t="shared" si="48"/>
        <v>302.98333629090905</v>
      </c>
      <c r="H50" s="203">
        <f t="shared" si="49"/>
        <v>810.24279970909083</v>
      </c>
      <c r="I50" s="247">
        <f t="shared" si="54"/>
        <v>1211.9333451636362</v>
      </c>
      <c r="J50" s="204">
        <f t="shared" si="55"/>
        <v>1333.1266796799998</v>
      </c>
      <c r="K50" s="207">
        <f>'Tariffs July 2022'!AZ34</f>
        <v>0</v>
      </c>
      <c r="L50" s="207">
        <f>'Tariffs July 2022'!BA34</f>
        <v>0</v>
      </c>
      <c r="M50" s="207">
        <f>'Tariffs July 2022'!BB34</f>
        <v>0</v>
      </c>
      <c r="N50" s="207">
        <f>'Tariffs July 2022'!BC34</f>
        <v>0</v>
      </c>
      <c r="O50" s="205">
        <f>($F$6*'Tariffs July 2022'!AT34/100)*4</f>
        <v>278.10720000000003</v>
      </c>
      <c r="P50" s="206" t="str">
        <f t="shared" si="56"/>
        <v>No discount</v>
      </c>
      <c r="Q50" s="206" t="str">
        <f t="shared" si="50"/>
        <v>Inclusive</v>
      </c>
      <c r="R50" s="293">
        <f t="shared" si="57"/>
        <v>1211.9333451636362</v>
      </c>
      <c r="S50" s="247">
        <f t="shared" si="58"/>
        <v>1211.9333451636362</v>
      </c>
      <c r="T50" s="247">
        <f t="shared" si="51"/>
        <v>933.82614516363617</v>
      </c>
      <c r="U50" s="247">
        <f t="shared" si="52"/>
        <v>933.82614516363617</v>
      </c>
      <c r="V50" s="292">
        <f t="shared" si="53"/>
        <v>1027.20875968</v>
      </c>
      <c r="W50" s="292">
        <f t="shared" si="53"/>
        <v>1027.20875968</v>
      </c>
      <c r="X50" s="207">
        <f>'Tariffs July 2022'!BL34</f>
        <v>0</v>
      </c>
      <c r="Y50" s="207" t="str">
        <f>'Tariffs July 2022'!BM34</f>
        <v>n</v>
      </c>
      <c r="Z50" s="208">
        <f>'Tariffs July 2022'!G34</f>
        <v>43281</v>
      </c>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row>
    <row r="51" spans="1:55 1185:4092 4097:8190 8193:9214 9219:12287 12290:13312 13315:14336 14341:16384" x14ac:dyDescent="0.15">
      <c r="A51" s="201" t="str">
        <f>'Tariffs July 2022'!K35</f>
        <v>Simply Energy</v>
      </c>
      <c r="B51" s="202" t="str">
        <f>'Tariffs July 2022'!L35</f>
        <v>Basic</v>
      </c>
      <c r="C51" s="203">
        <f>IF('Tariffs July 2022'!BP35=0,91*'Tariffs July 2022'!M35/100,(91*'Tariffs July 2022'!M35/100)+'Tariffs July 2022'!BP35/4)</f>
        <v>84.447999999999993</v>
      </c>
      <c r="D51" s="203">
        <f>IF('Tariffs July 2022'!O35="",$K$5*'Tariffs July 2022'!N35/100,IF($K$5&gt;='Tariffs July 2022'!P35,('Tariffs July 2022'!P35*'Tariffs July 2022'!N35/100),($K$5*'Tariffs July 2022'!N35/100)))</f>
        <v>188.92212169090905</v>
      </c>
      <c r="E51" s="203">
        <f>IF('Tariffs July 2022'!T35&gt;0,IF(($K$5&lt;'Tariffs July 2022'!T35),(0),($K$5-'Tariffs July 2022'!T35)*'Tariffs July 2022'!U35/100),IF(AND('Tariffs July 2022'!R35&gt;0,'Tariffs July 2022'!T35=""),IF(($K$5&lt;'Tariffs July 2022'!R35),(0),($K$5-'Tariffs July 2022'!R35)*'Tariffs July 2022'!S35/100),IF(AND('Tariffs July 2022'!P35&gt;0,'Tariffs July 2022'!R35=""),IF(($K$5&lt;'Tariffs July 2022'!P35),(0),($K$5-'Tariffs July 2022'!P35)*'Tariffs July 2022'!Q35/100),0)))</f>
        <v>0</v>
      </c>
      <c r="F51" s="203">
        <f>($L$5)*'Tariffs July 2022'!AE35/100</f>
        <v>24.727282363636363</v>
      </c>
      <c r="G51" s="203">
        <f t="shared" si="48"/>
        <v>298.09740405454545</v>
      </c>
      <c r="H51" s="203">
        <f t="shared" si="49"/>
        <v>854.59761621818188</v>
      </c>
      <c r="I51" s="247">
        <f t="shared" si="54"/>
        <v>1192.3896162181818</v>
      </c>
      <c r="J51" s="204">
        <f t="shared" si="55"/>
        <v>1311.6285778400002</v>
      </c>
      <c r="K51" s="207">
        <f>'Tariffs July 2022'!AZ35</f>
        <v>0</v>
      </c>
      <c r="L51" s="207">
        <f>'Tariffs July 2022'!BA35</f>
        <v>0</v>
      </c>
      <c r="M51" s="207">
        <f>'Tariffs July 2022'!BB35</f>
        <v>0</v>
      </c>
      <c r="N51" s="207">
        <f>'Tariffs July 2022'!BC35</f>
        <v>0</v>
      </c>
      <c r="O51" s="205">
        <f>($F$6*'Tariffs July 2022'!AT35/100)*4</f>
        <v>194.67504</v>
      </c>
      <c r="P51" s="206" t="str">
        <f t="shared" si="56"/>
        <v>No discount</v>
      </c>
      <c r="Q51" s="206" t="str">
        <f t="shared" si="50"/>
        <v>Exclusive</v>
      </c>
      <c r="R51" s="293">
        <f t="shared" si="57"/>
        <v>1192.3896162181818</v>
      </c>
      <c r="S51" s="247">
        <f t="shared" si="58"/>
        <v>1192.3896162181818</v>
      </c>
      <c r="T51" s="247">
        <f t="shared" si="51"/>
        <v>997.71457621818183</v>
      </c>
      <c r="U51" s="247">
        <f t="shared" si="52"/>
        <v>997.71457621818183</v>
      </c>
      <c r="V51" s="292">
        <f t="shared" si="53"/>
        <v>1097.4860338400001</v>
      </c>
      <c r="W51" s="292">
        <f t="shared" si="53"/>
        <v>1097.4860338400001</v>
      </c>
      <c r="X51" s="207">
        <f>'Tariffs July 2022'!BL35</f>
        <v>0</v>
      </c>
      <c r="Y51" s="207" t="str">
        <f>'Tariffs July 2022'!BM35</f>
        <v>n</v>
      </c>
      <c r="Z51" s="208">
        <f>'Tariffs July 2022'!G35</f>
        <v>43281</v>
      </c>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row>
    <row r="52" spans="1:55 1185:4092 4097:8190 8193:9214 9219:12287 12290:13312 13315:14336 14341:16384" x14ac:dyDescent="0.15">
      <c r="A52" s="201" t="str">
        <f>'Tariffs July 2022'!K36</f>
        <v>Powershop</v>
      </c>
      <c r="B52" s="202" t="str">
        <f>'Tariffs July 2022'!L36</f>
        <v>Carbon neutral</v>
      </c>
      <c r="C52" s="203">
        <f>IF('Tariffs July 2022'!BP36=0,91*'Tariffs July 2022'!M36/100,(91*'Tariffs July 2022'!M36/100)+'Tariffs July 2022'!BP36/4)</f>
        <v>110.41609090909091</v>
      </c>
      <c r="D52" s="203">
        <f>IF('Tariffs July 2022'!O36="",$K$5*'Tariffs July 2022'!N36/100,IF($K$5&gt;='Tariffs July 2022'!P36,('Tariffs July 2022'!P36*'Tariffs July 2022'!N36/100),($K$5*'Tariffs July 2022'!N36/100)))</f>
        <v>161.86422190909087</v>
      </c>
      <c r="E52" s="203">
        <f>IF('Tariffs July 2022'!T36&gt;0,IF(($K$5&lt;'Tariffs July 2022'!T36),(0),($K$5-'Tariffs July 2022'!T36)*'Tariffs July 2022'!U36/100),IF(AND('Tariffs July 2022'!R36&gt;0,'Tariffs July 2022'!T36=""),IF(($K$5&lt;'Tariffs July 2022'!R36),(0),($K$5-'Tariffs July 2022'!R36)*'Tariffs July 2022'!S36/100),IF(AND('Tariffs July 2022'!P36&gt;0,'Tariffs July 2022'!R36=""),IF(($K$5&lt;'Tariffs July 2022'!P36),(0),($K$5-'Tariffs July 2022'!P36)*'Tariffs July 2022'!Q36/100),0)))</f>
        <v>0</v>
      </c>
      <c r="F52" s="203">
        <f>($L$5)*'Tariffs July 2022'!AE36/100</f>
        <v>23.204666454545453</v>
      </c>
      <c r="G52" s="203">
        <f t="shared" si="48"/>
        <v>295.48497927272723</v>
      </c>
      <c r="H52" s="203">
        <f t="shared" si="49"/>
        <v>740.27555345454527</v>
      </c>
      <c r="I52" s="247">
        <f t="shared" si="54"/>
        <v>1181.9399170909089</v>
      </c>
      <c r="J52" s="204">
        <f t="shared" si="55"/>
        <v>1300.1339088</v>
      </c>
      <c r="K52" s="207">
        <f>'Tariffs July 2022'!AZ36</f>
        <v>0</v>
      </c>
      <c r="L52" s="207">
        <f>'Tariffs July 2022'!BA36</f>
        <v>0</v>
      </c>
      <c r="M52" s="207">
        <f>'Tariffs July 2022'!BB36</f>
        <v>0</v>
      </c>
      <c r="N52" s="207">
        <f>'Tariffs July 2022'!BC36</f>
        <v>0</v>
      </c>
      <c r="O52" s="205">
        <f>($F$6*'Tariffs July 2022'!AT36/100)*4</f>
        <v>97.337519999999998</v>
      </c>
      <c r="P52" s="206" t="str">
        <f t="shared" si="56"/>
        <v>No discount</v>
      </c>
      <c r="Q52" s="206" t="str">
        <f t="shared" si="50"/>
        <v>Inclusive</v>
      </c>
      <c r="R52" s="293">
        <f t="shared" si="57"/>
        <v>1181.9399170909089</v>
      </c>
      <c r="S52" s="247">
        <f t="shared" si="58"/>
        <v>1181.9399170909089</v>
      </c>
      <c r="T52" s="247">
        <f t="shared" si="51"/>
        <v>1084.6023970909089</v>
      </c>
      <c r="U52" s="247">
        <f t="shared" si="52"/>
        <v>1084.6023970909089</v>
      </c>
      <c r="V52" s="292">
        <f t="shared" si="53"/>
        <v>1193.0626367999998</v>
      </c>
      <c r="W52" s="292">
        <f t="shared" si="53"/>
        <v>1193.0626367999998</v>
      </c>
      <c r="X52" s="207">
        <f>'Tariffs July 2022'!BL36</f>
        <v>0</v>
      </c>
      <c r="Y52" s="207" t="str">
        <f>'Tariffs July 2022'!BM36</f>
        <v>n</v>
      </c>
      <c r="Z52" s="208">
        <f>'Tariffs July 2022'!G36</f>
        <v>43266</v>
      </c>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row>
    <row r="53" spans="1:55 1185:4092 4097:8190 8193:9214 9219:12287 12290:13312 13315:14336 14341:16384" x14ac:dyDescent="0.15">
      <c r="A53" s="201" t="str">
        <f>'Tariffs July 2022'!K37</f>
        <v>Red Energy</v>
      </c>
      <c r="B53" s="202" t="str">
        <f>'Tariffs July 2022'!L37</f>
        <v>Living Energy Saver</v>
      </c>
      <c r="C53" s="203">
        <f>IF('Tariffs July 2022'!BP37=0,91*'Tariffs July 2022'!M37/100,(91*'Tariffs July 2022'!M37/100)+'Tariffs July 2022'!BP37/4)</f>
        <v>77.349999999999994</v>
      </c>
      <c r="D53" s="203">
        <f>IF('Tariffs July 2022'!O37="",$K$5*'Tariffs July 2022'!N37/100,IF($K$5&gt;='Tariffs July 2022'!P37,('Tariffs July 2022'!P37*'Tariffs July 2022'!N37/100),($K$5*'Tariffs July 2022'!N37/100)))</f>
        <v>144.12473149090908</v>
      </c>
      <c r="E53" s="203">
        <f>IF('Tariffs July 2022'!T37&gt;0,IF(($K$5&lt;'Tariffs July 2022'!T37),(0),($K$5-'Tariffs July 2022'!T37)*'Tariffs July 2022'!U37/100),IF(AND('Tariffs July 2022'!R37&gt;0,'Tariffs July 2022'!T37=""),IF(($K$5&lt;'Tariffs July 2022'!R37),(0),($K$5-'Tariffs July 2022'!R37)*'Tariffs July 2022'!S37/100),IF(AND('Tariffs July 2022'!P37&gt;0,'Tariffs July 2022'!R37=""),IF(($K$5&lt;'Tariffs July 2022'!P37),(0),($K$5-'Tariffs July 2022'!P37)*'Tariffs July 2022'!Q37/100),0)))</f>
        <v>0</v>
      </c>
      <c r="F53" s="203">
        <f>($L$5)*'Tariffs July 2022'!AE37/100</f>
        <v>21.280079945454546</v>
      </c>
      <c r="G53" s="203">
        <f t="shared" si="48"/>
        <v>242.75481143636364</v>
      </c>
      <c r="H53" s="203">
        <f t="shared" si="49"/>
        <v>661.61924574545458</v>
      </c>
      <c r="I53" s="247">
        <f t="shared" si="54"/>
        <v>971.01924574545455</v>
      </c>
      <c r="J53" s="204">
        <f t="shared" si="55"/>
        <v>1068.1211703200001</v>
      </c>
      <c r="K53" s="207">
        <f>'Tariffs July 2022'!AZ37</f>
        <v>0</v>
      </c>
      <c r="L53" s="207">
        <f>'Tariffs July 2022'!BA37</f>
        <v>0</v>
      </c>
      <c r="M53" s="207">
        <f>'Tariffs July 2022'!BB37</f>
        <v>0</v>
      </c>
      <c r="N53" s="207">
        <f>'Tariffs July 2022'!BC37</f>
        <v>0</v>
      </c>
      <c r="O53" s="205">
        <f>($F$6*'Tariffs July 2022'!AT37/100)*4</f>
        <v>319.82328000000001</v>
      </c>
      <c r="P53" s="206" t="str">
        <f t="shared" si="56"/>
        <v>No discount</v>
      </c>
      <c r="Q53" s="206" t="str">
        <f t="shared" si="50"/>
        <v>Inclusive</v>
      </c>
      <c r="R53" s="293">
        <f t="shared" si="57"/>
        <v>971.01924574545455</v>
      </c>
      <c r="S53" s="247">
        <f t="shared" si="58"/>
        <v>971.01924574545455</v>
      </c>
      <c r="T53" s="247">
        <f t="shared" si="51"/>
        <v>651.19596574545449</v>
      </c>
      <c r="U53" s="247">
        <f t="shared" si="52"/>
        <v>651.19596574545449</v>
      </c>
      <c r="V53" s="292">
        <f t="shared" si="53"/>
        <v>716.31556232000003</v>
      </c>
      <c r="W53" s="292">
        <f t="shared" si="53"/>
        <v>716.31556232000003</v>
      </c>
      <c r="X53" s="207">
        <f>'Tariffs July 2022'!BL37</f>
        <v>0</v>
      </c>
      <c r="Y53" s="207" t="str">
        <f>'Tariffs July 2022'!BM37</f>
        <v>n</v>
      </c>
      <c r="Z53" s="208">
        <f>'Tariffs July 2022'!G37</f>
        <v>43281</v>
      </c>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row>
    <row r="54" spans="1:55 1185:4092 4097:8190 8193:9214 9219:12287 12290:13312 13315:14336 14341:16384" x14ac:dyDescent="0.15">
      <c r="A54" s="201" t="str">
        <f>'Tariffs July 2022'!K38</f>
        <v>Alinta Energy</v>
      </c>
      <c r="B54" s="202" t="str">
        <f>'Tariffs July 2022'!L38</f>
        <v>Home Deal Solar</v>
      </c>
      <c r="C54" s="203">
        <f>IF('Tariffs July 2022'!BP38=0,91*'Tariffs July 2022'!M38/100,(91*'Tariffs July 2022'!M38/100)+'Tariffs July 2022'!BP38/4)</f>
        <v>102.7299</v>
      </c>
      <c r="D54" s="203">
        <f>IF('Tariffs July 2022'!O38="",$K$5*'Tariffs July 2022'!N38/100,IF($K$5&gt;='Tariffs July 2022'!P38,('Tariffs July 2022'!P38*'Tariffs July 2022'!N38/100),($K$5*'Tariffs July 2022'!N38/100)))</f>
        <v>175.46219705454544</v>
      </c>
      <c r="E54" s="203">
        <f>IF('Tariffs July 2022'!T38&gt;0,IF(($K$5&lt;'Tariffs July 2022'!T38),(0),($K$5-'Tariffs July 2022'!T38)*'Tariffs July 2022'!U38/100),IF(AND('Tariffs July 2022'!R38&gt;0,'Tariffs July 2022'!T38=""),IF(($K$5&lt;'Tariffs July 2022'!R38),(0),($K$5-'Tariffs July 2022'!R38)*'Tariffs July 2022'!S38/100),IF(AND('Tariffs July 2022'!P38&gt;0,'Tariffs July 2022'!R38=""),IF(($K$5&lt;'Tariffs July 2022'!P38),(0),($K$5-'Tariffs July 2022'!P38)*'Tariffs July 2022'!Q38/100),0)))</f>
        <v>0</v>
      </c>
      <c r="F54" s="203">
        <f>($L$5)*'Tariffs July 2022'!AE38/100</f>
        <v>23.436104072727272</v>
      </c>
      <c r="G54" s="203">
        <f t="shared" ref="G54" si="59">SUM(C54:F54)</f>
        <v>301.62820112727275</v>
      </c>
      <c r="H54" s="203">
        <f t="shared" ref="H54" si="60">(G54-C54)*4</f>
        <v>795.59320450909104</v>
      </c>
      <c r="I54" s="247">
        <f t="shared" ref="I54" si="61">G54*4</f>
        <v>1206.512804509091</v>
      </c>
      <c r="J54" s="204">
        <f t="shared" ref="J54" si="62">I54*1.1</f>
        <v>1327.1640849600001</v>
      </c>
      <c r="K54" s="207">
        <f>'Tariffs July 2022'!AZ38</f>
        <v>0</v>
      </c>
      <c r="L54" s="207">
        <f>'Tariffs July 2022'!BA38</f>
        <v>0</v>
      </c>
      <c r="M54" s="207">
        <f>'Tariffs July 2022'!BB38</f>
        <v>0</v>
      </c>
      <c r="N54" s="207">
        <f>'Tariffs July 2022'!BC38</f>
        <v>0</v>
      </c>
      <c r="O54" s="205">
        <f>($F$6*'Tariffs July 2022'!AT38/100)*4</f>
        <v>222.48576</v>
      </c>
      <c r="P54" s="206" t="str">
        <f t="shared" ref="P54" si="63">IF(SUM(K54:N54)=0,"No discount",IF(K54&gt;0,"Guaranteed off bill",IF(L54&gt;0,"Guaranteed off usage",IF(M54&gt;0,"Pay-on-time off bill","Pay-on-time off usage"))))</f>
        <v>No discount</v>
      </c>
      <c r="Q54" s="206" t="str">
        <f t="shared" ref="Q54" si="64">IF(OR(A54="Origin Energy",A54="Red Energy",A54="Powershop"),"Inclusive","Exclusive")</f>
        <v>Exclusive</v>
      </c>
      <c r="R54" s="293">
        <f t="shared" ref="R54" si="65">IF(AND(P54="Guaranteed off bill",Q54="Inclusive"),((I54*1.1)-((I54*1.1)*K54/100))/1.1,IF(AND(P54="Guaranteed off usage",Q54="Inclusive"),((I54*1.1)-((H54*1.1)*L54/100))/1.1,IF(AND(P54="Guaranteed off bill",Q54="Exclusive"),I54-(I54*K54/100),IF(AND(P54="Guaranteed off usage",Q54="Exclusive"),I54-(H54*L54/100),IF(Q54="Inclusive",((I54*1.1))/1.1,I54)))))</f>
        <v>1206.512804509091</v>
      </c>
      <c r="S54" s="247">
        <f t="shared" ref="S54" si="66">IF(AND(P54="Pay-on-time off bill",Q54="Inclusive"),((R54*1.1)-((R54*1.1)*M54/100))/1.1,IF(AND(P54="Pay-on-time off usage",Q54="Inclusive"),((R54*1.1)-((H54*1.1)*N54/100))/1.1,IF(AND(P54="Pay-on-time off bill",Q54="Exclusive"),R54-(R54*M54/100),IF(AND(P54="Pay-on-time off usage",Q54="Exclusive"),R54-(H54*N54/100),IF(Q54="Inclusive",((R54*1.1))/1.1,R54)))))</f>
        <v>1206.512804509091</v>
      </c>
      <c r="T54" s="247">
        <f t="shared" ref="T54" si="67">R54-O54</f>
        <v>984.02704450909096</v>
      </c>
      <c r="U54" s="247">
        <f t="shared" ref="U54" si="68">S54-O54</f>
        <v>984.02704450909096</v>
      </c>
      <c r="V54" s="292">
        <f t="shared" ref="V54" si="69">T54*1.1</f>
        <v>1082.4297489600001</v>
      </c>
      <c r="W54" s="292">
        <f t="shared" ref="W54" si="70">U54*1.1</f>
        <v>1082.4297489600001</v>
      </c>
      <c r="X54" s="207">
        <f>'Tariffs July 2022'!BL38</f>
        <v>0</v>
      </c>
      <c r="Y54" s="207" t="str">
        <f>'Tariffs July 2022'!BM38</f>
        <v>n</v>
      </c>
      <c r="Z54" s="208">
        <f>'Tariffs July 2022'!G38</f>
        <v>43299</v>
      </c>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318"/>
      <c r="AW54" s="318"/>
      <c r="AX54" s="318"/>
      <c r="AY54" s="318"/>
      <c r="AZ54" s="318"/>
      <c r="BA54" s="318"/>
      <c r="BB54" s="318"/>
      <c r="BC54" s="318"/>
    </row>
    <row r="55" spans="1:55 1185:4092 4097:8190 8193:9214 9219:12287 12290:13312 13315:14336 14341:16384" x14ac:dyDescent="0.15">
      <c r="A55" s="201" t="str">
        <f>'Tariffs July 2022'!K39</f>
        <v>ReAmped Energy</v>
      </c>
      <c r="B55" s="202" t="str">
        <f>'Tariffs July 2022'!L39</f>
        <v>Solar</v>
      </c>
      <c r="C55" s="203">
        <f>IF('Tariffs July 2022'!BP39=0,91*'Tariffs July 2022'!M39/100,(91*'Tariffs July 2022'!M39/100)+'Tariffs July 2022'!BP39/4)</f>
        <v>97.907727272727257</v>
      </c>
      <c r="D55" s="203">
        <f>IF('Tariffs July 2022'!O39="",$K$5*'Tariffs July 2022'!N39/100,IF($K$5&gt;='Tariffs July 2022'!P39,('Tariffs July 2022'!P39*'Tariffs July 2022'!N39/100),($K$5*'Tariffs July 2022'!N39/100)))</f>
        <v>285.62650330909088</v>
      </c>
      <c r="E55" s="203">
        <f>IF('Tariffs July 2022'!T39&gt;0,IF(($K$5&lt;'Tariffs July 2022'!T39),(0),($K$5-'Tariffs July 2022'!T39)*'Tariffs July 2022'!U39/100),IF(AND('Tariffs July 2022'!R39&gt;0,'Tariffs July 2022'!T39=""),IF(($K$5&lt;'Tariffs July 2022'!R39),(0),($K$5-'Tariffs July 2022'!R39)*'Tariffs July 2022'!S39/100),IF(AND('Tariffs July 2022'!P39&gt;0,'Tariffs July 2022'!R39=""),IF(($K$5&lt;'Tariffs July 2022'!P39),(0),($K$5-'Tariffs July 2022'!P39)*'Tariffs July 2022'!Q39/100),0)))</f>
        <v>0</v>
      </c>
      <c r="F55" s="203">
        <f>($L$5)*'Tariffs July 2022'!AE39/100</f>
        <v>44.777088654545452</v>
      </c>
      <c r="G55" s="203">
        <f t="shared" si="48"/>
        <v>428.3113192363636</v>
      </c>
      <c r="H55" s="203">
        <f t="shared" si="49"/>
        <v>1321.6143678545454</v>
      </c>
      <c r="I55" s="247">
        <f t="shared" ref="I55:I57" si="71">G55*4</f>
        <v>1713.2452769454544</v>
      </c>
      <c r="J55" s="204">
        <f t="shared" si="55"/>
        <v>1884.56980464</v>
      </c>
      <c r="K55" s="207">
        <f>'Tariffs July 2022'!AZ39</f>
        <v>0</v>
      </c>
      <c r="L55" s="207">
        <f>'Tariffs July 2022'!BA39</f>
        <v>0</v>
      </c>
      <c r="M55" s="207">
        <f>'Tariffs July 2022'!BB39</f>
        <v>0</v>
      </c>
      <c r="N55" s="207">
        <f>'Tariffs July 2022'!BC39</f>
        <v>0</v>
      </c>
      <c r="O55" s="205">
        <f>($F$6*'Tariffs July 2022'!AT39/100)*4</f>
        <v>0</v>
      </c>
      <c r="P55" s="206" t="str">
        <f t="shared" si="56"/>
        <v>No discount</v>
      </c>
      <c r="Q55" s="206" t="str">
        <f t="shared" si="50"/>
        <v>Exclusive</v>
      </c>
      <c r="R55" s="293">
        <f t="shared" si="57"/>
        <v>1713.2452769454544</v>
      </c>
      <c r="S55" s="247">
        <f t="shared" si="58"/>
        <v>1713.2452769454544</v>
      </c>
      <c r="T55" s="247">
        <f t="shared" si="51"/>
        <v>1713.2452769454544</v>
      </c>
      <c r="U55" s="247">
        <f t="shared" si="52"/>
        <v>1713.2452769454544</v>
      </c>
      <c r="V55" s="292">
        <f t="shared" si="53"/>
        <v>1884.56980464</v>
      </c>
      <c r="W55" s="292">
        <f t="shared" si="53"/>
        <v>1884.56980464</v>
      </c>
      <c r="X55" s="207">
        <f>'Tariffs July 2022'!BL39</f>
        <v>0</v>
      </c>
      <c r="Y55" s="207" t="str">
        <f>'Tariffs July 2022'!BM39</f>
        <v>n</v>
      </c>
      <c r="Z55" s="208">
        <f>'Tariffs July 2022'!G39</f>
        <v>43273</v>
      </c>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row>
    <row r="56" spans="1:55 1185:4092 4097:8190 8193:9214 9219:12287 12290:13312 13315:14336 14341:16384" x14ac:dyDescent="0.15">
      <c r="A56" s="201" t="str">
        <f>'Tariffs July 2022'!K40</f>
        <v>Kogan Energy</v>
      </c>
      <c r="B56" s="202" t="str">
        <f>'Tariffs July 2022'!L40</f>
        <v>Free Kogan First Membership</v>
      </c>
      <c r="C56" s="203">
        <f>IF('Tariffs July 2022'!BP40=0,91*'Tariffs July 2022'!M40/100,(91*'Tariffs July 2022'!M40/100)+'Tariffs July 2022'!BP40/4)</f>
        <v>105.69236363636362</v>
      </c>
      <c r="D56" s="203">
        <f>IF('Tariffs July 2022'!O40="",$K$5*'Tariffs July 2022'!N40/100,IF($K$5&gt;='Tariffs July 2022'!P40,('Tariffs July 2022'!P40*'Tariffs July 2022'!N40/100),($K$5*'Tariffs July 2022'!N40/100)))</f>
        <v>164.62523209090909</v>
      </c>
      <c r="E56" s="203">
        <f>IF('Tariffs July 2022'!T40&gt;0,IF(($K$5&lt;'Tariffs July 2022'!T40),(0),($K$5-'Tariffs July 2022'!T40)*'Tariffs July 2022'!U40/100),IF(AND('Tariffs July 2022'!R40&gt;0,'Tariffs July 2022'!T40=""),IF(($K$5&lt;'Tariffs July 2022'!R40),(0),($K$5-'Tariffs July 2022'!R40)*'Tariffs July 2022'!S40/100),IF(AND('Tariffs July 2022'!P40&gt;0,'Tariffs July 2022'!R40=""),IF(($K$5&lt;'Tariffs July 2022'!P40),(0),($K$5-'Tariffs July 2022'!P40)*'Tariffs July 2022'!Q40/100),0)))</f>
        <v>0</v>
      </c>
      <c r="F56" s="203">
        <f>($L$5)*'Tariffs July 2022'!AE40/100</f>
        <v>24.9221772</v>
      </c>
      <c r="G56" s="203">
        <f t="shared" si="48"/>
        <v>295.23977292727272</v>
      </c>
      <c r="H56" s="203">
        <f t="shared" si="49"/>
        <v>758.18963716363646</v>
      </c>
      <c r="I56" s="247">
        <f t="shared" si="71"/>
        <v>1180.9590917090909</v>
      </c>
      <c r="J56" s="204">
        <f t="shared" si="55"/>
        <v>1299.0550008800001</v>
      </c>
      <c r="K56" s="207">
        <f>'Tariffs July 2022'!AZ40</f>
        <v>0</v>
      </c>
      <c r="L56" s="207">
        <f>'Tariffs July 2022'!BA40</f>
        <v>0</v>
      </c>
      <c r="M56" s="207">
        <f>'Tariffs July 2022'!BB40</f>
        <v>0</v>
      </c>
      <c r="N56" s="207">
        <f>'Tariffs July 2022'!BC40</f>
        <v>0</v>
      </c>
      <c r="O56" s="205">
        <f>($F$6*'Tariffs July 2022'!AT40/100)*4</f>
        <v>80.0948736</v>
      </c>
      <c r="P56" s="206" t="str">
        <f t="shared" si="56"/>
        <v>No discount</v>
      </c>
      <c r="Q56" s="206" t="str">
        <f t="shared" si="50"/>
        <v>Exclusive</v>
      </c>
      <c r="R56" s="293">
        <f t="shared" si="57"/>
        <v>1180.9590917090909</v>
      </c>
      <c r="S56" s="247">
        <f t="shared" si="58"/>
        <v>1180.9590917090909</v>
      </c>
      <c r="T56" s="247">
        <f t="shared" si="51"/>
        <v>1100.8642181090909</v>
      </c>
      <c r="U56" s="247">
        <f t="shared" si="52"/>
        <v>1100.8642181090909</v>
      </c>
      <c r="V56" s="292">
        <f t="shared" ref="V56:W57" si="72">T56*1.1</f>
        <v>1210.95063992</v>
      </c>
      <c r="W56" s="292">
        <f t="shared" si="72"/>
        <v>1210.95063992</v>
      </c>
      <c r="X56" s="207">
        <f>'Tariffs July 2022'!BL40</f>
        <v>0</v>
      </c>
      <c r="Y56" s="207" t="str">
        <f>'Tariffs July 2022'!BM40</f>
        <v>n</v>
      </c>
      <c r="Z56" s="208">
        <f>'Tariffs July 2022'!G40</f>
        <v>43266</v>
      </c>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row>
    <row r="57" spans="1:55 1185:4092 4097:8190 8193:9214 9219:12287 12290:13312 13315:14336 14341:16384" x14ac:dyDescent="0.15">
      <c r="A57" s="201" t="str">
        <f>'Tariffs July 2022'!K41</f>
        <v>Sumo Power</v>
      </c>
      <c r="B57" s="202" t="str">
        <f>'Tariffs July 2022'!L41</f>
        <v>Assure</v>
      </c>
      <c r="C57" s="203">
        <f>IF('Tariffs July 2022'!BP41=0,91*'Tariffs July 2022'!M41/100,(91*'Tariffs July 2022'!M41/100)+'Tariffs July 2022'!BP41/4)</f>
        <v>95.549999999999983</v>
      </c>
      <c r="D57" s="203">
        <f>IF('Tariffs July 2022'!O41="",$K$5*'Tariffs July 2022'!N41/100,IF($K$5&gt;='Tariffs July 2022'!P41,('Tariffs July 2022'!P41*'Tariffs July 2022'!N41/100),($K$5*'Tariffs July 2022'!N41/100)))</f>
        <v>173.87461619999999</v>
      </c>
      <c r="E57" s="203">
        <f>IF('Tariffs July 2022'!T41&gt;0,IF(($K$5&lt;'Tariffs July 2022'!T41),(0),($K$5-'Tariffs July 2022'!T41)*'Tariffs July 2022'!U41/100),IF(AND('Tariffs July 2022'!R41&gt;0,'Tariffs July 2022'!T41=""),IF(($K$5&lt;'Tariffs July 2022'!R41),(0),($K$5-'Tariffs July 2022'!R41)*'Tariffs July 2022'!S41/100),IF(AND('Tariffs July 2022'!P41&gt;0,'Tariffs July 2022'!R41=""),IF(($K$5&lt;'Tariffs July 2022'!P41),(0),($K$5-'Tariffs July 2022'!P41)*'Tariffs July 2022'!Q41/100),0)))</f>
        <v>0</v>
      </c>
      <c r="F57" s="203">
        <f>($L$5)*'Tariffs July 2022'!AE41/100</f>
        <v>25.458137999999998</v>
      </c>
      <c r="G57" s="203">
        <f t="shared" si="48"/>
        <v>294.88275419999997</v>
      </c>
      <c r="H57" s="203">
        <f t="shared" si="49"/>
        <v>797.33101679999993</v>
      </c>
      <c r="I57" s="247">
        <f t="shared" si="71"/>
        <v>1179.5310167999999</v>
      </c>
      <c r="J57" s="204">
        <f t="shared" si="55"/>
        <v>1297.48411848</v>
      </c>
      <c r="K57" s="207">
        <f>'Tariffs July 2022'!AZ41</f>
        <v>0</v>
      </c>
      <c r="L57" s="207">
        <f>'Tariffs July 2022'!BA41</f>
        <v>0</v>
      </c>
      <c r="M57" s="207">
        <f>'Tariffs July 2022'!BB41</f>
        <v>0</v>
      </c>
      <c r="N57" s="207">
        <f>'Tariffs July 2022'!BC41</f>
        <v>0</v>
      </c>
      <c r="O57" s="205">
        <f>($F$6*'Tariffs July 2022'!AT41/100)*4</f>
        <v>166.86432000000002</v>
      </c>
      <c r="P57" s="206" t="str">
        <f t="shared" si="56"/>
        <v>No discount</v>
      </c>
      <c r="Q57" s="206" t="str">
        <f t="shared" si="50"/>
        <v>Exclusive</v>
      </c>
      <c r="R57" s="293">
        <f t="shared" si="57"/>
        <v>1179.5310167999999</v>
      </c>
      <c r="S57" s="247">
        <f t="shared" si="58"/>
        <v>1179.5310167999999</v>
      </c>
      <c r="T57" s="247">
        <f t="shared" si="51"/>
        <v>1012.6666967999998</v>
      </c>
      <c r="U57" s="247">
        <f t="shared" si="52"/>
        <v>1012.6666967999998</v>
      </c>
      <c r="V57" s="292">
        <f t="shared" si="72"/>
        <v>1113.9333664799999</v>
      </c>
      <c r="W57" s="292">
        <f t="shared" si="72"/>
        <v>1113.9333664799999</v>
      </c>
      <c r="X57" s="207">
        <f>'Tariffs July 2022'!BL41</f>
        <v>0</v>
      </c>
      <c r="Y57" s="207" t="str">
        <f>'Tariffs July 2022'!BM41</f>
        <v>n</v>
      </c>
      <c r="Z57" s="208">
        <f>'Tariffs July 2022'!G41</f>
        <v>43256</v>
      </c>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ASO57" s="254"/>
      <c r="ASR57" s="252"/>
      <c r="ASS57" s="252"/>
      <c r="AST57" s="252"/>
      <c r="ASU57" s="252"/>
      <c r="ASV57" s="253"/>
      <c r="ASW57" s="253"/>
      <c r="ASX57" s="255"/>
      <c r="ASY57" s="255"/>
      <c r="ASZ57" s="256"/>
      <c r="ATC57" s="251"/>
      <c r="ATD57" s="251"/>
      <c r="ATE57" s="251"/>
      <c r="ATF57" s="251"/>
      <c r="ATG57" s="251"/>
      <c r="ATH57" s="251"/>
      <c r="ATI57" s="252"/>
      <c r="ATJ57" s="253"/>
      <c r="ATO57" s="254"/>
      <c r="ATR57" s="252"/>
      <c r="ATS57" s="252"/>
      <c r="ATT57" s="252"/>
      <c r="ATU57" s="252"/>
      <c r="ATV57" s="253"/>
      <c r="ATW57" s="253"/>
      <c r="ATX57" s="255"/>
      <c r="ATY57" s="255"/>
      <c r="ATZ57" s="256"/>
      <c r="AUC57" s="251"/>
      <c r="AUD57" s="251"/>
      <c r="AUE57" s="251"/>
      <c r="AUF57" s="251"/>
      <c r="AUG57" s="251"/>
      <c r="AUH57" s="251"/>
      <c r="AUI57" s="252"/>
      <c r="AUJ57" s="253"/>
      <c r="AUO57" s="254"/>
      <c r="AUR57" s="252"/>
      <c r="AUS57" s="252"/>
      <c r="AUT57" s="252"/>
      <c r="AUU57" s="252"/>
      <c r="AUV57" s="253"/>
      <c r="AUW57" s="253"/>
      <c r="AUX57" s="255"/>
      <c r="AUY57" s="255"/>
      <c r="AUZ57" s="256"/>
      <c r="AVC57" s="251"/>
      <c r="AVD57" s="251"/>
      <c r="AVE57" s="251"/>
      <c r="AVF57" s="251"/>
      <c r="AVG57" s="251"/>
      <c r="AVH57" s="251"/>
      <c r="AVI57" s="252"/>
      <c r="AVJ57" s="253"/>
      <c r="AVO57" s="254"/>
      <c r="AVR57" s="252"/>
      <c r="AVS57" s="252"/>
      <c r="AVT57" s="252"/>
      <c r="AVU57" s="252"/>
      <c r="AVV57" s="253"/>
      <c r="AVW57" s="253"/>
      <c r="AVX57" s="255"/>
      <c r="AVY57" s="255"/>
      <c r="AVZ57" s="256"/>
      <c r="AWC57" s="251"/>
      <c r="AWD57" s="251"/>
      <c r="AWE57" s="251"/>
      <c r="AWF57" s="251"/>
      <c r="AWG57" s="251"/>
      <c r="AWH57" s="251"/>
      <c r="AWI57" s="252"/>
      <c r="AWJ57" s="253"/>
      <c r="AWO57" s="254"/>
      <c r="AWR57" s="252"/>
      <c r="AWS57" s="252"/>
      <c r="AWT57" s="252"/>
      <c r="AWU57" s="252"/>
      <c r="AWV57" s="253"/>
      <c r="AWW57" s="253"/>
      <c r="AWX57" s="255"/>
      <c r="AWY57" s="255"/>
      <c r="AWZ57" s="256"/>
      <c r="AXC57" s="251"/>
      <c r="AXD57" s="251"/>
      <c r="AXE57" s="251"/>
      <c r="AXF57" s="251"/>
      <c r="AXG57" s="251"/>
      <c r="AXH57" s="251"/>
      <c r="AXI57" s="252"/>
      <c r="AXJ57" s="253"/>
      <c r="AXO57" s="254"/>
      <c r="AXR57" s="252"/>
      <c r="AXS57" s="252"/>
      <c r="AXT57" s="252"/>
      <c r="AXU57" s="252"/>
      <c r="AXV57" s="253"/>
      <c r="AXW57" s="253"/>
      <c r="AXX57" s="255"/>
      <c r="AXY57" s="255"/>
      <c r="AXZ57" s="256"/>
      <c r="AYC57" s="251"/>
      <c r="AYD57" s="251"/>
      <c r="AYE57" s="251"/>
      <c r="AYF57" s="251"/>
      <c r="AYG57" s="251"/>
      <c r="AYH57" s="251"/>
      <c r="AYI57" s="252"/>
      <c r="AYJ57" s="253"/>
      <c r="AYO57" s="254"/>
      <c r="AYR57" s="252"/>
      <c r="AYS57" s="252"/>
      <c r="AYT57" s="252"/>
      <c r="AYU57" s="252"/>
      <c r="AYV57" s="253"/>
      <c r="AYW57" s="253"/>
      <c r="AYX57" s="255"/>
      <c r="AYY57" s="255"/>
      <c r="AYZ57" s="256"/>
      <c r="AZC57" s="251"/>
      <c r="AZD57" s="251"/>
      <c r="AZE57" s="251"/>
      <c r="AZF57" s="251"/>
      <c r="AZG57" s="251"/>
      <c r="AZH57" s="251"/>
      <c r="AZI57" s="252"/>
      <c r="AZJ57" s="253"/>
      <c r="AZO57" s="254"/>
      <c r="AZR57" s="252"/>
      <c r="AZS57" s="252"/>
      <c r="AZT57" s="252"/>
      <c r="AZU57" s="252"/>
      <c r="AZV57" s="253"/>
      <c r="AZW57" s="253"/>
      <c r="AZX57" s="255"/>
      <c r="AZY57" s="255"/>
      <c r="AZZ57" s="256"/>
      <c r="BAC57" s="251"/>
      <c r="BAD57" s="251"/>
      <c r="BAE57" s="251"/>
      <c r="BAF57" s="251"/>
      <c r="BAG57" s="251"/>
      <c r="BAH57" s="251"/>
      <c r="BAI57" s="252"/>
      <c r="BAJ57" s="253"/>
      <c r="BAO57" s="254"/>
      <c r="BAR57" s="252"/>
      <c r="BAS57" s="252"/>
      <c r="BAT57" s="252"/>
      <c r="BAU57" s="252"/>
      <c r="BAV57" s="253"/>
      <c r="BAW57" s="253"/>
      <c r="BAX57" s="255"/>
      <c r="BAY57" s="255"/>
      <c r="BAZ57" s="256"/>
      <c r="BBC57" s="251"/>
      <c r="BBD57" s="251"/>
      <c r="BBE57" s="251"/>
      <c r="BBF57" s="251"/>
      <c r="BBG57" s="251"/>
      <c r="BBH57" s="251"/>
      <c r="BBI57" s="252"/>
      <c r="BBJ57" s="253"/>
      <c r="BBO57" s="254"/>
      <c r="BBR57" s="252"/>
      <c r="BBS57" s="252"/>
      <c r="BBT57" s="252"/>
      <c r="BBU57" s="252"/>
      <c r="BBV57" s="253"/>
      <c r="BBW57" s="253"/>
      <c r="BBX57" s="255"/>
      <c r="BBY57" s="255"/>
      <c r="BBZ57" s="256"/>
      <c r="BCC57" s="251"/>
      <c r="BCD57" s="251"/>
      <c r="BCE57" s="251"/>
      <c r="BCF57" s="251"/>
      <c r="BCG57" s="251"/>
      <c r="BCH57" s="251"/>
      <c r="BCI57" s="252"/>
      <c r="BCJ57" s="253"/>
      <c r="BCO57" s="254"/>
      <c r="BCR57" s="252"/>
      <c r="BCS57" s="252"/>
      <c r="BCT57" s="252"/>
      <c r="BCU57" s="252"/>
      <c r="BCV57" s="253"/>
      <c r="BCW57" s="253"/>
      <c r="BCX57" s="255"/>
      <c r="BCY57" s="255"/>
      <c r="BCZ57" s="256"/>
      <c r="BDC57" s="251"/>
      <c r="BDD57" s="251"/>
      <c r="BDE57" s="251"/>
      <c r="BDF57" s="251"/>
      <c r="BDG57" s="251"/>
      <c r="BDH57" s="251"/>
      <c r="BDI57" s="252"/>
      <c r="BDJ57" s="253"/>
      <c r="BDO57" s="254"/>
      <c r="BDR57" s="252"/>
      <c r="BDS57" s="252"/>
      <c r="BDT57" s="252"/>
      <c r="BDU57" s="252"/>
      <c r="BDV57" s="253"/>
      <c r="BDW57" s="253"/>
      <c r="BDX57" s="255"/>
      <c r="BDY57" s="255"/>
      <c r="BDZ57" s="256"/>
      <c r="BEC57" s="251"/>
      <c r="BED57" s="251"/>
      <c r="BEE57" s="251"/>
      <c r="BEF57" s="251"/>
      <c r="BEG57" s="251"/>
      <c r="BEH57" s="251"/>
      <c r="BEI57" s="252"/>
      <c r="BEJ57" s="253"/>
      <c r="BEO57" s="254"/>
      <c r="BER57" s="252"/>
      <c r="BES57" s="252"/>
      <c r="BET57" s="252"/>
      <c r="BEU57" s="252"/>
      <c r="BEV57" s="253"/>
      <c r="BEW57" s="253"/>
      <c r="BEX57" s="255"/>
      <c r="BEY57" s="255"/>
      <c r="BEZ57" s="256"/>
      <c r="BFC57" s="251"/>
      <c r="BFD57" s="251"/>
      <c r="BFE57" s="251"/>
      <c r="BFF57" s="251"/>
      <c r="BFG57" s="251"/>
      <c r="BFH57" s="251"/>
      <c r="BFI57" s="252"/>
      <c r="BFJ57" s="253"/>
      <c r="BFO57" s="254"/>
      <c r="BFR57" s="252"/>
      <c r="BFS57" s="252"/>
      <c r="BFT57" s="252"/>
      <c r="BFU57" s="252"/>
      <c r="BFV57" s="253"/>
      <c r="BFW57" s="253"/>
      <c r="BFX57" s="255"/>
      <c r="BFY57" s="255"/>
      <c r="BFZ57" s="256"/>
      <c r="BGC57" s="251"/>
      <c r="BGD57" s="251"/>
      <c r="BGE57" s="251"/>
      <c r="BGF57" s="251"/>
      <c r="BGG57" s="251"/>
      <c r="BGH57" s="251"/>
      <c r="BGI57" s="252"/>
      <c r="BGJ57" s="253"/>
      <c r="BGO57" s="254"/>
      <c r="BGR57" s="252"/>
      <c r="BGS57" s="252"/>
      <c r="BGT57" s="252"/>
      <c r="BGU57" s="252"/>
      <c r="BGV57" s="253"/>
      <c r="BGW57" s="253"/>
      <c r="BGX57" s="255"/>
      <c r="BGY57" s="255"/>
      <c r="BGZ57" s="256"/>
      <c r="BHC57" s="251"/>
      <c r="BHD57" s="251"/>
      <c r="BHE57" s="251"/>
      <c r="BHF57" s="251"/>
      <c r="BHG57" s="251"/>
      <c r="BHH57" s="251"/>
      <c r="BHI57" s="252"/>
      <c r="BHJ57" s="253"/>
      <c r="BHO57" s="254"/>
      <c r="BHR57" s="252"/>
      <c r="BHS57" s="252"/>
      <c r="BHT57" s="252"/>
      <c r="BHU57" s="252"/>
      <c r="BHV57" s="253"/>
      <c r="BHW57" s="253"/>
      <c r="BHX57" s="255"/>
      <c r="BHY57" s="255"/>
      <c r="BHZ57" s="256"/>
      <c r="BIC57" s="251"/>
      <c r="BID57" s="251"/>
      <c r="BIE57" s="251"/>
      <c r="BIF57" s="251"/>
      <c r="BIG57" s="251"/>
      <c r="BIH57" s="251"/>
      <c r="BII57" s="252"/>
      <c r="BIJ57" s="253"/>
      <c r="BIO57" s="254"/>
      <c r="BIR57" s="252"/>
      <c r="BIS57" s="252"/>
      <c r="BIT57" s="252"/>
      <c r="BIU57" s="252"/>
      <c r="BIV57" s="253"/>
      <c r="BIW57" s="253"/>
      <c r="BIX57" s="255"/>
      <c r="BIY57" s="255"/>
      <c r="BIZ57" s="256"/>
      <c r="BJC57" s="251"/>
      <c r="BJD57" s="251"/>
      <c r="BJE57" s="251"/>
      <c r="BJF57" s="251"/>
      <c r="BJG57" s="251"/>
      <c r="BJH57" s="251"/>
      <c r="BJI57" s="252"/>
      <c r="BJJ57" s="253"/>
      <c r="BJO57" s="254"/>
      <c r="BJR57" s="252"/>
      <c r="BJS57" s="252"/>
      <c r="BJT57" s="252"/>
      <c r="BJU57" s="252"/>
      <c r="BJV57" s="253"/>
      <c r="BJW57" s="253"/>
      <c r="BJX57" s="255"/>
      <c r="BJY57" s="255"/>
      <c r="BJZ57" s="256"/>
      <c r="BKC57" s="251"/>
      <c r="BKD57" s="251"/>
      <c r="BKE57" s="251"/>
      <c r="BKF57" s="251"/>
      <c r="BKG57" s="251"/>
      <c r="BKH57" s="251"/>
      <c r="BKI57" s="252"/>
      <c r="BKJ57" s="253"/>
      <c r="BKO57" s="254"/>
      <c r="BKR57" s="252"/>
      <c r="BKS57" s="252"/>
      <c r="BKT57" s="252"/>
      <c r="BKU57" s="252"/>
      <c r="BKV57" s="253"/>
      <c r="BKW57" s="253"/>
      <c r="BKX57" s="255"/>
      <c r="BKY57" s="255"/>
      <c r="BKZ57" s="256"/>
      <c r="BLC57" s="251"/>
      <c r="BLD57" s="251"/>
      <c r="BLE57" s="251"/>
      <c r="BLF57" s="251"/>
      <c r="BLG57" s="251"/>
      <c r="BLH57" s="251"/>
      <c r="BLI57" s="252"/>
      <c r="BLJ57" s="253"/>
      <c r="BLO57" s="254"/>
      <c r="BLR57" s="252"/>
      <c r="BLS57" s="252"/>
      <c r="BLT57" s="252"/>
      <c r="BLU57" s="252"/>
      <c r="BLV57" s="253"/>
      <c r="BLW57" s="253"/>
      <c r="BLX57" s="255"/>
      <c r="BLY57" s="255"/>
      <c r="BLZ57" s="256"/>
      <c r="BMC57" s="251"/>
      <c r="BMD57" s="251"/>
      <c r="BME57" s="251"/>
      <c r="BMF57" s="251"/>
      <c r="BMG57" s="251"/>
      <c r="BMH57" s="251"/>
      <c r="BMI57" s="252"/>
      <c r="BMJ57" s="253"/>
      <c r="BMO57" s="254"/>
      <c r="BMR57" s="252"/>
      <c r="BMS57" s="252"/>
      <c r="BMT57" s="252"/>
      <c r="BMU57" s="252"/>
      <c r="BMV57" s="253"/>
      <c r="BMW57" s="253"/>
      <c r="BMX57" s="255"/>
      <c r="BMY57" s="255"/>
      <c r="BMZ57" s="256"/>
      <c r="BNC57" s="251"/>
      <c r="BND57" s="251"/>
      <c r="BNE57" s="251"/>
      <c r="BNF57" s="251"/>
      <c r="BNG57" s="251"/>
      <c r="BNH57" s="251"/>
      <c r="BNI57" s="252"/>
      <c r="BNJ57" s="253"/>
      <c r="BNO57" s="254"/>
      <c r="BNR57" s="252"/>
      <c r="BNS57" s="252"/>
      <c r="BNT57" s="252"/>
      <c r="BNU57" s="252"/>
      <c r="BNV57" s="253"/>
      <c r="BNW57" s="253"/>
      <c r="BNX57" s="255"/>
      <c r="BNY57" s="255"/>
      <c r="BNZ57" s="256"/>
      <c r="BOC57" s="251"/>
      <c r="BOD57" s="251"/>
      <c r="BOE57" s="251"/>
      <c r="BOF57" s="251"/>
      <c r="BOG57" s="251"/>
      <c r="BOH57" s="251"/>
      <c r="BOI57" s="252"/>
      <c r="BOJ57" s="253"/>
      <c r="BOO57" s="254"/>
      <c r="BOR57" s="252"/>
      <c r="BOS57" s="252"/>
      <c r="BOT57" s="252"/>
      <c r="BOU57" s="252"/>
      <c r="BOV57" s="253"/>
      <c r="BOW57" s="253"/>
      <c r="BOX57" s="255"/>
      <c r="BOY57" s="255"/>
      <c r="BOZ57" s="256"/>
      <c r="BPC57" s="251"/>
      <c r="BPD57" s="251"/>
      <c r="BPE57" s="251"/>
      <c r="BPF57" s="251"/>
      <c r="BPG57" s="251"/>
      <c r="BPH57" s="251"/>
      <c r="BPI57" s="252"/>
      <c r="BPJ57" s="253"/>
      <c r="BPO57" s="254"/>
      <c r="BPR57" s="252"/>
      <c r="BPS57" s="252"/>
      <c r="BPT57" s="252"/>
      <c r="BPU57" s="252"/>
      <c r="BPV57" s="253"/>
      <c r="BPW57" s="253"/>
      <c r="BPX57" s="255"/>
      <c r="BPY57" s="255"/>
      <c r="BPZ57" s="256"/>
      <c r="BQC57" s="251"/>
      <c r="BQD57" s="251"/>
      <c r="BQE57" s="251"/>
      <c r="BQF57" s="251"/>
      <c r="BQG57" s="251"/>
      <c r="BQH57" s="251"/>
      <c r="BQI57" s="252"/>
      <c r="BQJ57" s="253"/>
      <c r="BQO57" s="254"/>
      <c r="BQR57" s="252"/>
      <c r="BQS57" s="252"/>
      <c r="BQT57" s="252"/>
      <c r="BQU57" s="252"/>
      <c r="BQV57" s="253"/>
      <c r="BQW57" s="253"/>
      <c r="BQX57" s="255"/>
      <c r="BQY57" s="255"/>
      <c r="BQZ57" s="256"/>
      <c r="BRC57" s="251"/>
      <c r="BRD57" s="251"/>
      <c r="BRE57" s="251"/>
      <c r="BRF57" s="251"/>
      <c r="BRG57" s="251"/>
      <c r="BRH57" s="251"/>
      <c r="BRI57" s="252"/>
      <c r="BRJ57" s="253"/>
      <c r="BRO57" s="254"/>
      <c r="BRR57" s="252"/>
      <c r="BRS57" s="252"/>
      <c r="BRT57" s="252"/>
      <c r="BRU57" s="252"/>
      <c r="BRV57" s="253"/>
      <c r="BRW57" s="253"/>
      <c r="BRX57" s="255"/>
      <c r="BRY57" s="255"/>
      <c r="BRZ57" s="256"/>
      <c r="BSC57" s="251"/>
      <c r="BSD57" s="251"/>
      <c r="BSE57" s="251"/>
      <c r="BSF57" s="251"/>
      <c r="BSG57" s="251"/>
      <c r="BSH57" s="251"/>
      <c r="BSI57" s="252"/>
      <c r="BSJ57" s="253"/>
      <c r="BSO57" s="254"/>
      <c r="BSR57" s="252"/>
      <c r="BSS57" s="252"/>
      <c r="BST57" s="252"/>
      <c r="BSU57" s="252"/>
      <c r="BSV57" s="253"/>
      <c r="BSW57" s="253"/>
      <c r="BSX57" s="255"/>
      <c r="BSY57" s="255"/>
      <c r="BSZ57" s="256"/>
      <c r="BTC57" s="251"/>
      <c r="BTD57" s="251"/>
      <c r="BTE57" s="251"/>
      <c r="BTF57" s="251"/>
      <c r="BTG57" s="251"/>
      <c r="BTH57" s="251"/>
      <c r="BTI57" s="252"/>
      <c r="BTJ57" s="253"/>
      <c r="BTO57" s="254"/>
      <c r="BTR57" s="252"/>
      <c r="BTS57" s="252"/>
      <c r="BTT57" s="252"/>
      <c r="BTU57" s="252"/>
      <c r="BTV57" s="253"/>
      <c r="BTW57" s="253"/>
      <c r="BTX57" s="255"/>
      <c r="BTY57" s="255"/>
      <c r="BTZ57" s="256"/>
      <c r="BUC57" s="251"/>
      <c r="BUD57" s="251"/>
      <c r="BUE57" s="251"/>
      <c r="BUF57" s="251"/>
      <c r="BUG57" s="251"/>
      <c r="BUH57" s="251"/>
      <c r="BUI57" s="252"/>
      <c r="BUJ57" s="253"/>
      <c r="BUO57" s="254"/>
      <c r="BUR57" s="252"/>
      <c r="BUS57" s="252"/>
      <c r="BUT57" s="252"/>
      <c r="BUU57" s="252"/>
      <c r="BUV57" s="253"/>
      <c r="BUW57" s="253"/>
      <c r="BUX57" s="255"/>
      <c r="BUY57" s="255"/>
      <c r="BUZ57" s="256"/>
      <c r="BVC57" s="251"/>
      <c r="BVD57" s="251"/>
      <c r="BVE57" s="251"/>
      <c r="BVF57" s="251"/>
      <c r="BVG57" s="251"/>
      <c r="BVH57" s="251"/>
      <c r="BVI57" s="252"/>
      <c r="BVJ57" s="253"/>
      <c r="BVO57" s="254"/>
      <c r="BVR57" s="252"/>
      <c r="BVS57" s="252"/>
      <c r="BVT57" s="252"/>
      <c r="BVU57" s="252"/>
      <c r="BVV57" s="253"/>
      <c r="BVW57" s="253"/>
      <c r="BVX57" s="255"/>
      <c r="BVY57" s="255"/>
      <c r="BVZ57" s="256"/>
      <c r="BWC57" s="251"/>
      <c r="BWD57" s="251"/>
      <c r="BWE57" s="251"/>
      <c r="BWF57" s="251"/>
      <c r="BWG57" s="251"/>
      <c r="BWH57" s="251"/>
      <c r="BWI57" s="252"/>
      <c r="BWJ57" s="253"/>
      <c r="BWO57" s="254"/>
      <c r="BWR57" s="252"/>
      <c r="BWS57" s="252"/>
      <c r="BWT57" s="252"/>
      <c r="BWU57" s="252"/>
      <c r="BWV57" s="253"/>
      <c r="BWW57" s="253"/>
      <c r="BWX57" s="255"/>
      <c r="BWY57" s="255"/>
      <c r="BWZ57" s="256"/>
      <c r="BXC57" s="251"/>
      <c r="BXD57" s="251"/>
      <c r="BXE57" s="251"/>
      <c r="BXF57" s="251"/>
      <c r="BXG57" s="251"/>
      <c r="BXH57" s="251"/>
      <c r="BXI57" s="252"/>
      <c r="BXJ57" s="253"/>
      <c r="BXO57" s="254"/>
      <c r="BXR57" s="252"/>
      <c r="BXS57" s="252"/>
      <c r="BXT57" s="252"/>
      <c r="BXU57" s="252"/>
      <c r="BXV57" s="253"/>
      <c r="BXW57" s="253"/>
      <c r="BXX57" s="255"/>
      <c r="BXY57" s="255"/>
      <c r="BXZ57" s="256"/>
      <c r="BYC57" s="251"/>
      <c r="BYD57" s="251"/>
      <c r="BYE57" s="251"/>
      <c r="BYF57" s="251"/>
      <c r="BYG57" s="251"/>
      <c r="BYH57" s="251"/>
      <c r="BYI57" s="252"/>
      <c r="BYJ57" s="253"/>
      <c r="BYO57" s="254"/>
      <c r="BYR57" s="252"/>
      <c r="BYS57" s="252"/>
      <c r="BYT57" s="252"/>
      <c r="BYU57" s="252"/>
      <c r="BYV57" s="253"/>
      <c r="BYW57" s="253"/>
      <c r="BYX57" s="255"/>
      <c r="BYY57" s="255"/>
      <c r="BYZ57" s="256"/>
      <c r="BZC57" s="251"/>
      <c r="BZD57" s="251"/>
      <c r="BZE57" s="251"/>
      <c r="BZF57" s="251"/>
      <c r="BZG57" s="251"/>
      <c r="BZH57" s="251"/>
      <c r="BZI57" s="252"/>
      <c r="BZJ57" s="253"/>
      <c r="BZO57" s="254"/>
      <c r="BZR57" s="252"/>
      <c r="BZS57" s="252"/>
      <c r="BZT57" s="252"/>
      <c r="BZU57" s="252"/>
      <c r="BZV57" s="253"/>
      <c r="BZW57" s="253"/>
      <c r="BZX57" s="255"/>
      <c r="BZY57" s="255"/>
      <c r="BZZ57" s="256"/>
      <c r="CAC57" s="251"/>
      <c r="CAD57" s="251"/>
      <c r="CAE57" s="251"/>
      <c r="CAF57" s="251"/>
      <c r="CAG57" s="251"/>
      <c r="CAH57" s="251"/>
      <c r="CAI57" s="252"/>
      <c r="CAJ57" s="253"/>
      <c r="CAO57" s="254"/>
      <c r="CAR57" s="252"/>
      <c r="CAS57" s="252"/>
      <c r="CAT57" s="252"/>
      <c r="CAU57" s="252"/>
      <c r="CAV57" s="253"/>
      <c r="CAW57" s="253"/>
      <c r="CAX57" s="255"/>
      <c r="CAY57" s="255"/>
      <c r="CAZ57" s="256"/>
      <c r="CBC57" s="251"/>
      <c r="CBD57" s="251"/>
      <c r="CBE57" s="251"/>
      <c r="CBF57" s="251"/>
      <c r="CBG57" s="251"/>
      <c r="CBH57" s="251"/>
      <c r="CBI57" s="252"/>
      <c r="CBJ57" s="253"/>
      <c r="CBO57" s="254"/>
      <c r="CBR57" s="252"/>
      <c r="CBS57" s="252"/>
      <c r="CBT57" s="252"/>
      <c r="CBU57" s="252"/>
      <c r="CBV57" s="253"/>
      <c r="CBW57" s="253"/>
      <c r="CBX57" s="255"/>
      <c r="CBY57" s="255"/>
      <c r="CBZ57" s="256"/>
      <c r="CCC57" s="251"/>
      <c r="CCD57" s="251"/>
      <c r="CCE57" s="251"/>
      <c r="CCF57" s="251"/>
      <c r="CCG57" s="251"/>
      <c r="CCH57" s="251"/>
      <c r="CCI57" s="252"/>
      <c r="CCJ57" s="253"/>
      <c r="CCO57" s="254"/>
      <c r="CCR57" s="252"/>
      <c r="CCS57" s="252"/>
      <c r="CCT57" s="252"/>
      <c r="CCU57" s="252"/>
      <c r="CCV57" s="253"/>
      <c r="CCW57" s="253"/>
      <c r="CCX57" s="255"/>
      <c r="CCY57" s="255"/>
      <c r="CCZ57" s="256"/>
      <c r="CDC57" s="251"/>
      <c r="CDD57" s="251"/>
      <c r="CDE57" s="251"/>
      <c r="CDF57" s="251"/>
      <c r="CDG57" s="251"/>
      <c r="CDH57" s="251"/>
      <c r="CDI57" s="252"/>
      <c r="CDJ57" s="253"/>
      <c r="CDO57" s="254"/>
      <c r="CDR57" s="252"/>
      <c r="CDS57" s="252"/>
      <c r="CDT57" s="252"/>
      <c r="CDU57" s="252"/>
      <c r="CDV57" s="253"/>
      <c r="CDW57" s="253"/>
      <c r="CDX57" s="255"/>
      <c r="CDY57" s="255"/>
      <c r="CDZ57" s="256"/>
      <c r="CEC57" s="251"/>
      <c r="CED57" s="251"/>
      <c r="CEE57" s="251"/>
      <c r="CEF57" s="251"/>
      <c r="CEG57" s="251"/>
      <c r="CEH57" s="251"/>
      <c r="CEI57" s="252"/>
      <c r="CEJ57" s="253"/>
      <c r="CEO57" s="254"/>
      <c r="CER57" s="252"/>
      <c r="CES57" s="252"/>
      <c r="CET57" s="252"/>
      <c r="CEU57" s="252"/>
      <c r="CEV57" s="253"/>
      <c r="CEW57" s="253"/>
      <c r="CEX57" s="255"/>
      <c r="CEY57" s="255"/>
      <c r="CEZ57" s="256"/>
      <c r="CFC57" s="251"/>
      <c r="CFD57" s="251"/>
      <c r="CFE57" s="251"/>
      <c r="CFF57" s="251"/>
      <c r="CFG57" s="251"/>
      <c r="CFH57" s="251"/>
      <c r="CFI57" s="252"/>
      <c r="CFJ57" s="253"/>
      <c r="CFO57" s="254"/>
      <c r="CFR57" s="252"/>
      <c r="CFS57" s="252"/>
      <c r="CFT57" s="252"/>
      <c r="CFU57" s="252"/>
      <c r="CFV57" s="253"/>
      <c r="CFW57" s="253"/>
      <c r="CFX57" s="255"/>
      <c r="CFY57" s="255"/>
      <c r="CFZ57" s="256"/>
      <c r="CGC57" s="251"/>
      <c r="CGD57" s="251"/>
      <c r="CGE57" s="251"/>
      <c r="CGF57" s="251"/>
      <c r="CGG57" s="251"/>
      <c r="CGH57" s="251"/>
      <c r="CGI57" s="252"/>
      <c r="CGJ57" s="253"/>
      <c r="CGO57" s="254"/>
      <c r="CGR57" s="252"/>
      <c r="CGS57" s="252"/>
      <c r="CGT57" s="252"/>
      <c r="CGU57" s="252"/>
      <c r="CGV57" s="253"/>
      <c r="CGW57" s="253"/>
      <c r="CGX57" s="255"/>
      <c r="CGY57" s="255"/>
      <c r="CGZ57" s="256"/>
      <c r="CHC57" s="251"/>
      <c r="CHD57" s="251"/>
      <c r="CHE57" s="251"/>
      <c r="CHF57" s="251"/>
      <c r="CHG57" s="251"/>
      <c r="CHH57" s="251"/>
      <c r="CHI57" s="252"/>
      <c r="CHJ57" s="253"/>
      <c r="CHO57" s="254"/>
      <c r="CHR57" s="252"/>
      <c r="CHS57" s="252"/>
      <c r="CHT57" s="252"/>
      <c r="CHU57" s="252"/>
      <c r="CHV57" s="253"/>
      <c r="CHW57" s="253"/>
      <c r="CHX57" s="255"/>
      <c r="CHY57" s="255"/>
      <c r="CHZ57" s="256"/>
      <c r="CIC57" s="251"/>
      <c r="CID57" s="251"/>
      <c r="CIE57" s="251"/>
      <c r="CIF57" s="251"/>
      <c r="CIG57" s="251"/>
      <c r="CIH57" s="251"/>
      <c r="CII57" s="252"/>
      <c r="CIJ57" s="253"/>
      <c r="CIO57" s="254"/>
      <c r="CIR57" s="252"/>
      <c r="CIS57" s="252"/>
      <c r="CIT57" s="252"/>
      <c r="CIU57" s="252"/>
      <c r="CIV57" s="253"/>
      <c r="CIW57" s="253"/>
      <c r="CIX57" s="255"/>
      <c r="CIY57" s="255"/>
      <c r="CIZ57" s="256"/>
      <c r="CJC57" s="251"/>
      <c r="CJD57" s="251"/>
      <c r="CJE57" s="251"/>
      <c r="CJF57" s="251"/>
      <c r="CJG57" s="251"/>
      <c r="CJH57" s="251"/>
      <c r="CJI57" s="252"/>
      <c r="CJJ57" s="253"/>
      <c r="CJO57" s="254"/>
      <c r="CJR57" s="252"/>
      <c r="CJS57" s="252"/>
      <c r="CJT57" s="252"/>
      <c r="CJU57" s="252"/>
      <c r="CJV57" s="253"/>
      <c r="CJW57" s="253"/>
      <c r="CJX57" s="255"/>
      <c r="CJY57" s="255"/>
      <c r="CJZ57" s="256"/>
      <c r="CKC57" s="251"/>
      <c r="CKD57" s="251"/>
      <c r="CKE57" s="251"/>
      <c r="CKF57" s="251"/>
      <c r="CKG57" s="251"/>
      <c r="CKH57" s="251"/>
      <c r="CKI57" s="252"/>
      <c r="CKJ57" s="253"/>
      <c r="CKO57" s="254"/>
      <c r="CKR57" s="252"/>
      <c r="CKS57" s="252"/>
      <c r="CKT57" s="252"/>
      <c r="CKU57" s="252"/>
      <c r="CKV57" s="253"/>
      <c r="CKW57" s="253"/>
      <c r="CKX57" s="255"/>
      <c r="CKY57" s="255"/>
      <c r="CKZ57" s="256"/>
      <c r="CLC57" s="251"/>
      <c r="CLD57" s="251"/>
      <c r="CLE57" s="251"/>
      <c r="CLF57" s="251"/>
      <c r="CLG57" s="251"/>
      <c r="CLH57" s="251"/>
      <c r="CLI57" s="252"/>
      <c r="CLJ57" s="253"/>
      <c r="CLO57" s="254"/>
      <c r="CLR57" s="252"/>
      <c r="CLS57" s="252"/>
      <c r="CLT57" s="252"/>
      <c r="CLU57" s="252"/>
      <c r="CLV57" s="253"/>
      <c r="CLW57" s="253"/>
      <c r="CLX57" s="255"/>
      <c r="CLY57" s="255"/>
      <c r="CLZ57" s="256"/>
      <c r="CMC57" s="251"/>
      <c r="CMD57" s="251"/>
      <c r="CME57" s="251"/>
      <c r="CMF57" s="251"/>
      <c r="CMG57" s="251"/>
      <c r="CMH57" s="251"/>
      <c r="CMI57" s="252"/>
      <c r="CMJ57" s="253"/>
      <c r="CMO57" s="254"/>
      <c r="CMR57" s="252"/>
      <c r="CMS57" s="252"/>
      <c r="CMT57" s="252"/>
      <c r="CMU57" s="252"/>
      <c r="CMV57" s="253"/>
      <c r="CMW57" s="253"/>
      <c r="CMX57" s="255"/>
      <c r="CMY57" s="255"/>
      <c r="CMZ57" s="256"/>
      <c r="CNC57" s="251"/>
      <c r="CND57" s="251"/>
      <c r="CNE57" s="251"/>
      <c r="CNF57" s="251"/>
      <c r="CNG57" s="251"/>
      <c r="CNH57" s="251"/>
      <c r="CNI57" s="252"/>
      <c r="CNJ57" s="253"/>
      <c r="CNO57" s="254"/>
      <c r="CNR57" s="252"/>
      <c r="CNS57" s="252"/>
      <c r="CNT57" s="252"/>
      <c r="CNU57" s="252"/>
      <c r="CNV57" s="253"/>
      <c r="CNW57" s="253"/>
      <c r="CNX57" s="255"/>
      <c r="CNY57" s="255"/>
      <c r="CNZ57" s="256"/>
      <c r="COC57" s="251"/>
      <c r="COD57" s="251"/>
      <c r="COE57" s="251"/>
      <c r="COF57" s="251"/>
      <c r="COG57" s="251"/>
      <c r="COH57" s="251"/>
      <c r="COI57" s="252"/>
      <c r="COJ57" s="253"/>
      <c r="COO57" s="254"/>
      <c r="COR57" s="252"/>
      <c r="COS57" s="252"/>
      <c r="COT57" s="252"/>
      <c r="COU57" s="252"/>
      <c r="COV57" s="253"/>
      <c r="COW57" s="253"/>
      <c r="COX57" s="255"/>
      <c r="COY57" s="255"/>
      <c r="COZ57" s="256"/>
      <c r="CPC57" s="251"/>
      <c r="CPD57" s="251"/>
      <c r="CPE57" s="251"/>
      <c r="CPF57" s="251"/>
      <c r="CPG57" s="251"/>
      <c r="CPH57" s="251"/>
      <c r="CPI57" s="252"/>
      <c r="CPJ57" s="253"/>
      <c r="CPO57" s="254"/>
      <c r="CPR57" s="252"/>
      <c r="CPS57" s="252"/>
      <c r="CPT57" s="252"/>
      <c r="CPU57" s="252"/>
      <c r="CPV57" s="253"/>
      <c r="CPW57" s="253"/>
      <c r="CPX57" s="255"/>
      <c r="CPY57" s="255"/>
      <c r="CPZ57" s="256"/>
      <c r="CQC57" s="251"/>
      <c r="CQD57" s="251"/>
      <c r="CQE57" s="251"/>
      <c r="CQF57" s="251"/>
      <c r="CQG57" s="251"/>
      <c r="CQH57" s="251"/>
      <c r="CQI57" s="252"/>
      <c r="CQJ57" s="253"/>
      <c r="CQO57" s="254"/>
      <c r="CQR57" s="252"/>
      <c r="CQS57" s="252"/>
      <c r="CQT57" s="252"/>
      <c r="CQU57" s="252"/>
      <c r="CQV57" s="253"/>
      <c r="CQW57" s="253"/>
      <c r="CQX57" s="255"/>
      <c r="CQY57" s="255"/>
      <c r="CQZ57" s="256"/>
      <c r="CRC57" s="251"/>
      <c r="CRD57" s="251"/>
      <c r="CRE57" s="251"/>
      <c r="CRF57" s="251"/>
      <c r="CRG57" s="251"/>
      <c r="CRH57" s="251"/>
      <c r="CRI57" s="252"/>
      <c r="CRJ57" s="253"/>
      <c r="CRO57" s="254"/>
      <c r="CRR57" s="252"/>
      <c r="CRS57" s="252"/>
      <c r="CRT57" s="252"/>
      <c r="CRU57" s="252"/>
      <c r="CRV57" s="253"/>
      <c r="CRW57" s="253"/>
      <c r="CRX57" s="255"/>
      <c r="CRY57" s="255"/>
      <c r="CRZ57" s="256"/>
      <c r="CSC57" s="251"/>
      <c r="CSD57" s="251"/>
      <c r="CSE57" s="251"/>
      <c r="CSF57" s="251"/>
      <c r="CSG57" s="251"/>
      <c r="CSH57" s="251"/>
      <c r="CSI57" s="252"/>
      <c r="CSJ57" s="253"/>
      <c r="CSO57" s="254"/>
      <c r="CSR57" s="252"/>
      <c r="CSS57" s="252"/>
      <c r="CST57" s="252"/>
      <c r="CSU57" s="252"/>
      <c r="CSV57" s="253"/>
      <c r="CSW57" s="253"/>
      <c r="CSX57" s="255"/>
      <c r="CSY57" s="255"/>
      <c r="CSZ57" s="256"/>
      <c r="CTC57" s="251"/>
      <c r="CTD57" s="251"/>
      <c r="CTE57" s="251"/>
      <c r="CTF57" s="251"/>
      <c r="CTG57" s="251"/>
      <c r="CTH57" s="251"/>
      <c r="CTI57" s="252"/>
      <c r="CTJ57" s="253"/>
      <c r="CTO57" s="254"/>
      <c r="CTR57" s="252"/>
      <c r="CTS57" s="252"/>
      <c r="CTT57" s="252"/>
      <c r="CTU57" s="252"/>
      <c r="CTV57" s="253"/>
      <c r="CTW57" s="253"/>
      <c r="CTX57" s="255"/>
      <c r="CTY57" s="255"/>
      <c r="CTZ57" s="256"/>
      <c r="CUC57" s="251"/>
      <c r="CUD57" s="251"/>
      <c r="CUE57" s="251"/>
      <c r="CUF57" s="251"/>
      <c r="CUG57" s="251"/>
      <c r="CUH57" s="251"/>
      <c r="CUI57" s="252"/>
      <c r="CUJ57" s="253"/>
      <c r="CUO57" s="254"/>
      <c r="CUR57" s="252"/>
      <c r="CUS57" s="252"/>
      <c r="CUT57" s="252"/>
      <c r="CUU57" s="252"/>
      <c r="CUV57" s="253"/>
      <c r="CUW57" s="253"/>
      <c r="CUX57" s="255"/>
      <c r="CUY57" s="255"/>
      <c r="CUZ57" s="256"/>
      <c r="CVC57" s="251"/>
      <c r="CVD57" s="251"/>
      <c r="CVE57" s="251"/>
      <c r="CVF57" s="251"/>
      <c r="CVG57" s="251"/>
      <c r="CVH57" s="251"/>
      <c r="CVI57" s="252"/>
      <c r="CVJ57" s="253"/>
      <c r="CVO57" s="254"/>
      <c r="CVR57" s="252"/>
      <c r="CVS57" s="252"/>
      <c r="CVT57" s="252"/>
      <c r="CVU57" s="252"/>
      <c r="CVV57" s="253"/>
      <c r="CVW57" s="253"/>
      <c r="CVX57" s="255"/>
      <c r="CVY57" s="255"/>
      <c r="CVZ57" s="256"/>
      <c r="CWC57" s="251"/>
      <c r="CWD57" s="251"/>
      <c r="CWE57" s="251"/>
      <c r="CWF57" s="251"/>
      <c r="CWG57" s="251"/>
      <c r="CWH57" s="251"/>
      <c r="CWI57" s="252"/>
      <c r="CWJ57" s="253"/>
      <c r="CWO57" s="254"/>
      <c r="CWR57" s="252"/>
      <c r="CWS57" s="252"/>
      <c r="CWT57" s="252"/>
      <c r="CWU57" s="252"/>
      <c r="CWV57" s="253"/>
      <c r="CWW57" s="253"/>
      <c r="CWX57" s="255"/>
      <c r="CWY57" s="255"/>
      <c r="CWZ57" s="256"/>
      <c r="CXC57" s="251"/>
      <c r="CXD57" s="251"/>
      <c r="CXE57" s="251"/>
      <c r="CXF57" s="251"/>
      <c r="CXG57" s="251"/>
      <c r="CXH57" s="251"/>
      <c r="CXI57" s="252"/>
      <c r="CXJ57" s="253"/>
      <c r="CXO57" s="254"/>
      <c r="CXR57" s="252"/>
      <c r="CXS57" s="252"/>
      <c r="CXT57" s="252"/>
      <c r="CXU57" s="252"/>
      <c r="CXV57" s="253"/>
      <c r="CXW57" s="253"/>
      <c r="CXX57" s="255"/>
      <c r="CXY57" s="255"/>
      <c r="CXZ57" s="256"/>
      <c r="CYC57" s="251"/>
      <c r="CYD57" s="251"/>
      <c r="CYE57" s="251"/>
      <c r="CYF57" s="251"/>
      <c r="CYG57" s="251"/>
      <c r="CYH57" s="251"/>
      <c r="CYI57" s="252"/>
      <c r="CYJ57" s="253"/>
      <c r="CYO57" s="254"/>
      <c r="CYR57" s="252"/>
      <c r="CYS57" s="252"/>
      <c r="CYT57" s="252"/>
      <c r="CYU57" s="252"/>
      <c r="CYV57" s="253"/>
      <c r="CYW57" s="253"/>
      <c r="CYX57" s="255"/>
      <c r="CYY57" s="255"/>
      <c r="CYZ57" s="256"/>
      <c r="CZC57" s="251"/>
      <c r="CZD57" s="251"/>
      <c r="CZE57" s="251"/>
      <c r="CZF57" s="251"/>
      <c r="CZG57" s="251"/>
      <c r="CZH57" s="251"/>
      <c r="CZI57" s="252"/>
      <c r="CZJ57" s="253"/>
      <c r="CZO57" s="254"/>
      <c r="CZR57" s="252"/>
      <c r="CZS57" s="252"/>
      <c r="CZT57" s="252"/>
      <c r="CZU57" s="252"/>
      <c r="CZV57" s="253"/>
      <c r="CZW57" s="253"/>
      <c r="CZX57" s="255"/>
      <c r="CZY57" s="255"/>
      <c r="CZZ57" s="256"/>
      <c r="DAC57" s="251"/>
      <c r="DAD57" s="251"/>
      <c r="DAE57" s="251"/>
      <c r="DAF57" s="251"/>
      <c r="DAG57" s="251"/>
      <c r="DAH57" s="251"/>
      <c r="DAI57" s="252"/>
      <c r="DAJ57" s="253"/>
      <c r="DAO57" s="254"/>
      <c r="DAR57" s="252"/>
      <c r="DAS57" s="252"/>
      <c r="DAT57" s="252"/>
      <c r="DAU57" s="252"/>
      <c r="DAV57" s="253"/>
      <c r="DAW57" s="253"/>
      <c r="DAX57" s="255"/>
      <c r="DAY57" s="255"/>
      <c r="DAZ57" s="256"/>
      <c r="DBC57" s="251"/>
      <c r="DBD57" s="251"/>
      <c r="DBE57" s="251"/>
      <c r="DBF57" s="251"/>
      <c r="DBG57" s="251"/>
      <c r="DBH57" s="251"/>
      <c r="DBI57" s="252"/>
      <c r="DBJ57" s="253"/>
      <c r="DBO57" s="254"/>
      <c r="DBR57" s="252"/>
      <c r="DBS57" s="252"/>
      <c r="DBT57" s="252"/>
      <c r="DBU57" s="252"/>
      <c r="DBV57" s="253"/>
      <c r="DBW57" s="253"/>
      <c r="DBX57" s="255"/>
      <c r="DBY57" s="255"/>
      <c r="DBZ57" s="256"/>
      <c r="DCC57" s="251"/>
      <c r="DCD57" s="251"/>
      <c r="DCE57" s="251"/>
      <c r="DCF57" s="251"/>
      <c r="DCG57" s="251"/>
      <c r="DCH57" s="251"/>
      <c r="DCI57" s="252"/>
      <c r="DCJ57" s="253"/>
      <c r="DCO57" s="254"/>
      <c r="DCR57" s="252"/>
      <c r="DCS57" s="252"/>
      <c r="DCT57" s="252"/>
      <c r="DCU57" s="252"/>
      <c r="DCV57" s="253"/>
      <c r="DCW57" s="253"/>
      <c r="DCX57" s="255"/>
      <c r="DCY57" s="255"/>
      <c r="DCZ57" s="256"/>
      <c r="DDC57" s="251"/>
      <c r="DDD57" s="251"/>
      <c r="DDE57" s="251"/>
      <c r="DDF57" s="251"/>
      <c r="DDG57" s="251"/>
      <c r="DDH57" s="251"/>
      <c r="DDI57" s="252"/>
      <c r="DDJ57" s="253"/>
      <c r="DDO57" s="254"/>
      <c r="DDR57" s="252"/>
      <c r="DDS57" s="252"/>
      <c r="DDT57" s="252"/>
      <c r="DDU57" s="252"/>
      <c r="DDV57" s="253"/>
      <c r="DDW57" s="253"/>
      <c r="DDX57" s="255"/>
      <c r="DDY57" s="255"/>
      <c r="DDZ57" s="256"/>
      <c r="DEC57" s="251"/>
      <c r="DED57" s="251"/>
      <c r="DEE57" s="251"/>
      <c r="DEF57" s="251"/>
      <c r="DEG57" s="251"/>
      <c r="DEH57" s="251"/>
      <c r="DEI57" s="252"/>
      <c r="DEJ57" s="253"/>
      <c r="DEO57" s="254"/>
      <c r="DER57" s="252"/>
      <c r="DES57" s="252"/>
      <c r="DET57" s="252"/>
      <c r="DEU57" s="252"/>
      <c r="DEV57" s="253"/>
      <c r="DEW57" s="253"/>
      <c r="DEX57" s="255"/>
      <c r="DEY57" s="255"/>
      <c r="DEZ57" s="256"/>
      <c r="DFC57" s="251"/>
      <c r="DFD57" s="251"/>
      <c r="DFE57" s="251"/>
      <c r="DFF57" s="251"/>
      <c r="DFG57" s="251"/>
      <c r="DFH57" s="251"/>
      <c r="DFI57" s="252"/>
      <c r="DFJ57" s="253"/>
      <c r="DFO57" s="254"/>
      <c r="DFR57" s="252"/>
      <c r="DFS57" s="252"/>
      <c r="DFT57" s="252"/>
      <c r="DFU57" s="252"/>
      <c r="DFV57" s="253"/>
      <c r="DFW57" s="253"/>
      <c r="DFX57" s="255"/>
      <c r="DFY57" s="255"/>
      <c r="DFZ57" s="256"/>
      <c r="DGC57" s="251"/>
      <c r="DGD57" s="251"/>
      <c r="DGE57" s="251"/>
      <c r="DGF57" s="251"/>
      <c r="DGG57" s="251"/>
      <c r="DGH57" s="251"/>
      <c r="DGI57" s="252"/>
      <c r="DGJ57" s="253"/>
      <c r="DGO57" s="254"/>
      <c r="DGR57" s="252"/>
      <c r="DGS57" s="252"/>
      <c r="DGT57" s="252"/>
      <c r="DGU57" s="252"/>
      <c r="DGV57" s="253"/>
      <c r="DGW57" s="253"/>
      <c r="DGX57" s="255"/>
      <c r="DGY57" s="255"/>
      <c r="DGZ57" s="256"/>
      <c r="DHC57" s="251"/>
      <c r="DHD57" s="251"/>
      <c r="DHE57" s="251"/>
      <c r="DHF57" s="251"/>
      <c r="DHG57" s="251"/>
      <c r="DHH57" s="251"/>
      <c r="DHI57" s="252"/>
      <c r="DHJ57" s="253"/>
      <c r="DHO57" s="254"/>
      <c r="DHR57" s="252"/>
      <c r="DHS57" s="252"/>
      <c r="DHT57" s="252"/>
      <c r="DHU57" s="252"/>
      <c r="DHV57" s="253"/>
      <c r="DHW57" s="253"/>
      <c r="DHX57" s="255"/>
      <c r="DHY57" s="255"/>
      <c r="DHZ57" s="256"/>
      <c r="DIC57" s="251"/>
      <c r="DID57" s="251"/>
      <c r="DIE57" s="251"/>
      <c r="DIF57" s="251"/>
      <c r="DIG57" s="251"/>
      <c r="DIH57" s="251"/>
      <c r="DII57" s="252"/>
      <c r="DIJ57" s="253"/>
      <c r="DIO57" s="254"/>
      <c r="DIR57" s="252"/>
      <c r="DIS57" s="252"/>
      <c r="DIT57" s="252"/>
      <c r="DIU57" s="252"/>
      <c r="DIV57" s="253"/>
      <c r="DIW57" s="253"/>
      <c r="DIX57" s="255"/>
      <c r="DIY57" s="255"/>
      <c r="DIZ57" s="256"/>
      <c r="DJC57" s="251"/>
      <c r="DJD57" s="251"/>
      <c r="DJE57" s="251"/>
      <c r="DJF57" s="251"/>
      <c r="DJG57" s="251"/>
      <c r="DJH57" s="251"/>
      <c r="DJI57" s="252"/>
      <c r="DJJ57" s="253"/>
      <c r="DJO57" s="254"/>
      <c r="DJR57" s="252"/>
      <c r="DJS57" s="252"/>
      <c r="DJT57" s="252"/>
      <c r="DJU57" s="252"/>
      <c r="DJV57" s="253"/>
      <c r="DJW57" s="253"/>
      <c r="DJX57" s="255"/>
      <c r="DJY57" s="255"/>
      <c r="DJZ57" s="256"/>
      <c r="DKC57" s="251"/>
      <c r="DKD57" s="251"/>
      <c r="DKE57" s="251"/>
      <c r="DKF57" s="251"/>
      <c r="DKG57" s="251"/>
      <c r="DKH57" s="251"/>
      <c r="DKI57" s="252"/>
      <c r="DKJ57" s="253"/>
      <c r="DKO57" s="254"/>
      <c r="DKR57" s="252"/>
      <c r="DKS57" s="252"/>
      <c r="DKT57" s="252"/>
      <c r="DKU57" s="252"/>
      <c r="DKV57" s="253"/>
      <c r="DKW57" s="253"/>
      <c r="DKX57" s="255"/>
      <c r="DKY57" s="255"/>
      <c r="DKZ57" s="256"/>
      <c r="DLC57" s="251"/>
      <c r="DLD57" s="251"/>
      <c r="DLE57" s="251"/>
      <c r="DLF57" s="251"/>
      <c r="DLG57" s="251"/>
      <c r="DLH57" s="251"/>
      <c r="DLI57" s="252"/>
      <c r="DLJ57" s="253"/>
      <c r="DLO57" s="254"/>
      <c r="DLR57" s="252"/>
      <c r="DLS57" s="252"/>
      <c r="DLT57" s="252"/>
      <c r="DLU57" s="252"/>
      <c r="DLV57" s="253"/>
      <c r="DLW57" s="253"/>
      <c r="DLX57" s="255"/>
      <c r="DLY57" s="255"/>
      <c r="DLZ57" s="256"/>
      <c r="DMC57" s="251"/>
      <c r="DMD57" s="251"/>
      <c r="DME57" s="251"/>
      <c r="DMF57" s="251"/>
      <c r="DMG57" s="251"/>
      <c r="DMH57" s="251"/>
      <c r="DMI57" s="252"/>
      <c r="DMJ57" s="253"/>
      <c r="DMO57" s="254"/>
      <c r="DMR57" s="252"/>
      <c r="DMS57" s="252"/>
      <c r="DMT57" s="252"/>
      <c r="DMU57" s="252"/>
      <c r="DMV57" s="253"/>
      <c r="DMW57" s="253"/>
      <c r="DMX57" s="255"/>
      <c r="DMY57" s="255"/>
      <c r="DMZ57" s="256"/>
      <c r="DNC57" s="251"/>
      <c r="DND57" s="251"/>
      <c r="DNE57" s="251"/>
      <c r="DNF57" s="251"/>
      <c r="DNG57" s="251"/>
      <c r="DNH57" s="251"/>
      <c r="DNI57" s="252"/>
      <c r="DNJ57" s="253"/>
      <c r="DNO57" s="254"/>
      <c r="DNR57" s="252"/>
      <c r="DNS57" s="252"/>
      <c r="DNT57" s="252"/>
      <c r="DNU57" s="252"/>
      <c r="DNV57" s="253"/>
      <c r="DNW57" s="253"/>
      <c r="DNX57" s="255"/>
      <c r="DNY57" s="255"/>
      <c r="DNZ57" s="256"/>
      <c r="DOC57" s="251"/>
      <c r="DOD57" s="251"/>
      <c r="DOE57" s="251"/>
      <c r="DOF57" s="251"/>
      <c r="DOG57" s="251"/>
      <c r="DOH57" s="251"/>
      <c r="DOI57" s="252"/>
      <c r="DOJ57" s="253"/>
      <c r="DOO57" s="254"/>
      <c r="DOR57" s="252"/>
      <c r="DOS57" s="252"/>
      <c r="DOT57" s="252"/>
      <c r="DOU57" s="252"/>
      <c r="DOV57" s="253"/>
      <c r="DOW57" s="253"/>
      <c r="DOX57" s="255"/>
      <c r="DOY57" s="255"/>
      <c r="DOZ57" s="256"/>
      <c r="DPC57" s="251"/>
      <c r="DPD57" s="251"/>
      <c r="DPE57" s="251"/>
      <c r="DPF57" s="251"/>
      <c r="DPG57" s="251"/>
      <c r="DPH57" s="251"/>
      <c r="DPI57" s="252"/>
      <c r="DPJ57" s="253"/>
      <c r="DPO57" s="254"/>
      <c r="DPR57" s="252"/>
      <c r="DPS57" s="252"/>
      <c r="DPT57" s="252"/>
      <c r="DPU57" s="252"/>
      <c r="DPV57" s="253"/>
      <c r="DPW57" s="253"/>
      <c r="DPX57" s="255"/>
      <c r="DPY57" s="255"/>
      <c r="DPZ57" s="256"/>
      <c r="DQC57" s="251"/>
      <c r="DQD57" s="251"/>
      <c r="DQE57" s="251"/>
      <c r="DQF57" s="251"/>
      <c r="DQG57" s="251"/>
      <c r="DQH57" s="251"/>
      <c r="DQI57" s="252"/>
      <c r="DQJ57" s="253"/>
      <c r="DQO57" s="254"/>
      <c r="DQR57" s="252"/>
      <c r="DQS57" s="252"/>
      <c r="DQT57" s="252"/>
      <c r="DQU57" s="252"/>
      <c r="DQV57" s="253"/>
      <c r="DQW57" s="253"/>
      <c r="DQX57" s="255"/>
      <c r="DQY57" s="255"/>
      <c r="DQZ57" s="256"/>
      <c r="DRC57" s="251"/>
      <c r="DRD57" s="251"/>
      <c r="DRE57" s="251"/>
      <c r="DRF57" s="251"/>
      <c r="DRG57" s="251"/>
      <c r="DRH57" s="251"/>
      <c r="DRI57" s="252"/>
      <c r="DRJ57" s="253"/>
      <c r="DRO57" s="254"/>
      <c r="DRR57" s="252"/>
      <c r="DRS57" s="252"/>
      <c r="DRT57" s="252"/>
      <c r="DRU57" s="252"/>
      <c r="DRV57" s="253"/>
      <c r="DRW57" s="253"/>
      <c r="DRX57" s="255"/>
      <c r="DRY57" s="255"/>
      <c r="DRZ57" s="256"/>
      <c r="DSC57" s="251"/>
      <c r="DSD57" s="251"/>
      <c r="DSE57" s="251"/>
      <c r="DSF57" s="251"/>
      <c r="DSG57" s="251"/>
      <c r="DSH57" s="251"/>
      <c r="DSI57" s="252"/>
      <c r="DSJ57" s="253"/>
      <c r="DSO57" s="254"/>
      <c r="DSR57" s="252"/>
      <c r="DSS57" s="252"/>
      <c r="DST57" s="252"/>
      <c r="DSU57" s="252"/>
      <c r="DSV57" s="253"/>
      <c r="DSW57" s="253"/>
      <c r="DSX57" s="255"/>
      <c r="DSY57" s="255"/>
      <c r="DSZ57" s="256"/>
      <c r="DTC57" s="251"/>
      <c r="DTD57" s="251"/>
      <c r="DTE57" s="251"/>
      <c r="DTF57" s="251"/>
      <c r="DTG57" s="251"/>
      <c r="DTH57" s="251"/>
      <c r="DTI57" s="252"/>
      <c r="DTJ57" s="253"/>
      <c r="DTO57" s="254"/>
      <c r="DTR57" s="252"/>
      <c r="DTS57" s="252"/>
      <c r="DTT57" s="252"/>
      <c r="DTU57" s="252"/>
      <c r="DTV57" s="253"/>
      <c r="DTW57" s="253"/>
      <c r="DTX57" s="255"/>
      <c r="DTY57" s="255"/>
      <c r="DTZ57" s="256"/>
      <c r="DUC57" s="251"/>
      <c r="DUD57" s="251"/>
      <c r="DUE57" s="251"/>
      <c r="DUF57" s="251"/>
      <c r="DUG57" s="251"/>
      <c r="DUH57" s="251"/>
      <c r="DUI57" s="252"/>
      <c r="DUJ57" s="253"/>
      <c r="DUO57" s="254"/>
      <c r="DUR57" s="252"/>
      <c r="DUS57" s="252"/>
      <c r="DUT57" s="252"/>
      <c r="DUU57" s="252"/>
      <c r="DUV57" s="253"/>
      <c r="DUW57" s="253"/>
      <c r="DUX57" s="255"/>
      <c r="DUY57" s="255"/>
      <c r="DUZ57" s="256"/>
      <c r="DVC57" s="251"/>
      <c r="DVD57" s="251"/>
      <c r="DVE57" s="251"/>
      <c r="DVF57" s="251"/>
      <c r="DVG57" s="251"/>
      <c r="DVH57" s="251"/>
      <c r="DVI57" s="252"/>
      <c r="DVJ57" s="253"/>
      <c r="DVO57" s="254"/>
      <c r="DVR57" s="252"/>
      <c r="DVS57" s="252"/>
      <c r="DVT57" s="252"/>
      <c r="DVU57" s="252"/>
      <c r="DVV57" s="253"/>
      <c r="DVW57" s="253"/>
      <c r="DVX57" s="255"/>
      <c r="DVY57" s="255"/>
      <c r="DVZ57" s="256"/>
      <c r="DWC57" s="251"/>
      <c r="DWD57" s="251"/>
      <c r="DWE57" s="251"/>
      <c r="DWF57" s="251"/>
      <c r="DWG57" s="251"/>
      <c r="DWH57" s="251"/>
      <c r="DWI57" s="252"/>
      <c r="DWJ57" s="253"/>
      <c r="DWO57" s="254"/>
      <c r="DWR57" s="252"/>
      <c r="DWS57" s="252"/>
      <c r="DWT57" s="252"/>
      <c r="DWU57" s="252"/>
      <c r="DWV57" s="253"/>
      <c r="DWW57" s="253"/>
      <c r="DWX57" s="255"/>
      <c r="DWY57" s="255"/>
      <c r="DWZ57" s="256"/>
      <c r="DXC57" s="251"/>
      <c r="DXD57" s="251"/>
      <c r="DXE57" s="251"/>
      <c r="DXF57" s="251"/>
      <c r="DXG57" s="251"/>
      <c r="DXH57" s="251"/>
      <c r="DXI57" s="252"/>
      <c r="DXJ57" s="253"/>
      <c r="DXO57" s="254"/>
      <c r="DXR57" s="252"/>
      <c r="DXS57" s="252"/>
      <c r="DXT57" s="252"/>
      <c r="DXU57" s="252"/>
      <c r="DXV57" s="253"/>
      <c r="DXW57" s="253"/>
      <c r="DXX57" s="255"/>
      <c r="DXY57" s="255"/>
      <c r="DXZ57" s="256"/>
      <c r="DYC57" s="251"/>
      <c r="DYD57" s="251"/>
      <c r="DYE57" s="251"/>
      <c r="DYF57" s="251"/>
      <c r="DYG57" s="251"/>
      <c r="DYH57" s="251"/>
      <c r="DYI57" s="252"/>
      <c r="DYJ57" s="253"/>
      <c r="DYO57" s="254"/>
      <c r="DYR57" s="252"/>
      <c r="DYS57" s="252"/>
      <c r="DYT57" s="252"/>
      <c r="DYU57" s="252"/>
      <c r="DYV57" s="253"/>
      <c r="DYW57" s="253"/>
      <c r="DYX57" s="255"/>
      <c r="DYY57" s="255"/>
      <c r="DYZ57" s="256"/>
      <c r="DZC57" s="251"/>
      <c r="DZD57" s="251"/>
      <c r="DZE57" s="251"/>
      <c r="DZF57" s="251"/>
      <c r="DZG57" s="251"/>
      <c r="DZH57" s="251"/>
      <c r="DZI57" s="252"/>
      <c r="DZJ57" s="253"/>
      <c r="DZO57" s="254"/>
      <c r="DZR57" s="252"/>
      <c r="DZS57" s="252"/>
      <c r="DZT57" s="252"/>
      <c r="DZU57" s="252"/>
      <c r="DZV57" s="253"/>
      <c r="DZW57" s="253"/>
      <c r="DZX57" s="255"/>
      <c r="DZY57" s="255"/>
      <c r="DZZ57" s="256"/>
      <c r="EAC57" s="251"/>
      <c r="EAD57" s="251"/>
      <c r="EAE57" s="251"/>
      <c r="EAF57" s="251"/>
      <c r="EAG57" s="251"/>
      <c r="EAH57" s="251"/>
      <c r="EAI57" s="252"/>
      <c r="EAJ57" s="253"/>
      <c r="EAO57" s="254"/>
      <c r="EAR57" s="252"/>
      <c r="EAS57" s="252"/>
      <c r="EAT57" s="252"/>
      <c r="EAU57" s="252"/>
      <c r="EAV57" s="253"/>
      <c r="EAW57" s="253"/>
      <c r="EAX57" s="255"/>
      <c r="EAY57" s="255"/>
      <c r="EAZ57" s="256"/>
      <c r="EBC57" s="251"/>
      <c r="EBD57" s="251"/>
      <c r="EBE57" s="251"/>
      <c r="EBF57" s="251"/>
      <c r="EBG57" s="251"/>
      <c r="EBH57" s="251"/>
      <c r="EBI57" s="252"/>
      <c r="EBJ57" s="253"/>
      <c r="EBO57" s="254"/>
      <c r="EBR57" s="252"/>
      <c r="EBS57" s="252"/>
      <c r="EBT57" s="252"/>
      <c r="EBU57" s="252"/>
      <c r="EBV57" s="253"/>
      <c r="EBW57" s="253"/>
      <c r="EBX57" s="255"/>
      <c r="EBY57" s="255"/>
      <c r="EBZ57" s="256"/>
      <c r="ECC57" s="251"/>
      <c r="ECD57" s="251"/>
      <c r="ECE57" s="251"/>
      <c r="ECF57" s="251"/>
      <c r="ECG57" s="251"/>
      <c r="ECH57" s="251"/>
      <c r="ECI57" s="252"/>
      <c r="ECJ57" s="253"/>
      <c r="ECO57" s="254"/>
      <c r="ECR57" s="252"/>
      <c r="ECS57" s="252"/>
      <c r="ECT57" s="252"/>
      <c r="ECU57" s="252"/>
      <c r="ECV57" s="253"/>
      <c r="ECW57" s="253"/>
      <c r="ECX57" s="255"/>
      <c r="ECY57" s="255"/>
      <c r="ECZ57" s="256"/>
      <c r="EDC57" s="251"/>
      <c r="EDD57" s="251"/>
      <c r="EDE57" s="251"/>
      <c r="EDF57" s="251"/>
      <c r="EDG57" s="251"/>
      <c r="EDH57" s="251"/>
      <c r="EDI57" s="252"/>
      <c r="EDJ57" s="253"/>
      <c r="EDO57" s="254"/>
      <c r="EDR57" s="252"/>
      <c r="EDS57" s="252"/>
      <c r="EDT57" s="252"/>
      <c r="EDU57" s="252"/>
      <c r="EDV57" s="253"/>
      <c r="EDW57" s="253"/>
      <c r="EDX57" s="255"/>
      <c r="EDY57" s="255"/>
      <c r="EDZ57" s="256"/>
      <c r="EEC57" s="251"/>
      <c r="EED57" s="251"/>
      <c r="EEE57" s="251"/>
      <c r="EEF57" s="251"/>
      <c r="EEG57" s="251"/>
      <c r="EEH57" s="251"/>
      <c r="EEI57" s="252"/>
      <c r="EEJ57" s="253"/>
      <c r="EEO57" s="254"/>
      <c r="EER57" s="252"/>
      <c r="EES57" s="252"/>
      <c r="EET57" s="252"/>
      <c r="EEU57" s="252"/>
      <c r="EEV57" s="253"/>
      <c r="EEW57" s="253"/>
      <c r="EEX57" s="255"/>
      <c r="EEY57" s="255"/>
      <c r="EEZ57" s="256"/>
      <c r="EFC57" s="251"/>
      <c r="EFD57" s="251"/>
      <c r="EFE57" s="251"/>
      <c r="EFF57" s="251"/>
      <c r="EFG57" s="251"/>
      <c r="EFH57" s="251"/>
      <c r="EFI57" s="252"/>
      <c r="EFJ57" s="253"/>
      <c r="EFO57" s="254"/>
      <c r="EFR57" s="252"/>
      <c r="EFS57" s="252"/>
      <c r="EFT57" s="252"/>
      <c r="EFU57" s="252"/>
      <c r="EFV57" s="253"/>
      <c r="EFW57" s="253"/>
      <c r="EFX57" s="255"/>
      <c r="EFY57" s="255"/>
      <c r="EFZ57" s="256"/>
      <c r="EGC57" s="251"/>
      <c r="EGD57" s="251"/>
      <c r="EGE57" s="251"/>
      <c r="EGF57" s="251"/>
      <c r="EGG57" s="251"/>
      <c r="EGH57" s="251"/>
      <c r="EGI57" s="252"/>
      <c r="EGJ57" s="253"/>
      <c r="EGO57" s="254"/>
      <c r="EGR57" s="252"/>
      <c r="EGS57" s="252"/>
      <c r="EGT57" s="252"/>
      <c r="EGU57" s="252"/>
      <c r="EGV57" s="253"/>
      <c r="EGW57" s="253"/>
      <c r="EGX57" s="255"/>
      <c r="EGY57" s="255"/>
      <c r="EGZ57" s="256"/>
      <c r="EHC57" s="251"/>
      <c r="EHD57" s="251"/>
      <c r="EHE57" s="251"/>
      <c r="EHF57" s="251"/>
      <c r="EHG57" s="251"/>
      <c r="EHH57" s="251"/>
      <c r="EHI57" s="252"/>
      <c r="EHJ57" s="253"/>
      <c r="EHO57" s="254"/>
      <c r="EHR57" s="252"/>
      <c r="EHS57" s="252"/>
      <c r="EHT57" s="252"/>
      <c r="EHU57" s="252"/>
      <c r="EHV57" s="253"/>
      <c r="EHW57" s="253"/>
      <c r="EHX57" s="255"/>
      <c r="EHY57" s="255"/>
      <c r="EHZ57" s="256"/>
      <c r="EIC57" s="251"/>
      <c r="EID57" s="251"/>
      <c r="EIE57" s="251"/>
      <c r="EIF57" s="251"/>
      <c r="EIG57" s="251"/>
      <c r="EIH57" s="251"/>
      <c r="EII57" s="252"/>
      <c r="EIJ57" s="253"/>
      <c r="EIO57" s="254"/>
      <c r="EIR57" s="252"/>
      <c r="EIS57" s="252"/>
      <c r="EIT57" s="252"/>
      <c r="EIU57" s="252"/>
      <c r="EIV57" s="253"/>
      <c r="EIW57" s="253"/>
      <c r="EIX57" s="255"/>
      <c r="EIY57" s="255"/>
      <c r="EIZ57" s="256"/>
      <c r="EJC57" s="251"/>
      <c r="EJD57" s="251"/>
      <c r="EJE57" s="251"/>
      <c r="EJF57" s="251"/>
      <c r="EJG57" s="251"/>
      <c r="EJH57" s="251"/>
      <c r="EJI57" s="252"/>
      <c r="EJJ57" s="253"/>
      <c r="EJO57" s="254"/>
      <c r="EJR57" s="252"/>
      <c r="EJS57" s="252"/>
      <c r="EJT57" s="252"/>
      <c r="EJU57" s="252"/>
      <c r="EJV57" s="253"/>
      <c r="EJW57" s="253"/>
      <c r="EJX57" s="255"/>
      <c r="EJY57" s="255"/>
      <c r="EJZ57" s="256"/>
      <c r="EKC57" s="251"/>
      <c r="EKD57" s="251"/>
      <c r="EKE57" s="251"/>
      <c r="EKF57" s="251"/>
      <c r="EKG57" s="251"/>
      <c r="EKH57" s="251"/>
      <c r="EKI57" s="252"/>
      <c r="EKJ57" s="253"/>
      <c r="EKO57" s="254"/>
      <c r="EKR57" s="252"/>
      <c r="EKS57" s="252"/>
      <c r="EKT57" s="252"/>
      <c r="EKU57" s="252"/>
      <c r="EKV57" s="253"/>
      <c r="EKW57" s="253"/>
      <c r="EKX57" s="255"/>
      <c r="EKY57" s="255"/>
      <c r="EKZ57" s="256"/>
      <c r="ELC57" s="251"/>
      <c r="ELD57" s="251"/>
      <c r="ELE57" s="251"/>
      <c r="ELF57" s="251"/>
      <c r="ELG57" s="251"/>
      <c r="ELH57" s="251"/>
      <c r="ELI57" s="252"/>
      <c r="ELJ57" s="253"/>
      <c r="ELO57" s="254"/>
      <c r="ELR57" s="252"/>
      <c r="ELS57" s="252"/>
      <c r="ELT57" s="252"/>
      <c r="ELU57" s="252"/>
      <c r="ELV57" s="253"/>
      <c r="ELW57" s="253"/>
      <c r="ELX57" s="255"/>
      <c r="ELY57" s="255"/>
      <c r="ELZ57" s="256"/>
      <c r="EMC57" s="251"/>
      <c r="EMD57" s="251"/>
      <c r="EME57" s="251"/>
      <c r="EMF57" s="251"/>
      <c r="EMG57" s="251"/>
      <c r="EMH57" s="251"/>
      <c r="EMI57" s="252"/>
      <c r="EMJ57" s="253"/>
      <c r="EMO57" s="254"/>
      <c r="EMR57" s="252"/>
      <c r="EMS57" s="252"/>
      <c r="EMT57" s="252"/>
      <c r="EMU57" s="252"/>
      <c r="EMV57" s="253"/>
      <c r="EMW57" s="253"/>
      <c r="EMX57" s="255"/>
      <c r="EMY57" s="255"/>
      <c r="EMZ57" s="256"/>
      <c r="ENC57" s="251"/>
      <c r="END57" s="251"/>
      <c r="ENE57" s="251"/>
      <c r="ENF57" s="251"/>
      <c r="ENG57" s="251"/>
      <c r="ENH57" s="251"/>
      <c r="ENI57" s="252"/>
      <c r="ENJ57" s="253"/>
      <c r="ENO57" s="254"/>
      <c r="ENR57" s="252"/>
      <c r="ENS57" s="252"/>
      <c r="ENT57" s="252"/>
      <c r="ENU57" s="252"/>
      <c r="ENV57" s="253"/>
      <c r="ENW57" s="253"/>
      <c r="ENX57" s="255"/>
      <c r="ENY57" s="255"/>
      <c r="ENZ57" s="256"/>
      <c r="EOC57" s="251"/>
      <c r="EOD57" s="251"/>
      <c r="EOE57" s="251"/>
      <c r="EOF57" s="251"/>
      <c r="EOG57" s="251"/>
      <c r="EOH57" s="251"/>
      <c r="EOI57" s="252"/>
      <c r="EOJ57" s="253"/>
      <c r="EOO57" s="254"/>
      <c r="EOR57" s="252"/>
      <c r="EOS57" s="252"/>
      <c r="EOT57" s="252"/>
      <c r="EOU57" s="252"/>
      <c r="EOV57" s="253"/>
      <c r="EOW57" s="253"/>
      <c r="EOX57" s="255"/>
      <c r="EOY57" s="255"/>
      <c r="EOZ57" s="256"/>
      <c r="EPC57" s="251"/>
      <c r="EPD57" s="251"/>
      <c r="EPE57" s="251"/>
      <c r="EPF57" s="251"/>
      <c r="EPG57" s="251"/>
      <c r="EPH57" s="251"/>
      <c r="EPI57" s="252"/>
      <c r="EPJ57" s="253"/>
      <c r="EPO57" s="254"/>
      <c r="EPR57" s="252"/>
      <c r="EPS57" s="252"/>
      <c r="EPT57" s="252"/>
      <c r="EPU57" s="252"/>
      <c r="EPV57" s="253"/>
      <c r="EPW57" s="253"/>
      <c r="EPX57" s="255"/>
      <c r="EPY57" s="255"/>
      <c r="EPZ57" s="256"/>
      <c r="EQC57" s="251"/>
      <c r="EQD57" s="251"/>
      <c r="EQE57" s="251"/>
      <c r="EQF57" s="251"/>
      <c r="EQG57" s="251"/>
      <c r="EQH57" s="251"/>
      <c r="EQI57" s="252"/>
      <c r="EQJ57" s="253"/>
      <c r="EQO57" s="254"/>
      <c r="EQR57" s="252"/>
      <c r="EQS57" s="252"/>
      <c r="EQT57" s="252"/>
      <c r="EQU57" s="252"/>
      <c r="EQV57" s="253"/>
      <c r="EQW57" s="253"/>
      <c r="EQX57" s="255"/>
      <c r="EQY57" s="255"/>
      <c r="EQZ57" s="256"/>
      <c r="ERC57" s="251"/>
      <c r="ERD57" s="251"/>
      <c r="ERE57" s="251"/>
      <c r="ERF57" s="251"/>
      <c r="ERG57" s="251"/>
      <c r="ERH57" s="251"/>
      <c r="ERI57" s="252"/>
      <c r="ERJ57" s="253"/>
      <c r="ERO57" s="254"/>
      <c r="ERR57" s="252"/>
      <c r="ERS57" s="252"/>
      <c r="ERT57" s="252"/>
      <c r="ERU57" s="252"/>
      <c r="ERV57" s="253"/>
      <c r="ERW57" s="253"/>
      <c r="ERX57" s="255"/>
      <c r="ERY57" s="255"/>
      <c r="ERZ57" s="256"/>
      <c r="ESC57" s="251"/>
      <c r="ESD57" s="251"/>
      <c r="ESE57" s="251"/>
      <c r="ESF57" s="251"/>
      <c r="ESG57" s="251"/>
      <c r="ESH57" s="251"/>
      <c r="ESI57" s="252"/>
      <c r="ESJ57" s="253"/>
      <c r="ESO57" s="254"/>
      <c r="ESR57" s="252"/>
      <c r="ESS57" s="252"/>
      <c r="EST57" s="252"/>
      <c r="ESU57" s="252"/>
      <c r="ESV57" s="253"/>
      <c r="ESW57" s="253"/>
      <c r="ESX57" s="255"/>
      <c r="ESY57" s="255"/>
      <c r="ESZ57" s="256"/>
      <c r="ETC57" s="251"/>
      <c r="ETD57" s="251"/>
      <c r="ETE57" s="251"/>
      <c r="ETF57" s="251"/>
      <c r="ETG57" s="251"/>
      <c r="ETH57" s="251"/>
      <c r="ETI57" s="252"/>
      <c r="ETJ57" s="253"/>
      <c r="ETO57" s="254"/>
      <c r="ETR57" s="252"/>
      <c r="ETS57" s="252"/>
      <c r="ETT57" s="252"/>
      <c r="ETU57" s="252"/>
      <c r="ETV57" s="253"/>
      <c r="ETW57" s="253"/>
      <c r="ETX57" s="255"/>
      <c r="ETY57" s="255"/>
      <c r="ETZ57" s="256"/>
      <c r="EUC57" s="251"/>
      <c r="EUD57" s="251"/>
      <c r="EUE57" s="251"/>
      <c r="EUF57" s="251"/>
      <c r="EUG57" s="251"/>
      <c r="EUH57" s="251"/>
      <c r="EUI57" s="252"/>
      <c r="EUJ57" s="253"/>
      <c r="EUO57" s="254"/>
      <c r="EUR57" s="252"/>
      <c r="EUS57" s="252"/>
      <c r="EUT57" s="252"/>
      <c r="EUU57" s="252"/>
      <c r="EUV57" s="253"/>
      <c r="EUW57" s="253"/>
      <c r="EUX57" s="255"/>
      <c r="EUY57" s="255"/>
      <c r="EUZ57" s="256"/>
      <c r="EVC57" s="251"/>
      <c r="EVD57" s="251"/>
      <c r="EVE57" s="251"/>
      <c r="EVF57" s="251"/>
      <c r="EVG57" s="251"/>
      <c r="EVH57" s="251"/>
      <c r="EVI57" s="252"/>
      <c r="EVJ57" s="253"/>
      <c r="EVO57" s="254"/>
      <c r="EVR57" s="252"/>
      <c r="EVS57" s="252"/>
      <c r="EVT57" s="252"/>
      <c r="EVU57" s="252"/>
      <c r="EVV57" s="253"/>
      <c r="EVW57" s="253"/>
      <c r="EVX57" s="255"/>
      <c r="EVY57" s="255"/>
      <c r="EVZ57" s="256"/>
      <c r="EWC57" s="251"/>
      <c r="EWD57" s="251"/>
      <c r="EWE57" s="251"/>
      <c r="EWF57" s="251"/>
      <c r="EWG57" s="251"/>
      <c r="EWH57" s="251"/>
      <c r="EWI57" s="252"/>
      <c r="EWJ57" s="253"/>
      <c r="EWO57" s="254"/>
      <c r="EWR57" s="252"/>
      <c r="EWS57" s="252"/>
      <c r="EWT57" s="252"/>
      <c r="EWU57" s="252"/>
      <c r="EWV57" s="253"/>
      <c r="EWW57" s="253"/>
      <c r="EWX57" s="255"/>
      <c r="EWY57" s="255"/>
      <c r="EWZ57" s="256"/>
      <c r="EXC57" s="251"/>
      <c r="EXD57" s="251"/>
      <c r="EXE57" s="251"/>
      <c r="EXF57" s="251"/>
      <c r="EXG57" s="251"/>
      <c r="EXH57" s="251"/>
      <c r="EXI57" s="252"/>
      <c r="EXJ57" s="253"/>
      <c r="EXO57" s="254"/>
      <c r="EXR57" s="252"/>
      <c r="EXS57" s="252"/>
      <c r="EXT57" s="252"/>
      <c r="EXU57" s="252"/>
      <c r="EXV57" s="253"/>
      <c r="EXW57" s="253"/>
      <c r="EXX57" s="255"/>
      <c r="EXY57" s="255"/>
      <c r="EXZ57" s="256"/>
      <c r="EYC57" s="251"/>
      <c r="EYD57" s="251"/>
      <c r="EYE57" s="251"/>
      <c r="EYF57" s="251"/>
      <c r="EYG57" s="251"/>
      <c r="EYH57" s="251"/>
      <c r="EYI57" s="252"/>
      <c r="EYJ57" s="253"/>
      <c r="EYO57" s="254"/>
      <c r="EYR57" s="252"/>
      <c r="EYS57" s="252"/>
      <c r="EYT57" s="252"/>
      <c r="EYU57" s="252"/>
      <c r="EYV57" s="253"/>
      <c r="EYW57" s="253"/>
      <c r="EYX57" s="255"/>
      <c r="EYY57" s="255"/>
      <c r="EYZ57" s="256"/>
      <c r="EZC57" s="251"/>
      <c r="EZD57" s="251"/>
      <c r="EZE57" s="251"/>
      <c r="EZF57" s="251"/>
      <c r="EZG57" s="251"/>
      <c r="EZH57" s="251"/>
      <c r="EZI57" s="252"/>
      <c r="EZJ57" s="253"/>
      <c r="EZO57" s="254"/>
      <c r="EZR57" s="252"/>
      <c r="EZS57" s="252"/>
      <c r="EZT57" s="252"/>
      <c r="EZU57" s="252"/>
      <c r="EZV57" s="253"/>
      <c r="EZW57" s="253"/>
      <c r="EZX57" s="255"/>
      <c r="EZY57" s="255"/>
      <c r="EZZ57" s="256"/>
      <c r="FAC57" s="251"/>
      <c r="FAD57" s="251"/>
      <c r="FAE57" s="251"/>
      <c r="FAF57" s="251"/>
      <c r="FAG57" s="251"/>
      <c r="FAH57" s="251"/>
      <c r="FAI57" s="252"/>
      <c r="FAJ57" s="253"/>
      <c r="FAO57" s="254"/>
      <c r="FAR57" s="252"/>
      <c r="FAS57" s="252"/>
      <c r="FAT57" s="252"/>
      <c r="FAU57" s="252"/>
      <c r="FAV57" s="253"/>
      <c r="FAW57" s="253"/>
      <c r="FAX57" s="255"/>
      <c r="FAY57" s="255"/>
      <c r="FAZ57" s="256"/>
      <c r="FBC57" s="251"/>
      <c r="FBD57" s="251"/>
      <c r="FBE57" s="251"/>
      <c r="FBF57" s="251"/>
      <c r="FBG57" s="251"/>
      <c r="FBH57" s="251"/>
      <c r="FBI57" s="252"/>
      <c r="FBJ57" s="253"/>
      <c r="FBO57" s="254"/>
      <c r="FBR57" s="252"/>
      <c r="FBS57" s="252"/>
      <c r="FBT57" s="252"/>
      <c r="FBU57" s="252"/>
      <c r="FBV57" s="253"/>
      <c r="FBW57" s="253"/>
      <c r="FBX57" s="255"/>
      <c r="FBY57" s="255"/>
      <c r="FBZ57" s="256"/>
      <c r="FCC57" s="251"/>
      <c r="FCD57" s="251"/>
      <c r="FCE57" s="251"/>
      <c r="FCF57" s="251"/>
      <c r="FCG57" s="251"/>
      <c r="FCH57" s="251"/>
      <c r="FCI57" s="252"/>
      <c r="FCJ57" s="253"/>
      <c r="FCO57" s="254"/>
      <c r="FCR57" s="252"/>
      <c r="FCS57" s="252"/>
      <c r="FCT57" s="252"/>
      <c r="FCU57" s="252"/>
      <c r="FCV57" s="253"/>
      <c r="FCW57" s="253"/>
      <c r="FCX57" s="255"/>
      <c r="FCY57" s="255"/>
      <c r="FCZ57" s="256"/>
      <c r="FDC57" s="251"/>
      <c r="FDD57" s="251"/>
      <c r="FDE57" s="251"/>
      <c r="FDF57" s="251"/>
      <c r="FDG57" s="251"/>
      <c r="FDH57" s="251"/>
      <c r="FDI57" s="252"/>
      <c r="FDJ57" s="253"/>
      <c r="FDO57" s="254"/>
      <c r="FDR57" s="252"/>
      <c r="FDS57" s="252"/>
      <c r="FDT57" s="252"/>
      <c r="FDU57" s="252"/>
      <c r="FDV57" s="253"/>
      <c r="FDW57" s="253"/>
      <c r="FDX57" s="255"/>
      <c r="FDY57" s="255"/>
      <c r="FDZ57" s="256"/>
      <c r="FEC57" s="251"/>
      <c r="FED57" s="251"/>
      <c r="FEE57" s="251"/>
      <c r="FEF57" s="251"/>
      <c r="FEG57" s="251"/>
      <c r="FEH57" s="251"/>
      <c r="FEI57" s="252"/>
      <c r="FEJ57" s="253"/>
      <c r="FEO57" s="254"/>
      <c r="FER57" s="252"/>
      <c r="FES57" s="252"/>
      <c r="FET57" s="252"/>
      <c r="FEU57" s="252"/>
      <c r="FEV57" s="253"/>
      <c r="FEW57" s="253"/>
      <c r="FEX57" s="255"/>
      <c r="FEY57" s="255"/>
      <c r="FEZ57" s="256"/>
      <c r="FFC57" s="251"/>
      <c r="FFD57" s="251"/>
      <c r="FFE57" s="251"/>
      <c r="FFF57" s="251"/>
      <c r="FFG57" s="251"/>
      <c r="FFH57" s="251"/>
      <c r="FFI57" s="252"/>
      <c r="FFJ57" s="253"/>
      <c r="FFO57" s="254"/>
      <c r="FFR57" s="252"/>
      <c r="FFS57" s="252"/>
      <c r="FFT57" s="252"/>
      <c r="FFU57" s="252"/>
      <c r="FFV57" s="253"/>
      <c r="FFW57" s="253"/>
      <c r="FFX57" s="255"/>
      <c r="FFY57" s="255"/>
      <c r="FFZ57" s="256"/>
      <c r="FGC57" s="251"/>
      <c r="FGD57" s="251"/>
      <c r="FGE57" s="251"/>
      <c r="FGF57" s="251"/>
      <c r="FGG57" s="251"/>
      <c r="FGH57" s="251"/>
      <c r="FGI57" s="252"/>
      <c r="FGJ57" s="253"/>
      <c r="FGO57" s="254"/>
      <c r="FGR57" s="252"/>
      <c r="FGS57" s="252"/>
      <c r="FGT57" s="252"/>
      <c r="FGU57" s="252"/>
      <c r="FGV57" s="253"/>
      <c r="FGW57" s="253"/>
      <c r="FGX57" s="255"/>
      <c r="FGY57" s="255"/>
      <c r="FGZ57" s="256"/>
      <c r="FHC57" s="251"/>
      <c r="FHD57" s="251"/>
      <c r="FHE57" s="251"/>
      <c r="FHF57" s="251"/>
      <c r="FHG57" s="251"/>
      <c r="FHH57" s="251"/>
      <c r="FHI57" s="252"/>
      <c r="FHJ57" s="253"/>
      <c r="FHO57" s="254"/>
      <c r="FHR57" s="252"/>
      <c r="FHS57" s="252"/>
      <c r="FHT57" s="252"/>
      <c r="FHU57" s="252"/>
      <c r="FHV57" s="253"/>
      <c r="FHW57" s="253"/>
      <c r="FHX57" s="255"/>
      <c r="FHY57" s="255"/>
      <c r="FHZ57" s="256"/>
      <c r="FIC57" s="251"/>
      <c r="FID57" s="251"/>
      <c r="FIE57" s="251"/>
      <c r="FIF57" s="251"/>
      <c r="FIG57" s="251"/>
      <c r="FIH57" s="251"/>
      <c r="FII57" s="252"/>
      <c r="FIJ57" s="253"/>
      <c r="FIO57" s="254"/>
      <c r="FIR57" s="252"/>
      <c r="FIS57" s="252"/>
      <c r="FIT57" s="252"/>
      <c r="FIU57" s="252"/>
      <c r="FIV57" s="253"/>
      <c r="FIW57" s="253"/>
      <c r="FIX57" s="255"/>
      <c r="FIY57" s="255"/>
      <c r="FIZ57" s="256"/>
      <c r="FJC57" s="251"/>
      <c r="FJD57" s="251"/>
      <c r="FJE57" s="251"/>
      <c r="FJF57" s="251"/>
      <c r="FJG57" s="251"/>
      <c r="FJH57" s="251"/>
      <c r="FJI57" s="252"/>
      <c r="FJJ57" s="253"/>
      <c r="FJO57" s="254"/>
      <c r="FJR57" s="252"/>
      <c r="FJS57" s="252"/>
      <c r="FJT57" s="252"/>
      <c r="FJU57" s="252"/>
      <c r="FJV57" s="253"/>
      <c r="FJW57" s="253"/>
      <c r="FJX57" s="255"/>
      <c r="FJY57" s="255"/>
      <c r="FJZ57" s="256"/>
      <c r="FKC57" s="251"/>
      <c r="FKD57" s="251"/>
      <c r="FKE57" s="251"/>
      <c r="FKF57" s="251"/>
      <c r="FKG57" s="251"/>
      <c r="FKH57" s="251"/>
      <c r="FKI57" s="252"/>
      <c r="FKJ57" s="253"/>
      <c r="FKO57" s="254"/>
      <c r="FKR57" s="252"/>
      <c r="FKS57" s="252"/>
      <c r="FKT57" s="252"/>
      <c r="FKU57" s="252"/>
      <c r="FKV57" s="253"/>
      <c r="FKW57" s="253"/>
      <c r="FKX57" s="255"/>
      <c r="FKY57" s="255"/>
      <c r="FKZ57" s="256"/>
      <c r="FLC57" s="251"/>
      <c r="FLD57" s="251"/>
      <c r="FLE57" s="251"/>
      <c r="FLF57" s="251"/>
      <c r="FLG57" s="251"/>
      <c r="FLH57" s="251"/>
      <c r="FLI57" s="252"/>
      <c r="FLJ57" s="253"/>
      <c r="FLO57" s="254"/>
      <c r="FLR57" s="252"/>
      <c r="FLS57" s="252"/>
      <c r="FLT57" s="252"/>
      <c r="FLU57" s="252"/>
      <c r="FLV57" s="253"/>
      <c r="FLW57" s="253"/>
      <c r="FLX57" s="255"/>
      <c r="FLY57" s="255"/>
      <c r="FLZ57" s="256"/>
      <c r="FMC57" s="251"/>
      <c r="FMD57" s="251"/>
      <c r="FME57" s="251"/>
      <c r="FMF57" s="251"/>
      <c r="FMG57" s="251"/>
      <c r="FMH57" s="251"/>
      <c r="FMI57" s="252"/>
      <c r="FMJ57" s="253"/>
      <c r="FMO57" s="254"/>
      <c r="FMR57" s="252"/>
      <c r="FMS57" s="252"/>
      <c r="FMT57" s="252"/>
      <c r="FMU57" s="252"/>
      <c r="FMV57" s="253"/>
      <c r="FMW57" s="253"/>
      <c r="FMX57" s="255"/>
      <c r="FMY57" s="255"/>
      <c r="FMZ57" s="256"/>
      <c r="FNC57" s="251"/>
      <c r="FND57" s="251"/>
      <c r="FNE57" s="251"/>
      <c r="FNF57" s="251"/>
      <c r="FNG57" s="251"/>
      <c r="FNH57" s="251"/>
      <c r="FNI57" s="252"/>
      <c r="FNJ57" s="253"/>
      <c r="FNO57" s="254"/>
      <c r="FNR57" s="252"/>
      <c r="FNS57" s="252"/>
      <c r="FNT57" s="252"/>
      <c r="FNU57" s="252"/>
      <c r="FNV57" s="253"/>
      <c r="FNW57" s="253"/>
      <c r="FNX57" s="255"/>
      <c r="FNY57" s="255"/>
      <c r="FNZ57" s="256"/>
      <c r="FOC57" s="251"/>
      <c r="FOD57" s="251"/>
      <c r="FOE57" s="251"/>
      <c r="FOF57" s="251"/>
      <c r="FOG57" s="251"/>
      <c r="FOH57" s="251"/>
      <c r="FOI57" s="252"/>
      <c r="FOJ57" s="253"/>
      <c r="FOO57" s="254"/>
      <c r="FOR57" s="252"/>
      <c r="FOS57" s="252"/>
      <c r="FOT57" s="252"/>
      <c r="FOU57" s="252"/>
      <c r="FOV57" s="253"/>
      <c r="FOW57" s="253"/>
      <c r="FOX57" s="255"/>
      <c r="FOY57" s="255"/>
      <c r="FOZ57" s="256"/>
      <c r="FPC57" s="251"/>
      <c r="FPD57" s="251"/>
      <c r="FPE57" s="251"/>
      <c r="FPF57" s="251"/>
      <c r="FPG57" s="251"/>
      <c r="FPH57" s="251"/>
      <c r="FPI57" s="252"/>
      <c r="FPJ57" s="253"/>
      <c r="FPO57" s="254"/>
      <c r="FPR57" s="252"/>
      <c r="FPS57" s="252"/>
      <c r="FPT57" s="252"/>
      <c r="FPU57" s="252"/>
      <c r="FPV57" s="253"/>
      <c r="FPW57" s="253"/>
      <c r="FPX57" s="255"/>
      <c r="FPY57" s="255"/>
      <c r="FPZ57" s="256"/>
      <c r="FQC57" s="251"/>
      <c r="FQD57" s="251"/>
      <c r="FQE57" s="251"/>
      <c r="FQF57" s="251"/>
      <c r="FQG57" s="251"/>
      <c r="FQH57" s="251"/>
      <c r="FQI57" s="252"/>
      <c r="FQJ57" s="253"/>
      <c r="FQO57" s="254"/>
      <c r="FQR57" s="252"/>
      <c r="FQS57" s="252"/>
      <c r="FQT57" s="252"/>
      <c r="FQU57" s="252"/>
      <c r="FQV57" s="253"/>
      <c r="FQW57" s="253"/>
      <c r="FQX57" s="255"/>
      <c r="FQY57" s="255"/>
      <c r="FQZ57" s="256"/>
      <c r="FRC57" s="251"/>
      <c r="FRD57" s="251"/>
      <c r="FRE57" s="251"/>
      <c r="FRF57" s="251"/>
      <c r="FRG57" s="251"/>
      <c r="FRH57" s="251"/>
      <c r="FRI57" s="252"/>
      <c r="FRJ57" s="253"/>
      <c r="FRO57" s="254"/>
      <c r="FRR57" s="252"/>
      <c r="FRS57" s="252"/>
      <c r="FRT57" s="252"/>
      <c r="FRU57" s="252"/>
      <c r="FRV57" s="253"/>
      <c r="FRW57" s="253"/>
      <c r="FRX57" s="255"/>
      <c r="FRY57" s="255"/>
      <c r="FRZ57" s="256"/>
      <c r="FSC57" s="251"/>
      <c r="FSD57" s="251"/>
      <c r="FSE57" s="251"/>
      <c r="FSF57" s="251"/>
      <c r="FSG57" s="251"/>
      <c r="FSH57" s="251"/>
      <c r="FSI57" s="252"/>
      <c r="FSJ57" s="253"/>
      <c r="FSO57" s="254"/>
      <c r="FSR57" s="252"/>
      <c r="FSS57" s="252"/>
      <c r="FST57" s="252"/>
      <c r="FSU57" s="252"/>
      <c r="FSV57" s="253"/>
      <c r="FSW57" s="253"/>
      <c r="FSX57" s="255"/>
      <c r="FSY57" s="255"/>
      <c r="FSZ57" s="256"/>
      <c r="FTC57" s="251"/>
      <c r="FTD57" s="251"/>
      <c r="FTE57" s="251"/>
      <c r="FTF57" s="251"/>
      <c r="FTG57" s="251"/>
      <c r="FTH57" s="251"/>
      <c r="FTI57" s="252"/>
      <c r="FTJ57" s="253"/>
      <c r="FTO57" s="254"/>
      <c r="FTR57" s="252"/>
      <c r="FTS57" s="252"/>
      <c r="FTT57" s="252"/>
      <c r="FTU57" s="252"/>
      <c r="FTV57" s="253"/>
      <c r="FTW57" s="253"/>
      <c r="FTX57" s="255"/>
      <c r="FTY57" s="255"/>
      <c r="FTZ57" s="256"/>
      <c r="FUC57" s="251"/>
      <c r="FUD57" s="251"/>
      <c r="FUE57" s="251"/>
      <c r="FUF57" s="251"/>
      <c r="FUG57" s="251"/>
      <c r="FUH57" s="251"/>
      <c r="FUI57" s="252"/>
      <c r="FUJ57" s="253"/>
      <c r="FUO57" s="254"/>
      <c r="FUR57" s="252"/>
      <c r="FUS57" s="252"/>
      <c r="FUT57" s="252"/>
      <c r="FUU57" s="252"/>
      <c r="FUV57" s="253"/>
      <c r="FUW57" s="253"/>
      <c r="FUX57" s="255"/>
      <c r="FUY57" s="255"/>
      <c r="FUZ57" s="256"/>
      <c r="FVC57" s="251"/>
      <c r="FVD57" s="251"/>
      <c r="FVE57" s="251"/>
      <c r="FVF57" s="251"/>
      <c r="FVG57" s="251"/>
      <c r="FVH57" s="251"/>
      <c r="FVI57" s="252"/>
      <c r="FVJ57" s="253"/>
      <c r="FVO57" s="254"/>
      <c r="FVR57" s="252"/>
      <c r="FVS57" s="252"/>
      <c r="FVT57" s="252"/>
      <c r="FVU57" s="252"/>
      <c r="FVV57" s="253"/>
      <c r="FVW57" s="253"/>
      <c r="FVX57" s="255"/>
      <c r="FVY57" s="255"/>
      <c r="FVZ57" s="256"/>
      <c r="FWC57" s="251"/>
      <c r="FWD57" s="251"/>
      <c r="FWE57" s="251"/>
      <c r="FWF57" s="251"/>
      <c r="FWG57" s="251"/>
      <c r="FWH57" s="251"/>
      <c r="FWI57" s="252"/>
      <c r="FWJ57" s="253"/>
      <c r="FWO57" s="254"/>
      <c r="FWR57" s="252"/>
      <c r="FWS57" s="252"/>
      <c r="FWT57" s="252"/>
      <c r="FWU57" s="252"/>
      <c r="FWV57" s="253"/>
      <c r="FWW57" s="253"/>
      <c r="FWX57" s="255"/>
      <c r="FWY57" s="255"/>
      <c r="FWZ57" s="256"/>
      <c r="FXC57" s="251"/>
      <c r="FXD57" s="251"/>
      <c r="FXE57" s="251"/>
      <c r="FXF57" s="251"/>
      <c r="FXG57" s="251"/>
      <c r="FXH57" s="251"/>
      <c r="FXI57" s="252"/>
      <c r="FXJ57" s="253"/>
      <c r="FXO57" s="254"/>
      <c r="FXR57" s="252"/>
      <c r="FXS57" s="252"/>
      <c r="FXT57" s="252"/>
      <c r="FXU57" s="252"/>
      <c r="FXV57" s="253"/>
      <c r="FXW57" s="253"/>
      <c r="FXX57" s="255"/>
      <c r="FXY57" s="255"/>
      <c r="FXZ57" s="256"/>
      <c r="FYC57" s="251"/>
      <c r="FYD57" s="251"/>
      <c r="FYE57" s="251"/>
      <c r="FYF57" s="251"/>
      <c r="FYG57" s="251"/>
      <c r="FYH57" s="251"/>
      <c r="FYI57" s="252"/>
      <c r="FYJ57" s="253"/>
      <c r="FYO57" s="254"/>
      <c r="FYR57" s="252"/>
      <c r="FYS57" s="252"/>
      <c r="FYT57" s="252"/>
      <c r="FYU57" s="252"/>
      <c r="FYV57" s="253"/>
      <c r="FYW57" s="253"/>
      <c r="FYX57" s="255"/>
      <c r="FYY57" s="255"/>
      <c r="FYZ57" s="256"/>
      <c r="FZC57" s="251"/>
      <c r="FZD57" s="251"/>
      <c r="FZE57" s="251"/>
      <c r="FZF57" s="251"/>
      <c r="FZG57" s="251"/>
      <c r="FZH57" s="251"/>
      <c r="FZI57" s="252"/>
      <c r="FZJ57" s="253"/>
      <c r="FZO57" s="254"/>
      <c r="FZR57" s="252"/>
      <c r="FZS57" s="252"/>
      <c r="FZT57" s="252"/>
      <c r="FZU57" s="252"/>
      <c r="FZV57" s="253"/>
      <c r="FZW57" s="253"/>
      <c r="FZX57" s="255"/>
      <c r="FZY57" s="255"/>
      <c r="FZZ57" s="256"/>
      <c r="GAC57" s="251"/>
      <c r="GAD57" s="251"/>
      <c r="GAE57" s="251"/>
      <c r="GAF57" s="251"/>
      <c r="GAG57" s="251"/>
      <c r="GAH57" s="251"/>
      <c r="GAI57" s="252"/>
      <c r="GAJ57" s="253"/>
      <c r="GAO57" s="254"/>
      <c r="GAR57" s="252"/>
      <c r="GAS57" s="252"/>
      <c r="GAT57" s="252"/>
      <c r="GAU57" s="252"/>
      <c r="GAV57" s="253"/>
      <c r="GAW57" s="253"/>
      <c r="GAX57" s="255"/>
      <c r="GAY57" s="255"/>
      <c r="GAZ57" s="256"/>
      <c r="GBC57" s="251"/>
      <c r="GBD57" s="251"/>
      <c r="GBE57" s="251"/>
      <c r="GBF57" s="251"/>
      <c r="GBG57" s="251"/>
      <c r="GBH57" s="251"/>
      <c r="GBI57" s="252"/>
      <c r="GBJ57" s="253"/>
      <c r="GBO57" s="254"/>
      <c r="GBR57" s="252"/>
      <c r="GBS57" s="252"/>
      <c r="GBT57" s="252"/>
      <c r="GBU57" s="252"/>
      <c r="GBV57" s="253"/>
      <c r="GBW57" s="253"/>
      <c r="GBX57" s="255"/>
      <c r="GBY57" s="255"/>
      <c r="GBZ57" s="256"/>
      <c r="GCC57" s="251"/>
      <c r="GCD57" s="251"/>
      <c r="GCE57" s="251"/>
      <c r="GCF57" s="251"/>
      <c r="GCG57" s="251"/>
      <c r="GCH57" s="251"/>
      <c r="GCI57" s="252"/>
      <c r="GCJ57" s="253"/>
      <c r="GCO57" s="254"/>
      <c r="GCR57" s="252"/>
      <c r="GCS57" s="252"/>
      <c r="GCT57" s="252"/>
      <c r="GCU57" s="252"/>
      <c r="GCV57" s="253"/>
      <c r="GCW57" s="253"/>
      <c r="GCX57" s="255"/>
      <c r="GCY57" s="255"/>
      <c r="GCZ57" s="256"/>
      <c r="GDC57" s="251"/>
      <c r="GDD57" s="251"/>
      <c r="GDE57" s="251"/>
      <c r="GDF57" s="251"/>
      <c r="GDG57" s="251"/>
      <c r="GDH57" s="251"/>
      <c r="GDI57" s="252"/>
      <c r="GDJ57" s="253"/>
      <c r="GDO57" s="254"/>
      <c r="GDR57" s="252"/>
      <c r="GDS57" s="252"/>
      <c r="GDT57" s="252"/>
      <c r="GDU57" s="252"/>
      <c r="GDV57" s="253"/>
      <c r="GDW57" s="253"/>
      <c r="GDX57" s="255"/>
      <c r="GDY57" s="255"/>
      <c r="GDZ57" s="256"/>
      <c r="GEC57" s="251"/>
      <c r="GED57" s="251"/>
      <c r="GEE57" s="251"/>
      <c r="GEF57" s="251"/>
      <c r="GEG57" s="251"/>
      <c r="GEH57" s="251"/>
      <c r="GEI57" s="252"/>
      <c r="GEJ57" s="253"/>
      <c r="GEO57" s="254"/>
      <c r="GER57" s="252"/>
      <c r="GES57" s="252"/>
      <c r="GET57" s="252"/>
      <c r="GEU57" s="252"/>
      <c r="GEV57" s="253"/>
      <c r="GEW57" s="253"/>
      <c r="GEX57" s="255"/>
      <c r="GEY57" s="255"/>
      <c r="GEZ57" s="256"/>
      <c r="GFC57" s="251"/>
      <c r="GFD57" s="251"/>
      <c r="GFE57" s="251"/>
      <c r="GFF57" s="251"/>
      <c r="GFG57" s="251"/>
      <c r="GFH57" s="251"/>
      <c r="GFI57" s="252"/>
      <c r="GFJ57" s="253"/>
      <c r="GFO57" s="254"/>
      <c r="GFR57" s="252"/>
      <c r="GFS57" s="252"/>
      <c r="GFT57" s="252"/>
      <c r="GFU57" s="252"/>
      <c r="GFV57" s="253"/>
      <c r="GFW57" s="253"/>
      <c r="GFX57" s="255"/>
      <c r="GFY57" s="255"/>
      <c r="GFZ57" s="256"/>
      <c r="GGC57" s="251"/>
      <c r="GGD57" s="251"/>
      <c r="GGE57" s="251"/>
      <c r="GGF57" s="251"/>
      <c r="GGG57" s="251"/>
      <c r="GGH57" s="251"/>
      <c r="GGI57" s="252"/>
      <c r="GGJ57" s="253"/>
      <c r="GGO57" s="254"/>
      <c r="GGR57" s="252"/>
      <c r="GGS57" s="252"/>
      <c r="GGT57" s="252"/>
      <c r="GGU57" s="252"/>
      <c r="GGV57" s="253"/>
      <c r="GGW57" s="253"/>
      <c r="GGX57" s="255"/>
      <c r="GGY57" s="255"/>
      <c r="GGZ57" s="256"/>
      <c r="GHC57" s="251"/>
      <c r="GHD57" s="251"/>
      <c r="GHE57" s="251"/>
      <c r="GHF57" s="251"/>
      <c r="GHG57" s="251"/>
      <c r="GHH57" s="251"/>
      <c r="GHI57" s="252"/>
      <c r="GHJ57" s="253"/>
      <c r="GHO57" s="254"/>
      <c r="GHR57" s="252"/>
      <c r="GHS57" s="252"/>
      <c r="GHT57" s="252"/>
      <c r="GHU57" s="252"/>
      <c r="GHV57" s="253"/>
      <c r="GHW57" s="253"/>
      <c r="GHX57" s="255"/>
      <c r="GHY57" s="255"/>
      <c r="GHZ57" s="256"/>
      <c r="GIC57" s="251"/>
      <c r="GID57" s="251"/>
      <c r="GIE57" s="251"/>
      <c r="GIF57" s="251"/>
      <c r="GIG57" s="251"/>
      <c r="GIH57" s="251"/>
      <c r="GII57" s="252"/>
      <c r="GIJ57" s="253"/>
      <c r="GIO57" s="254"/>
      <c r="GIR57" s="252"/>
      <c r="GIS57" s="252"/>
      <c r="GIT57" s="252"/>
      <c r="GIU57" s="252"/>
      <c r="GIV57" s="253"/>
      <c r="GIW57" s="253"/>
      <c r="GIX57" s="255"/>
      <c r="GIY57" s="255"/>
      <c r="GIZ57" s="256"/>
      <c r="GJC57" s="251"/>
      <c r="GJD57" s="251"/>
      <c r="GJE57" s="251"/>
      <c r="GJF57" s="251"/>
      <c r="GJG57" s="251"/>
      <c r="GJH57" s="251"/>
      <c r="GJI57" s="252"/>
      <c r="GJJ57" s="253"/>
      <c r="GJO57" s="254"/>
      <c r="GJR57" s="252"/>
      <c r="GJS57" s="252"/>
      <c r="GJT57" s="252"/>
      <c r="GJU57" s="252"/>
      <c r="GJV57" s="253"/>
      <c r="GJW57" s="253"/>
      <c r="GJX57" s="255"/>
      <c r="GJY57" s="255"/>
      <c r="GJZ57" s="256"/>
      <c r="GKC57" s="251"/>
      <c r="GKD57" s="251"/>
      <c r="GKE57" s="251"/>
      <c r="GKF57" s="251"/>
      <c r="GKG57" s="251"/>
      <c r="GKH57" s="251"/>
      <c r="GKI57" s="252"/>
      <c r="GKJ57" s="253"/>
      <c r="GKO57" s="254"/>
      <c r="GKR57" s="252"/>
      <c r="GKS57" s="252"/>
      <c r="GKT57" s="252"/>
      <c r="GKU57" s="252"/>
      <c r="GKV57" s="253"/>
      <c r="GKW57" s="253"/>
      <c r="GKX57" s="255"/>
      <c r="GKY57" s="255"/>
      <c r="GKZ57" s="256"/>
      <c r="GLC57" s="251"/>
      <c r="GLD57" s="251"/>
      <c r="GLE57" s="251"/>
      <c r="GLF57" s="251"/>
      <c r="GLG57" s="251"/>
      <c r="GLH57" s="251"/>
      <c r="GLI57" s="252"/>
      <c r="GLJ57" s="253"/>
      <c r="GLO57" s="254"/>
      <c r="GLR57" s="252"/>
      <c r="GLS57" s="252"/>
      <c r="GLT57" s="252"/>
      <c r="GLU57" s="252"/>
      <c r="GLV57" s="253"/>
      <c r="GLW57" s="253"/>
      <c r="GLX57" s="255"/>
      <c r="GLY57" s="255"/>
      <c r="GLZ57" s="256"/>
      <c r="GMC57" s="251"/>
      <c r="GMD57" s="251"/>
      <c r="GME57" s="251"/>
      <c r="GMF57" s="251"/>
      <c r="GMG57" s="251"/>
      <c r="GMH57" s="251"/>
      <c r="GMI57" s="252"/>
      <c r="GMJ57" s="253"/>
      <c r="GMO57" s="254"/>
      <c r="GMR57" s="252"/>
      <c r="GMS57" s="252"/>
      <c r="GMT57" s="252"/>
      <c r="GMU57" s="252"/>
      <c r="GMV57" s="253"/>
      <c r="GMW57" s="253"/>
      <c r="GMX57" s="255"/>
      <c r="GMY57" s="255"/>
      <c r="GMZ57" s="256"/>
      <c r="GNC57" s="251"/>
      <c r="GND57" s="251"/>
      <c r="GNE57" s="251"/>
      <c r="GNF57" s="251"/>
      <c r="GNG57" s="251"/>
      <c r="GNH57" s="251"/>
      <c r="GNI57" s="252"/>
      <c r="GNJ57" s="253"/>
      <c r="GNO57" s="254"/>
      <c r="GNR57" s="252"/>
      <c r="GNS57" s="252"/>
      <c r="GNT57" s="252"/>
      <c r="GNU57" s="252"/>
      <c r="GNV57" s="253"/>
      <c r="GNW57" s="253"/>
      <c r="GNX57" s="255"/>
      <c r="GNY57" s="255"/>
      <c r="GNZ57" s="256"/>
      <c r="GOC57" s="251"/>
      <c r="GOD57" s="251"/>
      <c r="GOE57" s="251"/>
      <c r="GOF57" s="251"/>
      <c r="GOG57" s="251"/>
      <c r="GOH57" s="251"/>
      <c r="GOI57" s="252"/>
      <c r="GOJ57" s="253"/>
      <c r="GOO57" s="254"/>
      <c r="GOR57" s="252"/>
      <c r="GOS57" s="252"/>
      <c r="GOT57" s="252"/>
      <c r="GOU57" s="252"/>
      <c r="GOV57" s="253"/>
      <c r="GOW57" s="253"/>
      <c r="GOX57" s="255"/>
      <c r="GOY57" s="255"/>
      <c r="GOZ57" s="256"/>
      <c r="GPC57" s="251"/>
      <c r="GPD57" s="251"/>
      <c r="GPE57" s="251"/>
      <c r="GPF57" s="251"/>
      <c r="GPG57" s="251"/>
      <c r="GPH57" s="251"/>
      <c r="GPI57" s="252"/>
      <c r="GPJ57" s="253"/>
      <c r="GPO57" s="254"/>
      <c r="GPR57" s="252"/>
      <c r="GPS57" s="252"/>
      <c r="GPT57" s="252"/>
      <c r="GPU57" s="252"/>
      <c r="GPV57" s="253"/>
      <c r="GPW57" s="253"/>
      <c r="GPX57" s="255"/>
      <c r="GPY57" s="255"/>
      <c r="GPZ57" s="256"/>
      <c r="GQC57" s="251"/>
      <c r="GQD57" s="251"/>
      <c r="GQE57" s="251"/>
      <c r="GQF57" s="251"/>
      <c r="GQG57" s="251"/>
      <c r="GQH57" s="251"/>
      <c r="GQI57" s="252"/>
      <c r="GQJ57" s="253"/>
      <c r="GQO57" s="254"/>
      <c r="GQR57" s="252"/>
      <c r="GQS57" s="252"/>
      <c r="GQT57" s="252"/>
      <c r="GQU57" s="252"/>
      <c r="GQV57" s="253"/>
      <c r="GQW57" s="253"/>
      <c r="GQX57" s="255"/>
      <c r="GQY57" s="255"/>
      <c r="GQZ57" s="256"/>
      <c r="GRC57" s="251"/>
      <c r="GRD57" s="251"/>
      <c r="GRE57" s="251"/>
      <c r="GRF57" s="251"/>
      <c r="GRG57" s="251"/>
      <c r="GRH57" s="251"/>
      <c r="GRI57" s="252"/>
      <c r="GRJ57" s="253"/>
      <c r="GRO57" s="254"/>
      <c r="GRR57" s="252"/>
      <c r="GRS57" s="252"/>
      <c r="GRT57" s="252"/>
      <c r="GRU57" s="252"/>
      <c r="GRV57" s="253"/>
      <c r="GRW57" s="253"/>
      <c r="GRX57" s="255"/>
      <c r="GRY57" s="255"/>
      <c r="GRZ57" s="256"/>
      <c r="GSC57" s="251"/>
      <c r="GSD57" s="251"/>
      <c r="GSE57" s="251"/>
      <c r="GSF57" s="251"/>
      <c r="GSG57" s="251"/>
      <c r="GSH57" s="251"/>
      <c r="GSI57" s="252"/>
      <c r="GSJ57" s="253"/>
      <c r="GSO57" s="254"/>
      <c r="GSR57" s="252"/>
      <c r="GSS57" s="252"/>
      <c r="GST57" s="252"/>
      <c r="GSU57" s="252"/>
      <c r="GSV57" s="253"/>
      <c r="GSW57" s="253"/>
      <c r="GSX57" s="255"/>
      <c r="GSY57" s="255"/>
      <c r="GSZ57" s="256"/>
      <c r="GTC57" s="251"/>
      <c r="GTD57" s="251"/>
      <c r="GTE57" s="251"/>
      <c r="GTF57" s="251"/>
      <c r="GTG57" s="251"/>
      <c r="GTH57" s="251"/>
      <c r="GTI57" s="252"/>
      <c r="GTJ57" s="253"/>
      <c r="GTO57" s="254"/>
      <c r="GTR57" s="252"/>
      <c r="GTS57" s="252"/>
      <c r="GTT57" s="252"/>
      <c r="GTU57" s="252"/>
      <c r="GTV57" s="253"/>
      <c r="GTW57" s="253"/>
      <c r="GTX57" s="255"/>
      <c r="GTY57" s="255"/>
      <c r="GTZ57" s="256"/>
      <c r="GUC57" s="251"/>
      <c r="GUD57" s="251"/>
      <c r="GUE57" s="251"/>
      <c r="GUF57" s="251"/>
      <c r="GUG57" s="251"/>
      <c r="GUH57" s="251"/>
      <c r="GUI57" s="252"/>
      <c r="GUJ57" s="253"/>
      <c r="GUO57" s="254"/>
      <c r="GUR57" s="252"/>
      <c r="GUS57" s="252"/>
      <c r="GUT57" s="252"/>
      <c r="GUU57" s="252"/>
      <c r="GUV57" s="253"/>
      <c r="GUW57" s="253"/>
      <c r="GUX57" s="255"/>
      <c r="GUY57" s="255"/>
      <c r="GUZ57" s="256"/>
      <c r="GVC57" s="251"/>
      <c r="GVD57" s="251"/>
      <c r="GVE57" s="251"/>
      <c r="GVF57" s="251"/>
      <c r="GVG57" s="251"/>
      <c r="GVH57" s="251"/>
      <c r="GVI57" s="252"/>
      <c r="GVJ57" s="253"/>
      <c r="GVO57" s="254"/>
      <c r="GVR57" s="252"/>
      <c r="GVS57" s="252"/>
      <c r="GVT57" s="252"/>
      <c r="GVU57" s="252"/>
      <c r="GVV57" s="253"/>
      <c r="GVW57" s="253"/>
      <c r="GVX57" s="255"/>
      <c r="GVY57" s="255"/>
      <c r="GVZ57" s="256"/>
      <c r="GWC57" s="251"/>
      <c r="GWD57" s="251"/>
      <c r="GWE57" s="251"/>
      <c r="GWF57" s="251"/>
      <c r="GWG57" s="251"/>
      <c r="GWH57" s="251"/>
      <c r="GWI57" s="252"/>
      <c r="GWJ57" s="253"/>
      <c r="GWO57" s="254"/>
      <c r="GWR57" s="252"/>
      <c r="GWS57" s="252"/>
      <c r="GWT57" s="252"/>
      <c r="GWU57" s="252"/>
      <c r="GWV57" s="253"/>
      <c r="GWW57" s="253"/>
      <c r="GWX57" s="255"/>
      <c r="GWY57" s="255"/>
      <c r="GWZ57" s="256"/>
      <c r="GXC57" s="251"/>
      <c r="GXD57" s="251"/>
      <c r="GXE57" s="251"/>
      <c r="GXF57" s="251"/>
      <c r="GXG57" s="251"/>
      <c r="GXH57" s="251"/>
      <c r="GXI57" s="252"/>
      <c r="GXJ57" s="253"/>
      <c r="GXO57" s="254"/>
      <c r="GXR57" s="252"/>
      <c r="GXS57" s="252"/>
      <c r="GXT57" s="252"/>
      <c r="GXU57" s="252"/>
      <c r="GXV57" s="253"/>
      <c r="GXW57" s="253"/>
      <c r="GXX57" s="255"/>
      <c r="GXY57" s="255"/>
      <c r="GXZ57" s="256"/>
      <c r="GYC57" s="251"/>
      <c r="GYD57" s="251"/>
      <c r="GYE57" s="251"/>
      <c r="GYF57" s="251"/>
      <c r="GYG57" s="251"/>
      <c r="GYH57" s="251"/>
      <c r="GYI57" s="252"/>
      <c r="GYJ57" s="253"/>
      <c r="GYO57" s="254"/>
      <c r="GYR57" s="252"/>
      <c r="GYS57" s="252"/>
      <c r="GYT57" s="252"/>
      <c r="GYU57" s="252"/>
      <c r="GYV57" s="253"/>
      <c r="GYW57" s="253"/>
      <c r="GYX57" s="255"/>
      <c r="GYY57" s="255"/>
      <c r="GYZ57" s="256"/>
      <c r="GZC57" s="251"/>
      <c r="GZD57" s="251"/>
      <c r="GZE57" s="251"/>
      <c r="GZF57" s="251"/>
      <c r="GZG57" s="251"/>
      <c r="GZH57" s="251"/>
      <c r="GZI57" s="252"/>
      <c r="GZJ57" s="253"/>
      <c r="GZO57" s="254"/>
      <c r="GZR57" s="252"/>
      <c r="GZS57" s="252"/>
      <c r="GZT57" s="252"/>
      <c r="GZU57" s="252"/>
      <c r="GZV57" s="253"/>
      <c r="GZW57" s="253"/>
      <c r="GZX57" s="255"/>
      <c r="GZY57" s="255"/>
      <c r="GZZ57" s="256"/>
      <c r="HAC57" s="251"/>
      <c r="HAD57" s="251"/>
      <c r="HAE57" s="251"/>
      <c r="HAF57" s="251"/>
      <c r="HAG57" s="251"/>
      <c r="HAH57" s="251"/>
      <c r="HAI57" s="252"/>
      <c r="HAJ57" s="253"/>
      <c r="HAO57" s="254"/>
      <c r="HAR57" s="252"/>
      <c r="HAS57" s="252"/>
      <c r="HAT57" s="252"/>
      <c r="HAU57" s="252"/>
      <c r="HAV57" s="253"/>
      <c r="HAW57" s="253"/>
      <c r="HAX57" s="255"/>
      <c r="HAY57" s="255"/>
      <c r="HAZ57" s="256"/>
      <c r="HBC57" s="251"/>
      <c r="HBD57" s="251"/>
      <c r="HBE57" s="251"/>
      <c r="HBF57" s="251"/>
      <c r="HBG57" s="251"/>
      <c r="HBH57" s="251"/>
      <c r="HBI57" s="252"/>
      <c r="HBJ57" s="253"/>
      <c r="HBO57" s="254"/>
      <c r="HBR57" s="252"/>
      <c r="HBS57" s="252"/>
      <c r="HBT57" s="252"/>
      <c r="HBU57" s="252"/>
      <c r="HBV57" s="253"/>
      <c r="HBW57" s="253"/>
      <c r="HBX57" s="255"/>
      <c r="HBY57" s="255"/>
      <c r="HBZ57" s="256"/>
      <c r="HCC57" s="251"/>
      <c r="HCD57" s="251"/>
      <c r="HCE57" s="251"/>
      <c r="HCF57" s="251"/>
      <c r="HCG57" s="251"/>
      <c r="HCH57" s="251"/>
      <c r="HCI57" s="252"/>
      <c r="HCJ57" s="253"/>
      <c r="HCO57" s="254"/>
      <c r="HCR57" s="252"/>
      <c r="HCS57" s="252"/>
      <c r="HCT57" s="252"/>
      <c r="HCU57" s="252"/>
      <c r="HCV57" s="253"/>
      <c r="HCW57" s="253"/>
      <c r="HCX57" s="255"/>
      <c r="HCY57" s="255"/>
      <c r="HCZ57" s="256"/>
      <c r="HDC57" s="251"/>
      <c r="HDD57" s="251"/>
      <c r="HDE57" s="251"/>
      <c r="HDF57" s="251"/>
      <c r="HDG57" s="251"/>
      <c r="HDH57" s="251"/>
      <c r="HDI57" s="252"/>
      <c r="HDJ57" s="253"/>
      <c r="HDO57" s="254"/>
      <c r="HDR57" s="252"/>
      <c r="HDS57" s="252"/>
      <c r="HDT57" s="252"/>
      <c r="HDU57" s="252"/>
      <c r="HDV57" s="253"/>
      <c r="HDW57" s="253"/>
      <c r="HDX57" s="255"/>
      <c r="HDY57" s="255"/>
      <c r="HDZ57" s="256"/>
      <c r="HEC57" s="251"/>
      <c r="HED57" s="251"/>
      <c r="HEE57" s="251"/>
      <c r="HEF57" s="251"/>
      <c r="HEG57" s="251"/>
      <c r="HEH57" s="251"/>
      <c r="HEI57" s="252"/>
      <c r="HEJ57" s="253"/>
      <c r="HEO57" s="254"/>
      <c r="HER57" s="252"/>
      <c r="HES57" s="252"/>
      <c r="HET57" s="252"/>
      <c r="HEU57" s="252"/>
      <c r="HEV57" s="253"/>
      <c r="HEW57" s="253"/>
      <c r="HEX57" s="255"/>
      <c r="HEY57" s="255"/>
      <c r="HEZ57" s="256"/>
      <c r="HFC57" s="251"/>
      <c r="HFD57" s="251"/>
      <c r="HFE57" s="251"/>
      <c r="HFF57" s="251"/>
      <c r="HFG57" s="251"/>
      <c r="HFH57" s="251"/>
      <c r="HFI57" s="252"/>
      <c r="HFJ57" s="253"/>
      <c r="HFO57" s="254"/>
      <c r="HFR57" s="252"/>
      <c r="HFS57" s="252"/>
      <c r="HFT57" s="252"/>
      <c r="HFU57" s="252"/>
      <c r="HFV57" s="253"/>
      <c r="HFW57" s="253"/>
      <c r="HFX57" s="255"/>
      <c r="HFY57" s="255"/>
      <c r="HFZ57" s="256"/>
      <c r="HGC57" s="251"/>
      <c r="HGD57" s="251"/>
      <c r="HGE57" s="251"/>
      <c r="HGF57" s="251"/>
      <c r="HGG57" s="251"/>
      <c r="HGH57" s="251"/>
      <c r="HGI57" s="252"/>
      <c r="HGJ57" s="253"/>
      <c r="HGO57" s="254"/>
      <c r="HGR57" s="252"/>
      <c r="HGS57" s="252"/>
      <c r="HGT57" s="252"/>
      <c r="HGU57" s="252"/>
      <c r="HGV57" s="253"/>
      <c r="HGW57" s="253"/>
      <c r="HGX57" s="255"/>
      <c r="HGY57" s="255"/>
      <c r="HGZ57" s="256"/>
      <c r="HHC57" s="251"/>
      <c r="HHD57" s="251"/>
      <c r="HHE57" s="251"/>
      <c r="HHF57" s="251"/>
      <c r="HHG57" s="251"/>
      <c r="HHH57" s="251"/>
      <c r="HHI57" s="252"/>
      <c r="HHJ57" s="253"/>
      <c r="HHO57" s="254"/>
      <c r="HHR57" s="252"/>
      <c r="HHS57" s="252"/>
      <c r="HHT57" s="252"/>
      <c r="HHU57" s="252"/>
      <c r="HHV57" s="253"/>
      <c r="HHW57" s="253"/>
      <c r="HHX57" s="255"/>
      <c r="HHY57" s="255"/>
      <c r="HHZ57" s="256"/>
      <c r="HIC57" s="251"/>
      <c r="HID57" s="251"/>
      <c r="HIE57" s="251"/>
      <c r="HIF57" s="251"/>
      <c r="HIG57" s="251"/>
      <c r="HIH57" s="251"/>
      <c r="HII57" s="252"/>
      <c r="HIJ57" s="253"/>
      <c r="HIO57" s="254"/>
      <c r="HIR57" s="252"/>
      <c r="HIS57" s="252"/>
      <c r="HIT57" s="252"/>
      <c r="HIU57" s="252"/>
      <c r="HIV57" s="253"/>
      <c r="HIW57" s="253"/>
      <c r="HIX57" s="255"/>
      <c r="HIY57" s="255"/>
      <c r="HIZ57" s="256"/>
      <c r="HJC57" s="251"/>
      <c r="HJD57" s="251"/>
      <c r="HJE57" s="251"/>
      <c r="HJF57" s="251"/>
      <c r="HJG57" s="251"/>
      <c r="HJH57" s="251"/>
      <c r="HJI57" s="252"/>
      <c r="HJJ57" s="253"/>
      <c r="HJO57" s="254"/>
      <c r="HJR57" s="252"/>
      <c r="HJS57" s="252"/>
      <c r="HJT57" s="252"/>
      <c r="HJU57" s="252"/>
      <c r="HJV57" s="253"/>
      <c r="HJW57" s="253"/>
      <c r="HJX57" s="255"/>
      <c r="HJY57" s="255"/>
      <c r="HJZ57" s="256"/>
      <c r="HKC57" s="251"/>
      <c r="HKD57" s="251"/>
      <c r="HKE57" s="251"/>
      <c r="HKF57" s="251"/>
      <c r="HKG57" s="251"/>
      <c r="HKH57" s="251"/>
      <c r="HKI57" s="252"/>
      <c r="HKJ57" s="253"/>
      <c r="HKO57" s="254"/>
      <c r="HKR57" s="252"/>
      <c r="HKS57" s="252"/>
      <c r="HKT57" s="252"/>
      <c r="HKU57" s="252"/>
      <c r="HKV57" s="253"/>
      <c r="HKW57" s="253"/>
      <c r="HKX57" s="255"/>
      <c r="HKY57" s="255"/>
      <c r="HKZ57" s="256"/>
      <c r="HLC57" s="251"/>
      <c r="HLD57" s="251"/>
      <c r="HLE57" s="251"/>
      <c r="HLF57" s="251"/>
      <c r="HLG57" s="251"/>
      <c r="HLH57" s="251"/>
      <c r="HLI57" s="252"/>
      <c r="HLJ57" s="253"/>
      <c r="HLO57" s="254"/>
      <c r="HLR57" s="252"/>
      <c r="HLS57" s="252"/>
      <c r="HLT57" s="252"/>
      <c r="HLU57" s="252"/>
      <c r="HLV57" s="253"/>
      <c r="HLW57" s="253"/>
      <c r="HLX57" s="255"/>
      <c r="HLY57" s="255"/>
      <c r="HLZ57" s="256"/>
      <c r="HMC57" s="251"/>
      <c r="HMD57" s="251"/>
      <c r="HME57" s="251"/>
      <c r="HMF57" s="251"/>
      <c r="HMG57" s="251"/>
      <c r="HMH57" s="251"/>
      <c r="HMI57" s="252"/>
      <c r="HMJ57" s="253"/>
      <c r="HMO57" s="254"/>
      <c r="HMR57" s="252"/>
      <c r="HMS57" s="252"/>
      <c r="HMT57" s="252"/>
      <c r="HMU57" s="252"/>
      <c r="HMV57" s="253"/>
      <c r="HMW57" s="253"/>
      <c r="HMX57" s="255"/>
      <c r="HMY57" s="255"/>
      <c r="HMZ57" s="256"/>
      <c r="HNC57" s="251"/>
      <c r="HND57" s="251"/>
      <c r="HNE57" s="251"/>
      <c r="HNF57" s="251"/>
      <c r="HNG57" s="251"/>
      <c r="HNH57" s="251"/>
      <c r="HNI57" s="252"/>
      <c r="HNJ57" s="253"/>
      <c r="HNO57" s="254"/>
      <c r="HNR57" s="252"/>
      <c r="HNS57" s="252"/>
      <c r="HNT57" s="252"/>
      <c r="HNU57" s="252"/>
      <c r="HNV57" s="253"/>
      <c r="HNW57" s="253"/>
      <c r="HNX57" s="255"/>
      <c r="HNY57" s="255"/>
      <c r="HNZ57" s="256"/>
      <c r="HOC57" s="251"/>
      <c r="HOD57" s="251"/>
      <c r="HOE57" s="251"/>
      <c r="HOF57" s="251"/>
      <c r="HOG57" s="251"/>
      <c r="HOH57" s="251"/>
      <c r="HOI57" s="252"/>
      <c r="HOJ57" s="253"/>
      <c r="HOO57" s="254"/>
      <c r="HOR57" s="252"/>
      <c r="HOS57" s="252"/>
      <c r="HOT57" s="252"/>
      <c r="HOU57" s="252"/>
      <c r="HOV57" s="253"/>
      <c r="HOW57" s="253"/>
      <c r="HOX57" s="255"/>
      <c r="HOY57" s="255"/>
      <c r="HOZ57" s="256"/>
      <c r="HPC57" s="251"/>
      <c r="HPD57" s="251"/>
      <c r="HPE57" s="251"/>
      <c r="HPF57" s="251"/>
      <c r="HPG57" s="251"/>
      <c r="HPH57" s="251"/>
      <c r="HPI57" s="252"/>
      <c r="HPJ57" s="253"/>
      <c r="HPO57" s="254"/>
      <c r="HPR57" s="252"/>
      <c r="HPS57" s="252"/>
      <c r="HPT57" s="252"/>
      <c r="HPU57" s="252"/>
      <c r="HPV57" s="253"/>
      <c r="HPW57" s="253"/>
      <c r="HPX57" s="255"/>
      <c r="HPY57" s="255"/>
      <c r="HPZ57" s="256"/>
      <c r="HQC57" s="251"/>
      <c r="HQD57" s="251"/>
      <c r="HQE57" s="251"/>
      <c r="HQF57" s="251"/>
      <c r="HQG57" s="251"/>
      <c r="HQH57" s="251"/>
      <c r="HQI57" s="252"/>
      <c r="HQJ57" s="253"/>
      <c r="HQO57" s="254"/>
      <c r="HQR57" s="252"/>
      <c r="HQS57" s="252"/>
      <c r="HQT57" s="252"/>
      <c r="HQU57" s="252"/>
      <c r="HQV57" s="253"/>
      <c r="HQW57" s="253"/>
      <c r="HQX57" s="255"/>
      <c r="HQY57" s="255"/>
      <c r="HQZ57" s="256"/>
      <c r="HRC57" s="251"/>
      <c r="HRD57" s="251"/>
      <c r="HRE57" s="251"/>
      <c r="HRF57" s="251"/>
      <c r="HRG57" s="251"/>
      <c r="HRH57" s="251"/>
      <c r="HRI57" s="252"/>
      <c r="HRJ57" s="253"/>
      <c r="HRO57" s="254"/>
      <c r="HRR57" s="252"/>
      <c r="HRS57" s="252"/>
      <c r="HRT57" s="252"/>
      <c r="HRU57" s="252"/>
      <c r="HRV57" s="253"/>
      <c r="HRW57" s="253"/>
      <c r="HRX57" s="255"/>
      <c r="HRY57" s="255"/>
      <c r="HRZ57" s="256"/>
      <c r="HSC57" s="251"/>
      <c r="HSD57" s="251"/>
      <c r="HSE57" s="251"/>
      <c r="HSF57" s="251"/>
      <c r="HSG57" s="251"/>
      <c r="HSH57" s="251"/>
      <c r="HSI57" s="252"/>
      <c r="HSJ57" s="253"/>
      <c r="HSO57" s="254"/>
      <c r="HSR57" s="252"/>
      <c r="HSS57" s="252"/>
      <c r="HST57" s="252"/>
      <c r="HSU57" s="252"/>
      <c r="HSV57" s="253"/>
      <c r="HSW57" s="253"/>
      <c r="HSX57" s="255"/>
      <c r="HSY57" s="255"/>
      <c r="HSZ57" s="256"/>
      <c r="HTC57" s="251"/>
      <c r="HTD57" s="251"/>
      <c r="HTE57" s="251"/>
      <c r="HTF57" s="251"/>
      <c r="HTG57" s="251"/>
      <c r="HTH57" s="251"/>
      <c r="HTI57" s="252"/>
      <c r="HTJ57" s="253"/>
      <c r="HTO57" s="254"/>
      <c r="HTR57" s="252"/>
      <c r="HTS57" s="252"/>
      <c r="HTT57" s="252"/>
      <c r="HTU57" s="252"/>
      <c r="HTV57" s="253"/>
      <c r="HTW57" s="253"/>
      <c r="HTX57" s="255"/>
      <c r="HTY57" s="255"/>
      <c r="HTZ57" s="256"/>
      <c r="HUC57" s="251"/>
      <c r="HUD57" s="251"/>
      <c r="HUE57" s="251"/>
      <c r="HUF57" s="251"/>
      <c r="HUG57" s="251"/>
      <c r="HUH57" s="251"/>
      <c r="HUI57" s="252"/>
      <c r="HUJ57" s="253"/>
      <c r="HUO57" s="254"/>
      <c r="HUR57" s="252"/>
      <c r="HUS57" s="252"/>
      <c r="HUT57" s="252"/>
      <c r="HUU57" s="252"/>
      <c r="HUV57" s="253"/>
      <c r="HUW57" s="253"/>
      <c r="HUX57" s="255"/>
      <c r="HUY57" s="255"/>
      <c r="HUZ57" s="256"/>
      <c r="HVC57" s="251"/>
      <c r="HVD57" s="251"/>
      <c r="HVE57" s="251"/>
      <c r="HVF57" s="251"/>
      <c r="HVG57" s="251"/>
      <c r="HVH57" s="251"/>
      <c r="HVI57" s="252"/>
      <c r="HVJ57" s="253"/>
      <c r="HVO57" s="254"/>
      <c r="HVR57" s="252"/>
      <c r="HVS57" s="252"/>
      <c r="HVT57" s="252"/>
      <c r="HVU57" s="252"/>
      <c r="HVV57" s="253"/>
      <c r="HVW57" s="253"/>
      <c r="HVX57" s="255"/>
      <c r="HVY57" s="255"/>
      <c r="HVZ57" s="256"/>
      <c r="HWC57" s="251"/>
      <c r="HWD57" s="251"/>
      <c r="HWE57" s="251"/>
      <c r="HWF57" s="251"/>
      <c r="HWG57" s="251"/>
      <c r="HWH57" s="251"/>
      <c r="HWI57" s="252"/>
      <c r="HWJ57" s="253"/>
      <c r="HWO57" s="254"/>
      <c r="HWR57" s="252"/>
      <c r="HWS57" s="252"/>
      <c r="HWT57" s="252"/>
      <c r="HWU57" s="252"/>
      <c r="HWV57" s="253"/>
      <c r="HWW57" s="253"/>
      <c r="HWX57" s="255"/>
      <c r="HWY57" s="255"/>
      <c r="HWZ57" s="256"/>
      <c r="HXC57" s="251"/>
      <c r="HXD57" s="251"/>
      <c r="HXE57" s="251"/>
      <c r="HXF57" s="251"/>
      <c r="HXG57" s="251"/>
      <c r="HXH57" s="251"/>
      <c r="HXI57" s="252"/>
      <c r="HXJ57" s="253"/>
      <c r="HXO57" s="254"/>
      <c r="HXR57" s="252"/>
      <c r="HXS57" s="252"/>
      <c r="HXT57" s="252"/>
      <c r="HXU57" s="252"/>
      <c r="HXV57" s="253"/>
      <c r="HXW57" s="253"/>
      <c r="HXX57" s="255"/>
      <c r="HXY57" s="255"/>
      <c r="HXZ57" s="256"/>
      <c r="HYC57" s="251"/>
      <c r="HYD57" s="251"/>
      <c r="HYE57" s="251"/>
      <c r="HYF57" s="251"/>
      <c r="HYG57" s="251"/>
      <c r="HYH57" s="251"/>
      <c r="HYI57" s="252"/>
      <c r="HYJ57" s="253"/>
      <c r="HYO57" s="254"/>
      <c r="HYR57" s="252"/>
      <c r="HYS57" s="252"/>
      <c r="HYT57" s="252"/>
      <c r="HYU57" s="252"/>
      <c r="HYV57" s="253"/>
      <c r="HYW57" s="253"/>
      <c r="HYX57" s="255"/>
      <c r="HYY57" s="255"/>
      <c r="HYZ57" s="256"/>
      <c r="HZC57" s="251"/>
      <c r="HZD57" s="251"/>
      <c r="HZE57" s="251"/>
      <c r="HZF57" s="251"/>
      <c r="HZG57" s="251"/>
      <c r="HZH57" s="251"/>
      <c r="HZI57" s="252"/>
      <c r="HZJ57" s="253"/>
      <c r="HZO57" s="254"/>
      <c r="HZR57" s="252"/>
      <c r="HZS57" s="252"/>
      <c r="HZT57" s="252"/>
      <c r="HZU57" s="252"/>
      <c r="HZV57" s="253"/>
      <c r="HZW57" s="253"/>
      <c r="HZX57" s="255"/>
      <c r="HZY57" s="255"/>
      <c r="HZZ57" s="256"/>
      <c r="IAC57" s="251"/>
      <c r="IAD57" s="251"/>
      <c r="IAE57" s="251"/>
      <c r="IAF57" s="251"/>
      <c r="IAG57" s="251"/>
      <c r="IAH57" s="251"/>
      <c r="IAI57" s="252"/>
      <c r="IAJ57" s="253"/>
      <c r="IAO57" s="254"/>
      <c r="IAR57" s="252"/>
      <c r="IAS57" s="252"/>
      <c r="IAT57" s="252"/>
      <c r="IAU57" s="252"/>
      <c r="IAV57" s="253"/>
      <c r="IAW57" s="253"/>
      <c r="IAX57" s="255"/>
      <c r="IAY57" s="255"/>
      <c r="IAZ57" s="256"/>
      <c r="IBC57" s="251"/>
      <c r="IBD57" s="251"/>
      <c r="IBE57" s="251"/>
      <c r="IBF57" s="251"/>
      <c r="IBG57" s="251"/>
      <c r="IBH57" s="251"/>
      <c r="IBI57" s="252"/>
      <c r="IBJ57" s="253"/>
      <c r="IBO57" s="254"/>
      <c r="IBR57" s="252"/>
      <c r="IBS57" s="252"/>
      <c r="IBT57" s="252"/>
      <c r="IBU57" s="252"/>
      <c r="IBV57" s="253"/>
      <c r="IBW57" s="253"/>
      <c r="IBX57" s="255"/>
      <c r="IBY57" s="255"/>
      <c r="IBZ57" s="256"/>
      <c r="ICC57" s="251"/>
      <c r="ICD57" s="251"/>
      <c r="ICE57" s="251"/>
      <c r="ICF57" s="251"/>
      <c r="ICG57" s="251"/>
      <c r="ICH57" s="251"/>
      <c r="ICI57" s="252"/>
      <c r="ICJ57" s="253"/>
      <c r="ICO57" s="254"/>
      <c r="ICR57" s="252"/>
      <c r="ICS57" s="252"/>
      <c r="ICT57" s="252"/>
      <c r="ICU57" s="252"/>
      <c r="ICV57" s="253"/>
      <c r="ICW57" s="253"/>
      <c r="ICX57" s="255"/>
      <c r="ICY57" s="255"/>
      <c r="ICZ57" s="256"/>
      <c r="IDC57" s="251"/>
      <c r="IDD57" s="251"/>
      <c r="IDE57" s="251"/>
      <c r="IDF57" s="251"/>
      <c r="IDG57" s="251"/>
      <c r="IDH57" s="251"/>
      <c r="IDI57" s="252"/>
      <c r="IDJ57" s="253"/>
      <c r="IDO57" s="254"/>
      <c r="IDR57" s="252"/>
      <c r="IDS57" s="252"/>
      <c r="IDT57" s="252"/>
      <c r="IDU57" s="252"/>
      <c r="IDV57" s="253"/>
      <c r="IDW57" s="253"/>
      <c r="IDX57" s="255"/>
      <c r="IDY57" s="255"/>
      <c r="IDZ57" s="256"/>
      <c r="IEC57" s="251"/>
      <c r="IED57" s="251"/>
      <c r="IEE57" s="251"/>
      <c r="IEF57" s="251"/>
      <c r="IEG57" s="251"/>
      <c r="IEH57" s="251"/>
      <c r="IEI57" s="252"/>
      <c r="IEJ57" s="253"/>
      <c r="IEO57" s="254"/>
      <c r="IER57" s="252"/>
      <c r="IES57" s="252"/>
      <c r="IET57" s="252"/>
      <c r="IEU57" s="252"/>
      <c r="IEV57" s="253"/>
      <c r="IEW57" s="253"/>
      <c r="IEX57" s="255"/>
      <c r="IEY57" s="255"/>
      <c r="IEZ57" s="256"/>
      <c r="IFC57" s="251"/>
      <c r="IFD57" s="251"/>
      <c r="IFE57" s="251"/>
      <c r="IFF57" s="251"/>
      <c r="IFG57" s="251"/>
      <c r="IFH57" s="251"/>
      <c r="IFI57" s="252"/>
      <c r="IFJ57" s="253"/>
      <c r="IFO57" s="254"/>
      <c r="IFR57" s="252"/>
      <c r="IFS57" s="252"/>
      <c r="IFT57" s="252"/>
      <c r="IFU57" s="252"/>
      <c r="IFV57" s="253"/>
      <c r="IFW57" s="253"/>
      <c r="IFX57" s="255"/>
      <c r="IFY57" s="255"/>
      <c r="IFZ57" s="256"/>
      <c r="IGC57" s="251"/>
      <c r="IGD57" s="251"/>
      <c r="IGE57" s="251"/>
      <c r="IGF57" s="251"/>
      <c r="IGG57" s="251"/>
      <c r="IGH57" s="251"/>
      <c r="IGI57" s="252"/>
      <c r="IGJ57" s="253"/>
      <c r="IGO57" s="254"/>
      <c r="IGR57" s="252"/>
      <c r="IGS57" s="252"/>
      <c r="IGT57" s="252"/>
      <c r="IGU57" s="252"/>
      <c r="IGV57" s="253"/>
      <c r="IGW57" s="253"/>
      <c r="IGX57" s="255"/>
      <c r="IGY57" s="255"/>
      <c r="IGZ57" s="256"/>
      <c r="IHC57" s="251"/>
      <c r="IHD57" s="251"/>
      <c r="IHE57" s="251"/>
      <c r="IHF57" s="251"/>
      <c r="IHG57" s="251"/>
      <c r="IHH57" s="251"/>
      <c r="IHI57" s="252"/>
      <c r="IHJ57" s="253"/>
      <c r="IHO57" s="254"/>
      <c r="IHR57" s="252"/>
      <c r="IHS57" s="252"/>
      <c r="IHT57" s="252"/>
      <c r="IHU57" s="252"/>
      <c r="IHV57" s="253"/>
      <c r="IHW57" s="253"/>
      <c r="IHX57" s="255"/>
      <c r="IHY57" s="255"/>
      <c r="IHZ57" s="256"/>
      <c r="IIC57" s="251"/>
      <c r="IID57" s="251"/>
      <c r="IIE57" s="251"/>
      <c r="IIF57" s="251"/>
      <c r="IIG57" s="251"/>
      <c r="IIH57" s="251"/>
      <c r="III57" s="252"/>
      <c r="IIJ57" s="253"/>
      <c r="IIO57" s="254"/>
      <c r="IIR57" s="252"/>
      <c r="IIS57" s="252"/>
      <c r="IIT57" s="252"/>
      <c r="IIU57" s="252"/>
      <c r="IIV57" s="253"/>
      <c r="IIW57" s="253"/>
      <c r="IIX57" s="255"/>
      <c r="IIY57" s="255"/>
      <c r="IIZ57" s="256"/>
      <c r="IJC57" s="251"/>
      <c r="IJD57" s="251"/>
      <c r="IJE57" s="251"/>
      <c r="IJF57" s="251"/>
      <c r="IJG57" s="251"/>
      <c r="IJH57" s="251"/>
      <c r="IJI57" s="252"/>
      <c r="IJJ57" s="253"/>
      <c r="IJO57" s="254"/>
      <c r="IJR57" s="252"/>
      <c r="IJS57" s="252"/>
      <c r="IJT57" s="252"/>
      <c r="IJU57" s="252"/>
      <c r="IJV57" s="253"/>
      <c r="IJW57" s="253"/>
      <c r="IJX57" s="255"/>
      <c r="IJY57" s="255"/>
      <c r="IJZ57" s="256"/>
      <c r="IKC57" s="251"/>
      <c r="IKD57" s="251"/>
      <c r="IKE57" s="251"/>
      <c r="IKF57" s="251"/>
      <c r="IKG57" s="251"/>
      <c r="IKH57" s="251"/>
      <c r="IKI57" s="252"/>
      <c r="IKJ57" s="253"/>
      <c r="IKO57" s="254"/>
      <c r="IKR57" s="252"/>
      <c r="IKS57" s="252"/>
      <c r="IKT57" s="252"/>
      <c r="IKU57" s="252"/>
      <c r="IKV57" s="253"/>
      <c r="IKW57" s="253"/>
      <c r="IKX57" s="255"/>
      <c r="IKY57" s="255"/>
      <c r="IKZ57" s="256"/>
      <c r="ILC57" s="251"/>
      <c r="ILD57" s="251"/>
      <c r="ILE57" s="251"/>
      <c r="ILF57" s="251"/>
      <c r="ILG57" s="251"/>
      <c r="ILH57" s="251"/>
      <c r="ILI57" s="252"/>
      <c r="ILJ57" s="253"/>
      <c r="ILO57" s="254"/>
      <c r="ILR57" s="252"/>
      <c r="ILS57" s="252"/>
      <c r="ILT57" s="252"/>
      <c r="ILU57" s="252"/>
      <c r="ILV57" s="253"/>
      <c r="ILW57" s="253"/>
      <c r="ILX57" s="255"/>
      <c r="ILY57" s="255"/>
      <c r="ILZ57" s="256"/>
      <c r="IMC57" s="251"/>
      <c r="IMD57" s="251"/>
      <c r="IME57" s="251"/>
      <c r="IMF57" s="251"/>
      <c r="IMG57" s="251"/>
      <c r="IMH57" s="251"/>
      <c r="IMI57" s="252"/>
      <c r="IMJ57" s="253"/>
      <c r="IMO57" s="254"/>
      <c r="IMR57" s="252"/>
      <c r="IMS57" s="252"/>
      <c r="IMT57" s="252"/>
      <c r="IMU57" s="252"/>
      <c r="IMV57" s="253"/>
      <c r="IMW57" s="253"/>
      <c r="IMX57" s="255"/>
      <c r="IMY57" s="255"/>
      <c r="IMZ57" s="256"/>
      <c r="INC57" s="251"/>
      <c r="IND57" s="251"/>
      <c r="INE57" s="251"/>
      <c r="INF57" s="251"/>
      <c r="ING57" s="251"/>
      <c r="INH57" s="251"/>
      <c r="INI57" s="252"/>
      <c r="INJ57" s="253"/>
      <c r="INO57" s="254"/>
      <c r="INR57" s="252"/>
      <c r="INS57" s="252"/>
      <c r="INT57" s="252"/>
      <c r="INU57" s="252"/>
      <c r="INV57" s="253"/>
      <c r="INW57" s="253"/>
      <c r="INX57" s="255"/>
      <c r="INY57" s="255"/>
      <c r="INZ57" s="256"/>
      <c r="IOC57" s="251"/>
      <c r="IOD57" s="251"/>
      <c r="IOE57" s="251"/>
      <c r="IOF57" s="251"/>
      <c r="IOG57" s="251"/>
      <c r="IOH57" s="251"/>
      <c r="IOI57" s="252"/>
      <c r="IOJ57" s="253"/>
      <c r="IOO57" s="254"/>
      <c r="IOR57" s="252"/>
      <c r="IOS57" s="252"/>
      <c r="IOT57" s="252"/>
      <c r="IOU57" s="252"/>
      <c r="IOV57" s="253"/>
      <c r="IOW57" s="253"/>
      <c r="IOX57" s="255"/>
      <c r="IOY57" s="255"/>
      <c r="IOZ57" s="256"/>
      <c r="IPC57" s="251"/>
      <c r="IPD57" s="251"/>
      <c r="IPE57" s="251"/>
      <c r="IPF57" s="251"/>
      <c r="IPG57" s="251"/>
      <c r="IPH57" s="251"/>
      <c r="IPI57" s="252"/>
      <c r="IPJ57" s="253"/>
      <c r="IPO57" s="254"/>
      <c r="IPR57" s="252"/>
      <c r="IPS57" s="252"/>
      <c r="IPT57" s="252"/>
      <c r="IPU57" s="252"/>
      <c r="IPV57" s="253"/>
      <c r="IPW57" s="253"/>
      <c r="IPX57" s="255"/>
      <c r="IPY57" s="255"/>
      <c r="IPZ57" s="256"/>
      <c r="IQC57" s="251"/>
      <c r="IQD57" s="251"/>
      <c r="IQE57" s="251"/>
      <c r="IQF57" s="251"/>
      <c r="IQG57" s="251"/>
      <c r="IQH57" s="251"/>
      <c r="IQI57" s="252"/>
      <c r="IQJ57" s="253"/>
      <c r="IQO57" s="254"/>
      <c r="IQR57" s="252"/>
      <c r="IQS57" s="252"/>
      <c r="IQT57" s="252"/>
      <c r="IQU57" s="252"/>
      <c r="IQV57" s="253"/>
      <c r="IQW57" s="253"/>
      <c r="IQX57" s="255"/>
      <c r="IQY57" s="255"/>
      <c r="IQZ57" s="256"/>
      <c r="IRC57" s="251"/>
      <c r="IRD57" s="251"/>
      <c r="IRE57" s="251"/>
      <c r="IRF57" s="251"/>
      <c r="IRG57" s="251"/>
      <c r="IRH57" s="251"/>
      <c r="IRI57" s="252"/>
      <c r="IRJ57" s="253"/>
      <c r="IRO57" s="254"/>
      <c r="IRR57" s="252"/>
      <c r="IRS57" s="252"/>
      <c r="IRT57" s="252"/>
      <c r="IRU57" s="252"/>
      <c r="IRV57" s="253"/>
      <c r="IRW57" s="253"/>
      <c r="IRX57" s="255"/>
      <c r="IRY57" s="255"/>
      <c r="IRZ57" s="256"/>
      <c r="ISC57" s="251"/>
      <c r="ISD57" s="251"/>
      <c r="ISE57" s="251"/>
      <c r="ISF57" s="251"/>
      <c r="ISG57" s="251"/>
      <c r="ISH57" s="251"/>
      <c r="ISI57" s="252"/>
      <c r="ISJ57" s="253"/>
      <c r="ISO57" s="254"/>
      <c r="ISR57" s="252"/>
      <c r="ISS57" s="252"/>
      <c r="IST57" s="252"/>
      <c r="ISU57" s="252"/>
      <c r="ISV57" s="253"/>
      <c r="ISW57" s="253"/>
      <c r="ISX57" s="255"/>
      <c r="ISY57" s="255"/>
      <c r="ISZ57" s="256"/>
      <c r="ITC57" s="251"/>
      <c r="ITD57" s="251"/>
      <c r="ITE57" s="251"/>
      <c r="ITF57" s="251"/>
      <c r="ITG57" s="251"/>
      <c r="ITH57" s="251"/>
      <c r="ITI57" s="252"/>
      <c r="ITJ57" s="253"/>
      <c r="ITO57" s="254"/>
      <c r="ITR57" s="252"/>
      <c r="ITS57" s="252"/>
      <c r="ITT57" s="252"/>
      <c r="ITU57" s="252"/>
      <c r="ITV57" s="253"/>
      <c r="ITW57" s="253"/>
      <c r="ITX57" s="255"/>
      <c r="ITY57" s="255"/>
      <c r="ITZ57" s="256"/>
      <c r="IUC57" s="251"/>
      <c r="IUD57" s="251"/>
      <c r="IUE57" s="251"/>
      <c r="IUF57" s="251"/>
      <c r="IUG57" s="251"/>
      <c r="IUH57" s="251"/>
      <c r="IUI57" s="252"/>
      <c r="IUJ57" s="253"/>
      <c r="IUO57" s="254"/>
      <c r="IUR57" s="252"/>
      <c r="IUS57" s="252"/>
      <c r="IUT57" s="252"/>
      <c r="IUU57" s="252"/>
      <c r="IUV57" s="253"/>
      <c r="IUW57" s="253"/>
      <c r="IUX57" s="255"/>
      <c r="IUY57" s="255"/>
      <c r="IUZ57" s="256"/>
      <c r="IVC57" s="251"/>
      <c r="IVD57" s="251"/>
      <c r="IVE57" s="251"/>
      <c r="IVF57" s="251"/>
      <c r="IVG57" s="251"/>
      <c r="IVH57" s="251"/>
      <c r="IVI57" s="252"/>
      <c r="IVJ57" s="253"/>
      <c r="IVO57" s="254"/>
      <c r="IVR57" s="252"/>
      <c r="IVS57" s="252"/>
      <c r="IVT57" s="252"/>
      <c r="IVU57" s="252"/>
      <c r="IVV57" s="253"/>
      <c r="IVW57" s="253"/>
      <c r="IVX57" s="255"/>
      <c r="IVY57" s="255"/>
      <c r="IVZ57" s="256"/>
      <c r="IWC57" s="251"/>
      <c r="IWD57" s="251"/>
      <c r="IWE57" s="251"/>
      <c r="IWF57" s="251"/>
      <c r="IWG57" s="251"/>
      <c r="IWH57" s="251"/>
      <c r="IWI57" s="252"/>
      <c r="IWJ57" s="253"/>
      <c r="IWO57" s="254"/>
      <c r="IWR57" s="252"/>
      <c r="IWS57" s="252"/>
      <c r="IWT57" s="252"/>
      <c r="IWU57" s="252"/>
      <c r="IWV57" s="253"/>
      <c r="IWW57" s="253"/>
      <c r="IWX57" s="255"/>
      <c r="IWY57" s="255"/>
      <c r="IWZ57" s="256"/>
      <c r="IXC57" s="251"/>
      <c r="IXD57" s="251"/>
      <c r="IXE57" s="251"/>
      <c r="IXF57" s="251"/>
      <c r="IXG57" s="251"/>
      <c r="IXH57" s="251"/>
      <c r="IXI57" s="252"/>
      <c r="IXJ57" s="253"/>
      <c r="IXO57" s="254"/>
      <c r="IXR57" s="252"/>
      <c r="IXS57" s="252"/>
      <c r="IXT57" s="252"/>
      <c r="IXU57" s="252"/>
      <c r="IXV57" s="253"/>
      <c r="IXW57" s="253"/>
      <c r="IXX57" s="255"/>
      <c r="IXY57" s="255"/>
      <c r="IXZ57" s="256"/>
      <c r="IYC57" s="251"/>
      <c r="IYD57" s="251"/>
      <c r="IYE57" s="251"/>
      <c r="IYF57" s="251"/>
      <c r="IYG57" s="251"/>
      <c r="IYH57" s="251"/>
      <c r="IYI57" s="252"/>
      <c r="IYJ57" s="253"/>
      <c r="IYO57" s="254"/>
      <c r="IYR57" s="252"/>
      <c r="IYS57" s="252"/>
      <c r="IYT57" s="252"/>
      <c r="IYU57" s="252"/>
      <c r="IYV57" s="253"/>
      <c r="IYW57" s="253"/>
      <c r="IYX57" s="255"/>
      <c r="IYY57" s="255"/>
      <c r="IYZ57" s="256"/>
      <c r="IZC57" s="251"/>
      <c r="IZD57" s="251"/>
      <c r="IZE57" s="251"/>
      <c r="IZF57" s="251"/>
      <c r="IZG57" s="251"/>
      <c r="IZH57" s="251"/>
      <c r="IZI57" s="252"/>
      <c r="IZJ57" s="253"/>
      <c r="IZO57" s="254"/>
      <c r="IZR57" s="252"/>
      <c r="IZS57" s="252"/>
      <c r="IZT57" s="252"/>
      <c r="IZU57" s="252"/>
      <c r="IZV57" s="253"/>
      <c r="IZW57" s="253"/>
      <c r="IZX57" s="255"/>
      <c r="IZY57" s="255"/>
      <c r="IZZ57" s="256"/>
      <c r="JAC57" s="251"/>
      <c r="JAD57" s="251"/>
      <c r="JAE57" s="251"/>
      <c r="JAF57" s="251"/>
      <c r="JAG57" s="251"/>
      <c r="JAH57" s="251"/>
      <c r="JAI57" s="252"/>
      <c r="JAJ57" s="253"/>
      <c r="JAO57" s="254"/>
      <c r="JAR57" s="252"/>
      <c r="JAS57" s="252"/>
      <c r="JAT57" s="252"/>
      <c r="JAU57" s="252"/>
      <c r="JAV57" s="253"/>
      <c r="JAW57" s="253"/>
      <c r="JAX57" s="255"/>
      <c r="JAY57" s="255"/>
      <c r="JAZ57" s="256"/>
      <c r="JBC57" s="251"/>
      <c r="JBD57" s="251"/>
      <c r="JBE57" s="251"/>
      <c r="JBF57" s="251"/>
      <c r="JBG57" s="251"/>
      <c r="JBH57" s="251"/>
      <c r="JBI57" s="252"/>
      <c r="JBJ57" s="253"/>
      <c r="JBO57" s="254"/>
      <c r="JBR57" s="252"/>
      <c r="JBS57" s="252"/>
      <c r="JBT57" s="252"/>
      <c r="JBU57" s="252"/>
      <c r="JBV57" s="253"/>
      <c r="JBW57" s="253"/>
      <c r="JBX57" s="255"/>
      <c r="JBY57" s="255"/>
      <c r="JBZ57" s="256"/>
      <c r="JCC57" s="251"/>
      <c r="JCD57" s="251"/>
      <c r="JCE57" s="251"/>
      <c r="JCF57" s="251"/>
      <c r="JCG57" s="251"/>
      <c r="JCH57" s="251"/>
      <c r="JCI57" s="252"/>
      <c r="JCJ57" s="253"/>
      <c r="JCO57" s="254"/>
      <c r="JCR57" s="252"/>
      <c r="JCS57" s="252"/>
      <c r="JCT57" s="252"/>
      <c r="JCU57" s="252"/>
      <c r="JCV57" s="253"/>
      <c r="JCW57" s="253"/>
      <c r="JCX57" s="255"/>
      <c r="JCY57" s="255"/>
      <c r="JCZ57" s="256"/>
      <c r="JDC57" s="251"/>
      <c r="JDD57" s="251"/>
      <c r="JDE57" s="251"/>
      <c r="JDF57" s="251"/>
      <c r="JDG57" s="251"/>
      <c r="JDH57" s="251"/>
      <c r="JDI57" s="252"/>
      <c r="JDJ57" s="253"/>
      <c r="JDO57" s="254"/>
      <c r="JDR57" s="252"/>
      <c r="JDS57" s="252"/>
      <c r="JDT57" s="252"/>
      <c r="JDU57" s="252"/>
      <c r="JDV57" s="253"/>
      <c r="JDW57" s="253"/>
      <c r="JDX57" s="255"/>
      <c r="JDY57" s="255"/>
      <c r="JDZ57" s="256"/>
      <c r="JEC57" s="251"/>
      <c r="JED57" s="251"/>
      <c r="JEE57" s="251"/>
      <c r="JEF57" s="251"/>
      <c r="JEG57" s="251"/>
      <c r="JEH57" s="251"/>
      <c r="JEI57" s="252"/>
      <c r="JEJ57" s="253"/>
      <c r="JEO57" s="254"/>
      <c r="JER57" s="252"/>
      <c r="JES57" s="252"/>
      <c r="JET57" s="252"/>
      <c r="JEU57" s="252"/>
      <c r="JEV57" s="253"/>
      <c r="JEW57" s="253"/>
      <c r="JEX57" s="255"/>
      <c r="JEY57" s="255"/>
      <c r="JEZ57" s="256"/>
      <c r="JFC57" s="251"/>
      <c r="JFD57" s="251"/>
      <c r="JFE57" s="251"/>
      <c r="JFF57" s="251"/>
      <c r="JFG57" s="251"/>
      <c r="JFH57" s="251"/>
      <c r="JFI57" s="252"/>
      <c r="JFJ57" s="253"/>
      <c r="JFO57" s="254"/>
      <c r="JFR57" s="252"/>
      <c r="JFS57" s="252"/>
      <c r="JFT57" s="252"/>
      <c r="JFU57" s="252"/>
      <c r="JFV57" s="253"/>
      <c r="JFW57" s="253"/>
      <c r="JFX57" s="255"/>
      <c r="JFY57" s="255"/>
      <c r="JFZ57" s="256"/>
      <c r="JGC57" s="251"/>
      <c r="JGD57" s="251"/>
      <c r="JGE57" s="251"/>
      <c r="JGF57" s="251"/>
      <c r="JGG57" s="251"/>
      <c r="JGH57" s="251"/>
      <c r="JGI57" s="252"/>
      <c r="JGJ57" s="253"/>
      <c r="JGO57" s="254"/>
      <c r="JGR57" s="252"/>
      <c r="JGS57" s="252"/>
      <c r="JGT57" s="252"/>
      <c r="JGU57" s="252"/>
      <c r="JGV57" s="253"/>
      <c r="JGW57" s="253"/>
      <c r="JGX57" s="255"/>
      <c r="JGY57" s="255"/>
      <c r="JGZ57" s="256"/>
      <c r="JHC57" s="251"/>
      <c r="JHD57" s="251"/>
      <c r="JHE57" s="251"/>
      <c r="JHF57" s="251"/>
      <c r="JHG57" s="251"/>
      <c r="JHH57" s="251"/>
      <c r="JHI57" s="252"/>
      <c r="JHJ57" s="253"/>
      <c r="JHO57" s="254"/>
      <c r="JHR57" s="252"/>
      <c r="JHS57" s="252"/>
      <c r="JHT57" s="252"/>
      <c r="JHU57" s="252"/>
      <c r="JHV57" s="253"/>
      <c r="JHW57" s="253"/>
      <c r="JHX57" s="255"/>
      <c r="JHY57" s="255"/>
      <c r="JHZ57" s="256"/>
      <c r="JIC57" s="251"/>
      <c r="JID57" s="251"/>
      <c r="JIE57" s="251"/>
      <c r="JIF57" s="251"/>
      <c r="JIG57" s="251"/>
      <c r="JIH57" s="251"/>
      <c r="JII57" s="252"/>
      <c r="JIJ57" s="253"/>
      <c r="JIO57" s="254"/>
      <c r="JIR57" s="252"/>
      <c r="JIS57" s="252"/>
      <c r="JIT57" s="252"/>
      <c r="JIU57" s="252"/>
      <c r="JIV57" s="253"/>
      <c r="JIW57" s="253"/>
      <c r="JIX57" s="255"/>
      <c r="JIY57" s="255"/>
      <c r="JIZ57" s="256"/>
      <c r="JJC57" s="251"/>
      <c r="JJD57" s="251"/>
      <c r="JJE57" s="251"/>
      <c r="JJF57" s="251"/>
      <c r="JJG57" s="251"/>
      <c r="JJH57" s="251"/>
      <c r="JJI57" s="252"/>
      <c r="JJJ57" s="253"/>
      <c r="JJO57" s="254"/>
      <c r="JJR57" s="252"/>
      <c r="JJS57" s="252"/>
      <c r="JJT57" s="252"/>
      <c r="JJU57" s="252"/>
      <c r="JJV57" s="253"/>
      <c r="JJW57" s="253"/>
      <c r="JJX57" s="255"/>
      <c r="JJY57" s="255"/>
      <c r="JJZ57" s="256"/>
      <c r="JKC57" s="251"/>
      <c r="JKD57" s="251"/>
      <c r="JKE57" s="251"/>
      <c r="JKF57" s="251"/>
      <c r="JKG57" s="251"/>
      <c r="JKH57" s="251"/>
      <c r="JKI57" s="252"/>
      <c r="JKJ57" s="253"/>
      <c r="JKO57" s="254"/>
      <c r="JKR57" s="252"/>
      <c r="JKS57" s="252"/>
      <c r="JKT57" s="252"/>
      <c r="JKU57" s="252"/>
      <c r="JKV57" s="253"/>
      <c r="JKW57" s="253"/>
      <c r="JKX57" s="255"/>
      <c r="JKY57" s="255"/>
      <c r="JKZ57" s="256"/>
      <c r="JLC57" s="251"/>
      <c r="JLD57" s="251"/>
      <c r="JLE57" s="251"/>
      <c r="JLF57" s="251"/>
      <c r="JLG57" s="251"/>
      <c r="JLH57" s="251"/>
      <c r="JLI57" s="252"/>
      <c r="JLJ57" s="253"/>
      <c r="JLO57" s="254"/>
      <c r="JLR57" s="252"/>
      <c r="JLS57" s="252"/>
      <c r="JLT57" s="252"/>
      <c r="JLU57" s="252"/>
      <c r="JLV57" s="253"/>
      <c r="JLW57" s="253"/>
      <c r="JLX57" s="255"/>
      <c r="JLY57" s="255"/>
      <c r="JLZ57" s="256"/>
      <c r="JMC57" s="251"/>
      <c r="JMD57" s="251"/>
      <c r="JME57" s="251"/>
      <c r="JMF57" s="251"/>
      <c r="JMG57" s="251"/>
      <c r="JMH57" s="251"/>
      <c r="JMI57" s="252"/>
      <c r="JMJ57" s="253"/>
      <c r="JMO57" s="254"/>
      <c r="JMR57" s="252"/>
      <c r="JMS57" s="252"/>
      <c r="JMT57" s="252"/>
      <c r="JMU57" s="252"/>
      <c r="JMV57" s="253"/>
      <c r="JMW57" s="253"/>
      <c r="JMX57" s="255"/>
      <c r="JMY57" s="255"/>
      <c r="JMZ57" s="256"/>
      <c r="JNC57" s="251"/>
      <c r="JND57" s="251"/>
      <c r="JNE57" s="251"/>
      <c r="JNF57" s="251"/>
      <c r="JNG57" s="251"/>
      <c r="JNH57" s="251"/>
      <c r="JNI57" s="252"/>
      <c r="JNJ57" s="253"/>
      <c r="JNO57" s="254"/>
      <c r="JNR57" s="252"/>
      <c r="JNS57" s="252"/>
      <c r="JNT57" s="252"/>
      <c r="JNU57" s="252"/>
      <c r="JNV57" s="253"/>
      <c r="JNW57" s="253"/>
      <c r="JNX57" s="255"/>
      <c r="JNY57" s="255"/>
      <c r="JNZ57" s="256"/>
      <c r="JOC57" s="251"/>
      <c r="JOD57" s="251"/>
      <c r="JOE57" s="251"/>
      <c r="JOF57" s="251"/>
      <c r="JOG57" s="251"/>
      <c r="JOH57" s="251"/>
      <c r="JOI57" s="252"/>
      <c r="JOJ57" s="253"/>
      <c r="JOO57" s="254"/>
      <c r="JOR57" s="252"/>
      <c r="JOS57" s="252"/>
      <c r="JOT57" s="252"/>
      <c r="JOU57" s="252"/>
      <c r="JOV57" s="253"/>
      <c r="JOW57" s="253"/>
      <c r="JOX57" s="255"/>
      <c r="JOY57" s="255"/>
      <c r="JOZ57" s="256"/>
      <c r="JPC57" s="251"/>
      <c r="JPD57" s="251"/>
      <c r="JPE57" s="251"/>
      <c r="JPF57" s="251"/>
      <c r="JPG57" s="251"/>
      <c r="JPH57" s="251"/>
      <c r="JPI57" s="252"/>
      <c r="JPJ57" s="253"/>
      <c r="JPO57" s="254"/>
      <c r="JPR57" s="252"/>
      <c r="JPS57" s="252"/>
      <c r="JPT57" s="252"/>
      <c r="JPU57" s="252"/>
      <c r="JPV57" s="253"/>
      <c r="JPW57" s="253"/>
      <c r="JPX57" s="255"/>
      <c r="JPY57" s="255"/>
      <c r="JPZ57" s="256"/>
      <c r="JQC57" s="251"/>
      <c r="JQD57" s="251"/>
      <c r="JQE57" s="251"/>
      <c r="JQF57" s="251"/>
      <c r="JQG57" s="251"/>
      <c r="JQH57" s="251"/>
      <c r="JQI57" s="252"/>
      <c r="JQJ57" s="253"/>
      <c r="JQO57" s="254"/>
      <c r="JQR57" s="252"/>
      <c r="JQS57" s="252"/>
      <c r="JQT57" s="252"/>
      <c r="JQU57" s="252"/>
      <c r="JQV57" s="253"/>
      <c r="JQW57" s="253"/>
      <c r="JQX57" s="255"/>
      <c r="JQY57" s="255"/>
      <c r="JQZ57" s="256"/>
      <c r="JRC57" s="251"/>
      <c r="JRD57" s="251"/>
      <c r="JRE57" s="251"/>
      <c r="JRF57" s="251"/>
      <c r="JRG57" s="251"/>
      <c r="JRH57" s="251"/>
      <c r="JRI57" s="252"/>
      <c r="JRJ57" s="253"/>
      <c r="JRO57" s="254"/>
      <c r="JRR57" s="252"/>
      <c r="JRS57" s="252"/>
      <c r="JRT57" s="252"/>
      <c r="JRU57" s="252"/>
      <c r="JRV57" s="253"/>
      <c r="JRW57" s="253"/>
      <c r="JRX57" s="255"/>
      <c r="JRY57" s="255"/>
      <c r="JRZ57" s="256"/>
      <c r="JSC57" s="251"/>
      <c r="JSD57" s="251"/>
      <c r="JSE57" s="251"/>
      <c r="JSF57" s="251"/>
      <c r="JSG57" s="251"/>
      <c r="JSH57" s="251"/>
      <c r="JSI57" s="252"/>
      <c r="JSJ57" s="253"/>
      <c r="JSO57" s="254"/>
      <c r="JSR57" s="252"/>
      <c r="JSS57" s="252"/>
      <c r="JST57" s="252"/>
      <c r="JSU57" s="252"/>
      <c r="JSV57" s="253"/>
      <c r="JSW57" s="253"/>
      <c r="JSX57" s="255"/>
      <c r="JSY57" s="255"/>
      <c r="JSZ57" s="256"/>
      <c r="JTC57" s="251"/>
      <c r="JTD57" s="251"/>
      <c r="JTE57" s="251"/>
      <c r="JTF57" s="251"/>
      <c r="JTG57" s="251"/>
      <c r="JTH57" s="251"/>
      <c r="JTI57" s="252"/>
      <c r="JTJ57" s="253"/>
      <c r="JTO57" s="254"/>
      <c r="JTR57" s="252"/>
      <c r="JTS57" s="252"/>
      <c r="JTT57" s="252"/>
      <c r="JTU57" s="252"/>
      <c r="JTV57" s="253"/>
      <c r="JTW57" s="253"/>
      <c r="JTX57" s="255"/>
      <c r="JTY57" s="255"/>
      <c r="JTZ57" s="256"/>
      <c r="JUC57" s="251"/>
      <c r="JUD57" s="251"/>
      <c r="JUE57" s="251"/>
      <c r="JUF57" s="251"/>
      <c r="JUG57" s="251"/>
      <c r="JUH57" s="251"/>
      <c r="JUI57" s="252"/>
      <c r="JUJ57" s="253"/>
      <c r="JUO57" s="254"/>
      <c r="JUR57" s="252"/>
      <c r="JUS57" s="252"/>
      <c r="JUT57" s="252"/>
      <c r="JUU57" s="252"/>
      <c r="JUV57" s="253"/>
      <c r="JUW57" s="253"/>
      <c r="JUX57" s="255"/>
      <c r="JUY57" s="255"/>
      <c r="JUZ57" s="256"/>
      <c r="JVC57" s="251"/>
      <c r="JVD57" s="251"/>
      <c r="JVE57" s="251"/>
      <c r="JVF57" s="251"/>
      <c r="JVG57" s="251"/>
      <c r="JVH57" s="251"/>
      <c r="JVI57" s="252"/>
      <c r="JVJ57" s="253"/>
      <c r="JVO57" s="254"/>
      <c r="JVR57" s="252"/>
      <c r="JVS57" s="252"/>
      <c r="JVT57" s="252"/>
      <c r="JVU57" s="252"/>
      <c r="JVV57" s="253"/>
      <c r="JVW57" s="253"/>
      <c r="JVX57" s="255"/>
      <c r="JVY57" s="255"/>
      <c r="JVZ57" s="256"/>
      <c r="JWC57" s="251"/>
      <c r="JWD57" s="251"/>
      <c r="JWE57" s="251"/>
      <c r="JWF57" s="251"/>
      <c r="JWG57" s="251"/>
      <c r="JWH57" s="251"/>
      <c r="JWI57" s="252"/>
      <c r="JWJ57" s="253"/>
      <c r="JWO57" s="254"/>
      <c r="JWR57" s="252"/>
      <c r="JWS57" s="252"/>
      <c r="JWT57" s="252"/>
      <c r="JWU57" s="252"/>
      <c r="JWV57" s="253"/>
      <c r="JWW57" s="253"/>
      <c r="JWX57" s="255"/>
      <c r="JWY57" s="255"/>
      <c r="JWZ57" s="256"/>
      <c r="JXC57" s="251"/>
      <c r="JXD57" s="251"/>
      <c r="JXE57" s="251"/>
      <c r="JXF57" s="251"/>
      <c r="JXG57" s="251"/>
      <c r="JXH57" s="251"/>
      <c r="JXI57" s="252"/>
      <c r="JXJ57" s="253"/>
      <c r="JXO57" s="254"/>
      <c r="JXR57" s="252"/>
      <c r="JXS57" s="252"/>
      <c r="JXT57" s="252"/>
      <c r="JXU57" s="252"/>
      <c r="JXV57" s="253"/>
      <c r="JXW57" s="253"/>
      <c r="JXX57" s="255"/>
      <c r="JXY57" s="255"/>
      <c r="JXZ57" s="256"/>
      <c r="JYC57" s="251"/>
      <c r="JYD57" s="251"/>
      <c r="JYE57" s="251"/>
      <c r="JYF57" s="251"/>
      <c r="JYG57" s="251"/>
      <c r="JYH57" s="251"/>
      <c r="JYI57" s="252"/>
      <c r="JYJ57" s="253"/>
      <c r="JYO57" s="254"/>
      <c r="JYR57" s="252"/>
      <c r="JYS57" s="252"/>
      <c r="JYT57" s="252"/>
      <c r="JYU57" s="252"/>
      <c r="JYV57" s="253"/>
      <c r="JYW57" s="253"/>
      <c r="JYX57" s="255"/>
      <c r="JYY57" s="255"/>
      <c r="JYZ57" s="256"/>
      <c r="JZC57" s="251"/>
      <c r="JZD57" s="251"/>
      <c r="JZE57" s="251"/>
      <c r="JZF57" s="251"/>
      <c r="JZG57" s="251"/>
      <c r="JZH57" s="251"/>
      <c r="JZI57" s="252"/>
      <c r="JZJ57" s="253"/>
      <c r="JZO57" s="254"/>
      <c r="JZR57" s="252"/>
      <c r="JZS57" s="252"/>
      <c r="JZT57" s="252"/>
      <c r="JZU57" s="252"/>
      <c r="JZV57" s="253"/>
      <c r="JZW57" s="253"/>
      <c r="JZX57" s="255"/>
      <c r="JZY57" s="255"/>
      <c r="JZZ57" s="256"/>
      <c r="KAC57" s="251"/>
      <c r="KAD57" s="251"/>
      <c r="KAE57" s="251"/>
      <c r="KAF57" s="251"/>
      <c r="KAG57" s="251"/>
      <c r="KAH57" s="251"/>
      <c r="KAI57" s="252"/>
      <c r="KAJ57" s="253"/>
      <c r="KAO57" s="254"/>
      <c r="KAR57" s="252"/>
      <c r="KAS57" s="252"/>
      <c r="KAT57" s="252"/>
      <c r="KAU57" s="252"/>
      <c r="KAV57" s="253"/>
      <c r="KAW57" s="253"/>
      <c r="KAX57" s="255"/>
      <c r="KAY57" s="255"/>
      <c r="KAZ57" s="256"/>
      <c r="KBC57" s="251"/>
      <c r="KBD57" s="251"/>
      <c r="KBE57" s="251"/>
      <c r="KBF57" s="251"/>
      <c r="KBG57" s="251"/>
      <c r="KBH57" s="251"/>
      <c r="KBI57" s="252"/>
      <c r="KBJ57" s="253"/>
      <c r="KBO57" s="254"/>
      <c r="KBR57" s="252"/>
      <c r="KBS57" s="252"/>
      <c r="KBT57" s="252"/>
      <c r="KBU57" s="252"/>
      <c r="KBV57" s="253"/>
      <c r="KBW57" s="253"/>
      <c r="KBX57" s="255"/>
      <c r="KBY57" s="255"/>
      <c r="KBZ57" s="256"/>
      <c r="KCC57" s="251"/>
      <c r="KCD57" s="251"/>
      <c r="KCE57" s="251"/>
      <c r="KCF57" s="251"/>
      <c r="KCG57" s="251"/>
      <c r="KCH57" s="251"/>
      <c r="KCI57" s="252"/>
      <c r="KCJ57" s="253"/>
      <c r="KCO57" s="254"/>
      <c r="KCR57" s="252"/>
      <c r="KCS57" s="252"/>
      <c r="KCT57" s="252"/>
      <c r="KCU57" s="252"/>
      <c r="KCV57" s="253"/>
      <c r="KCW57" s="253"/>
      <c r="KCX57" s="255"/>
      <c r="KCY57" s="255"/>
      <c r="KCZ57" s="256"/>
      <c r="KDC57" s="251"/>
      <c r="KDD57" s="251"/>
      <c r="KDE57" s="251"/>
      <c r="KDF57" s="251"/>
      <c r="KDG57" s="251"/>
      <c r="KDH57" s="251"/>
      <c r="KDI57" s="252"/>
      <c r="KDJ57" s="253"/>
      <c r="KDO57" s="254"/>
      <c r="KDR57" s="252"/>
      <c r="KDS57" s="252"/>
      <c r="KDT57" s="252"/>
      <c r="KDU57" s="252"/>
      <c r="KDV57" s="253"/>
      <c r="KDW57" s="253"/>
      <c r="KDX57" s="255"/>
      <c r="KDY57" s="255"/>
      <c r="KDZ57" s="256"/>
      <c r="KEC57" s="251"/>
      <c r="KED57" s="251"/>
      <c r="KEE57" s="251"/>
      <c r="KEF57" s="251"/>
      <c r="KEG57" s="251"/>
      <c r="KEH57" s="251"/>
      <c r="KEI57" s="252"/>
      <c r="KEJ57" s="253"/>
      <c r="KEO57" s="254"/>
      <c r="KER57" s="252"/>
      <c r="KES57" s="252"/>
      <c r="KET57" s="252"/>
      <c r="KEU57" s="252"/>
      <c r="KEV57" s="253"/>
      <c r="KEW57" s="253"/>
      <c r="KEX57" s="255"/>
      <c r="KEY57" s="255"/>
      <c r="KEZ57" s="256"/>
      <c r="KFC57" s="251"/>
      <c r="KFD57" s="251"/>
      <c r="KFE57" s="251"/>
      <c r="KFF57" s="251"/>
      <c r="KFG57" s="251"/>
      <c r="KFH57" s="251"/>
      <c r="KFI57" s="252"/>
      <c r="KFJ57" s="253"/>
      <c r="KFO57" s="254"/>
      <c r="KFR57" s="252"/>
      <c r="KFS57" s="252"/>
      <c r="KFT57" s="252"/>
      <c r="KFU57" s="252"/>
      <c r="KFV57" s="253"/>
      <c r="KFW57" s="253"/>
      <c r="KFX57" s="255"/>
      <c r="KFY57" s="255"/>
      <c r="KFZ57" s="256"/>
      <c r="KGC57" s="251"/>
      <c r="KGD57" s="251"/>
      <c r="KGE57" s="251"/>
      <c r="KGF57" s="251"/>
      <c r="KGG57" s="251"/>
      <c r="KGH57" s="251"/>
      <c r="KGI57" s="252"/>
      <c r="KGJ57" s="253"/>
      <c r="KGO57" s="254"/>
      <c r="KGR57" s="252"/>
      <c r="KGS57" s="252"/>
      <c r="KGT57" s="252"/>
      <c r="KGU57" s="252"/>
      <c r="KGV57" s="253"/>
      <c r="KGW57" s="253"/>
      <c r="KGX57" s="255"/>
      <c r="KGY57" s="255"/>
      <c r="KGZ57" s="256"/>
      <c r="KHC57" s="251"/>
      <c r="KHD57" s="251"/>
      <c r="KHE57" s="251"/>
      <c r="KHF57" s="251"/>
      <c r="KHG57" s="251"/>
      <c r="KHH57" s="251"/>
      <c r="KHI57" s="252"/>
      <c r="KHJ57" s="253"/>
      <c r="KHO57" s="254"/>
      <c r="KHR57" s="252"/>
      <c r="KHS57" s="252"/>
      <c r="KHT57" s="252"/>
      <c r="KHU57" s="252"/>
      <c r="KHV57" s="253"/>
      <c r="KHW57" s="253"/>
      <c r="KHX57" s="255"/>
      <c r="KHY57" s="255"/>
      <c r="KHZ57" s="256"/>
      <c r="KIC57" s="251"/>
      <c r="KID57" s="251"/>
      <c r="KIE57" s="251"/>
      <c r="KIF57" s="251"/>
      <c r="KIG57" s="251"/>
      <c r="KIH57" s="251"/>
      <c r="KII57" s="252"/>
      <c r="KIJ57" s="253"/>
      <c r="KIO57" s="254"/>
      <c r="KIR57" s="252"/>
      <c r="KIS57" s="252"/>
      <c r="KIT57" s="252"/>
      <c r="KIU57" s="252"/>
      <c r="KIV57" s="253"/>
      <c r="KIW57" s="253"/>
      <c r="KIX57" s="255"/>
      <c r="KIY57" s="255"/>
      <c r="KIZ57" s="256"/>
      <c r="KJC57" s="251"/>
      <c r="KJD57" s="251"/>
      <c r="KJE57" s="251"/>
      <c r="KJF57" s="251"/>
      <c r="KJG57" s="251"/>
      <c r="KJH57" s="251"/>
      <c r="KJI57" s="252"/>
      <c r="KJJ57" s="253"/>
      <c r="KJO57" s="254"/>
      <c r="KJR57" s="252"/>
      <c r="KJS57" s="252"/>
      <c r="KJT57" s="252"/>
      <c r="KJU57" s="252"/>
      <c r="KJV57" s="253"/>
      <c r="KJW57" s="253"/>
      <c r="KJX57" s="255"/>
      <c r="KJY57" s="255"/>
      <c r="KJZ57" s="256"/>
      <c r="KKC57" s="251"/>
      <c r="KKD57" s="251"/>
      <c r="KKE57" s="251"/>
      <c r="KKF57" s="251"/>
      <c r="KKG57" s="251"/>
      <c r="KKH57" s="251"/>
      <c r="KKI57" s="252"/>
      <c r="KKJ57" s="253"/>
      <c r="KKO57" s="254"/>
      <c r="KKR57" s="252"/>
      <c r="KKS57" s="252"/>
      <c r="KKT57" s="252"/>
      <c r="KKU57" s="252"/>
      <c r="KKV57" s="253"/>
      <c r="KKW57" s="253"/>
      <c r="KKX57" s="255"/>
      <c r="KKY57" s="255"/>
      <c r="KKZ57" s="256"/>
      <c r="KLC57" s="251"/>
      <c r="KLD57" s="251"/>
      <c r="KLE57" s="251"/>
      <c r="KLF57" s="251"/>
      <c r="KLG57" s="251"/>
      <c r="KLH57" s="251"/>
      <c r="KLI57" s="252"/>
      <c r="KLJ57" s="253"/>
      <c r="KLO57" s="254"/>
      <c r="KLR57" s="252"/>
      <c r="KLS57" s="252"/>
      <c r="KLT57" s="252"/>
      <c r="KLU57" s="252"/>
      <c r="KLV57" s="253"/>
      <c r="KLW57" s="253"/>
      <c r="KLX57" s="255"/>
      <c r="KLY57" s="255"/>
      <c r="KLZ57" s="256"/>
      <c r="KMC57" s="251"/>
      <c r="KMD57" s="251"/>
      <c r="KME57" s="251"/>
      <c r="KMF57" s="251"/>
      <c r="KMG57" s="251"/>
      <c r="KMH57" s="251"/>
      <c r="KMI57" s="252"/>
      <c r="KMJ57" s="253"/>
      <c r="KMO57" s="254"/>
      <c r="KMR57" s="252"/>
      <c r="KMS57" s="252"/>
      <c r="KMT57" s="252"/>
      <c r="KMU57" s="252"/>
      <c r="KMV57" s="253"/>
      <c r="KMW57" s="253"/>
      <c r="KMX57" s="255"/>
      <c r="KMY57" s="255"/>
      <c r="KMZ57" s="256"/>
      <c r="KNC57" s="251"/>
      <c r="KND57" s="251"/>
      <c r="KNE57" s="251"/>
      <c r="KNF57" s="251"/>
      <c r="KNG57" s="251"/>
      <c r="KNH57" s="251"/>
      <c r="KNI57" s="252"/>
      <c r="KNJ57" s="253"/>
      <c r="KNO57" s="254"/>
      <c r="KNR57" s="252"/>
      <c r="KNS57" s="252"/>
      <c r="KNT57" s="252"/>
      <c r="KNU57" s="252"/>
      <c r="KNV57" s="253"/>
      <c r="KNW57" s="253"/>
      <c r="KNX57" s="255"/>
      <c r="KNY57" s="255"/>
      <c r="KNZ57" s="256"/>
      <c r="KOC57" s="251"/>
      <c r="KOD57" s="251"/>
      <c r="KOE57" s="251"/>
      <c r="KOF57" s="251"/>
      <c r="KOG57" s="251"/>
      <c r="KOH57" s="251"/>
      <c r="KOI57" s="252"/>
      <c r="KOJ57" s="253"/>
      <c r="KOO57" s="254"/>
      <c r="KOR57" s="252"/>
      <c r="KOS57" s="252"/>
      <c r="KOT57" s="252"/>
      <c r="KOU57" s="252"/>
      <c r="KOV57" s="253"/>
      <c r="KOW57" s="253"/>
      <c r="KOX57" s="255"/>
      <c r="KOY57" s="255"/>
      <c r="KOZ57" s="256"/>
      <c r="KPC57" s="251"/>
      <c r="KPD57" s="251"/>
      <c r="KPE57" s="251"/>
      <c r="KPF57" s="251"/>
      <c r="KPG57" s="251"/>
      <c r="KPH57" s="251"/>
      <c r="KPI57" s="252"/>
      <c r="KPJ57" s="253"/>
      <c r="KPO57" s="254"/>
      <c r="KPR57" s="252"/>
      <c r="KPS57" s="252"/>
      <c r="KPT57" s="252"/>
      <c r="KPU57" s="252"/>
      <c r="KPV57" s="253"/>
      <c r="KPW57" s="253"/>
      <c r="KPX57" s="255"/>
      <c r="KPY57" s="255"/>
      <c r="KPZ57" s="256"/>
      <c r="KQC57" s="251"/>
      <c r="KQD57" s="251"/>
      <c r="KQE57" s="251"/>
      <c r="KQF57" s="251"/>
      <c r="KQG57" s="251"/>
      <c r="KQH57" s="251"/>
      <c r="KQI57" s="252"/>
      <c r="KQJ57" s="253"/>
      <c r="KQO57" s="254"/>
      <c r="KQR57" s="252"/>
      <c r="KQS57" s="252"/>
      <c r="KQT57" s="252"/>
      <c r="KQU57" s="252"/>
      <c r="KQV57" s="253"/>
      <c r="KQW57" s="253"/>
      <c r="KQX57" s="255"/>
      <c r="KQY57" s="255"/>
      <c r="KQZ57" s="256"/>
      <c r="KRC57" s="251"/>
      <c r="KRD57" s="251"/>
      <c r="KRE57" s="251"/>
      <c r="KRF57" s="251"/>
      <c r="KRG57" s="251"/>
      <c r="KRH57" s="251"/>
      <c r="KRI57" s="252"/>
      <c r="KRJ57" s="253"/>
      <c r="KRO57" s="254"/>
      <c r="KRR57" s="252"/>
      <c r="KRS57" s="252"/>
      <c r="KRT57" s="252"/>
      <c r="KRU57" s="252"/>
      <c r="KRV57" s="253"/>
      <c r="KRW57" s="253"/>
      <c r="KRX57" s="255"/>
      <c r="KRY57" s="255"/>
      <c r="KRZ57" s="256"/>
      <c r="KSC57" s="251"/>
      <c r="KSD57" s="251"/>
      <c r="KSE57" s="251"/>
      <c r="KSF57" s="251"/>
      <c r="KSG57" s="251"/>
      <c r="KSH57" s="251"/>
      <c r="KSI57" s="252"/>
      <c r="KSJ57" s="253"/>
      <c r="KSO57" s="254"/>
      <c r="KSR57" s="252"/>
      <c r="KSS57" s="252"/>
      <c r="KST57" s="252"/>
      <c r="KSU57" s="252"/>
      <c r="KSV57" s="253"/>
      <c r="KSW57" s="253"/>
      <c r="KSX57" s="255"/>
      <c r="KSY57" s="255"/>
      <c r="KSZ57" s="256"/>
      <c r="KTC57" s="251"/>
      <c r="KTD57" s="251"/>
      <c r="KTE57" s="251"/>
      <c r="KTF57" s="251"/>
      <c r="KTG57" s="251"/>
      <c r="KTH57" s="251"/>
      <c r="KTI57" s="252"/>
      <c r="KTJ57" s="253"/>
      <c r="KTO57" s="254"/>
      <c r="KTR57" s="252"/>
      <c r="KTS57" s="252"/>
      <c r="KTT57" s="252"/>
      <c r="KTU57" s="252"/>
      <c r="KTV57" s="253"/>
      <c r="KTW57" s="253"/>
      <c r="KTX57" s="255"/>
      <c r="KTY57" s="255"/>
      <c r="KTZ57" s="256"/>
      <c r="KUC57" s="251"/>
      <c r="KUD57" s="251"/>
      <c r="KUE57" s="251"/>
      <c r="KUF57" s="251"/>
      <c r="KUG57" s="251"/>
      <c r="KUH57" s="251"/>
      <c r="KUI57" s="252"/>
      <c r="KUJ57" s="253"/>
      <c r="KUO57" s="254"/>
      <c r="KUR57" s="252"/>
      <c r="KUS57" s="252"/>
      <c r="KUT57" s="252"/>
      <c r="KUU57" s="252"/>
      <c r="KUV57" s="253"/>
      <c r="KUW57" s="253"/>
      <c r="KUX57" s="255"/>
      <c r="KUY57" s="255"/>
      <c r="KUZ57" s="256"/>
      <c r="KVC57" s="251"/>
      <c r="KVD57" s="251"/>
      <c r="KVE57" s="251"/>
      <c r="KVF57" s="251"/>
      <c r="KVG57" s="251"/>
      <c r="KVH57" s="251"/>
      <c r="KVI57" s="252"/>
      <c r="KVJ57" s="253"/>
      <c r="KVO57" s="254"/>
      <c r="KVR57" s="252"/>
      <c r="KVS57" s="252"/>
      <c r="KVT57" s="252"/>
      <c r="KVU57" s="252"/>
      <c r="KVV57" s="253"/>
      <c r="KVW57" s="253"/>
      <c r="KVX57" s="255"/>
      <c r="KVY57" s="255"/>
      <c r="KVZ57" s="256"/>
      <c r="KWC57" s="251"/>
      <c r="KWD57" s="251"/>
      <c r="KWE57" s="251"/>
      <c r="KWF57" s="251"/>
      <c r="KWG57" s="251"/>
      <c r="KWH57" s="251"/>
      <c r="KWI57" s="252"/>
      <c r="KWJ57" s="253"/>
      <c r="KWO57" s="254"/>
      <c r="KWR57" s="252"/>
      <c r="KWS57" s="252"/>
      <c r="KWT57" s="252"/>
      <c r="KWU57" s="252"/>
      <c r="KWV57" s="253"/>
      <c r="KWW57" s="253"/>
      <c r="KWX57" s="255"/>
      <c r="KWY57" s="255"/>
      <c r="KWZ57" s="256"/>
      <c r="KXC57" s="251"/>
      <c r="KXD57" s="251"/>
      <c r="KXE57" s="251"/>
      <c r="KXF57" s="251"/>
      <c r="KXG57" s="251"/>
      <c r="KXH57" s="251"/>
      <c r="KXI57" s="252"/>
      <c r="KXJ57" s="253"/>
      <c r="KXO57" s="254"/>
      <c r="KXR57" s="252"/>
      <c r="KXS57" s="252"/>
      <c r="KXT57" s="252"/>
      <c r="KXU57" s="252"/>
      <c r="KXV57" s="253"/>
      <c r="KXW57" s="253"/>
      <c r="KXX57" s="255"/>
      <c r="KXY57" s="255"/>
      <c r="KXZ57" s="256"/>
      <c r="KYC57" s="251"/>
      <c r="KYD57" s="251"/>
      <c r="KYE57" s="251"/>
      <c r="KYF57" s="251"/>
      <c r="KYG57" s="251"/>
      <c r="KYH57" s="251"/>
      <c r="KYI57" s="252"/>
      <c r="KYJ57" s="253"/>
      <c r="KYO57" s="254"/>
      <c r="KYR57" s="252"/>
      <c r="KYS57" s="252"/>
      <c r="KYT57" s="252"/>
      <c r="KYU57" s="252"/>
      <c r="KYV57" s="253"/>
      <c r="KYW57" s="253"/>
      <c r="KYX57" s="255"/>
      <c r="KYY57" s="255"/>
      <c r="KYZ57" s="256"/>
      <c r="KZC57" s="251"/>
      <c r="KZD57" s="251"/>
      <c r="KZE57" s="251"/>
      <c r="KZF57" s="251"/>
      <c r="KZG57" s="251"/>
      <c r="KZH57" s="251"/>
      <c r="KZI57" s="252"/>
      <c r="KZJ57" s="253"/>
      <c r="KZO57" s="254"/>
      <c r="KZR57" s="252"/>
      <c r="KZS57" s="252"/>
      <c r="KZT57" s="252"/>
      <c r="KZU57" s="252"/>
      <c r="KZV57" s="253"/>
      <c r="KZW57" s="253"/>
      <c r="KZX57" s="255"/>
      <c r="KZY57" s="255"/>
      <c r="KZZ57" s="256"/>
      <c r="LAC57" s="251"/>
      <c r="LAD57" s="251"/>
      <c r="LAE57" s="251"/>
      <c r="LAF57" s="251"/>
      <c r="LAG57" s="251"/>
      <c r="LAH57" s="251"/>
      <c r="LAI57" s="252"/>
      <c r="LAJ57" s="253"/>
      <c r="LAO57" s="254"/>
      <c r="LAR57" s="252"/>
      <c r="LAS57" s="252"/>
      <c r="LAT57" s="252"/>
      <c r="LAU57" s="252"/>
      <c r="LAV57" s="253"/>
      <c r="LAW57" s="253"/>
      <c r="LAX57" s="255"/>
      <c r="LAY57" s="255"/>
      <c r="LAZ57" s="256"/>
      <c r="LBC57" s="251"/>
      <c r="LBD57" s="251"/>
      <c r="LBE57" s="251"/>
      <c r="LBF57" s="251"/>
      <c r="LBG57" s="251"/>
      <c r="LBH57" s="251"/>
      <c r="LBI57" s="252"/>
      <c r="LBJ57" s="253"/>
      <c r="LBO57" s="254"/>
      <c r="LBR57" s="252"/>
      <c r="LBS57" s="252"/>
      <c r="LBT57" s="252"/>
      <c r="LBU57" s="252"/>
      <c r="LBV57" s="253"/>
      <c r="LBW57" s="253"/>
      <c r="LBX57" s="255"/>
      <c r="LBY57" s="255"/>
      <c r="LBZ57" s="256"/>
      <c r="LCC57" s="251"/>
      <c r="LCD57" s="251"/>
      <c r="LCE57" s="251"/>
      <c r="LCF57" s="251"/>
      <c r="LCG57" s="251"/>
      <c r="LCH57" s="251"/>
      <c r="LCI57" s="252"/>
      <c r="LCJ57" s="253"/>
      <c r="LCO57" s="254"/>
      <c r="LCR57" s="252"/>
      <c r="LCS57" s="252"/>
      <c r="LCT57" s="252"/>
      <c r="LCU57" s="252"/>
      <c r="LCV57" s="253"/>
      <c r="LCW57" s="253"/>
      <c r="LCX57" s="255"/>
      <c r="LCY57" s="255"/>
      <c r="LCZ57" s="256"/>
      <c r="LDC57" s="251"/>
      <c r="LDD57" s="251"/>
      <c r="LDE57" s="251"/>
      <c r="LDF57" s="251"/>
      <c r="LDG57" s="251"/>
      <c r="LDH57" s="251"/>
      <c r="LDI57" s="252"/>
      <c r="LDJ57" s="253"/>
      <c r="LDO57" s="254"/>
      <c r="LDR57" s="252"/>
      <c r="LDS57" s="252"/>
      <c r="LDT57" s="252"/>
      <c r="LDU57" s="252"/>
      <c r="LDV57" s="253"/>
      <c r="LDW57" s="253"/>
      <c r="LDX57" s="255"/>
      <c r="LDY57" s="255"/>
      <c r="LDZ57" s="256"/>
      <c r="LEC57" s="251"/>
      <c r="LED57" s="251"/>
      <c r="LEE57" s="251"/>
      <c r="LEF57" s="251"/>
      <c r="LEG57" s="251"/>
      <c r="LEH57" s="251"/>
      <c r="LEI57" s="252"/>
      <c r="LEJ57" s="253"/>
      <c r="LEO57" s="254"/>
      <c r="LER57" s="252"/>
      <c r="LES57" s="252"/>
      <c r="LET57" s="252"/>
      <c r="LEU57" s="252"/>
      <c r="LEV57" s="253"/>
      <c r="LEW57" s="253"/>
      <c r="LEX57" s="255"/>
      <c r="LEY57" s="255"/>
      <c r="LEZ57" s="256"/>
      <c r="LFC57" s="251"/>
      <c r="LFD57" s="251"/>
      <c r="LFE57" s="251"/>
      <c r="LFF57" s="251"/>
      <c r="LFG57" s="251"/>
      <c r="LFH57" s="251"/>
      <c r="LFI57" s="252"/>
      <c r="LFJ57" s="253"/>
      <c r="LFO57" s="254"/>
      <c r="LFR57" s="252"/>
      <c r="LFS57" s="252"/>
      <c r="LFT57" s="252"/>
      <c r="LFU57" s="252"/>
      <c r="LFV57" s="253"/>
      <c r="LFW57" s="253"/>
      <c r="LFX57" s="255"/>
      <c r="LFY57" s="255"/>
      <c r="LFZ57" s="256"/>
      <c r="LGC57" s="251"/>
      <c r="LGD57" s="251"/>
      <c r="LGE57" s="251"/>
      <c r="LGF57" s="251"/>
      <c r="LGG57" s="251"/>
      <c r="LGH57" s="251"/>
      <c r="LGI57" s="252"/>
      <c r="LGJ57" s="253"/>
      <c r="LGO57" s="254"/>
      <c r="LGR57" s="252"/>
      <c r="LGS57" s="252"/>
      <c r="LGT57" s="252"/>
      <c r="LGU57" s="252"/>
      <c r="LGV57" s="253"/>
      <c r="LGW57" s="253"/>
      <c r="LGX57" s="255"/>
      <c r="LGY57" s="255"/>
      <c r="LGZ57" s="256"/>
      <c r="LHC57" s="251"/>
      <c r="LHD57" s="251"/>
      <c r="LHE57" s="251"/>
      <c r="LHF57" s="251"/>
      <c r="LHG57" s="251"/>
      <c r="LHH57" s="251"/>
      <c r="LHI57" s="252"/>
      <c r="LHJ57" s="253"/>
      <c r="LHO57" s="254"/>
      <c r="LHR57" s="252"/>
      <c r="LHS57" s="252"/>
      <c r="LHT57" s="252"/>
      <c r="LHU57" s="252"/>
      <c r="LHV57" s="253"/>
      <c r="LHW57" s="253"/>
      <c r="LHX57" s="255"/>
      <c r="LHY57" s="255"/>
      <c r="LHZ57" s="256"/>
      <c r="LIC57" s="251"/>
      <c r="LID57" s="251"/>
      <c r="LIE57" s="251"/>
      <c r="LIF57" s="251"/>
      <c r="LIG57" s="251"/>
      <c r="LIH57" s="251"/>
      <c r="LII57" s="252"/>
      <c r="LIJ57" s="253"/>
      <c r="LIO57" s="254"/>
      <c r="LIR57" s="252"/>
      <c r="LIS57" s="252"/>
      <c r="LIT57" s="252"/>
      <c r="LIU57" s="252"/>
      <c r="LIV57" s="253"/>
      <c r="LIW57" s="253"/>
      <c r="LIX57" s="255"/>
      <c r="LIY57" s="255"/>
      <c r="LIZ57" s="256"/>
      <c r="LJC57" s="251"/>
      <c r="LJD57" s="251"/>
      <c r="LJE57" s="251"/>
      <c r="LJF57" s="251"/>
      <c r="LJG57" s="251"/>
      <c r="LJH57" s="251"/>
      <c r="LJI57" s="252"/>
      <c r="LJJ57" s="253"/>
      <c r="LJO57" s="254"/>
      <c r="LJR57" s="252"/>
      <c r="LJS57" s="252"/>
      <c r="LJT57" s="252"/>
      <c r="LJU57" s="252"/>
      <c r="LJV57" s="253"/>
      <c r="LJW57" s="253"/>
      <c r="LJX57" s="255"/>
      <c r="LJY57" s="255"/>
      <c r="LJZ57" s="256"/>
      <c r="LKC57" s="251"/>
      <c r="LKD57" s="251"/>
      <c r="LKE57" s="251"/>
      <c r="LKF57" s="251"/>
      <c r="LKG57" s="251"/>
      <c r="LKH57" s="251"/>
      <c r="LKI57" s="252"/>
      <c r="LKJ57" s="253"/>
      <c r="LKO57" s="254"/>
      <c r="LKR57" s="252"/>
      <c r="LKS57" s="252"/>
      <c r="LKT57" s="252"/>
      <c r="LKU57" s="252"/>
      <c r="LKV57" s="253"/>
      <c r="LKW57" s="253"/>
      <c r="LKX57" s="255"/>
      <c r="LKY57" s="255"/>
      <c r="LKZ57" s="256"/>
      <c r="LLC57" s="251"/>
      <c r="LLD57" s="251"/>
      <c r="LLE57" s="251"/>
      <c r="LLF57" s="251"/>
      <c r="LLG57" s="251"/>
      <c r="LLH57" s="251"/>
      <c r="LLI57" s="252"/>
      <c r="LLJ57" s="253"/>
      <c r="LLO57" s="254"/>
      <c r="LLR57" s="252"/>
      <c r="LLS57" s="252"/>
      <c r="LLT57" s="252"/>
      <c r="LLU57" s="252"/>
      <c r="LLV57" s="253"/>
      <c r="LLW57" s="253"/>
      <c r="LLX57" s="255"/>
      <c r="LLY57" s="255"/>
      <c r="LLZ57" s="256"/>
      <c r="LMC57" s="251"/>
      <c r="LMD57" s="251"/>
      <c r="LME57" s="251"/>
      <c r="LMF57" s="251"/>
      <c r="LMG57" s="251"/>
      <c r="LMH57" s="251"/>
      <c r="LMI57" s="252"/>
      <c r="LMJ57" s="253"/>
      <c r="LMO57" s="254"/>
      <c r="LMR57" s="252"/>
      <c r="LMS57" s="252"/>
      <c r="LMT57" s="252"/>
      <c r="LMU57" s="252"/>
      <c r="LMV57" s="253"/>
      <c r="LMW57" s="253"/>
      <c r="LMX57" s="255"/>
      <c r="LMY57" s="255"/>
      <c r="LMZ57" s="256"/>
      <c r="LNC57" s="251"/>
      <c r="LND57" s="251"/>
      <c r="LNE57" s="251"/>
      <c r="LNF57" s="251"/>
      <c r="LNG57" s="251"/>
      <c r="LNH57" s="251"/>
      <c r="LNI57" s="252"/>
      <c r="LNJ57" s="253"/>
      <c r="LNO57" s="254"/>
      <c r="LNR57" s="252"/>
      <c r="LNS57" s="252"/>
      <c r="LNT57" s="252"/>
      <c r="LNU57" s="252"/>
      <c r="LNV57" s="253"/>
      <c r="LNW57" s="253"/>
      <c r="LNX57" s="255"/>
      <c r="LNY57" s="255"/>
      <c r="LNZ57" s="256"/>
      <c r="LOC57" s="251"/>
      <c r="LOD57" s="251"/>
      <c r="LOE57" s="251"/>
      <c r="LOF57" s="251"/>
      <c r="LOG57" s="251"/>
      <c r="LOH57" s="251"/>
      <c r="LOI57" s="252"/>
      <c r="LOJ57" s="253"/>
      <c r="LOO57" s="254"/>
      <c r="LOR57" s="252"/>
      <c r="LOS57" s="252"/>
      <c r="LOT57" s="252"/>
      <c r="LOU57" s="252"/>
      <c r="LOV57" s="253"/>
      <c r="LOW57" s="253"/>
      <c r="LOX57" s="255"/>
      <c r="LOY57" s="255"/>
      <c r="LOZ57" s="256"/>
      <c r="LPC57" s="251"/>
      <c r="LPD57" s="251"/>
      <c r="LPE57" s="251"/>
      <c r="LPF57" s="251"/>
      <c r="LPG57" s="251"/>
      <c r="LPH57" s="251"/>
      <c r="LPI57" s="252"/>
      <c r="LPJ57" s="253"/>
      <c r="LPO57" s="254"/>
      <c r="LPR57" s="252"/>
      <c r="LPS57" s="252"/>
      <c r="LPT57" s="252"/>
      <c r="LPU57" s="252"/>
      <c r="LPV57" s="253"/>
      <c r="LPW57" s="253"/>
      <c r="LPX57" s="255"/>
      <c r="LPY57" s="255"/>
      <c r="LPZ57" s="256"/>
      <c r="LQC57" s="251"/>
      <c r="LQD57" s="251"/>
      <c r="LQE57" s="251"/>
      <c r="LQF57" s="251"/>
      <c r="LQG57" s="251"/>
      <c r="LQH57" s="251"/>
      <c r="LQI57" s="252"/>
      <c r="LQJ57" s="253"/>
      <c r="LQO57" s="254"/>
      <c r="LQR57" s="252"/>
      <c r="LQS57" s="252"/>
      <c r="LQT57" s="252"/>
      <c r="LQU57" s="252"/>
      <c r="LQV57" s="253"/>
      <c r="LQW57" s="253"/>
      <c r="LQX57" s="255"/>
      <c r="LQY57" s="255"/>
      <c r="LQZ57" s="256"/>
      <c r="LRC57" s="251"/>
      <c r="LRD57" s="251"/>
      <c r="LRE57" s="251"/>
      <c r="LRF57" s="251"/>
      <c r="LRG57" s="251"/>
      <c r="LRH57" s="251"/>
      <c r="LRI57" s="252"/>
      <c r="LRJ57" s="253"/>
      <c r="LRO57" s="254"/>
      <c r="LRR57" s="252"/>
      <c r="LRS57" s="252"/>
      <c r="LRT57" s="252"/>
      <c r="LRU57" s="252"/>
      <c r="LRV57" s="253"/>
      <c r="LRW57" s="253"/>
      <c r="LRX57" s="255"/>
      <c r="LRY57" s="255"/>
      <c r="LRZ57" s="256"/>
      <c r="LSC57" s="251"/>
      <c r="LSD57" s="251"/>
      <c r="LSE57" s="251"/>
      <c r="LSF57" s="251"/>
      <c r="LSG57" s="251"/>
      <c r="LSH57" s="251"/>
      <c r="LSI57" s="252"/>
      <c r="LSJ57" s="253"/>
      <c r="LSO57" s="254"/>
      <c r="LSR57" s="252"/>
      <c r="LSS57" s="252"/>
      <c r="LST57" s="252"/>
      <c r="LSU57" s="252"/>
      <c r="LSV57" s="253"/>
      <c r="LSW57" s="253"/>
      <c r="LSX57" s="255"/>
      <c r="LSY57" s="255"/>
      <c r="LSZ57" s="256"/>
      <c r="LTC57" s="251"/>
      <c r="LTD57" s="251"/>
      <c r="LTE57" s="251"/>
      <c r="LTF57" s="251"/>
      <c r="LTG57" s="251"/>
      <c r="LTH57" s="251"/>
      <c r="LTI57" s="252"/>
      <c r="LTJ57" s="253"/>
      <c r="LTO57" s="254"/>
      <c r="LTR57" s="252"/>
      <c r="LTS57" s="252"/>
      <c r="LTT57" s="252"/>
      <c r="LTU57" s="252"/>
      <c r="LTV57" s="253"/>
      <c r="LTW57" s="253"/>
      <c r="LTX57" s="255"/>
      <c r="LTY57" s="255"/>
      <c r="LTZ57" s="256"/>
      <c r="LUC57" s="251"/>
      <c r="LUD57" s="251"/>
      <c r="LUE57" s="251"/>
      <c r="LUF57" s="251"/>
      <c r="LUG57" s="251"/>
      <c r="LUH57" s="251"/>
      <c r="LUI57" s="252"/>
      <c r="LUJ57" s="253"/>
      <c r="LUO57" s="254"/>
      <c r="LUR57" s="252"/>
      <c r="LUS57" s="252"/>
      <c r="LUT57" s="252"/>
      <c r="LUU57" s="252"/>
      <c r="LUV57" s="253"/>
      <c r="LUW57" s="253"/>
      <c r="LUX57" s="255"/>
      <c r="LUY57" s="255"/>
      <c r="LUZ57" s="256"/>
      <c r="LVC57" s="251"/>
      <c r="LVD57" s="251"/>
      <c r="LVE57" s="251"/>
      <c r="LVF57" s="251"/>
      <c r="LVG57" s="251"/>
      <c r="LVH57" s="251"/>
      <c r="LVI57" s="252"/>
      <c r="LVJ57" s="253"/>
      <c r="LVO57" s="254"/>
      <c r="LVR57" s="252"/>
      <c r="LVS57" s="252"/>
      <c r="LVT57" s="252"/>
      <c r="LVU57" s="252"/>
      <c r="LVV57" s="253"/>
      <c r="LVW57" s="253"/>
      <c r="LVX57" s="255"/>
      <c r="LVY57" s="255"/>
      <c r="LVZ57" s="256"/>
      <c r="LWC57" s="251"/>
      <c r="LWD57" s="251"/>
      <c r="LWE57" s="251"/>
      <c r="LWF57" s="251"/>
      <c r="LWG57" s="251"/>
      <c r="LWH57" s="251"/>
      <c r="LWI57" s="252"/>
      <c r="LWJ57" s="253"/>
      <c r="LWO57" s="254"/>
      <c r="LWR57" s="252"/>
      <c r="LWS57" s="252"/>
      <c r="LWT57" s="252"/>
      <c r="LWU57" s="252"/>
      <c r="LWV57" s="253"/>
      <c r="LWW57" s="253"/>
      <c r="LWX57" s="255"/>
      <c r="LWY57" s="255"/>
      <c r="LWZ57" s="256"/>
      <c r="LXC57" s="251"/>
      <c r="LXD57" s="251"/>
      <c r="LXE57" s="251"/>
      <c r="LXF57" s="251"/>
      <c r="LXG57" s="251"/>
      <c r="LXH57" s="251"/>
      <c r="LXI57" s="252"/>
      <c r="LXJ57" s="253"/>
      <c r="LXO57" s="254"/>
      <c r="LXR57" s="252"/>
      <c r="LXS57" s="252"/>
      <c r="LXT57" s="252"/>
      <c r="LXU57" s="252"/>
      <c r="LXV57" s="253"/>
      <c r="LXW57" s="253"/>
      <c r="LXX57" s="255"/>
      <c r="LXY57" s="255"/>
      <c r="LXZ57" s="256"/>
      <c r="LYC57" s="251"/>
      <c r="LYD57" s="251"/>
      <c r="LYE57" s="251"/>
      <c r="LYF57" s="251"/>
      <c r="LYG57" s="251"/>
      <c r="LYH57" s="251"/>
      <c r="LYI57" s="252"/>
      <c r="LYJ57" s="253"/>
      <c r="LYO57" s="254"/>
      <c r="LYR57" s="252"/>
      <c r="LYS57" s="252"/>
      <c r="LYT57" s="252"/>
      <c r="LYU57" s="252"/>
      <c r="LYV57" s="253"/>
      <c r="LYW57" s="253"/>
      <c r="LYX57" s="255"/>
      <c r="LYY57" s="255"/>
      <c r="LYZ57" s="256"/>
      <c r="LZC57" s="251"/>
      <c r="LZD57" s="251"/>
      <c r="LZE57" s="251"/>
      <c r="LZF57" s="251"/>
      <c r="LZG57" s="251"/>
      <c r="LZH57" s="251"/>
      <c r="LZI57" s="252"/>
      <c r="LZJ57" s="253"/>
      <c r="LZO57" s="254"/>
      <c r="LZR57" s="252"/>
      <c r="LZS57" s="252"/>
      <c r="LZT57" s="252"/>
      <c r="LZU57" s="252"/>
      <c r="LZV57" s="253"/>
      <c r="LZW57" s="253"/>
      <c r="LZX57" s="255"/>
      <c r="LZY57" s="255"/>
      <c r="LZZ57" s="256"/>
      <c r="MAC57" s="251"/>
      <c r="MAD57" s="251"/>
      <c r="MAE57" s="251"/>
      <c r="MAF57" s="251"/>
      <c r="MAG57" s="251"/>
      <c r="MAH57" s="251"/>
      <c r="MAI57" s="252"/>
      <c r="MAJ57" s="253"/>
      <c r="MAO57" s="254"/>
      <c r="MAR57" s="252"/>
      <c r="MAS57" s="252"/>
      <c r="MAT57" s="252"/>
      <c r="MAU57" s="252"/>
      <c r="MAV57" s="253"/>
      <c r="MAW57" s="253"/>
      <c r="MAX57" s="255"/>
      <c r="MAY57" s="255"/>
      <c r="MAZ57" s="256"/>
      <c r="MBC57" s="251"/>
      <c r="MBD57" s="251"/>
      <c r="MBE57" s="251"/>
      <c r="MBF57" s="251"/>
      <c r="MBG57" s="251"/>
      <c r="MBH57" s="251"/>
      <c r="MBI57" s="252"/>
      <c r="MBJ57" s="253"/>
      <c r="MBO57" s="254"/>
      <c r="MBR57" s="252"/>
      <c r="MBS57" s="252"/>
      <c r="MBT57" s="252"/>
      <c r="MBU57" s="252"/>
      <c r="MBV57" s="253"/>
      <c r="MBW57" s="253"/>
      <c r="MBX57" s="255"/>
      <c r="MBY57" s="255"/>
      <c r="MBZ57" s="256"/>
      <c r="MCC57" s="251"/>
      <c r="MCD57" s="251"/>
      <c r="MCE57" s="251"/>
      <c r="MCF57" s="251"/>
      <c r="MCG57" s="251"/>
      <c r="MCH57" s="251"/>
      <c r="MCI57" s="252"/>
      <c r="MCJ57" s="253"/>
      <c r="MCO57" s="254"/>
      <c r="MCR57" s="252"/>
      <c r="MCS57" s="252"/>
      <c r="MCT57" s="252"/>
      <c r="MCU57" s="252"/>
      <c r="MCV57" s="253"/>
      <c r="MCW57" s="253"/>
      <c r="MCX57" s="255"/>
      <c r="MCY57" s="255"/>
      <c r="MCZ57" s="256"/>
      <c r="MDC57" s="251"/>
      <c r="MDD57" s="251"/>
      <c r="MDE57" s="251"/>
      <c r="MDF57" s="251"/>
      <c r="MDG57" s="251"/>
      <c r="MDH57" s="251"/>
      <c r="MDI57" s="252"/>
      <c r="MDJ57" s="253"/>
      <c r="MDO57" s="254"/>
      <c r="MDR57" s="252"/>
      <c r="MDS57" s="252"/>
      <c r="MDT57" s="252"/>
      <c r="MDU57" s="252"/>
      <c r="MDV57" s="253"/>
      <c r="MDW57" s="253"/>
      <c r="MDX57" s="255"/>
      <c r="MDY57" s="255"/>
      <c r="MDZ57" s="256"/>
      <c r="MEC57" s="251"/>
      <c r="MED57" s="251"/>
      <c r="MEE57" s="251"/>
      <c r="MEF57" s="251"/>
      <c r="MEG57" s="251"/>
      <c r="MEH57" s="251"/>
      <c r="MEI57" s="252"/>
      <c r="MEJ57" s="253"/>
      <c r="MEO57" s="254"/>
      <c r="MER57" s="252"/>
      <c r="MES57" s="252"/>
      <c r="MET57" s="252"/>
      <c r="MEU57" s="252"/>
      <c r="MEV57" s="253"/>
      <c r="MEW57" s="253"/>
      <c r="MEX57" s="255"/>
      <c r="MEY57" s="255"/>
      <c r="MEZ57" s="256"/>
      <c r="MFC57" s="251"/>
      <c r="MFD57" s="251"/>
      <c r="MFE57" s="251"/>
      <c r="MFF57" s="251"/>
      <c r="MFG57" s="251"/>
      <c r="MFH57" s="251"/>
      <c r="MFI57" s="252"/>
      <c r="MFJ57" s="253"/>
      <c r="MFO57" s="254"/>
      <c r="MFR57" s="252"/>
      <c r="MFS57" s="252"/>
      <c r="MFT57" s="252"/>
      <c r="MFU57" s="252"/>
      <c r="MFV57" s="253"/>
      <c r="MFW57" s="253"/>
      <c r="MFX57" s="255"/>
      <c r="MFY57" s="255"/>
      <c r="MFZ57" s="256"/>
      <c r="MGC57" s="251"/>
      <c r="MGD57" s="251"/>
      <c r="MGE57" s="251"/>
      <c r="MGF57" s="251"/>
      <c r="MGG57" s="251"/>
      <c r="MGH57" s="251"/>
      <c r="MGI57" s="252"/>
      <c r="MGJ57" s="253"/>
      <c r="MGO57" s="254"/>
      <c r="MGR57" s="252"/>
      <c r="MGS57" s="252"/>
      <c r="MGT57" s="252"/>
      <c r="MGU57" s="252"/>
      <c r="MGV57" s="253"/>
      <c r="MGW57" s="253"/>
      <c r="MGX57" s="255"/>
      <c r="MGY57" s="255"/>
      <c r="MGZ57" s="256"/>
      <c r="MHC57" s="251"/>
      <c r="MHD57" s="251"/>
      <c r="MHE57" s="251"/>
      <c r="MHF57" s="251"/>
      <c r="MHG57" s="251"/>
      <c r="MHH57" s="251"/>
      <c r="MHI57" s="252"/>
      <c r="MHJ57" s="253"/>
      <c r="MHO57" s="254"/>
      <c r="MHR57" s="252"/>
      <c r="MHS57" s="252"/>
      <c r="MHT57" s="252"/>
      <c r="MHU57" s="252"/>
      <c r="MHV57" s="253"/>
      <c r="MHW57" s="253"/>
      <c r="MHX57" s="255"/>
      <c r="MHY57" s="255"/>
      <c r="MHZ57" s="256"/>
      <c r="MIC57" s="251"/>
      <c r="MID57" s="251"/>
      <c r="MIE57" s="251"/>
      <c r="MIF57" s="251"/>
      <c r="MIG57" s="251"/>
      <c r="MIH57" s="251"/>
      <c r="MII57" s="252"/>
      <c r="MIJ57" s="253"/>
      <c r="MIO57" s="254"/>
      <c r="MIR57" s="252"/>
      <c r="MIS57" s="252"/>
      <c r="MIT57" s="252"/>
      <c r="MIU57" s="252"/>
      <c r="MIV57" s="253"/>
      <c r="MIW57" s="253"/>
      <c r="MIX57" s="255"/>
      <c r="MIY57" s="255"/>
      <c r="MIZ57" s="256"/>
      <c r="MJC57" s="251"/>
      <c r="MJD57" s="251"/>
      <c r="MJE57" s="251"/>
      <c r="MJF57" s="251"/>
      <c r="MJG57" s="251"/>
      <c r="MJH57" s="251"/>
      <c r="MJI57" s="252"/>
      <c r="MJJ57" s="253"/>
      <c r="MJO57" s="254"/>
      <c r="MJR57" s="252"/>
      <c r="MJS57" s="252"/>
      <c r="MJT57" s="252"/>
      <c r="MJU57" s="252"/>
      <c r="MJV57" s="253"/>
      <c r="MJW57" s="253"/>
      <c r="MJX57" s="255"/>
      <c r="MJY57" s="255"/>
      <c r="MJZ57" s="256"/>
      <c r="MKC57" s="251"/>
      <c r="MKD57" s="251"/>
      <c r="MKE57" s="251"/>
      <c r="MKF57" s="251"/>
      <c r="MKG57" s="251"/>
      <c r="MKH57" s="251"/>
      <c r="MKI57" s="252"/>
      <c r="MKJ57" s="253"/>
      <c r="MKO57" s="254"/>
      <c r="MKR57" s="252"/>
      <c r="MKS57" s="252"/>
      <c r="MKT57" s="252"/>
      <c r="MKU57" s="252"/>
      <c r="MKV57" s="253"/>
      <c r="MKW57" s="253"/>
      <c r="MKX57" s="255"/>
      <c r="MKY57" s="255"/>
      <c r="MKZ57" s="256"/>
      <c r="MLC57" s="251"/>
      <c r="MLD57" s="251"/>
      <c r="MLE57" s="251"/>
      <c r="MLF57" s="251"/>
      <c r="MLG57" s="251"/>
      <c r="MLH57" s="251"/>
      <c r="MLI57" s="252"/>
      <c r="MLJ57" s="253"/>
      <c r="MLO57" s="254"/>
      <c r="MLR57" s="252"/>
      <c r="MLS57" s="252"/>
      <c r="MLT57" s="252"/>
      <c r="MLU57" s="252"/>
      <c r="MLV57" s="253"/>
      <c r="MLW57" s="253"/>
      <c r="MLX57" s="255"/>
      <c r="MLY57" s="255"/>
      <c r="MLZ57" s="256"/>
      <c r="MMC57" s="251"/>
      <c r="MMD57" s="251"/>
      <c r="MME57" s="251"/>
      <c r="MMF57" s="251"/>
      <c r="MMG57" s="251"/>
      <c r="MMH57" s="251"/>
      <c r="MMI57" s="252"/>
      <c r="MMJ57" s="253"/>
      <c r="MMO57" s="254"/>
      <c r="MMR57" s="252"/>
      <c r="MMS57" s="252"/>
      <c r="MMT57" s="252"/>
      <c r="MMU57" s="252"/>
      <c r="MMV57" s="253"/>
      <c r="MMW57" s="253"/>
      <c r="MMX57" s="255"/>
      <c r="MMY57" s="255"/>
      <c r="MMZ57" s="256"/>
      <c r="MNC57" s="251"/>
      <c r="MND57" s="251"/>
      <c r="MNE57" s="251"/>
      <c r="MNF57" s="251"/>
      <c r="MNG57" s="251"/>
      <c r="MNH57" s="251"/>
      <c r="MNI57" s="252"/>
      <c r="MNJ57" s="253"/>
      <c r="MNO57" s="254"/>
      <c r="MNR57" s="252"/>
      <c r="MNS57" s="252"/>
      <c r="MNT57" s="252"/>
      <c r="MNU57" s="252"/>
      <c r="MNV57" s="253"/>
      <c r="MNW57" s="253"/>
      <c r="MNX57" s="255"/>
      <c r="MNY57" s="255"/>
      <c r="MNZ57" s="256"/>
      <c r="MOC57" s="251"/>
      <c r="MOD57" s="251"/>
      <c r="MOE57" s="251"/>
      <c r="MOF57" s="251"/>
      <c r="MOG57" s="251"/>
      <c r="MOH57" s="251"/>
      <c r="MOI57" s="252"/>
      <c r="MOJ57" s="253"/>
      <c r="MOO57" s="254"/>
      <c r="MOR57" s="252"/>
      <c r="MOS57" s="252"/>
      <c r="MOT57" s="252"/>
      <c r="MOU57" s="252"/>
      <c r="MOV57" s="253"/>
      <c r="MOW57" s="253"/>
      <c r="MOX57" s="255"/>
      <c r="MOY57" s="255"/>
      <c r="MOZ57" s="256"/>
      <c r="MPC57" s="251"/>
      <c r="MPD57" s="251"/>
      <c r="MPE57" s="251"/>
      <c r="MPF57" s="251"/>
      <c r="MPG57" s="251"/>
      <c r="MPH57" s="251"/>
      <c r="MPI57" s="252"/>
      <c r="MPJ57" s="253"/>
      <c r="MPO57" s="254"/>
      <c r="MPR57" s="252"/>
      <c r="MPS57" s="252"/>
      <c r="MPT57" s="252"/>
      <c r="MPU57" s="252"/>
      <c r="MPV57" s="253"/>
      <c r="MPW57" s="253"/>
      <c r="MPX57" s="255"/>
      <c r="MPY57" s="255"/>
      <c r="MPZ57" s="256"/>
      <c r="MQC57" s="251"/>
      <c r="MQD57" s="251"/>
      <c r="MQE57" s="251"/>
      <c r="MQF57" s="251"/>
      <c r="MQG57" s="251"/>
      <c r="MQH57" s="251"/>
      <c r="MQI57" s="252"/>
      <c r="MQJ57" s="253"/>
      <c r="MQO57" s="254"/>
      <c r="MQR57" s="252"/>
      <c r="MQS57" s="252"/>
      <c r="MQT57" s="252"/>
      <c r="MQU57" s="252"/>
      <c r="MQV57" s="253"/>
      <c r="MQW57" s="253"/>
      <c r="MQX57" s="255"/>
      <c r="MQY57" s="255"/>
      <c r="MQZ57" s="256"/>
      <c r="MRC57" s="251"/>
      <c r="MRD57" s="251"/>
      <c r="MRE57" s="251"/>
      <c r="MRF57" s="251"/>
      <c r="MRG57" s="251"/>
      <c r="MRH57" s="251"/>
      <c r="MRI57" s="252"/>
      <c r="MRJ57" s="253"/>
      <c r="MRO57" s="254"/>
      <c r="MRR57" s="252"/>
      <c r="MRS57" s="252"/>
      <c r="MRT57" s="252"/>
      <c r="MRU57" s="252"/>
      <c r="MRV57" s="253"/>
      <c r="MRW57" s="253"/>
      <c r="MRX57" s="255"/>
      <c r="MRY57" s="255"/>
      <c r="MRZ57" s="256"/>
      <c r="MSC57" s="251"/>
      <c r="MSD57" s="251"/>
      <c r="MSE57" s="251"/>
      <c r="MSF57" s="251"/>
      <c r="MSG57" s="251"/>
      <c r="MSH57" s="251"/>
      <c r="MSI57" s="252"/>
      <c r="MSJ57" s="253"/>
      <c r="MSO57" s="254"/>
      <c r="MSR57" s="252"/>
      <c r="MSS57" s="252"/>
      <c r="MST57" s="252"/>
      <c r="MSU57" s="252"/>
      <c r="MSV57" s="253"/>
      <c r="MSW57" s="253"/>
      <c r="MSX57" s="255"/>
      <c r="MSY57" s="255"/>
      <c r="MSZ57" s="256"/>
      <c r="MTC57" s="251"/>
      <c r="MTD57" s="251"/>
      <c r="MTE57" s="251"/>
      <c r="MTF57" s="251"/>
      <c r="MTG57" s="251"/>
      <c r="MTH57" s="251"/>
      <c r="MTI57" s="252"/>
      <c r="MTJ57" s="253"/>
      <c r="MTO57" s="254"/>
      <c r="MTR57" s="252"/>
      <c r="MTS57" s="252"/>
      <c r="MTT57" s="252"/>
      <c r="MTU57" s="252"/>
      <c r="MTV57" s="253"/>
      <c r="MTW57" s="253"/>
      <c r="MTX57" s="255"/>
      <c r="MTY57" s="255"/>
      <c r="MTZ57" s="256"/>
      <c r="MUC57" s="251"/>
      <c r="MUD57" s="251"/>
      <c r="MUE57" s="251"/>
      <c r="MUF57" s="251"/>
      <c r="MUG57" s="251"/>
      <c r="MUH57" s="251"/>
      <c r="MUI57" s="252"/>
      <c r="MUJ57" s="253"/>
      <c r="MUO57" s="254"/>
      <c r="MUR57" s="252"/>
      <c r="MUS57" s="252"/>
      <c r="MUT57" s="252"/>
      <c r="MUU57" s="252"/>
      <c r="MUV57" s="253"/>
      <c r="MUW57" s="253"/>
      <c r="MUX57" s="255"/>
      <c r="MUY57" s="255"/>
      <c r="MUZ57" s="256"/>
      <c r="MVC57" s="251"/>
      <c r="MVD57" s="251"/>
      <c r="MVE57" s="251"/>
      <c r="MVF57" s="251"/>
      <c r="MVG57" s="251"/>
      <c r="MVH57" s="251"/>
      <c r="MVI57" s="252"/>
      <c r="MVJ57" s="253"/>
      <c r="MVO57" s="254"/>
      <c r="MVR57" s="252"/>
      <c r="MVS57" s="252"/>
      <c r="MVT57" s="252"/>
      <c r="MVU57" s="252"/>
      <c r="MVV57" s="253"/>
      <c r="MVW57" s="253"/>
      <c r="MVX57" s="255"/>
      <c r="MVY57" s="255"/>
      <c r="MVZ57" s="256"/>
      <c r="MWC57" s="251"/>
      <c r="MWD57" s="251"/>
      <c r="MWE57" s="251"/>
      <c r="MWF57" s="251"/>
      <c r="MWG57" s="251"/>
      <c r="MWH57" s="251"/>
      <c r="MWI57" s="252"/>
      <c r="MWJ57" s="253"/>
      <c r="MWO57" s="254"/>
      <c r="MWR57" s="252"/>
      <c r="MWS57" s="252"/>
      <c r="MWT57" s="252"/>
      <c r="MWU57" s="252"/>
      <c r="MWV57" s="253"/>
      <c r="MWW57" s="253"/>
      <c r="MWX57" s="255"/>
      <c r="MWY57" s="255"/>
      <c r="MWZ57" s="256"/>
      <c r="MXC57" s="251"/>
      <c r="MXD57" s="251"/>
      <c r="MXE57" s="251"/>
      <c r="MXF57" s="251"/>
      <c r="MXG57" s="251"/>
      <c r="MXH57" s="251"/>
      <c r="MXI57" s="252"/>
      <c r="MXJ57" s="253"/>
      <c r="MXO57" s="254"/>
      <c r="MXR57" s="252"/>
      <c r="MXS57" s="252"/>
      <c r="MXT57" s="252"/>
      <c r="MXU57" s="252"/>
      <c r="MXV57" s="253"/>
      <c r="MXW57" s="253"/>
      <c r="MXX57" s="255"/>
      <c r="MXY57" s="255"/>
      <c r="MXZ57" s="256"/>
      <c r="MYC57" s="251"/>
      <c r="MYD57" s="251"/>
      <c r="MYE57" s="251"/>
      <c r="MYF57" s="251"/>
      <c r="MYG57" s="251"/>
      <c r="MYH57" s="251"/>
      <c r="MYI57" s="252"/>
      <c r="MYJ57" s="253"/>
      <c r="MYO57" s="254"/>
      <c r="MYR57" s="252"/>
      <c r="MYS57" s="252"/>
      <c r="MYT57" s="252"/>
      <c r="MYU57" s="252"/>
      <c r="MYV57" s="253"/>
      <c r="MYW57" s="253"/>
      <c r="MYX57" s="255"/>
      <c r="MYY57" s="255"/>
      <c r="MYZ57" s="256"/>
      <c r="MZC57" s="251"/>
      <c r="MZD57" s="251"/>
      <c r="MZE57" s="251"/>
      <c r="MZF57" s="251"/>
      <c r="MZG57" s="251"/>
      <c r="MZH57" s="251"/>
      <c r="MZI57" s="252"/>
      <c r="MZJ57" s="253"/>
      <c r="MZO57" s="254"/>
      <c r="MZR57" s="252"/>
      <c r="MZS57" s="252"/>
      <c r="MZT57" s="252"/>
      <c r="MZU57" s="252"/>
      <c r="MZV57" s="253"/>
      <c r="MZW57" s="253"/>
      <c r="MZX57" s="255"/>
      <c r="MZY57" s="255"/>
      <c r="MZZ57" s="256"/>
      <c r="NAC57" s="251"/>
      <c r="NAD57" s="251"/>
      <c r="NAE57" s="251"/>
      <c r="NAF57" s="251"/>
      <c r="NAG57" s="251"/>
      <c r="NAH57" s="251"/>
      <c r="NAI57" s="252"/>
      <c r="NAJ57" s="253"/>
      <c r="NAO57" s="254"/>
      <c r="NAR57" s="252"/>
      <c r="NAS57" s="252"/>
      <c r="NAT57" s="252"/>
      <c r="NAU57" s="252"/>
      <c r="NAV57" s="253"/>
      <c r="NAW57" s="253"/>
      <c r="NAX57" s="255"/>
      <c r="NAY57" s="255"/>
      <c r="NAZ57" s="256"/>
      <c r="NBC57" s="251"/>
      <c r="NBD57" s="251"/>
      <c r="NBE57" s="251"/>
      <c r="NBF57" s="251"/>
      <c r="NBG57" s="251"/>
      <c r="NBH57" s="251"/>
      <c r="NBI57" s="252"/>
      <c r="NBJ57" s="253"/>
      <c r="NBO57" s="254"/>
      <c r="NBR57" s="252"/>
      <c r="NBS57" s="252"/>
      <c r="NBT57" s="252"/>
      <c r="NBU57" s="252"/>
      <c r="NBV57" s="253"/>
      <c r="NBW57" s="253"/>
      <c r="NBX57" s="255"/>
      <c r="NBY57" s="255"/>
      <c r="NBZ57" s="256"/>
      <c r="NCC57" s="251"/>
      <c r="NCD57" s="251"/>
      <c r="NCE57" s="251"/>
      <c r="NCF57" s="251"/>
      <c r="NCG57" s="251"/>
      <c r="NCH57" s="251"/>
      <c r="NCI57" s="252"/>
      <c r="NCJ57" s="253"/>
      <c r="NCO57" s="254"/>
      <c r="NCR57" s="252"/>
      <c r="NCS57" s="252"/>
      <c r="NCT57" s="252"/>
      <c r="NCU57" s="252"/>
      <c r="NCV57" s="253"/>
      <c r="NCW57" s="253"/>
      <c r="NCX57" s="255"/>
      <c r="NCY57" s="255"/>
      <c r="NCZ57" s="256"/>
      <c r="NDC57" s="251"/>
      <c r="NDD57" s="251"/>
      <c r="NDE57" s="251"/>
      <c r="NDF57" s="251"/>
      <c r="NDG57" s="251"/>
      <c r="NDH57" s="251"/>
      <c r="NDI57" s="252"/>
      <c r="NDJ57" s="253"/>
      <c r="NDO57" s="254"/>
      <c r="NDR57" s="252"/>
      <c r="NDS57" s="252"/>
      <c r="NDT57" s="252"/>
      <c r="NDU57" s="252"/>
      <c r="NDV57" s="253"/>
      <c r="NDW57" s="253"/>
      <c r="NDX57" s="255"/>
      <c r="NDY57" s="255"/>
      <c r="NDZ57" s="256"/>
      <c r="NEC57" s="251"/>
      <c r="NED57" s="251"/>
      <c r="NEE57" s="251"/>
      <c r="NEF57" s="251"/>
      <c r="NEG57" s="251"/>
      <c r="NEH57" s="251"/>
      <c r="NEI57" s="252"/>
      <c r="NEJ57" s="253"/>
      <c r="NEO57" s="254"/>
      <c r="NER57" s="252"/>
      <c r="NES57" s="252"/>
      <c r="NET57" s="252"/>
      <c r="NEU57" s="252"/>
      <c r="NEV57" s="253"/>
      <c r="NEW57" s="253"/>
      <c r="NEX57" s="255"/>
      <c r="NEY57" s="255"/>
      <c r="NEZ57" s="256"/>
      <c r="NFC57" s="251"/>
      <c r="NFD57" s="251"/>
      <c r="NFE57" s="251"/>
      <c r="NFF57" s="251"/>
      <c r="NFG57" s="251"/>
      <c r="NFH57" s="251"/>
      <c r="NFI57" s="252"/>
      <c r="NFJ57" s="253"/>
      <c r="NFO57" s="254"/>
      <c r="NFR57" s="252"/>
      <c r="NFS57" s="252"/>
      <c r="NFT57" s="252"/>
      <c r="NFU57" s="252"/>
      <c r="NFV57" s="253"/>
      <c r="NFW57" s="253"/>
      <c r="NFX57" s="255"/>
      <c r="NFY57" s="255"/>
      <c r="NFZ57" s="256"/>
      <c r="NGC57" s="251"/>
      <c r="NGD57" s="251"/>
      <c r="NGE57" s="251"/>
      <c r="NGF57" s="251"/>
      <c r="NGG57" s="251"/>
      <c r="NGH57" s="251"/>
      <c r="NGI57" s="252"/>
      <c r="NGJ57" s="253"/>
      <c r="NGO57" s="254"/>
      <c r="NGR57" s="252"/>
      <c r="NGS57" s="252"/>
      <c r="NGT57" s="252"/>
      <c r="NGU57" s="252"/>
      <c r="NGV57" s="253"/>
      <c r="NGW57" s="253"/>
      <c r="NGX57" s="255"/>
      <c r="NGY57" s="255"/>
      <c r="NGZ57" s="256"/>
      <c r="NHC57" s="251"/>
      <c r="NHD57" s="251"/>
      <c r="NHE57" s="251"/>
      <c r="NHF57" s="251"/>
      <c r="NHG57" s="251"/>
      <c r="NHH57" s="251"/>
      <c r="NHI57" s="252"/>
      <c r="NHJ57" s="253"/>
      <c r="NHO57" s="254"/>
      <c r="NHR57" s="252"/>
      <c r="NHS57" s="252"/>
      <c r="NHT57" s="252"/>
      <c r="NHU57" s="252"/>
      <c r="NHV57" s="253"/>
      <c r="NHW57" s="253"/>
      <c r="NHX57" s="255"/>
      <c r="NHY57" s="255"/>
      <c r="NHZ57" s="256"/>
      <c r="NIC57" s="251"/>
      <c r="NID57" s="251"/>
      <c r="NIE57" s="251"/>
      <c r="NIF57" s="251"/>
      <c r="NIG57" s="251"/>
      <c r="NIH57" s="251"/>
      <c r="NII57" s="252"/>
      <c r="NIJ57" s="253"/>
      <c r="NIO57" s="254"/>
      <c r="NIR57" s="252"/>
      <c r="NIS57" s="252"/>
      <c r="NIT57" s="252"/>
      <c r="NIU57" s="252"/>
      <c r="NIV57" s="253"/>
      <c r="NIW57" s="253"/>
      <c r="NIX57" s="255"/>
      <c r="NIY57" s="255"/>
      <c r="NIZ57" s="256"/>
      <c r="NJC57" s="251"/>
      <c r="NJD57" s="251"/>
      <c r="NJE57" s="251"/>
      <c r="NJF57" s="251"/>
      <c r="NJG57" s="251"/>
      <c r="NJH57" s="251"/>
      <c r="NJI57" s="252"/>
      <c r="NJJ57" s="253"/>
      <c r="NJO57" s="254"/>
      <c r="NJR57" s="252"/>
      <c r="NJS57" s="252"/>
      <c r="NJT57" s="252"/>
      <c r="NJU57" s="252"/>
      <c r="NJV57" s="253"/>
      <c r="NJW57" s="253"/>
      <c r="NJX57" s="255"/>
      <c r="NJY57" s="255"/>
      <c r="NJZ57" s="256"/>
      <c r="NKC57" s="251"/>
      <c r="NKD57" s="251"/>
      <c r="NKE57" s="251"/>
      <c r="NKF57" s="251"/>
      <c r="NKG57" s="251"/>
      <c r="NKH57" s="251"/>
      <c r="NKI57" s="252"/>
      <c r="NKJ57" s="253"/>
      <c r="NKO57" s="254"/>
      <c r="NKR57" s="252"/>
      <c r="NKS57" s="252"/>
      <c r="NKT57" s="252"/>
      <c r="NKU57" s="252"/>
      <c r="NKV57" s="253"/>
      <c r="NKW57" s="253"/>
      <c r="NKX57" s="255"/>
      <c r="NKY57" s="255"/>
      <c r="NKZ57" s="256"/>
      <c r="NLC57" s="251"/>
      <c r="NLD57" s="251"/>
      <c r="NLE57" s="251"/>
      <c r="NLF57" s="251"/>
      <c r="NLG57" s="251"/>
      <c r="NLH57" s="251"/>
      <c r="NLI57" s="252"/>
      <c r="NLJ57" s="253"/>
      <c r="NLO57" s="254"/>
      <c r="NLR57" s="252"/>
      <c r="NLS57" s="252"/>
      <c r="NLT57" s="252"/>
      <c r="NLU57" s="252"/>
      <c r="NLV57" s="253"/>
      <c r="NLW57" s="253"/>
      <c r="NLX57" s="255"/>
      <c r="NLY57" s="255"/>
      <c r="NLZ57" s="256"/>
      <c r="NMC57" s="251"/>
      <c r="NMD57" s="251"/>
      <c r="NME57" s="251"/>
      <c r="NMF57" s="251"/>
      <c r="NMG57" s="251"/>
      <c r="NMH57" s="251"/>
      <c r="NMI57" s="252"/>
      <c r="NMJ57" s="253"/>
      <c r="NMO57" s="254"/>
      <c r="NMR57" s="252"/>
      <c r="NMS57" s="252"/>
      <c r="NMT57" s="252"/>
      <c r="NMU57" s="252"/>
      <c r="NMV57" s="253"/>
      <c r="NMW57" s="253"/>
      <c r="NMX57" s="255"/>
      <c r="NMY57" s="255"/>
      <c r="NMZ57" s="256"/>
      <c r="NNC57" s="251"/>
      <c r="NND57" s="251"/>
      <c r="NNE57" s="251"/>
      <c r="NNF57" s="251"/>
      <c r="NNG57" s="251"/>
      <c r="NNH57" s="251"/>
      <c r="NNI57" s="252"/>
      <c r="NNJ57" s="253"/>
      <c r="NNO57" s="254"/>
      <c r="NNR57" s="252"/>
      <c r="NNS57" s="252"/>
      <c r="NNT57" s="252"/>
      <c r="NNU57" s="252"/>
      <c r="NNV57" s="253"/>
      <c r="NNW57" s="253"/>
      <c r="NNX57" s="255"/>
      <c r="NNY57" s="255"/>
      <c r="NNZ57" s="256"/>
      <c r="NOC57" s="251"/>
      <c r="NOD57" s="251"/>
      <c r="NOE57" s="251"/>
      <c r="NOF57" s="251"/>
      <c r="NOG57" s="251"/>
      <c r="NOH57" s="251"/>
      <c r="NOI57" s="252"/>
      <c r="NOJ57" s="253"/>
      <c r="NOO57" s="254"/>
      <c r="NOR57" s="252"/>
      <c r="NOS57" s="252"/>
      <c r="NOT57" s="252"/>
      <c r="NOU57" s="252"/>
      <c r="NOV57" s="253"/>
      <c r="NOW57" s="253"/>
      <c r="NOX57" s="255"/>
      <c r="NOY57" s="255"/>
      <c r="NOZ57" s="256"/>
      <c r="NPC57" s="251"/>
      <c r="NPD57" s="251"/>
      <c r="NPE57" s="251"/>
      <c r="NPF57" s="251"/>
      <c r="NPG57" s="251"/>
      <c r="NPH57" s="251"/>
      <c r="NPI57" s="252"/>
      <c r="NPJ57" s="253"/>
      <c r="NPO57" s="254"/>
      <c r="NPR57" s="252"/>
      <c r="NPS57" s="252"/>
      <c r="NPT57" s="252"/>
      <c r="NPU57" s="252"/>
      <c r="NPV57" s="253"/>
      <c r="NPW57" s="253"/>
      <c r="NPX57" s="255"/>
      <c r="NPY57" s="255"/>
      <c r="NPZ57" s="256"/>
      <c r="NQC57" s="251"/>
      <c r="NQD57" s="251"/>
      <c r="NQE57" s="251"/>
      <c r="NQF57" s="251"/>
      <c r="NQG57" s="251"/>
      <c r="NQH57" s="251"/>
      <c r="NQI57" s="252"/>
      <c r="NQJ57" s="253"/>
      <c r="NQO57" s="254"/>
      <c r="NQR57" s="252"/>
      <c r="NQS57" s="252"/>
      <c r="NQT57" s="252"/>
      <c r="NQU57" s="252"/>
      <c r="NQV57" s="253"/>
      <c r="NQW57" s="253"/>
      <c r="NQX57" s="255"/>
      <c r="NQY57" s="255"/>
      <c r="NQZ57" s="256"/>
      <c r="NRC57" s="251"/>
      <c r="NRD57" s="251"/>
      <c r="NRE57" s="251"/>
      <c r="NRF57" s="251"/>
      <c r="NRG57" s="251"/>
      <c r="NRH57" s="251"/>
      <c r="NRI57" s="252"/>
      <c r="NRJ57" s="253"/>
      <c r="NRO57" s="254"/>
      <c r="NRR57" s="252"/>
      <c r="NRS57" s="252"/>
      <c r="NRT57" s="252"/>
      <c r="NRU57" s="252"/>
      <c r="NRV57" s="253"/>
      <c r="NRW57" s="253"/>
      <c r="NRX57" s="255"/>
      <c r="NRY57" s="255"/>
      <c r="NRZ57" s="256"/>
      <c r="NSC57" s="251"/>
      <c r="NSD57" s="251"/>
      <c r="NSE57" s="251"/>
      <c r="NSF57" s="251"/>
      <c r="NSG57" s="251"/>
      <c r="NSH57" s="251"/>
      <c r="NSI57" s="252"/>
      <c r="NSJ57" s="253"/>
      <c r="NSO57" s="254"/>
      <c r="NSR57" s="252"/>
      <c r="NSS57" s="252"/>
      <c r="NST57" s="252"/>
      <c r="NSU57" s="252"/>
      <c r="NSV57" s="253"/>
      <c r="NSW57" s="253"/>
      <c r="NSX57" s="255"/>
      <c r="NSY57" s="255"/>
      <c r="NSZ57" s="256"/>
      <c r="NTC57" s="251"/>
      <c r="NTD57" s="251"/>
      <c r="NTE57" s="251"/>
      <c r="NTF57" s="251"/>
      <c r="NTG57" s="251"/>
      <c r="NTH57" s="251"/>
      <c r="NTI57" s="252"/>
      <c r="NTJ57" s="253"/>
      <c r="NTO57" s="254"/>
      <c r="NTR57" s="252"/>
      <c r="NTS57" s="252"/>
      <c r="NTT57" s="252"/>
      <c r="NTU57" s="252"/>
      <c r="NTV57" s="253"/>
      <c r="NTW57" s="253"/>
      <c r="NTX57" s="255"/>
      <c r="NTY57" s="255"/>
      <c r="NTZ57" s="256"/>
      <c r="NUC57" s="251"/>
      <c r="NUD57" s="251"/>
      <c r="NUE57" s="251"/>
      <c r="NUF57" s="251"/>
      <c r="NUG57" s="251"/>
      <c r="NUH57" s="251"/>
      <c r="NUI57" s="252"/>
      <c r="NUJ57" s="253"/>
      <c r="NUO57" s="254"/>
      <c r="NUR57" s="252"/>
      <c r="NUS57" s="252"/>
      <c r="NUT57" s="252"/>
      <c r="NUU57" s="252"/>
      <c r="NUV57" s="253"/>
      <c r="NUW57" s="253"/>
      <c r="NUX57" s="255"/>
      <c r="NUY57" s="255"/>
      <c r="NUZ57" s="256"/>
      <c r="NVC57" s="251"/>
      <c r="NVD57" s="251"/>
      <c r="NVE57" s="251"/>
      <c r="NVF57" s="251"/>
      <c r="NVG57" s="251"/>
      <c r="NVH57" s="251"/>
      <c r="NVI57" s="252"/>
      <c r="NVJ57" s="253"/>
      <c r="NVO57" s="254"/>
      <c r="NVR57" s="252"/>
      <c r="NVS57" s="252"/>
      <c r="NVT57" s="252"/>
      <c r="NVU57" s="252"/>
      <c r="NVV57" s="253"/>
      <c r="NVW57" s="253"/>
      <c r="NVX57" s="255"/>
      <c r="NVY57" s="255"/>
      <c r="NVZ57" s="256"/>
      <c r="NWC57" s="251"/>
      <c r="NWD57" s="251"/>
      <c r="NWE57" s="251"/>
      <c r="NWF57" s="251"/>
      <c r="NWG57" s="251"/>
      <c r="NWH57" s="251"/>
      <c r="NWI57" s="252"/>
      <c r="NWJ57" s="253"/>
      <c r="NWO57" s="254"/>
      <c r="NWR57" s="252"/>
      <c r="NWS57" s="252"/>
      <c r="NWT57" s="252"/>
      <c r="NWU57" s="252"/>
      <c r="NWV57" s="253"/>
      <c r="NWW57" s="253"/>
      <c r="NWX57" s="255"/>
      <c r="NWY57" s="255"/>
      <c r="NWZ57" s="256"/>
      <c r="NXC57" s="251"/>
      <c r="NXD57" s="251"/>
      <c r="NXE57" s="251"/>
      <c r="NXF57" s="251"/>
      <c r="NXG57" s="251"/>
      <c r="NXH57" s="251"/>
      <c r="NXI57" s="252"/>
      <c r="NXJ57" s="253"/>
      <c r="NXO57" s="254"/>
      <c r="NXR57" s="252"/>
      <c r="NXS57" s="252"/>
      <c r="NXT57" s="252"/>
      <c r="NXU57" s="252"/>
      <c r="NXV57" s="253"/>
      <c r="NXW57" s="253"/>
      <c r="NXX57" s="255"/>
      <c r="NXY57" s="255"/>
      <c r="NXZ57" s="256"/>
      <c r="NYC57" s="251"/>
      <c r="NYD57" s="251"/>
      <c r="NYE57" s="251"/>
      <c r="NYF57" s="251"/>
      <c r="NYG57" s="251"/>
      <c r="NYH57" s="251"/>
      <c r="NYI57" s="252"/>
      <c r="NYJ57" s="253"/>
      <c r="NYO57" s="254"/>
      <c r="NYR57" s="252"/>
      <c r="NYS57" s="252"/>
      <c r="NYT57" s="252"/>
      <c r="NYU57" s="252"/>
      <c r="NYV57" s="253"/>
      <c r="NYW57" s="253"/>
      <c r="NYX57" s="255"/>
      <c r="NYY57" s="255"/>
      <c r="NYZ57" s="256"/>
      <c r="NZC57" s="251"/>
      <c r="NZD57" s="251"/>
      <c r="NZE57" s="251"/>
      <c r="NZF57" s="251"/>
      <c r="NZG57" s="251"/>
      <c r="NZH57" s="251"/>
      <c r="NZI57" s="252"/>
      <c r="NZJ57" s="253"/>
      <c r="NZO57" s="254"/>
      <c r="NZR57" s="252"/>
      <c r="NZS57" s="252"/>
      <c r="NZT57" s="252"/>
      <c r="NZU57" s="252"/>
      <c r="NZV57" s="253"/>
      <c r="NZW57" s="253"/>
      <c r="NZX57" s="255"/>
      <c r="NZY57" s="255"/>
      <c r="NZZ57" s="256"/>
      <c r="OAC57" s="251"/>
      <c r="OAD57" s="251"/>
      <c r="OAE57" s="251"/>
      <c r="OAF57" s="251"/>
      <c r="OAG57" s="251"/>
      <c r="OAH57" s="251"/>
      <c r="OAI57" s="252"/>
      <c r="OAJ57" s="253"/>
      <c r="OAO57" s="254"/>
      <c r="OAR57" s="252"/>
      <c r="OAS57" s="252"/>
      <c r="OAT57" s="252"/>
      <c r="OAU57" s="252"/>
      <c r="OAV57" s="253"/>
      <c r="OAW57" s="253"/>
      <c r="OAX57" s="255"/>
      <c r="OAY57" s="255"/>
      <c r="OAZ57" s="256"/>
      <c r="OBC57" s="251"/>
      <c r="OBD57" s="251"/>
      <c r="OBE57" s="251"/>
      <c r="OBF57" s="251"/>
      <c r="OBG57" s="251"/>
      <c r="OBH57" s="251"/>
      <c r="OBI57" s="252"/>
      <c r="OBJ57" s="253"/>
      <c r="OBO57" s="254"/>
      <c r="OBR57" s="252"/>
      <c r="OBS57" s="252"/>
      <c r="OBT57" s="252"/>
      <c r="OBU57" s="252"/>
      <c r="OBV57" s="253"/>
      <c r="OBW57" s="253"/>
      <c r="OBX57" s="255"/>
      <c r="OBY57" s="255"/>
      <c r="OBZ57" s="256"/>
      <c r="OCC57" s="251"/>
      <c r="OCD57" s="251"/>
      <c r="OCE57" s="251"/>
      <c r="OCF57" s="251"/>
      <c r="OCG57" s="251"/>
      <c r="OCH57" s="251"/>
      <c r="OCI57" s="252"/>
      <c r="OCJ57" s="253"/>
      <c r="OCO57" s="254"/>
      <c r="OCR57" s="252"/>
      <c r="OCS57" s="252"/>
      <c r="OCT57" s="252"/>
      <c r="OCU57" s="252"/>
      <c r="OCV57" s="253"/>
      <c r="OCW57" s="253"/>
      <c r="OCX57" s="255"/>
      <c r="OCY57" s="255"/>
      <c r="OCZ57" s="256"/>
      <c r="ODC57" s="251"/>
      <c r="ODD57" s="251"/>
      <c r="ODE57" s="251"/>
      <c r="ODF57" s="251"/>
      <c r="ODG57" s="251"/>
      <c r="ODH57" s="251"/>
      <c r="ODI57" s="252"/>
      <c r="ODJ57" s="253"/>
      <c r="ODO57" s="254"/>
      <c r="ODR57" s="252"/>
      <c r="ODS57" s="252"/>
      <c r="ODT57" s="252"/>
      <c r="ODU57" s="252"/>
      <c r="ODV57" s="253"/>
      <c r="ODW57" s="253"/>
      <c r="ODX57" s="255"/>
      <c r="ODY57" s="255"/>
      <c r="ODZ57" s="256"/>
      <c r="OEC57" s="251"/>
      <c r="OED57" s="251"/>
      <c r="OEE57" s="251"/>
      <c r="OEF57" s="251"/>
      <c r="OEG57" s="251"/>
      <c r="OEH57" s="251"/>
      <c r="OEI57" s="252"/>
      <c r="OEJ57" s="253"/>
      <c r="OEO57" s="254"/>
      <c r="OER57" s="252"/>
      <c r="OES57" s="252"/>
      <c r="OET57" s="252"/>
      <c r="OEU57" s="252"/>
      <c r="OEV57" s="253"/>
      <c r="OEW57" s="253"/>
      <c r="OEX57" s="255"/>
      <c r="OEY57" s="255"/>
      <c r="OEZ57" s="256"/>
      <c r="OFC57" s="251"/>
      <c r="OFD57" s="251"/>
      <c r="OFE57" s="251"/>
      <c r="OFF57" s="251"/>
      <c r="OFG57" s="251"/>
      <c r="OFH57" s="251"/>
      <c r="OFI57" s="252"/>
      <c r="OFJ57" s="253"/>
      <c r="OFO57" s="254"/>
      <c r="OFR57" s="252"/>
      <c r="OFS57" s="252"/>
      <c r="OFT57" s="252"/>
      <c r="OFU57" s="252"/>
      <c r="OFV57" s="253"/>
      <c r="OFW57" s="253"/>
      <c r="OFX57" s="255"/>
      <c r="OFY57" s="255"/>
      <c r="OFZ57" s="256"/>
      <c r="OGC57" s="251"/>
      <c r="OGD57" s="251"/>
      <c r="OGE57" s="251"/>
      <c r="OGF57" s="251"/>
      <c r="OGG57" s="251"/>
      <c r="OGH57" s="251"/>
      <c r="OGI57" s="252"/>
      <c r="OGJ57" s="253"/>
      <c r="OGO57" s="254"/>
      <c r="OGR57" s="252"/>
      <c r="OGS57" s="252"/>
      <c r="OGT57" s="252"/>
      <c r="OGU57" s="252"/>
      <c r="OGV57" s="253"/>
      <c r="OGW57" s="253"/>
      <c r="OGX57" s="255"/>
      <c r="OGY57" s="255"/>
      <c r="OGZ57" s="256"/>
      <c r="OHC57" s="251"/>
      <c r="OHD57" s="251"/>
      <c r="OHE57" s="251"/>
      <c r="OHF57" s="251"/>
      <c r="OHG57" s="251"/>
      <c r="OHH57" s="251"/>
      <c r="OHI57" s="252"/>
      <c r="OHJ57" s="253"/>
      <c r="OHO57" s="254"/>
      <c r="OHR57" s="252"/>
      <c r="OHS57" s="252"/>
      <c r="OHT57" s="252"/>
      <c r="OHU57" s="252"/>
      <c r="OHV57" s="253"/>
      <c r="OHW57" s="253"/>
      <c r="OHX57" s="255"/>
      <c r="OHY57" s="255"/>
      <c r="OHZ57" s="256"/>
      <c r="OIC57" s="251"/>
      <c r="OID57" s="251"/>
      <c r="OIE57" s="251"/>
      <c r="OIF57" s="251"/>
      <c r="OIG57" s="251"/>
      <c r="OIH57" s="251"/>
      <c r="OII57" s="252"/>
      <c r="OIJ57" s="253"/>
      <c r="OIO57" s="254"/>
      <c r="OIR57" s="252"/>
      <c r="OIS57" s="252"/>
      <c r="OIT57" s="252"/>
      <c r="OIU57" s="252"/>
      <c r="OIV57" s="253"/>
      <c r="OIW57" s="253"/>
      <c r="OIX57" s="255"/>
      <c r="OIY57" s="255"/>
      <c r="OIZ57" s="256"/>
      <c r="OJC57" s="251"/>
      <c r="OJD57" s="251"/>
      <c r="OJE57" s="251"/>
      <c r="OJF57" s="251"/>
      <c r="OJG57" s="251"/>
      <c r="OJH57" s="251"/>
      <c r="OJI57" s="252"/>
      <c r="OJJ57" s="253"/>
      <c r="OJO57" s="254"/>
      <c r="OJR57" s="252"/>
      <c r="OJS57" s="252"/>
      <c r="OJT57" s="252"/>
      <c r="OJU57" s="252"/>
      <c r="OJV57" s="253"/>
      <c r="OJW57" s="253"/>
      <c r="OJX57" s="255"/>
      <c r="OJY57" s="255"/>
      <c r="OJZ57" s="256"/>
      <c r="OKC57" s="251"/>
      <c r="OKD57" s="251"/>
      <c r="OKE57" s="251"/>
      <c r="OKF57" s="251"/>
      <c r="OKG57" s="251"/>
      <c r="OKH57" s="251"/>
      <c r="OKI57" s="252"/>
      <c r="OKJ57" s="253"/>
      <c r="OKO57" s="254"/>
      <c r="OKR57" s="252"/>
      <c r="OKS57" s="252"/>
      <c r="OKT57" s="252"/>
      <c r="OKU57" s="252"/>
      <c r="OKV57" s="253"/>
      <c r="OKW57" s="253"/>
      <c r="OKX57" s="255"/>
      <c r="OKY57" s="255"/>
      <c r="OKZ57" s="256"/>
      <c r="OLC57" s="251"/>
      <c r="OLD57" s="251"/>
      <c r="OLE57" s="251"/>
      <c r="OLF57" s="251"/>
      <c r="OLG57" s="251"/>
      <c r="OLH57" s="251"/>
      <c r="OLI57" s="252"/>
      <c r="OLJ57" s="253"/>
      <c r="OLO57" s="254"/>
      <c r="OLR57" s="252"/>
      <c r="OLS57" s="252"/>
      <c r="OLT57" s="252"/>
      <c r="OLU57" s="252"/>
      <c r="OLV57" s="253"/>
      <c r="OLW57" s="253"/>
      <c r="OLX57" s="255"/>
      <c r="OLY57" s="255"/>
      <c r="OLZ57" s="256"/>
      <c r="OMC57" s="251"/>
      <c r="OMD57" s="251"/>
      <c r="OME57" s="251"/>
      <c r="OMF57" s="251"/>
      <c r="OMG57" s="251"/>
      <c r="OMH57" s="251"/>
      <c r="OMI57" s="252"/>
      <c r="OMJ57" s="253"/>
      <c r="OMO57" s="254"/>
      <c r="OMR57" s="252"/>
      <c r="OMS57" s="252"/>
      <c r="OMT57" s="252"/>
      <c r="OMU57" s="252"/>
      <c r="OMV57" s="253"/>
      <c r="OMW57" s="253"/>
      <c r="OMX57" s="255"/>
      <c r="OMY57" s="255"/>
      <c r="OMZ57" s="256"/>
      <c r="ONC57" s="251"/>
      <c r="OND57" s="251"/>
      <c r="ONE57" s="251"/>
      <c r="ONF57" s="251"/>
      <c r="ONG57" s="251"/>
      <c r="ONH57" s="251"/>
      <c r="ONI57" s="252"/>
      <c r="ONJ57" s="253"/>
      <c r="ONO57" s="254"/>
      <c r="ONR57" s="252"/>
      <c r="ONS57" s="252"/>
      <c r="ONT57" s="252"/>
      <c r="ONU57" s="252"/>
      <c r="ONV57" s="253"/>
      <c r="ONW57" s="253"/>
      <c r="ONX57" s="255"/>
      <c r="ONY57" s="255"/>
      <c r="ONZ57" s="256"/>
      <c r="OOC57" s="251"/>
      <c r="OOD57" s="251"/>
      <c r="OOE57" s="251"/>
      <c r="OOF57" s="251"/>
      <c r="OOG57" s="251"/>
      <c r="OOH57" s="251"/>
      <c r="OOI57" s="252"/>
      <c r="OOJ57" s="253"/>
      <c r="OOO57" s="254"/>
      <c r="OOR57" s="252"/>
      <c r="OOS57" s="252"/>
      <c r="OOT57" s="252"/>
      <c r="OOU57" s="252"/>
      <c r="OOV57" s="253"/>
      <c r="OOW57" s="253"/>
      <c r="OOX57" s="255"/>
      <c r="OOY57" s="255"/>
      <c r="OOZ57" s="256"/>
      <c r="OPC57" s="251"/>
      <c r="OPD57" s="251"/>
      <c r="OPE57" s="251"/>
      <c r="OPF57" s="251"/>
      <c r="OPG57" s="251"/>
      <c r="OPH57" s="251"/>
      <c r="OPI57" s="252"/>
      <c r="OPJ57" s="253"/>
      <c r="OPO57" s="254"/>
      <c r="OPR57" s="252"/>
      <c r="OPS57" s="252"/>
      <c r="OPT57" s="252"/>
      <c r="OPU57" s="252"/>
      <c r="OPV57" s="253"/>
      <c r="OPW57" s="253"/>
      <c r="OPX57" s="255"/>
      <c r="OPY57" s="255"/>
      <c r="OPZ57" s="256"/>
      <c r="OQC57" s="251"/>
      <c r="OQD57" s="251"/>
      <c r="OQE57" s="251"/>
      <c r="OQF57" s="251"/>
      <c r="OQG57" s="251"/>
      <c r="OQH57" s="251"/>
      <c r="OQI57" s="252"/>
      <c r="OQJ57" s="253"/>
      <c r="OQO57" s="254"/>
      <c r="OQR57" s="252"/>
      <c r="OQS57" s="252"/>
      <c r="OQT57" s="252"/>
      <c r="OQU57" s="252"/>
      <c r="OQV57" s="253"/>
      <c r="OQW57" s="253"/>
      <c r="OQX57" s="255"/>
      <c r="OQY57" s="255"/>
      <c r="OQZ57" s="256"/>
      <c r="ORC57" s="251"/>
      <c r="ORD57" s="251"/>
      <c r="ORE57" s="251"/>
      <c r="ORF57" s="251"/>
      <c r="ORG57" s="251"/>
      <c r="ORH57" s="251"/>
      <c r="ORI57" s="252"/>
      <c r="ORJ57" s="253"/>
      <c r="ORO57" s="254"/>
      <c r="ORR57" s="252"/>
      <c r="ORS57" s="252"/>
      <c r="ORT57" s="252"/>
      <c r="ORU57" s="252"/>
      <c r="ORV57" s="253"/>
      <c r="ORW57" s="253"/>
      <c r="ORX57" s="255"/>
      <c r="ORY57" s="255"/>
      <c r="ORZ57" s="256"/>
      <c r="OSC57" s="251"/>
      <c r="OSD57" s="251"/>
      <c r="OSE57" s="251"/>
      <c r="OSF57" s="251"/>
      <c r="OSG57" s="251"/>
      <c r="OSH57" s="251"/>
      <c r="OSI57" s="252"/>
      <c r="OSJ57" s="253"/>
      <c r="OSO57" s="254"/>
      <c r="OSR57" s="252"/>
      <c r="OSS57" s="252"/>
      <c r="OST57" s="252"/>
      <c r="OSU57" s="252"/>
      <c r="OSV57" s="253"/>
      <c r="OSW57" s="253"/>
      <c r="OSX57" s="255"/>
      <c r="OSY57" s="255"/>
      <c r="OSZ57" s="256"/>
      <c r="OTC57" s="251"/>
      <c r="OTD57" s="251"/>
      <c r="OTE57" s="251"/>
      <c r="OTF57" s="251"/>
      <c r="OTG57" s="251"/>
      <c r="OTH57" s="251"/>
      <c r="OTI57" s="252"/>
      <c r="OTJ57" s="253"/>
      <c r="OTO57" s="254"/>
      <c r="OTR57" s="252"/>
      <c r="OTS57" s="252"/>
      <c r="OTT57" s="252"/>
      <c r="OTU57" s="252"/>
      <c r="OTV57" s="253"/>
      <c r="OTW57" s="253"/>
      <c r="OTX57" s="255"/>
      <c r="OTY57" s="255"/>
      <c r="OTZ57" s="256"/>
      <c r="OUC57" s="251"/>
      <c r="OUD57" s="251"/>
      <c r="OUE57" s="251"/>
      <c r="OUF57" s="251"/>
      <c r="OUG57" s="251"/>
      <c r="OUH57" s="251"/>
      <c r="OUI57" s="252"/>
      <c r="OUJ57" s="253"/>
      <c r="OUO57" s="254"/>
      <c r="OUR57" s="252"/>
      <c r="OUS57" s="252"/>
      <c r="OUT57" s="252"/>
      <c r="OUU57" s="252"/>
      <c r="OUV57" s="253"/>
      <c r="OUW57" s="253"/>
      <c r="OUX57" s="255"/>
      <c r="OUY57" s="255"/>
      <c r="OUZ57" s="256"/>
      <c r="OVC57" s="251"/>
      <c r="OVD57" s="251"/>
      <c r="OVE57" s="251"/>
      <c r="OVF57" s="251"/>
      <c r="OVG57" s="251"/>
      <c r="OVH57" s="251"/>
      <c r="OVI57" s="252"/>
      <c r="OVJ57" s="253"/>
      <c r="OVO57" s="254"/>
      <c r="OVR57" s="252"/>
      <c r="OVS57" s="252"/>
      <c r="OVT57" s="252"/>
      <c r="OVU57" s="252"/>
      <c r="OVV57" s="253"/>
      <c r="OVW57" s="253"/>
      <c r="OVX57" s="255"/>
      <c r="OVY57" s="255"/>
      <c r="OVZ57" s="256"/>
      <c r="OWC57" s="251"/>
      <c r="OWD57" s="251"/>
      <c r="OWE57" s="251"/>
      <c r="OWF57" s="251"/>
      <c r="OWG57" s="251"/>
      <c r="OWH57" s="251"/>
      <c r="OWI57" s="252"/>
      <c r="OWJ57" s="253"/>
      <c r="OWO57" s="254"/>
      <c r="OWR57" s="252"/>
      <c r="OWS57" s="252"/>
      <c r="OWT57" s="252"/>
      <c r="OWU57" s="252"/>
      <c r="OWV57" s="253"/>
      <c r="OWW57" s="253"/>
      <c r="OWX57" s="255"/>
      <c r="OWY57" s="255"/>
      <c r="OWZ57" s="256"/>
      <c r="OXC57" s="251"/>
      <c r="OXD57" s="251"/>
      <c r="OXE57" s="251"/>
      <c r="OXF57" s="251"/>
      <c r="OXG57" s="251"/>
      <c r="OXH57" s="251"/>
      <c r="OXI57" s="252"/>
      <c r="OXJ57" s="253"/>
      <c r="OXO57" s="254"/>
      <c r="OXR57" s="252"/>
      <c r="OXS57" s="252"/>
      <c r="OXT57" s="252"/>
      <c r="OXU57" s="252"/>
      <c r="OXV57" s="253"/>
      <c r="OXW57" s="253"/>
      <c r="OXX57" s="255"/>
      <c r="OXY57" s="255"/>
      <c r="OXZ57" s="256"/>
      <c r="OYC57" s="251"/>
      <c r="OYD57" s="251"/>
      <c r="OYE57" s="251"/>
      <c r="OYF57" s="251"/>
      <c r="OYG57" s="251"/>
      <c r="OYH57" s="251"/>
      <c r="OYI57" s="252"/>
      <c r="OYJ57" s="253"/>
      <c r="OYO57" s="254"/>
      <c r="OYR57" s="252"/>
      <c r="OYS57" s="252"/>
      <c r="OYT57" s="252"/>
      <c r="OYU57" s="252"/>
      <c r="OYV57" s="253"/>
      <c r="OYW57" s="253"/>
      <c r="OYX57" s="255"/>
      <c r="OYY57" s="255"/>
      <c r="OYZ57" s="256"/>
      <c r="OZC57" s="251"/>
      <c r="OZD57" s="251"/>
      <c r="OZE57" s="251"/>
      <c r="OZF57" s="251"/>
      <c r="OZG57" s="251"/>
      <c r="OZH57" s="251"/>
      <c r="OZI57" s="252"/>
      <c r="OZJ57" s="253"/>
      <c r="OZO57" s="254"/>
      <c r="OZR57" s="252"/>
      <c r="OZS57" s="252"/>
      <c r="OZT57" s="252"/>
      <c r="OZU57" s="252"/>
      <c r="OZV57" s="253"/>
      <c r="OZW57" s="253"/>
      <c r="OZX57" s="255"/>
      <c r="OZY57" s="255"/>
      <c r="OZZ57" s="256"/>
      <c r="PAC57" s="251"/>
      <c r="PAD57" s="251"/>
      <c r="PAE57" s="251"/>
      <c r="PAF57" s="251"/>
      <c r="PAG57" s="251"/>
      <c r="PAH57" s="251"/>
      <c r="PAI57" s="252"/>
      <c r="PAJ57" s="253"/>
      <c r="PAO57" s="254"/>
      <c r="PAR57" s="252"/>
      <c r="PAS57" s="252"/>
      <c r="PAT57" s="252"/>
      <c r="PAU57" s="252"/>
      <c r="PAV57" s="253"/>
      <c r="PAW57" s="253"/>
      <c r="PAX57" s="255"/>
      <c r="PAY57" s="255"/>
      <c r="PAZ57" s="256"/>
      <c r="PBC57" s="251"/>
      <c r="PBD57" s="251"/>
      <c r="PBE57" s="251"/>
      <c r="PBF57" s="251"/>
      <c r="PBG57" s="251"/>
      <c r="PBH57" s="251"/>
      <c r="PBI57" s="252"/>
      <c r="PBJ57" s="253"/>
      <c r="PBO57" s="254"/>
      <c r="PBR57" s="252"/>
      <c r="PBS57" s="252"/>
      <c r="PBT57" s="252"/>
      <c r="PBU57" s="252"/>
      <c r="PBV57" s="253"/>
      <c r="PBW57" s="253"/>
      <c r="PBX57" s="255"/>
      <c r="PBY57" s="255"/>
      <c r="PBZ57" s="256"/>
      <c r="PCC57" s="251"/>
      <c r="PCD57" s="251"/>
      <c r="PCE57" s="251"/>
      <c r="PCF57" s="251"/>
      <c r="PCG57" s="251"/>
      <c r="PCH57" s="251"/>
      <c r="PCI57" s="252"/>
      <c r="PCJ57" s="253"/>
      <c r="PCO57" s="254"/>
      <c r="PCR57" s="252"/>
      <c r="PCS57" s="252"/>
      <c r="PCT57" s="252"/>
      <c r="PCU57" s="252"/>
      <c r="PCV57" s="253"/>
      <c r="PCW57" s="253"/>
      <c r="PCX57" s="255"/>
      <c r="PCY57" s="255"/>
      <c r="PCZ57" s="256"/>
      <c r="PDC57" s="251"/>
      <c r="PDD57" s="251"/>
      <c r="PDE57" s="251"/>
      <c r="PDF57" s="251"/>
      <c r="PDG57" s="251"/>
      <c r="PDH57" s="251"/>
      <c r="PDI57" s="252"/>
      <c r="PDJ57" s="253"/>
      <c r="PDO57" s="254"/>
      <c r="PDR57" s="252"/>
      <c r="PDS57" s="252"/>
      <c r="PDT57" s="252"/>
      <c r="PDU57" s="252"/>
      <c r="PDV57" s="253"/>
      <c r="PDW57" s="253"/>
      <c r="PDX57" s="255"/>
      <c r="PDY57" s="255"/>
      <c r="PDZ57" s="256"/>
      <c r="PEC57" s="251"/>
      <c r="PED57" s="251"/>
      <c r="PEE57" s="251"/>
      <c r="PEF57" s="251"/>
      <c r="PEG57" s="251"/>
      <c r="PEH57" s="251"/>
      <c r="PEI57" s="252"/>
      <c r="PEJ57" s="253"/>
      <c r="PEO57" s="254"/>
      <c r="PER57" s="252"/>
      <c r="PES57" s="252"/>
      <c r="PET57" s="252"/>
      <c r="PEU57" s="252"/>
      <c r="PEV57" s="253"/>
      <c r="PEW57" s="253"/>
      <c r="PEX57" s="255"/>
      <c r="PEY57" s="255"/>
      <c r="PEZ57" s="256"/>
      <c r="PFC57" s="251"/>
      <c r="PFD57" s="251"/>
      <c r="PFE57" s="251"/>
      <c r="PFF57" s="251"/>
      <c r="PFG57" s="251"/>
      <c r="PFH57" s="251"/>
      <c r="PFI57" s="252"/>
      <c r="PFJ57" s="253"/>
      <c r="PFO57" s="254"/>
      <c r="PFR57" s="252"/>
      <c r="PFS57" s="252"/>
      <c r="PFT57" s="252"/>
      <c r="PFU57" s="252"/>
      <c r="PFV57" s="253"/>
      <c r="PFW57" s="253"/>
      <c r="PFX57" s="255"/>
      <c r="PFY57" s="255"/>
      <c r="PFZ57" s="256"/>
      <c r="PGC57" s="251"/>
      <c r="PGD57" s="251"/>
      <c r="PGE57" s="251"/>
      <c r="PGF57" s="251"/>
      <c r="PGG57" s="251"/>
      <c r="PGH57" s="251"/>
      <c r="PGI57" s="252"/>
      <c r="PGJ57" s="253"/>
      <c r="PGO57" s="254"/>
      <c r="PGR57" s="252"/>
      <c r="PGS57" s="252"/>
      <c r="PGT57" s="252"/>
      <c r="PGU57" s="252"/>
      <c r="PGV57" s="253"/>
      <c r="PGW57" s="253"/>
      <c r="PGX57" s="255"/>
      <c r="PGY57" s="255"/>
      <c r="PGZ57" s="256"/>
      <c r="PHC57" s="251"/>
      <c r="PHD57" s="251"/>
      <c r="PHE57" s="251"/>
      <c r="PHF57" s="251"/>
      <c r="PHG57" s="251"/>
      <c r="PHH57" s="251"/>
      <c r="PHI57" s="252"/>
      <c r="PHJ57" s="253"/>
      <c r="PHO57" s="254"/>
      <c r="PHR57" s="252"/>
      <c r="PHS57" s="252"/>
      <c r="PHT57" s="252"/>
      <c r="PHU57" s="252"/>
      <c r="PHV57" s="253"/>
      <c r="PHW57" s="253"/>
      <c r="PHX57" s="255"/>
      <c r="PHY57" s="255"/>
      <c r="PHZ57" s="256"/>
      <c r="PIC57" s="251"/>
      <c r="PID57" s="251"/>
      <c r="PIE57" s="251"/>
      <c r="PIF57" s="251"/>
      <c r="PIG57" s="251"/>
      <c r="PIH57" s="251"/>
      <c r="PII57" s="252"/>
      <c r="PIJ57" s="253"/>
      <c r="PIO57" s="254"/>
      <c r="PIR57" s="252"/>
      <c r="PIS57" s="252"/>
      <c r="PIT57" s="252"/>
      <c r="PIU57" s="252"/>
      <c r="PIV57" s="253"/>
      <c r="PIW57" s="253"/>
      <c r="PIX57" s="255"/>
      <c r="PIY57" s="255"/>
      <c r="PIZ57" s="256"/>
      <c r="PJC57" s="251"/>
      <c r="PJD57" s="251"/>
      <c r="PJE57" s="251"/>
      <c r="PJF57" s="251"/>
      <c r="PJG57" s="251"/>
      <c r="PJH57" s="251"/>
      <c r="PJI57" s="252"/>
      <c r="PJJ57" s="253"/>
      <c r="PJO57" s="254"/>
      <c r="PJR57" s="252"/>
      <c r="PJS57" s="252"/>
      <c r="PJT57" s="252"/>
      <c r="PJU57" s="252"/>
      <c r="PJV57" s="253"/>
      <c r="PJW57" s="253"/>
      <c r="PJX57" s="255"/>
      <c r="PJY57" s="255"/>
      <c r="PJZ57" s="256"/>
      <c r="PKC57" s="251"/>
      <c r="PKD57" s="251"/>
      <c r="PKE57" s="251"/>
      <c r="PKF57" s="251"/>
      <c r="PKG57" s="251"/>
      <c r="PKH57" s="251"/>
      <c r="PKI57" s="252"/>
      <c r="PKJ57" s="253"/>
      <c r="PKO57" s="254"/>
      <c r="PKR57" s="252"/>
      <c r="PKS57" s="252"/>
      <c r="PKT57" s="252"/>
      <c r="PKU57" s="252"/>
      <c r="PKV57" s="253"/>
      <c r="PKW57" s="253"/>
      <c r="PKX57" s="255"/>
      <c r="PKY57" s="255"/>
      <c r="PKZ57" s="256"/>
      <c r="PLC57" s="251"/>
      <c r="PLD57" s="251"/>
      <c r="PLE57" s="251"/>
      <c r="PLF57" s="251"/>
      <c r="PLG57" s="251"/>
      <c r="PLH57" s="251"/>
      <c r="PLI57" s="252"/>
      <c r="PLJ57" s="253"/>
      <c r="PLO57" s="254"/>
      <c r="PLR57" s="252"/>
      <c r="PLS57" s="252"/>
      <c r="PLT57" s="252"/>
      <c r="PLU57" s="252"/>
      <c r="PLV57" s="253"/>
      <c r="PLW57" s="253"/>
      <c r="PLX57" s="255"/>
      <c r="PLY57" s="255"/>
      <c r="PLZ57" s="256"/>
      <c r="PMC57" s="251"/>
      <c r="PMD57" s="251"/>
      <c r="PME57" s="251"/>
      <c r="PMF57" s="251"/>
      <c r="PMG57" s="251"/>
      <c r="PMH57" s="251"/>
      <c r="PMI57" s="252"/>
      <c r="PMJ57" s="253"/>
      <c r="PMO57" s="254"/>
      <c r="PMR57" s="252"/>
      <c r="PMS57" s="252"/>
      <c r="PMT57" s="252"/>
      <c r="PMU57" s="252"/>
      <c r="PMV57" s="253"/>
      <c r="PMW57" s="253"/>
      <c r="PMX57" s="255"/>
      <c r="PMY57" s="255"/>
      <c r="PMZ57" s="256"/>
      <c r="PNC57" s="251"/>
      <c r="PND57" s="251"/>
      <c r="PNE57" s="251"/>
      <c r="PNF57" s="251"/>
      <c r="PNG57" s="251"/>
      <c r="PNH57" s="251"/>
      <c r="PNI57" s="252"/>
      <c r="PNJ57" s="253"/>
      <c r="PNO57" s="254"/>
      <c r="PNR57" s="252"/>
      <c r="PNS57" s="252"/>
      <c r="PNT57" s="252"/>
      <c r="PNU57" s="252"/>
      <c r="PNV57" s="253"/>
      <c r="PNW57" s="253"/>
      <c r="PNX57" s="255"/>
      <c r="PNY57" s="255"/>
      <c r="PNZ57" s="256"/>
      <c r="POC57" s="251"/>
      <c r="POD57" s="251"/>
      <c r="POE57" s="251"/>
      <c r="POF57" s="251"/>
      <c r="POG57" s="251"/>
      <c r="POH57" s="251"/>
      <c r="POI57" s="252"/>
      <c r="POJ57" s="253"/>
      <c r="POO57" s="254"/>
      <c r="POR57" s="252"/>
      <c r="POS57" s="252"/>
      <c r="POT57" s="252"/>
      <c r="POU57" s="252"/>
      <c r="POV57" s="253"/>
      <c r="POW57" s="253"/>
      <c r="POX57" s="255"/>
      <c r="POY57" s="255"/>
      <c r="POZ57" s="256"/>
      <c r="PPC57" s="251"/>
      <c r="PPD57" s="251"/>
      <c r="PPE57" s="251"/>
      <c r="PPF57" s="251"/>
      <c r="PPG57" s="251"/>
      <c r="PPH57" s="251"/>
      <c r="PPI57" s="252"/>
      <c r="PPJ57" s="253"/>
      <c r="PPO57" s="254"/>
      <c r="PPR57" s="252"/>
      <c r="PPS57" s="252"/>
      <c r="PPT57" s="252"/>
      <c r="PPU57" s="252"/>
      <c r="PPV57" s="253"/>
      <c r="PPW57" s="253"/>
      <c r="PPX57" s="255"/>
      <c r="PPY57" s="255"/>
      <c r="PPZ57" s="256"/>
      <c r="PQC57" s="251"/>
      <c r="PQD57" s="251"/>
      <c r="PQE57" s="251"/>
      <c r="PQF57" s="251"/>
      <c r="PQG57" s="251"/>
      <c r="PQH57" s="251"/>
      <c r="PQI57" s="252"/>
      <c r="PQJ57" s="253"/>
      <c r="PQO57" s="254"/>
      <c r="PQR57" s="252"/>
      <c r="PQS57" s="252"/>
      <c r="PQT57" s="252"/>
      <c r="PQU57" s="252"/>
      <c r="PQV57" s="253"/>
      <c r="PQW57" s="253"/>
      <c r="PQX57" s="255"/>
      <c r="PQY57" s="255"/>
      <c r="PQZ57" s="256"/>
      <c r="PRC57" s="251"/>
      <c r="PRD57" s="251"/>
      <c r="PRE57" s="251"/>
      <c r="PRF57" s="251"/>
      <c r="PRG57" s="251"/>
      <c r="PRH57" s="251"/>
      <c r="PRI57" s="252"/>
      <c r="PRJ57" s="253"/>
      <c r="PRO57" s="254"/>
      <c r="PRR57" s="252"/>
      <c r="PRS57" s="252"/>
      <c r="PRT57" s="252"/>
      <c r="PRU57" s="252"/>
      <c r="PRV57" s="253"/>
      <c r="PRW57" s="253"/>
      <c r="PRX57" s="255"/>
      <c r="PRY57" s="255"/>
      <c r="PRZ57" s="256"/>
      <c r="PSC57" s="251"/>
      <c r="PSD57" s="251"/>
      <c r="PSE57" s="251"/>
      <c r="PSF57" s="251"/>
      <c r="PSG57" s="251"/>
      <c r="PSH57" s="251"/>
      <c r="PSI57" s="252"/>
      <c r="PSJ57" s="253"/>
      <c r="PSO57" s="254"/>
      <c r="PSR57" s="252"/>
      <c r="PSS57" s="252"/>
      <c r="PST57" s="252"/>
      <c r="PSU57" s="252"/>
      <c r="PSV57" s="253"/>
      <c r="PSW57" s="253"/>
      <c r="PSX57" s="255"/>
      <c r="PSY57" s="255"/>
      <c r="PSZ57" s="256"/>
      <c r="PTC57" s="251"/>
      <c r="PTD57" s="251"/>
      <c r="PTE57" s="251"/>
      <c r="PTF57" s="251"/>
      <c r="PTG57" s="251"/>
      <c r="PTH57" s="251"/>
      <c r="PTI57" s="252"/>
      <c r="PTJ57" s="253"/>
      <c r="PTO57" s="254"/>
      <c r="PTR57" s="252"/>
      <c r="PTS57" s="252"/>
      <c r="PTT57" s="252"/>
      <c r="PTU57" s="252"/>
      <c r="PTV57" s="253"/>
      <c r="PTW57" s="253"/>
      <c r="PTX57" s="255"/>
      <c r="PTY57" s="255"/>
      <c r="PTZ57" s="256"/>
      <c r="PUC57" s="251"/>
      <c r="PUD57" s="251"/>
      <c r="PUE57" s="251"/>
      <c r="PUF57" s="251"/>
      <c r="PUG57" s="251"/>
      <c r="PUH57" s="251"/>
      <c r="PUI57" s="252"/>
      <c r="PUJ57" s="253"/>
      <c r="PUO57" s="254"/>
      <c r="PUR57" s="252"/>
      <c r="PUS57" s="252"/>
      <c r="PUT57" s="252"/>
      <c r="PUU57" s="252"/>
      <c r="PUV57" s="253"/>
      <c r="PUW57" s="253"/>
      <c r="PUX57" s="255"/>
      <c r="PUY57" s="255"/>
      <c r="PUZ57" s="256"/>
      <c r="PVC57" s="251"/>
      <c r="PVD57" s="251"/>
      <c r="PVE57" s="251"/>
      <c r="PVF57" s="251"/>
      <c r="PVG57" s="251"/>
      <c r="PVH57" s="251"/>
      <c r="PVI57" s="252"/>
      <c r="PVJ57" s="253"/>
      <c r="PVO57" s="254"/>
      <c r="PVR57" s="252"/>
      <c r="PVS57" s="252"/>
      <c r="PVT57" s="252"/>
      <c r="PVU57" s="252"/>
      <c r="PVV57" s="253"/>
      <c r="PVW57" s="253"/>
      <c r="PVX57" s="255"/>
      <c r="PVY57" s="255"/>
      <c r="PVZ57" s="256"/>
      <c r="PWC57" s="251"/>
      <c r="PWD57" s="251"/>
      <c r="PWE57" s="251"/>
      <c r="PWF57" s="251"/>
      <c r="PWG57" s="251"/>
      <c r="PWH57" s="251"/>
      <c r="PWI57" s="252"/>
      <c r="PWJ57" s="253"/>
      <c r="PWO57" s="254"/>
      <c r="PWR57" s="252"/>
      <c r="PWS57" s="252"/>
      <c r="PWT57" s="252"/>
      <c r="PWU57" s="252"/>
      <c r="PWV57" s="253"/>
      <c r="PWW57" s="253"/>
      <c r="PWX57" s="255"/>
      <c r="PWY57" s="255"/>
      <c r="PWZ57" s="256"/>
      <c r="PXC57" s="251"/>
      <c r="PXD57" s="251"/>
      <c r="PXE57" s="251"/>
      <c r="PXF57" s="251"/>
      <c r="PXG57" s="251"/>
      <c r="PXH57" s="251"/>
      <c r="PXI57" s="252"/>
      <c r="PXJ57" s="253"/>
      <c r="PXO57" s="254"/>
      <c r="PXR57" s="252"/>
      <c r="PXS57" s="252"/>
      <c r="PXT57" s="252"/>
      <c r="PXU57" s="252"/>
      <c r="PXV57" s="253"/>
      <c r="PXW57" s="253"/>
      <c r="PXX57" s="255"/>
      <c r="PXY57" s="255"/>
      <c r="PXZ57" s="256"/>
      <c r="PYC57" s="251"/>
      <c r="PYD57" s="251"/>
      <c r="PYE57" s="251"/>
      <c r="PYF57" s="251"/>
      <c r="PYG57" s="251"/>
      <c r="PYH57" s="251"/>
      <c r="PYI57" s="252"/>
      <c r="PYJ57" s="253"/>
      <c r="PYO57" s="254"/>
      <c r="PYR57" s="252"/>
      <c r="PYS57" s="252"/>
      <c r="PYT57" s="252"/>
      <c r="PYU57" s="252"/>
      <c r="PYV57" s="253"/>
      <c r="PYW57" s="253"/>
      <c r="PYX57" s="255"/>
      <c r="PYY57" s="255"/>
      <c r="PYZ57" s="256"/>
      <c r="PZC57" s="251"/>
      <c r="PZD57" s="251"/>
      <c r="PZE57" s="251"/>
      <c r="PZF57" s="251"/>
      <c r="PZG57" s="251"/>
      <c r="PZH57" s="251"/>
      <c r="PZI57" s="252"/>
      <c r="PZJ57" s="253"/>
      <c r="PZO57" s="254"/>
      <c r="PZR57" s="252"/>
      <c r="PZS57" s="252"/>
      <c r="PZT57" s="252"/>
      <c r="PZU57" s="252"/>
      <c r="PZV57" s="253"/>
      <c r="PZW57" s="253"/>
      <c r="PZX57" s="255"/>
      <c r="PZY57" s="255"/>
      <c r="PZZ57" s="256"/>
      <c r="QAC57" s="251"/>
      <c r="QAD57" s="251"/>
      <c r="QAE57" s="251"/>
      <c r="QAF57" s="251"/>
      <c r="QAG57" s="251"/>
      <c r="QAH57" s="251"/>
      <c r="QAI57" s="252"/>
      <c r="QAJ57" s="253"/>
      <c r="QAO57" s="254"/>
      <c r="QAR57" s="252"/>
      <c r="QAS57" s="252"/>
      <c r="QAT57" s="252"/>
      <c r="QAU57" s="252"/>
      <c r="QAV57" s="253"/>
      <c r="QAW57" s="253"/>
      <c r="QAX57" s="255"/>
      <c r="QAY57" s="255"/>
      <c r="QAZ57" s="256"/>
      <c r="QBC57" s="251"/>
      <c r="QBD57" s="251"/>
      <c r="QBE57" s="251"/>
      <c r="QBF57" s="251"/>
      <c r="QBG57" s="251"/>
      <c r="QBH57" s="251"/>
      <c r="QBI57" s="252"/>
      <c r="QBJ57" s="253"/>
      <c r="QBO57" s="254"/>
      <c r="QBR57" s="252"/>
      <c r="QBS57" s="252"/>
      <c r="QBT57" s="252"/>
      <c r="QBU57" s="252"/>
      <c r="QBV57" s="253"/>
      <c r="QBW57" s="253"/>
      <c r="QBX57" s="255"/>
      <c r="QBY57" s="255"/>
      <c r="QBZ57" s="256"/>
      <c r="QCC57" s="251"/>
      <c r="QCD57" s="251"/>
      <c r="QCE57" s="251"/>
      <c r="QCF57" s="251"/>
      <c r="QCG57" s="251"/>
      <c r="QCH57" s="251"/>
      <c r="QCI57" s="252"/>
      <c r="QCJ57" s="253"/>
      <c r="QCO57" s="254"/>
      <c r="QCR57" s="252"/>
      <c r="QCS57" s="252"/>
      <c r="QCT57" s="252"/>
      <c r="QCU57" s="252"/>
      <c r="QCV57" s="253"/>
      <c r="QCW57" s="253"/>
      <c r="QCX57" s="255"/>
      <c r="QCY57" s="255"/>
      <c r="QCZ57" s="256"/>
      <c r="QDC57" s="251"/>
      <c r="QDD57" s="251"/>
      <c r="QDE57" s="251"/>
      <c r="QDF57" s="251"/>
      <c r="QDG57" s="251"/>
      <c r="QDH57" s="251"/>
      <c r="QDI57" s="252"/>
      <c r="QDJ57" s="253"/>
      <c r="QDO57" s="254"/>
      <c r="QDR57" s="252"/>
      <c r="QDS57" s="252"/>
      <c r="QDT57" s="252"/>
      <c r="QDU57" s="252"/>
      <c r="QDV57" s="253"/>
      <c r="QDW57" s="253"/>
      <c r="QDX57" s="255"/>
      <c r="QDY57" s="255"/>
      <c r="QDZ57" s="256"/>
      <c r="QEC57" s="251"/>
      <c r="QED57" s="251"/>
      <c r="QEE57" s="251"/>
      <c r="QEF57" s="251"/>
      <c r="QEG57" s="251"/>
      <c r="QEH57" s="251"/>
      <c r="QEI57" s="252"/>
      <c r="QEJ57" s="253"/>
      <c r="QEO57" s="254"/>
      <c r="QER57" s="252"/>
      <c r="QES57" s="252"/>
      <c r="QET57" s="252"/>
      <c r="QEU57" s="252"/>
      <c r="QEV57" s="253"/>
      <c r="QEW57" s="253"/>
      <c r="QEX57" s="255"/>
      <c r="QEY57" s="255"/>
      <c r="QEZ57" s="256"/>
      <c r="QFC57" s="251"/>
      <c r="QFD57" s="251"/>
      <c r="QFE57" s="251"/>
      <c r="QFF57" s="251"/>
      <c r="QFG57" s="251"/>
      <c r="QFH57" s="251"/>
      <c r="QFI57" s="252"/>
      <c r="QFJ57" s="253"/>
      <c r="QFO57" s="254"/>
      <c r="QFR57" s="252"/>
      <c r="QFS57" s="252"/>
      <c r="QFT57" s="252"/>
      <c r="QFU57" s="252"/>
      <c r="QFV57" s="253"/>
      <c r="QFW57" s="253"/>
      <c r="QFX57" s="255"/>
      <c r="QFY57" s="255"/>
      <c r="QFZ57" s="256"/>
      <c r="QGC57" s="251"/>
      <c r="QGD57" s="251"/>
      <c r="QGE57" s="251"/>
      <c r="QGF57" s="251"/>
      <c r="QGG57" s="251"/>
      <c r="QGH57" s="251"/>
      <c r="QGI57" s="252"/>
      <c r="QGJ57" s="253"/>
      <c r="QGO57" s="254"/>
      <c r="QGR57" s="252"/>
      <c r="QGS57" s="252"/>
      <c r="QGT57" s="252"/>
      <c r="QGU57" s="252"/>
      <c r="QGV57" s="253"/>
      <c r="QGW57" s="253"/>
      <c r="QGX57" s="255"/>
      <c r="QGY57" s="255"/>
      <c r="QGZ57" s="256"/>
      <c r="QHC57" s="251"/>
      <c r="QHD57" s="251"/>
      <c r="QHE57" s="251"/>
      <c r="QHF57" s="251"/>
      <c r="QHG57" s="251"/>
      <c r="QHH57" s="251"/>
      <c r="QHI57" s="252"/>
      <c r="QHJ57" s="253"/>
      <c r="QHO57" s="254"/>
      <c r="QHR57" s="252"/>
      <c r="QHS57" s="252"/>
      <c r="QHT57" s="252"/>
      <c r="QHU57" s="252"/>
      <c r="QHV57" s="253"/>
      <c r="QHW57" s="253"/>
      <c r="QHX57" s="255"/>
      <c r="QHY57" s="255"/>
      <c r="QHZ57" s="256"/>
      <c r="QIC57" s="251"/>
      <c r="QID57" s="251"/>
      <c r="QIE57" s="251"/>
      <c r="QIF57" s="251"/>
      <c r="QIG57" s="251"/>
      <c r="QIH57" s="251"/>
      <c r="QII57" s="252"/>
      <c r="QIJ57" s="253"/>
      <c r="QIO57" s="254"/>
      <c r="QIR57" s="252"/>
      <c r="QIS57" s="252"/>
      <c r="QIT57" s="252"/>
      <c r="QIU57" s="252"/>
      <c r="QIV57" s="253"/>
      <c r="QIW57" s="253"/>
      <c r="QIX57" s="255"/>
      <c r="QIY57" s="255"/>
      <c r="QIZ57" s="256"/>
      <c r="QJC57" s="251"/>
      <c r="QJD57" s="251"/>
      <c r="QJE57" s="251"/>
      <c r="QJF57" s="251"/>
      <c r="QJG57" s="251"/>
      <c r="QJH57" s="251"/>
      <c r="QJI57" s="252"/>
      <c r="QJJ57" s="253"/>
      <c r="QJO57" s="254"/>
      <c r="QJR57" s="252"/>
      <c r="QJS57" s="252"/>
      <c r="QJT57" s="252"/>
      <c r="QJU57" s="252"/>
      <c r="QJV57" s="253"/>
      <c r="QJW57" s="253"/>
      <c r="QJX57" s="255"/>
      <c r="QJY57" s="255"/>
      <c r="QJZ57" s="256"/>
      <c r="QKC57" s="251"/>
      <c r="QKD57" s="251"/>
      <c r="QKE57" s="251"/>
      <c r="QKF57" s="251"/>
      <c r="QKG57" s="251"/>
      <c r="QKH57" s="251"/>
      <c r="QKI57" s="252"/>
      <c r="QKJ57" s="253"/>
      <c r="QKO57" s="254"/>
      <c r="QKR57" s="252"/>
      <c r="QKS57" s="252"/>
      <c r="QKT57" s="252"/>
      <c r="QKU57" s="252"/>
      <c r="QKV57" s="253"/>
      <c r="QKW57" s="253"/>
      <c r="QKX57" s="255"/>
      <c r="QKY57" s="255"/>
      <c r="QKZ57" s="256"/>
      <c r="QLC57" s="251"/>
      <c r="QLD57" s="251"/>
      <c r="QLE57" s="251"/>
      <c r="QLF57" s="251"/>
      <c r="QLG57" s="251"/>
      <c r="QLH57" s="251"/>
      <c r="QLI57" s="252"/>
      <c r="QLJ57" s="253"/>
      <c r="QLO57" s="254"/>
      <c r="QLR57" s="252"/>
      <c r="QLS57" s="252"/>
      <c r="QLT57" s="252"/>
      <c r="QLU57" s="252"/>
      <c r="QLV57" s="253"/>
      <c r="QLW57" s="253"/>
      <c r="QLX57" s="255"/>
      <c r="QLY57" s="255"/>
      <c r="QLZ57" s="256"/>
      <c r="QMC57" s="251"/>
      <c r="QMD57" s="251"/>
      <c r="QME57" s="251"/>
      <c r="QMF57" s="251"/>
      <c r="QMG57" s="251"/>
      <c r="QMH57" s="251"/>
      <c r="QMI57" s="252"/>
      <c r="QMJ57" s="253"/>
      <c r="QMO57" s="254"/>
      <c r="QMR57" s="252"/>
      <c r="QMS57" s="252"/>
      <c r="QMT57" s="252"/>
      <c r="QMU57" s="252"/>
      <c r="QMV57" s="253"/>
      <c r="QMW57" s="253"/>
      <c r="QMX57" s="255"/>
      <c r="QMY57" s="255"/>
      <c r="QMZ57" s="256"/>
      <c r="QNC57" s="251"/>
      <c r="QND57" s="251"/>
      <c r="QNE57" s="251"/>
      <c r="QNF57" s="251"/>
      <c r="QNG57" s="251"/>
      <c r="QNH57" s="251"/>
      <c r="QNI57" s="252"/>
      <c r="QNJ57" s="253"/>
      <c r="QNO57" s="254"/>
      <c r="QNR57" s="252"/>
      <c r="QNS57" s="252"/>
      <c r="QNT57" s="252"/>
      <c r="QNU57" s="252"/>
      <c r="QNV57" s="253"/>
      <c r="QNW57" s="253"/>
      <c r="QNX57" s="255"/>
      <c r="QNY57" s="255"/>
      <c r="QNZ57" s="256"/>
      <c r="QOC57" s="251"/>
      <c r="QOD57" s="251"/>
      <c r="QOE57" s="251"/>
      <c r="QOF57" s="251"/>
      <c r="QOG57" s="251"/>
      <c r="QOH57" s="251"/>
      <c r="QOI57" s="252"/>
      <c r="QOJ57" s="253"/>
      <c r="QOO57" s="254"/>
      <c r="QOR57" s="252"/>
      <c r="QOS57" s="252"/>
      <c r="QOT57" s="252"/>
      <c r="QOU57" s="252"/>
      <c r="QOV57" s="253"/>
      <c r="QOW57" s="253"/>
      <c r="QOX57" s="255"/>
      <c r="QOY57" s="255"/>
      <c r="QOZ57" s="256"/>
      <c r="QPC57" s="251"/>
      <c r="QPD57" s="251"/>
      <c r="QPE57" s="251"/>
      <c r="QPF57" s="251"/>
      <c r="QPG57" s="251"/>
      <c r="QPH57" s="251"/>
      <c r="QPI57" s="252"/>
      <c r="QPJ57" s="253"/>
      <c r="QPO57" s="254"/>
      <c r="QPR57" s="252"/>
      <c r="QPS57" s="252"/>
      <c r="QPT57" s="252"/>
      <c r="QPU57" s="252"/>
      <c r="QPV57" s="253"/>
      <c r="QPW57" s="253"/>
      <c r="QPX57" s="255"/>
      <c r="QPY57" s="255"/>
      <c r="QPZ57" s="256"/>
      <c r="QQC57" s="251"/>
      <c r="QQD57" s="251"/>
      <c r="QQE57" s="251"/>
      <c r="QQF57" s="251"/>
      <c r="QQG57" s="251"/>
      <c r="QQH57" s="251"/>
      <c r="QQI57" s="252"/>
      <c r="QQJ57" s="253"/>
      <c r="QQO57" s="254"/>
      <c r="QQR57" s="252"/>
      <c r="QQS57" s="252"/>
      <c r="QQT57" s="252"/>
      <c r="QQU57" s="252"/>
      <c r="QQV57" s="253"/>
      <c r="QQW57" s="253"/>
      <c r="QQX57" s="255"/>
      <c r="QQY57" s="255"/>
      <c r="QQZ57" s="256"/>
      <c r="QRC57" s="251"/>
      <c r="QRD57" s="251"/>
      <c r="QRE57" s="251"/>
      <c r="QRF57" s="251"/>
      <c r="QRG57" s="251"/>
      <c r="QRH57" s="251"/>
      <c r="QRI57" s="252"/>
      <c r="QRJ57" s="253"/>
      <c r="QRO57" s="254"/>
      <c r="QRR57" s="252"/>
      <c r="QRS57" s="252"/>
      <c r="QRT57" s="252"/>
      <c r="QRU57" s="252"/>
      <c r="QRV57" s="253"/>
      <c r="QRW57" s="253"/>
      <c r="QRX57" s="255"/>
      <c r="QRY57" s="255"/>
      <c r="QRZ57" s="256"/>
      <c r="QSC57" s="251"/>
      <c r="QSD57" s="251"/>
      <c r="QSE57" s="251"/>
      <c r="QSF57" s="251"/>
      <c r="QSG57" s="251"/>
      <c r="QSH57" s="251"/>
      <c r="QSI57" s="252"/>
      <c r="QSJ57" s="253"/>
      <c r="QSO57" s="254"/>
      <c r="QSR57" s="252"/>
      <c r="QSS57" s="252"/>
      <c r="QST57" s="252"/>
      <c r="QSU57" s="252"/>
      <c r="QSV57" s="253"/>
      <c r="QSW57" s="253"/>
      <c r="QSX57" s="255"/>
      <c r="QSY57" s="255"/>
      <c r="QSZ57" s="256"/>
      <c r="QTC57" s="251"/>
      <c r="QTD57" s="251"/>
      <c r="QTE57" s="251"/>
      <c r="QTF57" s="251"/>
      <c r="QTG57" s="251"/>
      <c r="QTH57" s="251"/>
      <c r="QTI57" s="252"/>
      <c r="QTJ57" s="253"/>
      <c r="QTO57" s="254"/>
      <c r="QTR57" s="252"/>
      <c r="QTS57" s="252"/>
      <c r="QTT57" s="252"/>
      <c r="QTU57" s="252"/>
      <c r="QTV57" s="253"/>
      <c r="QTW57" s="253"/>
      <c r="QTX57" s="255"/>
      <c r="QTY57" s="255"/>
      <c r="QTZ57" s="256"/>
      <c r="QUC57" s="251"/>
      <c r="QUD57" s="251"/>
      <c r="QUE57" s="251"/>
      <c r="QUF57" s="251"/>
      <c r="QUG57" s="251"/>
      <c r="QUH57" s="251"/>
      <c r="QUI57" s="252"/>
      <c r="QUJ57" s="253"/>
      <c r="QUO57" s="254"/>
      <c r="QUR57" s="252"/>
      <c r="QUS57" s="252"/>
      <c r="QUT57" s="252"/>
      <c r="QUU57" s="252"/>
      <c r="QUV57" s="253"/>
      <c r="QUW57" s="253"/>
      <c r="QUX57" s="255"/>
      <c r="QUY57" s="255"/>
      <c r="QUZ57" s="256"/>
      <c r="QVC57" s="251"/>
      <c r="QVD57" s="251"/>
      <c r="QVE57" s="251"/>
      <c r="QVF57" s="251"/>
      <c r="QVG57" s="251"/>
      <c r="QVH57" s="251"/>
      <c r="QVI57" s="252"/>
      <c r="QVJ57" s="253"/>
      <c r="QVO57" s="254"/>
      <c r="QVR57" s="252"/>
      <c r="QVS57" s="252"/>
      <c r="QVT57" s="252"/>
      <c r="QVU57" s="252"/>
      <c r="QVV57" s="253"/>
      <c r="QVW57" s="253"/>
      <c r="QVX57" s="255"/>
      <c r="QVY57" s="255"/>
      <c r="QVZ57" s="256"/>
      <c r="QWC57" s="251"/>
      <c r="QWD57" s="251"/>
      <c r="QWE57" s="251"/>
      <c r="QWF57" s="251"/>
      <c r="QWG57" s="251"/>
      <c r="QWH57" s="251"/>
      <c r="QWI57" s="252"/>
      <c r="QWJ57" s="253"/>
      <c r="QWO57" s="254"/>
      <c r="QWR57" s="252"/>
      <c r="QWS57" s="252"/>
      <c r="QWT57" s="252"/>
      <c r="QWU57" s="252"/>
      <c r="QWV57" s="253"/>
      <c r="QWW57" s="253"/>
      <c r="QWX57" s="255"/>
      <c r="QWY57" s="255"/>
      <c r="QWZ57" s="256"/>
      <c r="QXC57" s="251"/>
      <c r="QXD57" s="251"/>
      <c r="QXE57" s="251"/>
      <c r="QXF57" s="251"/>
      <c r="QXG57" s="251"/>
      <c r="QXH57" s="251"/>
      <c r="QXI57" s="252"/>
      <c r="QXJ57" s="253"/>
      <c r="QXO57" s="254"/>
      <c r="QXR57" s="252"/>
      <c r="QXS57" s="252"/>
      <c r="QXT57" s="252"/>
      <c r="QXU57" s="252"/>
      <c r="QXV57" s="253"/>
      <c r="QXW57" s="253"/>
      <c r="QXX57" s="255"/>
      <c r="QXY57" s="255"/>
      <c r="QXZ57" s="256"/>
      <c r="QYC57" s="251"/>
      <c r="QYD57" s="251"/>
      <c r="QYE57" s="251"/>
      <c r="QYF57" s="251"/>
      <c r="QYG57" s="251"/>
      <c r="QYH57" s="251"/>
      <c r="QYI57" s="252"/>
      <c r="QYJ57" s="253"/>
      <c r="QYO57" s="254"/>
      <c r="QYR57" s="252"/>
      <c r="QYS57" s="252"/>
      <c r="QYT57" s="252"/>
      <c r="QYU57" s="252"/>
      <c r="QYV57" s="253"/>
      <c r="QYW57" s="253"/>
      <c r="QYX57" s="255"/>
      <c r="QYY57" s="255"/>
      <c r="QYZ57" s="256"/>
      <c r="QZC57" s="251"/>
      <c r="QZD57" s="251"/>
      <c r="QZE57" s="251"/>
      <c r="QZF57" s="251"/>
      <c r="QZG57" s="251"/>
      <c r="QZH57" s="251"/>
      <c r="QZI57" s="252"/>
      <c r="QZJ57" s="253"/>
      <c r="QZO57" s="254"/>
      <c r="QZR57" s="252"/>
      <c r="QZS57" s="252"/>
      <c r="QZT57" s="252"/>
      <c r="QZU57" s="252"/>
      <c r="QZV57" s="253"/>
      <c r="QZW57" s="253"/>
      <c r="QZX57" s="255"/>
      <c r="QZY57" s="255"/>
      <c r="QZZ57" s="256"/>
      <c r="RAC57" s="251"/>
      <c r="RAD57" s="251"/>
      <c r="RAE57" s="251"/>
      <c r="RAF57" s="251"/>
      <c r="RAG57" s="251"/>
      <c r="RAH57" s="251"/>
      <c r="RAI57" s="252"/>
      <c r="RAJ57" s="253"/>
      <c r="RAO57" s="254"/>
      <c r="RAR57" s="252"/>
      <c r="RAS57" s="252"/>
      <c r="RAT57" s="252"/>
      <c r="RAU57" s="252"/>
      <c r="RAV57" s="253"/>
      <c r="RAW57" s="253"/>
      <c r="RAX57" s="255"/>
      <c r="RAY57" s="255"/>
      <c r="RAZ57" s="256"/>
      <c r="RBC57" s="251"/>
      <c r="RBD57" s="251"/>
      <c r="RBE57" s="251"/>
      <c r="RBF57" s="251"/>
      <c r="RBG57" s="251"/>
      <c r="RBH57" s="251"/>
      <c r="RBI57" s="252"/>
      <c r="RBJ57" s="253"/>
      <c r="RBO57" s="254"/>
      <c r="RBR57" s="252"/>
      <c r="RBS57" s="252"/>
      <c r="RBT57" s="252"/>
      <c r="RBU57" s="252"/>
      <c r="RBV57" s="253"/>
      <c r="RBW57" s="253"/>
      <c r="RBX57" s="255"/>
      <c r="RBY57" s="255"/>
      <c r="RBZ57" s="256"/>
      <c r="RCC57" s="251"/>
      <c r="RCD57" s="251"/>
      <c r="RCE57" s="251"/>
      <c r="RCF57" s="251"/>
      <c r="RCG57" s="251"/>
      <c r="RCH57" s="251"/>
      <c r="RCI57" s="252"/>
      <c r="RCJ57" s="253"/>
      <c r="RCO57" s="254"/>
      <c r="RCR57" s="252"/>
      <c r="RCS57" s="252"/>
      <c r="RCT57" s="252"/>
      <c r="RCU57" s="252"/>
      <c r="RCV57" s="253"/>
      <c r="RCW57" s="253"/>
      <c r="RCX57" s="255"/>
      <c r="RCY57" s="255"/>
      <c r="RCZ57" s="256"/>
      <c r="RDC57" s="251"/>
      <c r="RDD57" s="251"/>
      <c r="RDE57" s="251"/>
      <c r="RDF57" s="251"/>
      <c r="RDG57" s="251"/>
      <c r="RDH57" s="251"/>
      <c r="RDI57" s="252"/>
      <c r="RDJ57" s="253"/>
      <c r="RDO57" s="254"/>
      <c r="RDR57" s="252"/>
      <c r="RDS57" s="252"/>
      <c r="RDT57" s="252"/>
      <c r="RDU57" s="252"/>
      <c r="RDV57" s="253"/>
      <c r="RDW57" s="253"/>
      <c r="RDX57" s="255"/>
      <c r="RDY57" s="255"/>
      <c r="RDZ57" s="256"/>
      <c r="REC57" s="251"/>
      <c r="RED57" s="251"/>
      <c r="REE57" s="251"/>
      <c r="REF57" s="251"/>
      <c r="REG57" s="251"/>
      <c r="REH57" s="251"/>
      <c r="REI57" s="252"/>
      <c r="REJ57" s="253"/>
      <c r="REO57" s="254"/>
      <c r="RER57" s="252"/>
      <c r="RES57" s="252"/>
      <c r="RET57" s="252"/>
      <c r="REU57" s="252"/>
      <c r="REV57" s="253"/>
      <c r="REW57" s="253"/>
      <c r="REX57" s="255"/>
      <c r="REY57" s="255"/>
      <c r="REZ57" s="256"/>
      <c r="RFC57" s="251"/>
      <c r="RFD57" s="251"/>
      <c r="RFE57" s="251"/>
      <c r="RFF57" s="251"/>
      <c r="RFG57" s="251"/>
      <c r="RFH57" s="251"/>
      <c r="RFI57" s="252"/>
      <c r="RFJ57" s="253"/>
      <c r="RFO57" s="254"/>
      <c r="RFR57" s="252"/>
      <c r="RFS57" s="252"/>
      <c r="RFT57" s="252"/>
      <c r="RFU57" s="252"/>
      <c r="RFV57" s="253"/>
      <c r="RFW57" s="253"/>
      <c r="RFX57" s="255"/>
      <c r="RFY57" s="255"/>
      <c r="RFZ57" s="256"/>
      <c r="RGC57" s="251"/>
      <c r="RGD57" s="251"/>
      <c r="RGE57" s="251"/>
      <c r="RGF57" s="251"/>
      <c r="RGG57" s="251"/>
      <c r="RGH57" s="251"/>
      <c r="RGI57" s="252"/>
      <c r="RGJ57" s="253"/>
      <c r="RGO57" s="254"/>
      <c r="RGR57" s="252"/>
      <c r="RGS57" s="252"/>
      <c r="RGT57" s="252"/>
      <c r="RGU57" s="252"/>
      <c r="RGV57" s="253"/>
      <c r="RGW57" s="253"/>
      <c r="RGX57" s="255"/>
      <c r="RGY57" s="255"/>
      <c r="RGZ57" s="256"/>
      <c r="RHC57" s="251"/>
      <c r="RHD57" s="251"/>
      <c r="RHE57" s="251"/>
      <c r="RHF57" s="251"/>
      <c r="RHG57" s="251"/>
      <c r="RHH57" s="251"/>
      <c r="RHI57" s="252"/>
      <c r="RHJ57" s="253"/>
      <c r="RHO57" s="254"/>
      <c r="RHR57" s="252"/>
      <c r="RHS57" s="252"/>
      <c r="RHT57" s="252"/>
      <c r="RHU57" s="252"/>
      <c r="RHV57" s="253"/>
      <c r="RHW57" s="253"/>
      <c r="RHX57" s="255"/>
      <c r="RHY57" s="255"/>
      <c r="RHZ57" s="256"/>
      <c r="RIC57" s="251"/>
      <c r="RID57" s="251"/>
      <c r="RIE57" s="251"/>
      <c r="RIF57" s="251"/>
      <c r="RIG57" s="251"/>
      <c r="RIH57" s="251"/>
      <c r="RII57" s="252"/>
      <c r="RIJ57" s="253"/>
      <c r="RIO57" s="254"/>
      <c r="RIR57" s="252"/>
      <c r="RIS57" s="252"/>
      <c r="RIT57" s="252"/>
      <c r="RIU57" s="252"/>
      <c r="RIV57" s="253"/>
      <c r="RIW57" s="253"/>
      <c r="RIX57" s="255"/>
      <c r="RIY57" s="255"/>
      <c r="RIZ57" s="256"/>
      <c r="RJC57" s="251"/>
      <c r="RJD57" s="251"/>
      <c r="RJE57" s="251"/>
      <c r="RJF57" s="251"/>
      <c r="RJG57" s="251"/>
      <c r="RJH57" s="251"/>
      <c r="RJI57" s="252"/>
      <c r="RJJ57" s="253"/>
      <c r="RJO57" s="254"/>
      <c r="RJR57" s="252"/>
      <c r="RJS57" s="252"/>
      <c r="RJT57" s="252"/>
      <c r="RJU57" s="252"/>
      <c r="RJV57" s="253"/>
      <c r="RJW57" s="253"/>
      <c r="RJX57" s="255"/>
      <c r="RJY57" s="255"/>
      <c r="RJZ57" s="256"/>
      <c r="RKC57" s="251"/>
      <c r="RKD57" s="251"/>
      <c r="RKE57" s="251"/>
      <c r="RKF57" s="251"/>
      <c r="RKG57" s="251"/>
      <c r="RKH57" s="251"/>
      <c r="RKI57" s="252"/>
      <c r="RKJ57" s="253"/>
      <c r="RKO57" s="254"/>
      <c r="RKR57" s="252"/>
      <c r="RKS57" s="252"/>
      <c r="RKT57" s="252"/>
      <c r="RKU57" s="252"/>
      <c r="RKV57" s="253"/>
      <c r="RKW57" s="253"/>
      <c r="RKX57" s="255"/>
      <c r="RKY57" s="255"/>
      <c r="RKZ57" s="256"/>
      <c r="RLC57" s="251"/>
      <c r="RLD57" s="251"/>
      <c r="RLE57" s="251"/>
      <c r="RLF57" s="251"/>
      <c r="RLG57" s="251"/>
      <c r="RLH57" s="251"/>
      <c r="RLI57" s="252"/>
      <c r="RLJ57" s="253"/>
      <c r="RLO57" s="254"/>
      <c r="RLR57" s="252"/>
      <c r="RLS57" s="252"/>
      <c r="RLT57" s="252"/>
      <c r="RLU57" s="252"/>
      <c r="RLV57" s="253"/>
      <c r="RLW57" s="253"/>
      <c r="RLX57" s="255"/>
      <c r="RLY57" s="255"/>
      <c r="RLZ57" s="256"/>
      <c r="RMC57" s="251"/>
      <c r="RMD57" s="251"/>
      <c r="RME57" s="251"/>
      <c r="RMF57" s="251"/>
      <c r="RMG57" s="251"/>
      <c r="RMH57" s="251"/>
      <c r="RMI57" s="252"/>
      <c r="RMJ57" s="253"/>
      <c r="RMO57" s="254"/>
      <c r="RMR57" s="252"/>
      <c r="RMS57" s="252"/>
      <c r="RMT57" s="252"/>
      <c r="RMU57" s="252"/>
      <c r="RMV57" s="253"/>
      <c r="RMW57" s="253"/>
      <c r="RMX57" s="255"/>
      <c r="RMY57" s="255"/>
      <c r="RMZ57" s="256"/>
      <c r="RNC57" s="251"/>
      <c r="RND57" s="251"/>
      <c r="RNE57" s="251"/>
      <c r="RNF57" s="251"/>
      <c r="RNG57" s="251"/>
      <c r="RNH57" s="251"/>
      <c r="RNI57" s="252"/>
      <c r="RNJ57" s="253"/>
      <c r="RNO57" s="254"/>
      <c r="RNR57" s="252"/>
      <c r="RNS57" s="252"/>
      <c r="RNT57" s="252"/>
      <c r="RNU57" s="252"/>
      <c r="RNV57" s="253"/>
      <c r="RNW57" s="253"/>
      <c r="RNX57" s="255"/>
      <c r="RNY57" s="255"/>
      <c r="RNZ57" s="256"/>
      <c r="ROC57" s="251"/>
      <c r="ROD57" s="251"/>
      <c r="ROE57" s="251"/>
      <c r="ROF57" s="251"/>
      <c r="ROG57" s="251"/>
      <c r="ROH57" s="251"/>
      <c r="ROI57" s="252"/>
      <c r="ROJ57" s="253"/>
      <c r="ROO57" s="254"/>
      <c r="ROR57" s="252"/>
      <c r="ROS57" s="252"/>
      <c r="ROT57" s="252"/>
      <c r="ROU57" s="252"/>
      <c r="ROV57" s="253"/>
      <c r="ROW57" s="253"/>
      <c r="ROX57" s="255"/>
      <c r="ROY57" s="255"/>
      <c r="ROZ57" s="256"/>
      <c r="RPC57" s="251"/>
      <c r="RPD57" s="251"/>
      <c r="RPE57" s="251"/>
      <c r="RPF57" s="251"/>
      <c r="RPG57" s="251"/>
      <c r="RPH57" s="251"/>
      <c r="RPI57" s="252"/>
      <c r="RPJ57" s="253"/>
      <c r="RPO57" s="254"/>
      <c r="RPR57" s="252"/>
      <c r="RPS57" s="252"/>
      <c r="RPT57" s="252"/>
      <c r="RPU57" s="252"/>
      <c r="RPV57" s="253"/>
      <c r="RPW57" s="253"/>
      <c r="RPX57" s="255"/>
      <c r="RPY57" s="255"/>
      <c r="RPZ57" s="256"/>
      <c r="RQC57" s="251"/>
      <c r="RQD57" s="251"/>
      <c r="RQE57" s="251"/>
      <c r="RQF57" s="251"/>
      <c r="RQG57" s="251"/>
      <c r="RQH57" s="251"/>
      <c r="RQI57" s="252"/>
      <c r="RQJ57" s="253"/>
      <c r="RQO57" s="254"/>
      <c r="RQR57" s="252"/>
      <c r="RQS57" s="252"/>
      <c r="RQT57" s="252"/>
      <c r="RQU57" s="252"/>
      <c r="RQV57" s="253"/>
      <c r="RQW57" s="253"/>
      <c r="RQX57" s="255"/>
      <c r="RQY57" s="255"/>
      <c r="RQZ57" s="256"/>
      <c r="RRC57" s="251"/>
      <c r="RRD57" s="251"/>
      <c r="RRE57" s="251"/>
      <c r="RRF57" s="251"/>
      <c r="RRG57" s="251"/>
      <c r="RRH57" s="251"/>
      <c r="RRI57" s="252"/>
      <c r="RRJ57" s="253"/>
      <c r="RRO57" s="254"/>
      <c r="RRR57" s="252"/>
      <c r="RRS57" s="252"/>
      <c r="RRT57" s="252"/>
      <c r="RRU57" s="252"/>
      <c r="RRV57" s="253"/>
      <c r="RRW57" s="253"/>
      <c r="RRX57" s="255"/>
      <c r="RRY57" s="255"/>
      <c r="RRZ57" s="256"/>
      <c r="RSC57" s="251"/>
      <c r="RSD57" s="251"/>
      <c r="RSE57" s="251"/>
      <c r="RSF57" s="251"/>
      <c r="RSG57" s="251"/>
      <c r="RSH57" s="251"/>
      <c r="RSI57" s="252"/>
      <c r="RSJ57" s="253"/>
      <c r="RSO57" s="254"/>
      <c r="RSR57" s="252"/>
      <c r="RSS57" s="252"/>
      <c r="RST57" s="252"/>
      <c r="RSU57" s="252"/>
      <c r="RSV57" s="253"/>
      <c r="RSW57" s="253"/>
      <c r="RSX57" s="255"/>
      <c r="RSY57" s="255"/>
      <c r="RSZ57" s="256"/>
      <c r="RTC57" s="251"/>
      <c r="RTD57" s="251"/>
      <c r="RTE57" s="251"/>
      <c r="RTF57" s="251"/>
      <c r="RTG57" s="251"/>
      <c r="RTH57" s="251"/>
      <c r="RTI57" s="252"/>
      <c r="RTJ57" s="253"/>
      <c r="RTO57" s="254"/>
      <c r="RTR57" s="252"/>
      <c r="RTS57" s="252"/>
      <c r="RTT57" s="252"/>
      <c r="RTU57" s="252"/>
      <c r="RTV57" s="253"/>
      <c r="RTW57" s="253"/>
      <c r="RTX57" s="255"/>
      <c r="RTY57" s="255"/>
      <c r="RTZ57" s="256"/>
      <c r="RUC57" s="251"/>
      <c r="RUD57" s="251"/>
      <c r="RUE57" s="251"/>
      <c r="RUF57" s="251"/>
      <c r="RUG57" s="251"/>
      <c r="RUH57" s="251"/>
      <c r="RUI57" s="252"/>
      <c r="RUJ57" s="253"/>
      <c r="RUO57" s="254"/>
      <c r="RUR57" s="252"/>
      <c r="RUS57" s="252"/>
      <c r="RUT57" s="252"/>
      <c r="RUU57" s="252"/>
      <c r="RUV57" s="253"/>
      <c r="RUW57" s="253"/>
      <c r="RUX57" s="255"/>
      <c r="RUY57" s="255"/>
      <c r="RUZ57" s="256"/>
      <c r="RVC57" s="251"/>
      <c r="RVD57" s="251"/>
      <c r="RVE57" s="251"/>
      <c r="RVF57" s="251"/>
      <c r="RVG57" s="251"/>
      <c r="RVH57" s="251"/>
      <c r="RVI57" s="252"/>
      <c r="RVJ57" s="253"/>
      <c r="RVO57" s="254"/>
      <c r="RVR57" s="252"/>
      <c r="RVS57" s="252"/>
      <c r="RVT57" s="252"/>
      <c r="RVU57" s="252"/>
      <c r="RVV57" s="253"/>
      <c r="RVW57" s="253"/>
      <c r="RVX57" s="255"/>
      <c r="RVY57" s="255"/>
      <c r="RVZ57" s="256"/>
      <c r="RWC57" s="251"/>
      <c r="RWD57" s="251"/>
      <c r="RWE57" s="251"/>
      <c r="RWF57" s="251"/>
      <c r="RWG57" s="251"/>
      <c r="RWH57" s="251"/>
      <c r="RWI57" s="252"/>
      <c r="RWJ57" s="253"/>
      <c r="RWO57" s="254"/>
      <c r="RWR57" s="252"/>
      <c r="RWS57" s="252"/>
      <c r="RWT57" s="252"/>
      <c r="RWU57" s="252"/>
      <c r="RWV57" s="253"/>
      <c r="RWW57" s="253"/>
      <c r="RWX57" s="255"/>
      <c r="RWY57" s="255"/>
      <c r="RWZ57" s="256"/>
      <c r="RXC57" s="251"/>
      <c r="RXD57" s="251"/>
      <c r="RXE57" s="251"/>
      <c r="RXF57" s="251"/>
      <c r="RXG57" s="251"/>
      <c r="RXH57" s="251"/>
      <c r="RXI57" s="252"/>
      <c r="RXJ57" s="253"/>
      <c r="RXO57" s="254"/>
      <c r="RXR57" s="252"/>
      <c r="RXS57" s="252"/>
      <c r="RXT57" s="252"/>
      <c r="RXU57" s="252"/>
      <c r="RXV57" s="253"/>
      <c r="RXW57" s="253"/>
      <c r="RXX57" s="255"/>
      <c r="RXY57" s="255"/>
      <c r="RXZ57" s="256"/>
      <c r="RYC57" s="251"/>
      <c r="RYD57" s="251"/>
      <c r="RYE57" s="251"/>
      <c r="RYF57" s="251"/>
      <c r="RYG57" s="251"/>
      <c r="RYH57" s="251"/>
      <c r="RYI57" s="252"/>
      <c r="RYJ57" s="253"/>
      <c r="RYO57" s="254"/>
      <c r="RYR57" s="252"/>
      <c r="RYS57" s="252"/>
      <c r="RYT57" s="252"/>
      <c r="RYU57" s="252"/>
      <c r="RYV57" s="253"/>
      <c r="RYW57" s="253"/>
      <c r="RYX57" s="255"/>
      <c r="RYY57" s="255"/>
      <c r="RYZ57" s="256"/>
      <c r="RZC57" s="251"/>
      <c r="RZD57" s="251"/>
      <c r="RZE57" s="251"/>
      <c r="RZF57" s="251"/>
      <c r="RZG57" s="251"/>
      <c r="RZH57" s="251"/>
      <c r="RZI57" s="252"/>
      <c r="RZJ57" s="253"/>
      <c r="RZO57" s="254"/>
      <c r="RZR57" s="252"/>
      <c r="RZS57" s="252"/>
      <c r="RZT57" s="252"/>
      <c r="RZU57" s="252"/>
      <c r="RZV57" s="253"/>
      <c r="RZW57" s="253"/>
      <c r="RZX57" s="255"/>
      <c r="RZY57" s="255"/>
      <c r="RZZ57" s="256"/>
      <c r="SAC57" s="251"/>
      <c r="SAD57" s="251"/>
      <c r="SAE57" s="251"/>
      <c r="SAF57" s="251"/>
      <c r="SAG57" s="251"/>
      <c r="SAH57" s="251"/>
      <c r="SAI57" s="252"/>
      <c r="SAJ57" s="253"/>
      <c r="SAO57" s="254"/>
      <c r="SAR57" s="252"/>
      <c r="SAS57" s="252"/>
      <c r="SAT57" s="252"/>
      <c r="SAU57" s="252"/>
      <c r="SAV57" s="253"/>
      <c r="SAW57" s="253"/>
      <c r="SAX57" s="255"/>
      <c r="SAY57" s="255"/>
      <c r="SAZ57" s="256"/>
      <c r="SBC57" s="251"/>
      <c r="SBD57" s="251"/>
      <c r="SBE57" s="251"/>
      <c r="SBF57" s="251"/>
      <c r="SBG57" s="251"/>
      <c r="SBH57" s="251"/>
      <c r="SBI57" s="252"/>
      <c r="SBJ57" s="253"/>
      <c r="SBO57" s="254"/>
      <c r="SBR57" s="252"/>
      <c r="SBS57" s="252"/>
      <c r="SBT57" s="252"/>
      <c r="SBU57" s="252"/>
      <c r="SBV57" s="253"/>
      <c r="SBW57" s="253"/>
      <c r="SBX57" s="255"/>
      <c r="SBY57" s="255"/>
      <c r="SBZ57" s="256"/>
      <c r="SCC57" s="251"/>
      <c r="SCD57" s="251"/>
      <c r="SCE57" s="251"/>
      <c r="SCF57" s="251"/>
      <c r="SCG57" s="251"/>
      <c r="SCH57" s="251"/>
      <c r="SCI57" s="252"/>
      <c r="SCJ57" s="253"/>
      <c r="SCO57" s="254"/>
      <c r="SCR57" s="252"/>
      <c r="SCS57" s="252"/>
      <c r="SCT57" s="252"/>
      <c r="SCU57" s="252"/>
      <c r="SCV57" s="253"/>
      <c r="SCW57" s="253"/>
      <c r="SCX57" s="255"/>
      <c r="SCY57" s="255"/>
      <c r="SCZ57" s="256"/>
      <c r="SDC57" s="251"/>
      <c r="SDD57" s="251"/>
      <c r="SDE57" s="251"/>
      <c r="SDF57" s="251"/>
      <c r="SDG57" s="251"/>
      <c r="SDH57" s="251"/>
      <c r="SDI57" s="252"/>
      <c r="SDJ57" s="253"/>
      <c r="SDO57" s="254"/>
      <c r="SDR57" s="252"/>
      <c r="SDS57" s="252"/>
      <c r="SDT57" s="252"/>
      <c r="SDU57" s="252"/>
      <c r="SDV57" s="253"/>
      <c r="SDW57" s="253"/>
      <c r="SDX57" s="255"/>
      <c r="SDY57" s="255"/>
      <c r="SDZ57" s="256"/>
      <c r="SEC57" s="251"/>
      <c r="SED57" s="251"/>
      <c r="SEE57" s="251"/>
      <c r="SEF57" s="251"/>
      <c r="SEG57" s="251"/>
      <c r="SEH57" s="251"/>
      <c r="SEI57" s="252"/>
      <c r="SEJ57" s="253"/>
      <c r="SEO57" s="254"/>
      <c r="SER57" s="252"/>
      <c r="SES57" s="252"/>
      <c r="SET57" s="252"/>
      <c r="SEU57" s="252"/>
      <c r="SEV57" s="253"/>
      <c r="SEW57" s="253"/>
      <c r="SEX57" s="255"/>
      <c r="SEY57" s="255"/>
      <c r="SEZ57" s="256"/>
      <c r="SFC57" s="251"/>
      <c r="SFD57" s="251"/>
      <c r="SFE57" s="251"/>
      <c r="SFF57" s="251"/>
      <c r="SFG57" s="251"/>
      <c r="SFH57" s="251"/>
      <c r="SFI57" s="252"/>
      <c r="SFJ57" s="253"/>
      <c r="SFO57" s="254"/>
      <c r="SFR57" s="252"/>
      <c r="SFS57" s="252"/>
      <c r="SFT57" s="252"/>
      <c r="SFU57" s="252"/>
      <c r="SFV57" s="253"/>
      <c r="SFW57" s="253"/>
      <c r="SFX57" s="255"/>
      <c r="SFY57" s="255"/>
      <c r="SFZ57" s="256"/>
      <c r="SGC57" s="251"/>
      <c r="SGD57" s="251"/>
      <c r="SGE57" s="251"/>
      <c r="SGF57" s="251"/>
      <c r="SGG57" s="251"/>
      <c r="SGH57" s="251"/>
      <c r="SGI57" s="252"/>
      <c r="SGJ57" s="253"/>
      <c r="SGO57" s="254"/>
      <c r="SGR57" s="252"/>
      <c r="SGS57" s="252"/>
      <c r="SGT57" s="252"/>
      <c r="SGU57" s="252"/>
      <c r="SGV57" s="253"/>
      <c r="SGW57" s="253"/>
      <c r="SGX57" s="255"/>
      <c r="SGY57" s="255"/>
      <c r="SGZ57" s="256"/>
      <c r="SHC57" s="251"/>
      <c r="SHD57" s="251"/>
      <c r="SHE57" s="251"/>
      <c r="SHF57" s="251"/>
      <c r="SHG57" s="251"/>
      <c r="SHH57" s="251"/>
      <c r="SHI57" s="252"/>
      <c r="SHJ57" s="253"/>
      <c r="SHO57" s="254"/>
      <c r="SHR57" s="252"/>
      <c r="SHS57" s="252"/>
      <c r="SHT57" s="252"/>
      <c r="SHU57" s="252"/>
      <c r="SHV57" s="253"/>
      <c r="SHW57" s="253"/>
      <c r="SHX57" s="255"/>
      <c r="SHY57" s="255"/>
      <c r="SHZ57" s="256"/>
      <c r="SIC57" s="251"/>
      <c r="SID57" s="251"/>
      <c r="SIE57" s="251"/>
      <c r="SIF57" s="251"/>
      <c r="SIG57" s="251"/>
      <c r="SIH57" s="251"/>
      <c r="SII57" s="252"/>
      <c r="SIJ57" s="253"/>
      <c r="SIO57" s="254"/>
      <c r="SIR57" s="252"/>
      <c r="SIS57" s="252"/>
      <c r="SIT57" s="252"/>
      <c r="SIU57" s="252"/>
      <c r="SIV57" s="253"/>
      <c r="SIW57" s="253"/>
      <c r="SIX57" s="255"/>
      <c r="SIY57" s="255"/>
      <c r="SIZ57" s="256"/>
      <c r="SJC57" s="251"/>
      <c r="SJD57" s="251"/>
      <c r="SJE57" s="251"/>
      <c r="SJF57" s="251"/>
      <c r="SJG57" s="251"/>
      <c r="SJH57" s="251"/>
      <c r="SJI57" s="252"/>
      <c r="SJJ57" s="253"/>
      <c r="SJO57" s="254"/>
      <c r="SJR57" s="252"/>
      <c r="SJS57" s="252"/>
      <c r="SJT57" s="252"/>
      <c r="SJU57" s="252"/>
      <c r="SJV57" s="253"/>
      <c r="SJW57" s="253"/>
      <c r="SJX57" s="255"/>
      <c r="SJY57" s="255"/>
      <c r="SJZ57" s="256"/>
      <c r="SKC57" s="251"/>
      <c r="SKD57" s="251"/>
      <c r="SKE57" s="251"/>
      <c r="SKF57" s="251"/>
      <c r="SKG57" s="251"/>
      <c r="SKH57" s="251"/>
      <c r="SKI57" s="252"/>
      <c r="SKJ57" s="253"/>
      <c r="SKO57" s="254"/>
      <c r="SKR57" s="252"/>
      <c r="SKS57" s="252"/>
      <c r="SKT57" s="252"/>
      <c r="SKU57" s="252"/>
      <c r="SKV57" s="253"/>
      <c r="SKW57" s="253"/>
      <c r="SKX57" s="255"/>
      <c r="SKY57" s="255"/>
      <c r="SKZ57" s="256"/>
      <c r="SLC57" s="251"/>
      <c r="SLD57" s="251"/>
      <c r="SLE57" s="251"/>
      <c r="SLF57" s="251"/>
      <c r="SLG57" s="251"/>
      <c r="SLH57" s="251"/>
      <c r="SLI57" s="252"/>
      <c r="SLJ57" s="253"/>
      <c r="SLO57" s="254"/>
      <c r="SLR57" s="252"/>
      <c r="SLS57" s="252"/>
      <c r="SLT57" s="252"/>
      <c r="SLU57" s="252"/>
      <c r="SLV57" s="253"/>
      <c r="SLW57" s="253"/>
      <c r="SLX57" s="255"/>
      <c r="SLY57" s="255"/>
      <c r="SLZ57" s="256"/>
      <c r="SMC57" s="251"/>
      <c r="SMD57" s="251"/>
      <c r="SME57" s="251"/>
      <c r="SMF57" s="251"/>
      <c r="SMG57" s="251"/>
      <c r="SMH57" s="251"/>
      <c r="SMI57" s="252"/>
      <c r="SMJ57" s="253"/>
      <c r="SMO57" s="254"/>
      <c r="SMR57" s="252"/>
      <c r="SMS57" s="252"/>
      <c r="SMT57" s="252"/>
      <c r="SMU57" s="252"/>
      <c r="SMV57" s="253"/>
      <c r="SMW57" s="253"/>
      <c r="SMX57" s="255"/>
      <c r="SMY57" s="255"/>
      <c r="SMZ57" s="256"/>
      <c r="SNC57" s="251"/>
      <c r="SND57" s="251"/>
      <c r="SNE57" s="251"/>
      <c r="SNF57" s="251"/>
      <c r="SNG57" s="251"/>
      <c r="SNH57" s="251"/>
      <c r="SNI57" s="252"/>
      <c r="SNJ57" s="253"/>
      <c r="SNO57" s="254"/>
      <c r="SNR57" s="252"/>
      <c r="SNS57" s="252"/>
      <c r="SNT57" s="252"/>
      <c r="SNU57" s="252"/>
      <c r="SNV57" s="253"/>
      <c r="SNW57" s="253"/>
      <c r="SNX57" s="255"/>
      <c r="SNY57" s="255"/>
      <c r="SNZ57" s="256"/>
      <c r="SOC57" s="251"/>
      <c r="SOD57" s="251"/>
      <c r="SOE57" s="251"/>
      <c r="SOF57" s="251"/>
      <c r="SOG57" s="251"/>
      <c r="SOH57" s="251"/>
      <c r="SOI57" s="252"/>
      <c r="SOJ57" s="253"/>
      <c r="SOO57" s="254"/>
      <c r="SOR57" s="252"/>
      <c r="SOS57" s="252"/>
      <c r="SOT57" s="252"/>
      <c r="SOU57" s="252"/>
      <c r="SOV57" s="253"/>
      <c r="SOW57" s="253"/>
      <c r="SOX57" s="255"/>
      <c r="SOY57" s="255"/>
      <c r="SOZ57" s="256"/>
      <c r="SPC57" s="251"/>
      <c r="SPD57" s="251"/>
      <c r="SPE57" s="251"/>
      <c r="SPF57" s="251"/>
      <c r="SPG57" s="251"/>
      <c r="SPH57" s="251"/>
      <c r="SPI57" s="252"/>
      <c r="SPJ57" s="253"/>
      <c r="SPO57" s="254"/>
      <c r="SPR57" s="252"/>
      <c r="SPS57" s="252"/>
      <c r="SPT57" s="252"/>
      <c r="SPU57" s="252"/>
      <c r="SPV57" s="253"/>
      <c r="SPW57" s="253"/>
      <c r="SPX57" s="255"/>
      <c r="SPY57" s="255"/>
      <c r="SPZ57" s="256"/>
      <c r="SQC57" s="251"/>
      <c r="SQD57" s="251"/>
      <c r="SQE57" s="251"/>
      <c r="SQF57" s="251"/>
      <c r="SQG57" s="251"/>
      <c r="SQH57" s="251"/>
      <c r="SQI57" s="252"/>
      <c r="SQJ57" s="253"/>
      <c r="SQO57" s="254"/>
      <c r="SQR57" s="252"/>
      <c r="SQS57" s="252"/>
      <c r="SQT57" s="252"/>
      <c r="SQU57" s="252"/>
      <c r="SQV57" s="253"/>
      <c r="SQW57" s="253"/>
      <c r="SQX57" s="255"/>
      <c r="SQY57" s="255"/>
      <c r="SQZ57" s="256"/>
      <c r="SRC57" s="251"/>
      <c r="SRD57" s="251"/>
      <c r="SRE57" s="251"/>
      <c r="SRF57" s="251"/>
      <c r="SRG57" s="251"/>
      <c r="SRH57" s="251"/>
      <c r="SRI57" s="252"/>
      <c r="SRJ57" s="253"/>
      <c r="SRO57" s="254"/>
      <c r="SRR57" s="252"/>
      <c r="SRS57" s="252"/>
      <c r="SRT57" s="252"/>
      <c r="SRU57" s="252"/>
      <c r="SRV57" s="253"/>
      <c r="SRW57" s="253"/>
      <c r="SRX57" s="255"/>
      <c r="SRY57" s="255"/>
      <c r="SRZ57" s="256"/>
      <c r="SSC57" s="251"/>
      <c r="SSD57" s="251"/>
      <c r="SSE57" s="251"/>
      <c r="SSF57" s="251"/>
      <c r="SSG57" s="251"/>
      <c r="SSH57" s="251"/>
      <c r="SSI57" s="252"/>
      <c r="SSJ57" s="253"/>
      <c r="SSO57" s="254"/>
      <c r="SSR57" s="252"/>
      <c r="SSS57" s="252"/>
      <c r="SST57" s="252"/>
      <c r="SSU57" s="252"/>
      <c r="SSV57" s="253"/>
      <c r="SSW57" s="253"/>
      <c r="SSX57" s="255"/>
      <c r="SSY57" s="255"/>
      <c r="SSZ57" s="256"/>
      <c r="STC57" s="251"/>
      <c r="STD57" s="251"/>
      <c r="STE57" s="251"/>
      <c r="STF57" s="251"/>
      <c r="STG57" s="251"/>
      <c r="STH57" s="251"/>
      <c r="STI57" s="252"/>
      <c r="STJ57" s="253"/>
      <c r="STO57" s="254"/>
      <c r="STR57" s="252"/>
      <c r="STS57" s="252"/>
      <c r="STT57" s="252"/>
      <c r="STU57" s="252"/>
      <c r="STV57" s="253"/>
      <c r="STW57" s="253"/>
      <c r="STX57" s="255"/>
      <c r="STY57" s="255"/>
      <c r="STZ57" s="256"/>
      <c r="SUC57" s="251"/>
      <c r="SUD57" s="251"/>
      <c r="SUE57" s="251"/>
      <c r="SUF57" s="251"/>
      <c r="SUG57" s="251"/>
      <c r="SUH57" s="251"/>
      <c r="SUI57" s="252"/>
      <c r="SUJ57" s="253"/>
      <c r="SUO57" s="254"/>
      <c r="SUR57" s="252"/>
      <c r="SUS57" s="252"/>
      <c r="SUT57" s="252"/>
      <c r="SUU57" s="252"/>
      <c r="SUV57" s="253"/>
      <c r="SUW57" s="253"/>
      <c r="SUX57" s="255"/>
      <c r="SUY57" s="255"/>
      <c r="SUZ57" s="256"/>
      <c r="SVC57" s="251"/>
      <c r="SVD57" s="251"/>
      <c r="SVE57" s="251"/>
      <c r="SVF57" s="251"/>
      <c r="SVG57" s="251"/>
      <c r="SVH57" s="251"/>
      <c r="SVI57" s="252"/>
      <c r="SVJ57" s="253"/>
      <c r="SVO57" s="254"/>
      <c r="SVR57" s="252"/>
      <c r="SVS57" s="252"/>
      <c r="SVT57" s="252"/>
      <c r="SVU57" s="252"/>
      <c r="SVV57" s="253"/>
      <c r="SVW57" s="253"/>
      <c r="SVX57" s="255"/>
      <c r="SVY57" s="255"/>
      <c r="SVZ57" s="256"/>
      <c r="SWC57" s="251"/>
      <c r="SWD57" s="251"/>
      <c r="SWE57" s="251"/>
      <c r="SWF57" s="251"/>
      <c r="SWG57" s="251"/>
      <c r="SWH57" s="251"/>
      <c r="SWI57" s="252"/>
      <c r="SWJ57" s="253"/>
      <c r="SWO57" s="254"/>
      <c r="SWR57" s="252"/>
      <c r="SWS57" s="252"/>
      <c r="SWT57" s="252"/>
      <c r="SWU57" s="252"/>
      <c r="SWV57" s="253"/>
      <c r="SWW57" s="253"/>
      <c r="SWX57" s="255"/>
      <c r="SWY57" s="255"/>
      <c r="SWZ57" s="256"/>
      <c r="SXC57" s="251"/>
      <c r="SXD57" s="251"/>
      <c r="SXE57" s="251"/>
      <c r="SXF57" s="251"/>
      <c r="SXG57" s="251"/>
      <c r="SXH57" s="251"/>
      <c r="SXI57" s="252"/>
      <c r="SXJ57" s="253"/>
      <c r="SXO57" s="254"/>
      <c r="SXR57" s="252"/>
      <c r="SXS57" s="252"/>
      <c r="SXT57" s="252"/>
      <c r="SXU57" s="252"/>
      <c r="SXV57" s="253"/>
      <c r="SXW57" s="253"/>
      <c r="SXX57" s="255"/>
      <c r="SXY57" s="255"/>
      <c r="SXZ57" s="256"/>
      <c r="SYC57" s="251"/>
      <c r="SYD57" s="251"/>
      <c r="SYE57" s="251"/>
      <c r="SYF57" s="251"/>
      <c r="SYG57" s="251"/>
      <c r="SYH57" s="251"/>
      <c r="SYI57" s="252"/>
      <c r="SYJ57" s="253"/>
      <c r="SYO57" s="254"/>
      <c r="SYR57" s="252"/>
      <c r="SYS57" s="252"/>
      <c r="SYT57" s="252"/>
      <c r="SYU57" s="252"/>
      <c r="SYV57" s="253"/>
      <c r="SYW57" s="253"/>
      <c r="SYX57" s="255"/>
      <c r="SYY57" s="255"/>
      <c r="SYZ57" s="256"/>
      <c r="SZC57" s="251"/>
      <c r="SZD57" s="251"/>
      <c r="SZE57" s="251"/>
      <c r="SZF57" s="251"/>
      <c r="SZG57" s="251"/>
      <c r="SZH57" s="251"/>
      <c r="SZI57" s="252"/>
      <c r="SZJ57" s="253"/>
      <c r="SZO57" s="254"/>
      <c r="SZR57" s="252"/>
      <c r="SZS57" s="252"/>
      <c r="SZT57" s="252"/>
      <c r="SZU57" s="252"/>
      <c r="SZV57" s="253"/>
      <c r="SZW57" s="253"/>
      <c r="SZX57" s="255"/>
      <c r="SZY57" s="255"/>
      <c r="SZZ57" s="256"/>
      <c r="TAC57" s="251"/>
      <c r="TAD57" s="251"/>
      <c r="TAE57" s="251"/>
      <c r="TAF57" s="251"/>
      <c r="TAG57" s="251"/>
      <c r="TAH57" s="251"/>
      <c r="TAI57" s="252"/>
      <c r="TAJ57" s="253"/>
      <c r="TAO57" s="254"/>
      <c r="TAR57" s="252"/>
      <c r="TAS57" s="252"/>
      <c r="TAT57" s="252"/>
      <c r="TAU57" s="252"/>
      <c r="TAV57" s="253"/>
      <c r="TAW57" s="253"/>
      <c r="TAX57" s="255"/>
      <c r="TAY57" s="255"/>
      <c r="TAZ57" s="256"/>
      <c r="TBC57" s="251"/>
      <c r="TBD57" s="251"/>
      <c r="TBE57" s="251"/>
      <c r="TBF57" s="251"/>
      <c r="TBG57" s="251"/>
      <c r="TBH57" s="251"/>
      <c r="TBI57" s="252"/>
      <c r="TBJ57" s="253"/>
      <c r="TBO57" s="254"/>
      <c r="TBR57" s="252"/>
      <c r="TBS57" s="252"/>
      <c r="TBT57" s="252"/>
      <c r="TBU57" s="252"/>
      <c r="TBV57" s="253"/>
      <c r="TBW57" s="253"/>
      <c r="TBX57" s="255"/>
      <c r="TBY57" s="255"/>
      <c r="TBZ57" s="256"/>
      <c r="TCC57" s="251"/>
      <c r="TCD57" s="251"/>
      <c r="TCE57" s="251"/>
      <c r="TCF57" s="251"/>
      <c r="TCG57" s="251"/>
      <c r="TCH57" s="251"/>
      <c r="TCI57" s="252"/>
      <c r="TCJ57" s="253"/>
      <c r="TCO57" s="254"/>
      <c r="TCR57" s="252"/>
      <c r="TCS57" s="252"/>
      <c r="TCT57" s="252"/>
      <c r="TCU57" s="252"/>
      <c r="TCV57" s="253"/>
      <c r="TCW57" s="253"/>
      <c r="TCX57" s="255"/>
      <c r="TCY57" s="255"/>
      <c r="TCZ57" s="256"/>
      <c r="TDC57" s="251"/>
      <c r="TDD57" s="251"/>
      <c r="TDE57" s="251"/>
      <c r="TDF57" s="251"/>
      <c r="TDG57" s="251"/>
      <c r="TDH57" s="251"/>
      <c r="TDI57" s="252"/>
      <c r="TDJ57" s="253"/>
      <c r="TDO57" s="254"/>
      <c r="TDR57" s="252"/>
      <c r="TDS57" s="252"/>
      <c r="TDT57" s="252"/>
      <c r="TDU57" s="252"/>
      <c r="TDV57" s="253"/>
      <c r="TDW57" s="253"/>
      <c r="TDX57" s="255"/>
      <c r="TDY57" s="255"/>
      <c r="TDZ57" s="256"/>
      <c r="TEC57" s="251"/>
      <c r="TED57" s="251"/>
      <c r="TEE57" s="251"/>
      <c r="TEF57" s="251"/>
      <c r="TEG57" s="251"/>
      <c r="TEH57" s="251"/>
      <c r="TEI57" s="252"/>
      <c r="TEJ57" s="253"/>
      <c r="TEO57" s="254"/>
      <c r="TER57" s="252"/>
      <c r="TES57" s="252"/>
      <c r="TET57" s="252"/>
      <c r="TEU57" s="252"/>
      <c r="TEV57" s="253"/>
      <c r="TEW57" s="253"/>
      <c r="TEX57" s="255"/>
      <c r="TEY57" s="255"/>
      <c r="TEZ57" s="256"/>
      <c r="TFC57" s="251"/>
      <c r="TFD57" s="251"/>
      <c r="TFE57" s="251"/>
      <c r="TFF57" s="251"/>
      <c r="TFG57" s="251"/>
      <c r="TFH57" s="251"/>
      <c r="TFI57" s="252"/>
      <c r="TFJ57" s="253"/>
      <c r="TFO57" s="254"/>
      <c r="TFR57" s="252"/>
      <c r="TFS57" s="252"/>
      <c r="TFT57" s="252"/>
      <c r="TFU57" s="252"/>
      <c r="TFV57" s="253"/>
      <c r="TFW57" s="253"/>
      <c r="TFX57" s="255"/>
      <c r="TFY57" s="255"/>
      <c r="TFZ57" s="256"/>
      <c r="TGC57" s="251"/>
      <c r="TGD57" s="251"/>
      <c r="TGE57" s="251"/>
      <c r="TGF57" s="251"/>
      <c r="TGG57" s="251"/>
      <c r="TGH57" s="251"/>
      <c r="TGI57" s="252"/>
      <c r="TGJ57" s="253"/>
      <c r="TGO57" s="254"/>
      <c r="TGR57" s="252"/>
      <c r="TGS57" s="252"/>
      <c r="TGT57" s="252"/>
      <c r="TGU57" s="252"/>
      <c r="TGV57" s="253"/>
      <c r="TGW57" s="253"/>
      <c r="TGX57" s="255"/>
      <c r="TGY57" s="255"/>
      <c r="TGZ57" s="256"/>
      <c r="THC57" s="251"/>
      <c r="THD57" s="251"/>
      <c r="THE57" s="251"/>
      <c r="THF57" s="251"/>
      <c r="THG57" s="251"/>
      <c r="THH57" s="251"/>
      <c r="THI57" s="252"/>
      <c r="THJ57" s="253"/>
      <c r="THO57" s="254"/>
      <c r="THR57" s="252"/>
      <c r="THS57" s="252"/>
      <c r="THT57" s="252"/>
      <c r="THU57" s="252"/>
      <c r="THV57" s="253"/>
      <c r="THW57" s="253"/>
      <c r="THX57" s="255"/>
      <c r="THY57" s="255"/>
      <c r="THZ57" s="256"/>
      <c r="TIC57" s="251"/>
      <c r="TID57" s="251"/>
      <c r="TIE57" s="251"/>
      <c r="TIF57" s="251"/>
      <c r="TIG57" s="251"/>
      <c r="TIH57" s="251"/>
      <c r="TII57" s="252"/>
      <c r="TIJ57" s="253"/>
      <c r="TIO57" s="254"/>
      <c r="TIR57" s="252"/>
      <c r="TIS57" s="252"/>
      <c r="TIT57" s="252"/>
      <c r="TIU57" s="252"/>
      <c r="TIV57" s="253"/>
      <c r="TIW57" s="253"/>
      <c r="TIX57" s="255"/>
      <c r="TIY57" s="255"/>
      <c r="TIZ57" s="256"/>
      <c r="TJC57" s="251"/>
      <c r="TJD57" s="251"/>
      <c r="TJE57" s="251"/>
      <c r="TJF57" s="251"/>
      <c r="TJG57" s="251"/>
      <c r="TJH57" s="251"/>
      <c r="TJI57" s="252"/>
      <c r="TJJ57" s="253"/>
      <c r="TJO57" s="254"/>
      <c r="TJR57" s="252"/>
      <c r="TJS57" s="252"/>
      <c r="TJT57" s="252"/>
      <c r="TJU57" s="252"/>
      <c r="TJV57" s="253"/>
      <c r="TJW57" s="253"/>
      <c r="TJX57" s="255"/>
      <c r="TJY57" s="255"/>
      <c r="TJZ57" s="256"/>
      <c r="TKC57" s="251"/>
      <c r="TKD57" s="251"/>
      <c r="TKE57" s="251"/>
      <c r="TKF57" s="251"/>
      <c r="TKG57" s="251"/>
      <c r="TKH57" s="251"/>
      <c r="TKI57" s="252"/>
      <c r="TKJ57" s="253"/>
      <c r="TKO57" s="254"/>
      <c r="TKR57" s="252"/>
      <c r="TKS57" s="252"/>
      <c r="TKT57" s="252"/>
      <c r="TKU57" s="252"/>
      <c r="TKV57" s="253"/>
      <c r="TKW57" s="253"/>
      <c r="TKX57" s="255"/>
      <c r="TKY57" s="255"/>
      <c r="TKZ57" s="256"/>
      <c r="TLC57" s="251"/>
      <c r="TLD57" s="251"/>
      <c r="TLE57" s="251"/>
      <c r="TLF57" s="251"/>
      <c r="TLG57" s="251"/>
      <c r="TLH57" s="251"/>
      <c r="TLI57" s="252"/>
      <c r="TLJ57" s="253"/>
      <c r="TLO57" s="254"/>
      <c r="TLR57" s="252"/>
      <c r="TLS57" s="252"/>
      <c r="TLT57" s="252"/>
      <c r="TLU57" s="252"/>
      <c r="TLV57" s="253"/>
      <c r="TLW57" s="253"/>
      <c r="TLX57" s="255"/>
      <c r="TLY57" s="255"/>
      <c r="TLZ57" s="256"/>
      <c r="TMC57" s="251"/>
      <c r="TMD57" s="251"/>
      <c r="TME57" s="251"/>
      <c r="TMF57" s="251"/>
      <c r="TMG57" s="251"/>
      <c r="TMH57" s="251"/>
      <c r="TMI57" s="252"/>
      <c r="TMJ57" s="253"/>
      <c r="TMO57" s="254"/>
      <c r="TMR57" s="252"/>
      <c r="TMS57" s="252"/>
      <c r="TMT57" s="252"/>
      <c r="TMU57" s="252"/>
      <c r="TMV57" s="253"/>
      <c r="TMW57" s="253"/>
      <c r="TMX57" s="255"/>
      <c r="TMY57" s="255"/>
      <c r="TMZ57" s="256"/>
      <c r="TNC57" s="251"/>
      <c r="TND57" s="251"/>
      <c r="TNE57" s="251"/>
      <c r="TNF57" s="251"/>
      <c r="TNG57" s="251"/>
      <c r="TNH57" s="251"/>
      <c r="TNI57" s="252"/>
      <c r="TNJ57" s="253"/>
      <c r="TNO57" s="254"/>
      <c r="TNR57" s="252"/>
      <c r="TNS57" s="252"/>
      <c r="TNT57" s="252"/>
      <c r="TNU57" s="252"/>
      <c r="TNV57" s="253"/>
      <c r="TNW57" s="253"/>
      <c r="TNX57" s="255"/>
      <c r="TNY57" s="255"/>
      <c r="TNZ57" s="256"/>
      <c r="TOC57" s="251"/>
      <c r="TOD57" s="251"/>
      <c r="TOE57" s="251"/>
      <c r="TOF57" s="251"/>
      <c r="TOG57" s="251"/>
      <c r="TOH57" s="251"/>
      <c r="TOI57" s="252"/>
      <c r="TOJ57" s="253"/>
      <c r="TOO57" s="254"/>
      <c r="TOR57" s="252"/>
      <c r="TOS57" s="252"/>
      <c r="TOT57" s="252"/>
      <c r="TOU57" s="252"/>
      <c r="TOV57" s="253"/>
      <c r="TOW57" s="253"/>
      <c r="TOX57" s="255"/>
      <c r="TOY57" s="255"/>
      <c r="TOZ57" s="256"/>
      <c r="TPC57" s="251"/>
      <c r="TPD57" s="251"/>
      <c r="TPE57" s="251"/>
      <c r="TPF57" s="251"/>
      <c r="TPG57" s="251"/>
      <c r="TPH57" s="251"/>
      <c r="TPI57" s="252"/>
      <c r="TPJ57" s="253"/>
      <c r="TPO57" s="254"/>
      <c r="TPR57" s="252"/>
      <c r="TPS57" s="252"/>
      <c r="TPT57" s="252"/>
      <c r="TPU57" s="252"/>
      <c r="TPV57" s="253"/>
      <c r="TPW57" s="253"/>
      <c r="TPX57" s="255"/>
      <c r="TPY57" s="255"/>
      <c r="TPZ57" s="256"/>
      <c r="TQC57" s="251"/>
      <c r="TQD57" s="251"/>
      <c r="TQE57" s="251"/>
      <c r="TQF57" s="251"/>
      <c r="TQG57" s="251"/>
      <c r="TQH57" s="251"/>
      <c r="TQI57" s="252"/>
      <c r="TQJ57" s="253"/>
      <c r="TQO57" s="254"/>
      <c r="TQR57" s="252"/>
      <c r="TQS57" s="252"/>
      <c r="TQT57" s="252"/>
      <c r="TQU57" s="252"/>
      <c r="TQV57" s="253"/>
      <c r="TQW57" s="253"/>
      <c r="TQX57" s="255"/>
      <c r="TQY57" s="255"/>
      <c r="TQZ57" s="256"/>
      <c r="TRC57" s="251"/>
      <c r="TRD57" s="251"/>
      <c r="TRE57" s="251"/>
      <c r="TRF57" s="251"/>
      <c r="TRG57" s="251"/>
      <c r="TRH57" s="251"/>
      <c r="TRI57" s="252"/>
      <c r="TRJ57" s="253"/>
      <c r="TRO57" s="254"/>
      <c r="TRR57" s="252"/>
      <c r="TRS57" s="252"/>
      <c r="TRT57" s="252"/>
      <c r="TRU57" s="252"/>
      <c r="TRV57" s="253"/>
      <c r="TRW57" s="253"/>
      <c r="TRX57" s="255"/>
      <c r="TRY57" s="255"/>
      <c r="TRZ57" s="256"/>
      <c r="TSC57" s="251"/>
      <c r="TSD57" s="251"/>
      <c r="TSE57" s="251"/>
      <c r="TSF57" s="251"/>
      <c r="TSG57" s="251"/>
      <c r="TSH57" s="251"/>
      <c r="TSI57" s="252"/>
      <c r="TSJ57" s="253"/>
      <c r="TSO57" s="254"/>
      <c r="TSR57" s="252"/>
      <c r="TSS57" s="252"/>
      <c r="TST57" s="252"/>
      <c r="TSU57" s="252"/>
      <c r="TSV57" s="253"/>
      <c r="TSW57" s="253"/>
      <c r="TSX57" s="255"/>
      <c r="TSY57" s="255"/>
      <c r="TSZ57" s="256"/>
      <c r="TTC57" s="251"/>
      <c r="TTD57" s="251"/>
      <c r="TTE57" s="251"/>
      <c r="TTF57" s="251"/>
      <c r="TTG57" s="251"/>
      <c r="TTH57" s="251"/>
      <c r="TTI57" s="252"/>
      <c r="TTJ57" s="253"/>
      <c r="TTO57" s="254"/>
      <c r="TTR57" s="252"/>
      <c r="TTS57" s="252"/>
      <c r="TTT57" s="252"/>
      <c r="TTU57" s="252"/>
      <c r="TTV57" s="253"/>
      <c r="TTW57" s="253"/>
      <c r="TTX57" s="255"/>
      <c r="TTY57" s="255"/>
      <c r="TTZ57" s="256"/>
      <c r="TUC57" s="251"/>
      <c r="TUD57" s="251"/>
      <c r="TUE57" s="251"/>
      <c r="TUF57" s="251"/>
      <c r="TUG57" s="251"/>
      <c r="TUH57" s="251"/>
      <c r="TUI57" s="252"/>
      <c r="TUJ57" s="253"/>
      <c r="TUO57" s="254"/>
      <c r="TUR57" s="252"/>
      <c r="TUS57" s="252"/>
      <c r="TUT57" s="252"/>
      <c r="TUU57" s="252"/>
      <c r="TUV57" s="253"/>
      <c r="TUW57" s="253"/>
      <c r="TUX57" s="255"/>
      <c r="TUY57" s="255"/>
      <c r="TUZ57" s="256"/>
      <c r="TVC57" s="251"/>
      <c r="TVD57" s="251"/>
      <c r="TVE57" s="251"/>
      <c r="TVF57" s="251"/>
      <c r="TVG57" s="251"/>
      <c r="TVH57" s="251"/>
      <c r="TVI57" s="252"/>
      <c r="TVJ57" s="253"/>
      <c r="TVO57" s="254"/>
      <c r="TVR57" s="252"/>
      <c r="TVS57" s="252"/>
      <c r="TVT57" s="252"/>
      <c r="TVU57" s="252"/>
      <c r="TVV57" s="253"/>
      <c r="TVW57" s="253"/>
      <c r="TVX57" s="255"/>
      <c r="TVY57" s="255"/>
      <c r="TVZ57" s="256"/>
      <c r="TWC57" s="251"/>
      <c r="TWD57" s="251"/>
      <c r="TWE57" s="251"/>
      <c r="TWF57" s="251"/>
      <c r="TWG57" s="251"/>
      <c r="TWH57" s="251"/>
      <c r="TWI57" s="252"/>
      <c r="TWJ57" s="253"/>
      <c r="TWO57" s="254"/>
      <c r="TWR57" s="252"/>
      <c r="TWS57" s="252"/>
      <c r="TWT57" s="252"/>
      <c r="TWU57" s="252"/>
      <c r="TWV57" s="253"/>
      <c r="TWW57" s="253"/>
      <c r="TWX57" s="255"/>
      <c r="TWY57" s="255"/>
      <c r="TWZ57" s="256"/>
      <c r="TXC57" s="251"/>
      <c r="TXD57" s="251"/>
      <c r="TXE57" s="251"/>
      <c r="TXF57" s="251"/>
      <c r="TXG57" s="251"/>
      <c r="TXH57" s="251"/>
      <c r="TXI57" s="252"/>
      <c r="TXJ57" s="253"/>
      <c r="TXO57" s="254"/>
      <c r="TXR57" s="252"/>
      <c r="TXS57" s="252"/>
      <c r="TXT57" s="252"/>
      <c r="TXU57" s="252"/>
      <c r="TXV57" s="253"/>
      <c r="TXW57" s="253"/>
      <c r="TXX57" s="255"/>
      <c r="TXY57" s="255"/>
      <c r="TXZ57" s="256"/>
      <c r="TYC57" s="251"/>
      <c r="TYD57" s="251"/>
      <c r="TYE57" s="251"/>
      <c r="TYF57" s="251"/>
      <c r="TYG57" s="251"/>
      <c r="TYH57" s="251"/>
      <c r="TYI57" s="252"/>
      <c r="TYJ57" s="253"/>
      <c r="TYO57" s="254"/>
      <c r="TYR57" s="252"/>
      <c r="TYS57" s="252"/>
      <c r="TYT57" s="252"/>
      <c r="TYU57" s="252"/>
      <c r="TYV57" s="253"/>
      <c r="TYW57" s="253"/>
      <c r="TYX57" s="255"/>
      <c r="TYY57" s="255"/>
      <c r="TYZ57" s="256"/>
      <c r="TZC57" s="251"/>
      <c r="TZD57" s="251"/>
      <c r="TZE57" s="251"/>
      <c r="TZF57" s="251"/>
      <c r="TZG57" s="251"/>
      <c r="TZH57" s="251"/>
      <c r="TZI57" s="252"/>
      <c r="TZJ57" s="253"/>
      <c r="TZO57" s="254"/>
      <c r="TZR57" s="252"/>
      <c r="TZS57" s="252"/>
      <c r="TZT57" s="252"/>
      <c r="TZU57" s="252"/>
      <c r="TZV57" s="253"/>
      <c r="TZW57" s="253"/>
      <c r="TZX57" s="255"/>
      <c r="TZY57" s="255"/>
      <c r="TZZ57" s="256"/>
      <c r="UAC57" s="251"/>
      <c r="UAD57" s="251"/>
      <c r="UAE57" s="251"/>
      <c r="UAF57" s="251"/>
      <c r="UAG57" s="251"/>
      <c r="UAH57" s="251"/>
      <c r="UAI57" s="252"/>
      <c r="UAJ57" s="253"/>
      <c r="UAO57" s="254"/>
      <c r="UAR57" s="252"/>
      <c r="UAS57" s="252"/>
      <c r="UAT57" s="252"/>
      <c r="UAU57" s="252"/>
      <c r="UAV57" s="253"/>
      <c r="UAW57" s="253"/>
      <c r="UAX57" s="255"/>
      <c r="UAY57" s="255"/>
      <c r="UAZ57" s="256"/>
      <c r="UBC57" s="251"/>
      <c r="UBD57" s="251"/>
      <c r="UBE57" s="251"/>
      <c r="UBF57" s="251"/>
      <c r="UBG57" s="251"/>
      <c r="UBH57" s="251"/>
      <c r="UBI57" s="252"/>
      <c r="UBJ57" s="253"/>
      <c r="UBO57" s="254"/>
      <c r="UBR57" s="252"/>
      <c r="UBS57" s="252"/>
      <c r="UBT57" s="252"/>
      <c r="UBU57" s="252"/>
      <c r="UBV57" s="253"/>
      <c r="UBW57" s="253"/>
      <c r="UBX57" s="255"/>
      <c r="UBY57" s="255"/>
      <c r="UBZ57" s="256"/>
      <c r="UCC57" s="251"/>
      <c r="UCD57" s="251"/>
      <c r="UCE57" s="251"/>
      <c r="UCF57" s="251"/>
      <c r="UCG57" s="251"/>
      <c r="UCH57" s="251"/>
      <c r="UCI57" s="252"/>
      <c r="UCJ57" s="253"/>
      <c r="UCO57" s="254"/>
      <c r="UCR57" s="252"/>
      <c r="UCS57" s="252"/>
      <c r="UCT57" s="252"/>
      <c r="UCU57" s="252"/>
      <c r="UCV57" s="253"/>
      <c r="UCW57" s="253"/>
      <c r="UCX57" s="255"/>
      <c r="UCY57" s="255"/>
      <c r="UCZ57" s="256"/>
      <c r="UDC57" s="251"/>
      <c r="UDD57" s="251"/>
      <c r="UDE57" s="251"/>
      <c r="UDF57" s="251"/>
      <c r="UDG57" s="251"/>
      <c r="UDH57" s="251"/>
      <c r="UDI57" s="252"/>
      <c r="UDJ57" s="253"/>
      <c r="UDO57" s="254"/>
      <c r="UDR57" s="252"/>
      <c r="UDS57" s="252"/>
      <c r="UDT57" s="252"/>
      <c r="UDU57" s="252"/>
      <c r="UDV57" s="253"/>
      <c r="UDW57" s="253"/>
      <c r="UDX57" s="255"/>
      <c r="UDY57" s="255"/>
      <c r="UDZ57" s="256"/>
      <c r="UEC57" s="251"/>
      <c r="UED57" s="251"/>
      <c r="UEE57" s="251"/>
      <c r="UEF57" s="251"/>
      <c r="UEG57" s="251"/>
      <c r="UEH57" s="251"/>
      <c r="UEI57" s="252"/>
      <c r="UEJ57" s="253"/>
      <c r="UEO57" s="254"/>
      <c r="UER57" s="252"/>
      <c r="UES57" s="252"/>
      <c r="UET57" s="252"/>
      <c r="UEU57" s="252"/>
      <c r="UEV57" s="253"/>
      <c r="UEW57" s="253"/>
      <c r="UEX57" s="255"/>
      <c r="UEY57" s="255"/>
      <c r="UEZ57" s="256"/>
      <c r="UFC57" s="251"/>
      <c r="UFD57" s="251"/>
      <c r="UFE57" s="251"/>
      <c r="UFF57" s="251"/>
      <c r="UFG57" s="251"/>
      <c r="UFH57" s="251"/>
      <c r="UFI57" s="252"/>
      <c r="UFJ57" s="253"/>
      <c r="UFO57" s="254"/>
      <c r="UFR57" s="252"/>
      <c r="UFS57" s="252"/>
      <c r="UFT57" s="252"/>
      <c r="UFU57" s="252"/>
      <c r="UFV57" s="253"/>
      <c r="UFW57" s="253"/>
      <c r="UFX57" s="255"/>
      <c r="UFY57" s="255"/>
      <c r="UFZ57" s="256"/>
      <c r="UGC57" s="251"/>
      <c r="UGD57" s="251"/>
      <c r="UGE57" s="251"/>
      <c r="UGF57" s="251"/>
      <c r="UGG57" s="251"/>
      <c r="UGH57" s="251"/>
      <c r="UGI57" s="252"/>
      <c r="UGJ57" s="253"/>
      <c r="UGO57" s="254"/>
      <c r="UGR57" s="252"/>
      <c r="UGS57" s="252"/>
      <c r="UGT57" s="252"/>
      <c r="UGU57" s="252"/>
      <c r="UGV57" s="253"/>
      <c r="UGW57" s="253"/>
      <c r="UGX57" s="255"/>
      <c r="UGY57" s="255"/>
      <c r="UGZ57" s="256"/>
      <c r="UHC57" s="251"/>
      <c r="UHD57" s="251"/>
      <c r="UHE57" s="251"/>
      <c r="UHF57" s="251"/>
      <c r="UHG57" s="251"/>
      <c r="UHH57" s="251"/>
      <c r="UHI57" s="252"/>
      <c r="UHJ57" s="253"/>
      <c r="UHO57" s="254"/>
      <c r="UHR57" s="252"/>
      <c r="UHS57" s="252"/>
      <c r="UHT57" s="252"/>
      <c r="UHU57" s="252"/>
      <c r="UHV57" s="253"/>
      <c r="UHW57" s="253"/>
      <c r="UHX57" s="255"/>
      <c r="UHY57" s="255"/>
      <c r="UHZ57" s="256"/>
      <c r="UIC57" s="251"/>
      <c r="UID57" s="251"/>
      <c r="UIE57" s="251"/>
      <c r="UIF57" s="251"/>
      <c r="UIG57" s="251"/>
      <c r="UIH57" s="251"/>
      <c r="UII57" s="252"/>
      <c r="UIJ57" s="253"/>
      <c r="UIO57" s="254"/>
      <c r="UIR57" s="252"/>
      <c r="UIS57" s="252"/>
      <c r="UIT57" s="252"/>
      <c r="UIU57" s="252"/>
      <c r="UIV57" s="253"/>
      <c r="UIW57" s="253"/>
      <c r="UIX57" s="255"/>
      <c r="UIY57" s="255"/>
      <c r="UIZ57" s="256"/>
      <c r="UJC57" s="251"/>
      <c r="UJD57" s="251"/>
      <c r="UJE57" s="251"/>
      <c r="UJF57" s="251"/>
      <c r="UJG57" s="251"/>
      <c r="UJH57" s="251"/>
      <c r="UJI57" s="252"/>
      <c r="UJJ57" s="253"/>
      <c r="UJO57" s="254"/>
      <c r="UJR57" s="252"/>
      <c r="UJS57" s="252"/>
      <c r="UJT57" s="252"/>
      <c r="UJU57" s="252"/>
      <c r="UJV57" s="253"/>
      <c r="UJW57" s="253"/>
      <c r="UJX57" s="255"/>
      <c r="UJY57" s="255"/>
      <c r="UJZ57" s="256"/>
      <c r="UKC57" s="251"/>
      <c r="UKD57" s="251"/>
      <c r="UKE57" s="251"/>
      <c r="UKF57" s="251"/>
      <c r="UKG57" s="251"/>
      <c r="UKH57" s="251"/>
      <c r="UKI57" s="252"/>
      <c r="UKJ57" s="253"/>
      <c r="UKO57" s="254"/>
      <c r="UKR57" s="252"/>
      <c r="UKS57" s="252"/>
      <c r="UKT57" s="252"/>
      <c r="UKU57" s="252"/>
      <c r="UKV57" s="253"/>
      <c r="UKW57" s="253"/>
      <c r="UKX57" s="255"/>
      <c r="UKY57" s="255"/>
      <c r="UKZ57" s="256"/>
      <c r="ULC57" s="251"/>
      <c r="ULD57" s="251"/>
      <c r="ULE57" s="251"/>
      <c r="ULF57" s="251"/>
      <c r="ULG57" s="251"/>
      <c r="ULH57" s="251"/>
      <c r="ULI57" s="252"/>
      <c r="ULJ57" s="253"/>
      <c r="ULO57" s="254"/>
      <c r="ULR57" s="252"/>
      <c r="ULS57" s="252"/>
      <c r="ULT57" s="252"/>
      <c r="ULU57" s="252"/>
      <c r="ULV57" s="253"/>
      <c r="ULW57" s="253"/>
      <c r="ULX57" s="255"/>
      <c r="ULY57" s="255"/>
      <c r="ULZ57" s="256"/>
      <c r="UMC57" s="251"/>
      <c r="UMD57" s="251"/>
      <c r="UME57" s="251"/>
      <c r="UMF57" s="251"/>
      <c r="UMG57" s="251"/>
      <c r="UMH57" s="251"/>
      <c r="UMI57" s="252"/>
      <c r="UMJ57" s="253"/>
      <c r="UMO57" s="254"/>
      <c r="UMR57" s="252"/>
      <c r="UMS57" s="252"/>
      <c r="UMT57" s="252"/>
      <c r="UMU57" s="252"/>
      <c r="UMV57" s="253"/>
      <c r="UMW57" s="253"/>
      <c r="UMX57" s="255"/>
      <c r="UMY57" s="255"/>
      <c r="UMZ57" s="256"/>
      <c r="UNC57" s="251"/>
      <c r="UND57" s="251"/>
      <c r="UNE57" s="251"/>
      <c r="UNF57" s="251"/>
      <c r="UNG57" s="251"/>
      <c r="UNH57" s="251"/>
      <c r="UNI57" s="252"/>
      <c r="UNJ57" s="253"/>
      <c r="UNO57" s="254"/>
      <c r="UNR57" s="252"/>
      <c r="UNS57" s="252"/>
      <c r="UNT57" s="252"/>
      <c r="UNU57" s="252"/>
      <c r="UNV57" s="253"/>
      <c r="UNW57" s="253"/>
      <c r="UNX57" s="255"/>
      <c r="UNY57" s="255"/>
      <c r="UNZ57" s="256"/>
      <c r="UOC57" s="251"/>
      <c r="UOD57" s="251"/>
      <c r="UOE57" s="251"/>
      <c r="UOF57" s="251"/>
      <c r="UOG57" s="251"/>
      <c r="UOH57" s="251"/>
      <c r="UOI57" s="252"/>
      <c r="UOJ57" s="253"/>
      <c r="UOO57" s="254"/>
      <c r="UOR57" s="252"/>
      <c r="UOS57" s="252"/>
      <c r="UOT57" s="252"/>
      <c r="UOU57" s="252"/>
      <c r="UOV57" s="253"/>
      <c r="UOW57" s="253"/>
      <c r="UOX57" s="255"/>
      <c r="UOY57" s="255"/>
      <c r="UOZ57" s="256"/>
      <c r="UPC57" s="251"/>
      <c r="UPD57" s="251"/>
      <c r="UPE57" s="251"/>
      <c r="UPF57" s="251"/>
      <c r="UPG57" s="251"/>
      <c r="UPH57" s="251"/>
      <c r="UPI57" s="252"/>
      <c r="UPJ57" s="253"/>
      <c r="UPO57" s="254"/>
      <c r="UPR57" s="252"/>
      <c r="UPS57" s="252"/>
      <c r="UPT57" s="252"/>
      <c r="UPU57" s="252"/>
      <c r="UPV57" s="253"/>
      <c r="UPW57" s="253"/>
      <c r="UPX57" s="255"/>
      <c r="UPY57" s="255"/>
      <c r="UPZ57" s="256"/>
      <c r="UQC57" s="251"/>
      <c r="UQD57" s="251"/>
      <c r="UQE57" s="251"/>
      <c r="UQF57" s="251"/>
      <c r="UQG57" s="251"/>
      <c r="UQH57" s="251"/>
      <c r="UQI57" s="252"/>
      <c r="UQJ57" s="253"/>
      <c r="UQO57" s="254"/>
      <c r="UQR57" s="252"/>
      <c r="UQS57" s="252"/>
      <c r="UQT57" s="252"/>
      <c r="UQU57" s="252"/>
      <c r="UQV57" s="253"/>
      <c r="UQW57" s="253"/>
      <c r="UQX57" s="255"/>
      <c r="UQY57" s="255"/>
      <c r="UQZ57" s="256"/>
      <c r="URC57" s="251"/>
      <c r="URD57" s="251"/>
      <c r="URE57" s="251"/>
      <c r="URF57" s="251"/>
      <c r="URG57" s="251"/>
      <c r="URH57" s="251"/>
      <c r="URI57" s="252"/>
      <c r="URJ57" s="253"/>
      <c r="URO57" s="254"/>
      <c r="URR57" s="252"/>
      <c r="URS57" s="252"/>
      <c r="URT57" s="252"/>
      <c r="URU57" s="252"/>
      <c r="URV57" s="253"/>
      <c r="URW57" s="253"/>
      <c r="URX57" s="255"/>
      <c r="URY57" s="255"/>
      <c r="URZ57" s="256"/>
      <c r="USC57" s="251"/>
      <c r="USD57" s="251"/>
      <c r="USE57" s="251"/>
      <c r="USF57" s="251"/>
      <c r="USG57" s="251"/>
      <c r="USH57" s="251"/>
      <c r="USI57" s="252"/>
      <c r="USJ57" s="253"/>
      <c r="USO57" s="254"/>
      <c r="USR57" s="252"/>
      <c r="USS57" s="252"/>
      <c r="UST57" s="252"/>
      <c r="USU57" s="252"/>
      <c r="USV57" s="253"/>
      <c r="USW57" s="253"/>
      <c r="USX57" s="255"/>
      <c r="USY57" s="255"/>
      <c r="USZ57" s="256"/>
      <c r="UTC57" s="251"/>
      <c r="UTD57" s="251"/>
      <c r="UTE57" s="251"/>
      <c r="UTF57" s="251"/>
      <c r="UTG57" s="251"/>
      <c r="UTH57" s="251"/>
      <c r="UTI57" s="252"/>
      <c r="UTJ57" s="253"/>
      <c r="UTO57" s="254"/>
      <c r="UTR57" s="252"/>
      <c r="UTS57" s="252"/>
      <c r="UTT57" s="252"/>
      <c r="UTU57" s="252"/>
      <c r="UTV57" s="253"/>
      <c r="UTW57" s="253"/>
      <c r="UTX57" s="255"/>
      <c r="UTY57" s="255"/>
      <c r="UTZ57" s="256"/>
      <c r="UUC57" s="251"/>
      <c r="UUD57" s="251"/>
      <c r="UUE57" s="251"/>
      <c r="UUF57" s="251"/>
      <c r="UUG57" s="251"/>
      <c r="UUH57" s="251"/>
      <c r="UUI57" s="252"/>
      <c r="UUJ57" s="253"/>
      <c r="UUO57" s="254"/>
      <c r="UUR57" s="252"/>
      <c r="UUS57" s="252"/>
      <c r="UUT57" s="252"/>
      <c r="UUU57" s="252"/>
      <c r="UUV57" s="253"/>
      <c r="UUW57" s="253"/>
      <c r="UUX57" s="255"/>
      <c r="UUY57" s="255"/>
      <c r="UUZ57" s="256"/>
      <c r="UVC57" s="251"/>
      <c r="UVD57" s="251"/>
      <c r="UVE57" s="251"/>
      <c r="UVF57" s="251"/>
      <c r="UVG57" s="251"/>
      <c r="UVH57" s="251"/>
      <c r="UVI57" s="252"/>
      <c r="UVJ57" s="253"/>
      <c r="UVO57" s="254"/>
      <c r="UVR57" s="252"/>
      <c r="UVS57" s="252"/>
      <c r="UVT57" s="252"/>
      <c r="UVU57" s="252"/>
      <c r="UVV57" s="253"/>
      <c r="UVW57" s="253"/>
      <c r="UVX57" s="255"/>
      <c r="UVY57" s="255"/>
      <c r="UVZ57" s="256"/>
      <c r="UWC57" s="251"/>
      <c r="UWD57" s="251"/>
      <c r="UWE57" s="251"/>
      <c r="UWF57" s="251"/>
      <c r="UWG57" s="251"/>
      <c r="UWH57" s="251"/>
      <c r="UWI57" s="252"/>
      <c r="UWJ57" s="253"/>
      <c r="UWO57" s="254"/>
      <c r="UWR57" s="252"/>
      <c r="UWS57" s="252"/>
      <c r="UWT57" s="252"/>
      <c r="UWU57" s="252"/>
      <c r="UWV57" s="253"/>
      <c r="UWW57" s="253"/>
      <c r="UWX57" s="255"/>
      <c r="UWY57" s="255"/>
      <c r="UWZ57" s="256"/>
      <c r="UXC57" s="251"/>
      <c r="UXD57" s="251"/>
      <c r="UXE57" s="251"/>
      <c r="UXF57" s="251"/>
      <c r="UXG57" s="251"/>
      <c r="UXH57" s="251"/>
      <c r="UXI57" s="252"/>
      <c r="UXJ57" s="253"/>
      <c r="UXO57" s="254"/>
      <c r="UXR57" s="252"/>
      <c r="UXS57" s="252"/>
      <c r="UXT57" s="252"/>
      <c r="UXU57" s="252"/>
      <c r="UXV57" s="253"/>
      <c r="UXW57" s="253"/>
      <c r="UXX57" s="255"/>
      <c r="UXY57" s="255"/>
      <c r="UXZ57" s="256"/>
      <c r="UYC57" s="251"/>
      <c r="UYD57" s="251"/>
      <c r="UYE57" s="251"/>
      <c r="UYF57" s="251"/>
      <c r="UYG57" s="251"/>
      <c r="UYH57" s="251"/>
      <c r="UYI57" s="252"/>
      <c r="UYJ57" s="253"/>
      <c r="UYO57" s="254"/>
      <c r="UYR57" s="252"/>
      <c r="UYS57" s="252"/>
      <c r="UYT57" s="252"/>
      <c r="UYU57" s="252"/>
      <c r="UYV57" s="253"/>
      <c r="UYW57" s="253"/>
      <c r="UYX57" s="255"/>
      <c r="UYY57" s="255"/>
      <c r="UYZ57" s="256"/>
      <c r="UZC57" s="251"/>
      <c r="UZD57" s="251"/>
      <c r="UZE57" s="251"/>
      <c r="UZF57" s="251"/>
      <c r="UZG57" s="251"/>
      <c r="UZH57" s="251"/>
      <c r="UZI57" s="252"/>
      <c r="UZJ57" s="253"/>
      <c r="UZO57" s="254"/>
      <c r="UZR57" s="252"/>
      <c r="UZS57" s="252"/>
      <c r="UZT57" s="252"/>
      <c r="UZU57" s="252"/>
      <c r="UZV57" s="253"/>
      <c r="UZW57" s="253"/>
      <c r="UZX57" s="255"/>
      <c r="UZY57" s="255"/>
      <c r="UZZ57" s="256"/>
      <c r="VAC57" s="251"/>
      <c r="VAD57" s="251"/>
      <c r="VAE57" s="251"/>
      <c r="VAF57" s="251"/>
      <c r="VAG57" s="251"/>
      <c r="VAH57" s="251"/>
      <c r="VAI57" s="252"/>
      <c r="VAJ57" s="253"/>
      <c r="VAO57" s="254"/>
      <c r="VAR57" s="252"/>
      <c r="VAS57" s="252"/>
      <c r="VAT57" s="252"/>
      <c r="VAU57" s="252"/>
      <c r="VAV57" s="253"/>
      <c r="VAW57" s="253"/>
      <c r="VAX57" s="255"/>
      <c r="VAY57" s="255"/>
      <c r="VAZ57" s="256"/>
      <c r="VBC57" s="251"/>
      <c r="VBD57" s="251"/>
      <c r="VBE57" s="251"/>
      <c r="VBF57" s="251"/>
      <c r="VBG57" s="251"/>
      <c r="VBH57" s="251"/>
      <c r="VBI57" s="252"/>
      <c r="VBJ57" s="253"/>
      <c r="VBO57" s="254"/>
      <c r="VBR57" s="252"/>
      <c r="VBS57" s="252"/>
      <c r="VBT57" s="252"/>
      <c r="VBU57" s="252"/>
      <c r="VBV57" s="253"/>
      <c r="VBW57" s="253"/>
      <c r="VBX57" s="255"/>
      <c r="VBY57" s="255"/>
      <c r="VBZ57" s="256"/>
      <c r="VCC57" s="251"/>
      <c r="VCD57" s="251"/>
      <c r="VCE57" s="251"/>
      <c r="VCF57" s="251"/>
      <c r="VCG57" s="251"/>
      <c r="VCH57" s="251"/>
      <c r="VCI57" s="252"/>
      <c r="VCJ57" s="253"/>
      <c r="VCO57" s="254"/>
      <c r="VCR57" s="252"/>
      <c r="VCS57" s="252"/>
      <c r="VCT57" s="252"/>
      <c r="VCU57" s="252"/>
      <c r="VCV57" s="253"/>
      <c r="VCW57" s="253"/>
      <c r="VCX57" s="255"/>
      <c r="VCY57" s="255"/>
      <c r="VCZ57" s="256"/>
      <c r="VDC57" s="251"/>
      <c r="VDD57" s="251"/>
      <c r="VDE57" s="251"/>
      <c r="VDF57" s="251"/>
      <c r="VDG57" s="251"/>
      <c r="VDH57" s="251"/>
      <c r="VDI57" s="252"/>
      <c r="VDJ57" s="253"/>
      <c r="VDO57" s="254"/>
      <c r="VDR57" s="252"/>
      <c r="VDS57" s="252"/>
      <c r="VDT57" s="252"/>
      <c r="VDU57" s="252"/>
      <c r="VDV57" s="253"/>
      <c r="VDW57" s="253"/>
      <c r="VDX57" s="255"/>
      <c r="VDY57" s="255"/>
      <c r="VDZ57" s="256"/>
      <c r="VEC57" s="251"/>
      <c r="VED57" s="251"/>
      <c r="VEE57" s="251"/>
      <c r="VEF57" s="251"/>
      <c r="VEG57" s="251"/>
      <c r="VEH57" s="251"/>
      <c r="VEI57" s="252"/>
      <c r="VEJ57" s="253"/>
      <c r="VEO57" s="254"/>
      <c r="VER57" s="252"/>
      <c r="VES57" s="252"/>
      <c r="VET57" s="252"/>
      <c r="VEU57" s="252"/>
      <c r="VEV57" s="253"/>
      <c r="VEW57" s="253"/>
      <c r="VEX57" s="255"/>
      <c r="VEY57" s="255"/>
      <c r="VEZ57" s="256"/>
      <c r="VFC57" s="251"/>
      <c r="VFD57" s="251"/>
      <c r="VFE57" s="251"/>
      <c r="VFF57" s="251"/>
      <c r="VFG57" s="251"/>
      <c r="VFH57" s="251"/>
      <c r="VFI57" s="252"/>
      <c r="VFJ57" s="253"/>
      <c r="VFO57" s="254"/>
      <c r="VFR57" s="252"/>
      <c r="VFS57" s="252"/>
      <c r="VFT57" s="252"/>
      <c r="VFU57" s="252"/>
      <c r="VFV57" s="253"/>
      <c r="VFW57" s="253"/>
      <c r="VFX57" s="255"/>
      <c r="VFY57" s="255"/>
      <c r="VFZ57" s="256"/>
      <c r="VGC57" s="251"/>
      <c r="VGD57" s="251"/>
      <c r="VGE57" s="251"/>
      <c r="VGF57" s="251"/>
      <c r="VGG57" s="251"/>
      <c r="VGH57" s="251"/>
      <c r="VGI57" s="252"/>
      <c r="VGJ57" s="253"/>
      <c r="VGO57" s="254"/>
      <c r="VGR57" s="252"/>
      <c r="VGS57" s="252"/>
      <c r="VGT57" s="252"/>
      <c r="VGU57" s="252"/>
      <c r="VGV57" s="253"/>
      <c r="VGW57" s="253"/>
      <c r="VGX57" s="255"/>
      <c r="VGY57" s="255"/>
      <c r="VGZ57" s="256"/>
      <c r="VHC57" s="251"/>
      <c r="VHD57" s="251"/>
      <c r="VHE57" s="251"/>
      <c r="VHF57" s="251"/>
      <c r="VHG57" s="251"/>
      <c r="VHH57" s="251"/>
      <c r="VHI57" s="252"/>
      <c r="VHJ57" s="253"/>
      <c r="VHO57" s="254"/>
      <c r="VHR57" s="252"/>
      <c r="VHS57" s="252"/>
      <c r="VHT57" s="252"/>
      <c r="VHU57" s="252"/>
      <c r="VHV57" s="253"/>
      <c r="VHW57" s="253"/>
      <c r="VHX57" s="255"/>
      <c r="VHY57" s="255"/>
      <c r="VHZ57" s="256"/>
      <c r="VIC57" s="251"/>
      <c r="VID57" s="251"/>
      <c r="VIE57" s="251"/>
      <c r="VIF57" s="251"/>
      <c r="VIG57" s="251"/>
      <c r="VIH57" s="251"/>
      <c r="VII57" s="252"/>
      <c r="VIJ57" s="253"/>
      <c r="VIO57" s="254"/>
      <c r="VIR57" s="252"/>
      <c r="VIS57" s="252"/>
      <c r="VIT57" s="252"/>
      <c r="VIU57" s="252"/>
      <c r="VIV57" s="253"/>
      <c r="VIW57" s="253"/>
      <c r="VIX57" s="255"/>
      <c r="VIY57" s="255"/>
      <c r="VIZ57" s="256"/>
      <c r="VJC57" s="251"/>
      <c r="VJD57" s="251"/>
      <c r="VJE57" s="251"/>
      <c r="VJF57" s="251"/>
      <c r="VJG57" s="251"/>
      <c r="VJH57" s="251"/>
      <c r="VJI57" s="252"/>
      <c r="VJJ57" s="253"/>
      <c r="VJO57" s="254"/>
      <c r="VJR57" s="252"/>
      <c r="VJS57" s="252"/>
      <c r="VJT57" s="252"/>
      <c r="VJU57" s="252"/>
      <c r="VJV57" s="253"/>
      <c r="VJW57" s="253"/>
      <c r="VJX57" s="255"/>
      <c r="VJY57" s="255"/>
      <c r="VJZ57" s="256"/>
      <c r="VKC57" s="251"/>
      <c r="VKD57" s="251"/>
      <c r="VKE57" s="251"/>
      <c r="VKF57" s="251"/>
      <c r="VKG57" s="251"/>
      <c r="VKH57" s="251"/>
      <c r="VKI57" s="252"/>
      <c r="VKJ57" s="253"/>
      <c r="VKO57" s="254"/>
      <c r="VKR57" s="252"/>
      <c r="VKS57" s="252"/>
      <c r="VKT57" s="252"/>
      <c r="VKU57" s="252"/>
      <c r="VKV57" s="253"/>
      <c r="VKW57" s="253"/>
      <c r="VKX57" s="255"/>
      <c r="VKY57" s="255"/>
      <c r="VKZ57" s="256"/>
      <c r="VLC57" s="251"/>
      <c r="VLD57" s="251"/>
      <c r="VLE57" s="251"/>
      <c r="VLF57" s="251"/>
      <c r="VLG57" s="251"/>
      <c r="VLH57" s="251"/>
      <c r="VLI57" s="252"/>
      <c r="VLJ57" s="253"/>
      <c r="VLO57" s="254"/>
      <c r="VLR57" s="252"/>
      <c r="VLS57" s="252"/>
      <c r="VLT57" s="252"/>
      <c r="VLU57" s="252"/>
      <c r="VLV57" s="253"/>
      <c r="VLW57" s="253"/>
      <c r="VLX57" s="255"/>
      <c r="VLY57" s="255"/>
      <c r="VLZ57" s="256"/>
      <c r="VMC57" s="251"/>
      <c r="VMD57" s="251"/>
      <c r="VME57" s="251"/>
      <c r="VMF57" s="251"/>
      <c r="VMG57" s="251"/>
      <c r="VMH57" s="251"/>
      <c r="VMI57" s="252"/>
      <c r="VMJ57" s="253"/>
      <c r="VMO57" s="254"/>
      <c r="VMR57" s="252"/>
      <c r="VMS57" s="252"/>
      <c r="VMT57" s="252"/>
      <c r="VMU57" s="252"/>
      <c r="VMV57" s="253"/>
      <c r="VMW57" s="253"/>
      <c r="VMX57" s="255"/>
      <c r="VMY57" s="255"/>
      <c r="VMZ57" s="256"/>
      <c r="VNC57" s="251"/>
      <c r="VND57" s="251"/>
      <c r="VNE57" s="251"/>
      <c r="VNF57" s="251"/>
      <c r="VNG57" s="251"/>
      <c r="VNH57" s="251"/>
      <c r="VNI57" s="252"/>
      <c r="VNJ57" s="253"/>
      <c r="VNO57" s="254"/>
      <c r="VNR57" s="252"/>
      <c r="VNS57" s="252"/>
      <c r="VNT57" s="252"/>
      <c r="VNU57" s="252"/>
      <c r="VNV57" s="253"/>
      <c r="VNW57" s="253"/>
      <c r="VNX57" s="255"/>
      <c r="VNY57" s="255"/>
      <c r="VNZ57" s="256"/>
      <c r="VOC57" s="251"/>
      <c r="VOD57" s="251"/>
      <c r="VOE57" s="251"/>
      <c r="VOF57" s="251"/>
      <c r="VOG57" s="251"/>
      <c r="VOH57" s="251"/>
      <c r="VOI57" s="252"/>
      <c r="VOJ57" s="253"/>
      <c r="VOO57" s="254"/>
      <c r="VOR57" s="252"/>
      <c r="VOS57" s="252"/>
      <c r="VOT57" s="252"/>
      <c r="VOU57" s="252"/>
      <c r="VOV57" s="253"/>
      <c r="VOW57" s="253"/>
      <c r="VOX57" s="255"/>
      <c r="VOY57" s="255"/>
      <c r="VOZ57" s="256"/>
      <c r="VPC57" s="251"/>
      <c r="VPD57" s="251"/>
      <c r="VPE57" s="251"/>
      <c r="VPF57" s="251"/>
      <c r="VPG57" s="251"/>
      <c r="VPH57" s="251"/>
      <c r="VPI57" s="252"/>
      <c r="VPJ57" s="253"/>
      <c r="VPO57" s="254"/>
      <c r="VPR57" s="252"/>
      <c r="VPS57" s="252"/>
      <c r="VPT57" s="252"/>
      <c r="VPU57" s="252"/>
      <c r="VPV57" s="253"/>
      <c r="VPW57" s="253"/>
      <c r="VPX57" s="255"/>
      <c r="VPY57" s="255"/>
      <c r="VPZ57" s="256"/>
      <c r="VQC57" s="251"/>
      <c r="VQD57" s="251"/>
      <c r="VQE57" s="251"/>
      <c r="VQF57" s="251"/>
      <c r="VQG57" s="251"/>
      <c r="VQH57" s="251"/>
      <c r="VQI57" s="252"/>
      <c r="VQJ57" s="253"/>
      <c r="VQO57" s="254"/>
      <c r="VQR57" s="252"/>
      <c r="VQS57" s="252"/>
      <c r="VQT57" s="252"/>
      <c r="VQU57" s="252"/>
      <c r="VQV57" s="253"/>
      <c r="VQW57" s="253"/>
      <c r="VQX57" s="255"/>
      <c r="VQY57" s="255"/>
      <c r="VQZ57" s="256"/>
      <c r="VRC57" s="251"/>
      <c r="VRD57" s="251"/>
      <c r="VRE57" s="251"/>
      <c r="VRF57" s="251"/>
      <c r="VRG57" s="251"/>
      <c r="VRH57" s="251"/>
      <c r="VRI57" s="252"/>
      <c r="VRJ57" s="253"/>
      <c r="VRO57" s="254"/>
      <c r="VRR57" s="252"/>
      <c r="VRS57" s="252"/>
      <c r="VRT57" s="252"/>
      <c r="VRU57" s="252"/>
      <c r="VRV57" s="253"/>
      <c r="VRW57" s="253"/>
      <c r="VRX57" s="255"/>
      <c r="VRY57" s="255"/>
      <c r="VRZ57" s="256"/>
      <c r="VSC57" s="251"/>
      <c r="VSD57" s="251"/>
      <c r="VSE57" s="251"/>
      <c r="VSF57" s="251"/>
      <c r="VSG57" s="251"/>
      <c r="VSH57" s="251"/>
      <c r="VSI57" s="252"/>
      <c r="VSJ57" s="253"/>
      <c r="VSO57" s="254"/>
      <c r="VSR57" s="252"/>
      <c r="VSS57" s="252"/>
      <c r="VST57" s="252"/>
      <c r="VSU57" s="252"/>
      <c r="VSV57" s="253"/>
      <c r="VSW57" s="253"/>
      <c r="VSX57" s="255"/>
      <c r="VSY57" s="255"/>
      <c r="VSZ57" s="256"/>
      <c r="VTC57" s="251"/>
      <c r="VTD57" s="251"/>
      <c r="VTE57" s="251"/>
      <c r="VTF57" s="251"/>
      <c r="VTG57" s="251"/>
      <c r="VTH57" s="251"/>
      <c r="VTI57" s="252"/>
      <c r="VTJ57" s="253"/>
      <c r="VTO57" s="254"/>
      <c r="VTR57" s="252"/>
      <c r="VTS57" s="252"/>
      <c r="VTT57" s="252"/>
      <c r="VTU57" s="252"/>
      <c r="VTV57" s="253"/>
      <c r="VTW57" s="253"/>
      <c r="VTX57" s="255"/>
      <c r="VTY57" s="255"/>
      <c r="VTZ57" s="256"/>
      <c r="VUC57" s="251"/>
      <c r="VUD57" s="251"/>
      <c r="VUE57" s="251"/>
      <c r="VUF57" s="251"/>
      <c r="VUG57" s="251"/>
      <c r="VUH57" s="251"/>
      <c r="VUI57" s="252"/>
      <c r="VUJ57" s="253"/>
      <c r="VUO57" s="254"/>
      <c r="VUR57" s="252"/>
      <c r="VUS57" s="252"/>
      <c r="VUT57" s="252"/>
      <c r="VUU57" s="252"/>
      <c r="VUV57" s="253"/>
      <c r="VUW57" s="253"/>
      <c r="VUX57" s="255"/>
      <c r="VUY57" s="255"/>
      <c r="VUZ57" s="256"/>
      <c r="VVC57" s="251"/>
      <c r="VVD57" s="251"/>
      <c r="VVE57" s="251"/>
      <c r="VVF57" s="251"/>
      <c r="VVG57" s="251"/>
      <c r="VVH57" s="251"/>
      <c r="VVI57" s="252"/>
      <c r="VVJ57" s="253"/>
      <c r="VVO57" s="254"/>
      <c r="VVR57" s="252"/>
      <c r="VVS57" s="252"/>
      <c r="VVT57" s="252"/>
      <c r="VVU57" s="252"/>
      <c r="VVV57" s="253"/>
      <c r="VVW57" s="253"/>
      <c r="VVX57" s="255"/>
      <c r="VVY57" s="255"/>
      <c r="VVZ57" s="256"/>
      <c r="VWC57" s="251"/>
      <c r="VWD57" s="251"/>
      <c r="VWE57" s="251"/>
      <c r="VWF57" s="251"/>
      <c r="VWG57" s="251"/>
      <c r="VWH57" s="251"/>
      <c r="VWI57" s="252"/>
      <c r="VWJ57" s="253"/>
      <c r="VWO57" s="254"/>
      <c r="VWR57" s="252"/>
      <c r="VWS57" s="252"/>
      <c r="VWT57" s="252"/>
      <c r="VWU57" s="252"/>
      <c r="VWV57" s="253"/>
      <c r="VWW57" s="253"/>
      <c r="VWX57" s="255"/>
      <c r="VWY57" s="255"/>
      <c r="VWZ57" s="256"/>
      <c r="VXC57" s="251"/>
      <c r="VXD57" s="251"/>
      <c r="VXE57" s="251"/>
      <c r="VXF57" s="251"/>
      <c r="VXG57" s="251"/>
      <c r="VXH57" s="251"/>
      <c r="VXI57" s="252"/>
      <c r="VXJ57" s="253"/>
      <c r="VXO57" s="254"/>
      <c r="VXR57" s="252"/>
      <c r="VXS57" s="252"/>
      <c r="VXT57" s="252"/>
      <c r="VXU57" s="252"/>
      <c r="VXV57" s="253"/>
      <c r="VXW57" s="253"/>
      <c r="VXX57" s="255"/>
      <c r="VXY57" s="255"/>
      <c r="VXZ57" s="256"/>
      <c r="VYC57" s="251"/>
      <c r="VYD57" s="251"/>
      <c r="VYE57" s="251"/>
      <c r="VYF57" s="251"/>
      <c r="VYG57" s="251"/>
      <c r="VYH57" s="251"/>
      <c r="VYI57" s="252"/>
      <c r="VYJ57" s="253"/>
      <c r="VYO57" s="254"/>
      <c r="VYR57" s="252"/>
      <c r="VYS57" s="252"/>
      <c r="VYT57" s="252"/>
      <c r="VYU57" s="252"/>
      <c r="VYV57" s="253"/>
      <c r="VYW57" s="253"/>
      <c r="VYX57" s="255"/>
      <c r="VYY57" s="255"/>
      <c r="VYZ57" s="256"/>
      <c r="VZC57" s="251"/>
      <c r="VZD57" s="251"/>
      <c r="VZE57" s="251"/>
      <c r="VZF57" s="251"/>
      <c r="VZG57" s="251"/>
      <c r="VZH57" s="251"/>
      <c r="VZI57" s="252"/>
      <c r="VZJ57" s="253"/>
      <c r="VZO57" s="254"/>
      <c r="VZR57" s="252"/>
      <c r="VZS57" s="252"/>
      <c r="VZT57" s="252"/>
      <c r="VZU57" s="252"/>
      <c r="VZV57" s="253"/>
      <c r="VZW57" s="253"/>
      <c r="VZX57" s="255"/>
      <c r="VZY57" s="255"/>
      <c r="VZZ57" s="256"/>
      <c r="WAC57" s="251"/>
      <c r="WAD57" s="251"/>
      <c r="WAE57" s="251"/>
      <c r="WAF57" s="251"/>
      <c r="WAG57" s="251"/>
      <c r="WAH57" s="251"/>
      <c r="WAI57" s="252"/>
      <c r="WAJ57" s="253"/>
      <c r="WAO57" s="254"/>
      <c r="WAR57" s="252"/>
      <c r="WAS57" s="252"/>
      <c r="WAT57" s="252"/>
      <c r="WAU57" s="252"/>
      <c r="WAV57" s="253"/>
      <c r="WAW57" s="253"/>
      <c r="WAX57" s="255"/>
      <c r="WAY57" s="255"/>
      <c r="WAZ57" s="256"/>
      <c r="WBC57" s="251"/>
      <c r="WBD57" s="251"/>
      <c r="WBE57" s="251"/>
      <c r="WBF57" s="251"/>
      <c r="WBG57" s="251"/>
      <c r="WBH57" s="251"/>
      <c r="WBI57" s="252"/>
      <c r="WBJ57" s="253"/>
      <c r="WBO57" s="254"/>
      <c r="WBR57" s="252"/>
      <c r="WBS57" s="252"/>
      <c r="WBT57" s="252"/>
      <c r="WBU57" s="252"/>
      <c r="WBV57" s="253"/>
      <c r="WBW57" s="253"/>
      <c r="WBX57" s="255"/>
      <c r="WBY57" s="255"/>
      <c r="WBZ57" s="256"/>
      <c r="WCC57" s="251"/>
      <c r="WCD57" s="251"/>
      <c r="WCE57" s="251"/>
      <c r="WCF57" s="251"/>
      <c r="WCG57" s="251"/>
      <c r="WCH57" s="251"/>
      <c r="WCI57" s="252"/>
      <c r="WCJ57" s="253"/>
      <c r="WCO57" s="254"/>
      <c r="WCR57" s="252"/>
      <c r="WCS57" s="252"/>
      <c r="WCT57" s="252"/>
      <c r="WCU57" s="252"/>
      <c r="WCV57" s="253"/>
      <c r="WCW57" s="253"/>
      <c r="WCX57" s="255"/>
      <c r="WCY57" s="255"/>
      <c r="WCZ57" s="256"/>
      <c r="WDC57" s="251"/>
      <c r="WDD57" s="251"/>
      <c r="WDE57" s="251"/>
      <c r="WDF57" s="251"/>
      <c r="WDG57" s="251"/>
      <c r="WDH57" s="251"/>
      <c r="WDI57" s="252"/>
      <c r="WDJ57" s="253"/>
      <c r="WDO57" s="254"/>
      <c r="WDR57" s="252"/>
      <c r="WDS57" s="252"/>
      <c r="WDT57" s="252"/>
      <c r="WDU57" s="252"/>
      <c r="WDV57" s="253"/>
      <c r="WDW57" s="253"/>
      <c r="WDX57" s="255"/>
      <c r="WDY57" s="255"/>
      <c r="WDZ57" s="256"/>
      <c r="WEC57" s="251"/>
      <c r="WED57" s="251"/>
      <c r="WEE57" s="251"/>
      <c r="WEF57" s="251"/>
      <c r="WEG57" s="251"/>
      <c r="WEH57" s="251"/>
      <c r="WEI57" s="252"/>
      <c r="WEJ57" s="253"/>
      <c r="WEO57" s="254"/>
      <c r="WER57" s="252"/>
      <c r="WES57" s="252"/>
      <c r="WET57" s="252"/>
      <c r="WEU57" s="252"/>
      <c r="WEV57" s="253"/>
      <c r="WEW57" s="253"/>
      <c r="WEX57" s="255"/>
      <c r="WEY57" s="255"/>
      <c r="WEZ57" s="256"/>
      <c r="WFC57" s="251"/>
      <c r="WFD57" s="251"/>
      <c r="WFE57" s="251"/>
      <c r="WFF57" s="251"/>
      <c r="WFG57" s="251"/>
      <c r="WFH57" s="251"/>
      <c r="WFI57" s="252"/>
      <c r="WFJ57" s="253"/>
      <c r="WFO57" s="254"/>
      <c r="WFR57" s="252"/>
      <c r="WFS57" s="252"/>
      <c r="WFT57" s="252"/>
      <c r="WFU57" s="252"/>
      <c r="WFV57" s="253"/>
      <c r="WFW57" s="253"/>
      <c r="WFX57" s="255"/>
      <c r="WFY57" s="255"/>
      <c r="WFZ57" s="256"/>
      <c r="WGC57" s="251"/>
      <c r="WGD57" s="251"/>
      <c r="WGE57" s="251"/>
      <c r="WGF57" s="251"/>
      <c r="WGG57" s="251"/>
      <c r="WGH57" s="251"/>
      <c r="WGI57" s="252"/>
      <c r="WGJ57" s="253"/>
      <c r="WGO57" s="254"/>
      <c r="WGR57" s="252"/>
      <c r="WGS57" s="252"/>
      <c r="WGT57" s="252"/>
      <c r="WGU57" s="252"/>
      <c r="WGV57" s="253"/>
      <c r="WGW57" s="253"/>
      <c r="WGX57" s="255"/>
      <c r="WGY57" s="255"/>
      <c r="WGZ57" s="256"/>
      <c r="WHC57" s="251"/>
      <c r="WHD57" s="251"/>
      <c r="WHE57" s="251"/>
      <c r="WHF57" s="251"/>
      <c r="WHG57" s="251"/>
      <c r="WHH57" s="251"/>
      <c r="WHI57" s="252"/>
      <c r="WHJ57" s="253"/>
      <c r="WHO57" s="254"/>
      <c r="WHR57" s="252"/>
      <c r="WHS57" s="252"/>
      <c r="WHT57" s="252"/>
      <c r="WHU57" s="252"/>
      <c r="WHV57" s="253"/>
      <c r="WHW57" s="253"/>
      <c r="WHX57" s="255"/>
      <c r="WHY57" s="255"/>
      <c r="WHZ57" s="256"/>
      <c r="WIC57" s="251"/>
      <c r="WID57" s="251"/>
      <c r="WIE57" s="251"/>
      <c r="WIF57" s="251"/>
      <c r="WIG57" s="251"/>
      <c r="WIH57" s="251"/>
      <c r="WII57" s="252"/>
      <c r="WIJ57" s="253"/>
      <c r="WIO57" s="254"/>
      <c r="WIR57" s="252"/>
      <c r="WIS57" s="252"/>
      <c r="WIT57" s="252"/>
      <c r="WIU57" s="252"/>
      <c r="WIV57" s="253"/>
      <c r="WIW57" s="253"/>
      <c r="WIX57" s="255"/>
      <c r="WIY57" s="255"/>
      <c r="WIZ57" s="256"/>
      <c r="WJC57" s="251"/>
      <c r="WJD57" s="251"/>
      <c r="WJE57" s="251"/>
      <c r="WJF57" s="251"/>
      <c r="WJG57" s="251"/>
      <c r="WJH57" s="251"/>
      <c r="WJI57" s="252"/>
      <c r="WJJ57" s="253"/>
      <c r="WJO57" s="254"/>
      <c r="WJR57" s="252"/>
      <c r="WJS57" s="252"/>
      <c r="WJT57" s="252"/>
      <c r="WJU57" s="252"/>
      <c r="WJV57" s="253"/>
      <c r="WJW57" s="253"/>
      <c r="WJX57" s="255"/>
      <c r="WJY57" s="255"/>
      <c r="WJZ57" s="256"/>
      <c r="WKC57" s="251"/>
      <c r="WKD57" s="251"/>
      <c r="WKE57" s="251"/>
      <c r="WKF57" s="251"/>
      <c r="WKG57" s="251"/>
      <c r="WKH57" s="251"/>
      <c r="WKI57" s="252"/>
      <c r="WKJ57" s="253"/>
      <c r="WKO57" s="254"/>
      <c r="WKR57" s="252"/>
      <c r="WKS57" s="252"/>
      <c r="WKT57" s="252"/>
      <c r="WKU57" s="252"/>
      <c r="WKV57" s="253"/>
      <c r="WKW57" s="253"/>
      <c r="WKX57" s="255"/>
      <c r="WKY57" s="255"/>
      <c r="WKZ57" s="256"/>
      <c r="WLC57" s="251"/>
      <c r="WLD57" s="251"/>
      <c r="WLE57" s="251"/>
      <c r="WLF57" s="251"/>
      <c r="WLG57" s="251"/>
      <c r="WLH57" s="251"/>
      <c r="WLI57" s="252"/>
      <c r="WLJ57" s="253"/>
      <c r="WLO57" s="254"/>
      <c r="WLR57" s="252"/>
      <c r="WLS57" s="252"/>
      <c r="WLT57" s="252"/>
      <c r="WLU57" s="252"/>
      <c r="WLV57" s="253"/>
      <c r="WLW57" s="253"/>
      <c r="WLX57" s="255"/>
      <c r="WLY57" s="255"/>
      <c r="WLZ57" s="256"/>
      <c r="WMC57" s="251"/>
      <c r="WMD57" s="251"/>
      <c r="WME57" s="251"/>
      <c r="WMF57" s="251"/>
      <c r="WMG57" s="251"/>
      <c r="WMH57" s="251"/>
      <c r="WMI57" s="252"/>
      <c r="WMJ57" s="253"/>
      <c r="WMO57" s="254"/>
      <c r="WMR57" s="252"/>
      <c r="WMS57" s="252"/>
      <c r="WMT57" s="252"/>
      <c r="WMU57" s="252"/>
      <c r="WMV57" s="253"/>
      <c r="WMW57" s="253"/>
      <c r="WMX57" s="255"/>
      <c r="WMY57" s="255"/>
      <c r="WMZ57" s="256"/>
      <c r="WNC57" s="251"/>
      <c r="WND57" s="251"/>
      <c r="WNE57" s="251"/>
      <c r="WNF57" s="251"/>
      <c r="WNG57" s="251"/>
      <c r="WNH57" s="251"/>
      <c r="WNI57" s="252"/>
      <c r="WNJ57" s="253"/>
      <c r="WNO57" s="254"/>
      <c r="WNR57" s="252"/>
      <c r="WNS57" s="252"/>
      <c r="WNT57" s="252"/>
      <c r="WNU57" s="252"/>
      <c r="WNV57" s="253"/>
      <c r="WNW57" s="253"/>
      <c r="WNX57" s="255"/>
      <c r="WNY57" s="255"/>
      <c r="WNZ57" s="256"/>
      <c r="WOC57" s="251"/>
      <c r="WOD57" s="251"/>
      <c r="WOE57" s="251"/>
      <c r="WOF57" s="251"/>
      <c r="WOG57" s="251"/>
      <c r="WOH57" s="251"/>
      <c r="WOI57" s="252"/>
      <c r="WOJ57" s="253"/>
      <c r="WOO57" s="254"/>
      <c r="WOR57" s="252"/>
      <c r="WOS57" s="252"/>
      <c r="WOT57" s="252"/>
      <c r="WOU57" s="252"/>
      <c r="WOV57" s="253"/>
      <c r="WOW57" s="253"/>
      <c r="WOX57" s="255"/>
      <c r="WOY57" s="255"/>
      <c r="WOZ57" s="256"/>
      <c r="WPC57" s="251"/>
      <c r="WPD57" s="251"/>
      <c r="WPE57" s="251"/>
      <c r="WPF57" s="251"/>
      <c r="WPG57" s="251"/>
      <c r="WPH57" s="251"/>
      <c r="WPI57" s="252"/>
      <c r="WPJ57" s="253"/>
      <c r="WPO57" s="254"/>
      <c r="WPR57" s="252"/>
      <c r="WPS57" s="252"/>
      <c r="WPT57" s="252"/>
      <c r="WPU57" s="252"/>
      <c r="WPV57" s="253"/>
      <c r="WPW57" s="253"/>
      <c r="WPX57" s="255"/>
      <c r="WPY57" s="255"/>
      <c r="WPZ57" s="256"/>
      <c r="WQC57" s="251"/>
      <c r="WQD57" s="251"/>
      <c r="WQE57" s="251"/>
      <c r="WQF57" s="251"/>
      <c r="WQG57" s="251"/>
      <c r="WQH57" s="251"/>
      <c r="WQI57" s="252"/>
      <c r="WQJ57" s="253"/>
      <c r="WQO57" s="254"/>
      <c r="WQR57" s="252"/>
      <c r="WQS57" s="252"/>
      <c r="WQT57" s="252"/>
      <c r="WQU57" s="252"/>
      <c r="WQV57" s="253"/>
      <c r="WQW57" s="253"/>
      <c r="WQX57" s="255"/>
      <c r="WQY57" s="255"/>
      <c r="WQZ57" s="256"/>
      <c r="WRC57" s="251"/>
      <c r="WRD57" s="251"/>
      <c r="WRE57" s="251"/>
      <c r="WRF57" s="251"/>
      <c r="WRG57" s="251"/>
      <c r="WRH57" s="251"/>
      <c r="WRI57" s="252"/>
      <c r="WRJ57" s="253"/>
      <c r="WRO57" s="254"/>
      <c r="WRR57" s="252"/>
      <c r="WRS57" s="252"/>
      <c r="WRT57" s="252"/>
      <c r="WRU57" s="252"/>
      <c r="WRV57" s="253"/>
      <c r="WRW57" s="253"/>
      <c r="WRX57" s="255"/>
      <c r="WRY57" s="255"/>
      <c r="WRZ57" s="256"/>
      <c r="WSC57" s="251"/>
      <c r="WSD57" s="251"/>
      <c r="WSE57" s="251"/>
      <c r="WSF57" s="251"/>
      <c r="WSG57" s="251"/>
      <c r="WSH57" s="251"/>
      <c r="WSI57" s="252"/>
      <c r="WSJ57" s="253"/>
      <c r="WSO57" s="254"/>
      <c r="WSR57" s="252"/>
      <c r="WSS57" s="252"/>
      <c r="WST57" s="252"/>
      <c r="WSU57" s="252"/>
      <c r="WSV57" s="253"/>
      <c r="WSW57" s="253"/>
      <c r="WSX57" s="255"/>
      <c r="WSY57" s="255"/>
      <c r="WSZ57" s="256"/>
      <c r="WTC57" s="251"/>
      <c r="WTD57" s="251"/>
      <c r="WTE57" s="251"/>
      <c r="WTF57" s="251"/>
      <c r="WTG57" s="251"/>
      <c r="WTH57" s="251"/>
      <c r="WTI57" s="252"/>
      <c r="WTJ57" s="253"/>
      <c r="WTO57" s="254"/>
      <c r="WTR57" s="252"/>
      <c r="WTS57" s="252"/>
      <c r="WTT57" s="252"/>
      <c r="WTU57" s="252"/>
      <c r="WTV57" s="253"/>
      <c r="WTW57" s="253"/>
      <c r="WTX57" s="255"/>
      <c r="WTY57" s="255"/>
      <c r="WTZ57" s="256"/>
      <c r="WUC57" s="251"/>
      <c r="WUD57" s="251"/>
      <c r="WUE57" s="251"/>
      <c r="WUF57" s="251"/>
      <c r="WUG57" s="251"/>
      <c r="WUH57" s="251"/>
      <c r="WUI57" s="252"/>
      <c r="WUJ57" s="253"/>
      <c r="WUO57" s="254"/>
      <c r="WUR57" s="252"/>
      <c r="WUS57" s="252"/>
      <c r="WUT57" s="252"/>
      <c r="WUU57" s="252"/>
      <c r="WUV57" s="253"/>
      <c r="WUW57" s="253"/>
      <c r="WUX57" s="255"/>
      <c r="WUY57" s="255"/>
      <c r="WUZ57" s="256"/>
      <c r="WVC57" s="251"/>
      <c r="WVD57" s="251"/>
      <c r="WVE57" s="251"/>
      <c r="WVF57" s="251"/>
      <c r="WVG57" s="251"/>
      <c r="WVH57" s="251"/>
      <c r="WVI57" s="252"/>
      <c r="WVJ57" s="253"/>
      <c r="WVO57" s="254"/>
      <c r="WVR57" s="252"/>
      <c r="WVS57" s="252"/>
      <c r="WVT57" s="252"/>
      <c r="WVU57" s="252"/>
      <c r="WVV57" s="253"/>
      <c r="WVW57" s="253"/>
      <c r="WVX57" s="255"/>
      <c r="WVY57" s="255"/>
      <c r="WVZ57" s="256"/>
      <c r="WWC57" s="251"/>
      <c r="WWD57" s="251"/>
      <c r="WWE57" s="251"/>
      <c r="WWF57" s="251"/>
      <c r="WWG57" s="251"/>
      <c r="WWH57" s="251"/>
      <c r="WWI57" s="252"/>
      <c r="WWJ57" s="253"/>
      <c r="WWO57" s="254"/>
      <c r="WWR57" s="252"/>
      <c r="WWS57" s="252"/>
      <c r="WWT57" s="252"/>
      <c r="WWU57" s="252"/>
      <c r="WWV57" s="253"/>
      <c r="WWW57" s="253"/>
      <c r="WWX57" s="255"/>
      <c r="WWY57" s="255"/>
      <c r="WWZ57" s="256"/>
      <c r="WXC57" s="251"/>
      <c r="WXD57" s="251"/>
      <c r="WXE57" s="251"/>
      <c r="WXF57" s="251"/>
      <c r="WXG57" s="251"/>
      <c r="WXH57" s="251"/>
      <c r="WXI57" s="252"/>
      <c r="WXJ57" s="253"/>
      <c r="WXO57" s="254"/>
      <c r="WXR57" s="252"/>
      <c r="WXS57" s="252"/>
      <c r="WXT57" s="252"/>
      <c r="WXU57" s="252"/>
      <c r="WXV57" s="253"/>
      <c r="WXW57" s="253"/>
      <c r="WXX57" s="255"/>
      <c r="WXY57" s="255"/>
      <c r="WXZ57" s="256"/>
      <c r="WYC57" s="251"/>
      <c r="WYD57" s="251"/>
      <c r="WYE57" s="251"/>
      <c r="WYF57" s="251"/>
      <c r="WYG57" s="251"/>
      <c r="WYH57" s="251"/>
      <c r="WYI57" s="252"/>
      <c r="WYJ57" s="253"/>
      <c r="WYO57" s="254"/>
      <c r="WYR57" s="252"/>
      <c r="WYS57" s="252"/>
      <c r="WYT57" s="252"/>
      <c r="WYU57" s="252"/>
      <c r="WYV57" s="253"/>
      <c r="WYW57" s="253"/>
      <c r="WYX57" s="255"/>
      <c r="WYY57" s="255"/>
      <c r="WYZ57" s="256"/>
      <c r="WZC57" s="251"/>
      <c r="WZD57" s="251"/>
      <c r="WZE57" s="251"/>
      <c r="WZF57" s="251"/>
      <c r="WZG57" s="251"/>
      <c r="WZH57" s="251"/>
      <c r="WZI57" s="252"/>
      <c r="WZJ57" s="253"/>
      <c r="WZO57" s="254"/>
      <c r="WZR57" s="252"/>
      <c r="WZS57" s="252"/>
      <c r="WZT57" s="252"/>
      <c r="WZU57" s="252"/>
      <c r="WZV57" s="253"/>
      <c r="WZW57" s="253"/>
      <c r="WZX57" s="255"/>
      <c r="WZY57" s="255"/>
      <c r="WZZ57" s="256"/>
      <c r="XAC57" s="251"/>
      <c r="XAD57" s="251"/>
      <c r="XAE57" s="251"/>
      <c r="XAF57" s="251"/>
      <c r="XAG57" s="251"/>
      <c r="XAH57" s="251"/>
      <c r="XAI57" s="252"/>
      <c r="XAJ57" s="253"/>
      <c r="XAO57" s="254"/>
      <c r="XAR57" s="252"/>
      <c r="XAS57" s="252"/>
      <c r="XAT57" s="252"/>
      <c r="XAU57" s="252"/>
      <c r="XAV57" s="253"/>
      <c r="XAW57" s="253"/>
      <c r="XAX57" s="255"/>
      <c r="XAY57" s="255"/>
      <c r="XAZ57" s="256"/>
      <c r="XBC57" s="251"/>
      <c r="XBD57" s="251"/>
      <c r="XBE57" s="251"/>
      <c r="XBF57" s="251"/>
      <c r="XBG57" s="251"/>
      <c r="XBH57" s="251"/>
      <c r="XBI57" s="252"/>
      <c r="XBJ57" s="253"/>
      <c r="XBO57" s="254"/>
      <c r="XBR57" s="252"/>
      <c r="XBS57" s="252"/>
      <c r="XBT57" s="252"/>
      <c r="XBU57" s="252"/>
      <c r="XBV57" s="253"/>
      <c r="XBW57" s="253"/>
      <c r="XBX57" s="255"/>
      <c r="XBY57" s="255"/>
      <c r="XBZ57" s="256"/>
      <c r="XCC57" s="251"/>
      <c r="XCD57" s="251"/>
      <c r="XCE57" s="251"/>
      <c r="XCF57" s="251"/>
      <c r="XCG57" s="251"/>
      <c r="XCH57" s="251"/>
      <c r="XCI57" s="252"/>
      <c r="XCJ57" s="253"/>
      <c r="XCO57" s="254"/>
      <c r="XCR57" s="252"/>
      <c r="XCS57" s="252"/>
      <c r="XCT57" s="252"/>
      <c r="XCU57" s="252"/>
      <c r="XCV57" s="253"/>
      <c r="XCW57" s="253"/>
      <c r="XCX57" s="255"/>
      <c r="XCY57" s="255"/>
      <c r="XCZ57" s="256"/>
      <c r="XDC57" s="251"/>
      <c r="XDD57" s="251"/>
      <c r="XDE57" s="251"/>
      <c r="XDF57" s="251"/>
      <c r="XDG57" s="251"/>
      <c r="XDH57" s="251"/>
      <c r="XDI57" s="252"/>
      <c r="XDJ57" s="253"/>
      <c r="XDO57" s="254"/>
      <c r="XDR57" s="252"/>
      <c r="XDS57" s="252"/>
      <c r="XDT57" s="252"/>
      <c r="XDU57" s="252"/>
      <c r="XDV57" s="253"/>
      <c r="XDW57" s="253"/>
      <c r="XDX57" s="255"/>
      <c r="XDY57" s="255"/>
      <c r="XDZ57" s="256"/>
      <c r="XEC57" s="251"/>
      <c r="XED57" s="251"/>
      <c r="XEE57" s="251"/>
      <c r="XEF57" s="251"/>
      <c r="XEG57" s="251"/>
      <c r="XEH57" s="251"/>
      <c r="XEI57" s="252"/>
      <c r="XEJ57" s="253"/>
      <c r="XEO57" s="254"/>
      <c r="XER57" s="252"/>
      <c r="XES57" s="252"/>
      <c r="XET57" s="252"/>
      <c r="XEU57" s="252"/>
      <c r="XEV57" s="253"/>
      <c r="XEW57" s="253"/>
      <c r="XEX57" s="255"/>
      <c r="XEY57" s="255"/>
      <c r="XEZ57" s="256"/>
      <c r="XFC57" s="251"/>
      <c r="XFD57" s="251"/>
    </row>
    <row r="58" spans="1:55 1185:4092 4097:8190 8193:9214 9219:12287 12290:13312 13315:14336 14341:16384" customFormat="1" ht="13" x14ac:dyDescent="0.15">
      <c r="A58" s="318"/>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row>
    <row r="59" spans="1:55 1185:4092 4097:8190 8193:9214 9219:12287 12290:13312 13315:14336 14341:16384" customFormat="1" thickBot="1" x14ac:dyDescent="0.2">
      <c r="A59" s="318"/>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row>
    <row r="60" spans="1:55 1185:4092 4097:8190 8193:9214 9219:12287 12290:13312 13315:14336 14341:16384" x14ac:dyDescent="0.15">
      <c r="A60" s="257" t="s">
        <v>203</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9"/>
      <c r="AA60" s="318"/>
      <c r="AB60" s="318"/>
      <c r="AC60" s="318"/>
      <c r="AD60" s="318"/>
      <c r="AE60" s="318"/>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8"/>
    </row>
    <row r="61" spans="1:55 1185:4092 4097:8190 8193:9214 9219:12287 12290:13312 13315:14336 14341:16384" ht="75" x14ac:dyDescent="0.15">
      <c r="A61" s="262" t="s">
        <v>184</v>
      </c>
      <c r="B61" s="263" t="s">
        <v>222</v>
      </c>
      <c r="C61" s="264" t="s">
        <v>211</v>
      </c>
      <c r="D61" s="264" t="s">
        <v>113</v>
      </c>
      <c r="E61" s="264" t="s">
        <v>204</v>
      </c>
      <c r="F61" s="264" t="s">
        <v>205</v>
      </c>
      <c r="G61" s="264" t="s">
        <v>698</v>
      </c>
      <c r="H61" s="265" t="s">
        <v>206</v>
      </c>
      <c r="I61" s="265" t="s">
        <v>224</v>
      </c>
      <c r="J61" s="266" t="s">
        <v>571</v>
      </c>
      <c r="K61" s="267" t="s">
        <v>215</v>
      </c>
      <c r="L61" s="267" t="s">
        <v>189</v>
      </c>
      <c r="M61" s="267" t="s">
        <v>127</v>
      </c>
      <c r="N61" s="267" t="s">
        <v>209</v>
      </c>
      <c r="O61" s="268" t="s">
        <v>233</v>
      </c>
      <c r="P61" s="269" t="s">
        <v>572</v>
      </c>
      <c r="Q61" s="269" t="s">
        <v>573</v>
      </c>
      <c r="R61" s="270" t="s">
        <v>190</v>
      </c>
      <c r="S61" s="270" t="s">
        <v>148</v>
      </c>
      <c r="T61" s="270" t="s">
        <v>118</v>
      </c>
      <c r="U61" s="270" t="s">
        <v>161</v>
      </c>
      <c r="V61" s="268" t="s">
        <v>199</v>
      </c>
      <c r="W61" s="268" t="s">
        <v>210</v>
      </c>
      <c r="X61" s="273" t="s">
        <v>149</v>
      </c>
      <c r="Y61" s="267" t="s">
        <v>150</v>
      </c>
      <c r="Z61" s="272" t="s">
        <v>56</v>
      </c>
      <c r="AA61" s="318"/>
      <c r="AB61" s="318"/>
      <c r="AC61" s="318"/>
      <c r="AD61" s="318"/>
      <c r="AE61" s="318"/>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8"/>
    </row>
    <row r="62" spans="1:55 1185:4092 4097:8190 8193:9214 9219:12287 12290:13312 13315:14336 14341:16384" x14ac:dyDescent="0.15">
      <c r="A62" s="201" t="str">
        <f>'Tariffs July 2022'!K42</f>
        <v>AGL</v>
      </c>
      <c r="B62" s="202" t="str">
        <f>'Tariffs July 2022'!L42</f>
        <v>Solar Savers</v>
      </c>
      <c r="C62" s="203">
        <f>IF('Tariffs July 2022'!BP42=0,91*'Tariffs July 2022'!M42/100,(91*'Tariffs July 2022'!M42/100)+'Tariffs July 2022'!BP42/4)</f>
        <v>103.51663636363635</v>
      </c>
      <c r="D62" s="203">
        <f>IF('Tariffs July 2022'!O42="",$K$6*'Tariffs July 2022'!N42/100,IF($K$6&gt;='Tariffs July 2022'!P42,('Tariffs July 2022'!P42*'Tariffs July 2022'!N42/100),($K$6*'Tariffs July 2022'!N42/100)))</f>
        <v>54.424383054545451</v>
      </c>
      <c r="E62" s="203">
        <f>$M$6*'Tariffs July 2022'!AH42/100</f>
        <v>106.56687239999999</v>
      </c>
      <c r="F62" s="203">
        <f>$L$6*'Tariffs July 2022'!W42/100</f>
        <v>45.008526272727273</v>
      </c>
      <c r="G62" s="203">
        <f t="shared" ref="G62:G73" si="73">SUM(C62:F62)</f>
        <v>309.5164180909091</v>
      </c>
      <c r="H62" s="203">
        <f t="shared" ref="H62:H73" si="74">(G62-C62)*4</f>
        <v>823.99912690909105</v>
      </c>
      <c r="I62" s="247">
        <f>G62*4</f>
        <v>1238.0656723636364</v>
      </c>
      <c r="J62" s="204">
        <f>I62*1.1</f>
        <v>1361.8722396000001</v>
      </c>
      <c r="K62" s="207">
        <f>'Tariffs July 2022'!AZ42</f>
        <v>0</v>
      </c>
      <c r="L62" s="207">
        <f>'Tariffs July 2022'!BA42</f>
        <v>0</v>
      </c>
      <c r="M62" s="207">
        <f>'Tariffs July 2022'!BB42</f>
        <v>0</v>
      </c>
      <c r="N62" s="207">
        <f>'Tariffs July 2022'!BC42</f>
        <v>0</v>
      </c>
      <c r="O62" s="205">
        <f>($F$6*'Tariffs July 2022'!AT42/100)*4</f>
        <v>278.10720000000003</v>
      </c>
      <c r="P62" s="206" t="str">
        <f>IF(SUM(K62:N62)=0,"No discount",IF(K62&gt;0,"Guaranteed off bill",IF(L62&gt;0,"Guaranteed off usage",IF(M62&gt;0,"Pay-on-time off bill","Pay-on-time off usage"))))</f>
        <v>No discount</v>
      </c>
      <c r="Q62" s="206" t="str">
        <f t="shared" ref="Q62:Q73" si="75">IF(OR(A62="Origin Energy",A62="Red Energy",A62="Powershop"),"Inclusive","Exclusive")</f>
        <v>Exclusive</v>
      </c>
      <c r="R62" s="293">
        <f>IF(AND(P62="Guaranteed off bill",Q62="Inclusive"),((I62*1.1)-((I62*1.1)*K62/100))/1.1,IF(AND(P62="Guaranteed off usage",Q62="Inclusive"),((I62*1.1)-((H62*1.1)*L62/100))/1.1,IF(AND(P62="Guaranteed off bill",Q62="Exclusive"),I62-(I62*K62/100),IF(AND(P62="Guaranteed off usage",Q62="Exclusive"),I62-(H62*L62/100),IF(Q62="Inclusive",((I62*1.1))/1.1,I62)))))</f>
        <v>1238.0656723636364</v>
      </c>
      <c r="S62" s="247">
        <f>IF(AND(P62="Pay-on-time off bill",Q62="Inclusive"),((R62*1.1)-((R62*1.1)*M62/100))/1.1,IF(AND(P62="Pay-on-time off usage",Q62="Inclusive"),((R62*1.1)-((H62*1.1)*N62/100))/1.1,IF(AND(P62="Pay-on-time off bill",Q62="Exclusive"),R62-(R62*M62/100),IF(AND(P62="Pay-on-time off usage",Q62="Exclusive"),R62-(H62*N62/100),IF(Q62="Inclusive",((R62*1.1))/1.1,R62)))))</f>
        <v>1238.0656723636364</v>
      </c>
      <c r="T62" s="247">
        <f t="shared" ref="T62:T73" si="76">R62-O62</f>
        <v>959.95847236363636</v>
      </c>
      <c r="U62" s="247">
        <f t="shared" ref="U62:U73" si="77">S62-O62</f>
        <v>959.95847236363636</v>
      </c>
      <c r="V62" s="292">
        <f t="shared" ref="V62:W71" si="78">T62*1.1</f>
        <v>1055.9543196000002</v>
      </c>
      <c r="W62" s="292">
        <f t="shared" si="78"/>
        <v>1055.9543196000002</v>
      </c>
      <c r="X62" s="207">
        <f>'Tariffs July 2022'!BL42</f>
        <v>0</v>
      </c>
      <c r="Y62" s="207" t="str">
        <f>'Tariffs July 2022'!BM42</f>
        <v>n</v>
      </c>
      <c r="Z62" s="208">
        <f>'Tariffs July 2022'!G42</f>
        <v>43285</v>
      </c>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row>
    <row r="63" spans="1:55 1185:4092 4097:8190 8193:9214 9219:12287 12290:13312 13315:14336 14341:16384" x14ac:dyDescent="0.15">
      <c r="A63" s="201" t="str">
        <f>'Tariffs July 2022'!K43</f>
        <v>Diamond Energy</v>
      </c>
      <c r="B63" s="202" t="str">
        <f>'Tariffs July 2022'!L43</f>
        <v xml:space="preserve">Renewable Saver </v>
      </c>
      <c r="C63" s="203">
        <f>IF('Tariffs July 2022'!BP43=0,91*'Tariffs July 2022'!M43/100,(91*'Tariffs July 2022'!M43/100)+'Tariffs July 2022'!BP43/4)</f>
        <v>91.909999999999982</v>
      </c>
      <c r="D63" s="203">
        <f>IF('Tariffs July 2022'!O43="",$K$6*'Tariffs July 2022'!N43/100,IF($K$6&gt;='Tariffs July 2022'!P43,('Tariffs July 2022'!P43*'Tariffs July 2022'!N43/100),($K$6*'Tariffs July 2022'!N43/100)))</f>
        <v>53.596079999999994</v>
      </c>
      <c r="E63" s="203">
        <f>$M$6*'Tariffs July 2022'!AH43/100</f>
        <v>117.68805900000001</v>
      </c>
      <c r="F63" s="203">
        <f>$L$6*'Tariffs July 2022'!W43/100</f>
        <v>44.663400000000003</v>
      </c>
      <c r="G63" s="203">
        <f t="shared" si="73"/>
        <v>307.85753899999997</v>
      </c>
      <c r="H63" s="203">
        <f t="shared" si="74"/>
        <v>863.79015600000002</v>
      </c>
      <c r="I63" s="247">
        <f t="shared" ref="I63:I68" si="79">G63*4</f>
        <v>1231.4301559999999</v>
      </c>
      <c r="J63" s="204">
        <f t="shared" ref="J63:J73" si="80">I63*1.1</f>
        <v>1354.5731716</v>
      </c>
      <c r="K63" s="207">
        <f>'Tariffs July 2022'!AZ43</f>
        <v>0</v>
      </c>
      <c r="L63" s="207">
        <f>'Tariffs July 2022'!BA43</f>
        <v>0</v>
      </c>
      <c r="M63" s="207">
        <f>'Tariffs July 2022'!BB43</f>
        <v>2</v>
      </c>
      <c r="N63" s="207">
        <f>'Tariffs July 2022'!BC43</f>
        <v>0</v>
      </c>
      <c r="O63" s="205">
        <f>($F$6*'Tariffs July 2022'!AT43/100)*4</f>
        <v>144.61574400000001</v>
      </c>
      <c r="P63" s="206" t="str">
        <f t="shared" ref="P63:P73" si="81">IF(SUM(K63:N63)=0,"No discount",IF(K63&gt;0,"Guaranteed off bill",IF(L63&gt;0,"Guaranteed off usage",IF(M63&gt;0,"Pay-on-time off bill","Pay-on-time off usage"))))</f>
        <v>Pay-on-time off bill</v>
      </c>
      <c r="Q63" s="206" t="str">
        <f t="shared" si="75"/>
        <v>Exclusive</v>
      </c>
      <c r="R63" s="293">
        <f t="shared" ref="R63:R73" si="82">IF(AND(P63="Guaranteed off bill",Q63="Inclusive"),((I63*1.1)-((I63*1.1)*K63/100))/1.1,IF(AND(P63="Guaranteed off usage",Q63="Inclusive"),((I63*1.1)-((H63*1.1)*L63/100))/1.1,IF(AND(P63="Guaranteed off bill",Q63="Exclusive"),I63-(I63*K63/100),IF(AND(P63="Guaranteed off usage",Q63="Exclusive"),I63-(H63*L63/100),IF(Q63="Inclusive",((I63*1.1))/1.1,I63)))))</f>
        <v>1231.4301559999999</v>
      </c>
      <c r="S63" s="247">
        <f t="shared" ref="S63:S73" si="83">IF(AND(P63="Pay-on-time off bill",Q63="Inclusive"),((R63*1.1)-((R63*1.1)*M63/100))/1.1,IF(AND(P63="Pay-on-time off usage",Q63="Inclusive"),((R63*1.1)-((H63*1.1)*N63/100))/1.1,IF(AND(P63="Pay-on-time off bill",Q63="Exclusive"),R63-(R63*M63/100),IF(AND(P63="Pay-on-time off usage",Q63="Exclusive"),R63-(H63*N63/100),IF(Q63="Inclusive",((R63*1.1))/1.1,R63)))))</f>
        <v>1206.8015528799999</v>
      </c>
      <c r="T63" s="247">
        <f t="shared" si="76"/>
        <v>1086.8144119999999</v>
      </c>
      <c r="U63" s="247">
        <f t="shared" si="77"/>
        <v>1062.18580888</v>
      </c>
      <c r="V63" s="292">
        <f t="shared" si="78"/>
        <v>1195.4958532000001</v>
      </c>
      <c r="W63" s="292">
        <f t="shared" si="78"/>
        <v>1168.4043897680001</v>
      </c>
      <c r="X63" s="207">
        <f>'Tariffs July 2022'!BL43</f>
        <v>0</v>
      </c>
      <c r="Y63" s="207" t="str">
        <f>'Tariffs July 2022'!BM43</f>
        <v>n</v>
      </c>
      <c r="Z63" s="208">
        <f>'Tariffs July 2022'!G43</f>
        <v>43281</v>
      </c>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row>
    <row r="64" spans="1:55 1185:4092 4097:8190 8193:9214 9219:12287 12290:13312 13315:14336 14341:16384" x14ac:dyDescent="0.15">
      <c r="A64" s="201" t="str">
        <f>'Tariffs July 2022'!K44</f>
        <v>Energy Locals</v>
      </c>
      <c r="B64" s="202" t="str">
        <f>'Tariffs July 2022'!L44</f>
        <v>Online Member</v>
      </c>
      <c r="C64" s="203">
        <f>IF('Tariffs July 2022'!BP44=0,91*'Tariffs July 2022'!M44/100,(91*'Tariffs July 2022'!M44/100)+'Tariffs July 2022'!BP44/4)</f>
        <v>102.76727272727273</v>
      </c>
      <c r="D64" s="203">
        <f>IF('Tariffs July 2022'!O44="",$K$6*'Tariffs July 2022'!N44/100,IF($K$6&gt;='Tariffs July 2022'!P44,('Tariffs July 2022'!P44*'Tariffs July 2022'!N44/100),($K$6*'Tariffs July 2022'!N44/100)))</f>
        <v>55.382616000000006</v>
      </c>
      <c r="E64" s="203">
        <f>$M$6*'Tariffs July 2022'!AH44/100</f>
        <v>103.17245400000002</v>
      </c>
      <c r="F64" s="203">
        <f>$L$6*'Tariffs July 2022'!W44/100</f>
        <v>40.19706</v>
      </c>
      <c r="G64" s="203">
        <f t="shared" si="73"/>
        <v>301.51940272727273</v>
      </c>
      <c r="H64" s="203">
        <f t="shared" si="74"/>
        <v>795.00852000000009</v>
      </c>
      <c r="I64" s="247">
        <f t="shared" si="79"/>
        <v>1206.0776109090909</v>
      </c>
      <c r="J64" s="204">
        <f t="shared" si="80"/>
        <v>1326.6853720000001</v>
      </c>
      <c r="K64" s="207">
        <f>'Tariffs July 2022'!AZ44</f>
        <v>0</v>
      </c>
      <c r="L64" s="207">
        <f>'Tariffs July 2022'!BA44</f>
        <v>0</v>
      </c>
      <c r="M64" s="207">
        <f>'Tariffs July 2022'!BB44</f>
        <v>0</v>
      </c>
      <c r="N64" s="207">
        <f>'Tariffs July 2022'!BC44</f>
        <v>0</v>
      </c>
      <c r="O64" s="205">
        <f>($F$6*'Tariffs July 2022'!AT44/100)*4</f>
        <v>283.66934399999997</v>
      </c>
      <c r="P64" s="206" t="str">
        <f t="shared" si="81"/>
        <v>No discount</v>
      </c>
      <c r="Q64" s="206" t="str">
        <f t="shared" si="75"/>
        <v>Exclusive</v>
      </c>
      <c r="R64" s="293">
        <f t="shared" si="82"/>
        <v>1206.0776109090909</v>
      </c>
      <c r="S64" s="247">
        <f t="shared" si="83"/>
        <v>1206.0776109090909</v>
      </c>
      <c r="T64" s="247">
        <f t="shared" si="76"/>
        <v>922.40826690909103</v>
      </c>
      <c r="U64" s="247">
        <f t="shared" si="77"/>
        <v>922.40826690909103</v>
      </c>
      <c r="V64" s="292">
        <f t="shared" si="78"/>
        <v>1014.6490936000002</v>
      </c>
      <c r="W64" s="292">
        <f t="shared" si="78"/>
        <v>1014.6490936000002</v>
      </c>
      <c r="X64" s="207">
        <f>'Tariffs July 2022'!BL44</f>
        <v>0</v>
      </c>
      <c r="Y64" s="207" t="str">
        <f>'Tariffs July 2022'!BM44</f>
        <v>n</v>
      </c>
      <c r="Z64" s="208">
        <f>'Tariffs July 2022'!G44</f>
        <v>43281</v>
      </c>
      <c r="AA64" s="318"/>
      <c r="AB64" s="318"/>
      <c r="AC64" s="318"/>
      <c r="AD64" s="318"/>
      <c r="AE64" s="318"/>
      <c r="AF64" s="318"/>
      <c r="AG64" s="318"/>
      <c r="AH64" s="318"/>
      <c r="AI64" s="318"/>
      <c r="AJ64" s="318"/>
      <c r="AK64" s="318"/>
      <c r="AL64" s="318"/>
      <c r="AM64" s="318"/>
      <c r="AN64" s="318"/>
      <c r="AO64" s="318"/>
      <c r="AP64" s="318"/>
      <c r="AQ64" s="318"/>
      <c r="AR64" s="318"/>
      <c r="AS64" s="318"/>
      <c r="AT64" s="318"/>
      <c r="AU64" s="318"/>
      <c r="AV64" s="318"/>
      <c r="AW64" s="318"/>
      <c r="AX64" s="318"/>
      <c r="AY64" s="318"/>
      <c r="AZ64" s="318"/>
      <c r="BA64" s="318"/>
      <c r="BB64" s="318"/>
      <c r="BC64" s="318"/>
    </row>
    <row r="65" spans="1:55" x14ac:dyDescent="0.15">
      <c r="A65" s="201" t="str">
        <f>'Tariffs July 2022'!K45</f>
        <v>Origin Energy</v>
      </c>
      <c r="B65" s="202" t="str">
        <f>'Tariffs July 2022'!L45</f>
        <v>Solar Boost</v>
      </c>
      <c r="C65" s="203">
        <f>IF('Tariffs July 2022'!BP45=0,91*'Tariffs July 2022'!M45/100,(91*'Tariffs July 2022'!M45/100)+'Tariffs July 2022'!BP45/4)</f>
        <v>100.76181818181819</v>
      </c>
      <c r="D65" s="203">
        <f>IF('Tariffs July 2022'!O45="",$K$6*'Tariffs July 2022'!N45/100,IF($K$6&gt;='Tariffs July 2022'!P45,('Tariffs July 2022'!P45*'Tariffs July 2022'!N45/100),($K$6*'Tariffs July 2022'!N45/100)))</f>
        <v>57.916248872727273</v>
      </c>
      <c r="E65" s="203">
        <f>$M$6*'Tariffs July 2022'!AH45/100</f>
        <v>111.6585</v>
      </c>
      <c r="F65" s="203">
        <f>$L$6*'Tariffs July 2022'!W45/100</f>
        <v>41.25274036363637</v>
      </c>
      <c r="G65" s="203">
        <f t="shared" si="73"/>
        <v>311.58930741818182</v>
      </c>
      <c r="H65" s="203">
        <f t="shared" si="74"/>
        <v>843.30995694545459</v>
      </c>
      <c r="I65" s="247">
        <f t="shared" si="79"/>
        <v>1246.3572296727273</v>
      </c>
      <c r="J65" s="204">
        <f t="shared" si="80"/>
        <v>1370.9929526400001</v>
      </c>
      <c r="K65" s="207">
        <f>'Tariffs July 2022'!AZ45</f>
        <v>0</v>
      </c>
      <c r="L65" s="207">
        <f>'Tariffs July 2022'!BA45</f>
        <v>0</v>
      </c>
      <c r="M65" s="207">
        <f>'Tariffs July 2022'!BB45</f>
        <v>0</v>
      </c>
      <c r="N65" s="207">
        <f>'Tariffs July 2022'!BC45</f>
        <v>0</v>
      </c>
      <c r="O65" s="205">
        <f>($F$6*'Tariffs July 2022'!AT45/100)*4</f>
        <v>278.10720000000003</v>
      </c>
      <c r="P65" s="206" t="str">
        <f t="shared" si="81"/>
        <v>No discount</v>
      </c>
      <c r="Q65" s="206" t="str">
        <f t="shared" si="75"/>
        <v>Inclusive</v>
      </c>
      <c r="R65" s="293">
        <f t="shared" si="82"/>
        <v>1246.3572296727273</v>
      </c>
      <c r="S65" s="247">
        <f t="shared" si="83"/>
        <v>1246.3572296727273</v>
      </c>
      <c r="T65" s="247">
        <f t="shared" si="76"/>
        <v>968.25002967272724</v>
      </c>
      <c r="U65" s="247">
        <f t="shared" si="77"/>
        <v>968.25002967272724</v>
      </c>
      <c r="V65" s="292">
        <f t="shared" si="78"/>
        <v>1065.07503264</v>
      </c>
      <c r="W65" s="292">
        <f t="shared" si="78"/>
        <v>1065.07503264</v>
      </c>
      <c r="X65" s="207">
        <f>'Tariffs July 2022'!BL45</f>
        <v>0</v>
      </c>
      <c r="Y65" s="207" t="str">
        <f>'Tariffs July 2022'!BM45</f>
        <v>n</v>
      </c>
      <c r="Z65" s="208">
        <f>'Tariffs July 2022'!G45</f>
        <v>43281</v>
      </c>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row>
    <row r="66" spans="1:55" x14ac:dyDescent="0.15">
      <c r="A66" s="201" t="str">
        <f>'Tariffs July 2022'!K46</f>
        <v>Simply Energy</v>
      </c>
      <c r="B66" s="202" t="str">
        <f>'Tariffs July 2022'!L46</f>
        <v>Basic</v>
      </c>
      <c r="C66" s="203">
        <f>IF('Tariffs July 2022'!BP46=0,91*'Tariffs July 2022'!M46/100,(91*'Tariffs July 2022'!M46/100)+'Tariffs July 2022'!BP46/4)</f>
        <v>90.999999999999986</v>
      </c>
      <c r="D66" s="203">
        <f>IF('Tariffs July 2022'!O46="",$K$6*'Tariffs July 2022'!N46/100,IF($K$6&gt;='Tariffs July 2022'!P46,('Tariffs July 2022'!P46*'Tariffs July 2022'!N46/100),($K$6*'Tariffs July 2022'!N46/100)))</f>
        <v>67.888367999999986</v>
      </c>
      <c r="E66" s="203">
        <f>$M$6*'Tariffs July 2022'!AH46/100</f>
        <v>109.55932020000002</v>
      </c>
      <c r="F66" s="203">
        <f>$L$6*'Tariffs July 2022'!W46/100</f>
        <v>42.430229999999995</v>
      </c>
      <c r="G66" s="203">
        <f t="shared" si="73"/>
        <v>310.87791819999995</v>
      </c>
      <c r="H66" s="203">
        <f t="shared" si="74"/>
        <v>879.51167279999981</v>
      </c>
      <c r="I66" s="247">
        <f t="shared" si="79"/>
        <v>1243.5116727999998</v>
      </c>
      <c r="J66" s="204">
        <f t="shared" si="80"/>
        <v>1367.8628400799998</v>
      </c>
      <c r="K66" s="207">
        <f>'Tariffs July 2022'!AZ46</f>
        <v>0</v>
      </c>
      <c r="L66" s="207">
        <f>'Tariffs July 2022'!BA46</f>
        <v>0</v>
      </c>
      <c r="M66" s="207">
        <f>'Tariffs July 2022'!BB46</f>
        <v>0</v>
      </c>
      <c r="N66" s="207">
        <f>'Tariffs July 2022'!BC46</f>
        <v>0</v>
      </c>
      <c r="O66" s="205">
        <f>($F$6*'Tariffs July 2022'!AT46/100)*4</f>
        <v>194.67504</v>
      </c>
      <c r="P66" s="206" t="str">
        <f t="shared" si="81"/>
        <v>No discount</v>
      </c>
      <c r="Q66" s="206" t="str">
        <f t="shared" si="75"/>
        <v>Exclusive</v>
      </c>
      <c r="R66" s="293">
        <f t="shared" si="82"/>
        <v>1243.5116727999998</v>
      </c>
      <c r="S66" s="247">
        <f t="shared" si="83"/>
        <v>1243.5116727999998</v>
      </c>
      <c r="T66" s="247">
        <f t="shared" si="76"/>
        <v>1048.8366327999997</v>
      </c>
      <c r="U66" s="247">
        <f t="shared" si="77"/>
        <v>1048.8366327999997</v>
      </c>
      <c r="V66" s="292">
        <f t="shared" si="78"/>
        <v>1153.7202960799998</v>
      </c>
      <c r="W66" s="292">
        <f t="shared" si="78"/>
        <v>1153.7202960799998</v>
      </c>
      <c r="X66" s="207">
        <f>'Tariffs July 2022'!BL46</f>
        <v>0</v>
      </c>
      <c r="Y66" s="207" t="str">
        <f>'Tariffs July 2022'!BM46</f>
        <v>n</v>
      </c>
      <c r="Z66" s="208">
        <f>'Tariffs July 2022'!G46</f>
        <v>43281</v>
      </c>
      <c r="AA66" s="318"/>
      <c r="AB66" s="318"/>
      <c r="AC66" s="318"/>
      <c r="AD66" s="318"/>
      <c r="AE66" s="318"/>
      <c r="AF66" s="318"/>
      <c r="AG66" s="318"/>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row>
    <row r="67" spans="1:55" x14ac:dyDescent="0.15">
      <c r="A67" s="201" t="str">
        <f>'Tariffs July 2022'!K47</f>
        <v>Powershop</v>
      </c>
      <c r="B67" s="202" t="str">
        <f>'Tariffs July 2022'!L47</f>
        <v>Carbon neutral</v>
      </c>
      <c r="C67" s="203">
        <f>IF('Tariffs July 2022'!BP47=0,91*'Tariffs July 2022'!M47/100,(91*'Tariffs July 2022'!M47/100)+'Tariffs July 2022'!BP47/4)</f>
        <v>106.32109090909091</v>
      </c>
      <c r="D67" s="203">
        <f>IF('Tariffs July 2022'!O47="",$K$6*'Tariffs July 2022'!N47/100,IF($K$6&gt;='Tariffs July 2022'!P47,('Tariffs July 2022'!P47*'Tariffs July 2022'!N47/100),($K$6*'Tariffs July 2022'!N47/100)))</f>
        <v>55.187721163636361</v>
      </c>
      <c r="E67" s="203">
        <f>$M$6*'Tariffs July 2022'!AH47/100</f>
        <v>93.033862200000002</v>
      </c>
      <c r="F67" s="203">
        <f>$L$6*'Tariffs July 2022'!W47/100</f>
        <v>35.446498363636366</v>
      </c>
      <c r="G67" s="203">
        <f t="shared" si="73"/>
        <v>289.98917263636361</v>
      </c>
      <c r="H67" s="203">
        <f t="shared" si="74"/>
        <v>734.67232690909077</v>
      </c>
      <c r="I67" s="247">
        <f t="shared" si="79"/>
        <v>1159.9566905454544</v>
      </c>
      <c r="J67" s="204">
        <f t="shared" si="80"/>
        <v>1275.9523595999999</v>
      </c>
      <c r="K67" s="207">
        <f>'Tariffs July 2022'!AZ47</f>
        <v>0</v>
      </c>
      <c r="L67" s="207">
        <f>'Tariffs July 2022'!BA47</f>
        <v>0</v>
      </c>
      <c r="M67" s="207">
        <f>'Tariffs July 2022'!BB47</f>
        <v>0</v>
      </c>
      <c r="N67" s="207">
        <f>'Tariffs July 2022'!BC47</f>
        <v>0</v>
      </c>
      <c r="O67" s="205">
        <f>($F$6*'Tariffs July 2022'!AT47/100)*4</f>
        <v>97.337519999999998</v>
      </c>
      <c r="P67" s="206" t="str">
        <f t="shared" si="81"/>
        <v>No discount</v>
      </c>
      <c r="Q67" s="206" t="str">
        <f t="shared" si="75"/>
        <v>Inclusive</v>
      </c>
      <c r="R67" s="293">
        <f t="shared" si="82"/>
        <v>1159.9566905454544</v>
      </c>
      <c r="S67" s="247">
        <f t="shared" si="83"/>
        <v>1159.9566905454544</v>
      </c>
      <c r="T67" s="247">
        <f t="shared" si="76"/>
        <v>1062.6191705454544</v>
      </c>
      <c r="U67" s="247">
        <f t="shared" si="77"/>
        <v>1062.6191705454544</v>
      </c>
      <c r="V67" s="292">
        <f t="shared" si="78"/>
        <v>1168.8810876</v>
      </c>
      <c r="W67" s="292">
        <f t="shared" si="78"/>
        <v>1168.8810876</v>
      </c>
      <c r="X67" s="207">
        <f>'Tariffs July 2022'!BL47</f>
        <v>0</v>
      </c>
      <c r="Y67" s="207" t="str">
        <f>'Tariffs July 2022'!BM47</f>
        <v>n</v>
      </c>
      <c r="Z67" s="208">
        <f>'Tariffs July 2022'!G47</f>
        <v>43266</v>
      </c>
      <c r="AA67" s="318"/>
      <c r="AB67" s="318"/>
      <c r="AC67" s="318"/>
      <c r="AD67" s="318"/>
      <c r="AE67" s="318"/>
      <c r="AF67" s="318"/>
      <c r="AG67" s="318"/>
      <c r="AH67" s="318"/>
      <c r="AI67" s="318"/>
      <c r="AJ67" s="318"/>
      <c r="AK67" s="318"/>
      <c r="AL67" s="318"/>
      <c r="AM67" s="318"/>
      <c r="AN67" s="318"/>
      <c r="AO67" s="318"/>
      <c r="AP67" s="318"/>
      <c r="AQ67" s="318"/>
      <c r="AR67" s="318"/>
      <c r="AS67" s="318"/>
      <c r="AT67" s="318"/>
      <c r="AU67" s="318"/>
      <c r="AV67" s="318"/>
      <c r="AW67" s="318"/>
      <c r="AX67" s="318"/>
      <c r="AY67" s="318"/>
      <c r="AZ67" s="318"/>
      <c r="BA67" s="318"/>
      <c r="BB67" s="318"/>
      <c r="BC67" s="318"/>
    </row>
    <row r="68" spans="1:55" x14ac:dyDescent="0.15">
      <c r="A68" s="201" t="str">
        <f>'Tariffs July 2022'!K48</f>
        <v>Red Energy</v>
      </c>
      <c r="B68" s="202" t="str">
        <f>'Tariffs July 2022'!L48</f>
        <v>Living Energy Saver</v>
      </c>
      <c r="C68" s="203">
        <f>IF('Tariffs July 2022'!BP48=0,91*'Tariffs July 2022'!M48/100,(91*'Tariffs July 2022'!M48/100)+'Tariffs July 2022'!BP48/4)</f>
        <v>77.349999999999994</v>
      </c>
      <c r="D68" s="203">
        <f>IF('Tariffs July 2022'!O48="",$K$6*'Tariffs July 2022'!N48/100,IF($K$6&gt;='Tariffs July 2022'!P48,('Tariffs July 2022'!P48*'Tariffs July 2022'!N48/100),($K$6*'Tariffs July 2022'!N48/100)))</f>
        <v>46.27128239999999</v>
      </c>
      <c r="E68" s="203">
        <f>$M$6*'Tariffs July 2022'!AH48/100</f>
        <v>90.398721600000002</v>
      </c>
      <c r="F68" s="203">
        <f>$L$6*'Tariffs July 2022'!W48/100</f>
        <v>35.405895272727271</v>
      </c>
      <c r="G68" s="203">
        <f t="shared" si="73"/>
        <v>249.42589927272724</v>
      </c>
      <c r="H68" s="203">
        <f t="shared" si="74"/>
        <v>688.30359709090897</v>
      </c>
      <c r="I68" s="247">
        <f t="shared" si="79"/>
        <v>997.70359709090894</v>
      </c>
      <c r="J68" s="204">
        <f t="shared" si="80"/>
        <v>1097.4739568</v>
      </c>
      <c r="K68" s="207">
        <f>'Tariffs July 2022'!AZ48</f>
        <v>0</v>
      </c>
      <c r="L68" s="207">
        <f>'Tariffs July 2022'!BA48</f>
        <v>0</v>
      </c>
      <c r="M68" s="207">
        <f>'Tariffs July 2022'!BB48</f>
        <v>0</v>
      </c>
      <c r="N68" s="207">
        <f>'Tariffs July 2022'!BC48</f>
        <v>0</v>
      </c>
      <c r="O68" s="205">
        <f>($F$6*'Tariffs July 2022'!AT48/100)*4</f>
        <v>319.82328000000001</v>
      </c>
      <c r="P68" s="206" t="str">
        <f t="shared" si="81"/>
        <v>No discount</v>
      </c>
      <c r="Q68" s="206" t="str">
        <f t="shared" si="75"/>
        <v>Inclusive</v>
      </c>
      <c r="R68" s="293">
        <f t="shared" si="82"/>
        <v>997.70359709090906</v>
      </c>
      <c r="S68" s="247">
        <f t="shared" si="83"/>
        <v>997.70359709090906</v>
      </c>
      <c r="T68" s="247">
        <f t="shared" si="76"/>
        <v>677.8803170909091</v>
      </c>
      <c r="U68" s="247">
        <f t="shared" si="77"/>
        <v>677.8803170909091</v>
      </c>
      <c r="V68" s="292">
        <f t="shared" si="78"/>
        <v>745.6683488000001</v>
      </c>
      <c r="W68" s="292">
        <f t="shared" si="78"/>
        <v>745.6683488000001</v>
      </c>
      <c r="X68" s="207">
        <f>'Tariffs July 2022'!BL48</f>
        <v>0</v>
      </c>
      <c r="Y68" s="207" t="str">
        <f>'Tariffs July 2022'!BM48</f>
        <v>n</v>
      </c>
      <c r="Z68" s="208">
        <f>'Tariffs July 2022'!G48</f>
        <v>43281</v>
      </c>
      <c r="AA68" s="318"/>
      <c r="AB68" s="318"/>
      <c r="AC68" s="318"/>
      <c r="AD68" s="318"/>
      <c r="AE68" s="318"/>
      <c r="AF68" s="318"/>
      <c r="AG68" s="318"/>
      <c r="AH68" s="318"/>
      <c r="AI68" s="318"/>
      <c r="AJ68" s="318"/>
      <c r="AK68" s="318"/>
      <c r="AL68" s="318"/>
      <c r="AM68" s="318"/>
      <c r="AN68" s="318"/>
      <c r="AO68" s="318"/>
      <c r="AP68" s="318"/>
      <c r="AQ68" s="318"/>
      <c r="AR68" s="318"/>
      <c r="AS68" s="318"/>
      <c r="AT68" s="318"/>
      <c r="AU68" s="318"/>
      <c r="AV68" s="318"/>
      <c r="AW68" s="318"/>
      <c r="AX68" s="318"/>
      <c r="AY68" s="318"/>
      <c r="AZ68" s="318"/>
      <c r="BA68" s="318"/>
      <c r="BB68" s="318"/>
      <c r="BC68" s="318"/>
    </row>
    <row r="69" spans="1:55" x14ac:dyDescent="0.15">
      <c r="A69" s="201" t="str">
        <f>'Tariffs July 2022'!K49</f>
        <v>Alinta Energy</v>
      </c>
      <c r="B69" s="202" t="str">
        <f>'Tariffs July 2022'!L49</f>
        <v>Home Deal Solar</v>
      </c>
      <c r="C69" s="203">
        <f>IF('Tariffs July 2022'!BP49=0,91*'Tariffs July 2022'!M49/100,(91*'Tariffs July 2022'!M49/100)+'Tariffs July 2022'!BP49/4)</f>
        <v>100.3184</v>
      </c>
      <c r="D69" s="203">
        <f>IF('Tariffs July 2022'!O49="",$K$6*'Tariffs July 2022'!N49/100,IF($K$6&gt;='Tariffs July 2022'!P49,('Tariffs July 2022'!P49*'Tariffs July 2022'!N49/100),($K$6*'Tariffs July 2022'!N49/100)))</f>
        <v>57.169152000000004</v>
      </c>
      <c r="E69" s="203">
        <f>$M$6*'Tariffs July 2022'!AH49/100</f>
        <v>111.1672026</v>
      </c>
      <c r="F69" s="203">
        <f>$L$6*'Tariffs July 2022'!W49/100</f>
        <v>41.496358909090915</v>
      </c>
      <c r="G69" s="203">
        <f t="shared" ref="G69" si="84">SUM(C69:F69)</f>
        <v>310.15111350909092</v>
      </c>
      <c r="H69" s="203">
        <f t="shared" ref="H69" si="85">(G69-C69)*4</f>
        <v>839.33085403636369</v>
      </c>
      <c r="I69" s="247">
        <f t="shared" ref="I69" si="86">G69*4</f>
        <v>1240.6044540363637</v>
      </c>
      <c r="J69" s="204">
        <f t="shared" ref="J69" si="87">I69*1.1</f>
        <v>1364.6648994400002</v>
      </c>
      <c r="K69" s="207">
        <f>'Tariffs July 2022'!AZ49</f>
        <v>0</v>
      </c>
      <c r="L69" s="207">
        <f>'Tariffs July 2022'!BA49</f>
        <v>0</v>
      </c>
      <c r="M69" s="207">
        <f>'Tariffs July 2022'!BB49</f>
        <v>0</v>
      </c>
      <c r="N69" s="207">
        <f>'Tariffs July 2022'!BC49</f>
        <v>0</v>
      </c>
      <c r="O69" s="205">
        <f>($F$6*'Tariffs July 2022'!AT49/100)*4</f>
        <v>222.48576</v>
      </c>
      <c r="P69" s="206" t="str">
        <f t="shared" ref="P69" si="88">IF(SUM(K69:N69)=0,"No discount",IF(K69&gt;0,"Guaranteed off bill",IF(L69&gt;0,"Guaranteed off usage",IF(M69&gt;0,"Pay-on-time off bill","Pay-on-time off usage"))))</f>
        <v>No discount</v>
      </c>
      <c r="Q69" s="206" t="str">
        <f t="shared" ref="Q69" si="89">IF(OR(A69="Origin Energy",A69="Red Energy",A69="Powershop"),"Inclusive","Exclusive")</f>
        <v>Exclusive</v>
      </c>
      <c r="R69" s="293">
        <f t="shared" ref="R69" si="90">IF(AND(P69="Guaranteed off bill",Q69="Inclusive"),((I69*1.1)-((I69*1.1)*K69/100))/1.1,IF(AND(P69="Guaranteed off usage",Q69="Inclusive"),((I69*1.1)-((H69*1.1)*L69/100))/1.1,IF(AND(P69="Guaranteed off bill",Q69="Exclusive"),I69-(I69*K69/100),IF(AND(P69="Guaranteed off usage",Q69="Exclusive"),I69-(H69*L69/100),IF(Q69="Inclusive",((I69*1.1))/1.1,I69)))))</f>
        <v>1240.6044540363637</v>
      </c>
      <c r="S69" s="247">
        <f t="shared" ref="S69" si="91">IF(AND(P69="Pay-on-time off bill",Q69="Inclusive"),((R69*1.1)-((R69*1.1)*M69/100))/1.1,IF(AND(P69="Pay-on-time off usage",Q69="Inclusive"),((R69*1.1)-((H69*1.1)*N69/100))/1.1,IF(AND(P69="Pay-on-time off bill",Q69="Exclusive"),R69-(R69*M69/100),IF(AND(P69="Pay-on-time off usage",Q69="Exclusive"),R69-(H69*N69/100),IF(Q69="Inclusive",((R69*1.1))/1.1,R69)))))</f>
        <v>1240.6044540363637</v>
      </c>
      <c r="T69" s="247">
        <f t="shared" ref="T69" si="92">R69-O69</f>
        <v>1018.1186940363636</v>
      </c>
      <c r="U69" s="247">
        <f t="shared" ref="U69" si="93">S69-O69</f>
        <v>1018.1186940363636</v>
      </c>
      <c r="V69" s="292">
        <f t="shared" ref="V69" si="94">T69*1.1</f>
        <v>1119.93056344</v>
      </c>
      <c r="W69" s="292">
        <f t="shared" ref="W69" si="95">U69*1.1</f>
        <v>1119.93056344</v>
      </c>
      <c r="X69" s="207">
        <f>'Tariffs July 2022'!BL49</f>
        <v>0</v>
      </c>
      <c r="Y69" s="207" t="str">
        <f>'Tariffs July 2022'!BM49</f>
        <v>n</v>
      </c>
      <c r="Z69" s="208">
        <f>'Tariffs July 2022'!G49</f>
        <v>43299</v>
      </c>
      <c r="AA69" s="318"/>
      <c r="AB69" s="318"/>
      <c r="AC69" s="318"/>
      <c r="AD69" s="318"/>
      <c r="AE69" s="318"/>
      <c r="AF69" s="318"/>
      <c r="AG69" s="318"/>
      <c r="AH69" s="318"/>
      <c r="AI69" s="318"/>
      <c r="AJ69" s="318"/>
      <c r="AK69" s="318"/>
      <c r="AL69" s="318"/>
      <c r="AM69" s="318"/>
      <c r="AN69" s="318"/>
      <c r="AO69" s="318"/>
      <c r="AP69" s="318"/>
      <c r="AQ69" s="318"/>
      <c r="AR69" s="318"/>
      <c r="AS69" s="318"/>
      <c r="AT69" s="318"/>
      <c r="AU69" s="318"/>
      <c r="AV69" s="318"/>
      <c r="AW69" s="318"/>
      <c r="AX69" s="318"/>
      <c r="AY69" s="318"/>
      <c r="AZ69" s="318"/>
      <c r="BA69" s="318"/>
      <c r="BB69" s="318"/>
      <c r="BC69" s="318"/>
    </row>
    <row r="70" spans="1:55" x14ac:dyDescent="0.15">
      <c r="A70" s="201" t="str">
        <f>'Tariffs July 2022'!K50</f>
        <v>ReAmped Energy</v>
      </c>
      <c r="B70" s="202" t="str">
        <f>'Tariffs July 2022'!L50</f>
        <v>Solar</v>
      </c>
      <c r="C70" s="203">
        <f>IF('Tariffs July 2022'!BP50=0,91*'Tariffs July 2022'!M50/100,(91*'Tariffs July 2022'!M50/100)+'Tariffs July 2022'!BP50/4)</f>
        <v>99.454727272727268</v>
      </c>
      <c r="D70" s="203">
        <f>IF('Tariffs July 2022'!O50="",$K$6*'Tariffs July 2022'!N50/100,IF($K$6&gt;='Tariffs July 2022'!P50,('Tariffs July 2022'!P50*'Tariffs July 2022'!N50/100),($K$6*'Tariffs July 2022'!N50/100)))</f>
        <v>85.818692945454544</v>
      </c>
      <c r="E70" s="203">
        <f>$M$6*'Tariffs July 2022'!AH50/100</f>
        <v>186.11238780000002</v>
      </c>
      <c r="F70" s="203">
        <f>$L$6*'Tariffs July 2022'!W50/100</f>
        <v>78.912107181818158</v>
      </c>
      <c r="G70" s="203">
        <f t="shared" si="73"/>
        <v>450.29791519999998</v>
      </c>
      <c r="H70" s="203">
        <f t="shared" si="74"/>
        <v>1403.3727517090908</v>
      </c>
      <c r="I70" s="247">
        <f t="shared" ref="I70" si="96">G70*4</f>
        <v>1801.1916607999999</v>
      </c>
      <c r="J70" s="204">
        <f t="shared" si="80"/>
        <v>1981.3108268800001</v>
      </c>
      <c r="K70" s="207">
        <f>'Tariffs July 2022'!AZ50</f>
        <v>0</v>
      </c>
      <c r="L70" s="207">
        <f>'Tariffs July 2022'!BA50</f>
        <v>0</v>
      </c>
      <c r="M70" s="207">
        <f>'Tariffs July 2022'!BB50</f>
        <v>0</v>
      </c>
      <c r="N70" s="207">
        <f>'Tariffs July 2022'!BC50</f>
        <v>0</v>
      </c>
      <c r="O70" s="205">
        <f>($F$6*'Tariffs July 2022'!AT50/100)*4</f>
        <v>0</v>
      </c>
      <c r="P70" s="206" t="str">
        <f t="shared" si="81"/>
        <v>No discount</v>
      </c>
      <c r="Q70" s="206" t="str">
        <f t="shared" si="75"/>
        <v>Exclusive</v>
      </c>
      <c r="R70" s="293">
        <f t="shared" si="82"/>
        <v>1801.1916607999999</v>
      </c>
      <c r="S70" s="247">
        <f t="shared" si="83"/>
        <v>1801.1916607999999</v>
      </c>
      <c r="T70" s="247">
        <f t="shared" si="76"/>
        <v>1801.1916607999999</v>
      </c>
      <c r="U70" s="247">
        <f t="shared" si="77"/>
        <v>1801.1916607999999</v>
      </c>
      <c r="V70" s="292">
        <f t="shared" si="78"/>
        <v>1981.3108268800001</v>
      </c>
      <c r="W70" s="292">
        <f t="shared" si="78"/>
        <v>1981.3108268800001</v>
      </c>
      <c r="X70" s="207">
        <f>'Tariffs July 2022'!BL50</f>
        <v>0</v>
      </c>
      <c r="Y70" s="207" t="str">
        <f>'Tariffs July 2022'!BM50</f>
        <v>n</v>
      </c>
      <c r="Z70" s="208">
        <f>'Tariffs July 2022'!G50</f>
        <v>43273</v>
      </c>
      <c r="AA70" s="318"/>
      <c r="AB70" s="318"/>
      <c r="AC70" s="318"/>
      <c r="AD70" s="318"/>
      <c r="AE70" s="318"/>
      <c r="AF70" s="318"/>
      <c r="AG70" s="318"/>
      <c r="AH70" s="318"/>
      <c r="AI70" s="318"/>
      <c r="AJ70" s="318"/>
      <c r="AK70" s="318"/>
      <c r="AL70" s="318"/>
      <c r="AM70" s="318"/>
      <c r="AN70" s="318"/>
      <c r="AO70" s="318"/>
      <c r="AP70" s="318"/>
      <c r="AQ70" s="318"/>
      <c r="AR70" s="318"/>
      <c r="AS70" s="318"/>
      <c r="AT70" s="318"/>
      <c r="AU70" s="318"/>
      <c r="AV70" s="318"/>
      <c r="AW70" s="318"/>
      <c r="AX70" s="318"/>
      <c r="AY70" s="318"/>
      <c r="AZ70" s="318"/>
      <c r="BA70" s="318"/>
      <c r="BB70" s="318"/>
      <c r="BC70" s="318"/>
    </row>
    <row r="71" spans="1:55" x14ac:dyDescent="0.15">
      <c r="A71" s="201" t="str">
        <f>'Tariffs July 2022'!K51</f>
        <v>Kogan Energy</v>
      </c>
      <c r="B71" s="202" t="str">
        <f>'Tariffs July 2022'!L51</f>
        <v>Free Kogan First Membership</v>
      </c>
      <c r="C71" s="203">
        <f>IF('Tariffs July 2022'!BP51=0,91*'Tariffs July 2022'!M51/100,(91*'Tariffs July 2022'!M51/100)+'Tariffs July 2022'!BP51/4)</f>
        <v>103.57454545454544</v>
      </c>
      <c r="D71" s="203">
        <f>IF('Tariffs July 2022'!O51="",$K$6*'Tariffs July 2022'!N51/100,IF($K$6&gt;='Tariffs July 2022'!P51,('Tariffs July 2022'!P51*'Tariffs July 2022'!N51/100),($K$6*'Tariffs July 2022'!N51/100)))</f>
        <v>55.009067563636357</v>
      </c>
      <c r="E71" s="203">
        <f>$M$6*'Tariffs July 2022'!AH51/100</f>
        <v>103.842405</v>
      </c>
      <c r="F71" s="203">
        <f>$L$6*'Tariffs July 2022'!W51/100</f>
        <v>44.196464454545449</v>
      </c>
      <c r="G71" s="203">
        <f t="shared" si="73"/>
        <v>306.62248247272726</v>
      </c>
      <c r="H71" s="203">
        <f t="shared" si="74"/>
        <v>812.19174807272725</v>
      </c>
      <c r="I71" s="247">
        <f t="shared" ref="I71:I73" si="97">G71*4</f>
        <v>1226.489929890909</v>
      </c>
      <c r="J71" s="204">
        <f t="shared" si="80"/>
        <v>1349.1389228800001</v>
      </c>
      <c r="K71" s="207">
        <f>'Tariffs July 2022'!AZ51</f>
        <v>0</v>
      </c>
      <c r="L71" s="207">
        <f>'Tariffs July 2022'!BA51</f>
        <v>0</v>
      </c>
      <c r="M71" s="207">
        <f>'Tariffs July 2022'!BB51</f>
        <v>0</v>
      </c>
      <c r="N71" s="207">
        <f>'Tariffs July 2022'!BC51</f>
        <v>0</v>
      </c>
      <c r="O71" s="205">
        <f>($F$6*'Tariffs July 2022'!AT51/100)*4</f>
        <v>80.0948736</v>
      </c>
      <c r="P71" s="206" t="str">
        <f t="shared" si="81"/>
        <v>No discount</v>
      </c>
      <c r="Q71" s="206" t="str">
        <f t="shared" si="75"/>
        <v>Exclusive</v>
      </c>
      <c r="R71" s="293">
        <f t="shared" si="82"/>
        <v>1226.489929890909</v>
      </c>
      <c r="S71" s="247">
        <f t="shared" si="83"/>
        <v>1226.489929890909</v>
      </c>
      <c r="T71" s="247">
        <f t="shared" si="76"/>
        <v>1146.395056290909</v>
      </c>
      <c r="U71" s="247">
        <f t="shared" si="77"/>
        <v>1146.395056290909</v>
      </c>
      <c r="V71" s="292">
        <f t="shared" si="78"/>
        <v>1261.03456192</v>
      </c>
      <c r="W71" s="292">
        <f t="shared" si="78"/>
        <v>1261.03456192</v>
      </c>
      <c r="X71" s="207">
        <f>'Tariffs July 2022'!BL51</f>
        <v>0</v>
      </c>
      <c r="Y71" s="207" t="str">
        <f>'Tariffs July 2022'!BM51</f>
        <v>n</v>
      </c>
      <c r="Z71" s="208">
        <f>'Tariffs July 2022'!G51</f>
        <v>43266</v>
      </c>
      <c r="AA71" s="318"/>
      <c r="AB71" s="318"/>
      <c r="AC71" s="318"/>
      <c r="AD71" s="318"/>
      <c r="AE71" s="318"/>
      <c r="AF71" s="318"/>
      <c r="AG71" s="318"/>
      <c r="AH71" s="318"/>
      <c r="AI71" s="318"/>
      <c r="AJ71" s="318"/>
      <c r="AK71" s="318"/>
      <c r="AL71" s="318"/>
      <c r="AM71" s="318"/>
      <c r="AN71" s="318"/>
      <c r="AO71" s="318"/>
      <c r="AP71" s="318"/>
      <c r="AQ71" s="318"/>
      <c r="AR71" s="318"/>
      <c r="AS71" s="318"/>
      <c r="AT71" s="318"/>
      <c r="AU71" s="318"/>
      <c r="AV71" s="318"/>
      <c r="AW71" s="318"/>
      <c r="AX71" s="318"/>
      <c r="AY71" s="318"/>
      <c r="AZ71" s="318"/>
      <c r="BA71" s="318"/>
      <c r="BB71" s="318"/>
      <c r="BC71" s="318"/>
    </row>
    <row r="72" spans="1:55" x14ac:dyDescent="0.15">
      <c r="A72" s="201" t="str">
        <f>'Tariffs July 2022'!K52</f>
        <v>GloBird Energy</v>
      </c>
      <c r="B72" s="202" t="str">
        <f>'Tariffs July 2022'!L52</f>
        <v>GloSave</v>
      </c>
      <c r="C72" s="203">
        <f>IF('Tariffs July 2022'!BP52=0,91*'Tariffs July 2022'!M52/100,(91*'Tariffs July 2022'!M52/100)+'Tariffs July 2022'!BP52/4)</f>
        <v>101.00999999999998</v>
      </c>
      <c r="D72" s="203">
        <f>IF('Tariffs July 2022'!O52="",$K$6*'Tariffs July 2022'!N52/100,IF($K$6&gt;='Tariffs July 2022'!P52,('Tariffs July 2022'!P52*'Tariffs July 2022'!N52/100),($K$6*'Tariffs July 2022'!N52/100)))</f>
        <v>125.05752000000001</v>
      </c>
      <c r="E72" s="203">
        <f>$M$6*'Tariffs July 2022'!AH52/100</f>
        <v>287.40897899999999</v>
      </c>
      <c r="F72" s="203">
        <f>$L$6*'Tariffs July 2022'!W52/100</f>
        <v>130.64044499999997</v>
      </c>
      <c r="G72" s="203">
        <f t="shared" si="73"/>
        <v>644.11694399999999</v>
      </c>
      <c r="H72" s="203">
        <f t="shared" si="74"/>
        <v>2172.427776</v>
      </c>
      <c r="I72" s="247">
        <f t="shared" si="97"/>
        <v>2576.467776</v>
      </c>
      <c r="J72" s="204">
        <f t="shared" si="80"/>
        <v>2834.1145536000004</v>
      </c>
      <c r="K72" s="207">
        <f>'Tariffs July 2022'!AZ52</f>
        <v>0</v>
      </c>
      <c r="L72" s="207">
        <f>'Tariffs July 2022'!BA52</f>
        <v>0</v>
      </c>
      <c r="M72" s="207">
        <f>'Tariffs July 2022'!BB52</f>
        <v>0</v>
      </c>
      <c r="N72" s="207">
        <f>'Tariffs July 2022'!BC52</f>
        <v>0</v>
      </c>
      <c r="O72" s="205">
        <f>($F$6*'Tariffs July 2022'!AT52/100)*4</f>
        <v>139.05360000000002</v>
      </c>
      <c r="P72" s="206" t="str">
        <f t="shared" si="81"/>
        <v>No discount</v>
      </c>
      <c r="Q72" s="206" t="str">
        <f t="shared" si="75"/>
        <v>Exclusive</v>
      </c>
      <c r="R72" s="293">
        <f t="shared" si="82"/>
        <v>2576.467776</v>
      </c>
      <c r="S72" s="247">
        <f t="shared" si="83"/>
        <v>2576.467776</v>
      </c>
      <c r="T72" s="247">
        <f t="shared" si="76"/>
        <v>2437.4141759999998</v>
      </c>
      <c r="U72" s="247">
        <f t="shared" si="77"/>
        <v>2437.4141759999998</v>
      </c>
      <c r="V72" s="292">
        <f t="shared" ref="V72:W73" si="98">T72*1.1</f>
        <v>2681.1555936</v>
      </c>
      <c r="W72" s="292">
        <f t="shared" si="98"/>
        <v>2681.1555936</v>
      </c>
      <c r="X72" s="207">
        <f>'Tariffs July 2022'!BL52</f>
        <v>0</v>
      </c>
      <c r="Y72" s="207" t="str">
        <f>'Tariffs July 2022'!BM52</f>
        <v>n</v>
      </c>
      <c r="Z72" s="208">
        <f>'Tariffs July 2022'!G52</f>
        <v>43252</v>
      </c>
      <c r="AA72" s="318"/>
      <c r="AB72" s="318"/>
      <c r="AC72" s="318"/>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row>
    <row r="73" spans="1:55" x14ac:dyDescent="0.15">
      <c r="A73" s="201" t="str">
        <f>'Tariffs July 2022'!K53</f>
        <v>Sumo Power</v>
      </c>
      <c r="B73" s="202" t="str">
        <f>'Tariffs July 2022'!L53</f>
        <v>Assure</v>
      </c>
      <c r="C73" s="203">
        <f>IF('Tariffs July 2022'!BP53=0,91*'Tariffs July 2022'!M53/100,(91*'Tariffs July 2022'!M53/100)+'Tariffs July 2022'!BP53/4)</f>
        <v>95.549999999999983</v>
      </c>
      <c r="D73" s="203">
        <f>IF('Tariffs July 2022'!O53="",$K$6*'Tariffs July 2022'!N53/100,IF($K$6&gt;='Tariffs July 2022'!P53,('Tariffs July 2022'!P53*'Tariffs July 2022'!N53/100),($K$6*'Tariffs July 2022'!N53/100)))</f>
        <v>59.134341599999999</v>
      </c>
      <c r="E73" s="203">
        <f>$M$6*'Tariffs July 2022'!AH53/100</f>
        <v>106.6115358</v>
      </c>
      <c r="F73" s="203">
        <f>$L$6*'Tariffs July 2022'!W53/100</f>
        <v>46.673252999999995</v>
      </c>
      <c r="G73" s="203">
        <f t="shared" si="73"/>
        <v>307.96913039999998</v>
      </c>
      <c r="H73" s="203">
        <f t="shared" si="74"/>
        <v>849.6765216</v>
      </c>
      <c r="I73" s="247">
        <f t="shared" si="97"/>
        <v>1231.8765215999999</v>
      </c>
      <c r="J73" s="204">
        <f t="shared" si="80"/>
        <v>1355.0641737600001</v>
      </c>
      <c r="K73" s="207">
        <f>'Tariffs July 2022'!AZ53</f>
        <v>0</v>
      </c>
      <c r="L73" s="207">
        <f>'Tariffs July 2022'!BA53</f>
        <v>0</v>
      </c>
      <c r="M73" s="207">
        <f>'Tariffs July 2022'!BB53</f>
        <v>0</v>
      </c>
      <c r="N73" s="207">
        <f>'Tariffs July 2022'!BC53</f>
        <v>0</v>
      </c>
      <c r="O73" s="205">
        <f>($F$6*'Tariffs July 2022'!AT53/100)*4</f>
        <v>166.86432000000002</v>
      </c>
      <c r="P73" s="206" t="str">
        <f t="shared" si="81"/>
        <v>No discount</v>
      </c>
      <c r="Q73" s="206" t="str">
        <f t="shared" si="75"/>
        <v>Exclusive</v>
      </c>
      <c r="R73" s="293">
        <f t="shared" si="82"/>
        <v>1231.8765215999999</v>
      </c>
      <c r="S73" s="247">
        <f t="shared" si="83"/>
        <v>1231.8765215999999</v>
      </c>
      <c r="T73" s="247">
        <f t="shared" si="76"/>
        <v>1065.0122016</v>
      </c>
      <c r="U73" s="247">
        <f t="shared" si="77"/>
        <v>1065.0122016</v>
      </c>
      <c r="V73" s="292">
        <f t="shared" si="98"/>
        <v>1171.51342176</v>
      </c>
      <c r="W73" s="292">
        <f t="shared" si="98"/>
        <v>1171.51342176</v>
      </c>
      <c r="X73" s="207">
        <f>'Tariffs July 2022'!BL53</f>
        <v>0</v>
      </c>
      <c r="Y73" s="207" t="str">
        <f>'Tariffs July 2022'!BM53</f>
        <v>n</v>
      </c>
      <c r="Z73" s="208">
        <f>'Tariffs July 2022'!G53</f>
        <v>43256</v>
      </c>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8"/>
    </row>
    <row r="74" spans="1:55" customFormat="1" ht="13" x14ac:dyDescent="0.15">
      <c r="A74" s="318"/>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318"/>
    </row>
    <row r="75" spans="1:55" customFormat="1" ht="13" x14ac:dyDescent="0.15">
      <c r="A75" s="318"/>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18"/>
      <c r="AM75" s="318"/>
      <c r="AN75" s="318"/>
      <c r="AO75" s="318"/>
      <c r="AP75" s="318"/>
      <c r="AQ75" s="318"/>
      <c r="AR75" s="318"/>
      <c r="AS75" s="318"/>
      <c r="AT75" s="318"/>
      <c r="AU75" s="318"/>
      <c r="AV75" s="318"/>
      <c r="AW75" s="318"/>
      <c r="AX75" s="318"/>
      <c r="AY75" s="318"/>
      <c r="AZ75" s="318"/>
      <c r="BA75" s="318"/>
      <c r="BB75" s="318"/>
      <c r="BC75" s="318"/>
    </row>
    <row r="76" spans="1:55" customFormat="1" ht="13" x14ac:dyDescent="0.15">
      <c r="A76" s="318"/>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318"/>
      <c r="AN76" s="318"/>
      <c r="AO76" s="318"/>
      <c r="AP76" s="318"/>
      <c r="AQ76" s="318"/>
      <c r="AR76" s="318"/>
      <c r="AS76" s="318"/>
      <c r="AT76" s="318"/>
      <c r="AU76" s="318"/>
      <c r="AV76" s="318"/>
      <c r="AW76" s="318"/>
      <c r="AX76" s="318"/>
      <c r="AY76" s="318"/>
      <c r="AZ76" s="318"/>
      <c r="BA76" s="318"/>
      <c r="BB76" s="318"/>
      <c r="BC76" s="318"/>
    </row>
    <row r="77" spans="1:55" customFormat="1" ht="13" x14ac:dyDescent="0.1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c r="AI77" s="318"/>
      <c r="AJ77" s="318"/>
      <c r="AK77" s="318"/>
      <c r="AL77" s="318"/>
      <c r="AM77" s="318"/>
      <c r="AN77" s="318"/>
      <c r="AO77" s="318"/>
      <c r="AP77" s="318"/>
      <c r="AQ77" s="318"/>
      <c r="AR77" s="318"/>
      <c r="AS77" s="318"/>
      <c r="AT77" s="318"/>
      <c r="AU77" s="318"/>
      <c r="AV77" s="318"/>
      <c r="AW77" s="318"/>
      <c r="AX77" s="318"/>
      <c r="AY77" s="318"/>
      <c r="AZ77" s="318"/>
      <c r="BA77" s="318"/>
      <c r="BB77" s="318"/>
      <c r="BC77" s="318"/>
    </row>
    <row r="78" spans="1:55" customFormat="1" ht="13" x14ac:dyDescent="0.1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c r="AI78" s="318"/>
      <c r="AJ78" s="318"/>
      <c r="AK78" s="318"/>
      <c r="AL78" s="318"/>
      <c r="AM78" s="318"/>
      <c r="AN78" s="318"/>
      <c r="AO78" s="318"/>
      <c r="AP78" s="318"/>
      <c r="AQ78" s="318"/>
      <c r="AR78" s="318"/>
      <c r="AS78" s="318"/>
      <c r="AT78" s="318"/>
      <c r="AU78" s="318"/>
      <c r="AV78" s="318"/>
      <c r="AW78" s="318"/>
      <c r="AX78" s="318"/>
      <c r="AY78" s="318"/>
      <c r="AZ78" s="318"/>
      <c r="BA78" s="318"/>
      <c r="BB78" s="318"/>
      <c r="BC78" s="318"/>
    </row>
    <row r="79" spans="1:55" customFormat="1" ht="13" x14ac:dyDescent="0.1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8"/>
      <c r="AK79" s="318"/>
      <c r="AL79" s="318"/>
      <c r="AM79" s="318"/>
      <c r="AN79" s="318"/>
      <c r="AO79" s="318"/>
      <c r="AP79" s="318"/>
      <c r="AQ79" s="318"/>
      <c r="AR79" s="318"/>
      <c r="AS79" s="318"/>
      <c r="AT79" s="318"/>
      <c r="AU79" s="318"/>
      <c r="AV79" s="318"/>
      <c r="AW79" s="318"/>
      <c r="AX79" s="318"/>
      <c r="AY79" s="318"/>
      <c r="AZ79" s="318"/>
      <c r="BA79" s="318"/>
      <c r="BB79" s="318"/>
      <c r="BC79" s="318"/>
    </row>
    <row r="80" spans="1:55" customFormat="1" ht="13" x14ac:dyDescent="0.1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row>
    <row r="81" spans="1:55" customFormat="1" ht="13" x14ac:dyDescent="0.1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row>
    <row r="82" spans="1:55" customFormat="1" ht="13" x14ac:dyDescent="0.1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row>
    <row r="83" spans="1:55" customFormat="1" ht="13" x14ac:dyDescent="0.1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18"/>
      <c r="AY83" s="318"/>
      <c r="AZ83" s="318"/>
      <c r="BA83" s="318"/>
      <c r="BB83" s="318"/>
      <c r="BC83" s="318"/>
    </row>
    <row r="84" spans="1:55" customFormat="1" ht="13" x14ac:dyDescent="0.1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row>
    <row r="85" spans="1:55" customFormat="1" ht="13" x14ac:dyDescent="0.1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row>
    <row r="86" spans="1:55" customFormat="1" ht="13" x14ac:dyDescent="0.1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row>
    <row r="87" spans="1:55" customFormat="1" ht="13" x14ac:dyDescent="0.1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row>
    <row r="88" spans="1:55" customFormat="1" ht="13" x14ac:dyDescent="0.1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row>
    <row r="89" spans="1:55" customFormat="1" ht="13" x14ac:dyDescent="0.1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row>
    <row r="90" spans="1:55" customFormat="1" ht="13" x14ac:dyDescent="0.1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row>
    <row r="91" spans="1:55" customFormat="1" ht="13" x14ac:dyDescent="0.1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row>
    <row r="92" spans="1:55" customFormat="1" ht="13" x14ac:dyDescent="0.1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row>
    <row r="93" spans="1:55" customFormat="1" ht="13" x14ac:dyDescent="0.1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row>
    <row r="94" spans="1:55" customFormat="1" ht="13" x14ac:dyDescent="0.1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row>
    <row r="95" spans="1:55" customFormat="1" ht="13" x14ac:dyDescent="0.1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8"/>
      <c r="BA95" s="318"/>
      <c r="BB95" s="318"/>
      <c r="BC95" s="318"/>
    </row>
    <row r="96" spans="1:55" customFormat="1" ht="13" x14ac:dyDescent="0.1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row>
    <row r="97" spans="1:55" customFormat="1" ht="13" x14ac:dyDescent="0.1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318"/>
      <c r="BB97" s="318"/>
      <c r="BC97" s="318"/>
    </row>
    <row r="98" spans="1:55" customFormat="1" ht="13" x14ac:dyDescent="0.1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row>
    <row r="99" spans="1:55" customFormat="1" ht="13" x14ac:dyDescent="0.1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row>
    <row r="100" spans="1:55" customFormat="1" ht="13" x14ac:dyDescent="0.1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row>
    <row r="101" spans="1:55" customFormat="1" ht="13" x14ac:dyDescent="0.1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row>
    <row r="102" spans="1:55" customFormat="1" ht="13" x14ac:dyDescent="0.1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row>
    <row r="103" spans="1:55" customFormat="1" ht="13" x14ac:dyDescent="0.1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row>
    <row r="104" spans="1:55" customFormat="1" ht="13" x14ac:dyDescent="0.1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row>
    <row r="105" spans="1:55" customFormat="1" ht="13" x14ac:dyDescent="0.1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8"/>
      <c r="AZ105" s="318"/>
      <c r="BA105" s="318"/>
      <c r="BB105" s="318"/>
      <c r="BC105" s="318"/>
    </row>
    <row r="106" spans="1:55" customFormat="1" ht="13" x14ac:dyDescent="0.1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row>
    <row r="107" spans="1:55" customFormat="1" ht="13" x14ac:dyDescent="0.1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row>
    <row r="108" spans="1:55" customFormat="1" ht="13" x14ac:dyDescent="0.1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c r="AM108" s="318"/>
      <c r="AN108" s="318"/>
      <c r="AO108" s="318"/>
      <c r="AP108" s="318"/>
      <c r="AQ108" s="318"/>
      <c r="AR108" s="318"/>
      <c r="AS108" s="318"/>
      <c r="AT108" s="318"/>
      <c r="AU108" s="318"/>
      <c r="AV108" s="318"/>
      <c r="AW108" s="318"/>
      <c r="AX108" s="318"/>
      <c r="AY108" s="318"/>
      <c r="AZ108" s="318"/>
      <c r="BA108" s="318"/>
      <c r="BB108" s="318"/>
      <c r="BC108" s="318"/>
    </row>
    <row r="109" spans="1:55" customFormat="1" ht="13" x14ac:dyDescent="0.1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row>
    <row r="110" spans="1:55" customFormat="1" ht="13" x14ac:dyDescent="0.1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c r="AM110" s="318"/>
      <c r="AN110" s="318"/>
      <c r="AO110" s="318"/>
      <c r="AP110" s="318"/>
      <c r="AQ110" s="318"/>
      <c r="AR110" s="318"/>
      <c r="AS110" s="318"/>
      <c r="AT110" s="318"/>
      <c r="AU110" s="318"/>
      <c r="AV110" s="318"/>
      <c r="AW110" s="318"/>
      <c r="AX110" s="318"/>
      <c r="AY110" s="318"/>
      <c r="AZ110" s="318"/>
      <c r="BA110" s="318"/>
      <c r="BB110" s="318"/>
      <c r="BC110" s="318"/>
    </row>
    <row r="111" spans="1:55" customFormat="1" ht="13" x14ac:dyDescent="0.1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8"/>
      <c r="AN111" s="318"/>
      <c r="AO111" s="318"/>
      <c r="AP111" s="318"/>
      <c r="AQ111" s="318"/>
      <c r="AR111" s="318"/>
      <c r="AS111" s="318"/>
      <c r="AT111" s="318"/>
      <c r="AU111" s="318"/>
      <c r="AV111" s="318"/>
      <c r="AW111" s="318"/>
      <c r="AX111" s="318"/>
      <c r="AY111" s="318"/>
      <c r="AZ111" s="318"/>
      <c r="BA111" s="318"/>
      <c r="BB111" s="318"/>
      <c r="BC111" s="318"/>
    </row>
    <row r="112" spans="1:55" customFormat="1" ht="13" x14ac:dyDescent="0.1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row>
    <row r="113" spans="1:55" customFormat="1" ht="13" x14ac:dyDescent="0.1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318"/>
      <c r="AM113" s="318"/>
      <c r="AN113" s="318"/>
      <c r="AO113" s="318"/>
      <c r="AP113" s="318"/>
      <c r="AQ113" s="318"/>
      <c r="AR113" s="318"/>
      <c r="AS113" s="318"/>
      <c r="AT113" s="318"/>
      <c r="AU113" s="318"/>
      <c r="AV113" s="318"/>
      <c r="AW113" s="318"/>
      <c r="AX113" s="318"/>
      <c r="AY113" s="318"/>
      <c r="AZ113" s="318"/>
      <c r="BA113" s="318"/>
      <c r="BB113" s="318"/>
      <c r="BC113" s="318"/>
    </row>
    <row r="114" spans="1:55" customFormat="1" ht="13" x14ac:dyDescent="0.1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c r="AI114" s="318"/>
      <c r="AJ114" s="318"/>
      <c r="AK114" s="318"/>
      <c r="AL114" s="318"/>
      <c r="AM114" s="318"/>
      <c r="AN114" s="318"/>
      <c r="AO114" s="318"/>
      <c r="AP114" s="318"/>
      <c r="AQ114" s="318"/>
      <c r="AR114" s="318"/>
      <c r="AS114" s="318"/>
      <c r="AT114" s="318"/>
      <c r="AU114" s="318"/>
      <c r="AV114" s="318"/>
      <c r="AW114" s="318"/>
      <c r="AX114" s="318"/>
      <c r="AY114" s="318"/>
      <c r="AZ114" s="318"/>
      <c r="BA114" s="318"/>
      <c r="BB114" s="318"/>
      <c r="BC114" s="318"/>
    </row>
    <row r="115" spans="1:55" customFormat="1" ht="13" x14ac:dyDescent="0.1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row>
    <row r="116" spans="1:55" customFormat="1" ht="13" x14ac:dyDescent="0.1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8"/>
      <c r="AN116" s="318"/>
      <c r="AO116" s="318"/>
      <c r="AP116" s="318"/>
      <c r="AQ116" s="318"/>
      <c r="AR116" s="318"/>
      <c r="AS116" s="318"/>
      <c r="AT116" s="318"/>
      <c r="AU116" s="318"/>
      <c r="AV116" s="318"/>
      <c r="AW116" s="318"/>
      <c r="AX116" s="318"/>
      <c r="AY116" s="318"/>
      <c r="AZ116" s="318"/>
      <c r="BA116" s="318"/>
      <c r="BB116" s="318"/>
      <c r="BC116" s="318"/>
    </row>
    <row r="117" spans="1:55" customFormat="1" ht="13" x14ac:dyDescent="0.1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8"/>
      <c r="AN117" s="318"/>
      <c r="AO117" s="318"/>
      <c r="AP117" s="318"/>
      <c r="AQ117" s="318"/>
      <c r="AR117" s="318"/>
      <c r="AS117" s="318"/>
      <c r="AT117" s="318"/>
      <c r="AU117" s="318"/>
      <c r="AV117" s="318"/>
      <c r="AW117" s="318"/>
      <c r="AX117" s="318"/>
      <c r="AY117" s="318"/>
      <c r="AZ117" s="318"/>
      <c r="BA117" s="318"/>
      <c r="BB117" s="318"/>
      <c r="BC117" s="318"/>
    </row>
    <row r="118" spans="1:55" customFormat="1" ht="13" x14ac:dyDescent="0.1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row>
    <row r="119" spans="1:55" customFormat="1" ht="13" x14ac:dyDescent="0.1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row>
    <row r="120" spans="1:55" customFormat="1" ht="13" x14ac:dyDescent="0.1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8"/>
    </row>
    <row r="121" spans="1:55" customFormat="1" ht="13" x14ac:dyDescent="0.1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8"/>
      <c r="AN121" s="318"/>
      <c r="AO121" s="318"/>
      <c r="AP121" s="318"/>
      <c r="AQ121" s="318"/>
      <c r="AR121" s="318"/>
      <c r="AS121" s="318"/>
      <c r="AT121" s="318"/>
      <c r="AU121" s="318"/>
      <c r="AV121" s="318"/>
      <c r="AW121" s="318"/>
      <c r="AX121" s="318"/>
      <c r="AY121" s="318"/>
      <c r="AZ121" s="318"/>
      <c r="BA121" s="318"/>
      <c r="BB121" s="318"/>
      <c r="BC121" s="318"/>
    </row>
    <row r="122" spans="1:55" customFormat="1" ht="13" x14ac:dyDescent="0.1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c r="AU122" s="318"/>
      <c r="AV122" s="318"/>
      <c r="AW122" s="318"/>
      <c r="AX122" s="318"/>
      <c r="AY122" s="318"/>
      <c r="AZ122" s="318"/>
      <c r="BA122" s="318"/>
      <c r="BB122" s="318"/>
      <c r="BC122" s="318"/>
    </row>
    <row r="123" spans="1:55" customFormat="1" ht="13" x14ac:dyDescent="0.1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row>
    <row r="124" spans="1:55" customFormat="1" ht="13" x14ac:dyDescent="0.1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row>
    <row r="125" spans="1:55" customFormat="1" ht="13" x14ac:dyDescent="0.1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row>
    <row r="126" spans="1:55" customFormat="1" ht="13" x14ac:dyDescent="0.1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row>
    <row r="127" spans="1:55" customFormat="1" ht="13" x14ac:dyDescent="0.1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row>
    <row r="128" spans="1:55" customFormat="1" ht="13" x14ac:dyDescent="0.1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row>
    <row r="129" spans="1:55" customFormat="1" ht="13" x14ac:dyDescent="0.1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row>
    <row r="130" spans="1:55" customFormat="1" ht="13" x14ac:dyDescent="0.1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row>
    <row r="131" spans="1:55" customFormat="1" ht="13" x14ac:dyDescent="0.1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c r="AR131" s="318"/>
      <c r="AS131" s="318"/>
      <c r="AT131" s="318"/>
      <c r="AU131" s="318"/>
      <c r="AV131" s="318"/>
      <c r="AW131" s="318"/>
      <c r="AX131" s="318"/>
      <c r="AY131" s="318"/>
      <c r="AZ131" s="318"/>
      <c r="BA131" s="318"/>
      <c r="BB131" s="318"/>
      <c r="BC131" s="318"/>
    </row>
    <row r="132" spans="1:55" customFormat="1" ht="13" x14ac:dyDescent="0.1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row>
    <row r="133" spans="1:55" customFormat="1" ht="13" x14ac:dyDescent="0.1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c r="AI133" s="318"/>
      <c r="AJ133" s="318"/>
      <c r="AK133" s="318"/>
      <c r="AL133" s="318"/>
      <c r="AM133" s="318"/>
      <c r="AN133" s="318"/>
      <c r="AO133" s="318"/>
      <c r="AP133" s="318"/>
      <c r="AQ133" s="318"/>
      <c r="AR133" s="318"/>
      <c r="AS133" s="318"/>
      <c r="AT133" s="318"/>
      <c r="AU133" s="318"/>
      <c r="AV133" s="318"/>
      <c r="AW133" s="318"/>
      <c r="AX133" s="318"/>
      <c r="AY133" s="318"/>
      <c r="AZ133" s="318"/>
      <c r="BA133" s="318"/>
      <c r="BB133" s="318"/>
      <c r="BC133" s="318"/>
    </row>
    <row r="134" spans="1:55" customFormat="1" ht="13" x14ac:dyDescent="0.1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c r="AJ134" s="318"/>
      <c r="AK134" s="318"/>
      <c r="AL134" s="318"/>
      <c r="AM134" s="318"/>
      <c r="AN134" s="318"/>
      <c r="AO134" s="318"/>
      <c r="AP134" s="318"/>
      <c r="AQ134" s="318"/>
      <c r="AR134" s="318"/>
      <c r="AS134" s="318"/>
      <c r="AT134" s="318"/>
      <c r="AU134" s="318"/>
      <c r="AV134" s="318"/>
      <c r="AW134" s="318"/>
      <c r="AX134" s="318"/>
      <c r="AY134" s="318"/>
      <c r="AZ134" s="318"/>
      <c r="BA134" s="318"/>
      <c r="BB134" s="318"/>
      <c r="BC134" s="318"/>
    </row>
    <row r="135" spans="1:55" customFormat="1" ht="13" x14ac:dyDescent="0.1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c r="AL135" s="318"/>
      <c r="AM135" s="318"/>
      <c r="AN135" s="318"/>
      <c r="AO135" s="318"/>
      <c r="AP135" s="318"/>
      <c r="AQ135" s="318"/>
      <c r="AR135" s="318"/>
      <c r="AS135" s="318"/>
      <c r="AT135" s="318"/>
      <c r="AU135" s="318"/>
      <c r="AV135" s="318"/>
      <c r="AW135" s="318"/>
      <c r="AX135" s="318"/>
      <c r="AY135" s="318"/>
      <c r="AZ135" s="318"/>
      <c r="BA135" s="318"/>
      <c r="BB135" s="318"/>
      <c r="BC135" s="318"/>
    </row>
    <row r="136" spans="1:55" customFormat="1" ht="13" x14ac:dyDescent="0.1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c r="AI136" s="318"/>
      <c r="AJ136" s="318"/>
      <c r="AK136" s="318"/>
      <c r="AL136" s="318"/>
      <c r="AM136" s="318"/>
      <c r="AN136" s="318"/>
      <c r="AO136" s="318"/>
      <c r="AP136" s="318"/>
      <c r="AQ136" s="318"/>
      <c r="AR136" s="318"/>
      <c r="AS136" s="318"/>
      <c r="AT136" s="318"/>
      <c r="AU136" s="318"/>
      <c r="AV136" s="318"/>
      <c r="AW136" s="318"/>
      <c r="AX136" s="318"/>
      <c r="AY136" s="318"/>
      <c r="AZ136" s="318"/>
      <c r="BA136" s="318"/>
      <c r="BB136" s="318"/>
      <c r="BC136" s="318"/>
    </row>
    <row r="137" spans="1:55" customFormat="1" ht="13" x14ac:dyDescent="0.1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c r="AI137" s="318"/>
      <c r="AJ137" s="318"/>
      <c r="AK137" s="318"/>
      <c r="AL137" s="318"/>
      <c r="AM137" s="318"/>
      <c r="AN137" s="318"/>
      <c r="AO137" s="318"/>
      <c r="AP137" s="318"/>
      <c r="AQ137" s="318"/>
      <c r="AR137" s="318"/>
      <c r="AS137" s="318"/>
      <c r="AT137" s="318"/>
      <c r="AU137" s="318"/>
      <c r="AV137" s="318"/>
      <c r="AW137" s="318"/>
      <c r="AX137" s="318"/>
      <c r="AY137" s="318"/>
      <c r="AZ137" s="318"/>
      <c r="BA137" s="318"/>
      <c r="BB137" s="318"/>
      <c r="BC137" s="318"/>
    </row>
    <row r="138" spans="1:55" customFormat="1" ht="13" x14ac:dyDescent="0.1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c r="AI138" s="318"/>
      <c r="AJ138" s="318"/>
      <c r="AK138" s="318"/>
      <c r="AL138" s="318"/>
      <c r="AM138" s="318"/>
      <c r="AN138" s="318"/>
      <c r="AO138" s="318"/>
      <c r="AP138" s="318"/>
      <c r="AQ138" s="318"/>
      <c r="AR138" s="318"/>
      <c r="AS138" s="318"/>
      <c r="AT138" s="318"/>
      <c r="AU138" s="318"/>
      <c r="AV138" s="318"/>
      <c r="AW138" s="318"/>
      <c r="AX138" s="318"/>
      <c r="AY138" s="318"/>
      <c r="AZ138" s="318"/>
      <c r="BA138" s="318"/>
      <c r="BB138" s="318"/>
      <c r="BC138" s="318"/>
    </row>
    <row r="139" spans="1:55" customFormat="1" ht="13" x14ac:dyDescent="0.1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18"/>
      <c r="AK139" s="318"/>
      <c r="AL139" s="318"/>
      <c r="AM139" s="318"/>
      <c r="AN139" s="318"/>
      <c r="AO139" s="318"/>
      <c r="AP139" s="318"/>
      <c r="AQ139" s="318"/>
      <c r="AR139" s="318"/>
      <c r="AS139" s="318"/>
      <c r="AT139" s="318"/>
      <c r="AU139" s="318"/>
      <c r="AV139" s="318"/>
      <c r="AW139" s="318"/>
      <c r="AX139" s="318"/>
      <c r="AY139" s="318"/>
      <c r="AZ139" s="318"/>
      <c r="BA139" s="318"/>
      <c r="BB139" s="318"/>
      <c r="BC139" s="318"/>
    </row>
    <row r="140" spans="1:55" customFormat="1" ht="13" x14ac:dyDescent="0.1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row>
    <row r="141" spans="1:55" customFormat="1" ht="13" x14ac:dyDescent="0.1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c r="AI141" s="318"/>
      <c r="AJ141" s="318"/>
      <c r="AK141" s="318"/>
      <c r="AL141" s="318"/>
      <c r="AM141" s="318"/>
      <c r="AN141" s="318"/>
      <c r="AO141" s="318"/>
      <c r="AP141" s="318"/>
      <c r="AQ141" s="318"/>
      <c r="AR141" s="318"/>
      <c r="AS141" s="318"/>
      <c r="AT141" s="318"/>
      <c r="AU141" s="318"/>
      <c r="AV141" s="318"/>
      <c r="AW141" s="318"/>
      <c r="AX141" s="318"/>
      <c r="AY141" s="318"/>
      <c r="AZ141" s="318"/>
      <c r="BA141" s="318"/>
      <c r="BB141" s="318"/>
      <c r="BC141" s="318"/>
    </row>
    <row r="142" spans="1:55" customFormat="1" ht="13" x14ac:dyDescent="0.1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row>
    <row r="143" spans="1:55" customFormat="1" ht="13" x14ac:dyDescent="0.1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row>
    <row r="144" spans="1:55" customFormat="1" ht="13" x14ac:dyDescent="0.1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c r="AM144" s="318"/>
      <c r="AN144" s="318"/>
      <c r="AO144" s="318"/>
      <c r="AP144" s="318"/>
      <c r="AQ144" s="318"/>
      <c r="AR144" s="318"/>
      <c r="AS144" s="318"/>
      <c r="AT144" s="318"/>
      <c r="AU144" s="318"/>
      <c r="AV144" s="318"/>
      <c r="AW144" s="318"/>
      <c r="AX144" s="318"/>
      <c r="AY144" s="318"/>
      <c r="AZ144" s="318"/>
      <c r="BA144" s="318"/>
      <c r="BB144" s="318"/>
      <c r="BC144" s="318"/>
    </row>
    <row r="145" spans="1:55" customFormat="1" ht="13" x14ac:dyDescent="0.1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row>
    <row r="146" spans="1:55" customFormat="1" ht="13" x14ac:dyDescent="0.1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c r="AI146" s="318"/>
      <c r="AJ146" s="318"/>
      <c r="AK146" s="318"/>
      <c r="AL146" s="318"/>
      <c r="AM146" s="318"/>
      <c r="AN146" s="318"/>
      <c r="AO146" s="318"/>
      <c r="AP146" s="318"/>
      <c r="AQ146" s="318"/>
      <c r="AR146" s="318"/>
      <c r="AS146" s="318"/>
      <c r="AT146" s="318"/>
      <c r="AU146" s="318"/>
      <c r="AV146" s="318"/>
      <c r="AW146" s="318"/>
      <c r="AX146" s="318"/>
      <c r="AY146" s="318"/>
      <c r="AZ146" s="318"/>
      <c r="BA146" s="318"/>
      <c r="BB146" s="318"/>
      <c r="BC146" s="318"/>
    </row>
    <row r="147" spans="1:55" customFormat="1" ht="13" x14ac:dyDescent="0.1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c r="AI147" s="318"/>
      <c r="AJ147" s="318"/>
      <c r="AK147" s="318"/>
      <c r="AL147" s="318"/>
      <c r="AM147" s="318"/>
      <c r="AN147" s="318"/>
      <c r="AO147" s="318"/>
      <c r="AP147" s="318"/>
      <c r="AQ147" s="318"/>
      <c r="AR147" s="318"/>
      <c r="AS147" s="318"/>
      <c r="AT147" s="318"/>
      <c r="AU147" s="318"/>
      <c r="AV147" s="318"/>
      <c r="AW147" s="318"/>
      <c r="AX147" s="318"/>
      <c r="AY147" s="318"/>
      <c r="AZ147" s="318"/>
      <c r="BA147" s="318"/>
      <c r="BB147" s="318"/>
      <c r="BC147" s="318"/>
    </row>
    <row r="148" spans="1:55" customFormat="1" ht="13" x14ac:dyDescent="0.1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c r="BC148" s="318"/>
    </row>
    <row r="149" spans="1:55" customFormat="1" ht="13" x14ac:dyDescent="0.1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c r="AI149" s="318"/>
      <c r="AJ149" s="318"/>
      <c r="AK149" s="318"/>
      <c r="AL149" s="318"/>
      <c r="AM149" s="318"/>
      <c r="AN149" s="318"/>
      <c r="AO149" s="318"/>
      <c r="AP149" s="318"/>
      <c r="AQ149" s="318"/>
      <c r="AR149" s="318"/>
      <c r="AS149" s="318"/>
      <c r="AT149" s="318"/>
      <c r="AU149" s="318"/>
      <c r="AV149" s="318"/>
      <c r="AW149" s="318"/>
      <c r="AX149" s="318"/>
      <c r="AY149" s="318"/>
      <c r="AZ149" s="318"/>
      <c r="BA149" s="318"/>
      <c r="BB149" s="318"/>
      <c r="BC149" s="318"/>
    </row>
    <row r="150" spans="1:55" customFormat="1" ht="13" x14ac:dyDescent="0.15"/>
    <row r="151" spans="1:55" customFormat="1" ht="13" x14ac:dyDescent="0.15"/>
    <row r="152" spans="1:55" customFormat="1" ht="13" x14ac:dyDescent="0.15"/>
    <row r="153" spans="1:55" customFormat="1" ht="13" x14ac:dyDescent="0.15"/>
    <row r="154" spans="1:55" customFormat="1" ht="13" x14ac:dyDescent="0.15"/>
    <row r="155" spans="1:55" customFormat="1" ht="13" x14ac:dyDescent="0.15"/>
    <row r="156" spans="1:55" customFormat="1" ht="13" x14ac:dyDescent="0.15"/>
    <row r="157" spans="1:55" customFormat="1" ht="13" x14ac:dyDescent="0.15"/>
    <row r="158" spans="1:55" customFormat="1" ht="13" x14ac:dyDescent="0.15"/>
    <row r="159" spans="1:55" customFormat="1" ht="13" x14ac:dyDescent="0.15"/>
    <row r="160" spans="1:55"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sheetData>
  <sheetProtection algorithmName="SHA-512" hashValue="dS39S6gEL7iD1Ji9ISKuCNnEwp6S2l5YMl0XV8N5f1zRcCCz5QIE0nXAXY6lW+qD9AfZC08f02pfTjnavtlcjQ==" saltValue="+5zZQsEGMMoNlOzFRYWc/Q==" spinCount="100000" sheet="1" objects="1" scenarios="1"/>
  <dataValidations count="2">
    <dataValidation type="decimal" showInputMessage="1" showErrorMessage="1" errorTitle="Incorrect entry" error="Enter 1.5 or 3.0 only" sqref="C4" xr:uid="{7CD64643-34E2-0A48-B96B-93DF495BB4C6}">
      <formula1>1.5</formula1>
      <formula2>3</formula2>
    </dataValidation>
    <dataValidation type="whole" showInputMessage="1" showErrorMessage="1" errorTitle="Incorrect number" error="Please enter quarterly consumption between 700-4000kWh" sqref="C5" xr:uid="{1457B7CF-4ECB-3546-BF42-C99484E518F6}">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6DB53-1BD0-1A4E-8559-38BFEB8145F8}">
  <sheetPr codeName="Sheet24"/>
  <dimension ref="A1:XFD9989"/>
  <sheetViews>
    <sheetView zoomScaleNormal="100" workbookViewId="0">
      <selection activeCell="P1" sqref="P1:U1048576"/>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customWidth="1"/>
    <col min="29" max="39" width="7.5" customWidth="1"/>
    <col min="40" max="76" width="11.1640625" customWidth="1"/>
    <col min="1185" max="16384" width="10.83203125" style="219"/>
  </cols>
  <sheetData>
    <row r="1" spans="1:55" customFormat="1" ht="13" x14ac:dyDescent="0.15">
      <c r="A1" s="319" t="s">
        <v>221</v>
      </c>
      <c r="B1" s="319"/>
      <c r="C1" s="319"/>
      <c r="D1" s="319"/>
      <c r="E1" s="319"/>
      <c r="F1" s="318"/>
      <c r="G1" s="318"/>
      <c r="H1" s="318">
        <v>3</v>
      </c>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8"/>
      <c r="BC1" s="318"/>
    </row>
    <row r="2" spans="1:55" customFormat="1" ht="13" x14ac:dyDescent="0.15">
      <c r="A2" s="319" t="s">
        <v>856</v>
      </c>
      <c r="B2" s="319"/>
      <c r="C2" s="319"/>
      <c r="D2" s="319"/>
      <c r="E2" s="319"/>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row>
    <row r="3" spans="1:55" customFormat="1" ht="13" x14ac:dyDescent="0.15">
      <c r="A3" s="319"/>
      <c r="B3" s="319"/>
      <c r="C3" s="319"/>
      <c r="D3" s="319"/>
      <c r="E3" s="319"/>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8"/>
      <c r="BC3" s="318"/>
    </row>
    <row r="4" spans="1:55" x14ac:dyDescent="0.15">
      <c r="A4" s="184" t="s">
        <v>243</v>
      </c>
      <c r="B4" s="185"/>
      <c r="C4" s="186">
        <v>3</v>
      </c>
      <c r="D4" s="320"/>
      <c r="E4" s="187" t="s">
        <v>244</v>
      </c>
      <c r="F4" s="188">
        <f>IF(C4&lt;H1,(696),(1393))</f>
        <v>1393</v>
      </c>
      <c r="G4" s="320"/>
      <c r="H4" s="320"/>
      <c r="I4" s="320"/>
      <c r="J4" s="184"/>
      <c r="K4" s="189" t="s">
        <v>156</v>
      </c>
      <c r="L4" s="190" t="s">
        <v>157</v>
      </c>
      <c r="M4" s="191" t="s">
        <v>158</v>
      </c>
      <c r="N4" s="320"/>
      <c r="O4" s="320"/>
      <c r="P4" s="320"/>
      <c r="Q4" s="320"/>
      <c r="R4" s="320"/>
      <c r="S4" s="320"/>
      <c r="T4" s="320"/>
      <c r="U4" s="320"/>
      <c r="V4" s="320"/>
      <c r="W4" s="320"/>
      <c r="X4" s="320"/>
      <c r="Y4" s="320"/>
      <c r="Z4" s="320"/>
      <c r="AA4" s="318"/>
      <c r="AB4" s="318"/>
      <c r="AC4" s="318"/>
      <c r="AD4" s="318"/>
      <c r="AE4" s="318"/>
      <c r="AF4" s="318"/>
      <c r="AG4" s="318"/>
      <c r="AH4" s="318"/>
      <c r="AI4" s="318"/>
      <c r="AJ4" s="318"/>
      <c r="AK4" s="318"/>
      <c r="AL4" s="318"/>
      <c r="AM4" s="318"/>
      <c r="AN4" s="318"/>
      <c r="AO4" s="318"/>
      <c r="AP4" s="318"/>
      <c r="AQ4" s="318"/>
      <c r="AR4" s="318"/>
      <c r="AS4" s="318"/>
      <c r="AT4" s="318"/>
      <c r="AU4" s="318"/>
      <c r="AV4" s="318"/>
      <c r="AW4" s="318"/>
      <c r="AX4" s="318"/>
      <c r="AY4" s="318"/>
      <c r="AZ4" s="318"/>
      <c r="BA4" s="318"/>
      <c r="BB4" s="318"/>
      <c r="BC4" s="318"/>
    </row>
    <row r="5" spans="1:55" x14ac:dyDescent="0.15">
      <c r="A5" s="192" t="s">
        <v>0</v>
      </c>
      <c r="B5" s="193"/>
      <c r="C5" s="194">
        <v>1500</v>
      </c>
      <c r="D5" s="320"/>
      <c r="E5" s="187" t="s">
        <v>159</v>
      </c>
      <c r="F5" s="195">
        <f>C5-(F4-F6)</f>
        <v>892.65199999999993</v>
      </c>
      <c r="G5" s="320"/>
      <c r="H5" s="320"/>
      <c r="I5" s="320"/>
      <c r="J5" s="192" t="s">
        <v>160</v>
      </c>
      <c r="K5" s="196">
        <f>F5*85/100</f>
        <v>758.75419999999997</v>
      </c>
      <c r="L5" s="197">
        <f>F5*15/100</f>
        <v>133.89779999999999</v>
      </c>
      <c r="M5" s="198" t="s">
        <v>79</v>
      </c>
      <c r="N5" s="320"/>
      <c r="O5" s="320"/>
      <c r="P5" s="320"/>
      <c r="Q5" s="320"/>
      <c r="R5" s="320"/>
      <c r="S5" s="320"/>
      <c r="T5" s="320"/>
      <c r="U5" s="320"/>
      <c r="V5" s="320"/>
      <c r="W5" s="320"/>
      <c r="X5" s="320"/>
      <c r="Y5" s="320"/>
      <c r="Z5" s="320"/>
      <c r="AA5" s="318"/>
      <c r="AB5" s="318"/>
      <c r="AC5" s="318"/>
      <c r="AD5" s="318"/>
      <c r="AE5" s="318"/>
      <c r="AF5" s="318"/>
      <c r="AG5" s="318"/>
      <c r="AH5" s="318"/>
      <c r="AI5" s="318"/>
      <c r="AJ5" s="318"/>
      <c r="AK5" s="318"/>
      <c r="AL5" s="318"/>
      <c r="AM5" s="318"/>
      <c r="AN5" s="318"/>
      <c r="AO5" s="318"/>
      <c r="AP5" s="318"/>
      <c r="AQ5" s="318"/>
      <c r="AR5" s="318"/>
      <c r="AS5" s="318"/>
      <c r="AT5" s="318"/>
      <c r="AU5" s="318"/>
      <c r="AV5" s="318"/>
      <c r="AW5" s="318"/>
      <c r="AX5" s="318"/>
      <c r="AY5" s="318"/>
      <c r="AZ5" s="318"/>
      <c r="BA5" s="318"/>
      <c r="BB5" s="318"/>
      <c r="BC5" s="318"/>
    </row>
    <row r="6" spans="1:55" x14ac:dyDescent="0.15">
      <c r="A6" s="320"/>
      <c r="B6" s="320"/>
      <c r="C6" s="320"/>
      <c r="D6" s="320"/>
      <c r="E6" s="187" t="s">
        <v>80</v>
      </c>
      <c r="F6" s="195">
        <f>IF(C4&lt;H1,(F4*29.5/100),(F4*56.4/100))</f>
        <v>785.65199999999993</v>
      </c>
      <c r="G6" s="320"/>
      <c r="H6" s="320"/>
      <c r="I6" s="320"/>
      <c r="J6" s="192" t="s">
        <v>81</v>
      </c>
      <c r="K6" s="196">
        <f>F5*20/100</f>
        <v>178.53039999999999</v>
      </c>
      <c r="L6" s="197">
        <f>F5*25/100</f>
        <v>223.16299999999998</v>
      </c>
      <c r="M6" s="199">
        <f>F5*55/100</f>
        <v>490.95859999999993</v>
      </c>
      <c r="N6" s="320"/>
      <c r="O6" s="320"/>
      <c r="P6" s="320"/>
      <c r="Q6" s="320"/>
      <c r="R6" s="320"/>
      <c r="S6" s="320"/>
      <c r="T6" s="320"/>
      <c r="U6" s="320"/>
      <c r="V6" s="320"/>
      <c r="W6" s="320"/>
      <c r="X6" s="320"/>
      <c r="Y6" s="320"/>
      <c r="Z6" s="320"/>
      <c r="AA6" s="318"/>
      <c r="AB6" s="318"/>
      <c r="AC6" s="318"/>
      <c r="AD6" s="318"/>
      <c r="AE6" s="318"/>
      <c r="AF6" s="318"/>
      <c r="AG6" s="318"/>
      <c r="AH6" s="318"/>
      <c r="AI6" s="318"/>
      <c r="AJ6" s="318"/>
      <c r="AK6" s="318"/>
      <c r="AL6" s="318"/>
      <c r="AM6" s="318"/>
      <c r="AN6" s="318"/>
      <c r="AO6" s="318"/>
      <c r="AP6" s="318"/>
      <c r="AQ6" s="318"/>
      <c r="AR6" s="318"/>
      <c r="AS6" s="318"/>
      <c r="AT6" s="318"/>
      <c r="AU6" s="318"/>
      <c r="AV6" s="318"/>
      <c r="AW6" s="318"/>
      <c r="AX6" s="318"/>
      <c r="AY6" s="318"/>
      <c r="AZ6" s="318"/>
      <c r="BA6" s="318"/>
      <c r="BB6" s="318"/>
      <c r="BC6" s="318"/>
    </row>
    <row r="7" spans="1:55" ht="15" thickBot="1" x14ac:dyDescent="0.2">
      <c r="A7" s="320"/>
      <c r="B7" s="320"/>
      <c r="C7" s="320"/>
      <c r="D7" s="320"/>
      <c r="E7" s="320"/>
      <c r="F7" s="321"/>
      <c r="G7" s="320"/>
      <c r="H7" s="320"/>
      <c r="I7" s="320"/>
      <c r="J7" s="322"/>
      <c r="K7" s="322"/>
      <c r="L7" s="322"/>
      <c r="M7" s="320"/>
      <c r="N7" s="320"/>
      <c r="O7" s="320"/>
      <c r="P7" s="320"/>
      <c r="Q7" s="320"/>
      <c r="R7" s="320"/>
      <c r="S7" s="320"/>
      <c r="T7" s="320"/>
      <c r="U7" s="320"/>
      <c r="V7" s="320"/>
      <c r="W7" s="320"/>
      <c r="X7" s="320"/>
      <c r="Y7" s="320"/>
      <c r="Z7" s="320"/>
      <c r="AA7" s="318"/>
      <c r="AB7" s="318"/>
      <c r="AC7" s="318"/>
      <c r="AD7" s="318"/>
      <c r="AE7" s="318"/>
      <c r="AF7" s="318"/>
      <c r="AG7" s="318"/>
      <c r="AH7" s="318"/>
      <c r="AI7" s="318"/>
      <c r="AJ7" s="318"/>
      <c r="AK7" s="318"/>
      <c r="AL7" s="318"/>
      <c r="AM7" s="318"/>
      <c r="AN7" s="318"/>
      <c r="AO7" s="318"/>
      <c r="AP7" s="318"/>
      <c r="AQ7" s="318"/>
      <c r="AR7" s="318"/>
      <c r="AS7" s="318"/>
      <c r="AT7" s="318"/>
      <c r="AU7" s="318"/>
      <c r="AV7" s="318"/>
      <c r="AW7" s="318"/>
      <c r="AX7" s="318"/>
      <c r="AY7" s="318"/>
      <c r="AZ7" s="318"/>
      <c r="BA7" s="318"/>
      <c r="BB7" s="318"/>
      <c r="BC7" s="318"/>
    </row>
    <row r="8" spans="1:55"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c r="AA8" s="318"/>
      <c r="AB8" s="318"/>
      <c r="AC8" s="318"/>
      <c r="AD8" s="318"/>
      <c r="AE8" s="318"/>
      <c r="AF8" s="318"/>
      <c r="AG8" s="318"/>
      <c r="AH8" s="318"/>
      <c r="AI8" s="318"/>
      <c r="AJ8" s="318"/>
      <c r="AK8" s="318"/>
      <c r="AL8" s="318"/>
      <c r="AM8" s="318"/>
      <c r="AN8" s="318"/>
      <c r="AO8" s="318"/>
      <c r="AP8" s="318"/>
      <c r="AQ8" s="318"/>
      <c r="AR8" s="318"/>
      <c r="AS8" s="318"/>
      <c r="AT8" s="318"/>
      <c r="AU8" s="318"/>
      <c r="AV8" s="318"/>
      <c r="AW8" s="318"/>
      <c r="AX8" s="318"/>
      <c r="AY8" s="318"/>
      <c r="AZ8" s="318"/>
      <c r="BA8" s="318"/>
      <c r="BB8" s="318"/>
      <c r="BC8" s="318"/>
    </row>
    <row r="9" spans="1:55"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c r="AA9" s="318"/>
      <c r="AB9" s="318"/>
      <c r="AC9" s="318"/>
      <c r="AD9" s="318"/>
      <c r="AE9" s="318"/>
      <c r="AF9" s="318"/>
      <c r="AG9" s="318"/>
      <c r="AH9" s="318"/>
      <c r="AI9" s="318"/>
      <c r="AJ9" s="318"/>
      <c r="AK9" s="318"/>
      <c r="AL9" s="318"/>
      <c r="AM9" s="318"/>
      <c r="AN9" s="318"/>
      <c r="AO9" s="318"/>
      <c r="AP9" s="318"/>
      <c r="AQ9" s="318"/>
      <c r="AR9" s="318"/>
      <c r="AS9" s="318"/>
      <c r="AT9" s="318"/>
      <c r="AU9" s="318"/>
      <c r="AV9" s="318"/>
      <c r="AW9" s="318"/>
      <c r="AX9" s="318"/>
      <c r="AY9" s="318"/>
      <c r="AZ9" s="318"/>
      <c r="BA9" s="318"/>
      <c r="BB9" s="318"/>
      <c r="BC9" s="318"/>
    </row>
    <row r="10" spans="1:55" x14ac:dyDescent="0.15">
      <c r="A10" s="201" t="str">
        <f>'Tariffs July 2022'!K2</f>
        <v>AGL</v>
      </c>
      <c r="B10" s="202" t="str">
        <f>'Tariffs July 2022'!L2</f>
        <v>Solar Savers</v>
      </c>
      <c r="C10" s="203">
        <f>IF('Tariffs July 2022'!BP2=0,91*'Tariffs July 2022'!M2/100,(91*'Tariffs July 2022'!M2/100)+'Tariffs July 2022'!BP2/4)</f>
        <v>102.51563636363635</v>
      </c>
      <c r="D10" s="203">
        <f>IF('Tariffs July 2022'!O2="",$F$5*'Tariffs July 2022'!N2/100,IF($F$5&gt;='Tariffs July 2022'!P2,('Tariffs July 2022'!P2*'Tariffs July 2022'!N2/100),($F$5*'Tariffs July 2022'!N2/100)))</f>
        <v>205.95916145454544</v>
      </c>
      <c r="E10" s="203">
        <f>IF(AND('Tariffs July 2022'!P2&gt;0,'Tariffs July 2022'!R2&gt;0),IF($F$5&lt;'Tariffs July 2022'!P2,0,IF($F$5&lt;=('Tariffs July 2022'!R2+'Tariffs July 2022'!P2),(($F$5-'Tariffs July 2022'!P2)*'Tariffs July 2022'!Q2/100),(('Tariffs July 2022'!R2)*'Tariffs July 2022'!Q2/100))),0)</f>
        <v>0</v>
      </c>
      <c r="F10" s="203">
        <f>IF('Tariffs July 2022'!T2&gt;0,IF(($F$5&lt;'Tariffs July 2022'!T2),(0),($F$5-'Tariffs July 2022'!T2)*'Tariffs July 2022'!U2/100),IF(AND('Tariffs July 2022'!R2&gt;0,'Tariffs July 2022'!T2=""),IF(($F$5&lt;'Tariffs July 2022'!R2),(0),($F$5-'Tariffs July 2022'!R2)*'Tariffs July 2022'!S2/100),IF(AND('Tariffs July 2022'!P2&gt;0,'Tariffs July 2022'!R2=""),IF(($F$5&lt;'Tariffs July 2022'!P2),(0),($F$5-'Tariffs July 2022'!P2)*'Tariffs July 2022'!Q2/100),0)))</f>
        <v>0</v>
      </c>
      <c r="G10" s="203">
        <f t="shared" ref="G10:G23" si="0">SUM(C10:F10)</f>
        <v>308.4747978181818</v>
      </c>
      <c r="H10" s="203">
        <f t="shared" ref="H10:H23" si="1">(G10-C10)*4</f>
        <v>823.83664581818175</v>
      </c>
      <c r="I10" s="247">
        <f>G10*4</f>
        <v>1233.8991912727272</v>
      </c>
      <c r="J10" s="204">
        <f>I10*1.1</f>
        <v>1357.2891104</v>
      </c>
      <c r="K10" s="207">
        <f>'Tariffs July 2022'!AZ2</f>
        <v>0</v>
      </c>
      <c r="L10" s="207">
        <f>'Tariffs July 2022'!BA2</f>
        <v>0</v>
      </c>
      <c r="M10" s="207">
        <f>'Tariffs July 2022'!BB2</f>
        <v>0</v>
      </c>
      <c r="N10" s="207">
        <f>'Tariffs July 2022'!BC2</f>
        <v>0</v>
      </c>
      <c r="O10" s="205">
        <f>($F$6*'Tariffs July 2022'!AT2/100)*4</f>
        <v>314.26079999999996</v>
      </c>
      <c r="P10" s="206" t="str">
        <f>IF(SUM(K10:N10)=0,"No discount",IF(K10&gt;0,"Guaranteed off bill",IF(L10&gt;0,"Guaranteed off usage",IF(M10&gt;0,"Pay-on-time off bill","Pay-on-time off usage"))))</f>
        <v>No discount</v>
      </c>
      <c r="Q10" s="206" t="str">
        <f t="shared" ref="Q10:Q23"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1233.8991912727272</v>
      </c>
      <c r="S10" s="247">
        <f>IF(AND(P10="Pay-on-time off bill",Q10="Inclusive"),((R10*1.1)-((R10*1.1)*M10/100))/1.1,IF(AND(P10="Pay-on-time off usage",Q10="Inclusive"),((R10*1.1)-((H10*1.1)*N10/100))/1.1,IF(AND(P10="Pay-on-time off bill",Q10="Exclusive"),R10-(R10*M10/100),IF(AND(P10="Pay-on-time off usage",Q10="Exclusive"),R10-(H10*N10/100),IF(Q10="Inclusive",((R10*1.1))/1.1,R10)))))</f>
        <v>1233.8991912727272</v>
      </c>
      <c r="T10" s="247">
        <f t="shared" ref="T10:T23" si="3">R10-O10</f>
        <v>919.63839127272718</v>
      </c>
      <c r="U10" s="247">
        <f t="shared" ref="U10:U23" si="4">S10-O10</f>
        <v>919.63839127272718</v>
      </c>
      <c r="V10" s="292">
        <f t="shared" ref="V10:W23" si="5">T10*1.1</f>
        <v>1011.6022303999999</v>
      </c>
      <c r="W10" s="292">
        <f t="shared" si="5"/>
        <v>1011.6022303999999</v>
      </c>
      <c r="X10" s="207">
        <f>'Tariffs July 2022'!BL2</f>
        <v>0</v>
      </c>
      <c r="Y10" s="207" t="str">
        <f>'Tariffs July 2022'!BM2</f>
        <v>n</v>
      </c>
      <c r="Z10" s="208">
        <f>'Tariffs July 2022'!G2</f>
        <v>43285</v>
      </c>
      <c r="AA10" s="318"/>
      <c r="AB10" s="318"/>
      <c r="AC10" s="318"/>
      <c r="AD10" s="318"/>
      <c r="AE10" s="318"/>
      <c r="AF10" s="318"/>
      <c r="AG10" s="318"/>
      <c r="AH10" s="318"/>
      <c r="AI10" s="318"/>
      <c r="AJ10" s="318"/>
      <c r="AK10" s="318"/>
      <c r="AL10" s="318"/>
      <c r="AM10" s="318"/>
      <c r="AN10" s="318"/>
      <c r="AO10" s="318"/>
      <c r="AP10" s="318"/>
      <c r="AQ10" s="318"/>
      <c r="AR10" s="318"/>
      <c r="AS10" s="318"/>
      <c r="AT10" s="318"/>
      <c r="AU10" s="318"/>
      <c r="AV10" s="318"/>
      <c r="AW10" s="318"/>
      <c r="AX10" s="318"/>
      <c r="AY10" s="318"/>
      <c r="AZ10" s="318"/>
      <c r="BA10" s="318"/>
      <c r="BB10" s="318"/>
      <c r="BC10" s="318"/>
    </row>
    <row r="11" spans="1:55" x14ac:dyDescent="0.15">
      <c r="A11" s="201" t="str">
        <f>'Tariffs July 2022'!K3</f>
        <v>Diamond Energy</v>
      </c>
      <c r="B11" s="202" t="str">
        <f>'Tariffs July 2022'!L3</f>
        <v xml:space="preserve">Renewable Saver </v>
      </c>
      <c r="C11" s="203">
        <f>IF('Tariffs July 2022'!BP3=0,91*'Tariffs July 2022'!M3/100,(91*'Tariffs July 2022'!M3/100)+'Tariffs July 2022'!BP3/4)</f>
        <v>99.19</v>
      </c>
      <c r="D11" s="203">
        <f>IF('Tariffs July 2022'!O3="",$F$5*'Tariffs July 2022'!N3/100,IF($F$5&gt;='Tariffs July 2022'!P3,('Tariffs July 2022'!P3*'Tariffs July 2022'!N3/100),($F$5*'Tariffs July 2022'!N3/100)))</f>
        <v>201.33360109090904</v>
      </c>
      <c r="E11" s="203">
        <f>IF(AND('Tariffs July 2022'!P3&gt;0,'Tariffs July 2022'!R3&gt;0),IF($F$5&lt;'Tariffs July 2022'!P3,0,IF($F$5&lt;=('Tariffs July 2022'!R3+'Tariffs July 2022'!P3),(($F$5-'Tariffs July 2022'!P3)*'Tariffs July 2022'!Q3/100),(('Tariffs July 2022'!R3)*'Tariffs July 2022'!Q3/100))),0)</f>
        <v>0</v>
      </c>
      <c r="F11" s="203">
        <f>IF('Tariffs July 2022'!T3&gt;0,IF(($F$5&lt;'Tariffs July 2022'!T3),(0),($F$5-'Tariffs July 2022'!T3)*'Tariffs July 2022'!U3/100),IF(AND('Tariffs July 2022'!R3&gt;0,'Tariffs July 2022'!T3=""),IF(($F$5&lt;'Tariffs July 2022'!R3),(0),($F$5-'Tariffs July 2022'!R3)*'Tariffs July 2022'!S3/100),IF(AND('Tariffs July 2022'!P3&gt;0,'Tariffs July 2022'!R3=""),IF(($F$5&lt;'Tariffs July 2022'!P3),(0),($F$5-'Tariffs July 2022'!P3)*'Tariffs July 2022'!Q3/100),0)))</f>
        <v>0</v>
      </c>
      <c r="G11" s="203">
        <f t="shared" si="0"/>
        <v>300.52360109090904</v>
      </c>
      <c r="H11" s="203">
        <f t="shared" si="1"/>
        <v>805.33440436363617</v>
      </c>
      <c r="I11" s="247">
        <f t="shared" ref="I11:I23" si="6">G11*4</f>
        <v>1202.0944043636362</v>
      </c>
      <c r="J11" s="204">
        <f t="shared" ref="J11:J23" si="7">I11*1.1</f>
        <v>1322.3038448</v>
      </c>
      <c r="K11" s="207">
        <f>'Tariffs July 2022'!AZ3</f>
        <v>0</v>
      </c>
      <c r="L11" s="207">
        <f>'Tariffs July 2022'!BA3</f>
        <v>0</v>
      </c>
      <c r="M11" s="207">
        <f>'Tariffs July 2022'!BB3</f>
        <v>2</v>
      </c>
      <c r="N11" s="207">
        <f>'Tariffs July 2022'!BC3</f>
        <v>0</v>
      </c>
      <c r="O11" s="205">
        <f>($F$6*'Tariffs July 2022'!AT3/100)*4</f>
        <v>163.415616</v>
      </c>
      <c r="P11" s="206" t="str">
        <f t="shared" ref="P11:P23" si="8">IF(SUM(K11:N11)=0,"No discount",IF(K11&gt;0,"Guaranteed off bill",IF(L11&gt;0,"Guaranteed off usage",IF(M11&gt;0,"Pay-on-time off bill","Pay-on-time off usage"))))</f>
        <v>Pay-on-time off bill</v>
      </c>
      <c r="Q11" s="206" t="str">
        <f t="shared" si="2"/>
        <v>Exclusive</v>
      </c>
      <c r="R11" s="293">
        <f t="shared" ref="R11:R23" si="9">IF(AND(P11="Guaranteed off bill",Q11="Inclusive"),((I11*1.1)-((I11*1.1)*K11/100))/1.1,IF(AND(P11="Guaranteed off usage",Q11="Inclusive"),((I11*1.1)-((H11*1.1)*L11/100))/1.1,IF(AND(P11="Guaranteed off bill",Q11="Exclusive"),I11-(I11*K11/100),IF(AND(P11="Guaranteed off usage",Q11="Exclusive"),I11-(H11*L11/100),IF(Q11="Inclusive",((I11*1.1))/1.1,I11)))))</f>
        <v>1202.0944043636362</v>
      </c>
      <c r="S11" s="247">
        <f t="shared" ref="S11:S23" si="10">IF(AND(P11="Pay-on-time off bill",Q11="Inclusive"),((R11*1.1)-((R11*1.1)*M11/100))/1.1,IF(AND(P11="Pay-on-time off usage",Q11="Inclusive"),((R11*1.1)-((H11*1.1)*N11/100))/1.1,IF(AND(P11="Pay-on-time off bill",Q11="Exclusive"),R11-(R11*M11/100),IF(AND(P11="Pay-on-time off usage",Q11="Exclusive"),R11-(H11*N11/100),IF(Q11="Inclusive",((R11*1.1))/1.1,R11)))))</f>
        <v>1178.0525162763633</v>
      </c>
      <c r="T11" s="247">
        <f t="shared" si="3"/>
        <v>1038.6787883636362</v>
      </c>
      <c r="U11" s="247">
        <f t="shared" si="4"/>
        <v>1014.6369002763633</v>
      </c>
      <c r="V11" s="292">
        <f t="shared" si="5"/>
        <v>1142.5466671999998</v>
      </c>
      <c r="W11" s="292">
        <f t="shared" si="5"/>
        <v>1116.1005903039998</v>
      </c>
      <c r="X11" s="207">
        <f>'Tariffs July 2022'!BL3</f>
        <v>0</v>
      </c>
      <c r="Y11" s="207" t="str">
        <f>'Tariffs July 2022'!BM3</f>
        <v>n</v>
      </c>
      <c r="Z11" s="208">
        <f>'Tariffs July 2022'!G3</f>
        <v>43281</v>
      </c>
      <c r="AA11" s="318"/>
      <c r="AB11" s="318"/>
      <c r="AC11" s="318"/>
      <c r="AD11" s="318"/>
      <c r="AE11" s="318"/>
      <c r="AF11" s="318"/>
      <c r="AG11" s="318"/>
      <c r="AH11" s="318"/>
      <c r="AI11" s="318"/>
      <c r="AJ11" s="318"/>
      <c r="AK11" s="318"/>
      <c r="AL11" s="318"/>
      <c r="AM11" s="318"/>
      <c r="AN11" s="318"/>
      <c r="AO11" s="318"/>
      <c r="AP11" s="318"/>
      <c r="AQ11" s="318"/>
      <c r="AR11" s="318"/>
      <c r="AS11" s="318"/>
      <c r="AT11" s="318"/>
      <c r="AU11" s="318"/>
      <c r="AV11" s="318"/>
      <c r="AW11" s="318"/>
      <c r="AX11" s="318"/>
      <c r="AY11" s="318"/>
      <c r="AZ11" s="318"/>
      <c r="BA11" s="318"/>
      <c r="BB11" s="318"/>
      <c r="BC11" s="318"/>
    </row>
    <row r="12" spans="1:55" x14ac:dyDescent="0.15">
      <c r="A12" s="201" t="str">
        <f>'Tariffs July 2022'!K4</f>
        <v>EnergyAustralia</v>
      </c>
      <c r="B12" s="202" t="str">
        <f>'Tariffs July 2022'!L4</f>
        <v>Solar Max</v>
      </c>
      <c r="C12" s="203">
        <f>IF('Tariffs July 2022'!BP4=0,91*'Tariffs July 2022'!M4/100,(91*'Tariffs July 2022'!M4/100)+'Tariffs July 2022'!BP4/4)</f>
        <v>85.995000000000005</v>
      </c>
      <c r="D12" s="203">
        <f>IF('Tariffs July 2022'!O4="",$F$5*'Tariffs July 2022'!N4/100,IF($F$5&gt;='Tariffs July 2022'!P4,('Tariffs July 2022'!P4*'Tariffs July 2022'!N4/100),($F$5*'Tariffs July 2022'!N4/100)))</f>
        <v>218.86204036363634</v>
      </c>
      <c r="E12" s="203">
        <f>IF(AND('Tariffs July 2022'!P4&gt;0,'Tariffs July 2022'!R4&gt;0),IF($F$5&lt;'Tariffs July 2022'!P4,0,IF($F$5&lt;=('Tariffs July 2022'!R4+'Tariffs July 2022'!P4),(($F$5-'Tariffs July 2022'!P4)*'Tariffs July 2022'!Q4/100),(('Tariffs July 2022'!R4)*'Tariffs July 2022'!Q4/100))),0)</f>
        <v>0</v>
      </c>
      <c r="F12" s="203">
        <f>IF('Tariffs July 2022'!T4&gt;0,IF(($F$5&lt;'Tariffs July 2022'!T4),(0),($F$5-'Tariffs July 2022'!T4)*'Tariffs July 2022'!U4/100),IF(AND('Tariffs July 2022'!R4&gt;0,'Tariffs July 2022'!T4=""),IF(($F$5&lt;'Tariffs July 2022'!R4),(0),($F$5-'Tariffs July 2022'!R4)*'Tariffs July 2022'!S4/100),IF(AND('Tariffs July 2022'!P4&gt;0,'Tariffs July 2022'!R4=""),IF(($F$5&lt;'Tariffs July 2022'!P4),(0),($F$5-'Tariffs July 2022'!P4)*'Tariffs July 2022'!Q4/100),0)))</f>
        <v>0</v>
      </c>
      <c r="G12" s="203">
        <f t="shared" si="0"/>
        <v>304.85704036363632</v>
      </c>
      <c r="H12" s="203">
        <f t="shared" si="1"/>
        <v>875.44816145454524</v>
      </c>
      <c r="I12" s="247">
        <f t="shared" si="6"/>
        <v>1219.4281614545453</v>
      </c>
      <c r="J12" s="204">
        <f t="shared" si="7"/>
        <v>1341.3709775999998</v>
      </c>
      <c r="K12" s="207">
        <f>'Tariffs July 2022'!AZ4</f>
        <v>0</v>
      </c>
      <c r="L12" s="207">
        <f>'Tariffs July 2022'!BA4</f>
        <v>0</v>
      </c>
      <c r="M12" s="207">
        <f>'Tariffs July 2022'!BB4</f>
        <v>0</v>
      </c>
      <c r="N12" s="207">
        <f>'Tariffs July 2022'!BC4</f>
        <v>0</v>
      </c>
      <c r="O12" s="205">
        <f>($F$6*'Tariffs July 2022'!AT4/100)*4</f>
        <v>314.26079999999996</v>
      </c>
      <c r="P12" s="206" t="str">
        <f t="shared" si="8"/>
        <v>No discount</v>
      </c>
      <c r="Q12" s="206" t="str">
        <f t="shared" si="2"/>
        <v>Exclusive</v>
      </c>
      <c r="R12" s="293">
        <f t="shared" si="9"/>
        <v>1219.4281614545453</v>
      </c>
      <c r="S12" s="247">
        <f t="shared" si="10"/>
        <v>1219.4281614545453</v>
      </c>
      <c r="T12" s="247">
        <f t="shared" si="3"/>
        <v>905.16736145454524</v>
      </c>
      <c r="U12" s="247">
        <f t="shared" si="4"/>
        <v>905.16736145454524</v>
      </c>
      <c r="V12" s="292">
        <f t="shared" si="5"/>
        <v>995.68409759999986</v>
      </c>
      <c r="W12" s="292">
        <f t="shared" si="5"/>
        <v>995.68409759999986</v>
      </c>
      <c r="X12" s="207">
        <f>'Tariffs July 2022'!BL4</f>
        <v>0</v>
      </c>
      <c r="Y12" s="207" t="str">
        <f>'Tariffs July 2022'!BM4</f>
        <v>n</v>
      </c>
      <c r="Z12" s="208">
        <f>'Tariffs July 2022'!G4</f>
        <v>43281</v>
      </c>
      <c r="AA12" s="318"/>
      <c r="AB12" s="318"/>
      <c r="AC12" s="318"/>
      <c r="AD12" s="318"/>
      <c r="AE12" s="318"/>
      <c r="AF12" s="318"/>
      <c r="AG12" s="318"/>
      <c r="AH12" s="318"/>
      <c r="AI12" s="318"/>
      <c r="AJ12" s="318"/>
      <c r="AK12" s="318"/>
      <c r="AL12" s="318"/>
      <c r="AM12" s="318"/>
      <c r="AN12" s="318"/>
      <c r="AO12" s="318"/>
      <c r="AP12" s="318"/>
      <c r="AQ12" s="318"/>
      <c r="AR12" s="318"/>
      <c r="AS12" s="318"/>
      <c r="AT12" s="318"/>
      <c r="AU12" s="318"/>
      <c r="AV12" s="318"/>
      <c r="AW12" s="318"/>
      <c r="AX12" s="318"/>
      <c r="AY12" s="318"/>
      <c r="AZ12" s="318"/>
      <c r="BA12" s="318"/>
      <c r="BB12" s="318"/>
      <c r="BC12" s="318"/>
    </row>
    <row r="13" spans="1:55" x14ac:dyDescent="0.15">
      <c r="A13" s="201" t="str">
        <f>'Tariffs July 2022'!K5</f>
        <v>Energy Locals</v>
      </c>
      <c r="B13" s="202" t="str">
        <f>'Tariffs July 2022'!L5</f>
        <v>Online Member</v>
      </c>
      <c r="C13" s="203">
        <f>IF('Tariffs July 2022'!BP5=0,91*'Tariffs July 2022'!M5/100,(91*'Tariffs July 2022'!M5/100)+'Tariffs July 2022'!BP5/4)</f>
        <v>100.94727272727272</v>
      </c>
      <c r="D13" s="203">
        <f>IF('Tariffs July 2022'!O5="",$F$5*'Tariffs July 2022'!N5/100,IF($F$5&gt;='Tariffs July 2022'!P5,('Tariffs July 2022'!P5*'Tariffs July 2022'!N5/100),($F$5*'Tariffs July 2022'!N5/100)))</f>
        <v>223.16299999999995</v>
      </c>
      <c r="E13" s="203">
        <f>IF(AND('Tariffs July 2022'!P5&gt;0,'Tariffs July 2022'!R5&gt;0),IF($F$5&lt;'Tariffs July 2022'!P5,0,IF($F$5&lt;=('Tariffs July 2022'!R5+'Tariffs July 2022'!P5),(($F$5-'Tariffs July 2022'!P5)*'Tariffs July 2022'!Q5/100),(('Tariffs July 2022'!R5)*'Tariffs July 2022'!Q5/100))),0)</f>
        <v>0</v>
      </c>
      <c r="F13" s="203">
        <f>IF('Tariffs July 2022'!T5&gt;0,IF(($F$5&lt;'Tariffs July 2022'!T5),(0),($F$5-'Tariffs July 2022'!T5)*'Tariffs July 2022'!U5/100),IF(AND('Tariffs July 2022'!R5&gt;0,'Tariffs July 2022'!T5=""),IF(($F$5&lt;'Tariffs July 2022'!R5),(0),($F$5-'Tariffs July 2022'!R5)*'Tariffs July 2022'!S5/100),IF(AND('Tariffs July 2022'!P5&gt;0,'Tariffs July 2022'!R5=""),IF(($F$5&lt;'Tariffs July 2022'!P5),(0),($F$5-'Tariffs July 2022'!P5)*'Tariffs July 2022'!Q5/100),0)))</f>
        <v>0</v>
      </c>
      <c r="G13" s="203">
        <f t="shared" si="0"/>
        <v>324.11027272727267</v>
      </c>
      <c r="H13" s="203">
        <f t="shared" si="1"/>
        <v>892.65199999999982</v>
      </c>
      <c r="I13" s="247">
        <f t="shared" si="6"/>
        <v>1296.4410909090907</v>
      </c>
      <c r="J13" s="204">
        <f t="shared" si="7"/>
        <v>1426.0852</v>
      </c>
      <c r="K13" s="207">
        <f>'Tariffs July 2022'!AZ5</f>
        <v>0</v>
      </c>
      <c r="L13" s="207">
        <f>'Tariffs July 2022'!BA5</f>
        <v>0</v>
      </c>
      <c r="M13" s="207">
        <f>'Tariffs July 2022'!BB5</f>
        <v>0</v>
      </c>
      <c r="N13" s="207">
        <f>'Tariffs July 2022'!BC5</f>
        <v>0</v>
      </c>
      <c r="O13" s="205">
        <f>($F$6*'Tariffs July 2022'!AT5/100)*4</f>
        <v>320.54601599999995</v>
      </c>
      <c r="P13" s="206" t="str">
        <f t="shared" si="8"/>
        <v>No discount</v>
      </c>
      <c r="Q13" s="206" t="str">
        <f t="shared" si="2"/>
        <v>Exclusive</v>
      </c>
      <c r="R13" s="293">
        <f t="shared" si="9"/>
        <v>1296.4410909090907</v>
      </c>
      <c r="S13" s="247">
        <f t="shared" si="10"/>
        <v>1296.4410909090907</v>
      </c>
      <c r="T13" s="247">
        <f t="shared" si="3"/>
        <v>975.89507490909068</v>
      </c>
      <c r="U13" s="247">
        <f t="shared" si="4"/>
        <v>975.89507490909068</v>
      </c>
      <c r="V13" s="292">
        <f t="shared" si="5"/>
        <v>1073.4845823999999</v>
      </c>
      <c r="W13" s="292">
        <f t="shared" si="5"/>
        <v>1073.4845823999999</v>
      </c>
      <c r="X13" s="207">
        <f>'Tariffs July 2022'!BL5</f>
        <v>0</v>
      </c>
      <c r="Y13" s="207" t="str">
        <f>'Tariffs July 2022'!BM5</f>
        <v>n</v>
      </c>
      <c r="Z13" s="208">
        <f>'Tariffs July 2022'!G5</f>
        <v>43281</v>
      </c>
      <c r="AA13" s="318"/>
      <c r="AB13" s="318"/>
      <c r="AC13" s="318"/>
      <c r="AD13" s="318"/>
      <c r="AE13" s="318"/>
      <c r="AF13" s="318"/>
      <c r="AG13" s="318"/>
      <c r="AH13" s="318"/>
      <c r="AI13" s="318"/>
      <c r="AJ13" s="318"/>
      <c r="AK13" s="318"/>
      <c r="AL13" s="318"/>
      <c r="AM13" s="318"/>
      <c r="AN13" s="318"/>
      <c r="AO13" s="318"/>
      <c r="AP13" s="318"/>
      <c r="AQ13" s="318"/>
      <c r="AR13" s="318"/>
      <c r="AS13" s="318"/>
      <c r="AT13" s="318"/>
      <c r="AU13" s="318"/>
      <c r="AV13" s="318"/>
      <c r="AW13" s="318"/>
      <c r="AX13" s="318"/>
      <c r="AY13" s="318"/>
      <c r="AZ13" s="318"/>
      <c r="BA13" s="318"/>
      <c r="BB13" s="318"/>
      <c r="BC13" s="318"/>
    </row>
    <row r="14" spans="1:55" x14ac:dyDescent="0.15">
      <c r="A14" s="201" t="str">
        <f>'Tariffs July 2022'!K6</f>
        <v>Origin Energy</v>
      </c>
      <c r="B14" s="202" t="str">
        <f>'Tariffs July 2022'!L6</f>
        <v>Solar Boost</v>
      </c>
      <c r="C14" s="203">
        <f>IF('Tariffs July 2022'!BP6=0,91*'Tariffs July 2022'!M6/100,(91*'Tariffs July 2022'!M6/100)+'Tariffs July 2022'!BP6/4)</f>
        <v>97.899454545454532</v>
      </c>
      <c r="D14" s="203">
        <f>IF('Tariffs July 2022'!O6="",$F$5*'Tariffs July 2022'!N6/100,IF($F$5&gt;='Tariffs July 2022'!P6,('Tariffs July 2022'!P6*'Tariffs July 2022'!N6/100),($F$5*'Tariffs July 2022'!N6/100)))</f>
        <v>209.52976945454543</v>
      </c>
      <c r="E14" s="203">
        <f>IF(AND('Tariffs July 2022'!P6&gt;0,'Tariffs July 2022'!R6&gt;0),IF($F$5&lt;'Tariffs July 2022'!P6,0,IF($F$5&lt;=('Tariffs July 2022'!R6+'Tariffs July 2022'!P6),(($F$5-'Tariffs July 2022'!P6)*'Tariffs July 2022'!Q6/100),(('Tariffs July 2022'!R6)*'Tariffs July 2022'!Q6/100))),0)</f>
        <v>0</v>
      </c>
      <c r="F14" s="203">
        <f>IF('Tariffs July 2022'!T6&gt;0,IF(($F$5&lt;'Tariffs July 2022'!T6),(0),($F$5-'Tariffs July 2022'!T6)*'Tariffs July 2022'!U6/100),IF(AND('Tariffs July 2022'!R6&gt;0,'Tariffs July 2022'!T6=""),IF(($F$5&lt;'Tariffs July 2022'!R6),(0),($F$5-'Tariffs July 2022'!R6)*'Tariffs July 2022'!S6/100),IF(AND('Tariffs July 2022'!P6&gt;0,'Tariffs July 2022'!R6=""),IF(($F$5&lt;'Tariffs July 2022'!P6),(0),($F$5-'Tariffs July 2022'!P6)*'Tariffs July 2022'!Q6/100),0)))</f>
        <v>0</v>
      </c>
      <c r="G14" s="203">
        <f t="shared" si="0"/>
        <v>307.42922399999998</v>
      </c>
      <c r="H14" s="203">
        <f t="shared" si="1"/>
        <v>838.11907781818172</v>
      </c>
      <c r="I14" s="247">
        <f t="shared" si="6"/>
        <v>1229.7168959999999</v>
      </c>
      <c r="J14" s="204">
        <f t="shared" si="7"/>
        <v>1352.6885855999999</v>
      </c>
      <c r="K14" s="207">
        <f>'Tariffs July 2022'!AZ6</f>
        <v>0</v>
      </c>
      <c r="L14" s="207">
        <f>'Tariffs July 2022'!BA6</f>
        <v>0</v>
      </c>
      <c r="M14" s="207">
        <f>'Tariffs July 2022'!BB6</f>
        <v>0</v>
      </c>
      <c r="N14" s="207">
        <f>'Tariffs July 2022'!BC6</f>
        <v>0</v>
      </c>
      <c r="O14" s="205">
        <f>($F$6*'Tariffs July 2022'!AT6/100)*4</f>
        <v>314.26079999999996</v>
      </c>
      <c r="P14" s="206" t="str">
        <f t="shared" si="8"/>
        <v>No discount</v>
      </c>
      <c r="Q14" s="206" t="str">
        <f t="shared" si="2"/>
        <v>Inclusive</v>
      </c>
      <c r="R14" s="293">
        <f t="shared" si="9"/>
        <v>1229.7168959999999</v>
      </c>
      <c r="S14" s="247">
        <f t="shared" si="10"/>
        <v>1229.7168959999999</v>
      </c>
      <c r="T14" s="247">
        <f t="shared" si="3"/>
        <v>915.45609599999989</v>
      </c>
      <c r="U14" s="247">
        <f t="shared" si="4"/>
        <v>915.45609599999989</v>
      </c>
      <c r="V14" s="292">
        <f t="shared" si="5"/>
        <v>1007.0017055999999</v>
      </c>
      <c r="W14" s="292">
        <f t="shared" si="5"/>
        <v>1007.0017055999999</v>
      </c>
      <c r="X14" s="207">
        <f>'Tariffs July 2022'!BL6</f>
        <v>0</v>
      </c>
      <c r="Y14" s="207" t="str">
        <f>'Tariffs July 2022'!BM6</f>
        <v>n</v>
      </c>
      <c r="Z14" s="208">
        <f>'Tariffs July 2022'!G6</f>
        <v>43281</v>
      </c>
      <c r="AA14" s="318"/>
      <c r="AB14" s="318"/>
      <c r="AC14" s="318"/>
      <c r="AD14" s="318"/>
      <c r="AE14" s="318"/>
      <c r="AF14" s="318"/>
      <c r="AG14" s="318"/>
      <c r="AH14" s="318"/>
      <c r="AI14" s="318"/>
      <c r="AJ14" s="318"/>
      <c r="AK14" s="318"/>
      <c r="AL14" s="318"/>
      <c r="AM14" s="318"/>
      <c r="AN14" s="318"/>
      <c r="AO14" s="318"/>
      <c r="AP14" s="318"/>
      <c r="AQ14" s="318"/>
      <c r="AR14" s="318"/>
      <c r="AS14" s="318"/>
      <c r="AT14" s="318"/>
      <c r="AU14" s="318"/>
      <c r="AV14" s="318"/>
      <c r="AW14" s="318"/>
      <c r="AX14" s="318"/>
      <c r="AY14" s="318"/>
      <c r="AZ14" s="318"/>
      <c r="BA14" s="318"/>
      <c r="BB14" s="318"/>
      <c r="BC14" s="318"/>
    </row>
    <row r="15" spans="1:55" x14ac:dyDescent="0.15">
      <c r="A15" s="201" t="str">
        <f>'Tariffs July 2022'!K7</f>
        <v>Simply Energy</v>
      </c>
      <c r="B15" s="202" t="str">
        <f>'Tariffs July 2022'!L7</f>
        <v>Basic</v>
      </c>
      <c r="C15" s="203">
        <f>IF('Tariffs July 2022'!BP7=0,91*'Tariffs July 2022'!M7/100,(91*'Tariffs July 2022'!M7/100)+'Tariffs July 2022'!BP7/4)</f>
        <v>82.172999999999988</v>
      </c>
      <c r="D15" s="203">
        <f>IF('Tariffs July 2022'!O7="",$F$5*'Tariffs July 2022'!N7/100,IF($F$5&gt;='Tariffs July 2022'!P7,('Tariffs July 2022'!P7*'Tariffs July 2022'!N7/100),($F$5*'Tariffs July 2022'!N7/100)))</f>
        <v>222.10804763636358</v>
      </c>
      <c r="E15" s="203">
        <f>IF(AND('Tariffs July 2022'!P7&gt;0,'Tariffs July 2022'!R7&gt;0),IF($F$5&lt;'Tariffs July 2022'!P7,0,IF($F$5&lt;=('Tariffs July 2022'!R7+'Tariffs July 2022'!P7),(($F$5-'Tariffs July 2022'!P7)*'Tariffs July 2022'!Q7/100),(('Tariffs July 2022'!R7)*'Tariffs July 2022'!Q7/100))),0)</f>
        <v>0</v>
      </c>
      <c r="F15" s="203">
        <f>IF('Tariffs July 2022'!T7&gt;0,IF(($F$5&lt;'Tariffs July 2022'!T7),(0),($F$5-'Tariffs July 2022'!T7)*'Tariffs July 2022'!U7/100),IF(AND('Tariffs July 2022'!R7&gt;0,'Tariffs July 2022'!T7=""),IF(($F$5&lt;'Tariffs July 2022'!R7),(0),($F$5-'Tariffs July 2022'!R7)*'Tariffs July 2022'!S7/100),IF(AND('Tariffs July 2022'!P7&gt;0,'Tariffs July 2022'!R7=""),IF(($F$5&lt;'Tariffs July 2022'!P7),(0),($F$5-'Tariffs July 2022'!P7)*'Tariffs July 2022'!Q7/100),0)))</f>
        <v>0</v>
      </c>
      <c r="G15" s="203">
        <f t="shared" si="0"/>
        <v>304.28104763636355</v>
      </c>
      <c r="H15" s="203">
        <f t="shared" si="1"/>
        <v>888.4321905454542</v>
      </c>
      <c r="I15" s="247">
        <f t="shared" si="6"/>
        <v>1217.1241905454542</v>
      </c>
      <c r="J15" s="204">
        <f t="shared" si="7"/>
        <v>1338.8366095999997</v>
      </c>
      <c r="K15" s="207">
        <f>'Tariffs July 2022'!AZ7</f>
        <v>0</v>
      </c>
      <c r="L15" s="207">
        <f>'Tariffs July 2022'!BA7</f>
        <v>0</v>
      </c>
      <c r="M15" s="207">
        <f>'Tariffs July 2022'!BB7</f>
        <v>0</v>
      </c>
      <c r="N15" s="207">
        <f>'Tariffs July 2022'!BC7</f>
        <v>0</v>
      </c>
      <c r="O15" s="205">
        <f>($F$6*'Tariffs July 2022'!AT7/100)*4</f>
        <v>219.98255999999998</v>
      </c>
      <c r="P15" s="206" t="str">
        <f t="shared" si="8"/>
        <v>No discount</v>
      </c>
      <c r="Q15" s="206" t="str">
        <f t="shared" si="2"/>
        <v>Exclusive</v>
      </c>
      <c r="R15" s="293">
        <f t="shared" si="9"/>
        <v>1217.1241905454542</v>
      </c>
      <c r="S15" s="247">
        <f t="shared" si="10"/>
        <v>1217.1241905454542</v>
      </c>
      <c r="T15" s="247">
        <f t="shared" si="3"/>
        <v>997.14163054545429</v>
      </c>
      <c r="U15" s="247">
        <f t="shared" si="4"/>
        <v>997.14163054545429</v>
      </c>
      <c r="V15" s="292">
        <f t="shared" si="5"/>
        <v>1096.8557935999997</v>
      </c>
      <c r="W15" s="292">
        <f t="shared" si="5"/>
        <v>1096.8557935999997</v>
      </c>
      <c r="X15" s="207">
        <f>'Tariffs July 2022'!BL7</f>
        <v>0</v>
      </c>
      <c r="Y15" s="207" t="str">
        <f>'Tariffs July 2022'!BM7</f>
        <v>n</v>
      </c>
      <c r="Z15" s="208">
        <f>'Tariffs July 2022'!G7</f>
        <v>43281</v>
      </c>
      <c r="AA15" s="318"/>
      <c r="AB15" s="318"/>
      <c r="AC15" s="318"/>
      <c r="AD15" s="318"/>
      <c r="AE15" s="318"/>
      <c r="AF15" s="318"/>
      <c r="AG15" s="318"/>
      <c r="AH15" s="318"/>
      <c r="AI15" s="318"/>
      <c r="AJ15" s="318"/>
      <c r="AK15" s="318"/>
      <c r="AL15" s="318"/>
      <c r="AM15" s="318"/>
      <c r="AN15" s="318"/>
      <c r="AO15" s="318"/>
      <c r="AP15" s="318"/>
      <c r="AQ15" s="318"/>
      <c r="AR15" s="318"/>
      <c r="AS15" s="318"/>
      <c r="AT15" s="318"/>
      <c r="AU15" s="318"/>
      <c r="AV15" s="318"/>
      <c r="AW15" s="318"/>
      <c r="AX15" s="318"/>
      <c r="AY15" s="318"/>
      <c r="AZ15" s="318"/>
      <c r="BA15" s="318"/>
      <c r="BB15" s="318"/>
      <c r="BC15" s="318"/>
    </row>
    <row r="16" spans="1:55" x14ac:dyDescent="0.15">
      <c r="A16" s="201" t="str">
        <f>'Tariffs July 2022'!K8</f>
        <v>Powershop</v>
      </c>
      <c r="B16" s="202" t="str">
        <f>'Tariffs July 2022'!L8</f>
        <v>Carbon neutral</v>
      </c>
      <c r="C16" s="203">
        <f>IF('Tariffs July 2022'!BP8=0,91*'Tariffs July 2022'!M8/100,(91*'Tariffs July 2022'!M8/100)+'Tariffs July 2022'!BP8/4)</f>
        <v>103.83927272727271</v>
      </c>
      <c r="D16" s="203">
        <f>IF('Tariffs July 2022'!O8="",$F$5*'Tariffs July 2022'!N8/100,IF($F$5&gt;='Tariffs July 2022'!P8,('Tariffs July 2022'!P8*'Tariffs July 2022'!N8/100),($F$5*'Tariffs July 2022'!N8/100)))</f>
        <v>190.29717636363631</v>
      </c>
      <c r="E16" s="203">
        <f>IF(AND('Tariffs July 2022'!P8&gt;0,'Tariffs July 2022'!R8&gt;0),IF($F$5&lt;'Tariffs July 2022'!P8,0,IF($F$5&lt;=('Tariffs July 2022'!R8+'Tariffs July 2022'!P8),(($F$5-'Tariffs July 2022'!P8)*'Tariffs July 2022'!Q8/100),(('Tariffs July 2022'!R8)*'Tariffs July 2022'!Q8/100))),0)</f>
        <v>0</v>
      </c>
      <c r="F16" s="203">
        <f>IF('Tariffs July 2022'!T8&gt;0,IF(($F$5&lt;'Tariffs July 2022'!T8),(0),($F$5-'Tariffs July 2022'!T8)*'Tariffs July 2022'!U8/100),IF(AND('Tariffs July 2022'!R8&gt;0,'Tariffs July 2022'!T8=""),IF(($F$5&lt;'Tariffs July 2022'!R8),(0),($F$5-'Tariffs July 2022'!R8)*'Tariffs July 2022'!S8/100),IF(AND('Tariffs July 2022'!P8&gt;0,'Tariffs July 2022'!R8=""),IF(($F$5&lt;'Tariffs July 2022'!P8),(0),($F$5-'Tariffs July 2022'!P8)*'Tariffs July 2022'!Q8/100),0)))</f>
        <v>0</v>
      </c>
      <c r="G16" s="203">
        <f t="shared" si="0"/>
        <v>294.13644909090903</v>
      </c>
      <c r="H16" s="203">
        <f t="shared" si="1"/>
        <v>761.18870545454524</v>
      </c>
      <c r="I16" s="247">
        <f t="shared" si="6"/>
        <v>1176.5457963636361</v>
      </c>
      <c r="J16" s="204">
        <f t="shared" si="7"/>
        <v>1294.2003759999998</v>
      </c>
      <c r="K16" s="207">
        <f>'Tariffs July 2022'!AZ8</f>
        <v>0</v>
      </c>
      <c r="L16" s="207">
        <f>'Tariffs July 2022'!BA8</f>
        <v>0</v>
      </c>
      <c r="M16" s="207">
        <f>'Tariffs July 2022'!BB8</f>
        <v>0</v>
      </c>
      <c r="N16" s="207">
        <f>'Tariffs July 2022'!BC8</f>
        <v>0</v>
      </c>
      <c r="O16" s="205">
        <f>($F$6*'Tariffs July 2022'!AT8/100)*4</f>
        <v>109.99127999999999</v>
      </c>
      <c r="P16" s="206" t="str">
        <f t="shared" si="8"/>
        <v>No discount</v>
      </c>
      <c r="Q16" s="206" t="str">
        <f t="shared" si="2"/>
        <v>Inclusive</v>
      </c>
      <c r="R16" s="293">
        <f t="shared" si="9"/>
        <v>1176.5457963636361</v>
      </c>
      <c r="S16" s="247">
        <f t="shared" si="10"/>
        <v>1176.5457963636361</v>
      </c>
      <c r="T16" s="247">
        <f t="shared" si="3"/>
        <v>1066.5545163636361</v>
      </c>
      <c r="U16" s="247">
        <f t="shared" si="4"/>
        <v>1066.5545163636361</v>
      </c>
      <c r="V16" s="292">
        <f t="shared" si="5"/>
        <v>1173.2099679999999</v>
      </c>
      <c r="W16" s="292">
        <f t="shared" si="5"/>
        <v>1173.2099679999999</v>
      </c>
      <c r="X16" s="207">
        <f>'Tariffs July 2022'!BL8</f>
        <v>0</v>
      </c>
      <c r="Y16" s="207" t="str">
        <f>'Tariffs July 2022'!BM8</f>
        <v>n</v>
      </c>
      <c r="Z16" s="208">
        <f>'Tariffs July 2022'!G8</f>
        <v>43266</v>
      </c>
      <c r="AA16" s="318"/>
      <c r="AB16" s="318"/>
      <c r="AC16" s="318"/>
      <c r="AD16" s="318"/>
      <c r="AE16" s="318"/>
      <c r="AF16" s="318"/>
      <c r="AG16" s="318"/>
      <c r="AH16" s="318"/>
      <c r="AI16" s="318"/>
      <c r="AJ16" s="318"/>
      <c r="AK16" s="318"/>
      <c r="AL16" s="318"/>
      <c r="AM16" s="318"/>
      <c r="AN16" s="318"/>
      <c r="AO16" s="318"/>
      <c r="AP16" s="318"/>
      <c r="AQ16" s="318"/>
      <c r="AR16" s="318"/>
      <c r="AS16" s="318"/>
      <c r="AT16" s="318"/>
      <c r="AU16" s="318"/>
      <c r="AV16" s="318"/>
      <c r="AW16" s="318"/>
      <c r="AX16" s="318"/>
      <c r="AY16" s="318"/>
      <c r="AZ16" s="318"/>
      <c r="BA16" s="318"/>
      <c r="BB16" s="318"/>
      <c r="BC16" s="318"/>
    </row>
    <row r="17" spans="1:55" x14ac:dyDescent="0.15">
      <c r="A17" s="201" t="str">
        <f>'Tariffs July 2022'!K9</f>
        <v>Red Energy</v>
      </c>
      <c r="B17" s="202" t="str">
        <f>'Tariffs July 2022'!L9</f>
        <v>Living Energy Saver</v>
      </c>
      <c r="C17" s="203">
        <f>IF('Tariffs July 2022'!BP9=0,91*'Tariffs July 2022'!M9/100,(91*'Tariffs July 2022'!M9/100)+'Tariffs July 2022'!BP9/4)</f>
        <v>77.349999999999994</v>
      </c>
      <c r="D17" s="203">
        <f>IF('Tariffs July 2022'!O9="",$F$5*'Tariffs July 2022'!N9/100,IF($F$5&gt;='Tariffs July 2022'!P9,('Tariffs July 2022'!P9*'Tariffs July 2022'!N9/100),($F$5*'Tariffs July 2022'!N9/100)))</f>
        <v>169.4415796363636</v>
      </c>
      <c r="E17" s="203">
        <f>IF(AND('Tariffs July 2022'!P9&gt;0,'Tariffs July 2022'!R9&gt;0),IF($F$5&lt;'Tariffs July 2022'!P9,0,IF($F$5&lt;=('Tariffs July 2022'!R9+'Tariffs July 2022'!P9),(($F$5-'Tariffs July 2022'!P9)*'Tariffs July 2022'!Q9/100),(('Tariffs July 2022'!R9)*'Tariffs July 2022'!Q9/100))),0)</f>
        <v>0</v>
      </c>
      <c r="F17" s="203">
        <f>IF('Tariffs July 2022'!T9&gt;0,IF(($F$5&lt;'Tariffs July 2022'!T9),(0),($F$5-'Tariffs July 2022'!T9)*'Tariffs July 2022'!U9/100),IF(AND('Tariffs July 2022'!R9&gt;0,'Tariffs July 2022'!T9=""),IF(($F$5&lt;'Tariffs July 2022'!R9),(0),($F$5-'Tariffs July 2022'!R9)*'Tariffs July 2022'!S9/100),IF(AND('Tariffs July 2022'!P9&gt;0,'Tariffs July 2022'!R9=""),IF(($F$5&lt;'Tariffs July 2022'!P9),(0),($F$5-'Tariffs July 2022'!P9)*'Tariffs July 2022'!Q9/100),0)))</f>
        <v>0</v>
      </c>
      <c r="G17" s="203">
        <f t="shared" si="0"/>
        <v>246.79157963636359</v>
      </c>
      <c r="H17" s="203">
        <f t="shared" si="1"/>
        <v>677.7663185454544</v>
      </c>
      <c r="I17" s="247">
        <f t="shared" si="6"/>
        <v>987.16631854545437</v>
      </c>
      <c r="J17" s="204">
        <f t="shared" si="7"/>
        <v>1085.8829503999998</v>
      </c>
      <c r="K17" s="207">
        <f>'Tariffs July 2022'!AZ9</f>
        <v>0</v>
      </c>
      <c r="L17" s="207">
        <f>'Tariffs July 2022'!BA9</f>
        <v>0</v>
      </c>
      <c r="M17" s="207">
        <f>'Tariffs July 2022'!BB9</f>
        <v>0</v>
      </c>
      <c r="N17" s="207">
        <f>'Tariffs July 2022'!BC9</f>
        <v>0</v>
      </c>
      <c r="O17" s="205">
        <f>($F$6*'Tariffs July 2022'!AT9/100)*4</f>
        <v>361.39992000000001</v>
      </c>
      <c r="P17" s="206" t="str">
        <f t="shared" si="8"/>
        <v>No discount</v>
      </c>
      <c r="Q17" s="206" t="str">
        <f t="shared" si="2"/>
        <v>Inclusive</v>
      </c>
      <c r="R17" s="293">
        <f t="shared" si="9"/>
        <v>987.16631854545426</v>
      </c>
      <c r="S17" s="247">
        <f t="shared" si="10"/>
        <v>987.16631854545426</v>
      </c>
      <c r="T17" s="247">
        <f t="shared" si="3"/>
        <v>625.76639854545419</v>
      </c>
      <c r="U17" s="247">
        <f t="shared" si="4"/>
        <v>625.76639854545419</v>
      </c>
      <c r="V17" s="292">
        <f t="shared" si="5"/>
        <v>688.34303839999961</v>
      </c>
      <c r="W17" s="292">
        <f t="shared" si="5"/>
        <v>688.34303839999961</v>
      </c>
      <c r="X17" s="207">
        <f>'Tariffs July 2022'!BL9</f>
        <v>0</v>
      </c>
      <c r="Y17" s="207" t="str">
        <f>'Tariffs July 2022'!BM9</f>
        <v>n</v>
      </c>
      <c r="Z17" s="208">
        <f>'Tariffs July 2022'!G9</f>
        <v>43281</v>
      </c>
      <c r="AA17" s="318"/>
      <c r="AB17" s="318"/>
      <c r="AC17" s="318"/>
      <c r="AD17" s="318"/>
      <c r="AE17" s="318"/>
      <c r="AF17" s="318"/>
      <c r="AG17" s="318"/>
      <c r="AH17" s="318"/>
      <c r="AI17" s="318"/>
      <c r="AJ17" s="318"/>
      <c r="AK17" s="318"/>
      <c r="AL17" s="318"/>
      <c r="AM17" s="318"/>
      <c r="AN17" s="318"/>
      <c r="AO17" s="318"/>
      <c r="AP17" s="318"/>
      <c r="AQ17" s="318"/>
      <c r="AR17" s="318"/>
      <c r="AS17" s="318"/>
      <c r="AT17" s="318"/>
      <c r="AU17" s="318"/>
      <c r="AV17" s="318"/>
      <c r="AW17" s="318"/>
      <c r="AX17" s="318"/>
      <c r="AY17" s="318"/>
      <c r="AZ17" s="318"/>
      <c r="BA17" s="318"/>
      <c r="BB17" s="318"/>
      <c r="BC17" s="318"/>
    </row>
    <row r="18" spans="1:55" x14ac:dyDescent="0.15">
      <c r="A18" s="201" t="str">
        <f>'Tariffs July 2022'!K10</f>
        <v>Alinta Energy</v>
      </c>
      <c r="B18" s="202" t="str">
        <f>'Tariffs July 2022'!L10</f>
        <v>Home Deal Solar</v>
      </c>
      <c r="C18" s="203">
        <f>IF('Tariffs July 2022'!BP10=0,91*'Tariffs July 2022'!M10/100,(91*'Tariffs July 2022'!M10/100)+'Tariffs July 2022'!BP10/4)</f>
        <v>100.3184</v>
      </c>
      <c r="D18" s="203">
        <f>IF('Tariffs July 2022'!O10="",$F$5*'Tariffs July 2022'!N10/100,IF($F$5&gt;='Tariffs July 2022'!P10,('Tariffs July 2022'!P10*'Tariffs July 2022'!N10/100),($F$5*'Tariffs July 2022'!N10/100)))</f>
        <v>206.28376218181816</v>
      </c>
      <c r="E18" s="203">
        <f>IF(AND('Tariffs July 2022'!P10&gt;0,'Tariffs July 2022'!R10&gt;0),IF($F$5&lt;'Tariffs July 2022'!P10,0,IF($F$5&lt;=('Tariffs July 2022'!R10+'Tariffs July 2022'!P10),(($F$5-'Tariffs July 2022'!P10)*'Tariffs July 2022'!Q10/100),(('Tariffs July 2022'!R10)*'Tariffs July 2022'!Q10/100))),0)</f>
        <v>0</v>
      </c>
      <c r="F18" s="203">
        <f>IF('Tariffs July 2022'!T10&gt;0,IF(($F$5&lt;'Tariffs July 2022'!T10),(0),($F$5-'Tariffs July 2022'!T10)*'Tariffs July 2022'!U10/100),IF(AND('Tariffs July 2022'!R10&gt;0,'Tariffs July 2022'!T10=""),IF(($F$5&lt;'Tariffs July 2022'!R10),(0),($F$5-'Tariffs July 2022'!R10)*'Tariffs July 2022'!S10/100),IF(AND('Tariffs July 2022'!P10&gt;0,'Tariffs July 2022'!R10=""),IF(($F$5&lt;'Tariffs July 2022'!P10),(0),($F$5-'Tariffs July 2022'!P10)*'Tariffs July 2022'!Q10/100),0)))</f>
        <v>0</v>
      </c>
      <c r="G18" s="203">
        <f t="shared" ref="G18" si="11">SUM(C18:F18)</f>
        <v>306.60216218181813</v>
      </c>
      <c r="H18" s="203">
        <f t="shared" ref="H18" si="12">(G18-C18)*4</f>
        <v>825.13504872727253</v>
      </c>
      <c r="I18" s="247">
        <f t="shared" ref="I18" si="13">G18*4</f>
        <v>1226.4086487272725</v>
      </c>
      <c r="J18" s="204">
        <f t="shared" ref="J18" si="14">I18*1.1</f>
        <v>1349.0495136</v>
      </c>
      <c r="K18" s="207">
        <f>'Tariffs July 2022'!AZ10</f>
        <v>0</v>
      </c>
      <c r="L18" s="207">
        <f>'Tariffs July 2022'!BA10</f>
        <v>0</v>
      </c>
      <c r="M18" s="207">
        <f>'Tariffs July 2022'!BB10</f>
        <v>0</v>
      </c>
      <c r="N18" s="207">
        <f>'Tariffs July 2022'!BC10</f>
        <v>0</v>
      </c>
      <c r="O18" s="205">
        <f>($F$6*'Tariffs July 2022'!AT10/100)*4</f>
        <v>251.40863999999999</v>
      </c>
      <c r="P18" s="206" t="str">
        <f t="shared" ref="P18" si="15">IF(SUM(K18:N18)=0,"No discount",IF(K18&gt;0,"Guaranteed off bill",IF(L18&gt;0,"Guaranteed off usage",IF(M18&gt;0,"Pay-on-time off bill","Pay-on-time off usage"))))</f>
        <v>No discount</v>
      </c>
      <c r="Q18" s="206" t="str">
        <f t="shared" ref="Q18" si="16">IF(OR(A18="Origin Energy",A18="Red Energy",A18="Powershop"),"Inclusive","Exclusive")</f>
        <v>Exclusive</v>
      </c>
      <c r="R18" s="293">
        <f t="shared" ref="R18" si="17">IF(AND(P18="Guaranteed off bill",Q18="Inclusive"),((I18*1.1)-((I18*1.1)*K18/100))/1.1,IF(AND(P18="Guaranteed off usage",Q18="Inclusive"),((I18*1.1)-((H18*1.1)*L18/100))/1.1,IF(AND(P18="Guaranteed off bill",Q18="Exclusive"),I18-(I18*K18/100),IF(AND(P18="Guaranteed off usage",Q18="Exclusive"),I18-(H18*L18/100),IF(Q18="Inclusive",((I18*1.1))/1.1,I18)))))</f>
        <v>1226.4086487272725</v>
      </c>
      <c r="S18" s="247">
        <f t="shared" ref="S18" si="18">IF(AND(P18="Pay-on-time off bill",Q18="Inclusive"),((R18*1.1)-((R18*1.1)*M18/100))/1.1,IF(AND(P18="Pay-on-time off usage",Q18="Inclusive"),((R18*1.1)-((H18*1.1)*N18/100))/1.1,IF(AND(P18="Pay-on-time off bill",Q18="Exclusive"),R18-(R18*M18/100),IF(AND(P18="Pay-on-time off usage",Q18="Exclusive"),R18-(H18*N18/100),IF(Q18="Inclusive",((R18*1.1))/1.1,R18)))))</f>
        <v>1226.4086487272725</v>
      </c>
      <c r="T18" s="247">
        <f t="shared" ref="T18" si="19">R18-O18</f>
        <v>975.00000872727253</v>
      </c>
      <c r="U18" s="247">
        <f t="shared" ref="U18" si="20">S18-O18</f>
        <v>975.00000872727253</v>
      </c>
      <c r="V18" s="292">
        <f t="shared" ref="V18" si="21">T18*1.1</f>
        <v>1072.5000095999999</v>
      </c>
      <c r="W18" s="292">
        <f t="shared" ref="W18" si="22">U18*1.1</f>
        <v>1072.5000095999999</v>
      </c>
      <c r="X18" s="207">
        <f>'Tariffs July 2022'!BL10</f>
        <v>0</v>
      </c>
      <c r="Y18" s="207" t="str">
        <f>'Tariffs July 2022'!BM10</f>
        <v>n</v>
      </c>
      <c r="Z18" s="208">
        <f>'Tariffs July 2022'!G10</f>
        <v>43299</v>
      </c>
      <c r="AA18" s="318"/>
      <c r="AB18" s="318"/>
      <c r="AC18" s="318"/>
      <c r="AD18" s="318"/>
      <c r="AE18" s="318"/>
      <c r="AF18" s="318"/>
      <c r="AG18" s="318"/>
      <c r="AH18" s="318"/>
      <c r="AI18" s="318"/>
      <c r="AJ18" s="318"/>
      <c r="AK18" s="318"/>
      <c r="AL18" s="318"/>
      <c r="AM18" s="318"/>
      <c r="AN18" s="318"/>
      <c r="AO18" s="318"/>
      <c r="AP18" s="318"/>
      <c r="AQ18" s="318"/>
      <c r="AR18" s="318"/>
      <c r="AS18" s="318"/>
      <c r="AT18" s="318"/>
      <c r="AU18" s="318"/>
      <c r="AV18" s="318"/>
      <c r="AW18" s="318"/>
      <c r="AX18" s="318"/>
      <c r="AY18" s="318"/>
      <c r="AZ18" s="318"/>
      <c r="BA18" s="318"/>
      <c r="BB18" s="318"/>
      <c r="BC18" s="318"/>
    </row>
    <row r="19" spans="1:55" x14ac:dyDescent="0.15">
      <c r="A19" s="201" t="str">
        <f>'Tariffs July 2022'!K11</f>
        <v>ReAmped Energy</v>
      </c>
      <c r="B19" s="202" t="str">
        <f>'Tariffs July 2022'!L11</f>
        <v>Solar</v>
      </c>
      <c r="C19" s="203">
        <f>IF('Tariffs July 2022'!BP11=0,91*'Tariffs July 2022'!M11/100,(91*'Tariffs July 2022'!M11/100)+'Tariffs July 2022'!BP11/4)</f>
        <v>97.907727272727257</v>
      </c>
      <c r="D19" s="203">
        <f>IF('Tariffs July 2022'!O11="",$F$5*'Tariffs July 2022'!N11/100,IF($F$5&gt;='Tariffs July 2022'!P11,('Tariffs July 2022'!P11*'Tariffs July 2022'!N11/100),($F$5*'Tariffs July 2022'!N11/100)))</f>
        <v>335.79945236363631</v>
      </c>
      <c r="E19" s="203">
        <f>IF(AND('Tariffs July 2022'!P11&gt;0,'Tariffs July 2022'!R11&gt;0),IF($F$5&lt;'Tariffs July 2022'!P11,0,IF($F$5&lt;=('Tariffs July 2022'!R11+'Tariffs July 2022'!P11),(($F$5-'Tariffs July 2022'!P11)*'Tariffs July 2022'!Q11/100),(('Tariffs July 2022'!R11)*'Tariffs July 2022'!Q11/100))),0)</f>
        <v>0</v>
      </c>
      <c r="F19" s="203">
        <f>IF('Tariffs July 2022'!T11&gt;0,IF(($F$5&lt;'Tariffs July 2022'!T11),(0),($F$5-'Tariffs July 2022'!T11)*'Tariffs July 2022'!U11/100),IF(AND('Tariffs July 2022'!R11&gt;0,'Tariffs July 2022'!T11=""),IF(($F$5&lt;'Tariffs July 2022'!R11),(0),($F$5-'Tariffs July 2022'!R11)*'Tariffs July 2022'!S11/100),IF(AND('Tariffs July 2022'!P11&gt;0,'Tariffs July 2022'!R11=""),IF(($F$5&lt;'Tariffs July 2022'!P11),(0),($F$5-'Tariffs July 2022'!P11)*'Tariffs July 2022'!Q11/100),0)))</f>
        <v>0</v>
      </c>
      <c r="G19" s="203">
        <f t="shared" si="0"/>
        <v>433.70717963636355</v>
      </c>
      <c r="H19" s="203">
        <f t="shared" si="1"/>
        <v>1343.1978094545452</v>
      </c>
      <c r="I19" s="247">
        <f t="shared" si="6"/>
        <v>1734.8287185454542</v>
      </c>
      <c r="J19" s="204">
        <f t="shared" si="7"/>
        <v>1908.3115903999997</v>
      </c>
      <c r="K19" s="207">
        <f>'Tariffs July 2022'!AZ11</f>
        <v>0</v>
      </c>
      <c r="L19" s="207">
        <f>'Tariffs July 2022'!BA11</f>
        <v>0</v>
      </c>
      <c r="M19" s="207">
        <f>'Tariffs July 2022'!BB11</f>
        <v>0</v>
      </c>
      <c r="N19" s="207">
        <f>'Tariffs July 2022'!BC11</f>
        <v>0</v>
      </c>
      <c r="O19" s="205">
        <f>($F$6*'Tariffs July 2022'!AT11/100)*4</f>
        <v>0</v>
      </c>
      <c r="P19" s="206" t="str">
        <f t="shared" si="8"/>
        <v>No discount</v>
      </c>
      <c r="Q19" s="206" t="str">
        <f t="shared" si="2"/>
        <v>Exclusive</v>
      </c>
      <c r="R19" s="293">
        <f t="shared" si="9"/>
        <v>1734.8287185454542</v>
      </c>
      <c r="S19" s="247">
        <f t="shared" si="10"/>
        <v>1734.8287185454542</v>
      </c>
      <c r="T19" s="247">
        <f t="shared" si="3"/>
        <v>1734.8287185454542</v>
      </c>
      <c r="U19" s="247">
        <f t="shared" si="4"/>
        <v>1734.8287185454542</v>
      </c>
      <c r="V19" s="292">
        <f t="shared" si="5"/>
        <v>1908.3115903999997</v>
      </c>
      <c r="W19" s="292">
        <f t="shared" si="5"/>
        <v>1908.3115903999997</v>
      </c>
      <c r="X19" s="207">
        <f>'Tariffs July 2022'!BL11</f>
        <v>0</v>
      </c>
      <c r="Y19" s="207" t="str">
        <f>'Tariffs July 2022'!BM11</f>
        <v>n</v>
      </c>
      <c r="Z19" s="208">
        <f>'Tariffs July 2022'!G11</f>
        <v>43273</v>
      </c>
      <c r="AA19" s="318"/>
      <c r="AB19" s="318"/>
      <c r="AC19" s="318"/>
      <c r="AD19" s="318"/>
      <c r="AE19" s="318"/>
      <c r="AF19" s="318"/>
      <c r="AG19" s="318"/>
      <c r="AH19" s="318"/>
      <c r="AI19" s="318"/>
      <c r="AJ19" s="318"/>
      <c r="AK19" s="318"/>
      <c r="AL19" s="318"/>
      <c r="AM19" s="318"/>
      <c r="AN19" s="318"/>
      <c r="AO19" s="318"/>
      <c r="AP19" s="318"/>
      <c r="AQ19" s="318"/>
      <c r="AR19" s="318"/>
      <c r="AS19" s="318"/>
      <c r="AT19" s="318"/>
      <c r="AU19" s="318"/>
      <c r="AV19" s="318"/>
      <c r="AW19" s="318"/>
      <c r="AX19" s="318"/>
      <c r="AY19" s="318"/>
      <c r="AZ19" s="318"/>
      <c r="BA19" s="318"/>
      <c r="BB19" s="318"/>
      <c r="BC19" s="318"/>
    </row>
    <row r="20" spans="1:55" x14ac:dyDescent="0.15">
      <c r="A20" s="201" t="str">
        <f>'Tariffs July 2022'!K12</f>
        <v>Amber Electric</v>
      </c>
      <c r="B20" s="202" t="str">
        <f>'Tariffs July 2022'!L12</f>
        <v>Amber Plan</v>
      </c>
      <c r="C20" s="203">
        <f>IF('Tariffs July 2022'!BP12=0,91*'Tariffs July 2022'!M12/100,(91*'Tariffs July 2022'!M12/100)+'Tariffs July 2022'!BP12/4)</f>
        <v>139.42899999999997</v>
      </c>
      <c r="D20" s="203">
        <f>IF('Tariffs July 2022'!O12="",$F$5*'Tariffs July 2022'!N12/100,IF($F$5&gt;='Tariffs July 2022'!P12,('Tariffs July 2022'!P12*'Tariffs July 2022'!N12/100),($F$5*'Tariffs July 2022'!N12/100)))</f>
        <v>252.70166618181815</v>
      </c>
      <c r="E20" s="203">
        <f>IF(AND('Tariffs July 2022'!P12&gt;0,'Tariffs July 2022'!R12&gt;0),IF($F$5&lt;'Tariffs July 2022'!P12,0,IF($F$5&lt;=('Tariffs July 2022'!R12+'Tariffs July 2022'!P12),(($F$5-'Tariffs July 2022'!P12)*'Tariffs July 2022'!Q12/100),(('Tariffs July 2022'!R12)*'Tariffs July 2022'!Q12/100))),0)</f>
        <v>0</v>
      </c>
      <c r="F20" s="203">
        <f>IF('Tariffs July 2022'!T12&gt;0,IF(($F$5&lt;'Tariffs July 2022'!T12),(0),($F$5-'Tariffs July 2022'!T12)*'Tariffs July 2022'!U12/100),IF(AND('Tariffs July 2022'!R12&gt;0,'Tariffs July 2022'!T12=""),IF(($F$5&lt;'Tariffs July 2022'!R12),(0),($F$5-'Tariffs July 2022'!R12)*'Tariffs July 2022'!S12/100),IF(AND('Tariffs July 2022'!P12&gt;0,'Tariffs July 2022'!R12=""),IF(($F$5&lt;'Tariffs July 2022'!P12),(0),($F$5-'Tariffs July 2022'!P12)*'Tariffs July 2022'!Q12/100),0)))</f>
        <v>0</v>
      </c>
      <c r="G20" s="203">
        <f t="shared" si="0"/>
        <v>392.13066618181813</v>
      </c>
      <c r="H20" s="203">
        <f t="shared" si="1"/>
        <v>1010.8066647272726</v>
      </c>
      <c r="I20" s="247">
        <f t="shared" si="6"/>
        <v>1568.5226647272725</v>
      </c>
      <c r="J20" s="204">
        <f t="shared" si="7"/>
        <v>1725.3749312</v>
      </c>
      <c r="K20" s="207">
        <f>'Tariffs July 2022'!AZ12</f>
        <v>0</v>
      </c>
      <c r="L20" s="207">
        <f>'Tariffs July 2022'!BA12</f>
        <v>0</v>
      </c>
      <c r="M20" s="207">
        <f>'Tariffs July 2022'!BB12</f>
        <v>0</v>
      </c>
      <c r="N20" s="207">
        <f>'Tariffs July 2022'!BC12</f>
        <v>0</v>
      </c>
      <c r="O20" s="205">
        <f>($F$6*'Tariffs July 2022'!AT12/100)*4</f>
        <v>0</v>
      </c>
      <c r="P20" s="206" t="str">
        <f t="shared" si="8"/>
        <v>No discount</v>
      </c>
      <c r="Q20" s="206" t="str">
        <f t="shared" si="2"/>
        <v>Exclusive</v>
      </c>
      <c r="R20" s="293">
        <f t="shared" si="9"/>
        <v>1568.5226647272725</v>
      </c>
      <c r="S20" s="247">
        <f t="shared" si="10"/>
        <v>1568.5226647272725</v>
      </c>
      <c r="T20" s="247">
        <f t="shared" si="3"/>
        <v>1568.5226647272725</v>
      </c>
      <c r="U20" s="247">
        <f t="shared" si="4"/>
        <v>1568.5226647272725</v>
      </c>
      <c r="V20" s="292">
        <f t="shared" si="5"/>
        <v>1725.3749312</v>
      </c>
      <c r="W20" s="292">
        <f t="shared" si="5"/>
        <v>1725.3749312</v>
      </c>
      <c r="X20" s="207">
        <f>'Tariffs July 2022'!BL12</f>
        <v>0</v>
      </c>
      <c r="Y20" s="207" t="str">
        <f>'Tariffs July 2022'!BM12</f>
        <v>n</v>
      </c>
      <c r="Z20" s="208">
        <f>'Tariffs July 2022'!G12</f>
        <v>43281</v>
      </c>
      <c r="AA20" s="318"/>
      <c r="AB20" s="318"/>
      <c r="AC20" s="318"/>
      <c r="AD20" s="318"/>
      <c r="AE20" s="318"/>
      <c r="AF20" s="318"/>
      <c r="AG20" s="318"/>
      <c r="AH20" s="318"/>
      <c r="AI20" s="318"/>
      <c r="AJ20" s="318"/>
      <c r="AK20" s="318"/>
      <c r="AL20" s="318"/>
      <c r="AM20" s="318"/>
      <c r="AN20" s="318"/>
      <c r="AO20" s="318"/>
      <c r="AP20" s="318"/>
      <c r="AQ20" s="318"/>
      <c r="AR20" s="318"/>
      <c r="AS20" s="318"/>
      <c r="AT20" s="318"/>
      <c r="AU20" s="318"/>
      <c r="AV20" s="318"/>
      <c r="AW20" s="318"/>
      <c r="AX20" s="318"/>
      <c r="AY20" s="318"/>
      <c r="AZ20" s="318"/>
      <c r="BA20" s="318"/>
      <c r="BB20" s="318"/>
      <c r="BC20" s="318"/>
    </row>
    <row r="21" spans="1:55" x14ac:dyDescent="0.15">
      <c r="A21" s="201" t="str">
        <f>'Tariffs July 2022'!K13</f>
        <v>GloBird Energy</v>
      </c>
      <c r="B21" s="202" t="str">
        <f>'Tariffs July 2022'!L13</f>
        <v>GloSave</v>
      </c>
      <c r="C21" s="203">
        <f>IF('Tariffs July 2022'!BP13=0,91*'Tariffs July 2022'!M13/100,(91*'Tariffs July 2022'!M13/100)+'Tariffs July 2022'!BP13/4)</f>
        <v>86.449999999999989</v>
      </c>
      <c r="D21" s="203">
        <f>IF('Tariffs July 2022'!O13="",$F$5*'Tariffs July 2022'!N13/100,IF($F$5&gt;='Tariffs July 2022'!P13,('Tariffs July 2022'!P13*'Tariffs July 2022'!N13/100),($F$5*'Tariffs July 2022'!N13/100)))</f>
        <v>535.59119999999984</v>
      </c>
      <c r="E21" s="203">
        <f>IF(AND('Tariffs July 2022'!P13&gt;0,'Tariffs July 2022'!R13&gt;0),IF($F$5&lt;'Tariffs July 2022'!P13,0,IF($F$5&lt;=('Tariffs July 2022'!R13+'Tariffs July 2022'!P13),(($F$5-'Tariffs July 2022'!P13)*'Tariffs July 2022'!Q13/100),(('Tariffs July 2022'!R13)*'Tariffs July 2022'!Q13/100))),0)</f>
        <v>0</v>
      </c>
      <c r="F21" s="203">
        <f>IF('Tariffs July 2022'!T13&gt;0,IF(($F$5&lt;'Tariffs July 2022'!T13),(0),($F$5-'Tariffs July 2022'!T13)*'Tariffs July 2022'!U13/100),IF(AND('Tariffs July 2022'!R13&gt;0,'Tariffs July 2022'!T13=""),IF(($F$5&lt;'Tariffs July 2022'!R13),(0),($F$5-'Tariffs July 2022'!R13)*'Tariffs July 2022'!S13/100),IF(AND('Tariffs July 2022'!P13&gt;0,'Tariffs July 2022'!R13=""),IF(($F$5&lt;'Tariffs July 2022'!P13),(0),($F$5-'Tariffs July 2022'!P13)*'Tariffs July 2022'!Q13/100),0)))</f>
        <v>0</v>
      </c>
      <c r="G21" s="203">
        <f t="shared" si="0"/>
        <v>622.04119999999989</v>
      </c>
      <c r="H21" s="203">
        <f t="shared" si="1"/>
        <v>2142.3647999999994</v>
      </c>
      <c r="I21" s="247">
        <f t="shared" si="6"/>
        <v>2488.1647999999996</v>
      </c>
      <c r="J21" s="204">
        <f t="shared" si="7"/>
        <v>2736.9812799999995</v>
      </c>
      <c r="K21" s="207">
        <f>'Tariffs July 2022'!AZ13</f>
        <v>0</v>
      </c>
      <c r="L21" s="207">
        <f>'Tariffs July 2022'!BA13</f>
        <v>0</v>
      </c>
      <c r="M21" s="207">
        <f>'Tariffs July 2022'!BB13</f>
        <v>0</v>
      </c>
      <c r="N21" s="207">
        <f>'Tariffs July 2022'!BC13</f>
        <v>0</v>
      </c>
      <c r="O21" s="205">
        <f>($F$6*'Tariffs July 2022'!AT13/100)*4</f>
        <v>157.13039999999998</v>
      </c>
      <c r="P21" s="206" t="str">
        <f t="shared" si="8"/>
        <v>No discount</v>
      </c>
      <c r="Q21" s="206" t="str">
        <f t="shared" si="2"/>
        <v>Exclusive</v>
      </c>
      <c r="R21" s="293">
        <f t="shared" si="9"/>
        <v>2488.1647999999996</v>
      </c>
      <c r="S21" s="247">
        <f t="shared" si="10"/>
        <v>2488.1647999999996</v>
      </c>
      <c r="T21" s="247">
        <f t="shared" si="3"/>
        <v>2331.0343999999996</v>
      </c>
      <c r="U21" s="247">
        <f t="shared" si="4"/>
        <v>2331.0343999999996</v>
      </c>
      <c r="V21" s="292">
        <f t="shared" si="5"/>
        <v>2564.1378399999999</v>
      </c>
      <c r="W21" s="292">
        <f t="shared" si="5"/>
        <v>2564.1378399999999</v>
      </c>
      <c r="X21" s="207">
        <f>'Tariffs July 2022'!BL13</f>
        <v>0</v>
      </c>
      <c r="Y21" s="207" t="str">
        <f>'Tariffs July 2022'!BM13</f>
        <v>n</v>
      </c>
      <c r="Z21" s="208">
        <f>'Tariffs July 2022'!G13</f>
        <v>43252</v>
      </c>
      <c r="AA21" s="318"/>
      <c r="AB21" s="318"/>
      <c r="AC21" s="318"/>
      <c r="AD21" s="318"/>
      <c r="AE21" s="318"/>
      <c r="AF21" s="318"/>
      <c r="AG21" s="318"/>
      <c r="AH21" s="318"/>
      <c r="AI21" s="318"/>
      <c r="AJ21" s="318"/>
      <c r="AK21" s="318"/>
      <c r="AL21" s="318"/>
      <c r="AM21" s="318"/>
      <c r="AN21" s="318"/>
      <c r="AO21" s="318"/>
      <c r="AP21" s="318"/>
      <c r="AQ21" s="318"/>
      <c r="AR21" s="318"/>
      <c r="AS21" s="318"/>
      <c r="AT21" s="318"/>
      <c r="AU21" s="318"/>
      <c r="AV21" s="318"/>
      <c r="AW21" s="318"/>
      <c r="AX21" s="318"/>
      <c r="AY21" s="318"/>
      <c r="AZ21" s="318"/>
      <c r="BA21" s="318"/>
      <c r="BB21" s="318"/>
      <c r="BC21" s="318"/>
    </row>
    <row r="22" spans="1:55" x14ac:dyDescent="0.15">
      <c r="A22" s="201" t="str">
        <f>'Tariffs July 2022'!K14</f>
        <v>Kogan Energy</v>
      </c>
      <c r="B22" s="202" t="str">
        <f>'Tariffs July 2022'!L14</f>
        <v>Free Kogan First Membership</v>
      </c>
      <c r="C22" s="203">
        <f>IF('Tariffs July 2022'!BP14=0,91*'Tariffs July 2022'!M14/100,(91*'Tariffs July 2022'!M14/100)+'Tariffs July 2022'!BP14/4)</f>
        <v>103.82272727272726</v>
      </c>
      <c r="D22" s="203">
        <f>IF('Tariffs July 2022'!O14="",$F$5*'Tariffs July 2022'!N14/100,IF($F$5&gt;='Tariffs July 2022'!P14,('Tariffs July 2022'!P14*'Tariffs July 2022'!N14/100),($F$5*'Tariffs July 2022'!N14/100)))</f>
        <v>193.54318363636361</v>
      </c>
      <c r="E22" s="203">
        <f>IF(AND('Tariffs July 2022'!P14&gt;0,'Tariffs July 2022'!R14&gt;0),IF($F$5&lt;'Tariffs July 2022'!P14,0,IF($F$5&lt;=('Tariffs July 2022'!R14+'Tariffs July 2022'!P14),(($F$5-'Tariffs July 2022'!P14)*'Tariffs July 2022'!Q14/100),(('Tariffs July 2022'!R14)*'Tariffs July 2022'!Q14/100))),0)</f>
        <v>0</v>
      </c>
      <c r="F22" s="203">
        <f>IF('Tariffs July 2022'!T14&gt;0,IF(($F$5&lt;'Tariffs July 2022'!T14),(0),($F$5-'Tariffs July 2022'!T14)*'Tariffs July 2022'!U14/100),IF(AND('Tariffs July 2022'!R14&gt;0,'Tariffs July 2022'!T14=""),IF(($F$5&lt;'Tariffs July 2022'!R14),(0),($F$5-'Tariffs July 2022'!R14)*'Tariffs July 2022'!S14/100),IF(AND('Tariffs July 2022'!P14&gt;0,'Tariffs July 2022'!R14=""),IF(($F$5&lt;'Tariffs July 2022'!P14),(0),($F$5-'Tariffs July 2022'!P14)*'Tariffs July 2022'!Q14/100),0)))</f>
        <v>0</v>
      </c>
      <c r="G22" s="203">
        <f t="shared" si="0"/>
        <v>297.36591090909087</v>
      </c>
      <c r="H22" s="203">
        <f t="shared" si="1"/>
        <v>774.17273454545443</v>
      </c>
      <c r="I22" s="247">
        <f t="shared" si="6"/>
        <v>1189.4636436363635</v>
      </c>
      <c r="J22" s="204">
        <f t="shared" si="7"/>
        <v>1308.4100079999998</v>
      </c>
      <c r="K22" s="207">
        <f>'Tariffs July 2022'!AZ14</f>
        <v>0</v>
      </c>
      <c r="L22" s="207">
        <f>'Tariffs July 2022'!BA14</f>
        <v>0</v>
      </c>
      <c r="M22" s="207">
        <f>'Tariffs July 2022'!BB14</f>
        <v>0</v>
      </c>
      <c r="N22" s="207">
        <f>'Tariffs July 2022'!BC14</f>
        <v>0</v>
      </c>
      <c r="O22" s="205">
        <f>($F$6*'Tariffs July 2022'!AT14/100)*4</f>
        <v>90.507110399999988</v>
      </c>
      <c r="P22" s="206" t="str">
        <f t="shared" si="8"/>
        <v>No discount</v>
      </c>
      <c r="Q22" s="206" t="str">
        <f t="shared" si="2"/>
        <v>Exclusive</v>
      </c>
      <c r="R22" s="293">
        <f t="shared" si="9"/>
        <v>1189.4636436363635</v>
      </c>
      <c r="S22" s="247">
        <f t="shared" si="10"/>
        <v>1189.4636436363635</v>
      </c>
      <c r="T22" s="247">
        <f t="shared" si="3"/>
        <v>1098.9565332363636</v>
      </c>
      <c r="U22" s="247">
        <f t="shared" si="4"/>
        <v>1098.9565332363636</v>
      </c>
      <c r="V22" s="292">
        <f t="shared" si="5"/>
        <v>1208.8521865600001</v>
      </c>
      <c r="W22" s="292">
        <f t="shared" si="5"/>
        <v>1208.8521865600001</v>
      </c>
      <c r="X22" s="207">
        <f>'Tariffs July 2022'!BL14</f>
        <v>0</v>
      </c>
      <c r="Y22" s="207" t="str">
        <f>'Tariffs July 2022'!BM14</f>
        <v>n</v>
      </c>
      <c r="Z22" s="208">
        <f>'Tariffs July 2022'!G14</f>
        <v>43266</v>
      </c>
      <c r="AA22" s="318"/>
      <c r="AB22" s="318"/>
      <c r="AC22" s="318"/>
      <c r="AD22" s="318"/>
      <c r="AE22" s="318"/>
      <c r="AF22" s="318"/>
      <c r="AG22" s="318"/>
      <c r="AH22" s="318"/>
      <c r="AI22" s="318"/>
      <c r="AJ22" s="318"/>
      <c r="AK22" s="318"/>
      <c r="AL22" s="318"/>
      <c r="AM22" s="318"/>
      <c r="AN22" s="318"/>
      <c r="AO22" s="318"/>
      <c r="AP22" s="318"/>
      <c r="AQ22" s="318"/>
      <c r="AR22" s="318"/>
      <c r="AS22" s="318"/>
      <c r="AT22" s="318"/>
      <c r="AU22" s="318"/>
      <c r="AV22" s="318"/>
      <c r="AW22" s="318"/>
      <c r="AX22" s="318"/>
      <c r="AY22" s="318"/>
      <c r="AZ22" s="318"/>
      <c r="BA22" s="318"/>
      <c r="BB22" s="318"/>
      <c r="BC22" s="318"/>
    </row>
    <row r="23" spans="1:55" x14ac:dyDescent="0.15">
      <c r="A23" s="201" t="str">
        <f>'Tariffs July 2022'!K15</f>
        <v>Sumo Power</v>
      </c>
      <c r="B23" s="202" t="str">
        <f>'Tariffs July 2022'!L15</f>
        <v>Assure</v>
      </c>
      <c r="C23" s="203">
        <f>IF('Tariffs July 2022'!BP15=0,91*'Tariffs July 2022'!M15/100,(91*'Tariffs July 2022'!M15/100)+'Tariffs July 2022'!BP15/4)</f>
        <v>90.999999999999986</v>
      </c>
      <c r="D23" s="203">
        <f>IF('Tariffs July 2022'!O15="",$F$5*'Tariffs July 2022'!N15/100,IF($F$5&gt;='Tariffs July 2022'!P15,('Tariffs July 2022'!P15*'Tariffs July 2022'!N15/100),($F$5*'Tariffs July 2022'!N15/100)))</f>
        <v>204.41730799999996</v>
      </c>
      <c r="E23" s="203">
        <f>IF(AND('Tariffs July 2022'!P15&gt;0,'Tariffs July 2022'!R15&gt;0),IF($F$5&lt;'Tariffs July 2022'!P15,0,IF($F$5&lt;=('Tariffs July 2022'!R15+'Tariffs July 2022'!P15),(($F$5-'Tariffs July 2022'!P15)*'Tariffs July 2022'!Q15/100),(('Tariffs July 2022'!R15)*'Tariffs July 2022'!Q15/100))),0)</f>
        <v>0</v>
      </c>
      <c r="F23" s="203">
        <f>IF('Tariffs July 2022'!T15&gt;0,IF(($F$5&lt;'Tariffs July 2022'!T15),(0),($F$5-'Tariffs July 2022'!T15)*'Tariffs July 2022'!U15/100),IF(AND('Tariffs July 2022'!R15&gt;0,'Tariffs July 2022'!T15=""),IF(($F$5&lt;'Tariffs July 2022'!R15),(0),($F$5-'Tariffs July 2022'!R15)*'Tariffs July 2022'!S15/100),IF(AND('Tariffs July 2022'!P15&gt;0,'Tariffs July 2022'!R15=""),IF(($F$5&lt;'Tariffs July 2022'!P15),(0),($F$5-'Tariffs July 2022'!P15)*'Tariffs July 2022'!Q15/100),0)))</f>
        <v>0</v>
      </c>
      <c r="G23" s="203">
        <f t="shared" si="0"/>
        <v>295.41730799999993</v>
      </c>
      <c r="H23" s="203">
        <f t="shared" si="1"/>
        <v>817.66923199999974</v>
      </c>
      <c r="I23" s="247">
        <f t="shared" si="6"/>
        <v>1181.6692319999997</v>
      </c>
      <c r="J23" s="204">
        <f t="shared" si="7"/>
        <v>1299.8361551999999</v>
      </c>
      <c r="K23" s="207">
        <f>'Tariffs July 2022'!AZ15</f>
        <v>0</v>
      </c>
      <c r="L23" s="207">
        <f>'Tariffs July 2022'!BA15</f>
        <v>0</v>
      </c>
      <c r="M23" s="207">
        <f>'Tariffs July 2022'!BB15</f>
        <v>0</v>
      </c>
      <c r="N23" s="207">
        <f>'Tariffs July 2022'!BC15</f>
        <v>0</v>
      </c>
      <c r="O23" s="205">
        <f>($F$6*'Tariffs July 2022'!AT15/100)*4</f>
        <v>188.55647999999997</v>
      </c>
      <c r="P23" s="206" t="str">
        <f t="shared" si="8"/>
        <v>No discount</v>
      </c>
      <c r="Q23" s="206" t="str">
        <f t="shared" si="2"/>
        <v>Exclusive</v>
      </c>
      <c r="R23" s="293">
        <f t="shared" si="9"/>
        <v>1181.6692319999997</v>
      </c>
      <c r="S23" s="247">
        <f t="shared" si="10"/>
        <v>1181.6692319999997</v>
      </c>
      <c r="T23" s="247">
        <f t="shared" si="3"/>
        <v>993.11275199999977</v>
      </c>
      <c r="U23" s="247">
        <f t="shared" si="4"/>
        <v>993.11275199999977</v>
      </c>
      <c r="V23" s="292">
        <f t="shared" si="5"/>
        <v>1092.4240271999997</v>
      </c>
      <c r="W23" s="292">
        <f t="shared" si="5"/>
        <v>1092.4240271999997</v>
      </c>
      <c r="X23" s="207">
        <f>'Tariffs July 2022'!BL15</f>
        <v>0</v>
      </c>
      <c r="Y23" s="207" t="str">
        <f>'Tariffs July 2022'!BM15</f>
        <v>n</v>
      </c>
      <c r="Z23" s="208">
        <f>'Tariffs July 2022'!G15</f>
        <v>43256</v>
      </c>
      <c r="AA23" s="318"/>
      <c r="AB23" s="318"/>
      <c r="AC23" s="318"/>
      <c r="AD23" s="318"/>
      <c r="AE23" s="318"/>
      <c r="AF23" s="318"/>
      <c r="AG23" s="318"/>
      <c r="AH23" s="318"/>
      <c r="AI23" s="318"/>
      <c r="AJ23" s="318"/>
      <c r="AK23" s="318"/>
      <c r="AL23" s="318"/>
      <c r="AM23" s="318"/>
      <c r="AN23" s="318"/>
      <c r="AO23" s="318"/>
      <c r="AP23" s="318"/>
      <c r="AQ23" s="318"/>
      <c r="AR23" s="318"/>
      <c r="AS23" s="318"/>
      <c r="AT23" s="318"/>
      <c r="AU23" s="318"/>
      <c r="AV23" s="318"/>
      <c r="AW23" s="318"/>
      <c r="AX23" s="318"/>
      <c r="AY23" s="318"/>
      <c r="AZ23" s="318"/>
      <c r="BA23" s="318"/>
      <c r="BB23" s="318"/>
      <c r="BC23" s="318"/>
    </row>
    <row r="24" spans="1:55" customFormat="1" ht="13" x14ac:dyDescent="0.15">
      <c r="A24" s="318"/>
      <c r="B24" s="318"/>
      <c r="C24" s="318"/>
      <c r="D24" s="318"/>
      <c r="E24" s="318"/>
      <c r="F24" s="318"/>
      <c r="G24" s="318"/>
      <c r="H24" s="318"/>
      <c r="I24" s="318"/>
      <c r="J24" s="318"/>
      <c r="K24" s="318"/>
      <c r="L24" s="318"/>
      <c r="M24" s="318"/>
      <c r="N24" s="318"/>
      <c r="O24" s="318"/>
      <c r="P24" s="318"/>
      <c r="Q24" s="318"/>
      <c r="R24" s="318"/>
      <c r="S24" s="318"/>
      <c r="T24" s="318"/>
      <c r="U24" s="318"/>
      <c r="V24" s="318"/>
      <c r="W24" s="318"/>
      <c r="X24" s="318"/>
      <c r="Y24" s="318"/>
      <c r="Z24" s="318"/>
      <c r="AA24" s="318"/>
      <c r="AB24" s="318"/>
      <c r="AC24" s="318"/>
      <c r="AD24" s="318"/>
      <c r="AE24" s="318"/>
      <c r="AF24" s="318"/>
      <c r="AG24" s="318"/>
      <c r="AH24" s="318"/>
      <c r="AI24" s="318"/>
      <c r="AJ24" s="318"/>
      <c r="AK24" s="318"/>
      <c r="AL24" s="318"/>
      <c r="AM24" s="318"/>
      <c r="AN24" s="318"/>
      <c r="AO24" s="318"/>
      <c r="AP24" s="318"/>
      <c r="AQ24" s="318"/>
      <c r="AR24" s="318"/>
      <c r="AS24" s="318"/>
      <c r="AT24" s="318"/>
      <c r="AU24" s="318"/>
      <c r="AV24" s="318"/>
      <c r="AW24" s="318"/>
      <c r="AX24" s="318"/>
      <c r="AY24" s="318"/>
      <c r="AZ24" s="318"/>
      <c r="BA24" s="318"/>
      <c r="BB24" s="318"/>
      <c r="BC24" s="318"/>
    </row>
    <row r="25" spans="1:55" customFormat="1" thickBot="1" x14ac:dyDescent="0.2">
      <c r="A25" s="318"/>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c r="AF25" s="318"/>
      <c r="AG25" s="318"/>
      <c r="AH25" s="318"/>
      <c r="AI25" s="318"/>
      <c r="AJ25" s="318"/>
      <c r="AK25" s="318"/>
      <c r="AL25" s="318"/>
      <c r="AM25" s="318"/>
      <c r="AN25" s="318"/>
      <c r="AO25" s="318"/>
      <c r="AP25" s="318"/>
      <c r="AQ25" s="318"/>
      <c r="AR25" s="318"/>
      <c r="AS25" s="318"/>
      <c r="AT25" s="318"/>
      <c r="AU25" s="318"/>
      <c r="AV25" s="318"/>
      <c r="AW25" s="318"/>
      <c r="AX25" s="318"/>
      <c r="AY25" s="318"/>
      <c r="AZ25" s="318"/>
      <c r="BA25" s="318"/>
      <c r="BB25" s="318"/>
      <c r="BC25" s="318"/>
    </row>
    <row r="26" spans="1:55" ht="15" thickBot="1" x14ac:dyDescent="0.2">
      <c r="A26" s="257" t="s">
        <v>200</v>
      </c>
      <c r="B26" s="258"/>
      <c r="C26" s="258"/>
      <c r="D26" s="260"/>
      <c r="E26" s="260"/>
      <c r="F26" s="260"/>
      <c r="G26" s="261"/>
      <c r="H26" s="261"/>
      <c r="I26" s="258"/>
      <c r="J26" s="258"/>
      <c r="K26" s="258"/>
      <c r="L26" s="258"/>
      <c r="M26" s="258"/>
      <c r="N26" s="258"/>
      <c r="O26" s="258"/>
      <c r="P26" s="200"/>
      <c r="Q26" s="200"/>
      <c r="R26" s="200"/>
      <c r="S26" s="200"/>
      <c r="T26" s="200"/>
      <c r="U26" s="200"/>
      <c r="V26" s="258"/>
      <c r="W26" s="258"/>
      <c r="X26" s="258"/>
      <c r="Y26" s="258"/>
      <c r="Z26" s="259"/>
      <c r="AA26" s="318"/>
      <c r="AB26" s="318"/>
      <c r="AC26" s="318"/>
      <c r="AD26" s="318"/>
      <c r="AE26" s="318"/>
      <c r="AF26" s="318"/>
      <c r="AG26" s="318"/>
      <c r="AH26" s="318"/>
      <c r="AI26" s="318"/>
      <c r="AJ26" s="318"/>
      <c r="AK26" s="318"/>
      <c r="AL26" s="318"/>
      <c r="AM26" s="318"/>
      <c r="AN26" s="318"/>
      <c r="AO26" s="318"/>
      <c r="AP26" s="318"/>
      <c r="AQ26" s="318"/>
      <c r="AR26" s="318"/>
      <c r="AS26" s="318"/>
      <c r="AT26" s="318"/>
      <c r="AU26" s="318"/>
      <c r="AV26" s="318"/>
      <c r="AW26" s="318"/>
      <c r="AX26" s="318"/>
      <c r="AY26" s="318"/>
      <c r="AZ26" s="318"/>
      <c r="BA26" s="318"/>
      <c r="BB26" s="318"/>
      <c r="BC26" s="318"/>
    </row>
    <row r="27" spans="1:55" ht="75" x14ac:dyDescent="0.15">
      <c r="A27" s="262" t="s">
        <v>184</v>
      </c>
      <c r="B27" s="263" t="s">
        <v>222</v>
      </c>
      <c r="C27" s="289" t="s">
        <v>211</v>
      </c>
      <c r="D27" s="289" t="s">
        <v>113</v>
      </c>
      <c r="E27" s="289" t="s">
        <v>232</v>
      </c>
      <c r="F27" s="289" t="s">
        <v>235</v>
      </c>
      <c r="G27" s="289" t="s">
        <v>234</v>
      </c>
      <c r="H27" s="270" t="s">
        <v>206</v>
      </c>
      <c r="I27" s="270" t="s">
        <v>224</v>
      </c>
      <c r="J27" s="290" t="s">
        <v>571</v>
      </c>
      <c r="K27" s="267" t="s">
        <v>215</v>
      </c>
      <c r="L27" s="267" t="s">
        <v>189</v>
      </c>
      <c r="M27" s="267" t="s">
        <v>127</v>
      </c>
      <c r="N27" s="267" t="s">
        <v>209</v>
      </c>
      <c r="O27" s="268" t="s">
        <v>233</v>
      </c>
      <c r="P27" s="245" t="s">
        <v>572</v>
      </c>
      <c r="Q27" s="245" t="s">
        <v>573</v>
      </c>
      <c r="R27" s="246" t="s">
        <v>190</v>
      </c>
      <c r="S27" s="246" t="s">
        <v>148</v>
      </c>
      <c r="T27" s="246" t="s">
        <v>118</v>
      </c>
      <c r="U27" s="246" t="s">
        <v>161</v>
      </c>
      <c r="V27" s="268" t="s">
        <v>199</v>
      </c>
      <c r="W27" s="268" t="s">
        <v>210</v>
      </c>
      <c r="X27" s="273" t="s">
        <v>149</v>
      </c>
      <c r="Y27" s="267" t="s">
        <v>150</v>
      </c>
      <c r="Z27" s="272" t="s">
        <v>56</v>
      </c>
      <c r="AA27" s="318"/>
      <c r="AB27" s="318"/>
      <c r="AC27" s="318"/>
      <c r="AD27" s="318"/>
      <c r="AE27" s="318"/>
      <c r="AF27" s="318"/>
      <c r="AG27" s="318"/>
      <c r="AH27" s="318"/>
      <c r="AI27" s="318"/>
      <c r="AJ27" s="318"/>
      <c r="AK27" s="318"/>
      <c r="AL27" s="318"/>
      <c r="AM27" s="318"/>
      <c r="AN27" s="318"/>
      <c r="AO27" s="318"/>
      <c r="AP27" s="318"/>
      <c r="AQ27" s="318"/>
      <c r="AR27" s="318"/>
      <c r="AS27" s="318"/>
      <c r="AT27" s="318"/>
      <c r="AU27" s="318"/>
      <c r="AV27" s="318"/>
      <c r="AW27" s="318"/>
      <c r="AX27" s="318"/>
      <c r="AY27" s="318"/>
      <c r="AZ27" s="318"/>
      <c r="BA27" s="318"/>
      <c r="BB27" s="318"/>
      <c r="BC27" s="318"/>
    </row>
    <row r="28" spans="1:55" x14ac:dyDescent="0.15">
      <c r="A28" s="201" t="str">
        <f>'Tariffs July 2022'!K16</f>
        <v>AGL</v>
      </c>
      <c r="B28" s="202" t="str">
        <f>'Tariffs July 2022'!L16</f>
        <v>Solar Savers</v>
      </c>
      <c r="C28" s="203">
        <f>IF('Tariffs July 2022'!BP16=0,91*'Tariffs July 2022'!M16/100,(91*'Tariffs July 2022'!M16/100)+'Tariffs July 2022'!BP16/4)</f>
        <v>104.42663636363635</v>
      </c>
      <c r="D28" s="203">
        <f>IF('Tariffs July 2022'!O16="",$K$5*'Tariffs July 2022'!N16/100,IF($K$5&gt;='Tariffs July 2022'!P16,('Tariffs July 2022'!P16*'Tariffs July 2022'!N16/100),($K$5*'Tariffs July 2022'!N16/100)))</f>
        <v>175.06528723636362</v>
      </c>
      <c r="E28" s="203">
        <f>IF('Tariffs July 2022'!T16&gt;0,IF(($K$5&lt;'Tariffs July 2022'!T16),(0),($K$5-'Tariffs July 2022'!T16)*'Tariffs July 2022'!U16/100),IF(AND('Tariffs July 2022'!R16&gt;0,'Tariffs July 2022'!T16=""),IF(($K$5&lt;'Tariffs July 2022'!R16),(0),($K$5-'Tariffs July 2022'!R16)*'Tariffs July 2022'!S16/100),IF(AND('Tariffs July 2022'!P16&gt;0,'Tariffs July 2022'!R16=""),IF(($K$5&lt;'Tariffs July 2022'!P16),(0),($K$5-'Tariffs July 2022'!P16)*'Tariffs July 2022'!Q16/100),0)))</f>
        <v>0</v>
      </c>
      <c r="F28" s="203">
        <f>($L$5)*'Tariffs July 2022'!AE16/100</f>
        <v>25.087578709090902</v>
      </c>
      <c r="G28" s="203">
        <f t="shared" ref="G28:G41" si="23">SUM(C28:F28)</f>
        <v>304.57950230909086</v>
      </c>
      <c r="H28" s="203">
        <f t="shared" ref="H28:H41" si="24">(G28-C28)*4</f>
        <v>800.61146378181797</v>
      </c>
      <c r="I28" s="247">
        <f>G28*4</f>
        <v>1218.3180092363634</v>
      </c>
      <c r="J28" s="204">
        <f>I28*1.1</f>
        <v>1340.1498101599998</v>
      </c>
      <c r="K28" s="207">
        <f>'Tariffs July 2022'!AZ16</f>
        <v>0</v>
      </c>
      <c r="L28" s="207">
        <f>'Tariffs July 2022'!BA16</f>
        <v>0</v>
      </c>
      <c r="M28" s="207">
        <f>'Tariffs July 2022'!BB16</f>
        <v>0</v>
      </c>
      <c r="N28" s="207">
        <f>'Tariffs July 2022'!BC16</f>
        <v>0</v>
      </c>
      <c r="O28" s="309">
        <f>($F$6*'Tariffs July 2022'!AT16/100)*4</f>
        <v>314.26079999999996</v>
      </c>
      <c r="P28" s="206" t="str">
        <f>IF(SUM(K28:N28)=0,"No discount",IF(K28&gt;0,"Guaranteed off bill",IF(L28&gt;0,"Guaranteed off usage",IF(M28&gt;0,"Pay-on-time off bill","Pay-on-time off usage"))))</f>
        <v>No discount</v>
      </c>
      <c r="Q28" s="206" t="str">
        <f t="shared" ref="Q28:Q41" si="25">IF(OR(A28="Origin Energy",A28="Red Energy",A28="Powershop"),"Inclusive","Exclusive")</f>
        <v>Exclusive</v>
      </c>
      <c r="R28" s="293">
        <f>IF(AND(P28="Guaranteed off bill",Q28="Inclusive"),((I28*1.1)-((I28*1.1)*K28/100))/1.1,IF(AND(P28="Guaranteed off usage",Q28="Inclusive"),((I28*1.1)-((H28*1.1)*L28/100))/1.1,IF(AND(P28="Guaranteed off bill",Q28="Exclusive"),I28-(I28*K28/100),IF(AND(P28="Guaranteed off usage",Q28="Exclusive"),I28-(H28*L28/100),IF(Q28="Inclusive",((I28*1.1))/1.1,I28)))))</f>
        <v>1218.3180092363634</v>
      </c>
      <c r="S28" s="247">
        <f>IF(AND(P28="Pay-on-time off bill",Q28="Inclusive"),((R28*1.1)-((R28*1.1)*M28/100))/1.1,IF(AND(P28="Pay-on-time off usage",Q28="Inclusive"),((R28*1.1)-((H28*1.1)*N28/100))/1.1,IF(AND(P28="Pay-on-time off bill",Q28="Exclusive"),R28-(R28*M28/100),IF(AND(P28="Pay-on-time off usage",Q28="Exclusive"),R28-(H28*N28/100),IF(Q28="Inclusive",((R28*1.1))/1.1,R28)))))</f>
        <v>1218.3180092363634</v>
      </c>
      <c r="T28" s="247">
        <f t="shared" ref="T28:T41" si="26">R28-O28</f>
        <v>904.05720923636341</v>
      </c>
      <c r="U28" s="247">
        <f t="shared" ref="U28:U41" si="27">S28-O28</f>
        <v>904.05720923636341</v>
      </c>
      <c r="V28" s="292">
        <f t="shared" ref="V28:W41" si="28">T28*1.1</f>
        <v>994.46293015999981</v>
      </c>
      <c r="W28" s="292">
        <f t="shared" si="28"/>
        <v>994.46293015999981</v>
      </c>
      <c r="X28" s="207">
        <f>'Tariffs July 2022'!BL16</f>
        <v>0</v>
      </c>
      <c r="Y28" s="207" t="str">
        <f>'Tariffs July 2022'!BM16</f>
        <v>n</v>
      </c>
      <c r="Z28" s="208">
        <f>'Tariffs July 2022'!G16</f>
        <v>43285</v>
      </c>
      <c r="AA28" s="318"/>
      <c r="AB28" s="318"/>
      <c r="AC28" s="318"/>
      <c r="AD28" s="318"/>
      <c r="AE28" s="318"/>
      <c r="AF28" s="318"/>
      <c r="AG28" s="318"/>
      <c r="AH28" s="318"/>
      <c r="AI28" s="318"/>
      <c r="AJ28" s="318"/>
      <c r="AK28" s="318"/>
      <c r="AL28" s="318"/>
      <c r="AM28" s="318"/>
      <c r="AN28" s="318"/>
      <c r="AO28" s="318"/>
      <c r="AP28" s="318"/>
      <c r="AQ28" s="318"/>
      <c r="AR28" s="318"/>
      <c r="AS28" s="318"/>
      <c r="AT28" s="318"/>
      <c r="AU28" s="318"/>
      <c r="AV28" s="318"/>
      <c r="AW28" s="318"/>
      <c r="AX28" s="318"/>
      <c r="AY28" s="318"/>
      <c r="AZ28" s="318"/>
      <c r="BA28" s="318"/>
      <c r="BB28" s="318"/>
      <c r="BC28" s="318"/>
    </row>
    <row r="29" spans="1:55" x14ac:dyDescent="0.15">
      <c r="A29" s="201" t="str">
        <f>'Tariffs July 2022'!K17</f>
        <v>Diamond Energy</v>
      </c>
      <c r="B29" s="202" t="str">
        <f>'Tariffs July 2022'!L17</f>
        <v xml:space="preserve">Renewable Saver </v>
      </c>
      <c r="C29" s="203">
        <f>IF('Tariffs July 2022'!BP17=0,91*'Tariffs July 2022'!M17/100,(91*'Tariffs July 2022'!M17/100)+'Tariffs July 2022'!BP17/4)</f>
        <v>100.09999999999998</v>
      </c>
      <c r="D29" s="203">
        <f>IF('Tariffs July 2022'!O17="",$K$5*'Tariffs July 2022'!N17/100,IF($K$5&gt;='Tariffs July 2022'!P17,('Tariffs July 2022'!P17*'Tariffs July 2022'!N17/100),($K$5*'Tariffs July 2022'!N17/100)))</f>
        <v>171.1335609272727</v>
      </c>
      <c r="E29" s="203">
        <f>IF('Tariffs July 2022'!T17&gt;0,IF(($K$5&lt;'Tariffs July 2022'!T17),(0),($K$5-'Tariffs July 2022'!T17)*'Tariffs July 2022'!U17/100),IF(AND('Tariffs July 2022'!R17&gt;0,'Tariffs July 2022'!T17=""),IF(($K$5&lt;'Tariffs July 2022'!R17),(0),($K$5-'Tariffs July 2022'!R17)*'Tariffs July 2022'!S17/100),IF(AND('Tariffs July 2022'!P17&gt;0,'Tariffs July 2022'!R17=""),IF(($K$5&lt;'Tariffs July 2022'!P17),(0),($K$5-'Tariffs July 2022'!P17)*'Tariffs July 2022'!Q17/100),0)))</f>
        <v>0</v>
      </c>
      <c r="F29" s="203">
        <f>($L$5)*'Tariffs July 2022'!AE17/100</f>
        <v>25.063233654545446</v>
      </c>
      <c r="G29" s="203">
        <f t="shared" si="23"/>
        <v>296.29679458181812</v>
      </c>
      <c r="H29" s="203">
        <f t="shared" si="24"/>
        <v>784.78717832727261</v>
      </c>
      <c r="I29" s="247">
        <f t="shared" ref="I29:I41" si="29">G29*4</f>
        <v>1185.1871783272725</v>
      </c>
      <c r="J29" s="204">
        <f t="shared" ref="J29:J41" si="30">I29*1.1</f>
        <v>1303.7058961599998</v>
      </c>
      <c r="K29" s="207">
        <f>'Tariffs July 2022'!AZ17</f>
        <v>0</v>
      </c>
      <c r="L29" s="207">
        <f>'Tariffs July 2022'!BA17</f>
        <v>0</v>
      </c>
      <c r="M29" s="207">
        <f>'Tariffs July 2022'!BB17</f>
        <v>2</v>
      </c>
      <c r="N29" s="207">
        <f>'Tariffs July 2022'!BC17</f>
        <v>0</v>
      </c>
      <c r="O29" s="309">
        <f>($F$6*'Tariffs July 2022'!AT17/100)*4</f>
        <v>163.415616</v>
      </c>
      <c r="P29" s="206" t="str">
        <f t="shared" ref="P29:P41" si="31">IF(SUM(K29:N29)=0,"No discount",IF(K29&gt;0,"Guaranteed off bill",IF(L29&gt;0,"Guaranteed off usage",IF(M29&gt;0,"Pay-on-time off bill","Pay-on-time off usage"))))</f>
        <v>Pay-on-time off bill</v>
      </c>
      <c r="Q29" s="206" t="str">
        <f t="shared" si="25"/>
        <v>Exclusive</v>
      </c>
      <c r="R29" s="293">
        <f t="shared" ref="R29:R41" si="32">IF(AND(P29="Guaranteed off bill",Q29="Inclusive"),((I29*1.1)-((I29*1.1)*K29/100))/1.1,IF(AND(P29="Guaranteed off usage",Q29="Inclusive"),((I29*1.1)-((H29*1.1)*L29/100))/1.1,IF(AND(P29="Guaranteed off bill",Q29="Exclusive"),I29-(I29*K29/100),IF(AND(P29="Guaranteed off usage",Q29="Exclusive"),I29-(H29*L29/100),IF(Q29="Inclusive",((I29*1.1))/1.1,I29)))))</f>
        <v>1185.1871783272725</v>
      </c>
      <c r="S29" s="247">
        <f t="shared" ref="S29:S41" si="33">IF(AND(P29="Pay-on-time off bill",Q29="Inclusive"),((R29*1.1)-((R29*1.1)*M29/100))/1.1,IF(AND(P29="Pay-on-time off usage",Q29="Inclusive"),((R29*1.1)-((H29*1.1)*N29/100))/1.1,IF(AND(P29="Pay-on-time off bill",Q29="Exclusive"),R29-(R29*M29/100),IF(AND(P29="Pay-on-time off usage",Q29="Exclusive"),R29-(H29*N29/100),IF(Q29="Inclusive",((R29*1.1))/1.1,R29)))))</f>
        <v>1161.4834347607271</v>
      </c>
      <c r="T29" s="247">
        <f t="shared" si="26"/>
        <v>1021.7715623272725</v>
      </c>
      <c r="U29" s="247">
        <f t="shared" si="27"/>
        <v>998.06781876072705</v>
      </c>
      <c r="V29" s="292">
        <f t="shared" si="28"/>
        <v>1123.9487185599999</v>
      </c>
      <c r="W29" s="292">
        <f t="shared" si="28"/>
        <v>1097.8746006367999</v>
      </c>
      <c r="X29" s="207">
        <f>'Tariffs July 2022'!BL17</f>
        <v>0</v>
      </c>
      <c r="Y29" s="207" t="str">
        <f>'Tariffs July 2022'!BM17</f>
        <v>n</v>
      </c>
      <c r="Z29" s="208">
        <f>'Tariffs July 2022'!G17</f>
        <v>43281</v>
      </c>
      <c r="AA29" s="318"/>
      <c r="AB29" s="318"/>
      <c r="AC29" s="318"/>
      <c r="AD29" s="318"/>
      <c r="AE29" s="318"/>
      <c r="AF29" s="318"/>
      <c r="AG29" s="318"/>
      <c r="AH29" s="318"/>
      <c r="AI29" s="318"/>
      <c r="AJ29" s="318"/>
      <c r="AK29" s="318"/>
      <c r="AL29" s="318"/>
      <c r="AM29" s="318"/>
      <c r="AN29" s="318"/>
      <c r="AO29" s="318"/>
      <c r="AP29" s="318"/>
      <c r="AQ29" s="318"/>
      <c r="AR29" s="318"/>
      <c r="AS29" s="318"/>
      <c r="AT29" s="318"/>
      <c r="AU29" s="318"/>
      <c r="AV29" s="318"/>
      <c r="AW29" s="318"/>
      <c r="AX29" s="318"/>
      <c r="AY29" s="318"/>
      <c r="AZ29" s="318"/>
      <c r="BA29" s="318"/>
      <c r="BB29" s="318"/>
      <c r="BC29" s="318"/>
    </row>
    <row r="30" spans="1:55" x14ac:dyDescent="0.15">
      <c r="A30" s="201" t="str">
        <f>'Tariffs July 2022'!K18</f>
        <v>EnergyAustralia</v>
      </c>
      <c r="B30" s="202" t="str">
        <f>'Tariffs July 2022'!L18</f>
        <v>Solar Max</v>
      </c>
      <c r="C30" s="203">
        <f>IF('Tariffs July 2022'!BP18=0,91*'Tariffs July 2022'!M18/100,(91*'Tariffs July 2022'!M18/100)+'Tariffs July 2022'!BP18/4)</f>
        <v>88.72499999999998</v>
      </c>
      <c r="D30" s="203">
        <f>IF('Tariffs July 2022'!O18="",$K$5*'Tariffs July 2022'!N18/100,IF($K$5&gt;='Tariffs July 2022'!P18,('Tariffs July 2022'!P18*'Tariffs July 2022'!N18/100),($K$5*'Tariffs July 2022'!N18/100)))</f>
        <v>186.03273430909087</v>
      </c>
      <c r="E30" s="203">
        <f>IF('Tariffs July 2022'!T18&gt;0,IF(($K$5&lt;'Tariffs July 2022'!T18),(0),($K$5-'Tariffs July 2022'!T18)*'Tariffs July 2022'!U18/100),IF(AND('Tariffs July 2022'!R18&gt;0,'Tariffs July 2022'!T18=""),IF(($K$5&lt;'Tariffs July 2022'!R18),(0),($K$5-'Tariffs July 2022'!R18)*'Tariffs July 2022'!S18/100),IF(AND('Tariffs July 2022'!P18&gt;0,'Tariffs July 2022'!R18=""),IF(($K$5&lt;'Tariffs July 2022'!P18),(0),($K$5-'Tariffs July 2022'!P18)*'Tariffs July 2022'!Q18/100),0)))</f>
        <v>0</v>
      </c>
      <c r="F30" s="203">
        <f>($L$5)*'Tariffs July 2022'!AE18/100</f>
        <v>22.920868854545446</v>
      </c>
      <c r="G30" s="203">
        <f t="shared" si="23"/>
        <v>297.6786031636363</v>
      </c>
      <c r="H30" s="203">
        <f t="shared" si="24"/>
        <v>835.81441265454532</v>
      </c>
      <c r="I30" s="247">
        <f t="shared" si="29"/>
        <v>1190.7144126545452</v>
      </c>
      <c r="J30" s="204">
        <f t="shared" si="30"/>
        <v>1309.7858539199999</v>
      </c>
      <c r="K30" s="207">
        <f>'Tariffs July 2022'!AZ18</f>
        <v>0</v>
      </c>
      <c r="L30" s="207">
        <f>'Tariffs July 2022'!BA18</f>
        <v>0</v>
      </c>
      <c r="M30" s="207">
        <f>'Tariffs July 2022'!BB18</f>
        <v>0</v>
      </c>
      <c r="N30" s="207">
        <f>'Tariffs July 2022'!BC18</f>
        <v>0</v>
      </c>
      <c r="O30" s="309">
        <f>($F$6*'Tariffs July 2022'!AT18/100)*4</f>
        <v>314.26079999999996</v>
      </c>
      <c r="P30" s="206" t="str">
        <f t="shared" si="31"/>
        <v>No discount</v>
      </c>
      <c r="Q30" s="206" t="str">
        <f t="shared" si="25"/>
        <v>Exclusive</v>
      </c>
      <c r="R30" s="293">
        <f t="shared" si="32"/>
        <v>1190.7144126545452</v>
      </c>
      <c r="S30" s="247">
        <f t="shared" si="33"/>
        <v>1190.7144126545452</v>
      </c>
      <c r="T30" s="247">
        <f t="shared" si="26"/>
        <v>876.45361265454517</v>
      </c>
      <c r="U30" s="247">
        <f t="shared" si="27"/>
        <v>876.45361265454517</v>
      </c>
      <c r="V30" s="292">
        <f t="shared" si="28"/>
        <v>964.09897391999971</v>
      </c>
      <c r="W30" s="292">
        <f t="shared" si="28"/>
        <v>964.09897391999971</v>
      </c>
      <c r="X30" s="207">
        <f>'Tariffs July 2022'!BL18</f>
        <v>0</v>
      </c>
      <c r="Y30" s="207" t="str">
        <f>'Tariffs July 2022'!BM18</f>
        <v>n</v>
      </c>
      <c r="Z30" s="208">
        <f>'Tariffs July 2022'!G18</f>
        <v>43281</v>
      </c>
      <c r="AA30" s="318"/>
      <c r="AB30" s="31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8"/>
      <c r="BA30" s="318"/>
      <c r="BB30" s="318"/>
      <c r="BC30" s="318"/>
    </row>
    <row r="31" spans="1:55" x14ac:dyDescent="0.15">
      <c r="A31" s="201" t="str">
        <f>'Tariffs July 2022'!K19</f>
        <v>Energy Locals</v>
      </c>
      <c r="B31" s="202" t="str">
        <f>'Tariffs July 2022'!L19</f>
        <v>Online Member</v>
      </c>
      <c r="C31" s="203">
        <f>IF('Tariffs July 2022'!BP19=0,91*'Tariffs July 2022'!M19/100,(91*'Tariffs July 2022'!M19/100)+'Tariffs July 2022'!BP19/4)</f>
        <v>106.40727272727271</v>
      </c>
      <c r="D31" s="203">
        <f>IF('Tariffs July 2022'!O19="",$K$5*'Tariffs July 2022'!N19/100,IF($K$5&gt;='Tariffs July 2022'!P19,('Tariffs July 2022'!P19*'Tariffs July 2022'!N19/100),($K$5*'Tariffs July 2022'!N19/100)))</f>
        <v>189.68854999999996</v>
      </c>
      <c r="E31" s="203">
        <f>IF('Tariffs July 2022'!T19&gt;0,IF(($K$5&lt;'Tariffs July 2022'!T19),(0),($K$5-'Tariffs July 2022'!T19)*'Tariffs July 2022'!U19/100),IF(AND('Tariffs July 2022'!R19&gt;0,'Tariffs July 2022'!T19=""),IF(($K$5&lt;'Tariffs July 2022'!R19),(0),($K$5-'Tariffs July 2022'!R19)*'Tariffs July 2022'!S19/100),IF(AND('Tariffs July 2022'!P19&gt;0,'Tariffs July 2022'!R19=""),IF(($K$5&lt;'Tariffs July 2022'!P19),(0),($K$5-'Tariffs July 2022'!P19)*'Tariffs July 2022'!Q19/100),0)))</f>
        <v>0</v>
      </c>
      <c r="F31" s="203">
        <f>($L$5)*'Tariffs July 2022'!AE19/100</f>
        <v>23.432115</v>
      </c>
      <c r="G31" s="203">
        <f t="shared" si="23"/>
        <v>319.52793772727267</v>
      </c>
      <c r="H31" s="203">
        <f t="shared" si="24"/>
        <v>852.4826599999999</v>
      </c>
      <c r="I31" s="247">
        <f t="shared" si="29"/>
        <v>1278.1117509090907</v>
      </c>
      <c r="J31" s="204">
        <f t="shared" si="30"/>
        <v>1405.922926</v>
      </c>
      <c r="K31" s="207">
        <f>'Tariffs July 2022'!AZ19</f>
        <v>0</v>
      </c>
      <c r="L31" s="207">
        <f>'Tariffs July 2022'!BA19</f>
        <v>0</v>
      </c>
      <c r="M31" s="207">
        <f>'Tariffs July 2022'!BB19</f>
        <v>0</v>
      </c>
      <c r="N31" s="207">
        <f>'Tariffs July 2022'!BC19</f>
        <v>0</v>
      </c>
      <c r="O31" s="309">
        <f>($F$6*'Tariffs July 2022'!AT19/100)*4</f>
        <v>320.54601599999995</v>
      </c>
      <c r="P31" s="206" t="str">
        <f t="shared" si="31"/>
        <v>No discount</v>
      </c>
      <c r="Q31" s="206" t="str">
        <f t="shared" si="25"/>
        <v>Exclusive</v>
      </c>
      <c r="R31" s="293">
        <f t="shared" si="32"/>
        <v>1278.1117509090907</v>
      </c>
      <c r="S31" s="247">
        <f t="shared" si="33"/>
        <v>1278.1117509090907</v>
      </c>
      <c r="T31" s="247">
        <f t="shared" si="26"/>
        <v>957.56573490909068</v>
      </c>
      <c r="U31" s="247">
        <f t="shared" si="27"/>
        <v>957.56573490909068</v>
      </c>
      <c r="V31" s="292">
        <f t="shared" si="28"/>
        <v>1053.3223083999999</v>
      </c>
      <c r="W31" s="292">
        <f t="shared" si="28"/>
        <v>1053.3223083999999</v>
      </c>
      <c r="X31" s="207">
        <f>'Tariffs July 2022'!BL19</f>
        <v>0</v>
      </c>
      <c r="Y31" s="207" t="str">
        <f>'Tariffs July 2022'!BM19</f>
        <v>n</v>
      </c>
      <c r="Z31" s="208">
        <f>'Tariffs July 2022'!G19</f>
        <v>43281</v>
      </c>
      <c r="AA31" s="318"/>
      <c r="AB31" s="318"/>
      <c r="AC31" s="318"/>
      <c r="AD31" s="318"/>
      <c r="AE31" s="318"/>
      <c r="AF31" s="318"/>
      <c r="AG31" s="318"/>
      <c r="AH31" s="318"/>
      <c r="AI31" s="318"/>
      <c r="AJ31" s="318"/>
      <c r="AK31" s="318"/>
      <c r="AL31" s="318"/>
      <c r="AM31" s="318"/>
      <c r="AN31" s="318"/>
      <c r="AO31" s="318"/>
      <c r="AP31" s="318"/>
      <c r="AQ31" s="318"/>
      <c r="AR31" s="318"/>
      <c r="AS31" s="318"/>
      <c r="AT31" s="318"/>
      <c r="AU31" s="318"/>
      <c r="AV31" s="318"/>
      <c r="AW31" s="318"/>
      <c r="AX31" s="318"/>
      <c r="AY31" s="318"/>
      <c r="AZ31" s="318"/>
      <c r="BA31" s="318"/>
      <c r="BB31" s="318"/>
      <c r="BC31" s="318"/>
    </row>
    <row r="32" spans="1:55" x14ac:dyDescent="0.15">
      <c r="A32" s="201" t="str">
        <f>'Tariffs July 2022'!K20</f>
        <v>Origin Energy</v>
      </c>
      <c r="B32" s="202" t="str">
        <f>'Tariffs July 2022'!L20</f>
        <v>Solar Boost</v>
      </c>
      <c r="C32" s="203">
        <f>IF('Tariffs July 2022'!BP20=0,91*'Tariffs July 2022'!M20/100,(91*'Tariffs July 2022'!M20/100)+'Tariffs July 2022'!BP20/4)</f>
        <v>100.42263636363636</v>
      </c>
      <c r="D32" s="203">
        <f>IF('Tariffs July 2022'!O20="",$K$5*'Tariffs July 2022'!N20/100,IF($K$5&gt;='Tariffs July 2022'!P20,('Tariffs July 2022'!P20*'Tariffs July 2022'!N20/100),($K$5*'Tariffs July 2022'!N20/100)))</f>
        <v>178.10030403636364</v>
      </c>
      <c r="E32" s="203">
        <f>IF('Tariffs July 2022'!T20&gt;0,IF(($K$5&lt;'Tariffs July 2022'!T20),(0),($K$5-'Tariffs July 2022'!T20)*'Tariffs July 2022'!U20/100),IF(AND('Tariffs July 2022'!R20&gt;0,'Tariffs July 2022'!T20=""),IF(($K$5&lt;'Tariffs July 2022'!R20),(0),($K$5-'Tariffs July 2022'!R20)*'Tariffs July 2022'!S20/100),IF(AND('Tariffs July 2022'!P20&gt;0,'Tariffs July 2022'!R20=""),IF(($K$5&lt;'Tariffs July 2022'!P20),(0),($K$5-'Tariffs July 2022'!P20)*'Tariffs July 2022'!Q20/100),0)))</f>
        <v>0</v>
      </c>
      <c r="F32" s="203">
        <f>($L$5)*'Tariffs July 2022'!AE20/100</f>
        <v>24.320709490909088</v>
      </c>
      <c r="G32" s="203">
        <f t="shared" si="23"/>
        <v>302.84364989090909</v>
      </c>
      <c r="H32" s="203">
        <f t="shared" si="24"/>
        <v>809.68405410909099</v>
      </c>
      <c r="I32" s="247">
        <f t="shared" si="29"/>
        <v>1211.3745995636364</v>
      </c>
      <c r="J32" s="204">
        <f t="shared" si="30"/>
        <v>1332.5120595200001</v>
      </c>
      <c r="K32" s="207">
        <f>'Tariffs July 2022'!AZ20</f>
        <v>0</v>
      </c>
      <c r="L32" s="207">
        <f>'Tariffs July 2022'!BA20</f>
        <v>0</v>
      </c>
      <c r="M32" s="207">
        <f>'Tariffs July 2022'!BB20</f>
        <v>0</v>
      </c>
      <c r="N32" s="207">
        <f>'Tariffs July 2022'!BC20</f>
        <v>0</v>
      </c>
      <c r="O32" s="309">
        <f>($F$6*'Tariffs July 2022'!AT20/100)*4</f>
        <v>314.26079999999996</v>
      </c>
      <c r="P32" s="206" t="str">
        <f t="shared" si="31"/>
        <v>No discount</v>
      </c>
      <c r="Q32" s="206" t="str">
        <f t="shared" si="25"/>
        <v>Inclusive</v>
      </c>
      <c r="R32" s="293">
        <f t="shared" si="32"/>
        <v>1211.3745995636364</v>
      </c>
      <c r="S32" s="247">
        <f t="shared" si="33"/>
        <v>1211.3745995636364</v>
      </c>
      <c r="T32" s="247">
        <f t="shared" si="26"/>
        <v>897.11379956363635</v>
      </c>
      <c r="U32" s="247">
        <f t="shared" si="27"/>
        <v>897.11379956363635</v>
      </c>
      <c r="V32" s="292">
        <f t="shared" si="28"/>
        <v>986.82517952000012</v>
      </c>
      <c r="W32" s="292">
        <f t="shared" si="28"/>
        <v>986.82517952000012</v>
      </c>
      <c r="X32" s="207">
        <f>'Tariffs July 2022'!BL20</f>
        <v>0</v>
      </c>
      <c r="Y32" s="207" t="str">
        <f>'Tariffs July 2022'!BM20</f>
        <v>n</v>
      </c>
      <c r="Z32" s="208">
        <f>'Tariffs July 2022'!G20</f>
        <v>43281</v>
      </c>
      <c r="AA32" s="318"/>
      <c r="AB32" s="318"/>
      <c r="AC32" s="318"/>
      <c r="AD32" s="318"/>
      <c r="AE32" s="318"/>
      <c r="AF32" s="318"/>
      <c r="AG32" s="318"/>
      <c r="AH32" s="318"/>
      <c r="AI32" s="318"/>
      <c r="AJ32" s="318"/>
      <c r="AK32" s="318"/>
      <c r="AL32" s="318"/>
      <c r="AM32" s="318"/>
      <c r="AN32" s="318"/>
      <c r="AO32" s="318"/>
      <c r="AP32" s="318"/>
      <c r="AQ32" s="318"/>
      <c r="AR32" s="318"/>
      <c r="AS32" s="318"/>
      <c r="AT32" s="318"/>
      <c r="AU32" s="318"/>
      <c r="AV32" s="318"/>
      <c r="AW32" s="318"/>
      <c r="AX32" s="318"/>
      <c r="AY32" s="318"/>
      <c r="AZ32" s="318"/>
      <c r="BA32" s="318"/>
      <c r="BB32" s="318"/>
      <c r="BC32" s="318"/>
    </row>
    <row r="33" spans="1:55 1185:4092 4097:8190 8193:9214 9219:12287 12290:13312 13315:14336 14341:16384" x14ac:dyDescent="0.15">
      <c r="A33" s="201" t="str">
        <f>'Tariffs July 2022'!K21</f>
        <v>Simply Energy</v>
      </c>
      <c r="B33" s="202" t="str">
        <f>'Tariffs July 2022'!L21</f>
        <v>Basic</v>
      </c>
      <c r="C33" s="203">
        <f>IF('Tariffs July 2022'!BP21=0,91*'Tariffs July 2022'!M21/100,(91*'Tariffs July 2022'!M21/100)+'Tariffs July 2022'!BP21/4)</f>
        <v>84.447999999999993</v>
      </c>
      <c r="D33" s="203">
        <f>IF('Tariffs July 2022'!O21="",$K$5*'Tariffs July 2022'!N21/100,IF($K$5&gt;='Tariffs July 2022'!P21,('Tariffs July 2022'!P21*'Tariffs July 2022'!N21/100),($K$5*'Tariffs July 2022'!N21/100)))</f>
        <v>188.79184049090907</v>
      </c>
      <c r="E33" s="203">
        <f>IF('Tariffs July 2022'!T21&gt;0,IF(($K$5&lt;'Tariffs July 2022'!T21),(0),($K$5-'Tariffs July 2022'!T21)*'Tariffs July 2022'!U21/100),IF(AND('Tariffs July 2022'!R21&gt;0,'Tariffs July 2022'!T21=""),IF(($K$5&lt;'Tariffs July 2022'!R21),(0),($K$5-'Tariffs July 2022'!R21)*'Tariffs July 2022'!S21/100),IF(AND('Tariffs July 2022'!P21&gt;0,'Tariffs July 2022'!R21=""),IF(($K$5&lt;'Tariffs July 2022'!P21),(0),($K$5-'Tariffs July 2022'!P21)*'Tariffs July 2022'!Q21/100),0)))</f>
        <v>0</v>
      </c>
      <c r="F33" s="203">
        <f>($L$5)*'Tariffs July 2022'!AE21/100</f>
        <v>24.710230363636359</v>
      </c>
      <c r="G33" s="203">
        <f t="shared" si="23"/>
        <v>297.9500708545454</v>
      </c>
      <c r="H33" s="203">
        <f t="shared" si="24"/>
        <v>854.00828341818169</v>
      </c>
      <c r="I33" s="247">
        <f t="shared" si="29"/>
        <v>1191.8002834181816</v>
      </c>
      <c r="J33" s="204">
        <f t="shared" si="30"/>
        <v>1310.9803117599999</v>
      </c>
      <c r="K33" s="207">
        <f>'Tariffs July 2022'!AZ21</f>
        <v>0</v>
      </c>
      <c r="L33" s="207">
        <f>'Tariffs July 2022'!BA21</f>
        <v>0</v>
      </c>
      <c r="M33" s="207">
        <f>'Tariffs July 2022'!BB21</f>
        <v>0</v>
      </c>
      <c r="N33" s="207">
        <f>'Tariffs July 2022'!BC21</f>
        <v>0</v>
      </c>
      <c r="O33" s="309">
        <f>($F$6*'Tariffs July 2022'!AT21/100)*4</f>
        <v>219.98255999999998</v>
      </c>
      <c r="P33" s="206" t="str">
        <f t="shared" si="31"/>
        <v>No discount</v>
      </c>
      <c r="Q33" s="206" t="str">
        <f t="shared" si="25"/>
        <v>Exclusive</v>
      </c>
      <c r="R33" s="293">
        <f t="shared" si="32"/>
        <v>1191.8002834181816</v>
      </c>
      <c r="S33" s="247">
        <f t="shared" si="33"/>
        <v>1191.8002834181816</v>
      </c>
      <c r="T33" s="247">
        <f t="shared" si="26"/>
        <v>971.81772341818169</v>
      </c>
      <c r="U33" s="247">
        <f t="shared" si="27"/>
        <v>971.81772341818169</v>
      </c>
      <c r="V33" s="292">
        <f t="shared" si="28"/>
        <v>1068.9994957599999</v>
      </c>
      <c r="W33" s="292">
        <f t="shared" si="28"/>
        <v>1068.9994957599999</v>
      </c>
      <c r="X33" s="207">
        <f>'Tariffs July 2022'!BL21</f>
        <v>0</v>
      </c>
      <c r="Y33" s="207" t="str">
        <f>'Tariffs July 2022'!BM21</f>
        <v>n</v>
      </c>
      <c r="Z33" s="208">
        <f>'Tariffs July 2022'!G21</f>
        <v>43281</v>
      </c>
      <c r="AA33" s="318"/>
      <c r="AB33" s="318"/>
      <c r="AC33" s="318"/>
      <c r="AD33" s="318"/>
      <c r="AE33" s="318"/>
      <c r="AF33" s="318"/>
      <c r="AG33" s="318"/>
      <c r="AH33" s="318"/>
      <c r="AI33" s="318"/>
      <c r="AJ33" s="318"/>
      <c r="AK33" s="318"/>
      <c r="AL33" s="318"/>
      <c r="AM33" s="318"/>
      <c r="AN33" s="318"/>
      <c r="AO33" s="318"/>
      <c r="AP33" s="318"/>
      <c r="AQ33" s="318"/>
      <c r="AR33" s="318"/>
      <c r="AS33" s="318"/>
      <c r="AT33" s="318"/>
      <c r="AU33" s="318"/>
      <c r="AV33" s="318"/>
      <c r="AW33" s="318"/>
      <c r="AX33" s="318"/>
      <c r="AY33" s="318"/>
      <c r="AZ33" s="318"/>
      <c r="BA33" s="318"/>
      <c r="BB33" s="318"/>
      <c r="BC33" s="318"/>
    </row>
    <row r="34" spans="1:55 1185:4092 4097:8190 8193:9214 9219:12287 12290:13312 13315:14336 14341:16384" x14ac:dyDescent="0.15">
      <c r="A34" s="201" t="str">
        <f>'Tariffs July 2022'!K22</f>
        <v>Powershop</v>
      </c>
      <c r="B34" s="202" t="str">
        <f>'Tariffs July 2022'!L22</f>
        <v>Carbon neutral</v>
      </c>
      <c r="C34" s="203">
        <f>IF('Tariffs July 2022'!BP22=0,91*'Tariffs July 2022'!M22/100,(91*'Tariffs July 2022'!M22/100)+'Tariffs July 2022'!BP22/4)</f>
        <v>110.41609090909091</v>
      </c>
      <c r="D34" s="203">
        <f>IF('Tariffs July 2022'!O22="",$K$5*'Tariffs July 2022'!N22/100,IF($K$5&gt;='Tariffs July 2022'!P22,('Tariffs July 2022'!P22*'Tariffs July 2022'!N22/100),($K$5*'Tariffs July 2022'!N22/100)))</f>
        <v>161.75259990909089</v>
      </c>
      <c r="E34" s="203">
        <f>IF('Tariffs July 2022'!T22&gt;0,IF(($K$5&lt;'Tariffs July 2022'!T22),(0),($K$5-'Tariffs July 2022'!T22)*'Tariffs July 2022'!U22/100),IF(AND('Tariffs July 2022'!R22&gt;0,'Tariffs July 2022'!T22=""),IF(($K$5&lt;'Tariffs July 2022'!R22),(0),($K$5-'Tariffs July 2022'!R22)*'Tariffs July 2022'!S22/100),IF(AND('Tariffs July 2022'!P22&gt;0,'Tariffs July 2022'!R22=""),IF(($K$5&lt;'Tariffs July 2022'!P22),(0),($K$5-'Tariffs July 2022'!P22)*'Tariffs July 2022'!Q22/100),0)))</f>
        <v>0</v>
      </c>
      <c r="F34" s="203">
        <f>($L$5)*'Tariffs July 2022'!AE22/100</f>
        <v>21.934894145454543</v>
      </c>
      <c r="G34" s="203">
        <f t="shared" si="23"/>
        <v>294.10358496363637</v>
      </c>
      <c r="H34" s="203">
        <f t="shared" si="24"/>
        <v>734.74997621818181</v>
      </c>
      <c r="I34" s="247">
        <f t="shared" si="29"/>
        <v>1176.4143398545455</v>
      </c>
      <c r="J34" s="204">
        <f t="shared" si="30"/>
        <v>1294.05577384</v>
      </c>
      <c r="K34" s="207">
        <f>'Tariffs July 2022'!AZ22</f>
        <v>0</v>
      </c>
      <c r="L34" s="207">
        <f>'Tariffs July 2022'!BA22</f>
        <v>0</v>
      </c>
      <c r="M34" s="207">
        <f>'Tariffs July 2022'!BB22</f>
        <v>0</v>
      </c>
      <c r="N34" s="207">
        <f>'Tariffs July 2022'!BC22</f>
        <v>0</v>
      </c>
      <c r="O34" s="309">
        <f>($F$6*'Tariffs July 2022'!AT22/100)*4</f>
        <v>109.99127999999999</v>
      </c>
      <c r="P34" s="206" t="str">
        <f t="shared" si="31"/>
        <v>No discount</v>
      </c>
      <c r="Q34" s="206" t="str">
        <f t="shared" si="25"/>
        <v>Inclusive</v>
      </c>
      <c r="R34" s="293">
        <f t="shared" si="32"/>
        <v>1176.4143398545455</v>
      </c>
      <c r="S34" s="247">
        <f t="shared" si="33"/>
        <v>1176.4143398545455</v>
      </c>
      <c r="T34" s="247">
        <f t="shared" si="26"/>
        <v>1066.4230598545455</v>
      </c>
      <c r="U34" s="247">
        <f t="shared" si="27"/>
        <v>1066.4230598545455</v>
      </c>
      <c r="V34" s="292">
        <f t="shared" si="28"/>
        <v>1173.0653658400001</v>
      </c>
      <c r="W34" s="292">
        <f t="shared" si="28"/>
        <v>1173.0653658400001</v>
      </c>
      <c r="X34" s="207">
        <f>'Tariffs July 2022'!BL22</f>
        <v>0</v>
      </c>
      <c r="Y34" s="207" t="str">
        <f>'Tariffs July 2022'!BM22</f>
        <v>n</v>
      </c>
      <c r="Z34" s="208">
        <f>'Tariffs July 2022'!G22</f>
        <v>43266</v>
      </c>
      <c r="AA34" s="318"/>
      <c r="AB34" s="318"/>
      <c r="AC34" s="318"/>
      <c r="AD34" s="318"/>
      <c r="AE34" s="318"/>
      <c r="AF34" s="318"/>
      <c r="AG34" s="318"/>
      <c r="AH34" s="318"/>
      <c r="AI34" s="318"/>
      <c r="AJ34" s="318"/>
      <c r="AK34" s="318"/>
      <c r="AL34" s="318"/>
      <c r="AM34" s="318"/>
      <c r="AN34" s="318"/>
      <c r="AO34" s="318"/>
      <c r="AP34" s="318"/>
      <c r="AQ34" s="318"/>
      <c r="AR34" s="318"/>
      <c r="AS34" s="318"/>
      <c r="AT34" s="318"/>
      <c r="AU34" s="318"/>
      <c r="AV34" s="318"/>
      <c r="AW34" s="318"/>
      <c r="AX34" s="318"/>
      <c r="AY34" s="318"/>
      <c r="AZ34" s="318"/>
      <c r="BA34" s="318"/>
      <c r="BB34" s="318"/>
      <c r="BC34" s="318"/>
    </row>
    <row r="35" spans="1:55 1185:4092 4097:8190 8193:9214 9219:12287 12290:13312 13315:14336 14341:16384" x14ac:dyDescent="0.15">
      <c r="A35" s="201" t="str">
        <f>'Tariffs July 2022'!K23</f>
        <v>Red Energy</v>
      </c>
      <c r="B35" s="202" t="str">
        <f>'Tariffs July 2022'!L23</f>
        <v>Living Energy Saver</v>
      </c>
      <c r="C35" s="203">
        <f>IF('Tariffs July 2022'!BP23=0,91*'Tariffs July 2022'!M23/100,(91*'Tariffs July 2022'!M23/100)+'Tariffs July 2022'!BP23/4)</f>
        <v>77.349999999999994</v>
      </c>
      <c r="D35" s="203">
        <f>IF('Tariffs July 2022'!O23="",$K$5*'Tariffs July 2022'!N23/100,IF($K$5&gt;='Tariffs July 2022'!P23,('Tariffs July 2022'!P23*'Tariffs July 2022'!N23/100),($K$5*'Tariffs July 2022'!N23/100)))</f>
        <v>144.02534269090907</v>
      </c>
      <c r="E35" s="203">
        <f>IF('Tariffs July 2022'!T23&gt;0,IF(($K$5&lt;'Tariffs July 2022'!T23),(0),($K$5-'Tariffs July 2022'!T23)*'Tariffs July 2022'!U23/100),IF(AND('Tariffs July 2022'!R23&gt;0,'Tariffs July 2022'!T23=""),IF(($K$5&lt;'Tariffs July 2022'!R23),(0),($K$5-'Tariffs July 2022'!R23)*'Tariffs July 2022'!S23/100),IF(AND('Tariffs July 2022'!P23&gt;0,'Tariffs July 2022'!R23=""),IF(($K$5&lt;'Tariffs July 2022'!P23),(0),($K$5-'Tariffs July 2022'!P23)*'Tariffs July 2022'!Q23/100),0)))</f>
        <v>0</v>
      </c>
      <c r="F35" s="203">
        <f>($L$5)*'Tariffs July 2022'!AE23/100</f>
        <v>21.265405145454544</v>
      </c>
      <c r="G35" s="203">
        <f t="shared" si="23"/>
        <v>242.6407478363636</v>
      </c>
      <c r="H35" s="203">
        <f t="shared" si="24"/>
        <v>661.16299134545443</v>
      </c>
      <c r="I35" s="247">
        <f t="shared" si="29"/>
        <v>970.56299134545441</v>
      </c>
      <c r="J35" s="204">
        <f t="shared" si="30"/>
        <v>1067.61929048</v>
      </c>
      <c r="K35" s="207">
        <f>'Tariffs July 2022'!AZ23</f>
        <v>0</v>
      </c>
      <c r="L35" s="207">
        <f>'Tariffs July 2022'!BA23</f>
        <v>0</v>
      </c>
      <c r="M35" s="207">
        <f>'Tariffs July 2022'!BB23</f>
        <v>0</v>
      </c>
      <c r="N35" s="207">
        <f>'Tariffs July 2022'!BC23</f>
        <v>0</v>
      </c>
      <c r="O35" s="309">
        <f>($F$6*'Tariffs July 2022'!AT23/100)*4</f>
        <v>361.39992000000001</v>
      </c>
      <c r="P35" s="206" t="str">
        <f t="shared" si="31"/>
        <v>No discount</v>
      </c>
      <c r="Q35" s="206" t="str">
        <f t="shared" si="25"/>
        <v>Inclusive</v>
      </c>
      <c r="R35" s="293">
        <f t="shared" si="32"/>
        <v>970.56299134545452</v>
      </c>
      <c r="S35" s="247">
        <f t="shared" si="33"/>
        <v>970.56299134545452</v>
      </c>
      <c r="T35" s="247">
        <f t="shared" si="26"/>
        <v>609.16307134545445</v>
      </c>
      <c r="U35" s="247">
        <f t="shared" si="27"/>
        <v>609.16307134545445</v>
      </c>
      <c r="V35" s="292">
        <f t="shared" si="28"/>
        <v>670.07937847999995</v>
      </c>
      <c r="W35" s="292">
        <f t="shared" si="28"/>
        <v>670.07937847999995</v>
      </c>
      <c r="X35" s="207">
        <f>'Tariffs July 2022'!BL23</f>
        <v>0</v>
      </c>
      <c r="Y35" s="207" t="str">
        <f>'Tariffs July 2022'!BM23</f>
        <v>n</v>
      </c>
      <c r="Z35" s="208">
        <f>'Tariffs July 2022'!G23</f>
        <v>43281</v>
      </c>
      <c r="AA35" s="318"/>
      <c r="AB35" s="318"/>
      <c r="AC35" s="318"/>
      <c r="AD35" s="318"/>
      <c r="AE35" s="318"/>
      <c r="AF35" s="318"/>
      <c r="AG35" s="318"/>
      <c r="AH35" s="318"/>
      <c r="AI35" s="318"/>
      <c r="AJ35" s="318"/>
      <c r="AK35" s="318"/>
      <c r="AL35" s="318"/>
      <c r="AM35" s="318"/>
      <c r="AN35" s="318"/>
      <c r="AO35" s="318"/>
      <c r="AP35" s="318"/>
      <c r="AQ35" s="318"/>
      <c r="AR35" s="318"/>
      <c r="AS35" s="318"/>
      <c r="AT35" s="318"/>
      <c r="AU35" s="318"/>
      <c r="AV35" s="318"/>
      <c r="AW35" s="318"/>
      <c r="AX35" s="318"/>
      <c r="AY35" s="318"/>
      <c r="AZ35" s="318"/>
      <c r="BA35" s="318"/>
      <c r="BB35" s="318"/>
      <c r="BC35" s="318"/>
    </row>
    <row r="36" spans="1:55 1185:4092 4097:8190 8193:9214 9219:12287 12290:13312 13315:14336 14341:16384" x14ac:dyDescent="0.15">
      <c r="A36" s="201" t="str">
        <f>'Tariffs July 2022'!K24</f>
        <v>Alinta Energy</v>
      </c>
      <c r="B36" s="202" t="str">
        <f>'Tariffs July 2022'!L24</f>
        <v>Home Deal Solar</v>
      </c>
      <c r="C36" s="203">
        <f>IF('Tariffs July 2022'!BP24=0,91*'Tariffs July 2022'!M24/100,(91*'Tariffs July 2022'!M24/100)+'Tariffs July 2022'!BP24/4)</f>
        <v>102.7299</v>
      </c>
      <c r="D36" s="203">
        <f>IF('Tariffs July 2022'!O24="",$K$5*'Tariffs July 2022'!N24/100,IF($K$5&gt;='Tariffs July 2022'!P24,('Tariffs July 2022'!P24*'Tariffs July 2022'!N24/100),($K$5*'Tariffs July 2022'!N24/100)))</f>
        <v>175.34119785454547</v>
      </c>
      <c r="E36" s="203">
        <f>IF('Tariffs July 2022'!T24&gt;0,IF(($K$5&lt;'Tariffs July 2022'!T24),(0),($K$5-'Tariffs July 2022'!T24)*'Tariffs July 2022'!U24/100),IF(AND('Tariffs July 2022'!R24&gt;0,'Tariffs July 2022'!T24=""),IF(($K$5&lt;'Tariffs July 2022'!R24),(0),($K$5-'Tariffs July 2022'!R24)*'Tariffs July 2022'!S24/100),IF(AND('Tariffs July 2022'!P24&gt;0,'Tariffs July 2022'!R24=""),IF(($K$5&lt;'Tariffs July 2022'!P24),(0),($K$5-'Tariffs July 2022'!P24)*'Tariffs July 2022'!Q24/100),0)))</f>
        <v>0</v>
      </c>
      <c r="F36" s="203">
        <f>($L$5)*'Tariffs July 2022'!AE24/100</f>
        <v>23.115629290909087</v>
      </c>
      <c r="G36" s="203">
        <f t="shared" ref="G36" si="34">SUM(C36:F36)</f>
        <v>301.1867271454546</v>
      </c>
      <c r="H36" s="203">
        <f t="shared" ref="H36" si="35">(G36-C36)*4</f>
        <v>793.82730858181844</v>
      </c>
      <c r="I36" s="247">
        <f t="shared" ref="I36" si="36">G36*4</f>
        <v>1204.7469085818184</v>
      </c>
      <c r="J36" s="204">
        <f t="shared" ref="J36" si="37">I36*1.1</f>
        <v>1325.2215994400003</v>
      </c>
      <c r="K36" s="207">
        <f>'Tariffs July 2022'!AZ24</f>
        <v>0</v>
      </c>
      <c r="L36" s="207">
        <f>'Tariffs July 2022'!BA24</f>
        <v>0</v>
      </c>
      <c r="M36" s="207">
        <f>'Tariffs July 2022'!BB24</f>
        <v>0</v>
      </c>
      <c r="N36" s="207">
        <f>'Tariffs July 2022'!BC24</f>
        <v>0</v>
      </c>
      <c r="O36" s="309">
        <f>($F$6*'Tariffs July 2022'!AT24/100)*4</f>
        <v>251.40863999999999</v>
      </c>
      <c r="P36" s="206" t="str">
        <f t="shared" ref="P36" si="38">IF(SUM(K36:N36)=0,"No discount",IF(K36&gt;0,"Guaranteed off bill",IF(L36&gt;0,"Guaranteed off usage",IF(M36&gt;0,"Pay-on-time off bill","Pay-on-time off usage"))))</f>
        <v>No discount</v>
      </c>
      <c r="Q36" s="206" t="str">
        <f t="shared" ref="Q36" si="39">IF(OR(A36="Origin Energy",A36="Red Energy",A36="Powershop"),"Inclusive","Exclusive")</f>
        <v>Exclusive</v>
      </c>
      <c r="R36" s="293">
        <f t="shared" ref="R36" si="40">IF(AND(P36="Guaranteed off bill",Q36="Inclusive"),((I36*1.1)-((I36*1.1)*K36/100))/1.1,IF(AND(P36="Guaranteed off usage",Q36="Inclusive"),((I36*1.1)-((H36*1.1)*L36/100))/1.1,IF(AND(P36="Guaranteed off bill",Q36="Exclusive"),I36-(I36*K36/100),IF(AND(P36="Guaranteed off usage",Q36="Exclusive"),I36-(H36*L36/100),IF(Q36="Inclusive",((I36*1.1))/1.1,I36)))))</f>
        <v>1204.7469085818184</v>
      </c>
      <c r="S36" s="247">
        <f t="shared" ref="S36" si="41">IF(AND(P36="Pay-on-time off bill",Q36="Inclusive"),((R36*1.1)-((R36*1.1)*M36/100))/1.1,IF(AND(P36="Pay-on-time off usage",Q36="Inclusive"),((R36*1.1)-((H36*1.1)*N36/100))/1.1,IF(AND(P36="Pay-on-time off bill",Q36="Exclusive"),R36-(R36*M36/100),IF(AND(P36="Pay-on-time off usage",Q36="Exclusive"),R36-(H36*N36/100),IF(Q36="Inclusive",((R36*1.1))/1.1,R36)))))</f>
        <v>1204.7469085818184</v>
      </c>
      <c r="T36" s="247">
        <f t="shared" ref="T36" si="42">R36-O36</f>
        <v>953.3382685818184</v>
      </c>
      <c r="U36" s="247">
        <f t="shared" ref="U36" si="43">S36-O36</f>
        <v>953.3382685818184</v>
      </c>
      <c r="V36" s="292">
        <f t="shared" ref="V36" si="44">T36*1.1</f>
        <v>1048.6720954400002</v>
      </c>
      <c r="W36" s="292">
        <f t="shared" ref="W36" si="45">U36*1.1</f>
        <v>1048.6720954400002</v>
      </c>
      <c r="X36" s="207">
        <f>'Tariffs July 2022'!BL24</f>
        <v>0</v>
      </c>
      <c r="Y36" s="207" t="str">
        <f>'Tariffs July 2022'!BM24</f>
        <v>n</v>
      </c>
      <c r="Z36" s="208">
        <f>'Tariffs July 2022'!G24</f>
        <v>43299</v>
      </c>
      <c r="AA36" s="318"/>
      <c r="AB36" s="318"/>
      <c r="AC36" s="318"/>
      <c r="AD36" s="318"/>
      <c r="AE36" s="318"/>
      <c r="AF36" s="318"/>
      <c r="AG36" s="318"/>
      <c r="AH36" s="318"/>
      <c r="AI36" s="318"/>
      <c r="AJ36" s="318"/>
      <c r="AK36" s="318"/>
      <c r="AL36" s="318"/>
      <c r="AM36" s="318"/>
      <c r="AN36" s="318"/>
      <c r="AO36" s="318"/>
      <c r="AP36" s="318"/>
      <c r="AQ36" s="318"/>
      <c r="AR36" s="318"/>
      <c r="AS36" s="318"/>
      <c r="AT36" s="318"/>
      <c r="AU36" s="318"/>
      <c r="AV36" s="318"/>
      <c r="AW36" s="318"/>
      <c r="AX36" s="318"/>
      <c r="AY36" s="318"/>
      <c r="AZ36" s="318"/>
      <c r="BA36" s="318"/>
      <c r="BB36" s="318"/>
      <c r="BC36" s="318"/>
    </row>
    <row r="37" spans="1:55 1185:4092 4097:8190 8193:9214 9219:12287 12290:13312 13315:14336 14341:16384" x14ac:dyDescent="0.15">
      <c r="A37" s="201" t="str">
        <f>'Tariffs July 2022'!K25</f>
        <v>ReAmped Energy</v>
      </c>
      <c r="B37" s="202" t="str">
        <f>'Tariffs July 2022'!L25</f>
        <v>Solar</v>
      </c>
      <c r="C37" s="203">
        <f>IF('Tariffs July 2022'!BP25=0,91*'Tariffs July 2022'!M25/100,(91*'Tariffs July 2022'!M25/100)+'Tariffs July 2022'!BP25/4)</f>
        <v>97.907727272727257</v>
      </c>
      <c r="D37" s="203">
        <f>IF('Tariffs July 2022'!O25="",$K$5*'Tariffs July 2022'!N25/100,IF($K$5&gt;='Tariffs July 2022'!P25,('Tariffs July 2022'!P25*'Tariffs July 2022'!N25/100),($K$5*'Tariffs July 2022'!N25/100)))</f>
        <v>285.4295345090909</v>
      </c>
      <c r="E37" s="203">
        <f>IF('Tariffs July 2022'!T25&gt;0,IF(($K$5&lt;'Tariffs July 2022'!T25),(0),($K$5-'Tariffs July 2022'!T25)*'Tariffs July 2022'!U25/100),IF(AND('Tariffs July 2022'!R25&gt;0,'Tariffs July 2022'!T25=""),IF(($K$5&lt;'Tariffs July 2022'!R25),(0),($K$5-'Tariffs July 2022'!R25)*'Tariffs July 2022'!S25/100),IF(AND('Tariffs July 2022'!P25&gt;0,'Tariffs July 2022'!R25=""),IF(($K$5&lt;'Tariffs July 2022'!P25),(0),($K$5-'Tariffs July 2022'!P25)*'Tariffs July 2022'!Q25/100),0)))</f>
        <v>0</v>
      </c>
      <c r="F37" s="203">
        <f>($L$5)*'Tariffs July 2022'!AE25/100</f>
        <v>43.407232254545441</v>
      </c>
      <c r="G37" s="203">
        <f t="shared" si="23"/>
        <v>426.74449403636356</v>
      </c>
      <c r="H37" s="203">
        <f t="shared" si="24"/>
        <v>1315.3470670545453</v>
      </c>
      <c r="I37" s="247">
        <f t="shared" si="29"/>
        <v>1706.9779761454542</v>
      </c>
      <c r="J37" s="204">
        <f t="shared" si="30"/>
        <v>1877.6757737599999</v>
      </c>
      <c r="K37" s="207">
        <f>'Tariffs July 2022'!AZ25</f>
        <v>0</v>
      </c>
      <c r="L37" s="207">
        <f>'Tariffs July 2022'!BA25</f>
        <v>0</v>
      </c>
      <c r="M37" s="207">
        <f>'Tariffs July 2022'!BB25</f>
        <v>0</v>
      </c>
      <c r="N37" s="207">
        <f>'Tariffs July 2022'!BC25</f>
        <v>0</v>
      </c>
      <c r="O37" s="309">
        <f>($F$6*'Tariffs July 2022'!AT25/100)*4</f>
        <v>0</v>
      </c>
      <c r="P37" s="206" t="str">
        <f t="shared" si="31"/>
        <v>No discount</v>
      </c>
      <c r="Q37" s="206" t="str">
        <f t="shared" si="25"/>
        <v>Exclusive</v>
      </c>
      <c r="R37" s="293">
        <f t="shared" si="32"/>
        <v>1706.9779761454542</v>
      </c>
      <c r="S37" s="247">
        <f t="shared" si="33"/>
        <v>1706.9779761454542</v>
      </c>
      <c r="T37" s="247">
        <f t="shared" si="26"/>
        <v>1706.9779761454542</v>
      </c>
      <c r="U37" s="247">
        <f t="shared" si="27"/>
        <v>1706.9779761454542</v>
      </c>
      <c r="V37" s="292">
        <f t="shared" si="28"/>
        <v>1877.6757737599999</v>
      </c>
      <c r="W37" s="292">
        <f t="shared" si="28"/>
        <v>1877.6757737599999</v>
      </c>
      <c r="X37" s="207">
        <f>'Tariffs July 2022'!BL25</f>
        <v>0</v>
      </c>
      <c r="Y37" s="207" t="str">
        <f>'Tariffs July 2022'!BM25</f>
        <v>n</v>
      </c>
      <c r="Z37" s="208">
        <f>'Tariffs July 2022'!G25</f>
        <v>43273</v>
      </c>
      <c r="AA37" s="318"/>
      <c r="AB37" s="318"/>
      <c r="AC37" s="318"/>
      <c r="AD37" s="318"/>
      <c r="AE37" s="318"/>
      <c r="AF37" s="318"/>
      <c r="AG37" s="318"/>
      <c r="AH37" s="318"/>
      <c r="AI37" s="318"/>
      <c r="AJ37" s="318"/>
      <c r="AK37" s="318"/>
      <c r="AL37" s="318"/>
      <c r="AM37" s="318"/>
      <c r="AN37" s="318"/>
      <c r="AO37" s="318"/>
      <c r="AP37" s="318"/>
      <c r="AQ37" s="318"/>
      <c r="AR37" s="318"/>
      <c r="AS37" s="318"/>
      <c r="AT37" s="318"/>
      <c r="AU37" s="318"/>
      <c r="AV37" s="318"/>
      <c r="AW37" s="318"/>
      <c r="AX37" s="318"/>
      <c r="AY37" s="318"/>
      <c r="AZ37" s="318"/>
      <c r="BA37" s="318"/>
      <c r="BB37" s="318"/>
      <c r="BC37" s="318"/>
    </row>
    <row r="38" spans="1:55 1185:4092 4097:8190 8193:9214 9219:12287 12290:13312 13315:14336 14341:16384" x14ac:dyDescent="0.15">
      <c r="A38" s="201" t="str">
        <f>'Tariffs July 2022'!K26</f>
        <v>Amber Electric</v>
      </c>
      <c r="B38" s="202" t="str">
        <f>'Tariffs July 2022'!L26</f>
        <v>Amber Plan</v>
      </c>
      <c r="C38" s="203">
        <f>IF('Tariffs July 2022'!BP26=0,91*'Tariffs July 2022'!M26/100,(91*'Tariffs July 2022'!M26/100)+'Tariffs July 2022'!BP26/4)</f>
        <v>139.42899999999997</v>
      </c>
      <c r="D38" s="203">
        <f>IF('Tariffs July 2022'!O26="",$K$5*'Tariffs July 2022'!N26/100,IF($K$5&gt;='Tariffs July 2022'!P26,('Tariffs July 2022'!P26*'Tariffs July 2022'!N26/100),($K$5*'Tariffs July 2022'!N26/100)))</f>
        <v>214.79641625454545</v>
      </c>
      <c r="E38" s="203">
        <f>IF('Tariffs July 2022'!T26&gt;0,IF(($K$5&lt;'Tariffs July 2022'!T26),(0),($K$5-'Tariffs July 2022'!T26)*'Tariffs July 2022'!U26/100),IF(AND('Tariffs July 2022'!R26&gt;0,'Tariffs July 2022'!T26=""),IF(($K$5&lt;'Tariffs July 2022'!R26),(0),($K$5-'Tariffs July 2022'!R26)*'Tariffs July 2022'!S26/100),IF(AND('Tariffs July 2022'!P26&gt;0,'Tariffs July 2022'!R26=""),IF(($K$5&lt;'Tariffs July 2022'!P26),(0),($K$5-'Tariffs July 2022'!P26)*'Tariffs July 2022'!Q26/100),0)))</f>
        <v>0</v>
      </c>
      <c r="F38" s="203">
        <f>($L$5)*'Tariffs July 2022'!AE26/100</f>
        <v>28.05767536363636</v>
      </c>
      <c r="G38" s="203">
        <f t="shared" si="23"/>
        <v>382.28309161818174</v>
      </c>
      <c r="H38" s="203">
        <f t="shared" si="24"/>
        <v>971.41636647272708</v>
      </c>
      <c r="I38" s="247">
        <f t="shared" si="29"/>
        <v>1529.132366472727</v>
      </c>
      <c r="J38" s="204">
        <f t="shared" si="30"/>
        <v>1682.0456031199999</v>
      </c>
      <c r="K38" s="207">
        <f>'Tariffs July 2022'!AZ26</f>
        <v>0</v>
      </c>
      <c r="L38" s="207">
        <f>'Tariffs July 2022'!BA26</f>
        <v>0</v>
      </c>
      <c r="M38" s="207">
        <f>'Tariffs July 2022'!BB26</f>
        <v>0</v>
      </c>
      <c r="N38" s="207">
        <f>'Tariffs July 2022'!BC26</f>
        <v>0</v>
      </c>
      <c r="O38" s="309">
        <f>($F$6*'Tariffs July 2022'!AT26/100)*4</f>
        <v>0</v>
      </c>
      <c r="P38" s="206" t="str">
        <f t="shared" si="31"/>
        <v>No discount</v>
      </c>
      <c r="Q38" s="206" t="str">
        <f t="shared" si="25"/>
        <v>Exclusive</v>
      </c>
      <c r="R38" s="293">
        <f t="shared" si="32"/>
        <v>1529.132366472727</v>
      </c>
      <c r="S38" s="247">
        <f t="shared" si="33"/>
        <v>1529.132366472727</v>
      </c>
      <c r="T38" s="247">
        <f t="shared" si="26"/>
        <v>1529.132366472727</v>
      </c>
      <c r="U38" s="247">
        <f t="shared" si="27"/>
        <v>1529.132366472727</v>
      </c>
      <c r="V38" s="292">
        <f t="shared" si="28"/>
        <v>1682.0456031199999</v>
      </c>
      <c r="W38" s="292">
        <f t="shared" si="28"/>
        <v>1682.0456031199999</v>
      </c>
      <c r="X38" s="207">
        <f>'Tariffs July 2022'!BL26</f>
        <v>0</v>
      </c>
      <c r="Y38" s="207" t="str">
        <f>'Tariffs July 2022'!BM26</f>
        <v>n</v>
      </c>
      <c r="Z38" s="208">
        <f>'Tariffs July 2022'!G26</f>
        <v>43281</v>
      </c>
      <c r="AA38" s="318"/>
      <c r="AB38" s="318"/>
      <c r="AC38" s="318"/>
      <c r="AD38" s="318"/>
      <c r="AE38" s="318"/>
      <c r="AF38" s="318"/>
      <c r="AG38" s="318"/>
      <c r="AH38" s="318"/>
      <c r="AI38" s="318"/>
      <c r="AJ38" s="318"/>
      <c r="AK38" s="318"/>
      <c r="AL38" s="318"/>
      <c r="AM38" s="318"/>
      <c r="AN38" s="318"/>
      <c r="AO38" s="318"/>
      <c r="AP38" s="318"/>
      <c r="AQ38" s="318"/>
      <c r="AR38" s="318"/>
      <c r="AS38" s="318"/>
      <c r="AT38" s="318"/>
      <c r="AU38" s="318"/>
      <c r="AV38" s="318"/>
      <c r="AW38" s="318"/>
      <c r="AX38" s="318"/>
      <c r="AY38" s="318"/>
      <c r="AZ38" s="318"/>
      <c r="BA38" s="318"/>
      <c r="BB38" s="318"/>
      <c r="BC38" s="318"/>
    </row>
    <row r="39" spans="1:55 1185:4092 4097:8190 8193:9214 9219:12287 12290:13312 13315:14336 14341:16384" x14ac:dyDescent="0.15">
      <c r="A39" s="201" t="str">
        <f>'Tariffs July 2022'!K27</f>
        <v>GloBird Energy</v>
      </c>
      <c r="B39" s="202" t="str">
        <f>'Tariffs July 2022'!L27</f>
        <v>GloSave</v>
      </c>
      <c r="C39" s="203">
        <f>IF('Tariffs July 2022'!BP27=0,91*'Tariffs July 2022'!M27/100,(91*'Tariffs July 2022'!M27/100)+'Tariffs July 2022'!BP27/4)</f>
        <v>86.449999999999989</v>
      </c>
      <c r="D39" s="203">
        <f>IF('Tariffs July 2022'!O27="",$K$5*'Tariffs July 2022'!N27/100,IF($K$5&gt;='Tariffs July 2022'!P27,('Tariffs July 2022'!P27*'Tariffs July 2022'!N27/100),($K$5*'Tariffs July 2022'!N27/100)))</f>
        <v>455.25251999999995</v>
      </c>
      <c r="E39" s="203">
        <f>IF('Tariffs July 2022'!T27&gt;0,IF(($K$5&lt;'Tariffs July 2022'!T27),(0),($K$5-'Tariffs July 2022'!T27)*'Tariffs July 2022'!U27/100),IF(AND('Tariffs July 2022'!R27&gt;0,'Tariffs July 2022'!T27=""),IF(($K$5&lt;'Tariffs July 2022'!R27),(0),($K$5-'Tariffs July 2022'!R27)*'Tariffs July 2022'!S27/100),IF(AND('Tariffs July 2022'!P27&gt;0,'Tariffs July 2022'!R27=""),IF(($K$5&lt;'Tariffs July 2022'!P27),(0),($K$5-'Tariffs July 2022'!P27)*'Tariffs July 2022'!Q27/100),0)))</f>
        <v>0</v>
      </c>
      <c r="F39" s="203">
        <f>($L$5)*'Tariffs July 2022'!AE27/100</f>
        <v>75.652256999999977</v>
      </c>
      <c r="G39" s="203">
        <f t="shared" si="23"/>
        <v>617.3547769999999</v>
      </c>
      <c r="H39" s="203">
        <f t="shared" si="24"/>
        <v>2123.6191079999999</v>
      </c>
      <c r="I39" s="247">
        <f t="shared" si="29"/>
        <v>2469.4191079999996</v>
      </c>
      <c r="J39" s="204">
        <f t="shared" si="30"/>
        <v>2716.3610187999998</v>
      </c>
      <c r="K39" s="207">
        <f>'Tariffs July 2022'!AZ27</f>
        <v>0</v>
      </c>
      <c r="L39" s="207">
        <f>'Tariffs July 2022'!BA27</f>
        <v>0</v>
      </c>
      <c r="M39" s="207">
        <f>'Tariffs July 2022'!BB27</f>
        <v>0</v>
      </c>
      <c r="N39" s="207">
        <f>'Tariffs July 2022'!BC27</f>
        <v>0</v>
      </c>
      <c r="O39" s="309">
        <f>($F$6*'Tariffs July 2022'!AT27/100)*4</f>
        <v>157.13039999999998</v>
      </c>
      <c r="P39" s="206" t="str">
        <f t="shared" si="31"/>
        <v>No discount</v>
      </c>
      <c r="Q39" s="206" t="str">
        <f t="shared" si="25"/>
        <v>Exclusive</v>
      </c>
      <c r="R39" s="293">
        <f t="shared" si="32"/>
        <v>2469.4191079999996</v>
      </c>
      <c r="S39" s="247">
        <f t="shared" si="33"/>
        <v>2469.4191079999996</v>
      </c>
      <c r="T39" s="247">
        <f t="shared" si="26"/>
        <v>2312.2887079999996</v>
      </c>
      <c r="U39" s="247">
        <f t="shared" si="27"/>
        <v>2312.2887079999996</v>
      </c>
      <c r="V39" s="292">
        <f t="shared" si="28"/>
        <v>2543.5175787999997</v>
      </c>
      <c r="W39" s="292">
        <f t="shared" si="28"/>
        <v>2543.5175787999997</v>
      </c>
      <c r="X39" s="207">
        <f>'Tariffs July 2022'!BL27</f>
        <v>0</v>
      </c>
      <c r="Y39" s="207" t="str">
        <f>'Tariffs July 2022'!BM27</f>
        <v>n</v>
      </c>
      <c r="Z39" s="208">
        <f>'Tariffs July 2022'!G27</f>
        <v>43252</v>
      </c>
      <c r="AA39" s="318"/>
      <c r="AB39" s="318"/>
      <c r="AC39" s="318"/>
      <c r="AD39" s="318"/>
      <c r="AE39" s="318"/>
      <c r="AF39" s="318"/>
      <c r="AG39" s="318"/>
      <c r="AH39" s="318"/>
      <c r="AI39" s="318"/>
      <c r="AJ39" s="318"/>
      <c r="AK39" s="318"/>
      <c r="AL39" s="318"/>
      <c r="AM39" s="318"/>
      <c r="AN39" s="318"/>
      <c r="AO39" s="318"/>
      <c r="AP39" s="318"/>
      <c r="AQ39" s="318"/>
      <c r="AR39" s="318"/>
      <c r="AS39" s="318"/>
      <c r="AT39" s="318"/>
      <c r="AU39" s="318"/>
      <c r="AV39" s="318"/>
      <c r="AW39" s="318"/>
      <c r="AX39" s="318"/>
      <c r="AY39" s="318"/>
      <c r="AZ39" s="318"/>
      <c r="BA39" s="318"/>
      <c r="BB39" s="318"/>
      <c r="BC39" s="318"/>
    </row>
    <row r="40" spans="1:55 1185:4092 4097:8190 8193:9214 9219:12287 12290:13312 13315:14336 14341:16384" x14ac:dyDescent="0.15">
      <c r="A40" s="201" t="str">
        <f>'Tariffs July 2022'!K28</f>
        <v>Kogan Energy</v>
      </c>
      <c r="B40" s="202" t="str">
        <f>'Tariffs July 2022'!L28</f>
        <v>Free Kogan First Membership</v>
      </c>
      <c r="C40" s="203">
        <f>IF('Tariffs July 2022'!BP28=0,91*'Tariffs July 2022'!M28/100,(91*'Tariffs July 2022'!M28/100)+'Tariffs July 2022'!BP28/4)</f>
        <v>105.69236363636362</v>
      </c>
      <c r="D40" s="203">
        <f>IF('Tariffs July 2022'!O28="",$K$5*'Tariffs July 2022'!N28/100,IF($K$5&gt;='Tariffs July 2022'!P28,('Tariffs July 2022'!P28*'Tariffs July 2022'!N28/100),($K$5*'Tariffs July 2022'!N28/100)))</f>
        <v>164.51170609090906</v>
      </c>
      <c r="E40" s="203">
        <f>IF('Tariffs July 2022'!T28&gt;0,IF(($K$5&lt;'Tariffs July 2022'!T28),(0),($K$5-'Tariffs July 2022'!T28)*'Tariffs July 2022'!U28/100),IF(AND('Tariffs July 2022'!R28&gt;0,'Tariffs July 2022'!T28=""),IF(($K$5&lt;'Tariffs July 2022'!R28),(0),($K$5-'Tariffs July 2022'!R28)*'Tariffs July 2022'!S28/100),IF(AND('Tariffs July 2022'!P28&gt;0,'Tariffs July 2022'!R28=""),IF(($K$5&lt;'Tariffs July 2022'!P28),(0),($K$5-'Tariffs July 2022'!P28)*'Tariffs July 2022'!Q28/100),0)))</f>
        <v>0</v>
      </c>
      <c r="F40" s="203">
        <f>($L$5)*'Tariffs July 2022'!AE28/100</f>
        <v>23.541667745454543</v>
      </c>
      <c r="G40" s="203">
        <f t="shared" si="23"/>
        <v>293.74573747272723</v>
      </c>
      <c r="H40" s="203">
        <f t="shared" si="24"/>
        <v>752.21349534545448</v>
      </c>
      <c r="I40" s="247">
        <f t="shared" si="29"/>
        <v>1174.9829498909089</v>
      </c>
      <c r="J40" s="204">
        <f t="shared" si="30"/>
        <v>1292.4812448799998</v>
      </c>
      <c r="K40" s="207">
        <f>'Tariffs July 2022'!AZ28</f>
        <v>0</v>
      </c>
      <c r="L40" s="207">
        <f>'Tariffs July 2022'!BA28</f>
        <v>0</v>
      </c>
      <c r="M40" s="207">
        <f>'Tariffs July 2022'!BB28</f>
        <v>0</v>
      </c>
      <c r="N40" s="207">
        <f>'Tariffs July 2022'!BC28</f>
        <v>0</v>
      </c>
      <c r="O40" s="309">
        <f>($F$6*'Tariffs July 2022'!AT28/100)*4</f>
        <v>90.507110399999988</v>
      </c>
      <c r="P40" s="206" t="str">
        <f t="shared" si="31"/>
        <v>No discount</v>
      </c>
      <c r="Q40" s="206" t="str">
        <f t="shared" si="25"/>
        <v>Exclusive</v>
      </c>
      <c r="R40" s="293">
        <f t="shared" si="32"/>
        <v>1174.9829498909089</v>
      </c>
      <c r="S40" s="247">
        <f t="shared" si="33"/>
        <v>1174.9829498909089</v>
      </c>
      <c r="T40" s="247">
        <f t="shared" si="26"/>
        <v>1084.475839490909</v>
      </c>
      <c r="U40" s="247">
        <f t="shared" si="27"/>
        <v>1084.475839490909</v>
      </c>
      <c r="V40" s="292">
        <f t="shared" si="28"/>
        <v>1192.9234234400001</v>
      </c>
      <c r="W40" s="292">
        <f t="shared" si="28"/>
        <v>1192.9234234400001</v>
      </c>
      <c r="X40" s="207">
        <f>'Tariffs July 2022'!BL28</f>
        <v>0</v>
      </c>
      <c r="Y40" s="207" t="str">
        <f>'Tariffs July 2022'!BM28</f>
        <v>n</v>
      </c>
      <c r="Z40" s="208">
        <f>'Tariffs July 2022'!G28</f>
        <v>43266</v>
      </c>
      <c r="AA40" s="318"/>
      <c r="AB40" s="318"/>
      <c r="AC40" s="318"/>
      <c r="AD40" s="318"/>
      <c r="AE40" s="318"/>
      <c r="AF40" s="318"/>
      <c r="AG40" s="318"/>
      <c r="AH40" s="318"/>
      <c r="AI40" s="318"/>
      <c r="AJ40" s="318"/>
      <c r="AK40" s="318"/>
      <c r="AL40" s="318"/>
      <c r="AM40" s="318"/>
      <c r="AN40" s="318"/>
      <c r="AO40" s="318"/>
      <c r="AP40" s="318"/>
      <c r="AQ40" s="318"/>
      <c r="AR40" s="318"/>
      <c r="AS40" s="318"/>
      <c r="AT40" s="318"/>
      <c r="AU40" s="318"/>
      <c r="AV40" s="318"/>
      <c r="AW40" s="318"/>
      <c r="AX40" s="318"/>
      <c r="AY40" s="318"/>
      <c r="AZ40" s="318"/>
      <c r="BA40" s="318"/>
      <c r="BB40" s="318"/>
      <c r="BC40" s="318"/>
    </row>
    <row r="41" spans="1:55 1185:4092 4097:8190 8193:9214 9219:12287 12290:13312 13315:14336 14341:16384" x14ac:dyDescent="0.15">
      <c r="A41" s="201" t="str">
        <f>'Tariffs July 2022'!K29</f>
        <v>Sumo Power</v>
      </c>
      <c r="B41" s="202" t="str">
        <f>'Tariffs July 2022'!L29</f>
        <v>Assure</v>
      </c>
      <c r="C41" s="203">
        <f>IF('Tariffs July 2022'!BP29=0,91*'Tariffs July 2022'!M29/100,(91*'Tariffs July 2022'!M29/100)+'Tariffs July 2022'!BP29/4)</f>
        <v>95.549999999999983</v>
      </c>
      <c r="D41" s="203">
        <f>IF('Tariffs July 2022'!O29="",$K$5*'Tariffs July 2022'!N29/100,IF($K$5&gt;='Tariffs July 2022'!P29,('Tariffs July 2022'!P29*'Tariffs July 2022'!N29/100),($K$5*'Tariffs July 2022'!N29/100)))</f>
        <v>173.75471179999997</v>
      </c>
      <c r="E41" s="203">
        <f>IF('Tariffs July 2022'!T29&gt;0,IF(($K$5&lt;'Tariffs July 2022'!T29),(0),($K$5-'Tariffs July 2022'!T29)*'Tariffs July 2022'!U29/100),IF(AND('Tariffs July 2022'!R29&gt;0,'Tariffs July 2022'!T29=""),IF(($K$5&lt;'Tariffs July 2022'!R29),(0),($K$5-'Tariffs July 2022'!R29)*'Tariffs July 2022'!S29/100),IF(AND('Tariffs July 2022'!P29&gt;0,'Tariffs July 2022'!R29=""),IF(($K$5&lt;'Tariffs July 2022'!P29),(0),($K$5-'Tariffs July 2022'!P29)*'Tariffs July 2022'!Q29/100),0)))</f>
        <v>0</v>
      </c>
      <c r="F41" s="203">
        <f>($L$5)*'Tariffs July 2022'!AE29/100</f>
        <v>24.101603999999998</v>
      </c>
      <c r="G41" s="203">
        <f t="shared" si="23"/>
        <v>293.40631579999996</v>
      </c>
      <c r="H41" s="203">
        <f t="shared" si="24"/>
        <v>791.4252631999999</v>
      </c>
      <c r="I41" s="247">
        <f t="shared" si="29"/>
        <v>1173.6252631999998</v>
      </c>
      <c r="J41" s="204">
        <f t="shared" si="30"/>
        <v>1290.98778952</v>
      </c>
      <c r="K41" s="207">
        <f>'Tariffs July 2022'!AZ29</f>
        <v>0</v>
      </c>
      <c r="L41" s="207">
        <f>'Tariffs July 2022'!BA29</f>
        <v>0</v>
      </c>
      <c r="M41" s="207">
        <f>'Tariffs July 2022'!BB29</f>
        <v>0</v>
      </c>
      <c r="N41" s="207">
        <f>'Tariffs July 2022'!BC29</f>
        <v>0</v>
      </c>
      <c r="O41" s="309">
        <f>($F$6*'Tariffs July 2022'!AT29/100)*4</f>
        <v>188.55647999999997</v>
      </c>
      <c r="P41" s="206" t="str">
        <f t="shared" si="31"/>
        <v>No discount</v>
      </c>
      <c r="Q41" s="206" t="str">
        <f t="shared" si="25"/>
        <v>Exclusive</v>
      </c>
      <c r="R41" s="293">
        <f t="shared" si="32"/>
        <v>1173.6252631999998</v>
      </c>
      <c r="S41" s="247">
        <f t="shared" si="33"/>
        <v>1173.6252631999998</v>
      </c>
      <c r="T41" s="247">
        <f t="shared" si="26"/>
        <v>985.06878319999987</v>
      </c>
      <c r="U41" s="247">
        <f t="shared" si="27"/>
        <v>985.06878319999987</v>
      </c>
      <c r="V41" s="292">
        <f t="shared" si="28"/>
        <v>1083.57566152</v>
      </c>
      <c r="W41" s="292">
        <f t="shared" si="28"/>
        <v>1083.57566152</v>
      </c>
      <c r="X41" s="207">
        <f>'Tariffs July 2022'!BL29</f>
        <v>0</v>
      </c>
      <c r="Y41" s="207" t="str">
        <f>'Tariffs July 2022'!BM29</f>
        <v>n</v>
      </c>
      <c r="Z41" s="208">
        <f>'Tariffs July 2022'!G29</f>
        <v>43256</v>
      </c>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318"/>
      <c r="AW41" s="318"/>
      <c r="AX41" s="318"/>
      <c r="AY41" s="318"/>
      <c r="AZ41" s="318"/>
      <c r="BA41" s="318"/>
      <c r="BB41" s="318"/>
      <c r="BC41" s="318"/>
      <c r="ASO41" s="254"/>
      <c r="ASR41" s="252"/>
      <c r="ASS41" s="252"/>
      <c r="AST41" s="252"/>
      <c r="ASU41" s="252"/>
      <c r="ASV41" s="253"/>
      <c r="ASW41" s="253"/>
      <c r="ASX41" s="255"/>
      <c r="ASY41" s="255"/>
      <c r="ASZ41" s="256"/>
      <c r="ATC41" s="251"/>
      <c r="ATD41" s="251"/>
      <c r="ATE41" s="251"/>
      <c r="ATF41" s="251"/>
      <c r="ATG41" s="251"/>
      <c r="ATH41" s="251"/>
      <c r="ATI41" s="252"/>
      <c r="ATJ41" s="253"/>
      <c r="ATO41" s="254"/>
      <c r="ATR41" s="252"/>
      <c r="ATS41" s="252"/>
      <c r="ATT41" s="252"/>
      <c r="ATU41" s="252"/>
      <c r="ATV41" s="253"/>
      <c r="ATW41" s="253"/>
      <c r="ATX41" s="255"/>
      <c r="ATY41" s="255"/>
      <c r="ATZ41" s="256"/>
      <c r="AUC41" s="251"/>
      <c r="AUD41" s="251"/>
      <c r="AUE41" s="251"/>
      <c r="AUF41" s="251"/>
      <c r="AUG41" s="251"/>
      <c r="AUH41" s="251"/>
      <c r="AUI41" s="252"/>
      <c r="AUJ41" s="253"/>
      <c r="AUO41" s="254"/>
      <c r="AUR41" s="252"/>
      <c r="AUS41" s="252"/>
      <c r="AUT41" s="252"/>
      <c r="AUU41" s="252"/>
      <c r="AUV41" s="253"/>
      <c r="AUW41" s="253"/>
      <c r="AUX41" s="255"/>
      <c r="AUY41" s="255"/>
      <c r="AUZ41" s="256"/>
      <c r="AVC41" s="251"/>
      <c r="AVD41" s="251"/>
      <c r="AVE41" s="251"/>
      <c r="AVF41" s="251"/>
      <c r="AVG41" s="251"/>
      <c r="AVH41" s="251"/>
      <c r="AVI41" s="252"/>
      <c r="AVJ41" s="253"/>
      <c r="AVO41" s="254"/>
      <c r="AVR41" s="252"/>
      <c r="AVS41" s="252"/>
      <c r="AVT41" s="252"/>
      <c r="AVU41" s="252"/>
      <c r="AVV41" s="253"/>
      <c r="AVW41" s="253"/>
      <c r="AVX41" s="255"/>
      <c r="AVY41" s="255"/>
      <c r="AVZ41" s="256"/>
      <c r="AWC41" s="251"/>
      <c r="AWD41" s="251"/>
      <c r="AWE41" s="251"/>
      <c r="AWF41" s="251"/>
      <c r="AWG41" s="251"/>
      <c r="AWH41" s="251"/>
      <c r="AWI41" s="252"/>
      <c r="AWJ41" s="253"/>
      <c r="AWO41" s="254"/>
      <c r="AWR41" s="252"/>
      <c r="AWS41" s="252"/>
      <c r="AWT41" s="252"/>
      <c r="AWU41" s="252"/>
      <c r="AWV41" s="253"/>
      <c r="AWW41" s="253"/>
      <c r="AWX41" s="255"/>
      <c r="AWY41" s="255"/>
      <c r="AWZ41" s="256"/>
      <c r="AXC41" s="251"/>
      <c r="AXD41" s="251"/>
      <c r="AXE41" s="251"/>
      <c r="AXF41" s="251"/>
      <c r="AXG41" s="251"/>
      <c r="AXH41" s="251"/>
      <c r="AXI41" s="252"/>
      <c r="AXJ41" s="253"/>
      <c r="AXO41" s="254"/>
      <c r="AXR41" s="252"/>
      <c r="AXS41" s="252"/>
      <c r="AXT41" s="252"/>
      <c r="AXU41" s="252"/>
      <c r="AXV41" s="253"/>
      <c r="AXW41" s="253"/>
      <c r="AXX41" s="255"/>
      <c r="AXY41" s="255"/>
      <c r="AXZ41" s="256"/>
      <c r="AYC41" s="251"/>
      <c r="AYD41" s="251"/>
      <c r="AYE41" s="251"/>
      <c r="AYF41" s="251"/>
      <c r="AYG41" s="251"/>
      <c r="AYH41" s="251"/>
      <c r="AYI41" s="252"/>
      <c r="AYJ41" s="253"/>
      <c r="AYO41" s="254"/>
      <c r="AYR41" s="252"/>
      <c r="AYS41" s="252"/>
      <c r="AYT41" s="252"/>
      <c r="AYU41" s="252"/>
      <c r="AYV41" s="253"/>
      <c r="AYW41" s="253"/>
      <c r="AYX41" s="255"/>
      <c r="AYY41" s="255"/>
      <c r="AYZ41" s="256"/>
      <c r="AZC41" s="251"/>
      <c r="AZD41" s="251"/>
      <c r="AZE41" s="251"/>
      <c r="AZF41" s="251"/>
      <c r="AZG41" s="251"/>
      <c r="AZH41" s="251"/>
      <c r="AZI41" s="252"/>
      <c r="AZJ41" s="253"/>
      <c r="AZO41" s="254"/>
      <c r="AZR41" s="252"/>
      <c r="AZS41" s="252"/>
      <c r="AZT41" s="252"/>
      <c r="AZU41" s="252"/>
      <c r="AZV41" s="253"/>
      <c r="AZW41" s="253"/>
      <c r="AZX41" s="255"/>
      <c r="AZY41" s="255"/>
      <c r="AZZ41" s="256"/>
      <c r="BAC41" s="251"/>
      <c r="BAD41" s="251"/>
      <c r="BAE41" s="251"/>
      <c r="BAF41" s="251"/>
      <c r="BAG41" s="251"/>
      <c r="BAH41" s="251"/>
      <c r="BAI41" s="252"/>
      <c r="BAJ41" s="253"/>
      <c r="BAO41" s="254"/>
      <c r="BAR41" s="252"/>
      <c r="BAS41" s="252"/>
      <c r="BAT41" s="252"/>
      <c r="BAU41" s="252"/>
      <c r="BAV41" s="253"/>
      <c r="BAW41" s="253"/>
      <c r="BAX41" s="255"/>
      <c r="BAY41" s="255"/>
      <c r="BAZ41" s="256"/>
      <c r="BBC41" s="251"/>
      <c r="BBD41" s="251"/>
      <c r="BBE41" s="251"/>
      <c r="BBF41" s="251"/>
      <c r="BBG41" s="251"/>
      <c r="BBH41" s="251"/>
      <c r="BBI41" s="252"/>
      <c r="BBJ41" s="253"/>
      <c r="BBO41" s="254"/>
      <c r="BBR41" s="252"/>
      <c r="BBS41" s="252"/>
      <c r="BBT41" s="252"/>
      <c r="BBU41" s="252"/>
      <c r="BBV41" s="253"/>
      <c r="BBW41" s="253"/>
      <c r="BBX41" s="255"/>
      <c r="BBY41" s="255"/>
      <c r="BBZ41" s="256"/>
      <c r="BCC41" s="251"/>
      <c r="BCD41" s="251"/>
      <c r="BCE41" s="251"/>
      <c r="BCF41" s="251"/>
      <c r="BCG41" s="251"/>
      <c r="BCH41" s="251"/>
      <c r="BCI41" s="252"/>
      <c r="BCJ41" s="253"/>
      <c r="BCO41" s="254"/>
      <c r="BCR41" s="252"/>
      <c r="BCS41" s="252"/>
      <c r="BCT41" s="252"/>
      <c r="BCU41" s="252"/>
      <c r="BCV41" s="253"/>
      <c r="BCW41" s="253"/>
      <c r="BCX41" s="255"/>
      <c r="BCY41" s="255"/>
      <c r="BCZ41" s="256"/>
      <c r="BDC41" s="251"/>
      <c r="BDD41" s="251"/>
      <c r="BDE41" s="251"/>
      <c r="BDF41" s="251"/>
      <c r="BDG41" s="251"/>
      <c r="BDH41" s="251"/>
      <c r="BDI41" s="252"/>
      <c r="BDJ41" s="253"/>
      <c r="BDO41" s="254"/>
      <c r="BDR41" s="252"/>
      <c r="BDS41" s="252"/>
      <c r="BDT41" s="252"/>
      <c r="BDU41" s="252"/>
      <c r="BDV41" s="253"/>
      <c r="BDW41" s="253"/>
      <c r="BDX41" s="255"/>
      <c r="BDY41" s="255"/>
      <c r="BDZ41" s="256"/>
      <c r="BEC41" s="251"/>
      <c r="BED41" s="251"/>
      <c r="BEE41" s="251"/>
      <c r="BEF41" s="251"/>
      <c r="BEG41" s="251"/>
      <c r="BEH41" s="251"/>
      <c r="BEI41" s="252"/>
      <c r="BEJ41" s="253"/>
      <c r="BEO41" s="254"/>
      <c r="BER41" s="252"/>
      <c r="BES41" s="252"/>
      <c r="BET41" s="252"/>
      <c r="BEU41" s="252"/>
      <c r="BEV41" s="253"/>
      <c r="BEW41" s="253"/>
      <c r="BEX41" s="255"/>
      <c r="BEY41" s="255"/>
      <c r="BEZ41" s="256"/>
      <c r="BFC41" s="251"/>
      <c r="BFD41" s="251"/>
      <c r="BFE41" s="251"/>
      <c r="BFF41" s="251"/>
      <c r="BFG41" s="251"/>
      <c r="BFH41" s="251"/>
      <c r="BFI41" s="252"/>
      <c r="BFJ41" s="253"/>
      <c r="BFO41" s="254"/>
      <c r="BFR41" s="252"/>
      <c r="BFS41" s="252"/>
      <c r="BFT41" s="252"/>
      <c r="BFU41" s="252"/>
      <c r="BFV41" s="253"/>
      <c r="BFW41" s="253"/>
      <c r="BFX41" s="255"/>
      <c r="BFY41" s="255"/>
      <c r="BFZ41" s="256"/>
      <c r="BGC41" s="251"/>
      <c r="BGD41" s="251"/>
      <c r="BGE41" s="251"/>
      <c r="BGF41" s="251"/>
      <c r="BGG41" s="251"/>
      <c r="BGH41" s="251"/>
      <c r="BGI41" s="252"/>
      <c r="BGJ41" s="253"/>
      <c r="BGO41" s="254"/>
      <c r="BGR41" s="252"/>
      <c r="BGS41" s="252"/>
      <c r="BGT41" s="252"/>
      <c r="BGU41" s="252"/>
      <c r="BGV41" s="253"/>
      <c r="BGW41" s="253"/>
      <c r="BGX41" s="255"/>
      <c r="BGY41" s="255"/>
      <c r="BGZ41" s="256"/>
      <c r="BHC41" s="251"/>
      <c r="BHD41" s="251"/>
      <c r="BHE41" s="251"/>
      <c r="BHF41" s="251"/>
      <c r="BHG41" s="251"/>
      <c r="BHH41" s="251"/>
      <c r="BHI41" s="252"/>
      <c r="BHJ41" s="253"/>
      <c r="BHO41" s="254"/>
      <c r="BHR41" s="252"/>
      <c r="BHS41" s="252"/>
      <c r="BHT41" s="252"/>
      <c r="BHU41" s="252"/>
      <c r="BHV41" s="253"/>
      <c r="BHW41" s="253"/>
      <c r="BHX41" s="255"/>
      <c r="BHY41" s="255"/>
      <c r="BHZ41" s="256"/>
      <c r="BIC41" s="251"/>
      <c r="BID41" s="251"/>
      <c r="BIE41" s="251"/>
      <c r="BIF41" s="251"/>
      <c r="BIG41" s="251"/>
      <c r="BIH41" s="251"/>
      <c r="BII41" s="252"/>
      <c r="BIJ41" s="253"/>
      <c r="BIO41" s="254"/>
      <c r="BIR41" s="252"/>
      <c r="BIS41" s="252"/>
      <c r="BIT41" s="252"/>
      <c r="BIU41" s="252"/>
      <c r="BIV41" s="253"/>
      <c r="BIW41" s="253"/>
      <c r="BIX41" s="255"/>
      <c r="BIY41" s="255"/>
      <c r="BIZ41" s="256"/>
      <c r="BJC41" s="251"/>
      <c r="BJD41" s="251"/>
      <c r="BJE41" s="251"/>
      <c r="BJF41" s="251"/>
      <c r="BJG41" s="251"/>
      <c r="BJH41" s="251"/>
      <c r="BJI41" s="252"/>
      <c r="BJJ41" s="253"/>
      <c r="BJO41" s="254"/>
      <c r="BJR41" s="252"/>
      <c r="BJS41" s="252"/>
      <c r="BJT41" s="252"/>
      <c r="BJU41" s="252"/>
      <c r="BJV41" s="253"/>
      <c r="BJW41" s="253"/>
      <c r="BJX41" s="255"/>
      <c r="BJY41" s="255"/>
      <c r="BJZ41" s="256"/>
      <c r="BKC41" s="251"/>
      <c r="BKD41" s="251"/>
      <c r="BKE41" s="251"/>
      <c r="BKF41" s="251"/>
      <c r="BKG41" s="251"/>
      <c r="BKH41" s="251"/>
      <c r="BKI41" s="252"/>
      <c r="BKJ41" s="253"/>
      <c r="BKO41" s="254"/>
      <c r="BKR41" s="252"/>
      <c r="BKS41" s="252"/>
      <c r="BKT41" s="252"/>
      <c r="BKU41" s="252"/>
      <c r="BKV41" s="253"/>
      <c r="BKW41" s="253"/>
      <c r="BKX41" s="255"/>
      <c r="BKY41" s="255"/>
      <c r="BKZ41" s="256"/>
      <c r="BLC41" s="251"/>
      <c r="BLD41" s="251"/>
      <c r="BLE41" s="251"/>
      <c r="BLF41" s="251"/>
      <c r="BLG41" s="251"/>
      <c r="BLH41" s="251"/>
      <c r="BLI41" s="252"/>
      <c r="BLJ41" s="253"/>
      <c r="BLO41" s="254"/>
      <c r="BLR41" s="252"/>
      <c r="BLS41" s="252"/>
      <c r="BLT41" s="252"/>
      <c r="BLU41" s="252"/>
      <c r="BLV41" s="253"/>
      <c r="BLW41" s="253"/>
      <c r="BLX41" s="255"/>
      <c r="BLY41" s="255"/>
      <c r="BLZ41" s="256"/>
      <c r="BMC41" s="251"/>
      <c r="BMD41" s="251"/>
      <c r="BME41" s="251"/>
      <c r="BMF41" s="251"/>
      <c r="BMG41" s="251"/>
      <c r="BMH41" s="251"/>
      <c r="BMI41" s="252"/>
      <c r="BMJ41" s="253"/>
      <c r="BMO41" s="254"/>
      <c r="BMR41" s="252"/>
      <c r="BMS41" s="252"/>
      <c r="BMT41" s="252"/>
      <c r="BMU41" s="252"/>
      <c r="BMV41" s="253"/>
      <c r="BMW41" s="253"/>
      <c r="BMX41" s="255"/>
      <c r="BMY41" s="255"/>
      <c r="BMZ41" s="256"/>
      <c r="BNC41" s="251"/>
      <c r="BND41" s="251"/>
      <c r="BNE41" s="251"/>
      <c r="BNF41" s="251"/>
      <c r="BNG41" s="251"/>
      <c r="BNH41" s="251"/>
      <c r="BNI41" s="252"/>
      <c r="BNJ41" s="253"/>
      <c r="BNO41" s="254"/>
      <c r="BNR41" s="252"/>
      <c r="BNS41" s="252"/>
      <c r="BNT41" s="252"/>
      <c r="BNU41" s="252"/>
      <c r="BNV41" s="253"/>
      <c r="BNW41" s="253"/>
      <c r="BNX41" s="255"/>
      <c r="BNY41" s="255"/>
      <c r="BNZ41" s="256"/>
      <c r="BOC41" s="251"/>
      <c r="BOD41" s="251"/>
      <c r="BOE41" s="251"/>
      <c r="BOF41" s="251"/>
      <c r="BOG41" s="251"/>
      <c r="BOH41" s="251"/>
      <c r="BOI41" s="252"/>
      <c r="BOJ41" s="253"/>
      <c r="BOO41" s="254"/>
      <c r="BOR41" s="252"/>
      <c r="BOS41" s="252"/>
      <c r="BOT41" s="252"/>
      <c r="BOU41" s="252"/>
      <c r="BOV41" s="253"/>
      <c r="BOW41" s="253"/>
      <c r="BOX41" s="255"/>
      <c r="BOY41" s="255"/>
      <c r="BOZ41" s="256"/>
      <c r="BPC41" s="251"/>
      <c r="BPD41" s="251"/>
      <c r="BPE41" s="251"/>
      <c r="BPF41" s="251"/>
      <c r="BPG41" s="251"/>
      <c r="BPH41" s="251"/>
      <c r="BPI41" s="252"/>
      <c r="BPJ41" s="253"/>
      <c r="BPO41" s="254"/>
      <c r="BPR41" s="252"/>
      <c r="BPS41" s="252"/>
      <c r="BPT41" s="252"/>
      <c r="BPU41" s="252"/>
      <c r="BPV41" s="253"/>
      <c r="BPW41" s="253"/>
      <c r="BPX41" s="255"/>
      <c r="BPY41" s="255"/>
      <c r="BPZ41" s="256"/>
      <c r="BQC41" s="251"/>
      <c r="BQD41" s="251"/>
      <c r="BQE41" s="251"/>
      <c r="BQF41" s="251"/>
      <c r="BQG41" s="251"/>
      <c r="BQH41" s="251"/>
      <c r="BQI41" s="252"/>
      <c r="BQJ41" s="253"/>
      <c r="BQO41" s="254"/>
      <c r="BQR41" s="252"/>
      <c r="BQS41" s="252"/>
      <c r="BQT41" s="252"/>
      <c r="BQU41" s="252"/>
      <c r="BQV41" s="253"/>
      <c r="BQW41" s="253"/>
      <c r="BQX41" s="255"/>
      <c r="BQY41" s="255"/>
      <c r="BQZ41" s="256"/>
      <c r="BRC41" s="251"/>
      <c r="BRD41" s="251"/>
      <c r="BRE41" s="251"/>
      <c r="BRF41" s="251"/>
      <c r="BRG41" s="251"/>
      <c r="BRH41" s="251"/>
      <c r="BRI41" s="252"/>
      <c r="BRJ41" s="253"/>
      <c r="BRO41" s="254"/>
      <c r="BRR41" s="252"/>
      <c r="BRS41" s="252"/>
      <c r="BRT41" s="252"/>
      <c r="BRU41" s="252"/>
      <c r="BRV41" s="253"/>
      <c r="BRW41" s="253"/>
      <c r="BRX41" s="255"/>
      <c r="BRY41" s="255"/>
      <c r="BRZ41" s="256"/>
      <c r="BSC41" s="251"/>
      <c r="BSD41" s="251"/>
      <c r="BSE41" s="251"/>
      <c r="BSF41" s="251"/>
      <c r="BSG41" s="251"/>
      <c r="BSH41" s="251"/>
      <c r="BSI41" s="252"/>
      <c r="BSJ41" s="253"/>
      <c r="BSO41" s="254"/>
      <c r="BSR41" s="252"/>
      <c r="BSS41" s="252"/>
      <c r="BST41" s="252"/>
      <c r="BSU41" s="252"/>
      <c r="BSV41" s="253"/>
      <c r="BSW41" s="253"/>
      <c r="BSX41" s="255"/>
      <c r="BSY41" s="255"/>
      <c r="BSZ41" s="256"/>
      <c r="BTC41" s="251"/>
      <c r="BTD41" s="251"/>
      <c r="BTE41" s="251"/>
      <c r="BTF41" s="251"/>
      <c r="BTG41" s="251"/>
      <c r="BTH41" s="251"/>
      <c r="BTI41" s="252"/>
      <c r="BTJ41" s="253"/>
      <c r="BTO41" s="254"/>
      <c r="BTR41" s="252"/>
      <c r="BTS41" s="252"/>
      <c r="BTT41" s="252"/>
      <c r="BTU41" s="252"/>
      <c r="BTV41" s="253"/>
      <c r="BTW41" s="253"/>
      <c r="BTX41" s="255"/>
      <c r="BTY41" s="255"/>
      <c r="BTZ41" s="256"/>
      <c r="BUC41" s="251"/>
      <c r="BUD41" s="251"/>
      <c r="BUE41" s="251"/>
      <c r="BUF41" s="251"/>
      <c r="BUG41" s="251"/>
      <c r="BUH41" s="251"/>
      <c r="BUI41" s="252"/>
      <c r="BUJ41" s="253"/>
      <c r="BUO41" s="254"/>
      <c r="BUR41" s="252"/>
      <c r="BUS41" s="252"/>
      <c r="BUT41" s="252"/>
      <c r="BUU41" s="252"/>
      <c r="BUV41" s="253"/>
      <c r="BUW41" s="253"/>
      <c r="BUX41" s="255"/>
      <c r="BUY41" s="255"/>
      <c r="BUZ41" s="256"/>
      <c r="BVC41" s="251"/>
      <c r="BVD41" s="251"/>
      <c r="BVE41" s="251"/>
      <c r="BVF41" s="251"/>
      <c r="BVG41" s="251"/>
      <c r="BVH41" s="251"/>
      <c r="BVI41" s="252"/>
      <c r="BVJ41" s="253"/>
      <c r="BVO41" s="254"/>
      <c r="BVR41" s="252"/>
      <c r="BVS41" s="252"/>
      <c r="BVT41" s="252"/>
      <c r="BVU41" s="252"/>
      <c r="BVV41" s="253"/>
      <c r="BVW41" s="253"/>
      <c r="BVX41" s="255"/>
      <c r="BVY41" s="255"/>
      <c r="BVZ41" s="256"/>
      <c r="BWC41" s="251"/>
      <c r="BWD41" s="251"/>
      <c r="BWE41" s="251"/>
      <c r="BWF41" s="251"/>
      <c r="BWG41" s="251"/>
      <c r="BWH41" s="251"/>
      <c r="BWI41" s="252"/>
      <c r="BWJ41" s="253"/>
      <c r="BWO41" s="254"/>
      <c r="BWR41" s="252"/>
      <c r="BWS41" s="252"/>
      <c r="BWT41" s="252"/>
      <c r="BWU41" s="252"/>
      <c r="BWV41" s="253"/>
      <c r="BWW41" s="253"/>
      <c r="BWX41" s="255"/>
      <c r="BWY41" s="255"/>
      <c r="BWZ41" s="256"/>
      <c r="BXC41" s="251"/>
      <c r="BXD41" s="251"/>
      <c r="BXE41" s="251"/>
      <c r="BXF41" s="251"/>
      <c r="BXG41" s="251"/>
      <c r="BXH41" s="251"/>
      <c r="BXI41" s="252"/>
      <c r="BXJ41" s="253"/>
      <c r="BXO41" s="254"/>
      <c r="BXR41" s="252"/>
      <c r="BXS41" s="252"/>
      <c r="BXT41" s="252"/>
      <c r="BXU41" s="252"/>
      <c r="BXV41" s="253"/>
      <c r="BXW41" s="253"/>
      <c r="BXX41" s="255"/>
      <c r="BXY41" s="255"/>
      <c r="BXZ41" s="256"/>
      <c r="BYC41" s="251"/>
      <c r="BYD41" s="251"/>
      <c r="BYE41" s="251"/>
      <c r="BYF41" s="251"/>
      <c r="BYG41" s="251"/>
      <c r="BYH41" s="251"/>
      <c r="BYI41" s="252"/>
      <c r="BYJ41" s="253"/>
      <c r="BYO41" s="254"/>
      <c r="BYR41" s="252"/>
      <c r="BYS41" s="252"/>
      <c r="BYT41" s="252"/>
      <c r="BYU41" s="252"/>
      <c r="BYV41" s="253"/>
      <c r="BYW41" s="253"/>
      <c r="BYX41" s="255"/>
      <c r="BYY41" s="255"/>
      <c r="BYZ41" s="256"/>
      <c r="BZC41" s="251"/>
      <c r="BZD41" s="251"/>
      <c r="BZE41" s="251"/>
      <c r="BZF41" s="251"/>
      <c r="BZG41" s="251"/>
      <c r="BZH41" s="251"/>
      <c r="BZI41" s="252"/>
      <c r="BZJ41" s="253"/>
      <c r="BZO41" s="254"/>
      <c r="BZR41" s="252"/>
      <c r="BZS41" s="252"/>
      <c r="BZT41" s="252"/>
      <c r="BZU41" s="252"/>
      <c r="BZV41" s="253"/>
      <c r="BZW41" s="253"/>
      <c r="BZX41" s="255"/>
      <c r="BZY41" s="255"/>
      <c r="BZZ41" s="256"/>
      <c r="CAC41" s="251"/>
      <c r="CAD41" s="251"/>
      <c r="CAE41" s="251"/>
      <c r="CAF41" s="251"/>
      <c r="CAG41" s="251"/>
      <c r="CAH41" s="251"/>
      <c r="CAI41" s="252"/>
      <c r="CAJ41" s="253"/>
      <c r="CAO41" s="254"/>
      <c r="CAR41" s="252"/>
      <c r="CAS41" s="252"/>
      <c r="CAT41" s="252"/>
      <c r="CAU41" s="252"/>
      <c r="CAV41" s="253"/>
      <c r="CAW41" s="253"/>
      <c r="CAX41" s="255"/>
      <c r="CAY41" s="255"/>
      <c r="CAZ41" s="256"/>
      <c r="CBC41" s="251"/>
      <c r="CBD41" s="251"/>
      <c r="CBE41" s="251"/>
      <c r="CBF41" s="251"/>
      <c r="CBG41" s="251"/>
      <c r="CBH41" s="251"/>
      <c r="CBI41" s="252"/>
      <c r="CBJ41" s="253"/>
      <c r="CBO41" s="254"/>
      <c r="CBR41" s="252"/>
      <c r="CBS41" s="252"/>
      <c r="CBT41" s="252"/>
      <c r="CBU41" s="252"/>
      <c r="CBV41" s="253"/>
      <c r="CBW41" s="253"/>
      <c r="CBX41" s="255"/>
      <c r="CBY41" s="255"/>
      <c r="CBZ41" s="256"/>
      <c r="CCC41" s="251"/>
      <c r="CCD41" s="251"/>
      <c r="CCE41" s="251"/>
      <c r="CCF41" s="251"/>
      <c r="CCG41" s="251"/>
      <c r="CCH41" s="251"/>
      <c r="CCI41" s="252"/>
      <c r="CCJ41" s="253"/>
      <c r="CCO41" s="254"/>
      <c r="CCR41" s="252"/>
      <c r="CCS41" s="252"/>
      <c r="CCT41" s="252"/>
      <c r="CCU41" s="252"/>
      <c r="CCV41" s="253"/>
      <c r="CCW41" s="253"/>
      <c r="CCX41" s="255"/>
      <c r="CCY41" s="255"/>
      <c r="CCZ41" s="256"/>
      <c r="CDC41" s="251"/>
      <c r="CDD41" s="251"/>
      <c r="CDE41" s="251"/>
      <c r="CDF41" s="251"/>
      <c r="CDG41" s="251"/>
      <c r="CDH41" s="251"/>
      <c r="CDI41" s="252"/>
      <c r="CDJ41" s="253"/>
      <c r="CDO41" s="254"/>
      <c r="CDR41" s="252"/>
      <c r="CDS41" s="252"/>
      <c r="CDT41" s="252"/>
      <c r="CDU41" s="252"/>
      <c r="CDV41" s="253"/>
      <c r="CDW41" s="253"/>
      <c r="CDX41" s="255"/>
      <c r="CDY41" s="255"/>
      <c r="CDZ41" s="256"/>
      <c r="CEC41" s="251"/>
      <c r="CED41" s="251"/>
      <c r="CEE41" s="251"/>
      <c r="CEF41" s="251"/>
      <c r="CEG41" s="251"/>
      <c r="CEH41" s="251"/>
      <c r="CEI41" s="252"/>
      <c r="CEJ41" s="253"/>
      <c r="CEO41" s="254"/>
      <c r="CER41" s="252"/>
      <c r="CES41" s="252"/>
      <c r="CET41" s="252"/>
      <c r="CEU41" s="252"/>
      <c r="CEV41" s="253"/>
      <c r="CEW41" s="253"/>
      <c r="CEX41" s="255"/>
      <c r="CEY41" s="255"/>
      <c r="CEZ41" s="256"/>
      <c r="CFC41" s="251"/>
      <c r="CFD41" s="251"/>
      <c r="CFE41" s="251"/>
      <c r="CFF41" s="251"/>
      <c r="CFG41" s="251"/>
      <c r="CFH41" s="251"/>
      <c r="CFI41" s="252"/>
      <c r="CFJ41" s="253"/>
      <c r="CFO41" s="254"/>
      <c r="CFR41" s="252"/>
      <c r="CFS41" s="252"/>
      <c r="CFT41" s="252"/>
      <c r="CFU41" s="252"/>
      <c r="CFV41" s="253"/>
      <c r="CFW41" s="253"/>
      <c r="CFX41" s="255"/>
      <c r="CFY41" s="255"/>
      <c r="CFZ41" s="256"/>
      <c r="CGC41" s="251"/>
      <c r="CGD41" s="251"/>
      <c r="CGE41" s="251"/>
      <c r="CGF41" s="251"/>
      <c r="CGG41" s="251"/>
      <c r="CGH41" s="251"/>
      <c r="CGI41" s="252"/>
      <c r="CGJ41" s="253"/>
      <c r="CGO41" s="254"/>
      <c r="CGR41" s="252"/>
      <c r="CGS41" s="252"/>
      <c r="CGT41" s="252"/>
      <c r="CGU41" s="252"/>
      <c r="CGV41" s="253"/>
      <c r="CGW41" s="253"/>
      <c r="CGX41" s="255"/>
      <c r="CGY41" s="255"/>
      <c r="CGZ41" s="256"/>
      <c r="CHC41" s="251"/>
      <c r="CHD41" s="251"/>
      <c r="CHE41" s="251"/>
      <c r="CHF41" s="251"/>
      <c r="CHG41" s="251"/>
      <c r="CHH41" s="251"/>
      <c r="CHI41" s="252"/>
      <c r="CHJ41" s="253"/>
      <c r="CHO41" s="254"/>
      <c r="CHR41" s="252"/>
      <c r="CHS41" s="252"/>
      <c r="CHT41" s="252"/>
      <c r="CHU41" s="252"/>
      <c r="CHV41" s="253"/>
      <c r="CHW41" s="253"/>
      <c r="CHX41" s="255"/>
      <c r="CHY41" s="255"/>
      <c r="CHZ41" s="256"/>
      <c r="CIC41" s="251"/>
      <c r="CID41" s="251"/>
      <c r="CIE41" s="251"/>
      <c r="CIF41" s="251"/>
      <c r="CIG41" s="251"/>
      <c r="CIH41" s="251"/>
      <c r="CII41" s="252"/>
      <c r="CIJ41" s="253"/>
      <c r="CIO41" s="254"/>
      <c r="CIR41" s="252"/>
      <c r="CIS41" s="252"/>
      <c r="CIT41" s="252"/>
      <c r="CIU41" s="252"/>
      <c r="CIV41" s="253"/>
      <c r="CIW41" s="253"/>
      <c r="CIX41" s="255"/>
      <c r="CIY41" s="255"/>
      <c r="CIZ41" s="256"/>
      <c r="CJC41" s="251"/>
      <c r="CJD41" s="251"/>
      <c r="CJE41" s="251"/>
      <c r="CJF41" s="251"/>
      <c r="CJG41" s="251"/>
      <c r="CJH41" s="251"/>
      <c r="CJI41" s="252"/>
      <c r="CJJ41" s="253"/>
      <c r="CJO41" s="254"/>
      <c r="CJR41" s="252"/>
      <c r="CJS41" s="252"/>
      <c r="CJT41" s="252"/>
      <c r="CJU41" s="252"/>
      <c r="CJV41" s="253"/>
      <c r="CJW41" s="253"/>
      <c r="CJX41" s="255"/>
      <c r="CJY41" s="255"/>
      <c r="CJZ41" s="256"/>
      <c r="CKC41" s="251"/>
      <c r="CKD41" s="251"/>
      <c r="CKE41" s="251"/>
      <c r="CKF41" s="251"/>
      <c r="CKG41" s="251"/>
      <c r="CKH41" s="251"/>
      <c r="CKI41" s="252"/>
      <c r="CKJ41" s="253"/>
      <c r="CKO41" s="254"/>
      <c r="CKR41" s="252"/>
      <c r="CKS41" s="252"/>
      <c r="CKT41" s="252"/>
      <c r="CKU41" s="252"/>
      <c r="CKV41" s="253"/>
      <c r="CKW41" s="253"/>
      <c r="CKX41" s="255"/>
      <c r="CKY41" s="255"/>
      <c r="CKZ41" s="256"/>
      <c r="CLC41" s="251"/>
      <c r="CLD41" s="251"/>
      <c r="CLE41" s="251"/>
      <c r="CLF41" s="251"/>
      <c r="CLG41" s="251"/>
      <c r="CLH41" s="251"/>
      <c r="CLI41" s="252"/>
      <c r="CLJ41" s="253"/>
      <c r="CLO41" s="254"/>
      <c r="CLR41" s="252"/>
      <c r="CLS41" s="252"/>
      <c r="CLT41" s="252"/>
      <c r="CLU41" s="252"/>
      <c r="CLV41" s="253"/>
      <c r="CLW41" s="253"/>
      <c r="CLX41" s="255"/>
      <c r="CLY41" s="255"/>
      <c r="CLZ41" s="256"/>
      <c r="CMC41" s="251"/>
      <c r="CMD41" s="251"/>
      <c r="CME41" s="251"/>
      <c r="CMF41" s="251"/>
      <c r="CMG41" s="251"/>
      <c r="CMH41" s="251"/>
      <c r="CMI41" s="252"/>
      <c r="CMJ41" s="253"/>
      <c r="CMO41" s="254"/>
      <c r="CMR41" s="252"/>
      <c r="CMS41" s="252"/>
      <c r="CMT41" s="252"/>
      <c r="CMU41" s="252"/>
      <c r="CMV41" s="253"/>
      <c r="CMW41" s="253"/>
      <c r="CMX41" s="255"/>
      <c r="CMY41" s="255"/>
      <c r="CMZ41" s="256"/>
      <c r="CNC41" s="251"/>
      <c r="CND41" s="251"/>
      <c r="CNE41" s="251"/>
      <c r="CNF41" s="251"/>
      <c r="CNG41" s="251"/>
      <c r="CNH41" s="251"/>
      <c r="CNI41" s="252"/>
      <c r="CNJ41" s="253"/>
      <c r="CNO41" s="254"/>
      <c r="CNR41" s="252"/>
      <c r="CNS41" s="252"/>
      <c r="CNT41" s="252"/>
      <c r="CNU41" s="252"/>
      <c r="CNV41" s="253"/>
      <c r="CNW41" s="253"/>
      <c r="CNX41" s="255"/>
      <c r="CNY41" s="255"/>
      <c r="CNZ41" s="256"/>
      <c r="COC41" s="251"/>
      <c r="COD41" s="251"/>
      <c r="COE41" s="251"/>
      <c r="COF41" s="251"/>
      <c r="COG41" s="251"/>
      <c r="COH41" s="251"/>
      <c r="COI41" s="252"/>
      <c r="COJ41" s="253"/>
      <c r="COO41" s="254"/>
      <c r="COR41" s="252"/>
      <c r="COS41" s="252"/>
      <c r="COT41" s="252"/>
      <c r="COU41" s="252"/>
      <c r="COV41" s="253"/>
      <c r="COW41" s="253"/>
      <c r="COX41" s="255"/>
      <c r="COY41" s="255"/>
      <c r="COZ41" s="256"/>
      <c r="CPC41" s="251"/>
      <c r="CPD41" s="251"/>
      <c r="CPE41" s="251"/>
      <c r="CPF41" s="251"/>
      <c r="CPG41" s="251"/>
      <c r="CPH41" s="251"/>
      <c r="CPI41" s="252"/>
      <c r="CPJ41" s="253"/>
      <c r="CPO41" s="254"/>
      <c r="CPR41" s="252"/>
      <c r="CPS41" s="252"/>
      <c r="CPT41" s="252"/>
      <c r="CPU41" s="252"/>
      <c r="CPV41" s="253"/>
      <c r="CPW41" s="253"/>
      <c r="CPX41" s="255"/>
      <c r="CPY41" s="255"/>
      <c r="CPZ41" s="256"/>
      <c r="CQC41" s="251"/>
      <c r="CQD41" s="251"/>
      <c r="CQE41" s="251"/>
      <c r="CQF41" s="251"/>
      <c r="CQG41" s="251"/>
      <c r="CQH41" s="251"/>
      <c r="CQI41" s="252"/>
      <c r="CQJ41" s="253"/>
      <c r="CQO41" s="254"/>
      <c r="CQR41" s="252"/>
      <c r="CQS41" s="252"/>
      <c r="CQT41" s="252"/>
      <c r="CQU41" s="252"/>
      <c r="CQV41" s="253"/>
      <c r="CQW41" s="253"/>
      <c r="CQX41" s="255"/>
      <c r="CQY41" s="255"/>
      <c r="CQZ41" s="256"/>
      <c r="CRC41" s="251"/>
      <c r="CRD41" s="251"/>
      <c r="CRE41" s="251"/>
      <c r="CRF41" s="251"/>
      <c r="CRG41" s="251"/>
      <c r="CRH41" s="251"/>
      <c r="CRI41" s="252"/>
      <c r="CRJ41" s="253"/>
      <c r="CRO41" s="254"/>
      <c r="CRR41" s="252"/>
      <c r="CRS41" s="252"/>
      <c r="CRT41" s="252"/>
      <c r="CRU41" s="252"/>
      <c r="CRV41" s="253"/>
      <c r="CRW41" s="253"/>
      <c r="CRX41" s="255"/>
      <c r="CRY41" s="255"/>
      <c r="CRZ41" s="256"/>
      <c r="CSC41" s="251"/>
      <c r="CSD41" s="251"/>
      <c r="CSE41" s="251"/>
      <c r="CSF41" s="251"/>
      <c r="CSG41" s="251"/>
      <c r="CSH41" s="251"/>
      <c r="CSI41" s="252"/>
      <c r="CSJ41" s="253"/>
      <c r="CSO41" s="254"/>
      <c r="CSR41" s="252"/>
      <c r="CSS41" s="252"/>
      <c r="CST41" s="252"/>
      <c r="CSU41" s="252"/>
      <c r="CSV41" s="253"/>
      <c r="CSW41" s="253"/>
      <c r="CSX41" s="255"/>
      <c r="CSY41" s="255"/>
      <c r="CSZ41" s="256"/>
      <c r="CTC41" s="251"/>
      <c r="CTD41" s="251"/>
      <c r="CTE41" s="251"/>
      <c r="CTF41" s="251"/>
      <c r="CTG41" s="251"/>
      <c r="CTH41" s="251"/>
      <c r="CTI41" s="252"/>
      <c r="CTJ41" s="253"/>
      <c r="CTO41" s="254"/>
      <c r="CTR41" s="252"/>
      <c r="CTS41" s="252"/>
      <c r="CTT41" s="252"/>
      <c r="CTU41" s="252"/>
      <c r="CTV41" s="253"/>
      <c r="CTW41" s="253"/>
      <c r="CTX41" s="255"/>
      <c r="CTY41" s="255"/>
      <c r="CTZ41" s="256"/>
      <c r="CUC41" s="251"/>
      <c r="CUD41" s="251"/>
      <c r="CUE41" s="251"/>
      <c r="CUF41" s="251"/>
      <c r="CUG41" s="251"/>
      <c r="CUH41" s="251"/>
      <c r="CUI41" s="252"/>
      <c r="CUJ41" s="253"/>
      <c r="CUO41" s="254"/>
      <c r="CUR41" s="252"/>
      <c r="CUS41" s="252"/>
      <c r="CUT41" s="252"/>
      <c r="CUU41" s="252"/>
      <c r="CUV41" s="253"/>
      <c r="CUW41" s="253"/>
      <c r="CUX41" s="255"/>
      <c r="CUY41" s="255"/>
      <c r="CUZ41" s="256"/>
      <c r="CVC41" s="251"/>
      <c r="CVD41" s="251"/>
      <c r="CVE41" s="251"/>
      <c r="CVF41" s="251"/>
      <c r="CVG41" s="251"/>
      <c r="CVH41" s="251"/>
      <c r="CVI41" s="252"/>
      <c r="CVJ41" s="253"/>
      <c r="CVO41" s="254"/>
      <c r="CVR41" s="252"/>
      <c r="CVS41" s="252"/>
      <c r="CVT41" s="252"/>
      <c r="CVU41" s="252"/>
      <c r="CVV41" s="253"/>
      <c r="CVW41" s="253"/>
      <c r="CVX41" s="255"/>
      <c r="CVY41" s="255"/>
      <c r="CVZ41" s="256"/>
      <c r="CWC41" s="251"/>
      <c r="CWD41" s="251"/>
      <c r="CWE41" s="251"/>
      <c r="CWF41" s="251"/>
      <c r="CWG41" s="251"/>
      <c r="CWH41" s="251"/>
      <c r="CWI41" s="252"/>
      <c r="CWJ41" s="253"/>
      <c r="CWO41" s="254"/>
      <c r="CWR41" s="252"/>
      <c r="CWS41" s="252"/>
      <c r="CWT41" s="252"/>
      <c r="CWU41" s="252"/>
      <c r="CWV41" s="253"/>
      <c r="CWW41" s="253"/>
      <c r="CWX41" s="255"/>
      <c r="CWY41" s="255"/>
      <c r="CWZ41" s="256"/>
      <c r="CXC41" s="251"/>
      <c r="CXD41" s="251"/>
      <c r="CXE41" s="251"/>
      <c r="CXF41" s="251"/>
      <c r="CXG41" s="251"/>
      <c r="CXH41" s="251"/>
      <c r="CXI41" s="252"/>
      <c r="CXJ41" s="253"/>
      <c r="CXO41" s="254"/>
      <c r="CXR41" s="252"/>
      <c r="CXS41" s="252"/>
      <c r="CXT41" s="252"/>
      <c r="CXU41" s="252"/>
      <c r="CXV41" s="253"/>
      <c r="CXW41" s="253"/>
      <c r="CXX41" s="255"/>
      <c r="CXY41" s="255"/>
      <c r="CXZ41" s="256"/>
      <c r="CYC41" s="251"/>
      <c r="CYD41" s="251"/>
      <c r="CYE41" s="251"/>
      <c r="CYF41" s="251"/>
      <c r="CYG41" s="251"/>
      <c r="CYH41" s="251"/>
      <c r="CYI41" s="252"/>
      <c r="CYJ41" s="253"/>
      <c r="CYO41" s="254"/>
      <c r="CYR41" s="252"/>
      <c r="CYS41" s="252"/>
      <c r="CYT41" s="252"/>
      <c r="CYU41" s="252"/>
      <c r="CYV41" s="253"/>
      <c r="CYW41" s="253"/>
      <c r="CYX41" s="255"/>
      <c r="CYY41" s="255"/>
      <c r="CYZ41" s="256"/>
      <c r="CZC41" s="251"/>
      <c r="CZD41" s="251"/>
      <c r="CZE41" s="251"/>
      <c r="CZF41" s="251"/>
      <c r="CZG41" s="251"/>
      <c r="CZH41" s="251"/>
      <c r="CZI41" s="252"/>
      <c r="CZJ41" s="253"/>
      <c r="CZO41" s="254"/>
      <c r="CZR41" s="252"/>
      <c r="CZS41" s="252"/>
      <c r="CZT41" s="252"/>
      <c r="CZU41" s="252"/>
      <c r="CZV41" s="253"/>
      <c r="CZW41" s="253"/>
      <c r="CZX41" s="255"/>
      <c r="CZY41" s="255"/>
      <c r="CZZ41" s="256"/>
      <c r="DAC41" s="251"/>
      <c r="DAD41" s="251"/>
      <c r="DAE41" s="251"/>
      <c r="DAF41" s="251"/>
      <c r="DAG41" s="251"/>
      <c r="DAH41" s="251"/>
      <c r="DAI41" s="252"/>
      <c r="DAJ41" s="253"/>
      <c r="DAO41" s="254"/>
      <c r="DAR41" s="252"/>
      <c r="DAS41" s="252"/>
      <c r="DAT41" s="252"/>
      <c r="DAU41" s="252"/>
      <c r="DAV41" s="253"/>
      <c r="DAW41" s="253"/>
      <c r="DAX41" s="255"/>
      <c r="DAY41" s="255"/>
      <c r="DAZ41" s="256"/>
      <c r="DBC41" s="251"/>
      <c r="DBD41" s="251"/>
      <c r="DBE41" s="251"/>
      <c r="DBF41" s="251"/>
      <c r="DBG41" s="251"/>
      <c r="DBH41" s="251"/>
      <c r="DBI41" s="252"/>
      <c r="DBJ41" s="253"/>
      <c r="DBO41" s="254"/>
      <c r="DBR41" s="252"/>
      <c r="DBS41" s="252"/>
      <c r="DBT41" s="252"/>
      <c r="DBU41" s="252"/>
      <c r="DBV41" s="253"/>
      <c r="DBW41" s="253"/>
      <c r="DBX41" s="255"/>
      <c r="DBY41" s="255"/>
      <c r="DBZ41" s="256"/>
      <c r="DCC41" s="251"/>
      <c r="DCD41" s="251"/>
      <c r="DCE41" s="251"/>
      <c r="DCF41" s="251"/>
      <c r="DCG41" s="251"/>
      <c r="DCH41" s="251"/>
      <c r="DCI41" s="252"/>
      <c r="DCJ41" s="253"/>
      <c r="DCO41" s="254"/>
      <c r="DCR41" s="252"/>
      <c r="DCS41" s="252"/>
      <c r="DCT41" s="252"/>
      <c r="DCU41" s="252"/>
      <c r="DCV41" s="253"/>
      <c r="DCW41" s="253"/>
      <c r="DCX41" s="255"/>
      <c r="DCY41" s="255"/>
      <c r="DCZ41" s="256"/>
      <c r="DDC41" s="251"/>
      <c r="DDD41" s="251"/>
      <c r="DDE41" s="251"/>
      <c r="DDF41" s="251"/>
      <c r="DDG41" s="251"/>
      <c r="DDH41" s="251"/>
      <c r="DDI41" s="252"/>
      <c r="DDJ41" s="253"/>
      <c r="DDO41" s="254"/>
      <c r="DDR41" s="252"/>
      <c r="DDS41" s="252"/>
      <c r="DDT41" s="252"/>
      <c r="DDU41" s="252"/>
      <c r="DDV41" s="253"/>
      <c r="DDW41" s="253"/>
      <c r="DDX41" s="255"/>
      <c r="DDY41" s="255"/>
      <c r="DDZ41" s="256"/>
      <c r="DEC41" s="251"/>
      <c r="DED41" s="251"/>
      <c r="DEE41" s="251"/>
      <c r="DEF41" s="251"/>
      <c r="DEG41" s="251"/>
      <c r="DEH41" s="251"/>
      <c r="DEI41" s="252"/>
      <c r="DEJ41" s="253"/>
      <c r="DEO41" s="254"/>
      <c r="DER41" s="252"/>
      <c r="DES41" s="252"/>
      <c r="DET41" s="252"/>
      <c r="DEU41" s="252"/>
      <c r="DEV41" s="253"/>
      <c r="DEW41" s="253"/>
      <c r="DEX41" s="255"/>
      <c r="DEY41" s="255"/>
      <c r="DEZ41" s="256"/>
      <c r="DFC41" s="251"/>
      <c r="DFD41" s="251"/>
      <c r="DFE41" s="251"/>
      <c r="DFF41" s="251"/>
      <c r="DFG41" s="251"/>
      <c r="DFH41" s="251"/>
      <c r="DFI41" s="252"/>
      <c r="DFJ41" s="253"/>
      <c r="DFO41" s="254"/>
      <c r="DFR41" s="252"/>
      <c r="DFS41" s="252"/>
      <c r="DFT41" s="252"/>
      <c r="DFU41" s="252"/>
      <c r="DFV41" s="253"/>
      <c r="DFW41" s="253"/>
      <c r="DFX41" s="255"/>
      <c r="DFY41" s="255"/>
      <c r="DFZ41" s="256"/>
      <c r="DGC41" s="251"/>
      <c r="DGD41" s="251"/>
      <c r="DGE41" s="251"/>
      <c r="DGF41" s="251"/>
      <c r="DGG41" s="251"/>
      <c r="DGH41" s="251"/>
      <c r="DGI41" s="252"/>
      <c r="DGJ41" s="253"/>
      <c r="DGO41" s="254"/>
      <c r="DGR41" s="252"/>
      <c r="DGS41" s="252"/>
      <c r="DGT41" s="252"/>
      <c r="DGU41" s="252"/>
      <c r="DGV41" s="253"/>
      <c r="DGW41" s="253"/>
      <c r="DGX41" s="255"/>
      <c r="DGY41" s="255"/>
      <c r="DGZ41" s="256"/>
      <c r="DHC41" s="251"/>
      <c r="DHD41" s="251"/>
      <c r="DHE41" s="251"/>
      <c r="DHF41" s="251"/>
      <c r="DHG41" s="251"/>
      <c r="DHH41" s="251"/>
      <c r="DHI41" s="252"/>
      <c r="DHJ41" s="253"/>
      <c r="DHO41" s="254"/>
      <c r="DHR41" s="252"/>
      <c r="DHS41" s="252"/>
      <c r="DHT41" s="252"/>
      <c r="DHU41" s="252"/>
      <c r="DHV41" s="253"/>
      <c r="DHW41" s="253"/>
      <c r="DHX41" s="255"/>
      <c r="DHY41" s="255"/>
      <c r="DHZ41" s="256"/>
      <c r="DIC41" s="251"/>
      <c r="DID41" s="251"/>
      <c r="DIE41" s="251"/>
      <c r="DIF41" s="251"/>
      <c r="DIG41" s="251"/>
      <c r="DIH41" s="251"/>
      <c r="DII41" s="252"/>
      <c r="DIJ41" s="253"/>
      <c r="DIO41" s="254"/>
      <c r="DIR41" s="252"/>
      <c r="DIS41" s="252"/>
      <c r="DIT41" s="252"/>
      <c r="DIU41" s="252"/>
      <c r="DIV41" s="253"/>
      <c r="DIW41" s="253"/>
      <c r="DIX41" s="255"/>
      <c r="DIY41" s="255"/>
      <c r="DIZ41" s="256"/>
      <c r="DJC41" s="251"/>
      <c r="DJD41" s="251"/>
      <c r="DJE41" s="251"/>
      <c r="DJF41" s="251"/>
      <c r="DJG41" s="251"/>
      <c r="DJH41" s="251"/>
      <c r="DJI41" s="252"/>
      <c r="DJJ41" s="253"/>
      <c r="DJO41" s="254"/>
      <c r="DJR41" s="252"/>
      <c r="DJS41" s="252"/>
      <c r="DJT41" s="252"/>
      <c r="DJU41" s="252"/>
      <c r="DJV41" s="253"/>
      <c r="DJW41" s="253"/>
      <c r="DJX41" s="255"/>
      <c r="DJY41" s="255"/>
      <c r="DJZ41" s="256"/>
      <c r="DKC41" s="251"/>
      <c r="DKD41" s="251"/>
      <c r="DKE41" s="251"/>
      <c r="DKF41" s="251"/>
      <c r="DKG41" s="251"/>
      <c r="DKH41" s="251"/>
      <c r="DKI41" s="252"/>
      <c r="DKJ41" s="253"/>
      <c r="DKO41" s="254"/>
      <c r="DKR41" s="252"/>
      <c r="DKS41" s="252"/>
      <c r="DKT41" s="252"/>
      <c r="DKU41" s="252"/>
      <c r="DKV41" s="253"/>
      <c r="DKW41" s="253"/>
      <c r="DKX41" s="255"/>
      <c r="DKY41" s="255"/>
      <c r="DKZ41" s="256"/>
      <c r="DLC41" s="251"/>
      <c r="DLD41" s="251"/>
      <c r="DLE41" s="251"/>
      <c r="DLF41" s="251"/>
      <c r="DLG41" s="251"/>
      <c r="DLH41" s="251"/>
      <c r="DLI41" s="252"/>
      <c r="DLJ41" s="253"/>
      <c r="DLO41" s="254"/>
      <c r="DLR41" s="252"/>
      <c r="DLS41" s="252"/>
      <c r="DLT41" s="252"/>
      <c r="DLU41" s="252"/>
      <c r="DLV41" s="253"/>
      <c r="DLW41" s="253"/>
      <c r="DLX41" s="255"/>
      <c r="DLY41" s="255"/>
      <c r="DLZ41" s="256"/>
      <c r="DMC41" s="251"/>
      <c r="DMD41" s="251"/>
      <c r="DME41" s="251"/>
      <c r="DMF41" s="251"/>
      <c r="DMG41" s="251"/>
      <c r="DMH41" s="251"/>
      <c r="DMI41" s="252"/>
      <c r="DMJ41" s="253"/>
      <c r="DMO41" s="254"/>
      <c r="DMR41" s="252"/>
      <c r="DMS41" s="252"/>
      <c r="DMT41" s="252"/>
      <c r="DMU41" s="252"/>
      <c r="DMV41" s="253"/>
      <c r="DMW41" s="253"/>
      <c r="DMX41" s="255"/>
      <c r="DMY41" s="255"/>
      <c r="DMZ41" s="256"/>
      <c r="DNC41" s="251"/>
      <c r="DND41" s="251"/>
      <c r="DNE41" s="251"/>
      <c r="DNF41" s="251"/>
      <c r="DNG41" s="251"/>
      <c r="DNH41" s="251"/>
      <c r="DNI41" s="252"/>
      <c r="DNJ41" s="253"/>
      <c r="DNO41" s="254"/>
      <c r="DNR41" s="252"/>
      <c r="DNS41" s="252"/>
      <c r="DNT41" s="252"/>
      <c r="DNU41" s="252"/>
      <c r="DNV41" s="253"/>
      <c r="DNW41" s="253"/>
      <c r="DNX41" s="255"/>
      <c r="DNY41" s="255"/>
      <c r="DNZ41" s="256"/>
      <c r="DOC41" s="251"/>
      <c r="DOD41" s="251"/>
      <c r="DOE41" s="251"/>
      <c r="DOF41" s="251"/>
      <c r="DOG41" s="251"/>
      <c r="DOH41" s="251"/>
      <c r="DOI41" s="252"/>
      <c r="DOJ41" s="253"/>
      <c r="DOO41" s="254"/>
      <c r="DOR41" s="252"/>
      <c r="DOS41" s="252"/>
      <c r="DOT41" s="252"/>
      <c r="DOU41" s="252"/>
      <c r="DOV41" s="253"/>
      <c r="DOW41" s="253"/>
      <c r="DOX41" s="255"/>
      <c r="DOY41" s="255"/>
      <c r="DOZ41" s="256"/>
      <c r="DPC41" s="251"/>
      <c r="DPD41" s="251"/>
      <c r="DPE41" s="251"/>
      <c r="DPF41" s="251"/>
      <c r="DPG41" s="251"/>
      <c r="DPH41" s="251"/>
      <c r="DPI41" s="252"/>
      <c r="DPJ41" s="253"/>
      <c r="DPO41" s="254"/>
      <c r="DPR41" s="252"/>
      <c r="DPS41" s="252"/>
      <c r="DPT41" s="252"/>
      <c r="DPU41" s="252"/>
      <c r="DPV41" s="253"/>
      <c r="DPW41" s="253"/>
      <c r="DPX41" s="255"/>
      <c r="DPY41" s="255"/>
      <c r="DPZ41" s="256"/>
      <c r="DQC41" s="251"/>
      <c r="DQD41" s="251"/>
      <c r="DQE41" s="251"/>
      <c r="DQF41" s="251"/>
      <c r="DQG41" s="251"/>
      <c r="DQH41" s="251"/>
      <c r="DQI41" s="252"/>
      <c r="DQJ41" s="253"/>
      <c r="DQO41" s="254"/>
      <c r="DQR41" s="252"/>
      <c r="DQS41" s="252"/>
      <c r="DQT41" s="252"/>
      <c r="DQU41" s="252"/>
      <c r="DQV41" s="253"/>
      <c r="DQW41" s="253"/>
      <c r="DQX41" s="255"/>
      <c r="DQY41" s="255"/>
      <c r="DQZ41" s="256"/>
      <c r="DRC41" s="251"/>
      <c r="DRD41" s="251"/>
      <c r="DRE41" s="251"/>
      <c r="DRF41" s="251"/>
      <c r="DRG41" s="251"/>
      <c r="DRH41" s="251"/>
      <c r="DRI41" s="252"/>
      <c r="DRJ41" s="253"/>
      <c r="DRO41" s="254"/>
      <c r="DRR41" s="252"/>
      <c r="DRS41" s="252"/>
      <c r="DRT41" s="252"/>
      <c r="DRU41" s="252"/>
      <c r="DRV41" s="253"/>
      <c r="DRW41" s="253"/>
      <c r="DRX41" s="255"/>
      <c r="DRY41" s="255"/>
      <c r="DRZ41" s="256"/>
      <c r="DSC41" s="251"/>
      <c r="DSD41" s="251"/>
      <c r="DSE41" s="251"/>
      <c r="DSF41" s="251"/>
      <c r="DSG41" s="251"/>
      <c r="DSH41" s="251"/>
      <c r="DSI41" s="252"/>
      <c r="DSJ41" s="253"/>
      <c r="DSO41" s="254"/>
      <c r="DSR41" s="252"/>
      <c r="DSS41" s="252"/>
      <c r="DST41" s="252"/>
      <c r="DSU41" s="252"/>
      <c r="DSV41" s="253"/>
      <c r="DSW41" s="253"/>
      <c r="DSX41" s="255"/>
      <c r="DSY41" s="255"/>
      <c r="DSZ41" s="256"/>
      <c r="DTC41" s="251"/>
      <c r="DTD41" s="251"/>
      <c r="DTE41" s="251"/>
      <c r="DTF41" s="251"/>
      <c r="DTG41" s="251"/>
      <c r="DTH41" s="251"/>
      <c r="DTI41" s="252"/>
      <c r="DTJ41" s="253"/>
      <c r="DTO41" s="254"/>
      <c r="DTR41" s="252"/>
      <c r="DTS41" s="252"/>
      <c r="DTT41" s="252"/>
      <c r="DTU41" s="252"/>
      <c r="DTV41" s="253"/>
      <c r="DTW41" s="253"/>
      <c r="DTX41" s="255"/>
      <c r="DTY41" s="255"/>
      <c r="DTZ41" s="256"/>
      <c r="DUC41" s="251"/>
      <c r="DUD41" s="251"/>
      <c r="DUE41" s="251"/>
      <c r="DUF41" s="251"/>
      <c r="DUG41" s="251"/>
      <c r="DUH41" s="251"/>
      <c r="DUI41" s="252"/>
      <c r="DUJ41" s="253"/>
      <c r="DUO41" s="254"/>
      <c r="DUR41" s="252"/>
      <c r="DUS41" s="252"/>
      <c r="DUT41" s="252"/>
      <c r="DUU41" s="252"/>
      <c r="DUV41" s="253"/>
      <c r="DUW41" s="253"/>
      <c r="DUX41" s="255"/>
      <c r="DUY41" s="255"/>
      <c r="DUZ41" s="256"/>
      <c r="DVC41" s="251"/>
      <c r="DVD41" s="251"/>
      <c r="DVE41" s="251"/>
      <c r="DVF41" s="251"/>
      <c r="DVG41" s="251"/>
      <c r="DVH41" s="251"/>
      <c r="DVI41" s="252"/>
      <c r="DVJ41" s="253"/>
      <c r="DVO41" s="254"/>
      <c r="DVR41" s="252"/>
      <c r="DVS41" s="252"/>
      <c r="DVT41" s="252"/>
      <c r="DVU41" s="252"/>
      <c r="DVV41" s="253"/>
      <c r="DVW41" s="253"/>
      <c r="DVX41" s="255"/>
      <c r="DVY41" s="255"/>
      <c r="DVZ41" s="256"/>
      <c r="DWC41" s="251"/>
      <c r="DWD41" s="251"/>
      <c r="DWE41" s="251"/>
      <c r="DWF41" s="251"/>
      <c r="DWG41" s="251"/>
      <c r="DWH41" s="251"/>
      <c r="DWI41" s="252"/>
      <c r="DWJ41" s="253"/>
      <c r="DWO41" s="254"/>
      <c r="DWR41" s="252"/>
      <c r="DWS41" s="252"/>
      <c r="DWT41" s="252"/>
      <c r="DWU41" s="252"/>
      <c r="DWV41" s="253"/>
      <c r="DWW41" s="253"/>
      <c r="DWX41" s="255"/>
      <c r="DWY41" s="255"/>
      <c r="DWZ41" s="256"/>
      <c r="DXC41" s="251"/>
      <c r="DXD41" s="251"/>
      <c r="DXE41" s="251"/>
      <c r="DXF41" s="251"/>
      <c r="DXG41" s="251"/>
      <c r="DXH41" s="251"/>
      <c r="DXI41" s="252"/>
      <c r="DXJ41" s="253"/>
      <c r="DXO41" s="254"/>
      <c r="DXR41" s="252"/>
      <c r="DXS41" s="252"/>
      <c r="DXT41" s="252"/>
      <c r="DXU41" s="252"/>
      <c r="DXV41" s="253"/>
      <c r="DXW41" s="253"/>
      <c r="DXX41" s="255"/>
      <c r="DXY41" s="255"/>
      <c r="DXZ41" s="256"/>
      <c r="DYC41" s="251"/>
      <c r="DYD41" s="251"/>
      <c r="DYE41" s="251"/>
      <c r="DYF41" s="251"/>
      <c r="DYG41" s="251"/>
      <c r="DYH41" s="251"/>
      <c r="DYI41" s="252"/>
      <c r="DYJ41" s="253"/>
      <c r="DYO41" s="254"/>
      <c r="DYR41" s="252"/>
      <c r="DYS41" s="252"/>
      <c r="DYT41" s="252"/>
      <c r="DYU41" s="252"/>
      <c r="DYV41" s="253"/>
      <c r="DYW41" s="253"/>
      <c r="DYX41" s="255"/>
      <c r="DYY41" s="255"/>
      <c r="DYZ41" s="256"/>
      <c r="DZC41" s="251"/>
      <c r="DZD41" s="251"/>
      <c r="DZE41" s="251"/>
      <c r="DZF41" s="251"/>
      <c r="DZG41" s="251"/>
      <c r="DZH41" s="251"/>
      <c r="DZI41" s="252"/>
      <c r="DZJ41" s="253"/>
      <c r="DZO41" s="254"/>
      <c r="DZR41" s="252"/>
      <c r="DZS41" s="252"/>
      <c r="DZT41" s="252"/>
      <c r="DZU41" s="252"/>
      <c r="DZV41" s="253"/>
      <c r="DZW41" s="253"/>
      <c r="DZX41" s="255"/>
      <c r="DZY41" s="255"/>
      <c r="DZZ41" s="256"/>
      <c r="EAC41" s="251"/>
      <c r="EAD41" s="251"/>
      <c r="EAE41" s="251"/>
      <c r="EAF41" s="251"/>
      <c r="EAG41" s="251"/>
      <c r="EAH41" s="251"/>
      <c r="EAI41" s="252"/>
      <c r="EAJ41" s="253"/>
      <c r="EAO41" s="254"/>
      <c r="EAR41" s="252"/>
      <c r="EAS41" s="252"/>
      <c r="EAT41" s="252"/>
      <c r="EAU41" s="252"/>
      <c r="EAV41" s="253"/>
      <c r="EAW41" s="253"/>
      <c r="EAX41" s="255"/>
      <c r="EAY41" s="255"/>
      <c r="EAZ41" s="256"/>
      <c r="EBC41" s="251"/>
      <c r="EBD41" s="251"/>
      <c r="EBE41" s="251"/>
      <c r="EBF41" s="251"/>
      <c r="EBG41" s="251"/>
      <c r="EBH41" s="251"/>
      <c r="EBI41" s="252"/>
      <c r="EBJ41" s="253"/>
      <c r="EBO41" s="254"/>
      <c r="EBR41" s="252"/>
      <c r="EBS41" s="252"/>
      <c r="EBT41" s="252"/>
      <c r="EBU41" s="252"/>
      <c r="EBV41" s="253"/>
      <c r="EBW41" s="253"/>
      <c r="EBX41" s="255"/>
      <c r="EBY41" s="255"/>
      <c r="EBZ41" s="256"/>
      <c r="ECC41" s="251"/>
      <c r="ECD41" s="251"/>
      <c r="ECE41" s="251"/>
      <c r="ECF41" s="251"/>
      <c r="ECG41" s="251"/>
      <c r="ECH41" s="251"/>
      <c r="ECI41" s="252"/>
      <c r="ECJ41" s="253"/>
      <c r="ECO41" s="254"/>
      <c r="ECR41" s="252"/>
      <c r="ECS41" s="252"/>
      <c r="ECT41" s="252"/>
      <c r="ECU41" s="252"/>
      <c r="ECV41" s="253"/>
      <c r="ECW41" s="253"/>
      <c r="ECX41" s="255"/>
      <c r="ECY41" s="255"/>
      <c r="ECZ41" s="256"/>
      <c r="EDC41" s="251"/>
      <c r="EDD41" s="251"/>
      <c r="EDE41" s="251"/>
      <c r="EDF41" s="251"/>
      <c r="EDG41" s="251"/>
      <c r="EDH41" s="251"/>
      <c r="EDI41" s="252"/>
      <c r="EDJ41" s="253"/>
      <c r="EDO41" s="254"/>
      <c r="EDR41" s="252"/>
      <c r="EDS41" s="252"/>
      <c r="EDT41" s="252"/>
      <c r="EDU41" s="252"/>
      <c r="EDV41" s="253"/>
      <c r="EDW41" s="253"/>
      <c r="EDX41" s="255"/>
      <c r="EDY41" s="255"/>
      <c r="EDZ41" s="256"/>
      <c r="EEC41" s="251"/>
      <c r="EED41" s="251"/>
      <c r="EEE41" s="251"/>
      <c r="EEF41" s="251"/>
      <c r="EEG41" s="251"/>
      <c r="EEH41" s="251"/>
      <c r="EEI41" s="252"/>
      <c r="EEJ41" s="253"/>
      <c r="EEO41" s="254"/>
      <c r="EER41" s="252"/>
      <c r="EES41" s="252"/>
      <c r="EET41" s="252"/>
      <c r="EEU41" s="252"/>
      <c r="EEV41" s="253"/>
      <c r="EEW41" s="253"/>
      <c r="EEX41" s="255"/>
      <c r="EEY41" s="255"/>
      <c r="EEZ41" s="256"/>
      <c r="EFC41" s="251"/>
      <c r="EFD41" s="251"/>
      <c r="EFE41" s="251"/>
      <c r="EFF41" s="251"/>
      <c r="EFG41" s="251"/>
      <c r="EFH41" s="251"/>
      <c r="EFI41" s="252"/>
      <c r="EFJ41" s="253"/>
      <c r="EFO41" s="254"/>
      <c r="EFR41" s="252"/>
      <c r="EFS41" s="252"/>
      <c r="EFT41" s="252"/>
      <c r="EFU41" s="252"/>
      <c r="EFV41" s="253"/>
      <c r="EFW41" s="253"/>
      <c r="EFX41" s="255"/>
      <c r="EFY41" s="255"/>
      <c r="EFZ41" s="256"/>
      <c r="EGC41" s="251"/>
      <c r="EGD41" s="251"/>
      <c r="EGE41" s="251"/>
      <c r="EGF41" s="251"/>
      <c r="EGG41" s="251"/>
      <c r="EGH41" s="251"/>
      <c r="EGI41" s="252"/>
      <c r="EGJ41" s="253"/>
      <c r="EGO41" s="254"/>
      <c r="EGR41" s="252"/>
      <c r="EGS41" s="252"/>
      <c r="EGT41" s="252"/>
      <c r="EGU41" s="252"/>
      <c r="EGV41" s="253"/>
      <c r="EGW41" s="253"/>
      <c r="EGX41" s="255"/>
      <c r="EGY41" s="255"/>
      <c r="EGZ41" s="256"/>
      <c r="EHC41" s="251"/>
      <c r="EHD41" s="251"/>
      <c r="EHE41" s="251"/>
      <c r="EHF41" s="251"/>
      <c r="EHG41" s="251"/>
      <c r="EHH41" s="251"/>
      <c r="EHI41" s="252"/>
      <c r="EHJ41" s="253"/>
      <c r="EHO41" s="254"/>
      <c r="EHR41" s="252"/>
      <c r="EHS41" s="252"/>
      <c r="EHT41" s="252"/>
      <c r="EHU41" s="252"/>
      <c r="EHV41" s="253"/>
      <c r="EHW41" s="253"/>
      <c r="EHX41" s="255"/>
      <c r="EHY41" s="255"/>
      <c r="EHZ41" s="256"/>
      <c r="EIC41" s="251"/>
      <c r="EID41" s="251"/>
      <c r="EIE41" s="251"/>
      <c r="EIF41" s="251"/>
      <c r="EIG41" s="251"/>
      <c r="EIH41" s="251"/>
      <c r="EII41" s="252"/>
      <c r="EIJ41" s="253"/>
      <c r="EIO41" s="254"/>
      <c r="EIR41" s="252"/>
      <c r="EIS41" s="252"/>
      <c r="EIT41" s="252"/>
      <c r="EIU41" s="252"/>
      <c r="EIV41" s="253"/>
      <c r="EIW41" s="253"/>
      <c r="EIX41" s="255"/>
      <c r="EIY41" s="255"/>
      <c r="EIZ41" s="256"/>
      <c r="EJC41" s="251"/>
      <c r="EJD41" s="251"/>
      <c r="EJE41" s="251"/>
      <c r="EJF41" s="251"/>
      <c r="EJG41" s="251"/>
      <c r="EJH41" s="251"/>
      <c r="EJI41" s="252"/>
      <c r="EJJ41" s="253"/>
      <c r="EJO41" s="254"/>
      <c r="EJR41" s="252"/>
      <c r="EJS41" s="252"/>
      <c r="EJT41" s="252"/>
      <c r="EJU41" s="252"/>
      <c r="EJV41" s="253"/>
      <c r="EJW41" s="253"/>
      <c r="EJX41" s="255"/>
      <c r="EJY41" s="255"/>
      <c r="EJZ41" s="256"/>
      <c r="EKC41" s="251"/>
      <c r="EKD41" s="251"/>
      <c r="EKE41" s="251"/>
      <c r="EKF41" s="251"/>
      <c r="EKG41" s="251"/>
      <c r="EKH41" s="251"/>
      <c r="EKI41" s="252"/>
      <c r="EKJ41" s="253"/>
      <c r="EKO41" s="254"/>
      <c r="EKR41" s="252"/>
      <c r="EKS41" s="252"/>
      <c r="EKT41" s="252"/>
      <c r="EKU41" s="252"/>
      <c r="EKV41" s="253"/>
      <c r="EKW41" s="253"/>
      <c r="EKX41" s="255"/>
      <c r="EKY41" s="255"/>
      <c r="EKZ41" s="256"/>
      <c r="ELC41" s="251"/>
      <c r="ELD41" s="251"/>
      <c r="ELE41" s="251"/>
      <c r="ELF41" s="251"/>
      <c r="ELG41" s="251"/>
      <c r="ELH41" s="251"/>
      <c r="ELI41" s="252"/>
      <c r="ELJ41" s="253"/>
      <c r="ELO41" s="254"/>
      <c r="ELR41" s="252"/>
      <c r="ELS41" s="252"/>
      <c r="ELT41" s="252"/>
      <c r="ELU41" s="252"/>
      <c r="ELV41" s="253"/>
      <c r="ELW41" s="253"/>
      <c r="ELX41" s="255"/>
      <c r="ELY41" s="255"/>
      <c r="ELZ41" s="256"/>
      <c r="EMC41" s="251"/>
      <c r="EMD41" s="251"/>
      <c r="EME41" s="251"/>
      <c r="EMF41" s="251"/>
      <c r="EMG41" s="251"/>
      <c r="EMH41" s="251"/>
      <c r="EMI41" s="252"/>
      <c r="EMJ41" s="253"/>
      <c r="EMO41" s="254"/>
      <c r="EMR41" s="252"/>
      <c r="EMS41" s="252"/>
      <c r="EMT41" s="252"/>
      <c r="EMU41" s="252"/>
      <c r="EMV41" s="253"/>
      <c r="EMW41" s="253"/>
      <c r="EMX41" s="255"/>
      <c r="EMY41" s="255"/>
      <c r="EMZ41" s="256"/>
      <c r="ENC41" s="251"/>
      <c r="END41" s="251"/>
      <c r="ENE41" s="251"/>
      <c r="ENF41" s="251"/>
      <c r="ENG41" s="251"/>
      <c r="ENH41" s="251"/>
      <c r="ENI41" s="252"/>
      <c r="ENJ41" s="253"/>
      <c r="ENO41" s="254"/>
      <c r="ENR41" s="252"/>
      <c r="ENS41" s="252"/>
      <c r="ENT41" s="252"/>
      <c r="ENU41" s="252"/>
      <c r="ENV41" s="253"/>
      <c r="ENW41" s="253"/>
      <c r="ENX41" s="255"/>
      <c r="ENY41" s="255"/>
      <c r="ENZ41" s="256"/>
      <c r="EOC41" s="251"/>
      <c r="EOD41" s="251"/>
      <c r="EOE41" s="251"/>
      <c r="EOF41" s="251"/>
      <c r="EOG41" s="251"/>
      <c r="EOH41" s="251"/>
      <c r="EOI41" s="252"/>
      <c r="EOJ41" s="253"/>
      <c r="EOO41" s="254"/>
      <c r="EOR41" s="252"/>
      <c r="EOS41" s="252"/>
      <c r="EOT41" s="252"/>
      <c r="EOU41" s="252"/>
      <c r="EOV41" s="253"/>
      <c r="EOW41" s="253"/>
      <c r="EOX41" s="255"/>
      <c r="EOY41" s="255"/>
      <c r="EOZ41" s="256"/>
      <c r="EPC41" s="251"/>
      <c r="EPD41" s="251"/>
      <c r="EPE41" s="251"/>
      <c r="EPF41" s="251"/>
      <c r="EPG41" s="251"/>
      <c r="EPH41" s="251"/>
      <c r="EPI41" s="252"/>
      <c r="EPJ41" s="253"/>
      <c r="EPO41" s="254"/>
      <c r="EPR41" s="252"/>
      <c r="EPS41" s="252"/>
      <c r="EPT41" s="252"/>
      <c r="EPU41" s="252"/>
      <c r="EPV41" s="253"/>
      <c r="EPW41" s="253"/>
      <c r="EPX41" s="255"/>
      <c r="EPY41" s="255"/>
      <c r="EPZ41" s="256"/>
      <c r="EQC41" s="251"/>
      <c r="EQD41" s="251"/>
      <c r="EQE41" s="251"/>
      <c r="EQF41" s="251"/>
      <c r="EQG41" s="251"/>
      <c r="EQH41" s="251"/>
      <c r="EQI41" s="252"/>
      <c r="EQJ41" s="253"/>
      <c r="EQO41" s="254"/>
      <c r="EQR41" s="252"/>
      <c r="EQS41" s="252"/>
      <c r="EQT41" s="252"/>
      <c r="EQU41" s="252"/>
      <c r="EQV41" s="253"/>
      <c r="EQW41" s="253"/>
      <c r="EQX41" s="255"/>
      <c r="EQY41" s="255"/>
      <c r="EQZ41" s="256"/>
      <c r="ERC41" s="251"/>
      <c r="ERD41" s="251"/>
      <c r="ERE41" s="251"/>
      <c r="ERF41" s="251"/>
      <c r="ERG41" s="251"/>
      <c r="ERH41" s="251"/>
      <c r="ERI41" s="252"/>
      <c r="ERJ41" s="253"/>
      <c r="ERO41" s="254"/>
      <c r="ERR41" s="252"/>
      <c r="ERS41" s="252"/>
      <c r="ERT41" s="252"/>
      <c r="ERU41" s="252"/>
      <c r="ERV41" s="253"/>
      <c r="ERW41" s="253"/>
      <c r="ERX41" s="255"/>
      <c r="ERY41" s="255"/>
      <c r="ERZ41" s="256"/>
      <c r="ESC41" s="251"/>
      <c r="ESD41" s="251"/>
      <c r="ESE41" s="251"/>
      <c r="ESF41" s="251"/>
      <c r="ESG41" s="251"/>
      <c r="ESH41" s="251"/>
      <c r="ESI41" s="252"/>
      <c r="ESJ41" s="253"/>
      <c r="ESO41" s="254"/>
      <c r="ESR41" s="252"/>
      <c r="ESS41" s="252"/>
      <c r="EST41" s="252"/>
      <c r="ESU41" s="252"/>
      <c r="ESV41" s="253"/>
      <c r="ESW41" s="253"/>
      <c r="ESX41" s="255"/>
      <c r="ESY41" s="255"/>
      <c r="ESZ41" s="256"/>
      <c r="ETC41" s="251"/>
      <c r="ETD41" s="251"/>
      <c r="ETE41" s="251"/>
      <c r="ETF41" s="251"/>
      <c r="ETG41" s="251"/>
      <c r="ETH41" s="251"/>
      <c r="ETI41" s="252"/>
      <c r="ETJ41" s="253"/>
      <c r="ETO41" s="254"/>
      <c r="ETR41" s="252"/>
      <c r="ETS41" s="252"/>
      <c r="ETT41" s="252"/>
      <c r="ETU41" s="252"/>
      <c r="ETV41" s="253"/>
      <c r="ETW41" s="253"/>
      <c r="ETX41" s="255"/>
      <c r="ETY41" s="255"/>
      <c r="ETZ41" s="256"/>
      <c r="EUC41" s="251"/>
      <c r="EUD41" s="251"/>
      <c r="EUE41" s="251"/>
      <c r="EUF41" s="251"/>
      <c r="EUG41" s="251"/>
      <c r="EUH41" s="251"/>
      <c r="EUI41" s="252"/>
      <c r="EUJ41" s="253"/>
      <c r="EUO41" s="254"/>
      <c r="EUR41" s="252"/>
      <c r="EUS41" s="252"/>
      <c r="EUT41" s="252"/>
      <c r="EUU41" s="252"/>
      <c r="EUV41" s="253"/>
      <c r="EUW41" s="253"/>
      <c r="EUX41" s="255"/>
      <c r="EUY41" s="255"/>
      <c r="EUZ41" s="256"/>
      <c r="EVC41" s="251"/>
      <c r="EVD41" s="251"/>
      <c r="EVE41" s="251"/>
      <c r="EVF41" s="251"/>
      <c r="EVG41" s="251"/>
      <c r="EVH41" s="251"/>
      <c r="EVI41" s="252"/>
      <c r="EVJ41" s="253"/>
      <c r="EVO41" s="254"/>
      <c r="EVR41" s="252"/>
      <c r="EVS41" s="252"/>
      <c r="EVT41" s="252"/>
      <c r="EVU41" s="252"/>
      <c r="EVV41" s="253"/>
      <c r="EVW41" s="253"/>
      <c r="EVX41" s="255"/>
      <c r="EVY41" s="255"/>
      <c r="EVZ41" s="256"/>
      <c r="EWC41" s="251"/>
      <c r="EWD41" s="251"/>
      <c r="EWE41" s="251"/>
      <c r="EWF41" s="251"/>
      <c r="EWG41" s="251"/>
      <c r="EWH41" s="251"/>
      <c r="EWI41" s="252"/>
      <c r="EWJ41" s="253"/>
      <c r="EWO41" s="254"/>
      <c r="EWR41" s="252"/>
      <c r="EWS41" s="252"/>
      <c r="EWT41" s="252"/>
      <c r="EWU41" s="252"/>
      <c r="EWV41" s="253"/>
      <c r="EWW41" s="253"/>
      <c r="EWX41" s="255"/>
      <c r="EWY41" s="255"/>
      <c r="EWZ41" s="256"/>
      <c r="EXC41" s="251"/>
      <c r="EXD41" s="251"/>
      <c r="EXE41" s="251"/>
      <c r="EXF41" s="251"/>
      <c r="EXG41" s="251"/>
      <c r="EXH41" s="251"/>
      <c r="EXI41" s="252"/>
      <c r="EXJ41" s="253"/>
      <c r="EXO41" s="254"/>
      <c r="EXR41" s="252"/>
      <c r="EXS41" s="252"/>
      <c r="EXT41" s="252"/>
      <c r="EXU41" s="252"/>
      <c r="EXV41" s="253"/>
      <c r="EXW41" s="253"/>
      <c r="EXX41" s="255"/>
      <c r="EXY41" s="255"/>
      <c r="EXZ41" s="256"/>
      <c r="EYC41" s="251"/>
      <c r="EYD41" s="251"/>
      <c r="EYE41" s="251"/>
      <c r="EYF41" s="251"/>
      <c r="EYG41" s="251"/>
      <c r="EYH41" s="251"/>
      <c r="EYI41" s="252"/>
      <c r="EYJ41" s="253"/>
      <c r="EYO41" s="254"/>
      <c r="EYR41" s="252"/>
      <c r="EYS41" s="252"/>
      <c r="EYT41" s="252"/>
      <c r="EYU41" s="252"/>
      <c r="EYV41" s="253"/>
      <c r="EYW41" s="253"/>
      <c r="EYX41" s="255"/>
      <c r="EYY41" s="255"/>
      <c r="EYZ41" s="256"/>
      <c r="EZC41" s="251"/>
      <c r="EZD41" s="251"/>
      <c r="EZE41" s="251"/>
      <c r="EZF41" s="251"/>
      <c r="EZG41" s="251"/>
      <c r="EZH41" s="251"/>
      <c r="EZI41" s="252"/>
      <c r="EZJ41" s="253"/>
      <c r="EZO41" s="254"/>
      <c r="EZR41" s="252"/>
      <c r="EZS41" s="252"/>
      <c r="EZT41" s="252"/>
      <c r="EZU41" s="252"/>
      <c r="EZV41" s="253"/>
      <c r="EZW41" s="253"/>
      <c r="EZX41" s="255"/>
      <c r="EZY41" s="255"/>
      <c r="EZZ41" s="256"/>
      <c r="FAC41" s="251"/>
      <c r="FAD41" s="251"/>
      <c r="FAE41" s="251"/>
      <c r="FAF41" s="251"/>
      <c r="FAG41" s="251"/>
      <c r="FAH41" s="251"/>
      <c r="FAI41" s="252"/>
      <c r="FAJ41" s="253"/>
      <c r="FAO41" s="254"/>
      <c r="FAR41" s="252"/>
      <c r="FAS41" s="252"/>
      <c r="FAT41" s="252"/>
      <c r="FAU41" s="252"/>
      <c r="FAV41" s="253"/>
      <c r="FAW41" s="253"/>
      <c r="FAX41" s="255"/>
      <c r="FAY41" s="255"/>
      <c r="FAZ41" s="256"/>
      <c r="FBC41" s="251"/>
      <c r="FBD41" s="251"/>
      <c r="FBE41" s="251"/>
      <c r="FBF41" s="251"/>
      <c r="FBG41" s="251"/>
      <c r="FBH41" s="251"/>
      <c r="FBI41" s="252"/>
      <c r="FBJ41" s="253"/>
      <c r="FBO41" s="254"/>
      <c r="FBR41" s="252"/>
      <c r="FBS41" s="252"/>
      <c r="FBT41" s="252"/>
      <c r="FBU41" s="252"/>
      <c r="FBV41" s="253"/>
      <c r="FBW41" s="253"/>
      <c r="FBX41" s="255"/>
      <c r="FBY41" s="255"/>
      <c r="FBZ41" s="256"/>
      <c r="FCC41" s="251"/>
      <c r="FCD41" s="251"/>
      <c r="FCE41" s="251"/>
      <c r="FCF41" s="251"/>
      <c r="FCG41" s="251"/>
      <c r="FCH41" s="251"/>
      <c r="FCI41" s="252"/>
      <c r="FCJ41" s="253"/>
      <c r="FCO41" s="254"/>
      <c r="FCR41" s="252"/>
      <c r="FCS41" s="252"/>
      <c r="FCT41" s="252"/>
      <c r="FCU41" s="252"/>
      <c r="FCV41" s="253"/>
      <c r="FCW41" s="253"/>
      <c r="FCX41" s="255"/>
      <c r="FCY41" s="255"/>
      <c r="FCZ41" s="256"/>
      <c r="FDC41" s="251"/>
      <c r="FDD41" s="251"/>
      <c r="FDE41" s="251"/>
      <c r="FDF41" s="251"/>
      <c r="FDG41" s="251"/>
      <c r="FDH41" s="251"/>
      <c r="FDI41" s="252"/>
      <c r="FDJ41" s="253"/>
      <c r="FDO41" s="254"/>
      <c r="FDR41" s="252"/>
      <c r="FDS41" s="252"/>
      <c r="FDT41" s="252"/>
      <c r="FDU41" s="252"/>
      <c r="FDV41" s="253"/>
      <c r="FDW41" s="253"/>
      <c r="FDX41" s="255"/>
      <c r="FDY41" s="255"/>
      <c r="FDZ41" s="256"/>
      <c r="FEC41" s="251"/>
      <c r="FED41" s="251"/>
      <c r="FEE41" s="251"/>
      <c r="FEF41" s="251"/>
      <c r="FEG41" s="251"/>
      <c r="FEH41" s="251"/>
      <c r="FEI41" s="252"/>
      <c r="FEJ41" s="253"/>
      <c r="FEO41" s="254"/>
      <c r="FER41" s="252"/>
      <c r="FES41" s="252"/>
      <c r="FET41" s="252"/>
      <c r="FEU41" s="252"/>
      <c r="FEV41" s="253"/>
      <c r="FEW41" s="253"/>
      <c r="FEX41" s="255"/>
      <c r="FEY41" s="255"/>
      <c r="FEZ41" s="256"/>
      <c r="FFC41" s="251"/>
      <c r="FFD41" s="251"/>
      <c r="FFE41" s="251"/>
      <c r="FFF41" s="251"/>
      <c r="FFG41" s="251"/>
      <c r="FFH41" s="251"/>
      <c r="FFI41" s="252"/>
      <c r="FFJ41" s="253"/>
      <c r="FFO41" s="254"/>
      <c r="FFR41" s="252"/>
      <c r="FFS41" s="252"/>
      <c r="FFT41" s="252"/>
      <c r="FFU41" s="252"/>
      <c r="FFV41" s="253"/>
      <c r="FFW41" s="253"/>
      <c r="FFX41" s="255"/>
      <c r="FFY41" s="255"/>
      <c r="FFZ41" s="256"/>
      <c r="FGC41" s="251"/>
      <c r="FGD41" s="251"/>
      <c r="FGE41" s="251"/>
      <c r="FGF41" s="251"/>
      <c r="FGG41" s="251"/>
      <c r="FGH41" s="251"/>
      <c r="FGI41" s="252"/>
      <c r="FGJ41" s="253"/>
      <c r="FGO41" s="254"/>
      <c r="FGR41" s="252"/>
      <c r="FGS41" s="252"/>
      <c r="FGT41" s="252"/>
      <c r="FGU41" s="252"/>
      <c r="FGV41" s="253"/>
      <c r="FGW41" s="253"/>
      <c r="FGX41" s="255"/>
      <c r="FGY41" s="255"/>
      <c r="FGZ41" s="256"/>
      <c r="FHC41" s="251"/>
      <c r="FHD41" s="251"/>
      <c r="FHE41" s="251"/>
      <c r="FHF41" s="251"/>
      <c r="FHG41" s="251"/>
      <c r="FHH41" s="251"/>
      <c r="FHI41" s="252"/>
      <c r="FHJ41" s="253"/>
      <c r="FHO41" s="254"/>
      <c r="FHR41" s="252"/>
      <c r="FHS41" s="252"/>
      <c r="FHT41" s="252"/>
      <c r="FHU41" s="252"/>
      <c r="FHV41" s="253"/>
      <c r="FHW41" s="253"/>
      <c r="FHX41" s="255"/>
      <c r="FHY41" s="255"/>
      <c r="FHZ41" s="256"/>
      <c r="FIC41" s="251"/>
      <c r="FID41" s="251"/>
      <c r="FIE41" s="251"/>
      <c r="FIF41" s="251"/>
      <c r="FIG41" s="251"/>
      <c r="FIH41" s="251"/>
      <c r="FII41" s="252"/>
      <c r="FIJ41" s="253"/>
      <c r="FIO41" s="254"/>
      <c r="FIR41" s="252"/>
      <c r="FIS41" s="252"/>
      <c r="FIT41" s="252"/>
      <c r="FIU41" s="252"/>
      <c r="FIV41" s="253"/>
      <c r="FIW41" s="253"/>
      <c r="FIX41" s="255"/>
      <c r="FIY41" s="255"/>
      <c r="FIZ41" s="256"/>
      <c r="FJC41" s="251"/>
      <c r="FJD41" s="251"/>
      <c r="FJE41" s="251"/>
      <c r="FJF41" s="251"/>
      <c r="FJG41" s="251"/>
      <c r="FJH41" s="251"/>
      <c r="FJI41" s="252"/>
      <c r="FJJ41" s="253"/>
      <c r="FJO41" s="254"/>
      <c r="FJR41" s="252"/>
      <c r="FJS41" s="252"/>
      <c r="FJT41" s="252"/>
      <c r="FJU41" s="252"/>
      <c r="FJV41" s="253"/>
      <c r="FJW41" s="253"/>
      <c r="FJX41" s="255"/>
      <c r="FJY41" s="255"/>
      <c r="FJZ41" s="256"/>
      <c r="FKC41" s="251"/>
      <c r="FKD41" s="251"/>
      <c r="FKE41" s="251"/>
      <c r="FKF41" s="251"/>
      <c r="FKG41" s="251"/>
      <c r="FKH41" s="251"/>
      <c r="FKI41" s="252"/>
      <c r="FKJ41" s="253"/>
      <c r="FKO41" s="254"/>
      <c r="FKR41" s="252"/>
      <c r="FKS41" s="252"/>
      <c r="FKT41" s="252"/>
      <c r="FKU41" s="252"/>
      <c r="FKV41" s="253"/>
      <c r="FKW41" s="253"/>
      <c r="FKX41" s="255"/>
      <c r="FKY41" s="255"/>
      <c r="FKZ41" s="256"/>
      <c r="FLC41" s="251"/>
      <c r="FLD41" s="251"/>
      <c r="FLE41" s="251"/>
      <c r="FLF41" s="251"/>
      <c r="FLG41" s="251"/>
      <c r="FLH41" s="251"/>
      <c r="FLI41" s="252"/>
      <c r="FLJ41" s="253"/>
      <c r="FLO41" s="254"/>
      <c r="FLR41" s="252"/>
      <c r="FLS41" s="252"/>
      <c r="FLT41" s="252"/>
      <c r="FLU41" s="252"/>
      <c r="FLV41" s="253"/>
      <c r="FLW41" s="253"/>
      <c r="FLX41" s="255"/>
      <c r="FLY41" s="255"/>
      <c r="FLZ41" s="256"/>
      <c r="FMC41" s="251"/>
      <c r="FMD41" s="251"/>
      <c r="FME41" s="251"/>
      <c r="FMF41" s="251"/>
      <c r="FMG41" s="251"/>
      <c r="FMH41" s="251"/>
      <c r="FMI41" s="252"/>
      <c r="FMJ41" s="253"/>
      <c r="FMO41" s="254"/>
      <c r="FMR41" s="252"/>
      <c r="FMS41" s="252"/>
      <c r="FMT41" s="252"/>
      <c r="FMU41" s="252"/>
      <c r="FMV41" s="253"/>
      <c r="FMW41" s="253"/>
      <c r="FMX41" s="255"/>
      <c r="FMY41" s="255"/>
      <c r="FMZ41" s="256"/>
      <c r="FNC41" s="251"/>
      <c r="FND41" s="251"/>
      <c r="FNE41" s="251"/>
      <c r="FNF41" s="251"/>
      <c r="FNG41" s="251"/>
      <c r="FNH41" s="251"/>
      <c r="FNI41" s="252"/>
      <c r="FNJ41" s="253"/>
      <c r="FNO41" s="254"/>
      <c r="FNR41" s="252"/>
      <c r="FNS41" s="252"/>
      <c r="FNT41" s="252"/>
      <c r="FNU41" s="252"/>
      <c r="FNV41" s="253"/>
      <c r="FNW41" s="253"/>
      <c r="FNX41" s="255"/>
      <c r="FNY41" s="255"/>
      <c r="FNZ41" s="256"/>
      <c r="FOC41" s="251"/>
      <c r="FOD41" s="251"/>
      <c r="FOE41" s="251"/>
      <c r="FOF41" s="251"/>
      <c r="FOG41" s="251"/>
      <c r="FOH41" s="251"/>
      <c r="FOI41" s="252"/>
      <c r="FOJ41" s="253"/>
      <c r="FOO41" s="254"/>
      <c r="FOR41" s="252"/>
      <c r="FOS41" s="252"/>
      <c r="FOT41" s="252"/>
      <c r="FOU41" s="252"/>
      <c r="FOV41" s="253"/>
      <c r="FOW41" s="253"/>
      <c r="FOX41" s="255"/>
      <c r="FOY41" s="255"/>
      <c r="FOZ41" s="256"/>
      <c r="FPC41" s="251"/>
      <c r="FPD41" s="251"/>
      <c r="FPE41" s="251"/>
      <c r="FPF41" s="251"/>
      <c r="FPG41" s="251"/>
      <c r="FPH41" s="251"/>
      <c r="FPI41" s="252"/>
      <c r="FPJ41" s="253"/>
      <c r="FPO41" s="254"/>
      <c r="FPR41" s="252"/>
      <c r="FPS41" s="252"/>
      <c r="FPT41" s="252"/>
      <c r="FPU41" s="252"/>
      <c r="FPV41" s="253"/>
      <c r="FPW41" s="253"/>
      <c r="FPX41" s="255"/>
      <c r="FPY41" s="255"/>
      <c r="FPZ41" s="256"/>
      <c r="FQC41" s="251"/>
      <c r="FQD41" s="251"/>
      <c r="FQE41" s="251"/>
      <c r="FQF41" s="251"/>
      <c r="FQG41" s="251"/>
      <c r="FQH41" s="251"/>
      <c r="FQI41" s="252"/>
      <c r="FQJ41" s="253"/>
      <c r="FQO41" s="254"/>
      <c r="FQR41" s="252"/>
      <c r="FQS41" s="252"/>
      <c r="FQT41" s="252"/>
      <c r="FQU41" s="252"/>
      <c r="FQV41" s="253"/>
      <c r="FQW41" s="253"/>
      <c r="FQX41" s="255"/>
      <c r="FQY41" s="255"/>
      <c r="FQZ41" s="256"/>
      <c r="FRC41" s="251"/>
      <c r="FRD41" s="251"/>
      <c r="FRE41" s="251"/>
      <c r="FRF41" s="251"/>
      <c r="FRG41" s="251"/>
      <c r="FRH41" s="251"/>
      <c r="FRI41" s="252"/>
      <c r="FRJ41" s="253"/>
      <c r="FRO41" s="254"/>
      <c r="FRR41" s="252"/>
      <c r="FRS41" s="252"/>
      <c r="FRT41" s="252"/>
      <c r="FRU41" s="252"/>
      <c r="FRV41" s="253"/>
      <c r="FRW41" s="253"/>
      <c r="FRX41" s="255"/>
      <c r="FRY41" s="255"/>
      <c r="FRZ41" s="256"/>
      <c r="FSC41" s="251"/>
      <c r="FSD41" s="251"/>
      <c r="FSE41" s="251"/>
      <c r="FSF41" s="251"/>
      <c r="FSG41" s="251"/>
      <c r="FSH41" s="251"/>
      <c r="FSI41" s="252"/>
      <c r="FSJ41" s="253"/>
      <c r="FSO41" s="254"/>
      <c r="FSR41" s="252"/>
      <c r="FSS41" s="252"/>
      <c r="FST41" s="252"/>
      <c r="FSU41" s="252"/>
      <c r="FSV41" s="253"/>
      <c r="FSW41" s="253"/>
      <c r="FSX41" s="255"/>
      <c r="FSY41" s="255"/>
      <c r="FSZ41" s="256"/>
      <c r="FTC41" s="251"/>
      <c r="FTD41" s="251"/>
      <c r="FTE41" s="251"/>
      <c r="FTF41" s="251"/>
      <c r="FTG41" s="251"/>
      <c r="FTH41" s="251"/>
      <c r="FTI41" s="252"/>
      <c r="FTJ41" s="253"/>
      <c r="FTO41" s="254"/>
      <c r="FTR41" s="252"/>
      <c r="FTS41" s="252"/>
      <c r="FTT41" s="252"/>
      <c r="FTU41" s="252"/>
      <c r="FTV41" s="253"/>
      <c r="FTW41" s="253"/>
      <c r="FTX41" s="255"/>
      <c r="FTY41" s="255"/>
      <c r="FTZ41" s="256"/>
      <c r="FUC41" s="251"/>
      <c r="FUD41" s="251"/>
      <c r="FUE41" s="251"/>
      <c r="FUF41" s="251"/>
      <c r="FUG41" s="251"/>
      <c r="FUH41" s="251"/>
      <c r="FUI41" s="252"/>
      <c r="FUJ41" s="253"/>
      <c r="FUO41" s="254"/>
      <c r="FUR41" s="252"/>
      <c r="FUS41" s="252"/>
      <c r="FUT41" s="252"/>
      <c r="FUU41" s="252"/>
      <c r="FUV41" s="253"/>
      <c r="FUW41" s="253"/>
      <c r="FUX41" s="255"/>
      <c r="FUY41" s="255"/>
      <c r="FUZ41" s="256"/>
      <c r="FVC41" s="251"/>
      <c r="FVD41" s="251"/>
      <c r="FVE41" s="251"/>
      <c r="FVF41" s="251"/>
      <c r="FVG41" s="251"/>
      <c r="FVH41" s="251"/>
      <c r="FVI41" s="252"/>
      <c r="FVJ41" s="253"/>
      <c r="FVO41" s="254"/>
      <c r="FVR41" s="252"/>
      <c r="FVS41" s="252"/>
      <c r="FVT41" s="252"/>
      <c r="FVU41" s="252"/>
      <c r="FVV41" s="253"/>
      <c r="FVW41" s="253"/>
      <c r="FVX41" s="255"/>
      <c r="FVY41" s="255"/>
      <c r="FVZ41" s="256"/>
      <c r="FWC41" s="251"/>
      <c r="FWD41" s="251"/>
      <c r="FWE41" s="251"/>
      <c r="FWF41" s="251"/>
      <c r="FWG41" s="251"/>
      <c r="FWH41" s="251"/>
      <c r="FWI41" s="252"/>
      <c r="FWJ41" s="253"/>
      <c r="FWO41" s="254"/>
      <c r="FWR41" s="252"/>
      <c r="FWS41" s="252"/>
      <c r="FWT41" s="252"/>
      <c r="FWU41" s="252"/>
      <c r="FWV41" s="253"/>
      <c r="FWW41" s="253"/>
      <c r="FWX41" s="255"/>
      <c r="FWY41" s="255"/>
      <c r="FWZ41" s="256"/>
      <c r="FXC41" s="251"/>
      <c r="FXD41" s="251"/>
      <c r="FXE41" s="251"/>
      <c r="FXF41" s="251"/>
      <c r="FXG41" s="251"/>
      <c r="FXH41" s="251"/>
      <c r="FXI41" s="252"/>
      <c r="FXJ41" s="253"/>
      <c r="FXO41" s="254"/>
      <c r="FXR41" s="252"/>
      <c r="FXS41" s="252"/>
      <c r="FXT41" s="252"/>
      <c r="FXU41" s="252"/>
      <c r="FXV41" s="253"/>
      <c r="FXW41" s="253"/>
      <c r="FXX41" s="255"/>
      <c r="FXY41" s="255"/>
      <c r="FXZ41" s="256"/>
      <c r="FYC41" s="251"/>
      <c r="FYD41" s="251"/>
      <c r="FYE41" s="251"/>
      <c r="FYF41" s="251"/>
      <c r="FYG41" s="251"/>
      <c r="FYH41" s="251"/>
      <c r="FYI41" s="252"/>
      <c r="FYJ41" s="253"/>
      <c r="FYO41" s="254"/>
      <c r="FYR41" s="252"/>
      <c r="FYS41" s="252"/>
      <c r="FYT41" s="252"/>
      <c r="FYU41" s="252"/>
      <c r="FYV41" s="253"/>
      <c r="FYW41" s="253"/>
      <c r="FYX41" s="255"/>
      <c r="FYY41" s="255"/>
      <c r="FYZ41" s="256"/>
      <c r="FZC41" s="251"/>
      <c r="FZD41" s="251"/>
      <c r="FZE41" s="251"/>
      <c r="FZF41" s="251"/>
      <c r="FZG41" s="251"/>
      <c r="FZH41" s="251"/>
      <c r="FZI41" s="252"/>
      <c r="FZJ41" s="253"/>
      <c r="FZO41" s="254"/>
      <c r="FZR41" s="252"/>
      <c r="FZS41" s="252"/>
      <c r="FZT41" s="252"/>
      <c r="FZU41" s="252"/>
      <c r="FZV41" s="253"/>
      <c r="FZW41" s="253"/>
      <c r="FZX41" s="255"/>
      <c r="FZY41" s="255"/>
      <c r="FZZ41" s="256"/>
      <c r="GAC41" s="251"/>
      <c r="GAD41" s="251"/>
      <c r="GAE41" s="251"/>
      <c r="GAF41" s="251"/>
      <c r="GAG41" s="251"/>
      <c r="GAH41" s="251"/>
      <c r="GAI41" s="252"/>
      <c r="GAJ41" s="253"/>
      <c r="GAO41" s="254"/>
      <c r="GAR41" s="252"/>
      <c r="GAS41" s="252"/>
      <c r="GAT41" s="252"/>
      <c r="GAU41" s="252"/>
      <c r="GAV41" s="253"/>
      <c r="GAW41" s="253"/>
      <c r="GAX41" s="255"/>
      <c r="GAY41" s="255"/>
      <c r="GAZ41" s="256"/>
      <c r="GBC41" s="251"/>
      <c r="GBD41" s="251"/>
      <c r="GBE41" s="251"/>
      <c r="GBF41" s="251"/>
      <c r="GBG41" s="251"/>
      <c r="GBH41" s="251"/>
      <c r="GBI41" s="252"/>
      <c r="GBJ41" s="253"/>
      <c r="GBO41" s="254"/>
      <c r="GBR41" s="252"/>
      <c r="GBS41" s="252"/>
      <c r="GBT41" s="252"/>
      <c r="GBU41" s="252"/>
      <c r="GBV41" s="253"/>
      <c r="GBW41" s="253"/>
      <c r="GBX41" s="255"/>
      <c r="GBY41" s="255"/>
      <c r="GBZ41" s="256"/>
      <c r="GCC41" s="251"/>
      <c r="GCD41" s="251"/>
      <c r="GCE41" s="251"/>
      <c r="GCF41" s="251"/>
      <c r="GCG41" s="251"/>
      <c r="GCH41" s="251"/>
      <c r="GCI41" s="252"/>
      <c r="GCJ41" s="253"/>
      <c r="GCO41" s="254"/>
      <c r="GCR41" s="252"/>
      <c r="GCS41" s="252"/>
      <c r="GCT41" s="252"/>
      <c r="GCU41" s="252"/>
      <c r="GCV41" s="253"/>
      <c r="GCW41" s="253"/>
      <c r="GCX41" s="255"/>
      <c r="GCY41" s="255"/>
      <c r="GCZ41" s="256"/>
      <c r="GDC41" s="251"/>
      <c r="GDD41" s="251"/>
      <c r="GDE41" s="251"/>
      <c r="GDF41" s="251"/>
      <c r="GDG41" s="251"/>
      <c r="GDH41" s="251"/>
      <c r="GDI41" s="252"/>
      <c r="GDJ41" s="253"/>
      <c r="GDO41" s="254"/>
      <c r="GDR41" s="252"/>
      <c r="GDS41" s="252"/>
      <c r="GDT41" s="252"/>
      <c r="GDU41" s="252"/>
      <c r="GDV41" s="253"/>
      <c r="GDW41" s="253"/>
      <c r="GDX41" s="255"/>
      <c r="GDY41" s="255"/>
      <c r="GDZ41" s="256"/>
      <c r="GEC41" s="251"/>
      <c r="GED41" s="251"/>
      <c r="GEE41" s="251"/>
      <c r="GEF41" s="251"/>
      <c r="GEG41" s="251"/>
      <c r="GEH41" s="251"/>
      <c r="GEI41" s="252"/>
      <c r="GEJ41" s="253"/>
      <c r="GEO41" s="254"/>
      <c r="GER41" s="252"/>
      <c r="GES41" s="252"/>
      <c r="GET41" s="252"/>
      <c r="GEU41" s="252"/>
      <c r="GEV41" s="253"/>
      <c r="GEW41" s="253"/>
      <c r="GEX41" s="255"/>
      <c r="GEY41" s="255"/>
      <c r="GEZ41" s="256"/>
      <c r="GFC41" s="251"/>
      <c r="GFD41" s="251"/>
      <c r="GFE41" s="251"/>
      <c r="GFF41" s="251"/>
      <c r="GFG41" s="251"/>
      <c r="GFH41" s="251"/>
      <c r="GFI41" s="252"/>
      <c r="GFJ41" s="253"/>
      <c r="GFO41" s="254"/>
      <c r="GFR41" s="252"/>
      <c r="GFS41" s="252"/>
      <c r="GFT41" s="252"/>
      <c r="GFU41" s="252"/>
      <c r="GFV41" s="253"/>
      <c r="GFW41" s="253"/>
      <c r="GFX41" s="255"/>
      <c r="GFY41" s="255"/>
      <c r="GFZ41" s="256"/>
      <c r="GGC41" s="251"/>
      <c r="GGD41" s="251"/>
      <c r="GGE41" s="251"/>
      <c r="GGF41" s="251"/>
      <c r="GGG41" s="251"/>
      <c r="GGH41" s="251"/>
      <c r="GGI41" s="252"/>
      <c r="GGJ41" s="253"/>
      <c r="GGO41" s="254"/>
      <c r="GGR41" s="252"/>
      <c r="GGS41" s="252"/>
      <c r="GGT41" s="252"/>
      <c r="GGU41" s="252"/>
      <c r="GGV41" s="253"/>
      <c r="GGW41" s="253"/>
      <c r="GGX41" s="255"/>
      <c r="GGY41" s="255"/>
      <c r="GGZ41" s="256"/>
      <c r="GHC41" s="251"/>
      <c r="GHD41" s="251"/>
      <c r="GHE41" s="251"/>
      <c r="GHF41" s="251"/>
      <c r="GHG41" s="251"/>
      <c r="GHH41" s="251"/>
      <c r="GHI41" s="252"/>
      <c r="GHJ41" s="253"/>
      <c r="GHO41" s="254"/>
      <c r="GHR41" s="252"/>
      <c r="GHS41" s="252"/>
      <c r="GHT41" s="252"/>
      <c r="GHU41" s="252"/>
      <c r="GHV41" s="253"/>
      <c r="GHW41" s="253"/>
      <c r="GHX41" s="255"/>
      <c r="GHY41" s="255"/>
      <c r="GHZ41" s="256"/>
      <c r="GIC41" s="251"/>
      <c r="GID41" s="251"/>
      <c r="GIE41" s="251"/>
      <c r="GIF41" s="251"/>
      <c r="GIG41" s="251"/>
      <c r="GIH41" s="251"/>
      <c r="GII41" s="252"/>
      <c r="GIJ41" s="253"/>
      <c r="GIO41" s="254"/>
      <c r="GIR41" s="252"/>
      <c r="GIS41" s="252"/>
      <c r="GIT41" s="252"/>
      <c r="GIU41" s="252"/>
      <c r="GIV41" s="253"/>
      <c r="GIW41" s="253"/>
      <c r="GIX41" s="255"/>
      <c r="GIY41" s="255"/>
      <c r="GIZ41" s="256"/>
      <c r="GJC41" s="251"/>
      <c r="GJD41" s="251"/>
      <c r="GJE41" s="251"/>
      <c r="GJF41" s="251"/>
      <c r="GJG41" s="251"/>
      <c r="GJH41" s="251"/>
      <c r="GJI41" s="252"/>
      <c r="GJJ41" s="253"/>
      <c r="GJO41" s="254"/>
      <c r="GJR41" s="252"/>
      <c r="GJS41" s="252"/>
      <c r="GJT41" s="252"/>
      <c r="GJU41" s="252"/>
      <c r="GJV41" s="253"/>
      <c r="GJW41" s="253"/>
      <c r="GJX41" s="255"/>
      <c r="GJY41" s="255"/>
      <c r="GJZ41" s="256"/>
      <c r="GKC41" s="251"/>
      <c r="GKD41" s="251"/>
      <c r="GKE41" s="251"/>
      <c r="GKF41" s="251"/>
      <c r="GKG41" s="251"/>
      <c r="GKH41" s="251"/>
      <c r="GKI41" s="252"/>
      <c r="GKJ41" s="253"/>
      <c r="GKO41" s="254"/>
      <c r="GKR41" s="252"/>
      <c r="GKS41" s="252"/>
      <c r="GKT41" s="252"/>
      <c r="GKU41" s="252"/>
      <c r="GKV41" s="253"/>
      <c r="GKW41" s="253"/>
      <c r="GKX41" s="255"/>
      <c r="GKY41" s="255"/>
      <c r="GKZ41" s="256"/>
      <c r="GLC41" s="251"/>
      <c r="GLD41" s="251"/>
      <c r="GLE41" s="251"/>
      <c r="GLF41" s="251"/>
      <c r="GLG41" s="251"/>
      <c r="GLH41" s="251"/>
      <c r="GLI41" s="252"/>
      <c r="GLJ41" s="253"/>
      <c r="GLO41" s="254"/>
      <c r="GLR41" s="252"/>
      <c r="GLS41" s="252"/>
      <c r="GLT41" s="252"/>
      <c r="GLU41" s="252"/>
      <c r="GLV41" s="253"/>
      <c r="GLW41" s="253"/>
      <c r="GLX41" s="255"/>
      <c r="GLY41" s="255"/>
      <c r="GLZ41" s="256"/>
      <c r="GMC41" s="251"/>
      <c r="GMD41" s="251"/>
      <c r="GME41" s="251"/>
      <c r="GMF41" s="251"/>
      <c r="GMG41" s="251"/>
      <c r="GMH41" s="251"/>
      <c r="GMI41" s="252"/>
      <c r="GMJ41" s="253"/>
      <c r="GMO41" s="254"/>
      <c r="GMR41" s="252"/>
      <c r="GMS41" s="252"/>
      <c r="GMT41" s="252"/>
      <c r="GMU41" s="252"/>
      <c r="GMV41" s="253"/>
      <c r="GMW41" s="253"/>
      <c r="GMX41" s="255"/>
      <c r="GMY41" s="255"/>
      <c r="GMZ41" s="256"/>
      <c r="GNC41" s="251"/>
      <c r="GND41" s="251"/>
      <c r="GNE41" s="251"/>
      <c r="GNF41" s="251"/>
      <c r="GNG41" s="251"/>
      <c r="GNH41" s="251"/>
      <c r="GNI41" s="252"/>
      <c r="GNJ41" s="253"/>
      <c r="GNO41" s="254"/>
      <c r="GNR41" s="252"/>
      <c r="GNS41" s="252"/>
      <c r="GNT41" s="252"/>
      <c r="GNU41" s="252"/>
      <c r="GNV41" s="253"/>
      <c r="GNW41" s="253"/>
      <c r="GNX41" s="255"/>
      <c r="GNY41" s="255"/>
      <c r="GNZ41" s="256"/>
      <c r="GOC41" s="251"/>
      <c r="GOD41" s="251"/>
      <c r="GOE41" s="251"/>
      <c r="GOF41" s="251"/>
      <c r="GOG41" s="251"/>
      <c r="GOH41" s="251"/>
      <c r="GOI41" s="252"/>
      <c r="GOJ41" s="253"/>
      <c r="GOO41" s="254"/>
      <c r="GOR41" s="252"/>
      <c r="GOS41" s="252"/>
      <c r="GOT41" s="252"/>
      <c r="GOU41" s="252"/>
      <c r="GOV41" s="253"/>
      <c r="GOW41" s="253"/>
      <c r="GOX41" s="255"/>
      <c r="GOY41" s="255"/>
      <c r="GOZ41" s="256"/>
      <c r="GPC41" s="251"/>
      <c r="GPD41" s="251"/>
      <c r="GPE41" s="251"/>
      <c r="GPF41" s="251"/>
      <c r="GPG41" s="251"/>
      <c r="GPH41" s="251"/>
      <c r="GPI41" s="252"/>
      <c r="GPJ41" s="253"/>
      <c r="GPO41" s="254"/>
      <c r="GPR41" s="252"/>
      <c r="GPS41" s="252"/>
      <c r="GPT41" s="252"/>
      <c r="GPU41" s="252"/>
      <c r="GPV41" s="253"/>
      <c r="GPW41" s="253"/>
      <c r="GPX41" s="255"/>
      <c r="GPY41" s="255"/>
      <c r="GPZ41" s="256"/>
      <c r="GQC41" s="251"/>
      <c r="GQD41" s="251"/>
      <c r="GQE41" s="251"/>
      <c r="GQF41" s="251"/>
      <c r="GQG41" s="251"/>
      <c r="GQH41" s="251"/>
      <c r="GQI41" s="252"/>
      <c r="GQJ41" s="253"/>
      <c r="GQO41" s="254"/>
      <c r="GQR41" s="252"/>
      <c r="GQS41" s="252"/>
      <c r="GQT41" s="252"/>
      <c r="GQU41" s="252"/>
      <c r="GQV41" s="253"/>
      <c r="GQW41" s="253"/>
      <c r="GQX41" s="255"/>
      <c r="GQY41" s="255"/>
      <c r="GQZ41" s="256"/>
      <c r="GRC41" s="251"/>
      <c r="GRD41" s="251"/>
      <c r="GRE41" s="251"/>
      <c r="GRF41" s="251"/>
      <c r="GRG41" s="251"/>
      <c r="GRH41" s="251"/>
      <c r="GRI41" s="252"/>
      <c r="GRJ41" s="253"/>
      <c r="GRO41" s="254"/>
      <c r="GRR41" s="252"/>
      <c r="GRS41" s="252"/>
      <c r="GRT41" s="252"/>
      <c r="GRU41" s="252"/>
      <c r="GRV41" s="253"/>
      <c r="GRW41" s="253"/>
      <c r="GRX41" s="255"/>
      <c r="GRY41" s="255"/>
      <c r="GRZ41" s="256"/>
      <c r="GSC41" s="251"/>
      <c r="GSD41" s="251"/>
      <c r="GSE41" s="251"/>
      <c r="GSF41" s="251"/>
      <c r="GSG41" s="251"/>
      <c r="GSH41" s="251"/>
      <c r="GSI41" s="252"/>
      <c r="GSJ41" s="253"/>
      <c r="GSO41" s="254"/>
      <c r="GSR41" s="252"/>
      <c r="GSS41" s="252"/>
      <c r="GST41" s="252"/>
      <c r="GSU41" s="252"/>
      <c r="GSV41" s="253"/>
      <c r="GSW41" s="253"/>
      <c r="GSX41" s="255"/>
      <c r="GSY41" s="255"/>
      <c r="GSZ41" s="256"/>
      <c r="GTC41" s="251"/>
      <c r="GTD41" s="251"/>
      <c r="GTE41" s="251"/>
      <c r="GTF41" s="251"/>
      <c r="GTG41" s="251"/>
      <c r="GTH41" s="251"/>
      <c r="GTI41" s="252"/>
      <c r="GTJ41" s="253"/>
      <c r="GTO41" s="254"/>
      <c r="GTR41" s="252"/>
      <c r="GTS41" s="252"/>
      <c r="GTT41" s="252"/>
      <c r="GTU41" s="252"/>
      <c r="GTV41" s="253"/>
      <c r="GTW41" s="253"/>
      <c r="GTX41" s="255"/>
      <c r="GTY41" s="255"/>
      <c r="GTZ41" s="256"/>
      <c r="GUC41" s="251"/>
      <c r="GUD41" s="251"/>
      <c r="GUE41" s="251"/>
      <c r="GUF41" s="251"/>
      <c r="GUG41" s="251"/>
      <c r="GUH41" s="251"/>
      <c r="GUI41" s="252"/>
      <c r="GUJ41" s="253"/>
      <c r="GUO41" s="254"/>
      <c r="GUR41" s="252"/>
      <c r="GUS41" s="252"/>
      <c r="GUT41" s="252"/>
      <c r="GUU41" s="252"/>
      <c r="GUV41" s="253"/>
      <c r="GUW41" s="253"/>
      <c r="GUX41" s="255"/>
      <c r="GUY41" s="255"/>
      <c r="GUZ41" s="256"/>
      <c r="GVC41" s="251"/>
      <c r="GVD41" s="251"/>
      <c r="GVE41" s="251"/>
      <c r="GVF41" s="251"/>
      <c r="GVG41" s="251"/>
      <c r="GVH41" s="251"/>
      <c r="GVI41" s="252"/>
      <c r="GVJ41" s="253"/>
      <c r="GVO41" s="254"/>
      <c r="GVR41" s="252"/>
      <c r="GVS41" s="252"/>
      <c r="GVT41" s="252"/>
      <c r="GVU41" s="252"/>
      <c r="GVV41" s="253"/>
      <c r="GVW41" s="253"/>
      <c r="GVX41" s="255"/>
      <c r="GVY41" s="255"/>
      <c r="GVZ41" s="256"/>
      <c r="GWC41" s="251"/>
      <c r="GWD41" s="251"/>
      <c r="GWE41" s="251"/>
      <c r="GWF41" s="251"/>
      <c r="GWG41" s="251"/>
      <c r="GWH41" s="251"/>
      <c r="GWI41" s="252"/>
      <c r="GWJ41" s="253"/>
      <c r="GWO41" s="254"/>
      <c r="GWR41" s="252"/>
      <c r="GWS41" s="252"/>
      <c r="GWT41" s="252"/>
      <c r="GWU41" s="252"/>
      <c r="GWV41" s="253"/>
      <c r="GWW41" s="253"/>
      <c r="GWX41" s="255"/>
      <c r="GWY41" s="255"/>
      <c r="GWZ41" s="256"/>
      <c r="GXC41" s="251"/>
      <c r="GXD41" s="251"/>
      <c r="GXE41" s="251"/>
      <c r="GXF41" s="251"/>
      <c r="GXG41" s="251"/>
      <c r="GXH41" s="251"/>
      <c r="GXI41" s="252"/>
      <c r="GXJ41" s="253"/>
      <c r="GXO41" s="254"/>
      <c r="GXR41" s="252"/>
      <c r="GXS41" s="252"/>
      <c r="GXT41" s="252"/>
      <c r="GXU41" s="252"/>
      <c r="GXV41" s="253"/>
      <c r="GXW41" s="253"/>
      <c r="GXX41" s="255"/>
      <c r="GXY41" s="255"/>
      <c r="GXZ41" s="256"/>
      <c r="GYC41" s="251"/>
      <c r="GYD41" s="251"/>
      <c r="GYE41" s="251"/>
      <c r="GYF41" s="251"/>
      <c r="GYG41" s="251"/>
      <c r="GYH41" s="251"/>
      <c r="GYI41" s="252"/>
      <c r="GYJ41" s="253"/>
      <c r="GYO41" s="254"/>
      <c r="GYR41" s="252"/>
      <c r="GYS41" s="252"/>
      <c r="GYT41" s="252"/>
      <c r="GYU41" s="252"/>
      <c r="GYV41" s="253"/>
      <c r="GYW41" s="253"/>
      <c r="GYX41" s="255"/>
      <c r="GYY41" s="255"/>
      <c r="GYZ41" s="256"/>
      <c r="GZC41" s="251"/>
      <c r="GZD41" s="251"/>
      <c r="GZE41" s="251"/>
      <c r="GZF41" s="251"/>
      <c r="GZG41" s="251"/>
      <c r="GZH41" s="251"/>
      <c r="GZI41" s="252"/>
      <c r="GZJ41" s="253"/>
      <c r="GZO41" s="254"/>
      <c r="GZR41" s="252"/>
      <c r="GZS41" s="252"/>
      <c r="GZT41" s="252"/>
      <c r="GZU41" s="252"/>
      <c r="GZV41" s="253"/>
      <c r="GZW41" s="253"/>
      <c r="GZX41" s="255"/>
      <c r="GZY41" s="255"/>
      <c r="GZZ41" s="256"/>
      <c r="HAC41" s="251"/>
      <c r="HAD41" s="251"/>
      <c r="HAE41" s="251"/>
      <c r="HAF41" s="251"/>
      <c r="HAG41" s="251"/>
      <c r="HAH41" s="251"/>
      <c r="HAI41" s="252"/>
      <c r="HAJ41" s="253"/>
      <c r="HAO41" s="254"/>
      <c r="HAR41" s="252"/>
      <c r="HAS41" s="252"/>
      <c r="HAT41" s="252"/>
      <c r="HAU41" s="252"/>
      <c r="HAV41" s="253"/>
      <c r="HAW41" s="253"/>
      <c r="HAX41" s="255"/>
      <c r="HAY41" s="255"/>
      <c r="HAZ41" s="256"/>
      <c r="HBC41" s="251"/>
      <c r="HBD41" s="251"/>
      <c r="HBE41" s="251"/>
      <c r="HBF41" s="251"/>
      <c r="HBG41" s="251"/>
      <c r="HBH41" s="251"/>
      <c r="HBI41" s="252"/>
      <c r="HBJ41" s="253"/>
      <c r="HBO41" s="254"/>
      <c r="HBR41" s="252"/>
      <c r="HBS41" s="252"/>
      <c r="HBT41" s="252"/>
      <c r="HBU41" s="252"/>
      <c r="HBV41" s="253"/>
      <c r="HBW41" s="253"/>
      <c r="HBX41" s="255"/>
      <c r="HBY41" s="255"/>
      <c r="HBZ41" s="256"/>
      <c r="HCC41" s="251"/>
      <c r="HCD41" s="251"/>
      <c r="HCE41" s="251"/>
      <c r="HCF41" s="251"/>
      <c r="HCG41" s="251"/>
      <c r="HCH41" s="251"/>
      <c r="HCI41" s="252"/>
      <c r="HCJ41" s="253"/>
      <c r="HCO41" s="254"/>
      <c r="HCR41" s="252"/>
      <c r="HCS41" s="252"/>
      <c r="HCT41" s="252"/>
      <c r="HCU41" s="252"/>
      <c r="HCV41" s="253"/>
      <c r="HCW41" s="253"/>
      <c r="HCX41" s="255"/>
      <c r="HCY41" s="255"/>
      <c r="HCZ41" s="256"/>
      <c r="HDC41" s="251"/>
      <c r="HDD41" s="251"/>
      <c r="HDE41" s="251"/>
      <c r="HDF41" s="251"/>
      <c r="HDG41" s="251"/>
      <c r="HDH41" s="251"/>
      <c r="HDI41" s="252"/>
      <c r="HDJ41" s="253"/>
      <c r="HDO41" s="254"/>
      <c r="HDR41" s="252"/>
      <c r="HDS41" s="252"/>
      <c r="HDT41" s="252"/>
      <c r="HDU41" s="252"/>
      <c r="HDV41" s="253"/>
      <c r="HDW41" s="253"/>
      <c r="HDX41" s="255"/>
      <c r="HDY41" s="255"/>
      <c r="HDZ41" s="256"/>
      <c r="HEC41" s="251"/>
      <c r="HED41" s="251"/>
      <c r="HEE41" s="251"/>
      <c r="HEF41" s="251"/>
      <c r="HEG41" s="251"/>
      <c r="HEH41" s="251"/>
      <c r="HEI41" s="252"/>
      <c r="HEJ41" s="253"/>
      <c r="HEO41" s="254"/>
      <c r="HER41" s="252"/>
      <c r="HES41" s="252"/>
      <c r="HET41" s="252"/>
      <c r="HEU41" s="252"/>
      <c r="HEV41" s="253"/>
      <c r="HEW41" s="253"/>
      <c r="HEX41" s="255"/>
      <c r="HEY41" s="255"/>
      <c r="HEZ41" s="256"/>
      <c r="HFC41" s="251"/>
      <c r="HFD41" s="251"/>
      <c r="HFE41" s="251"/>
      <c r="HFF41" s="251"/>
      <c r="HFG41" s="251"/>
      <c r="HFH41" s="251"/>
      <c r="HFI41" s="252"/>
      <c r="HFJ41" s="253"/>
      <c r="HFO41" s="254"/>
      <c r="HFR41" s="252"/>
      <c r="HFS41" s="252"/>
      <c r="HFT41" s="252"/>
      <c r="HFU41" s="252"/>
      <c r="HFV41" s="253"/>
      <c r="HFW41" s="253"/>
      <c r="HFX41" s="255"/>
      <c r="HFY41" s="255"/>
      <c r="HFZ41" s="256"/>
      <c r="HGC41" s="251"/>
      <c r="HGD41" s="251"/>
      <c r="HGE41" s="251"/>
      <c r="HGF41" s="251"/>
      <c r="HGG41" s="251"/>
      <c r="HGH41" s="251"/>
      <c r="HGI41" s="252"/>
      <c r="HGJ41" s="253"/>
      <c r="HGO41" s="254"/>
      <c r="HGR41" s="252"/>
      <c r="HGS41" s="252"/>
      <c r="HGT41" s="252"/>
      <c r="HGU41" s="252"/>
      <c r="HGV41" s="253"/>
      <c r="HGW41" s="253"/>
      <c r="HGX41" s="255"/>
      <c r="HGY41" s="255"/>
      <c r="HGZ41" s="256"/>
      <c r="HHC41" s="251"/>
      <c r="HHD41" s="251"/>
      <c r="HHE41" s="251"/>
      <c r="HHF41" s="251"/>
      <c r="HHG41" s="251"/>
      <c r="HHH41" s="251"/>
      <c r="HHI41" s="252"/>
      <c r="HHJ41" s="253"/>
      <c r="HHO41" s="254"/>
      <c r="HHR41" s="252"/>
      <c r="HHS41" s="252"/>
      <c r="HHT41" s="252"/>
      <c r="HHU41" s="252"/>
      <c r="HHV41" s="253"/>
      <c r="HHW41" s="253"/>
      <c r="HHX41" s="255"/>
      <c r="HHY41" s="255"/>
      <c r="HHZ41" s="256"/>
      <c r="HIC41" s="251"/>
      <c r="HID41" s="251"/>
      <c r="HIE41" s="251"/>
      <c r="HIF41" s="251"/>
      <c r="HIG41" s="251"/>
      <c r="HIH41" s="251"/>
      <c r="HII41" s="252"/>
      <c r="HIJ41" s="253"/>
      <c r="HIO41" s="254"/>
      <c r="HIR41" s="252"/>
      <c r="HIS41" s="252"/>
      <c r="HIT41" s="252"/>
      <c r="HIU41" s="252"/>
      <c r="HIV41" s="253"/>
      <c r="HIW41" s="253"/>
      <c r="HIX41" s="255"/>
      <c r="HIY41" s="255"/>
      <c r="HIZ41" s="256"/>
      <c r="HJC41" s="251"/>
      <c r="HJD41" s="251"/>
      <c r="HJE41" s="251"/>
      <c r="HJF41" s="251"/>
      <c r="HJG41" s="251"/>
      <c r="HJH41" s="251"/>
      <c r="HJI41" s="252"/>
      <c r="HJJ41" s="253"/>
      <c r="HJO41" s="254"/>
      <c r="HJR41" s="252"/>
      <c r="HJS41" s="252"/>
      <c r="HJT41" s="252"/>
      <c r="HJU41" s="252"/>
      <c r="HJV41" s="253"/>
      <c r="HJW41" s="253"/>
      <c r="HJX41" s="255"/>
      <c r="HJY41" s="255"/>
      <c r="HJZ41" s="256"/>
      <c r="HKC41" s="251"/>
      <c r="HKD41" s="251"/>
      <c r="HKE41" s="251"/>
      <c r="HKF41" s="251"/>
      <c r="HKG41" s="251"/>
      <c r="HKH41" s="251"/>
      <c r="HKI41" s="252"/>
      <c r="HKJ41" s="253"/>
      <c r="HKO41" s="254"/>
      <c r="HKR41" s="252"/>
      <c r="HKS41" s="252"/>
      <c r="HKT41" s="252"/>
      <c r="HKU41" s="252"/>
      <c r="HKV41" s="253"/>
      <c r="HKW41" s="253"/>
      <c r="HKX41" s="255"/>
      <c r="HKY41" s="255"/>
      <c r="HKZ41" s="256"/>
      <c r="HLC41" s="251"/>
      <c r="HLD41" s="251"/>
      <c r="HLE41" s="251"/>
      <c r="HLF41" s="251"/>
      <c r="HLG41" s="251"/>
      <c r="HLH41" s="251"/>
      <c r="HLI41" s="252"/>
      <c r="HLJ41" s="253"/>
      <c r="HLO41" s="254"/>
      <c r="HLR41" s="252"/>
      <c r="HLS41" s="252"/>
      <c r="HLT41" s="252"/>
      <c r="HLU41" s="252"/>
      <c r="HLV41" s="253"/>
      <c r="HLW41" s="253"/>
      <c r="HLX41" s="255"/>
      <c r="HLY41" s="255"/>
      <c r="HLZ41" s="256"/>
      <c r="HMC41" s="251"/>
      <c r="HMD41" s="251"/>
      <c r="HME41" s="251"/>
      <c r="HMF41" s="251"/>
      <c r="HMG41" s="251"/>
      <c r="HMH41" s="251"/>
      <c r="HMI41" s="252"/>
      <c r="HMJ41" s="253"/>
      <c r="HMO41" s="254"/>
      <c r="HMR41" s="252"/>
      <c r="HMS41" s="252"/>
      <c r="HMT41" s="252"/>
      <c r="HMU41" s="252"/>
      <c r="HMV41" s="253"/>
      <c r="HMW41" s="253"/>
      <c r="HMX41" s="255"/>
      <c r="HMY41" s="255"/>
      <c r="HMZ41" s="256"/>
      <c r="HNC41" s="251"/>
      <c r="HND41" s="251"/>
      <c r="HNE41" s="251"/>
      <c r="HNF41" s="251"/>
      <c r="HNG41" s="251"/>
      <c r="HNH41" s="251"/>
      <c r="HNI41" s="252"/>
      <c r="HNJ41" s="253"/>
      <c r="HNO41" s="254"/>
      <c r="HNR41" s="252"/>
      <c r="HNS41" s="252"/>
      <c r="HNT41" s="252"/>
      <c r="HNU41" s="252"/>
      <c r="HNV41" s="253"/>
      <c r="HNW41" s="253"/>
      <c r="HNX41" s="255"/>
      <c r="HNY41" s="255"/>
      <c r="HNZ41" s="256"/>
      <c r="HOC41" s="251"/>
      <c r="HOD41" s="251"/>
      <c r="HOE41" s="251"/>
      <c r="HOF41" s="251"/>
      <c r="HOG41" s="251"/>
      <c r="HOH41" s="251"/>
      <c r="HOI41" s="252"/>
      <c r="HOJ41" s="253"/>
      <c r="HOO41" s="254"/>
      <c r="HOR41" s="252"/>
      <c r="HOS41" s="252"/>
      <c r="HOT41" s="252"/>
      <c r="HOU41" s="252"/>
      <c r="HOV41" s="253"/>
      <c r="HOW41" s="253"/>
      <c r="HOX41" s="255"/>
      <c r="HOY41" s="255"/>
      <c r="HOZ41" s="256"/>
      <c r="HPC41" s="251"/>
      <c r="HPD41" s="251"/>
      <c r="HPE41" s="251"/>
      <c r="HPF41" s="251"/>
      <c r="HPG41" s="251"/>
      <c r="HPH41" s="251"/>
      <c r="HPI41" s="252"/>
      <c r="HPJ41" s="253"/>
      <c r="HPO41" s="254"/>
      <c r="HPR41" s="252"/>
      <c r="HPS41" s="252"/>
      <c r="HPT41" s="252"/>
      <c r="HPU41" s="252"/>
      <c r="HPV41" s="253"/>
      <c r="HPW41" s="253"/>
      <c r="HPX41" s="255"/>
      <c r="HPY41" s="255"/>
      <c r="HPZ41" s="256"/>
      <c r="HQC41" s="251"/>
      <c r="HQD41" s="251"/>
      <c r="HQE41" s="251"/>
      <c r="HQF41" s="251"/>
      <c r="HQG41" s="251"/>
      <c r="HQH41" s="251"/>
      <c r="HQI41" s="252"/>
      <c r="HQJ41" s="253"/>
      <c r="HQO41" s="254"/>
      <c r="HQR41" s="252"/>
      <c r="HQS41" s="252"/>
      <c r="HQT41" s="252"/>
      <c r="HQU41" s="252"/>
      <c r="HQV41" s="253"/>
      <c r="HQW41" s="253"/>
      <c r="HQX41" s="255"/>
      <c r="HQY41" s="255"/>
      <c r="HQZ41" s="256"/>
      <c r="HRC41" s="251"/>
      <c r="HRD41" s="251"/>
      <c r="HRE41" s="251"/>
      <c r="HRF41" s="251"/>
      <c r="HRG41" s="251"/>
      <c r="HRH41" s="251"/>
      <c r="HRI41" s="252"/>
      <c r="HRJ41" s="253"/>
      <c r="HRO41" s="254"/>
      <c r="HRR41" s="252"/>
      <c r="HRS41" s="252"/>
      <c r="HRT41" s="252"/>
      <c r="HRU41" s="252"/>
      <c r="HRV41" s="253"/>
      <c r="HRW41" s="253"/>
      <c r="HRX41" s="255"/>
      <c r="HRY41" s="255"/>
      <c r="HRZ41" s="256"/>
      <c r="HSC41" s="251"/>
      <c r="HSD41" s="251"/>
      <c r="HSE41" s="251"/>
      <c r="HSF41" s="251"/>
      <c r="HSG41" s="251"/>
      <c r="HSH41" s="251"/>
      <c r="HSI41" s="252"/>
      <c r="HSJ41" s="253"/>
      <c r="HSO41" s="254"/>
      <c r="HSR41" s="252"/>
      <c r="HSS41" s="252"/>
      <c r="HST41" s="252"/>
      <c r="HSU41" s="252"/>
      <c r="HSV41" s="253"/>
      <c r="HSW41" s="253"/>
      <c r="HSX41" s="255"/>
      <c r="HSY41" s="255"/>
      <c r="HSZ41" s="256"/>
      <c r="HTC41" s="251"/>
      <c r="HTD41" s="251"/>
      <c r="HTE41" s="251"/>
      <c r="HTF41" s="251"/>
      <c r="HTG41" s="251"/>
      <c r="HTH41" s="251"/>
      <c r="HTI41" s="252"/>
      <c r="HTJ41" s="253"/>
      <c r="HTO41" s="254"/>
      <c r="HTR41" s="252"/>
      <c r="HTS41" s="252"/>
      <c r="HTT41" s="252"/>
      <c r="HTU41" s="252"/>
      <c r="HTV41" s="253"/>
      <c r="HTW41" s="253"/>
      <c r="HTX41" s="255"/>
      <c r="HTY41" s="255"/>
      <c r="HTZ41" s="256"/>
      <c r="HUC41" s="251"/>
      <c r="HUD41" s="251"/>
      <c r="HUE41" s="251"/>
      <c r="HUF41" s="251"/>
      <c r="HUG41" s="251"/>
      <c r="HUH41" s="251"/>
      <c r="HUI41" s="252"/>
      <c r="HUJ41" s="253"/>
      <c r="HUO41" s="254"/>
      <c r="HUR41" s="252"/>
      <c r="HUS41" s="252"/>
      <c r="HUT41" s="252"/>
      <c r="HUU41" s="252"/>
      <c r="HUV41" s="253"/>
      <c r="HUW41" s="253"/>
      <c r="HUX41" s="255"/>
      <c r="HUY41" s="255"/>
      <c r="HUZ41" s="256"/>
      <c r="HVC41" s="251"/>
      <c r="HVD41" s="251"/>
      <c r="HVE41" s="251"/>
      <c r="HVF41" s="251"/>
      <c r="HVG41" s="251"/>
      <c r="HVH41" s="251"/>
      <c r="HVI41" s="252"/>
      <c r="HVJ41" s="253"/>
      <c r="HVO41" s="254"/>
      <c r="HVR41" s="252"/>
      <c r="HVS41" s="252"/>
      <c r="HVT41" s="252"/>
      <c r="HVU41" s="252"/>
      <c r="HVV41" s="253"/>
      <c r="HVW41" s="253"/>
      <c r="HVX41" s="255"/>
      <c r="HVY41" s="255"/>
      <c r="HVZ41" s="256"/>
      <c r="HWC41" s="251"/>
      <c r="HWD41" s="251"/>
      <c r="HWE41" s="251"/>
      <c r="HWF41" s="251"/>
      <c r="HWG41" s="251"/>
      <c r="HWH41" s="251"/>
      <c r="HWI41" s="252"/>
      <c r="HWJ41" s="253"/>
      <c r="HWO41" s="254"/>
      <c r="HWR41" s="252"/>
      <c r="HWS41" s="252"/>
      <c r="HWT41" s="252"/>
      <c r="HWU41" s="252"/>
      <c r="HWV41" s="253"/>
      <c r="HWW41" s="253"/>
      <c r="HWX41" s="255"/>
      <c r="HWY41" s="255"/>
      <c r="HWZ41" s="256"/>
      <c r="HXC41" s="251"/>
      <c r="HXD41" s="251"/>
      <c r="HXE41" s="251"/>
      <c r="HXF41" s="251"/>
      <c r="HXG41" s="251"/>
      <c r="HXH41" s="251"/>
      <c r="HXI41" s="252"/>
      <c r="HXJ41" s="253"/>
      <c r="HXO41" s="254"/>
      <c r="HXR41" s="252"/>
      <c r="HXS41" s="252"/>
      <c r="HXT41" s="252"/>
      <c r="HXU41" s="252"/>
      <c r="HXV41" s="253"/>
      <c r="HXW41" s="253"/>
      <c r="HXX41" s="255"/>
      <c r="HXY41" s="255"/>
      <c r="HXZ41" s="256"/>
      <c r="HYC41" s="251"/>
      <c r="HYD41" s="251"/>
      <c r="HYE41" s="251"/>
      <c r="HYF41" s="251"/>
      <c r="HYG41" s="251"/>
      <c r="HYH41" s="251"/>
      <c r="HYI41" s="252"/>
      <c r="HYJ41" s="253"/>
      <c r="HYO41" s="254"/>
      <c r="HYR41" s="252"/>
      <c r="HYS41" s="252"/>
      <c r="HYT41" s="252"/>
      <c r="HYU41" s="252"/>
      <c r="HYV41" s="253"/>
      <c r="HYW41" s="253"/>
      <c r="HYX41" s="255"/>
      <c r="HYY41" s="255"/>
      <c r="HYZ41" s="256"/>
      <c r="HZC41" s="251"/>
      <c r="HZD41" s="251"/>
      <c r="HZE41" s="251"/>
      <c r="HZF41" s="251"/>
      <c r="HZG41" s="251"/>
      <c r="HZH41" s="251"/>
      <c r="HZI41" s="252"/>
      <c r="HZJ41" s="253"/>
      <c r="HZO41" s="254"/>
      <c r="HZR41" s="252"/>
      <c r="HZS41" s="252"/>
      <c r="HZT41" s="252"/>
      <c r="HZU41" s="252"/>
      <c r="HZV41" s="253"/>
      <c r="HZW41" s="253"/>
      <c r="HZX41" s="255"/>
      <c r="HZY41" s="255"/>
      <c r="HZZ41" s="256"/>
      <c r="IAC41" s="251"/>
      <c r="IAD41" s="251"/>
      <c r="IAE41" s="251"/>
      <c r="IAF41" s="251"/>
      <c r="IAG41" s="251"/>
      <c r="IAH41" s="251"/>
      <c r="IAI41" s="252"/>
      <c r="IAJ41" s="253"/>
      <c r="IAO41" s="254"/>
      <c r="IAR41" s="252"/>
      <c r="IAS41" s="252"/>
      <c r="IAT41" s="252"/>
      <c r="IAU41" s="252"/>
      <c r="IAV41" s="253"/>
      <c r="IAW41" s="253"/>
      <c r="IAX41" s="255"/>
      <c r="IAY41" s="255"/>
      <c r="IAZ41" s="256"/>
      <c r="IBC41" s="251"/>
      <c r="IBD41" s="251"/>
      <c r="IBE41" s="251"/>
      <c r="IBF41" s="251"/>
      <c r="IBG41" s="251"/>
      <c r="IBH41" s="251"/>
      <c r="IBI41" s="252"/>
      <c r="IBJ41" s="253"/>
      <c r="IBO41" s="254"/>
      <c r="IBR41" s="252"/>
      <c r="IBS41" s="252"/>
      <c r="IBT41" s="252"/>
      <c r="IBU41" s="252"/>
      <c r="IBV41" s="253"/>
      <c r="IBW41" s="253"/>
      <c r="IBX41" s="255"/>
      <c r="IBY41" s="255"/>
      <c r="IBZ41" s="256"/>
      <c r="ICC41" s="251"/>
      <c r="ICD41" s="251"/>
      <c r="ICE41" s="251"/>
      <c r="ICF41" s="251"/>
      <c r="ICG41" s="251"/>
      <c r="ICH41" s="251"/>
      <c r="ICI41" s="252"/>
      <c r="ICJ41" s="253"/>
      <c r="ICO41" s="254"/>
      <c r="ICR41" s="252"/>
      <c r="ICS41" s="252"/>
      <c r="ICT41" s="252"/>
      <c r="ICU41" s="252"/>
      <c r="ICV41" s="253"/>
      <c r="ICW41" s="253"/>
      <c r="ICX41" s="255"/>
      <c r="ICY41" s="255"/>
      <c r="ICZ41" s="256"/>
      <c r="IDC41" s="251"/>
      <c r="IDD41" s="251"/>
      <c r="IDE41" s="251"/>
      <c r="IDF41" s="251"/>
      <c r="IDG41" s="251"/>
      <c r="IDH41" s="251"/>
      <c r="IDI41" s="252"/>
      <c r="IDJ41" s="253"/>
      <c r="IDO41" s="254"/>
      <c r="IDR41" s="252"/>
      <c r="IDS41" s="252"/>
      <c r="IDT41" s="252"/>
      <c r="IDU41" s="252"/>
      <c r="IDV41" s="253"/>
      <c r="IDW41" s="253"/>
      <c r="IDX41" s="255"/>
      <c r="IDY41" s="255"/>
      <c r="IDZ41" s="256"/>
      <c r="IEC41" s="251"/>
      <c r="IED41" s="251"/>
      <c r="IEE41" s="251"/>
      <c r="IEF41" s="251"/>
      <c r="IEG41" s="251"/>
      <c r="IEH41" s="251"/>
      <c r="IEI41" s="252"/>
      <c r="IEJ41" s="253"/>
      <c r="IEO41" s="254"/>
      <c r="IER41" s="252"/>
      <c r="IES41" s="252"/>
      <c r="IET41" s="252"/>
      <c r="IEU41" s="252"/>
      <c r="IEV41" s="253"/>
      <c r="IEW41" s="253"/>
      <c r="IEX41" s="255"/>
      <c r="IEY41" s="255"/>
      <c r="IEZ41" s="256"/>
      <c r="IFC41" s="251"/>
      <c r="IFD41" s="251"/>
      <c r="IFE41" s="251"/>
      <c r="IFF41" s="251"/>
      <c r="IFG41" s="251"/>
      <c r="IFH41" s="251"/>
      <c r="IFI41" s="252"/>
      <c r="IFJ41" s="253"/>
      <c r="IFO41" s="254"/>
      <c r="IFR41" s="252"/>
      <c r="IFS41" s="252"/>
      <c r="IFT41" s="252"/>
      <c r="IFU41" s="252"/>
      <c r="IFV41" s="253"/>
      <c r="IFW41" s="253"/>
      <c r="IFX41" s="255"/>
      <c r="IFY41" s="255"/>
      <c r="IFZ41" s="256"/>
      <c r="IGC41" s="251"/>
      <c r="IGD41" s="251"/>
      <c r="IGE41" s="251"/>
      <c r="IGF41" s="251"/>
      <c r="IGG41" s="251"/>
      <c r="IGH41" s="251"/>
      <c r="IGI41" s="252"/>
      <c r="IGJ41" s="253"/>
      <c r="IGO41" s="254"/>
      <c r="IGR41" s="252"/>
      <c r="IGS41" s="252"/>
      <c r="IGT41" s="252"/>
      <c r="IGU41" s="252"/>
      <c r="IGV41" s="253"/>
      <c r="IGW41" s="253"/>
      <c r="IGX41" s="255"/>
      <c r="IGY41" s="255"/>
      <c r="IGZ41" s="256"/>
      <c r="IHC41" s="251"/>
      <c r="IHD41" s="251"/>
      <c r="IHE41" s="251"/>
      <c r="IHF41" s="251"/>
      <c r="IHG41" s="251"/>
      <c r="IHH41" s="251"/>
      <c r="IHI41" s="252"/>
      <c r="IHJ41" s="253"/>
      <c r="IHO41" s="254"/>
      <c r="IHR41" s="252"/>
      <c r="IHS41" s="252"/>
      <c r="IHT41" s="252"/>
      <c r="IHU41" s="252"/>
      <c r="IHV41" s="253"/>
      <c r="IHW41" s="253"/>
      <c r="IHX41" s="255"/>
      <c r="IHY41" s="255"/>
      <c r="IHZ41" s="256"/>
      <c r="IIC41" s="251"/>
      <c r="IID41" s="251"/>
      <c r="IIE41" s="251"/>
      <c r="IIF41" s="251"/>
      <c r="IIG41" s="251"/>
      <c r="IIH41" s="251"/>
      <c r="III41" s="252"/>
      <c r="IIJ41" s="253"/>
      <c r="IIO41" s="254"/>
      <c r="IIR41" s="252"/>
      <c r="IIS41" s="252"/>
      <c r="IIT41" s="252"/>
      <c r="IIU41" s="252"/>
      <c r="IIV41" s="253"/>
      <c r="IIW41" s="253"/>
      <c r="IIX41" s="255"/>
      <c r="IIY41" s="255"/>
      <c r="IIZ41" s="256"/>
      <c r="IJC41" s="251"/>
      <c r="IJD41" s="251"/>
      <c r="IJE41" s="251"/>
      <c r="IJF41" s="251"/>
      <c r="IJG41" s="251"/>
      <c r="IJH41" s="251"/>
      <c r="IJI41" s="252"/>
      <c r="IJJ41" s="253"/>
      <c r="IJO41" s="254"/>
      <c r="IJR41" s="252"/>
      <c r="IJS41" s="252"/>
      <c r="IJT41" s="252"/>
      <c r="IJU41" s="252"/>
      <c r="IJV41" s="253"/>
      <c r="IJW41" s="253"/>
      <c r="IJX41" s="255"/>
      <c r="IJY41" s="255"/>
      <c r="IJZ41" s="256"/>
      <c r="IKC41" s="251"/>
      <c r="IKD41" s="251"/>
      <c r="IKE41" s="251"/>
      <c r="IKF41" s="251"/>
      <c r="IKG41" s="251"/>
      <c r="IKH41" s="251"/>
      <c r="IKI41" s="252"/>
      <c r="IKJ41" s="253"/>
      <c r="IKO41" s="254"/>
      <c r="IKR41" s="252"/>
      <c r="IKS41" s="252"/>
      <c r="IKT41" s="252"/>
      <c r="IKU41" s="252"/>
      <c r="IKV41" s="253"/>
      <c r="IKW41" s="253"/>
      <c r="IKX41" s="255"/>
      <c r="IKY41" s="255"/>
      <c r="IKZ41" s="256"/>
      <c r="ILC41" s="251"/>
      <c r="ILD41" s="251"/>
      <c r="ILE41" s="251"/>
      <c r="ILF41" s="251"/>
      <c r="ILG41" s="251"/>
      <c r="ILH41" s="251"/>
      <c r="ILI41" s="252"/>
      <c r="ILJ41" s="253"/>
      <c r="ILO41" s="254"/>
      <c r="ILR41" s="252"/>
      <c r="ILS41" s="252"/>
      <c r="ILT41" s="252"/>
      <c r="ILU41" s="252"/>
      <c r="ILV41" s="253"/>
      <c r="ILW41" s="253"/>
      <c r="ILX41" s="255"/>
      <c r="ILY41" s="255"/>
      <c r="ILZ41" s="256"/>
      <c r="IMC41" s="251"/>
      <c r="IMD41" s="251"/>
      <c r="IME41" s="251"/>
      <c r="IMF41" s="251"/>
      <c r="IMG41" s="251"/>
      <c r="IMH41" s="251"/>
      <c r="IMI41" s="252"/>
      <c r="IMJ41" s="253"/>
      <c r="IMO41" s="254"/>
      <c r="IMR41" s="252"/>
      <c r="IMS41" s="252"/>
      <c r="IMT41" s="252"/>
      <c r="IMU41" s="252"/>
      <c r="IMV41" s="253"/>
      <c r="IMW41" s="253"/>
      <c r="IMX41" s="255"/>
      <c r="IMY41" s="255"/>
      <c r="IMZ41" s="256"/>
      <c r="INC41" s="251"/>
      <c r="IND41" s="251"/>
      <c r="INE41" s="251"/>
      <c r="INF41" s="251"/>
      <c r="ING41" s="251"/>
      <c r="INH41" s="251"/>
      <c r="INI41" s="252"/>
      <c r="INJ41" s="253"/>
      <c r="INO41" s="254"/>
      <c r="INR41" s="252"/>
      <c r="INS41" s="252"/>
      <c r="INT41" s="252"/>
      <c r="INU41" s="252"/>
      <c r="INV41" s="253"/>
      <c r="INW41" s="253"/>
      <c r="INX41" s="255"/>
      <c r="INY41" s="255"/>
      <c r="INZ41" s="256"/>
      <c r="IOC41" s="251"/>
      <c r="IOD41" s="251"/>
      <c r="IOE41" s="251"/>
      <c r="IOF41" s="251"/>
      <c r="IOG41" s="251"/>
      <c r="IOH41" s="251"/>
      <c r="IOI41" s="252"/>
      <c r="IOJ41" s="253"/>
      <c r="IOO41" s="254"/>
      <c r="IOR41" s="252"/>
      <c r="IOS41" s="252"/>
      <c r="IOT41" s="252"/>
      <c r="IOU41" s="252"/>
      <c r="IOV41" s="253"/>
      <c r="IOW41" s="253"/>
      <c r="IOX41" s="255"/>
      <c r="IOY41" s="255"/>
      <c r="IOZ41" s="256"/>
      <c r="IPC41" s="251"/>
      <c r="IPD41" s="251"/>
      <c r="IPE41" s="251"/>
      <c r="IPF41" s="251"/>
      <c r="IPG41" s="251"/>
      <c r="IPH41" s="251"/>
      <c r="IPI41" s="252"/>
      <c r="IPJ41" s="253"/>
      <c r="IPO41" s="254"/>
      <c r="IPR41" s="252"/>
      <c r="IPS41" s="252"/>
      <c r="IPT41" s="252"/>
      <c r="IPU41" s="252"/>
      <c r="IPV41" s="253"/>
      <c r="IPW41" s="253"/>
      <c r="IPX41" s="255"/>
      <c r="IPY41" s="255"/>
      <c r="IPZ41" s="256"/>
      <c r="IQC41" s="251"/>
      <c r="IQD41" s="251"/>
      <c r="IQE41" s="251"/>
      <c r="IQF41" s="251"/>
      <c r="IQG41" s="251"/>
      <c r="IQH41" s="251"/>
      <c r="IQI41" s="252"/>
      <c r="IQJ41" s="253"/>
      <c r="IQO41" s="254"/>
      <c r="IQR41" s="252"/>
      <c r="IQS41" s="252"/>
      <c r="IQT41" s="252"/>
      <c r="IQU41" s="252"/>
      <c r="IQV41" s="253"/>
      <c r="IQW41" s="253"/>
      <c r="IQX41" s="255"/>
      <c r="IQY41" s="255"/>
      <c r="IQZ41" s="256"/>
      <c r="IRC41" s="251"/>
      <c r="IRD41" s="251"/>
      <c r="IRE41" s="251"/>
      <c r="IRF41" s="251"/>
      <c r="IRG41" s="251"/>
      <c r="IRH41" s="251"/>
      <c r="IRI41" s="252"/>
      <c r="IRJ41" s="253"/>
      <c r="IRO41" s="254"/>
      <c r="IRR41" s="252"/>
      <c r="IRS41" s="252"/>
      <c r="IRT41" s="252"/>
      <c r="IRU41" s="252"/>
      <c r="IRV41" s="253"/>
      <c r="IRW41" s="253"/>
      <c r="IRX41" s="255"/>
      <c r="IRY41" s="255"/>
      <c r="IRZ41" s="256"/>
      <c r="ISC41" s="251"/>
      <c r="ISD41" s="251"/>
      <c r="ISE41" s="251"/>
      <c r="ISF41" s="251"/>
      <c r="ISG41" s="251"/>
      <c r="ISH41" s="251"/>
      <c r="ISI41" s="252"/>
      <c r="ISJ41" s="253"/>
      <c r="ISO41" s="254"/>
      <c r="ISR41" s="252"/>
      <c r="ISS41" s="252"/>
      <c r="IST41" s="252"/>
      <c r="ISU41" s="252"/>
      <c r="ISV41" s="253"/>
      <c r="ISW41" s="253"/>
      <c r="ISX41" s="255"/>
      <c r="ISY41" s="255"/>
      <c r="ISZ41" s="256"/>
      <c r="ITC41" s="251"/>
      <c r="ITD41" s="251"/>
      <c r="ITE41" s="251"/>
      <c r="ITF41" s="251"/>
      <c r="ITG41" s="251"/>
      <c r="ITH41" s="251"/>
      <c r="ITI41" s="252"/>
      <c r="ITJ41" s="253"/>
      <c r="ITO41" s="254"/>
      <c r="ITR41" s="252"/>
      <c r="ITS41" s="252"/>
      <c r="ITT41" s="252"/>
      <c r="ITU41" s="252"/>
      <c r="ITV41" s="253"/>
      <c r="ITW41" s="253"/>
      <c r="ITX41" s="255"/>
      <c r="ITY41" s="255"/>
      <c r="ITZ41" s="256"/>
      <c r="IUC41" s="251"/>
      <c r="IUD41" s="251"/>
      <c r="IUE41" s="251"/>
      <c r="IUF41" s="251"/>
      <c r="IUG41" s="251"/>
      <c r="IUH41" s="251"/>
      <c r="IUI41" s="252"/>
      <c r="IUJ41" s="253"/>
      <c r="IUO41" s="254"/>
      <c r="IUR41" s="252"/>
      <c r="IUS41" s="252"/>
      <c r="IUT41" s="252"/>
      <c r="IUU41" s="252"/>
      <c r="IUV41" s="253"/>
      <c r="IUW41" s="253"/>
      <c r="IUX41" s="255"/>
      <c r="IUY41" s="255"/>
      <c r="IUZ41" s="256"/>
      <c r="IVC41" s="251"/>
      <c r="IVD41" s="251"/>
      <c r="IVE41" s="251"/>
      <c r="IVF41" s="251"/>
      <c r="IVG41" s="251"/>
      <c r="IVH41" s="251"/>
      <c r="IVI41" s="252"/>
      <c r="IVJ41" s="253"/>
      <c r="IVO41" s="254"/>
      <c r="IVR41" s="252"/>
      <c r="IVS41" s="252"/>
      <c r="IVT41" s="252"/>
      <c r="IVU41" s="252"/>
      <c r="IVV41" s="253"/>
      <c r="IVW41" s="253"/>
      <c r="IVX41" s="255"/>
      <c r="IVY41" s="255"/>
      <c r="IVZ41" s="256"/>
      <c r="IWC41" s="251"/>
      <c r="IWD41" s="251"/>
      <c r="IWE41" s="251"/>
      <c r="IWF41" s="251"/>
      <c r="IWG41" s="251"/>
      <c r="IWH41" s="251"/>
      <c r="IWI41" s="252"/>
      <c r="IWJ41" s="253"/>
      <c r="IWO41" s="254"/>
      <c r="IWR41" s="252"/>
      <c r="IWS41" s="252"/>
      <c r="IWT41" s="252"/>
      <c r="IWU41" s="252"/>
      <c r="IWV41" s="253"/>
      <c r="IWW41" s="253"/>
      <c r="IWX41" s="255"/>
      <c r="IWY41" s="255"/>
      <c r="IWZ41" s="256"/>
      <c r="IXC41" s="251"/>
      <c r="IXD41" s="251"/>
      <c r="IXE41" s="251"/>
      <c r="IXF41" s="251"/>
      <c r="IXG41" s="251"/>
      <c r="IXH41" s="251"/>
      <c r="IXI41" s="252"/>
      <c r="IXJ41" s="253"/>
      <c r="IXO41" s="254"/>
      <c r="IXR41" s="252"/>
      <c r="IXS41" s="252"/>
      <c r="IXT41" s="252"/>
      <c r="IXU41" s="252"/>
      <c r="IXV41" s="253"/>
      <c r="IXW41" s="253"/>
      <c r="IXX41" s="255"/>
      <c r="IXY41" s="255"/>
      <c r="IXZ41" s="256"/>
      <c r="IYC41" s="251"/>
      <c r="IYD41" s="251"/>
      <c r="IYE41" s="251"/>
      <c r="IYF41" s="251"/>
      <c r="IYG41" s="251"/>
      <c r="IYH41" s="251"/>
      <c r="IYI41" s="252"/>
      <c r="IYJ41" s="253"/>
      <c r="IYO41" s="254"/>
      <c r="IYR41" s="252"/>
      <c r="IYS41" s="252"/>
      <c r="IYT41" s="252"/>
      <c r="IYU41" s="252"/>
      <c r="IYV41" s="253"/>
      <c r="IYW41" s="253"/>
      <c r="IYX41" s="255"/>
      <c r="IYY41" s="255"/>
      <c r="IYZ41" s="256"/>
      <c r="IZC41" s="251"/>
      <c r="IZD41" s="251"/>
      <c r="IZE41" s="251"/>
      <c r="IZF41" s="251"/>
      <c r="IZG41" s="251"/>
      <c r="IZH41" s="251"/>
      <c r="IZI41" s="252"/>
      <c r="IZJ41" s="253"/>
      <c r="IZO41" s="254"/>
      <c r="IZR41" s="252"/>
      <c r="IZS41" s="252"/>
      <c r="IZT41" s="252"/>
      <c r="IZU41" s="252"/>
      <c r="IZV41" s="253"/>
      <c r="IZW41" s="253"/>
      <c r="IZX41" s="255"/>
      <c r="IZY41" s="255"/>
      <c r="IZZ41" s="256"/>
      <c r="JAC41" s="251"/>
      <c r="JAD41" s="251"/>
      <c r="JAE41" s="251"/>
      <c r="JAF41" s="251"/>
      <c r="JAG41" s="251"/>
      <c r="JAH41" s="251"/>
      <c r="JAI41" s="252"/>
      <c r="JAJ41" s="253"/>
      <c r="JAO41" s="254"/>
      <c r="JAR41" s="252"/>
      <c r="JAS41" s="252"/>
      <c r="JAT41" s="252"/>
      <c r="JAU41" s="252"/>
      <c r="JAV41" s="253"/>
      <c r="JAW41" s="253"/>
      <c r="JAX41" s="255"/>
      <c r="JAY41" s="255"/>
      <c r="JAZ41" s="256"/>
      <c r="JBC41" s="251"/>
      <c r="JBD41" s="251"/>
      <c r="JBE41" s="251"/>
      <c r="JBF41" s="251"/>
      <c r="JBG41" s="251"/>
      <c r="JBH41" s="251"/>
      <c r="JBI41" s="252"/>
      <c r="JBJ41" s="253"/>
      <c r="JBO41" s="254"/>
      <c r="JBR41" s="252"/>
      <c r="JBS41" s="252"/>
      <c r="JBT41" s="252"/>
      <c r="JBU41" s="252"/>
      <c r="JBV41" s="253"/>
      <c r="JBW41" s="253"/>
      <c r="JBX41" s="255"/>
      <c r="JBY41" s="255"/>
      <c r="JBZ41" s="256"/>
      <c r="JCC41" s="251"/>
      <c r="JCD41" s="251"/>
      <c r="JCE41" s="251"/>
      <c r="JCF41" s="251"/>
      <c r="JCG41" s="251"/>
      <c r="JCH41" s="251"/>
      <c r="JCI41" s="252"/>
      <c r="JCJ41" s="253"/>
      <c r="JCO41" s="254"/>
      <c r="JCR41" s="252"/>
      <c r="JCS41" s="252"/>
      <c r="JCT41" s="252"/>
      <c r="JCU41" s="252"/>
      <c r="JCV41" s="253"/>
      <c r="JCW41" s="253"/>
      <c r="JCX41" s="255"/>
      <c r="JCY41" s="255"/>
      <c r="JCZ41" s="256"/>
      <c r="JDC41" s="251"/>
      <c r="JDD41" s="251"/>
      <c r="JDE41" s="251"/>
      <c r="JDF41" s="251"/>
      <c r="JDG41" s="251"/>
      <c r="JDH41" s="251"/>
      <c r="JDI41" s="252"/>
      <c r="JDJ41" s="253"/>
      <c r="JDO41" s="254"/>
      <c r="JDR41" s="252"/>
      <c r="JDS41" s="252"/>
      <c r="JDT41" s="252"/>
      <c r="JDU41" s="252"/>
      <c r="JDV41" s="253"/>
      <c r="JDW41" s="253"/>
      <c r="JDX41" s="255"/>
      <c r="JDY41" s="255"/>
      <c r="JDZ41" s="256"/>
      <c r="JEC41" s="251"/>
      <c r="JED41" s="251"/>
      <c r="JEE41" s="251"/>
      <c r="JEF41" s="251"/>
      <c r="JEG41" s="251"/>
      <c r="JEH41" s="251"/>
      <c r="JEI41" s="252"/>
      <c r="JEJ41" s="253"/>
      <c r="JEO41" s="254"/>
      <c r="JER41" s="252"/>
      <c r="JES41" s="252"/>
      <c r="JET41" s="252"/>
      <c r="JEU41" s="252"/>
      <c r="JEV41" s="253"/>
      <c r="JEW41" s="253"/>
      <c r="JEX41" s="255"/>
      <c r="JEY41" s="255"/>
      <c r="JEZ41" s="256"/>
      <c r="JFC41" s="251"/>
      <c r="JFD41" s="251"/>
      <c r="JFE41" s="251"/>
      <c r="JFF41" s="251"/>
      <c r="JFG41" s="251"/>
      <c r="JFH41" s="251"/>
      <c r="JFI41" s="252"/>
      <c r="JFJ41" s="253"/>
      <c r="JFO41" s="254"/>
      <c r="JFR41" s="252"/>
      <c r="JFS41" s="252"/>
      <c r="JFT41" s="252"/>
      <c r="JFU41" s="252"/>
      <c r="JFV41" s="253"/>
      <c r="JFW41" s="253"/>
      <c r="JFX41" s="255"/>
      <c r="JFY41" s="255"/>
      <c r="JFZ41" s="256"/>
      <c r="JGC41" s="251"/>
      <c r="JGD41" s="251"/>
      <c r="JGE41" s="251"/>
      <c r="JGF41" s="251"/>
      <c r="JGG41" s="251"/>
      <c r="JGH41" s="251"/>
      <c r="JGI41" s="252"/>
      <c r="JGJ41" s="253"/>
      <c r="JGO41" s="254"/>
      <c r="JGR41" s="252"/>
      <c r="JGS41" s="252"/>
      <c r="JGT41" s="252"/>
      <c r="JGU41" s="252"/>
      <c r="JGV41" s="253"/>
      <c r="JGW41" s="253"/>
      <c r="JGX41" s="255"/>
      <c r="JGY41" s="255"/>
      <c r="JGZ41" s="256"/>
      <c r="JHC41" s="251"/>
      <c r="JHD41" s="251"/>
      <c r="JHE41" s="251"/>
      <c r="JHF41" s="251"/>
      <c r="JHG41" s="251"/>
      <c r="JHH41" s="251"/>
      <c r="JHI41" s="252"/>
      <c r="JHJ41" s="253"/>
      <c r="JHO41" s="254"/>
      <c r="JHR41" s="252"/>
      <c r="JHS41" s="252"/>
      <c r="JHT41" s="252"/>
      <c r="JHU41" s="252"/>
      <c r="JHV41" s="253"/>
      <c r="JHW41" s="253"/>
      <c r="JHX41" s="255"/>
      <c r="JHY41" s="255"/>
      <c r="JHZ41" s="256"/>
      <c r="JIC41" s="251"/>
      <c r="JID41" s="251"/>
      <c r="JIE41" s="251"/>
      <c r="JIF41" s="251"/>
      <c r="JIG41" s="251"/>
      <c r="JIH41" s="251"/>
      <c r="JII41" s="252"/>
      <c r="JIJ41" s="253"/>
      <c r="JIO41" s="254"/>
      <c r="JIR41" s="252"/>
      <c r="JIS41" s="252"/>
      <c r="JIT41" s="252"/>
      <c r="JIU41" s="252"/>
      <c r="JIV41" s="253"/>
      <c r="JIW41" s="253"/>
      <c r="JIX41" s="255"/>
      <c r="JIY41" s="255"/>
      <c r="JIZ41" s="256"/>
      <c r="JJC41" s="251"/>
      <c r="JJD41" s="251"/>
      <c r="JJE41" s="251"/>
      <c r="JJF41" s="251"/>
      <c r="JJG41" s="251"/>
      <c r="JJH41" s="251"/>
      <c r="JJI41" s="252"/>
      <c r="JJJ41" s="253"/>
      <c r="JJO41" s="254"/>
      <c r="JJR41" s="252"/>
      <c r="JJS41" s="252"/>
      <c r="JJT41" s="252"/>
      <c r="JJU41" s="252"/>
      <c r="JJV41" s="253"/>
      <c r="JJW41" s="253"/>
      <c r="JJX41" s="255"/>
      <c r="JJY41" s="255"/>
      <c r="JJZ41" s="256"/>
      <c r="JKC41" s="251"/>
      <c r="JKD41" s="251"/>
      <c r="JKE41" s="251"/>
      <c r="JKF41" s="251"/>
      <c r="JKG41" s="251"/>
      <c r="JKH41" s="251"/>
      <c r="JKI41" s="252"/>
      <c r="JKJ41" s="253"/>
      <c r="JKO41" s="254"/>
      <c r="JKR41" s="252"/>
      <c r="JKS41" s="252"/>
      <c r="JKT41" s="252"/>
      <c r="JKU41" s="252"/>
      <c r="JKV41" s="253"/>
      <c r="JKW41" s="253"/>
      <c r="JKX41" s="255"/>
      <c r="JKY41" s="255"/>
      <c r="JKZ41" s="256"/>
      <c r="JLC41" s="251"/>
      <c r="JLD41" s="251"/>
      <c r="JLE41" s="251"/>
      <c r="JLF41" s="251"/>
      <c r="JLG41" s="251"/>
      <c r="JLH41" s="251"/>
      <c r="JLI41" s="252"/>
      <c r="JLJ41" s="253"/>
      <c r="JLO41" s="254"/>
      <c r="JLR41" s="252"/>
      <c r="JLS41" s="252"/>
      <c r="JLT41" s="252"/>
      <c r="JLU41" s="252"/>
      <c r="JLV41" s="253"/>
      <c r="JLW41" s="253"/>
      <c r="JLX41" s="255"/>
      <c r="JLY41" s="255"/>
      <c r="JLZ41" s="256"/>
      <c r="JMC41" s="251"/>
      <c r="JMD41" s="251"/>
      <c r="JME41" s="251"/>
      <c r="JMF41" s="251"/>
      <c r="JMG41" s="251"/>
      <c r="JMH41" s="251"/>
      <c r="JMI41" s="252"/>
      <c r="JMJ41" s="253"/>
      <c r="JMO41" s="254"/>
      <c r="JMR41" s="252"/>
      <c r="JMS41" s="252"/>
      <c r="JMT41" s="252"/>
      <c r="JMU41" s="252"/>
      <c r="JMV41" s="253"/>
      <c r="JMW41" s="253"/>
      <c r="JMX41" s="255"/>
      <c r="JMY41" s="255"/>
      <c r="JMZ41" s="256"/>
      <c r="JNC41" s="251"/>
      <c r="JND41" s="251"/>
      <c r="JNE41" s="251"/>
      <c r="JNF41" s="251"/>
      <c r="JNG41" s="251"/>
      <c r="JNH41" s="251"/>
      <c r="JNI41" s="252"/>
      <c r="JNJ41" s="253"/>
      <c r="JNO41" s="254"/>
      <c r="JNR41" s="252"/>
      <c r="JNS41" s="252"/>
      <c r="JNT41" s="252"/>
      <c r="JNU41" s="252"/>
      <c r="JNV41" s="253"/>
      <c r="JNW41" s="253"/>
      <c r="JNX41" s="255"/>
      <c r="JNY41" s="255"/>
      <c r="JNZ41" s="256"/>
      <c r="JOC41" s="251"/>
      <c r="JOD41" s="251"/>
      <c r="JOE41" s="251"/>
      <c r="JOF41" s="251"/>
      <c r="JOG41" s="251"/>
      <c r="JOH41" s="251"/>
      <c r="JOI41" s="252"/>
      <c r="JOJ41" s="253"/>
      <c r="JOO41" s="254"/>
      <c r="JOR41" s="252"/>
      <c r="JOS41" s="252"/>
      <c r="JOT41" s="252"/>
      <c r="JOU41" s="252"/>
      <c r="JOV41" s="253"/>
      <c r="JOW41" s="253"/>
      <c r="JOX41" s="255"/>
      <c r="JOY41" s="255"/>
      <c r="JOZ41" s="256"/>
      <c r="JPC41" s="251"/>
      <c r="JPD41" s="251"/>
      <c r="JPE41" s="251"/>
      <c r="JPF41" s="251"/>
      <c r="JPG41" s="251"/>
      <c r="JPH41" s="251"/>
      <c r="JPI41" s="252"/>
      <c r="JPJ41" s="253"/>
      <c r="JPO41" s="254"/>
      <c r="JPR41" s="252"/>
      <c r="JPS41" s="252"/>
      <c r="JPT41" s="252"/>
      <c r="JPU41" s="252"/>
      <c r="JPV41" s="253"/>
      <c r="JPW41" s="253"/>
      <c r="JPX41" s="255"/>
      <c r="JPY41" s="255"/>
      <c r="JPZ41" s="256"/>
      <c r="JQC41" s="251"/>
      <c r="JQD41" s="251"/>
      <c r="JQE41" s="251"/>
      <c r="JQF41" s="251"/>
      <c r="JQG41" s="251"/>
      <c r="JQH41" s="251"/>
      <c r="JQI41" s="252"/>
      <c r="JQJ41" s="253"/>
      <c r="JQO41" s="254"/>
      <c r="JQR41" s="252"/>
      <c r="JQS41" s="252"/>
      <c r="JQT41" s="252"/>
      <c r="JQU41" s="252"/>
      <c r="JQV41" s="253"/>
      <c r="JQW41" s="253"/>
      <c r="JQX41" s="255"/>
      <c r="JQY41" s="255"/>
      <c r="JQZ41" s="256"/>
      <c r="JRC41" s="251"/>
      <c r="JRD41" s="251"/>
      <c r="JRE41" s="251"/>
      <c r="JRF41" s="251"/>
      <c r="JRG41" s="251"/>
      <c r="JRH41" s="251"/>
      <c r="JRI41" s="252"/>
      <c r="JRJ41" s="253"/>
      <c r="JRO41" s="254"/>
      <c r="JRR41" s="252"/>
      <c r="JRS41" s="252"/>
      <c r="JRT41" s="252"/>
      <c r="JRU41" s="252"/>
      <c r="JRV41" s="253"/>
      <c r="JRW41" s="253"/>
      <c r="JRX41" s="255"/>
      <c r="JRY41" s="255"/>
      <c r="JRZ41" s="256"/>
      <c r="JSC41" s="251"/>
      <c r="JSD41" s="251"/>
      <c r="JSE41" s="251"/>
      <c r="JSF41" s="251"/>
      <c r="JSG41" s="251"/>
      <c r="JSH41" s="251"/>
      <c r="JSI41" s="252"/>
      <c r="JSJ41" s="253"/>
      <c r="JSO41" s="254"/>
      <c r="JSR41" s="252"/>
      <c r="JSS41" s="252"/>
      <c r="JST41" s="252"/>
      <c r="JSU41" s="252"/>
      <c r="JSV41" s="253"/>
      <c r="JSW41" s="253"/>
      <c r="JSX41" s="255"/>
      <c r="JSY41" s="255"/>
      <c r="JSZ41" s="256"/>
      <c r="JTC41" s="251"/>
      <c r="JTD41" s="251"/>
      <c r="JTE41" s="251"/>
      <c r="JTF41" s="251"/>
      <c r="JTG41" s="251"/>
      <c r="JTH41" s="251"/>
      <c r="JTI41" s="252"/>
      <c r="JTJ41" s="253"/>
      <c r="JTO41" s="254"/>
      <c r="JTR41" s="252"/>
      <c r="JTS41" s="252"/>
      <c r="JTT41" s="252"/>
      <c r="JTU41" s="252"/>
      <c r="JTV41" s="253"/>
      <c r="JTW41" s="253"/>
      <c r="JTX41" s="255"/>
      <c r="JTY41" s="255"/>
      <c r="JTZ41" s="256"/>
      <c r="JUC41" s="251"/>
      <c r="JUD41" s="251"/>
      <c r="JUE41" s="251"/>
      <c r="JUF41" s="251"/>
      <c r="JUG41" s="251"/>
      <c r="JUH41" s="251"/>
      <c r="JUI41" s="252"/>
      <c r="JUJ41" s="253"/>
      <c r="JUO41" s="254"/>
      <c r="JUR41" s="252"/>
      <c r="JUS41" s="252"/>
      <c r="JUT41" s="252"/>
      <c r="JUU41" s="252"/>
      <c r="JUV41" s="253"/>
      <c r="JUW41" s="253"/>
      <c r="JUX41" s="255"/>
      <c r="JUY41" s="255"/>
      <c r="JUZ41" s="256"/>
      <c r="JVC41" s="251"/>
      <c r="JVD41" s="251"/>
      <c r="JVE41" s="251"/>
      <c r="JVF41" s="251"/>
      <c r="JVG41" s="251"/>
      <c r="JVH41" s="251"/>
      <c r="JVI41" s="252"/>
      <c r="JVJ41" s="253"/>
      <c r="JVO41" s="254"/>
      <c r="JVR41" s="252"/>
      <c r="JVS41" s="252"/>
      <c r="JVT41" s="252"/>
      <c r="JVU41" s="252"/>
      <c r="JVV41" s="253"/>
      <c r="JVW41" s="253"/>
      <c r="JVX41" s="255"/>
      <c r="JVY41" s="255"/>
      <c r="JVZ41" s="256"/>
      <c r="JWC41" s="251"/>
      <c r="JWD41" s="251"/>
      <c r="JWE41" s="251"/>
      <c r="JWF41" s="251"/>
      <c r="JWG41" s="251"/>
      <c r="JWH41" s="251"/>
      <c r="JWI41" s="252"/>
      <c r="JWJ41" s="253"/>
      <c r="JWO41" s="254"/>
      <c r="JWR41" s="252"/>
      <c r="JWS41" s="252"/>
      <c r="JWT41" s="252"/>
      <c r="JWU41" s="252"/>
      <c r="JWV41" s="253"/>
      <c r="JWW41" s="253"/>
      <c r="JWX41" s="255"/>
      <c r="JWY41" s="255"/>
      <c r="JWZ41" s="256"/>
      <c r="JXC41" s="251"/>
      <c r="JXD41" s="251"/>
      <c r="JXE41" s="251"/>
      <c r="JXF41" s="251"/>
      <c r="JXG41" s="251"/>
      <c r="JXH41" s="251"/>
      <c r="JXI41" s="252"/>
      <c r="JXJ41" s="253"/>
      <c r="JXO41" s="254"/>
      <c r="JXR41" s="252"/>
      <c r="JXS41" s="252"/>
      <c r="JXT41" s="252"/>
      <c r="JXU41" s="252"/>
      <c r="JXV41" s="253"/>
      <c r="JXW41" s="253"/>
      <c r="JXX41" s="255"/>
      <c r="JXY41" s="255"/>
      <c r="JXZ41" s="256"/>
      <c r="JYC41" s="251"/>
      <c r="JYD41" s="251"/>
      <c r="JYE41" s="251"/>
      <c r="JYF41" s="251"/>
      <c r="JYG41" s="251"/>
      <c r="JYH41" s="251"/>
      <c r="JYI41" s="252"/>
      <c r="JYJ41" s="253"/>
      <c r="JYO41" s="254"/>
      <c r="JYR41" s="252"/>
      <c r="JYS41" s="252"/>
      <c r="JYT41" s="252"/>
      <c r="JYU41" s="252"/>
      <c r="JYV41" s="253"/>
      <c r="JYW41" s="253"/>
      <c r="JYX41" s="255"/>
      <c r="JYY41" s="255"/>
      <c r="JYZ41" s="256"/>
      <c r="JZC41" s="251"/>
      <c r="JZD41" s="251"/>
      <c r="JZE41" s="251"/>
      <c r="JZF41" s="251"/>
      <c r="JZG41" s="251"/>
      <c r="JZH41" s="251"/>
      <c r="JZI41" s="252"/>
      <c r="JZJ41" s="253"/>
      <c r="JZO41" s="254"/>
      <c r="JZR41" s="252"/>
      <c r="JZS41" s="252"/>
      <c r="JZT41" s="252"/>
      <c r="JZU41" s="252"/>
      <c r="JZV41" s="253"/>
      <c r="JZW41" s="253"/>
      <c r="JZX41" s="255"/>
      <c r="JZY41" s="255"/>
      <c r="JZZ41" s="256"/>
      <c r="KAC41" s="251"/>
      <c r="KAD41" s="251"/>
      <c r="KAE41" s="251"/>
      <c r="KAF41" s="251"/>
      <c r="KAG41" s="251"/>
      <c r="KAH41" s="251"/>
      <c r="KAI41" s="252"/>
      <c r="KAJ41" s="253"/>
      <c r="KAO41" s="254"/>
      <c r="KAR41" s="252"/>
      <c r="KAS41" s="252"/>
      <c r="KAT41" s="252"/>
      <c r="KAU41" s="252"/>
      <c r="KAV41" s="253"/>
      <c r="KAW41" s="253"/>
      <c r="KAX41" s="255"/>
      <c r="KAY41" s="255"/>
      <c r="KAZ41" s="256"/>
      <c r="KBC41" s="251"/>
      <c r="KBD41" s="251"/>
      <c r="KBE41" s="251"/>
      <c r="KBF41" s="251"/>
      <c r="KBG41" s="251"/>
      <c r="KBH41" s="251"/>
      <c r="KBI41" s="252"/>
      <c r="KBJ41" s="253"/>
      <c r="KBO41" s="254"/>
      <c r="KBR41" s="252"/>
      <c r="KBS41" s="252"/>
      <c r="KBT41" s="252"/>
      <c r="KBU41" s="252"/>
      <c r="KBV41" s="253"/>
      <c r="KBW41" s="253"/>
      <c r="KBX41" s="255"/>
      <c r="KBY41" s="255"/>
      <c r="KBZ41" s="256"/>
      <c r="KCC41" s="251"/>
      <c r="KCD41" s="251"/>
      <c r="KCE41" s="251"/>
      <c r="KCF41" s="251"/>
      <c r="KCG41" s="251"/>
      <c r="KCH41" s="251"/>
      <c r="KCI41" s="252"/>
      <c r="KCJ41" s="253"/>
      <c r="KCO41" s="254"/>
      <c r="KCR41" s="252"/>
      <c r="KCS41" s="252"/>
      <c r="KCT41" s="252"/>
      <c r="KCU41" s="252"/>
      <c r="KCV41" s="253"/>
      <c r="KCW41" s="253"/>
      <c r="KCX41" s="255"/>
      <c r="KCY41" s="255"/>
      <c r="KCZ41" s="256"/>
      <c r="KDC41" s="251"/>
      <c r="KDD41" s="251"/>
      <c r="KDE41" s="251"/>
      <c r="KDF41" s="251"/>
      <c r="KDG41" s="251"/>
      <c r="KDH41" s="251"/>
      <c r="KDI41" s="252"/>
      <c r="KDJ41" s="253"/>
      <c r="KDO41" s="254"/>
      <c r="KDR41" s="252"/>
      <c r="KDS41" s="252"/>
      <c r="KDT41" s="252"/>
      <c r="KDU41" s="252"/>
      <c r="KDV41" s="253"/>
      <c r="KDW41" s="253"/>
      <c r="KDX41" s="255"/>
      <c r="KDY41" s="255"/>
      <c r="KDZ41" s="256"/>
      <c r="KEC41" s="251"/>
      <c r="KED41" s="251"/>
      <c r="KEE41" s="251"/>
      <c r="KEF41" s="251"/>
      <c r="KEG41" s="251"/>
      <c r="KEH41" s="251"/>
      <c r="KEI41" s="252"/>
      <c r="KEJ41" s="253"/>
      <c r="KEO41" s="254"/>
      <c r="KER41" s="252"/>
      <c r="KES41" s="252"/>
      <c r="KET41" s="252"/>
      <c r="KEU41" s="252"/>
      <c r="KEV41" s="253"/>
      <c r="KEW41" s="253"/>
      <c r="KEX41" s="255"/>
      <c r="KEY41" s="255"/>
      <c r="KEZ41" s="256"/>
      <c r="KFC41" s="251"/>
      <c r="KFD41" s="251"/>
      <c r="KFE41" s="251"/>
      <c r="KFF41" s="251"/>
      <c r="KFG41" s="251"/>
      <c r="KFH41" s="251"/>
      <c r="KFI41" s="252"/>
      <c r="KFJ41" s="253"/>
      <c r="KFO41" s="254"/>
      <c r="KFR41" s="252"/>
      <c r="KFS41" s="252"/>
      <c r="KFT41" s="252"/>
      <c r="KFU41" s="252"/>
      <c r="KFV41" s="253"/>
      <c r="KFW41" s="253"/>
      <c r="KFX41" s="255"/>
      <c r="KFY41" s="255"/>
      <c r="KFZ41" s="256"/>
      <c r="KGC41" s="251"/>
      <c r="KGD41" s="251"/>
      <c r="KGE41" s="251"/>
      <c r="KGF41" s="251"/>
      <c r="KGG41" s="251"/>
      <c r="KGH41" s="251"/>
      <c r="KGI41" s="252"/>
      <c r="KGJ41" s="253"/>
      <c r="KGO41" s="254"/>
      <c r="KGR41" s="252"/>
      <c r="KGS41" s="252"/>
      <c r="KGT41" s="252"/>
      <c r="KGU41" s="252"/>
      <c r="KGV41" s="253"/>
      <c r="KGW41" s="253"/>
      <c r="KGX41" s="255"/>
      <c r="KGY41" s="255"/>
      <c r="KGZ41" s="256"/>
      <c r="KHC41" s="251"/>
      <c r="KHD41" s="251"/>
      <c r="KHE41" s="251"/>
      <c r="KHF41" s="251"/>
      <c r="KHG41" s="251"/>
      <c r="KHH41" s="251"/>
      <c r="KHI41" s="252"/>
      <c r="KHJ41" s="253"/>
      <c r="KHO41" s="254"/>
      <c r="KHR41" s="252"/>
      <c r="KHS41" s="252"/>
      <c r="KHT41" s="252"/>
      <c r="KHU41" s="252"/>
      <c r="KHV41" s="253"/>
      <c r="KHW41" s="253"/>
      <c r="KHX41" s="255"/>
      <c r="KHY41" s="255"/>
      <c r="KHZ41" s="256"/>
      <c r="KIC41" s="251"/>
      <c r="KID41" s="251"/>
      <c r="KIE41" s="251"/>
      <c r="KIF41" s="251"/>
      <c r="KIG41" s="251"/>
      <c r="KIH41" s="251"/>
      <c r="KII41" s="252"/>
      <c r="KIJ41" s="253"/>
      <c r="KIO41" s="254"/>
      <c r="KIR41" s="252"/>
      <c r="KIS41" s="252"/>
      <c r="KIT41" s="252"/>
      <c r="KIU41" s="252"/>
      <c r="KIV41" s="253"/>
      <c r="KIW41" s="253"/>
      <c r="KIX41" s="255"/>
      <c r="KIY41" s="255"/>
      <c r="KIZ41" s="256"/>
      <c r="KJC41" s="251"/>
      <c r="KJD41" s="251"/>
      <c r="KJE41" s="251"/>
      <c r="KJF41" s="251"/>
      <c r="KJG41" s="251"/>
      <c r="KJH41" s="251"/>
      <c r="KJI41" s="252"/>
      <c r="KJJ41" s="253"/>
      <c r="KJO41" s="254"/>
      <c r="KJR41" s="252"/>
      <c r="KJS41" s="252"/>
      <c r="KJT41" s="252"/>
      <c r="KJU41" s="252"/>
      <c r="KJV41" s="253"/>
      <c r="KJW41" s="253"/>
      <c r="KJX41" s="255"/>
      <c r="KJY41" s="255"/>
      <c r="KJZ41" s="256"/>
      <c r="KKC41" s="251"/>
      <c r="KKD41" s="251"/>
      <c r="KKE41" s="251"/>
      <c r="KKF41" s="251"/>
      <c r="KKG41" s="251"/>
      <c r="KKH41" s="251"/>
      <c r="KKI41" s="252"/>
      <c r="KKJ41" s="253"/>
      <c r="KKO41" s="254"/>
      <c r="KKR41" s="252"/>
      <c r="KKS41" s="252"/>
      <c r="KKT41" s="252"/>
      <c r="KKU41" s="252"/>
      <c r="KKV41" s="253"/>
      <c r="KKW41" s="253"/>
      <c r="KKX41" s="255"/>
      <c r="KKY41" s="255"/>
      <c r="KKZ41" s="256"/>
      <c r="KLC41" s="251"/>
      <c r="KLD41" s="251"/>
      <c r="KLE41" s="251"/>
      <c r="KLF41" s="251"/>
      <c r="KLG41" s="251"/>
      <c r="KLH41" s="251"/>
      <c r="KLI41" s="252"/>
      <c r="KLJ41" s="253"/>
      <c r="KLO41" s="254"/>
      <c r="KLR41" s="252"/>
      <c r="KLS41" s="252"/>
      <c r="KLT41" s="252"/>
      <c r="KLU41" s="252"/>
      <c r="KLV41" s="253"/>
      <c r="KLW41" s="253"/>
      <c r="KLX41" s="255"/>
      <c r="KLY41" s="255"/>
      <c r="KLZ41" s="256"/>
      <c r="KMC41" s="251"/>
      <c r="KMD41" s="251"/>
      <c r="KME41" s="251"/>
      <c r="KMF41" s="251"/>
      <c r="KMG41" s="251"/>
      <c r="KMH41" s="251"/>
      <c r="KMI41" s="252"/>
      <c r="KMJ41" s="253"/>
      <c r="KMO41" s="254"/>
      <c r="KMR41" s="252"/>
      <c r="KMS41" s="252"/>
      <c r="KMT41" s="252"/>
      <c r="KMU41" s="252"/>
      <c r="KMV41" s="253"/>
      <c r="KMW41" s="253"/>
      <c r="KMX41" s="255"/>
      <c r="KMY41" s="255"/>
      <c r="KMZ41" s="256"/>
      <c r="KNC41" s="251"/>
      <c r="KND41" s="251"/>
      <c r="KNE41" s="251"/>
      <c r="KNF41" s="251"/>
      <c r="KNG41" s="251"/>
      <c r="KNH41" s="251"/>
      <c r="KNI41" s="252"/>
      <c r="KNJ41" s="253"/>
      <c r="KNO41" s="254"/>
      <c r="KNR41" s="252"/>
      <c r="KNS41" s="252"/>
      <c r="KNT41" s="252"/>
      <c r="KNU41" s="252"/>
      <c r="KNV41" s="253"/>
      <c r="KNW41" s="253"/>
      <c r="KNX41" s="255"/>
      <c r="KNY41" s="255"/>
      <c r="KNZ41" s="256"/>
      <c r="KOC41" s="251"/>
      <c r="KOD41" s="251"/>
      <c r="KOE41" s="251"/>
      <c r="KOF41" s="251"/>
      <c r="KOG41" s="251"/>
      <c r="KOH41" s="251"/>
      <c r="KOI41" s="252"/>
      <c r="KOJ41" s="253"/>
      <c r="KOO41" s="254"/>
      <c r="KOR41" s="252"/>
      <c r="KOS41" s="252"/>
      <c r="KOT41" s="252"/>
      <c r="KOU41" s="252"/>
      <c r="KOV41" s="253"/>
      <c r="KOW41" s="253"/>
      <c r="KOX41" s="255"/>
      <c r="KOY41" s="255"/>
      <c r="KOZ41" s="256"/>
      <c r="KPC41" s="251"/>
      <c r="KPD41" s="251"/>
      <c r="KPE41" s="251"/>
      <c r="KPF41" s="251"/>
      <c r="KPG41" s="251"/>
      <c r="KPH41" s="251"/>
      <c r="KPI41" s="252"/>
      <c r="KPJ41" s="253"/>
      <c r="KPO41" s="254"/>
      <c r="KPR41" s="252"/>
      <c r="KPS41" s="252"/>
      <c r="KPT41" s="252"/>
      <c r="KPU41" s="252"/>
      <c r="KPV41" s="253"/>
      <c r="KPW41" s="253"/>
      <c r="KPX41" s="255"/>
      <c r="KPY41" s="255"/>
      <c r="KPZ41" s="256"/>
      <c r="KQC41" s="251"/>
      <c r="KQD41" s="251"/>
      <c r="KQE41" s="251"/>
      <c r="KQF41" s="251"/>
      <c r="KQG41" s="251"/>
      <c r="KQH41" s="251"/>
      <c r="KQI41" s="252"/>
      <c r="KQJ41" s="253"/>
      <c r="KQO41" s="254"/>
      <c r="KQR41" s="252"/>
      <c r="KQS41" s="252"/>
      <c r="KQT41" s="252"/>
      <c r="KQU41" s="252"/>
      <c r="KQV41" s="253"/>
      <c r="KQW41" s="253"/>
      <c r="KQX41" s="255"/>
      <c r="KQY41" s="255"/>
      <c r="KQZ41" s="256"/>
      <c r="KRC41" s="251"/>
      <c r="KRD41" s="251"/>
      <c r="KRE41" s="251"/>
      <c r="KRF41" s="251"/>
      <c r="KRG41" s="251"/>
      <c r="KRH41" s="251"/>
      <c r="KRI41" s="252"/>
      <c r="KRJ41" s="253"/>
      <c r="KRO41" s="254"/>
      <c r="KRR41" s="252"/>
      <c r="KRS41" s="252"/>
      <c r="KRT41" s="252"/>
      <c r="KRU41" s="252"/>
      <c r="KRV41" s="253"/>
      <c r="KRW41" s="253"/>
      <c r="KRX41" s="255"/>
      <c r="KRY41" s="255"/>
      <c r="KRZ41" s="256"/>
      <c r="KSC41" s="251"/>
      <c r="KSD41" s="251"/>
      <c r="KSE41" s="251"/>
      <c r="KSF41" s="251"/>
      <c r="KSG41" s="251"/>
      <c r="KSH41" s="251"/>
      <c r="KSI41" s="252"/>
      <c r="KSJ41" s="253"/>
      <c r="KSO41" s="254"/>
      <c r="KSR41" s="252"/>
      <c r="KSS41" s="252"/>
      <c r="KST41" s="252"/>
      <c r="KSU41" s="252"/>
      <c r="KSV41" s="253"/>
      <c r="KSW41" s="253"/>
      <c r="KSX41" s="255"/>
      <c r="KSY41" s="255"/>
      <c r="KSZ41" s="256"/>
      <c r="KTC41" s="251"/>
      <c r="KTD41" s="251"/>
      <c r="KTE41" s="251"/>
      <c r="KTF41" s="251"/>
      <c r="KTG41" s="251"/>
      <c r="KTH41" s="251"/>
      <c r="KTI41" s="252"/>
      <c r="KTJ41" s="253"/>
      <c r="KTO41" s="254"/>
      <c r="KTR41" s="252"/>
      <c r="KTS41" s="252"/>
      <c r="KTT41" s="252"/>
      <c r="KTU41" s="252"/>
      <c r="KTV41" s="253"/>
      <c r="KTW41" s="253"/>
      <c r="KTX41" s="255"/>
      <c r="KTY41" s="255"/>
      <c r="KTZ41" s="256"/>
      <c r="KUC41" s="251"/>
      <c r="KUD41" s="251"/>
      <c r="KUE41" s="251"/>
      <c r="KUF41" s="251"/>
      <c r="KUG41" s="251"/>
      <c r="KUH41" s="251"/>
      <c r="KUI41" s="252"/>
      <c r="KUJ41" s="253"/>
      <c r="KUO41" s="254"/>
      <c r="KUR41" s="252"/>
      <c r="KUS41" s="252"/>
      <c r="KUT41" s="252"/>
      <c r="KUU41" s="252"/>
      <c r="KUV41" s="253"/>
      <c r="KUW41" s="253"/>
      <c r="KUX41" s="255"/>
      <c r="KUY41" s="255"/>
      <c r="KUZ41" s="256"/>
      <c r="KVC41" s="251"/>
      <c r="KVD41" s="251"/>
      <c r="KVE41" s="251"/>
      <c r="KVF41" s="251"/>
      <c r="KVG41" s="251"/>
      <c r="KVH41" s="251"/>
      <c r="KVI41" s="252"/>
      <c r="KVJ41" s="253"/>
      <c r="KVO41" s="254"/>
      <c r="KVR41" s="252"/>
      <c r="KVS41" s="252"/>
      <c r="KVT41" s="252"/>
      <c r="KVU41" s="252"/>
      <c r="KVV41" s="253"/>
      <c r="KVW41" s="253"/>
      <c r="KVX41" s="255"/>
      <c r="KVY41" s="255"/>
      <c r="KVZ41" s="256"/>
      <c r="KWC41" s="251"/>
      <c r="KWD41" s="251"/>
      <c r="KWE41" s="251"/>
      <c r="KWF41" s="251"/>
      <c r="KWG41" s="251"/>
      <c r="KWH41" s="251"/>
      <c r="KWI41" s="252"/>
      <c r="KWJ41" s="253"/>
      <c r="KWO41" s="254"/>
      <c r="KWR41" s="252"/>
      <c r="KWS41" s="252"/>
      <c r="KWT41" s="252"/>
      <c r="KWU41" s="252"/>
      <c r="KWV41" s="253"/>
      <c r="KWW41" s="253"/>
      <c r="KWX41" s="255"/>
      <c r="KWY41" s="255"/>
      <c r="KWZ41" s="256"/>
      <c r="KXC41" s="251"/>
      <c r="KXD41" s="251"/>
      <c r="KXE41" s="251"/>
      <c r="KXF41" s="251"/>
      <c r="KXG41" s="251"/>
      <c r="KXH41" s="251"/>
      <c r="KXI41" s="252"/>
      <c r="KXJ41" s="253"/>
      <c r="KXO41" s="254"/>
      <c r="KXR41" s="252"/>
      <c r="KXS41" s="252"/>
      <c r="KXT41" s="252"/>
      <c r="KXU41" s="252"/>
      <c r="KXV41" s="253"/>
      <c r="KXW41" s="253"/>
      <c r="KXX41" s="255"/>
      <c r="KXY41" s="255"/>
      <c r="KXZ41" s="256"/>
      <c r="KYC41" s="251"/>
      <c r="KYD41" s="251"/>
      <c r="KYE41" s="251"/>
      <c r="KYF41" s="251"/>
      <c r="KYG41" s="251"/>
      <c r="KYH41" s="251"/>
      <c r="KYI41" s="252"/>
      <c r="KYJ41" s="253"/>
      <c r="KYO41" s="254"/>
      <c r="KYR41" s="252"/>
      <c r="KYS41" s="252"/>
      <c r="KYT41" s="252"/>
      <c r="KYU41" s="252"/>
      <c r="KYV41" s="253"/>
      <c r="KYW41" s="253"/>
      <c r="KYX41" s="255"/>
      <c r="KYY41" s="255"/>
      <c r="KYZ41" s="256"/>
      <c r="KZC41" s="251"/>
      <c r="KZD41" s="251"/>
      <c r="KZE41" s="251"/>
      <c r="KZF41" s="251"/>
      <c r="KZG41" s="251"/>
      <c r="KZH41" s="251"/>
      <c r="KZI41" s="252"/>
      <c r="KZJ41" s="253"/>
      <c r="KZO41" s="254"/>
      <c r="KZR41" s="252"/>
      <c r="KZS41" s="252"/>
      <c r="KZT41" s="252"/>
      <c r="KZU41" s="252"/>
      <c r="KZV41" s="253"/>
      <c r="KZW41" s="253"/>
      <c r="KZX41" s="255"/>
      <c r="KZY41" s="255"/>
      <c r="KZZ41" s="256"/>
      <c r="LAC41" s="251"/>
      <c r="LAD41" s="251"/>
      <c r="LAE41" s="251"/>
      <c r="LAF41" s="251"/>
      <c r="LAG41" s="251"/>
      <c r="LAH41" s="251"/>
      <c r="LAI41" s="252"/>
      <c r="LAJ41" s="253"/>
      <c r="LAO41" s="254"/>
      <c r="LAR41" s="252"/>
      <c r="LAS41" s="252"/>
      <c r="LAT41" s="252"/>
      <c r="LAU41" s="252"/>
      <c r="LAV41" s="253"/>
      <c r="LAW41" s="253"/>
      <c r="LAX41" s="255"/>
      <c r="LAY41" s="255"/>
      <c r="LAZ41" s="256"/>
      <c r="LBC41" s="251"/>
      <c r="LBD41" s="251"/>
      <c r="LBE41" s="251"/>
      <c r="LBF41" s="251"/>
      <c r="LBG41" s="251"/>
      <c r="LBH41" s="251"/>
      <c r="LBI41" s="252"/>
      <c r="LBJ41" s="253"/>
      <c r="LBO41" s="254"/>
      <c r="LBR41" s="252"/>
      <c r="LBS41" s="252"/>
      <c r="LBT41" s="252"/>
      <c r="LBU41" s="252"/>
      <c r="LBV41" s="253"/>
      <c r="LBW41" s="253"/>
      <c r="LBX41" s="255"/>
      <c r="LBY41" s="255"/>
      <c r="LBZ41" s="256"/>
      <c r="LCC41" s="251"/>
      <c r="LCD41" s="251"/>
      <c r="LCE41" s="251"/>
      <c r="LCF41" s="251"/>
      <c r="LCG41" s="251"/>
      <c r="LCH41" s="251"/>
      <c r="LCI41" s="252"/>
      <c r="LCJ41" s="253"/>
      <c r="LCO41" s="254"/>
      <c r="LCR41" s="252"/>
      <c r="LCS41" s="252"/>
      <c r="LCT41" s="252"/>
      <c r="LCU41" s="252"/>
      <c r="LCV41" s="253"/>
      <c r="LCW41" s="253"/>
      <c r="LCX41" s="255"/>
      <c r="LCY41" s="255"/>
      <c r="LCZ41" s="256"/>
      <c r="LDC41" s="251"/>
      <c r="LDD41" s="251"/>
      <c r="LDE41" s="251"/>
      <c r="LDF41" s="251"/>
      <c r="LDG41" s="251"/>
      <c r="LDH41" s="251"/>
      <c r="LDI41" s="252"/>
      <c r="LDJ41" s="253"/>
      <c r="LDO41" s="254"/>
      <c r="LDR41" s="252"/>
      <c r="LDS41" s="252"/>
      <c r="LDT41" s="252"/>
      <c r="LDU41" s="252"/>
      <c r="LDV41" s="253"/>
      <c r="LDW41" s="253"/>
      <c r="LDX41" s="255"/>
      <c r="LDY41" s="255"/>
      <c r="LDZ41" s="256"/>
      <c r="LEC41" s="251"/>
      <c r="LED41" s="251"/>
      <c r="LEE41" s="251"/>
      <c r="LEF41" s="251"/>
      <c r="LEG41" s="251"/>
      <c r="LEH41" s="251"/>
      <c r="LEI41" s="252"/>
      <c r="LEJ41" s="253"/>
      <c r="LEO41" s="254"/>
      <c r="LER41" s="252"/>
      <c r="LES41" s="252"/>
      <c r="LET41" s="252"/>
      <c r="LEU41" s="252"/>
      <c r="LEV41" s="253"/>
      <c r="LEW41" s="253"/>
      <c r="LEX41" s="255"/>
      <c r="LEY41" s="255"/>
      <c r="LEZ41" s="256"/>
      <c r="LFC41" s="251"/>
      <c r="LFD41" s="251"/>
      <c r="LFE41" s="251"/>
      <c r="LFF41" s="251"/>
      <c r="LFG41" s="251"/>
      <c r="LFH41" s="251"/>
      <c r="LFI41" s="252"/>
      <c r="LFJ41" s="253"/>
      <c r="LFO41" s="254"/>
      <c r="LFR41" s="252"/>
      <c r="LFS41" s="252"/>
      <c r="LFT41" s="252"/>
      <c r="LFU41" s="252"/>
      <c r="LFV41" s="253"/>
      <c r="LFW41" s="253"/>
      <c r="LFX41" s="255"/>
      <c r="LFY41" s="255"/>
      <c r="LFZ41" s="256"/>
      <c r="LGC41" s="251"/>
      <c r="LGD41" s="251"/>
      <c r="LGE41" s="251"/>
      <c r="LGF41" s="251"/>
      <c r="LGG41" s="251"/>
      <c r="LGH41" s="251"/>
      <c r="LGI41" s="252"/>
      <c r="LGJ41" s="253"/>
      <c r="LGO41" s="254"/>
      <c r="LGR41" s="252"/>
      <c r="LGS41" s="252"/>
      <c r="LGT41" s="252"/>
      <c r="LGU41" s="252"/>
      <c r="LGV41" s="253"/>
      <c r="LGW41" s="253"/>
      <c r="LGX41" s="255"/>
      <c r="LGY41" s="255"/>
      <c r="LGZ41" s="256"/>
      <c r="LHC41" s="251"/>
      <c r="LHD41" s="251"/>
      <c r="LHE41" s="251"/>
      <c r="LHF41" s="251"/>
      <c r="LHG41" s="251"/>
      <c r="LHH41" s="251"/>
      <c r="LHI41" s="252"/>
      <c r="LHJ41" s="253"/>
      <c r="LHO41" s="254"/>
      <c r="LHR41" s="252"/>
      <c r="LHS41" s="252"/>
      <c r="LHT41" s="252"/>
      <c r="LHU41" s="252"/>
      <c r="LHV41" s="253"/>
      <c r="LHW41" s="253"/>
      <c r="LHX41" s="255"/>
      <c r="LHY41" s="255"/>
      <c r="LHZ41" s="256"/>
      <c r="LIC41" s="251"/>
      <c r="LID41" s="251"/>
      <c r="LIE41" s="251"/>
      <c r="LIF41" s="251"/>
      <c r="LIG41" s="251"/>
      <c r="LIH41" s="251"/>
      <c r="LII41" s="252"/>
      <c r="LIJ41" s="253"/>
      <c r="LIO41" s="254"/>
      <c r="LIR41" s="252"/>
      <c r="LIS41" s="252"/>
      <c r="LIT41" s="252"/>
      <c r="LIU41" s="252"/>
      <c r="LIV41" s="253"/>
      <c r="LIW41" s="253"/>
      <c r="LIX41" s="255"/>
      <c r="LIY41" s="255"/>
      <c r="LIZ41" s="256"/>
      <c r="LJC41" s="251"/>
      <c r="LJD41" s="251"/>
      <c r="LJE41" s="251"/>
      <c r="LJF41" s="251"/>
      <c r="LJG41" s="251"/>
      <c r="LJH41" s="251"/>
      <c r="LJI41" s="252"/>
      <c r="LJJ41" s="253"/>
      <c r="LJO41" s="254"/>
      <c r="LJR41" s="252"/>
      <c r="LJS41" s="252"/>
      <c r="LJT41" s="252"/>
      <c r="LJU41" s="252"/>
      <c r="LJV41" s="253"/>
      <c r="LJW41" s="253"/>
      <c r="LJX41" s="255"/>
      <c r="LJY41" s="255"/>
      <c r="LJZ41" s="256"/>
      <c r="LKC41" s="251"/>
      <c r="LKD41" s="251"/>
      <c r="LKE41" s="251"/>
      <c r="LKF41" s="251"/>
      <c r="LKG41" s="251"/>
      <c r="LKH41" s="251"/>
      <c r="LKI41" s="252"/>
      <c r="LKJ41" s="253"/>
      <c r="LKO41" s="254"/>
      <c r="LKR41" s="252"/>
      <c r="LKS41" s="252"/>
      <c r="LKT41" s="252"/>
      <c r="LKU41" s="252"/>
      <c r="LKV41" s="253"/>
      <c r="LKW41" s="253"/>
      <c r="LKX41" s="255"/>
      <c r="LKY41" s="255"/>
      <c r="LKZ41" s="256"/>
      <c r="LLC41" s="251"/>
      <c r="LLD41" s="251"/>
      <c r="LLE41" s="251"/>
      <c r="LLF41" s="251"/>
      <c r="LLG41" s="251"/>
      <c r="LLH41" s="251"/>
      <c r="LLI41" s="252"/>
      <c r="LLJ41" s="253"/>
      <c r="LLO41" s="254"/>
      <c r="LLR41" s="252"/>
      <c r="LLS41" s="252"/>
      <c r="LLT41" s="252"/>
      <c r="LLU41" s="252"/>
      <c r="LLV41" s="253"/>
      <c r="LLW41" s="253"/>
      <c r="LLX41" s="255"/>
      <c r="LLY41" s="255"/>
      <c r="LLZ41" s="256"/>
      <c r="LMC41" s="251"/>
      <c r="LMD41" s="251"/>
      <c r="LME41" s="251"/>
      <c r="LMF41" s="251"/>
      <c r="LMG41" s="251"/>
      <c r="LMH41" s="251"/>
      <c r="LMI41" s="252"/>
      <c r="LMJ41" s="253"/>
      <c r="LMO41" s="254"/>
      <c r="LMR41" s="252"/>
      <c r="LMS41" s="252"/>
      <c r="LMT41" s="252"/>
      <c r="LMU41" s="252"/>
      <c r="LMV41" s="253"/>
      <c r="LMW41" s="253"/>
      <c r="LMX41" s="255"/>
      <c r="LMY41" s="255"/>
      <c r="LMZ41" s="256"/>
      <c r="LNC41" s="251"/>
      <c r="LND41" s="251"/>
      <c r="LNE41" s="251"/>
      <c r="LNF41" s="251"/>
      <c r="LNG41" s="251"/>
      <c r="LNH41" s="251"/>
      <c r="LNI41" s="252"/>
      <c r="LNJ41" s="253"/>
      <c r="LNO41" s="254"/>
      <c r="LNR41" s="252"/>
      <c r="LNS41" s="252"/>
      <c r="LNT41" s="252"/>
      <c r="LNU41" s="252"/>
      <c r="LNV41" s="253"/>
      <c r="LNW41" s="253"/>
      <c r="LNX41" s="255"/>
      <c r="LNY41" s="255"/>
      <c r="LNZ41" s="256"/>
      <c r="LOC41" s="251"/>
      <c r="LOD41" s="251"/>
      <c r="LOE41" s="251"/>
      <c r="LOF41" s="251"/>
      <c r="LOG41" s="251"/>
      <c r="LOH41" s="251"/>
      <c r="LOI41" s="252"/>
      <c r="LOJ41" s="253"/>
      <c r="LOO41" s="254"/>
      <c r="LOR41" s="252"/>
      <c r="LOS41" s="252"/>
      <c r="LOT41" s="252"/>
      <c r="LOU41" s="252"/>
      <c r="LOV41" s="253"/>
      <c r="LOW41" s="253"/>
      <c r="LOX41" s="255"/>
      <c r="LOY41" s="255"/>
      <c r="LOZ41" s="256"/>
      <c r="LPC41" s="251"/>
      <c r="LPD41" s="251"/>
      <c r="LPE41" s="251"/>
      <c r="LPF41" s="251"/>
      <c r="LPG41" s="251"/>
      <c r="LPH41" s="251"/>
      <c r="LPI41" s="252"/>
      <c r="LPJ41" s="253"/>
      <c r="LPO41" s="254"/>
      <c r="LPR41" s="252"/>
      <c r="LPS41" s="252"/>
      <c r="LPT41" s="252"/>
      <c r="LPU41" s="252"/>
      <c r="LPV41" s="253"/>
      <c r="LPW41" s="253"/>
      <c r="LPX41" s="255"/>
      <c r="LPY41" s="255"/>
      <c r="LPZ41" s="256"/>
      <c r="LQC41" s="251"/>
      <c r="LQD41" s="251"/>
      <c r="LQE41" s="251"/>
      <c r="LQF41" s="251"/>
      <c r="LQG41" s="251"/>
      <c r="LQH41" s="251"/>
      <c r="LQI41" s="252"/>
      <c r="LQJ41" s="253"/>
      <c r="LQO41" s="254"/>
      <c r="LQR41" s="252"/>
      <c r="LQS41" s="252"/>
      <c r="LQT41" s="252"/>
      <c r="LQU41" s="252"/>
      <c r="LQV41" s="253"/>
      <c r="LQW41" s="253"/>
      <c r="LQX41" s="255"/>
      <c r="LQY41" s="255"/>
      <c r="LQZ41" s="256"/>
      <c r="LRC41" s="251"/>
      <c r="LRD41" s="251"/>
      <c r="LRE41" s="251"/>
      <c r="LRF41" s="251"/>
      <c r="LRG41" s="251"/>
      <c r="LRH41" s="251"/>
      <c r="LRI41" s="252"/>
      <c r="LRJ41" s="253"/>
      <c r="LRO41" s="254"/>
      <c r="LRR41" s="252"/>
      <c r="LRS41" s="252"/>
      <c r="LRT41" s="252"/>
      <c r="LRU41" s="252"/>
      <c r="LRV41" s="253"/>
      <c r="LRW41" s="253"/>
      <c r="LRX41" s="255"/>
      <c r="LRY41" s="255"/>
      <c r="LRZ41" s="256"/>
      <c r="LSC41" s="251"/>
      <c r="LSD41" s="251"/>
      <c r="LSE41" s="251"/>
      <c r="LSF41" s="251"/>
      <c r="LSG41" s="251"/>
      <c r="LSH41" s="251"/>
      <c r="LSI41" s="252"/>
      <c r="LSJ41" s="253"/>
      <c r="LSO41" s="254"/>
      <c r="LSR41" s="252"/>
      <c r="LSS41" s="252"/>
      <c r="LST41" s="252"/>
      <c r="LSU41" s="252"/>
      <c r="LSV41" s="253"/>
      <c r="LSW41" s="253"/>
      <c r="LSX41" s="255"/>
      <c r="LSY41" s="255"/>
      <c r="LSZ41" s="256"/>
      <c r="LTC41" s="251"/>
      <c r="LTD41" s="251"/>
      <c r="LTE41" s="251"/>
      <c r="LTF41" s="251"/>
      <c r="LTG41" s="251"/>
      <c r="LTH41" s="251"/>
      <c r="LTI41" s="252"/>
      <c r="LTJ41" s="253"/>
      <c r="LTO41" s="254"/>
      <c r="LTR41" s="252"/>
      <c r="LTS41" s="252"/>
      <c r="LTT41" s="252"/>
      <c r="LTU41" s="252"/>
      <c r="LTV41" s="253"/>
      <c r="LTW41" s="253"/>
      <c r="LTX41" s="255"/>
      <c r="LTY41" s="255"/>
      <c r="LTZ41" s="256"/>
      <c r="LUC41" s="251"/>
      <c r="LUD41" s="251"/>
      <c r="LUE41" s="251"/>
      <c r="LUF41" s="251"/>
      <c r="LUG41" s="251"/>
      <c r="LUH41" s="251"/>
      <c r="LUI41" s="252"/>
      <c r="LUJ41" s="253"/>
      <c r="LUO41" s="254"/>
      <c r="LUR41" s="252"/>
      <c r="LUS41" s="252"/>
      <c r="LUT41" s="252"/>
      <c r="LUU41" s="252"/>
      <c r="LUV41" s="253"/>
      <c r="LUW41" s="253"/>
      <c r="LUX41" s="255"/>
      <c r="LUY41" s="255"/>
      <c r="LUZ41" s="256"/>
      <c r="LVC41" s="251"/>
      <c r="LVD41" s="251"/>
      <c r="LVE41" s="251"/>
      <c r="LVF41" s="251"/>
      <c r="LVG41" s="251"/>
      <c r="LVH41" s="251"/>
      <c r="LVI41" s="252"/>
      <c r="LVJ41" s="253"/>
      <c r="LVO41" s="254"/>
      <c r="LVR41" s="252"/>
      <c r="LVS41" s="252"/>
      <c r="LVT41" s="252"/>
      <c r="LVU41" s="252"/>
      <c r="LVV41" s="253"/>
      <c r="LVW41" s="253"/>
      <c r="LVX41" s="255"/>
      <c r="LVY41" s="255"/>
      <c r="LVZ41" s="256"/>
      <c r="LWC41" s="251"/>
      <c r="LWD41" s="251"/>
      <c r="LWE41" s="251"/>
      <c r="LWF41" s="251"/>
      <c r="LWG41" s="251"/>
      <c r="LWH41" s="251"/>
      <c r="LWI41" s="252"/>
      <c r="LWJ41" s="253"/>
      <c r="LWO41" s="254"/>
      <c r="LWR41" s="252"/>
      <c r="LWS41" s="252"/>
      <c r="LWT41" s="252"/>
      <c r="LWU41" s="252"/>
      <c r="LWV41" s="253"/>
      <c r="LWW41" s="253"/>
      <c r="LWX41" s="255"/>
      <c r="LWY41" s="255"/>
      <c r="LWZ41" s="256"/>
      <c r="LXC41" s="251"/>
      <c r="LXD41" s="251"/>
      <c r="LXE41" s="251"/>
      <c r="LXF41" s="251"/>
      <c r="LXG41" s="251"/>
      <c r="LXH41" s="251"/>
      <c r="LXI41" s="252"/>
      <c r="LXJ41" s="253"/>
      <c r="LXO41" s="254"/>
      <c r="LXR41" s="252"/>
      <c r="LXS41" s="252"/>
      <c r="LXT41" s="252"/>
      <c r="LXU41" s="252"/>
      <c r="LXV41" s="253"/>
      <c r="LXW41" s="253"/>
      <c r="LXX41" s="255"/>
      <c r="LXY41" s="255"/>
      <c r="LXZ41" s="256"/>
      <c r="LYC41" s="251"/>
      <c r="LYD41" s="251"/>
      <c r="LYE41" s="251"/>
      <c r="LYF41" s="251"/>
      <c r="LYG41" s="251"/>
      <c r="LYH41" s="251"/>
      <c r="LYI41" s="252"/>
      <c r="LYJ41" s="253"/>
      <c r="LYO41" s="254"/>
      <c r="LYR41" s="252"/>
      <c r="LYS41" s="252"/>
      <c r="LYT41" s="252"/>
      <c r="LYU41" s="252"/>
      <c r="LYV41" s="253"/>
      <c r="LYW41" s="253"/>
      <c r="LYX41" s="255"/>
      <c r="LYY41" s="255"/>
      <c r="LYZ41" s="256"/>
      <c r="LZC41" s="251"/>
      <c r="LZD41" s="251"/>
      <c r="LZE41" s="251"/>
      <c r="LZF41" s="251"/>
      <c r="LZG41" s="251"/>
      <c r="LZH41" s="251"/>
      <c r="LZI41" s="252"/>
      <c r="LZJ41" s="253"/>
      <c r="LZO41" s="254"/>
      <c r="LZR41" s="252"/>
      <c r="LZS41" s="252"/>
      <c r="LZT41" s="252"/>
      <c r="LZU41" s="252"/>
      <c r="LZV41" s="253"/>
      <c r="LZW41" s="253"/>
      <c r="LZX41" s="255"/>
      <c r="LZY41" s="255"/>
      <c r="LZZ41" s="256"/>
      <c r="MAC41" s="251"/>
      <c r="MAD41" s="251"/>
      <c r="MAE41" s="251"/>
      <c r="MAF41" s="251"/>
      <c r="MAG41" s="251"/>
      <c r="MAH41" s="251"/>
      <c r="MAI41" s="252"/>
      <c r="MAJ41" s="253"/>
      <c r="MAO41" s="254"/>
      <c r="MAR41" s="252"/>
      <c r="MAS41" s="252"/>
      <c r="MAT41" s="252"/>
      <c r="MAU41" s="252"/>
      <c r="MAV41" s="253"/>
      <c r="MAW41" s="253"/>
      <c r="MAX41" s="255"/>
      <c r="MAY41" s="255"/>
      <c r="MAZ41" s="256"/>
      <c r="MBC41" s="251"/>
      <c r="MBD41" s="251"/>
      <c r="MBE41" s="251"/>
      <c r="MBF41" s="251"/>
      <c r="MBG41" s="251"/>
      <c r="MBH41" s="251"/>
      <c r="MBI41" s="252"/>
      <c r="MBJ41" s="253"/>
      <c r="MBO41" s="254"/>
      <c r="MBR41" s="252"/>
      <c r="MBS41" s="252"/>
      <c r="MBT41" s="252"/>
      <c r="MBU41" s="252"/>
      <c r="MBV41" s="253"/>
      <c r="MBW41" s="253"/>
      <c r="MBX41" s="255"/>
      <c r="MBY41" s="255"/>
      <c r="MBZ41" s="256"/>
      <c r="MCC41" s="251"/>
      <c r="MCD41" s="251"/>
      <c r="MCE41" s="251"/>
      <c r="MCF41" s="251"/>
      <c r="MCG41" s="251"/>
      <c r="MCH41" s="251"/>
      <c r="MCI41" s="252"/>
      <c r="MCJ41" s="253"/>
      <c r="MCO41" s="254"/>
      <c r="MCR41" s="252"/>
      <c r="MCS41" s="252"/>
      <c r="MCT41" s="252"/>
      <c r="MCU41" s="252"/>
      <c r="MCV41" s="253"/>
      <c r="MCW41" s="253"/>
      <c r="MCX41" s="255"/>
      <c r="MCY41" s="255"/>
      <c r="MCZ41" s="256"/>
      <c r="MDC41" s="251"/>
      <c r="MDD41" s="251"/>
      <c r="MDE41" s="251"/>
      <c r="MDF41" s="251"/>
      <c r="MDG41" s="251"/>
      <c r="MDH41" s="251"/>
      <c r="MDI41" s="252"/>
      <c r="MDJ41" s="253"/>
      <c r="MDO41" s="254"/>
      <c r="MDR41" s="252"/>
      <c r="MDS41" s="252"/>
      <c r="MDT41" s="252"/>
      <c r="MDU41" s="252"/>
      <c r="MDV41" s="253"/>
      <c r="MDW41" s="253"/>
      <c r="MDX41" s="255"/>
      <c r="MDY41" s="255"/>
      <c r="MDZ41" s="256"/>
      <c r="MEC41" s="251"/>
      <c r="MED41" s="251"/>
      <c r="MEE41" s="251"/>
      <c r="MEF41" s="251"/>
      <c r="MEG41" s="251"/>
      <c r="MEH41" s="251"/>
      <c r="MEI41" s="252"/>
      <c r="MEJ41" s="253"/>
      <c r="MEO41" s="254"/>
      <c r="MER41" s="252"/>
      <c r="MES41" s="252"/>
      <c r="MET41" s="252"/>
      <c r="MEU41" s="252"/>
      <c r="MEV41" s="253"/>
      <c r="MEW41" s="253"/>
      <c r="MEX41" s="255"/>
      <c r="MEY41" s="255"/>
      <c r="MEZ41" s="256"/>
      <c r="MFC41" s="251"/>
      <c r="MFD41" s="251"/>
      <c r="MFE41" s="251"/>
      <c r="MFF41" s="251"/>
      <c r="MFG41" s="251"/>
      <c r="MFH41" s="251"/>
      <c r="MFI41" s="252"/>
      <c r="MFJ41" s="253"/>
      <c r="MFO41" s="254"/>
      <c r="MFR41" s="252"/>
      <c r="MFS41" s="252"/>
      <c r="MFT41" s="252"/>
      <c r="MFU41" s="252"/>
      <c r="MFV41" s="253"/>
      <c r="MFW41" s="253"/>
      <c r="MFX41" s="255"/>
      <c r="MFY41" s="255"/>
      <c r="MFZ41" s="256"/>
      <c r="MGC41" s="251"/>
      <c r="MGD41" s="251"/>
      <c r="MGE41" s="251"/>
      <c r="MGF41" s="251"/>
      <c r="MGG41" s="251"/>
      <c r="MGH41" s="251"/>
      <c r="MGI41" s="252"/>
      <c r="MGJ41" s="253"/>
      <c r="MGO41" s="254"/>
      <c r="MGR41" s="252"/>
      <c r="MGS41" s="252"/>
      <c r="MGT41" s="252"/>
      <c r="MGU41" s="252"/>
      <c r="MGV41" s="253"/>
      <c r="MGW41" s="253"/>
      <c r="MGX41" s="255"/>
      <c r="MGY41" s="255"/>
      <c r="MGZ41" s="256"/>
      <c r="MHC41" s="251"/>
      <c r="MHD41" s="251"/>
      <c r="MHE41" s="251"/>
      <c r="MHF41" s="251"/>
      <c r="MHG41" s="251"/>
      <c r="MHH41" s="251"/>
      <c r="MHI41" s="252"/>
      <c r="MHJ41" s="253"/>
      <c r="MHO41" s="254"/>
      <c r="MHR41" s="252"/>
      <c r="MHS41" s="252"/>
      <c r="MHT41" s="252"/>
      <c r="MHU41" s="252"/>
      <c r="MHV41" s="253"/>
      <c r="MHW41" s="253"/>
      <c r="MHX41" s="255"/>
      <c r="MHY41" s="255"/>
      <c r="MHZ41" s="256"/>
      <c r="MIC41" s="251"/>
      <c r="MID41" s="251"/>
      <c r="MIE41" s="251"/>
      <c r="MIF41" s="251"/>
      <c r="MIG41" s="251"/>
      <c r="MIH41" s="251"/>
      <c r="MII41" s="252"/>
      <c r="MIJ41" s="253"/>
      <c r="MIO41" s="254"/>
      <c r="MIR41" s="252"/>
      <c r="MIS41" s="252"/>
      <c r="MIT41" s="252"/>
      <c r="MIU41" s="252"/>
      <c r="MIV41" s="253"/>
      <c r="MIW41" s="253"/>
      <c r="MIX41" s="255"/>
      <c r="MIY41" s="255"/>
      <c r="MIZ41" s="256"/>
      <c r="MJC41" s="251"/>
      <c r="MJD41" s="251"/>
      <c r="MJE41" s="251"/>
      <c r="MJF41" s="251"/>
      <c r="MJG41" s="251"/>
      <c r="MJH41" s="251"/>
      <c r="MJI41" s="252"/>
      <c r="MJJ41" s="253"/>
      <c r="MJO41" s="254"/>
      <c r="MJR41" s="252"/>
      <c r="MJS41" s="252"/>
      <c r="MJT41" s="252"/>
      <c r="MJU41" s="252"/>
      <c r="MJV41" s="253"/>
      <c r="MJW41" s="253"/>
      <c r="MJX41" s="255"/>
      <c r="MJY41" s="255"/>
      <c r="MJZ41" s="256"/>
      <c r="MKC41" s="251"/>
      <c r="MKD41" s="251"/>
      <c r="MKE41" s="251"/>
      <c r="MKF41" s="251"/>
      <c r="MKG41" s="251"/>
      <c r="MKH41" s="251"/>
      <c r="MKI41" s="252"/>
      <c r="MKJ41" s="253"/>
      <c r="MKO41" s="254"/>
      <c r="MKR41" s="252"/>
      <c r="MKS41" s="252"/>
      <c r="MKT41" s="252"/>
      <c r="MKU41" s="252"/>
      <c r="MKV41" s="253"/>
      <c r="MKW41" s="253"/>
      <c r="MKX41" s="255"/>
      <c r="MKY41" s="255"/>
      <c r="MKZ41" s="256"/>
      <c r="MLC41" s="251"/>
      <c r="MLD41" s="251"/>
      <c r="MLE41" s="251"/>
      <c r="MLF41" s="251"/>
      <c r="MLG41" s="251"/>
      <c r="MLH41" s="251"/>
      <c r="MLI41" s="252"/>
      <c r="MLJ41" s="253"/>
      <c r="MLO41" s="254"/>
      <c r="MLR41" s="252"/>
      <c r="MLS41" s="252"/>
      <c r="MLT41" s="252"/>
      <c r="MLU41" s="252"/>
      <c r="MLV41" s="253"/>
      <c r="MLW41" s="253"/>
      <c r="MLX41" s="255"/>
      <c r="MLY41" s="255"/>
      <c r="MLZ41" s="256"/>
      <c r="MMC41" s="251"/>
      <c r="MMD41" s="251"/>
      <c r="MME41" s="251"/>
      <c r="MMF41" s="251"/>
      <c r="MMG41" s="251"/>
      <c r="MMH41" s="251"/>
      <c r="MMI41" s="252"/>
      <c r="MMJ41" s="253"/>
      <c r="MMO41" s="254"/>
      <c r="MMR41" s="252"/>
      <c r="MMS41" s="252"/>
      <c r="MMT41" s="252"/>
      <c r="MMU41" s="252"/>
      <c r="MMV41" s="253"/>
      <c r="MMW41" s="253"/>
      <c r="MMX41" s="255"/>
      <c r="MMY41" s="255"/>
      <c r="MMZ41" s="256"/>
      <c r="MNC41" s="251"/>
      <c r="MND41" s="251"/>
      <c r="MNE41" s="251"/>
      <c r="MNF41" s="251"/>
      <c r="MNG41" s="251"/>
      <c r="MNH41" s="251"/>
      <c r="MNI41" s="252"/>
      <c r="MNJ41" s="253"/>
      <c r="MNO41" s="254"/>
      <c r="MNR41" s="252"/>
      <c r="MNS41" s="252"/>
      <c r="MNT41" s="252"/>
      <c r="MNU41" s="252"/>
      <c r="MNV41" s="253"/>
      <c r="MNW41" s="253"/>
      <c r="MNX41" s="255"/>
      <c r="MNY41" s="255"/>
      <c r="MNZ41" s="256"/>
      <c r="MOC41" s="251"/>
      <c r="MOD41" s="251"/>
      <c r="MOE41" s="251"/>
      <c r="MOF41" s="251"/>
      <c r="MOG41" s="251"/>
      <c r="MOH41" s="251"/>
      <c r="MOI41" s="252"/>
      <c r="MOJ41" s="253"/>
      <c r="MOO41" s="254"/>
      <c r="MOR41" s="252"/>
      <c r="MOS41" s="252"/>
      <c r="MOT41" s="252"/>
      <c r="MOU41" s="252"/>
      <c r="MOV41" s="253"/>
      <c r="MOW41" s="253"/>
      <c r="MOX41" s="255"/>
      <c r="MOY41" s="255"/>
      <c r="MOZ41" s="256"/>
      <c r="MPC41" s="251"/>
      <c r="MPD41" s="251"/>
      <c r="MPE41" s="251"/>
      <c r="MPF41" s="251"/>
      <c r="MPG41" s="251"/>
      <c r="MPH41" s="251"/>
      <c r="MPI41" s="252"/>
      <c r="MPJ41" s="253"/>
      <c r="MPO41" s="254"/>
      <c r="MPR41" s="252"/>
      <c r="MPS41" s="252"/>
      <c r="MPT41" s="252"/>
      <c r="MPU41" s="252"/>
      <c r="MPV41" s="253"/>
      <c r="MPW41" s="253"/>
      <c r="MPX41" s="255"/>
      <c r="MPY41" s="255"/>
      <c r="MPZ41" s="256"/>
      <c r="MQC41" s="251"/>
      <c r="MQD41" s="251"/>
      <c r="MQE41" s="251"/>
      <c r="MQF41" s="251"/>
      <c r="MQG41" s="251"/>
      <c r="MQH41" s="251"/>
      <c r="MQI41" s="252"/>
      <c r="MQJ41" s="253"/>
      <c r="MQO41" s="254"/>
      <c r="MQR41" s="252"/>
      <c r="MQS41" s="252"/>
      <c r="MQT41" s="252"/>
      <c r="MQU41" s="252"/>
      <c r="MQV41" s="253"/>
      <c r="MQW41" s="253"/>
      <c r="MQX41" s="255"/>
      <c r="MQY41" s="255"/>
      <c r="MQZ41" s="256"/>
      <c r="MRC41" s="251"/>
      <c r="MRD41" s="251"/>
      <c r="MRE41" s="251"/>
      <c r="MRF41" s="251"/>
      <c r="MRG41" s="251"/>
      <c r="MRH41" s="251"/>
      <c r="MRI41" s="252"/>
      <c r="MRJ41" s="253"/>
      <c r="MRO41" s="254"/>
      <c r="MRR41" s="252"/>
      <c r="MRS41" s="252"/>
      <c r="MRT41" s="252"/>
      <c r="MRU41" s="252"/>
      <c r="MRV41" s="253"/>
      <c r="MRW41" s="253"/>
      <c r="MRX41" s="255"/>
      <c r="MRY41" s="255"/>
      <c r="MRZ41" s="256"/>
      <c r="MSC41" s="251"/>
      <c r="MSD41" s="251"/>
      <c r="MSE41" s="251"/>
      <c r="MSF41" s="251"/>
      <c r="MSG41" s="251"/>
      <c r="MSH41" s="251"/>
      <c r="MSI41" s="252"/>
      <c r="MSJ41" s="253"/>
      <c r="MSO41" s="254"/>
      <c r="MSR41" s="252"/>
      <c r="MSS41" s="252"/>
      <c r="MST41" s="252"/>
      <c r="MSU41" s="252"/>
      <c r="MSV41" s="253"/>
      <c r="MSW41" s="253"/>
      <c r="MSX41" s="255"/>
      <c r="MSY41" s="255"/>
      <c r="MSZ41" s="256"/>
      <c r="MTC41" s="251"/>
      <c r="MTD41" s="251"/>
      <c r="MTE41" s="251"/>
      <c r="MTF41" s="251"/>
      <c r="MTG41" s="251"/>
      <c r="MTH41" s="251"/>
      <c r="MTI41" s="252"/>
      <c r="MTJ41" s="253"/>
      <c r="MTO41" s="254"/>
      <c r="MTR41" s="252"/>
      <c r="MTS41" s="252"/>
      <c r="MTT41" s="252"/>
      <c r="MTU41" s="252"/>
      <c r="MTV41" s="253"/>
      <c r="MTW41" s="253"/>
      <c r="MTX41" s="255"/>
      <c r="MTY41" s="255"/>
      <c r="MTZ41" s="256"/>
      <c r="MUC41" s="251"/>
      <c r="MUD41" s="251"/>
      <c r="MUE41" s="251"/>
      <c r="MUF41" s="251"/>
      <c r="MUG41" s="251"/>
      <c r="MUH41" s="251"/>
      <c r="MUI41" s="252"/>
      <c r="MUJ41" s="253"/>
      <c r="MUO41" s="254"/>
      <c r="MUR41" s="252"/>
      <c r="MUS41" s="252"/>
      <c r="MUT41" s="252"/>
      <c r="MUU41" s="252"/>
      <c r="MUV41" s="253"/>
      <c r="MUW41" s="253"/>
      <c r="MUX41" s="255"/>
      <c r="MUY41" s="255"/>
      <c r="MUZ41" s="256"/>
      <c r="MVC41" s="251"/>
      <c r="MVD41" s="251"/>
      <c r="MVE41" s="251"/>
      <c r="MVF41" s="251"/>
      <c r="MVG41" s="251"/>
      <c r="MVH41" s="251"/>
      <c r="MVI41" s="252"/>
      <c r="MVJ41" s="253"/>
      <c r="MVO41" s="254"/>
      <c r="MVR41" s="252"/>
      <c r="MVS41" s="252"/>
      <c r="MVT41" s="252"/>
      <c r="MVU41" s="252"/>
      <c r="MVV41" s="253"/>
      <c r="MVW41" s="253"/>
      <c r="MVX41" s="255"/>
      <c r="MVY41" s="255"/>
      <c r="MVZ41" s="256"/>
      <c r="MWC41" s="251"/>
      <c r="MWD41" s="251"/>
      <c r="MWE41" s="251"/>
      <c r="MWF41" s="251"/>
      <c r="MWG41" s="251"/>
      <c r="MWH41" s="251"/>
      <c r="MWI41" s="252"/>
      <c r="MWJ41" s="253"/>
      <c r="MWO41" s="254"/>
      <c r="MWR41" s="252"/>
      <c r="MWS41" s="252"/>
      <c r="MWT41" s="252"/>
      <c r="MWU41" s="252"/>
      <c r="MWV41" s="253"/>
      <c r="MWW41" s="253"/>
      <c r="MWX41" s="255"/>
      <c r="MWY41" s="255"/>
      <c r="MWZ41" s="256"/>
      <c r="MXC41" s="251"/>
      <c r="MXD41" s="251"/>
      <c r="MXE41" s="251"/>
      <c r="MXF41" s="251"/>
      <c r="MXG41" s="251"/>
      <c r="MXH41" s="251"/>
      <c r="MXI41" s="252"/>
      <c r="MXJ41" s="253"/>
      <c r="MXO41" s="254"/>
      <c r="MXR41" s="252"/>
      <c r="MXS41" s="252"/>
      <c r="MXT41" s="252"/>
      <c r="MXU41" s="252"/>
      <c r="MXV41" s="253"/>
      <c r="MXW41" s="253"/>
      <c r="MXX41" s="255"/>
      <c r="MXY41" s="255"/>
      <c r="MXZ41" s="256"/>
      <c r="MYC41" s="251"/>
      <c r="MYD41" s="251"/>
      <c r="MYE41" s="251"/>
      <c r="MYF41" s="251"/>
      <c r="MYG41" s="251"/>
      <c r="MYH41" s="251"/>
      <c r="MYI41" s="252"/>
      <c r="MYJ41" s="253"/>
      <c r="MYO41" s="254"/>
      <c r="MYR41" s="252"/>
      <c r="MYS41" s="252"/>
      <c r="MYT41" s="252"/>
      <c r="MYU41" s="252"/>
      <c r="MYV41" s="253"/>
      <c r="MYW41" s="253"/>
      <c r="MYX41" s="255"/>
      <c r="MYY41" s="255"/>
      <c r="MYZ41" s="256"/>
      <c r="MZC41" s="251"/>
      <c r="MZD41" s="251"/>
      <c r="MZE41" s="251"/>
      <c r="MZF41" s="251"/>
      <c r="MZG41" s="251"/>
      <c r="MZH41" s="251"/>
      <c r="MZI41" s="252"/>
      <c r="MZJ41" s="253"/>
      <c r="MZO41" s="254"/>
      <c r="MZR41" s="252"/>
      <c r="MZS41" s="252"/>
      <c r="MZT41" s="252"/>
      <c r="MZU41" s="252"/>
      <c r="MZV41" s="253"/>
      <c r="MZW41" s="253"/>
      <c r="MZX41" s="255"/>
      <c r="MZY41" s="255"/>
      <c r="MZZ41" s="256"/>
      <c r="NAC41" s="251"/>
      <c r="NAD41" s="251"/>
      <c r="NAE41" s="251"/>
      <c r="NAF41" s="251"/>
      <c r="NAG41" s="251"/>
      <c r="NAH41" s="251"/>
      <c r="NAI41" s="252"/>
      <c r="NAJ41" s="253"/>
      <c r="NAO41" s="254"/>
      <c r="NAR41" s="252"/>
      <c r="NAS41" s="252"/>
      <c r="NAT41" s="252"/>
      <c r="NAU41" s="252"/>
      <c r="NAV41" s="253"/>
      <c r="NAW41" s="253"/>
      <c r="NAX41" s="255"/>
      <c r="NAY41" s="255"/>
      <c r="NAZ41" s="256"/>
      <c r="NBC41" s="251"/>
      <c r="NBD41" s="251"/>
      <c r="NBE41" s="251"/>
      <c r="NBF41" s="251"/>
      <c r="NBG41" s="251"/>
      <c r="NBH41" s="251"/>
      <c r="NBI41" s="252"/>
      <c r="NBJ41" s="253"/>
      <c r="NBO41" s="254"/>
      <c r="NBR41" s="252"/>
      <c r="NBS41" s="252"/>
      <c r="NBT41" s="252"/>
      <c r="NBU41" s="252"/>
      <c r="NBV41" s="253"/>
      <c r="NBW41" s="253"/>
      <c r="NBX41" s="255"/>
      <c r="NBY41" s="255"/>
      <c r="NBZ41" s="256"/>
      <c r="NCC41" s="251"/>
      <c r="NCD41" s="251"/>
      <c r="NCE41" s="251"/>
      <c r="NCF41" s="251"/>
      <c r="NCG41" s="251"/>
      <c r="NCH41" s="251"/>
      <c r="NCI41" s="252"/>
      <c r="NCJ41" s="253"/>
      <c r="NCO41" s="254"/>
      <c r="NCR41" s="252"/>
      <c r="NCS41" s="252"/>
      <c r="NCT41" s="252"/>
      <c r="NCU41" s="252"/>
      <c r="NCV41" s="253"/>
      <c r="NCW41" s="253"/>
      <c r="NCX41" s="255"/>
      <c r="NCY41" s="255"/>
      <c r="NCZ41" s="256"/>
      <c r="NDC41" s="251"/>
      <c r="NDD41" s="251"/>
      <c r="NDE41" s="251"/>
      <c r="NDF41" s="251"/>
      <c r="NDG41" s="251"/>
      <c r="NDH41" s="251"/>
      <c r="NDI41" s="252"/>
      <c r="NDJ41" s="253"/>
      <c r="NDO41" s="254"/>
      <c r="NDR41" s="252"/>
      <c r="NDS41" s="252"/>
      <c r="NDT41" s="252"/>
      <c r="NDU41" s="252"/>
      <c r="NDV41" s="253"/>
      <c r="NDW41" s="253"/>
      <c r="NDX41" s="255"/>
      <c r="NDY41" s="255"/>
      <c r="NDZ41" s="256"/>
      <c r="NEC41" s="251"/>
      <c r="NED41" s="251"/>
      <c r="NEE41" s="251"/>
      <c r="NEF41" s="251"/>
      <c r="NEG41" s="251"/>
      <c r="NEH41" s="251"/>
      <c r="NEI41" s="252"/>
      <c r="NEJ41" s="253"/>
      <c r="NEO41" s="254"/>
      <c r="NER41" s="252"/>
      <c r="NES41" s="252"/>
      <c r="NET41" s="252"/>
      <c r="NEU41" s="252"/>
      <c r="NEV41" s="253"/>
      <c r="NEW41" s="253"/>
      <c r="NEX41" s="255"/>
      <c r="NEY41" s="255"/>
      <c r="NEZ41" s="256"/>
      <c r="NFC41" s="251"/>
      <c r="NFD41" s="251"/>
      <c r="NFE41" s="251"/>
      <c r="NFF41" s="251"/>
      <c r="NFG41" s="251"/>
      <c r="NFH41" s="251"/>
      <c r="NFI41" s="252"/>
      <c r="NFJ41" s="253"/>
      <c r="NFO41" s="254"/>
      <c r="NFR41" s="252"/>
      <c r="NFS41" s="252"/>
      <c r="NFT41" s="252"/>
      <c r="NFU41" s="252"/>
      <c r="NFV41" s="253"/>
      <c r="NFW41" s="253"/>
      <c r="NFX41" s="255"/>
      <c r="NFY41" s="255"/>
      <c r="NFZ41" s="256"/>
      <c r="NGC41" s="251"/>
      <c r="NGD41" s="251"/>
      <c r="NGE41" s="251"/>
      <c r="NGF41" s="251"/>
      <c r="NGG41" s="251"/>
      <c r="NGH41" s="251"/>
      <c r="NGI41" s="252"/>
      <c r="NGJ41" s="253"/>
      <c r="NGO41" s="254"/>
      <c r="NGR41" s="252"/>
      <c r="NGS41" s="252"/>
      <c r="NGT41" s="252"/>
      <c r="NGU41" s="252"/>
      <c r="NGV41" s="253"/>
      <c r="NGW41" s="253"/>
      <c r="NGX41" s="255"/>
      <c r="NGY41" s="255"/>
      <c r="NGZ41" s="256"/>
      <c r="NHC41" s="251"/>
      <c r="NHD41" s="251"/>
      <c r="NHE41" s="251"/>
      <c r="NHF41" s="251"/>
      <c r="NHG41" s="251"/>
      <c r="NHH41" s="251"/>
      <c r="NHI41" s="252"/>
      <c r="NHJ41" s="253"/>
      <c r="NHO41" s="254"/>
      <c r="NHR41" s="252"/>
      <c r="NHS41" s="252"/>
      <c r="NHT41" s="252"/>
      <c r="NHU41" s="252"/>
      <c r="NHV41" s="253"/>
      <c r="NHW41" s="253"/>
      <c r="NHX41" s="255"/>
      <c r="NHY41" s="255"/>
      <c r="NHZ41" s="256"/>
      <c r="NIC41" s="251"/>
      <c r="NID41" s="251"/>
      <c r="NIE41" s="251"/>
      <c r="NIF41" s="251"/>
      <c r="NIG41" s="251"/>
      <c r="NIH41" s="251"/>
      <c r="NII41" s="252"/>
      <c r="NIJ41" s="253"/>
      <c r="NIO41" s="254"/>
      <c r="NIR41" s="252"/>
      <c r="NIS41" s="252"/>
      <c r="NIT41" s="252"/>
      <c r="NIU41" s="252"/>
      <c r="NIV41" s="253"/>
      <c r="NIW41" s="253"/>
      <c r="NIX41" s="255"/>
      <c r="NIY41" s="255"/>
      <c r="NIZ41" s="256"/>
      <c r="NJC41" s="251"/>
      <c r="NJD41" s="251"/>
      <c r="NJE41" s="251"/>
      <c r="NJF41" s="251"/>
      <c r="NJG41" s="251"/>
      <c r="NJH41" s="251"/>
      <c r="NJI41" s="252"/>
      <c r="NJJ41" s="253"/>
      <c r="NJO41" s="254"/>
      <c r="NJR41" s="252"/>
      <c r="NJS41" s="252"/>
      <c r="NJT41" s="252"/>
      <c r="NJU41" s="252"/>
      <c r="NJV41" s="253"/>
      <c r="NJW41" s="253"/>
      <c r="NJX41" s="255"/>
      <c r="NJY41" s="255"/>
      <c r="NJZ41" s="256"/>
      <c r="NKC41" s="251"/>
      <c r="NKD41" s="251"/>
      <c r="NKE41" s="251"/>
      <c r="NKF41" s="251"/>
      <c r="NKG41" s="251"/>
      <c r="NKH41" s="251"/>
      <c r="NKI41" s="252"/>
      <c r="NKJ41" s="253"/>
      <c r="NKO41" s="254"/>
      <c r="NKR41" s="252"/>
      <c r="NKS41" s="252"/>
      <c r="NKT41" s="252"/>
      <c r="NKU41" s="252"/>
      <c r="NKV41" s="253"/>
      <c r="NKW41" s="253"/>
      <c r="NKX41" s="255"/>
      <c r="NKY41" s="255"/>
      <c r="NKZ41" s="256"/>
      <c r="NLC41" s="251"/>
      <c r="NLD41" s="251"/>
      <c r="NLE41" s="251"/>
      <c r="NLF41" s="251"/>
      <c r="NLG41" s="251"/>
      <c r="NLH41" s="251"/>
      <c r="NLI41" s="252"/>
      <c r="NLJ41" s="253"/>
      <c r="NLO41" s="254"/>
      <c r="NLR41" s="252"/>
      <c r="NLS41" s="252"/>
      <c r="NLT41" s="252"/>
      <c r="NLU41" s="252"/>
      <c r="NLV41" s="253"/>
      <c r="NLW41" s="253"/>
      <c r="NLX41" s="255"/>
      <c r="NLY41" s="255"/>
      <c r="NLZ41" s="256"/>
      <c r="NMC41" s="251"/>
      <c r="NMD41" s="251"/>
      <c r="NME41" s="251"/>
      <c r="NMF41" s="251"/>
      <c r="NMG41" s="251"/>
      <c r="NMH41" s="251"/>
      <c r="NMI41" s="252"/>
      <c r="NMJ41" s="253"/>
      <c r="NMO41" s="254"/>
      <c r="NMR41" s="252"/>
      <c r="NMS41" s="252"/>
      <c r="NMT41" s="252"/>
      <c r="NMU41" s="252"/>
      <c r="NMV41" s="253"/>
      <c r="NMW41" s="253"/>
      <c r="NMX41" s="255"/>
      <c r="NMY41" s="255"/>
      <c r="NMZ41" s="256"/>
      <c r="NNC41" s="251"/>
      <c r="NND41" s="251"/>
      <c r="NNE41" s="251"/>
      <c r="NNF41" s="251"/>
      <c r="NNG41" s="251"/>
      <c r="NNH41" s="251"/>
      <c r="NNI41" s="252"/>
      <c r="NNJ41" s="253"/>
      <c r="NNO41" s="254"/>
      <c r="NNR41" s="252"/>
      <c r="NNS41" s="252"/>
      <c r="NNT41" s="252"/>
      <c r="NNU41" s="252"/>
      <c r="NNV41" s="253"/>
      <c r="NNW41" s="253"/>
      <c r="NNX41" s="255"/>
      <c r="NNY41" s="255"/>
      <c r="NNZ41" s="256"/>
      <c r="NOC41" s="251"/>
      <c r="NOD41" s="251"/>
      <c r="NOE41" s="251"/>
      <c r="NOF41" s="251"/>
      <c r="NOG41" s="251"/>
      <c r="NOH41" s="251"/>
      <c r="NOI41" s="252"/>
      <c r="NOJ41" s="253"/>
      <c r="NOO41" s="254"/>
      <c r="NOR41" s="252"/>
      <c r="NOS41" s="252"/>
      <c r="NOT41" s="252"/>
      <c r="NOU41" s="252"/>
      <c r="NOV41" s="253"/>
      <c r="NOW41" s="253"/>
      <c r="NOX41" s="255"/>
      <c r="NOY41" s="255"/>
      <c r="NOZ41" s="256"/>
      <c r="NPC41" s="251"/>
      <c r="NPD41" s="251"/>
      <c r="NPE41" s="251"/>
      <c r="NPF41" s="251"/>
      <c r="NPG41" s="251"/>
      <c r="NPH41" s="251"/>
      <c r="NPI41" s="252"/>
      <c r="NPJ41" s="253"/>
      <c r="NPO41" s="254"/>
      <c r="NPR41" s="252"/>
      <c r="NPS41" s="252"/>
      <c r="NPT41" s="252"/>
      <c r="NPU41" s="252"/>
      <c r="NPV41" s="253"/>
      <c r="NPW41" s="253"/>
      <c r="NPX41" s="255"/>
      <c r="NPY41" s="255"/>
      <c r="NPZ41" s="256"/>
      <c r="NQC41" s="251"/>
      <c r="NQD41" s="251"/>
      <c r="NQE41" s="251"/>
      <c r="NQF41" s="251"/>
      <c r="NQG41" s="251"/>
      <c r="NQH41" s="251"/>
      <c r="NQI41" s="252"/>
      <c r="NQJ41" s="253"/>
      <c r="NQO41" s="254"/>
      <c r="NQR41" s="252"/>
      <c r="NQS41" s="252"/>
      <c r="NQT41" s="252"/>
      <c r="NQU41" s="252"/>
      <c r="NQV41" s="253"/>
      <c r="NQW41" s="253"/>
      <c r="NQX41" s="255"/>
      <c r="NQY41" s="255"/>
      <c r="NQZ41" s="256"/>
      <c r="NRC41" s="251"/>
      <c r="NRD41" s="251"/>
      <c r="NRE41" s="251"/>
      <c r="NRF41" s="251"/>
      <c r="NRG41" s="251"/>
      <c r="NRH41" s="251"/>
      <c r="NRI41" s="252"/>
      <c r="NRJ41" s="253"/>
      <c r="NRO41" s="254"/>
      <c r="NRR41" s="252"/>
      <c r="NRS41" s="252"/>
      <c r="NRT41" s="252"/>
      <c r="NRU41" s="252"/>
      <c r="NRV41" s="253"/>
      <c r="NRW41" s="253"/>
      <c r="NRX41" s="255"/>
      <c r="NRY41" s="255"/>
      <c r="NRZ41" s="256"/>
      <c r="NSC41" s="251"/>
      <c r="NSD41" s="251"/>
      <c r="NSE41" s="251"/>
      <c r="NSF41" s="251"/>
      <c r="NSG41" s="251"/>
      <c r="NSH41" s="251"/>
      <c r="NSI41" s="252"/>
      <c r="NSJ41" s="253"/>
      <c r="NSO41" s="254"/>
      <c r="NSR41" s="252"/>
      <c r="NSS41" s="252"/>
      <c r="NST41" s="252"/>
      <c r="NSU41" s="252"/>
      <c r="NSV41" s="253"/>
      <c r="NSW41" s="253"/>
      <c r="NSX41" s="255"/>
      <c r="NSY41" s="255"/>
      <c r="NSZ41" s="256"/>
      <c r="NTC41" s="251"/>
      <c r="NTD41" s="251"/>
      <c r="NTE41" s="251"/>
      <c r="NTF41" s="251"/>
      <c r="NTG41" s="251"/>
      <c r="NTH41" s="251"/>
      <c r="NTI41" s="252"/>
      <c r="NTJ41" s="253"/>
      <c r="NTO41" s="254"/>
      <c r="NTR41" s="252"/>
      <c r="NTS41" s="252"/>
      <c r="NTT41" s="252"/>
      <c r="NTU41" s="252"/>
      <c r="NTV41" s="253"/>
      <c r="NTW41" s="253"/>
      <c r="NTX41" s="255"/>
      <c r="NTY41" s="255"/>
      <c r="NTZ41" s="256"/>
      <c r="NUC41" s="251"/>
      <c r="NUD41" s="251"/>
      <c r="NUE41" s="251"/>
      <c r="NUF41" s="251"/>
      <c r="NUG41" s="251"/>
      <c r="NUH41" s="251"/>
      <c r="NUI41" s="252"/>
      <c r="NUJ41" s="253"/>
      <c r="NUO41" s="254"/>
      <c r="NUR41" s="252"/>
      <c r="NUS41" s="252"/>
      <c r="NUT41" s="252"/>
      <c r="NUU41" s="252"/>
      <c r="NUV41" s="253"/>
      <c r="NUW41" s="253"/>
      <c r="NUX41" s="255"/>
      <c r="NUY41" s="255"/>
      <c r="NUZ41" s="256"/>
      <c r="NVC41" s="251"/>
      <c r="NVD41" s="251"/>
      <c r="NVE41" s="251"/>
      <c r="NVF41" s="251"/>
      <c r="NVG41" s="251"/>
      <c r="NVH41" s="251"/>
      <c r="NVI41" s="252"/>
      <c r="NVJ41" s="253"/>
      <c r="NVO41" s="254"/>
      <c r="NVR41" s="252"/>
      <c r="NVS41" s="252"/>
      <c r="NVT41" s="252"/>
      <c r="NVU41" s="252"/>
      <c r="NVV41" s="253"/>
      <c r="NVW41" s="253"/>
      <c r="NVX41" s="255"/>
      <c r="NVY41" s="255"/>
      <c r="NVZ41" s="256"/>
      <c r="NWC41" s="251"/>
      <c r="NWD41" s="251"/>
      <c r="NWE41" s="251"/>
      <c r="NWF41" s="251"/>
      <c r="NWG41" s="251"/>
      <c r="NWH41" s="251"/>
      <c r="NWI41" s="252"/>
      <c r="NWJ41" s="253"/>
      <c r="NWO41" s="254"/>
      <c r="NWR41" s="252"/>
      <c r="NWS41" s="252"/>
      <c r="NWT41" s="252"/>
      <c r="NWU41" s="252"/>
      <c r="NWV41" s="253"/>
      <c r="NWW41" s="253"/>
      <c r="NWX41" s="255"/>
      <c r="NWY41" s="255"/>
      <c r="NWZ41" s="256"/>
      <c r="NXC41" s="251"/>
      <c r="NXD41" s="251"/>
      <c r="NXE41" s="251"/>
      <c r="NXF41" s="251"/>
      <c r="NXG41" s="251"/>
      <c r="NXH41" s="251"/>
      <c r="NXI41" s="252"/>
      <c r="NXJ41" s="253"/>
      <c r="NXO41" s="254"/>
      <c r="NXR41" s="252"/>
      <c r="NXS41" s="252"/>
      <c r="NXT41" s="252"/>
      <c r="NXU41" s="252"/>
      <c r="NXV41" s="253"/>
      <c r="NXW41" s="253"/>
      <c r="NXX41" s="255"/>
      <c r="NXY41" s="255"/>
      <c r="NXZ41" s="256"/>
      <c r="NYC41" s="251"/>
      <c r="NYD41" s="251"/>
      <c r="NYE41" s="251"/>
      <c r="NYF41" s="251"/>
      <c r="NYG41" s="251"/>
      <c r="NYH41" s="251"/>
      <c r="NYI41" s="252"/>
      <c r="NYJ41" s="253"/>
      <c r="NYO41" s="254"/>
      <c r="NYR41" s="252"/>
      <c r="NYS41" s="252"/>
      <c r="NYT41" s="252"/>
      <c r="NYU41" s="252"/>
      <c r="NYV41" s="253"/>
      <c r="NYW41" s="253"/>
      <c r="NYX41" s="255"/>
      <c r="NYY41" s="255"/>
      <c r="NYZ41" s="256"/>
      <c r="NZC41" s="251"/>
      <c r="NZD41" s="251"/>
      <c r="NZE41" s="251"/>
      <c r="NZF41" s="251"/>
      <c r="NZG41" s="251"/>
      <c r="NZH41" s="251"/>
      <c r="NZI41" s="252"/>
      <c r="NZJ41" s="253"/>
      <c r="NZO41" s="254"/>
      <c r="NZR41" s="252"/>
      <c r="NZS41" s="252"/>
      <c r="NZT41" s="252"/>
      <c r="NZU41" s="252"/>
      <c r="NZV41" s="253"/>
      <c r="NZW41" s="253"/>
      <c r="NZX41" s="255"/>
      <c r="NZY41" s="255"/>
      <c r="NZZ41" s="256"/>
      <c r="OAC41" s="251"/>
      <c r="OAD41" s="251"/>
      <c r="OAE41" s="251"/>
      <c r="OAF41" s="251"/>
      <c r="OAG41" s="251"/>
      <c r="OAH41" s="251"/>
      <c r="OAI41" s="252"/>
      <c r="OAJ41" s="253"/>
      <c r="OAO41" s="254"/>
      <c r="OAR41" s="252"/>
      <c r="OAS41" s="252"/>
      <c r="OAT41" s="252"/>
      <c r="OAU41" s="252"/>
      <c r="OAV41" s="253"/>
      <c r="OAW41" s="253"/>
      <c r="OAX41" s="255"/>
      <c r="OAY41" s="255"/>
      <c r="OAZ41" s="256"/>
      <c r="OBC41" s="251"/>
      <c r="OBD41" s="251"/>
      <c r="OBE41" s="251"/>
      <c r="OBF41" s="251"/>
      <c r="OBG41" s="251"/>
      <c r="OBH41" s="251"/>
      <c r="OBI41" s="252"/>
      <c r="OBJ41" s="253"/>
      <c r="OBO41" s="254"/>
      <c r="OBR41" s="252"/>
      <c r="OBS41" s="252"/>
      <c r="OBT41" s="252"/>
      <c r="OBU41" s="252"/>
      <c r="OBV41" s="253"/>
      <c r="OBW41" s="253"/>
      <c r="OBX41" s="255"/>
      <c r="OBY41" s="255"/>
      <c r="OBZ41" s="256"/>
      <c r="OCC41" s="251"/>
      <c r="OCD41" s="251"/>
      <c r="OCE41" s="251"/>
      <c r="OCF41" s="251"/>
      <c r="OCG41" s="251"/>
      <c r="OCH41" s="251"/>
      <c r="OCI41" s="252"/>
      <c r="OCJ41" s="253"/>
      <c r="OCO41" s="254"/>
      <c r="OCR41" s="252"/>
      <c r="OCS41" s="252"/>
      <c r="OCT41" s="252"/>
      <c r="OCU41" s="252"/>
      <c r="OCV41" s="253"/>
      <c r="OCW41" s="253"/>
      <c r="OCX41" s="255"/>
      <c r="OCY41" s="255"/>
      <c r="OCZ41" s="256"/>
      <c r="ODC41" s="251"/>
      <c r="ODD41" s="251"/>
      <c r="ODE41" s="251"/>
      <c r="ODF41" s="251"/>
      <c r="ODG41" s="251"/>
      <c r="ODH41" s="251"/>
      <c r="ODI41" s="252"/>
      <c r="ODJ41" s="253"/>
      <c r="ODO41" s="254"/>
      <c r="ODR41" s="252"/>
      <c r="ODS41" s="252"/>
      <c r="ODT41" s="252"/>
      <c r="ODU41" s="252"/>
      <c r="ODV41" s="253"/>
      <c r="ODW41" s="253"/>
      <c r="ODX41" s="255"/>
      <c r="ODY41" s="255"/>
      <c r="ODZ41" s="256"/>
      <c r="OEC41" s="251"/>
      <c r="OED41" s="251"/>
      <c r="OEE41" s="251"/>
      <c r="OEF41" s="251"/>
      <c r="OEG41" s="251"/>
      <c r="OEH41" s="251"/>
      <c r="OEI41" s="252"/>
      <c r="OEJ41" s="253"/>
      <c r="OEO41" s="254"/>
      <c r="OER41" s="252"/>
      <c r="OES41" s="252"/>
      <c r="OET41" s="252"/>
      <c r="OEU41" s="252"/>
      <c r="OEV41" s="253"/>
      <c r="OEW41" s="253"/>
      <c r="OEX41" s="255"/>
      <c r="OEY41" s="255"/>
      <c r="OEZ41" s="256"/>
      <c r="OFC41" s="251"/>
      <c r="OFD41" s="251"/>
      <c r="OFE41" s="251"/>
      <c r="OFF41" s="251"/>
      <c r="OFG41" s="251"/>
      <c r="OFH41" s="251"/>
      <c r="OFI41" s="252"/>
      <c r="OFJ41" s="253"/>
      <c r="OFO41" s="254"/>
      <c r="OFR41" s="252"/>
      <c r="OFS41" s="252"/>
      <c r="OFT41" s="252"/>
      <c r="OFU41" s="252"/>
      <c r="OFV41" s="253"/>
      <c r="OFW41" s="253"/>
      <c r="OFX41" s="255"/>
      <c r="OFY41" s="255"/>
      <c r="OFZ41" s="256"/>
      <c r="OGC41" s="251"/>
      <c r="OGD41" s="251"/>
      <c r="OGE41" s="251"/>
      <c r="OGF41" s="251"/>
      <c r="OGG41" s="251"/>
      <c r="OGH41" s="251"/>
      <c r="OGI41" s="252"/>
      <c r="OGJ41" s="253"/>
      <c r="OGO41" s="254"/>
      <c r="OGR41" s="252"/>
      <c r="OGS41" s="252"/>
      <c r="OGT41" s="252"/>
      <c r="OGU41" s="252"/>
      <c r="OGV41" s="253"/>
      <c r="OGW41" s="253"/>
      <c r="OGX41" s="255"/>
      <c r="OGY41" s="255"/>
      <c r="OGZ41" s="256"/>
      <c r="OHC41" s="251"/>
      <c r="OHD41" s="251"/>
      <c r="OHE41" s="251"/>
      <c r="OHF41" s="251"/>
      <c r="OHG41" s="251"/>
      <c r="OHH41" s="251"/>
      <c r="OHI41" s="252"/>
      <c r="OHJ41" s="253"/>
      <c r="OHO41" s="254"/>
      <c r="OHR41" s="252"/>
      <c r="OHS41" s="252"/>
      <c r="OHT41" s="252"/>
      <c r="OHU41" s="252"/>
      <c r="OHV41" s="253"/>
      <c r="OHW41" s="253"/>
      <c r="OHX41" s="255"/>
      <c r="OHY41" s="255"/>
      <c r="OHZ41" s="256"/>
      <c r="OIC41" s="251"/>
      <c r="OID41" s="251"/>
      <c r="OIE41" s="251"/>
      <c r="OIF41" s="251"/>
      <c r="OIG41" s="251"/>
      <c r="OIH41" s="251"/>
      <c r="OII41" s="252"/>
      <c r="OIJ41" s="253"/>
      <c r="OIO41" s="254"/>
      <c r="OIR41" s="252"/>
      <c r="OIS41" s="252"/>
      <c r="OIT41" s="252"/>
      <c r="OIU41" s="252"/>
      <c r="OIV41" s="253"/>
      <c r="OIW41" s="253"/>
      <c r="OIX41" s="255"/>
      <c r="OIY41" s="255"/>
      <c r="OIZ41" s="256"/>
      <c r="OJC41" s="251"/>
      <c r="OJD41" s="251"/>
      <c r="OJE41" s="251"/>
      <c r="OJF41" s="251"/>
      <c r="OJG41" s="251"/>
      <c r="OJH41" s="251"/>
      <c r="OJI41" s="252"/>
      <c r="OJJ41" s="253"/>
      <c r="OJO41" s="254"/>
      <c r="OJR41" s="252"/>
      <c r="OJS41" s="252"/>
      <c r="OJT41" s="252"/>
      <c r="OJU41" s="252"/>
      <c r="OJV41" s="253"/>
      <c r="OJW41" s="253"/>
      <c r="OJX41" s="255"/>
      <c r="OJY41" s="255"/>
      <c r="OJZ41" s="256"/>
      <c r="OKC41" s="251"/>
      <c r="OKD41" s="251"/>
      <c r="OKE41" s="251"/>
      <c r="OKF41" s="251"/>
      <c r="OKG41" s="251"/>
      <c r="OKH41" s="251"/>
      <c r="OKI41" s="252"/>
      <c r="OKJ41" s="253"/>
      <c r="OKO41" s="254"/>
      <c r="OKR41" s="252"/>
      <c r="OKS41" s="252"/>
      <c r="OKT41" s="252"/>
      <c r="OKU41" s="252"/>
      <c r="OKV41" s="253"/>
      <c r="OKW41" s="253"/>
      <c r="OKX41" s="255"/>
      <c r="OKY41" s="255"/>
      <c r="OKZ41" s="256"/>
      <c r="OLC41" s="251"/>
      <c r="OLD41" s="251"/>
      <c r="OLE41" s="251"/>
      <c r="OLF41" s="251"/>
      <c r="OLG41" s="251"/>
      <c r="OLH41" s="251"/>
      <c r="OLI41" s="252"/>
      <c r="OLJ41" s="253"/>
      <c r="OLO41" s="254"/>
      <c r="OLR41" s="252"/>
      <c r="OLS41" s="252"/>
      <c r="OLT41" s="252"/>
      <c r="OLU41" s="252"/>
      <c r="OLV41" s="253"/>
      <c r="OLW41" s="253"/>
      <c r="OLX41" s="255"/>
      <c r="OLY41" s="255"/>
      <c r="OLZ41" s="256"/>
      <c r="OMC41" s="251"/>
      <c r="OMD41" s="251"/>
      <c r="OME41" s="251"/>
      <c r="OMF41" s="251"/>
      <c r="OMG41" s="251"/>
      <c r="OMH41" s="251"/>
      <c r="OMI41" s="252"/>
      <c r="OMJ41" s="253"/>
      <c r="OMO41" s="254"/>
      <c r="OMR41" s="252"/>
      <c r="OMS41" s="252"/>
      <c r="OMT41" s="252"/>
      <c r="OMU41" s="252"/>
      <c r="OMV41" s="253"/>
      <c r="OMW41" s="253"/>
      <c r="OMX41" s="255"/>
      <c r="OMY41" s="255"/>
      <c r="OMZ41" s="256"/>
      <c r="ONC41" s="251"/>
      <c r="OND41" s="251"/>
      <c r="ONE41" s="251"/>
      <c r="ONF41" s="251"/>
      <c r="ONG41" s="251"/>
      <c r="ONH41" s="251"/>
      <c r="ONI41" s="252"/>
      <c r="ONJ41" s="253"/>
      <c r="ONO41" s="254"/>
      <c r="ONR41" s="252"/>
      <c r="ONS41" s="252"/>
      <c r="ONT41" s="252"/>
      <c r="ONU41" s="252"/>
      <c r="ONV41" s="253"/>
      <c r="ONW41" s="253"/>
      <c r="ONX41" s="255"/>
      <c r="ONY41" s="255"/>
      <c r="ONZ41" s="256"/>
      <c r="OOC41" s="251"/>
      <c r="OOD41" s="251"/>
      <c r="OOE41" s="251"/>
      <c r="OOF41" s="251"/>
      <c r="OOG41" s="251"/>
      <c r="OOH41" s="251"/>
      <c r="OOI41" s="252"/>
      <c r="OOJ41" s="253"/>
      <c r="OOO41" s="254"/>
      <c r="OOR41" s="252"/>
      <c r="OOS41" s="252"/>
      <c r="OOT41" s="252"/>
      <c r="OOU41" s="252"/>
      <c r="OOV41" s="253"/>
      <c r="OOW41" s="253"/>
      <c r="OOX41" s="255"/>
      <c r="OOY41" s="255"/>
      <c r="OOZ41" s="256"/>
      <c r="OPC41" s="251"/>
      <c r="OPD41" s="251"/>
      <c r="OPE41" s="251"/>
      <c r="OPF41" s="251"/>
      <c r="OPG41" s="251"/>
      <c r="OPH41" s="251"/>
      <c r="OPI41" s="252"/>
      <c r="OPJ41" s="253"/>
      <c r="OPO41" s="254"/>
      <c r="OPR41" s="252"/>
      <c r="OPS41" s="252"/>
      <c r="OPT41" s="252"/>
      <c r="OPU41" s="252"/>
      <c r="OPV41" s="253"/>
      <c r="OPW41" s="253"/>
      <c r="OPX41" s="255"/>
      <c r="OPY41" s="255"/>
      <c r="OPZ41" s="256"/>
      <c r="OQC41" s="251"/>
      <c r="OQD41" s="251"/>
      <c r="OQE41" s="251"/>
      <c r="OQF41" s="251"/>
      <c r="OQG41" s="251"/>
      <c r="OQH41" s="251"/>
      <c r="OQI41" s="252"/>
      <c r="OQJ41" s="253"/>
      <c r="OQO41" s="254"/>
      <c r="OQR41" s="252"/>
      <c r="OQS41" s="252"/>
      <c r="OQT41" s="252"/>
      <c r="OQU41" s="252"/>
      <c r="OQV41" s="253"/>
      <c r="OQW41" s="253"/>
      <c r="OQX41" s="255"/>
      <c r="OQY41" s="255"/>
      <c r="OQZ41" s="256"/>
      <c r="ORC41" s="251"/>
      <c r="ORD41" s="251"/>
      <c r="ORE41" s="251"/>
      <c r="ORF41" s="251"/>
      <c r="ORG41" s="251"/>
      <c r="ORH41" s="251"/>
      <c r="ORI41" s="252"/>
      <c r="ORJ41" s="253"/>
      <c r="ORO41" s="254"/>
      <c r="ORR41" s="252"/>
      <c r="ORS41" s="252"/>
      <c r="ORT41" s="252"/>
      <c r="ORU41" s="252"/>
      <c r="ORV41" s="253"/>
      <c r="ORW41" s="253"/>
      <c r="ORX41" s="255"/>
      <c r="ORY41" s="255"/>
      <c r="ORZ41" s="256"/>
      <c r="OSC41" s="251"/>
      <c r="OSD41" s="251"/>
      <c r="OSE41" s="251"/>
      <c r="OSF41" s="251"/>
      <c r="OSG41" s="251"/>
      <c r="OSH41" s="251"/>
      <c r="OSI41" s="252"/>
      <c r="OSJ41" s="253"/>
      <c r="OSO41" s="254"/>
      <c r="OSR41" s="252"/>
      <c r="OSS41" s="252"/>
      <c r="OST41" s="252"/>
      <c r="OSU41" s="252"/>
      <c r="OSV41" s="253"/>
      <c r="OSW41" s="253"/>
      <c r="OSX41" s="255"/>
      <c r="OSY41" s="255"/>
      <c r="OSZ41" s="256"/>
      <c r="OTC41" s="251"/>
      <c r="OTD41" s="251"/>
      <c r="OTE41" s="251"/>
      <c r="OTF41" s="251"/>
      <c r="OTG41" s="251"/>
      <c r="OTH41" s="251"/>
      <c r="OTI41" s="252"/>
      <c r="OTJ41" s="253"/>
      <c r="OTO41" s="254"/>
      <c r="OTR41" s="252"/>
      <c r="OTS41" s="252"/>
      <c r="OTT41" s="252"/>
      <c r="OTU41" s="252"/>
      <c r="OTV41" s="253"/>
      <c r="OTW41" s="253"/>
      <c r="OTX41" s="255"/>
      <c r="OTY41" s="255"/>
      <c r="OTZ41" s="256"/>
      <c r="OUC41" s="251"/>
      <c r="OUD41" s="251"/>
      <c r="OUE41" s="251"/>
      <c r="OUF41" s="251"/>
      <c r="OUG41" s="251"/>
      <c r="OUH41" s="251"/>
      <c r="OUI41" s="252"/>
      <c r="OUJ41" s="253"/>
      <c r="OUO41" s="254"/>
      <c r="OUR41" s="252"/>
      <c r="OUS41" s="252"/>
      <c r="OUT41" s="252"/>
      <c r="OUU41" s="252"/>
      <c r="OUV41" s="253"/>
      <c r="OUW41" s="253"/>
      <c r="OUX41" s="255"/>
      <c r="OUY41" s="255"/>
      <c r="OUZ41" s="256"/>
      <c r="OVC41" s="251"/>
      <c r="OVD41" s="251"/>
      <c r="OVE41" s="251"/>
      <c r="OVF41" s="251"/>
      <c r="OVG41" s="251"/>
      <c r="OVH41" s="251"/>
      <c r="OVI41" s="252"/>
      <c r="OVJ41" s="253"/>
      <c r="OVO41" s="254"/>
      <c r="OVR41" s="252"/>
      <c r="OVS41" s="252"/>
      <c r="OVT41" s="252"/>
      <c r="OVU41" s="252"/>
      <c r="OVV41" s="253"/>
      <c r="OVW41" s="253"/>
      <c r="OVX41" s="255"/>
      <c r="OVY41" s="255"/>
      <c r="OVZ41" s="256"/>
      <c r="OWC41" s="251"/>
      <c r="OWD41" s="251"/>
      <c r="OWE41" s="251"/>
      <c r="OWF41" s="251"/>
      <c r="OWG41" s="251"/>
      <c r="OWH41" s="251"/>
      <c r="OWI41" s="252"/>
      <c r="OWJ41" s="253"/>
      <c r="OWO41" s="254"/>
      <c r="OWR41" s="252"/>
      <c r="OWS41" s="252"/>
      <c r="OWT41" s="252"/>
      <c r="OWU41" s="252"/>
      <c r="OWV41" s="253"/>
      <c r="OWW41" s="253"/>
      <c r="OWX41" s="255"/>
      <c r="OWY41" s="255"/>
      <c r="OWZ41" s="256"/>
      <c r="OXC41" s="251"/>
      <c r="OXD41" s="251"/>
      <c r="OXE41" s="251"/>
      <c r="OXF41" s="251"/>
      <c r="OXG41" s="251"/>
      <c r="OXH41" s="251"/>
      <c r="OXI41" s="252"/>
      <c r="OXJ41" s="253"/>
      <c r="OXO41" s="254"/>
      <c r="OXR41" s="252"/>
      <c r="OXS41" s="252"/>
      <c r="OXT41" s="252"/>
      <c r="OXU41" s="252"/>
      <c r="OXV41" s="253"/>
      <c r="OXW41" s="253"/>
      <c r="OXX41" s="255"/>
      <c r="OXY41" s="255"/>
      <c r="OXZ41" s="256"/>
      <c r="OYC41" s="251"/>
      <c r="OYD41" s="251"/>
      <c r="OYE41" s="251"/>
      <c r="OYF41" s="251"/>
      <c r="OYG41" s="251"/>
      <c r="OYH41" s="251"/>
      <c r="OYI41" s="252"/>
      <c r="OYJ41" s="253"/>
      <c r="OYO41" s="254"/>
      <c r="OYR41" s="252"/>
      <c r="OYS41" s="252"/>
      <c r="OYT41" s="252"/>
      <c r="OYU41" s="252"/>
      <c r="OYV41" s="253"/>
      <c r="OYW41" s="253"/>
      <c r="OYX41" s="255"/>
      <c r="OYY41" s="255"/>
      <c r="OYZ41" s="256"/>
      <c r="OZC41" s="251"/>
      <c r="OZD41" s="251"/>
      <c r="OZE41" s="251"/>
      <c r="OZF41" s="251"/>
      <c r="OZG41" s="251"/>
      <c r="OZH41" s="251"/>
      <c r="OZI41" s="252"/>
      <c r="OZJ41" s="253"/>
      <c r="OZO41" s="254"/>
      <c r="OZR41" s="252"/>
      <c r="OZS41" s="252"/>
      <c r="OZT41" s="252"/>
      <c r="OZU41" s="252"/>
      <c r="OZV41" s="253"/>
      <c r="OZW41" s="253"/>
      <c r="OZX41" s="255"/>
      <c r="OZY41" s="255"/>
      <c r="OZZ41" s="256"/>
      <c r="PAC41" s="251"/>
      <c r="PAD41" s="251"/>
      <c r="PAE41" s="251"/>
      <c r="PAF41" s="251"/>
      <c r="PAG41" s="251"/>
      <c r="PAH41" s="251"/>
      <c r="PAI41" s="252"/>
      <c r="PAJ41" s="253"/>
      <c r="PAO41" s="254"/>
      <c r="PAR41" s="252"/>
      <c r="PAS41" s="252"/>
      <c r="PAT41" s="252"/>
      <c r="PAU41" s="252"/>
      <c r="PAV41" s="253"/>
      <c r="PAW41" s="253"/>
      <c r="PAX41" s="255"/>
      <c r="PAY41" s="255"/>
      <c r="PAZ41" s="256"/>
      <c r="PBC41" s="251"/>
      <c r="PBD41" s="251"/>
      <c r="PBE41" s="251"/>
      <c r="PBF41" s="251"/>
      <c r="PBG41" s="251"/>
      <c r="PBH41" s="251"/>
      <c r="PBI41" s="252"/>
      <c r="PBJ41" s="253"/>
      <c r="PBO41" s="254"/>
      <c r="PBR41" s="252"/>
      <c r="PBS41" s="252"/>
      <c r="PBT41" s="252"/>
      <c r="PBU41" s="252"/>
      <c r="PBV41" s="253"/>
      <c r="PBW41" s="253"/>
      <c r="PBX41" s="255"/>
      <c r="PBY41" s="255"/>
      <c r="PBZ41" s="256"/>
      <c r="PCC41" s="251"/>
      <c r="PCD41" s="251"/>
      <c r="PCE41" s="251"/>
      <c r="PCF41" s="251"/>
      <c r="PCG41" s="251"/>
      <c r="PCH41" s="251"/>
      <c r="PCI41" s="252"/>
      <c r="PCJ41" s="253"/>
      <c r="PCO41" s="254"/>
      <c r="PCR41" s="252"/>
      <c r="PCS41" s="252"/>
      <c r="PCT41" s="252"/>
      <c r="PCU41" s="252"/>
      <c r="PCV41" s="253"/>
      <c r="PCW41" s="253"/>
      <c r="PCX41" s="255"/>
      <c r="PCY41" s="255"/>
      <c r="PCZ41" s="256"/>
      <c r="PDC41" s="251"/>
      <c r="PDD41" s="251"/>
      <c r="PDE41" s="251"/>
      <c r="PDF41" s="251"/>
      <c r="PDG41" s="251"/>
      <c r="PDH41" s="251"/>
      <c r="PDI41" s="252"/>
      <c r="PDJ41" s="253"/>
      <c r="PDO41" s="254"/>
      <c r="PDR41" s="252"/>
      <c r="PDS41" s="252"/>
      <c r="PDT41" s="252"/>
      <c r="PDU41" s="252"/>
      <c r="PDV41" s="253"/>
      <c r="PDW41" s="253"/>
      <c r="PDX41" s="255"/>
      <c r="PDY41" s="255"/>
      <c r="PDZ41" s="256"/>
      <c r="PEC41" s="251"/>
      <c r="PED41" s="251"/>
      <c r="PEE41" s="251"/>
      <c r="PEF41" s="251"/>
      <c r="PEG41" s="251"/>
      <c r="PEH41" s="251"/>
      <c r="PEI41" s="252"/>
      <c r="PEJ41" s="253"/>
      <c r="PEO41" s="254"/>
      <c r="PER41" s="252"/>
      <c r="PES41" s="252"/>
      <c r="PET41" s="252"/>
      <c r="PEU41" s="252"/>
      <c r="PEV41" s="253"/>
      <c r="PEW41" s="253"/>
      <c r="PEX41" s="255"/>
      <c r="PEY41" s="255"/>
      <c r="PEZ41" s="256"/>
      <c r="PFC41" s="251"/>
      <c r="PFD41" s="251"/>
      <c r="PFE41" s="251"/>
      <c r="PFF41" s="251"/>
      <c r="PFG41" s="251"/>
      <c r="PFH41" s="251"/>
      <c r="PFI41" s="252"/>
      <c r="PFJ41" s="253"/>
      <c r="PFO41" s="254"/>
      <c r="PFR41" s="252"/>
      <c r="PFS41" s="252"/>
      <c r="PFT41" s="252"/>
      <c r="PFU41" s="252"/>
      <c r="PFV41" s="253"/>
      <c r="PFW41" s="253"/>
      <c r="PFX41" s="255"/>
      <c r="PFY41" s="255"/>
      <c r="PFZ41" s="256"/>
      <c r="PGC41" s="251"/>
      <c r="PGD41" s="251"/>
      <c r="PGE41" s="251"/>
      <c r="PGF41" s="251"/>
      <c r="PGG41" s="251"/>
      <c r="PGH41" s="251"/>
      <c r="PGI41" s="252"/>
      <c r="PGJ41" s="253"/>
      <c r="PGO41" s="254"/>
      <c r="PGR41" s="252"/>
      <c r="PGS41" s="252"/>
      <c r="PGT41" s="252"/>
      <c r="PGU41" s="252"/>
      <c r="PGV41" s="253"/>
      <c r="PGW41" s="253"/>
      <c r="PGX41" s="255"/>
      <c r="PGY41" s="255"/>
      <c r="PGZ41" s="256"/>
      <c r="PHC41" s="251"/>
      <c r="PHD41" s="251"/>
      <c r="PHE41" s="251"/>
      <c r="PHF41" s="251"/>
      <c r="PHG41" s="251"/>
      <c r="PHH41" s="251"/>
      <c r="PHI41" s="252"/>
      <c r="PHJ41" s="253"/>
      <c r="PHO41" s="254"/>
      <c r="PHR41" s="252"/>
      <c r="PHS41" s="252"/>
      <c r="PHT41" s="252"/>
      <c r="PHU41" s="252"/>
      <c r="PHV41" s="253"/>
      <c r="PHW41" s="253"/>
      <c r="PHX41" s="255"/>
      <c r="PHY41" s="255"/>
      <c r="PHZ41" s="256"/>
      <c r="PIC41" s="251"/>
      <c r="PID41" s="251"/>
      <c r="PIE41" s="251"/>
      <c r="PIF41" s="251"/>
      <c r="PIG41" s="251"/>
      <c r="PIH41" s="251"/>
      <c r="PII41" s="252"/>
      <c r="PIJ41" s="253"/>
      <c r="PIO41" s="254"/>
      <c r="PIR41" s="252"/>
      <c r="PIS41" s="252"/>
      <c r="PIT41" s="252"/>
      <c r="PIU41" s="252"/>
      <c r="PIV41" s="253"/>
      <c r="PIW41" s="253"/>
      <c r="PIX41" s="255"/>
      <c r="PIY41" s="255"/>
      <c r="PIZ41" s="256"/>
      <c r="PJC41" s="251"/>
      <c r="PJD41" s="251"/>
      <c r="PJE41" s="251"/>
      <c r="PJF41" s="251"/>
      <c r="PJG41" s="251"/>
      <c r="PJH41" s="251"/>
      <c r="PJI41" s="252"/>
      <c r="PJJ41" s="253"/>
      <c r="PJO41" s="254"/>
      <c r="PJR41" s="252"/>
      <c r="PJS41" s="252"/>
      <c r="PJT41" s="252"/>
      <c r="PJU41" s="252"/>
      <c r="PJV41" s="253"/>
      <c r="PJW41" s="253"/>
      <c r="PJX41" s="255"/>
      <c r="PJY41" s="255"/>
      <c r="PJZ41" s="256"/>
      <c r="PKC41" s="251"/>
      <c r="PKD41" s="251"/>
      <c r="PKE41" s="251"/>
      <c r="PKF41" s="251"/>
      <c r="PKG41" s="251"/>
      <c r="PKH41" s="251"/>
      <c r="PKI41" s="252"/>
      <c r="PKJ41" s="253"/>
      <c r="PKO41" s="254"/>
      <c r="PKR41" s="252"/>
      <c r="PKS41" s="252"/>
      <c r="PKT41" s="252"/>
      <c r="PKU41" s="252"/>
      <c r="PKV41" s="253"/>
      <c r="PKW41" s="253"/>
      <c r="PKX41" s="255"/>
      <c r="PKY41" s="255"/>
      <c r="PKZ41" s="256"/>
      <c r="PLC41" s="251"/>
      <c r="PLD41" s="251"/>
      <c r="PLE41" s="251"/>
      <c r="PLF41" s="251"/>
      <c r="PLG41" s="251"/>
      <c r="PLH41" s="251"/>
      <c r="PLI41" s="252"/>
      <c r="PLJ41" s="253"/>
      <c r="PLO41" s="254"/>
      <c r="PLR41" s="252"/>
      <c r="PLS41" s="252"/>
      <c r="PLT41" s="252"/>
      <c r="PLU41" s="252"/>
      <c r="PLV41" s="253"/>
      <c r="PLW41" s="253"/>
      <c r="PLX41" s="255"/>
      <c r="PLY41" s="255"/>
      <c r="PLZ41" s="256"/>
      <c r="PMC41" s="251"/>
      <c r="PMD41" s="251"/>
      <c r="PME41" s="251"/>
      <c r="PMF41" s="251"/>
      <c r="PMG41" s="251"/>
      <c r="PMH41" s="251"/>
      <c r="PMI41" s="252"/>
      <c r="PMJ41" s="253"/>
      <c r="PMO41" s="254"/>
      <c r="PMR41" s="252"/>
      <c r="PMS41" s="252"/>
      <c r="PMT41" s="252"/>
      <c r="PMU41" s="252"/>
      <c r="PMV41" s="253"/>
      <c r="PMW41" s="253"/>
      <c r="PMX41" s="255"/>
      <c r="PMY41" s="255"/>
      <c r="PMZ41" s="256"/>
      <c r="PNC41" s="251"/>
      <c r="PND41" s="251"/>
      <c r="PNE41" s="251"/>
      <c r="PNF41" s="251"/>
      <c r="PNG41" s="251"/>
      <c r="PNH41" s="251"/>
      <c r="PNI41" s="252"/>
      <c r="PNJ41" s="253"/>
      <c r="PNO41" s="254"/>
      <c r="PNR41" s="252"/>
      <c r="PNS41" s="252"/>
      <c r="PNT41" s="252"/>
      <c r="PNU41" s="252"/>
      <c r="PNV41" s="253"/>
      <c r="PNW41" s="253"/>
      <c r="PNX41" s="255"/>
      <c r="PNY41" s="255"/>
      <c r="PNZ41" s="256"/>
      <c r="POC41" s="251"/>
      <c r="POD41" s="251"/>
      <c r="POE41" s="251"/>
      <c r="POF41" s="251"/>
      <c r="POG41" s="251"/>
      <c r="POH41" s="251"/>
      <c r="POI41" s="252"/>
      <c r="POJ41" s="253"/>
      <c r="POO41" s="254"/>
      <c r="POR41" s="252"/>
      <c r="POS41" s="252"/>
      <c r="POT41" s="252"/>
      <c r="POU41" s="252"/>
      <c r="POV41" s="253"/>
      <c r="POW41" s="253"/>
      <c r="POX41" s="255"/>
      <c r="POY41" s="255"/>
      <c r="POZ41" s="256"/>
      <c r="PPC41" s="251"/>
      <c r="PPD41" s="251"/>
      <c r="PPE41" s="251"/>
      <c r="PPF41" s="251"/>
      <c r="PPG41" s="251"/>
      <c r="PPH41" s="251"/>
      <c r="PPI41" s="252"/>
      <c r="PPJ41" s="253"/>
      <c r="PPO41" s="254"/>
      <c r="PPR41" s="252"/>
      <c r="PPS41" s="252"/>
      <c r="PPT41" s="252"/>
      <c r="PPU41" s="252"/>
      <c r="PPV41" s="253"/>
      <c r="PPW41" s="253"/>
      <c r="PPX41" s="255"/>
      <c r="PPY41" s="255"/>
      <c r="PPZ41" s="256"/>
      <c r="PQC41" s="251"/>
      <c r="PQD41" s="251"/>
      <c r="PQE41" s="251"/>
      <c r="PQF41" s="251"/>
      <c r="PQG41" s="251"/>
      <c r="PQH41" s="251"/>
      <c r="PQI41" s="252"/>
      <c r="PQJ41" s="253"/>
      <c r="PQO41" s="254"/>
      <c r="PQR41" s="252"/>
      <c r="PQS41" s="252"/>
      <c r="PQT41" s="252"/>
      <c r="PQU41" s="252"/>
      <c r="PQV41" s="253"/>
      <c r="PQW41" s="253"/>
      <c r="PQX41" s="255"/>
      <c r="PQY41" s="255"/>
      <c r="PQZ41" s="256"/>
      <c r="PRC41" s="251"/>
      <c r="PRD41" s="251"/>
      <c r="PRE41" s="251"/>
      <c r="PRF41" s="251"/>
      <c r="PRG41" s="251"/>
      <c r="PRH41" s="251"/>
      <c r="PRI41" s="252"/>
      <c r="PRJ41" s="253"/>
      <c r="PRO41" s="254"/>
      <c r="PRR41" s="252"/>
      <c r="PRS41" s="252"/>
      <c r="PRT41" s="252"/>
      <c r="PRU41" s="252"/>
      <c r="PRV41" s="253"/>
      <c r="PRW41" s="253"/>
      <c r="PRX41" s="255"/>
      <c r="PRY41" s="255"/>
      <c r="PRZ41" s="256"/>
      <c r="PSC41" s="251"/>
      <c r="PSD41" s="251"/>
      <c r="PSE41" s="251"/>
      <c r="PSF41" s="251"/>
      <c r="PSG41" s="251"/>
      <c r="PSH41" s="251"/>
      <c r="PSI41" s="252"/>
      <c r="PSJ41" s="253"/>
      <c r="PSO41" s="254"/>
      <c r="PSR41" s="252"/>
      <c r="PSS41" s="252"/>
      <c r="PST41" s="252"/>
      <c r="PSU41" s="252"/>
      <c r="PSV41" s="253"/>
      <c r="PSW41" s="253"/>
      <c r="PSX41" s="255"/>
      <c r="PSY41" s="255"/>
      <c r="PSZ41" s="256"/>
      <c r="PTC41" s="251"/>
      <c r="PTD41" s="251"/>
      <c r="PTE41" s="251"/>
      <c r="PTF41" s="251"/>
      <c r="PTG41" s="251"/>
      <c r="PTH41" s="251"/>
      <c r="PTI41" s="252"/>
      <c r="PTJ41" s="253"/>
      <c r="PTO41" s="254"/>
      <c r="PTR41" s="252"/>
      <c r="PTS41" s="252"/>
      <c r="PTT41" s="252"/>
      <c r="PTU41" s="252"/>
      <c r="PTV41" s="253"/>
      <c r="PTW41" s="253"/>
      <c r="PTX41" s="255"/>
      <c r="PTY41" s="255"/>
      <c r="PTZ41" s="256"/>
      <c r="PUC41" s="251"/>
      <c r="PUD41" s="251"/>
      <c r="PUE41" s="251"/>
      <c r="PUF41" s="251"/>
      <c r="PUG41" s="251"/>
      <c r="PUH41" s="251"/>
      <c r="PUI41" s="252"/>
      <c r="PUJ41" s="253"/>
      <c r="PUO41" s="254"/>
      <c r="PUR41" s="252"/>
      <c r="PUS41" s="252"/>
      <c r="PUT41" s="252"/>
      <c r="PUU41" s="252"/>
      <c r="PUV41" s="253"/>
      <c r="PUW41" s="253"/>
      <c r="PUX41" s="255"/>
      <c r="PUY41" s="255"/>
      <c r="PUZ41" s="256"/>
      <c r="PVC41" s="251"/>
      <c r="PVD41" s="251"/>
      <c r="PVE41" s="251"/>
      <c r="PVF41" s="251"/>
      <c r="PVG41" s="251"/>
      <c r="PVH41" s="251"/>
      <c r="PVI41" s="252"/>
      <c r="PVJ41" s="253"/>
      <c r="PVO41" s="254"/>
      <c r="PVR41" s="252"/>
      <c r="PVS41" s="252"/>
      <c r="PVT41" s="252"/>
      <c r="PVU41" s="252"/>
      <c r="PVV41" s="253"/>
      <c r="PVW41" s="253"/>
      <c r="PVX41" s="255"/>
      <c r="PVY41" s="255"/>
      <c r="PVZ41" s="256"/>
      <c r="PWC41" s="251"/>
      <c r="PWD41" s="251"/>
      <c r="PWE41" s="251"/>
      <c r="PWF41" s="251"/>
      <c r="PWG41" s="251"/>
      <c r="PWH41" s="251"/>
      <c r="PWI41" s="252"/>
      <c r="PWJ41" s="253"/>
      <c r="PWO41" s="254"/>
      <c r="PWR41" s="252"/>
      <c r="PWS41" s="252"/>
      <c r="PWT41" s="252"/>
      <c r="PWU41" s="252"/>
      <c r="PWV41" s="253"/>
      <c r="PWW41" s="253"/>
      <c r="PWX41" s="255"/>
      <c r="PWY41" s="255"/>
      <c r="PWZ41" s="256"/>
      <c r="PXC41" s="251"/>
      <c r="PXD41" s="251"/>
      <c r="PXE41" s="251"/>
      <c r="PXF41" s="251"/>
      <c r="PXG41" s="251"/>
      <c r="PXH41" s="251"/>
      <c r="PXI41" s="252"/>
      <c r="PXJ41" s="253"/>
      <c r="PXO41" s="254"/>
      <c r="PXR41" s="252"/>
      <c r="PXS41" s="252"/>
      <c r="PXT41" s="252"/>
      <c r="PXU41" s="252"/>
      <c r="PXV41" s="253"/>
      <c r="PXW41" s="253"/>
      <c r="PXX41" s="255"/>
      <c r="PXY41" s="255"/>
      <c r="PXZ41" s="256"/>
      <c r="PYC41" s="251"/>
      <c r="PYD41" s="251"/>
      <c r="PYE41" s="251"/>
      <c r="PYF41" s="251"/>
      <c r="PYG41" s="251"/>
      <c r="PYH41" s="251"/>
      <c r="PYI41" s="252"/>
      <c r="PYJ41" s="253"/>
      <c r="PYO41" s="254"/>
      <c r="PYR41" s="252"/>
      <c r="PYS41" s="252"/>
      <c r="PYT41" s="252"/>
      <c r="PYU41" s="252"/>
      <c r="PYV41" s="253"/>
      <c r="PYW41" s="253"/>
      <c r="PYX41" s="255"/>
      <c r="PYY41" s="255"/>
      <c r="PYZ41" s="256"/>
      <c r="PZC41" s="251"/>
      <c r="PZD41" s="251"/>
      <c r="PZE41" s="251"/>
      <c r="PZF41" s="251"/>
      <c r="PZG41" s="251"/>
      <c r="PZH41" s="251"/>
      <c r="PZI41" s="252"/>
      <c r="PZJ41" s="253"/>
      <c r="PZO41" s="254"/>
      <c r="PZR41" s="252"/>
      <c r="PZS41" s="252"/>
      <c r="PZT41" s="252"/>
      <c r="PZU41" s="252"/>
      <c r="PZV41" s="253"/>
      <c r="PZW41" s="253"/>
      <c r="PZX41" s="255"/>
      <c r="PZY41" s="255"/>
      <c r="PZZ41" s="256"/>
      <c r="QAC41" s="251"/>
      <c r="QAD41" s="251"/>
      <c r="QAE41" s="251"/>
      <c r="QAF41" s="251"/>
      <c r="QAG41" s="251"/>
      <c r="QAH41" s="251"/>
      <c r="QAI41" s="252"/>
      <c r="QAJ41" s="253"/>
      <c r="QAO41" s="254"/>
      <c r="QAR41" s="252"/>
      <c r="QAS41" s="252"/>
      <c r="QAT41" s="252"/>
      <c r="QAU41" s="252"/>
      <c r="QAV41" s="253"/>
      <c r="QAW41" s="253"/>
      <c r="QAX41" s="255"/>
      <c r="QAY41" s="255"/>
      <c r="QAZ41" s="256"/>
      <c r="QBC41" s="251"/>
      <c r="QBD41" s="251"/>
      <c r="QBE41" s="251"/>
      <c r="QBF41" s="251"/>
      <c r="QBG41" s="251"/>
      <c r="QBH41" s="251"/>
      <c r="QBI41" s="252"/>
      <c r="QBJ41" s="253"/>
      <c r="QBO41" s="254"/>
      <c r="QBR41" s="252"/>
      <c r="QBS41" s="252"/>
      <c r="QBT41" s="252"/>
      <c r="QBU41" s="252"/>
      <c r="QBV41" s="253"/>
      <c r="QBW41" s="253"/>
      <c r="QBX41" s="255"/>
      <c r="QBY41" s="255"/>
      <c r="QBZ41" s="256"/>
      <c r="QCC41" s="251"/>
      <c r="QCD41" s="251"/>
      <c r="QCE41" s="251"/>
      <c r="QCF41" s="251"/>
      <c r="QCG41" s="251"/>
      <c r="QCH41" s="251"/>
      <c r="QCI41" s="252"/>
      <c r="QCJ41" s="253"/>
      <c r="QCO41" s="254"/>
      <c r="QCR41" s="252"/>
      <c r="QCS41" s="252"/>
      <c r="QCT41" s="252"/>
      <c r="QCU41" s="252"/>
      <c r="QCV41" s="253"/>
      <c r="QCW41" s="253"/>
      <c r="QCX41" s="255"/>
      <c r="QCY41" s="255"/>
      <c r="QCZ41" s="256"/>
      <c r="QDC41" s="251"/>
      <c r="QDD41" s="251"/>
      <c r="QDE41" s="251"/>
      <c r="QDF41" s="251"/>
      <c r="QDG41" s="251"/>
      <c r="QDH41" s="251"/>
      <c r="QDI41" s="252"/>
      <c r="QDJ41" s="253"/>
      <c r="QDO41" s="254"/>
      <c r="QDR41" s="252"/>
      <c r="QDS41" s="252"/>
      <c r="QDT41" s="252"/>
      <c r="QDU41" s="252"/>
      <c r="QDV41" s="253"/>
      <c r="QDW41" s="253"/>
      <c r="QDX41" s="255"/>
      <c r="QDY41" s="255"/>
      <c r="QDZ41" s="256"/>
      <c r="QEC41" s="251"/>
      <c r="QED41" s="251"/>
      <c r="QEE41" s="251"/>
      <c r="QEF41" s="251"/>
      <c r="QEG41" s="251"/>
      <c r="QEH41" s="251"/>
      <c r="QEI41" s="252"/>
      <c r="QEJ41" s="253"/>
      <c r="QEO41" s="254"/>
      <c r="QER41" s="252"/>
      <c r="QES41" s="252"/>
      <c r="QET41" s="252"/>
      <c r="QEU41" s="252"/>
      <c r="QEV41" s="253"/>
      <c r="QEW41" s="253"/>
      <c r="QEX41" s="255"/>
      <c r="QEY41" s="255"/>
      <c r="QEZ41" s="256"/>
      <c r="QFC41" s="251"/>
      <c r="QFD41" s="251"/>
      <c r="QFE41" s="251"/>
      <c r="QFF41" s="251"/>
      <c r="QFG41" s="251"/>
      <c r="QFH41" s="251"/>
      <c r="QFI41" s="252"/>
      <c r="QFJ41" s="253"/>
      <c r="QFO41" s="254"/>
      <c r="QFR41" s="252"/>
      <c r="QFS41" s="252"/>
      <c r="QFT41" s="252"/>
      <c r="QFU41" s="252"/>
      <c r="QFV41" s="253"/>
      <c r="QFW41" s="253"/>
      <c r="QFX41" s="255"/>
      <c r="QFY41" s="255"/>
      <c r="QFZ41" s="256"/>
      <c r="QGC41" s="251"/>
      <c r="QGD41" s="251"/>
      <c r="QGE41" s="251"/>
      <c r="QGF41" s="251"/>
      <c r="QGG41" s="251"/>
      <c r="QGH41" s="251"/>
      <c r="QGI41" s="252"/>
      <c r="QGJ41" s="253"/>
      <c r="QGO41" s="254"/>
      <c r="QGR41" s="252"/>
      <c r="QGS41" s="252"/>
      <c r="QGT41" s="252"/>
      <c r="QGU41" s="252"/>
      <c r="QGV41" s="253"/>
      <c r="QGW41" s="253"/>
      <c r="QGX41" s="255"/>
      <c r="QGY41" s="255"/>
      <c r="QGZ41" s="256"/>
      <c r="QHC41" s="251"/>
      <c r="QHD41" s="251"/>
      <c r="QHE41" s="251"/>
      <c r="QHF41" s="251"/>
      <c r="QHG41" s="251"/>
      <c r="QHH41" s="251"/>
      <c r="QHI41" s="252"/>
      <c r="QHJ41" s="253"/>
      <c r="QHO41" s="254"/>
      <c r="QHR41" s="252"/>
      <c r="QHS41" s="252"/>
      <c r="QHT41" s="252"/>
      <c r="QHU41" s="252"/>
      <c r="QHV41" s="253"/>
      <c r="QHW41" s="253"/>
      <c r="QHX41" s="255"/>
      <c r="QHY41" s="255"/>
      <c r="QHZ41" s="256"/>
      <c r="QIC41" s="251"/>
      <c r="QID41" s="251"/>
      <c r="QIE41" s="251"/>
      <c r="QIF41" s="251"/>
      <c r="QIG41" s="251"/>
      <c r="QIH41" s="251"/>
      <c r="QII41" s="252"/>
      <c r="QIJ41" s="253"/>
      <c r="QIO41" s="254"/>
      <c r="QIR41" s="252"/>
      <c r="QIS41" s="252"/>
      <c r="QIT41" s="252"/>
      <c r="QIU41" s="252"/>
      <c r="QIV41" s="253"/>
      <c r="QIW41" s="253"/>
      <c r="QIX41" s="255"/>
      <c r="QIY41" s="255"/>
      <c r="QIZ41" s="256"/>
      <c r="QJC41" s="251"/>
      <c r="QJD41" s="251"/>
      <c r="QJE41" s="251"/>
      <c r="QJF41" s="251"/>
      <c r="QJG41" s="251"/>
      <c r="QJH41" s="251"/>
      <c r="QJI41" s="252"/>
      <c r="QJJ41" s="253"/>
      <c r="QJO41" s="254"/>
      <c r="QJR41" s="252"/>
      <c r="QJS41" s="252"/>
      <c r="QJT41" s="252"/>
      <c r="QJU41" s="252"/>
      <c r="QJV41" s="253"/>
      <c r="QJW41" s="253"/>
      <c r="QJX41" s="255"/>
      <c r="QJY41" s="255"/>
      <c r="QJZ41" s="256"/>
      <c r="QKC41" s="251"/>
      <c r="QKD41" s="251"/>
      <c r="QKE41" s="251"/>
      <c r="QKF41" s="251"/>
      <c r="QKG41" s="251"/>
      <c r="QKH41" s="251"/>
      <c r="QKI41" s="252"/>
      <c r="QKJ41" s="253"/>
      <c r="QKO41" s="254"/>
      <c r="QKR41" s="252"/>
      <c r="QKS41" s="252"/>
      <c r="QKT41" s="252"/>
      <c r="QKU41" s="252"/>
      <c r="QKV41" s="253"/>
      <c r="QKW41" s="253"/>
      <c r="QKX41" s="255"/>
      <c r="QKY41" s="255"/>
      <c r="QKZ41" s="256"/>
      <c r="QLC41" s="251"/>
      <c r="QLD41" s="251"/>
      <c r="QLE41" s="251"/>
      <c r="QLF41" s="251"/>
      <c r="QLG41" s="251"/>
      <c r="QLH41" s="251"/>
      <c r="QLI41" s="252"/>
      <c r="QLJ41" s="253"/>
      <c r="QLO41" s="254"/>
      <c r="QLR41" s="252"/>
      <c r="QLS41" s="252"/>
      <c r="QLT41" s="252"/>
      <c r="QLU41" s="252"/>
      <c r="QLV41" s="253"/>
      <c r="QLW41" s="253"/>
      <c r="QLX41" s="255"/>
      <c r="QLY41" s="255"/>
      <c r="QLZ41" s="256"/>
      <c r="QMC41" s="251"/>
      <c r="QMD41" s="251"/>
      <c r="QME41" s="251"/>
      <c r="QMF41" s="251"/>
      <c r="QMG41" s="251"/>
      <c r="QMH41" s="251"/>
      <c r="QMI41" s="252"/>
      <c r="QMJ41" s="253"/>
      <c r="QMO41" s="254"/>
      <c r="QMR41" s="252"/>
      <c r="QMS41" s="252"/>
      <c r="QMT41" s="252"/>
      <c r="QMU41" s="252"/>
      <c r="QMV41" s="253"/>
      <c r="QMW41" s="253"/>
      <c r="QMX41" s="255"/>
      <c r="QMY41" s="255"/>
      <c r="QMZ41" s="256"/>
      <c r="QNC41" s="251"/>
      <c r="QND41" s="251"/>
      <c r="QNE41" s="251"/>
      <c r="QNF41" s="251"/>
      <c r="QNG41" s="251"/>
      <c r="QNH41" s="251"/>
      <c r="QNI41" s="252"/>
      <c r="QNJ41" s="253"/>
      <c r="QNO41" s="254"/>
      <c r="QNR41" s="252"/>
      <c r="QNS41" s="252"/>
      <c r="QNT41" s="252"/>
      <c r="QNU41" s="252"/>
      <c r="QNV41" s="253"/>
      <c r="QNW41" s="253"/>
      <c r="QNX41" s="255"/>
      <c r="QNY41" s="255"/>
      <c r="QNZ41" s="256"/>
      <c r="QOC41" s="251"/>
      <c r="QOD41" s="251"/>
      <c r="QOE41" s="251"/>
      <c r="QOF41" s="251"/>
      <c r="QOG41" s="251"/>
      <c r="QOH41" s="251"/>
      <c r="QOI41" s="252"/>
      <c r="QOJ41" s="253"/>
      <c r="QOO41" s="254"/>
      <c r="QOR41" s="252"/>
      <c r="QOS41" s="252"/>
      <c r="QOT41" s="252"/>
      <c r="QOU41" s="252"/>
      <c r="QOV41" s="253"/>
      <c r="QOW41" s="253"/>
      <c r="QOX41" s="255"/>
      <c r="QOY41" s="255"/>
      <c r="QOZ41" s="256"/>
      <c r="QPC41" s="251"/>
      <c r="QPD41" s="251"/>
      <c r="QPE41" s="251"/>
      <c r="QPF41" s="251"/>
      <c r="QPG41" s="251"/>
      <c r="QPH41" s="251"/>
      <c r="QPI41" s="252"/>
      <c r="QPJ41" s="253"/>
      <c r="QPO41" s="254"/>
      <c r="QPR41" s="252"/>
      <c r="QPS41" s="252"/>
      <c r="QPT41" s="252"/>
      <c r="QPU41" s="252"/>
      <c r="QPV41" s="253"/>
      <c r="QPW41" s="253"/>
      <c r="QPX41" s="255"/>
      <c r="QPY41" s="255"/>
      <c r="QPZ41" s="256"/>
      <c r="QQC41" s="251"/>
      <c r="QQD41" s="251"/>
      <c r="QQE41" s="251"/>
      <c r="QQF41" s="251"/>
      <c r="QQG41" s="251"/>
      <c r="QQH41" s="251"/>
      <c r="QQI41" s="252"/>
      <c r="QQJ41" s="253"/>
      <c r="QQO41" s="254"/>
      <c r="QQR41" s="252"/>
      <c r="QQS41" s="252"/>
      <c r="QQT41" s="252"/>
      <c r="QQU41" s="252"/>
      <c r="QQV41" s="253"/>
      <c r="QQW41" s="253"/>
      <c r="QQX41" s="255"/>
      <c r="QQY41" s="255"/>
      <c r="QQZ41" s="256"/>
      <c r="QRC41" s="251"/>
      <c r="QRD41" s="251"/>
      <c r="QRE41" s="251"/>
      <c r="QRF41" s="251"/>
      <c r="QRG41" s="251"/>
      <c r="QRH41" s="251"/>
      <c r="QRI41" s="252"/>
      <c r="QRJ41" s="253"/>
      <c r="QRO41" s="254"/>
      <c r="QRR41" s="252"/>
      <c r="QRS41" s="252"/>
      <c r="QRT41" s="252"/>
      <c r="QRU41" s="252"/>
      <c r="QRV41" s="253"/>
      <c r="QRW41" s="253"/>
      <c r="QRX41" s="255"/>
      <c r="QRY41" s="255"/>
      <c r="QRZ41" s="256"/>
      <c r="QSC41" s="251"/>
      <c r="QSD41" s="251"/>
      <c r="QSE41" s="251"/>
      <c r="QSF41" s="251"/>
      <c r="QSG41" s="251"/>
      <c r="QSH41" s="251"/>
      <c r="QSI41" s="252"/>
      <c r="QSJ41" s="253"/>
      <c r="QSO41" s="254"/>
      <c r="QSR41" s="252"/>
      <c r="QSS41" s="252"/>
      <c r="QST41" s="252"/>
      <c r="QSU41" s="252"/>
      <c r="QSV41" s="253"/>
      <c r="QSW41" s="253"/>
      <c r="QSX41" s="255"/>
      <c r="QSY41" s="255"/>
      <c r="QSZ41" s="256"/>
      <c r="QTC41" s="251"/>
      <c r="QTD41" s="251"/>
      <c r="QTE41" s="251"/>
      <c r="QTF41" s="251"/>
      <c r="QTG41" s="251"/>
      <c r="QTH41" s="251"/>
      <c r="QTI41" s="252"/>
      <c r="QTJ41" s="253"/>
      <c r="QTO41" s="254"/>
      <c r="QTR41" s="252"/>
      <c r="QTS41" s="252"/>
      <c r="QTT41" s="252"/>
      <c r="QTU41" s="252"/>
      <c r="QTV41" s="253"/>
      <c r="QTW41" s="253"/>
      <c r="QTX41" s="255"/>
      <c r="QTY41" s="255"/>
      <c r="QTZ41" s="256"/>
      <c r="QUC41" s="251"/>
      <c r="QUD41" s="251"/>
      <c r="QUE41" s="251"/>
      <c r="QUF41" s="251"/>
      <c r="QUG41" s="251"/>
      <c r="QUH41" s="251"/>
      <c r="QUI41" s="252"/>
      <c r="QUJ41" s="253"/>
      <c r="QUO41" s="254"/>
      <c r="QUR41" s="252"/>
      <c r="QUS41" s="252"/>
      <c r="QUT41" s="252"/>
      <c r="QUU41" s="252"/>
      <c r="QUV41" s="253"/>
      <c r="QUW41" s="253"/>
      <c r="QUX41" s="255"/>
      <c r="QUY41" s="255"/>
      <c r="QUZ41" s="256"/>
      <c r="QVC41" s="251"/>
      <c r="QVD41" s="251"/>
      <c r="QVE41" s="251"/>
      <c r="QVF41" s="251"/>
      <c r="QVG41" s="251"/>
      <c r="QVH41" s="251"/>
      <c r="QVI41" s="252"/>
      <c r="QVJ41" s="253"/>
      <c r="QVO41" s="254"/>
      <c r="QVR41" s="252"/>
      <c r="QVS41" s="252"/>
      <c r="QVT41" s="252"/>
      <c r="QVU41" s="252"/>
      <c r="QVV41" s="253"/>
      <c r="QVW41" s="253"/>
      <c r="QVX41" s="255"/>
      <c r="QVY41" s="255"/>
      <c r="QVZ41" s="256"/>
      <c r="QWC41" s="251"/>
      <c r="QWD41" s="251"/>
      <c r="QWE41" s="251"/>
      <c r="QWF41" s="251"/>
      <c r="QWG41" s="251"/>
      <c r="QWH41" s="251"/>
      <c r="QWI41" s="252"/>
      <c r="QWJ41" s="253"/>
      <c r="QWO41" s="254"/>
      <c r="QWR41" s="252"/>
      <c r="QWS41" s="252"/>
      <c r="QWT41" s="252"/>
      <c r="QWU41" s="252"/>
      <c r="QWV41" s="253"/>
      <c r="QWW41" s="253"/>
      <c r="QWX41" s="255"/>
      <c r="QWY41" s="255"/>
      <c r="QWZ41" s="256"/>
      <c r="QXC41" s="251"/>
      <c r="QXD41" s="251"/>
      <c r="QXE41" s="251"/>
      <c r="QXF41" s="251"/>
      <c r="QXG41" s="251"/>
      <c r="QXH41" s="251"/>
      <c r="QXI41" s="252"/>
      <c r="QXJ41" s="253"/>
      <c r="QXO41" s="254"/>
      <c r="QXR41" s="252"/>
      <c r="QXS41" s="252"/>
      <c r="QXT41" s="252"/>
      <c r="QXU41" s="252"/>
      <c r="QXV41" s="253"/>
      <c r="QXW41" s="253"/>
      <c r="QXX41" s="255"/>
      <c r="QXY41" s="255"/>
      <c r="QXZ41" s="256"/>
      <c r="QYC41" s="251"/>
      <c r="QYD41" s="251"/>
      <c r="QYE41" s="251"/>
      <c r="QYF41" s="251"/>
      <c r="QYG41" s="251"/>
      <c r="QYH41" s="251"/>
      <c r="QYI41" s="252"/>
      <c r="QYJ41" s="253"/>
      <c r="QYO41" s="254"/>
      <c r="QYR41" s="252"/>
      <c r="QYS41" s="252"/>
      <c r="QYT41" s="252"/>
      <c r="QYU41" s="252"/>
      <c r="QYV41" s="253"/>
      <c r="QYW41" s="253"/>
      <c r="QYX41" s="255"/>
      <c r="QYY41" s="255"/>
      <c r="QYZ41" s="256"/>
      <c r="QZC41" s="251"/>
      <c r="QZD41" s="251"/>
      <c r="QZE41" s="251"/>
      <c r="QZF41" s="251"/>
      <c r="QZG41" s="251"/>
      <c r="QZH41" s="251"/>
      <c r="QZI41" s="252"/>
      <c r="QZJ41" s="253"/>
      <c r="QZO41" s="254"/>
      <c r="QZR41" s="252"/>
      <c r="QZS41" s="252"/>
      <c r="QZT41" s="252"/>
      <c r="QZU41" s="252"/>
      <c r="QZV41" s="253"/>
      <c r="QZW41" s="253"/>
      <c r="QZX41" s="255"/>
      <c r="QZY41" s="255"/>
      <c r="QZZ41" s="256"/>
      <c r="RAC41" s="251"/>
      <c r="RAD41" s="251"/>
      <c r="RAE41" s="251"/>
      <c r="RAF41" s="251"/>
      <c r="RAG41" s="251"/>
      <c r="RAH41" s="251"/>
      <c r="RAI41" s="252"/>
      <c r="RAJ41" s="253"/>
      <c r="RAO41" s="254"/>
      <c r="RAR41" s="252"/>
      <c r="RAS41" s="252"/>
      <c r="RAT41" s="252"/>
      <c r="RAU41" s="252"/>
      <c r="RAV41" s="253"/>
      <c r="RAW41" s="253"/>
      <c r="RAX41" s="255"/>
      <c r="RAY41" s="255"/>
      <c r="RAZ41" s="256"/>
      <c r="RBC41" s="251"/>
      <c r="RBD41" s="251"/>
      <c r="RBE41" s="251"/>
      <c r="RBF41" s="251"/>
      <c r="RBG41" s="251"/>
      <c r="RBH41" s="251"/>
      <c r="RBI41" s="252"/>
      <c r="RBJ41" s="253"/>
      <c r="RBO41" s="254"/>
      <c r="RBR41" s="252"/>
      <c r="RBS41" s="252"/>
      <c r="RBT41" s="252"/>
      <c r="RBU41" s="252"/>
      <c r="RBV41" s="253"/>
      <c r="RBW41" s="253"/>
      <c r="RBX41" s="255"/>
      <c r="RBY41" s="255"/>
      <c r="RBZ41" s="256"/>
      <c r="RCC41" s="251"/>
      <c r="RCD41" s="251"/>
      <c r="RCE41" s="251"/>
      <c r="RCF41" s="251"/>
      <c r="RCG41" s="251"/>
      <c r="RCH41" s="251"/>
      <c r="RCI41" s="252"/>
      <c r="RCJ41" s="253"/>
      <c r="RCO41" s="254"/>
      <c r="RCR41" s="252"/>
      <c r="RCS41" s="252"/>
      <c r="RCT41" s="252"/>
      <c r="RCU41" s="252"/>
      <c r="RCV41" s="253"/>
      <c r="RCW41" s="253"/>
      <c r="RCX41" s="255"/>
      <c r="RCY41" s="255"/>
      <c r="RCZ41" s="256"/>
      <c r="RDC41" s="251"/>
      <c r="RDD41" s="251"/>
      <c r="RDE41" s="251"/>
      <c r="RDF41" s="251"/>
      <c r="RDG41" s="251"/>
      <c r="RDH41" s="251"/>
      <c r="RDI41" s="252"/>
      <c r="RDJ41" s="253"/>
      <c r="RDO41" s="254"/>
      <c r="RDR41" s="252"/>
      <c r="RDS41" s="252"/>
      <c r="RDT41" s="252"/>
      <c r="RDU41" s="252"/>
      <c r="RDV41" s="253"/>
      <c r="RDW41" s="253"/>
      <c r="RDX41" s="255"/>
      <c r="RDY41" s="255"/>
      <c r="RDZ41" s="256"/>
      <c r="REC41" s="251"/>
      <c r="RED41" s="251"/>
      <c r="REE41" s="251"/>
      <c r="REF41" s="251"/>
      <c r="REG41" s="251"/>
      <c r="REH41" s="251"/>
      <c r="REI41" s="252"/>
      <c r="REJ41" s="253"/>
      <c r="REO41" s="254"/>
      <c r="RER41" s="252"/>
      <c r="RES41" s="252"/>
      <c r="RET41" s="252"/>
      <c r="REU41" s="252"/>
      <c r="REV41" s="253"/>
      <c r="REW41" s="253"/>
      <c r="REX41" s="255"/>
      <c r="REY41" s="255"/>
      <c r="REZ41" s="256"/>
      <c r="RFC41" s="251"/>
      <c r="RFD41" s="251"/>
      <c r="RFE41" s="251"/>
      <c r="RFF41" s="251"/>
      <c r="RFG41" s="251"/>
      <c r="RFH41" s="251"/>
      <c r="RFI41" s="252"/>
      <c r="RFJ41" s="253"/>
      <c r="RFO41" s="254"/>
      <c r="RFR41" s="252"/>
      <c r="RFS41" s="252"/>
      <c r="RFT41" s="252"/>
      <c r="RFU41" s="252"/>
      <c r="RFV41" s="253"/>
      <c r="RFW41" s="253"/>
      <c r="RFX41" s="255"/>
      <c r="RFY41" s="255"/>
      <c r="RFZ41" s="256"/>
      <c r="RGC41" s="251"/>
      <c r="RGD41" s="251"/>
      <c r="RGE41" s="251"/>
      <c r="RGF41" s="251"/>
      <c r="RGG41" s="251"/>
      <c r="RGH41" s="251"/>
      <c r="RGI41" s="252"/>
      <c r="RGJ41" s="253"/>
      <c r="RGO41" s="254"/>
      <c r="RGR41" s="252"/>
      <c r="RGS41" s="252"/>
      <c r="RGT41" s="252"/>
      <c r="RGU41" s="252"/>
      <c r="RGV41" s="253"/>
      <c r="RGW41" s="253"/>
      <c r="RGX41" s="255"/>
      <c r="RGY41" s="255"/>
      <c r="RGZ41" s="256"/>
      <c r="RHC41" s="251"/>
      <c r="RHD41" s="251"/>
      <c r="RHE41" s="251"/>
      <c r="RHF41" s="251"/>
      <c r="RHG41" s="251"/>
      <c r="RHH41" s="251"/>
      <c r="RHI41" s="252"/>
      <c r="RHJ41" s="253"/>
      <c r="RHO41" s="254"/>
      <c r="RHR41" s="252"/>
      <c r="RHS41" s="252"/>
      <c r="RHT41" s="252"/>
      <c r="RHU41" s="252"/>
      <c r="RHV41" s="253"/>
      <c r="RHW41" s="253"/>
      <c r="RHX41" s="255"/>
      <c r="RHY41" s="255"/>
      <c r="RHZ41" s="256"/>
      <c r="RIC41" s="251"/>
      <c r="RID41" s="251"/>
      <c r="RIE41" s="251"/>
      <c r="RIF41" s="251"/>
      <c r="RIG41" s="251"/>
      <c r="RIH41" s="251"/>
      <c r="RII41" s="252"/>
      <c r="RIJ41" s="253"/>
      <c r="RIO41" s="254"/>
      <c r="RIR41" s="252"/>
      <c r="RIS41" s="252"/>
      <c r="RIT41" s="252"/>
      <c r="RIU41" s="252"/>
      <c r="RIV41" s="253"/>
      <c r="RIW41" s="253"/>
      <c r="RIX41" s="255"/>
      <c r="RIY41" s="255"/>
      <c r="RIZ41" s="256"/>
      <c r="RJC41" s="251"/>
      <c r="RJD41" s="251"/>
      <c r="RJE41" s="251"/>
      <c r="RJF41" s="251"/>
      <c r="RJG41" s="251"/>
      <c r="RJH41" s="251"/>
      <c r="RJI41" s="252"/>
      <c r="RJJ41" s="253"/>
      <c r="RJO41" s="254"/>
      <c r="RJR41" s="252"/>
      <c r="RJS41" s="252"/>
      <c r="RJT41" s="252"/>
      <c r="RJU41" s="252"/>
      <c r="RJV41" s="253"/>
      <c r="RJW41" s="253"/>
      <c r="RJX41" s="255"/>
      <c r="RJY41" s="255"/>
      <c r="RJZ41" s="256"/>
      <c r="RKC41" s="251"/>
      <c r="RKD41" s="251"/>
      <c r="RKE41" s="251"/>
      <c r="RKF41" s="251"/>
      <c r="RKG41" s="251"/>
      <c r="RKH41" s="251"/>
      <c r="RKI41" s="252"/>
      <c r="RKJ41" s="253"/>
      <c r="RKO41" s="254"/>
      <c r="RKR41" s="252"/>
      <c r="RKS41" s="252"/>
      <c r="RKT41" s="252"/>
      <c r="RKU41" s="252"/>
      <c r="RKV41" s="253"/>
      <c r="RKW41" s="253"/>
      <c r="RKX41" s="255"/>
      <c r="RKY41" s="255"/>
      <c r="RKZ41" s="256"/>
      <c r="RLC41" s="251"/>
      <c r="RLD41" s="251"/>
      <c r="RLE41" s="251"/>
      <c r="RLF41" s="251"/>
      <c r="RLG41" s="251"/>
      <c r="RLH41" s="251"/>
      <c r="RLI41" s="252"/>
      <c r="RLJ41" s="253"/>
      <c r="RLO41" s="254"/>
      <c r="RLR41" s="252"/>
      <c r="RLS41" s="252"/>
      <c r="RLT41" s="252"/>
      <c r="RLU41" s="252"/>
      <c r="RLV41" s="253"/>
      <c r="RLW41" s="253"/>
      <c r="RLX41" s="255"/>
      <c r="RLY41" s="255"/>
      <c r="RLZ41" s="256"/>
      <c r="RMC41" s="251"/>
      <c r="RMD41" s="251"/>
      <c r="RME41" s="251"/>
      <c r="RMF41" s="251"/>
      <c r="RMG41" s="251"/>
      <c r="RMH41" s="251"/>
      <c r="RMI41" s="252"/>
      <c r="RMJ41" s="253"/>
      <c r="RMO41" s="254"/>
      <c r="RMR41" s="252"/>
      <c r="RMS41" s="252"/>
      <c r="RMT41" s="252"/>
      <c r="RMU41" s="252"/>
      <c r="RMV41" s="253"/>
      <c r="RMW41" s="253"/>
      <c r="RMX41" s="255"/>
      <c r="RMY41" s="255"/>
      <c r="RMZ41" s="256"/>
      <c r="RNC41" s="251"/>
      <c r="RND41" s="251"/>
      <c r="RNE41" s="251"/>
      <c r="RNF41" s="251"/>
      <c r="RNG41" s="251"/>
      <c r="RNH41" s="251"/>
      <c r="RNI41" s="252"/>
      <c r="RNJ41" s="253"/>
      <c r="RNO41" s="254"/>
      <c r="RNR41" s="252"/>
      <c r="RNS41" s="252"/>
      <c r="RNT41" s="252"/>
      <c r="RNU41" s="252"/>
      <c r="RNV41" s="253"/>
      <c r="RNW41" s="253"/>
      <c r="RNX41" s="255"/>
      <c r="RNY41" s="255"/>
      <c r="RNZ41" s="256"/>
      <c r="ROC41" s="251"/>
      <c r="ROD41" s="251"/>
      <c r="ROE41" s="251"/>
      <c r="ROF41" s="251"/>
      <c r="ROG41" s="251"/>
      <c r="ROH41" s="251"/>
      <c r="ROI41" s="252"/>
      <c r="ROJ41" s="253"/>
      <c r="ROO41" s="254"/>
      <c r="ROR41" s="252"/>
      <c r="ROS41" s="252"/>
      <c r="ROT41" s="252"/>
      <c r="ROU41" s="252"/>
      <c r="ROV41" s="253"/>
      <c r="ROW41" s="253"/>
      <c r="ROX41" s="255"/>
      <c r="ROY41" s="255"/>
      <c r="ROZ41" s="256"/>
      <c r="RPC41" s="251"/>
      <c r="RPD41" s="251"/>
      <c r="RPE41" s="251"/>
      <c r="RPF41" s="251"/>
      <c r="RPG41" s="251"/>
      <c r="RPH41" s="251"/>
      <c r="RPI41" s="252"/>
      <c r="RPJ41" s="253"/>
      <c r="RPO41" s="254"/>
      <c r="RPR41" s="252"/>
      <c r="RPS41" s="252"/>
      <c r="RPT41" s="252"/>
      <c r="RPU41" s="252"/>
      <c r="RPV41" s="253"/>
      <c r="RPW41" s="253"/>
      <c r="RPX41" s="255"/>
      <c r="RPY41" s="255"/>
      <c r="RPZ41" s="256"/>
      <c r="RQC41" s="251"/>
      <c r="RQD41" s="251"/>
      <c r="RQE41" s="251"/>
      <c r="RQF41" s="251"/>
      <c r="RQG41" s="251"/>
      <c r="RQH41" s="251"/>
      <c r="RQI41" s="252"/>
      <c r="RQJ41" s="253"/>
      <c r="RQO41" s="254"/>
      <c r="RQR41" s="252"/>
      <c r="RQS41" s="252"/>
      <c r="RQT41" s="252"/>
      <c r="RQU41" s="252"/>
      <c r="RQV41" s="253"/>
      <c r="RQW41" s="253"/>
      <c r="RQX41" s="255"/>
      <c r="RQY41" s="255"/>
      <c r="RQZ41" s="256"/>
      <c r="RRC41" s="251"/>
      <c r="RRD41" s="251"/>
      <c r="RRE41" s="251"/>
      <c r="RRF41" s="251"/>
      <c r="RRG41" s="251"/>
      <c r="RRH41" s="251"/>
      <c r="RRI41" s="252"/>
      <c r="RRJ41" s="253"/>
      <c r="RRO41" s="254"/>
      <c r="RRR41" s="252"/>
      <c r="RRS41" s="252"/>
      <c r="RRT41" s="252"/>
      <c r="RRU41" s="252"/>
      <c r="RRV41" s="253"/>
      <c r="RRW41" s="253"/>
      <c r="RRX41" s="255"/>
      <c r="RRY41" s="255"/>
      <c r="RRZ41" s="256"/>
      <c r="RSC41" s="251"/>
      <c r="RSD41" s="251"/>
      <c r="RSE41" s="251"/>
      <c r="RSF41" s="251"/>
      <c r="RSG41" s="251"/>
      <c r="RSH41" s="251"/>
      <c r="RSI41" s="252"/>
      <c r="RSJ41" s="253"/>
      <c r="RSO41" s="254"/>
      <c r="RSR41" s="252"/>
      <c r="RSS41" s="252"/>
      <c r="RST41" s="252"/>
      <c r="RSU41" s="252"/>
      <c r="RSV41" s="253"/>
      <c r="RSW41" s="253"/>
      <c r="RSX41" s="255"/>
      <c r="RSY41" s="255"/>
      <c r="RSZ41" s="256"/>
      <c r="RTC41" s="251"/>
      <c r="RTD41" s="251"/>
      <c r="RTE41" s="251"/>
      <c r="RTF41" s="251"/>
      <c r="RTG41" s="251"/>
      <c r="RTH41" s="251"/>
      <c r="RTI41" s="252"/>
      <c r="RTJ41" s="253"/>
      <c r="RTO41" s="254"/>
      <c r="RTR41" s="252"/>
      <c r="RTS41" s="252"/>
      <c r="RTT41" s="252"/>
      <c r="RTU41" s="252"/>
      <c r="RTV41" s="253"/>
      <c r="RTW41" s="253"/>
      <c r="RTX41" s="255"/>
      <c r="RTY41" s="255"/>
      <c r="RTZ41" s="256"/>
      <c r="RUC41" s="251"/>
      <c r="RUD41" s="251"/>
      <c r="RUE41" s="251"/>
      <c r="RUF41" s="251"/>
      <c r="RUG41" s="251"/>
      <c r="RUH41" s="251"/>
      <c r="RUI41" s="252"/>
      <c r="RUJ41" s="253"/>
      <c r="RUO41" s="254"/>
      <c r="RUR41" s="252"/>
      <c r="RUS41" s="252"/>
      <c r="RUT41" s="252"/>
      <c r="RUU41" s="252"/>
      <c r="RUV41" s="253"/>
      <c r="RUW41" s="253"/>
      <c r="RUX41" s="255"/>
      <c r="RUY41" s="255"/>
      <c r="RUZ41" s="256"/>
      <c r="RVC41" s="251"/>
      <c r="RVD41" s="251"/>
      <c r="RVE41" s="251"/>
      <c r="RVF41" s="251"/>
      <c r="RVG41" s="251"/>
      <c r="RVH41" s="251"/>
      <c r="RVI41" s="252"/>
      <c r="RVJ41" s="253"/>
      <c r="RVO41" s="254"/>
      <c r="RVR41" s="252"/>
      <c r="RVS41" s="252"/>
      <c r="RVT41" s="252"/>
      <c r="RVU41" s="252"/>
      <c r="RVV41" s="253"/>
      <c r="RVW41" s="253"/>
      <c r="RVX41" s="255"/>
      <c r="RVY41" s="255"/>
      <c r="RVZ41" s="256"/>
      <c r="RWC41" s="251"/>
      <c r="RWD41" s="251"/>
      <c r="RWE41" s="251"/>
      <c r="RWF41" s="251"/>
      <c r="RWG41" s="251"/>
      <c r="RWH41" s="251"/>
      <c r="RWI41" s="252"/>
      <c r="RWJ41" s="253"/>
      <c r="RWO41" s="254"/>
      <c r="RWR41" s="252"/>
      <c r="RWS41" s="252"/>
      <c r="RWT41" s="252"/>
      <c r="RWU41" s="252"/>
      <c r="RWV41" s="253"/>
      <c r="RWW41" s="253"/>
      <c r="RWX41" s="255"/>
      <c r="RWY41" s="255"/>
      <c r="RWZ41" s="256"/>
      <c r="RXC41" s="251"/>
      <c r="RXD41" s="251"/>
      <c r="RXE41" s="251"/>
      <c r="RXF41" s="251"/>
      <c r="RXG41" s="251"/>
      <c r="RXH41" s="251"/>
      <c r="RXI41" s="252"/>
      <c r="RXJ41" s="253"/>
      <c r="RXO41" s="254"/>
      <c r="RXR41" s="252"/>
      <c r="RXS41" s="252"/>
      <c r="RXT41" s="252"/>
      <c r="RXU41" s="252"/>
      <c r="RXV41" s="253"/>
      <c r="RXW41" s="253"/>
      <c r="RXX41" s="255"/>
      <c r="RXY41" s="255"/>
      <c r="RXZ41" s="256"/>
      <c r="RYC41" s="251"/>
      <c r="RYD41" s="251"/>
      <c r="RYE41" s="251"/>
      <c r="RYF41" s="251"/>
      <c r="RYG41" s="251"/>
      <c r="RYH41" s="251"/>
      <c r="RYI41" s="252"/>
      <c r="RYJ41" s="253"/>
      <c r="RYO41" s="254"/>
      <c r="RYR41" s="252"/>
      <c r="RYS41" s="252"/>
      <c r="RYT41" s="252"/>
      <c r="RYU41" s="252"/>
      <c r="RYV41" s="253"/>
      <c r="RYW41" s="253"/>
      <c r="RYX41" s="255"/>
      <c r="RYY41" s="255"/>
      <c r="RYZ41" s="256"/>
      <c r="RZC41" s="251"/>
      <c r="RZD41" s="251"/>
      <c r="RZE41" s="251"/>
      <c r="RZF41" s="251"/>
      <c r="RZG41" s="251"/>
      <c r="RZH41" s="251"/>
      <c r="RZI41" s="252"/>
      <c r="RZJ41" s="253"/>
      <c r="RZO41" s="254"/>
      <c r="RZR41" s="252"/>
      <c r="RZS41" s="252"/>
      <c r="RZT41" s="252"/>
      <c r="RZU41" s="252"/>
      <c r="RZV41" s="253"/>
      <c r="RZW41" s="253"/>
      <c r="RZX41" s="255"/>
      <c r="RZY41" s="255"/>
      <c r="RZZ41" s="256"/>
      <c r="SAC41" s="251"/>
      <c r="SAD41" s="251"/>
      <c r="SAE41" s="251"/>
      <c r="SAF41" s="251"/>
      <c r="SAG41" s="251"/>
      <c r="SAH41" s="251"/>
      <c r="SAI41" s="252"/>
      <c r="SAJ41" s="253"/>
      <c r="SAO41" s="254"/>
      <c r="SAR41" s="252"/>
      <c r="SAS41" s="252"/>
      <c r="SAT41" s="252"/>
      <c r="SAU41" s="252"/>
      <c r="SAV41" s="253"/>
      <c r="SAW41" s="253"/>
      <c r="SAX41" s="255"/>
      <c r="SAY41" s="255"/>
      <c r="SAZ41" s="256"/>
      <c r="SBC41" s="251"/>
      <c r="SBD41" s="251"/>
      <c r="SBE41" s="251"/>
      <c r="SBF41" s="251"/>
      <c r="SBG41" s="251"/>
      <c r="SBH41" s="251"/>
      <c r="SBI41" s="252"/>
      <c r="SBJ41" s="253"/>
      <c r="SBO41" s="254"/>
      <c r="SBR41" s="252"/>
      <c r="SBS41" s="252"/>
      <c r="SBT41" s="252"/>
      <c r="SBU41" s="252"/>
      <c r="SBV41" s="253"/>
      <c r="SBW41" s="253"/>
      <c r="SBX41" s="255"/>
      <c r="SBY41" s="255"/>
      <c r="SBZ41" s="256"/>
      <c r="SCC41" s="251"/>
      <c r="SCD41" s="251"/>
      <c r="SCE41" s="251"/>
      <c r="SCF41" s="251"/>
      <c r="SCG41" s="251"/>
      <c r="SCH41" s="251"/>
      <c r="SCI41" s="252"/>
      <c r="SCJ41" s="253"/>
      <c r="SCO41" s="254"/>
      <c r="SCR41" s="252"/>
      <c r="SCS41" s="252"/>
      <c r="SCT41" s="252"/>
      <c r="SCU41" s="252"/>
      <c r="SCV41" s="253"/>
      <c r="SCW41" s="253"/>
      <c r="SCX41" s="255"/>
      <c r="SCY41" s="255"/>
      <c r="SCZ41" s="256"/>
      <c r="SDC41" s="251"/>
      <c r="SDD41" s="251"/>
      <c r="SDE41" s="251"/>
      <c r="SDF41" s="251"/>
      <c r="SDG41" s="251"/>
      <c r="SDH41" s="251"/>
      <c r="SDI41" s="252"/>
      <c r="SDJ41" s="253"/>
      <c r="SDO41" s="254"/>
      <c r="SDR41" s="252"/>
      <c r="SDS41" s="252"/>
      <c r="SDT41" s="252"/>
      <c r="SDU41" s="252"/>
      <c r="SDV41" s="253"/>
      <c r="SDW41" s="253"/>
      <c r="SDX41" s="255"/>
      <c r="SDY41" s="255"/>
      <c r="SDZ41" s="256"/>
      <c r="SEC41" s="251"/>
      <c r="SED41" s="251"/>
      <c r="SEE41" s="251"/>
      <c r="SEF41" s="251"/>
      <c r="SEG41" s="251"/>
      <c r="SEH41" s="251"/>
      <c r="SEI41" s="252"/>
      <c r="SEJ41" s="253"/>
      <c r="SEO41" s="254"/>
      <c r="SER41" s="252"/>
      <c r="SES41" s="252"/>
      <c r="SET41" s="252"/>
      <c r="SEU41" s="252"/>
      <c r="SEV41" s="253"/>
      <c r="SEW41" s="253"/>
      <c r="SEX41" s="255"/>
      <c r="SEY41" s="255"/>
      <c r="SEZ41" s="256"/>
      <c r="SFC41" s="251"/>
      <c r="SFD41" s="251"/>
      <c r="SFE41" s="251"/>
      <c r="SFF41" s="251"/>
      <c r="SFG41" s="251"/>
      <c r="SFH41" s="251"/>
      <c r="SFI41" s="252"/>
      <c r="SFJ41" s="253"/>
      <c r="SFO41" s="254"/>
      <c r="SFR41" s="252"/>
      <c r="SFS41" s="252"/>
      <c r="SFT41" s="252"/>
      <c r="SFU41" s="252"/>
      <c r="SFV41" s="253"/>
      <c r="SFW41" s="253"/>
      <c r="SFX41" s="255"/>
      <c r="SFY41" s="255"/>
      <c r="SFZ41" s="256"/>
      <c r="SGC41" s="251"/>
      <c r="SGD41" s="251"/>
      <c r="SGE41" s="251"/>
      <c r="SGF41" s="251"/>
      <c r="SGG41" s="251"/>
      <c r="SGH41" s="251"/>
      <c r="SGI41" s="252"/>
      <c r="SGJ41" s="253"/>
      <c r="SGO41" s="254"/>
      <c r="SGR41" s="252"/>
      <c r="SGS41" s="252"/>
      <c r="SGT41" s="252"/>
      <c r="SGU41" s="252"/>
      <c r="SGV41" s="253"/>
      <c r="SGW41" s="253"/>
      <c r="SGX41" s="255"/>
      <c r="SGY41" s="255"/>
      <c r="SGZ41" s="256"/>
      <c r="SHC41" s="251"/>
      <c r="SHD41" s="251"/>
      <c r="SHE41" s="251"/>
      <c r="SHF41" s="251"/>
      <c r="SHG41" s="251"/>
      <c r="SHH41" s="251"/>
      <c r="SHI41" s="252"/>
      <c r="SHJ41" s="253"/>
      <c r="SHO41" s="254"/>
      <c r="SHR41" s="252"/>
      <c r="SHS41" s="252"/>
      <c r="SHT41" s="252"/>
      <c r="SHU41" s="252"/>
      <c r="SHV41" s="253"/>
      <c r="SHW41" s="253"/>
      <c r="SHX41" s="255"/>
      <c r="SHY41" s="255"/>
      <c r="SHZ41" s="256"/>
      <c r="SIC41" s="251"/>
      <c r="SID41" s="251"/>
      <c r="SIE41" s="251"/>
      <c r="SIF41" s="251"/>
      <c r="SIG41" s="251"/>
      <c r="SIH41" s="251"/>
      <c r="SII41" s="252"/>
      <c r="SIJ41" s="253"/>
      <c r="SIO41" s="254"/>
      <c r="SIR41" s="252"/>
      <c r="SIS41" s="252"/>
      <c r="SIT41" s="252"/>
      <c r="SIU41" s="252"/>
      <c r="SIV41" s="253"/>
      <c r="SIW41" s="253"/>
      <c r="SIX41" s="255"/>
      <c r="SIY41" s="255"/>
      <c r="SIZ41" s="256"/>
      <c r="SJC41" s="251"/>
      <c r="SJD41" s="251"/>
      <c r="SJE41" s="251"/>
      <c r="SJF41" s="251"/>
      <c r="SJG41" s="251"/>
      <c r="SJH41" s="251"/>
      <c r="SJI41" s="252"/>
      <c r="SJJ41" s="253"/>
      <c r="SJO41" s="254"/>
      <c r="SJR41" s="252"/>
      <c r="SJS41" s="252"/>
      <c r="SJT41" s="252"/>
      <c r="SJU41" s="252"/>
      <c r="SJV41" s="253"/>
      <c r="SJW41" s="253"/>
      <c r="SJX41" s="255"/>
      <c r="SJY41" s="255"/>
      <c r="SJZ41" s="256"/>
      <c r="SKC41" s="251"/>
      <c r="SKD41" s="251"/>
      <c r="SKE41" s="251"/>
      <c r="SKF41" s="251"/>
      <c r="SKG41" s="251"/>
      <c r="SKH41" s="251"/>
      <c r="SKI41" s="252"/>
      <c r="SKJ41" s="253"/>
      <c r="SKO41" s="254"/>
      <c r="SKR41" s="252"/>
      <c r="SKS41" s="252"/>
      <c r="SKT41" s="252"/>
      <c r="SKU41" s="252"/>
      <c r="SKV41" s="253"/>
      <c r="SKW41" s="253"/>
      <c r="SKX41" s="255"/>
      <c r="SKY41" s="255"/>
      <c r="SKZ41" s="256"/>
      <c r="SLC41" s="251"/>
      <c r="SLD41" s="251"/>
      <c r="SLE41" s="251"/>
      <c r="SLF41" s="251"/>
      <c r="SLG41" s="251"/>
      <c r="SLH41" s="251"/>
      <c r="SLI41" s="252"/>
      <c r="SLJ41" s="253"/>
      <c r="SLO41" s="254"/>
      <c r="SLR41" s="252"/>
      <c r="SLS41" s="252"/>
      <c r="SLT41" s="252"/>
      <c r="SLU41" s="252"/>
      <c r="SLV41" s="253"/>
      <c r="SLW41" s="253"/>
      <c r="SLX41" s="255"/>
      <c r="SLY41" s="255"/>
      <c r="SLZ41" s="256"/>
      <c r="SMC41" s="251"/>
      <c r="SMD41" s="251"/>
      <c r="SME41" s="251"/>
      <c r="SMF41" s="251"/>
      <c r="SMG41" s="251"/>
      <c r="SMH41" s="251"/>
      <c r="SMI41" s="252"/>
      <c r="SMJ41" s="253"/>
      <c r="SMO41" s="254"/>
      <c r="SMR41" s="252"/>
      <c r="SMS41" s="252"/>
      <c r="SMT41" s="252"/>
      <c r="SMU41" s="252"/>
      <c r="SMV41" s="253"/>
      <c r="SMW41" s="253"/>
      <c r="SMX41" s="255"/>
      <c r="SMY41" s="255"/>
      <c r="SMZ41" s="256"/>
      <c r="SNC41" s="251"/>
      <c r="SND41" s="251"/>
      <c r="SNE41" s="251"/>
      <c r="SNF41" s="251"/>
      <c r="SNG41" s="251"/>
      <c r="SNH41" s="251"/>
      <c r="SNI41" s="252"/>
      <c r="SNJ41" s="253"/>
      <c r="SNO41" s="254"/>
      <c r="SNR41" s="252"/>
      <c r="SNS41" s="252"/>
      <c r="SNT41" s="252"/>
      <c r="SNU41" s="252"/>
      <c r="SNV41" s="253"/>
      <c r="SNW41" s="253"/>
      <c r="SNX41" s="255"/>
      <c r="SNY41" s="255"/>
      <c r="SNZ41" s="256"/>
      <c r="SOC41" s="251"/>
      <c r="SOD41" s="251"/>
      <c r="SOE41" s="251"/>
      <c r="SOF41" s="251"/>
      <c r="SOG41" s="251"/>
      <c r="SOH41" s="251"/>
      <c r="SOI41" s="252"/>
      <c r="SOJ41" s="253"/>
      <c r="SOO41" s="254"/>
      <c r="SOR41" s="252"/>
      <c r="SOS41" s="252"/>
      <c r="SOT41" s="252"/>
      <c r="SOU41" s="252"/>
      <c r="SOV41" s="253"/>
      <c r="SOW41" s="253"/>
      <c r="SOX41" s="255"/>
      <c r="SOY41" s="255"/>
      <c r="SOZ41" s="256"/>
      <c r="SPC41" s="251"/>
      <c r="SPD41" s="251"/>
      <c r="SPE41" s="251"/>
      <c r="SPF41" s="251"/>
      <c r="SPG41" s="251"/>
      <c r="SPH41" s="251"/>
      <c r="SPI41" s="252"/>
      <c r="SPJ41" s="253"/>
      <c r="SPO41" s="254"/>
      <c r="SPR41" s="252"/>
      <c r="SPS41" s="252"/>
      <c r="SPT41" s="252"/>
      <c r="SPU41" s="252"/>
      <c r="SPV41" s="253"/>
      <c r="SPW41" s="253"/>
      <c r="SPX41" s="255"/>
      <c r="SPY41" s="255"/>
      <c r="SPZ41" s="256"/>
      <c r="SQC41" s="251"/>
      <c r="SQD41" s="251"/>
      <c r="SQE41" s="251"/>
      <c r="SQF41" s="251"/>
      <c r="SQG41" s="251"/>
      <c r="SQH41" s="251"/>
      <c r="SQI41" s="252"/>
      <c r="SQJ41" s="253"/>
      <c r="SQO41" s="254"/>
      <c r="SQR41" s="252"/>
      <c r="SQS41" s="252"/>
      <c r="SQT41" s="252"/>
      <c r="SQU41" s="252"/>
      <c r="SQV41" s="253"/>
      <c r="SQW41" s="253"/>
      <c r="SQX41" s="255"/>
      <c r="SQY41" s="255"/>
      <c r="SQZ41" s="256"/>
      <c r="SRC41" s="251"/>
      <c r="SRD41" s="251"/>
      <c r="SRE41" s="251"/>
      <c r="SRF41" s="251"/>
      <c r="SRG41" s="251"/>
      <c r="SRH41" s="251"/>
      <c r="SRI41" s="252"/>
      <c r="SRJ41" s="253"/>
      <c r="SRO41" s="254"/>
      <c r="SRR41" s="252"/>
      <c r="SRS41" s="252"/>
      <c r="SRT41" s="252"/>
      <c r="SRU41" s="252"/>
      <c r="SRV41" s="253"/>
      <c r="SRW41" s="253"/>
      <c r="SRX41" s="255"/>
      <c r="SRY41" s="255"/>
      <c r="SRZ41" s="256"/>
      <c r="SSC41" s="251"/>
      <c r="SSD41" s="251"/>
      <c r="SSE41" s="251"/>
      <c r="SSF41" s="251"/>
      <c r="SSG41" s="251"/>
      <c r="SSH41" s="251"/>
      <c r="SSI41" s="252"/>
      <c r="SSJ41" s="253"/>
      <c r="SSO41" s="254"/>
      <c r="SSR41" s="252"/>
      <c r="SSS41" s="252"/>
      <c r="SST41" s="252"/>
      <c r="SSU41" s="252"/>
      <c r="SSV41" s="253"/>
      <c r="SSW41" s="253"/>
      <c r="SSX41" s="255"/>
      <c r="SSY41" s="255"/>
      <c r="SSZ41" s="256"/>
      <c r="STC41" s="251"/>
      <c r="STD41" s="251"/>
      <c r="STE41" s="251"/>
      <c r="STF41" s="251"/>
      <c r="STG41" s="251"/>
      <c r="STH41" s="251"/>
      <c r="STI41" s="252"/>
      <c r="STJ41" s="253"/>
      <c r="STO41" s="254"/>
      <c r="STR41" s="252"/>
      <c r="STS41" s="252"/>
      <c r="STT41" s="252"/>
      <c r="STU41" s="252"/>
      <c r="STV41" s="253"/>
      <c r="STW41" s="253"/>
      <c r="STX41" s="255"/>
      <c r="STY41" s="255"/>
      <c r="STZ41" s="256"/>
      <c r="SUC41" s="251"/>
      <c r="SUD41" s="251"/>
      <c r="SUE41" s="251"/>
      <c r="SUF41" s="251"/>
      <c r="SUG41" s="251"/>
      <c r="SUH41" s="251"/>
      <c r="SUI41" s="252"/>
      <c r="SUJ41" s="253"/>
      <c r="SUO41" s="254"/>
      <c r="SUR41" s="252"/>
      <c r="SUS41" s="252"/>
      <c r="SUT41" s="252"/>
      <c r="SUU41" s="252"/>
      <c r="SUV41" s="253"/>
      <c r="SUW41" s="253"/>
      <c r="SUX41" s="255"/>
      <c r="SUY41" s="255"/>
      <c r="SUZ41" s="256"/>
      <c r="SVC41" s="251"/>
      <c r="SVD41" s="251"/>
      <c r="SVE41" s="251"/>
      <c r="SVF41" s="251"/>
      <c r="SVG41" s="251"/>
      <c r="SVH41" s="251"/>
      <c r="SVI41" s="252"/>
      <c r="SVJ41" s="253"/>
      <c r="SVO41" s="254"/>
      <c r="SVR41" s="252"/>
      <c r="SVS41" s="252"/>
      <c r="SVT41" s="252"/>
      <c r="SVU41" s="252"/>
      <c r="SVV41" s="253"/>
      <c r="SVW41" s="253"/>
      <c r="SVX41" s="255"/>
      <c r="SVY41" s="255"/>
      <c r="SVZ41" s="256"/>
      <c r="SWC41" s="251"/>
      <c r="SWD41" s="251"/>
      <c r="SWE41" s="251"/>
      <c r="SWF41" s="251"/>
      <c r="SWG41" s="251"/>
      <c r="SWH41" s="251"/>
      <c r="SWI41" s="252"/>
      <c r="SWJ41" s="253"/>
      <c r="SWO41" s="254"/>
      <c r="SWR41" s="252"/>
      <c r="SWS41" s="252"/>
      <c r="SWT41" s="252"/>
      <c r="SWU41" s="252"/>
      <c r="SWV41" s="253"/>
      <c r="SWW41" s="253"/>
      <c r="SWX41" s="255"/>
      <c r="SWY41" s="255"/>
      <c r="SWZ41" s="256"/>
      <c r="SXC41" s="251"/>
      <c r="SXD41" s="251"/>
      <c r="SXE41" s="251"/>
      <c r="SXF41" s="251"/>
      <c r="SXG41" s="251"/>
      <c r="SXH41" s="251"/>
      <c r="SXI41" s="252"/>
      <c r="SXJ41" s="253"/>
      <c r="SXO41" s="254"/>
      <c r="SXR41" s="252"/>
      <c r="SXS41" s="252"/>
      <c r="SXT41" s="252"/>
      <c r="SXU41" s="252"/>
      <c r="SXV41" s="253"/>
      <c r="SXW41" s="253"/>
      <c r="SXX41" s="255"/>
      <c r="SXY41" s="255"/>
      <c r="SXZ41" s="256"/>
      <c r="SYC41" s="251"/>
      <c r="SYD41" s="251"/>
      <c r="SYE41" s="251"/>
      <c r="SYF41" s="251"/>
      <c r="SYG41" s="251"/>
      <c r="SYH41" s="251"/>
      <c r="SYI41" s="252"/>
      <c r="SYJ41" s="253"/>
      <c r="SYO41" s="254"/>
      <c r="SYR41" s="252"/>
      <c r="SYS41" s="252"/>
      <c r="SYT41" s="252"/>
      <c r="SYU41" s="252"/>
      <c r="SYV41" s="253"/>
      <c r="SYW41" s="253"/>
      <c r="SYX41" s="255"/>
      <c r="SYY41" s="255"/>
      <c r="SYZ41" s="256"/>
      <c r="SZC41" s="251"/>
      <c r="SZD41" s="251"/>
      <c r="SZE41" s="251"/>
      <c r="SZF41" s="251"/>
      <c r="SZG41" s="251"/>
      <c r="SZH41" s="251"/>
      <c r="SZI41" s="252"/>
      <c r="SZJ41" s="253"/>
      <c r="SZO41" s="254"/>
      <c r="SZR41" s="252"/>
      <c r="SZS41" s="252"/>
      <c r="SZT41" s="252"/>
      <c r="SZU41" s="252"/>
      <c r="SZV41" s="253"/>
      <c r="SZW41" s="253"/>
      <c r="SZX41" s="255"/>
      <c r="SZY41" s="255"/>
      <c r="SZZ41" s="256"/>
      <c r="TAC41" s="251"/>
      <c r="TAD41" s="251"/>
      <c r="TAE41" s="251"/>
      <c r="TAF41" s="251"/>
      <c r="TAG41" s="251"/>
      <c r="TAH41" s="251"/>
      <c r="TAI41" s="252"/>
      <c r="TAJ41" s="253"/>
      <c r="TAO41" s="254"/>
      <c r="TAR41" s="252"/>
      <c r="TAS41" s="252"/>
      <c r="TAT41" s="252"/>
      <c r="TAU41" s="252"/>
      <c r="TAV41" s="253"/>
      <c r="TAW41" s="253"/>
      <c r="TAX41" s="255"/>
      <c r="TAY41" s="255"/>
      <c r="TAZ41" s="256"/>
      <c r="TBC41" s="251"/>
      <c r="TBD41" s="251"/>
      <c r="TBE41" s="251"/>
      <c r="TBF41" s="251"/>
      <c r="TBG41" s="251"/>
      <c r="TBH41" s="251"/>
      <c r="TBI41" s="252"/>
      <c r="TBJ41" s="253"/>
      <c r="TBO41" s="254"/>
      <c r="TBR41" s="252"/>
      <c r="TBS41" s="252"/>
      <c r="TBT41" s="252"/>
      <c r="TBU41" s="252"/>
      <c r="TBV41" s="253"/>
      <c r="TBW41" s="253"/>
      <c r="TBX41" s="255"/>
      <c r="TBY41" s="255"/>
      <c r="TBZ41" s="256"/>
      <c r="TCC41" s="251"/>
      <c r="TCD41" s="251"/>
      <c r="TCE41" s="251"/>
      <c r="TCF41" s="251"/>
      <c r="TCG41" s="251"/>
      <c r="TCH41" s="251"/>
      <c r="TCI41" s="252"/>
      <c r="TCJ41" s="253"/>
      <c r="TCO41" s="254"/>
      <c r="TCR41" s="252"/>
      <c r="TCS41" s="252"/>
      <c r="TCT41" s="252"/>
      <c r="TCU41" s="252"/>
      <c r="TCV41" s="253"/>
      <c r="TCW41" s="253"/>
      <c r="TCX41" s="255"/>
      <c r="TCY41" s="255"/>
      <c r="TCZ41" s="256"/>
      <c r="TDC41" s="251"/>
      <c r="TDD41" s="251"/>
      <c r="TDE41" s="251"/>
      <c r="TDF41" s="251"/>
      <c r="TDG41" s="251"/>
      <c r="TDH41" s="251"/>
      <c r="TDI41" s="252"/>
      <c r="TDJ41" s="253"/>
      <c r="TDO41" s="254"/>
      <c r="TDR41" s="252"/>
      <c r="TDS41" s="252"/>
      <c r="TDT41" s="252"/>
      <c r="TDU41" s="252"/>
      <c r="TDV41" s="253"/>
      <c r="TDW41" s="253"/>
      <c r="TDX41" s="255"/>
      <c r="TDY41" s="255"/>
      <c r="TDZ41" s="256"/>
      <c r="TEC41" s="251"/>
      <c r="TED41" s="251"/>
      <c r="TEE41" s="251"/>
      <c r="TEF41" s="251"/>
      <c r="TEG41" s="251"/>
      <c r="TEH41" s="251"/>
      <c r="TEI41" s="252"/>
      <c r="TEJ41" s="253"/>
      <c r="TEO41" s="254"/>
      <c r="TER41" s="252"/>
      <c r="TES41" s="252"/>
      <c r="TET41" s="252"/>
      <c r="TEU41" s="252"/>
      <c r="TEV41" s="253"/>
      <c r="TEW41" s="253"/>
      <c r="TEX41" s="255"/>
      <c r="TEY41" s="255"/>
      <c r="TEZ41" s="256"/>
      <c r="TFC41" s="251"/>
      <c r="TFD41" s="251"/>
      <c r="TFE41" s="251"/>
      <c r="TFF41" s="251"/>
      <c r="TFG41" s="251"/>
      <c r="TFH41" s="251"/>
      <c r="TFI41" s="252"/>
      <c r="TFJ41" s="253"/>
      <c r="TFO41" s="254"/>
      <c r="TFR41" s="252"/>
      <c r="TFS41" s="252"/>
      <c r="TFT41" s="252"/>
      <c r="TFU41" s="252"/>
      <c r="TFV41" s="253"/>
      <c r="TFW41" s="253"/>
      <c r="TFX41" s="255"/>
      <c r="TFY41" s="255"/>
      <c r="TFZ41" s="256"/>
      <c r="TGC41" s="251"/>
      <c r="TGD41" s="251"/>
      <c r="TGE41" s="251"/>
      <c r="TGF41" s="251"/>
      <c r="TGG41" s="251"/>
      <c r="TGH41" s="251"/>
      <c r="TGI41" s="252"/>
      <c r="TGJ41" s="253"/>
      <c r="TGO41" s="254"/>
      <c r="TGR41" s="252"/>
      <c r="TGS41" s="252"/>
      <c r="TGT41" s="252"/>
      <c r="TGU41" s="252"/>
      <c r="TGV41" s="253"/>
      <c r="TGW41" s="253"/>
      <c r="TGX41" s="255"/>
      <c r="TGY41" s="255"/>
      <c r="TGZ41" s="256"/>
      <c r="THC41" s="251"/>
      <c r="THD41" s="251"/>
      <c r="THE41" s="251"/>
      <c r="THF41" s="251"/>
      <c r="THG41" s="251"/>
      <c r="THH41" s="251"/>
      <c r="THI41" s="252"/>
      <c r="THJ41" s="253"/>
      <c r="THO41" s="254"/>
      <c r="THR41" s="252"/>
      <c r="THS41" s="252"/>
      <c r="THT41" s="252"/>
      <c r="THU41" s="252"/>
      <c r="THV41" s="253"/>
      <c r="THW41" s="253"/>
      <c r="THX41" s="255"/>
      <c r="THY41" s="255"/>
      <c r="THZ41" s="256"/>
      <c r="TIC41" s="251"/>
      <c r="TID41" s="251"/>
      <c r="TIE41" s="251"/>
      <c r="TIF41" s="251"/>
      <c r="TIG41" s="251"/>
      <c r="TIH41" s="251"/>
      <c r="TII41" s="252"/>
      <c r="TIJ41" s="253"/>
      <c r="TIO41" s="254"/>
      <c r="TIR41" s="252"/>
      <c r="TIS41" s="252"/>
      <c r="TIT41" s="252"/>
      <c r="TIU41" s="252"/>
      <c r="TIV41" s="253"/>
      <c r="TIW41" s="253"/>
      <c r="TIX41" s="255"/>
      <c r="TIY41" s="255"/>
      <c r="TIZ41" s="256"/>
      <c r="TJC41" s="251"/>
      <c r="TJD41" s="251"/>
      <c r="TJE41" s="251"/>
      <c r="TJF41" s="251"/>
      <c r="TJG41" s="251"/>
      <c r="TJH41" s="251"/>
      <c r="TJI41" s="252"/>
      <c r="TJJ41" s="253"/>
      <c r="TJO41" s="254"/>
      <c r="TJR41" s="252"/>
      <c r="TJS41" s="252"/>
      <c r="TJT41" s="252"/>
      <c r="TJU41" s="252"/>
      <c r="TJV41" s="253"/>
      <c r="TJW41" s="253"/>
      <c r="TJX41" s="255"/>
      <c r="TJY41" s="255"/>
      <c r="TJZ41" s="256"/>
      <c r="TKC41" s="251"/>
      <c r="TKD41" s="251"/>
      <c r="TKE41" s="251"/>
      <c r="TKF41" s="251"/>
      <c r="TKG41" s="251"/>
      <c r="TKH41" s="251"/>
      <c r="TKI41" s="252"/>
      <c r="TKJ41" s="253"/>
      <c r="TKO41" s="254"/>
      <c r="TKR41" s="252"/>
      <c r="TKS41" s="252"/>
      <c r="TKT41" s="252"/>
      <c r="TKU41" s="252"/>
      <c r="TKV41" s="253"/>
      <c r="TKW41" s="253"/>
      <c r="TKX41" s="255"/>
      <c r="TKY41" s="255"/>
      <c r="TKZ41" s="256"/>
      <c r="TLC41" s="251"/>
      <c r="TLD41" s="251"/>
      <c r="TLE41" s="251"/>
      <c r="TLF41" s="251"/>
      <c r="TLG41" s="251"/>
      <c r="TLH41" s="251"/>
      <c r="TLI41" s="252"/>
      <c r="TLJ41" s="253"/>
      <c r="TLO41" s="254"/>
      <c r="TLR41" s="252"/>
      <c r="TLS41" s="252"/>
      <c r="TLT41" s="252"/>
      <c r="TLU41" s="252"/>
      <c r="TLV41" s="253"/>
      <c r="TLW41" s="253"/>
      <c r="TLX41" s="255"/>
      <c r="TLY41" s="255"/>
      <c r="TLZ41" s="256"/>
      <c r="TMC41" s="251"/>
      <c r="TMD41" s="251"/>
      <c r="TME41" s="251"/>
      <c r="TMF41" s="251"/>
      <c r="TMG41" s="251"/>
      <c r="TMH41" s="251"/>
      <c r="TMI41" s="252"/>
      <c r="TMJ41" s="253"/>
      <c r="TMO41" s="254"/>
      <c r="TMR41" s="252"/>
      <c r="TMS41" s="252"/>
      <c r="TMT41" s="252"/>
      <c r="TMU41" s="252"/>
      <c r="TMV41" s="253"/>
      <c r="TMW41" s="253"/>
      <c r="TMX41" s="255"/>
      <c r="TMY41" s="255"/>
      <c r="TMZ41" s="256"/>
      <c r="TNC41" s="251"/>
      <c r="TND41" s="251"/>
      <c r="TNE41" s="251"/>
      <c r="TNF41" s="251"/>
      <c r="TNG41" s="251"/>
      <c r="TNH41" s="251"/>
      <c r="TNI41" s="252"/>
      <c r="TNJ41" s="253"/>
      <c r="TNO41" s="254"/>
      <c r="TNR41" s="252"/>
      <c r="TNS41" s="252"/>
      <c r="TNT41" s="252"/>
      <c r="TNU41" s="252"/>
      <c r="TNV41" s="253"/>
      <c r="TNW41" s="253"/>
      <c r="TNX41" s="255"/>
      <c r="TNY41" s="255"/>
      <c r="TNZ41" s="256"/>
      <c r="TOC41" s="251"/>
      <c r="TOD41" s="251"/>
      <c r="TOE41" s="251"/>
      <c r="TOF41" s="251"/>
      <c r="TOG41" s="251"/>
      <c r="TOH41" s="251"/>
      <c r="TOI41" s="252"/>
      <c r="TOJ41" s="253"/>
      <c r="TOO41" s="254"/>
      <c r="TOR41" s="252"/>
      <c r="TOS41" s="252"/>
      <c r="TOT41" s="252"/>
      <c r="TOU41" s="252"/>
      <c r="TOV41" s="253"/>
      <c r="TOW41" s="253"/>
      <c r="TOX41" s="255"/>
      <c r="TOY41" s="255"/>
      <c r="TOZ41" s="256"/>
      <c r="TPC41" s="251"/>
      <c r="TPD41" s="251"/>
      <c r="TPE41" s="251"/>
      <c r="TPF41" s="251"/>
      <c r="TPG41" s="251"/>
      <c r="TPH41" s="251"/>
      <c r="TPI41" s="252"/>
      <c r="TPJ41" s="253"/>
      <c r="TPO41" s="254"/>
      <c r="TPR41" s="252"/>
      <c r="TPS41" s="252"/>
      <c r="TPT41" s="252"/>
      <c r="TPU41" s="252"/>
      <c r="TPV41" s="253"/>
      <c r="TPW41" s="253"/>
      <c r="TPX41" s="255"/>
      <c r="TPY41" s="255"/>
      <c r="TPZ41" s="256"/>
      <c r="TQC41" s="251"/>
      <c r="TQD41" s="251"/>
      <c r="TQE41" s="251"/>
      <c r="TQF41" s="251"/>
      <c r="TQG41" s="251"/>
      <c r="TQH41" s="251"/>
      <c r="TQI41" s="252"/>
      <c r="TQJ41" s="253"/>
      <c r="TQO41" s="254"/>
      <c r="TQR41" s="252"/>
      <c r="TQS41" s="252"/>
      <c r="TQT41" s="252"/>
      <c r="TQU41" s="252"/>
      <c r="TQV41" s="253"/>
      <c r="TQW41" s="253"/>
      <c r="TQX41" s="255"/>
      <c r="TQY41" s="255"/>
      <c r="TQZ41" s="256"/>
      <c r="TRC41" s="251"/>
      <c r="TRD41" s="251"/>
      <c r="TRE41" s="251"/>
      <c r="TRF41" s="251"/>
      <c r="TRG41" s="251"/>
      <c r="TRH41" s="251"/>
      <c r="TRI41" s="252"/>
      <c r="TRJ41" s="253"/>
      <c r="TRO41" s="254"/>
      <c r="TRR41" s="252"/>
      <c r="TRS41" s="252"/>
      <c r="TRT41" s="252"/>
      <c r="TRU41" s="252"/>
      <c r="TRV41" s="253"/>
      <c r="TRW41" s="253"/>
      <c r="TRX41" s="255"/>
      <c r="TRY41" s="255"/>
      <c r="TRZ41" s="256"/>
      <c r="TSC41" s="251"/>
      <c r="TSD41" s="251"/>
      <c r="TSE41" s="251"/>
      <c r="TSF41" s="251"/>
      <c r="TSG41" s="251"/>
      <c r="TSH41" s="251"/>
      <c r="TSI41" s="252"/>
      <c r="TSJ41" s="253"/>
      <c r="TSO41" s="254"/>
      <c r="TSR41" s="252"/>
      <c r="TSS41" s="252"/>
      <c r="TST41" s="252"/>
      <c r="TSU41" s="252"/>
      <c r="TSV41" s="253"/>
      <c r="TSW41" s="253"/>
      <c r="TSX41" s="255"/>
      <c r="TSY41" s="255"/>
      <c r="TSZ41" s="256"/>
      <c r="TTC41" s="251"/>
      <c r="TTD41" s="251"/>
      <c r="TTE41" s="251"/>
      <c r="TTF41" s="251"/>
      <c r="TTG41" s="251"/>
      <c r="TTH41" s="251"/>
      <c r="TTI41" s="252"/>
      <c r="TTJ41" s="253"/>
      <c r="TTO41" s="254"/>
      <c r="TTR41" s="252"/>
      <c r="TTS41" s="252"/>
      <c r="TTT41" s="252"/>
      <c r="TTU41" s="252"/>
      <c r="TTV41" s="253"/>
      <c r="TTW41" s="253"/>
      <c r="TTX41" s="255"/>
      <c r="TTY41" s="255"/>
      <c r="TTZ41" s="256"/>
      <c r="TUC41" s="251"/>
      <c r="TUD41" s="251"/>
      <c r="TUE41" s="251"/>
      <c r="TUF41" s="251"/>
      <c r="TUG41" s="251"/>
      <c r="TUH41" s="251"/>
      <c r="TUI41" s="252"/>
      <c r="TUJ41" s="253"/>
      <c r="TUO41" s="254"/>
      <c r="TUR41" s="252"/>
      <c r="TUS41" s="252"/>
      <c r="TUT41" s="252"/>
      <c r="TUU41" s="252"/>
      <c r="TUV41" s="253"/>
      <c r="TUW41" s="253"/>
      <c r="TUX41" s="255"/>
      <c r="TUY41" s="255"/>
      <c r="TUZ41" s="256"/>
      <c r="TVC41" s="251"/>
      <c r="TVD41" s="251"/>
      <c r="TVE41" s="251"/>
      <c r="TVF41" s="251"/>
      <c r="TVG41" s="251"/>
      <c r="TVH41" s="251"/>
      <c r="TVI41" s="252"/>
      <c r="TVJ41" s="253"/>
      <c r="TVO41" s="254"/>
      <c r="TVR41" s="252"/>
      <c r="TVS41" s="252"/>
      <c r="TVT41" s="252"/>
      <c r="TVU41" s="252"/>
      <c r="TVV41" s="253"/>
      <c r="TVW41" s="253"/>
      <c r="TVX41" s="255"/>
      <c r="TVY41" s="255"/>
      <c r="TVZ41" s="256"/>
      <c r="TWC41" s="251"/>
      <c r="TWD41" s="251"/>
      <c r="TWE41" s="251"/>
      <c r="TWF41" s="251"/>
      <c r="TWG41" s="251"/>
      <c r="TWH41" s="251"/>
      <c r="TWI41" s="252"/>
      <c r="TWJ41" s="253"/>
      <c r="TWO41" s="254"/>
      <c r="TWR41" s="252"/>
      <c r="TWS41" s="252"/>
      <c r="TWT41" s="252"/>
      <c r="TWU41" s="252"/>
      <c r="TWV41" s="253"/>
      <c r="TWW41" s="253"/>
      <c r="TWX41" s="255"/>
      <c r="TWY41" s="255"/>
      <c r="TWZ41" s="256"/>
      <c r="TXC41" s="251"/>
      <c r="TXD41" s="251"/>
      <c r="TXE41" s="251"/>
      <c r="TXF41" s="251"/>
      <c r="TXG41" s="251"/>
      <c r="TXH41" s="251"/>
      <c r="TXI41" s="252"/>
      <c r="TXJ41" s="253"/>
      <c r="TXO41" s="254"/>
      <c r="TXR41" s="252"/>
      <c r="TXS41" s="252"/>
      <c r="TXT41" s="252"/>
      <c r="TXU41" s="252"/>
      <c r="TXV41" s="253"/>
      <c r="TXW41" s="253"/>
      <c r="TXX41" s="255"/>
      <c r="TXY41" s="255"/>
      <c r="TXZ41" s="256"/>
      <c r="TYC41" s="251"/>
      <c r="TYD41" s="251"/>
      <c r="TYE41" s="251"/>
      <c r="TYF41" s="251"/>
      <c r="TYG41" s="251"/>
      <c r="TYH41" s="251"/>
      <c r="TYI41" s="252"/>
      <c r="TYJ41" s="253"/>
      <c r="TYO41" s="254"/>
      <c r="TYR41" s="252"/>
      <c r="TYS41" s="252"/>
      <c r="TYT41" s="252"/>
      <c r="TYU41" s="252"/>
      <c r="TYV41" s="253"/>
      <c r="TYW41" s="253"/>
      <c r="TYX41" s="255"/>
      <c r="TYY41" s="255"/>
      <c r="TYZ41" s="256"/>
      <c r="TZC41" s="251"/>
      <c r="TZD41" s="251"/>
      <c r="TZE41" s="251"/>
      <c r="TZF41" s="251"/>
      <c r="TZG41" s="251"/>
      <c r="TZH41" s="251"/>
      <c r="TZI41" s="252"/>
      <c r="TZJ41" s="253"/>
      <c r="TZO41" s="254"/>
      <c r="TZR41" s="252"/>
      <c r="TZS41" s="252"/>
      <c r="TZT41" s="252"/>
      <c r="TZU41" s="252"/>
      <c r="TZV41" s="253"/>
      <c r="TZW41" s="253"/>
      <c r="TZX41" s="255"/>
      <c r="TZY41" s="255"/>
      <c r="TZZ41" s="256"/>
      <c r="UAC41" s="251"/>
      <c r="UAD41" s="251"/>
      <c r="UAE41" s="251"/>
      <c r="UAF41" s="251"/>
      <c r="UAG41" s="251"/>
      <c r="UAH41" s="251"/>
      <c r="UAI41" s="252"/>
      <c r="UAJ41" s="253"/>
      <c r="UAO41" s="254"/>
      <c r="UAR41" s="252"/>
      <c r="UAS41" s="252"/>
      <c r="UAT41" s="252"/>
      <c r="UAU41" s="252"/>
      <c r="UAV41" s="253"/>
      <c r="UAW41" s="253"/>
      <c r="UAX41" s="255"/>
      <c r="UAY41" s="255"/>
      <c r="UAZ41" s="256"/>
      <c r="UBC41" s="251"/>
      <c r="UBD41" s="251"/>
      <c r="UBE41" s="251"/>
      <c r="UBF41" s="251"/>
      <c r="UBG41" s="251"/>
      <c r="UBH41" s="251"/>
      <c r="UBI41" s="252"/>
      <c r="UBJ41" s="253"/>
      <c r="UBO41" s="254"/>
      <c r="UBR41" s="252"/>
      <c r="UBS41" s="252"/>
      <c r="UBT41" s="252"/>
      <c r="UBU41" s="252"/>
      <c r="UBV41" s="253"/>
      <c r="UBW41" s="253"/>
      <c r="UBX41" s="255"/>
      <c r="UBY41" s="255"/>
      <c r="UBZ41" s="256"/>
      <c r="UCC41" s="251"/>
      <c r="UCD41" s="251"/>
      <c r="UCE41" s="251"/>
      <c r="UCF41" s="251"/>
      <c r="UCG41" s="251"/>
      <c r="UCH41" s="251"/>
      <c r="UCI41" s="252"/>
      <c r="UCJ41" s="253"/>
      <c r="UCO41" s="254"/>
      <c r="UCR41" s="252"/>
      <c r="UCS41" s="252"/>
      <c r="UCT41" s="252"/>
      <c r="UCU41" s="252"/>
      <c r="UCV41" s="253"/>
      <c r="UCW41" s="253"/>
      <c r="UCX41" s="255"/>
      <c r="UCY41" s="255"/>
      <c r="UCZ41" s="256"/>
      <c r="UDC41" s="251"/>
      <c r="UDD41" s="251"/>
      <c r="UDE41" s="251"/>
      <c r="UDF41" s="251"/>
      <c r="UDG41" s="251"/>
      <c r="UDH41" s="251"/>
      <c r="UDI41" s="252"/>
      <c r="UDJ41" s="253"/>
      <c r="UDO41" s="254"/>
      <c r="UDR41" s="252"/>
      <c r="UDS41" s="252"/>
      <c r="UDT41" s="252"/>
      <c r="UDU41" s="252"/>
      <c r="UDV41" s="253"/>
      <c r="UDW41" s="253"/>
      <c r="UDX41" s="255"/>
      <c r="UDY41" s="255"/>
      <c r="UDZ41" s="256"/>
      <c r="UEC41" s="251"/>
      <c r="UED41" s="251"/>
      <c r="UEE41" s="251"/>
      <c r="UEF41" s="251"/>
      <c r="UEG41" s="251"/>
      <c r="UEH41" s="251"/>
      <c r="UEI41" s="252"/>
      <c r="UEJ41" s="253"/>
      <c r="UEO41" s="254"/>
      <c r="UER41" s="252"/>
      <c r="UES41" s="252"/>
      <c r="UET41" s="252"/>
      <c r="UEU41" s="252"/>
      <c r="UEV41" s="253"/>
      <c r="UEW41" s="253"/>
      <c r="UEX41" s="255"/>
      <c r="UEY41" s="255"/>
      <c r="UEZ41" s="256"/>
      <c r="UFC41" s="251"/>
      <c r="UFD41" s="251"/>
      <c r="UFE41" s="251"/>
      <c r="UFF41" s="251"/>
      <c r="UFG41" s="251"/>
      <c r="UFH41" s="251"/>
      <c r="UFI41" s="252"/>
      <c r="UFJ41" s="253"/>
      <c r="UFO41" s="254"/>
      <c r="UFR41" s="252"/>
      <c r="UFS41" s="252"/>
      <c r="UFT41" s="252"/>
      <c r="UFU41" s="252"/>
      <c r="UFV41" s="253"/>
      <c r="UFW41" s="253"/>
      <c r="UFX41" s="255"/>
      <c r="UFY41" s="255"/>
      <c r="UFZ41" s="256"/>
      <c r="UGC41" s="251"/>
      <c r="UGD41" s="251"/>
      <c r="UGE41" s="251"/>
      <c r="UGF41" s="251"/>
      <c r="UGG41" s="251"/>
      <c r="UGH41" s="251"/>
      <c r="UGI41" s="252"/>
      <c r="UGJ41" s="253"/>
      <c r="UGO41" s="254"/>
      <c r="UGR41" s="252"/>
      <c r="UGS41" s="252"/>
      <c r="UGT41" s="252"/>
      <c r="UGU41" s="252"/>
      <c r="UGV41" s="253"/>
      <c r="UGW41" s="253"/>
      <c r="UGX41" s="255"/>
      <c r="UGY41" s="255"/>
      <c r="UGZ41" s="256"/>
      <c r="UHC41" s="251"/>
      <c r="UHD41" s="251"/>
      <c r="UHE41" s="251"/>
      <c r="UHF41" s="251"/>
      <c r="UHG41" s="251"/>
      <c r="UHH41" s="251"/>
      <c r="UHI41" s="252"/>
      <c r="UHJ41" s="253"/>
      <c r="UHO41" s="254"/>
      <c r="UHR41" s="252"/>
      <c r="UHS41" s="252"/>
      <c r="UHT41" s="252"/>
      <c r="UHU41" s="252"/>
      <c r="UHV41" s="253"/>
      <c r="UHW41" s="253"/>
      <c r="UHX41" s="255"/>
      <c r="UHY41" s="255"/>
      <c r="UHZ41" s="256"/>
      <c r="UIC41" s="251"/>
      <c r="UID41" s="251"/>
      <c r="UIE41" s="251"/>
      <c r="UIF41" s="251"/>
      <c r="UIG41" s="251"/>
      <c r="UIH41" s="251"/>
      <c r="UII41" s="252"/>
      <c r="UIJ41" s="253"/>
      <c r="UIO41" s="254"/>
      <c r="UIR41" s="252"/>
      <c r="UIS41" s="252"/>
      <c r="UIT41" s="252"/>
      <c r="UIU41" s="252"/>
      <c r="UIV41" s="253"/>
      <c r="UIW41" s="253"/>
      <c r="UIX41" s="255"/>
      <c r="UIY41" s="255"/>
      <c r="UIZ41" s="256"/>
      <c r="UJC41" s="251"/>
      <c r="UJD41" s="251"/>
      <c r="UJE41" s="251"/>
      <c r="UJF41" s="251"/>
      <c r="UJG41" s="251"/>
      <c r="UJH41" s="251"/>
      <c r="UJI41" s="252"/>
      <c r="UJJ41" s="253"/>
      <c r="UJO41" s="254"/>
      <c r="UJR41" s="252"/>
      <c r="UJS41" s="252"/>
      <c r="UJT41" s="252"/>
      <c r="UJU41" s="252"/>
      <c r="UJV41" s="253"/>
      <c r="UJW41" s="253"/>
      <c r="UJX41" s="255"/>
      <c r="UJY41" s="255"/>
      <c r="UJZ41" s="256"/>
      <c r="UKC41" s="251"/>
      <c r="UKD41" s="251"/>
      <c r="UKE41" s="251"/>
      <c r="UKF41" s="251"/>
      <c r="UKG41" s="251"/>
      <c r="UKH41" s="251"/>
      <c r="UKI41" s="252"/>
      <c r="UKJ41" s="253"/>
      <c r="UKO41" s="254"/>
      <c r="UKR41" s="252"/>
      <c r="UKS41" s="252"/>
      <c r="UKT41" s="252"/>
      <c r="UKU41" s="252"/>
      <c r="UKV41" s="253"/>
      <c r="UKW41" s="253"/>
      <c r="UKX41" s="255"/>
      <c r="UKY41" s="255"/>
      <c r="UKZ41" s="256"/>
      <c r="ULC41" s="251"/>
      <c r="ULD41" s="251"/>
      <c r="ULE41" s="251"/>
      <c r="ULF41" s="251"/>
      <c r="ULG41" s="251"/>
      <c r="ULH41" s="251"/>
      <c r="ULI41" s="252"/>
      <c r="ULJ41" s="253"/>
      <c r="ULO41" s="254"/>
      <c r="ULR41" s="252"/>
      <c r="ULS41" s="252"/>
      <c r="ULT41" s="252"/>
      <c r="ULU41" s="252"/>
      <c r="ULV41" s="253"/>
      <c r="ULW41" s="253"/>
      <c r="ULX41" s="255"/>
      <c r="ULY41" s="255"/>
      <c r="ULZ41" s="256"/>
      <c r="UMC41" s="251"/>
      <c r="UMD41" s="251"/>
      <c r="UME41" s="251"/>
      <c r="UMF41" s="251"/>
      <c r="UMG41" s="251"/>
      <c r="UMH41" s="251"/>
      <c r="UMI41" s="252"/>
      <c r="UMJ41" s="253"/>
      <c r="UMO41" s="254"/>
      <c r="UMR41" s="252"/>
      <c r="UMS41" s="252"/>
      <c r="UMT41" s="252"/>
      <c r="UMU41" s="252"/>
      <c r="UMV41" s="253"/>
      <c r="UMW41" s="253"/>
      <c r="UMX41" s="255"/>
      <c r="UMY41" s="255"/>
      <c r="UMZ41" s="256"/>
      <c r="UNC41" s="251"/>
      <c r="UND41" s="251"/>
      <c r="UNE41" s="251"/>
      <c r="UNF41" s="251"/>
      <c r="UNG41" s="251"/>
      <c r="UNH41" s="251"/>
      <c r="UNI41" s="252"/>
      <c r="UNJ41" s="253"/>
      <c r="UNO41" s="254"/>
      <c r="UNR41" s="252"/>
      <c r="UNS41" s="252"/>
      <c r="UNT41" s="252"/>
      <c r="UNU41" s="252"/>
      <c r="UNV41" s="253"/>
      <c r="UNW41" s="253"/>
      <c r="UNX41" s="255"/>
      <c r="UNY41" s="255"/>
      <c r="UNZ41" s="256"/>
      <c r="UOC41" s="251"/>
      <c r="UOD41" s="251"/>
      <c r="UOE41" s="251"/>
      <c r="UOF41" s="251"/>
      <c r="UOG41" s="251"/>
      <c r="UOH41" s="251"/>
      <c r="UOI41" s="252"/>
      <c r="UOJ41" s="253"/>
      <c r="UOO41" s="254"/>
      <c r="UOR41" s="252"/>
      <c r="UOS41" s="252"/>
      <c r="UOT41" s="252"/>
      <c r="UOU41" s="252"/>
      <c r="UOV41" s="253"/>
      <c r="UOW41" s="253"/>
      <c r="UOX41" s="255"/>
      <c r="UOY41" s="255"/>
      <c r="UOZ41" s="256"/>
      <c r="UPC41" s="251"/>
      <c r="UPD41" s="251"/>
      <c r="UPE41" s="251"/>
      <c r="UPF41" s="251"/>
      <c r="UPG41" s="251"/>
      <c r="UPH41" s="251"/>
      <c r="UPI41" s="252"/>
      <c r="UPJ41" s="253"/>
      <c r="UPO41" s="254"/>
      <c r="UPR41" s="252"/>
      <c r="UPS41" s="252"/>
      <c r="UPT41" s="252"/>
      <c r="UPU41" s="252"/>
      <c r="UPV41" s="253"/>
      <c r="UPW41" s="253"/>
      <c r="UPX41" s="255"/>
      <c r="UPY41" s="255"/>
      <c r="UPZ41" s="256"/>
      <c r="UQC41" s="251"/>
      <c r="UQD41" s="251"/>
      <c r="UQE41" s="251"/>
      <c r="UQF41" s="251"/>
      <c r="UQG41" s="251"/>
      <c r="UQH41" s="251"/>
      <c r="UQI41" s="252"/>
      <c r="UQJ41" s="253"/>
      <c r="UQO41" s="254"/>
      <c r="UQR41" s="252"/>
      <c r="UQS41" s="252"/>
      <c r="UQT41" s="252"/>
      <c r="UQU41" s="252"/>
      <c r="UQV41" s="253"/>
      <c r="UQW41" s="253"/>
      <c r="UQX41" s="255"/>
      <c r="UQY41" s="255"/>
      <c r="UQZ41" s="256"/>
      <c r="URC41" s="251"/>
      <c r="URD41" s="251"/>
      <c r="URE41" s="251"/>
      <c r="URF41" s="251"/>
      <c r="URG41" s="251"/>
      <c r="URH41" s="251"/>
      <c r="URI41" s="252"/>
      <c r="URJ41" s="253"/>
      <c r="URO41" s="254"/>
      <c r="URR41" s="252"/>
      <c r="URS41" s="252"/>
      <c r="URT41" s="252"/>
      <c r="URU41" s="252"/>
      <c r="URV41" s="253"/>
      <c r="URW41" s="253"/>
      <c r="URX41" s="255"/>
      <c r="URY41" s="255"/>
      <c r="URZ41" s="256"/>
      <c r="USC41" s="251"/>
      <c r="USD41" s="251"/>
      <c r="USE41" s="251"/>
      <c r="USF41" s="251"/>
      <c r="USG41" s="251"/>
      <c r="USH41" s="251"/>
      <c r="USI41" s="252"/>
      <c r="USJ41" s="253"/>
      <c r="USO41" s="254"/>
      <c r="USR41" s="252"/>
      <c r="USS41" s="252"/>
      <c r="UST41" s="252"/>
      <c r="USU41" s="252"/>
      <c r="USV41" s="253"/>
      <c r="USW41" s="253"/>
      <c r="USX41" s="255"/>
      <c r="USY41" s="255"/>
      <c r="USZ41" s="256"/>
      <c r="UTC41" s="251"/>
      <c r="UTD41" s="251"/>
      <c r="UTE41" s="251"/>
      <c r="UTF41" s="251"/>
      <c r="UTG41" s="251"/>
      <c r="UTH41" s="251"/>
      <c r="UTI41" s="252"/>
      <c r="UTJ41" s="253"/>
      <c r="UTO41" s="254"/>
      <c r="UTR41" s="252"/>
      <c r="UTS41" s="252"/>
      <c r="UTT41" s="252"/>
      <c r="UTU41" s="252"/>
      <c r="UTV41" s="253"/>
      <c r="UTW41" s="253"/>
      <c r="UTX41" s="255"/>
      <c r="UTY41" s="255"/>
      <c r="UTZ41" s="256"/>
      <c r="UUC41" s="251"/>
      <c r="UUD41" s="251"/>
      <c r="UUE41" s="251"/>
      <c r="UUF41" s="251"/>
      <c r="UUG41" s="251"/>
      <c r="UUH41" s="251"/>
      <c r="UUI41" s="252"/>
      <c r="UUJ41" s="253"/>
      <c r="UUO41" s="254"/>
      <c r="UUR41" s="252"/>
      <c r="UUS41" s="252"/>
      <c r="UUT41" s="252"/>
      <c r="UUU41" s="252"/>
      <c r="UUV41" s="253"/>
      <c r="UUW41" s="253"/>
      <c r="UUX41" s="255"/>
      <c r="UUY41" s="255"/>
      <c r="UUZ41" s="256"/>
      <c r="UVC41" s="251"/>
      <c r="UVD41" s="251"/>
      <c r="UVE41" s="251"/>
      <c r="UVF41" s="251"/>
      <c r="UVG41" s="251"/>
      <c r="UVH41" s="251"/>
      <c r="UVI41" s="252"/>
      <c r="UVJ41" s="253"/>
      <c r="UVO41" s="254"/>
      <c r="UVR41" s="252"/>
      <c r="UVS41" s="252"/>
      <c r="UVT41" s="252"/>
      <c r="UVU41" s="252"/>
      <c r="UVV41" s="253"/>
      <c r="UVW41" s="253"/>
      <c r="UVX41" s="255"/>
      <c r="UVY41" s="255"/>
      <c r="UVZ41" s="256"/>
      <c r="UWC41" s="251"/>
      <c r="UWD41" s="251"/>
      <c r="UWE41" s="251"/>
      <c r="UWF41" s="251"/>
      <c r="UWG41" s="251"/>
      <c r="UWH41" s="251"/>
      <c r="UWI41" s="252"/>
      <c r="UWJ41" s="253"/>
      <c r="UWO41" s="254"/>
      <c r="UWR41" s="252"/>
      <c r="UWS41" s="252"/>
      <c r="UWT41" s="252"/>
      <c r="UWU41" s="252"/>
      <c r="UWV41" s="253"/>
      <c r="UWW41" s="253"/>
      <c r="UWX41" s="255"/>
      <c r="UWY41" s="255"/>
      <c r="UWZ41" s="256"/>
      <c r="UXC41" s="251"/>
      <c r="UXD41" s="251"/>
      <c r="UXE41" s="251"/>
      <c r="UXF41" s="251"/>
      <c r="UXG41" s="251"/>
      <c r="UXH41" s="251"/>
      <c r="UXI41" s="252"/>
      <c r="UXJ41" s="253"/>
      <c r="UXO41" s="254"/>
      <c r="UXR41" s="252"/>
      <c r="UXS41" s="252"/>
      <c r="UXT41" s="252"/>
      <c r="UXU41" s="252"/>
      <c r="UXV41" s="253"/>
      <c r="UXW41" s="253"/>
      <c r="UXX41" s="255"/>
      <c r="UXY41" s="255"/>
      <c r="UXZ41" s="256"/>
      <c r="UYC41" s="251"/>
      <c r="UYD41" s="251"/>
      <c r="UYE41" s="251"/>
      <c r="UYF41" s="251"/>
      <c r="UYG41" s="251"/>
      <c r="UYH41" s="251"/>
      <c r="UYI41" s="252"/>
      <c r="UYJ41" s="253"/>
      <c r="UYO41" s="254"/>
      <c r="UYR41" s="252"/>
      <c r="UYS41" s="252"/>
      <c r="UYT41" s="252"/>
      <c r="UYU41" s="252"/>
      <c r="UYV41" s="253"/>
      <c r="UYW41" s="253"/>
      <c r="UYX41" s="255"/>
      <c r="UYY41" s="255"/>
      <c r="UYZ41" s="256"/>
      <c r="UZC41" s="251"/>
      <c r="UZD41" s="251"/>
      <c r="UZE41" s="251"/>
      <c r="UZF41" s="251"/>
      <c r="UZG41" s="251"/>
      <c r="UZH41" s="251"/>
      <c r="UZI41" s="252"/>
      <c r="UZJ41" s="253"/>
      <c r="UZO41" s="254"/>
      <c r="UZR41" s="252"/>
      <c r="UZS41" s="252"/>
      <c r="UZT41" s="252"/>
      <c r="UZU41" s="252"/>
      <c r="UZV41" s="253"/>
      <c r="UZW41" s="253"/>
      <c r="UZX41" s="255"/>
      <c r="UZY41" s="255"/>
      <c r="UZZ41" s="256"/>
      <c r="VAC41" s="251"/>
      <c r="VAD41" s="251"/>
      <c r="VAE41" s="251"/>
      <c r="VAF41" s="251"/>
      <c r="VAG41" s="251"/>
      <c r="VAH41" s="251"/>
      <c r="VAI41" s="252"/>
      <c r="VAJ41" s="253"/>
      <c r="VAO41" s="254"/>
      <c r="VAR41" s="252"/>
      <c r="VAS41" s="252"/>
      <c r="VAT41" s="252"/>
      <c r="VAU41" s="252"/>
      <c r="VAV41" s="253"/>
      <c r="VAW41" s="253"/>
      <c r="VAX41" s="255"/>
      <c r="VAY41" s="255"/>
      <c r="VAZ41" s="256"/>
      <c r="VBC41" s="251"/>
      <c r="VBD41" s="251"/>
      <c r="VBE41" s="251"/>
      <c r="VBF41" s="251"/>
      <c r="VBG41" s="251"/>
      <c r="VBH41" s="251"/>
      <c r="VBI41" s="252"/>
      <c r="VBJ41" s="253"/>
      <c r="VBO41" s="254"/>
      <c r="VBR41" s="252"/>
      <c r="VBS41" s="252"/>
      <c r="VBT41" s="252"/>
      <c r="VBU41" s="252"/>
      <c r="VBV41" s="253"/>
      <c r="VBW41" s="253"/>
      <c r="VBX41" s="255"/>
      <c r="VBY41" s="255"/>
      <c r="VBZ41" s="256"/>
      <c r="VCC41" s="251"/>
      <c r="VCD41" s="251"/>
      <c r="VCE41" s="251"/>
      <c r="VCF41" s="251"/>
      <c r="VCG41" s="251"/>
      <c r="VCH41" s="251"/>
      <c r="VCI41" s="252"/>
      <c r="VCJ41" s="253"/>
      <c r="VCO41" s="254"/>
      <c r="VCR41" s="252"/>
      <c r="VCS41" s="252"/>
      <c r="VCT41" s="252"/>
      <c r="VCU41" s="252"/>
      <c r="VCV41" s="253"/>
      <c r="VCW41" s="253"/>
      <c r="VCX41" s="255"/>
      <c r="VCY41" s="255"/>
      <c r="VCZ41" s="256"/>
      <c r="VDC41" s="251"/>
      <c r="VDD41" s="251"/>
      <c r="VDE41" s="251"/>
      <c r="VDF41" s="251"/>
      <c r="VDG41" s="251"/>
      <c r="VDH41" s="251"/>
      <c r="VDI41" s="252"/>
      <c r="VDJ41" s="253"/>
      <c r="VDO41" s="254"/>
      <c r="VDR41" s="252"/>
      <c r="VDS41" s="252"/>
      <c r="VDT41" s="252"/>
      <c r="VDU41" s="252"/>
      <c r="VDV41" s="253"/>
      <c r="VDW41" s="253"/>
      <c r="VDX41" s="255"/>
      <c r="VDY41" s="255"/>
      <c r="VDZ41" s="256"/>
      <c r="VEC41" s="251"/>
      <c r="VED41" s="251"/>
      <c r="VEE41" s="251"/>
      <c r="VEF41" s="251"/>
      <c r="VEG41" s="251"/>
      <c r="VEH41" s="251"/>
      <c r="VEI41" s="252"/>
      <c r="VEJ41" s="253"/>
      <c r="VEO41" s="254"/>
      <c r="VER41" s="252"/>
      <c r="VES41" s="252"/>
      <c r="VET41" s="252"/>
      <c r="VEU41" s="252"/>
      <c r="VEV41" s="253"/>
      <c r="VEW41" s="253"/>
      <c r="VEX41" s="255"/>
      <c r="VEY41" s="255"/>
      <c r="VEZ41" s="256"/>
      <c r="VFC41" s="251"/>
      <c r="VFD41" s="251"/>
      <c r="VFE41" s="251"/>
      <c r="VFF41" s="251"/>
      <c r="VFG41" s="251"/>
      <c r="VFH41" s="251"/>
      <c r="VFI41" s="252"/>
      <c r="VFJ41" s="253"/>
      <c r="VFO41" s="254"/>
      <c r="VFR41" s="252"/>
      <c r="VFS41" s="252"/>
      <c r="VFT41" s="252"/>
      <c r="VFU41" s="252"/>
      <c r="VFV41" s="253"/>
      <c r="VFW41" s="253"/>
      <c r="VFX41" s="255"/>
      <c r="VFY41" s="255"/>
      <c r="VFZ41" s="256"/>
      <c r="VGC41" s="251"/>
      <c r="VGD41" s="251"/>
      <c r="VGE41" s="251"/>
      <c r="VGF41" s="251"/>
      <c r="VGG41" s="251"/>
      <c r="VGH41" s="251"/>
      <c r="VGI41" s="252"/>
      <c r="VGJ41" s="253"/>
      <c r="VGO41" s="254"/>
      <c r="VGR41" s="252"/>
      <c r="VGS41" s="252"/>
      <c r="VGT41" s="252"/>
      <c r="VGU41" s="252"/>
      <c r="VGV41" s="253"/>
      <c r="VGW41" s="253"/>
      <c r="VGX41" s="255"/>
      <c r="VGY41" s="255"/>
      <c r="VGZ41" s="256"/>
      <c r="VHC41" s="251"/>
      <c r="VHD41" s="251"/>
      <c r="VHE41" s="251"/>
      <c r="VHF41" s="251"/>
      <c r="VHG41" s="251"/>
      <c r="VHH41" s="251"/>
      <c r="VHI41" s="252"/>
      <c r="VHJ41" s="253"/>
      <c r="VHO41" s="254"/>
      <c r="VHR41" s="252"/>
      <c r="VHS41" s="252"/>
      <c r="VHT41" s="252"/>
      <c r="VHU41" s="252"/>
      <c r="VHV41" s="253"/>
      <c r="VHW41" s="253"/>
      <c r="VHX41" s="255"/>
      <c r="VHY41" s="255"/>
      <c r="VHZ41" s="256"/>
      <c r="VIC41" s="251"/>
      <c r="VID41" s="251"/>
      <c r="VIE41" s="251"/>
      <c r="VIF41" s="251"/>
      <c r="VIG41" s="251"/>
      <c r="VIH41" s="251"/>
      <c r="VII41" s="252"/>
      <c r="VIJ41" s="253"/>
      <c r="VIO41" s="254"/>
      <c r="VIR41" s="252"/>
      <c r="VIS41" s="252"/>
      <c r="VIT41" s="252"/>
      <c r="VIU41" s="252"/>
      <c r="VIV41" s="253"/>
      <c r="VIW41" s="253"/>
      <c r="VIX41" s="255"/>
      <c r="VIY41" s="255"/>
      <c r="VIZ41" s="256"/>
      <c r="VJC41" s="251"/>
      <c r="VJD41" s="251"/>
      <c r="VJE41" s="251"/>
      <c r="VJF41" s="251"/>
      <c r="VJG41" s="251"/>
      <c r="VJH41" s="251"/>
      <c r="VJI41" s="252"/>
      <c r="VJJ41" s="253"/>
      <c r="VJO41" s="254"/>
      <c r="VJR41" s="252"/>
      <c r="VJS41" s="252"/>
      <c r="VJT41" s="252"/>
      <c r="VJU41" s="252"/>
      <c r="VJV41" s="253"/>
      <c r="VJW41" s="253"/>
      <c r="VJX41" s="255"/>
      <c r="VJY41" s="255"/>
      <c r="VJZ41" s="256"/>
      <c r="VKC41" s="251"/>
      <c r="VKD41" s="251"/>
      <c r="VKE41" s="251"/>
      <c r="VKF41" s="251"/>
      <c r="VKG41" s="251"/>
      <c r="VKH41" s="251"/>
      <c r="VKI41" s="252"/>
      <c r="VKJ41" s="253"/>
      <c r="VKO41" s="254"/>
      <c r="VKR41" s="252"/>
      <c r="VKS41" s="252"/>
      <c r="VKT41" s="252"/>
      <c r="VKU41" s="252"/>
      <c r="VKV41" s="253"/>
      <c r="VKW41" s="253"/>
      <c r="VKX41" s="255"/>
      <c r="VKY41" s="255"/>
      <c r="VKZ41" s="256"/>
      <c r="VLC41" s="251"/>
      <c r="VLD41" s="251"/>
      <c r="VLE41" s="251"/>
      <c r="VLF41" s="251"/>
      <c r="VLG41" s="251"/>
      <c r="VLH41" s="251"/>
      <c r="VLI41" s="252"/>
      <c r="VLJ41" s="253"/>
      <c r="VLO41" s="254"/>
      <c r="VLR41" s="252"/>
      <c r="VLS41" s="252"/>
      <c r="VLT41" s="252"/>
      <c r="VLU41" s="252"/>
      <c r="VLV41" s="253"/>
      <c r="VLW41" s="253"/>
      <c r="VLX41" s="255"/>
      <c r="VLY41" s="255"/>
      <c r="VLZ41" s="256"/>
      <c r="VMC41" s="251"/>
      <c r="VMD41" s="251"/>
      <c r="VME41" s="251"/>
      <c r="VMF41" s="251"/>
      <c r="VMG41" s="251"/>
      <c r="VMH41" s="251"/>
      <c r="VMI41" s="252"/>
      <c r="VMJ41" s="253"/>
      <c r="VMO41" s="254"/>
      <c r="VMR41" s="252"/>
      <c r="VMS41" s="252"/>
      <c r="VMT41" s="252"/>
      <c r="VMU41" s="252"/>
      <c r="VMV41" s="253"/>
      <c r="VMW41" s="253"/>
      <c r="VMX41" s="255"/>
      <c r="VMY41" s="255"/>
      <c r="VMZ41" s="256"/>
      <c r="VNC41" s="251"/>
      <c r="VND41" s="251"/>
      <c r="VNE41" s="251"/>
      <c r="VNF41" s="251"/>
      <c r="VNG41" s="251"/>
      <c r="VNH41" s="251"/>
      <c r="VNI41" s="252"/>
      <c r="VNJ41" s="253"/>
      <c r="VNO41" s="254"/>
      <c r="VNR41" s="252"/>
      <c r="VNS41" s="252"/>
      <c r="VNT41" s="252"/>
      <c r="VNU41" s="252"/>
      <c r="VNV41" s="253"/>
      <c r="VNW41" s="253"/>
      <c r="VNX41" s="255"/>
      <c r="VNY41" s="255"/>
      <c r="VNZ41" s="256"/>
      <c r="VOC41" s="251"/>
      <c r="VOD41" s="251"/>
      <c r="VOE41" s="251"/>
      <c r="VOF41" s="251"/>
      <c r="VOG41" s="251"/>
      <c r="VOH41" s="251"/>
      <c r="VOI41" s="252"/>
      <c r="VOJ41" s="253"/>
      <c r="VOO41" s="254"/>
      <c r="VOR41" s="252"/>
      <c r="VOS41" s="252"/>
      <c r="VOT41" s="252"/>
      <c r="VOU41" s="252"/>
      <c r="VOV41" s="253"/>
      <c r="VOW41" s="253"/>
      <c r="VOX41" s="255"/>
      <c r="VOY41" s="255"/>
      <c r="VOZ41" s="256"/>
      <c r="VPC41" s="251"/>
      <c r="VPD41" s="251"/>
      <c r="VPE41" s="251"/>
      <c r="VPF41" s="251"/>
      <c r="VPG41" s="251"/>
      <c r="VPH41" s="251"/>
      <c r="VPI41" s="252"/>
      <c r="VPJ41" s="253"/>
      <c r="VPO41" s="254"/>
      <c r="VPR41" s="252"/>
      <c r="VPS41" s="252"/>
      <c r="VPT41" s="252"/>
      <c r="VPU41" s="252"/>
      <c r="VPV41" s="253"/>
      <c r="VPW41" s="253"/>
      <c r="VPX41" s="255"/>
      <c r="VPY41" s="255"/>
      <c r="VPZ41" s="256"/>
      <c r="VQC41" s="251"/>
      <c r="VQD41" s="251"/>
      <c r="VQE41" s="251"/>
      <c r="VQF41" s="251"/>
      <c r="VQG41" s="251"/>
      <c r="VQH41" s="251"/>
      <c r="VQI41" s="252"/>
      <c r="VQJ41" s="253"/>
      <c r="VQO41" s="254"/>
      <c r="VQR41" s="252"/>
      <c r="VQS41" s="252"/>
      <c r="VQT41" s="252"/>
      <c r="VQU41" s="252"/>
      <c r="VQV41" s="253"/>
      <c r="VQW41" s="253"/>
      <c r="VQX41" s="255"/>
      <c r="VQY41" s="255"/>
      <c r="VQZ41" s="256"/>
      <c r="VRC41" s="251"/>
      <c r="VRD41" s="251"/>
      <c r="VRE41" s="251"/>
      <c r="VRF41" s="251"/>
      <c r="VRG41" s="251"/>
      <c r="VRH41" s="251"/>
      <c r="VRI41" s="252"/>
      <c r="VRJ41" s="253"/>
      <c r="VRO41" s="254"/>
      <c r="VRR41" s="252"/>
      <c r="VRS41" s="252"/>
      <c r="VRT41" s="252"/>
      <c r="VRU41" s="252"/>
      <c r="VRV41" s="253"/>
      <c r="VRW41" s="253"/>
      <c r="VRX41" s="255"/>
      <c r="VRY41" s="255"/>
      <c r="VRZ41" s="256"/>
      <c r="VSC41" s="251"/>
      <c r="VSD41" s="251"/>
      <c r="VSE41" s="251"/>
      <c r="VSF41" s="251"/>
      <c r="VSG41" s="251"/>
      <c r="VSH41" s="251"/>
      <c r="VSI41" s="252"/>
      <c r="VSJ41" s="253"/>
      <c r="VSO41" s="254"/>
      <c r="VSR41" s="252"/>
      <c r="VSS41" s="252"/>
      <c r="VST41" s="252"/>
      <c r="VSU41" s="252"/>
      <c r="VSV41" s="253"/>
      <c r="VSW41" s="253"/>
      <c r="VSX41" s="255"/>
      <c r="VSY41" s="255"/>
      <c r="VSZ41" s="256"/>
      <c r="VTC41" s="251"/>
      <c r="VTD41" s="251"/>
      <c r="VTE41" s="251"/>
      <c r="VTF41" s="251"/>
      <c r="VTG41" s="251"/>
      <c r="VTH41" s="251"/>
      <c r="VTI41" s="252"/>
      <c r="VTJ41" s="253"/>
      <c r="VTO41" s="254"/>
      <c r="VTR41" s="252"/>
      <c r="VTS41" s="252"/>
      <c r="VTT41" s="252"/>
      <c r="VTU41" s="252"/>
      <c r="VTV41" s="253"/>
      <c r="VTW41" s="253"/>
      <c r="VTX41" s="255"/>
      <c r="VTY41" s="255"/>
      <c r="VTZ41" s="256"/>
      <c r="VUC41" s="251"/>
      <c r="VUD41" s="251"/>
      <c r="VUE41" s="251"/>
      <c r="VUF41" s="251"/>
      <c r="VUG41" s="251"/>
      <c r="VUH41" s="251"/>
      <c r="VUI41" s="252"/>
      <c r="VUJ41" s="253"/>
      <c r="VUO41" s="254"/>
      <c r="VUR41" s="252"/>
      <c r="VUS41" s="252"/>
      <c r="VUT41" s="252"/>
      <c r="VUU41" s="252"/>
      <c r="VUV41" s="253"/>
      <c r="VUW41" s="253"/>
      <c r="VUX41" s="255"/>
      <c r="VUY41" s="255"/>
      <c r="VUZ41" s="256"/>
      <c r="VVC41" s="251"/>
      <c r="VVD41" s="251"/>
      <c r="VVE41" s="251"/>
      <c r="VVF41" s="251"/>
      <c r="VVG41" s="251"/>
      <c r="VVH41" s="251"/>
      <c r="VVI41" s="252"/>
      <c r="VVJ41" s="253"/>
      <c r="VVO41" s="254"/>
      <c r="VVR41" s="252"/>
      <c r="VVS41" s="252"/>
      <c r="VVT41" s="252"/>
      <c r="VVU41" s="252"/>
      <c r="VVV41" s="253"/>
      <c r="VVW41" s="253"/>
      <c r="VVX41" s="255"/>
      <c r="VVY41" s="255"/>
      <c r="VVZ41" s="256"/>
      <c r="VWC41" s="251"/>
      <c r="VWD41" s="251"/>
      <c r="VWE41" s="251"/>
      <c r="VWF41" s="251"/>
      <c r="VWG41" s="251"/>
      <c r="VWH41" s="251"/>
      <c r="VWI41" s="252"/>
      <c r="VWJ41" s="253"/>
      <c r="VWO41" s="254"/>
      <c r="VWR41" s="252"/>
      <c r="VWS41" s="252"/>
      <c r="VWT41" s="252"/>
      <c r="VWU41" s="252"/>
      <c r="VWV41" s="253"/>
      <c r="VWW41" s="253"/>
      <c r="VWX41" s="255"/>
      <c r="VWY41" s="255"/>
      <c r="VWZ41" s="256"/>
      <c r="VXC41" s="251"/>
      <c r="VXD41" s="251"/>
      <c r="VXE41" s="251"/>
      <c r="VXF41" s="251"/>
      <c r="VXG41" s="251"/>
      <c r="VXH41" s="251"/>
      <c r="VXI41" s="252"/>
      <c r="VXJ41" s="253"/>
      <c r="VXO41" s="254"/>
      <c r="VXR41" s="252"/>
      <c r="VXS41" s="252"/>
      <c r="VXT41" s="252"/>
      <c r="VXU41" s="252"/>
      <c r="VXV41" s="253"/>
      <c r="VXW41" s="253"/>
      <c r="VXX41" s="255"/>
      <c r="VXY41" s="255"/>
      <c r="VXZ41" s="256"/>
      <c r="VYC41" s="251"/>
      <c r="VYD41" s="251"/>
      <c r="VYE41" s="251"/>
      <c r="VYF41" s="251"/>
      <c r="VYG41" s="251"/>
      <c r="VYH41" s="251"/>
      <c r="VYI41" s="252"/>
      <c r="VYJ41" s="253"/>
      <c r="VYO41" s="254"/>
      <c r="VYR41" s="252"/>
      <c r="VYS41" s="252"/>
      <c r="VYT41" s="252"/>
      <c r="VYU41" s="252"/>
      <c r="VYV41" s="253"/>
      <c r="VYW41" s="253"/>
      <c r="VYX41" s="255"/>
      <c r="VYY41" s="255"/>
      <c r="VYZ41" s="256"/>
      <c r="VZC41" s="251"/>
      <c r="VZD41" s="251"/>
      <c r="VZE41" s="251"/>
      <c r="VZF41" s="251"/>
      <c r="VZG41" s="251"/>
      <c r="VZH41" s="251"/>
      <c r="VZI41" s="252"/>
      <c r="VZJ41" s="253"/>
      <c r="VZO41" s="254"/>
      <c r="VZR41" s="252"/>
      <c r="VZS41" s="252"/>
      <c r="VZT41" s="252"/>
      <c r="VZU41" s="252"/>
      <c r="VZV41" s="253"/>
      <c r="VZW41" s="253"/>
      <c r="VZX41" s="255"/>
      <c r="VZY41" s="255"/>
      <c r="VZZ41" s="256"/>
      <c r="WAC41" s="251"/>
      <c r="WAD41" s="251"/>
      <c r="WAE41" s="251"/>
      <c r="WAF41" s="251"/>
      <c r="WAG41" s="251"/>
      <c r="WAH41" s="251"/>
      <c r="WAI41" s="252"/>
      <c r="WAJ41" s="253"/>
      <c r="WAO41" s="254"/>
      <c r="WAR41" s="252"/>
      <c r="WAS41" s="252"/>
      <c r="WAT41" s="252"/>
      <c r="WAU41" s="252"/>
      <c r="WAV41" s="253"/>
      <c r="WAW41" s="253"/>
      <c r="WAX41" s="255"/>
      <c r="WAY41" s="255"/>
      <c r="WAZ41" s="256"/>
      <c r="WBC41" s="251"/>
      <c r="WBD41" s="251"/>
      <c r="WBE41" s="251"/>
      <c r="WBF41" s="251"/>
      <c r="WBG41" s="251"/>
      <c r="WBH41" s="251"/>
      <c r="WBI41" s="252"/>
      <c r="WBJ41" s="253"/>
      <c r="WBO41" s="254"/>
      <c r="WBR41" s="252"/>
      <c r="WBS41" s="252"/>
      <c r="WBT41" s="252"/>
      <c r="WBU41" s="252"/>
      <c r="WBV41" s="253"/>
      <c r="WBW41" s="253"/>
      <c r="WBX41" s="255"/>
      <c r="WBY41" s="255"/>
      <c r="WBZ41" s="256"/>
      <c r="WCC41" s="251"/>
      <c r="WCD41" s="251"/>
      <c r="WCE41" s="251"/>
      <c r="WCF41" s="251"/>
      <c r="WCG41" s="251"/>
      <c r="WCH41" s="251"/>
      <c r="WCI41" s="252"/>
      <c r="WCJ41" s="253"/>
      <c r="WCO41" s="254"/>
      <c r="WCR41" s="252"/>
      <c r="WCS41" s="252"/>
      <c r="WCT41" s="252"/>
      <c r="WCU41" s="252"/>
      <c r="WCV41" s="253"/>
      <c r="WCW41" s="253"/>
      <c r="WCX41" s="255"/>
      <c r="WCY41" s="255"/>
      <c r="WCZ41" s="256"/>
      <c r="WDC41" s="251"/>
      <c r="WDD41" s="251"/>
      <c r="WDE41" s="251"/>
      <c r="WDF41" s="251"/>
      <c r="WDG41" s="251"/>
      <c r="WDH41" s="251"/>
      <c r="WDI41" s="252"/>
      <c r="WDJ41" s="253"/>
      <c r="WDO41" s="254"/>
      <c r="WDR41" s="252"/>
      <c r="WDS41" s="252"/>
      <c r="WDT41" s="252"/>
      <c r="WDU41" s="252"/>
      <c r="WDV41" s="253"/>
      <c r="WDW41" s="253"/>
      <c r="WDX41" s="255"/>
      <c r="WDY41" s="255"/>
      <c r="WDZ41" s="256"/>
      <c r="WEC41" s="251"/>
      <c r="WED41" s="251"/>
      <c r="WEE41" s="251"/>
      <c r="WEF41" s="251"/>
      <c r="WEG41" s="251"/>
      <c r="WEH41" s="251"/>
      <c r="WEI41" s="252"/>
      <c r="WEJ41" s="253"/>
      <c r="WEO41" s="254"/>
      <c r="WER41" s="252"/>
      <c r="WES41" s="252"/>
      <c r="WET41" s="252"/>
      <c r="WEU41" s="252"/>
      <c r="WEV41" s="253"/>
      <c r="WEW41" s="253"/>
      <c r="WEX41" s="255"/>
      <c r="WEY41" s="255"/>
      <c r="WEZ41" s="256"/>
      <c r="WFC41" s="251"/>
      <c r="WFD41" s="251"/>
      <c r="WFE41" s="251"/>
      <c r="WFF41" s="251"/>
      <c r="WFG41" s="251"/>
      <c r="WFH41" s="251"/>
      <c r="WFI41" s="252"/>
      <c r="WFJ41" s="253"/>
      <c r="WFO41" s="254"/>
      <c r="WFR41" s="252"/>
      <c r="WFS41" s="252"/>
      <c r="WFT41" s="252"/>
      <c r="WFU41" s="252"/>
      <c r="WFV41" s="253"/>
      <c r="WFW41" s="253"/>
      <c r="WFX41" s="255"/>
      <c r="WFY41" s="255"/>
      <c r="WFZ41" s="256"/>
      <c r="WGC41" s="251"/>
      <c r="WGD41" s="251"/>
      <c r="WGE41" s="251"/>
      <c r="WGF41" s="251"/>
      <c r="WGG41" s="251"/>
      <c r="WGH41" s="251"/>
      <c r="WGI41" s="252"/>
      <c r="WGJ41" s="253"/>
      <c r="WGO41" s="254"/>
      <c r="WGR41" s="252"/>
      <c r="WGS41" s="252"/>
      <c r="WGT41" s="252"/>
      <c r="WGU41" s="252"/>
      <c r="WGV41" s="253"/>
      <c r="WGW41" s="253"/>
      <c r="WGX41" s="255"/>
      <c r="WGY41" s="255"/>
      <c r="WGZ41" s="256"/>
      <c r="WHC41" s="251"/>
      <c r="WHD41" s="251"/>
      <c r="WHE41" s="251"/>
      <c r="WHF41" s="251"/>
      <c r="WHG41" s="251"/>
      <c r="WHH41" s="251"/>
      <c r="WHI41" s="252"/>
      <c r="WHJ41" s="253"/>
      <c r="WHO41" s="254"/>
      <c r="WHR41" s="252"/>
      <c r="WHS41" s="252"/>
      <c r="WHT41" s="252"/>
      <c r="WHU41" s="252"/>
      <c r="WHV41" s="253"/>
      <c r="WHW41" s="253"/>
      <c r="WHX41" s="255"/>
      <c r="WHY41" s="255"/>
      <c r="WHZ41" s="256"/>
      <c r="WIC41" s="251"/>
      <c r="WID41" s="251"/>
      <c r="WIE41" s="251"/>
      <c r="WIF41" s="251"/>
      <c r="WIG41" s="251"/>
      <c r="WIH41" s="251"/>
      <c r="WII41" s="252"/>
      <c r="WIJ41" s="253"/>
      <c r="WIO41" s="254"/>
      <c r="WIR41" s="252"/>
      <c r="WIS41" s="252"/>
      <c r="WIT41" s="252"/>
      <c r="WIU41" s="252"/>
      <c r="WIV41" s="253"/>
      <c r="WIW41" s="253"/>
      <c r="WIX41" s="255"/>
      <c r="WIY41" s="255"/>
      <c r="WIZ41" s="256"/>
      <c r="WJC41" s="251"/>
      <c r="WJD41" s="251"/>
      <c r="WJE41" s="251"/>
      <c r="WJF41" s="251"/>
      <c r="WJG41" s="251"/>
      <c r="WJH41" s="251"/>
      <c r="WJI41" s="252"/>
      <c r="WJJ41" s="253"/>
      <c r="WJO41" s="254"/>
      <c r="WJR41" s="252"/>
      <c r="WJS41" s="252"/>
      <c r="WJT41" s="252"/>
      <c r="WJU41" s="252"/>
      <c r="WJV41" s="253"/>
      <c r="WJW41" s="253"/>
      <c r="WJX41" s="255"/>
      <c r="WJY41" s="255"/>
      <c r="WJZ41" s="256"/>
      <c r="WKC41" s="251"/>
      <c r="WKD41" s="251"/>
      <c r="WKE41" s="251"/>
      <c r="WKF41" s="251"/>
      <c r="WKG41" s="251"/>
      <c r="WKH41" s="251"/>
      <c r="WKI41" s="252"/>
      <c r="WKJ41" s="253"/>
      <c r="WKO41" s="254"/>
      <c r="WKR41" s="252"/>
      <c r="WKS41" s="252"/>
      <c r="WKT41" s="252"/>
      <c r="WKU41" s="252"/>
      <c r="WKV41" s="253"/>
      <c r="WKW41" s="253"/>
      <c r="WKX41" s="255"/>
      <c r="WKY41" s="255"/>
      <c r="WKZ41" s="256"/>
      <c r="WLC41" s="251"/>
      <c r="WLD41" s="251"/>
      <c r="WLE41" s="251"/>
      <c r="WLF41" s="251"/>
      <c r="WLG41" s="251"/>
      <c r="WLH41" s="251"/>
      <c r="WLI41" s="252"/>
      <c r="WLJ41" s="253"/>
      <c r="WLO41" s="254"/>
      <c r="WLR41" s="252"/>
      <c r="WLS41" s="252"/>
      <c r="WLT41" s="252"/>
      <c r="WLU41" s="252"/>
      <c r="WLV41" s="253"/>
      <c r="WLW41" s="253"/>
      <c r="WLX41" s="255"/>
      <c r="WLY41" s="255"/>
      <c r="WLZ41" s="256"/>
      <c r="WMC41" s="251"/>
      <c r="WMD41" s="251"/>
      <c r="WME41" s="251"/>
      <c r="WMF41" s="251"/>
      <c r="WMG41" s="251"/>
      <c r="WMH41" s="251"/>
      <c r="WMI41" s="252"/>
      <c r="WMJ41" s="253"/>
      <c r="WMO41" s="254"/>
      <c r="WMR41" s="252"/>
      <c r="WMS41" s="252"/>
      <c r="WMT41" s="252"/>
      <c r="WMU41" s="252"/>
      <c r="WMV41" s="253"/>
      <c r="WMW41" s="253"/>
      <c r="WMX41" s="255"/>
      <c r="WMY41" s="255"/>
      <c r="WMZ41" s="256"/>
      <c r="WNC41" s="251"/>
      <c r="WND41" s="251"/>
      <c r="WNE41" s="251"/>
      <c r="WNF41" s="251"/>
      <c r="WNG41" s="251"/>
      <c r="WNH41" s="251"/>
      <c r="WNI41" s="252"/>
      <c r="WNJ41" s="253"/>
      <c r="WNO41" s="254"/>
      <c r="WNR41" s="252"/>
      <c r="WNS41" s="252"/>
      <c r="WNT41" s="252"/>
      <c r="WNU41" s="252"/>
      <c r="WNV41" s="253"/>
      <c r="WNW41" s="253"/>
      <c r="WNX41" s="255"/>
      <c r="WNY41" s="255"/>
      <c r="WNZ41" s="256"/>
      <c r="WOC41" s="251"/>
      <c r="WOD41" s="251"/>
      <c r="WOE41" s="251"/>
      <c r="WOF41" s="251"/>
      <c r="WOG41" s="251"/>
      <c r="WOH41" s="251"/>
      <c r="WOI41" s="252"/>
      <c r="WOJ41" s="253"/>
      <c r="WOO41" s="254"/>
      <c r="WOR41" s="252"/>
      <c r="WOS41" s="252"/>
      <c r="WOT41" s="252"/>
      <c r="WOU41" s="252"/>
      <c r="WOV41" s="253"/>
      <c r="WOW41" s="253"/>
      <c r="WOX41" s="255"/>
      <c r="WOY41" s="255"/>
      <c r="WOZ41" s="256"/>
      <c r="WPC41" s="251"/>
      <c r="WPD41" s="251"/>
      <c r="WPE41" s="251"/>
      <c r="WPF41" s="251"/>
      <c r="WPG41" s="251"/>
      <c r="WPH41" s="251"/>
      <c r="WPI41" s="252"/>
      <c r="WPJ41" s="253"/>
      <c r="WPO41" s="254"/>
      <c r="WPR41" s="252"/>
      <c r="WPS41" s="252"/>
      <c r="WPT41" s="252"/>
      <c r="WPU41" s="252"/>
      <c r="WPV41" s="253"/>
      <c r="WPW41" s="253"/>
      <c r="WPX41" s="255"/>
      <c r="WPY41" s="255"/>
      <c r="WPZ41" s="256"/>
      <c r="WQC41" s="251"/>
      <c r="WQD41" s="251"/>
      <c r="WQE41" s="251"/>
      <c r="WQF41" s="251"/>
      <c r="WQG41" s="251"/>
      <c r="WQH41" s="251"/>
      <c r="WQI41" s="252"/>
      <c r="WQJ41" s="253"/>
      <c r="WQO41" s="254"/>
      <c r="WQR41" s="252"/>
      <c r="WQS41" s="252"/>
      <c r="WQT41" s="252"/>
      <c r="WQU41" s="252"/>
      <c r="WQV41" s="253"/>
      <c r="WQW41" s="253"/>
      <c r="WQX41" s="255"/>
      <c r="WQY41" s="255"/>
      <c r="WQZ41" s="256"/>
      <c r="WRC41" s="251"/>
      <c r="WRD41" s="251"/>
      <c r="WRE41" s="251"/>
      <c r="WRF41" s="251"/>
      <c r="WRG41" s="251"/>
      <c r="WRH41" s="251"/>
      <c r="WRI41" s="252"/>
      <c r="WRJ41" s="253"/>
      <c r="WRO41" s="254"/>
      <c r="WRR41" s="252"/>
      <c r="WRS41" s="252"/>
      <c r="WRT41" s="252"/>
      <c r="WRU41" s="252"/>
      <c r="WRV41" s="253"/>
      <c r="WRW41" s="253"/>
      <c r="WRX41" s="255"/>
      <c r="WRY41" s="255"/>
      <c r="WRZ41" s="256"/>
      <c r="WSC41" s="251"/>
      <c r="WSD41" s="251"/>
      <c r="WSE41" s="251"/>
      <c r="WSF41" s="251"/>
      <c r="WSG41" s="251"/>
      <c r="WSH41" s="251"/>
      <c r="WSI41" s="252"/>
      <c r="WSJ41" s="253"/>
      <c r="WSO41" s="254"/>
      <c r="WSR41" s="252"/>
      <c r="WSS41" s="252"/>
      <c r="WST41" s="252"/>
      <c r="WSU41" s="252"/>
      <c r="WSV41" s="253"/>
      <c r="WSW41" s="253"/>
      <c r="WSX41" s="255"/>
      <c r="WSY41" s="255"/>
      <c r="WSZ41" s="256"/>
      <c r="WTC41" s="251"/>
      <c r="WTD41" s="251"/>
      <c r="WTE41" s="251"/>
      <c r="WTF41" s="251"/>
      <c r="WTG41" s="251"/>
      <c r="WTH41" s="251"/>
      <c r="WTI41" s="252"/>
      <c r="WTJ41" s="253"/>
      <c r="WTO41" s="254"/>
      <c r="WTR41" s="252"/>
      <c r="WTS41" s="252"/>
      <c r="WTT41" s="252"/>
      <c r="WTU41" s="252"/>
      <c r="WTV41" s="253"/>
      <c r="WTW41" s="253"/>
      <c r="WTX41" s="255"/>
      <c r="WTY41" s="255"/>
      <c r="WTZ41" s="256"/>
      <c r="WUC41" s="251"/>
      <c r="WUD41" s="251"/>
      <c r="WUE41" s="251"/>
      <c r="WUF41" s="251"/>
      <c r="WUG41" s="251"/>
      <c r="WUH41" s="251"/>
      <c r="WUI41" s="252"/>
      <c r="WUJ41" s="253"/>
      <c r="WUO41" s="254"/>
      <c r="WUR41" s="252"/>
      <c r="WUS41" s="252"/>
      <c r="WUT41" s="252"/>
      <c r="WUU41" s="252"/>
      <c r="WUV41" s="253"/>
      <c r="WUW41" s="253"/>
      <c r="WUX41" s="255"/>
      <c r="WUY41" s="255"/>
      <c r="WUZ41" s="256"/>
      <c r="WVC41" s="251"/>
      <c r="WVD41" s="251"/>
      <c r="WVE41" s="251"/>
      <c r="WVF41" s="251"/>
      <c r="WVG41" s="251"/>
      <c r="WVH41" s="251"/>
      <c r="WVI41" s="252"/>
      <c r="WVJ41" s="253"/>
      <c r="WVO41" s="254"/>
      <c r="WVR41" s="252"/>
      <c r="WVS41" s="252"/>
      <c r="WVT41" s="252"/>
      <c r="WVU41" s="252"/>
      <c r="WVV41" s="253"/>
      <c r="WVW41" s="253"/>
      <c r="WVX41" s="255"/>
      <c r="WVY41" s="255"/>
      <c r="WVZ41" s="256"/>
      <c r="WWC41" s="251"/>
      <c r="WWD41" s="251"/>
      <c r="WWE41" s="251"/>
      <c r="WWF41" s="251"/>
      <c r="WWG41" s="251"/>
      <c r="WWH41" s="251"/>
      <c r="WWI41" s="252"/>
      <c r="WWJ41" s="253"/>
      <c r="WWO41" s="254"/>
      <c r="WWR41" s="252"/>
      <c r="WWS41" s="252"/>
      <c r="WWT41" s="252"/>
      <c r="WWU41" s="252"/>
      <c r="WWV41" s="253"/>
      <c r="WWW41" s="253"/>
      <c r="WWX41" s="255"/>
      <c r="WWY41" s="255"/>
      <c r="WWZ41" s="256"/>
      <c r="WXC41" s="251"/>
      <c r="WXD41" s="251"/>
      <c r="WXE41" s="251"/>
      <c r="WXF41" s="251"/>
      <c r="WXG41" s="251"/>
      <c r="WXH41" s="251"/>
      <c r="WXI41" s="252"/>
      <c r="WXJ41" s="253"/>
      <c r="WXO41" s="254"/>
      <c r="WXR41" s="252"/>
      <c r="WXS41" s="252"/>
      <c r="WXT41" s="252"/>
      <c r="WXU41" s="252"/>
      <c r="WXV41" s="253"/>
      <c r="WXW41" s="253"/>
      <c r="WXX41" s="255"/>
      <c r="WXY41" s="255"/>
      <c r="WXZ41" s="256"/>
      <c r="WYC41" s="251"/>
      <c r="WYD41" s="251"/>
      <c r="WYE41" s="251"/>
      <c r="WYF41" s="251"/>
      <c r="WYG41" s="251"/>
      <c r="WYH41" s="251"/>
      <c r="WYI41" s="252"/>
      <c r="WYJ41" s="253"/>
      <c r="WYO41" s="254"/>
      <c r="WYR41" s="252"/>
      <c r="WYS41" s="252"/>
      <c r="WYT41" s="252"/>
      <c r="WYU41" s="252"/>
      <c r="WYV41" s="253"/>
      <c r="WYW41" s="253"/>
      <c r="WYX41" s="255"/>
      <c r="WYY41" s="255"/>
      <c r="WYZ41" s="256"/>
      <c r="WZC41" s="251"/>
      <c r="WZD41" s="251"/>
      <c r="WZE41" s="251"/>
      <c r="WZF41" s="251"/>
      <c r="WZG41" s="251"/>
      <c r="WZH41" s="251"/>
      <c r="WZI41" s="252"/>
      <c r="WZJ41" s="253"/>
      <c r="WZO41" s="254"/>
      <c r="WZR41" s="252"/>
      <c r="WZS41" s="252"/>
      <c r="WZT41" s="252"/>
      <c r="WZU41" s="252"/>
      <c r="WZV41" s="253"/>
      <c r="WZW41" s="253"/>
      <c r="WZX41" s="255"/>
      <c r="WZY41" s="255"/>
      <c r="WZZ41" s="256"/>
      <c r="XAC41" s="251"/>
      <c r="XAD41" s="251"/>
      <c r="XAE41" s="251"/>
      <c r="XAF41" s="251"/>
      <c r="XAG41" s="251"/>
      <c r="XAH41" s="251"/>
      <c r="XAI41" s="252"/>
      <c r="XAJ41" s="253"/>
      <c r="XAO41" s="254"/>
      <c r="XAR41" s="252"/>
      <c r="XAS41" s="252"/>
      <c r="XAT41" s="252"/>
      <c r="XAU41" s="252"/>
      <c r="XAV41" s="253"/>
      <c r="XAW41" s="253"/>
      <c r="XAX41" s="255"/>
      <c r="XAY41" s="255"/>
      <c r="XAZ41" s="256"/>
      <c r="XBC41" s="251"/>
      <c r="XBD41" s="251"/>
      <c r="XBE41" s="251"/>
      <c r="XBF41" s="251"/>
      <c r="XBG41" s="251"/>
      <c r="XBH41" s="251"/>
      <c r="XBI41" s="252"/>
      <c r="XBJ41" s="253"/>
      <c r="XBO41" s="254"/>
      <c r="XBR41" s="252"/>
      <c r="XBS41" s="252"/>
      <c r="XBT41" s="252"/>
      <c r="XBU41" s="252"/>
      <c r="XBV41" s="253"/>
      <c r="XBW41" s="253"/>
      <c r="XBX41" s="255"/>
      <c r="XBY41" s="255"/>
      <c r="XBZ41" s="256"/>
      <c r="XCC41" s="251"/>
      <c r="XCD41" s="251"/>
      <c r="XCE41" s="251"/>
      <c r="XCF41" s="251"/>
      <c r="XCG41" s="251"/>
      <c r="XCH41" s="251"/>
      <c r="XCI41" s="252"/>
      <c r="XCJ41" s="253"/>
      <c r="XCO41" s="254"/>
      <c r="XCR41" s="252"/>
      <c r="XCS41" s="252"/>
      <c r="XCT41" s="252"/>
      <c r="XCU41" s="252"/>
      <c r="XCV41" s="253"/>
      <c r="XCW41" s="253"/>
      <c r="XCX41" s="255"/>
      <c r="XCY41" s="255"/>
      <c r="XCZ41" s="256"/>
      <c r="XDC41" s="251"/>
      <c r="XDD41" s="251"/>
      <c r="XDE41" s="251"/>
      <c r="XDF41" s="251"/>
      <c r="XDG41" s="251"/>
      <c r="XDH41" s="251"/>
      <c r="XDI41" s="252"/>
      <c r="XDJ41" s="253"/>
      <c r="XDO41" s="254"/>
      <c r="XDR41" s="252"/>
      <c r="XDS41" s="252"/>
      <c r="XDT41" s="252"/>
      <c r="XDU41" s="252"/>
      <c r="XDV41" s="253"/>
      <c r="XDW41" s="253"/>
      <c r="XDX41" s="255"/>
      <c r="XDY41" s="255"/>
      <c r="XDZ41" s="256"/>
      <c r="XEC41" s="251"/>
      <c r="XED41" s="251"/>
      <c r="XEE41" s="251"/>
      <c r="XEF41" s="251"/>
      <c r="XEG41" s="251"/>
      <c r="XEH41" s="251"/>
      <c r="XEI41" s="252"/>
      <c r="XEJ41" s="253"/>
      <c r="XEO41" s="254"/>
      <c r="XER41" s="252"/>
      <c r="XES41" s="252"/>
      <c r="XET41" s="252"/>
      <c r="XEU41" s="252"/>
      <c r="XEV41" s="253"/>
      <c r="XEW41" s="253"/>
      <c r="XEX41" s="255"/>
      <c r="XEY41" s="255"/>
      <c r="XEZ41" s="256"/>
      <c r="XFC41" s="251"/>
      <c r="XFD41" s="251"/>
    </row>
    <row r="42" spans="1:55 1185:4092 4097:8190 8193:9214 9219:12287 12290:13312 13315:14336 14341:16384" customFormat="1" ht="13" x14ac:dyDescent="0.15">
      <c r="A42" s="318"/>
      <c r="B42" s="318"/>
      <c r="C42" s="318"/>
      <c r="D42" s="318"/>
      <c r="E42" s="318"/>
      <c r="F42" s="318"/>
      <c r="G42" s="318"/>
      <c r="H42" s="318"/>
      <c r="I42" s="318"/>
      <c r="J42" s="318"/>
      <c r="K42" s="318"/>
      <c r="L42" s="318"/>
      <c r="M42" s="318"/>
      <c r="N42" s="318"/>
      <c r="O42" s="318"/>
      <c r="P42" s="318"/>
      <c r="Q42" s="318"/>
      <c r="R42" s="318"/>
      <c r="S42" s="318"/>
      <c r="T42" s="318"/>
      <c r="U42" s="318"/>
      <c r="V42" s="318"/>
      <c r="W42" s="318"/>
      <c r="X42" s="318"/>
      <c r="Y42" s="318"/>
      <c r="Z42" s="318"/>
      <c r="AA42" s="318"/>
      <c r="AB42" s="318"/>
      <c r="AC42" s="318"/>
      <c r="AD42" s="318"/>
      <c r="AE42" s="318"/>
      <c r="AF42" s="318"/>
      <c r="AG42" s="318"/>
      <c r="AH42" s="318"/>
      <c r="AI42" s="318"/>
      <c r="AJ42" s="318"/>
      <c r="AK42" s="318"/>
      <c r="AL42" s="318"/>
      <c r="AM42" s="318"/>
      <c r="AN42" s="318"/>
      <c r="AO42" s="318"/>
      <c r="AP42" s="318"/>
      <c r="AQ42" s="318"/>
      <c r="AR42" s="318"/>
      <c r="AS42" s="318"/>
      <c r="AT42" s="318"/>
      <c r="AU42" s="318"/>
      <c r="AV42" s="318"/>
      <c r="AW42" s="318"/>
      <c r="AX42" s="318"/>
      <c r="AY42" s="318"/>
      <c r="AZ42" s="318"/>
      <c r="BA42" s="318"/>
      <c r="BB42" s="318"/>
      <c r="BC42" s="318"/>
    </row>
    <row r="43" spans="1:55 1185:4092 4097:8190 8193:9214 9219:12287 12290:13312 13315:14336 14341:16384" customFormat="1" thickBot="1" x14ac:dyDescent="0.2">
      <c r="A43" s="318"/>
      <c r="B43" s="318"/>
      <c r="C43" s="318"/>
      <c r="D43" s="318"/>
      <c r="E43" s="318"/>
      <c r="F43" s="318"/>
      <c r="G43" s="318"/>
      <c r="H43" s="318"/>
      <c r="I43" s="318"/>
      <c r="J43" s="318"/>
      <c r="K43" s="318"/>
      <c r="L43" s="318"/>
      <c r="M43" s="318"/>
      <c r="N43" s="318"/>
      <c r="O43" s="318"/>
      <c r="P43" s="318"/>
      <c r="Q43" s="318"/>
      <c r="R43" s="318"/>
      <c r="S43" s="318"/>
      <c r="T43" s="318"/>
      <c r="U43" s="318"/>
      <c r="V43" s="318"/>
      <c r="W43" s="318"/>
      <c r="X43" s="318"/>
      <c r="Y43" s="318"/>
      <c r="Z43" s="318"/>
      <c r="AA43" s="318"/>
      <c r="AB43" s="318"/>
      <c r="AC43" s="318"/>
      <c r="AD43" s="318"/>
      <c r="AE43" s="318"/>
      <c r="AF43" s="318"/>
      <c r="AG43" s="318"/>
      <c r="AH43" s="318"/>
      <c r="AI43" s="318"/>
      <c r="AJ43" s="318"/>
      <c r="AK43" s="318"/>
      <c r="AL43" s="318"/>
      <c r="AM43" s="318"/>
      <c r="AN43" s="318"/>
      <c r="AO43" s="318"/>
      <c r="AP43" s="318"/>
      <c r="AQ43" s="318"/>
      <c r="AR43" s="318"/>
      <c r="AS43" s="318"/>
      <c r="AT43" s="318"/>
      <c r="AU43" s="318"/>
      <c r="AV43" s="318"/>
      <c r="AW43" s="318"/>
      <c r="AX43" s="318"/>
      <c r="AY43" s="318"/>
      <c r="AZ43" s="318"/>
      <c r="BA43" s="318"/>
      <c r="BB43" s="318"/>
      <c r="BC43" s="318"/>
    </row>
    <row r="44" spans="1:55 1185:4092 4097:8190 8193:9214 9219:12287 12290:13312 13315:14336 14341:16384" x14ac:dyDescent="0.15">
      <c r="A44" s="257" t="s">
        <v>201</v>
      </c>
      <c r="B44" s="258"/>
      <c r="C44" s="258"/>
      <c r="D44" s="260"/>
      <c r="E44" s="260"/>
      <c r="F44" s="260"/>
      <c r="G44" s="261"/>
      <c r="H44" s="261"/>
      <c r="I44" s="258"/>
      <c r="J44" s="258"/>
      <c r="K44" s="258"/>
      <c r="L44" s="258"/>
      <c r="M44" s="258"/>
      <c r="N44" s="258"/>
      <c r="O44" s="258"/>
      <c r="P44" s="258"/>
      <c r="Q44" s="258"/>
      <c r="R44" s="258"/>
      <c r="S44" s="258"/>
      <c r="T44" s="258"/>
      <c r="U44" s="258"/>
      <c r="V44" s="258"/>
      <c r="W44" s="258"/>
      <c r="X44" s="258"/>
      <c r="Y44" s="258"/>
      <c r="Z44" s="259"/>
      <c r="AA44" s="318"/>
      <c r="AB44" s="318"/>
      <c r="AC44" s="318"/>
      <c r="AD44" s="318"/>
      <c r="AE44" s="318"/>
      <c r="AF44" s="318"/>
      <c r="AG44" s="318"/>
      <c r="AH44" s="318"/>
      <c r="AI44" s="318"/>
      <c r="AJ44" s="318"/>
      <c r="AK44" s="318"/>
      <c r="AL44" s="318"/>
      <c r="AM44" s="318"/>
      <c r="AN44" s="318"/>
      <c r="AO44" s="318"/>
      <c r="AP44" s="318"/>
      <c r="AQ44" s="318"/>
      <c r="AR44" s="318"/>
      <c r="AS44" s="318"/>
      <c r="AT44" s="318"/>
      <c r="AU44" s="318"/>
      <c r="AV44" s="318"/>
      <c r="AW44" s="318"/>
      <c r="AX44" s="318"/>
      <c r="AY44" s="318"/>
      <c r="AZ44" s="318"/>
      <c r="BA44" s="318"/>
      <c r="BB44" s="318"/>
      <c r="BC44" s="318"/>
    </row>
    <row r="45" spans="1:55 1185:4092 4097:8190 8193:9214 9219:12287 12290:13312 13315:14336 14341:16384" ht="75" x14ac:dyDescent="0.15">
      <c r="A45" s="262" t="s">
        <v>184</v>
      </c>
      <c r="B45" s="263" t="s">
        <v>222</v>
      </c>
      <c r="C45" s="264" t="s">
        <v>211</v>
      </c>
      <c r="D45" s="264" t="s">
        <v>113</v>
      </c>
      <c r="E45" s="264" t="s">
        <v>232</v>
      </c>
      <c r="F45" s="264" t="s">
        <v>235</v>
      </c>
      <c r="G45" s="264" t="s">
        <v>234</v>
      </c>
      <c r="H45" s="265" t="s">
        <v>206</v>
      </c>
      <c r="I45" s="265" t="s">
        <v>224</v>
      </c>
      <c r="J45" s="290" t="s">
        <v>571</v>
      </c>
      <c r="K45" s="267" t="s">
        <v>215</v>
      </c>
      <c r="L45" s="267" t="s">
        <v>189</v>
      </c>
      <c r="M45" s="267" t="s">
        <v>127</v>
      </c>
      <c r="N45" s="267" t="s">
        <v>209</v>
      </c>
      <c r="O45" s="268" t="s">
        <v>233</v>
      </c>
      <c r="P45" s="269" t="s">
        <v>572</v>
      </c>
      <c r="Q45" s="269" t="s">
        <v>573</v>
      </c>
      <c r="R45" s="270" t="s">
        <v>190</v>
      </c>
      <c r="S45" s="270" t="s">
        <v>148</v>
      </c>
      <c r="T45" s="270" t="s">
        <v>118</v>
      </c>
      <c r="U45" s="270" t="s">
        <v>161</v>
      </c>
      <c r="V45" s="268" t="s">
        <v>199</v>
      </c>
      <c r="W45" s="268" t="s">
        <v>210</v>
      </c>
      <c r="X45" s="273" t="s">
        <v>149</v>
      </c>
      <c r="Y45" s="267" t="s">
        <v>150</v>
      </c>
      <c r="Z45" s="272" t="s">
        <v>56</v>
      </c>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row>
    <row r="46" spans="1:55 1185:4092 4097:8190 8193:9214 9219:12287 12290:13312 13315:14336 14341:16384" x14ac:dyDescent="0.15">
      <c r="A46" s="201" t="str">
        <f>'Tariffs July 2022'!K30</f>
        <v>AGL</v>
      </c>
      <c r="B46" s="202" t="str">
        <f>'Tariffs July 2022'!L30</f>
        <v>Solar Savers</v>
      </c>
      <c r="C46" s="203">
        <f>IF('Tariffs July 2022'!BP30=0,91*'Tariffs July 2022'!M30/100,(91*'Tariffs July 2022'!M30/100)+'Tariffs July 2022'!BP30/4)</f>
        <v>104.42663636363635</v>
      </c>
      <c r="D46" s="203">
        <f>IF('Tariffs July 2022'!O30="",$K$5*'Tariffs July 2022'!N30/100,IF($K$5&gt;='Tariffs July 2022'!P30,('Tariffs July 2022'!P30*'Tariffs July 2022'!N30/100),($K$5*'Tariffs July 2022'!N30/100)))</f>
        <v>175.06528723636362</v>
      </c>
      <c r="E46" s="203">
        <f>IF('Tariffs July 2022'!T30&gt;0,IF(($K$5&lt;'Tariffs July 2022'!T30),(0),($K$5-'Tariffs July 2022'!T30)*'Tariffs July 2022'!U30/100),IF(AND('Tariffs July 2022'!R30&gt;0,'Tariffs July 2022'!T30=""),IF(($K$5&lt;'Tariffs July 2022'!R30),(0),($K$5-'Tariffs July 2022'!R30)*'Tariffs July 2022'!S30/100),IF(AND('Tariffs July 2022'!P30&gt;0,'Tariffs July 2022'!R30=""),IF(($K$5&lt;'Tariffs July 2022'!P30),(0),($K$5-'Tariffs July 2022'!P30)*'Tariffs July 2022'!Q30/100),0)))</f>
        <v>0</v>
      </c>
      <c r="F46" s="203">
        <f>($L$5)*'Tariffs July 2022'!AE30/100</f>
        <v>25.087578709090902</v>
      </c>
      <c r="G46" s="203">
        <f t="shared" ref="G46:G57" si="46">SUM(C46:F46)</f>
        <v>304.57950230909086</v>
      </c>
      <c r="H46" s="203">
        <f t="shared" ref="H46:H57" si="47">(G46-C46)*4</f>
        <v>800.61146378181797</v>
      </c>
      <c r="I46" s="247">
        <f>G46*4</f>
        <v>1218.3180092363634</v>
      </c>
      <c r="J46" s="204">
        <f>I46*1.1</f>
        <v>1340.1498101599998</v>
      </c>
      <c r="K46" s="207">
        <f>'Tariffs July 2022'!AZ30</f>
        <v>0</v>
      </c>
      <c r="L46" s="207">
        <f>'Tariffs July 2022'!BA30</f>
        <v>0</v>
      </c>
      <c r="M46" s="207">
        <f>'Tariffs July 2022'!BB30</f>
        <v>0</v>
      </c>
      <c r="N46" s="207">
        <f>'Tariffs July 2022'!BC30</f>
        <v>0</v>
      </c>
      <c r="O46" s="205">
        <f>($F$6*'Tariffs July 2022'!AT30/100)*4</f>
        <v>314.26079999999996</v>
      </c>
      <c r="P46" s="206" t="str">
        <f>IF(SUM(K46:N46)=0,"No discount",IF(K46&gt;0,"Guaranteed off bill",IF(L46&gt;0,"Guaranteed off usage",IF(M46&gt;0,"Pay-on-time off bill","Pay-on-time off usage"))))</f>
        <v>No discount</v>
      </c>
      <c r="Q46" s="206" t="str">
        <f t="shared" ref="Q46:Q57" si="48">IF(OR(A46="Origin Energy",A46="Red Energy",A46="Powershop"),"Inclusive","Exclusive")</f>
        <v>Exclusive</v>
      </c>
      <c r="R46" s="293">
        <f>IF(AND(P46="Guaranteed off bill",Q46="Inclusive"),((I46*1.1)-((I46*1.1)*K46/100))/1.1,IF(AND(P46="Guaranteed off usage",Q46="Inclusive"),((I46*1.1)-((H46*1.1)*L46/100))/1.1,IF(AND(P46="Guaranteed off bill",Q46="Exclusive"),I46-(I46*K46/100),IF(AND(P46="Guaranteed off usage",Q46="Exclusive"),I46-(H46*L46/100),IF(Q46="Inclusive",((I46*1.1))/1.1,I46)))))</f>
        <v>1218.3180092363634</v>
      </c>
      <c r="S46" s="247">
        <f>IF(AND(P46="Pay-on-time off bill",Q46="Inclusive"),((R46*1.1)-((R46*1.1)*M46/100))/1.1,IF(AND(P46="Pay-on-time off usage",Q46="Inclusive"),((R46*1.1)-((H46*1.1)*N46/100))/1.1,IF(AND(P46="Pay-on-time off bill",Q46="Exclusive"),R46-(R46*M46/100),IF(AND(P46="Pay-on-time off usage",Q46="Exclusive"),R46-(H46*N46/100),IF(Q46="Inclusive",((R46*1.1))/1.1,R46)))))</f>
        <v>1218.3180092363634</v>
      </c>
      <c r="T46" s="247">
        <f t="shared" ref="T46:T57" si="49">R46-O46</f>
        <v>904.05720923636341</v>
      </c>
      <c r="U46" s="247">
        <f t="shared" ref="U46:U57" si="50">S46-O46</f>
        <v>904.05720923636341</v>
      </c>
      <c r="V46" s="292">
        <f t="shared" ref="V46:W57" si="51">T46*1.1</f>
        <v>994.46293015999981</v>
      </c>
      <c r="W46" s="292">
        <f t="shared" si="51"/>
        <v>994.46293015999981</v>
      </c>
      <c r="X46" s="207">
        <f>'Tariffs July 2022'!BL30</f>
        <v>0</v>
      </c>
      <c r="Y46" s="207" t="str">
        <f>'Tariffs July 2022'!BM30</f>
        <v>n</v>
      </c>
      <c r="Z46" s="208">
        <f>'Tariffs July 2022'!G30</f>
        <v>43285</v>
      </c>
      <c r="AA46" s="318"/>
      <c r="AB46" s="318"/>
      <c r="AC46" s="318"/>
      <c r="AD46" s="318"/>
      <c r="AE46" s="318"/>
      <c r="AF46" s="318"/>
      <c r="AG46" s="318"/>
      <c r="AH46" s="318"/>
      <c r="AI46" s="318"/>
      <c r="AJ46" s="318"/>
      <c r="AK46" s="318"/>
      <c r="AL46" s="318"/>
      <c r="AM46" s="318"/>
      <c r="AN46" s="318"/>
      <c r="AO46" s="318"/>
      <c r="AP46" s="318"/>
      <c r="AQ46" s="318"/>
      <c r="AR46" s="318"/>
      <c r="AS46" s="318"/>
      <c r="AT46" s="318"/>
      <c r="AU46" s="318"/>
      <c r="AV46" s="318"/>
      <c r="AW46" s="318"/>
      <c r="AX46" s="318"/>
      <c r="AY46" s="318"/>
      <c r="AZ46" s="318"/>
      <c r="BA46" s="318"/>
      <c r="BB46" s="318"/>
      <c r="BC46" s="318"/>
    </row>
    <row r="47" spans="1:55 1185:4092 4097:8190 8193:9214 9219:12287 12290:13312 13315:14336 14341:16384" x14ac:dyDescent="0.15">
      <c r="A47" s="201" t="str">
        <f>'Tariffs July 2022'!K31</f>
        <v>Diamond Energy</v>
      </c>
      <c r="B47" s="202" t="str">
        <f>'Tariffs July 2022'!L31</f>
        <v xml:space="preserve">Renewable Saver </v>
      </c>
      <c r="C47" s="203">
        <f>IF('Tariffs July 2022'!BP31=0,91*'Tariffs July 2022'!M31/100,(91*'Tariffs July 2022'!M31/100)+'Tariffs July 2022'!BP31/4)</f>
        <v>100.09999999999998</v>
      </c>
      <c r="D47" s="203">
        <f>IF('Tariffs July 2022'!O31="",$K$5*'Tariffs July 2022'!N31/100,IF($K$5&gt;='Tariffs July 2022'!P31,('Tariffs July 2022'!P31*'Tariffs July 2022'!N31/100),($K$5*'Tariffs July 2022'!N31/100)))</f>
        <v>171.1335609272727</v>
      </c>
      <c r="E47" s="203">
        <f>IF('Tariffs July 2022'!T31&gt;0,IF(($K$5&lt;'Tariffs July 2022'!T31),(0),($K$5-'Tariffs July 2022'!T31)*'Tariffs July 2022'!U31/100),IF(AND('Tariffs July 2022'!R31&gt;0,'Tariffs July 2022'!T31=""),IF(($K$5&lt;'Tariffs July 2022'!R31),(0),($K$5-'Tariffs July 2022'!R31)*'Tariffs July 2022'!S31/100),IF(AND('Tariffs July 2022'!P31&gt;0,'Tariffs July 2022'!R31=""),IF(($K$5&lt;'Tariffs July 2022'!P31),(0),($K$5-'Tariffs July 2022'!P31)*'Tariffs July 2022'!Q31/100),0)))</f>
        <v>0</v>
      </c>
      <c r="F47" s="203">
        <f>($L$5)*'Tariffs July 2022'!AE31/100</f>
        <v>25.063233654545446</v>
      </c>
      <c r="G47" s="203">
        <f t="shared" si="46"/>
        <v>296.29679458181812</v>
      </c>
      <c r="H47" s="203">
        <f t="shared" si="47"/>
        <v>784.78717832727261</v>
      </c>
      <c r="I47" s="247">
        <f t="shared" ref="I47:I57" si="52">G47*4</f>
        <v>1185.1871783272725</v>
      </c>
      <c r="J47" s="204">
        <f t="shared" ref="J47:J57" si="53">I47*1.1</f>
        <v>1303.7058961599998</v>
      </c>
      <c r="K47" s="207">
        <f>'Tariffs July 2022'!AZ31</f>
        <v>0</v>
      </c>
      <c r="L47" s="207">
        <f>'Tariffs July 2022'!BA31</f>
        <v>0</v>
      </c>
      <c r="M47" s="207">
        <f>'Tariffs July 2022'!BB31</f>
        <v>2</v>
      </c>
      <c r="N47" s="207">
        <f>'Tariffs July 2022'!BC31</f>
        <v>0</v>
      </c>
      <c r="O47" s="205">
        <f>($F$6*'Tariffs July 2022'!AT31/100)*4</f>
        <v>163.415616</v>
      </c>
      <c r="P47" s="206" t="str">
        <f t="shared" ref="P47:P57" si="54">IF(SUM(K47:N47)=0,"No discount",IF(K47&gt;0,"Guaranteed off bill",IF(L47&gt;0,"Guaranteed off usage",IF(M47&gt;0,"Pay-on-time off bill","Pay-on-time off usage"))))</f>
        <v>Pay-on-time off bill</v>
      </c>
      <c r="Q47" s="206" t="str">
        <f t="shared" si="48"/>
        <v>Exclusive</v>
      </c>
      <c r="R47" s="293">
        <f t="shared" ref="R47:R57" si="55">IF(AND(P47="Guaranteed off bill",Q47="Inclusive"),((I47*1.1)-((I47*1.1)*K47/100))/1.1,IF(AND(P47="Guaranteed off usage",Q47="Inclusive"),((I47*1.1)-((H47*1.1)*L47/100))/1.1,IF(AND(P47="Guaranteed off bill",Q47="Exclusive"),I47-(I47*K47/100),IF(AND(P47="Guaranteed off usage",Q47="Exclusive"),I47-(H47*L47/100),IF(Q47="Inclusive",((I47*1.1))/1.1,I47)))))</f>
        <v>1185.1871783272725</v>
      </c>
      <c r="S47" s="247">
        <f t="shared" ref="S47:S57" si="56">IF(AND(P47="Pay-on-time off bill",Q47="Inclusive"),((R47*1.1)-((R47*1.1)*M47/100))/1.1,IF(AND(P47="Pay-on-time off usage",Q47="Inclusive"),((R47*1.1)-((H47*1.1)*N47/100))/1.1,IF(AND(P47="Pay-on-time off bill",Q47="Exclusive"),R47-(R47*M47/100),IF(AND(P47="Pay-on-time off usage",Q47="Exclusive"),R47-(H47*N47/100),IF(Q47="Inclusive",((R47*1.1))/1.1,R47)))))</f>
        <v>1161.4834347607271</v>
      </c>
      <c r="T47" s="247">
        <f t="shared" si="49"/>
        <v>1021.7715623272725</v>
      </c>
      <c r="U47" s="247">
        <f t="shared" si="50"/>
        <v>998.06781876072705</v>
      </c>
      <c r="V47" s="292">
        <f t="shared" si="51"/>
        <v>1123.9487185599999</v>
      </c>
      <c r="W47" s="292">
        <f t="shared" si="51"/>
        <v>1097.8746006367999</v>
      </c>
      <c r="X47" s="207">
        <f>'Tariffs July 2022'!BL31</f>
        <v>0</v>
      </c>
      <c r="Y47" s="207" t="str">
        <f>'Tariffs July 2022'!BM31</f>
        <v>n</v>
      </c>
      <c r="Z47" s="208">
        <f>'Tariffs July 2022'!G31</f>
        <v>43281</v>
      </c>
      <c r="AA47" s="318"/>
      <c r="AB47" s="318"/>
      <c r="AC47" s="318"/>
      <c r="AD47" s="318"/>
      <c r="AE47" s="318"/>
      <c r="AF47" s="318"/>
      <c r="AG47" s="318"/>
      <c r="AH47" s="318"/>
      <c r="AI47" s="318"/>
      <c r="AJ47" s="318"/>
      <c r="AK47" s="318"/>
      <c r="AL47" s="318"/>
      <c r="AM47" s="318"/>
      <c r="AN47" s="318"/>
      <c r="AO47" s="318"/>
      <c r="AP47" s="318"/>
      <c r="AQ47" s="318"/>
      <c r="AR47" s="318"/>
      <c r="AS47" s="318"/>
      <c r="AT47" s="318"/>
      <c r="AU47" s="318"/>
      <c r="AV47" s="318"/>
      <c r="AW47" s="318"/>
      <c r="AX47" s="318"/>
      <c r="AY47" s="318"/>
      <c r="AZ47" s="318"/>
      <c r="BA47" s="318"/>
      <c r="BB47" s="318"/>
      <c r="BC47" s="318"/>
    </row>
    <row r="48" spans="1:55 1185:4092 4097:8190 8193:9214 9219:12287 12290:13312 13315:14336 14341:16384" x14ac:dyDescent="0.15">
      <c r="A48" s="201" t="str">
        <f>'Tariffs July 2022'!K32</f>
        <v>EnergyAustralia</v>
      </c>
      <c r="B48" s="202" t="str">
        <f>'Tariffs July 2022'!L32</f>
        <v>Solar Max</v>
      </c>
      <c r="C48" s="203">
        <f>IF('Tariffs July 2022'!BP32=0,91*'Tariffs July 2022'!M32/100,(91*'Tariffs July 2022'!M32/100)+'Tariffs July 2022'!BP32/4)</f>
        <v>88.72499999999998</v>
      </c>
      <c r="D48" s="203">
        <f>IF('Tariffs July 2022'!O32="",$K$5*'Tariffs July 2022'!N32/100,IF($K$5&gt;='Tariffs July 2022'!P32,('Tariffs July 2022'!P32*'Tariffs July 2022'!N32/100),($K$5*'Tariffs July 2022'!N32/100)))</f>
        <v>186.03273430909087</v>
      </c>
      <c r="E48" s="203">
        <f>IF('Tariffs July 2022'!T32&gt;0,IF(($K$5&lt;'Tariffs July 2022'!T32),(0),($K$5-'Tariffs July 2022'!T32)*'Tariffs July 2022'!U32/100),IF(AND('Tariffs July 2022'!R32&gt;0,'Tariffs July 2022'!T32=""),IF(($K$5&lt;'Tariffs July 2022'!R32),(0),($K$5-'Tariffs July 2022'!R32)*'Tariffs July 2022'!S32/100),IF(AND('Tariffs July 2022'!P32&gt;0,'Tariffs July 2022'!R32=""),IF(($K$5&lt;'Tariffs July 2022'!P32),(0),($K$5-'Tariffs July 2022'!P32)*'Tariffs July 2022'!Q32/100),0)))</f>
        <v>0</v>
      </c>
      <c r="F48" s="203">
        <f>($L$5)*'Tariffs July 2022'!AE32/100</f>
        <v>24.527642454545447</v>
      </c>
      <c r="G48" s="203">
        <f t="shared" si="46"/>
        <v>299.28537676363629</v>
      </c>
      <c r="H48" s="203">
        <f t="shared" si="47"/>
        <v>842.24150705454531</v>
      </c>
      <c r="I48" s="247">
        <f t="shared" si="52"/>
        <v>1197.1415070545452</v>
      </c>
      <c r="J48" s="204">
        <f t="shared" si="53"/>
        <v>1316.8556577599998</v>
      </c>
      <c r="K48" s="207">
        <f>'Tariffs July 2022'!AZ32</f>
        <v>0</v>
      </c>
      <c r="L48" s="207">
        <f>'Tariffs July 2022'!BA32</f>
        <v>0</v>
      </c>
      <c r="M48" s="207">
        <f>'Tariffs July 2022'!BB32</f>
        <v>0</v>
      </c>
      <c r="N48" s="207">
        <f>'Tariffs July 2022'!BC32</f>
        <v>0</v>
      </c>
      <c r="O48" s="205">
        <f>($F$6*'Tariffs July 2022'!AT32/100)*4</f>
        <v>314.26079999999996</v>
      </c>
      <c r="P48" s="206" t="str">
        <f t="shared" si="54"/>
        <v>No discount</v>
      </c>
      <c r="Q48" s="206" t="str">
        <f t="shared" si="48"/>
        <v>Exclusive</v>
      </c>
      <c r="R48" s="293">
        <f t="shared" si="55"/>
        <v>1197.1415070545452</v>
      </c>
      <c r="S48" s="247">
        <f t="shared" si="56"/>
        <v>1197.1415070545452</v>
      </c>
      <c r="T48" s="247">
        <f t="shared" si="49"/>
        <v>882.88070705454516</v>
      </c>
      <c r="U48" s="247">
        <f t="shared" si="50"/>
        <v>882.88070705454516</v>
      </c>
      <c r="V48" s="292">
        <f t="shared" si="51"/>
        <v>971.16877775999978</v>
      </c>
      <c r="W48" s="292">
        <f t="shared" si="51"/>
        <v>971.16877775999978</v>
      </c>
      <c r="X48" s="207">
        <f>'Tariffs July 2022'!BL32</f>
        <v>0</v>
      </c>
      <c r="Y48" s="207" t="str">
        <f>'Tariffs July 2022'!BM32</f>
        <v>n</v>
      </c>
      <c r="Z48" s="208">
        <f>'Tariffs July 2022'!G32</f>
        <v>43281</v>
      </c>
      <c r="AA48" s="318"/>
      <c r="AB48" s="318"/>
      <c r="AC48" s="318"/>
      <c r="AD48" s="318"/>
      <c r="AE48" s="318"/>
      <c r="AF48" s="318"/>
      <c r="AG48" s="318"/>
      <c r="AH48" s="318"/>
      <c r="AI48" s="318"/>
      <c r="AJ48" s="318"/>
      <c r="AK48" s="318"/>
      <c r="AL48" s="318"/>
      <c r="AM48" s="318"/>
      <c r="AN48" s="318"/>
      <c r="AO48" s="318"/>
      <c r="AP48" s="318"/>
      <c r="AQ48" s="318"/>
      <c r="AR48" s="318"/>
      <c r="AS48" s="318"/>
      <c r="AT48" s="318"/>
      <c r="AU48" s="318"/>
      <c r="AV48" s="318"/>
      <c r="AW48" s="318"/>
      <c r="AX48" s="318"/>
      <c r="AY48" s="318"/>
      <c r="AZ48" s="318"/>
      <c r="BA48" s="318"/>
      <c r="BB48" s="318"/>
      <c r="BC48" s="318"/>
    </row>
    <row r="49" spans="1:55 1185:4092 4097:8190 8193:9214 9219:12287 12290:13312 13315:14336 14341:16384" x14ac:dyDescent="0.15">
      <c r="A49" s="201" t="str">
        <f>'Tariffs July 2022'!K33</f>
        <v>Energy Locals</v>
      </c>
      <c r="B49" s="202" t="str">
        <f>'Tariffs July 2022'!L33</f>
        <v>Online Member</v>
      </c>
      <c r="C49" s="203">
        <f>IF('Tariffs July 2022'!BP33=0,91*'Tariffs July 2022'!M33/100,(91*'Tariffs July 2022'!M33/100)+'Tariffs July 2022'!BP33/4)</f>
        <v>101.85727272727271</v>
      </c>
      <c r="D49" s="203">
        <f>IF('Tariffs July 2022'!O33="",$K$5*'Tariffs July 2022'!N33/100,IF($K$5&gt;='Tariffs July 2022'!P33,('Tariffs July 2022'!P33*'Tariffs July 2022'!N33/100),($K$5*'Tariffs July 2022'!N33/100)))</f>
        <v>189.68854999999996</v>
      </c>
      <c r="E49" s="203">
        <f>IF('Tariffs July 2022'!T33&gt;0,IF(($K$5&lt;'Tariffs July 2022'!T33),(0),($K$5-'Tariffs July 2022'!T33)*'Tariffs July 2022'!U33/100),IF(AND('Tariffs July 2022'!R33&gt;0,'Tariffs July 2022'!T33=""),IF(($K$5&lt;'Tariffs July 2022'!R33),(0),($K$5-'Tariffs July 2022'!R33)*'Tariffs July 2022'!S33/100),IF(AND('Tariffs July 2022'!P33&gt;0,'Tariffs July 2022'!R33=""),IF(($K$5&lt;'Tariffs July 2022'!P33),(0),($K$5-'Tariffs July 2022'!P33)*'Tariffs July 2022'!Q33/100),0)))</f>
        <v>0</v>
      </c>
      <c r="F49" s="203">
        <f>($L$5)*'Tariffs July 2022'!AE33/100</f>
        <v>24.771092999999997</v>
      </c>
      <c r="G49" s="203">
        <f t="shared" si="46"/>
        <v>316.31691572727271</v>
      </c>
      <c r="H49" s="203">
        <f t="shared" si="47"/>
        <v>857.838572</v>
      </c>
      <c r="I49" s="247">
        <f t="shared" si="52"/>
        <v>1265.2676629090909</v>
      </c>
      <c r="J49" s="204">
        <f t="shared" si="53"/>
        <v>1391.7944292</v>
      </c>
      <c r="K49" s="207">
        <f>'Tariffs July 2022'!AZ33</f>
        <v>0</v>
      </c>
      <c r="L49" s="207">
        <f>'Tariffs July 2022'!BA33</f>
        <v>0</v>
      </c>
      <c r="M49" s="207">
        <f>'Tariffs July 2022'!BB33</f>
        <v>0</v>
      </c>
      <c r="N49" s="207">
        <f>'Tariffs July 2022'!BC33</f>
        <v>0</v>
      </c>
      <c r="O49" s="205">
        <f>($F$6*'Tariffs July 2022'!AT33/100)*4</f>
        <v>320.54601599999995</v>
      </c>
      <c r="P49" s="206" t="str">
        <f t="shared" si="54"/>
        <v>No discount</v>
      </c>
      <c r="Q49" s="206" t="str">
        <f t="shared" si="48"/>
        <v>Exclusive</v>
      </c>
      <c r="R49" s="293">
        <f t="shared" si="55"/>
        <v>1265.2676629090909</v>
      </c>
      <c r="S49" s="247">
        <f t="shared" si="56"/>
        <v>1265.2676629090909</v>
      </c>
      <c r="T49" s="247">
        <f t="shared" si="49"/>
        <v>944.72164690909085</v>
      </c>
      <c r="U49" s="247">
        <f t="shared" si="50"/>
        <v>944.72164690909085</v>
      </c>
      <c r="V49" s="292">
        <f t="shared" si="51"/>
        <v>1039.1938116000001</v>
      </c>
      <c r="W49" s="292">
        <f t="shared" si="51"/>
        <v>1039.1938116000001</v>
      </c>
      <c r="X49" s="207">
        <f>'Tariffs July 2022'!BL33</f>
        <v>0</v>
      </c>
      <c r="Y49" s="207" t="str">
        <f>'Tariffs July 2022'!BM33</f>
        <v>n</v>
      </c>
      <c r="Z49" s="208">
        <f>'Tariffs July 2022'!G33</f>
        <v>43281</v>
      </c>
      <c r="AA49" s="318"/>
      <c r="AB49" s="318"/>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row>
    <row r="50" spans="1:55 1185:4092 4097:8190 8193:9214 9219:12287 12290:13312 13315:14336 14341:16384" x14ac:dyDescent="0.15">
      <c r="A50" s="201" t="str">
        <f>'Tariffs July 2022'!K34</f>
        <v>Origin Energy</v>
      </c>
      <c r="B50" s="202" t="str">
        <f>'Tariffs July 2022'!L34</f>
        <v>Solar Boost</v>
      </c>
      <c r="C50" s="203">
        <f>IF('Tariffs July 2022'!BP34=0,91*'Tariffs July 2022'!M34/100,(91*'Tariffs July 2022'!M34/100)+'Tariffs July 2022'!BP34/4)</f>
        <v>100.42263636363636</v>
      </c>
      <c r="D50" s="203">
        <f>IF('Tariffs July 2022'!O34="",$K$5*'Tariffs July 2022'!N34/100,IF($K$5&gt;='Tariffs July 2022'!P34,('Tariffs July 2022'!P34*'Tariffs July 2022'!N34/100),($K$5*'Tariffs July 2022'!N34/100)))</f>
        <v>178.10030403636364</v>
      </c>
      <c r="E50" s="203">
        <f>IF('Tariffs July 2022'!T34&gt;0,IF(($K$5&lt;'Tariffs July 2022'!T34),(0),($K$5-'Tariffs July 2022'!T34)*'Tariffs July 2022'!U34/100),IF(AND('Tariffs July 2022'!R34&gt;0,'Tariffs July 2022'!T34=""),IF(($K$5&lt;'Tariffs July 2022'!R34),(0),($K$5-'Tariffs July 2022'!R34)*'Tariffs July 2022'!S34/100),IF(AND('Tariffs July 2022'!P34&gt;0,'Tariffs July 2022'!R34=""),IF(($K$5&lt;'Tariffs July 2022'!P34),(0),($K$5-'Tariffs July 2022'!P34)*'Tariffs July 2022'!Q34/100),0)))</f>
        <v>0</v>
      </c>
      <c r="F50" s="203">
        <f>($L$5)*'Tariffs July 2022'!AE34/100</f>
        <v>24.320709490909088</v>
      </c>
      <c r="G50" s="203">
        <f t="shared" si="46"/>
        <v>302.84364989090909</v>
      </c>
      <c r="H50" s="203">
        <f t="shared" si="47"/>
        <v>809.68405410909099</v>
      </c>
      <c r="I50" s="247">
        <f t="shared" si="52"/>
        <v>1211.3745995636364</v>
      </c>
      <c r="J50" s="204">
        <f t="shared" si="53"/>
        <v>1332.5120595200001</v>
      </c>
      <c r="K50" s="207">
        <f>'Tariffs July 2022'!AZ34</f>
        <v>0</v>
      </c>
      <c r="L50" s="207">
        <f>'Tariffs July 2022'!BA34</f>
        <v>0</v>
      </c>
      <c r="M50" s="207">
        <f>'Tariffs July 2022'!BB34</f>
        <v>0</v>
      </c>
      <c r="N50" s="207">
        <f>'Tariffs July 2022'!BC34</f>
        <v>0</v>
      </c>
      <c r="O50" s="205">
        <f>($F$6*'Tariffs July 2022'!AT34/100)*4</f>
        <v>314.26079999999996</v>
      </c>
      <c r="P50" s="206" t="str">
        <f t="shared" si="54"/>
        <v>No discount</v>
      </c>
      <c r="Q50" s="206" t="str">
        <f t="shared" si="48"/>
        <v>Inclusive</v>
      </c>
      <c r="R50" s="293">
        <f t="shared" si="55"/>
        <v>1211.3745995636364</v>
      </c>
      <c r="S50" s="247">
        <f t="shared" si="56"/>
        <v>1211.3745995636364</v>
      </c>
      <c r="T50" s="247">
        <f t="shared" si="49"/>
        <v>897.11379956363635</v>
      </c>
      <c r="U50" s="247">
        <f t="shared" si="50"/>
        <v>897.11379956363635</v>
      </c>
      <c r="V50" s="292">
        <f t="shared" si="51"/>
        <v>986.82517952000012</v>
      </c>
      <c r="W50" s="292">
        <f t="shared" si="51"/>
        <v>986.82517952000012</v>
      </c>
      <c r="X50" s="207">
        <f>'Tariffs July 2022'!BL34</f>
        <v>0</v>
      </c>
      <c r="Y50" s="207" t="str">
        <f>'Tariffs July 2022'!BM34</f>
        <v>n</v>
      </c>
      <c r="Z50" s="208">
        <f>'Tariffs July 2022'!G34</f>
        <v>43281</v>
      </c>
      <c r="AA50" s="318"/>
      <c r="AB50" s="318"/>
      <c r="AC50" s="318"/>
      <c r="AD50" s="318"/>
      <c r="AE50" s="318"/>
      <c r="AF50" s="318"/>
      <c r="AG50" s="318"/>
      <c r="AH50" s="318"/>
      <c r="AI50" s="318"/>
      <c r="AJ50" s="318"/>
      <c r="AK50" s="318"/>
      <c r="AL50" s="318"/>
      <c r="AM50" s="318"/>
      <c r="AN50" s="318"/>
      <c r="AO50" s="318"/>
      <c r="AP50" s="318"/>
      <c r="AQ50" s="318"/>
      <c r="AR50" s="318"/>
      <c r="AS50" s="318"/>
      <c r="AT50" s="318"/>
      <c r="AU50" s="318"/>
      <c r="AV50" s="318"/>
      <c r="AW50" s="318"/>
      <c r="AX50" s="318"/>
      <c r="AY50" s="318"/>
      <c r="AZ50" s="318"/>
      <c r="BA50" s="318"/>
      <c r="BB50" s="318"/>
      <c r="BC50" s="318"/>
    </row>
    <row r="51" spans="1:55 1185:4092 4097:8190 8193:9214 9219:12287 12290:13312 13315:14336 14341:16384" x14ac:dyDescent="0.15">
      <c r="A51" s="201" t="str">
        <f>'Tariffs July 2022'!K35</f>
        <v>Simply Energy</v>
      </c>
      <c r="B51" s="202" t="str">
        <f>'Tariffs July 2022'!L35</f>
        <v>Basic</v>
      </c>
      <c r="C51" s="203">
        <f>IF('Tariffs July 2022'!BP35=0,91*'Tariffs July 2022'!M35/100,(91*'Tariffs July 2022'!M35/100)+'Tariffs July 2022'!BP35/4)</f>
        <v>84.447999999999993</v>
      </c>
      <c r="D51" s="203">
        <f>IF('Tariffs July 2022'!O35="",$K$5*'Tariffs July 2022'!N35/100,IF($K$5&gt;='Tariffs July 2022'!P35,('Tariffs July 2022'!P35*'Tariffs July 2022'!N35/100),($K$5*'Tariffs July 2022'!N35/100)))</f>
        <v>188.79184049090907</v>
      </c>
      <c r="E51" s="203">
        <f>IF('Tariffs July 2022'!T35&gt;0,IF(($K$5&lt;'Tariffs July 2022'!T35),(0),($K$5-'Tariffs July 2022'!T35)*'Tariffs July 2022'!U35/100),IF(AND('Tariffs July 2022'!R35&gt;0,'Tariffs July 2022'!T35=""),IF(($K$5&lt;'Tariffs July 2022'!R35),(0),($K$5-'Tariffs July 2022'!R35)*'Tariffs July 2022'!S35/100),IF(AND('Tariffs July 2022'!P35&gt;0,'Tariffs July 2022'!R35=""),IF(($K$5&lt;'Tariffs July 2022'!P35),(0),($K$5-'Tariffs July 2022'!P35)*'Tariffs July 2022'!Q35/100),0)))</f>
        <v>0</v>
      </c>
      <c r="F51" s="203">
        <f>($L$5)*'Tariffs July 2022'!AE35/100</f>
        <v>24.710230363636359</v>
      </c>
      <c r="G51" s="203">
        <f t="shared" si="46"/>
        <v>297.9500708545454</v>
      </c>
      <c r="H51" s="203">
        <f t="shared" si="47"/>
        <v>854.00828341818169</v>
      </c>
      <c r="I51" s="247">
        <f t="shared" si="52"/>
        <v>1191.8002834181816</v>
      </c>
      <c r="J51" s="204">
        <f t="shared" si="53"/>
        <v>1310.9803117599999</v>
      </c>
      <c r="K51" s="207">
        <f>'Tariffs July 2022'!AZ35</f>
        <v>0</v>
      </c>
      <c r="L51" s="207">
        <f>'Tariffs July 2022'!BA35</f>
        <v>0</v>
      </c>
      <c r="M51" s="207">
        <f>'Tariffs July 2022'!BB35</f>
        <v>0</v>
      </c>
      <c r="N51" s="207">
        <f>'Tariffs July 2022'!BC35</f>
        <v>0</v>
      </c>
      <c r="O51" s="205">
        <f>($F$6*'Tariffs July 2022'!AT35/100)*4</f>
        <v>219.98255999999998</v>
      </c>
      <c r="P51" s="206" t="str">
        <f t="shared" si="54"/>
        <v>No discount</v>
      </c>
      <c r="Q51" s="206" t="str">
        <f t="shared" si="48"/>
        <v>Exclusive</v>
      </c>
      <c r="R51" s="293">
        <f t="shared" si="55"/>
        <v>1191.8002834181816</v>
      </c>
      <c r="S51" s="247">
        <f t="shared" si="56"/>
        <v>1191.8002834181816</v>
      </c>
      <c r="T51" s="247">
        <f t="shared" si="49"/>
        <v>971.81772341818169</v>
      </c>
      <c r="U51" s="247">
        <f t="shared" si="50"/>
        <v>971.81772341818169</v>
      </c>
      <c r="V51" s="292">
        <f t="shared" si="51"/>
        <v>1068.9994957599999</v>
      </c>
      <c r="W51" s="292">
        <f t="shared" si="51"/>
        <v>1068.9994957599999</v>
      </c>
      <c r="X51" s="207">
        <f>'Tariffs July 2022'!BL35</f>
        <v>0</v>
      </c>
      <c r="Y51" s="207" t="str">
        <f>'Tariffs July 2022'!BM35</f>
        <v>n</v>
      </c>
      <c r="Z51" s="208">
        <f>'Tariffs July 2022'!G35</f>
        <v>43281</v>
      </c>
      <c r="AA51" s="318"/>
      <c r="AB51" s="318"/>
      <c r="AC51" s="318"/>
      <c r="AD51" s="318"/>
      <c r="AE51" s="318"/>
      <c r="AF51" s="318"/>
      <c r="AG51" s="318"/>
      <c r="AH51" s="318"/>
      <c r="AI51" s="318"/>
      <c r="AJ51" s="318"/>
      <c r="AK51" s="318"/>
      <c r="AL51" s="318"/>
      <c r="AM51" s="318"/>
      <c r="AN51" s="318"/>
      <c r="AO51" s="318"/>
      <c r="AP51" s="318"/>
      <c r="AQ51" s="318"/>
      <c r="AR51" s="318"/>
      <c r="AS51" s="318"/>
      <c r="AT51" s="318"/>
      <c r="AU51" s="318"/>
      <c r="AV51" s="318"/>
      <c r="AW51" s="318"/>
      <c r="AX51" s="318"/>
      <c r="AY51" s="318"/>
      <c r="AZ51" s="318"/>
      <c r="BA51" s="318"/>
      <c r="BB51" s="318"/>
      <c r="BC51" s="318"/>
    </row>
    <row r="52" spans="1:55 1185:4092 4097:8190 8193:9214 9219:12287 12290:13312 13315:14336 14341:16384" x14ac:dyDescent="0.15">
      <c r="A52" s="201" t="str">
        <f>'Tariffs July 2022'!K36</f>
        <v>Powershop</v>
      </c>
      <c r="B52" s="202" t="str">
        <f>'Tariffs July 2022'!L36</f>
        <v>Carbon neutral</v>
      </c>
      <c r="C52" s="203">
        <f>IF('Tariffs July 2022'!BP36=0,91*'Tariffs July 2022'!M36/100,(91*'Tariffs July 2022'!M36/100)+'Tariffs July 2022'!BP36/4)</f>
        <v>110.41609090909091</v>
      </c>
      <c r="D52" s="203">
        <f>IF('Tariffs July 2022'!O36="",$K$5*'Tariffs July 2022'!N36/100,IF($K$5&gt;='Tariffs July 2022'!P36,('Tariffs July 2022'!P36*'Tariffs July 2022'!N36/100),($K$5*'Tariffs July 2022'!N36/100)))</f>
        <v>161.75259990909089</v>
      </c>
      <c r="E52" s="203">
        <f>IF('Tariffs July 2022'!T36&gt;0,IF(($K$5&lt;'Tariffs July 2022'!T36),(0),($K$5-'Tariffs July 2022'!T36)*'Tariffs July 2022'!U36/100),IF(AND('Tariffs July 2022'!R36&gt;0,'Tariffs July 2022'!T36=""),IF(($K$5&lt;'Tariffs July 2022'!R36),(0),($K$5-'Tariffs July 2022'!R36)*'Tariffs July 2022'!S36/100),IF(AND('Tariffs July 2022'!P36&gt;0,'Tariffs July 2022'!R36=""),IF(($K$5&lt;'Tariffs July 2022'!P36),(0),($K$5-'Tariffs July 2022'!P36)*'Tariffs July 2022'!Q36/100),0)))</f>
        <v>0</v>
      </c>
      <c r="F52" s="203">
        <f>($L$5)*'Tariffs July 2022'!AE36/100</f>
        <v>23.188664454545449</v>
      </c>
      <c r="G52" s="203">
        <f t="shared" si="46"/>
        <v>295.35735527272726</v>
      </c>
      <c r="H52" s="203">
        <f t="shared" si="47"/>
        <v>739.7650574545454</v>
      </c>
      <c r="I52" s="247">
        <f t="shared" si="52"/>
        <v>1181.429421090909</v>
      </c>
      <c r="J52" s="204">
        <f t="shared" si="53"/>
        <v>1299.5723632000002</v>
      </c>
      <c r="K52" s="207">
        <f>'Tariffs July 2022'!AZ36</f>
        <v>0</v>
      </c>
      <c r="L52" s="207">
        <f>'Tariffs July 2022'!BA36</f>
        <v>0</v>
      </c>
      <c r="M52" s="207">
        <f>'Tariffs July 2022'!BB36</f>
        <v>0</v>
      </c>
      <c r="N52" s="207">
        <f>'Tariffs July 2022'!BC36</f>
        <v>0</v>
      </c>
      <c r="O52" s="205">
        <f>($F$6*'Tariffs July 2022'!AT36/100)*4</f>
        <v>109.99127999999999</v>
      </c>
      <c r="P52" s="206" t="str">
        <f t="shared" si="54"/>
        <v>No discount</v>
      </c>
      <c r="Q52" s="206" t="str">
        <f t="shared" si="48"/>
        <v>Inclusive</v>
      </c>
      <c r="R52" s="293">
        <f t="shared" si="55"/>
        <v>1181.429421090909</v>
      </c>
      <c r="S52" s="247">
        <f t="shared" si="56"/>
        <v>1181.429421090909</v>
      </c>
      <c r="T52" s="247">
        <f t="shared" si="49"/>
        <v>1071.4381410909091</v>
      </c>
      <c r="U52" s="247">
        <f t="shared" si="50"/>
        <v>1071.4381410909091</v>
      </c>
      <c r="V52" s="292">
        <f t="shared" si="51"/>
        <v>1178.5819552</v>
      </c>
      <c r="W52" s="292">
        <f t="shared" si="51"/>
        <v>1178.5819552</v>
      </c>
      <c r="X52" s="207">
        <f>'Tariffs July 2022'!BL36</f>
        <v>0</v>
      </c>
      <c r="Y52" s="207" t="str">
        <f>'Tariffs July 2022'!BM36</f>
        <v>n</v>
      </c>
      <c r="Z52" s="208">
        <f>'Tariffs July 2022'!G36</f>
        <v>43266</v>
      </c>
      <c r="AA52" s="318"/>
      <c r="AB52" s="318"/>
      <c r="AC52" s="318"/>
      <c r="AD52" s="318"/>
      <c r="AE52" s="318"/>
      <c r="AF52" s="318"/>
      <c r="AG52" s="318"/>
      <c r="AH52" s="318"/>
      <c r="AI52" s="318"/>
      <c r="AJ52" s="318"/>
      <c r="AK52" s="318"/>
      <c r="AL52" s="318"/>
      <c r="AM52" s="318"/>
      <c r="AN52" s="318"/>
      <c r="AO52" s="318"/>
      <c r="AP52" s="318"/>
      <c r="AQ52" s="318"/>
      <c r="AR52" s="318"/>
      <c r="AS52" s="318"/>
      <c r="AT52" s="318"/>
      <c r="AU52" s="318"/>
      <c r="AV52" s="318"/>
      <c r="AW52" s="318"/>
      <c r="AX52" s="318"/>
      <c r="AY52" s="318"/>
      <c r="AZ52" s="318"/>
      <c r="BA52" s="318"/>
      <c r="BB52" s="318"/>
      <c r="BC52" s="318"/>
    </row>
    <row r="53" spans="1:55 1185:4092 4097:8190 8193:9214 9219:12287 12290:13312 13315:14336 14341:16384" x14ac:dyDescent="0.15">
      <c r="A53" s="201" t="str">
        <f>'Tariffs July 2022'!K37</f>
        <v>Red Energy</v>
      </c>
      <c r="B53" s="202" t="str">
        <f>'Tariffs July 2022'!L37</f>
        <v>Living Energy Saver</v>
      </c>
      <c r="C53" s="203">
        <f>IF('Tariffs July 2022'!BP37=0,91*'Tariffs July 2022'!M37/100,(91*'Tariffs July 2022'!M37/100)+'Tariffs July 2022'!BP37/4)</f>
        <v>77.349999999999994</v>
      </c>
      <c r="D53" s="203">
        <f>IF('Tariffs July 2022'!O37="",$K$5*'Tariffs July 2022'!N37/100,IF($K$5&gt;='Tariffs July 2022'!P37,('Tariffs July 2022'!P37*'Tariffs July 2022'!N37/100),($K$5*'Tariffs July 2022'!N37/100)))</f>
        <v>144.02534269090907</v>
      </c>
      <c r="E53" s="203">
        <f>IF('Tariffs July 2022'!T37&gt;0,IF(($K$5&lt;'Tariffs July 2022'!T37),(0),($K$5-'Tariffs July 2022'!T37)*'Tariffs July 2022'!U37/100),IF(AND('Tariffs July 2022'!R37&gt;0,'Tariffs July 2022'!T37=""),IF(($K$5&lt;'Tariffs July 2022'!R37),(0),($K$5-'Tariffs July 2022'!R37)*'Tariffs July 2022'!S37/100),IF(AND('Tariffs July 2022'!P37&gt;0,'Tariffs July 2022'!R37=""),IF(($K$5&lt;'Tariffs July 2022'!P37),(0),($K$5-'Tariffs July 2022'!P37)*'Tariffs July 2022'!Q37/100),0)))</f>
        <v>0</v>
      </c>
      <c r="F53" s="203">
        <f>($L$5)*'Tariffs July 2022'!AE37/100</f>
        <v>21.265405145454544</v>
      </c>
      <c r="G53" s="203">
        <f t="shared" si="46"/>
        <v>242.6407478363636</v>
      </c>
      <c r="H53" s="203">
        <f t="shared" si="47"/>
        <v>661.16299134545443</v>
      </c>
      <c r="I53" s="247">
        <f t="shared" si="52"/>
        <v>970.56299134545441</v>
      </c>
      <c r="J53" s="204">
        <f t="shared" si="53"/>
        <v>1067.61929048</v>
      </c>
      <c r="K53" s="207">
        <f>'Tariffs July 2022'!AZ37</f>
        <v>0</v>
      </c>
      <c r="L53" s="207">
        <f>'Tariffs July 2022'!BA37</f>
        <v>0</v>
      </c>
      <c r="M53" s="207">
        <f>'Tariffs July 2022'!BB37</f>
        <v>0</v>
      </c>
      <c r="N53" s="207">
        <f>'Tariffs July 2022'!BC37</f>
        <v>0</v>
      </c>
      <c r="O53" s="205">
        <f>($F$6*'Tariffs July 2022'!AT37/100)*4</f>
        <v>361.39992000000001</v>
      </c>
      <c r="P53" s="206" t="str">
        <f t="shared" si="54"/>
        <v>No discount</v>
      </c>
      <c r="Q53" s="206" t="str">
        <f t="shared" si="48"/>
        <v>Inclusive</v>
      </c>
      <c r="R53" s="293">
        <f t="shared" si="55"/>
        <v>970.56299134545452</v>
      </c>
      <c r="S53" s="247">
        <f t="shared" si="56"/>
        <v>970.56299134545452</v>
      </c>
      <c r="T53" s="247">
        <f t="shared" si="49"/>
        <v>609.16307134545445</v>
      </c>
      <c r="U53" s="247">
        <f t="shared" si="50"/>
        <v>609.16307134545445</v>
      </c>
      <c r="V53" s="292">
        <f t="shared" si="51"/>
        <v>670.07937847999995</v>
      </c>
      <c r="W53" s="292">
        <f t="shared" si="51"/>
        <v>670.07937847999995</v>
      </c>
      <c r="X53" s="207">
        <f>'Tariffs July 2022'!BL37</f>
        <v>0</v>
      </c>
      <c r="Y53" s="207" t="str">
        <f>'Tariffs July 2022'!BM37</f>
        <v>n</v>
      </c>
      <c r="Z53" s="208">
        <f>'Tariffs July 2022'!G37</f>
        <v>43281</v>
      </c>
      <c r="AA53" s="318"/>
      <c r="AB53" s="318"/>
      <c r="AC53" s="318"/>
      <c r="AD53" s="318"/>
      <c r="AE53" s="318"/>
      <c r="AF53" s="318"/>
      <c r="AG53" s="318"/>
      <c r="AH53" s="318"/>
      <c r="AI53" s="318"/>
      <c r="AJ53" s="318"/>
      <c r="AK53" s="318"/>
      <c r="AL53" s="318"/>
      <c r="AM53" s="318"/>
      <c r="AN53" s="318"/>
      <c r="AO53" s="318"/>
      <c r="AP53" s="318"/>
      <c r="AQ53" s="318"/>
      <c r="AR53" s="318"/>
      <c r="AS53" s="318"/>
      <c r="AT53" s="318"/>
      <c r="AU53" s="318"/>
      <c r="AV53" s="318"/>
      <c r="AW53" s="318"/>
      <c r="AX53" s="318"/>
      <c r="AY53" s="318"/>
      <c r="AZ53" s="318"/>
      <c r="BA53" s="318"/>
      <c r="BB53" s="318"/>
      <c r="BC53" s="318"/>
    </row>
    <row r="54" spans="1:55 1185:4092 4097:8190 8193:9214 9219:12287 12290:13312 13315:14336 14341:16384" x14ac:dyDescent="0.15">
      <c r="A54" s="201" t="str">
        <f>'Tariffs July 2022'!K38</f>
        <v>Alinta Energy</v>
      </c>
      <c r="B54" s="202" t="str">
        <f>'Tariffs July 2022'!L38</f>
        <v>Home Deal Solar</v>
      </c>
      <c r="C54" s="203">
        <f>IF('Tariffs July 2022'!BP38=0,91*'Tariffs July 2022'!M38/100,(91*'Tariffs July 2022'!M38/100)+'Tariffs July 2022'!BP38/4)</f>
        <v>102.7299</v>
      </c>
      <c r="D54" s="203">
        <f>IF('Tariffs July 2022'!O38="",$K$5*'Tariffs July 2022'!N38/100,IF($K$5&gt;='Tariffs July 2022'!P38,('Tariffs July 2022'!P38*'Tariffs July 2022'!N38/100),($K$5*'Tariffs July 2022'!N38/100)))</f>
        <v>175.34119785454547</v>
      </c>
      <c r="E54" s="203">
        <f>IF('Tariffs July 2022'!T38&gt;0,IF(($K$5&lt;'Tariffs July 2022'!T38),(0),($K$5-'Tariffs July 2022'!T38)*'Tariffs July 2022'!U38/100),IF(AND('Tariffs July 2022'!R38&gt;0,'Tariffs July 2022'!T38=""),IF(($K$5&lt;'Tariffs July 2022'!R38),(0),($K$5-'Tariffs July 2022'!R38)*'Tariffs July 2022'!S38/100),IF(AND('Tariffs July 2022'!P38&gt;0,'Tariffs July 2022'!R38=""),IF(($K$5&lt;'Tariffs July 2022'!P38),(0),($K$5-'Tariffs July 2022'!P38)*'Tariffs July 2022'!Q38/100),0)))</f>
        <v>0</v>
      </c>
      <c r="F54" s="203">
        <f>($L$5)*'Tariffs July 2022'!AE38/100</f>
        <v>23.419942472727268</v>
      </c>
      <c r="G54" s="203">
        <f t="shared" ref="G54" si="57">SUM(C54:F54)</f>
        <v>301.49104032727274</v>
      </c>
      <c r="H54" s="203">
        <f t="shared" ref="H54" si="58">(G54-C54)*4</f>
        <v>795.04456130909102</v>
      </c>
      <c r="I54" s="247">
        <f t="shared" ref="I54" si="59">G54*4</f>
        <v>1205.964161309091</v>
      </c>
      <c r="J54" s="204">
        <f t="shared" ref="J54" si="60">I54*1.1</f>
        <v>1326.5605774400001</v>
      </c>
      <c r="K54" s="207">
        <f>'Tariffs July 2022'!AZ38</f>
        <v>0</v>
      </c>
      <c r="L54" s="207">
        <f>'Tariffs July 2022'!BA38</f>
        <v>0</v>
      </c>
      <c r="M54" s="207">
        <f>'Tariffs July 2022'!BB38</f>
        <v>0</v>
      </c>
      <c r="N54" s="207">
        <f>'Tariffs July 2022'!BC38</f>
        <v>0</v>
      </c>
      <c r="O54" s="205">
        <f>($F$6*'Tariffs July 2022'!AT38/100)*4</f>
        <v>251.40863999999999</v>
      </c>
      <c r="P54" s="206" t="str">
        <f t="shared" ref="P54" si="61">IF(SUM(K54:N54)=0,"No discount",IF(K54&gt;0,"Guaranteed off bill",IF(L54&gt;0,"Guaranteed off usage",IF(M54&gt;0,"Pay-on-time off bill","Pay-on-time off usage"))))</f>
        <v>No discount</v>
      </c>
      <c r="Q54" s="206" t="str">
        <f t="shared" ref="Q54" si="62">IF(OR(A54="Origin Energy",A54="Red Energy",A54="Powershop"),"Inclusive","Exclusive")</f>
        <v>Exclusive</v>
      </c>
      <c r="R54" s="293">
        <f t="shared" ref="R54" si="63">IF(AND(P54="Guaranteed off bill",Q54="Inclusive"),((I54*1.1)-((I54*1.1)*K54/100))/1.1,IF(AND(P54="Guaranteed off usage",Q54="Inclusive"),((I54*1.1)-((H54*1.1)*L54/100))/1.1,IF(AND(P54="Guaranteed off bill",Q54="Exclusive"),I54-(I54*K54/100),IF(AND(P54="Guaranteed off usage",Q54="Exclusive"),I54-(H54*L54/100),IF(Q54="Inclusive",((I54*1.1))/1.1,I54)))))</f>
        <v>1205.964161309091</v>
      </c>
      <c r="S54" s="247">
        <f t="shared" ref="S54" si="64">IF(AND(P54="Pay-on-time off bill",Q54="Inclusive"),((R54*1.1)-((R54*1.1)*M54/100))/1.1,IF(AND(P54="Pay-on-time off usage",Q54="Inclusive"),((R54*1.1)-((H54*1.1)*N54/100))/1.1,IF(AND(P54="Pay-on-time off bill",Q54="Exclusive"),R54-(R54*M54/100),IF(AND(P54="Pay-on-time off usage",Q54="Exclusive"),R54-(H54*N54/100),IF(Q54="Inclusive",((R54*1.1))/1.1,R54)))))</f>
        <v>1205.964161309091</v>
      </c>
      <c r="T54" s="247">
        <f t="shared" ref="T54" si="65">R54-O54</f>
        <v>954.55552130909098</v>
      </c>
      <c r="U54" s="247">
        <f t="shared" ref="U54" si="66">S54-O54</f>
        <v>954.55552130909098</v>
      </c>
      <c r="V54" s="292">
        <f t="shared" ref="V54" si="67">T54*1.1</f>
        <v>1050.0110734400002</v>
      </c>
      <c r="W54" s="292">
        <f t="shared" ref="W54" si="68">U54*1.1</f>
        <v>1050.0110734400002</v>
      </c>
      <c r="X54" s="207">
        <f>'Tariffs July 2022'!BL38</f>
        <v>0</v>
      </c>
      <c r="Y54" s="207" t="str">
        <f>'Tariffs July 2022'!BM38</f>
        <v>n</v>
      </c>
      <c r="Z54" s="208">
        <f>'Tariffs July 2022'!G38</f>
        <v>43299</v>
      </c>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318"/>
      <c r="AW54" s="318"/>
      <c r="AX54" s="318"/>
      <c r="AY54" s="318"/>
      <c r="AZ54" s="318"/>
      <c r="BA54" s="318"/>
      <c r="BB54" s="318"/>
      <c r="BC54" s="318"/>
    </row>
    <row r="55" spans="1:55 1185:4092 4097:8190 8193:9214 9219:12287 12290:13312 13315:14336 14341:16384" x14ac:dyDescent="0.15">
      <c r="A55" s="201" t="str">
        <f>'Tariffs July 2022'!K39</f>
        <v>ReAmped Energy</v>
      </c>
      <c r="B55" s="202" t="str">
        <f>'Tariffs July 2022'!L39</f>
        <v>Solar</v>
      </c>
      <c r="C55" s="203">
        <f>IF('Tariffs July 2022'!BP39=0,91*'Tariffs July 2022'!M39/100,(91*'Tariffs July 2022'!M39/100)+'Tariffs July 2022'!BP39/4)</f>
        <v>97.907727272727257</v>
      </c>
      <c r="D55" s="203">
        <f>IF('Tariffs July 2022'!O39="",$K$5*'Tariffs July 2022'!N39/100,IF($K$5&gt;='Tariffs July 2022'!P39,('Tariffs July 2022'!P39*'Tariffs July 2022'!N39/100),($K$5*'Tariffs July 2022'!N39/100)))</f>
        <v>285.4295345090909</v>
      </c>
      <c r="E55" s="203">
        <f>IF('Tariffs July 2022'!T39&gt;0,IF(($K$5&lt;'Tariffs July 2022'!T39),(0),($K$5-'Tariffs July 2022'!T39)*'Tariffs July 2022'!U39/100),IF(AND('Tariffs July 2022'!R39&gt;0,'Tariffs July 2022'!T39=""),IF(($K$5&lt;'Tariffs July 2022'!R39),(0),($K$5-'Tariffs July 2022'!R39)*'Tariffs July 2022'!S39/100),IF(AND('Tariffs July 2022'!P39&gt;0,'Tariffs July 2022'!R39=""),IF(($K$5&lt;'Tariffs July 2022'!P39),(0),($K$5-'Tariffs July 2022'!P39)*'Tariffs July 2022'!Q39/100),0)))</f>
        <v>0</v>
      </c>
      <c r="F55" s="203">
        <f>($L$5)*'Tariffs July 2022'!AE39/100</f>
        <v>44.746210254545446</v>
      </c>
      <c r="G55" s="203">
        <f t="shared" si="46"/>
        <v>428.08347203636356</v>
      </c>
      <c r="H55" s="203">
        <f t="shared" si="47"/>
        <v>1320.7029790545453</v>
      </c>
      <c r="I55" s="247">
        <f t="shared" si="52"/>
        <v>1712.3338881454542</v>
      </c>
      <c r="J55" s="204">
        <f t="shared" si="53"/>
        <v>1883.5672769599998</v>
      </c>
      <c r="K55" s="207">
        <f>'Tariffs July 2022'!AZ39</f>
        <v>0</v>
      </c>
      <c r="L55" s="207">
        <f>'Tariffs July 2022'!BA39</f>
        <v>0</v>
      </c>
      <c r="M55" s="207">
        <f>'Tariffs July 2022'!BB39</f>
        <v>0</v>
      </c>
      <c r="N55" s="207">
        <f>'Tariffs July 2022'!BC39</f>
        <v>0</v>
      </c>
      <c r="O55" s="205">
        <f>($F$6*'Tariffs July 2022'!AT39/100)*4</f>
        <v>0</v>
      </c>
      <c r="P55" s="206" t="str">
        <f t="shared" si="54"/>
        <v>No discount</v>
      </c>
      <c r="Q55" s="206" t="str">
        <f t="shared" si="48"/>
        <v>Exclusive</v>
      </c>
      <c r="R55" s="293">
        <f t="shared" si="55"/>
        <v>1712.3338881454542</v>
      </c>
      <c r="S55" s="247">
        <f t="shared" si="56"/>
        <v>1712.3338881454542</v>
      </c>
      <c r="T55" s="247">
        <f t="shared" si="49"/>
        <v>1712.3338881454542</v>
      </c>
      <c r="U55" s="247">
        <f t="shared" si="50"/>
        <v>1712.3338881454542</v>
      </c>
      <c r="V55" s="292">
        <f t="shared" si="51"/>
        <v>1883.5672769599998</v>
      </c>
      <c r="W55" s="292">
        <f t="shared" si="51"/>
        <v>1883.5672769599998</v>
      </c>
      <c r="X55" s="207">
        <f>'Tariffs July 2022'!BL39</f>
        <v>0</v>
      </c>
      <c r="Y55" s="207" t="str">
        <f>'Tariffs July 2022'!BM39</f>
        <v>n</v>
      </c>
      <c r="Z55" s="208">
        <f>'Tariffs July 2022'!G39</f>
        <v>43273</v>
      </c>
      <c r="AA55" s="318"/>
      <c r="AB55" s="318"/>
      <c r="AC55" s="318"/>
      <c r="AD55" s="318"/>
      <c r="AE55" s="318"/>
      <c r="AF55" s="318"/>
      <c r="AG55" s="318"/>
      <c r="AH55" s="318"/>
      <c r="AI55" s="318"/>
      <c r="AJ55" s="318"/>
      <c r="AK55" s="318"/>
      <c r="AL55" s="318"/>
      <c r="AM55" s="318"/>
      <c r="AN55" s="318"/>
      <c r="AO55" s="318"/>
      <c r="AP55" s="318"/>
      <c r="AQ55" s="318"/>
      <c r="AR55" s="318"/>
      <c r="AS55" s="318"/>
      <c r="AT55" s="318"/>
      <c r="AU55" s="318"/>
      <c r="AV55" s="318"/>
      <c r="AW55" s="318"/>
      <c r="AX55" s="318"/>
      <c r="AY55" s="318"/>
      <c r="AZ55" s="318"/>
      <c r="BA55" s="318"/>
      <c r="BB55" s="318"/>
      <c r="BC55" s="318"/>
    </row>
    <row r="56" spans="1:55 1185:4092 4097:8190 8193:9214 9219:12287 12290:13312 13315:14336 14341:16384" x14ac:dyDescent="0.15">
      <c r="A56" s="201" t="str">
        <f>'Tariffs July 2022'!K40</f>
        <v>Kogan Energy</v>
      </c>
      <c r="B56" s="202" t="str">
        <f>'Tariffs July 2022'!L40</f>
        <v>Free Kogan First Membership</v>
      </c>
      <c r="C56" s="203">
        <f>IF('Tariffs July 2022'!BP40=0,91*'Tariffs July 2022'!M40/100,(91*'Tariffs July 2022'!M40/100)+'Tariffs July 2022'!BP40/4)</f>
        <v>105.69236363636362</v>
      </c>
      <c r="D56" s="203">
        <f>IF('Tariffs July 2022'!O40="",$K$5*'Tariffs July 2022'!N40/100,IF($K$5&gt;='Tariffs July 2022'!P40,('Tariffs July 2022'!P40*'Tariffs July 2022'!N40/100),($K$5*'Tariffs July 2022'!N40/100)))</f>
        <v>164.51170609090906</v>
      </c>
      <c r="E56" s="203">
        <f>IF('Tariffs July 2022'!T40&gt;0,IF(($K$5&lt;'Tariffs July 2022'!T40),(0),($K$5-'Tariffs July 2022'!T40)*'Tariffs July 2022'!U40/100),IF(AND('Tariffs July 2022'!R40&gt;0,'Tariffs July 2022'!T40=""),IF(($K$5&lt;'Tariffs July 2022'!R40),(0),($K$5-'Tariffs July 2022'!R40)*'Tariffs July 2022'!S40/100),IF(AND('Tariffs July 2022'!P40&gt;0,'Tariffs July 2022'!R40=""),IF(($K$5&lt;'Tariffs July 2022'!P40),(0),($K$5-'Tariffs July 2022'!P40)*'Tariffs July 2022'!Q40/100),0)))</f>
        <v>0</v>
      </c>
      <c r="F56" s="203">
        <f>($L$5)*'Tariffs July 2022'!AE40/100</f>
        <v>24.904990799999997</v>
      </c>
      <c r="G56" s="203">
        <f t="shared" si="46"/>
        <v>295.10906052727267</v>
      </c>
      <c r="H56" s="203">
        <f t="shared" si="47"/>
        <v>757.66678756363626</v>
      </c>
      <c r="I56" s="247">
        <f t="shared" si="52"/>
        <v>1180.4362421090907</v>
      </c>
      <c r="J56" s="204">
        <f t="shared" si="53"/>
        <v>1298.4798663199999</v>
      </c>
      <c r="K56" s="207">
        <f>'Tariffs July 2022'!AZ40</f>
        <v>0</v>
      </c>
      <c r="L56" s="207">
        <f>'Tariffs July 2022'!BA40</f>
        <v>0</v>
      </c>
      <c r="M56" s="207">
        <f>'Tariffs July 2022'!BB40</f>
        <v>0</v>
      </c>
      <c r="N56" s="207">
        <f>'Tariffs July 2022'!BC40</f>
        <v>0</v>
      </c>
      <c r="O56" s="205">
        <f>($F$6*'Tariffs July 2022'!AT40/100)*4</f>
        <v>90.507110399999988</v>
      </c>
      <c r="P56" s="206" t="str">
        <f t="shared" si="54"/>
        <v>No discount</v>
      </c>
      <c r="Q56" s="206" t="str">
        <f t="shared" si="48"/>
        <v>Exclusive</v>
      </c>
      <c r="R56" s="293">
        <f t="shared" si="55"/>
        <v>1180.4362421090907</v>
      </c>
      <c r="S56" s="247">
        <f t="shared" si="56"/>
        <v>1180.4362421090907</v>
      </c>
      <c r="T56" s="247">
        <f t="shared" si="49"/>
        <v>1089.9291317090906</v>
      </c>
      <c r="U56" s="247">
        <f t="shared" si="50"/>
        <v>1089.9291317090906</v>
      </c>
      <c r="V56" s="292">
        <f t="shared" si="51"/>
        <v>1198.9220448799997</v>
      </c>
      <c r="W56" s="292">
        <f t="shared" si="51"/>
        <v>1198.9220448799997</v>
      </c>
      <c r="X56" s="207">
        <f>'Tariffs July 2022'!BL40</f>
        <v>0</v>
      </c>
      <c r="Y56" s="207" t="str">
        <f>'Tariffs July 2022'!BM40</f>
        <v>n</v>
      </c>
      <c r="Z56" s="208">
        <f>'Tariffs July 2022'!G40</f>
        <v>43266</v>
      </c>
      <c r="AA56" s="318"/>
      <c r="AB56" s="318"/>
      <c r="AC56" s="318"/>
      <c r="AD56" s="318"/>
      <c r="AE56" s="318"/>
      <c r="AF56" s="318"/>
      <c r="AG56" s="318"/>
      <c r="AH56" s="318"/>
      <c r="AI56" s="318"/>
      <c r="AJ56" s="318"/>
      <c r="AK56" s="318"/>
      <c r="AL56" s="318"/>
      <c r="AM56" s="318"/>
      <c r="AN56" s="318"/>
      <c r="AO56" s="318"/>
      <c r="AP56" s="318"/>
      <c r="AQ56" s="318"/>
      <c r="AR56" s="318"/>
      <c r="AS56" s="318"/>
      <c r="AT56" s="318"/>
      <c r="AU56" s="318"/>
      <c r="AV56" s="318"/>
      <c r="AW56" s="318"/>
      <c r="AX56" s="318"/>
      <c r="AY56" s="318"/>
      <c r="AZ56" s="318"/>
      <c r="BA56" s="318"/>
      <c r="BB56" s="318"/>
      <c r="BC56" s="318"/>
    </row>
    <row r="57" spans="1:55 1185:4092 4097:8190 8193:9214 9219:12287 12290:13312 13315:14336 14341:16384" x14ac:dyDescent="0.15">
      <c r="A57" s="201" t="str">
        <f>'Tariffs July 2022'!K41</f>
        <v>Sumo Power</v>
      </c>
      <c r="B57" s="202" t="str">
        <f>'Tariffs July 2022'!L41</f>
        <v>Assure</v>
      </c>
      <c r="C57" s="203">
        <f>IF('Tariffs July 2022'!BP41=0,91*'Tariffs July 2022'!M41/100,(91*'Tariffs July 2022'!M41/100)+'Tariffs July 2022'!BP41/4)</f>
        <v>95.549999999999983</v>
      </c>
      <c r="D57" s="203">
        <f>IF('Tariffs July 2022'!O41="",$K$5*'Tariffs July 2022'!N41/100,IF($K$5&gt;='Tariffs July 2022'!P41,('Tariffs July 2022'!P41*'Tariffs July 2022'!N41/100),($K$5*'Tariffs July 2022'!N41/100)))</f>
        <v>173.75471179999997</v>
      </c>
      <c r="E57" s="203">
        <f>IF('Tariffs July 2022'!T41&gt;0,IF(($K$5&lt;'Tariffs July 2022'!T41),(0),($K$5-'Tariffs July 2022'!T41)*'Tariffs July 2022'!U41/100),IF(AND('Tariffs July 2022'!R41&gt;0,'Tariffs July 2022'!T41=""),IF(($K$5&lt;'Tariffs July 2022'!R41),(0),($K$5-'Tariffs July 2022'!R41)*'Tariffs July 2022'!S41/100),IF(AND('Tariffs July 2022'!P41&gt;0,'Tariffs July 2022'!R41=""),IF(($K$5&lt;'Tariffs July 2022'!P41),(0),($K$5-'Tariffs July 2022'!P41)*'Tariffs July 2022'!Q41/100),0)))</f>
        <v>0</v>
      </c>
      <c r="F57" s="203">
        <f>($L$5)*'Tariffs July 2022'!AE41/100</f>
        <v>25.440581999999996</v>
      </c>
      <c r="G57" s="203">
        <f t="shared" si="46"/>
        <v>294.74529379999996</v>
      </c>
      <c r="H57" s="203">
        <f t="shared" si="47"/>
        <v>796.78117519999989</v>
      </c>
      <c r="I57" s="247">
        <f t="shared" si="52"/>
        <v>1178.9811751999998</v>
      </c>
      <c r="J57" s="204">
        <f t="shared" si="53"/>
        <v>1296.87929272</v>
      </c>
      <c r="K57" s="207">
        <f>'Tariffs July 2022'!AZ41</f>
        <v>0</v>
      </c>
      <c r="L57" s="207">
        <f>'Tariffs July 2022'!BA41</f>
        <v>0</v>
      </c>
      <c r="M57" s="207">
        <f>'Tariffs July 2022'!BB41</f>
        <v>0</v>
      </c>
      <c r="N57" s="207">
        <f>'Tariffs July 2022'!BC41</f>
        <v>0</v>
      </c>
      <c r="O57" s="205">
        <f>($F$6*'Tariffs July 2022'!AT41/100)*4</f>
        <v>188.55647999999997</v>
      </c>
      <c r="P57" s="206" t="str">
        <f t="shared" si="54"/>
        <v>No discount</v>
      </c>
      <c r="Q57" s="206" t="str">
        <f t="shared" si="48"/>
        <v>Exclusive</v>
      </c>
      <c r="R57" s="293">
        <f t="shared" si="55"/>
        <v>1178.9811751999998</v>
      </c>
      <c r="S57" s="247">
        <f t="shared" si="56"/>
        <v>1178.9811751999998</v>
      </c>
      <c r="T57" s="247">
        <f t="shared" si="49"/>
        <v>990.42469519999986</v>
      </c>
      <c r="U57" s="247">
        <f t="shared" si="50"/>
        <v>990.42469519999986</v>
      </c>
      <c r="V57" s="292">
        <f t="shared" si="51"/>
        <v>1089.46716472</v>
      </c>
      <c r="W57" s="292">
        <f t="shared" si="51"/>
        <v>1089.46716472</v>
      </c>
      <c r="X57" s="207">
        <f>'Tariffs July 2022'!BL41</f>
        <v>0</v>
      </c>
      <c r="Y57" s="207" t="str">
        <f>'Tariffs July 2022'!BM41</f>
        <v>n</v>
      </c>
      <c r="Z57" s="208">
        <f>'Tariffs July 2022'!G41</f>
        <v>43256</v>
      </c>
      <c r="AA57" s="318"/>
      <c r="AB57" s="318"/>
      <c r="AC57" s="318"/>
      <c r="AD57" s="318"/>
      <c r="AE57" s="318"/>
      <c r="AF57" s="318"/>
      <c r="AG57" s="318"/>
      <c r="AH57" s="318"/>
      <c r="AI57" s="318"/>
      <c r="AJ57" s="318"/>
      <c r="AK57" s="318"/>
      <c r="AL57" s="318"/>
      <c r="AM57" s="318"/>
      <c r="AN57" s="318"/>
      <c r="AO57" s="318"/>
      <c r="AP57" s="318"/>
      <c r="AQ57" s="318"/>
      <c r="AR57" s="318"/>
      <c r="AS57" s="318"/>
      <c r="AT57" s="318"/>
      <c r="AU57" s="318"/>
      <c r="AV57" s="318"/>
      <c r="AW57" s="318"/>
      <c r="AX57" s="318"/>
      <c r="AY57" s="318"/>
      <c r="AZ57" s="318"/>
      <c r="BA57" s="318"/>
      <c r="BB57" s="318"/>
      <c r="BC57" s="318"/>
      <c r="ASO57" s="254"/>
      <c r="ASR57" s="252"/>
      <c r="ASS57" s="252"/>
      <c r="AST57" s="252"/>
      <c r="ASU57" s="252"/>
      <c r="ASV57" s="253"/>
      <c r="ASW57" s="253"/>
      <c r="ASX57" s="255"/>
      <c r="ASY57" s="255"/>
      <c r="ASZ57" s="256"/>
      <c r="ATC57" s="251"/>
      <c r="ATD57" s="251"/>
      <c r="ATE57" s="251"/>
      <c r="ATF57" s="251"/>
      <c r="ATG57" s="251"/>
      <c r="ATH57" s="251"/>
      <c r="ATI57" s="252"/>
      <c r="ATJ57" s="253"/>
      <c r="ATO57" s="254"/>
      <c r="ATR57" s="252"/>
      <c r="ATS57" s="252"/>
      <c r="ATT57" s="252"/>
      <c r="ATU57" s="252"/>
      <c r="ATV57" s="253"/>
      <c r="ATW57" s="253"/>
      <c r="ATX57" s="255"/>
      <c r="ATY57" s="255"/>
      <c r="ATZ57" s="256"/>
      <c r="AUC57" s="251"/>
      <c r="AUD57" s="251"/>
      <c r="AUE57" s="251"/>
      <c r="AUF57" s="251"/>
      <c r="AUG57" s="251"/>
      <c r="AUH57" s="251"/>
      <c r="AUI57" s="252"/>
      <c r="AUJ57" s="253"/>
      <c r="AUO57" s="254"/>
      <c r="AUR57" s="252"/>
      <c r="AUS57" s="252"/>
      <c r="AUT57" s="252"/>
      <c r="AUU57" s="252"/>
      <c r="AUV57" s="253"/>
      <c r="AUW57" s="253"/>
      <c r="AUX57" s="255"/>
      <c r="AUY57" s="255"/>
      <c r="AUZ57" s="256"/>
      <c r="AVC57" s="251"/>
      <c r="AVD57" s="251"/>
      <c r="AVE57" s="251"/>
      <c r="AVF57" s="251"/>
      <c r="AVG57" s="251"/>
      <c r="AVH57" s="251"/>
      <c r="AVI57" s="252"/>
      <c r="AVJ57" s="253"/>
      <c r="AVO57" s="254"/>
      <c r="AVR57" s="252"/>
      <c r="AVS57" s="252"/>
      <c r="AVT57" s="252"/>
      <c r="AVU57" s="252"/>
      <c r="AVV57" s="253"/>
      <c r="AVW57" s="253"/>
      <c r="AVX57" s="255"/>
      <c r="AVY57" s="255"/>
      <c r="AVZ57" s="256"/>
      <c r="AWC57" s="251"/>
      <c r="AWD57" s="251"/>
      <c r="AWE57" s="251"/>
      <c r="AWF57" s="251"/>
      <c r="AWG57" s="251"/>
      <c r="AWH57" s="251"/>
      <c r="AWI57" s="252"/>
      <c r="AWJ57" s="253"/>
      <c r="AWO57" s="254"/>
      <c r="AWR57" s="252"/>
      <c r="AWS57" s="252"/>
      <c r="AWT57" s="252"/>
      <c r="AWU57" s="252"/>
      <c r="AWV57" s="253"/>
      <c r="AWW57" s="253"/>
      <c r="AWX57" s="255"/>
      <c r="AWY57" s="255"/>
      <c r="AWZ57" s="256"/>
      <c r="AXC57" s="251"/>
      <c r="AXD57" s="251"/>
      <c r="AXE57" s="251"/>
      <c r="AXF57" s="251"/>
      <c r="AXG57" s="251"/>
      <c r="AXH57" s="251"/>
      <c r="AXI57" s="252"/>
      <c r="AXJ57" s="253"/>
      <c r="AXO57" s="254"/>
      <c r="AXR57" s="252"/>
      <c r="AXS57" s="252"/>
      <c r="AXT57" s="252"/>
      <c r="AXU57" s="252"/>
      <c r="AXV57" s="253"/>
      <c r="AXW57" s="253"/>
      <c r="AXX57" s="255"/>
      <c r="AXY57" s="255"/>
      <c r="AXZ57" s="256"/>
      <c r="AYC57" s="251"/>
      <c r="AYD57" s="251"/>
      <c r="AYE57" s="251"/>
      <c r="AYF57" s="251"/>
      <c r="AYG57" s="251"/>
      <c r="AYH57" s="251"/>
      <c r="AYI57" s="252"/>
      <c r="AYJ57" s="253"/>
      <c r="AYO57" s="254"/>
      <c r="AYR57" s="252"/>
      <c r="AYS57" s="252"/>
      <c r="AYT57" s="252"/>
      <c r="AYU57" s="252"/>
      <c r="AYV57" s="253"/>
      <c r="AYW57" s="253"/>
      <c r="AYX57" s="255"/>
      <c r="AYY57" s="255"/>
      <c r="AYZ57" s="256"/>
      <c r="AZC57" s="251"/>
      <c r="AZD57" s="251"/>
      <c r="AZE57" s="251"/>
      <c r="AZF57" s="251"/>
      <c r="AZG57" s="251"/>
      <c r="AZH57" s="251"/>
      <c r="AZI57" s="252"/>
      <c r="AZJ57" s="253"/>
      <c r="AZO57" s="254"/>
      <c r="AZR57" s="252"/>
      <c r="AZS57" s="252"/>
      <c r="AZT57" s="252"/>
      <c r="AZU57" s="252"/>
      <c r="AZV57" s="253"/>
      <c r="AZW57" s="253"/>
      <c r="AZX57" s="255"/>
      <c r="AZY57" s="255"/>
      <c r="AZZ57" s="256"/>
      <c r="BAC57" s="251"/>
      <c r="BAD57" s="251"/>
      <c r="BAE57" s="251"/>
      <c r="BAF57" s="251"/>
      <c r="BAG57" s="251"/>
      <c r="BAH57" s="251"/>
      <c r="BAI57" s="252"/>
      <c r="BAJ57" s="253"/>
      <c r="BAO57" s="254"/>
      <c r="BAR57" s="252"/>
      <c r="BAS57" s="252"/>
      <c r="BAT57" s="252"/>
      <c r="BAU57" s="252"/>
      <c r="BAV57" s="253"/>
      <c r="BAW57" s="253"/>
      <c r="BAX57" s="255"/>
      <c r="BAY57" s="255"/>
      <c r="BAZ57" s="256"/>
      <c r="BBC57" s="251"/>
      <c r="BBD57" s="251"/>
      <c r="BBE57" s="251"/>
      <c r="BBF57" s="251"/>
      <c r="BBG57" s="251"/>
      <c r="BBH57" s="251"/>
      <c r="BBI57" s="252"/>
      <c r="BBJ57" s="253"/>
      <c r="BBO57" s="254"/>
      <c r="BBR57" s="252"/>
      <c r="BBS57" s="252"/>
      <c r="BBT57" s="252"/>
      <c r="BBU57" s="252"/>
      <c r="BBV57" s="253"/>
      <c r="BBW57" s="253"/>
      <c r="BBX57" s="255"/>
      <c r="BBY57" s="255"/>
      <c r="BBZ57" s="256"/>
      <c r="BCC57" s="251"/>
      <c r="BCD57" s="251"/>
      <c r="BCE57" s="251"/>
      <c r="BCF57" s="251"/>
      <c r="BCG57" s="251"/>
      <c r="BCH57" s="251"/>
      <c r="BCI57" s="252"/>
      <c r="BCJ57" s="253"/>
      <c r="BCO57" s="254"/>
      <c r="BCR57" s="252"/>
      <c r="BCS57" s="252"/>
      <c r="BCT57" s="252"/>
      <c r="BCU57" s="252"/>
      <c r="BCV57" s="253"/>
      <c r="BCW57" s="253"/>
      <c r="BCX57" s="255"/>
      <c r="BCY57" s="255"/>
      <c r="BCZ57" s="256"/>
      <c r="BDC57" s="251"/>
      <c r="BDD57" s="251"/>
      <c r="BDE57" s="251"/>
      <c r="BDF57" s="251"/>
      <c r="BDG57" s="251"/>
      <c r="BDH57" s="251"/>
      <c r="BDI57" s="252"/>
      <c r="BDJ57" s="253"/>
      <c r="BDO57" s="254"/>
      <c r="BDR57" s="252"/>
      <c r="BDS57" s="252"/>
      <c r="BDT57" s="252"/>
      <c r="BDU57" s="252"/>
      <c r="BDV57" s="253"/>
      <c r="BDW57" s="253"/>
      <c r="BDX57" s="255"/>
      <c r="BDY57" s="255"/>
      <c r="BDZ57" s="256"/>
      <c r="BEC57" s="251"/>
      <c r="BED57" s="251"/>
      <c r="BEE57" s="251"/>
      <c r="BEF57" s="251"/>
      <c r="BEG57" s="251"/>
      <c r="BEH57" s="251"/>
      <c r="BEI57" s="252"/>
      <c r="BEJ57" s="253"/>
      <c r="BEO57" s="254"/>
      <c r="BER57" s="252"/>
      <c r="BES57" s="252"/>
      <c r="BET57" s="252"/>
      <c r="BEU57" s="252"/>
      <c r="BEV57" s="253"/>
      <c r="BEW57" s="253"/>
      <c r="BEX57" s="255"/>
      <c r="BEY57" s="255"/>
      <c r="BEZ57" s="256"/>
      <c r="BFC57" s="251"/>
      <c r="BFD57" s="251"/>
      <c r="BFE57" s="251"/>
      <c r="BFF57" s="251"/>
      <c r="BFG57" s="251"/>
      <c r="BFH57" s="251"/>
      <c r="BFI57" s="252"/>
      <c r="BFJ57" s="253"/>
      <c r="BFO57" s="254"/>
      <c r="BFR57" s="252"/>
      <c r="BFS57" s="252"/>
      <c r="BFT57" s="252"/>
      <c r="BFU57" s="252"/>
      <c r="BFV57" s="253"/>
      <c r="BFW57" s="253"/>
      <c r="BFX57" s="255"/>
      <c r="BFY57" s="255"/>
      <c r="BFZ57" s="256"/>
      <c r="BGC57" s="251"/>
      <c r="BGD57" s="251"/>
      <c r="BGE57" s="251"/>
      <c r="BGF57" s="251"/>
      <c r="BGG57" s="251"/>
      <c r="BGH57" s="251"/>
      <c r="BGI57" s="252"/>
      <c r="BGJ57" s="253"/>
      <c r="BGO57" s="254"/>
      <c r="BGR57" s="252"/>
      <c r="BGS57" s="252"/>
      <c r="BGT57" s="252"/>
      <c r="BGU57" s="252"/>
      <c r="BGV57" s="253"/>
      <c r="BGW57" s="253"/>
      <c r="BGX57" s="255"/>
      <c r="BGY57" s="255"/>
      <c r="BGZ57" s="256"/>
      <c r="BHC57" s="251"/>
      <c r="BHD57" s="251"/>
      <c r="BHE57" s="251"/>
      <c r="BHF57" s="251"/>
      <c r="BHG57" s="251"/>
      <c r="BHH57" s="251"/>
      <c r="BHI57" s="252"/>
      <c r="BHJ57" s="253"/>
      <c r="BHO57" s="254"/>
      <c r="BHR57" s="252"/>
      <c r="BHS57" s="252"/>
      <c r="BHT57" s="252"/>
      <c r="BHU57" s="252"/>
      <c r="BHV57" s="253"/>
      <c r="BHW57" s="253"/>
      <c r="BHX57" s="255"/>
      <c r="BHY57" s="255"/>
      <c r="BHZ57" s="256"/>
      <c r="BIC57" s="251"/>
      <c r="BID57" s="251"/>
      <c r="BIE57" s="251"/>
      <c r="BIF57" s="251"/>
      <c r="BIG57" s="251"/>
      <c r="BIH57" s="251"/>
      <c r="BII57" s="252"/>
      <c r="BIJ57" s="253"/>
      <c r="BIO57" s="254"/>
      <c r="BIR57" s="252"/>
      <c r="BIS57" s="252"/>
      <c r="BIT57" s="252"/>
      <c r="BIU57" s="252"/>
      <c r="BIV57" s="253"/>
      <c r="BIW57" s="253"/>
      <c r="BIX57" s="255"/>
      <c r="BIY57" s="255"/>
      <c r="BIZ57" s="256"/>
      <c r="BJC57" s="251"/>
      <c r="BJD57" s="251"/>
      <c r="BJE57" s="251"/>
      <c r="BJF57" s="251"/>
      <c r="BJG57" s="251"/>
      <c r="BJH57" s="251"/>
      <c r="BJI57" s="252"/>
      <c r="BJJ57" s="253"/>
      <c r="BJO57" s="254"/>
      <c r="BJR57" s="252"/>
      <c r="BJS57" s="252"/>
      <c r="BJT57" s="252"/>
      <c r="BJU57" s="252"/>
      <c r="BJV57" s="253"/>
      <c r="BJW57" s="253"/>
      <c r="BJX57" s="255"/>
      <c r="BJY57" s="255"/>
      <c r="BJZ57" s="256"/>
      <c r="BKC57" s="251"/>
      <c r="BKD57" s="251"/>
      <c r="BKE57" s="251"/>
      <c r="BKF57" s="251"/>
      <c r="BKG57" s="251"/>
      <c r="BKH57" s="251"/>
      <c r="BKI57" s="252"/>
      <c r="BKJ57" s="253"/>
      <c r="BKO57" s="254"/>
      <c r="BKR57" s="252"/>
      <c r="BKS57" s="252"/>
      <c r="BKT57" s="252"/>
      <c r="BKU57" s="252"/>
      <c r="BKV57" s="253"/>
      <c r="BKW57" s="253"/>
      <c r="BKX57" s="255"/>
      <c r="BKY57" s="255"/>
      <c r="BKZ57" s="256"/>
      <c r="BLC57" s="251"/>
      <c r="BLD57" s="251"/>
      <c r="BLE57" s="251"/>
      <c r="BLF57" s="251"/>
      <c r="BLG57" s="251"/>
      <c r="BLH57" s="251"/>
      <c r="BLI57" s="252"/>
      <c r="BLJ57" s="253"/>
      <c r="BLO57" s="254"/>
      <c r="BLR57" s="252"/>
      <c r="BLS57" s="252"/>
      <c r="BLT57" s="252"/>
      <c r="BLU57" s="252"/>
      <c r="BLV57" s="253"/>
      <c r="BLW57" s="253"/>
      <c r="BLX57" s="255"/>
      <c r="BLY57" s="255"/>
      <c r="BLZ57" s="256"/>
      <c r="BMC57" s="251"/>
      <c r="BMD57" s="251"/>
      <c r="BME57" s="251"/>
      <c r="BMF57" s="251"/>
      <c r="BMG57" s="251"/>
      <c r="BMH57" s="251"/>
      <c r="BMI57" s="252"/>
      <c r="BMJ57" s="253"/>
      <c r="BMO57" s="254"/>
      <c r="BMR57" s="252"/>
      <c r="BMS57" s="252"/>
      <c r="BMT57" s="252"/>
      <c r="BMU57" s="252"/>
      <c r="BMV57" s="253"/>
      <c r="BMW57" s="253"/>
      <c r="BMX57" s="255"/>
      <c r="BMY57" s="255"/>
      <c r="BMZ57" s="256"/>
      <c r="BNC57" s="251"/>
      <c r="BND57" s="251"/>
      <c r="BNE57" s="251"/>
      <c r="BNF57" s="251"/>
      <c r="BNG57" s="251"/>
      <c r="BNH57" s="251"/>
      <c r="BNI57" s="252"/>
      <c r="BNJ57" s="253"/>
      <c r="BNO57" s="254"/>
      <c r="BNR57" s="252"/>
      <c r="BNS57" s="252"/>
      <c r="BNT57" s="252"/>
      <c r="BNU57" s="252"/>
      <c r="BNV57" s="253"/>
      <c r="BNW57" s="253"/>
      <c r="BNX57" s="255"/>
      <c r="BNY57" s="255"/>
      <c r="BNZ57" s="256"/>
      <c r="BOC57" s="251"/>
      <c r="BOD57" s="251"/>
      <c r="BOE57" s="251"/>
      <c r="BOF57" s="251"/>
      <c r="BOG57" s="251"/>
      <c r="BOH57" s="251"/>
      <c r="BOI57" s="252"/>
      <c r="BOJ57" s="253"/>
      <c r="BOO57" s="254"/>
      <c r="BOR57" s="252"/>
      <c r="BOS57" s="252"/>
      <c r="BOT57" s="252"/>
      <c r="BOU57" s="252"/>
      <c r="BOV57" s="253"/>
      <c r="BOW57" s="253"/>
      <c r="BOX57" s="255"/>
      <c r="BOY57" s="255"/>
      <c r="BOZ57" s="256"/>
      <c r="BPC57" s="251"/>
      <c r="BPD57" s="251"/>
      <c r="BPE57" s="251"/>
      <c r="BPF57" s="251"/>
      <c r="BPG57" s="251"/>
      <c r="BPH57" s="251"/>
      <c r="BPI57" s="252"/>
      <c r="BPJ57" s="253"/>
      <c r="BPO57" s="254"/>
      <c r="BPR57" s="252"/>
      <c r="BPS57" s="252"/>
      <c r="BPT57" s="252"/>
      <c r="BPU57" s="252"/>
      <c r="BPV57" s="253"/>
      <c r="BPW57" s="253"/>
      <c r="BPX57" s="255"/>
      <c r="BPY57" s="255"/>
      <c r="BPZ57" s="256"/>
      <c r="BQC57" s="251"/>
      <c r="BQD57" s="251"/>
      <c r="BQE57" s="251"/>
      <c r="BQF57" s="251"/>
      <c r="BQG57" s="251"/>
      <c r="BQH57" s="251"/>
      <c r="BQI57" s="252"/>
      <c r="BQJ57" s="253"/>
      <c r="BQO57" s="254"/>
      <c r="BQR57" s="252"/>
      <c r="BQS57" s="252"/>
      <c r="BQT57" s="252"/>
      <c r="BQU57" s="252"/>
      <c r="BQV57" s="253"/>
      <c r="BQW57" s="253"/>
      <c r="BQX57" s="255"/>
      <c r="BQY57" s="255"/>
      <c r="BQZ57" s="256"/>
      <c r="BRC57" s="251"/>
      <c r="BRD57" s="251"/>
      <c r="BRE57" s="251"/>
      <c r="BRF57" s="251"/>
      <c r="BRG57" s="251"/>
      <c r="BRH57" s="251"/>
      <c r="BRI57" s="252"/>
      <c r="BRJ57" s="253"/>
      <c r="BRO57" s="254"/>
      <c r="BRR57" s="252"/>
      <c r="BRS57" s="252"/>
      <c r="BRT57" s="252"/>
      <c r="BRU57" s="252"/>
      <c r="BRV57" s="253"/>
      <c r="BRW57" s="253"/>
      <c r="BRX57" s="255"/>
      <c r="BRY57" s="255"/>
      <c r="BRZ57" s="256"/>
      <c r="BSC57" s="251"/>
      <c r="BSD57" s="251"/>
      <c r="BSE57" s="251"/>
      <c r="BSF57" s="251"/>
      <c r="BSG57" s="251"/>
      <c r="BSH57" s="251"/>
      <c r="BSI57" s="252"/>
      <c r="BSJ57" s="253"/>
      <c r="BSO57" s="254"/>
      <c r="BSR57" s="252"/>
      <c r="BSS57" s="252"/>
      <c r="BST57" s="252"/>
      <c r="BSU57" s="252"/>
      <c r="BSV57" s="253"/>
      <c r="BSW57" s="253"/>
      <c r="BSX57" s="255"/>
      <c r="BSY57" s="255"/>
      <c r="BSZ57" s="256"/>
      <c r="BTC57" s="251"/>
      <c r="BTD57" s="251"/>
      <c r="BTE57" s="251"/>
      <c r="BTF57" s="251"/>
      <c r="BTG57" s="251"/>
      <c r="BTH57" s="251"/>
      <c r="BTI57" s="252"/>
      <c r="BTJ57" s="253"/>
      <c r="BTO57" s="254"/>
      <c r="BTR57" s="252"/>
      <c r="BTS57" s="252"/>
      <c r="BTT57" s="252"/>
      <c r="BTU57" s="252"/>
      <c r="BTV57" s="253"/>
      <c r="BTW57" s="253"/>
      <c r="BTX57" s="255"/>
      <c r="BTY57" s="255"/>
      <c r="BTZ57" s="256"/>
      <c r="BUC57" s="251"/>
      <c r="BUD57" s="251"/>
      <c r="BUE57" s="251"/>
      <c r="BUF57" s="251"/>
      <c r="BUG57" s="251"/>
      <c r="BUH57" s="251"/>
      <c r="BUI57" s="252"/>
      <c r="BUJ57" s="253"/>
      <c r="BUO57" s="254"/>
      <c r="BUR57" s="252"/>
      <c r="BUS57" s="252"/>
      <c r="BUT57" s="252"/>
      <c r="BUU57" s="252"/>
      <c r="BUV57" s="253"/>
      <c r="BUW57" s="253"/>
      <c r="BUX57" s="255"/>
      <c r="BUY57" s="255"/>
      <c r="BUZ57" s="256"/>
      <c r="BVC57" s="251"/>
      <c r="BVD57" s="251"/>
      <c r="BVE57" s="251"/>
      <c r="BVF57" s="251"/>
      <c r="BVG57" s="251"/>
      <c r="BVH57" s="251"/>
      <c r="BVI57" s="252"/>
      <c r="BVJ57" s="253"/>
      <c r="BVO57" s="254"/>
      <c r="BVR57" s="252"/>
      <c r="BVS57" s="252"/>
      <c r="BVT57" s="252"/>
      <c r="BVU57" s="252"/>
      <c r="BVV57" s="253"/>
      <c r="BVW57" s="253"/>
      <c r="BVX57" s="255"/>
      <c r="BVY57" s="255"/>
      <c r="BVZ57" s="256"/>
      <c r="BWC57" s="251"/>
      <c r="BWD57" s="251"/>
      <c r="BWE57" s="251"/>
      <c r="BWF57" s="251"/>
      <c r="BWG57" s="251"/>
      <c r="BWH57" s="251"/>
      <c r="BWI57" s="252"/>
      <c r="BWJ57" s="253"/>
      <c r="BWO57" s="254"/>
      <c r="BWR57" s="252"/>
      <c r="BWS57" s="252"/>
      <c r="BWT57" s="252"/>
      <c r="BWU57" s="252"/>
      <c r="BWV57" s="253"/>
      <c r="BWW57" s="253"/>
      <c r="BWX57" s="255"/>
      <c r="BWY57" s="255"/>
      <c r="BWZ57" s="256"/>
      <c r="BXC57" s="251"/>
      <c r="BXD57" s="251"/>
      <c r="BXE57" s="251"/>
      <c r="BXF57" s="251"/>
      <c r="BXG57" s="251"/>
      <c r="BXH57" s="251"/>
      <c r="BXI57" s="252"/>
      <c r="BXJ57" s="253"/>
      <c r="BXO57" s="254"/>
      <c r="BXR57" s="252"/>
      <c r="BXS57" s="252"/>
      <c r="BXT57" s="252"/>
      <c r="BXU57" s="252"/>
      <c r="BXV57" s="253"/>
      <c r="BXW57" s="253"/>
      <c r="BXX57" s="255"/>
      <c r="BXY57" s="255"/>
      <c r="BXZ57" s="256"/>
      <c r="BYC57" s="251"/>
      <c r="BYD57" s="251"/>
      <c r="BYE57" s="251"/>
      <c r="BYF57" s="251"/>
      <c r="BYG57" s="251"/>
      <c r="BYH57" s="251"/>
      <c r="BYI57" s="252"/>
      <c r="BYJ57" s="253"/>
      <c r="BYO57" s="254"/>
      <c r="BYR57" s="252"/>
      <c r="BYS57" s="252"/>
      <c r="BYT57" s="252"/>
      <c r="BYU57" s="252"/>
      <c r="BYV57" s="253"/>
      <c r="BYW57" s="253"/>
      <c r="BYX57" s="255"/>
      <c r="BYY57" s="255"/>
      <c r="BYZ57" s="256"/>
      <c r="BZC57" s="251"/>
      <c r="BZD57" s="251"/>
      <c r="BZE57" s="251"/>
      <c r="BZF57" s="251"/>
      <c r="BZG57" s="251"/>
      <c r="BZH57" s="251"/>
      <c r="BZI57" s="252"/>
      <c r="BZJ57" s="253"/>
      <c r="BZO57" s="254"/>
      <c r="BZR57" s="252"/>
      <c r="BZS57" s="252"/>
      <c r="BZT57" s="252"/>
      <c r="BZU57" s="252"/>
      <c r="BZV57" s="253"/>
      <c r="BZW57" s="253"/>
      <c r="BZX57" s="255"/>
      <c r="BZY57" s="255"/>
      <c r="BZZ57" s="256"/>
      <c r="CAC57" s="251"/>
      <c r="CAD57" s="251"/>
      <c r="CAE57" s="251"/>
      <c r="CAF57" s="251"/>
      <c r="CAG57" s="251"/>
      <c r="CAH57" s="251"/>
      <c r="CAI57" s="252"/>
      <c r="CAJ57" s="253"/>
      <c r="CAO57" s="254"/>
      <c r="CAR57" s="252"/>
      <c r="CAS57" s="252"/>
      <c r="CAT57" s="252"/>
      <c r="CAU57" s="252"/>
      <c r="CAV57" s="253"/>
      <c r="CAW57" s="253"/>
      <c r="CAX57" s="255"/>
      <c r="CAY57" s="255"/>
      <c r="CAZ57" s="256"/>
      <c r="CBC57" s="251"/>
      <c r="CBD57" s="251"/>
      <c r="CBE57" s="251"/>
      <c r="CBF57" s="251"/>
      <c r="CBG57" s="251"/>
      <c r="CBH57" s="251"/>
      <c r="CBI57" s="252"/>
      <c r="CBJ57" s="253"/>
      <c r="CBO57" s="254"/>
      <c r="CBR57" s="252"/>
      <c r="CBS57" s="252"/>
      <c r="CBT57" s="252"/>
      <c r="CBU57" s="252"/>
      <c r="CBV57" s="253"/>
      <c r="CBW57" s="253"/>
      <c r="CBX57" s="255"/>
      <c r="CBY57" s="255"/>
      <c r="CBZ57" s="256"/>
      <c r="CCC57" s="251"/>
      <c r="CCD57" s="251"/>
      <c r="CCE57" s="251"/>
      <c r="CCF57" s="251"/>
      <c r="CCG57" s="251"/>
      <c r="CCH57" s="251"/>
      <c r="CCI57" s="252"/>
      <c r="CCJ57" s="253"/>
      <c r="CCO57" s="254"/>
      <c r="CCR57" s="252"/>
      <c r="CCS57" s="252"/>
      <c r="CCT57" s="252"/>
      <c r="CCU57" s="252"/>
      <c r="CCV57" s="253"/>
      <c r="CCW57" s="253"/>
      <c r="CCX57" s="255"/>
      <c r="CCY57" s="255"/>
      <c r="CCZ57" s="256"/>
      <c r="CDC57" s="251"/>
      <c r="CDD57" s="251"/>
      <c r="CDE57" s="251"/>
      <c r="CDF57" s="251"/>
      <c r="CDG57" s="251"/>
      <c r="CDH57" s="251"/>
      <c r="CDI57" s="252"/>
      <c r="CDJ57" s="253"/>
      <c r="CDO57" s="254"/>
      <c r="CDR57" s="252"/>
      <c r="CDS57" s="252"/>
      <c r="CDT57" s="252"/>
      <c r="CDU57" s="252"/>
      <c r="CDV57" s="253"/>
      <c r="CDW57" s="253"/>
      <c r="CDX57" s="255"/>
      <c r="CDY57" s="255"/>
      <c r="CDZ57" s="256"/>
      <c r="CEC57" s="251"/>
      <c r="CED57" s="251"/>
      <c r="CEE57" s="251"/>
      <c r="CEF57" s="251"/>
      <c r="CEG57" s="251"/>
      <c r="CEH57" s="251"/>
      <c r="CEI57" s="252"/>
      <c r="CEJ57" s="253"/>
      <c r="CEO57" s="254"/>
      <c r="CER57" s="252"/>
      <c r="CES57" s="252"/>
      <c r="CET57" s="252"/>
      <c r="CEU57" s="252"/>
      <c r="CEV57" s="253"/>
      <c r="CEW57" s="253"/>
      <c r="CEX57" s="255"/>
      <c r="CEY57" s="255"/>
      <c r="CEZ57" s="256"/>
      <c r="CFC57" s="251"/>
      <c r="CFD57" s="251"/>
      <c r="CFE57" s="251"/>
      <c r="CFF57" s="251"/>
      <c r="CFG57" s="251"/>
      <c r="CFH57" s="251"/>
      <c r="CFI57" s="252"/>
      <c r="CFJ57" s="253"/>
      <c r="CFO57" s="254"/>
      <c r="CFR57" s="252"/>
      <c r="CFS57" s="252"/>
      <c r="CFT57" s="252"/>
      <c r="CFU57" s="252"/>
      <c r="CFV57" s="253"/>
      <c r="CFW57" s="253"/>
      <c r="CFX57" s="255"/>
      <c r="CFY57" s="255"/>
      <c r="CFZ57" s="256"/>
      <c r="CGC57" s="251"/>
      <c r="CGD57" s="251"/>
      <c r="CGE57" s="251"/>
      <c r="CGF57" s="251"/>
      <c r="CGG57" s="251"/>
      <c r="CGH57" s="251"/>
      <c r="CGI57" s="252"/>
      <c r="CGJ57" s="253"/>
      <c r="CGO57" s="254"/>
      <c r="CGR57" s="252"/>
      <c r="CGS57" s="252"/>
      <c r="CGT57" s="252"/>
      <c r="CGU57" s="252"/>
      <c r="CGV57" s="253"/>
      <c r="CGW57" s="253"/>
      <c r="CGX57" s="255"/>
      <c r="CGY57" s="255"/>
      <c r="CGZ57" s="256"/>
      <c r="CHC57" s="251"/>
      <c r="CHD57" s="251"/>
      <c r="CHE57" s="251"/>
      <c r="CHF57" s="251"/>
      <c r="CHG57" s="251"/>
      <c r="CHH57" s="251"/>
      <c r="CHI57" s="252"/>
      <c r="CHJ57" s="253"/>
      <c r="CHO57" s="254"/>
      <c r="CHR57" s="252"/>
      <c r="CHS57" s="252"/>
      <c r="CHT57" s="252"/>
      <c r="CHU57" s="252"/>
      <c r="CHV57" s="253"/>
      <c r="CHW57" s="253"/>
      <c r="CHX57" s="255"/>
      <c r="CHY57" s="255"/>
      <c r="CHZ57" s="256"/>
      <c r="CIC57" s="251"/>
      <c r="CID57" s="251"/>
      <c r="CIE57" s="251"/>
      <c r="CIF57" s="251"/>
      <c r="CIG57" s="251"/>
      <c r="CIH57" s="251"/>
      <c r="CII57" s="252"/>
      <c r="CIJ57" s="253"/>
      <c r="CIO57" s="254"/>
      <c r="CIR57" s="252"/>
      <c r="CIS57" s="252"/>
      <c r="CIT57" s="252"/>
      <c r="CIU57" s="252"/>
      <c r="CIV57" s="253"/>
      <c r="CIW57" s="253"/>
      <c r="CIX57" s="255"/>
      <c r="CIY57" s="255"/>
      <c r="CIZ57" s="256"/>
      <c r="CJC57" s="251"/>
      <c r="CJD57" s="251"/>
      <c r="CJE57" s="251"/>
      <c r="CJF57" s="251"/>
      <c r="CJG57" s="251"/>
      <c r="CJH57" s="251"/>
      <c r="CJI57" s="252"/>
      <c r="CJJ57" s="253"/>
      <c r="CJO57" s="254"/>
      <c r="CJR57" s="252"/>
      <c r="CJS57" s="252"/>
      <c r="CJT57" s="252"/>
      <c r="CJU57" s="252"/>
      <c r="CJV57" s="253"/>
      <c r="CJW57" s="253"/>
      <c r="CJX57" s="255"/>
      <c r="CJY57" s="255"/>
      <c r="CJZ57" s="256"/>
      <c r="CKC57" s="251"/>
      <c r="CKD57" s="251"/>
      <c r="CKE57" s="251"/>
      <c r="CKF57" s="251"/>
      <c r="CKG57" s="251"/>
      <c r="CKH57" s="251"/>
      <c r="CKI57" s="252"/>
      <c r="CKJ57" s="253"/>
      <c r="CKO57" s="254"/>
      <c r="CKR57" s="252"/>
      <c r="CKS57" s="252"/>
      <c r="CKT57" s="252"/>
      <c r="CKU57" s="252"/>
      <c r="CKV57" s="253"/>
      <c r="CKW57" s="253"/>
      <c r="CKX57" s="255"/>
      <c r="CKY57" s="255"/>
      <c r="CKZ57" s="256"/>
      <c r="CLC57" s="251"/>
      <c r="CLD57" s="251"/>
      <c r="CLE57" s="251"/>
      <c r="CLF57" s="251"/>
      <c r="CLG57" s="251"/>
      <c r="CLH57" s="251"/>
      <c r="CLI57" s="252"/>
      <c r="CLJ57" s="253"/>
      <c r="CLO57" s="254"/>
      <c r="CLR57" s="252"/>
      <c r="CLS57" s="252"/>
      <c r="CLT57" s="252"/>
      <c r="CLU57" s="252"/>
      <c r="CLV57" s="253"/>
      <c r="CLW57" s="253"/>
      <c r="CLX57" s="255"/>
      <c r="CLY57" s="255"/>
      <c r="CLZ57" s="256"/>
      <c r="CMC57" s="251"/>
      <c r="CMD57" s="251"/>
      <c r="CME57" s="251"/>
      <c r="CMF57" s="251"/>
      <c r="CMG57" s="251"/>
      <c r="CMH57" s="251"/>
      <c r="CMI57" s="252"/>
      <c r="CMJ57" s="253"/>
      <c r="CMO57" s="254"/>
      <c r="CMR57" s="252"/>
      <c r="CMS57" s="252"/>
      <c r="CMT57" s="252"/>
      <c r="CMU57" s="252"/>
      <c r="CMV57" s="253"/>
      <c r="CMW57" s="253"/>
      <c r="CMX57" s="255"/>
      <c r="CMY57" s="255"/>
      <c r="CMZ57" s="256"/>
      <c r="CNC57" s="251"/>
      <c r="CND57" s="251"/>
      <c r="CNE57" s="251"/>
      <c r="CNF57" s="251"/>
      <c r="CNG57" s="251"/>
      <c r="CNH57" s="251"/>
      <c r="CNI57" s="252"/>
      <c r="CNJ57" s="253"/>
      <c r="CNO57" s="254"/>
      <c r="CNR57" s="252"/>
      <c r="CNS57" s="252"/>
      <c r="CNT57" s="252"/>
      <c r="CNU57" s="252"/>
      <c r="CNV57" s="253"/>
      <c r="CNW57" s="253"/>
      <c r="CNX57" s="255"/>
      <c r="CNY57" s="255"/>
      <c r="CNZ57" s="256"/>
      <c r="COC57" s="251"/>
      <c r="COD57" s="251"/>
      <c r="COE57" s="251"/>
      <c r="COF57" s="251"/>
      <c r="COG57" s="251"/>
      <c r="COH57" s="251"/>
      <c r="COI57" s="252"/>
      <c r="COJ57" s="253"/>
      <c r="COO57" s="254"/>
      <c r="COR57" s="252"/>
      <c r="COS57" s="252"/>
      <c r="COT57" s="252"/>
      <c r="COU57" s="252"/>
      <c r="COV57" s="253"/>
      <c r="COW57" s="253"/>
      <c r="COX57" s="255"/>
      <c r="COY57" s="255"/>
      <c r="COZ57" s="256"/>
      <c r="CPC57" s="251"/>
      <c r="CPD57" s="251"/>
      <c r="CPE57" s="251"/>
      <c r="CPF57" s="251"/>
      <c r="CPG57" s="251"/>
      <c r="CPH57" s="251"/>
      <c r="CPI57" s="252"/>
      <c r="CPJ57" s="253"/>
      <c r="CPO57" s="254"/>
      <c r="CPR57" s="252"/>
      <c r="CPS57" s="252"/>
      <c r="CPT57" s="252"/>
      <c r="CPU57" s="252"/>
      <c r="CPV57" s="253"/>
      <c r="CPW57" s="253"/>
      <c r="CPX57" s="255"/>
      <c r="CPY57" s="255"/>
      <c r="CPZ57" s="256"/>
      <c r="CQC57" s="251"/>
      <c r="CQD57" s="251"/>
      <c r="CQE57" s="251"/>
      <c r="CQF57" s="251"/>
      <c r="CQG57" s="251"/>
      <c r="CQH57" s="251"/>
      <c r="CQI57" s="252"/>
      <c r="CQJ57" s="253"/>
      <c r="CQO57" s="254"/>
      <c r="CQR57" s="252"/>
      <c r="CQS57" s="252"/>
      <c r="CQT57" s="252"/>
      <c r="CQU57" s="252"/>
      <c r="CQV57" s="253"/>
      <c r="CQW57" s="253"/>
      <c r="CQX57" s="255"/>
      <c r="CQY57" s="255"/>
      <c r="CQZ57" s="256"/>
      <c r="CRC57" s="251"/>
      <c r="CRD57" s="251"/>
      <c r="CRE57" s="251"/>
      <c r="CRF57" s="251"/>
      <c r="CRG57" s="251"/>
      <c r="CRH57" s="251"/>
      <c r="CRI57" s="252"/>
      <c r="CRJ57" s="253"/>
      <c r="CRO57" s="254"/>
      <c r="CRR57" s="252"/>
      <c r="CRS57" s="252"/>
      <c r="CRT57" s="252"/>
      <c r="CRU57" s="252"/>
      <c r="CRV57" s="253"/>
      <c r="CRW57" s="253"/>
      <c r="CRX57" s="255"/>
      <c r="CRY57" s="255"/>
      <c r="CRZ57" s="256"/>
      <c r="CSC57" s="251"/>
      <c r="CSD57" s="251"/>
      <c r="CSE57" s="251"/>
      <c r="CSF57" s="251"/>
      <c r="CSG57" s="251"/>
      <c r="CSH57" s="251"/>
      <c r="CSI57" s="252"/>
      <c r="CSJ57" s="253"/>
      <c r="CSO57" s="254"/>
      <c r="CSR57" s="252"/>
      <c r="CSS57" s="252"/>
      <c r="CST57" s="252"/>
      <c r="CSU57" s="252"/>
      <c r="CSV57" s="253"/>
      <c r="CSW57" s="253"/>
      <c r="CSX57" s="255"/>
      <c r="CSY57" s="255"/>
      <c r="CSZ57" s="256"/>
      <c r="CTC57" s="251"/>
      <c r="CTD57" s="251"/>
      <c r="CTE57" s="251"/>
      <c r="CTF57" s="251"/>
      <c r="CTG57" s="251"/>
      <c r="CTH57" s="251"/>
      <c r="CTI57" s="252"/>
      <c r="CTJ57" s="253"/>
      <c r="CTO57" s="254"/>
      <c r="CTR57" s="252"/>
      <c r="CTS57" s="252"/>
      <c r="CTT57" s="252"/>
      <c r="CTU57" s="252"/>
      <c r="CTV57" s="253"/>
      <c r="CTW57" s="253"/>
      <c r="CTX57" s="255"/>
      <c r="CTY57" s="255"/>
      <c r="CTZ57" s="256"/>
      <c r="CUC57" s="251"/>
      <c r="CUD57" s="251"/>
      <c r="CUE57" s="251"/>
      <c r="CUF57" s="251"/>
      <c r="CUG57" s="251"/>
      <c r="CUH57" s="251"/>
      <c r="CUI57" s="252"/>
      <c r="CUJ57" s="253"/>
      <c r="CUO57" s="254"/>
      <c r="CUR57" s="252"/>
      <c r="CUS57" s="252"/>
      <c r="CUT57" s="252"/>
      <c r="CUU57" s="252"/>
      <c r="CUV57" s="253"/>
      <c r="CUW57" s="253"/>
      <c r="CUX57" s="255"/>
      <c r="CUY57" s="255"/>
      <c r="CUZ57" s="256"/>
      <c r="CVC57" s="251"/>
      <c r="CVD57" s="251"/>
      <c r="CVE57" s="251"/>
      <c r="CVF57" s="251"/>
      <c r="CVG57" s="251"/>
      <c r="CVH57" s="251"/>
      <c r="CVI57" s="252"/>
      <c r="CVJ57" s="253"/>
      <c r="CVO57" s="254"/>
      <c r="CVR57" s="252"/>
      <c r="CVS57" s="252"/>
      <c r="CVT57" s="252"/>
      <c r="CVU57" s="252"/>
      <c r="CVV57" s="253"/>
      <c r="CVW57" s="253"/>
      <c r="CVX57" s="255"/>
      <c r="CVY57" s="255"/>
      <c r="CVZ57" s="256"/>
      <c r="CWC57" s="251"/>
      <c r="CWD57" s="251"/>
      <c r="CWE57" s="251"/>
      <c r="CWF57" s="251"/>
      <c r="CWG57" s="251"/>
      <c r="CWH57" s="251"/>
      <c r="CWI57" s="252"/>
      <c r="CWJ57" s="253"/>
      <c r="CWO57" s="254"/>
      <c r="CWR57" s="252"/>
      <c r="CWS57" s="252"/>
      <c r="CWT57" s="252"/>
      <c r="CWU57" s="252"/>
      <c r="CWV57" s="253"/>
      <c r="CWW57" s="253"/>
      <c r="CWX57" s="255"/>
      <c r="CWY57" s="255"/>
      <c r="CWZ57" s="256"/>
      <c r="CXC57" s="251"/>
      <c r="CXD57" s="251"/>
      <c r="CXE57" s="251"/>
      <c r="CXF57" s="251"/>
      <c r="CXG57" s="251"/>
      <c r="CXH57" s="251"/>
      <c r="CXI57" s="252"/>
      <c r="CXJ57" s="253"/>
      <c r="CXO57" s="254"/>
      <c r="CXR57" s="252"/>
      <c r="CXS57" s="252"/>
      <c r="CXT57" s="252"/>
      <c r="CXU57" s="252"/>
      <c r="CXV57" s="253"/>
      <c r="CXW57" s="253"/>
      <c r="CXX57" s="255"/>
      <c r="CXY57" s="255"/>
      <c r="CXZ57" s="256"/>
      <c r="CYC57" s="251"/>
      <c r="CYD57" s="251"/>
      <c r="CYE57" s="251"/>
      <c r="CYF57" s="251"/>
      <c r="CYG57" s="251"/>
      <c r="CYH57" s="251"/>
      <c r="CYI57" s="252"/>
      <c r="CYJ57" s="253"/>
      <c r="CYO57" s="254"/>
      <c r="CYR57" s="252"/>
      <c r="CYS57" s="252"/>
      <c r="CYT57" s="252"/>
      <c r="CYU57" s="252"/>
      <c r="CYV57" s="253"/>
      <c r="CYW57" s="253"/>
      <c r="CYX57" s="255"/>
      <c r="CYY57" s="255"/>
      <c r="CYZ57" s="256"/>
      <c r="CZC57" s="251"/>
      <c r="CZD57" s="251"/>
      <c r="CZE57" s="251"/>
      <c r="CZF57" s="251"/>
      <c r="CZG57" s="251"/>
      <c r="CZH57" s="251"/>
      <c r="CZI57" s="252"/>
      <c r="CZJ57" s="253"/>
      <c r="CZO57" s="254"/>
      <c r="CZR57" s="252"/>
      <c r="CZS57" s="252"/>
      <c r="CZT57" s="252"/>
      <c r="CZU57" s="252"/>
      <c r="CZV57" s="253"/>
      <c r="CZW57" s="253"/>
      <c r="CZX57" s="255"/>
      <c r="CZY57" s="255"/>
      <c r="CZZ57" s="256"/>
      <c r="DAC57" s="251"/>
      <c r="DAD57" s="251"/>
      <c r="DAE57" s="251"/>
      <c r="DAF57" s="251"/>
      <c r="DAG57" s="251"/>
      <c r="DAH57" s="251"/>
      <c r="DAI57" s="252"/>
      <c r="DAJ57" s="253"/>
      <c r="DAO57" s="254"/>
      <c r="DAR57" s="252"/>
      <c r="DAS57" s="252"/>
      <c r="DAT57" s="252"/>
      <c r="DAU57" s="252"/>
      <c r="DAV57" s="253"/>
      <c r="DAW57" s="253"/>
      <c r="DAX57" s="255"/>
      <c r="DAY57" s="255"/>
      <c r="DAZ57" s="256"/>
      <c r="DBC57" s="251"/>
      <c r="DBD57" s="251"/>
      <c r="DBE57" s="251"/>
      <c r="DBF57" s="251"/>
      <c r="DBG57" s="251"/>
      <c r="DBH57" s="251"/>
      <c r="DBI57" s="252"/>
      <c r="DBJ57" s="253"/>
      <c r="DBO57" s="254"/>
      <c r="DBR57" s="252"/>
      <c r="DBS57" s="252"/>
      <c r="DBT57" s="252"/>
      <c r="DBU57" s="252"/>
      <c r="DBV57" s="253"/>
      <c r="DBW57" s="253"/>
      <c r="DBX57" s="255"/>
      <c r="DBY57" s="255"/>
      <c r="DBZ57" s="256"/>
      <c r="DCC57" s="251"/>
      <c r="DCD57" s="251"/>
      <c r="DCE57" s="251"/>
      <c r="DCF57" s="251"/>
      <c r="DCG57" s="251"/>
      <c r="DCH57" s="251"/>
      <c r="DCI57" s="252"/>
      <c r="DCJ57" s="253"/>
      <c r="DCO57" s="254"/>
      <c r="DCR57" s="252"/>
      <c r="DCS57" s="252"/>
      <c r="DCT57" s="252"/>
      <c r="DCU57" s="252"/>
      <c r="DCV57" s="253"/>
      <c r="DCW57" s="253"/>
      <c r="DCX57" s="255"/>
      <c r="DCY57" s="255"/>
      <c r="DCZ57" s="256"/>
      <c r="DDC57" s="251"/>
      <c r="DDD57" s="251"/>
      <c r="DDE57" s="251"/>
      <c r="DDF57" s="251"/>
      <c r="DDG57" s="251"/>
      <c r="DDH57" s="251"/>
      <c r="DDI57" s="252"/>
      <c r="DDJ57" s="253"/>
      <c r="DDO57" s="254"/>
      <c r="DDR57" s="252"/>
      <c r="DDS57" s="252"/>
      <c r="DDT57" s="252"/>
      <c r="DDU57" s="252"/>
      <c r="DDV57" s="253"/>
      <c r="DDW57" s="253"/>
      <c r="DDX57" s="255"/>
      <c r="DDY57" s="255"/>
      <c r="DDZ57" s="256"/>
      <c r="DEC57" s="251"/>
      <c r="DED57" s="251"/>
      <c r="DEE57" s="251"/>
      <c r="DEF57" s="251"/>
      <c r="DEG57" s="251"/>
      <c r="DEH57" s="251"/>
      <c r="DEI57" s="252"/>
      <c r="DEJ57" s="253"/>
      <c r="DEO57" s="254"/>
      <c r="DER57" s="252"/>
      <c r="DES57" s="252"/>
      <c r="DET57" s="252"/>
      <c r="DEU57" s="252"/>
      <c r="DEV57" s="253"/>
      <c r="DEW57" s="253"/>
      <c r="DEX57" s="255"/>
      <c r="DEY57" s="255"/>
      <c r="DEZ57" s="256"/>
      <c r="DFC57" s="251"/>
      <c r="DFD57" s="251"/>
      <c r="DFE57" s="251"/>
      <c r="DFF57" s="251"/>
      <c r="DFG57" s="251"/>
      <c r="DFH57" s="251"/>
      <c r="DFI57" s="252"/>
      <c r="DFJ57" s="253"/>
      <c r="DFO57" s="254"/>
      <c r="DFR57" s="252"/>
      <c r="DFS57" s="252"/>
      <c r="DFT57" s="252"/>
      <c r="DFU57" s="252"/>
      <c r="DFV57" s="253"/>
      <c r="DFW57" s="253"/>
      <c r="DFX57" s="255"/>
      <c r="DFY57" s="255"/>
      <c r="DFZ57" s="256"/>
      <c r="DGC57" s="251"/>
      <c r="DGD57" s="251"/>
      <c r="DGE57" s="251"/>
      <c r="DGF57" s="251"/>
      <c r="DGG57" s="251"/>
      <c r="DGH57" s="251"/>
      <c r="DGI57" s="252"/>
      <c r="DGJ57" s="253"/>
      <c r="DGO57" s="254"/>
      <c r="DGR57" s="252"/>
      <c r="DGS57" s="252"/>
      <c r="DGT57" s="252"/>
      <c r="DGU57" s="252"/>
      <c r="DGV57" s="253"/>
      <c r="DGW57" s="253"/>
      <c r="DGX57" s="255"/>
      <c r="DGY57" s="255"/>
      <c r="DGZ57" s="256"/>
      <c r="DHC57" s="251"/>
      <c r="DHD57" s="251"/>
      <c r="DHE57" s="251"/>
      <c r="DHF57" s="251"/>
      <c r="DHG57" s="251"/>
      <c r="DHH57" s="251"/>
      <c r="DHI57" s="252"/>
      <c r="DHJ57" s="253"/>
      <c r="DHO57" s="254"/>
      <c r="DHR57" s="252"/>
      <c r="DHS57" s="252"/>
      <c r="DHT57" s="252"/>
      <c r="DHU57" s="252"/>
      <c r="DHV57" s="253"/>
      <c r="DHW57" s="253"/>
      <c r="DHX57" s="255"/>
      <c r="DHY57" s="255"/>
      <c r="DHZ57" s="256"/>
      <c r="DIC57" s="251"/>
      <c r="DID57" s="251"/>
      <c r="DIE57" s="251"/>
      <c r="DIF57" s="251"/>
      <c r="DIG57" s="251"/>
      <c r="DIH57" s="251"/>
      <c r="DII57" s="252"/>
      <c r="DIJ57" s="253"/>
      <c r="DIO57" s="254"/>
      <c r="DIR57" s="252"/>
      <c r="DIS57" s="252"/>
      <c r="DIT57" s="252"/>
      <c r="DIU57" s="252"/>
      <c r="DIV57" s="253"/>
      <c r="DIW57" s="253"/>
      <c r="DIX57" s="255"/>
      <c r="DIY57" s="255"/>
      <c r="DIZ57" s="256"/>
      <c r="DJC57" s="251"/>
      <c r="DJD57" s="251"/>
      <c r="DJE57" s="251"/>
      <c r="DJF57" s="251"/>
      <c r="DJG57" s="251"/>
      <c r="DJH57" s="251"/>
      <c r="DJI57" s="252"/>
      <c r="DJJ57" s="253"/>
      <c r="DJO57" s="254"/>
      <c r="DJR57" s="252"/>
      <c r="DJS57" s="252"/>
      <c r="DJT57" s="252"/>
      <c r="DJU57" s="252"/>
      <c r="DJV57" s="253"/>
      <c r="DJW57" s="253"/>
      <c r="DJX57" s="255"/>
      <c r="DJY57" s="255"/>
      <c r="DJZ57" s="256"/>
      <c r="DKC57" s="251"/>
      <c r="DKD57" s="251"/>
      <c r="DKE57" s="251"/>
      <c r="DKF57" s="251"/>
      <c r="DKG57" s="251"/>
      <c r="DKH57" s="251"/>
      <c r="DKI57" s="252"/>
      <c r="DKJ57" s="253"/>
      <c r="DKO57" s="254"/>
      <c r="DKR57" s="252"/>
      <c r="DKS57" s="252"/>
      <c r="DKT57" s="252"/>
      <c r="DKU57" s="252"/>
      <c r="DKV57" s="253"/>
      <c r="DKW57" s="253"/>
      <c r="DKX57" s="255"/>
      <c r="DKY57" s="255"/>
      <c r="DKZ57" s="256"/>
      <c r="DLC57" s="251"/>
      <c r="DLD57" s="251"/>
      <c r="DLE57" s="251"/>
      <c r="DLF57" s="251"/>
      <c r="DLG57" s="251"/>
      <c r="DLH57" s="251"/>
      <c r="DLI57" s="252"/>
      <c r="DLJ57" s="253"/>
      <c r="DLO57" s="254"/>
      <c r="DLR57" s="252"/>
      <c r="DLS57" s="252"/>
      <c r="DLT57" s="252"/>
      <c r="DLU57" s="252"/>
      <c r="DLV57" s="253"/>
      <c r="DLW57" s="253"/>
      <c r="DLX57" s="255"/>
      <c r="DLY57" s="255"/>
      <c r="DLZ57" s="256"/>
      <c r="DMC57" s="251"/>
      <c r="DMD57" s="251"/>
      <c r="DME57" s="251"/>
      <c r="DMF57" s="251"/>
      <c r="DMG57" s="251"/>
      <c r="DMH57" s="251"/>
      <c r="DMI57" s="252"/>
      <c r="DMJ57" s="253"/>
      <c r="DMO57" s="254"/>
      <c r="DMR57" s="252"/>
      <c r="DMS57" s="252"/>
      <c r="DMT57" s="252"/>
      <c r="DMU57" s="252"/>
      <c r="DMV57" s="253"/>
      <c r="DMW57" s="253"/>
      <c r="DMX57" s="255"/>
      <c r="DMY57" s="255"/>
      <c r="DMZ57" s="256"/>
      <c r="DNC57" s="251"/>
      <c r="DND57" s="251"/>
      <c r="DNE57" s="251"/>
      <c r="DNF57" s="251"/>
      <c r="DNG57" s="251"/>
      <c r="DNH57" s="251"/>
      <c r="DNI57" s="252"/>
      <c r="DNJ57" s="253"/>
      <c r="DNO57" s="254"/>
      <c r="DNR57" s="252"/>
      <c r="DNS57" s="252"/>
      <c r="DNT57" s="252"/>
      <c r="DNU57" s="252"/>
      <c r="DNV57" s="253"/>
      <c r="DNW57" s="253"/>
      <c r="DNX57" s="255"/>
      <c r="DNY57" s="255"/>
      <c r="DNZ57" s="256"/>
      <c r="DOC57" s="251"/>
      <c r="DOD57" s="251"/>
      <c r="DOE57" s="251"/>
      <c r="DOF57" s="251"/>
      <c r="DOG57" s="251"/>
      <c r="DOH57" s="251"/>
      <c r="DOI57" s="252"/>
      <c r="DOJ57" s="253"/>
      <c r="DOO57" s="254"/>
      <c r="DOR57" s="252"/>
      <c r="DOS57" s="252"/>
      <c r="DOT57" s="252"/>
      <c r="DOU57" s="252"/>
      <c r="DOV57" s="253"/>
      <c r="DOW57" s="253"/>
      <c r="DOX57" s="255"/>
      <c r="DOY57" s="255"/>
      <c r="DOZ57" s="256"/>
      <c r="DPC57" s="251"/>
      <c r="DPD57" s="251"/>
      <c r="DPE57" s="251"/>
      <c r="DPF57" s="251"/>
      <c r="DPG57" s="251"/>
      <c r="DPH57" s="251"/>
      <c r="DPI57" s="252"/>
      <c r="DPJ57" s="253"/>
      <c r="DPO57" s="254"/>
      <c r="DPR57" s="252"/>
      <c r="DPS57" s="252"/>
      <c r="DPT57" s="252"/>
      <c r="DPU57" s="252"/>
      <c r="DPV57" s="253"/>
      <c r="DPW57" s="253"/>
      <c r="DPX57" s="255"/>
      <c r="DPY57" s="255"/>
      <c r="DPZ57" s="256"/>
      <c r="DQC57" s="251"/>
      <c r="DQD57" s="251"/>
      <c r="DQE57" s="251"/>
      <c r="DQF57" s="251"/>
      <c r="DQG57" s="251"/>
      <c r="DQH57" s="251"/>
      <c r="DQI57" s="252"/>
      <c r="DQJ57" s="253"/>
      <c r="DQO57" s="254"/>
      <c r="DQR57" s="252"/>
      <c r="DQS57" s="252"/>
      <c r="DQT57" s="252"/>
      <c r="DQU57" s="252"/>
      <c r="DQV57" s="253"/>
      <c r="DQW57" s="253"/>
      <c r="DQX57" s="255"/>
      <c r="DQY57" s="255"/>
      <c r="DQZ57" s="256"/>
      <c r="DRC57" s="251"/>
      <c r="DRD57" s="251"/>
      <c r="DRE57" s="251"/>
      <c r="DRF57" s="251"/>
      <c r="DRG57" s="251"/>
      <c r="DRH57" s="251"/>
      <c r="DRI57" s="252"/>
      <c r="DRJ57" s="253"/>
      <c r="DRO57" s="254"/>
      <c r="DRR57" s="252"/>
      <c r="DRS57" s="252"/>
      <c r="DRT57" s="252"/>
      <c r="DRU57" s="252"/>
      <c r="DRV57" s="253"/>
      <c r="DRW57" s="253"/>
      <c r="DRX57" s="255"/>
      <c r="DRY57" s="255"/>
      <c r="DRZ57" s="256"/>
      <c r="DSC57" s="251"/>
      <c r="DSD57" s="251"/>
      <c r="DSE57" s="251"/>
      <c r="DSF57" s="251"/>
      <c r="DSG57" s="251"/>
      <c r="DSH57" s="251"/>
      <c r="DSI57" s="252"/>
      <c r="DSJ57" s="253"/>
      <c r="DSO57" s="254"/>
      <c r="DSR57" s="252"/>
      <c r="DSS57" s="252"/>
      <c r="DST57" s="252"/>
      <c r="DSU57" s="252"/>
      <c r="DSV57" s="253"/>
      <c r="DSW57" s="253"/>
      <c r="DSX57" s="255"/>
      <c r="DSY57" s="255"/>
      <c r="DSZ57" s="256"/>
      <c r="DTC57" s="251"/>
      <c r="DTD57" s="251"/>
      <c r="DTE57" s="251"/>
      <c r="DTF57" s="251"/>
      <c r="DTG57" s="251"/>
      <c r="DTH57" s="251"/>
      <c r="DTI57" s="252"/>
      <c r="DTJ57" s="253"/>
      <c r="DTO57" s="254"/>
      <c r="DTR57" s="252"/>
      <c r="DTS57" s="252"/>
      <c r="DTT57" s="252"/>
      <c r="DTU57" s="252"/>
      <c r="DTV57" s="253"/>
      <c r="DTW57" s="253"/>
      <c r="DTX57" s="255"/>
      <c r="DTY57" s="255"/>
      <c r="DTZ57" s="256"/>
      <c r="DUC57" s="251"/>
      <c r="DUD57" s="251"/>
      <c r="DUE57" s="251"/>
      <c r="DUF57" s="251"/>
      <c r="DUG57" s="251"/>
      <c r="DUH57" s="251"/>
      <c r="DUI57" s="252"/>
      <c r="DUJ57" s="253"/>
      <c r="DUO57" s="254"/>
      <c r="DUR57" s="252"/>
      <c r="DUS57" s="252"/>
      <c r="DUT57" s="252"/>
      <c r="DUU57" s="252"/>
      <c r="DUV57" s="253"/>
      <c r="DUW57" s="253"/>
      <c r="DUX57" s="255"/>
      <c r="DUY57" s="255"/>
      <c r="DUZ57" s="256"/>
      <c r="DVC57" s="251"/>
      <c r="DVD57" s="251"/>
      <c r="DVE57" s="251"/>
      <c r="DVF57" s="251"/>
      <c r="DVG57" s="251"/>
      <c r="DVH57" s="251"/>
      <c r="DVI57" s="252"/>
      <c r="DVJ57" s="253"/>
      <c r="DVO57" s="254"/>
      <c r="DVR57" s="252"/>
      <c r="DVS57" s="252"/>
      <c r="DVT57" s="252"/>
      <c r="DVU57" s="252"/>
      <c r="DVV57" s="253"/>
      <c r="DVW57" s="253"/>
      <c r="DVX57" s="255"/>
      <c r="DVY57" s="255"/>
      <c r="DVZ57" s="256"/>
      <c r="DWC57" s="251"/>
      <c r="DWD57" s="251"/>
      <c r="DWE57" s="251"/>
      <c r="DWF57" s="251"/>
      <c r="DWG57" s="251"/>
      <c r="DWH57" s="251"/>
      <c r="DWI57" s="252"/>
      <c r="DWJ57" s="253"/>
      <c r="DWO57" s="254"/>
      <c r="DWR57" s="252"/>
      <c r="DWS57" s="252"/>
      <c r="DWT57" s="252"/>
      <c r="DWU57" s="252"/>
      <c r="DWV57" s="253"/>
      <c r="DWW57" s="253"/>
      <c r="DWX57" s="255"/>
      <c r="DWY57" s="255"/>
      <c r="DWZ57" s="256"/>
      <c r="DXC57" s="251"/>
      <c r="DXD57" s="251"/>
      <c r="DXE57" s="251"/>
      <c r="DXF57" s="251"/>
      <c r="DXG57" s="251"/>
      <c r="DXH57" s="251"/>
      <c r="DXI57" s="252"/>
      <c r="DXJ57" s="253"/>
      <c r="DXO57" s="254"/>
      <c r="DXR57" s="252"/>
      <c r="DXS57" s="252"/>
      <c r="DXT57" s="252"/>
      <c r="DXU57" s="252"/>
      <c r="DXV57" s="253"/>
      <c r="DXW57" s="253"/>
      <c r="DXX57" s="255"/>
      <c r="DXY57" s="255"/>
      <c r="DXZ57" s="256"/>
      <c r="DYC57" s="251"/>
      <c r="DYD57" s="251"/>
      <c r="DYE57" s="251"/>
      <c r="DYF57" s="251"/>
      <c r="DYG57" s="251"/>
      <c r="DYH57" s="251"/>
      <c r="DYI57" s="252"/>
      <c r="DYJ57" s="253"/>
      <c r="DYO57" s="254"/>
      <c r="DYR57" s="252"/>
      <c r="DYS57" s="252"/>
      <c r="DYT57" s="252"/>
      <c r="DYU57" s="252"/>
      <c r="DYV57" s="253"/>
      <c r="DYW57" s="253"/>
      <c r="DYX57" s="255"/>
      <c r="DYY57" s="255"/>
      <c r="DYZ57" s="256"/>
      <c r="DZC57" s="251"/>
      <c r="DZD57" s="251"/>
      <c r="DZE57" s="251"/>
      <c r="DZF57" s="251"/>
      <c r="DZG57" s="251"/>
      <c r="DZH57" s="251"/>
      <c r="DZI57" s="252"/>
      <c r="DZJ57" s="253"/>
      <c r="DZO57" s="254"/>
      <c r="DZR57" s="252"/>
      <c r="DZS57" s="252"/>
      <c r="DZT57" s="252"/>
      <c r="DZU57" s="252"/>
      <c r="DZV57" s="253"/>
      <c r="DZW57" s="253"/>
      <c r="DZX57" s="255"/>
      <c r="DZY57" s="255"/>
      <c r="DZZ57" s="256"/>
      <c r="EAC57" s="251"/>
      <c r="EAD57" s="251"/>
      <c r="EAE57" s="251"/>
      <c r="EAF57" s="251"/>
      <c r="EAG57" s="251"/>
      <c r="EAH57" s="251"/>
      <c r="EAI57" s="252"/>
      <c r="EAJ57" s="253"/>
      <c r="EAO57" s="254"/>
      <c r="EAR57" s="252"/>
      <c r="EAS57" s="252"/>
      <c r="EAT57" s="252"/>
      <c r="EAU57" s="252"/>
      <c r="EAV57" s="253"/>
      <c r="EAW57" s="253"/>
      <c r="EAX57" s="255"/>
      <c r="EAY57" s="255"/>
      <c r="EAZ57" s="256"/>
      <c r="EBC57" s="251"/>
      <c r="EBD57" s="251"/>
      <c r="EBE57" s="251"/>
      <c r="EBF57" s="251"/>
      <c r="EBG57" s="251"/>
      <c r="EBH57" s="251"/>
      <c r="EBI57" s="252"/>
      <c r="EBJ57" s="253"/>
      <c r="EBO57" s="254"/>
      <c r="EBR57" s="252"/>
      <c r="EBS57" s="252"/>
      <c r="EBT57" s="252"/>
      <c r="EBU57" s="252"/>
      <c r="EBV57" s="253"/>
      <c r="EBW57" s="253"/>
      <c r="EBX57" s="255"/>
      <c r="EBY57" s="255"/>
      <c r="EBZ57" s="256"/>
      <c r="ECC57" s="251"/>
      <c r="ECD57" s="251"/>
      <c r="ECE57" s="251"/>
      <c r="ECF57" s="251"/>
      <c r="ECG57" s="251"/>
      <c r="ECH57" s="251"/>
      <c r="ECI57" s="252"/>
      <c r="ECJ57" s="253"/>
      <c r="ECO57" s="254"/>
      <c r="ECR57" s="252"/>
      <c r="ECS57" s="252"/>
      <c r="ECT57" s="252"/>
      <c r="ECU57" s="252"/>
      <c r="ECV57" s="253"/>
      <c r="ECW57" s="253"/>
      <c r="ECX57" s="255"/>
      <c r="ECY57" s="255"/>
      <c r="ECZ57" s="256"/>
      <c r="EDC57" s="251"/>
      <c r="EDD57" s="251"/>
      <c r="EDE57" s="251"/>
      <c r="EDF57" s="251"/>
      <c r="EDG57" s="251"/>
      <c r="EDH57" s="251"/>
      <c r="EDI57" s="252"/>
      <c r="EDJ57" s="253"/>
      <c r="EDO57" s="254"/>
      <c r="EDR57" s="252"/>
      <c r="EDS57" s="252"/>
      <c r="EDT57" s="252"/>
      <c r="EDU57" s="252"/>
      <c r="EDV57" s="253"/>
      <c r="EDW57" s="253"/>
      <c r="EDX57" s="255"/>
      <c r="EDY57" s="255"/>
      <c r="EDZ57" s="256"/>
      <c r="EEC57" s="251"/>
      <c r="EED57" s="251"/>
      <c r="EEE57" s="251"/>
      <c r="EEF57" s="251"/>
      <c r="EEG57" s="251"/>
      <c r="EEH57" s="251"/>
      <c r="EEI57" s="252"/>
      <c r="EEJ57" s="253"/>
      <c r="EEO57" s="254"/>
      <c r="EER57" s="252"/>
      <c r="EES57" s="252"/>
      <c r="EET57" s="252"/>
      <c r="EEU57" s="252"/>
      <c r="EEV57" s="253"/>
      <c r="EEW57" s="253"/>
      <c r="EEX57" s="255"/>
      <c r="EEY57" s="255"/>
      <c r="EEZ57" s="256"/>
      <c r="EFC57" s="251"/>
      <c r="EFD57" s="251"/>
      <c r="EFE57" s="251"/>
      <c r="EFF57" s="251"/>
      <c r="EFG57" s="251"/>
      <c r="EFH57" s="251"/>
      <c r="EFI57" s="252"/>
      <c r="EFJ57" s="253"/>
      <c r="EFO57" s="254"/>
      <c r="EFR57" s="252"/>
      <c r="EFS57" s="252"/>
      <c r="EFT57" s="252"/>
      <c r="EFU57" s="252"/>
      <c r="EFV57" s="253"/>
      <c r="EFW57" s="253"/>
      <c r="EFX57" s="255"/>
      <c r="EFY57" s="255"/>
      <c r="EFZ57" s="256"/>
      <c r="EGC57" s="251"/>
      <c r="EGD57" s="251"/>
      <c r="EGE57" s="251"/>
      <c r="EGF57" s="251"/>
      <c r="EGG57" s="251"/>
      <c r="EGH57" s="251"/>
      <c r="EGI57" s="252"/>
      <c r="EGJ57" s="253"/>
      <c r="EGO57" s="254"/>
      <c r="EGR57" s="252"/>
      <c r="EGS57" s="252"/>
      <c r="EGT57" s="252"/>
      <c r="EGU57" s="252"/>
      <c r="EGV57" s="253"/>
      <c r="EGW57" s="253"/>
      <c r="EGX57" s="255"/>
      <c r="EGY57" s="255"/>
      <c r="EGZ57" s="256"/>
      <c r="EHC57" s="251"/>
      <c r="EHD57" s="251"/>
      <c r="EHE57" s="251"/>
      <c r="EHF57" s="251"/>
      <c r="EHG57" s="251"/>
      <c r="EHH57" s="251"/>
      <c r="EHI57" s="252"/>
      <c r="EHJ57" s="253"/>
      <c r="EHO57" s="254"/>
      <c r="EHR57" s="252"/>
      <c r="EHS57" s="252"/>
      <c r="EHT57" s="252"/>
      <c r="EHU57" s="252"/>
      <c r="EHV57" s="253"/>
      <c r="EHW57" s="253"/>
      <c r="EHX57" s="255"/>
      <c r="EHY57" s="255"/>
      <c r="EHZ57" s="256"/>
      <c r="EIC57" s="251"/>
      <c r="EID57" s="251"/>
      <c r="EIE57" s="251"/>
      <c r="EIF57" s="251"/>
      <c r="EIG57" s="251"/>
      <c r="EIH57" s="251"/>
      <c r="EII57" s="252"/>
      <c r="EIJ57" s="253"/>
      <c r="EIO57" s="254"/>
      <c r="EIR57" s="252"/>
      <c r="EIS57" s="252"/>
      <c r="EIT57" s="252"/>
      <c r="EIU57" s="252"/>
      <c r="EIV57" s="253"/>
      <c r="EIW57" s="253"/>
      <c r="EIX57" s="255"/>
      <c r="EIY57" s="255"/>
      <c r="EIZ57" s="256"/>
      <c r="EJC57" s="251"/>
      <c r="EJD57" s="251"/>
      <c r="EJE57" s="251"/>
      <c r="EJF57" s="251"/>
      <c r="EJG57" s="251"/>
      <c r="EJH57" s="251"/>
      <c r="EJI57" s="252"/>
      <c r="EJJ57" s="253"/>
      <c r="EJO57" s="254"/>
      <c r="EJR57" s="252"/>
      <c r="EJS57" s="252"/>
      <c r="EJT57" s="252"/>
      <c r="EJU57" s="252"/>
      <c r="EJV57" s="253"/>
      <c r="EJW57" s="253"/>
      <c r="EJX57" s="255"/>
      <c r="EJY57" s="255"/>
      <c r="EJZ57" s="256"/>
      <c r="EKC57" s="251"/>
      <c r="EKD57" s="251"/>
      <c r="EKE57" s="251"/>
      <c r="EKF57" s="251"/>
      <c r="EKG57" s="251"/>
      <c r="EKH57" s="251"/>
      <c r="EKI57" s="252"/>
      <c r="EKJ57" s="253"/>
      <c r="EKO57" s="254"/>
      <c r="EKR57" s="252"/>
      <c r="EKS57" s="252"/>
      <c r="EKT57" s="252"/>
      <c r="EKU57" s="252"/>
      <c r="EKV57" s="253"/>
      <c r="EKW57" s="253"/>
      <c r="EKX57" s="255"/>
      <c r="EKY57" s="255"/>
      <c r="EKZ57" s="256"/>
      <c r="ELC57" s="251"/>
      <c r="ELD57" s="251"/>
      <c r="ELE57" s="251"/>
      <c r="ELF57" s="251"/>
      <c r="ELG57" s="251"/>
      <c r="ELH57" s="251"/>
      <c r="ELI57" s="252"/>
      <c r="ELJ57" s="253"/>
      <c r="ELO57" s="254"/>
      <c r="ELR57" s="252"/>
      <c r="ELS57" s="252"/>
      <c r="ELT57" s="252"/>
      <c r="ELU57" s="252"/>
      <c r="ELV57" s="253"/>
      <c r="ELW57" s="253"/>
      <c r="ELX57" s="255"/>
      <c r="ELY57" s="255"/>
      <c r="ELZ57" s="256"/>
      <c r="EMC57" s="251"/>
      <c r="EMD57" s="251"/>
      <c r="EME57" s="251"/>
      <c r="EMF57" s="251"/>
      <c r="EMG57" s="251"/>
      <c r="EMH57" s="251"/>
      <c r="EMI57" s="252"/>
      <c r="EMJ57" s="253"/>
      <c r="EMO57" s="254"/>
      <c r="EMR57" s="252"/>
      <c r="EMS57" s="252"/>
      <c r="EMT57" s="252"/>
      <c r="EMU57" s="252"/>
      <c r="EMV57" s="253"/>
      <c r="EMW57" s="253"/>
      <c r="EMX57" s="255"/>
      <c r="EMY57" s="255"/>
      <c r="EMZ57" s="256"/>
      <c r="ENC57" s="251"/>
      <c r="END57" s="251"/>
      <c r="ENE57" s="251"/>
      <c r="ENF57" s="251"/>
      <c r="ENG57" s="251"/>
      <c r="ENH57" s="251"/>
      <c r="ENI57" s="252"/>
      <c r="ENJ57" s="253"/>
      <c r="ENO57" s="254"/>
      <c r="ENR57" s="252"/>
      <c r="ENS57" s="252"/>
      <c r="ENT57" s="252"/>
      <c r="ENU57" s="252"/>
      <c r="ENV57" s="253"/>
      <c r="ENW57" s="253"/>
      <c r="ENX57" s="255"/>
      <c r="ENY57" s="255"/>
      <c r="ENZ57" s="256"/>
      <c r="EOC57" s="251"/>
      <c r="EOD57" s="251"/>
      <c r="EOE57" s="251"/>
      <c r="EOF57" s="251"/>
      <c r="EOG57" s="251"/>
      <c r="EOH57" s="251"/>
      <c r="EOI57" s="252"/>
      <c r="EOJ57" s="253"/>
      <c r="EOO57" s="254"/>
      <c r="EOR57" s="252"/>
      <c r="EOS57" s="252"/>
      <c r="EOT57" s="252"/>
      <c r="EOU57" s="252"/>
      <c r="EOV57" s="253"/>
      <c r="EOW57" s="253"/>
      <c r="EOX57" s="255"/>
      <c r="EOY57" s="255"/>
      <c r="EOZ57" s="256"/>
      <c r="EPC57" s="251"/>
      <c r="EPD57" s="251"/>
      <c r="EPE57" s="251"/>
      <c r="EPF57" s="251"/>
      <c r="EPG57" s="251"/>
      <c r="EPH57" s="251"/>
      <c r="EPI57" s="252"/>
      <c r="EPJ57" s="253"/>
      <c r="EPO57" s="254"/>
      <c r="EPR57" s="252"/>
      <c r="EPS57" s="252"/>
      <c r="EPT57" s="252"/>
      <c r="EPU57" s="252"/>
      <c r="EPV57" s="253"/>
      <c r="EPW57" s="253"/>
      <c r="EPX57" s="255"/>
      <c r="EPY57" s="255"/>
      <c r="EPZ57" s="256"/>
      <c r="EQC57" s="251"/>
      <c r="EQD57" s="251"/>
      <c r="EQE57" s="251"/>
      <c r="EQF57" s="251"/>
      <c r="EQG57" s="251"/>
      <c r="EQH57" s="251"/>
      <c r="EQI57" s="252"/>
      <c r="EQJ57" s="253"/>
      <c r="EQO57" s="254"/>
      <c r="EQR57" s="252"/>
      <c r="EQS57" s="252"/>
      <c r="EQT57" s="252"/>
      <c r="EQU57" s="252"/>
      <c r="EQV57" s="253"/>
      <c r="EQW57" s="253"/>
      <c r="EQX57" s="255"/>
      <c r="EQY57" s="255"/>
      <c r="EQZ57" s="256"/>
      <c r="ERC57" s="251"/>
      <c r="ERD57" s="251"/>
      <c r="ERE57" s="251"/>
      <c r="ERF57" s="251"/>
      <c r="ERG57" s="251"/>
      <c r="ERH57" s="251"/>
      <c r="ERI57" s="252"/>
      <c r="ERJ57" s="253"/>
      <c r="ERO57" s="254"/>
      <c r="ERR57" s="252"/>
      <c r="ERS57" s="252"/>
      <c r="ERT57" s="252"/>
      <c r="ERU57" s="252"/>
      <c r="ERV57" s="253"/>
      <c r="ERW57" s="253"/>
      <c r="ERX57" s="255"/>
      <c r="ERY57" s="255"/>
      <c r="ERZ57" s="256"/>
      <c r="ESC57" s="251"/>
      <c r="ESD57" s="251"/>
      <c r="ESE57" s="251"/>
      <c r="ESF57" s="251"/>
      <c r="ESG57" s="251"/>
      <c r="ESH57" s="251"/>
      <c r="ESI57" s="252"/>
      <c r="ESJ57" s="253"/>
      <c r="ESO57" s="254"/>
      <c r="ESR57" s="252"/>
      <c r="ESS57" s="252"/>
      <c r="EST57" s="252"/>
      <c r="ESU57" s="252"/>
      <c r="ESV57" s="253"/>
      <c r="ESW57" s="253"/>
      <c r="ESX57" s="255"/>
      <c r="ESY57" s="255"/>
      <c r="ESZ57" s="256"/>
      <c r="ETC57" s="251"/>
      <c r="ETD57" s="251"/>
      <c r="ETE57" s="251"/>
      <c r="ETF57" s="251"/>
      <c r="ETG57" s="251"/>
      <c r="ETH57" s="251"/>
      <c r="ETI57" s="252"/>
      <c r="ETJ57" s="253"/>
      <c r="ETO57" s="254"/>
      <c r="ETR57" s="252"/>
      <c r="ETS57" s="252"/>
      <c r="ETT57" s="252"/>
      <c r="ETU57" s="252"/>
      <c r="ETV57" s="253"/>
      <c r="ETW57" s="253"/>
      <c r="ETX57" s="255"/>
      <c r="ETY57" s="255"/>
      <c r="ETZ57" s="256"/>
      <c r="EUC57" s="251"/>
      <c r="EUD57" s="251"/>
      <c r="EUE57" s="251"/>
      <c r="EUF57" s="251"/>
      <c r="EUG57" s="251"/>
      <c r="EUH57" s="251"/>
      <c r="EUI57" s="252"/>
      <c r="EUJ57" s="253"/>
      <c r="EUO57" s="254"/>
      <c r="EUR57" s="252"/>
      <c r="EUS57" s="252"/>
      <c r="EUT57" s="252"/>
      <c r="EUU57" s="252"/>
      <c r="EUV57" s="253"/>
      <c r="EUW57" s="253"/>
      <c r="EUX57" s="255"/>
      <c r="EUY57" s="255"/>
      <c r="EUZ57" s="256"/>
      <c r="EVC57" s="251"/>
      <c r="EVD57" s="251"/>
      <c r="EVE57" s="251"/>
      <c r="EVF57" s="251"/>
      <c r="EVG57" s="251"/>
      <c r="EVH57" s="251"/>
      <c r="EVI57" s="252"/>
      <c r="EVJ57" s="253"/>
      <c r="EVO57" s="254"/>
      <c r="EVR57" s="252"/>
      <c r="EVS57" s="252"/>
      <c r="EVT57" s="252"/>
      <c r="EVU57" s="252"/>
      <c r="EVV57" s="253"/>
      <c r="EVW57" s="253"/>
      <c r="EVX57" s="255"/>
      <c r="EVY57" s="255"/>
      <c r="EVZ57" s="256"/>
      <c r="EWC57" s="251"/>
      <c r="EWD57" s="251"/>
      <c r="EWE57" s="251"/>
      <c r="EWF57" s="251"/>
      <c r="EWG57" s="251"/>
      <c r="EWH57" s="251"/>
      <c r="EWI57" s="252"/>
      <c r="EWJ57" s="253"/>
      <c r="EWO57" s="254"/>
      <c r="EWR57" s="252"/>
      <c r="EWS57" s="252"/>
      <c r="EWT57" s="252"/>
      <c r="EWU57" s="252"/>
      <c r="EWV57" s="253"/>
      <c r="EWW57" s="253"/>
      <c r="EWX57" s="255"/>
      <c r="EWY57" s="255"/>
      <c r="EWZ57" s="256"/>
      <c r="EXC57" s="251"/>
      <c r="EXD57" s="251"/>
      <c r="EXE57" s="251"/>
      <c r="EXF57" s="251"/>
      <c r="EXG57" s="251"/>
      <c r="EXH57" s="251"/>
      <c r="EXI57" s="252"/>
      <c r="EXJ57" s="253"/>
      <c r="EXO57" s="254"/>
      <c r="EXR57" s="252"/>
      <c r="EXS57" s="252"/>
      <c r="EXT57" s="252"/>
      <c r="EXU57" s="252"/>
      <c r="EXV57" s="253"/>
      <c r="EXW57" s="253"/>
      <c r="EXX57" s="255"/>
      <c r="EXY57" s="255"/>
      <c r="EXZ57" s="256"/>
      <c r="EYC57" s="251"/>
      <c r="EYD57" s="251"/>
      <c r="EYE57" s="251"/>
      <c r="EYF57" s="251"/>
      <c r="EYG57" s="251"/>
      <c r="EYH57" s="251"/>
      <c r="EYI57" s="252"/>
      <c r="EYJ57" s="253"/>
      <c r="EYO57" s="254"/>
      <c r="EYR57" s="252"/>
      <c r="EYS57" s="252"/>
      <c r="EYT57" s="252"/>
      <c r="EYU57" s="252"/>
      <c r="EYV57" s="253"/>
      <c r="EYW57" s="253"/>
      <c r="EYX57" s="255"/>
      <c r="EYY57" s="255"/>
      <c r="EYZ57" s="256"/>
      <c r="EZC57" s="251"/>
      <c r="EZD57" s="251"/>
      <c r="EZE57" s="251"/>
      <c r="EZF57" s="251"/>
      <c r="EZG57" s="251"/>
      <c r="EZH57" s="251"/>
      <c r="EZI57" s="252"/>
      <c r="EZJ57" s="253"/>
      <c r="EZO57" s="254"/>
      <c r="EZR57" s="252"/>
      <c r="EZS57" s="252"/>
      <c r="EZT57" s="252"/>
      <c r="EZU57" s="252"/>
      <c r="EZV57" s="253"/>
      <c r="EZW57" s="253"/>
      <c r="EZX57" s="255"/>
      <c r="EZY57" s="255"/>
      <c r="EZZ57" s="256"/>
      <c r="FAC57" s="251"/>
      <c r="FAD57" s="251"/>
      <c r="FAE57" s="251"/>
      <c r="FAF57" s="251"/>
      <c r="FAG57" s="251"/>
      <c r="FAH57" s="251"/>
      <c r="FAI57" s="252"/>
      <c r="FAJ57" s="253"/>
      <c r="FAO57" s="254"/>
      <c r="FAR57" s="252"/>
      <c r="FAS57" s="252"/>
      <c r="FAT57" s="252"/>
      <c r="FAU57" s="252"/>
      <c r="FAV57" s="253"/>
      <c r="FAW57" s="253"/>
      <c r="FAX57" s="255"/>
      <c r="FAY57" s="255"/>
      <c r="FAZ57" s="256"/>
      <c r="FBC57" s="251"/>
      <c r="FBD57" s="251"/>
      <c r="FBE57" s="251"/>
      <c r="FBF57" s="251"/>
      <c r="FBG57" s="251"/>
      <c r="FBH57" s="251"/>
      <c r="FBI57" s="252"/>
      <c r="FBJ57" s="253"/>
      <c r="FBO57" s="254"/>
      <c r="FBR57" s="252"/>
      <c r="FBS57" s="252"/>
      <c r="FBT57" s="252"/>
      <c r="FBU57" s="252"/>
      <c r="FBV57" s="253"/>
      <c r="FBW57" s="253"/>
      <c r="FBX57" s="255"/>
      <c r="FBY57" s="255"/>
      <c r="FBZ57" s="256"/>
      <c r="FCC57" s="251"/>
      <c r="FCD57" s="251"/>
      <c r="FCE57" s="251"/>
      <c r="FCF57" s="251"/>
      <c r="FCG57" s="251"/>
      <c r="FCH57" s="251"/>
      <c r="FCI57" s="252"/>
      <c r="FCJ57" s="253"/>
      <c r="FCO57" s="254"/>
      <c r="FCR57" s="252"/>
      <c r="FCS57" s="252"/>
      <c r="FCT57" s="252"/>
      <c r="FCU57" s="252"/>
      <c r="FCV57" s="253"/>
      <c r="FCW57" s="253"/>
      <c r="FCX57" s="255"/>
      <c r="FCY57" s="255"/>
      <c r="FCZ57" s="256"/>
      <c r="FDC57" s="251"/>
      <c r="FDD57" s="251"/>
      <c r="FDE57" s="251"/>
      <c r="FDF57" s="251"/>
      <c r="FDG57" s="251"/>
      <c r="FDH57" s="251"/>
      <c r="FDI57" s="252"/>
      <c r="FDJ57" s="253"/>
      <c r="FDO57" s="254"/>
      <c r="FDR57" s="252"/>
      <c r="FDS57" s="252"/>
      <c r="FDT57" s="252"/>
      <c r="FDU57" s="252"/>
      <c r="FDV57" s="253"/>
      <c r="FDW57" s="253"/>
      <c r="FDX57" s="255"/>
      <c r="FDY57" s="255"/>
      <c r="FDZ57" s="256"/>
      <c r="FEC57" s="251"/>
      <c r="FED57" s="251"/>
      <c r="FEE57" s="251"/>
      <c r="FEF57" s="251"/>
      <c r="FEG57" s="251"/>
      <c r="FEH57" s="251"/>
      <c r="FEI57" s="252"/>
      <c r="FEJ57" s="253"/>
      <c r="FEO57" s="254"/>
      <c r="FER57" s="252"/>
      <c r="FES57" s="252"/>
      <c r="FET57" s="252"/>
      <c r="FEU57" s="252"/>
      <c r="FEV57" s="253"/>
      <c r="FEW57" s="253"/>
      <c r="FEX57" s="255"/>
      <c r="FEY57" s="255"/>
      <c r="FEZ57" s="256"/>
      <c r="FFC57" s="251"/>
      <c r="FFD57" s="251"/>
      <c r="FFE57" s="251"/>
      <c r="FFF57" s="251"/>
      <c r="FFG57" s="251"/>
      <c r="FFH57" s="251"/>
      <c r="FFI57" s="252"/>
      <c r="FFJ57" s="253"/>
      <c r="FFO57" s="254"/>
      <c r="FFR57" s="252"/>
      <c r="FFS57" s="252"/>
      <c r="FFT57" s="252"/>
      <c r="FFU57" s="252"/>
      <c r="FFV57" s="253"/>
      <c r="FFW57" s="253"/>
      <c r="FFX57" s="255"/>
      <c r="FFY57" s="255"/>
      <c r="FFZ57" s="256"/>
      <c r="FGC57" s="251"/>
      <c r="FGD57" s="251"/>
      <c r="FGE57" s="251"/>
      <c r="FGF57" s="251"/>
      <c r="FGG57" s="251"/>
      <c r="FGH57" s="251"/>
      <c r="FGI57" s="252"/>
      <c r="FGJ57" s="253"/>
      <c r="FGO57" s="254"/>
      <c r="FGR57" s="252"/>
      <c r="FGS57" s="252"/>
      <c r="FGT57" s="252"/>
      <c r="FGU57" s="252"/>
      <c r="FGV57" s="253"/>
      <c r="FGW57" s="253"/>
      <c r="FGX57" s="255"/>
      <c r="FGY57" s="255"/>
      <c r="FGZ57" s="256"/>
      <c r="FHC57" s="251"/>
      <c r="FHD57" s="251"/>
      <c r="FHE57" s="251"/>
      <c r="FHF57" s="251"/>
      <c r="FHG57" s="251"/>
      <c r="FHH57" s="251"/>
      <c r="FHI57" s="252"/>
      <c r="FHJ57" s="253"/>
      <c r="FHO57" s="254"/>
      <c r="FHR57" s="252"/>
      <c r="FHS57" s="252"/>
      <c r="FHT57" s="252"/>
      <c r="FHU57" s="252"/>
      <c r="FHV57" s="253"/>
      <c r="FHW57" s="253"/>
      <c r="FHX57" s="255"/>
      <c r="FHY57" s="255"/>
      <c r="FHZ57" s="256"/>
      <c r="FIC57" s="251"/>
      <c r="FID57" s="251"/>
      <c r="FIE57" s="251"/>
      <c r="FIF57" s="251"/>
      <c r="FIG57" s="251"/>
      <c r="FIH57" s="251"/>
      <c r="FII57" s="252"/>
      <c r="FIJ57" s="253"/>
      <c r="FIO57" s="254"/>
      <c r="FIR57" s="252"/>
      <c r="FIS57" s="252"/>
      <c r="FIT57" s="252"/>
      <c r="FIU57" s="252"/>
      <c r="FIV57" s="253"/>
      <c r="FIW57" s="253"/>
      <c r="FIX57" s="255"/>
      <c r="FIY57" s="255"/>
      <c r="FIZ57" s="256"/>
      <c r="FJC57" s="251"/>
      <c r="FJD57" s="251"/>
      <c r="FJE57" s="251"/>
      <c r="FJF57" s="251"/>
      <c r="FJG57" s="251"/>
      <c r="FJH57" s="251"/>
      <c r="FJI57" s="252"/>
      <c r="FJJ57" s="253"/>
      <c r="FJO57" s="254"/>
      <c r="FJR57" s="252"/>
      <c r="FJS57" s="252"/>
      <c r="FJT57" s="252"/>
      <c r="FJU57" s="252"/>
      <c r="FJV57" s="253"/>
      <c r="FJW57" s="253"/>
      <c r="FJX57" s="255"/>
      <c r="FJY57" s="255"/>
      <c r="FJZ57" s="256"/>
      <c r="FKC57" s="251"/>
      <c r="FKD57" s="251"/>
      <c r="FKE57" s="251"/>
      <c r="FKF57" s="251"/>
      <c r="FKG57" s="251"/>
      <c r="FKH57" s="251"/>
      <c r="FKI57" s="252"/>
      <c r="FKJ57" s="253"/>
      <c r="FKO57" s="254"/>
      <c r="FKR57" s="252"/>
      <c r="FKS57" s="252"/>
      <c r="FKT57" s="252"/>
      <c r="FKU57" s="252"/>
      <c r="FKV57" s="253"/>
      <c r="FKW57" s="253"/>
      <c r="FKX57" s="255"/>
      <c r="FKY57" s="255"/>
      <c r="FKZ57" s="256"/>
      <c r="FLC57" s="251"/>
      <c r="FLD57" s="251"/>
      <c r="FLE57" s="251"/>
      <c r="FLF57" s="251"/>
      <c r="FLG57" s="251"/>
      <c r="FLH57" s="251"/>
      <c r="FLI57" s="252"/>
      <c r="FLJ57" s="253"/>
      <c r="FLO57" s="254"/>
      <c r="FLR57" s="252"/>
      <c r="FLS57" s="252"/>
      <c r="FLT57" s="252"/>
      <c r="FLU57" s="252"/>
      <c r="FLV57" s="253"/>
      <c r="FLW57" s="253"/>
      <c r="FLX57" s="255"/>
      <c r="FLY57" s="255"/>
      <c r="FLZ57" s="256"/>
      <c r="FMC57" s="251"/>
      <c r="FMD57" s="251"/>
      <c r="FME57" s="251"/>
      <c r="FMF57" s="251"/>
      <c r="FMG57" s="251"/>
      <c r="FMH57" s="251"/>
      <c r="FMI57" s="252"/>
      <c r="FMJ57" s="253"/>
      <c r="FMO57" s="254"/>
      <c r="FMR57" s="252"/>
      <c r="FMS57" s="252"/>
      <c r="FMT57" s="252"/>
      <c r="FMU57" s="252"/>
      <c r="FMV57" s="253"/>
      <c r="FMW57" s="253"/>
      <c r="FMX57" s="255"/>
      <c r="FMY57" s="255"/>
      <c r="FMZ57" s="256"/>
      <c r="FNC57" s="251"/>
      <c r="FND57" s="251"/>
      <c r="FNE57" s="251"/>
      <c r="FNF57" s="251"/>
      <c r="FNG57" s="251"/>
      <c r="FNH57" s="251"/>
      <c r="FNI57" s="252"/>
      <c r="FNJ57" s="253"/>
      <c r="FNO57" s="254"/>
      <c r="FNR57" s="252"/>
      <c r="FNS57" s="252"/>
      <c r="FNT57" s="252"/>
      <c r="FNU57" s="252"/>
      <c r="FNV57" s="253"/>
      <c r="FNW57" s="253"/>
      <c r="FNX57" s="255"/>
      <c r="FNY57" s="255"/>
      <c r="FNZ57" s="256"/>
      <c r="FOC57" s="251"/>
      <c r="FOD57" s="251"/>
      <c r="FOE57" s="251"/>
      <c r="FOF57" s="251"/>
      <c r="FOG57" s="251"/>
      <c r="FOH57" s="251"/>
      <c r="FOI57" s="252"/>
      <c r="FOJ57" s="253"/>
      <c r="FOO57" s="254"/>
      <c r="FOR57" s="252"/>
      <c r="FOS57" s="252"/>
      <c r="FOT57" s="252"/>
      <c r="FOU57" s="252"/>
      <c r="FOV57" s="253"/>
      <c r="FOW57" s="253"/>
      <c r="FOX57" s="255"/>
      <c r="FOY57" s="255"/>
      <c r="FOZ57" s="256"/>
      <c r="FPC57" s="251"/>
      <c r="FPD57" s="251"/>
      <c r="FPE57" s="251"/>
      <c r="FPF57" s="251"/>
      <c r="FPG57" s="251"/>
      <c r="FPH57" s="251"/>
      <c r="FPI57" s="252"/>
      <c r="FPJ57" s="253"/>
      <c r="FPO57" s="254"/>
      <c r="FPR57" s="252"/>
      <c r="FPS57" s="252"/>
      <c r="FPT57" s="252"/>
      <c r="FPU57" s="252"/>
      <c r="FPV57" s="253"/>
      <c r="FPW57" s="253"/>
      <c r="FPX57" s="255"/>
      <c r="FPY57" s="255"/>
      <c r="FPZ57" s="256"/>
      <c r="FQC57" s="251"/>
      <c r="FQD57" s="251"/>
      <c r="FQE57" s="251"/>
      <c r="FQF57" s="251"/>
      <c r="FQG57" s="251"/>
      <c r="FQH57" s="251"/>
      <c r="FQI57" s="252"/>
      <c r="FQJ57" s="253"/>
      <c r="FQO57" s="254"/>
      <c r="FQR57" s="252"/>
      <c r="FQS57" s="252"/>
      <c r="FQT57" s="252"/>
      <c r="FQU57" s="252"/>
      <c r="FQV57" s="253"/>
      <c r="FQW57" s="253"/>
      <c r="FQX57" s="255"/>
      <c r="FQY57" s="255"/>
      <c r="FQZ57" s="256"/>
      <c r="FRC57" s="251"/>
      <c r="FRD57" s="251"/>
      <c r="FRE57" s="251"/>
      <c r="FRF57" s="251"/>
      <c r="FRG57" s="251"/>
      <c r="FRH57" s="251"/>
      <c r="FRI57" s="252"/>
      <c r="FRJ57" s="253"/>
      <c r="FRO57" s="254"/>
      <c r="FRR57" s="252"/>
      <c r="FRS57" s="252"/>
      <c r="FRT57" s="252"/>
      <c r="FRU57" s="252"/>
      <c r="FRV57" s="253"/>
      <c r="FRW57" s="253"/>
      <c r="FRX57" s="255"/>
      <c r="FRY57" s="255"/>
      <c r="FRZ57" s="256"/>
      <c r="FSC57" s="251"/>
      <c r="FSD57" s="251"/>
      <c r="FSE57" s="251"/>
      <c r="FSF57" s="251"/>
      <c r="FSG57" s="251"/>
      <c r="FSH57" s="251"/>
      <c r="FSI57" s="252"/>
      <c r="FSJ57" s="253"/>
      <c r="FSO57" s="254"/>
      <c r="FSR57" s="252"/>
      <c r="FSS57" s="252"/>
      <c r="FST57" s="252"/>
      <c r="FSU57" s="252"/>
      <c r="FSV57" s="253"/>
      <c r="FSW57" s="253"/>
      <c r="FSX57" s="255"/>
      <c r="FSY57" s="255"/>
      <c r="FSZ57" s="256"/>
      <c r="FTC57" s="251"/>
      <c r="FTD57" s="251"/>
      <c r="FTE57" s="251"/>
      <c r="FTF57" s="251"/>
      <c r="FTG57" s="251"/>
      <c r="FTH57" s="251"/>
      <c r="FTI57" s="252"/>
      <c r="FTJ57" s="253"/>
      <c r="FTO57" s="254"/>
      <c r="FTR57" s="252"/>
      <c r="FTS57" s="252"/>
      <c r="FTT57" s="252"/>
      <c r="FTU57" s="252"/>
      <c r="FTV57" s="253"/>
      <c r="FTW57" s="253"/>
      <c r="FTX57" s="255"/>
      <c r="FTY57" s="255"/>
      <c r="FTZ57" s="256"/>
      <c r="FUC57" s="251"/>
      <c r="FUD57" s="251"/>
      <c r="FUE57" s="251"/>
      <c r="FUF57" s="251"/>
      <c r="FUG57" s="251"/>
      <c r="FUH57" s="251"/>
      <c r="FUI57" s="252"/>
      <c r="FUJ57" s="253"/>
      <c r="FUO57" s="254"/>
      <c r="FUR57" s="252"/>
      <c r="FUS57" s="252"/>
      <c r="FUT57" s="252"/>
      <c r="FUU57" s="252"/>
      <c r="FUV57" s="253"/>
      <c r="FUW57" s="253"/>
      <c r="FUX57" s="255"/>
      <c r="FUY57" s="255"/>
      <c r="FUZ57" s="256"/>
      <c r="FVC57" s="251"/>
      <c r="FVD57" s="251"/>
      <c r="FVE57" s="251"/>
      <c r="FVF57" s="251"/>
      <c r="FVG57" s="251"/>
      <c r="FVH57" s="251"/>
      <c r="FVI57" s="252"/>
      <c r="FVJ57" s="253"/>
      <c r="FVO57" s="254"/>
      <c r="FVR57" s="252"/>
      <c r="FVS57" s="252"/>
      <c r="FVT57" s="252"/>
      <c r="FVU57" s="252"/>
      <c r="FVV57" s="253"/>
      <c r="FVW57" s="253"/>
      <c r="FVX57" s="255"/>
      <c r="FVY57" s="255"/>
      <c r="FVZ57" s="256"/>
      <c r="FWC57" s="251"/>
      <c r="FWD57" s="251"/>
      <c r="FWE57" s="251"/>
      <c r="FWF57" s="251"/>
      <c r="FWG57" s="251"/>
      <c r="FWH57" s="251"/>
      <c r="FWI57" s="252"/>
      <c r="FWJ57" s="253"/>
      <c r="FWO57" s="254"/>
      <c r="FWR57" s="252"/>
      <c r="FWS57" s="252"/>
      <c r="FWT57" s="252"/>
      <c r="FWU57" s="252"/>
      <c r="FWV57" s="253"/>
      <c r="FWW57" s="253"/>
      <c r="FWX57" s="255"/>
      <c r="FWY57" s="255"/>
      <c r="FWZ57" s="256"/>
      <c r="FXC57" s="251"/>
      <c r="FXD57" s="251"/>
      <c r="FXE57" s="251"/>
      <c r="FXF57" s="251"/>
      <c r="FXG57" s="251"/>
      <c r="FXH57" s="251"/>
      <c r="FXI57" s="252"/>
      <c r="FXJ57" s="253"/>
      <c r="FXO57" s="254"/>
      <c r="FXR57" s="252"/>
      <c r="FXS57" s="252"/>
      <c r="FXT57" s="252"/>
      <c r="FXU57" s="252"/>
      <c r="FXV57" s="253"/>
      <c r="FXW57" s="253"/>
      <c r="FXX57" s="255"/>
      <c r="FXY57" s="255"/>
      <c r="FXZ57" s="256"/>
      <c r="FYC57" s="251"/>
      <c r="FYD57" s="251"/>
      <c r="FYE57" s="251"/>
      <c r="FYF57" s="251"/>
      <c r="FYG57" s="251"/>
      <c r="FYH57" s="251"/>
      <c r="FYI57" s="252"/>
      <c r="FYJ57" s="253"/>
      <c r="FYO57" s="254"/>
      <c r="FYR57" s="252"/>
      <c r="FYS57" s="252"/>
      <c r="FYT57" s="252"/>
      <c r="FYU57" s="252"/>
      <c r="FYV57" s="253"/>
      <c r="FYW57" s="253"/>
      <c r="FYX57" s="255"/>
      <c r="FYY57" s="255"/>
      <c r="FYZ57" s="256"/>
      <c r="FZC57" s="251"/>
      <c r="FZD57" s="251"/>
      <c r="FZE57" s="251"/>
      <c r="FZF57" s="251"/>
      <c r="FZG57" s="251"/>
      <c r="FZH57" s="251"/>
      <c r="FZI57" s="252"/>
      <c r="FZJ57" s="253"/>
      <c r="FZO57" s="254"/>
      <c r="FZR57" s="252"/>
      <c r="FZS57" s="252"/>
      <c r="FZT57" s="252"/>
      <c r="FZU57" s="252"/>
      <c r="FZV57" s="253"/>
      <c r="FZW57" s="253"/>
      <c r="FZX57" s="255"/>
      <c r="FZY57" s="255"/>
      <c r="FZZ57" s="256"/>
      <c r="GAC57" s="251"/>
      <c r="GAD57" s="251"/>
      <c r="GAE57" s="251"/>
      <c r="GAF57" s="251"/>
      <c r="GAG57" s="251"/>
      <c r="GAH57" s="251"/>
      <c r="GAI57" s="252"/>
      <c r="GAJ57" s="253"/>
      <c r="GAO57" s="254"/>
      <c r="GAR57" s="252"/>
      <c r="GAS57" s="252"/>
      <c r="GAT57" s="252"/>
      <c r="GAU57" s="252"/>
      <c r="GAV57" s="253"/>
      <c r="GAW57" s="253"/>
      <c r="GAX57" s="255"/>
      <c r="GAY57" s="255"/>
      <c r="GAZ57" s="256"/>
      <c r="GBC57" s="251"/>
      <c r="GBD57" s="251"/>
      <c r="GBE57" s="251"/>
      <c r="GBF57" s="251"/>
      <c r="GBG57" s="251"/>
      <c r="GBH57" s="251"/>
      <c r="GBI57" s="252"/>
      <c r="GBJ57" s="253"/>
      <c r="GBO57" s="254"/>
      <c r="GBR57" s="252"/>
      <c r="GBS57" s="252"/>
      <c r="GBT57" s="252"/>
      <c r="GBU57" s="252"/>
      <c r="GBV57" s="253"/>
      <c r="GBW57" s="253"/>
      <c r="GBX57" s="255"/>
      <c r="GBY57" s="255"/>
      <c r="GBZ57" s="256"/>
      <c r="GCC57" s="251"/>
      <c r="GCD57" s="251"/>
      <c r="GCE57" s="251"/>
      <c r="GCF57" s="251"/>
      <c r="GCG57" s="251"/>
      <c r="GCH57" s="251"/>
      <c r="GCI57" s="252"/>
      <c r="GCJ57" s="253"/>
      <c r="GCO57" s="254"/>
      <c r="GCR57" s="252"/>
      <c r="GCS57" s="252"/>
      <c r="GCT57" s="252"/>
      <c r="GCU57" s="252"/>
      <c r="GCV57" s="253"/>
      <c r="GCW57" s="253"/>
      <c r="GCX57" s="255"/>
      <c r="GCY57" s="255"/>
      <c r="GCZ57" s="256"/>
      <c r="GDC57" s="251"/>
      <c r="GDD57" s="251"/>
      <c r="GDE57" s="251"/>
      <c r="GDF57" s="251"/>
      <c r="GDG57" s="251"/>
      <c r="GDH57" s="251"/>
      <c r="GDI57" s="252"/>
      <c r="GDJ57" s="253"/>
      <c r="GDO57" s="254"/>
      <c r="GDR57" s="252"/>
      <c r="GDS57" s="252"/>
      <c r="GDT57" s="252"/>
      <c r="GDU57" s="252"/>
      <c r="GDV57" s="253"/>
      <c r="GDW57" s="253"/>
      <c r="GDX57" s="255"/>
      <c r="GDY57" s="255"/>
      <c r="GDZ57" s="256"/>
      <c r="GEC57" s="251"/>
      <c r="GED57" s="251"/>
      <c r="GEE57" s="251"/>
      <c r="GEF57" s="251"/>
      <c r="GEG57" s="251"/>
      <c r="GEH57" s="251"/>
      <c r="GEI57" s="252"/>
      <c r="GEJ57" s="253"/>
      <c r="GEO57" s="254"/>
      <c r="GER57" s="252"/>
      <c r="GES57" s="252"/>
      <c r="GET57" s="252"/>
      <c r="GEU57" s="252"/>
      <c r="GEV57" s="253"/>
      <c r="GEW57" s="253"/>
      <c r="GEX57" s="255"/>
      <c r="GEY57" s="255"/>
      <c r="GEZ57" s="256"/>
      <c r="GFC57" s="251"/>
      <c r="GFD57" s="251"/>
      <c r="GFE57" s="251"/>
      <c r="GFF57" s="251"/>
      <c r="GFG57" s="251"/>
      <c r="GFH57" s="251"/>
      <c r="GFI57" s="252"/>
      <c r="GFJ57" s="253"/>
      <c r="GFO57" s="254"/>
      <c r="GFR57" s="252"/>
      <c r="GFS57" s="252"/>
      <c r="GFT57" s="252"/>
      <c r="GFU57" s="252"/>
      <c r="GFV57" s="253"/>
      <c r="GFW57" s="253"/>
      <c r="GFX57" s="255"/>
      <c r="GFY57" s="255"/>
      <c r="GFZ57" s="256"/>
      <c r="GGC57" s="251"/>
      <c r="GGD57" s="251"/>
      <c r="GGE57" s="251"/>
      <c r="GGF57" s="251"/>
      <c r="GGG57" s="251"/>
      <c r="GGH57" s="251"/>
      <c r="GGI57" s="252"/>
      <c r="GGJ57" s="253"/>
      <c r="GGO57" s="254"/>
      <c r="GGR57" s="252"/>
      <c r="GGS57" s="252"/>
      <c r="GGT57" s="252"/>
      <c r="GGU57" s="252"/>
      <c r="GGV57" s="253"/>
      <c r="GGW57" s="253"/>
      <c r="GGX57" s="255"/>
      <c r="GGY57" s="255"/>
      <c r="GGZ57" s="256"/>
      <c r="GHC57" s="251"/>
      <c r="GHD57" s="251"/>
      <c r="GHE57" s="251"/>
      <c r="GHF57" s="251"/>
      <c r="GHG57" s="251"/>
      <c r="GHH57" s="251"/>
      <c r="GHI57" s="252"/>
      <c r="GHJ57" s="253"/>
      <c r="GHO57" s="254"/>
      <c r="GHR57" s="252"/>
      <c r="GHS57" s="252"/>
      <c r="GHT57" s="252"/>
      <c r="GHU57" s="252"/>
      <c r="GHV57" s="253"/>
      <c r="GHW57" s="253"/>
      <c r="GHX57" s="255"/>
      <c r="GHY57" s="255"/>
      <c r="GHZ57" s="256"/>
      <c r="GIC57" s="251"/>
      <c r="GID57" s="251"/>
      <c r="GIE57" s="251"/>
      <c r="GIF57" s="251"/>
      <c r="GIG57" s="251"/>
      <c r="GIH57" s="251"/>
      <c r="GII57" s="252"/>
      <c r="GIJ57" s="253"/>
      <c r="GIO57" s="254"/>
      <c r="GIR57" s="252"/>
      <c r="GIS57" s="252"/>
      <c r="GIT57" s="252"/>
      <c r="GIU57" s="252"/>
      <c r="GIV57" s="253"/>
      <c r="GIW57" s="253"/>
      <c r="GIX57" s="255"/>
      <c r="GIY57" s="255"/>
      <c r="GIZ57" s="256"/>
      <c r="GJC57" s="251"/>
      <c r="GJD57" s="251"/>
      <c r="GJE57" s="251"/>
      <c r="GJF57" s="251"/>
      <c r="GJG57" s="251"/>
      <c r="GJH57" s="251"/>
      <c r="GJI57" s="252"/>
      <c r="GJJ57" s="253"/>
      <c r="GJO57" s="254"/>
      <c r="GJR57" s="252"/>
      <c r="GJS57" s="252"/>
      <c r="GJT57" s="252"/>
      <c r="GJU57" s="252"/>
      <c r="GJV57" s="253"/>
      <c r="GJW57" s="253"/>
      <c r="GJX57" s="255"/>
      <c r="GJY57" s="255"/>
      <c r="GJZ57" s="256"/>
      <c r="GKC57" s="251"/>
      <c r="GKD57" s="251"/>
      <c r="GKE57" s="251"/>
      <c r="GKF57" s="251"/>
      <c r="GKG57" s="251"/>
      <c r="GKH57" s="251"/>
      <c r="GKI57" s="252"/>
      <c r="GKJ57" s="253"/>
      <c r="GKO57" s="254"/>
      <c r="GKR57" s="252"/>
      <c r="GKS57" s="252"/>
      <c r="GKT57" s="252"/>
      <c r="GKU57" s="252"/>
      <c r="GKV57" s="253"/>
      <c r="GKW57" s="253"/>
      <c r="GKX57" s="255"/>
      <c r="GKY57" s="255"/>
      <c r="GKZ57" s="256"/>
      <c r="GLC57" s="251"/>
      <c r="GLD57" s="251"/>
      <c r="GLE57" s="251"/>
      <c r="GLF57" s="251"/>
      <c r="GLG57" s="251"/>
      <c r="GLH57" s="251"/>
      <c r="GLI57" s="252"/>
      <c r="GLJ57" s="253"/>
      <c r="GLO57" s="254"/>
      <c r="GLR57" s="252"/>
      <c r="GLS57" s="252"/>
      <c r="GLT57" s="252"/>
      <c r="GLU57" s="252"/>
      <c r="GLV57" s="253"/>
      <c r="GLW57" s="253"/>
      <c r="GLX57" s="255"/>
      <c r="GLY57" s="255"/>
      <c r="GLZ57" s="256"/>
      <c r="GMC57" s="251"/>
      <c r="GMD57" s="251"/>
      <c r="GME57" s="251"/>
      <c r="GMF57" s="251"/>
      <c r="GMG57" s="251"/>
      <c r="GMH57" s="251"/>
      <c r="GMI57" s="252"/>
      <c r="GMJ57" s="253"/>
      <c r="GMO57" s="254"/>
      <c r="GMR57" s="252"/>
      <c r="GMS57" s="252"/>
      <c r="GMT57" s="252"/>
      <c r="GMU57" s="252"/>
      <c r="GMV57" s="253"/>
      <c r="GMW57" s="253"/>
      <c r="GMX57" s="255"/>
      <c r="GMY57" s="255"/>
      <c r="GMZ57" s="256"/>
      <c r="GNC57" s="251"/>
      <c r="GND57" s="251"/>
      <c r="GNE57" s="251"/>
      <c r="GNF57" s="251"/>
      <c r="GNG57" s="251"/>
      <c r="GNH57" s="251"/>
      <c r="GNI57" s="252"/>
      <c r="GNJ57" s="253"/>
      <c r="GNO57" s="254"/>
      <c r="GNR57" s="252"/>
      <c r="GNS57" s="252"/>
      <c r="GNT57" s="252"/>
      <c r="GNU57" s="252"/>
      <c r="GNV57" s="253"/>
      <c r="GNW57" s="253"/>
      <c r="GNX57" s="255"/>
      <c r="GNY57" s="255"/>
      <c r="GNZ57" s="256"/>
      <c r="GOC57" s="251"/>
      <c r="GOD57" s="251"/>
      <c r="GOE57" s="251"/>
      <c r="GOF57" s="251"/>
      <c r="GOG57" s="251"/>
      <c r="GOH57" s="251"/>
      <c r="GOI57" s="252"/>
      <c r="GOJ57" s="253"/>
      <c r="GOO57" s="254"/>
      <c r="GOR57" s="252"/>
      <c r="GOS57" s="252"/>
      <c r="GOT57" s="252"/>
      <c r="GOU57" s="252"/>
      <c r="GOV57" s="253"/>
      <c r="GOW57" s="253"/>
      <c r="GOX57" s="255"/>
      <c r="GOY57" s="255"/>
      <c r="GOZ57" s="256"/>
      <c r="GPC57" s="251"/>
      <c r="GPD57" s="251"/>
      <c r="GPE57" s="251"/>
      <c r="GPF57" s="251"/>
      <c r="GPG57" s="251"/>
      <c r="GPH57" s="251"/>
      <c r="GPI57" s="252"/>
      <c r="GPJ57" s="253"/>
      <c r="GPO57" s="254"/>
      <c r="GPR57" s="252"/>
      <c r="GPS57" s="252"/>
      <c r="GPT57" s="252"/>
      <c r="GPU57" s="252"/>
      <c r="GPV57" s="253"/>
      <c r="GPW57" s="253"/>
      <c r="GPX57" s="255"/>
      <c r="GPY57" s="255"/>
      <c r="GPZ57" s="256"/>
      <c r="GQC57" s="251"/>
      <c r="GQD57" s="251"/>
      <c r="GQE57" s="251"/>
      <c r="GQF57" s="251"/>
      <c r="GQG57" s="251"/>
      <c r="GQH57" s="251"/>
      <c r="GQI57" s="252"/>
      <c r="GQJ57" s="253"/>
      <c r="GQO57" s="254"/>
      <c r="GQR57" s="252"/>
      <c r="GQS57" s="252"/>
      <c r="GQT57" s="252"/>
      <c r="GQU57" s="252"/>
      <c r="GQV57" s="253"/>
      <c r="GQW57" s="253"/>
      <c r="GQX57" s="255"/>
      <c r="GQY57" s="255"/>
      <c r="GQZ57" s="256"/>
      <c r="GRC57" s="251"/>
      <c r="GRD57" s="251"/>
      <c r="GRE57" s="251"/>
      <c r="GRF57" s="251"/>
      <c r="GRG57" s="251"/>
      <c r="GRH57" s="251"/>
      <c r="GRI57" s="252"/>
      <c r="GRJ57" s="253"/>
      <c r="GRO57" s="254"/>
      <c r="GRR57" s="252"/>
      <c r="GRS57" s="252"/>
      <c r="GRT57" s="252"/>
      <c r="GRU57" s="252"/>
      <c r="GRV57" s="253"/>
      <c r="GRW57" s="253"/>
      <c r="GRX57" s="255"/>
      <c r="GRY57" s="255"/>
      <c r="GRZ57" s="256"/>
      <c r="GSC57" s="251"/>
      <c r="GSD57" s="251"/>
      <c r="GSE57" s="251"/>
      <c r="GSF57" s="251"/>
      <c r="GSG57" s="251"/>
      <c r="GSH57" s="251"/>
      <c r="GSI57" s="252"/>
      <c r="GSJ57" s="253"/>
      <c r="GSO57" s="254"/>
      <c r="GSR57" s="252"/>
      <c r="GSS57" s="252"/>
      <c r="GST57" s="252"/>
      <c r="GSU57" s="252"/>
      <c r="GSV57" s="253"/>
      <c r="GSW57" s="253"/>
      <c r="GSX57" s="255"/>
      <c r="GSY57" s="255"/>
      <c r="GSZ57" s="256"/>
      <c r="GTC57" s="251"/>
      <c r="GTD57" s="251"/>
      <c r="GTE57" s="251"/>
      <c r="GTF57" s="251"/>
      <c r="GTG57" s="251"/>
      <c r="GTH57" s="251"/>
      <c r="GTI57" s="252"/>
      <c r="GTJ57" s="253"/>
      <c r="GTO57" s="254"/>
      <c r="GTR57" s="252"/>
      <c r="GTS57" s="252"/>
      <c r="GTT57" s="252"/>
      <c r="GTU57" s="252"/>
      <c r="GTV57" s="253"/>
      <c r="GTW57" s="253"/>
      <c r="GTX57" s="255"/>
      <c r="GTY57" s="255"/>
      <c r="GTZ57" s="256"/>
      <c r="GUC57" s="251"/>
      <c r="GUD57" s="251"/>
      <c r="GUE57" s="251"/>
      <c r="GUF57" s="251"/>
      <c r="GUG57" s="251"/>
      <c r="GUH57" s="251"/>
      <c r="GUI57" s="252"/>
      <c r="GUJ57" s="253"/>
      <c r="GUO57" s="254"/>
      <c r="GUR57" s="252"/>
      <c r="GUS57" s="252"/>
      <c r="GUT57" s="252"/>
      <c r="GUU57" s="252"/>
      <c r="GUV57" s="253"/>
      <c r="GUW57" s="253"/>
      <c r="GUX57" s="255"/>
      <c r="GUY57" s="255"/>
      <c r="GUZ57" s="256"/>
      <c r="GVC57" s="251"/>
      <c r="GVD57" s="251"/>
      <c r="GVE57" s="251"/>
      <c r="GVF57" s="251"/>
      <c r="GVG57" s="251"/>
      <c r="GVH57" s="251"/>
      <c r="GVI57" s="252"/>
      <c r="GVJ57" s="253"/>
      <c r="GVO57" s="254"/>
      <c r="GVR57" s="252"/>
      <c r="GVS57" s="252"/>
      <c r="GVT57" s="252"/>
      <c r="GVU57" s="252"/>
      <c r="GVV57" s="253"/>
      <c r="GVW57" s="253"/>
      <c r="GVX57" s="255"/>
      <c r="GVY57" s="255"/>
      <c r="GVZ57" s="256"/>
      <c r="GWC57" s="251"/>
      <c r="GWD57" s="251"/>
      <c r="GWE57" s="251"/>
      <c r="GWF57" s="251"/>
      <c r="GWG57" s="251"/>
      <c r="GWH57" s="251"/>
      <c r="GWI57" s="252"/>
      <c r="GWJ57" s="253"/>
      <c r="GWO57" s="254"/>
      <c r="GWR57" s="252"/>
      <c r="GWS57" s="252"/>
      <c r="GWT57" s="252"/>
      <c r="GWU57" s="252"/>
      <c r="GWV57" s="253"/>
      <c r="GWW57" s="253"/>
      <c r="GWX57" s="255"/>
      <c r="GWY57" s="255"/>
      <c r="GWZ57" s="256"/>
      <c r="GXC57" s="251"/>
      <c r="GXD57" s="251"/>
      <c r="GXE57" s="251"/>
      <c r="GXF57" s="251"/>
      <c r="GXG57" s="251"/>
      <c r="GXH57" s="251"/>
      <c r="GXI57" s="252"/>
      <c r="GXJ57" s="253"/>
      <c r="GXO57" s="254"/>
      <c r="GXR57" s="252"/>
      <c r="GXS57" s="252"/>
      <c r="GXT57" s="252"/>
      <c r="GXU57" s="252"/>
      <c r="GXV57" s="253"/>
      <c r="GXW57" s="253"/>
      <c r="GXX57" s="255"/>
      <c r="GXY57" s="255"/>
      <c r="GXZ57" s="256"/>
      <c r="GYC57" s="251"/>
      <c r="GYD57" s="251"/>
      <c r="GYE57" s="251"/>
      <c r="GYF57" s="251"/>
      <c r="GYG57" s="251"/>
      <c r="GYH57" s="251"/>
      <c r="GYI57" s="252"/>
      <c r="GYJ57" s="253"/>
      <c r="GYO57" s="254"/>
      <c r="GYR57" s="252"/>
      <c r="GYS57" s="252"/>
      <c r="GYT57" s="252"/>
      <c r="GYU57" s="252"/>
      <c r="GYV57" s="253"/>
      <c r="GYW57" s="253"/>
      <c r="GYX57" s="255"/>
      <c r="GYY57" s="255"/>
      <c r="GYZ57" s="256"/>
      <c r="GZC57" s="251"/>
      <c r="GZD57" s="251"/>
      <c r="GZE57" s="251"/>
      <c r="GZF57" s="251"/>
      <c r="GZG57" s="251"/>
      <c r="GZH57" s="251"/>
      <c r="GZI57" s="252"/>
      <c r="GZJ57" s="253"/>
      <c r="GZO57" s="254"/>
      <c r="GZR57" s="252"/>
      <c r="GZS57" s="252"/>
      <c r="GZT57" s="252"/>
      <c r="GZU57" s="252"/>
      <c r="GZV57" s="253"/>
      <c r="GZW57" s="253"/>
      <c r="GZX57" s="255"/>
      <c r="GZY57" s="255"/>
      <c r="GZZ57" s="256"/>
      <c r="HAC57" s="251"/>
      <c r="HAD57" s="251"/>
      <c r="HAE57" s="251"/>
      <c r="HAF57" s="251"/>
      <c r="HAG57" s="251"/>
      <c r="HAH57" s="251"/>
      <c r="HAI57" s="252"/>
      <c r="HAJ57" s="253"/>
      <c r="HAO57" s="254"/>
      <c r="HAR57" s="252"/>
      <c r="HAS57" s="252"/>
      <c r="HAT57" s="252"/>
      <c r="HAU57" s="252"/>
      <c r="HAV57" s="253"/>
      <c r="HAW57" s="253"/>
      <c r="HAX57" s="255"/>
      <c r="HAY57" s="255"/>
      <c r="HAZ57" s="256"/>
      <c r="HBC57" s="251"/>
      <c r="HBD57" s="251"/>
      <c r="HBE57" s="251"/>
      <c r="HBF57" s="251"/>
      <c r="HBG57" s="251"/>
      <c r="HBH57" s="251"/>
      <c r="HBI57" s="252"/>
      <c r="HBJ57" s="253"/>
      <c r="HBO57" s="254"/>
      <c r="HBR57" s="252"/>
      <c r="HBS57" s="252"/>
      <c r="HBT57" s="252"/>
      <c r="HBU57" s="252"/>
      <c r="HBV57" s="253"/>
      <c r="HBW57" s="253"/>
      <c r="HBX57" s="255"/>
      <c r="HBY57" s="255"/>
      <c r="HBZ57" s="256"/>
      <c r="HCC57" s="251"/>
      <c r="HCD57" s="251"/>
      <c r="HCE57" s="251"/>
      <c r="HCF57" s="251"/>
      <c r="HCG57" s="251"/>
      <c r="HCH57" s="251"/>
      <c r="HCI57" s="252"/>
      <c r="HCJ57" s="253"/>
      <c r="HCO57" s="254"/>
      <c r="HCR57" s="252"/>
      <c r="HCS57" s="252"/>
      <c r="HCT57" s="252"/>
      <c r="HCU57" s="252"/>
      <c r="HCV57" s="253"/>
      <c r="HCW57" s="253"/>
      <c r="HCX57" s="255"/>
      <c r="HCY57" s="255"/>
      <c r="HCZ57" s="256"/>
      <c r="HDC57" s="251"/>
      <c r="HDD57" s="251"/>
      <c r="HDE57" s="251"/>
      <c r="HDF57" s="251"/>
      <c r="HDG57" s="251"/>
      <c r="HDH57" s="251"/>
      <c r="HDI57" s="252"/>
      <c r="HDJ57" s="253"/>
      <c r="HDO57" s="254"/>
      <c r="HDR57" s="252"/>
      <c r="HDS57" s="252"/>
      <c r="HDT57" s="252"/>
      <c r="HDU57" s="252"/>
      <c r="HDV57" s="253"/>
      <c r="HDW57" s="253"/>
      <c r="HDX57" s="255"/>
      <c r="HDY57" s="255"/>
      <c r="HDZ57" s="256"/>
      <c r="HEC57" s="251"/>
      <c r="HED57" s="251"/>
      <c r="HEE57" s="251"/>
      <c r="HEF57" s="251"/>
      <c r="HEG57" s="251"/>
      <c r="HEH57" s="251"/>
      <c r="HEI57" s="252"/>
      <c r="HEJ57" s="253"/>
      <c r="HEO57" s="254"/>
      <c r="HER57" s="252"/>
      <c r="HES57" s="252"/>
      <c r="HET57" s="252"/>
      <c r="HEU57" s="252"/>
      <c r="HEV57" s="253"/>
      <c r="HEW57" s="253"/>
      <c r="HEX57" s="255"/>
      <c r="HEY57" s="255"/>
      <c r="HEZ57" s="256"/>
      <c r="HFC57" s="251"/>
      <c r="HFD57" s="251"/>
      <c r="HFE57" s="251"/>
      <c r="HFF57" s="251"/>
      <c r="HFG57" s="251"/>
      <c r="HFH57" s="251"/>
      <c r="HFI57" s="252"/>
      <c r="HFJ57" s="253"/>
      <c r="HFO57" s="254"/>
      <c r="HFR57" s="252"/>
      <c r="HFS57" s="252"/>
      <c r="HFT57" s="252"/>
      <c r="HFU57" s="252"/>
      <c r="HFV57" s="253"/>
      <c r="HFW57" s="253"/>
      <c r="HFX57" s="255"/>
      <c r="HFY57" s="255"/>
      <c r="HFZ57" s="256"/>
      <c r="HGC57" s="251"/>
      <c r="HGD57" s="251"/>
      <c r="HGE57" s="251"/>
      <c r="HGF57" s="251"/>
      <c r="HGG57" s="251"/>
      <c r="HGH57" s="251"/>
      <c r="HGI57" s="252"/>
      <c r="HGJ57" s="253"/>
      <c r="HGO57" s="254"/>
      <c r="HGR57" s="252"/>
      <c r="HGS57" s="252"/>
      <c r="HGT57" s="252"/>
      <c r="HGU57" s="252"/>
      <c r="HGV57" s="253"/>
      <c r="HGW57" s="253"/>
      <c r="HGX57" s="255"/>
      <c r="HGY57" s="255"/>
      <c r="HGZ57" s="256"/>
      <c r="HHC57" s="251"/>
      <c r="HHD57" s="251"/>
      <c r="HHE57" s="251"/>
      <c r="HHF57" s="251"/>
      <c r="HHG57" s="251"/>
      <c r="HHH57" s="251"/>
      <c r="HHI57" s="252"/>
      <c r="HHJ57" s="253"/>
      <c r="HHO57" s="254"/>
      <c r="HHR57" s="252"/>
      <c r="HHS57" s="252"/>
      <c r="HHT57" s="252"/>
      <c r="HHU57" s="252"/>
      <c r="HHV57" s="253"/>
      <c r="HHW57" s="253"/>
      <c r="HHX57" s="255"/>
      <c r="HHY57" s="255"/>
      <c r="HHZ57" s="256"/>
      <c r="HIC57" s="251"/>
      <c r="HID57" s="251"/>
      <c r="HIE57" s="251"/>
      <c r="HIF57" s="251"/>
      <c r="HIG57" s="251"/>
      <c r="HIH57" s="251"/>
      <c r="HII57" s="252"/>
      <c r="HIJ57" s="253"/>
      <c r="HIO57" s="254"/>
      <c r="HIR57" s="252"/>
      <c r="HIS57" s="252"/>
      <c r="HIT57" s="252"/>
      <c r="HIU57" s="252"/>
      <c r="HIV57" s="253"/>
      <c r="HIW57" s="253"/>
      <c r="HIX57" s="255"/>
      <c r="HIY57" s="255"/>
      <c r="HIZ57" s="256"/>
      <c r="HJC57" s="251"/>
      <c r="HJD57" s="251"/>
      <c r="HJE57" s="251"/>
      <c r="HJF57" s="251"/>
      <c r="HJG57" s="251"/>
      <c r="HJH57" s="251"/>
      <c r="HJI57" s="252"/>
      <c r="HJJ57" s="253"/>
      <c r="HJO57" s="254"/>
      <c r="HJR57" s="252"/>
      <c r="HJS57" s="252"/>
      <c r="HJT57" s="252"/>
      <c r="HJU57" s="252"/>
      <c r="HJV57" s="253"/>
      <c r="HJW57" s="253"/>
      <c r="HJX57" s="255"/>
      <c r="HJY57" s="255"/>
      <c r="HJZ57" s="256"/>
      <c r="HKC57" s="251"/>
      <c r="HKD57" s="251"/>
      <c r="HKE57" s="251"/>
      <c r="HKF57" s="251"/>
      <c r="HKG57" s="251"/>
      <c r="HKH57" s="251"/>
      <c r="HKI57" s="252"/>
      <c r="HKJ57" s="253"/>
      <c r="HKO57" s="254"/>
      <c r="HKR57" s="252"/>
      <c r="HKS57" s="252"/>
      <c r="HKT57" s="252"/>
      <c r="HKU57" s="252"/>
      <c r="HKV57" s="253"/>
      <c r="HKW57" s="253"/>
      <c r="HKX57" s="255"/>
      <c r="HKY57" s="255"/>
      <c r="HKZ57" s="256"/>
      <c r="HLC57" s="251"/>
      <c r="HLD57" s="251"/>
      <c r="HLE57" s="251"/>
      <c r="HLF57" s="251"/>
      <c r="HLG57" s="251"/>
      <c r="HLH57" s="251"/>
      <c r="HLI57" s="252"/>
      <c r="HLJ57" s="253"/>
      <c r="HLO57" s="254"/>
      <c r="HLR57" s="252"/>
      <c r="HLS57" s="252"/>
      <c r="HLT57" s="252"/>
      <c r="HLU57" s="252"/>
      <c r="HLV57" s="253"/>
      <c r="HLW57" s="253"/>
      <c r="HLX57" s="255"/>
      <c r="HLY57" s="255"/>
      <c r="HLZ57" s="256"/>
      <c r="HMC57" s="251"/>
      <c r="HMD57" s="251"/>
      <c r="HME57" s="251"/>
      <c r="HMF57" s="251"/>
      <c r="HMG57" s="251"/>
      <c r="HMH57" s="251"/>
      <c r="HMI57" s="252"/>
      <c r="HMJ57" s="253"/>
      <c r="HMO57" s="254"/>
      <c r="HMR57" s="252"/>
      <c r="HMS57" s="252"/>
      <c r="HMT57" s="252"/>
      <c r="HMU57" s="252"/>
      <c r="HMV57" s="253"/>
      <c r="HMW57" s="253"/>
      <c r="HMX57" s="255"/>
      <c r="HMY57" s="255"/>
      <c r="HMZ57" s="256"/>
      <c r="HNC57" s="251"/>
      <c r="HND57" s="251"/>
      <c r="HNE57" s="251"/>
      <c r="HNF57" s="251"/>
      <c r="HNG57" s="251"/>
      <c r="HNH57" s="251"/>
      <c r="HNI57" s="252"/>
      <c r="HNJ57" s="253"/>
      <c r="HNO57" s="254"/>
      <c r="HNR57" s="252"/>
      <c r="HNS57" s="252"/>
      <c r="HNT57" s="252"/>
      <c r="HNU57" s="252"/>
      <c r="HNV57" s="253"/>
      <c r="HNW57" s="253"/>
      <c r="HNX57" s="255"/>
      <c r="HNY57" s="255"/>
      <c r="HNZ57" s="256"/>
      <c r="HOC57" s="251"/>
      <c r="HOD57" s="251"/>
      <c r="HOE57" s="251"/>
      <c r="HOF57" s="251"/>
      <c r="HOG57" s="251"/>
      <c r="HOH57" s="251"/>
      <c r="HOI57" s="252"/>
      <c r="HOJ57" s="253"/>
      <c r="HOO57" s="254"/>
      <c r="HOR57" s="252"/>
      <c r="HOS57" s="252"/>
      <c r="HOT57" s="252"/>
      <c r="HOU57" s="252"/>
      <c r="HOV57" s="253"/>
      <c r="HOW57" s="253"/>
      <c r="HOX57" s="255"/>
      <c r="HOY57" s="255"/>
      <c r="HOZ57" s="256"/>
      <c r="HPC57" s="251"/>
      <c r="HPD57" s="251"/>
      <c r="HPE57" s="251"/>
      <c r="HPF57" s="251"/>
      <c r="HPG57" s="251"/>
      <c r="HPH57" s="251"/>
      <c r="HPI57" s="252"/>
      <c r="HPJ57" s="253"/>
      <c r="HPO57" s="254"/>
      <c r="HPR57" s="252"/>
      <c r="HPS57" s="252"/>
      <c r="HPT57" s="252"/>
      <c r="HPU57" s="252"/>
      <c r="HPV57" s="253"/>
      <c r="HPW57" s="253"/>
      <c r="HPX57" s="255"/>
      <c r="HPY57" s="255"/>
      <c r="HPZ57" s="256"/>
      <c r="HQC57" s="251"/>
      <c r="HQD57" s="251"/>
      <c r="HQE57" s="251"/>
      <c r="HQF57" s="251"/>
      <c r="HQG57" s="251"/>
      <c r="HQH57" s="251"/>
      <c r="HQI57" s="252"/>
      <c r="HQJ57" s="253"/>
      <c r="HQO57" s="254"/>
      <c r="HQR57" s="252"/>
      <c r="HQS57" s="252"/>
      <c r="HQT57" s="252"/>
      <c r="HQU57" s="252"/>
      <c r="HQV57" s="253"/>
      <c r="HQW57" s="253"/>
      <c r="HQX57" s="255"/>
      <c r="HQY57" s="255"/>
      <c r="HQZ57" s="256"/>
      <c r="HRC57" s="251"/>
      <c r="HRD57" s="251"/>
      <c r="HRE57" s="251"/>
      <c r="HRF57" s="251"/>
      <c r="HRG57" s="251"/>
      <c r="HRH57" s="251"/>
      <c r="HRI57" s="252"/>
      <c r="HRJ57" s="253"/>
      <c r="HRO57" s="254"/>
      <c r="HRR57" s="252"/>
      <c r="HRS57" s="252"/>
      <c r="HRT57" s="252"/>
      <c r="HRU57" s="252"/>
      <c r="HRV57" s="253"/>
      <c r="HRW57" s="253"/>
      <c r="HRX57" s="255"/>
      <c r="HRY57" s="255"/>
      <c r="HRZ57" s="256"/>
      <c r="HSC57" s="251"/>
      <c r="HSD57" s="251"/>
      <c r="HSE57" s="251"/>
      <c r="HSF57" s="251"/>
      <c r="HSG57" s="251"/>
      <c r="HSH57" s="251"/>
      <c r="HSI57" s="252"/>
      <c r="HSJ57" s="253"/>
      <c r="HSO57" s="254"/>
      <c r="HSR57" s="252"/>
      <c r="HSS57" s="252"/>
      <c r="HST57" s="252"/>
      <c r="HSU57" s="252"/>
      <c r="HSV57" s="253"/>
      <c r="HSW57" s="253"/>
      <c r="HSX57" s="255"/>
      <c r="HSY57" s="255"/>
      <c r="HSZ57" s="256"/>
      <c r="HTC57" s="251"/>
      <c r="HTD57" s="251"/>
      <c r="HTE57" s="251"/>
      <c r="HTF57" s="251"/>
      <c r="HTG57" s="251"/>
      <c r="HTH57" s="251"/>
      <c r="HTI57" s="252"/>
      <c r="HTJ57" s="253"/>
      <c r="HTO57" s="254"/>
      <c r="HTR57" s="252"/>
      <c r="HTS57" s="252"/>
      <c r="HTT57" s="252"/>
      <c r="HTU57" s="252"/>
      <c r="HTV57" s="253"/>
      <c r="HTW57" s="253"/>
      <c r="HTX57" s="255"/>
      <c r="HTY57" s="255"/>
      <c r="HTZ57" s="256"/>
      <c r="HUC57" s="251"/>
      <c r="HUD57" s="251"/>
      <c r="HUE57" s="251"/>
      <c r="HUF57" s="251"/>
      <c r="HUG57" s="251"/>
      <c r="HUH57" s="251"/>
      <c r="HUI57" s="252"/>
      <c r="HUJ57" s="253"/>
      <c r="HUO57" s="254"/>
      <c r="HUR57" s="252"/>
      <c r="HUS57" s="252"/>
      <c r="HUT57" s="252"/>
      <c r="HUU57" s="252"/>
      <c r="HUV57" s="253"/>
      <c r="HUW57" s="253"/>
      <c r="HUX57" s="255"/>
      <c r="HUY57" s="255"/>
      <c r="HUZ57" s="256"/>
      <c r="HVC57" s="251"/>
      <c r="HVD57" s="251"/>
      <c r="HVE57" s="251"/>
      <c r="HVF57" s="251"/>
      <c r="HVG57" s="251"/>
      <c r="HVH57" s="251"/>
      <c r="HVI57" s="252"/>
      <c r="HVJ57" s="253"/>
      <c r="HVO57" s="254"/>
      <c r="HVR57" s="252"/>
      <c r="HVS57" s="252"/>
      <c r="HVT57" s="252"/>
      <c r="HVU57" s="252"/>
      <c r="HVV57" s="253"/>
      <c r="HVW57" s="253"/>
      <c r="HVX57" s="255"/>
      <c r="HVY57" s="255"/>
      <c r="HVZ57" s="256"/>
      <c r="HWC57" s="251"/>
      <c r="HWD57" s="251"/>
      <c r="HWE57" s="251"/>
      <c r="HWF57" s="251"/>
      <c r="HWG57" s="251"/>
      <c r="HWH57" s="251"/>
      <c r="HWI57" s="252"/>
      <c r="HWJ57" s="253"/>
      <c r="HWO57" s="254"/>
      <c r="HWR57" s="252"/>
      <c r="HWS57" s="252"/>
      <c r="HWT57" s="252"/>
      <c r="HWU57" s="252"/>
      <c r="HWV57" s="253"/>
      <c r="HWW57" s="253"/>
      <c r="HWX57" s="255"/>
      <c r="HWY57" s="255"/>
      <c r="HWZ57" s="256"/>
      <c r="HXC57" s="251"/>
      <c r="HXD57" s="251"/>
      <c r="HXE57" s="251"/>
      <c r="HXF57" s="251"/>
      <c r="HXG57" s="251"/>
      <c r="HXH57" s="251"/>
      <c r="HXI57" s="252"/>
      <c r="HXJ57" s="253"/>
      <c r="HXO57" s="254"/>
      <c r="HXR57" s="252"/>
      <c r="HXS57" s="252"/>
      <c r="HXT57" s="252"/>
      <c r="HXU57" s="252"/>
      <c r="HXV57" s="253"/>
      <c r="HXW57" s="253"/>
      <c r="HXX57" s="255"/>
      <c r="HXY57" s="255"/>
      <c r="HXZ57" s="256"/>
      <c r="HYC57" s="251"/>
      <c r="HYD57" s="251"/>
      <c r="HYE57" s="251"/>
      <c r="HYF57" s="251"/>
      <c r="HYG57" s="251"/>
      <c r="HYH57" s="251"/>
      <c r="HYI57" s="252"/>
      <c r="HYJ57" s="253"/>
      <c r="HYO57" s="254"/>
      <c r="HYR57" s="252"/>
      <c r="HYS57" s="252"/>
      <c r="HYT57" s="252"/>
      <c r="HYU57" s="252"/>
      <c r="HYV57" s="253"/>
      <c r="HYW57" s="253"/>
      <c r="HYX57" s="255"/>
      <c r="HYY57" s="255"/>
      <c r="HYZ57" s="256"/>
      <c r="HZC57" s="251"/>
      <c r="HZD57" s="251"/>
      <c r="HZE57" s="251"/>
      <c r="HZF57" s="251"/>
      <c r="HZG57" s="251"/>
      <c r="HZH57" s="251"/>
      <c r="HZI57" s="252"/>
      <c r="HZJ57" s="253"/>
      <c r="HZO57" s="254"/>
      <c r="HZR57" s="252"/>
      <c r="HZS57" s="252"/>
      <c r="HZT57" s="252"/>
      <c r="HZU57" s="252"/>
      <c r="HZV57" s="253"/>
      <c r="HZW57" s="253"/>
      <c r="HZX57" s="255"/>
      <c r="HZY57" s="255"/>
      <c r="HZZ57" s="256"/>
      <c r="IAC57" s="251"/>
      <c r="IAD57" s="251"/>
      <c r="IAE57" s="251"/>
      <c r="IAF57" s="251"/>
      <c r="IAG57" s="251"/>
      <c r="IAH57" s="251"/>
      <c r="IAI57" s="252"/>
      <c r="IAJ57" s="253"/>
      <c r="IAO57" s="254"/>
      <c r="IAR57" s="252"/>
      <c r="IAS57" s="252"/>
      <c r="IAT57" s="252"/>
      <c r="IAU57" s="252"/>
      <c r="IAV57" s="253"/>
      <c r="IAW57" s="253"/>
      <c r="IAX57" s="255"/>
      <c r="IAY57" s="255"/>
      <c r="IAZ57" s="256"/>
      <c r="IBC57" s="251"/>
      <c r="IBD57" s="251"/>
      <c r="IBE57" s="251"/>
      <c r="IBF57" s="251"/>
      <c r="IBG57" s="251"/>
      <c r="IBH57" s="251"/>
      <c r="IBI57" s="252"/>
      <c r="IBJ57" s="253"/>
      <c r="IBO57" s="254"/>
      <c r="IBR57" s="252"/>
      <c r="IBS57" s="252"/>
      <c r="IBT57" s="252"/>
      <c r="IBU57" s="252"/>
      <c r="IBV57" s="253"/>
      <c r="IBW57" s="253"/>
      <c r="IBX57" s="255"/>
      <c r="IBY57" s="255"/>
      <c r="IBZ57" s="256"/>
      <c r="ICC57" s="251"/>
      <c r="ICD57" s="251"/>
      <c r="ICE57" s="251"/>
      <c r="ICF57" s="251"/>
      <c r="ICG57" s="251"/>
      <c r="ICH57" s="251"/>
      <c r="ICI57" s="252"/>
      <c r="ICJ57" s="253"/>
      <c r="ICO57" s="254"/>
      <c r="ICR57" s="252"/>
      <c r="ICS57" s="252"/>
      <c r="ICT57" s="252"/>
      <c r="ICU57" s="252"/>
      <c r="ICV57" s="253"/>
      <c r="ICW57" s="253"/>
      <c r="ICX57" s="255"/>
      <c r="ICY57" s="255"/>
      <c r="ICZ57" s="256"/>
      <c r="IDC57" s="251"/>
      <c r="IDD57" s="251"/>
      <c r="IDE57" s="251"/>
      <c r="IDF57" s="251"/>
      <c r="IDG57" s="251"/>
      <c r="IDH57" s="251"/>
      <c r="IDI57" s="252"/>
      <c r="IDJ57" s="253"/>
      <c r="IDO57" s="254"/>
      <c r="IDR57" s="252"/>
      <c r="IDS57" s="252"/>
      <c r="IDT57" s="252"/>
      <c r="IDU57" s="252"/>
      <c r="IDV57" s="253"/>
      <c r="IDW57" s="253"/>
      <c r="IDX57" s="255"/>
      <c r="IDY57" s="255"/>
      <c r="IDZ57" s="256"/>
      <c r="IEC57" s="251"/>
      <c r="IED57" s="251"/>
      <c r="IEE57" s="251"/>
      <c r="IEF57" s="251"/>
      <c r="IEG57" s="251"/>
      <c r="IEH57" s="251"/>
      <c r="IEI57" s="252"/>
      <c r="IEJ57" s="253"/>
      <c r="IEO57" s="254"/>
      <c r="IER57" s="252"/>
      <c r="IES57" s="252"/>
      <c r="IET57" s="252"/>
      <c r="IEU57" s="252"/>
      <c r="IEV57" s="253"/>
      <c r="IEW57" s="253"/>
      <c r="IEX57" s="255"/>
      <c r="IEY57" s="255"/>
      <c r="IEZ57" s="256"/>
      <c r="IFC57" s="251"/>
      <c r="IFD57" s="251"/>
      <c r="IFE57" s="251"/>
      <c r="IFF57" s="251"/>
      <c r="IFG57" s="251"/>
      <c r="IFH57" s="251"/>
      <c r="IFI57" s="252"/>
      <c r="IFJ57" s="253"/>
      <c r="IFO57" s="254"/>
      <c r="IFR57" s="252"/>
      <c r="IFS57" s="252"/>
      <c r="IFT57" s="252"/>
      <c r="IFU57" s="252"/>
      <c r="IFV57" s="253"/>
      <c r="IFW57" s="253"/>
      <c r="IFX57" s="255"/>
      <c r="IFY57" s="255"/>
      <c r="IFZ57" s="256"/>
      <c r="IGC57" s="251"/>
      <c r="IGD57" s="251"/>
      <c r="IGE57" s="251"/>
      <c r="IGF57" s="251"/>
      <c r="IGG57" s="251"/>
      <c r="IGH57" s="251"/>
      <c r="IGI57" s="252"/>
      <c r="IGJ57" s="253"/>
      <c r="IGO57" s="254"/>
      <c r="IGR57" s="252"/>
      <c r="IGS57" s="252"/>
      <c r="IGT57" s="252"/>
      <c r="IGU57" s="252"/>
      <c r="IGV57" s="253"/>
      <c r="IGW57" s="253"/>
      <c r="IGX57" s="255"/>
      <c r="IGY57" s="255"/>
      <c r="IGZ57" s="256"/>
      <c r="IHC57" s="251"/>
      <c r="IHD57" s="251"/>
      <c r="IHE57" s="251"/>
      <c r="IHF57" s="251"/>
      <c r="IHG57" s="251"/>
      <c r="IHH57" s="251"/>
      <c r="IHI57" s="252"/>
      <c r="IHJ57" s="253"/>
      <c r="IHO57" s="254"/>
      <c r="IHR57" s="252"/>
      <c r="IHS57" s="252"/>
      <c r="IHT57" s="252"/>
      <c r="IHU57" s="252"/>
      <c r="IHV57" s="253"/>
      <c r="IHW57" s="253"/>
      <c r="IHX57" s="255"/>
      <c r="IHY57" s="255"/>
      <c r="IHZ57" s="256"/>
      <c r="IIC57" s="251"/>
      <c r="IID57" s="251"/>
      <c r="IIE57" s="251"/>
      <c r="IIF57" s="251"/>
      <c r="IIG57" s="251"/>
      <c r="IIH57" s="251"/>
      <c r="III57" s="252"/>
      <c r="IIJ57" s="253"/>
      <c r="IIO57" s="254"/>
      <c r="IIR57" s="252"/>
      <c r="IIS57" s="252"/>
      <c r="IIT57" s="252"/>
      <c r="IIU57" s="252"/>
      <c r="IIV57" s="253"/>
      <c r="IIW57" s="253"/>
      <c r="IIX57" s="255"/>
      <c r="IIY57" s="255"/>
      <c r="IIZ57" s="256"/>
      <c r="IJC57" s="251"/>
      <c r="IJD57" s="251"/>
      <c r="IJE57" s="251"/>
      <c r="IJF57" s="251"/>
      <c r="IJG57" s="251"/>
      <c r="IJH57" s="251"/>
      <c r="IJI57" s="252"/>
      <c r="IJJ57" s="253"/>
      <c r="IJO57" s="254"/>
      <c r="IJR57" s="252"/>
      <c r="IJS57" s="252"/>
      <c r="IJT57" s="252"/>
      <c r="IJU57" s="252"/>
      <c r="IJV57" s="253"/>
      <c r="IJW57" s="253"/>
      <c r="IJX57" s="255"/>
      <c r="IJY57" s="255"/>
      <c r="IJZ57" s="256"/>
      <c r="IKC57" s="251"/>
      <c r="IKD57" s="251"/>
      <c r="IKE57" s="251"/>
      <c r="IKF57" s="251"/>
      <c r="IKG57" s="251"/>
      <c r="IKH57" s="251"/>
      <c r="IKI57" s="252"/>
      <c r="IKJ57" s="253"/>
      <c r="IKO57" s="254"/>
      <c r="IKR57" s="252"/>
      <c r="IKS57" s="252"/>
      <c r="IKT57" s="252"/>
      <c r="IKU57" s="252"/>
      <c r="IKV57" s="253"/>
      <c r="IKW57" s="253"/>
      <c r="IKX57" s="255"/>
      <c r="IKY57" s="255"/>
      <c r="IKZ57" s="256"/>
      <c r="ILC57" s="251"/>
      <c r="ILD57" s="251"/>
      <c r="ILE57" s="251"/>
      <c r="ILF57" s="251"/>
      <c r="ILG57" s="251"/>
      <c r="ILH57" s="251"/>
      <c r="ILI57" s="252"/>
      <c r="ILJ57" s="253"/>
      <c r="ILO57" s="254"/>
      <c r="ILR57" s="252"/>
      <c r="ILS57" s="252"/>
      <c r="ILT57" s="252"/>
      <c r="ILU57" s="252"/>
      <c r="ILV57" s="253"/>
      <c r="ILW57" s="253"/>
      <c r="ILX57" s="255"/>
      <c r="ILY57" s="255"/>
      <c r="ILZ57" s="256"/>
      <c r="IMC57" s="251"/>
      <c r="IMD57" s="251"/>
      <c r="IME57" s="251"/>
      <c r="IMF57" s="251"/>
      <c r="IMG57" s="251"/>
      <c r="IMH57" s="251"/>
      <c r="IMI57" s="252"/>
      <c r="IMJ57" s="253"/>
      <c r="IMO57" s="254"/>
      <c r="IMR57" s="252"/>
      <c r="IMS57" s="252"/>
      <c r="IMT57" s="252"/>
      <c r="IMU57" s="252"/>
      <c r="IMV57" s="253"/>
      <c r="IMW57" s="253"/>
      <c r="IMX57" s="255"/>
      <c r="IMY57" s="255"/>
      <c r="IMZ57" s="256"/>
      <c r="INC57" s="251"/>
      <c r="IND57" s="251"/>
      <c r="INE57" s="251"/>
      <c r="INF57" s="251"/>
      <c r="ING57" s="251"/>
      <c r="INH57" s="251"/>
      <c r="INI57" s="252"/>
      <c r="INJ57" s="253"/>
      <c r="INO57" s="254"/>
      <c r="INR57" s="252"/>
      <c r="INS57" s="252"/>
      <c r="INT57" s="252"/>
      <c r="INU57" s="252"/>
      <c r="INV57" s="253"/>
      <c r="INW57" s="253"/>
      <c r="INX57" s="255"/>
      <c r="INY57" s="255"/>
      <c r="INZ57" s="256"/>
      <c r="IOC57" s="251"/>
      <c r="IOD57" s="251"/>
      <c r="IOE57" s="251"/>
      <c r="IOF57" s="251"/>
      <c r="IOG57" s="251"/>
      <c r="IOH57" s="251"/>
      <c r="IOI57" s="252"/>
      <c r="IOJ57" s="253"/>
      <c r="IOO57" s="254"/>
      <c r="IOR57" s="252"/>
      <c r="IOS57" s="252"/>
      <c r="IOT57" s="252"/>
      <c r="IOU57" s="252"/>
      <c r="IOV57" s="253"/>
      <c r="IOW57" s="253"/>
      <c r="IOX57" s="255"/>
      <c r="IOY57" s="255"/>
      <c r="IOZ57" s="256"/>
      <c r="IPC57" s="251"/>
      <c r="IPD57" s="251"/>
      <c r="IPE57" s="251"/>
      <c r="IPF57" s="251"/>
      <c r="IPG57" s="251"/>
      <c r="IPH57" s="251"/>
      <c r="IPI57" s="252"/>
      <c r="IPJ57" s="253"/>
      <c r="IPO57" s="254"/>
      <c r="IPR57" s="252"/>
      <c r="IPS57" s="252"/>
      <c r="IPT57" s="252"/>
      <c r="IPU57" s="252"/>
      <c r="IPV57" s="253"/>
      <c r="IPW57" s="253"/>
      <c r="IPX57" s="255"/>
      <c r="IPY57" s="255"/>
      <c r="IPZ57" s="256"/>
      <c r="IQC57" s="251"/>
      <c r="IQD57" s="251"/>
      <c r="IQE57" s="251"/>
      <c r="IQF57" s="251"/>
      <c r="IQG57" s="251"/>
      <c r="IQH57" s="251"/>
      <c r="IQI57" s="252"/>
      <c r="IQJ57" s="253"/>
      <c r="IQO57" s="254"/>
      <c r="IQR57" s="252"/>
      <c r="IQS57" s="252"/>
      <c r="IQT57" s="252"/>
      <c r="IQU57" s="252"/>
      <c r="IQV57" s="253"/>
      <c r="IQW57" s="253"/>
      <c r="IQX57" s="255"/>
      <c r="IQY57" s="255"/>
      <c r="IQZ57" s="256"/>
      <c r="IRC57" s="251"/>
      <c r="IRD57" s="251"/>
      <c r="IRE57" s="251"/>
      <c r="IRF57" s="251"/>
      <c r="IRG57" s="251"/>
      <c r="IRH57" s="251"/>
      <c r="IRI57" s="252"/>
      <c r="IRJ57" s="253"/>
      <c r="IRO57" s="254"/>
      <c r="IRR57" s="252"/>
      <c r="IRS57" s="252"/>
      <c r="IRT57" s="252"/>
      <c r="IRU57" s="252"/>
      <c r="IRV57" s="253"/>
      <c r="IRW57" s="253"/>
      <c r="IRX57" s="255"/>
      <c r="IRY57" s="255"/>
      <c r="IRZ57" s="256"/>
      <c r="ISC57" s="251"/>
      <c r="ISD57" s="251"/>
      <c r="ISE57" s="251"/>
      <c r="ISF57" s="251"/>
      <c r="ISG57" s="251"/>
      <c r="ISH57" s="251"/>
      <c r="ISI57" s="252"/>
      <c r="ISJ57" s="253"/>
      <c r="ISO57" s="254"/>
      <c r="ISR57" s="252"/>
      <c r="ISS57" s="252"/>
      <c r="IST57" s="252"/>
      <c r="ISU57" s="252"/>
      <c r="ISV57" s="253"/>
      <c r="ISW57" s="253"/>
      <c r="ISX57" s="255"/>
      <c r="ISY57" s="255"/>
      <c r="ISZ57" s="256"/>
      <c r="ITC57" s="251"/>
      <c r="ITD57" s="251"/>
      <c r="ITE57" s="251"/>
      <c r="ITF57" s="251"/>
      <c r="ITG57" s="251"/>
      <c r="ITH57" s="251"/>
      <c r="ITI57" s="252"/>
      <c r="ITJ57" s="253"/>
      <c r="ITO57" s="254"/>
      <c r="ITR57" s="252"/>
      <c r="ITS57" s="252"/>
      <c r="ITT57" s="252"/>
      <c r="ITU57" s="252"/>
      <c r="ITV57" s="253"/>
      <c r="ITW57" s="253"/>
      <c r="ITX57" s="255"/>
      <c r="ITY57" s="255"/>
      <c r="ITZ57" s="256"/>
      <c r="IUC57" s="251"/>
      <c r="IUD57" s="251"/>
      <c r="IUE57" s="251"/>
      <c r="IUF57" s="251"/>
      <c r="IUG57" s="251"/>
      <c r="IUH57" s="251"/>
      <c r="IUI57" s="252"/>
      <c r="IUJ57" s="253"/>
      <c r="IUO57" s="254"/>
      <c r="IUR57" s="252"/>
      <c r="IUS57" s="252"/>
      <c r="IUT57" s="252"/>
      <c r="IUU57" s="252"/>
      <c r="IUV57" s="253"/>
      <c r="IUW57" s="253"/>
      <c r="IUX57" s="255"/>
      <c r="IUY57" s="255"/>
      <c r="IUZ57" s="256"/>
      <c r="IVC57" s="251"/>
      <c r="IVD57" s="251"/>
      <c r="IVE57" s="251"/>
      <c r="IVF57" s="251"/>
      <c r="IVG57" s="251"/>
      <c r="IVH57" s="251"/>
      <c r="IVI57" s="252"/>
      <c r="IVJ57" s="253"/>
      <c r="IVO57" s="254"/>
      <c r="IVR57" s="252"/>
      <c r="IVS57" s="252"/>
      <c r="IVT57" s="252"/>
      <c r="IVU57" s="252"/>
      <c r="IVV57" s="253"/>
      <c r="IVW57" s="253"/>
      <c r="IVX57" s="255"/>
      <c r="IVY57" s="255"/>
      <c r="IVZ57" s="256"/>
      <c r="IWC57" s="251"/>
      <c r="IWD57" s="251"/>
      <c r="IWE57" s="251"/>
      <c r="IWF57" s="251"/>
      <c r="IWG57" s="251"/>
      <c r="IWH57" s="251"/>
      <c r="IWI57" s="252"/>
      <c r="IWJ57" s="253"/>
      <c r="IWO57" s="254"/>
      <c r="IWR57" s="252"/>
      <c r="IWS57" s="252"/>
      <c r="IWT57" s="252"/>
      <c r="IWU57" s="252"/>
      <c r="IWV57" s="253"/>
      <c r="IWW57" s="253"/>
      <c r="IWX57" s="255"/>
      <c r="IWY57" s="255"/>
      <c r="IWZ57" s="256"/>
      <c r="IXC57" s="251"/>
      <c r="IXD57" s="251"/>
      <c r="IXE57" s="251"/>
      <c r="IXF57" s="251"/>
      <c r="IXG57" s="251"/>
      <c r="IXH57" s="251"/>
      <c r="IXI57" s="252"/>
      <c r="IXJ57" s="253"/>
      <c r="IXO57" s="254"/>
      <c r="IXR57" s="252"/>
      <c r="IXS57" s="252"/>
      <c r="IXT57" s="252"/>
      <c r="IXU57" s="252"/>
      <c r="IXV57" s="253"/>
      <c r="IXW57" s="253"/>
      <c r="IXX57" s="255"/>
      <c r="IXY57" s="255"/>
      <c r="IXZ57" s="256"/>
      <c r="IYC57" s="251"/>
      <c r="IYD57" s="251"/>
      <c r="IYE57" s="251"/>
      <c r="IYF57" s="251"/>
      <c r="IYG57" s="251"/>
      <c r="IYH57" s="251"/>
      <c r="IYI57" s="252"/>
      <c r="IYJ57" s="253"/>
      <c r="IYO57" s="254"/>
      <c r="IYR57" s="252"/>
      <c r="IYS57" s="252"/>
      <c r="IYT57" s="252"/>
      <c r="IYU57" s="252"/>
      <c r="IYV57" s="253"/>
      <c r="IYW57" s="253"/>
      <c r="IYX57" s="255"/>
      <c r="IYY57" s="255"/>
      <c r="IYZ57" s="256"/>
      <c r="IZC57" s="251"/>
      <c r="IZD57" s="251"/>
      <c r="IZE57" s="251"/>
      <c r="IZF57" s="251"/>
      <c r="IZG57" s="251"/>
      <c r="IZH57" s="251"/>
      <c r="IZI57" s="252"/>
      <c r="IZJ57" s="253"/>
      <c r="IZO57" s="254"/>
      <c r="IZR57" s="252"/>
      <c r="IZS57" s="252"/>
      <c r="IZT57" s="252"/>
      <c r="IZU57" s="252"/>
      <c r="IZV57" s="253"/>
      <c r="IZW57" s="253"/>
      <c r="IZX57" s="255"/>
      <c r="IZY57" s="255"/>
      <c r="IZZ57" s="256"/>
      <c r="JAC57" s="251"/>
      <c r="JAD57" s="251"/>
      <c r="JAE57" s="251"/>
      <c r="JAF57" s="251"/>
      <c r="JAG57" s="251"/>
      <c r="JAH57" s="251"/>
      <c r="JAI57" s="252"/>
      <c r="JAJ57" s="253"/>
      <c r="JAO57" s="254"/>
      <c r="JAR57" s="252"/>
      <c r="JAS57" s="252"/>
      <c r="JAT57" s="252"/>
      <c r="JAU57" s="252"/>
      <c r="JAV57" s="253"/>
      <c r="JAW57" s="253"/>
      <c r="JAX57" s="255"/>
      <c r="JAY57" s="255"/>
      <c r="JAZ57" s="256"/>
      <c r="JBC57" s="251"/>
      <c r="JBD57" s="251"/>
      <c r="JBE57" s="251"/>
      <c r="JBF57" s="251"/>
      <c r="JBG57" s="251"/>
      <c r="JBH57" s="251"/>
      <c r="JBI57" s="252"/>
      <c r="JBJ57" s="253"/>
      <c r="JBO57" s="254"/>
      <c r="JBR57" s="252"/>
      <c r="JBS57" s="252"/>
      <c r="JBT57" s="252"/>
      <c r="JBU57" s="252"/>
      <c r="JBV57" s="253"/>
      <c r="JBW57" s="253"/>
      <c r="JBX57" s="255"/>
      <c r="JBY57" s="255"/>
      <c r="JBZ57" s="256"/>
      <c r="JCC57" s="251"/>
      <c r="JCD57" s="251"/>
      <c r="JCE57" s="251"/>
      <c r="JCF57" s="251"/>
      <c r="JCG57" s="251"/>
      <c r="JCH57" s="251"/>
      <c r="JCI57" s="252"/>
      <c r="JCJ57" s="253"/>
      <c r="JCO57" s="254"/>
      <c r="JCR57" s="252"/>
      <c r="JCS57" s="252"/>
      <c r="JCT57" s="252"/>
      <c r="JCU57" s="252"/>
      <c r="JCV57" s="253"/>
      <c r="JCW57" s="253"/>
      <c r="JCX57" s="255"/>
      <c r="JCY57" s="255"/>
      <c r="JCZ57" s="256"/>
      <c r="JDC57" s="251"/>
      <c r="JDD57" s="251"/>
      <c r="JDE57" s="251"/>
      <c r="JDF57" s="251"/>
      <c r="JDG57" s="251"/>
      <c r="JDH57" s="251"/>
      <c r="JDI57" s="252"/>
      <c r="JDJ57" s="253"/>
      <c r="JDO57" s="254"/>
      <c r="JDR57" s="252"/>
      <c r="JDS57" s="252"/>
      <c r="JDT57" s="252"/>
      <c r="JDU57" s="252"/>
      <c r="JDV57" s="253"/>
      <c r="JDW57" s="253"/>
      <c r="JDX57" s="255"/>
      <c r="JDY57" s="255"/>
      <c r="JDZ57" s="256"/>
      <c r="JEC57" s="251"/>
      <c r="JED57" s="251"/>
      <c r="JEE57" s="251"/>
      <c r="JEF57" s="251"/>
      <c r="JEG57" s="251"/>
      <c r="JEH57" s="251"/>
      <c r="JEI57" s="252"/>
      <c r="JEJ57" s="253"/>
      <c r="JEO57" s="254"/>
      <c r="JER57" s="252"/>
      <c r="JES57" s="252"/>
      <c r="JET57" s="252"/>
      <c r="JEU57" s="252"/>
      <c r="JEV57" s="253"/>
      <c r="JEW57" s="253"/>
      <c r="JEX57" s="255"/>
      <c r="JEY57" s="255"/>
      <c r="JEZ57" s="256"/>
      <c r="JFC57" s="251"/>
      <c r="JFD57" s="251"/>
      <c r="JFE57" s="251"/>
      <c r="JFF57" s="251"/>
      <c r="JFG57" s="251"/>
      <c r="JFH57" s="251"/>
      <c r="JFI57" s="252"/>
      <c r="JFJ57" s="253"/>
      <c r="JFO57" s="254"/>
      <c r="JFR57" s="252"/>
      <c r="JFS57" s="252"/>
      <c r="JFT57" s="252"/>
      <c r="JFU57" s="252"/>
      <c r="JFV57" s="253"/>
      <c r="JFW57" s="253"/>
      <c r="JFX57" s="255"/>
      <c r="JFY57" s="255"/>
      <c r="JFZ57" s="256"/>
      <c r="JGC57" s="251"/>
      <c r="JGD57" s="251"/>
      <c r="JGE57" s="251"/>
      <c r="JGF57" s="251"/>
      <c r="JGG57" s="251"/>
      <c r="JGH57" s="251"/>
      <c r="JGI57" s="252"/>
      <c r="JGJ57" s="253"/>
      <c r="JGO57" s="254"/>
      <c r="JGR57" s="252"/>
      <c r="JGS57" s="252"/>
      <c r="JGT57" s="252"/>
      <c r="JGU57" s="252"/>
      <c r="JGV57" s="253"/>
      <c r="JGW57" s="253"/>
      <c r="JGX57" s="255"/>
      <c r="JGY57" s="255"/>
      <c r="JGZ57" s="256"/>
      <c r="JHC57" s="251"/>
      <c r="JHD57" s="251"/>
      <c r="JHE57" s="251"/>
      <c r="JHF57" s="251"/>
      <c r="JHG57" s="251"/>
      <c r="JHH57" s="251"/>
      <c r="JHI57" s="252"/>
      <c r="JHJ57" s="253"/>
      <c r="JHO57" s="254"/>
      <c r="JHR57" s="252"/>
      <c r="JHS57" s="252"/>
      <c r="JHT57" s="252"/>
      <c r="JHU57" s="252"/>
      <c r="JHV57" s="253"/>
      <c r="JHW57" s="253"/>
      <c r="JHX57" s="255"/>
      <c r="JHY57" s="255"/>
      <c r="JHZ57" s="256"/>
      <c r="JIC57" s="251"/>
      <c r="JID57" s="251"/>
      <c r="JIE57" s="251"/>
      <c r="JIF57" s="251"/>
      <c r="JIG57" s="251"/>
      <c r="JIH57" s="251"/>
      <c r="JII57" s="252"/>
      <c r="JIJ57" s="253"/>
      <c r="JIO57" s="254"/>
      <c r="JIR57" s="252"/>
      <c r="JIS57" s="252"/>
      <c r="JIT57" s="252"/>
      <c r="JIU57" s="252"/>
      <c r="JIV57" s="253"/>
      <c r="JIW57" s="253"/>
      <c r="JIX57" s="255"/>
      <c r="JIY57" s="255"/>
      <c r="JIZ57" s="256"/>
      <c r="JJC57" s="251"/>
      <c r="JJD57" s="251"/>
      <c r="JJE57" s="251"/>
      <c r="JJF57" s="251"/>
      <c r="JJG57" s="251"/>
      <c r="JJH57" s="251"/>
      <c r="JJI57" s="252"/>
      <c r="JJJ57" s="253"/>
      <c r="JJO57" s="254"/>
      <c r="JJR57" s="252"/>
      <c r="JJS57" s="252"/>
      <c r="JJT57" s="252"/>
      <c r="JJU57" s="252"/>
      <c r="JJV57" s="253"/>
      <c r="JJW57" s="253"/>
      <c r="JJX57" s="255"/>
      <c r="JJY57" s="255"/>
      <c r="JJZ57" s="256"/>
      <c r="JKC57" s="251"/>
      <c r="JKD57" s="251"/>
      <c r="JKE57" s="251"/>
      <c r="JKF57" s="251"/>
      <c r="JKG57" s="251"/>
      <c r="JKH57" s="251"/>
      <c r="JKI57" s="252"/>
      <c r="JKJ57" s="253"/>
      <c r="JKO57" s="254"/>
      <c r="JKR57" s="252"/>
      <c r="JKS57" s="252"/>
      <c r="JKT57" s="252"/>
      <c r="JKU57" s="252"/>
      <c r="JKV57" s="253"/>
      <c r="JKW57" s="253"/>
      <c r="JKX57" s="255"/>
      <c r="JKY57" s="255"/>
      <c r="JKZ57" s="256"/>
      <c r="JLC57" s="251"/>
      <c r="JLD57" s="251"/>
      <c r="JLE57" s="251"/>
      <c r="JLF57" s="251"/>
      <c r="JLG57" s="251"/>
      <c r="JLH57" s="251"/>
      <c r="JLI57" s="252"/>
      <c r="JLJ57" s="253"/>
      <c r="JLO57" s="254"/>
      <c r="JLR57" s="252"/>
      <c r="JLS57" s="252"/>
      <c r="JLT57" s="252"/>
      <c r="JLU57" s="252"/>
      <c r="JLV57" s="253"/>
      <c r="JLW57" s="253"/>
      <c r="JLX57" s="255"/>
      <c r="JLY57" s="255"/>
      <c r="JLZ57" s="256"/>
      <c r="JMC57" s="251"/>
      <c r="JMD57" s="251"/>
      <c r="JME57" s="251"/>
      <c r="JMF57" s="251"/>
      <c r="JMG57" s="251"/>
      <c r="JMH57" s="251"/>
      <c r="JMI57" s="252"/>
      <c r="JMJ57" s="253"/>
      <c r="JMO57" s="254"/>
      <c r="JMR57" s="252"/>
      <c r="JMS57" s="252"/>
      <c r="JMT57" s="252"/>
      <c r="JMU57" s="252"/>
      <c r="JMV57" s="253"/>
      <c r="JMW57" s="253"/>
      <c r="JMX57" s="255"/>
      <c r="JMY57" s="255"/>
      <c r="JMZ57" s="256"/>
      <c r="JNC57" s="251"/>
      <c r="JND57" s="251"/>
      <c r="JNE57" s="251"/>
      <c r="JNF57" s="251"/>
      <c r="JNG57" s="251"/>
      <c r="JNH57" s="251"/>
      <c r="JNI57" s="252"/>
      <c r="JNJ57" s="253"/>
      <c r="JNO57" s="254"/>
      <c r="JNR57" s="252"/>
      <c r="JNS57" s="252"/>
      <c r="JNT57" s="252"/>
      <c r="JNU57" s="252"/>
      <c r="JNV57" s="253"/>
      <c r="JNW57" s="253"/>
      <c r="JNX57" s="255"/>
      <c r="JNY57" s="255"/>
      <c r="JNZ57" s="256"/>
      <c r="JOC57" s="251"/>
      <c r="JOD57" s="251"/>
      <c r="JOE57" s="251"/>
      <c r="JOF57" s="251"/>
      <c r="JOG57" s="251"/>
      <c r="JOH57" s="251"/>
      <c r="JOI57" s="252"/>
      <c r="JOJ57" s="253"/>
      <c r="JOO57" s="254"/>
      <c r="JOR57" s="252"/>
      <c r="JOS57" s="252"/>
      <c r="JOT57" s="252"/>
      <c r="JOU57" s="252"/>
      <c r="JOV57" s="253"/>
      <c r="JOW57" s="253"/>
      <c r="JOX57" s="255"/>
      <c r="JOY57" s="255"/>
      <c r="JOZ57" s="256"/>
      <c r="JPC57" s="251"/>
      <c r="JPD57" s="251"/>
      <c r="JPE57" s="251"/>
      <c r="JPF57" s="251"/>
      <c r="JPG57" s="251"/>
      <c r="JPH57" s="251"/>
      <c r="JPI57" s="252"/>
      <c r="JPJ57" s="253"/>
      <c r="JPO57" s="254"/>
      <c r="JPR57" s="252"/>
      <c r="JPS57" s="252"/>
      <c r="JPT57" s="252"/>
      <c r="JPU57" s="252"/>
      <c r="JPV57" s="253"/>
      <c r="JPW57" s="253"/>
      <c r="JPX57" s="255"/>
      <c r="JPY57" s="255"/>
      <c r="JPZ57" s="256"/>
      <c r="JQC57" s="251"/>
      <c r="JQD57" s="251"/>
      <c r="JQE57" s="251"/>
      <c r="JQF57" s="251"/>
      <c r="JQG57" s="251"/>
      <c r="JQH57" s="251"/>
      <c r="JQI57" s="252"/>
      <c r="JQJ57" s="253"/>
      <c r="JQO57" s="254"/>
      <c r="JQR57" s="252"/>
      <c r="JQS57" s="252"/>
      <c r="JQT57" s="252"/>
      <c r="JQU57" s="252"/>
      <c r="JQV57" s="253"/>
      <c r="JQW57" s="253"/>
      <c r="JQX57" s="255"/>
      <c r="JQY57" s="255"/>
      <c r="JQZ57" s="256"/>
      <c r="JRC57" s="251"/>
      <c r="JRD57" s="251"/>
      <c r="JRE57" s="251"/>
      <c r="JRF57" s="251"/>
      <c r="JRG57" s="251"/>
      <c r="JRH57" s="251"/>
      <c r="JRI57" s="252"/>
      <c r="JRJ57" s="253"/>
      <c r="JRO57" s="254"/>
      <c r="JRR57" s="252"/>
      <c r="JRS57" s="252"/>
      <c r="JRT57" s="252"/>
      <c r="JRU57" s="252"/>
      <c r="JRV57" s="253"/>
      <c r="JRW57" s="253"/>
      <c r="JRX57" s="255"/>
      <c r="JRY57" s="255"/>
      <c r="JRZ57" s="256"/>
      <c r="JSC57" s="251"/>
      <c r="JSD57" s="251"/>
      <c r="JSE57" s="251"/>
      <c r="JSF57" s="251"/>
      <c r="JSG57" s="251"/>
      <c r="JSH57" s="251"/>
      <c r="JSI57" s="252"/>
      <c r="JSJ57" s="253"/>
      <c r="JSO57" s="254"/>
      <c r="JSR57" s="252"/>
      <c r="JSS57" s="252"/>
      <c r="JST57" s="252"/>
      <c r="JSU57" s="252"/>
      <c r="JSV57" s="253"/>
      <c r="JSW57" s="253"/>
      <c r="JSX57" s="255"/>
      <c r="JSY57" s="255"/>
      <c r="JSZ57" s="256"/>
      <c r="JTC57" s="251"/>
      <c r="JTD57" s="251"/>
      <c r="JTE57" s="251"/>
      <c r="JTF57" s="251"/>
      <c r="JTG57" s="251"/>
      <c r="JTH57" s="251"/>
      <c r="JTI57" s="252"/>
      <c r="JTJ57" s="253"/>
      <c r="JTO57" s="254"/>
      <c r="JTR57" s="252"/>
      <c r="JTS57" s="252"/>
      <c r="JTT57" s="252"/>
      <c r="JTU57" s="252"/>
      <c r="JTV57" s="253"/>
      <c r="JTW57" s="253"/>
      <c r="JTX57" s="255"/>
      <c r="JTY57" s="255"/>
      <c r="JTZ57" s="256"/>
      <c r="JUC57" s="251"/>
      <c r="JUD57" s="251"/>
      <c r="JUE57" s="251"/>
      <c r="JUF57" s="251"/>
      <c r="JUG57" s="251"/>
      <c r="JUH57" s="251"/>
      <c r="JUI57" s="252"/>
      <c r="JUJ57" s="253"/>
      <c r="JUO57" s="254"/>
      <c r="JUR57" s="252"/>
      <c r="JUS57" s="252"/>
      <c r="JUT57" s="252"/>
      <c r="JUU57" s="252"/>
      <c r="JUV57" s="253"/>
      <c r="JUW57" s="253"/>
      <c r="JUX57" s="255"/>
      <c r="JUY57" s="255"/>
      <c r="JUZ57" s="256"/>
      <c r="JVC57" s="251"/>
      <c r="JVD57" s="251"/>
      <c r="JVE57" s="251"/>
      <c r="JVF57" s="251"/>
      <c r="JVG57" s="251"/>
      <c r="JVH57" s="251"/>
      <c r="JVI57" s="252"/>
      <c r="JVJ57" s="253"/>
      <c r="JVO57" s="254"/>
      <c r="JVR57" s="252"/>
      <c r="JVS57" s="252"/>
      <c r="JVT57" s="252"/>
      <c r="JVU57" s="252"/>
      <c r="JVV57" s="253"/>
      <c r="JVW57" s="253"/>
      <c r="JVX57" s="255"/>
      <c r="JVY57" s="255"/>
      <c r="JVZ57" s="256"/>
      <c r="JWC57" s="251"/>
      <c r="JWD57" s="251"/>
      <c r="JWE57" s="251"/>
      <c r="JWF57" s="251"/>
      <c r="JWG57" s="251"/>
      <c r="JWH57" s="251"/>
      <c r="JWI57" s="252"/>
      <c r="JWJ57" s="253"/>
      <c r="JWO57" s="254"/>
      <c r="JWR57" s="252"/>
      <c r="JWS57" s="252"/>
      <c r="JWT57" s="252"/>
      <c r="JWU57" s="252"/>
      <c r="JWV57" s="253"/>
      <c r="JWW57" s="253"/>
      <c r="JWX57" s="255"/>
      <c r="JWY57" s="255"/>
      <c r="JWZ57" s="256"/>
      <c r="JXC57" s="251"/>
      <c r="JXD57" s="251"/>
      <c r="JXE57" s="251"/>
      <c r="JXF57" s="251"/>
      <c r="JXG57" s="251"/>
      <c r="JXH57" s="251"/>
      <c r="JXI57" s="252"/>
      <c r="JXJ57" s="253"/>
      <c r="JXO57" s="254"/>
      <c r="JXR57" s="252"/>
      <c r="JXS57" s="252"/>
      <c r="JXT57" s="252"/>
      <c r="JXU57" s="252"/>
      <c r="JXV57" s="253"/>
      <c r="JXW57" s="253"/>
      <c r="JXX57" s="255"/>
      <c r="JXY57" s="255"/>
      <c r="JXZ57" s="256"/>
      <c r="JYC57" s="251"/>
      <c r="JYD57" s="251"/>
      <c r="JYE57" s="251"/>
      <c r="JYF57" s="251"/>
      <c r="JYG57" s="251"/>
      <c r="JYH57" s="251"/>
      <c r="JYI57" s="252"/>
      <c r="JYJ57" s="253"/>
      <c r="JYO57" s="254"/>
      <c r="JYR57" s="252"/>
      <c r="JYS57" s="252"/>
      <c r="JYT57" s="252"/>
      <c r="JYU57" s="252"/>
      <c r="JYV57" s="253"/>
      <c r="JYW57" s="253"/>
      <c r="JYX57" s="255"/>
      <c r="JYY57" s="255"/>
      <c r="JYZ57" s="256"/>
      <c r="JZC57" s="251"/>
      <c r="JZD57" s="251"/>
      <c r="JZE57" s="251"/>
      <c r="JZF57" s="251"/>
      <c r="JZG57" s="251"/>
      <c r="JZH57" s="251"/>
      <c r="JZI57" s="252"/>
      <c r="JZJ57" s="253"/>
      <c r="JZO57" s="254"/>
      <c r="JZR57" s="252"/>
      <c r="JZS57" s="252"/>
      <c r="JZT57" s="252"/>
      <c r="JZU57" s="252"/>
      <c r="JZV57" s="253"/>
      <c r="JZW57" s="253"/>
      <c r="JZX57" s="255"/>
      <c r="JZY57" s="255"/>
      <c r="JZZ57" s="256"/>
      <c r="KAC57" s="251"/>
      <c r="KAD57" s="251"/>
      <c r="KAE57" s="251"/>
      <c r="KAF57" s="251"/>
      <c r="KAG57" s="251"/>
      <c r="KAH57" s="251"/>
      <c r="KAI57" s="252"/>
      <c r="KAJ57" s="253"/>
      <c r="KAO57" s="254"/>
      <c r="KAR57" s="252"/>
      <c r="KAS57" s="252"/>
      <c r="KAT57" s="252"/>
      <c r="KAU57" s="252"/>
      <c r="KAV57" s="253"/>
      <c r="KAW57" s="253"/>
      <c r="KAX57" s="255"/>
      <c r="KAY57" s="255"/>
      <c r="KAZ57" s="256"/>
      <c r="KBC57" s="251"/>
      <c r="KBD57" s="251"/>
      <c r="KBE57" s="251"/>
      <c r="KBF57" s="251"/>
      <c r="KBG57" s="251"/>
      <c r="KBH57" s="251"/>
      <c r="KBI57" s="252"/>
      <c r="KBJ57" s="253"/>
      <c r="KBO57" s="254"/>
      <c r="KBR57" s="252"/>
      <c r="KBS57" s="252"/>
      <c r="KBT57" s="252"/>
      <c r="KBU57" s="252"/>
      <c r="KBV57" s="253"/>
      <c r="KBW57" s="253"/>
      <c r="KBX57" s="255"/>
      <c r="KBY57" s="255"/>
      <c r="KBZ57" s="256"/>
      <c r="KCC57" s="251"/>
      <c r="KCD57" s="251"/>
      <c r="KCE57" s="251"/>
      <c r="KCF57" s="251"/>
      <c r="KCG57" s="251"/>
      <c r="KCH57" s="251"/>
      <c r="KCI57" s="252"/>
      <c r="KCJ57" s="253"/>
      <c r="KCO57" s="254"/>
      <c r="KCR57" s="252"/>
      <c r="KCS57" s="252"/>
      <c r="KCT57" s="252"/>
      <c r="KCU57" s="252"/>
      <c r="KCV57" s="253"/>
      <c r="KCW57" s="253"/>
      <c r="KCX57" s="255"/>
      <c r="KCY57" s="255"/>
      <c r="KCZ57" s="256"/>
      <c r="KDC57" s="251"/>
      <c r="KDD57" s="251"/>
      <c r="KDE57" s="251"/>
      <c r="KDF57" s="251"/>
      <c r="KDG57" s="251"/>
      <c r="KDH57" s="251"/>
      <c r="KDI57" s="252"/>
      <c r="KDJ57" s="253"/>
      <c r="KDO57" s="254"/>
      <c r="KDR57" s="252"/>
      <c r="KDS57" s="252"/>
      <c r="KDT57" s="252"/>
      <c r="KDU57" s="252"/>
      <c r="KDV57" s="253"/>
      <c r="KDW57" s="253"/>
      <c r="KDX57" s="255"/>
      <c r="KDY57" s="255"/>
      <c r="KDZ57" s="256"/>
      <c r="KEC57" s="251"/>
      <c r="KED57" s="251"/>
      <c r="KEE57" s="251"/>
      <c r="KEF57" s="251"/>
      <c r="KEG57" s="251"/>
      <c r="KEH57" s="251"/>
      <c r="KEI57" s="252"/>
      <c r="KEJ57" s="253"/>
      <c r="KEO57" s="254"/>
      <c r="KER57" s="252"/>
      <c r="KES57" s="252"/>
      <c r="KET57" s="252"/>
      <c r="KEU57" s="252"/>
      <c r="KEV57" s="253"/>
      <c r="KEW57" s="253"/>
      <c r="KEX57" s="255"/>
      <c r="KEY57" s="255"/>
      <c r="KEZ57" s="256"/>
      <c r="KFC57" s="251"/>
      <c r="KFD57" s="251"/>
      <c r="KFE57" s="251"/>
      <c r="KFF57" s="251"/>
      <c r="KFG57" s="251"/>
      <c r="KFH57" s="251"/>
      <c r="KFI57" s="252"/>
      <c r="KFJ57" s="253"/>
      <c r="KFO57" s="254"/>
      <c r="KFR57" s="252"/>
      <c r="KFS57" s="252"/>
      <c r="KFT57" s="252"/>
      <c r="KFU57" s="252"/>
      <c r="KFV57" s="253"/>
      <c r="KFW57" s="253"/>
      <c r="KFX57" s="255"/>
      <c r="KFY57" s="255"/>
      <c r="KFZ57" s="256"/>
      <c r="KGC57" s="251"/>
      <c r="KGD57" s="251"/>
      <c r="KGE57" s="251"/>
      <c r="KGF57" s="251"/>
      <c r="KGG57" s="251"/>
      <c r="KGH57" s="251"/>
      <c r="KGI57" s="252"/>
      <c r="KGJ57" s="253"/>
      <c r="KGO57" s="254"/>
      <c r="KGR57" s="252"/>
      <c r="KGS57" s="252"/>
      <c r="KGT57" s="252"/>
      <c r="KGU57" s="252"/>
      <c r="KGV57" s="253"/>
      <c r="KGW57" s="253"/>
      <c r="KGX57" s="255"/>
      <c r="KGY57" s="255"/>
      <c r="KGZ57" s="256"/>
      <c r="KHC57" s="251"/>
      <c r="KHD57" s="251"/>
      <c r="KHE57" s="251"/>
      <c r="KHF57" s="251"/>
      <c r="KHG57" s="251"/>
      <c r="KHH57" s="251"/>
      <c r="KHI57" s="252"/>
      <c r="KHJ57" s="253"/>
      <c r="KHO57" s="254"/>
      <c r="KHR57" s="252"/>
      <c r="KHS57" s="252"/>
      <c r="KHT57" s="252"/>
      <c r="KHU57" s="252"/>
      <c r="KHV57" s="253"/>
      <c r="KHW57" s="253"/>
      <c r="KHX57" s="255"/>
      <c r="KHY57" s="255"/>
      <c r="KHZ57" s="256"/>
      <c r="KIC57" s="251"/>
      <c r="KID57" s="251"/>
      <c r="KIE57" s="251"/>
      <c r="KIF57" s="251"/>
      <c r="KIG57" s="251"/>
      <c r="KIH57" s="251"/>
      <c r="KII57" s="252"/>
      <c r="KIJ57" s="253"/>
      <c r="KIO57" s="254"/>
      <c r="KIR57" s="252"/>
      <c r="KIS57" s="252"/>
      <c r="KIT57" s="252"/>
      <c r="KIU57" s="252"/>
      <c r="KIV57" s="253"/>
      <c r="KIW57" s="253"/>
      <c r="KIX57" s="255"/>
      <c r="KIY57" s="255"/>
      <c r="KIZ57" s="256"/>
      <c r="KJC57" s="251"/>
      <c r="KJD57" s="251"/>
      <c r="KJE57" s="251"/>
      <c r="KJF57" s="251"/>
      <c r="KJG57" s="251"/>
      <c r="KJH57" s="251"/>
      <c r="KJI57" s="252"/>
      <c r="KJJ57" s="253"/>
      <c r="KJO57" s="254"/>
      <c r="KJR57" s="252"/>
      <c r="KJS57" s="252"/>
      <c r="KJT57" s="252"/>
      <c r="KJU57" s="252"/>
      <c r="KJV57" s="253"/>
      <c r="KJW57" s="253"/>
      <c r="KJX57" s="255"/>
      <c r="KJY57" s="255"/>
      <c r="KJZ57" s="256"/>
      <c r="KKC57" s="251"/>
      <c r="KKD57" s="251"/>
      <c r="KKE57" s="251"/>
      <c r="KKF57" s="251"/>
      <c r="KKG57" s="251"/>
      <c r="KKH57" s="251"/>
      <c r="KKI57" s="252"/>
      <c r="KKJ57" s="253"/>
      <c r="KKO57" s="254"/>
      <c r="KKR57" s="252"/>
      <c r="KKS57" s="252"/>
      <c r="KKT57" s="252"/>
      <c r="KKU57" s="252"/>
      <c r="KKV57" s="253"/>
      <c r="KKW57" s="253"/>
      <c r="KKX57" s="255"/>
      <c r="KKY57" s="255"/>
      <c r="KKZ57" s="256"/>
      <c r="KLC57" s="251"/>
      <c r="KLD57" s="251"/>
      <c r="KLE57" s="251"/>
      <c r="KLF57" s="251"/>
      <c r="KLG57" s="251"/>
      <c r="KLH57" s="251"/>
      <c r="KLI57" s="252"/>
      <c r="KLJ57" s="253"/>
      <c r="KLO57" s="254"/>
      <c r="KLR57" s="252"/>
      <c r="KLS57" s="252"/>
      <c r="KLT57" s="252"/>
      <c r="KLU57" s="252"/>
      <c r="KLV57" s="253"/>
      <c r="KLW57" s="253"/>
      <c r="KLX57" s="255"/>
      <c r="KLY57" s="255"/>
      <c r="KLZ57" s="256"/>
      <c r="KMC57" s="251"/>
      <c r="KMD57" s="251"/>
      <c r="KME57" s="251"/>
      <c r="KMF57" s="251"/>
      <c r="KMG57" s="251"/>
      <c r="KMH57" s="251"/>
      <c r="KMI57" s="252"/>
      <c r="KMJ57" s="253"/>
      <c r="KMO57" s="254"/>
      <c r="KMR57" s="252"/>
      <c r="KMS57" s="252"/>
      <c r="KMT57" s="252"/>
      <c r="KMU57" s="252"/>
      <c r="KMV57" s="253"/>
      <c r="KMW57" s="253"/>
      <c r="KMX57" s="255"/>
      <c r="KMY57" s="255"/>
      <c r="KMZ57" s="256"/>
      <c r="KNC57" s="251"/>
      <c r="KND57" s="251"/>
      <c r="KNE57" s="251"/>
      <c r="KNF57" s="251"/>
      <c r="KNG57" s="251"/>
      <c r="KNH57" s="251"/>
      <c r="KNI57" s="252"/>
      <c r="KNJ57" s="253"/>
      <c r="KNO57" s="254"/>
      <c r="KNR57" s="252"/>
      <c r="KNS57" s="252"/>
      <c r="KNT57" s="252"/>
      <c r="KNU57" s="252"/>
      <c r="KNV57" s="253"/>
      <c r="KNW57" s="253"/>
      <c r="KNX57" s="255"/>
      <c r="KNY57" s="255"/>
      <c r="KNZ57" s="256"/>
      <c r="KOC57" s="251"/>
      <c r="KOD57" s="251"/>
      <c r="KOE57" s="251"/>
      <c r="KOF57" s="251"/>
      <c r="KOG57" s="251"/>
      <c r="KOH57" s="251"/>
      <c r="KOI57" s="252"/>
      <c r="KOJ57" s="253"/>
      <c r="KOO57" s="254"/>
      <c r="KOR57" s="252"/>
      <c r="KOS57" s="252"/>
      <c r="KOT57" s="252"/>
      <c r="KOU57" s="252"/>
      <c r="KOV57" s="253"/>
      <c r="KOW57" s="253"/>
      <c r="KOX57" s="255"/>
      <c r="KOY57" s="255"/>
      <c r="KOZ57" s="256"/>
      <c r="KPC57" s="251"/>
      <c r="KPD57" s="251"/>
      <c r="KPE57" s="251"/>
      <c r="KPF57" s="251"/>
      <c r="KPG57" s="251"/>
      <c r="KPH57" s="251"/>
      <c r="KPI57" s="252"/>
      <c r="KPJ57" s="253"/>
      <c r="KPO57" s="254"/>
      <c r="KPR57" s="252"/>
      <c r="KPS57" s="252"/>
      <c r="KPT57" s="252"/>
      <c r="KPU57" s="252"/>
      <c r="KPV57" s="253"/>
      <c r="KPW57" s="253"/>
      <c r="KPX57" s="255"/>
      <c r="KPY57" s="255"/>
      <c r="KPZ57" s="256"/>
      <c r="KQC57" s="251"/>
      <c r="KQD57" s="251"/>
      <c r="KQE57" s="251"/>
      <c r="KQF57" s="251"/>
      <c r="KQG57" s="251"/>
      <c r="KQH57" s="251"/>
      <c r="KQI57" s="252"/>
      <c r="KQJ57" s="253"/>
      <c r="KQO57" s="254"/>
      <c r="KQR57" s="252"/>
      <c r="KQS57" s="252"/>
      <c r="KQT57" s="252"/>
      <c r="KQU57" s="252"/>
      <c r="KQV57" s="253"/>
      <c r="KQW57" s="253"/>
      <c r="KQX57" s="255"/>
      <c r="KQY57" s="255"/>
      <c r="KQZ57" s="256"/>
      <c r="KRC57" s="251"/>
      <c r="KRD57" s="251"/>
      <c r="KRE57" s="251"/>
      <c r="KRF57" s="251"/>
      <c r="KRG57" s="251"/>
      <c r="KRH57" s="251"/>
      <c r="KRI57" s="252"/>
      <c r="KRJ57" s="253"/>
      <c r="KRO57" s="254"/>
      <c r="KRR57" s="252"/>
      <c r="KRS57" s="252"/>
      <c r="KRT57" s="252"/>
      <c r="KRU57" s="252"/>
      <c r="KRV57" s="253"/>
      <c r="KRW57" s="253"/>
      <c r="KRX57" s="255"/>
      <c r="KRY57" s="255"/>
      <c r="KRZ57" s="256"/>
      <c r="KSC57" s="251"/>
      <c r="KSD57" s="251"/>
      <c r="KSE57" s="251"/>
      <c r="KSF57" s="251"/>
      <c r="KSG57" s="251"/>
      <c r="KSH57" s="251"/>
      <c r="KSI57" s="252"/>
      <c r="KSJ57" s="253"/>
      <c r="KSO57" s="254"/>
      <c r="KSR57" s="252"/>
      <c r="KSS57" s="252"/>
      <c r="KST57" s="252"/>
      <c r="KSU57" s="252"/>
      <c r="KSV57" s="253"/>
      <c r="KSW57" s="253"/>
      <c r="KSX57" s="255"/>
      <c r="KSY57" s="255"/>
      <c r="KSZ57" s="256"/>
      <c r="KTC57" s="251"/>
      <c r="KTD57" s="251"/>
      <c r="KTE57" s="251"/>
      <c r="KTF57" s="251"/>
      <c r="KTG57" s="251"/>
      <c r="KTH57" s="251"/>
      <c r="KTI57" s="252"/>
      <c r="KTJ57" s="253"/>
      <c r="KTO57" s="254"/>
      <c r="KTR57" s="252"/>
      <c r="KTS57" s="252"/>
      <c r="KTT57" s="252"/>
      <c r="KTU57" s="252"/>
      <c r="KTV57" s="253"/>
      <c r="KTW57" s="253"/>
      <c r="KTX57" s="255"/>
      <c r="KTY57" s="255"/>
      <c r="KTZ57" s="256"/>
      <c r="KUC57" s="251"/>
      <c r="KUD57" s="251"/>
      <c r="KUE57" s="251"/>
      <c r="KUF57" s="251"/>
      <c r="KUG57" s="251"/>
      <c r="KUH57" s="251"/>
      <c r="KUI57" s="252"/>
      <c r="KUJ57" s="253"/>
      <c r="KUO57" s="254"/>
      <c r="KUR57" s="252"/>
      <c r="KUS57" s="252"/>
      <c r="KUT57" s="252"/>
      <c r="KUU57" s="252"/>
      <c r="KUV57" s="253"/>
      <c r="KUW57" s="253"/>
      <c r="KUX57" s="255"/>
      <c r="KUY57" s="255"/>
      <c r="KUZ57" s="256"/>
      <c r="KVC57" s="251"/>
      <c r="KVD57" s="251"/>
      <c r="KVE57" s="251"/>
      <c r="KVF57" s="251"/>
      <c r="KVG57" s="251"/>
      <c r="KVH57" s="251"/>
      <c r="KVI57" s="252"/>
      <c r="KVJ57" s="253"/>
      <c r="KVO57" s="254"/>
      <c r="KVR57" s="252"/>
      <c r="KVS57" s="252"/>
      <c r="KVT57" s="252"/>
      <c r="KVU57" s="252"/>
      <c r="KVV57" s="253"/>
      <c r="KVW57" s="253"/>
      <c r="KVX57" s="255"/>
      <c r="KVY57" s="255"/>
      <c r="KVZ57" s="256"/>
      <c r="KWC57" s="251"/>
      <c r="KWD57" s="251"/>
      <c r="KWE57" s="251"/>
      <c r="KWF57" s="251"/>
      <c r="KWG57" s="251"/>
      <c r="KWH57" s="251"/>
      <c r="KWI57" s="252"/>
      <c r="KWJ57" s="253"/>
      <c r="KWO57" s="254"/>
      <c r="KWR57" s="252"/>
      <c r="KWS57" s="252"/>
      <c r="KWT57" s="252"/>
      <c r="KWU57" s="252"/>
      <c r="KWV57" s="253"/>
      <c r="KWW57" s="253"/>
      <c r="KWX57" s="255"/>
      <c r="KWY57" s="255"/>
      <c r="KWZ57" s="256"/>
      <c r="KXC57" s="251"/>
      <c r="KXD57" s="251"/>
      <c r="KXE57" s="251"/>
      <c r="KXF57" s="251"/>
      <c r="KXG57" s="251"/>
      <c r="KXH57" s="251"/>
      <c r="KXI57" s="252"/>
      <c r="KXJ57" s="253"/>
      <c r="KXO57" s="254"/>
      <c r="KXR57" s="252"/>
      <c r="KXS57" s="252"/>
      <c r="KXT57" s="252"/>
      <c r="KXU57" s="252"/>
      <c r="KXV57" s="253"/>
      <c r="KXW57" s="253"/>
      <c r="KXX57" s="255"/>
      <c r="KXY57" s="255"/>
      <c r="KXZ57" s="256"/>
      <c r="KYC57" s="251"/>
      <c r="KYD57" s="251"/>
      <c r="KYE57" s="251"/>
      <c r="KYF57" s="251"/>
      <c r="KYG57" s="251"/>
      <c r="KYH57" s="251"/>
      <c r="KYI57" s="252"/>
      <c r="KYJ57" s="253"/>
      <c r="KYO57" s="254"/>
      <c r="KYR57" s="252"/>
      <c r="KYS57" s="252"/>
      <c r="KYT57" s="252"/>
      <c r="KYU57" s="252"/>
      <c r="KYV57" s="253"/>
      <c r="KYW57" s="253"/>
      <c r="KYX57" s="255"/>
      <c r="KYY57" s="255"/>
      <c r="KYZ57" s="256"/>
      <c r="KZC57" s="251"/>
      <c r="KZD57" s="251"/>
      <c r="KZE57" s="251"/>
      <c r="KZF57" s="251"/>
      <c r="KZG57" s="251"/>
      <c r="KZH57" s="251"/>
      <c r="KZI57" s="252"/>
      <c r="KZJ57" s="253"/>
      <c r="KZO57" s="254"/>
      <c r="KZR57" s="252"/>
      <c r="KZS57" s="252"/>
      <c r="KZT57" s="252"/>
      <c r="KZU57" s="252"/>
      <c r="KZV57" s="253"/>
      <c r="KZW57" s="253"/>
      <c r="KZX57" s="255"/>
      <c r="KZY57" s="255"/>
      <c r="KZZ57" s="256"/>
      <c r="LAC57" s="251"/>
      <c r="LAD57" s="251"/>
      <c r="LAE57" s="251"/>
      <c r="LAF57" s="251"/>
      <c r="LAG57" s="251"/>
      <c r="LAH57" s="251"/>
      <c r="LAI57" s="252"/>
      <c r="LAJ57" s="253"/>
      <c r="LAO57" s="254"/>
      <c r="LAR57" s="252"/>
      <c r="LAS57" s="252"/>
      <c r="LAT57" s="252"/>
      <c r="LAU57" s="252"/>
      <c r="LAV57" s="253"/>
      <c r="LAW57" s="253"/>
      <c r="LAX57" s="255"/>
      <c r="LAY57" s="255"/>
      <c r="LAZ57" s="256"/>
      <c r="LBC57" s="251"/>
      <c r="LBD57" s="251"/>
      <c r="LBE57" s="251"/>
      <c r="LBF57" s="251"/>
      <c r="LBG57" s="251"/>
      <c r="LBH57" s="251"/>
      <c r="LBI57" s="252"/>
      <c r="LBJ57" s="253"/>
      <c r="LBO57" s="254"/>
      <c r="LBR57" s="252"/>
      <c r="LBS57" s="252"/>
      <c r="LBT57" s="252"/>
      <c r="LBU57" s="252"/>
      <c r="LBV57" s="253"/>
      <c r="LBW57" s="253"/>
      <c r="LBX57" s="255"/>
      <c r="LBY57" s="255"/>
      <c r="LBZ57" s="256"/>
      <c r="LCC57" s="251"/>
      <c r="LCD57" s="251"/>
      <c r="LCE57" s="251"/>
      <c r="LCF57" s="251"/>
      <c r="LCG57" s="251"/>
      <c r="LCH57" s="251"/>
      <c r="LCI57" s="252"/>
      <c r="LCJ57" s="253"/>
      <c r="LCO57" s="254"/>
      <c r="LCR57" s="252"/>
      <c r="LCS57" s="252"/>
      <c r="LCT57" s="252"/>
      <c r="LCU57" s="252"/>
      <c r="LCV57" s="253"/>
      <c r="LCW57" s="253"/>
      <c r="LCX57" s="255"/>
      <c r="LCY57" s="255"/>
      <c r="LCZ57" s="256"/>
      <c r="LDC57" s="251"/>
      <c r="LDD57" s="251"/>
      <c r="LDE57" s="251"/>
      <c r="LDF57" s="251"/>
      <c r="LDG57" s="251"/>
      <c r="LDH57" s="251"/>
      <c r="LDI57" s="252"/>
      <c r="LDJ57" s="253"/>
      <c r="LDO57" s="254"/>
      <c r="LDR57" s="252"/>
      <c r="LDS57" s="252"/>
      <c r="LDT57" s="252"/>
      <c r="LDU57" s="252"/>
      <c r="LDV57" s="253"/>
      <c r="LDW57" s="253"/>
      <c r="LDX57" s="255"/>
      <c r="LDY57" s="255"/>
      <c r="LDZ57" s="256"/>
      <c r="LEC57" s="251"/>
      <c r="LED57" s="251"/>
      <c r="LEE57" s="251"/>
      <c r="LEF57" s="251"/>
      <c r="LEG57" s="251"/>
      <c r="LEH57" s="251"/>
      <c r="LEI57" s="252"/>
      <c r="LEJ57" s="253"/>
      <c r="LEO57" s="254"/>
      <c r="LER57" s="252"/>
      <c r="LES57" s="252"/>
      <c r="LET57" s="252"/>
      <c r="LEU57" s="252"/>
      <c r="LEV57" s="253"/>
      <c r="LEW57" s="253"/>
      <c r="LEX57" s="255"/>
      <c r="LEY57" s="255"/>
      <c r="LEZ57" s="256"/>
      <c r="LFC57" s="251"/>
      <c r="LFD57" s="251"/>
      <c r="LFE57" s="251"/>
      <c r="LFF57" s="251"/>
      <c r="LFG57" s="251"/>
      <c r="LFH57" s="251"/>
      <c r="LFI57" s="252"/>
      <c r="LFJ57" s="253"/>
      <c r="LFO57" s="254"/>
      <c r="LFR57" s="252"/>
      <c r="LFS57" s="252"/>
      <c r="LFT57" s="252"/>
      <c r="LFU57" s="252"/>
      <c r="LFV57" s="253"/>
      <c r="LFW57" s="253"/>
      <c r="LFX57" s="255"/>
      <c r="LFY57" s="255"/>
      <c r="LFZ57" s="256"/>
      <c r="LGC57" s="251"/>
      <c r="LGD57" s="251"/>
      <c r="LGE57" s="251"/>
      <c r="LGF57" s="251"/>
      <c r="LGG57" s="251"/>
      <c r="LGH57" s="251"/>
      <c r="LGI57" s="252"/>
      <c r="LGJ57" s="253"/>
      <c r="LGO57" s="254"/>
      <c r="LGR57" s="252"/>
      <c r="LGS57" s="252"/>
      <c r="LGT57" s="252"/>
      <c r="LGU57" s="252"/>
      <c r="LGV57" s="253"/>
      <c r="LGW57" s="253"/>
      <c r="LGX57" s="255"/>
      <c r="LGY57" s="255"/>
      <c r="LGZ57" s="256"/>
      <c r="LHC57" s="251"/>
      <c r="LHD57" s="251"/>
      <c r="LHE57" s="251"/>
      <c r="LHF57" s="251"/>
      <c r="LHG57" s="251"/>
      <c r="LHH57" s="251"/>
      <c r="LHI57" s="252"/>
      <c r="LHJ57" s="253"/>
      <c r="LHO57" s="254"/>
      <c r="LHR57" s="252"/>
      <c r="LHS57" s="252"/>
      <c r="LHT57" s="252"/>
      <c r="LHU57" s="252"/>
      <c r="LHV57" s="253"/>
      <c r="LHW57" s="253"/>
      <c r="LHX57" s="255"/>
      <c r="LHY57" s="255"/>
      <c r="LHZ57" s="256"/>
      <c r="LIC57" s="251"/>
      <c r="LID57" s="251"/>
      <c r="LIE57" s="251"/>
      <c r="LIF57" s="251"/>
      <c r="LIG57" s="251"/>
      <c r="LIH57" s="251"/>
      <c r="LII57" s="252"/>
      <c r="LIJ57" s="253"/>
      <c r="LIO57" s="254"/>
      <c r="LIR57" s="252"/>
      <c r="LIS57" s="252"/>
      <c r="LIT57" s="252"/>
      <c r="LIU57" s="252"/>
      <c r="LIV57" s="253"/>
      <c r="LIW57" s="253"/>
      <c r="LIX57" s="255"/>
      <c r="LIY57" s="255"/>
      <c r="LIZ57" s="256"/>
      <c r="LJC57" s="251"/>
      <c r="LJD57" s="251"/>
      <c r="LJE57" s="251"/>
      <c r="LJF57" s="251"/>
      <c r="LJG57" s="251"/>
      <c r="LJH57" s="251"/>
      <c r="LJI57" s="252"/>
      <c r="LJJ57" s="253"/>
      <c r="LJO57" s="254"/>
      <c r="LJR57" s="252"/>
      <c r="LJS57" s="252"/>
      <c r="LJT57" s="252"/>
      <c r="LJU57" s="252"/>
      <c r="LJV57" s="253"/>
      <c r="LJW57" s="253"/>
      <c r="LJX57" s="255"/>
      <c r="LJY57" s="255"/>
      <c r="LJZ57" s="256"/>
      <c r="LKC57" s="251"/>
      <c r="LKD57" s="251"/>
      <c r="LKE57" s="251"/>
      <c r="LKF57" s="251"/>
      <c r="LKG57" s="251"/>
      <c r="LKH57" s="251"/>
      <c r="LKI57" s="252"/>
      <c r="LKJ57" s="253"/>
      <c r="LKO57" s="254"/>
      <c r="LKR57" s="252"/>
      <c r="LKS57" s="252"/>
      <c r="LKT57" s="252"/>
      <c r="LKU57" s="252"/>
      <c r="LKV57" s="253"/>
      <c r="LKW57" s="253"/>
      <c r="LKX57" s="255"/>
      <c r="LKY57" s="255"/>
      <c r="LKZ57" s="256"/>
      <c r="LLC57" s="251"/>
      <c r="LLD57" s="251"/>
      <c r="LLE57" s="251"/>
      <c r="LLF57" s="251"/>
      <c r="LLG57" s="251"/>
      <c r="LLH57" s="251"/>
      <c r="LLI57" s="252"/>
      <c r="LLJ57" s="253"/>
      <c r="LLO57" s="254"/>
      <c r="LLR57" s="252"/>
      <c r="LLS57" s="252"/>
      <c r="LLT57" s="252"/>
      <c r="LLU57" s="252"/>
      <c r="LLV57" s="253"/>
      <c r="LLW57" s="253"/>
      <c r="LLX57" s="255"/>
      <c r="LLY57" s="255"/>
      <c r="LLZ57" s="256"/>
      <c r="LMC57" s="251"/>
      <c r="LMD57" s="251"/>
      <c r="LME57" s="251"/>
      <c r="LMF57" s="251"/>
      <c r="LMG57" s="251"/>
      <c r="LMH57" s="251"/>
      <c r="LMI57" s="252"/>
      <c r="LMJ57" s="253"/>
      <c r="LMO57" s="254"/>
      <c r="LMR57" s="252"/>
      <c r="LMS57" s="252"/>
      <c r="LMT57" s="252"/>
      <c r="LMU57" s="252"/>
      <c r="LMV57" s="253"/>
      <c r="LMW57" s="253"/>
      <c r="LMX57" s="255"/>
      <c r="LMY57" s="255"/>
      <c r="LMZ57" s="256"/>
      <c r="LNC57" s="251"/>
      <c r="LND57" s="251"/>
      <c r="LNE57" s="251"/>
      <c r="LNF57" s="251"/>
      <c r="LNG57" s="251"/>
      <c r="LNH57" s="251"/>
      <c r="LNI57" s="252"/>
      <c r="LNJ57" s="253"/>
      <c r="LNO57" s="254"/>
      <c r="LNR57" s="252"/>
      <c r="LNS57" s="252"/>
      <c r="LNT57" s="252"/>
      <c r="LNU57" s="252"/>
      <c r="LNV57" s="253"/>
      <c r="LNW57" s="253"/>
      <c r="LNX57" s="255"/>
      <c r="LNY57" s="255"/>
      <c r="LNZ57" s="256"/>
      <c r="LOC57" s="251"/>
      <c r="LOD57" s="251"/>
      <c r="LOE57" s="251"/>
      <c r="LOF57" s="251"/>
      <c r="LOG57" s="251"/>
      <c r="LOH57" s="251"/>
      <c r="LOI57" s="252"/>
      <c r="LOJ57" s="253"/>
      <c r="LOO57" s="254"/>
      <c r="LOR57" s="252"/>
      <c r="LOS57" s="252"/>
      <c r="LOT57" s="252"/>
      <c r="LOU57" s="252"/>
      <c r="LOV57" s="253"/>
      <c r="LOW57" s="253"/>
      <c r="LOX57" s="255"/>
      <c r="LOY57" s="255"/>
      <c r="LOZ57" s="256"/>
      <c r="LPC57" s="251"/>
      <c r="LPD57" s="251"/>
      <c r="LPE57" s="251"/>
      <c r="LPF57" s="251"/>
      <c r="LPG57" s="251"/>
      <c r="LPH57" s="251"/>
      <c r="LPI57" s="252"/>
      <c r="LPJ57" s="253"/>
      <c r="LPO57" s="254"/>
      <c r="LPR57" s="252"/>
      <c r="LPS57" s="252"/>
      <c r="LPT57" s="252"/>
      <c r="LPU57" s="252"/>
      <c r="LPV57" s="253"/>
      <c r="LPW57" s="253"/>
      <c r="LPX57" s="255"/>
      <c r="LPY57" s="255"/>
      <c r="LPZ57" s="256"/>
      <c r="LQC57" s="251"/>
      <c r="LQD57" s="251"/>
      <c r="LQE57" s="251"/>
      <c r="LQF57" s="251"/>
      <c r="LQG57" s="251"/>
      <c r="LQH57" s="251"/>
      <c r="LQI57" s="252"/>
      <c r="LQJ57" s="253"/>
      <c r="LQO57" s="254"/>
      <c r="LQR57" s="252"/>
      <c r="LQS57" s="252"/>
      <c r="LQT57" s="252"/>
      <c r="LQU57" s="252"/>
      <c r="LQV57" s="253"/>
      <c r="LQW57" s="253"/>
      <c r="LQX57" s="255"/>
      <c r="LQY57" s="255"/>
      <c r="LQZ57" s="256"/>
      <c r="LRC57" s="251"/>
      <c r="LRD57" s="251"/>
      <c r="LRE57" s="251"/>
      <c r="LRF57" s="251"/>
      <c r="LRG57" s="251"/>
      <c r="LRH57" s="251"/>
      <c r="LRI57" s="252"/>
      <c r="LRJ57" s="253"/>
      <c r="LRO57" s="254"/>
      <c r="LRR57" s="252"/>
      <c r="LRS57" s="252"/>
      <c r="LRT57" s="252"/>
      <c r="LRU57" s="252"/>
      <c r="LRV57" s="253"/>
      <c r="LRW57" s="253"/>
      <c r="LRX57" s="255"/>
      <c r="LRY57" s="255"/>
      <c r="LRZ57" s="256"/>
      <c r="LSC57" s="251"/>
      <c r="LSD57" s="251"/>
      <c r="LSE57" s="251"/>
      <c r="LSF57" s="251"/>
      <c r="LSG57" s="251"/>
      <c r="LSH57" s="251"/>
      <c r="LSI57" s="252"/>
      <c r="LSJ57" s="253"/>
      <c r="LSO57" s="254"/>
      <c r="LSR57" s="252"/>
      <c r="LSS57" s="252"/>
      <c r="LST57" s="252"/>
      <c r="LSU57" s="252"/>
      <c r="LSV57" s="253"/>
      <c r="LSW57" s="253"/>
      <c r="LSX57" s="255"/>
      <c r="LSY57" s="255"/>
      <c r="LSZ57" s="256"/>
      <c r="LTC57" s="251"/>
      <c r="LTD57" s="251"/>
      <c r="LTE57" s="251"/>
      <c r="LTF57" s="251"/>
      <c r="LTG57" s="251"/>
      <c r="LTH57" s="251"/>
      <c r="LTI57" s="252"/>
      <c r="LTJ57" s="253"/>
      <c r="LTO57" s="254"/>
      <c r="LTR57" s="252"/>
      <c r="LTS57" s="252"/>
      <c r="LTT57" s="252"/>
      <c r="LTU57" s="252"/>
      <c r="LTV57" s="253"/>
      <c r="LTW57" s="253"/>
      <c r="LTX57" s="255"/>
      <c r="LTY57" s="255"/>
      <c r="LTZ57" s="256"/>
      <c r="LUC57" s="251"/>
      <c r="LUD57" s="251"/>
      <c r="LUE57" s="251"/>
      <c r="LUF57" s="251"/>
      <c r="LUG57" s="251"/>
      <c r="LUH57" s="251"/>
      <c r="LUI57" s="252"/>
      <c r="LUJ57" s="253"/>
      <c r="LUO57" s="254"/>
      <c r="LUR57" s="252"/>
      <c r="LUS57" s="252"/>
      <c r="LUT57" s="252"/>
      <c r="LUU57" s="252"/>
      <c r="LUV57" s="253"/>
      <c r="LUW57" s="253"/>
      <c r="LUX57" s="255"/>
      <c r="LUY57" s="255"/>
      <c r="LUZ57" s="256"/>
      <c r="LVC57" s="251"/>
      <c r="LVD57" s="251"/>
      <c r="LVE57" s="251"/>
      <c r="LVF57" s="251"/>
      <c r="LVG57" s="251"/>
      <c r="LVH57" s="251"/>
      <c r="LVI57" s="252"/>
      <c r="LVJ57" s="253"/>
      <c r="LVO57" s="254"/>
      <c r="LVR57" s="252"/>
      <c r="LVS57" s="252"/>
      <c r="LVT57" s="252"/>
      <c r="LVU57" s="252"/>
      <c r="LVV57" s="253"/>
      <c r="LVW57" s="253"/>
      <c r="LVX57" s="255"/>
      <c r="LVY57" s="255"/>
      <c r="LVZ57" s="256"/>
      <c r="LWC57" s="251"/>
      <c r="LWD57" s="251"/>
      <c r="LWE57" s="251"/>
      <c r="LWF57" s="251"/>
      <c r="LWG57" s="251"/>
      <c r="LWH57" s="251"/>
      <c r="LWI57" s="252"/>
      <c r="LWJ57" s="253"/>
      <c r="LWO57" s="254"/>
      <c r="LWR57" s="252"/>
      <c r="LWS57" s="252"/>
      <c r="LWT57" s="252"/>
      <c r="LWU57" s="252"/>
      <c r="LWV57" s="253"/>
      <c r="LWW57" s="253"/>
      <c r="LWX57" s="255"/>
      <c r="LWY57" s="255"/>
      <c r="LWZ57" s="256"/>
      <c r="LXC57" s="251"/>
      <c r="LXD57" s="251"/>
      <c r="LXE57" s="251"/>
      <c r="LXF57" s="251"/>
      <c r="LXG57" s="251"/>
      <c r="LXH57" s="251"/>
      <c r="LXI57" s="252"/>
      <c r="LXJ57" s="253"/>
      <c r="LXO57" s="254"/>
      <c r="LXR57" s="252"/>
      <c r="LXS57" s="252"/>
      <c r="LXT57" s="252"/>
      <c r="LXU57" s="252"/>
      <c r="LXV57" s="253"/>
      <c r="LXW57" s="253"/>
      <c r="LXX57" s="255"/>
      <c r="LXY57" s="255"/>
      <c r="LXZ57" s="256"/>
      <c r="LYC57" s="251"/>
      <c r="LYD57" s="251"/>
      <c r="LYE57" s="251"/>
      <c r="LYF57" s="251"/>
      <c r="LYG57" s="251"/>
      <c r="LYH57" s="251"/>
      <c r="LYI57" s="252"/>
      <c r="LYJ57" s="253"/>
      <c r="LYO57" s="254"/>
      <c r="LYR57" s="252"/>
      <c r="LYS57" s="252"/>
      <c r="LYT57" s="252"/>
      <c r="LYU57" s="252"/>
      <c r="LYV57" s="253"/>
      <c r="LYW57" s="253"/>
      <c r="LYX57" s="255"/>
      <c r="LYY57" s="255"/>
      <c r="LYZ57" s="256"/>
      <c r="LZC57" s="251"/>
      <c r="LZD57" s="251"/>
      <c r="LZE57" s="251"/>
      <c r="LZF57" s="251"/>
      <c r="LZG57" s="251"/>
      <c r="LZH57" s="251"/>
      <c r="LZI57" s="252"/>
      <c r="LZJ57" s="253"/>
      <c r="LZO57" s="254"/>
      <c r="LZR57" s="252"/>
      <c r="LZS57" s="252"/>
      <c r="LZT57" s="252"/>
      <c r="LZU57" s="252"/>
      <c r="LZV57" s="253"/>
      <c r="LZW57" s="253"/>
      <c r="LZX57" s="255"/>
      <c r="LZY57" s="255"/>
      <c r="LZZ57" s="256"/>
      <c r="MAC57" s="251"/>
      <c r="MAD57" s="251"/>
      <c r="MAE57" s="251"/>
      <c r="MAF57" s="251"/>
      <c r="MAG57" s="251"/>
      <c r="MAH57" s="251"/>
      <c r="MAI57" s="252"/>
      <c r="MAJ57" s="253"/>
      <c r="MAO57" s="254"/>
      <c r="MAR57" s="252"/>
      <c r="MAS57" s="252"/>
      <c r="MAT57" s="252"/>
      <c r="MAU57" s="252"/>
      <c r="MAV57" s="253"/>
      <c r="MAW57" s="253"/>
      <c r="MAX57" s="255"/>
      <c r="MAY57" s="255"/>
      <c r="MAZ57" s="256"/>
      <c r="MBC57" s="251"/>
      <c r="MBD57" s="251"/>
      <c r="MBE57" s="251"/>
      <c r="MBF57" s="251"/>
      <c r="MBG57" s="251"/>
      <c r="MBH57" s="251"/>
      <c r="MBI57" s="252"/>
      <c r="MBJ57" s="253"/>
      <c r="MBO57" s="254"/>
      <c r="MBR57" s="252"/>
      <c r="MBS57" s="252"/>
      <c r="MBT57" s="252"/>
      <c r="MBU57" s="252"/>
      <c r="MBV57" s="253"/>
      <c r="MBW57" s="253"/>
      <c r="MBX57" s="255"/>
      <c r="MBY57" s="255"/>
      <c r="MBZ57" s="256"/>
      <c r="MCC57" s="251"/>
      <c r="MCD57" s="251"/>
      <c r="MCE57" s="251"/>
      <c r="MCF57" s="251"/>
      <c r="MCG57" s="251"/>
      <c r="MCH57" s="251"/>
      <c r="MCI57" s="252"/>
      <c r="MCJ57" s="253"/>
      <c r="MCO57" s="254"/>
      <c r="MCR57" s="252"/>
      <c r="MCS57" s="252"/>
      <c r="MCT57" s="252"/>
      <c r="MCU57" s="252"/>
      <c r="MCV57" s="253"/>
      <c r="MCW57" s="253"/>
      <c r="MCX57" s="255"/>
      <c r="MCY57" s="255"/>
      <c r="MCZ57" s="256"/>
      <c r="MDC57" s="251"/>
      <c r="MDD57" s="251"/>
      <c r="MDE57" s="251"/>
      <c r="MDF57" s="251"/>
      <c r="MDG57" s="251"/>
      <c r="MDH57" s="251"/>
      <c r="MDI57" s="252"/>
      <c r="MDJ57" s="253"/>
      <c r="MDO57" s="254"/>
      <c r="MDR57" s="252"/>
      <c r="MDS57" s="252"/>
      <c r="MDT57" s="252"/>
      <c r="MDU57" s="252"/>
      <c r="MDV57" s="253"/>
      <c r="MDW57" s="253"/>
      <c r="MDX57" s="255"/>
      <c r="MDY57" s="255"/>
      <c r="MDZ57" s="256"/>
      <c r="MEC57" s="251"/>
      <c r="MED57" s="251"/>
      <c r="MEE57" s="251"/>
      <c r="MEF57" s="251"/>
      <c r="MEG57" s="251"/>
      <c r="MEH57" s="251"/>
      <c r="MEI57" s="252"/>
      <c r="MEJ57" s="253"/>
      <c r="MEO57" s="254"/>
      <c r="MER57" s="252"/>
      <c r="MES57" s="252"/>
      <c r="MET57" s="252"/>
      <c r="MEU57" s="252"/>
      <c r="MEV57" s="253"/>
      <c r="MEW57" s="253"/>
      <c r="MEX57" s="255"/>
      <c r="MEY57" s="255"/>
      <c r="MEZ57" s="256"/>
      <c r="MFC57" s="251"/>
      <c r="MFD57" s="251"/>
      <c r="MFE57" s="251"/>
      <c r="MFF57" s="251"/>
      <c r="MFG57" s="251"/>
      <c r="MFH57" s="251"/>
      <c r="MFI57" s="252"/>
      <c r="MFJ57" s="253"/>
      <c r="MFO57" s="254"/>
      <c r="MFR57" s="252"/>
      <c r="MFS57" s="252"/>
      <c r="MFT57" s="252"/>
      <c r="MFU57" s="252"/>
      <c r="MFV57" s="253"/>
      <c r="MFW57" s="253"/>
      <c r="MFX57" s="255"/>
      <c r="MFY57" s="255"/>
      <c r="MFZ57" s="256"/>
      <c r="MGC57" s="251"/>
      <c r="MGD57" s="251"/>
      <c r="MGE57" s="251"/>
      <c r="MGF57" s="251"/>
      <c r="MGG57" s="251"/>
      <c r="MGH57" s="251"/>
      <c r="MGI57" s="252"/>
      <c r="MGJ57" s="253"/>
      <c r="MGO57" s="254"/>
      <c r="MGR57" s="252"/>
      <c r="MGS57" s="252"/>
      <c r="MGT57" s="252"/>
      <c r="MGU57" s="252"/>
      <c r="MGV57" s="253"/>
      <c r="MGW57" s="253"/>
      <c r="MGX57" s="255"/>
      <c r="MGY57" s="255"/>
      <c r="MGZ57" s="256"/>
      <c r="MHC57" s="251"/>
      <c r="MHD57" s="251"/>
      <c r="MHE57" s="251"/>
      <c r="MHF57" s="251"/>
      <c r="MHG57" s="251"/>
      <c r="MHH57" s="251"/>
      <c r="MHI57" s="252"/>
      <c r="MHJ57" s="253"/>
      <c r="MHO57" s="254"/>
      <c r="MHR57" s="252"/>
      <c r="MHS57" s="252"/>
      <c r="MHT57" s="252"/>
      <c r="MHU57" s="252"/>
      <c r="MHV57" s="253"/>
      <c r="MHW57" s="253"/>
      <c r="MHX57" s="255"/>
      <c r="MHY57" s="255"/>
      <c r="MHZ57" s="256"/>
      <c r="MIC57" s="251"/>
      <c r="MID57" s="251"/>
      <c r="MIE57" s="251"/>
      <c r="MIF57" s="251"/>
      <c r="MIG57" s="251"/>
      <c r="MIH57" s="251"/>
      <c r="MII57" s="252"/>
      <c r="MIJ57" s="253"/>
      <c r="MIO57" s="254"/>
      <c r="MIR57" s="252"/>
      <c r="MIS57" s="252"/>
      <c r="MIT57" s="252"/>
      <c r="MIU57" s="252"/>
      <c r="MIV57" s="253"/>
      <c r="MIW57" s="253"/>
      <c r="MIX57" s="255"/>
      <c r="MIY57" s="255"/>
      <c r="MIZ57" s="256"/>
      <c r="MJC57" s="251"/>
      <c r="MJD57" s="251"/>
      <c r="MJE57" s="251"/>
      <c r="MJF57" s="251"/>
      <c r="MJG57" s="251"/>
      <c r="MJH57" s="251"/>
      <c r="MJI57" s="252"/>
      <c r="MJJ57" s="253"/>
      <c r="MJO57" s="254"/>
      <c r="MJR57" s="252"/>
      <c r="MJS57" s="252"/>
      <c r="MJT57" s="252"/>
      <c r="MJU57" s="252"/>
      <c r="MJV57" s="253"/>
      <c r="MJW57" s="253"/>
      <c r="MJX57" s="255"/>
      <c r="MJY57" s="255"/>
      <c r="MJZ57" s="256"/>
      <c r="MKC57" s="251"/>
      <c r="MKD57" s="251"/>
      <c r="MKE57" s="251"/>
      <c r="MKF57" s="251"/>
      <c r="MKG57" s="251"/>
      <c r="MKH57" s="251"/>
      <c r="MKI57" s="252"/>
      <c r="MKJ57" s="253"/>
      <c r="MKO57" s="254"/>
      <c r="MKR57" s="252"/>
      <c r="MKS57" s="252"/>
      <c r="MKT57" s="252"/>
      <c r="MKU57" s="252"/>
      <c r="MKV57" s="253"/>
      <c r="MKW57" s="253"/>
      <c r="MKX57" s="255"/>
      <c r="MKY57" s="255"/>
      <c r="MKZ57" s="256"/>
      <c r="MLC57" s="251"/>
      <c r="MLD57" s="251"/>
      <c r="MLE57" s="251"/>
      <c r="MLF57" s="251"/>
      <c r="MLG57" s="251"/>
      <c r="MLH57" s="251"/>
      <c r="MLI57" s="252"/>
      <c r="MLJ57" s="253"/>
      <c r="MLO57" s="254"/>
      <c r="MLR57" s="252"/>
      <c r="MLS57" s="252"/>
      <c r="MLT57" s="252"/>
      <c r="MLU57" s="252"/>
      <c r="MLV57" s="253"/>
      <c r="MLW57" s="253"/>
      <c r="MLX57" s="255"/>
      <c r="MLY57" s="255"/>
      <c r="MLZ57" s="256"/>
      <c r="MMC57" s="251"/>
      <c r="MMD57" s="251"/>
      <c r="MME57" s="251"/>
      <c r="MMF57" s="251"/>
      <c r="MMG57" s="251"/>
      <c r="MMH57" s="251"/>
      <c r="MMI57" s="252"/>
      <c r="MMJ57" s="253"/>
      <c r="MMO57" s="254"/>
      <c r="MMR57" s="252"/>
      <c r="MMS57" s="252"/>
      <c r="MMT57" s="252"/>
      <c r="MMU57" s="252"/>
      <c r="MMV57" s="253"/>
      <c r="MMW57" s="253"/>
      <c r="MMX57" s="255"/>
      <c r="MMY57" s="255"/>
      <c r="MMZ57" s="256"/>
      <c r="MNC57" s="251"/>
      <c r="MND57" s="251"/>
      <c r="MNE57" s="251"/>
      <c r="MNF57" s="251"/>
      <c r="MNG57" s="251"/>
      <c r="MNH57" s="251"/>
      <c r="MNI57" s="252"/>
      <c r="MNJ57" s="253"/>
      <c r="MNO57" s="254"/>
      <c r="MNR57" s="252"/>
      <c r="MNS57" s="252"/>
      <c r="MNT57" s="252"/>
      <c r="MNU57" s="252"/>
      <c r="MNV57" s="253"/>
      <c r="MNW57" s="253"/>
      <c r="MNX57" s="255"/>
      <c r="MNY57" s="255"/>
      <c r="MNZ57" s="256"/>
      <c r="MOC57" s="251"/>
      <c r="MOD57" s="251"/>
      <c r="MOE57" s="251"/>
      <c r="MOF57" s="251"/>
      <c r="MOG57" s="251"/>
      <c r="MOH57" s="251"/>
      <c r="MOI57" s="252"/>
      <c r="MOJ57" s="253"/>
      <c r="MOO57" s="254"/>
      <c r="MOR57" s="252"/>
      <c r="MOS57" s="252"/>
      <c r="MOT57" s="252"/>
      <c r="MOU57" s="252"/>
      <c r="MOV57" s="253"/>
      <c r="MOW57" s="253"/>
      <c r="MOX57" s="255"/>
      <c r="MOY57" s="255"/>
      <c r="MOZ57" s="256"/>
      <c r="MPC57" s="251"/>
      <c r="MPD57" s="251"/>
      <c r="MPE57" s="251"/>
      <c r="MPF57" s="251"/>
      <c r="MPG57" s="251"/>
      <c r="MPH57" s="251"/>
      <c r="MPI57" s="252"/>
      <c r="MPJ57" s="253"/>
      <c r="MPO57" s="254"/>
      <c r="MPR57" s="252"/>
      <c r="MPS57" s="252"/>
      <c r="MPT57" s="252"/>
      <c r="MPU57" s="252"/>
      <c r="MPV57" s="253"/>
      <c r="MPW57" s="253"/>
      <c r="MPX57" s="255"/>
      <c r="MPY57" s="255"/>
      <c r="MPZ57" s="256"/>
      <c r="MQC57" s="251"/>
      <c r="MQD57" s="251"/>
      <c r="MQE57" s="251"/>
      <c r="MQF57" s="251"/>
      <c r="MQG57" s="251"/>
      <c r="MQH57" s="251"/>
      <c r="MQI57" s="252"/>
      <c r="MQJ57" s="253"/>
      <c r="MQO57" s="254"/>
      <c r="MQR57" s="252"/>
      <c r="MQS57" s="252"/>
      <c r="MQT57" s="252"/>
      <c r="MQU57" s="252"/>
      <c r="MQV57" s="253"/>
      <c r="MQW57" s="253"/>
      <c r="MQX57" s="255"/>
      <c r="MQY57" s="255"/>
      <c r="MQZ57" s="256"/>
      <c r="MRC57" s="251"/>
      <c r="MRD57" s="251"/>
      <c r="MRE57" s="251"/>
      <c r="MRF57" s="251"/>
      <c r="MRG57" s="251"/>
      <c r="MRH57" s="251"/>
      <c r="MRI57" s="252"/>
      <c r="MRJ57" s="253"/>
      <c r="MRO57" s="254"/>
      <c r="MRR57" s="252"/>
      <c r="MRS57" s="252"/>
      <c r="MRT57" s="252"/>
      <c r="MRU57" s="252"/>
      <c r="MRV57" s="253"/>
      <c r="MRW57" s="253"/>
      <c r="MRX57" s="255"/>
      <c r="MRY57" s="255"/>
      <c r="MRZ57" s="256"/>
      <c r="MSC57" s="251"/>
      <c r="MSD57" s="251"/>
      <c r="MSE57" s="251"/>
      <c r="MSF57" s="251"/>
      <c r="MSG57" s="251"/>
      <c r="MSH57" s="251"/>
      <c r="MSI57" s="252"/>
      <c r="MSJ57" s="253"/>
      <c r="MSO57" s="254"/>
      <c r="MSR57" s="252"/>
      <c r="MSS57" s="252"/>
      <c r="MST57" s="252"/>
      <c r="MSU57" s="252"/>
      <c r="MSV57" s="253"/>
      <c r="MSW57" s="253"/>
      <c r="MSX57" s="255"/>
      <c r="MSY57" s="255"/>
      <c r="MSZ57" s="256"/>
      <c r="MTC57" s="251"/>
      <c r="MTD57" s="251"/>
      <c r="MTE57" s="251"/>
      <c r="MTF57" s="251"/>
      <c r="MTG57" s="251"/>
      <c r="MTH57" s="251"/>
      <c r="MTI57" s="252"/>
      <c r="MTJ57" s="253"/>
      <c r="MTO57" s="254"/>
      <c r="MTR57" s="252"/>
      <c r="MTS57" s="252"/>
      <c r="MTT57" s="252"/>
      <c r="MTU57" s="252"/>
      <c r="MTV57" s="253"/>
      <c r="MTW57" s="253"/>
      <c r="MTX57" s="255"/>
      <c r="MTY57" s="255"/>
      <c r="MTZ57" s="256"/>
      <c r="MUC57" s="251"/>
      <c r="MUD57" s="251"/>
      <c r="MUE57" s="251"/>
      <c r="MUF57" s="251"/>
      <c r="MUG57" s="251"/>
      <c r="MUH57" s="251"/>
      <c r="MUI57" s="252"/>
      <c r="MUJ57" s="253"/>
      <c r="MUO57" s="254"/>
      <c r="MUR57" s="252"/>
      <c r="MUS57" s="252"/>
      <c r="MUT57" s="252"/>
      <c r="MUU57" s="252"/>
      <c r="MUV57" s="253"/>
      <c r="MUW57" s="253"/>
      <c r="MUX57" s="255"/>
      <c r="MUY57" s="255"/>
      <c r="MUZ57" s="256"/>
      <c r="MVC57" s="251"/>
      <c r="MVD57" s="251"/>
      <c r="MVE57" s="251"/>
      <c r="MVF57" s="251"/>
      <c r="MVG57" s="251"/>
      <c r="MVH57" s="251"/>
      <c r="MVI57" s="252"/>
      <c r="MVJ57" s="253"/>
      <c r="MVO57" s="254"/>
      <c r="MVR57" s="252"/>
      <c r="MVS57" s="252"/>
      <c r="MVT57" s="252"/>
      <c r="MVU57" s="252"/>
      <c r="MVV57" s="253"/>
      <c r="MVW57" s="253"/>
      <c r="MVX57" s="255"/>
      <c r="MVY57" s="255"/>
      <c r="MVZ57" s="256"/>
      <c r="MWC57" s="251"/>
      <c r="MWD57" s="251"/>
      <c r="MWE57" s="251"/>
      <c r="MWF57" s="251"/>
      <c r="MWG57" s="251"/>
      <c r="MWH57" s="251"/>
      <c r="MWI57" s="252"/>
      <c r="MWJ57" s="253"/>
      <c r="MWO57" s="254"/>
      <c r="MWR57" s="252"/>
      <c r="MWS57" s="252"/>
      <c r="MWT57" s="252"/>
      <c r="MWU57" s="252"/>
      <c r="MWV57" s="253"/>
      <c r="MWW57" s="253"/>
      <c r="MWX57" s="255"/>
      <c r="MWY57" s="255"/>
      <c r="MWZ57" s="256"/>
      <c r="MXC57" s="251"/>
      <c r="MXD57" s="251"/>
      <c r="MXE57" s="251"/>
      <c r="MXF57" s="251"/>
      <c r="MXG57" s="251"/>
      <c r="MXH57" s="251"/>
      <c r="MXI57" s="252"/>
      <c r="MXJ57" s="253"/>
      <c r="MXO57" s="254"/>
      <c r="MXR57" s="252"/>
      <c r="MXS57" s="252"/>
      <c r="MXT57" s="252"/>
      <c r="MXU57" s="252"/>
      <c r="MXV57" s="253"/>
      <c r="MXW57" s="253"/>
      <c r="MXX57" s="255"/>
      <c r="MXY57" s="255"/>
      <c r="MXZ57" s="256"/>
      <c r="MYC57" s="251"/>
      <c r="MYD57" s="251"/>
      <c r="MYE57" s="251"/>
      <c r="MYF57" s="251"/>
      <c r="MYG57" s="251"/>
      <c r="MYH57" s="251"/>
      <c r="MYI57" s="252"/>
      <c r="MYJ57" s="253"/>
      <c r="MYO57" s="254"/>
      <c r="MYR57" s="252"/>
      <c r="MYS57" s="252"/>
      <c r="MYT57" s="252"/>
      <c r="MYU57" s="252"/>
      <c r="MYV57" s="253"/>
      <c r="MYW57" s="253"/>
      <c r="MYX57" s="255"/>
      <c r="MYY57" s="255"/>
      <c r="MYZ57" s="256"/>
      <c r="MZC57" s="251"/>
      <c r="MZD57" s="251"/>
      <c r="MZE57" s="251"/>
      <c r="MZF57" s="251"/>
      <c r="MZG57" s="251"/>
      <c r="MZH57" s="251"/>
      <c r="MZI57" s="252"/>
      <c r="MZJ57" s="253"/>
      <c r="MZO57" s="254"/>
      <c r="MZR57" s="252"/>
      <c r="MZS57" s="252"/>
      <c r="MZT57" s="252"/>
      <c r="MZU57" s="252"/>
      <c r="MZV57" s="253"/>
      <c r="MZW57" s="253"/>
      <c r="MZX57" s="255"/>
      <c r="MZY57" s="255"/>
      <c r="MZZ57" s="256"/>
      <c r="NAC57" s="251"/>
      <c r="NAD57" s="251"/>
      <c r="NAE57" s="251"/>
      <c r="NAF57" s="251"/>
      <c r="NAG57" s="251"/>
      <c r="NAH57" s="251"/>
      <c r="NAI57" s="252"/>
      <c r="NAJ57" s="253"/>
      <c r="NAO57" s="254"/>
      <c r="NAR57" s="252"/>
      <c r="NAS57" s="252"/>
      <c r="NAT57" s="252"/>
      <c r="NAU57" s="252"/>
      <c r="NAV57" s="253"/>
      <c r="NAW57" s="253"/>
      <c r="NAX57" s="255"/>
      <c r="NAY57" s="255"/>
      <c r="NAZ57" s="256"/>
      <c r="NBC57" s="251"/>
      <c r="NBD57" s="251"/>
      <c r="NBE57" s="251"/>
      <c r="NBF57" s="251"/>
      <c r="NBG57" s="251"/>
      <c r="NBH57" s="251"/>
      <c r="NBI57" s="252"/>
      <c r="NBJ57" s="253"/>
      <c r="NBO57" s="254"/>
      <c r="NBR57" s="252"/>
      <c r="NBS57" s="252"/>
      <c r="NBT57" s="252"/>
      <c r="NBU57" s="252"/>
      <c r="NBV57" s="253"/>
      <c r="NBW57" s="253"/>
      <c r="NBX57" s="255"/>
      <c r="NBY57" s="255"/>
      <c r="NBZ57" s="256"/>
      <c r="NCC57" s="251"/>
      <c r="NCD57" s="251"/>
      <c r="NCE57" s="251"/>
      <c r="NCF57" s="251"/>
      <c r="NCG57" s="251"/>
      <c r="NCH57" s="251"/>
      <c r="NCI57" s="252"/>
      <c r="NCJ57" s="253"/>
      <c r="NCO57" s="254"/>
      <c r="NCR57" s="252"/>
      <c r="NCS57" s="252"/>
      <c r="NCT57" s="252"/>
      <c r="NCU57" s="252"/>
      <c r="NCV57" s="253"/>
      <c r="NCW57" s="253"/>
      <c r="NCX57" s="255"/>
      <c r="NCY57" s="255"/>
      <c r="NCZ57" s="256"/>
      <c r="NDC57" s="251"/>
      <c r="NDD57" s="251"/>
      <c r="NDE57" s="251"/>
      <c r="NDF57" s="251"/>
      <c r="NDG57" s="251"/>
      <c r="NDH57" s="251"/>
      <c r="NDI57" s="252"/>
      <c r="NDJ57" s="253"/>
      <c r="NDO57" s="254"/>
      <c r="NDR57" s="252"/>
      <c r="NDS57" s="252"/>
      <c r="NDT57" s="252"/>
      <c r="NDU57" s="252"/>
      <c r="NDV57" s="253"/>
      <c r="NDW57" s="253"/>
      <c r="NDX57" s="255"/>
      <c r="NDY57" s="255"/>
      <c r="NDZ57" s="256"/>
      <c r="NEC57" s="251"/>
      <c r="NED57" s="251"/>
      <c r="NEE57" s="251"/>
      <c r="NEF57" s="251"/>
      <c r="NEG57" s="251"/>
      <c r="NEH57" s="251"/>
      <c r="NEI57" s="252"/>
      <c r="NEJ57" s="253"/>
      <c r="NEO57" s="254"/>
      <c r="NER57" s="252"/>
      <c r="NES57" s="252"/>
      <c r="NET57" s="252"/>
      <c r="NEU57" s="252"/>
      <c r="NEV57" s="253"/>
      <c r="NEW57" s="253"/>
      <c r="NEX57" s="255"/>
      <c r="NEY57" s="255"/>
      <c r="NEZ57" s="256"/>
      <c r="NFC57" s="251"/>
      <c r="NFD57" s="251"/>
      <c r="NFE57" s="251"/>
      <c r="NFF57" s="251"/>
      <c r="NFG57" s="251"/>
      <c r="NFH57" s="251"/>
      <c r="NFI57" s="252"/>
      <c r="NFJ57" s="253"/>
      <c r="NFO57" s="254"/>
      <c r="NFR57" s="252"/>
      <c r="NFS57" s="252"/>
      <c r="NFT57" s="252"/>
      <c r="NFU57" s="252"/>
      <c r="NFV57" s="253"/>
      <c r="NFW57" s="253"/>
      <c r="NFX57" s="255"/>
      <c r="NFY57" s="255"/>
      <c r="NFZ57" s="256"/>
      <c r="NGC57" s="251"/>
      <c r="NGD57" s="251"/>
      <c r="NGE57" s="251"/>
      <c r="NGF57" s="251"/>
      <c r="NGG57" s="251"/>
      <c r="NGH57" s="251"/>
      <c r="NGI57" s="252"/>
      <c r="NGJ57" s="253"/>
      <c r="NGO57" s="254"/>
      <c r="NGR57" s="252"/>
      <c r="NGS57" s="252"/>
      <c r="NGT57" s="252"/>
      <c r="NGU57" s="252"/>
      <c r="NGV57" s="253"/>
      <c r="NGW57" s="253"/>
      <c r="NGX57" s="255"/>
      <c r="NGY57" s="255"/>
      <c r="NGZ57" s="256"/>
      <c r="NHC57" s="251"/>
      <c r="NHD57" s="251"/>
      <c r="NHE57" s="251"/>
      <c r="NHF57" s="251"/>
      <c r="NHG57" s="251"/>
      <c r="NHH57" s="251"/>
      <c r="NHI57" s="252"/>
      <c r="NHJ57" s="253"/>
      <c r="NHO57" s="254"/>
      <c r="NHR57" s="252"/>
      <c r="NHS57" s="252"/>
      <c r="NHT57" s="252"/>
      <c r="NHU57" s="252"/>
      <c r="NHV57" s="253"/>
      <c r="NHW57" s="253"/>
      <c r="NHX57" s="255"/>
      <c r="NHY57" s="255"/>
      <c r="NHZ57" s="256"/>
      <c r="NIC57" s="251"/>
      <c r="NID57" s="251"/>
      <c r="NIE57" s="251"/>
      <c r="NIF57" s="251"/>
      <c r="NIG57" s="251"/>
      <c r="NIH57" s="251"/>
      <c r="NII57" s="252"/>
      <c r="NIJ57" s="253"/>
      <c r="NIO57" s="254"/>
      <c r="NIR57" s="252"/>
      <c r="NIS57" s="252"/>
      <c r="NIT57" s="252"/>
      <c r="NIU57" s="252"/>
      <c r="NIV57" s="253"/>
      <c r="NIW57" s="253"/>
      <c r="NIX57" s="255"/>
      <c r="NIY57" s="255"/>
      <c r="NIZ57" s="256"/>
      <c r="NJC57" s="251"/>
      <c r="NJD57" s="251"/>
      <c r="NJE57" s="251"/>
      <c r="NJF57" s="251"/>
      <c r="NJG57" s="251"/>
      <c r="NJH57" s="251"/>
      <c r="NJI57" s="252"/>
      <c r="NJJ57" s="253"/>
      <c r="NJO57" s="254"/>
      <c r="NJR57" s="252"/>
      <c r="NJS57" s="252"/>
      <c r="NJT57" s="252"/>
      <c r="NJU57" s="252"/>
      <c r="NJV57" s="253"/>
      <c r="NJW57" s="253"/>
      <c r="NJX57" s="255"/>
      <c r="NJY57" s="255"/>
      <c r="NJZ57" s="256"/>
      <c r="NKC57" s="251"/>
      <c r="NKD57" s="251"/>
      <c r="NKE57" s="251"/>
      <c r="NKF57" s="251"/>
      <c r="NKG57" s="251"/>
      <c r="NKH57" s="251"/>
      <c r="NKI57" s="252"/>
      <c r="NKJ57" s="253"/>
      <c r="NKO57" s="254"/>
      <c r="NKR57" s="252"/>
      <c r="NKS57" s="252"/>
      <c r="NKT57" s="252"/>
      <c r="NKU57" s="252"/>
      <c r="NKV57" s="253"/>
      <c r="NKW57" s="253"/>
      <c r="NKX57" s="255"/>
      <c r="NKY57" s="255"/>
      <c r="NKZ57" s="256"/>
      <c r="NLC57" s="251"/>
      <c r="NLD57" s="251"/>
      <c r="NLE57" s="251"/>
      <c r="NLF57" s="251"/>
      <c r="NLG57" s="251"/>
      <c r="NLH57" s="251"/>
      <c r="NLI57" s="252"/>
      <c r="NLJ57" s="253"/>
      <c r="NLO57" s="254"/>
      <c r="NLR57" s="252"/>
      <c r="NLS57" s="252"/>
      <c r="NLT57" s="252"/>
      <c r="NLU57" s="252"/>
      <c r="NLV57" s="253"/>
      <c r="NLW57" s="253"/>
      <c r="NLX57" s="255"/>
      <c r="NLY57" s="255"/>
      <c r="NLZ57" s="256"/>
      <c r="NMC57" s="251"/>
      <c r="NMD57" s="251"/>
      <c r="NME57" s="251"/>
      <c r="NMF57" s="251"/>
      <c r="NMG57" s="251"/>
      <c r="NMH57" s="251"/>
      <c r="NMI57" s="252"/>
      <c r="NMJ57" s="253"/>
      <c r="NMO57" s="254"/>
      <c r="NMR57" s="252"/>
      <c r="NMS57" s="252"/>
      <c r="NMT57" s="252"/>
      <c r="NMU57" s="252"/>
      <c r="NMV57" s="253"/>
      <c r="NMW57" s="253"/>
      <c r="NMX57" s="255"/>
      <c r="NMY57" s="255"/>
      <c r="NMZ57" s="256"/>
      <c r="NNC57" s="251"/>
      <c r="NND57" s="251"/>
      <c r="NNE57" s="251"/>
      <c r="NNF57" s="251"/>
      <c r="NNG57" s="251"/>
      <c r="NNH57" s="251"/>
      <c r="NNI57" s="252"/>
      <c r="NNJ57" s="253"/>
      <c r="NNO57" s="254"/>
      <c r="NNR57" s="252"/>
      <c r="NNS57" s="252"/>
      <c r="NNT57" s="252"/>
      <c r="NNU57" s="252"/>
      <c r="NNV57" s="253"/>
      <c r="NNW57" s="253"/>
      <c r="NNX57" s="255"/>
      <c r="NNY57" s="255"/>
      <c r="NNZ57" s="256"/>
      <c r="NOC57" s="251"/>
      <c r="NOD57" s="251"/>
      <c r="NOE57" s="251"/>
      <c r="NOF57" s="251"/>
      <c r="NOG57" s="251"/>
      <c r="NOH57" s="251"/>
      <c r="NOI57" s="252"/>
      <c r="NOJ57" s="253"/>
      <c r="NOO57" s="254"/>
      <c r="NOR57" s="252"/>
      <c r="NOS57" s="252"/>
      <c r="NOT57" s="252"/>
      <c r="NOU57" s="252"/>
      <c r="NOV57" s="253"/>
      <c r="NOW57" s="253"/>
      <c r="NOX57" s="255"/>
      <c r="NOY57" s="255"/>
      <c r="NOZ57" s="256"/>
      <c r="NPC57" s="251"/>
      <c r="NPD57" s="251"/>
      <c r="NPE57" s="251"/>
      <c r="NPF57" s="251"/>
      <c r="NPG57" s="251"/>
      <c r="NPH57" s="251"/>
      <c r="NPI57" s="252"/>
      <c r="NPJ57" s="253"/>
      <c r="NPO57" s="254"/>
      <c r="NPR57" s="252"/>
      <c r="NPS57" s="252"/>
      <c r="NPT57" s="252"/>
      <c r="NPU57" s="252"/>
      <c r="NPV57" s="253"/>
      <c r="NPW57" s="253"/>
      <c r="NPX57" s="255"/>
      <c r="NPY57" s="255"/>
      <c r="NPZ57" s="256"/>
      <c r="NQC57" s="251"/>
      <c r="NQD57" s="251"/>
      <c r="NQE57" s="251"/>
      <c r="NQF57" s="251"/>
      <c r="NQG57" s="251"/>
      <c r="NQH57" s="251"/>
      <c r="NQI57" s="252"/>
      <c r="NQJ57" s="253"/>
      <c r="NQO57" s="254"/>
      <c r="NQR57" s="252"/>
      <c r="NQS57" s="252"/>
      <c r="NQT57" s="252"/>
      <c r="NQU57" s="252"/>
      <c r="NQV57" s="253"/>
      <c r="NQW57" s="253"/>
      <c r="NQX57" s="255"/>
      <c r="NQY57" s="255"/>
      <c r="NQZ57" s="256"/>
      <c r="NRC57" s="251"/>
      <c r="NRD57" s="251"/>
      <c r="NRE57" s="251"/>
      <c r="NRF57" s="251"/>
      <c r="NRG57" s="251"/>
      <c r="NRH57" s="251"/>
      <c r="NRI57" s="252"/>
      <c r="NRJ57" s="253"/>
      <c r="NRO57" s="254"/>
      <c r="NRR57" s="252"/>
      <c r="NRS57" s="252"/>
      <c r="NRT57" s="252"/>
      <c r="NRU57" s="252"/>
      <c r="NRV57" s="253"/>
      <c r="NRW57" s="253"/>
      <c r="NRX57" s="255"/>
      <c r="NRY57" s="255"/>
      <c r="NRZ57" s="256"/>
      <c r="NSC57" s="251"/>
      <c r="NSD57" s="251"/>
      <c r="NSE57" s="251"/>
      <c r="NSF57" s="251"/>
      <c r="NSG57" s="251"/>
      <c r="NSH57" s="251"/>
      <c r="NSI57" s="252"/>
      <c r="NSJ57" s="253"/>
      <c r="NSO57" s="254"/>
      <c r="NSR57" s="252"/>
      <c r="NSS57" s="252"/>
      <c r="NST57" s="252"/>
      <c r="NSU57" s="252"/>
      <c r="NSV57" s="253"/>
      <c r="NSW57" s="253"/>
      <c r="NSX57" s="255"/>
      <c r="NSY57" s="255"/>
      <c r="NSZ57" s="256"/>
      <c r="NTC57" s="251"/>
      <c r="NTD57" s="251"/>
      <c r="NTE57" s="251"/>
      <c r="NTF57" s="251"/>
      <c r="NTG57" s="251"/>
      <c r="NTH57" s="251"/>
      <c r="NTI57" s="252"/>
      <c r="NTJ57" s="253"/>
      <c r="NTO57" s="254"/>
      <c r="NTR57" s="252"/>
      <c r="NTS57" s="252"/>
      <c r="NTT57" s="252"/>
      <c r="NTU57" s="252"/>
      <c r="NTV57" s="253"/>
      <c r="NTW57" s="253"/>
      <c r="NTX57" s="255"/>
      <c r="NTY57" s="255"/>
      <c r="NTZ57" s="256"/>
      <c r="NUC57" s="251"/>
      <c r="NUD57" s="251"/>
      <c r="NUE57" s="251"/>
      <c r="NUF57" s="251"/>
      <c r="NUG57" s="251"/>
      <c r="NUH57" s="251"/>
      <c r="NUI57" s="252"/>
      <c r="NUJ57" s="253"/>
      <c r="NUO57" s="254"/>
      <c r="NUR57" s="252"/>
      <c r="NUS57" s="252"/>
      <c r="NUT57" s="252"/>
      <c r="NUU57" s="252"/>
      <c r="NUV57" s="253"/>
      <c r="NUW57" s="253"/>
      <c r="NUX57" s="255"/>
      <c r="NUY57" s="255"/>
      <c r="NUZ57" s="256"/>
      <c r="NVC57" s="251"/>
      <c r="NVD57" s="251"/>
      <c r="NVE57" s="251"/>
      <c r="NVF57" s="251"/>
      <c r="NVG57" s="251"/>
      <c r="NVH57" s="251"/>
      <c r="NVI57" s="252"/>
      <c r="NVJ57" s="253"/>
      <c r="NVO57" s="254"/>
      <c r="NVR57" s="252"/>
      <c r="NVS57" s="252"/>
      <c r="NVT57" s="252"/>
      <c r="NVU57" s="252"/>
      <c r="NVV57" s="253"/>
      <c r="NVW57" s="253"/>
      <c r="NVX57" s="255"/>
      <c r="NVY57" s="255"/>
      <c r="NVZ57" s="256"/>
      <c r="NWC57" s="251"/>
      <c r="NWD57" s="251"/>
      <c r="NWE57" s="251"/>
      <c r="NWF57" s="251"/>
      <c r="NWG57" s="251"/>
      <c r="NWH57" s="251"/>
      <c r="NWI57" s="252"/>
      <c r="NWJ57" s="253"/>
      <c r="NWO57" s="254"/>
      <c r="NWR57" s="252"/>
      <c r="NWS57" s="252"/>
      <c r="NWT57" s="252"/>
      <c r="NWU57" s="252"/>
      <c r="NWV57" s="253"/>
      <c r="NWW57" s="253"/>
      <c r="NWX57" s="255"/>
      <c r="NWY57" s="255"/>
      <c r="NWZ57" s="256"/>
      <c r="NXC57" s="251"/>
      <c r="NXD57" s="251"/>
      <c r="NXE57" s="251"/>
      <c r="NXF57" s="251"/>
      <c r="NXG57" s="251"/>
      <c r="NXH57" s="251"/>
      <c r="NXI57" s="252"/>
      <c r="NXJ57" s="253"/>
      <c r="NXO57" s="254"/>
      <c r="NXR57" s="252"/>
      <c r="NXS57" s="252"/>
      <c r="NXT57" s="252"/>
      <c r="NXU57" s="252"/>
      <c r="NXV57" s="253"/>
      <c r="NXW57" s="253"/>
      <c r="NXX57" s="255"/>
      <c r="NXY57" s="255"/>
      <c r="NXZ57" s="256"/>
      <c r="NYC57" s="251"/>
      <c r="NYD57" s="251"/>
      <c r="NYE57" s="251"/>
      <c r="NYF57" s="251"/>
      <c r="NYG57" s="251"/>
      <c r="NYH57" s="251"/>
      <c r="NYI57" s="252"/>
      <c r="NYJ57" s="253"/>
      <c r="NYO57" s="254"/>
      <c r="NYR57" s="252"/>
      <c r="NYS57" s="252"/>
      <c r="NYT57" s="252"/>
      <c r="NYU57" s="252"/>
      <c r="NYV57" s="253"/>
      <c r="NYW57" s="253"/>
      <c r="NYX57" s="255"/>
      <c r="NYY57" s="255"/>
      <c r="NYZ57" s="256"/>
      <c r="NZC57" s="251"/>
      <c r="NZD57" s="251"/>
      <c r="NZE57" s="251"/>
      <c r="NZF57" s="251"/>
      <c r="NZG57" s="251"/>
      <c r="NZH57" s="251"/>
      <c r="NZI57" s="252"/>
      <c r="NZJ57" s="253"/>
      <c r="NZO57" s="254"/>
      <c r="NZR57" s="252"/>
      <c r="NZS57" s="252"/>
      <c r="NZT57" s="252"/>
      <c r="NZU57" s="252"/>
      <c r="NZV57" s="253"/>
      <c r="NZW57" s="253"/>
      <c r="NZX57" s="255"/>
      <c r="NZY57" s="255"/>
      <c r="NZZ57" s="256"/>
      <c r="OAC57" s="251"/>
      <c r="OAD57" s="251"/>
      <c r="OAE57" s="251"/>
      <c r="OAF57" s="251"/>
      <c r="OAG57" s="251"/>
      <c r="OAH57" s="251"/>
      <c r="OAI57" s="252"/>
      <c r="OAJ57" s="253"/>
      <c r="OAO57" s="254"/>
      <c r="OAR57" s="252"/>
      <c r="OAS57" s="252"/>
      <c r="OAT57" s="252"/>
      <c r="OAU57" s="252"/>
      <c r="OAV57" s="253"/>
      <c r="OAW57" s="253"/>
      <c r="OAX57" s="255"/>
      <c r="OAY57" s="255"/>
      <c r="OAZ57" s="256"/>
      <c r="OBC57" s="251"/>
      <c r="OBD57" s="251"/>
      <c r="OBE57" s="251"/>
      <c r="OBF57" s="251"/>
      <c r="OBG57" s="251"/>
      <c r="OBH57" s="251"/>
      <c r="OBI57" s="252"/>
      <c r="OBJ57" s="253"/>
      <c r="OBO57" s="254"/>
      <c r="OBR57" s="252"/>
      <c r="OBS57" s="252"/>
      <c r="OBT57" s="252"/>
      <c r="OBU57" s="252"/>
      <c r="OBV57" s="253"/>
      <c r="OBW57" s="253"/>
      <c r="OBX57" s="255"/>
      <c r="OBY57" s="255"/>
      <c r="OBZ57" s="256"/>
      <c r="OCC57" s="251"/>
      <c r="OCD57" s="251"/>
      <c r="OCE57" s="251"/>
      <c r="OCF57" s="251"/>
      <c r="OCG57" s="251"/>
      <c r="OCH57" s="251"/>
      <c r="OCI57" s="252"/>
      <c r="OCJ57" s="253"/>
      <c r="OCO57" s="254"/>
      <c r="OCR57" s="252"/>
      <c r="OCS57" s="252"/>
      <c r="OCT57" s="252"/>
      <c r="OCU57" s="252"/>
      <c r="OCV57" s="253"/>
      <c r="OCW57" s="253"/>
      <c r="OCX57" s="255"/>
      <c r="OCY57" s="255"/>
      <c r="OCZ57" s="256"/>
      <c r="ODC57" s="251"/>
      <c r="ODD57" s="251"/>
      <c r="ODE57" s="251"/>
      <c r="ODF57" s="251"/>
      <c r="ODG57" s="251"/>
      <c r="ODH57" s="251"/>
      <c r="ODI57" s="252"/>
      <c r="ODJ57" s="253"/>
      <c r="ODO57" s="254"/>
      <c r="ODR57" s="252"/>
      <c r="ODS57" s="252"/>
      <c r="ODT57" s="252"/>
      <c r="ODU57" s="252"/>
      <c r="ODV57" s="253"/>
      <c r="ODW57" s="253"/>
      <c r="ODX57" s="255"/>
      <c r="ODY57" s="255"/>
      <c r="ODZ57" s="256"/>
      <c r="OEC57" s="251"/>
      <c r="OED57" s="251"/>
      <c r="OEE57" s="251"/>
      <c r="OEF57" s="251"/>
      <c r="OEG57" s="251"/>
      <c r="OEH57" s="251"/>
      <c r="OEI57" s="252"/>
      <c r="OEJ57" s="253"/>
      <c r="OEO57" s="254"/>
      <c r="OER57" s="252"/>
      <c r="OES57" s="252"/>
      <c r="OET57" s="252"/>
      <c r="OEU57" s="252"/>
      <c r="OEV57" s="253"/>
      <c r="OEW57" s="253"/>
      <c r="OEX57" s="255"/>
      <c r="OEY57" s="255"/>
      <c r="OEZ57" s="256"/>
      <c r="OFC57" s="251"/>
      <c r="OFD57" s="251"/>
      <c r="OFE57" s="251"/>
      <c r="OFF57" s="251"/>
      <c r="OFG57" s="251"/>
      <c r="OFH57" s="251"/>
      <c r="OFI57" s="252"/>
      <c r="OFJ57" s="253"/>
      <c r="OFO57" s="254"/>
      <c r="OFR57" s="252"/>
      <c r="OFS57" s="252"/>
      <c r="OFT57" s="252"/>
      <c r="OFU57" s="252"/>
      <c r="OFV57" s="253"/>
      <c r="OFW57" s="253"/>
      <c r="OFX57" s="255"/>
      <c r="OFY57" s="255"/>
      <c r="OFZ57" s="256"/>
      <c r="OGC57" s="251"/>
      <c r="OGD57" s="251"/>
      <c r="OGE57" s="251"/>
      <c r="OGF57" s="251"/>
      <c r="OGG57" s="251"/>
      <c r="OGH57" s="251"/>
      <c r="OGI57" s="252"/>
      <c r="OGJ57" s="253"/>
      <c r="OGO57" s="254"/>
      <c r="OGR57" s="252"/>
      <c r="OGS57" s="252"/>
      <c r="OGT57" s="252"/>
      <c r="OGU57" s="252"/>
      <c r="OGV57" s="253"/>
      <c r="OGW57" s="253"/>
      <c r="OGX57" s="255"/>
      <c r="OGY57" s="255"/>
      <c r="OGZ57" s="256"/>
      <c r="OHC57" s="251"/>
      <c r="OHD57" s="251"/>
      <c r="OHE57" s="251"/>
      <c r="OHF57" s="251"/>
      <c r="OHG57" s="251"/>
      <c r="OHH57" s="251"/>
      <c r="OHI57" s="252"/>
      <c r="OHJ57" s="253"/>
      <c r="OHO57" s="254"/>
      <c r="OHR57" s="252"/>
      <c r="OHS57" s="252"/>
      <c r="OHT57" s="252"/>
      <c r="OHU57" s="252"/>
      <c r="OHV57" s="253"/>
      <c r="OHW57" s="253"/>
      <c r="OHX57" s="255"/>
      <c r="OHY57" s="255"/>
      <c r="OHZ57" s="256"/>
      <c r="OIC57" s="251"/>
      <c r="OID57" s="251"/>
      <c r="OIE57" s="251"/>
      <c r="OIF57" s="251"/>
      <c r="OIG57" s="251"/>
      <c r="OIH57" s="251"/>
      <c r="OII57" s="252"/>
      <c r="OIJ57" s="253"/>
      <c r="OIO57" s="254"/>
      <c r="OIR57" s="252"/>
      <c r="OIS57" s="252"/>
      <c r="OIT57" s="252"/>
      <c r="OIU57" s="252"/>
      <c r="OIV57" s="253"/>
      <c r="OIW57" s="253"/>
      <c r="OIX57" s="255"/>
      <c r="OIY57" s="255"/>
      <c r="OIZ57" s="256"/>
      <c r="OJC57" s="251"/>
      <c r="OJD57" s="251"/>
      <c r="OJE57" s="251"/>
      <c r="OJF57" s="251"/>
      <c r="OJG57" s="251"/>
      <c r="OJH57" s="251"/>
      <c r="OJI57" s="252"/>
      <c r="OJJ57" s="253"/>
      <c r="OJO57" s="254"/>
      <c r="OJR57" s="252"/>
      <c r="OJS57" s="252"/>
      <c r="OJT57" s="252"/>
      <c r="OJU57" s="252"/>
      <c r="OJV57" s="253"/>
      <c r="OJW57" s="253"/>
      <c r="OJX57" s="255"/>
      <c r="OJY57" s="255"/>
      <c r="OJZ57" s="256"/>
      <c r="OKC57" s="251"/>
      <c r="OKD57" s="251"/>
      <c r="OKE57" s="251"/>
      <c r="OKF57" s="251"/>
      <c r="OKG57" s="251"/>
      <c r="OKH57" s="251"/>
      <c r="OKI57" s="252"/>
      <c r="OKJ57" s="253"/>
      <c r="OKO57" s="254"/>
      <c r="OKR57" s="252"/>
      <c r="OKS57" s="252"/>
      <c r="OKT57" s="252"/>
      <c r="OKU57" s="252"/>
      <c r="OKV57" s="253"/>
      <c r="OKW57" s="253"/>
      <c r="OKX57" s="255"/>
      <c r="OKY57" s="255"/>
      <c r="OKZ57" s="256"/>
      <c r="OLC57" s="251"/>
      <c r="OLD57" s="251"/>
      <c r="OLE57" s="251"/>
      <c r="OLF57" s="251"/>
      <c r="OLG57" s="251"/>
      <c r="OLH57" s="251"/>
      <c r="OLI57" s="252"/>
      <c r="OLJ57" s="253"/>
      <c r="OLO57" s="254"/>
      <c r="OLR57" s="252"/>
      <c r="OLS57" s="252"/>
      <c r="OLT57" s="252"/>
      <c r="OLU57" s="252"/>
      <c r="OLV57" s="253"/>
      <c r="OLW57" s="253"/>
      <c r="OLX57" s="255"/>
      <c r="OLY57" s="255"/>
      <c r="OLZ57" s="256"/>
      <c r="OMC57" s="251"/>
      <c r="OMD57" s="251"/>
      <c r="OME57" s="251"/>
      <c r="OMF57" s="251"/>
      <c r="OMG57" s="251"/>
      <c r="OMH57" s="251"/>
      <c r="OMI57" s="252"/>
      <c r="OMJ57" s="253"/>
      <c r="OMO57" s="254"/>
      <c r="OMR57" s="252"/>
      <c r="OMS57" s="252"/>
      <c r="OMT57" s="252"/>
      <c r="OMU57" s="252"/>
      <c r="OMV57" s="253"/>
      <c r="OMW57" s="253"/>
      <c r="OMX57" s="255"/>
      <c r="OMY57" s="255"/>
      <c r="OMZ57" s="256"/>
      <c r="ONC57" s="251"/>
      <c r="OND57" s="251"/>
      <c r="ONE57" s="251"/>
      <c r="ONF57" s="251"/>
      <c r="ONG57" s="251"/>
      <c r="ONH57" s="251"/>
      <c r="ONI57" s="252"/>
      <c r="ONJ57" s="253"/>
      <c r="ONO57" s="254"/>
      <c r="ONR57" s="252"/>
      <c r="ONS57" s="252"/>
      <c r="ONT57" s="252"/>
      <c r="ONU57" s="252"/>
      <c r="ONV57" s="253"/>
      <c r="ONW57" s="253"/>
      <c r="ONX57" s="255"/>
      <c r="ONY57" s="255"/>
      <c r="ONZ57" s="256"/>
      <c r="OOC57" s="251"/>
      <c r="OOD57" s="251"/>
      <c r="OOE57" s="251"/>
      <c r="OOF57" s="251"/>
      <c r="OOG57" s="251"/>
      <c r="OOH57" s="251"/>
      <c r="OOI57" s="252"/>
      <c r="OOJ57" s="253"/>
      <c r="OOO57" s="254"/>
      <c r="OOR57" s="252"/>
      <c r="OOS57" s="252"/>
      <c r="OOT57" s="252"/>
      <c r="OOU57" s="252"/>
      <c r="OOV57" s="253"/>
      <c r="OOW57" s="253"/>
      <c r="OOX57" s="255"/>
      <c r="OOY57" s="255"/>
      <c r="OOZ57" s="256"/>
      <c r="OPC57" s="251"/>
      <c r="OPD57" s="251"/>
      <c r="OPE57" s="251"/>
      <c r="OPF57" s="251"/>
      <c r="OPG57" s="251"/>
      <c r="OPH57" s="251"/>
      <c r="OPI57" s="252"/>
      <c r="OPJ57" s="253"/>
      <c r="OPO57" s="254"/>
      <c r="OPR57" s="252"/>
      <c r="OPS57" s="252"/>
      <c r="OPT57" s="252"/>
      <c r="OPU57" s="252"/>
      <c r="OPV57" s="253"/>
      <c r="OPW57" s="253"/>
      <c r="OPX57" s="255"/>
      <c r="OPY57" s="255"/>
      <c r="OPZ57" s="256"/>
      <c r="OQC57" s="251"/>
      <c r="OQD57" s="251"/>
      <c r="OQE57" s="251"/>
      <c r="OQF57" s="251"/>
      <c r="OQG57" s="251"/>
      <c r="OQH57" s="251"/>
      <c r="OQI57" s="252"/>
      <c r="OQJ57" s="253"/>
      <c r="OQO57" s="254"/>
      <c r="OQR57" s="252"/>
      <c r="OQS57" s="252"/>
      <c r="OQT57" s="252"/>
      <c r="OQU57" s="252"/>
      <c r="OQV57" s="253"/>
      <c r="OQW57" s="253"/>
      <c r="OQX57" s="255"/>
      <c r="OQY57" s="255"/>
      <c r="OQZ57" s="256"/>
      <c r="ORC57" s="251"/>
      <c r="ORD57" s="251"/>
      <c r="ORE57" s="251"/>
      <c r="ORF57" s="251"/>
      <c r="ORG57" s="251"/>
      <c r="ORH57" s="251"/>
      <c r="ORI57" s="252"/>
      <c r="ORJ57" s="253"/>
      <c r="ORO57" s="254"/>
      <c r="ORR57" s="252"/>
      <c r="ORS57" s="252"/>
      <c r="ORT57" s="252"/>
      <c r="ORU57" s="252"/>
      <c r="ORV57" s="253"/>
      <c r="ORW57" s="253"/>
      <c r="ORX57" s="255"/>
      <c r="ORY57" s="255"/>
      <c r="ORZ57" s="256"/>
      <c r="OSC57" s="251"/>
      <c r="OSD57" s="251"/>
      <c r="OSE57" s="251"/>
      <c r="OSF57" s="251"/>
      <c r="OSG57" s="251"/>
      <c r="OSH57" s="251"/>
      <c r="OSI57" s="252"/>
      <c r="OSJ57" s="253"/>
      <c r="OSO57" s="254"/>
      <c r="OSR57" s="252"/>
      <c r="OSS57" s="252"/>
      <c r="OST57" s="252"/>
      <c r="OSU57" s="252"/>
      <c r="OSV57" s="253"/>
      <c r="OSW57" s="253"/>
      <c r="OSX57" s="255"/>
      <c r="OSY57" s="255"/>
      <c r="OSZ57" s="256"/>
      <c r="OTC57" s="251"/>
      <c r="OTD57" s="251"/>
      <c r="OTE57" s="251"/>
      <c r="OTF57" s="251"/>
      <c r="OTG57" s="251"/>
      <c r="OTH57" s="251"/>
      <c r="OTI57" s="252"/>
      <c r="OTJ57" s="253"/>
      <c r="OTO57" s="254"/>
      <c r="OTR57" s="252"/>
      <c r="OTS57" s="252"/>
      <c r="OTT57" s="252"/>
      <c r="OTU57" s="252"/>
      <c r="OTV57" s="253"/>
      <c r="OTW57" s="253"/>
      <c r="OTX57" s="255"/>
      <c r="OTY57" s="255"/>
      <c r="OTZ57" s="256"/>
      <c r="OUC57" s="251"/>
      <c r="OUD57" s="251"/>
      <c r="OUE57" s="251"/>
      <c r="OUF57" s="251"/>
      <c r="OUG57" s="251"/>
      <c r="OUH57" s="251"/>
      <c r="OUI57" s="252"/>
      <c r="OUJ57" s="253"/>
      <c r="OUO57" s="254"/>
      <c r="OUR57" s="252"/>
      <c r="OUS57" s="252"/>
      <c r="OUT57" s="252"/>
      <c r="OUU57" s="252"/>
      <c r="OUV57" s="253"/>
      <c r="OUW57" s="253"/>
      <c r="OUX57" s="255"/>
      <c r="OUY57" s="255"/>
      <c r="OUZ57" s="256"/>
      <c r="OVC57" s="251"/>
      <c r="OVD57" s="251"/>
      <c r="OVE57" s="251"/>
      <c r="OVF57" s="251"/>
      <c r="OVG57" s="251"/>
      <c r="OVH57" s="251"/>
      <c r="OVI57" s="252"/>
      <c r="OVJ57" s="253"/>
      <c r="OVO57" s="254"/>
      <c r="OVR57" s="252"/>
      <c r="OVS57" s="252"/>
      <c r="OVT57" s="252"/>
      <c r="OVU57" s="252"/>
      <c r="OVV57" s="253"/>
      <c r="OVW57" s="253"/>
      <c r="OVX57" s="255"/>
      <c r="OVY57" s="255"/>
      <c r="OVZ57" s="256"/>
      <c r="OWC57" s="251"/>
      <c r="OWD57" s="251"/>
      <c r="OWE57" s="251"/>
      <c r="OWF57" s="251"/>
      <c r="OWG57" s="251"/>
      <c r="OWH57" s="251"/>
      <c r="OWI57" s="252"/>
      <c r="OWJ57" s="253"/>
      <c r="OWO57" s="254"/>
      <c r="OWR57" s="252"/>
      <c r="OWS57" s="252"/>
      <c r="OWT57" s="252"/>
      <c r="OWU57" s="252"/>
      <c r="OWV57" s="253"/>
      <c r="OWW57" s="253"/>
      <c r="OWX57" s="255"/>
      <c r="OWY57" s="255"/>
      <c r="OWZ57" s="256"/>
      <c r="OXC57" s="251"/>
      <c r="OXD57" s="251"/>
      <c r="OXE57" s="251"/>
      <c r="OXF57" s="251"/>
      <c r="OXG57" s="251"/>
      <c r="OXH57" s="251"/>
      <c r="OXI57" s="252"/>
      <c r="OXJ57" s="253"/>
      <c r="OXO57" s="254"/>
      <c r="OXR57" s="252"/>
      <c r="OXS57" s="252"/>
      <c r="OXT57" s="252"/>
      <c r="OXU57" s="252"/>
      <c r="OXV57" s="253"/>
      <c r="OXW57" s="253"/>
      <c r="OXX57" s="255"/>
      <c r="OXY57" s="255"/>
      <c r="OXZ57" s="256"/>
      <c r="OYC57" s="251"/>
      <c r="OYD57" s="251"/>
      <c r="OYE57" s="251"/>
      <c r="OYF57" s="251"/>
      <c r="OYG57" s="251"/>
      <c r="OYH57" s="251"/>
      <c r="OYI57" s="252"/>
      <c r="OYJ57" s="253"/>
      <c r="OYO57" s="254"/>
      <c r="OYR57" s="252"/>
      <c r="OYS57" s="252"/>
      <c r="OYT57" s="252"/>
      <c r="OYU57" s="252"/>
      <c r="OYV57" s="253"/>
      <c r="OYW57" s="253"/>
      <c r="OYX57" s="255"/>
      <c r="OYY57" s="255"/>
      <c r="OYZ57" s="256"/>
      <c r="OZC57" s="251"/>
      <c r="OZD57" s="251"/>
      <c r="OZE57" s="251"/>
      <c r="OZF57" s="251"/>
      <c r="OZG57" s="251"/>
      <c r="OZH57" s="251"/>
      <c r="OZI57" s="252"/>
      <c r="OZJ57" s="253"/>
      <c r="OZO57" s="254"/>
      <c r="OZR57" s="252"/>
      <c r="OZS57" s="252"/>
      <c r="OZT57" s="252"/>
      <c r="OZU57" s="252"/>
      <c r="OZV57" s="253"/>
      <c r="OZW57" s="253"/>
      <c r="OZX57" s="255"/>
      <c r="OZY57" s="255"/>
      <c r="OZZ57" s="256"/>
      <c r="PAC57" s="251"/>
      <c r="PAD57" s="251"/>
      <c r="PAE57" s="251"/>
      <c r="PAF57" s="251"/>
      <c r="PAG57" s="251"/>
      <c r="PAH57" s="251"/>
      <c r="PAI57" s="252"/>
      <c r="PAJ57" s="253"/>
      <c r="PAO57" s="254"/>
      <c r="PAR57" s="252"/>
      <c r="PAS57" s="252"/>
      <c r="PAT57" s="252"/>
      <c r="PAU57" s="252"/>
      <c r="PAV57" s="253"/>
      <c r="PAW57" s="253"/>
      <c r="PAX57" s="255"/>
      <c r="PAY57" s="255"/>
      <c r="PAZ57" s="256"/>
      <c r="PBC57" s="251"/>
      <c r="PBD57" s="251"/>
      <c r="PBE57" s="251"/>
      <c r="PBF57" s="251"/>
      <c r="PBG57" s="251"/>
      <c r="PBH57" s="251"/>
      <c r="PBI57" s="252"/>
      <c r="PBJ57" s="253"/>
      <c r="PBO57" s="254"/>
      <c r="PBR57" s="252"/>
      <c r="PBS57" s="252"/>
      <c r="PBT57" s="252"/>
      <c r="PBU57" s="252"/>
      <c r="PBV57" s="253"/>
      <c r="PBW57" s="253"/>
      <c r="PBX57" s="255"/>
      <c r="PBY57" s="255"/>
      <c r="PBZ57" s="256"/>
      <c r="PCC57" s="251"/>
      <c r="PCD57" s="251"/>
      <c r="PCE57" s="251"/>
      <c r="PCF57" s="251"/>
      <c r="PCG57" s="251"/>
      <c r="PCH57" s="251"/>
      <c r="PCI57" s="252"/>
      <c r="PCJ57" s="253"/>
      <c r="PCO57" s="254"/>
      <c r="PCR57" s="252"/>
      <c r="PCS57" s="252"/>
      <c r="PCT57" s="252"/>
      <c r="PCU57" s="252"/>
      <c r="PCV57" s="253"/>
      <c r="PCW57" s="253"/>
      <c r="PCX57" s="255"/>
      <c r="PCY57" s="255"/>
      <c r="PCZ57" s="256"/>
      <c r="PDC57" s="251"/>
      <c r="PDD57" s="251"/>
      <c r="PDE57" s="251"/>
      <c r="PDF57" s="251"/>
      <c r="PDG57" s="251"/>
      <c r="PDH57" s="251"/>
      <c r="PDI57" s="252"/>
      <c r="PDJ57" s="253"/>
      <c r="PDO57" s="254"/>
      <c r="PDR57" s="252"/>
      <c r="PDS57" s="252"/>
      <c r="PDT57" s="252"/>
      <c r="PDU57" s="252"/>
      <c r="PDV57" s="253"/>
      <c r="PDW57" s="253"/>
      <c r="PDX57" s="255"/>
      <c r="PDY57" s="255"/>
      <c r="PDZ57" s="256"/>
      <c r="PEC57" s="251"/>
      <c r="PED57" s="251"/>
      <c r="PEE57" s="251"/>
      <c r="PEF57" s="251"/>
      <c r="PEG57" s="251"/>
      <c r="PEH57" s="251"/>
      <c r="PEI57" s="252"/>
      <c r="PEJ57" s="253"/>
      <c r="PEO57" s="254"/>
      <c r="PER57" s="252"/>
      <c r="PES57" s="252"/>
      <c r="PET57" s="252"/>
      <c r="PEU57" s="252"/>
      <c r="PEV57" s="253"/>
      <c r="PEW57" s="253"/>
      <c r="PEX57" s="255"/>
      <c r="PEY57" s="255"/>
      <c r="PEZ57" s="256"/>
      <c r="PFC57" s="251"/>
      <c r="PFD57" s="251"/>
      <c r="PFE57" s="251"/>
      <c r="PFF57" s="251"/>
      <c r="PFG57" s="251"/>
      <c r="PFH57" s="251"/>
      <c r="PFI57" s="252"/>
      <c r="PFJ57" s="253"/>
      <c r="PFO57" s="254"/>
      <c r="PFR57" s="252"/>
      <c r="PFS57" s="252"/>
      <c r="PFT57" s="252"/>
      <c r="PFU57" s="252"/>
      <c r="PFV57" s="253"/>
      <c r="PFW57" s="253"/>
      <c r="PFX57" s="255"/>
      <c r="PFY57" s="255"/>
      <c r="PFZ57" s="256"/>
      <c r="PGC57" s="251"/>
      <c r="PGD57" s="251"/>
      <c r="PGE57" s="251"/>
      <c r="PGF57" s="251"/>
      <c r="PGG57" s="251"/>
      <c r="PGH57" s="251"/>
      <c r="PGI57" s="252"/>
      <c r="PGJ57" s="253"/>
      <c r="PGO57" s="254"/>
      <c r="PGR57" s="252"/>
      <c r="PGS57" s="252"/>
      <c r="PGT57" s="252"/>
      <c r="PGU57" s="252"/>
      <c r="PGV57" s="253"/>
      <c r="PGW57" s="253"/>
      <c r="PGX57" s="255"/>
      <c r="PGY57" s="255"/>
      <c r="PGZ57" s="256"/>
      <c r="PHC57" s="251"/>
      <c r="PHD57" s="251"/>
      <c r="PHE57" s="251"/>
      <c r="PHF57" s="251"/>
      <c r="PHG57" s="251"/>
      <c r="PHH57" s="251"/>
      <c r="PHI57" s="252"/>
      <c r="PHJ57" s="253"/>
      <c r="PHO57" s="254"/>
      <c r="PHR57" s="252"/>
      <c r="PHS57" s="252"/>
      <c r="PHT57" s="252"/>
      <c r="PHU57" s="252"/>
      <c r="PHV57" s="253"/>
      <c r="PHW57" s="253"/>
      <c r="PHX57" s="255"/>
      <c r="PHY57" s="255"/>
      <c r="PHZ57" s="256"/>
      <c r="PIC57" s="251"/>
      <c r="PID57" s="251"/>
      <c r="PIE57" s="251"/>
      <c r="PIF57" s="251"/>
      <c r="PIG57" s="251"/>
      <c r="PIH57" s="251"/>
      <c r="PII57" s="252"/>
      <c r="PIJ57" s="253"/>
      <c r="PIO57" s="254"/>
      <c r="PIR57" s="252"/>
      <c r="PIS57" s="252"/>
      <c r="PIT57" s="252"/>
      <c r="PIU57" s="252"/>
      <c r="PIV57" s="253"/>
      <c r="PIW57" s="253"/>
      <c r="PIX57" s="255"/>
      <c r="PIY57" s="255"/>
      <c r="PIZ57" s="256"/>
      <c r="PJC57" s="251"/>
      <c r="PJD57" s="251"/>
      <c r="PJE57" s="251"/>
      <c r="PJF57" s="251"/>
      <c r="PJG57" s="251"/>
      <c r="PJH57" s="251"/>
      <c r="PJI57" s="252"/>
      <c r="PJJ57" s="253"/>
      <c r="PJO57" s="254"/>
      <c r="PJR57" s="252"/>
      <c r="PJS57" s="252"/>
      <c r="PJT57" s="252"/>
      <c r="PJU57" s="252"/>
      <c r="PJV57" s="253"/>
      <c r="PJW57" s="253"/>
      <c r="PJX57" s="255"/>
      <c r="PJY57" s="255"/>
      <c r="PJZ57" s="256"/>
      <c r="PKC57" s="251"/>
      <c r="PKD57" s="251"/>
      <c r="PKE57" s="251"/>
      <c r="PKF57" s="251"/>
      <c r="PKG57" s="251"/>
      <c r="PKH57" s="251"/>
      <c r="PKI57" s="252"/>
      <c r="PKJ57" s="253"/>
      <c r="PKO57" s="254"/>
      <c r="PKR57" s="252"/>
      <c r="PKS57" s="252"/>
      <c r="PKT57" s="252"/>
      <c r="PKU57" s="252"/>
      <c r="PKV57" s="253"/>
      <c r="PKW57" s="253"/>
      <c r="PKX57" s="255"/>
      <c r="PKY57" s="255"/>
      <c r="PKZ57" s="256"/>
      <c r="PLC57" s="251"/>
      <c r="PLD57" s="251"/>
      <c r="PLE57" s="251"/>
      <c r="PLF57" s="251"/>
      <c r="PLG57" s="251"/>
      <c r="PLH57" s="251"/>
      <c r="PLI57" s="252"/>
      <c r="PLJ57" s="253"/>
      <c r="PLO57" s="254"/>
      <c r="PLR57" s="252"/>
      <c r="PLS57" s="252"/>
      <c r="PLT57" s="252"/>
      <c r="PLU57" s="252"/>
      <c r="PLV57" s="253"/>
      <c r="PLW57" s="253"/>
      <c r="PLX57" s="255"/>
      <c r="PLY57" s="255"/>
      <c r="PLZ57" s="256"/>
      <c r="PMC57" s="251"/>
      <c r="PMD57" s="251"/>
      <c r="PME57" s="251"/>
      <c r="PMF57" s="251"/>
      <c r="PMG57" s="251"/>
      <c r="PMH57" s="251"/>
      <c r="PMI57" s="252"/>
      <c r="PMJ57" s="253"/>
      <c r="PMO57" s="254"/>
      <c r="PMR57" s="252"/>
      <c r="PMS57" s="252"/>
      <c r="PMT57" s="252"/>
      <c r="PMU57" s="252"/>
      <c r="PMV57" s="253"/>
      <c r="PMW57" s="253"/>
      <c r="PMX57" s="255"/>
      <c r="PMY57" s="255"/>
      <c r="PMZ57" s="256"/>
      <c r="PNC57" s="251"/>
      <c r="PND57" s="251"/>
      <c r="PNE57" s="251"/>
      <c r="PNF57" s="251"/>
      <c r="PNG57" s="251"/>
      <c r="PNH57" s="251"/>
      <c r="PNI57" s="252"/>
      <c r="PNJ57" s="253"/>
      <c r="PNO57" s="254"/>
      <c r="PNR57" s="252"/>
      <c r="PNS57" s="252"/>
      <c r="PNT57" s="252"/>
      <c r="PNU57" s="252"/>
      <c r="PNV57" s="253"/>
      <c r="PNW57" s="253"/>
      <c r="PNX57" s="255"/>
      <c r="PNY57" s="255"/>
      <c r="PNZ57" s="256"/>
      <c r="POC57" s="251"/>
      <c r="POD57" s="251"/>
      <c r="POE57" s="251"/>
      <c r="POF57" s="251"/>
      <c r="POG57" s="251"/>
      <c r="POH57" s="251"/>
      <c r="POI57" s="252"/>
      <c r="POJ57" s="253"/>
      <c r="POO57" s="254"/>
      <c r="POR57" s="252"/>
      <c r="POS57" s="252"/>
      <c r="POT57" s="252"/>
      <c r="POU57" s="252"/>
      <c r="POV57" s="253"/>
      <c r="POW57" s="253"/>
      <c r="POX57" s="255"/>
      <c r="POY57" s="255"/>
      <c r="POZ57" s="256"/>
      <c r="PPC57" s="251"/>
      <c r="PPD57" s="251"/>
      <c r="PPE57" s="251"/>
      <c r="PPF57" s="251"/>
      <c r="PPG57" s="251"/>
      <c r="PPH57" s="251"/>
      <c r="PPI57" s="252"/>
      <c r="PPJ57" s="253"/>
      <c r="PPO57" s="254"/>
      <c r="PPR57" s="252"/>
      <c r="PPS57" s="252"/>
      <c r="PPT57" s="252"/>
      <c r="PPU57" s="252"/>
      <c r="PPV57" s="253"/>
      <c r="PPW57" s="253"/>
      <c r="PPX57" s="255"/>
      <c r="PPY57" s="255"/>
      <c r="PPZ57" s="256"/>
      <c r="PQC57" s="251"/>
      <c r="PQD57" s="251"/>
      <c r="PQE57" s="251"/>
      <c r="PQF57" s="251"/>
      <c r="PQG57" s="251"/>
      <c r="PQH57" s="251"/>
      <c r="PQI57" s="252"/>
      <c r="PQJ57" s="253"/>
      <c r="PQO57" s="254"/>
      <c r="PQR57" s="252"/>
      <c r="PQS57" s="252"/>
      <c r="PQT57" s="252"/>
      <c r="PQU57" s="252"/>
      <c r="PQV57" s="253"/>
      <c r="PQW57" s="253"/>
      <c r="PQX57" s="255"/>
      <c r="PQY57" s="255"/>
      <c r="PQZ57" s="256"/>
      <c r="PRC57" s="251"/>
      <c r="PRD57" s="251"/>
      <c r="PRE57" s="251"/>
      <c r="PRF57" s="251"/>
      <c r="PRG57" s="251"/>
      <c r="PRH57" s="251"/>
      <c r="PRI57" s="252"/>
      <c r="PRJ57" s="253"/>
      <c r="PRO57" s="254"/>
      <c r="PRR57" s="252"/>
      <c r="PRS57" s="252"/>
      <c r="PRT57" s="252"/>
      <c r="PRU57" s="252"/>
      <c r="PRV57" s="253"/>
      <c r="PRW57" s="253"/>
      <c r="PRX57" s="255"/>
      <c r="PRY57" s="255"/>
      <c r="PRZ57" s="256"/>
      <c r="PSC57" s="251"/>
      <c r="PSD57" s="251"/>
      <c r="PSE57" s="251"/>
      <c r="PSF57" s="251"/>
      <c r="PSG57" s="251"/>
      <c r="PSH57" s="251"/>
      <c r="PSI57" s="252"/>
      <c r="PSJ57" s="253"/>
      <c r="PSO57" s="254"/>
      <c r="PSR57" s="252"/>
      <c r="PSS57" s="252"/>
      <c r="PST57" s="252"/>
      <c r="PSU57" s="252"/>
      <c r="PSV57" s="253"/>
      <c r="PSW57" s="253"/>
      <c r="PSX57" s="255"/>
      <c r="PSY57" s="255"/>
      <c r="PSZ57" s="256"/>
      <c r="PTC57" s="251"/>
      <c r="PTD57" s="251"/>
      <c r="PTE57" s="251"/>
      <c r="PTF57" s="251"/>
      <c r="PTG57" s="251"/>
      <c r="PTH57" s="251"/>
      <c r="PTI57" s="252"/>
      <c r="PTJ57" s="253"/>
      <c r="PTO57" s="254"/>
      <c r="PTR57" s="252"/>
      <c r="PTS57" s="252"/>
      <c r="PTT57" s="252"/>
      <c r="PTU57" s="252"/>
      <c r="PTV57" s="253"/>
      <c r="PTW57" s="253"/>
      <c r="PTX57" s="255"/>
      <c r="PTY57" s="255"/>
      <c r="PTZ57" s="256"/>
      <c r="PUC57" s="251"/>
      <c r="PUD57" s="251"/>
      <c r="PUE57" s="251"/>
      <c r="PUF57" s="251"/>
      <c r="PUG57" s="251"/>
      <c r="PUH57" s="251"/>
      <c r="PUI57" s="252"/>
      <c r="PUJ57" s="253"/>
      <c r="PUO57" s="254"/>
      <c r="PUR57" s="252"/>
      <c r="PUS57" s="252"/>
      <c r="PUT57" s="252"/>
      <c r="PUU57" s="252"/>
      <c r="PUV57" s="253"/>
      <c r="PUW57" s="253"/>
      <c r="PUX57" s="255"/>
      <c r="PUY57" s="255"/>
      <c r="PUZ57" s="256"/>
      <c r="PVC57" s="251"/>
      <c r="PVD57" s="251"/>
      <c r="PVE57" s="251"/>
      <c r="PVF57" s="251"/>
      <c r="PVG57" s="251"/>
      <c r="PVH57" s="251"/>
      <c r="PVI57" s="252"/>
      <c r="PVJ57" s="253"/>
      <c r="PVO57" s="254"/>
      <c r="PVR57" s="252"/>
      <c r="PVS57" s="252"/>
      <c r="PVT57" s="252"/>
      <c r="PVU57" s="252"/>
      <c r="PVV57" s="253"/>
      <c r="PVW57" s="253"/>
      <c r="PVX57" s="255"/>
      <c r="PVY57" s="255"/>
      <c r="PVZ57" s="256"/>
      <c r="PWC57" s="251"/>
      <c r="PWD57" s="251"/>
      <c r="PWE57" s="251"/>
      <c r="PWF57" s="251"/>
      <c r="PWG57" s="251"/>
      <c r="PWH57" s="251"/>
      <c r="PWI57" s="252"/>
      <c r="PWJ57" s="253"/>
      <c r="PWO57" s="254"/>
      <c r="PWR57" s="252"/>
      <c r="PWS57" s="252"/>
      <c r="PWT57" s="252"/>
      <c r="PWU57" s="252"/>
      <c r="PWV57" s="253"/>
      <c r="PWW57" s="253"/>
      <c r="PWX57" s="255"/>
      <c r="PWY57" s="255"/>
      <c r="PWZ57" s="256"/>
      <c r="PXC57" s="251"/>
      <c r="PXD57" s="251"/>
      <c r="PXE57" s="251"/>
      <c r="PXF57" s="251"/>
      <c r="PXG57" s="251"/>
      <c r="PXH57" s="251"/>
      <c r="PXI57" s="252"/>
      <c r="PXJ57" s="253"/>
      <c r="PXO57" s="254"/>
      <c r="PXR57" s="252"/>
      <c r="PXS57" s="252"/>
      <c r="PXT57" s="252"/>
      <c r="PXU57" s="252"/>
      <c r="PXV57" s="253"/>
      <c r="PXW57" s="253"/>
      <c r="PXX57" s="255"/>
      <c r="PXY57" s="255"/>
      <c r="PXZ57" s="256"/>
      <c r="PYC57" s="251"/>
      <c r="PYD57" s="251"/>
      <c r="PYE57" s="251"/>
      <c r="PYF57" s="251"/>
      <c r="PYG57" s="251"/>
      <c r="PYH57" s="251"/>
      <c r="PYI57" s="252"/>
      <c r="PYJ57" s="253"/>
      <c r="PYO57" s="254"/>
      <c r="PYR57" s="252"/>
      <c r="PYS57" s="252"/>
      <c r="PYT57" s="252"/>
      <c r="PYU57" s="252"/>
      <c r="PYV57" s="253"/>
      <c r="PYW57" s="253"/>
      <c r="PYX57" s="255"/>
      <c r="PYY57" s="255"/>
      <c r="PYZ57" s="256"/>
      <c r="PZC57" s="251"/>
      <c r="PZD57" s="251"/>
      <c r="PZE57" s="251"/>
      <c r="PZF57" s="251"/>
      <c r="PZG57" s="251"/>
      <c r="PZH57" s="251"/>
      <c r="PZI57" s="252"/>
      <c r="PZJ57" s="253"/>
      <c r="PZO57" s="254"/>
      <c r="PZR57" s="252"/>
      <c r="PZS57" s="252"/>
      <c r="PZT57" s="252"/>
      <c r="PZU57" s="252"/>
      <c r="PZV57" s="253"/>
      <c r="PZW57" s="253"/>
      <c r="PZX57" s="255"/>
      <c r="PZY57" s="255"/>
      <c r="PZZ57" s="256"/>
      <c r="QAC57" s="251"/>
      <c r="QAD57" s="251"/>
      <c r="QAE57" s="251"/>
      <c r="QAF57" s="251"/>
      <c r="QAG57" s="251"/>
      <c r="QAH57" s="251"/>
      <c r="QAI57" s="252"/>
      <c r="QAJ57" s="253"/>
      <c r="QAO57" s="254"/>
      <c r="QAR57" s="252"/>
      <c r="QAS57" s="252"/>
      <c r="QAT57" s="252"/>
      <c r="QAU57" s="252"/>
      <c r="QAV57" s="253"/>
      <c r="QAW57" s="253"/>
      <c r="QAX57" s="255"/>
      <c r="QAY57" s="255"/>
      <c r="QAZ57" s="256"/>
      <c r="QBC57" s="251"/>
      <c r="QBD57" s="251"/>
      <c r="QBE57" s="251"/>
      <c r="QBF57" s="251"/>
      <c r="QBG57" s="251"/>
      <c r="QBH57" s="251"/>
      <c r="QBI57" s="252"/>
      <c r="QBJ57" s="253"/>
      <c r="QBO57" s="254"/>
      <c r="QBR57" s="252"/>
      <c r="QBS57" s="252"/>
      <c r="QBT57" s="252"/>
      <c r="QBU57" s="252"/>
      <c r="QBV57" s="253"/>
      <c r="QBW57" s="253"/>
      <c r="QBX57" s="255"/>
      <c r="QBY57" s="255"/>
      <c r="QBZ57" s="256"/>
      <c r="QCC57" s="251"/>
      <c r="QCD57" s="251"/>
      <c r="QCE57" s="251"/>
      <c r="QCF57" s="251"/>
      <c r="QCG57" s="251"/>
      <c r="QCH57" s="251"/>
      <c r="QCI57" s="252"/>
      <c r="QCJ57" s="253"/>
      <c r="QCO57" s="254"/>
      <c r="QCR57" s="252"/>
      <c r="QCS57" s="252"/>
      <c r="QCT57" s="252"/>
      <c r="QCU57" s="252"/>
      <c r="QCV57" s="253"/>
      <c r="QCW57" s="253"/>
      <c r="QCX57" s="255"/>
      <c r="QCY57" s="255"/>
      <c r="QCZ57" s="256"/>
      <c r="QDC57" s="251"/>
      <c r="QDD57" s="251"/>
      <c r="QDE57" s="251"/>
      <c r="QDF57" s="251"/>
      <c r="QDG57" s="251"/>
      <c r="QDH57" s="251"/>
      <c r="QDI57" s="252"/>
      <c r="QDJ57" s="253"/>
      <c r="QDO57" s="254"/>
      <c r="QDR57" s="252"/>
      <c r="QDS57" s="252"/>
      <c r="QDT57" s="252"/>
      <c r="QDU57" s="252"/>
      <c r="QDV57" s="253"/>
      <c r="QDW57" s="253"/>
      <c r="QDX57" s="255"/>
      <c r="QDY57" s="255"/>
      <c r="QDZ57" s="256"/>
      <c r="QEC57" s="251"/>
      <c r="QED57" s="251"/>
      <c r="QEE57" s="251"/>
      <c r="QEF57" s="251"/>
      <c r="QEG57" s="251"/>
      <c r="QEH57" s="251"/>
      <c r="QEI57" s="252"/>
      <c r="QEJ57" s="253"/>
      <c r="QEO57" s="254"/>
      <c r="QER57" s="252"/>
      <c r="QES57" s="252"/>
      <c r="QET57" s="252"/>
      <c r="QEU57" s="252"/>
      <c r="QEV57" s="253"/>
      <c r="QEW57" s="253"/>
      <c r="QEX57" s="255"/>
      <c r="QEY57" s="255"/>
      <c r="QEZ57" s="256"/>
      <c r="QFC57" s="251"/>
      <c r="QFD57" s="251"/>
      <c r="QFE57" s="251"/>
      <c r="QFF57" s="251"/>
      <c r="QFG57" s="251"/>
      <c r="QFH57" s="251"/>
      <c r="QFI57" s="252"/>
      <c r="QFJ57" s="253"/>
      <c r="QFO57" s="254"/>
      <c r="QFR57" s="252"/>
      <c r="QFS57" s="252"/>
      <c r="QFT57" s="252"/>
      <c r="QFU57" s="252"/>
      <c r="QFV57" s="253"/>
      <c r="QFW57" s="253"/>
      <c r="QFX57" s="255"/>
      <c r="QFY57" s="255"/>
      <c r="QFZ57" s="256"/>
      <c r="QGC57" s="251"/>
      <c r="QGD57" s="251"/>
      <c r="QGE57" s="251"/>
      <c r="QGF57" s="251"/>
      <c r="QGG57" s="251"/>
      <c r="QGH57" s="251"/>
      <c r="QGI57" s="252"/>
      <c r="QGJ57" s="253"/>
      <c r="QGO57" s="254"/>
      <c r="QGR57" s="252"/>
      <c r="QGS57" s="252"/>
      <c r="QGT57" s="252"/>
      <c r="QGU57" s="252"/>
      <c r="QGV57" s="253"/>
      <c r="QGW57" s="253"/>
      <c r="QGX57" s="255"/>
      <c r="QGY57" s="255"/>
      <c r="QGZ57" s="256"/>
      <c r="QHC57" s="251"/>
      <c r="QHD57" s="251"/>
      <c r="QHE57" s="251"/>
      <c r="QHF57" s="251"/>
      <c r="QHG57" s="251"/>
      <c r="QHH57" s="251"/>
      <c r="QHI57" s="252"/>
      <c r="QHJ57" s="253"/>
      <c r="QHO57" s="254"/>
      <c r="QHR57" s="252"/>
      <c r="QHS57" s="252"/>
      <c r="QHT57" s="252"/>
      <c r="QHU57" s="252"/>
      <c r="QHV57" s="253"/>
      <c r="QHW57" s="253"/>
      <c r="QHX57" s="255"/>
      <c r="QHY57" s="255"/>
      <c r="QHZ57" s="256"/>
      <c r="QIC57" s="251"/>
      <c r="QID57" s="251"/>
      <c r="QIE57" s="251"/>
      <c r="QIF57" s="251"/>
      <c r="QIG57" s="251"/>
      <c r="QIH57" s="251"/>
      <c r="QII57" s="252"/>
      <c r="QIJ57" s="253"/>
      <c r="QIO57" s="254"/>
      <c r="QIR57" s="252"/>
      <c r="QIS57" s="252"/>
      <c r="QIT57" s="252"/>
      <c r="QIU57" s="252"/>
      <c r="QIV57" s="253"/>
      <c r="QIW57" s="253"/>
      <c r="QIX57" s="255"/>
      <c r="QIY57" s="255"/>
      <c r="QIZ57" s="256"/>
      <c r="QJC57" s="251"/>
      <c r="QJD57" s="251"/>
      <c r="QJE57" s="251"/>
      <c r="QJF57" s="251"/>
      <c r="QJG57" s="251"/>
      <c r="QJH57" s="251"/>
      <c r="QJI57" s="252"/>
      <c r="QJJ57" s="253"/>
      <c r="QJO57" s="254"/>
      <c r="QJR57" s="252"/>
      <c r="QJS57" s="252"/>
      <c r="QJT57" s="252"/>
      <c r="QJU57" s="252"/>
      <c r="QJV57" s="253"/>
      <c r="QJW57" s="253"/>
      <c r="QJX57" s="255"/>
      <c r="QJY57" s="255"/>
      <c r="QJZ57" s="256"/>
      <c r="QKC57" s="251"/>
      <c r="QKD57" s="251"/>
      <c r="QKE57" s="251"/>
      <c r="QKF57" s="251"/>
      <c r="QKG57" s="251"/>
      <c r="QKH57" s="251"/>
      <c r="QKI57" s="252"/>
      <c r="QKJ57" s="253"/>
      <c r="QKO57" s="254"/>
      <c r="QKR57" s="252"/>
      <c r="QKS57" s="252"/>
      <c r="QKT57" s="252"/>
      <c r="QKU57" s="252"/>
      <c r="QKV57" s="253"/>
      <c r="QKW57" s="253"/>
      <c r="QKX57" s="255"/>
      <c r="QKY57" s="255"/>
      <c r="QKZ57" s="256"/>
      <c r="QLC57" s="251"/>
      <c r="QLD57" s="251"/>
      <c r="QLE57" s="251"/>
      <c r="QLF57" s="251"/>
      <c r="QLG57" s="251"/>
      <c r="QLH57" s="251"/>
      <c r="QLI57" s="252"/>
      <c r="QLJ57" s="253"/>
      <c r="QLO57" s="254"/>
      <c r="QLR57" s="252"/>
      <c r="QLS57" s="252"/>
      <c r="QLT57" s="252"/>
      <c r="QLU57" s="252"/>
      <c r="QLV57" s="253"/>
      <c r="QLW57" s="253"/>
      <c r="QLX57" s="255"/>
      <c r="QLY57" s="255"/>
      <c r="QLZ57" s="256"/>
      <c r="QMC57" s="251"/>
      <c r="QMD57" s="251"/>
      <c r="QME57" s="251"/>
      <c r="QMF57" s="251"/>
      <c r="QMG57" s="251"/>
      <c r="QMH57" s="251"/>
      <c r="QMI57" s="252"/>
      <c r="QMJ57" s="253"/>
      <c r="QMO57" s="254"/>
      <c r="QMR57" s="252"/>
      <c r="QMS57" s="252"/>
      <c r="QMT57" s="252"/>
      <c r="QMU57" s="252"/>
      <c r="QMV57" s="253"/>
      <c r="QMW57" s="253"/>
      <c r="QMX57" s="255"/>
      <c r="QMY57" s="255"/>
      <c r="QMZ57" s="256"/>
      <c r="QNC57" s="251"/>
      <c r="QND57" s="251"/>
      <c r="QNE57" s="251"/>
      <c r="QNF57" s="251"/>
      <c r="QNG57" s="251"/>
      <c r="QNH57" s="251"/>
      <c r="QNI57" s="252"/>
      <c r="QNJ57" s="253"/>
      <c r="QNO57" s="254"/>
      <c r="QNR57" s="252"/>
      <c r="QNS57" s="252"/>
      <c r="QNT57" s="252"/>
      <c r="QNU57" s="252"/>
      <c r="QNV57" s="253"/>
      <c r="QNW57" s="253"/>
      <c r="QNX57" s="255"/>
      <c r="QNY57" s="255"/>
      <c r="QNZ57" s="256"/>
      <c r="QOC57" s="251"/>
      <c r="QOD57" s="251"/>
      <c r="QOE57" s="251"/>
      <c r="QOF57" s="251"/>
      <c r="QOG57" s="251"/>
      <c r="QOH57" s="251"/>
      <c r="QOI57" s="252"/>
      <c r="QOJ57" s="253"/>
      <c r="QOO57" s="254"/>
      <c r="QOR57" s="252"/>
      <c r="QOS57" s="252"/>
      <c r="QOT57" s="252"/>
      <c r="QOU57" s="252"/>
      <c r="QOV57" s="253"/>
      <c r="QOW57" s="253"/>
      <c r="QOX57" s="255"/>
      <c r="QOY57" s="255"/>
      <c r="QOZ57" s="256"/>
      <c r="QPC57" s="251"/>
      <c r="QPD57" s="251"/>
      <c r="QPE57" s="251"/>
      <c r="QPF57" s="251"/>
      <c r="QPG57" s="251"/>
      <c r="QPH57" s="251"/>
      <c r="QPI57" s="252"/>
      <c r="QPJ57" s="253"/>
      <c r="QPO57" s="254"/>
      <c r="QPR57" s="252"/>
      <c r="QPS57" s="252"/>
      <c r="QPT57" s="252"/>
      <c r="QPU57" s="252"/>
      <c r="QPV57" s="253"/>
      <c r="QPW57" s="253"/>
      <c r="QPX57" s="255"/>
      <c r="QPY57" s="255"/>
      <c r="QPZ57" s="256"/>
      <c r="QQC57" s="251"/>
      <c r="QQD57" s="251"/>
      <c r="QQE57" s="251"/>
      <c r="QQF57" s="251"/>
      <c r="QQG57" s="251"/>
      <c r="QQH57" s="251"/>
      <c r="QQI57" s="252"/>
      <c r="QQJ57" s="253"/>
      <c r="QQO57" s="254"/>
      <c r="QQR57" s="252"/>
      <c r="QQS57" s="252"/>
      <c r="QQT57" s="252"/>
      <c r="QQU57" s="252"/>
      <c r="QQV57" s="253"/>
      <c r="QQW57" s="253"/>
      <c r="QQX57" s="255"/>
      <c r="QQY57" s="255"/>
      <c r="QQZ57" s="256"/>
      <c r="QRC57" s="251"/>
      <c r="QRD57" s="251"/>
      <c r="QRE57" s="251"/>
      <c r="QRF57" s="251"/>
      <c r="QRG57" s="251"/>
      <c r="QRH57" s="251"/>
      <c r="QRI57" s="252"/>
      <c r="QRJ57" s="253"/>
      <c r="QRO57" s="254"/>
      <c r="QRR57" s="252"/>
      <c r="QRS57" s="252"/>
      <c r="QRT57" s="252"/>
      <c r="QRU57" s="252"/>
      <c r="QRV57" s="253"/>
      <c r="QRW57" s="253"/>
      <c r="QRX57" s="255"/>
      <c r="QRY57" s="255"/>
      <c r="QRZ57" s="256"/>
      <c r="QSC57" s="251"/>
      <c r="QSD57" s="251"/>
      <c r="QSE57" s="251"/>
      <c r="QSF57" s="251"/>
      <c r="QSG57" s="251"/>
      <c r="QSH57" s="251"/>
      <c r="QSI57" s="252"/>
      <c r="QSJ57" s="253"/>
      <c r="QSO57" s="254"/>
      <c r="QSR57" s="252"/>
      <c r="QSS57" s="252"/>
      <c r="QST57" s="252"/>
      <c r="QSU57" s="252"/>
      <c r="QSV57" s="253"/>
      <c r="QSW57" s="253"/>
      <c r="QSX57" s="255"/>
      <c r="QSY57" s="255"/>
      <c r="QSZ57" s="256"/>
      <c r="QTC57" s="251"/>
      <c r="QTD57" s="251"/>
      <c r="QTE57" s="251"/>
      <c r="QTF57" s="251"/>
      <c r="QTG57" s="251"/>
      <c r="QTH57" s="251"/>
      <c r="QTI57" s="252"/>
      <c r="QTJ57" s="253"/>
      <c r="QTO57" s="254"/>
      <c r="QTR57" s="252"/>
      <c r="QTS57" s="252"/>
      <c r="QTT57" s="252"/>
      <c r="QTU57" s="252"/>
      <c r="QTV57" s="253"/>
      <c r="QTW57" s="253"/>
      <c r="QTX57" s="255"/>
      <c r="QTY57" s="255"/>
      <c r="QTZ57" s="256"/>
      <c r="QUC57" s="251"/>
      <c r="QUD57" s="251"/>
      <c r="QUE57" s="251"/>
      <c r="QUF57" s="251"/>
      <c r="QUG57" s="251"/>
      <c r="QUH57" s="251"/>
      <c r="QUI57" s="252"/>
      <c r="QUJ57" s="253"/>
      <c r="QUO57" s="254"/>
      <c r="QUR57" s="252"/>
      <c r="QUS57" s="252"/>
      <c r="QUT57" s="252"/>
      <c r="QUU57" s="252"/>
      <c r="QUV57" s="253"/>
      <c r="QUW57" s="253"/>
      <c r="QUX57" s="255"/>
      <c r="QUY57" s="255"/>
      <c r="QUZ57" s="256"/>
      <c r="QVC57" s="251"/>
      <c r="QVD57" s="251"/>
      <c r="QVE57" s="251"/>
      <c r="QVF57" s="251"/>
      <c r="QVG57" s="251"/>
      <c r="QVH57" s="251"/>
      <c r="QVI57" s="252"/>
      <c r="QVJ57" s="253"/>
      <c r="QVO57" s="254"/>
      <c r="QVR57" s="252"/>
      <c r="QVS57" s="252"/>
      <c r="QVT57" s="252"/>
      <c r="QVU57" s="252"/>
      <c r="QVV57" s="253"/>
      <c r="QVW57" s="253"/>
      <c r="QVX57" s="255"/>
      <c r="QVY57" s="255"/>
      <c r="QVZ57" s="256"/>
      <c r="QWC57" s="251"/>
      <c r="QWD57" s="251"/>
      <c r="QWE57" s="251"/>
      <c r="QWF57" s="251"/>
      <c r="QWG57" s="251"/>
      <c r="QWH57" s="251"/>
      <c r="QWI57" s="252"/>
      <c r="QWJ57" s="253"/>
      <c r="QWO57" s="254"/>
      <c r="QWR57" s="252"/>
      <c r="QWS57" s="252"/>
      <c r="QWT57" s="252"/>
      <c r="QWU57" s="252"/>
      <c r="QWV57" s="253"/>
      <c r="QWW57" s="253"/>
      <c r="QWX57" s="255"/>
      <c r="QWY57" s="255"/>
      <c r="QWZ57" s="256"/>
      <c r="QXC57" s="251"/>
      <c r="QXD57" s="251"/>
      <c r="QXE57" s="251"/>
      <c r="QXF57" s="251"/>
      <c r="QXG57" s="251"/>
      <c r="QXH57" s="251"/>
      <c r="QXI57" s="252"/>
      <c r="QXJ57" s="253"/>
      <c r="QXO57" s="254"/>
      <c r="QXR57" s="252"/>
      <c r="QXS57" s="252"/>
      <c r="QXT57" s="252"/>
      <c r="QXU57" s="252"/>
      <c r="QXV57" s="253"/>
      <c r="QXW57" s="253"/>
      <c r="QXX57" s="255"/>
      <c r="QXY57" s="255"/>
      <c r="QXZ57" s="256"/>
      <c r="QYC57" s="251"/>
      <c r="QYD57" s="251"/>
      <c r="QYE57" s="251"/>
      <c r="QYF57" s="251"/>
      <c r="QYG57" s="251"/>
      <c r="QYH57" s="251"/>
      <c r="QYI57" s="252"/>
      <c r="QYJ57" s="253"/>
      <c r="QYO57" s="254"/>
      <c r="QYR57" s="252"/>
      <c r="QYS57" s="252"/>
      <c r="QYT57" s="252"/>
      <c r="QYU57" s="252"/>
      <c r="QYV57" s="253"/>
      <c r="QYW57" s="253"/>
      <c r="QYX57" s="255"/>
      <c r="QYY57" s="255"/>
      <c r="QYZ57" s="256"/>
      <c r="QZC57" s="251"/>
      <c r="QZD57" s="251"/>
      <c r="QZE57" s="251"/>
      <c r="QZF57" s="251"/>
      <c r="QZG57" s="251"/>
      <c r="QZH57" s="251"/>
      <c r="QZI57" s="252"/>
      <c r="QZJ57" s="253"/>
      <c r="QZO57" s="254"/>
      <c r="QZR57" s="252"/>
      <c r="QZS57" s="252"/>
      <c r="QZT57" s="252"/>
      <c r="QZU57" s="252"/>
      <c r="QZV57" s="253"/>
      <c r="QZW57" s="253"/>
      <c r="QZX57" s="255"/>
      <c r="QZY57" s="255"/>
      <c r="QZZ57" s="256"/>
      <c r="RAC57" s="251"/>
      <c r="RAD57" s="251"/>
      <c r="RAE57" s="251"/>
      <c r="RAF57" s="251"/>
      <c r="RAG57" s="251"/>
      <c r="RAH57" s="251"/>
      <c r="RAI57" s="252"/>
      <c r="RAJ57" s="253"/>
      <c r="RAO57" s="254"/>
      <c r="RAR57" s="252"/>
      <c r="RAS57" s="252"/>
      <c r="RAT57" s="252"/>
      <c r="RAU57" s="252"/>
      <c r="RAV57" s="253"/>
      <c r="RAW57" s="253"/>
      <c r="RAX57" s="255"/>
      <c r="RAY57" s="255"/>
      <c r="RAZ57" s="256"/>
      <c r="RBC57" s="251"/>
      <c r="RBD57" s="251"/>
      <c r="RBE57" s="251"/>
      <c r="RBF57" s="251"/>
      <c r="RBG57" s="251"/>
      <c r="RBH57" s="251"/>
      <c r="RBI57" s="252"/>
      <c r="RBJ57" s="253"/>
      <c r="RBO57" s="254"/>
      <c r="RBR57" s="252"/>
      <c r="RBS57" s="252"/>
      <c r="RBT57" s="252"/>
      <c r="RBU57" s="252"/>
      <c r="RBV57" s="253"/>
      <c r="RBW57" s="253"/>
      <c r="RBX57" s="255"/>
      <c r="RBY57" s="255"/>
      <c r="RBZ57" s="256"/>
      <c r="RCC57" s="251"/>
      <c r="RCD57" s="251"/>
      <c r="RCE57" s="251"/>
      <c r="RCF57" s="251"/>
      <c r="RCG57" s="251"/>
      <c r="RCH57" s="251"/>
      <c r="RCI57" s="252"/>
      <c r="RCJ57" s="253"/>
      <c r="RCO57" s="254"/>
      <c r="RCR57" s="252"/>
      <c r="RCS57" s="252"/>
      <c r="RCT57" s="252"/>
      <c r="RCU57" s="252"/>
      <c r="RCV57" s="253"/>
      <c r="RCW57" s="253"/>
      <c r="RCX57" s="255"/>
      <c r="RCY57" s="255"/>
      <c r="RCZ57" s="256"/>
      <c r="RDC57" s="251"/>
      <c r="RDD57" s="251"/>
      <c r="RDE57" s="251"/>
      <c r="RDF57" s="251"/>
      <c r="RDG57" s="251"/>
      <c r="RDH57" s="251"/>
      <c r="RDI57" s="252"/>
      <c r="RDJ57" s="253"/>
      <c r="RDO57" s="254"/>
      <c r="RDR57" s="252"/>
      <c r="RDS57" s="252"/>
      <c r="RDT57" s="252"/>
      <c r="RDU57" s="252"/>
      <c r="RDV57" s="253"/>
      <c r="RDW57" s="253"/>
      <c r="RDX57" s="255"/>
      <c r="RDY57" s="255"/>
      <c r="RDZ57" s="256"/>
      <c r="REC57" s="251"/>
      <c r="RED57" s="251"/>
      <c r="REE57" s="251"/>
      <c r="REF57" s="251"/>
      <c r="REG57" s="251"/>
      <c r="REH57" s="251"/>
      <c r="REI57" s="252"/>
      <c r="REJ57" s="253"/>
      <c r="REO57" s="254"/>
      <c r="RER57" s="252"/>
      <c r="RES57" s="252"/>
      <c r="RET57" s="252"/>
      <c r="REU57" s="252"/>
      <c r="REV57" s="253"/>
      <c r="REW57" s="253"/>
      <c r="REX57" s="255"/>
      <c r="REY57" s="255"/>
      <c r="REZ57" s="256"/>
      <c r="RFC57" s="251"/>
      <c r="RFD57" s="251"/>
      <c r="RFE57" s="251"/>
      <c r="RFF57" s="251"/>
      <c r="RFG57" s="251"/>
      <c r="RFH57" s="251"/>
      <c r="RFI57" s="252"/>
      <c r="RFJ57" s="253"/>
      <c r="RFO57" s="254"/>
      <c r="RFR57" s="252"/>
      <c r="RFS57" s="252"/>
      <c r="RFT57" s="252"/>
      <c r="RFU57" s="252"/>
      <c r="RFV57" s="253"/>
      <c r="RFW57" s="253"/>
      <c r="RFX57" s="255"/>
      <c r="RFY57" s="255"/>
      <c r="RFZ57" s="256"/>
      <c r="RGC57" s="251"/>
      <c r="RGD57" s="251"/>
      <c r="RGE57" s="251"/>
      <c r="RGF57" s="251"/>
      <c r="RGG57" s="251"/>
      <c r="RGH57" s="251"/>
      <c r="RGI57" s="252"/>
      <c r="RGJ57" s="253"/>
      <c r="RGO57" s="254"/>
      <c r="RGR57" s="252"/>
      <c r="RGS57" s="252"/>
      <c r="RGT57" s="252"/>
      <c r="RGU57" s="252"/>
      <c r="RGV57" s="253"/>
      <c r="RGW57" s="253"/>
      <c r="RGX57" s="255"/>
      <c r="RGY57" s="255"/>
      <c r="RGZ57" s="256"/>
      <c r="RHC57" s="251"/>
      <c r="RHD57" s="251"/>
      <c r="RHE57" s="251"/>
      <c r="RHF57" s="251"/>
      <c r="RHG57" s="251"/>
      <c r="RHH57" s="251"/>
      <c r="RHI57" s="252"/>
      <c r="RHJ57" s="253"/>
      <c r="RHO57" s="254"/>
      <c r="RHR57" s="252"/>
      <c r="RHS57" s="252"/>
      <c r="RHT57" s="252"/>
      <c r="RHU57" s="252"/>
      <c r="RHV57" s="253"/>
      <c r="RHW57" s="253"/>
      <c r="RHX57" s="255"/>
      <c r="RHY57" s="255"/>
      <c r="RHZ57" s="256"/>
      <c r="RIC57" s="251"/>
      <c r="RID57" s="251"/>
      <c r="RIE57" s="251"/>
      <c r="RIF57" s="251"/>
      <c r="RIG57" s="251"/>
      <c r="RIH57" s="251"/>
      <c r="RII57" s="252"/>
      <c r="RIJ57" s="253"/>
      <c r="RIO57" s="254"/>
      <c r="RIR57" s="252"/>
      <c r="RIS57" s="252"/>
      <c r="RIT57" s="252"/>
      <c r="RIU57" s="252"/>
      <c r="RIV57" s="253"/>
      <c r="RIW57" s="253"/>
      <c r="RIX57" s="255"/>
      <c r="RIY57" s="255"/>
      <c r="RIZ57" s="256"/>
      <c r="RJC57" s="251"/>
      <c r="RJD57" s="251"/>
      <c r="RJE57" s="251"/>
      <c r="RJF57" s="251"/>
      <c r="RJG57" s="251"/>
      <c r="RJH57" s="251"/>
      <c r="RJI57" s="252"/>
      <c r="RJJ57" s="253"/>
      <c r="RJO57" s="254"/>
      <c r="RJR57" s="252"/>
      <c r="RJS57" s="252"/>
      <c r="RJT57" s="252"/>
      <c r="RJU57" s="252"/>
      <c r="RJV57" s="253"/>
      <c r="RJW57" s="253"/>
      <c r="RJX57" s="255"/>
      <c r="RJY57" s="255"/>
      <c r="RJZ57" s="256"/>
      <c r="RKC57" s="251"/>
      <c r="RKD57" s="251"/>
      <c r="RKE57" s="251"/>
      <c r="RKF57" s="251"/>
      <c r="RKG57" s="251"/>
      <c r="RKH57" s="251"/>
      <c r="RKI57" s="252"/>
      <c r="RKJ57" s="253"/>
      <c r="RKO57" s="254"/>
      <c r="RKR57" s="252"/>
      <c r="RKS57" s="252"/>
      <c r="RKT57" s="252"/>
      <c r="RKU57" s="252"/>
      <c r="RKV57" s="253"/>
      <c r="RKW57" s="253"/>
      <c r="RKX57" s="255"/>
      <c r="RKY57" s="255"/>
      <c r="RKZ57" s="256"/>
      <c r="RLC57" s="251"/>
      <c r="RLD57" s="251"/>
      <c r="RLE57" s="251"/>
      <c r="RLF57" s="251"/>
      <c r="RLG57" s="251"/>
      <c r="RLH57" s="251"/>
      <c r="RLI57" s="252"/>
      <c r="RLJ57" s="253"/>
      <c r="RLO57" s="254"/>
      <c r="RLR57" s="252"/>
      <c r="RLS57" s="252"/>
      <c r="RLT57" s="252"/>
      <c r="RLU57" s="252"/>
      <c r="RLV57" s="253"/>
      <c r="RLW57" s="253"/>
      <c r="RLX57" s="255"/>
      <c r="RLY57" s="255"/>
      <c r="RLZ57" s="256"/>
      <c r="RMC57" s="251"/>
      <c r="RMD57" s="251"/>
      <c r="RME57" s="251"/>
      <c r="RMF57" s="251"/>
      <c r="RMG57" s="251"/>
      <c r="RMH57" s="251"/>
      <c r="RMI57" s="252"/>
      <c r="RMJ57" s="253"/>
      <c r="RMO57" s="254"/>
      <c r="RMR57" s="252"/>
      <c r="RMS57" s="252"/>
      <c r="RMT57" s="252"/>
      <c r="RMU57" s="252"/>
      <c r="RMV57" s="253"/>
      <c r="RMW57" s="253"/>
      <c r="RMX57" s="255"/>
      <c r="RMY57" s="255"/>
      <c r="RMZ57" s="256"/>
      <c r="RNC57" s="251"/>
      <c r="RND57" s="251"/>
      <c r="RNE57" s="251"/>
      <c r="RNF57" s="251"/>
      <c r="RNG57" s="251"/>
      <c r="RNH57" s="251"/>
      <c r="RNI57" s="252"/>
      <c r="RNJ57" s="253"/>
      <c r="RNO57" s="254"/>
      <c r="RNR57" s="252"/>
      <c r="RNS57" s="252"/>
      <c r="RNT57" s="252"/>
      <c r="RNU57" s="252"/>
      <c r="RNV57" s="253"/>
      <c r="RNW57" s="253"/>
      <c r="RNX57" s="255"/>
      <c r="RNY57" s="255"/>
      <c r="RNZ57" s="256"/>
      <c r="ROC57" s="251"/>
      <c r="ROD57" s="251"/>
      <c r="ROE57" s="251"/>
      <c r="ROF57" s="251"/>
      <c r="ROG57" s="251"/>
      <c r="ROH57" s="251"/>
      <c r="ROI57" s="252"/>
      <c r="ROJ57" s="253"/>
      <c r="ROO57" s="254"/>
      <c r="ROR57" s="252"/>
      <c r="ROS57" s="252"/>
      <c r="ROT57" s="252"/>
      <c r="ROU57" s="252"/>
      <c r="ROV57" s="253"/>
      <c r="ROW57" s="253"/>
      <c r="ROX57" s="255"/>
      <c r="ROY57" s="255"/>
      <c r="ROZ57" s="256"/>
      <c r="RPC57" s="251"/>
      <c r="RPD57" s="251"/>
      <c r="RPE57" s="251"/>
      <c r="RPF57" s="251"/>
      <c r="RPG57" s="251"/>
      <c r="RPH57" s="251"/>
      <c r="RPI57" s="252"/>
      <c r="RPJ57" s="253"/>
      <c r="RPO57" s="254"/>
      <c r="RPR57" s="252"/>
      <c r="RPS57" s="252"/>
      <c r="RPT57" s="252"/>
      <c r="RPU57" s="252"/>
      <c r="RPV57" s="253"/>
      <c r="RPW57" s="253"/>
      <c r="RPX57" s="255"/>
      <c r="RPY57" s="255"/>
      <c r="RPZ57" s="256"/>
      <c r="RQC57" s="251"/>
      <c r="RQD57" s="251"/>
      <c r="RQE57" s="251"/>
      <c r="RQF57" s="251"/>
      <c r="RQG57" s="251"/>
      <c r="RQH57" s="251"/>
      <c r="RQI57" s="252"/>
      <c r="RQJ57" s="253"/>
      <c r="RQO57" s="254"/>
      <c r="RQR57" s="252"/>
      <c r="RQS57" s="252"/>
      <c r="RQT57" s="252"/>
      <c r="RQU57" s="252"/>
      <c r="RQV57" s="253"/>
      <c r="RQW57" s="253"/>
      <c r="RQX57" s="255"/>
      <c r="RQY57" s="255"/>
      <c r="RQZ57" s="256"/>
      <c r="RRC57" s="251"/>
      <c r="RRD57" s="251"/>
      <c r="RRE57" s="251"/>
      <c r="RRF57" s="251"/>
      <c r="RRG57" s="251"/>
      <c r="RRH57" s="251"/>
      <c r="RRI57" s="252"/>
      <c r="RRJ57" s="253"/>
      <c r="RRO57" s="254"/>
      <c r="RRR57" s="252"/>
      <c r="RRS57" s="252"/>
      <c r="RRT57" s="252"/>
      <c r="RRU57" s="252"/>
      <c r="RRV57" s="253"/>
      <c r="RRW57" s="253"/>
      <c r="RRX57" s="255"/>
      <c r="RRY57" s="255"/>
      <c r="RRZ57" s="256"/>
      <c r="RSC57" s="251"/>
      <c r="RSD57" s="251"/>
      <c r="RSE57" s="251"/>
      <c r="RSF57" s="251"/>
      <c r="RSG57" s="251"/>
      <c r="RSH57" s="251"/>
      <c r="RSI57" s="252"/>
      <c r="RSJ57" s="253"/>
      <c r="RSO57" s="254"/>
      <c r="RSR57" s="252"/>
      <c r="RSS57" s="252"/>
      <c r="RST57" s="252"/>
      <c r="RSU57" s="252"/>
      <c r="RSV57" s="253"/>
      <c r="RSW57" s="253"/>
      <c r="RSX57" s="255"/>
      <c r="RSY57" s="255"/>
      <c r="RSZ57" s="256"/>
      <c r="RTC57" s="251"/>
      <c r="RTD57" s="251"/>
      <c r="RTE57" s="251"/>
      <c r="RTF57" s="251"/>
      <c r="RTG57" s="251"/>
      <c r="RTH57" s="251"/>
      <c r="RTI57" s="252"/>
      <c r="RTJ57" s="253"/>
      <c r="RTO57" s="254"/>
      <c r="RTR57" s="252"/>
      <c r="RTS57" s="252"/>
      <c r="RTT57" s="252"/>
      <c r="RTU57" s="252"/>
      <c r="RTV57" s="253"/>
      <c r="RTW57" s="253"/>
      <c r="RTX57" s="255"/>
      <c r="RTY57" s="255"/>
      <c r="RTZ57" s="256"/>
      <c r="RUC57" s="251"/>
      <c r="RUD57" s="251"/>
      <c r="RUE57" s="251"/>
      <c r="RUF57" s="251"/>
      <c r="RUG57" s="251"/>
      <c r="RUH57" s="251"/>
      <c r="RUI57" s="252"/>
      <c r="RUJ57" s="253"/>
      <c r="RUO57" s="254"/>
      <c r="RUR57" s="252"/>
      <c r="RUS57" s="252"/>
      <c r="RUT57" s="252"/>
      <c r="RUU57" s="252"/>
      <c r="RUV57" s="253"/>
      <c r="RUW57" s="253"/>
      <c r="RUX57" s="255"/>
      <c r="RUY57" s="255"/>
      <c r="RUZ57" s="256"/>
      <c r="RVC57" s="251"/>
      <c r="RVD57" s="251"/>
      <c r="RVE57" s="251"/>
      <c r="RVF57" s="251"/>
      <c r="RVG57" s="251"/>
      <c r="RVH57" s="251"/>
      <c r="RVI57" s="252"/>
      <c r="RVJ57" s="253"/>
      <c r="RVO57" s="254"/>
      <c r="RVR57" s="252"/>
      <c r="RVS57" s="252"/>
      <c r="RVT57" s="252"/>
      <c r="RVU57" s="252"/>
      <c r="RVV57" s="253"/>
      <c r="RVW57" s="253"/>
      <c r="RVX57" s="255"/>
      <c r="RVY57" s="255"/>
      <c r="RVZ57" s="256"/>
      <c r="RWC57" s="251"/>
      <c r="RWD57" s="251"/>
      <c r="RWE57" s="251"/>
      <c r="RWF57" s="251"/>
      <c r="RWG57" s="251"/>
      <c r="RWH57" s="251"/>
      <c r="RWI57" s="252"/>
      <c r="RWJ57" s="253"/>
      <c r="RWO57" s="254"/>
      <c r="RWR57" s="252"/>
      <c r="RWS57" s="252"/>
      <c r="RWT57" s="252"/>
      <c r="RWU57" s="252"/>
      <c r="RWV57" s="253"/>
      <c r="RWW57" s="253"/>
      <c r="RWX57" s="255"/>
      <c r="RWY57" s="255"/>
      <c r="RWZ57" s="256"/>
      <c r="RXC57" s="251"/>
      <c r="RXD57" s="251"/>
      <c r="RXE57" s="251"/>
      <c r="RXF57" s="251"/>
      <c r="RXG57" s="251"/>
      <c r="RXH57" s="251"/>
      <c r="RXI57" s="252"/>
      <c r="RXJ57" s="253"/>
      <c r="RXO57" s="254"/>
      <c r="RXR57" s="252"/>
      <c r="RXS57" s="252"/>
      <c r="RXT57" s="252"/>
      <c r="RXU57" s="252"/>
      <c r="RXV57" s="253"/>
      <c r="RXW57" s="253"/>
      <c r="RXX57" s="255"/>
      <c r="RXY57" s="255"/>
      <c r="RXZ57" s="256"/>
      <c r="RYC57" s="251"/>
      <c r="RYD57" s="251"/>
      <c r="RYE57" s="251"/>
      <c r="RYF57" s="251"/>
      <c r="RYG57" s="251"/>
      <c r="RYH57" s="251"/>
      <c r="RYI57" s="252"/>
      <c r="RYJ57" s="253"/>
      <c r="RYO57" s="254"/>
      <c r="RYR57" s="252"/>
      <c r="RYS57" s="252"/>
      <c r="RYT57" s="252"/>
      <c r="RYU57" s="252"/>
      <c r="RYV57" s="253"/>
      <c r="RYW57" s="253"/>
      <c r="RYX57" s="255"/>
      <c r="RYY57" s="255"/>
      <c r="RYZ57" s="256"/>
      <c r="RZC57" s="251"/>
      <c r="RZD57" s="251"/>
      <c r="RZE57" s="251"/>
      <c r="RZF57" s="251"/>
      <c r="RZG57" s="251"/>
      <c r="RZH57" s="251"/>
      <c r="RZI57" s="252"/>
      <c r="RZJ57" s="253"/>
      <c r="RZO57" s="254"/>
      <c r="RZR57" s="252"/>
      <c r="RZS57" s="252"/>
      <c r="RZT57" s="252"/>
      <c r="RZU57" s="252"/>
      <c r="RZV57" s="253"/>
      <c r="RZW57" s="253"/>
      <c r="RZX57" s="255"/>
      <c r="RZY57" s="255"/>
      <c r="RZZ57" s="256"/>
      <c r="SAC57" s="251"/>
      <c r="SAD57" s="251"/>
      <c r="SAE57" s="251"/>
      <c r="SAF57" s="251"/>
      <c r="SAG57" s="251"/>
      <c r="SAH57" s="251"/>
      <c r="SAI57" s="252"/>
      <c r="SAJ57" s="253"/>
      <c r="SAO57" s="254"/>
      <c r="SAR57" s="252"/>
      <c r="SAS57" s="252"/>
      <c r="SAT57" s="252"/>
      <c r="SAU57" s="252"/>
      <c r="SAV57" s="253"/>
      <c r="SAW57" s="253"/>
      <c r="SAX57" s="255"/>
      <c r="SAY57" s="255"/>
      <c r="SAZ57" s="256"/>
      <c r="SBC57" s="251"/>
      <c r="SBD57" s="251"/>
      <c r="SBE57" s="251"/>
      <c r="SBF57" s="251"/>
      <c r="SBG57" s="251"/>
      <c r="SBH57" s="251"/>
      <c r="SBI57" s="252"/>
      <c r="SBJ57" s="253"/>
      <c r="SBO57" s="254"/>
      <c r="SBR57" s="252"/>
      <c r="SBS57" s="252"/>
      <c r="SBT57" s="252"/>
      <c r="SBU57" s="252"/>
      <c r="SBV57" s="253"/>
      <c r="SBW57" s="253"/>
      <c r="SBX57" s="255"/>
      <c r="SBY57" s="255"/>
      <c r="SBZ57" s="256"/>
      <c r="SCC57" s="251"/>
      <c r="SCD57" s="251"/>
      <c r="SCE57" s="251"/>
      <c r="SCF57" s="251"/>
      <c r="SCG57" s="251"/>
      <c r="SCH57" s="251"/>
      <c r="SCI57" s="252"/>
      <c r="SCJ57" s="253"/>
      <c r="SCO57" s="254"/>
      <c r="SCR57" s="252"/>
      <c r="SCS57" s="252"/>
      <c r="SCT57" s="252"/>
      <c r="SCU57" s="252"/>
      <c r="SCV57" s="253"/>
      <c r="SCW57" s="253"/>
      <c r="SCX57" s="255"/>
      <c r="SCY57" s="255"/>
      <c r="SCZ57" s="256"/>
      <c r="SDC57" s="251"/>
      <c r="SDD57" s="251"/>
      <c r="SDE57" s="251"/>
      <c r="SDF57" s="251"/>
      <c r="SDG57" s="251"/>
      <c r="SDH57" s="251"/>
      <c r="SDI57" s="252"/>
      <c r="SDJ57" s="253"/>
      <c r="SDO57" s="254"/>
      <c r="SDR57" s="252"/>
      <c r="SDS57" s="252"/>
      <c r="SDT57" s="252"/>
      <c r="SDU57" s="252"/>
      <c r="SDV57" s="253"/>
      <c r="SDW57" s="253"/>
      <c r="SDX57" s="255"/>
      <c r="SDY57" s="255"/>
      <c r="SDZ57" s="256"/>
      <c r="SEC57" s="251"/>
      <c r="SED57" s="251"/>
      <c r="SEE57" s="251"/>
      <c r="SEF57" s="251"/>
      <c r="SEG57" s="251"/>
      <c r="SEH57" s="251"/>
      <c r="SEI57" s="252"/>
      <c r="SEJ57" s="253"/>
      <c r="SEO57" s="254"/>
      <c r="SER57" s="252"/>
      <c r="SES57" s="252"/>
      <c r="SET57" s="252"/>
      <c r="SEU57" s="252"/>
      <c r="SEV57" s="253"/>
      <c r="SEW57" s="253"/>
      <c r="SEX57" s="255"/>
      <c r="SEY57" s="255"/>
      <c r="SEZ57" s="256"/>
      <c r="SFC57" s="251"/>
      <c r="SFD57" s="251"/>
      <c r="SFE57" s="251"/>
      <c r="SFF57" s="251"/>
      <c r="SFG57" s="251"/>
      <c r="SFH57" s="251"/>
      <c r="SFI57" s="252"/>
      <c r="SFJ57" s="253"/>
      <c r="SFO57" s="254"/>
      <c r="SFR57" s="252"/>
      <c r="SFS57" s="252"/>
      <c r="SFT57" s="252"/>
      <c r="SFU57" s="252"/>
      <c r="SFV57" s="253"/>
      <c r="SFW57" s="253"/>
      <c r="SFX57" s="255"/>
      <c r="SFY57" s="255"/>
      <c r="SFZ57" s="256"/>
      <c r="SGC57" s="251"/>
      <c r="SGD57" s="251"/>
      <c r="SGE57" s="251"/>
      <c r="SGF57" s="251"/>
      <c r="SGG57" s="251"/>
      <c r="SGH57" s="251"/>
      <c r="SGI57" s="252"/>
      <c r="SGJ57" s="253"/>
      <c r="SGO57" s="254"/>
      <c r="SGR57" s="252"/>
      <c r="SGS57" s="252"/>
      <c r="SGT57" s="252"/>
      <c r="SGU57" s="252"/>
      <c r="SGV57" s="253"/>
      <c r="SGW57" s="253"/>
      <c r="SGX57" s="255"/>
      <c r="SGY57" s="255"/>
      <c r="SGZ57" s="256"/>
      <c r="SHC57" s="251"/>
      <c r="SHD57" s="251"/>
      <c r="SHE57" s="251"/>
      <c r="SHF57" s="251"/>
      <c r="SHG57" s="251"/>
      <c r="SHH57" s="251"/>
      <c r="SHI57" s="252"/>
      <c r="SHJ57" s="253"/>
      <c r="SHO57" s="254"/>
      <c r="SHR57" s="252"/>
      <c r="SHS57" s="252"/>
      <c r="SHT57" s="252"/>
      <c r="SHU57" s="252"/>
      <c r="SHV57" s="253"/>
      <c r="SHW57" s="253"/>
      <c r="SHX57" s="255"/>
      <c r="SHY57" s="255"/>
      <c r="SHZ57" s="256"/>
      <c r="SIC57" s="251"/>
      <c r="SID57" s="251"/>
      <c r="SIE57" s="251"/>
      <c r="SIF57" s="251"/>
      <c r="SIG57" s="251"/>
      <c r="SIH57" s="251"/>
      <c r="SII57" s="252"/>
      <c r="SIJ57" s="253"/>
      <c r="SIO57" s="254"/>
      <c r="SIR57" s="252"/>
      <c r="SIS57" s="252"/>
      <c r="SIT57" s="252"/>
      <c r="SIU57" s="252"/>
      <c r="SIV57" s="253"/>
      <c r="SIW57" s="253"/>
      <c r="SIX57" s="255"/>
      <c r="SIY57" s="255"/>
      <c r="SIZ57" s="256"/>
      <c r="SJC57" s="251"/>
      <c r="SJD57" s="251"/>
      <c r="SJE57" s="251"/>
      <c r="SJF57" s="251"/>
      <c r="SJG57" s="251"/>
      <c r="SJH57" s="251"/>
      <c r="SJI57" s="252"/>
      <c r="SJJ57" s="253"/>
      <c r="SJO57" s="254"/>
      <c r="SJR57" s="252"/>
      <c r="SJS57" s="252"/>
      <c r="SJT57" s="252"/>
      <c r="SJU57" s="252"/>
      <c r="SJV57" s="253"/>
      <c r="SJW57" s="253"/>
      <c r="SJX57" s="255"/>
      <c r="SJY57" s="255"/>
      <c r="SJZ57" s="256"/>
      <c r="SKC57" s="251"/>
      <c r="SKD57" s="251"/>
      <c r="SKE57" s="251"/>
      <c r="SKF57" s="251"/>
      <c r="SKG57" s="251"/>
      <c r="SKH57" s="251"/>
      <c r="SKI57" s="252"/>
      <c r="SKJ57" s="253"/>
      <c r="SKO57" s="254"/>
      <c r="SKR57" s="252"/>
      <c r="SKS57" s="252"/>
      <c r="SKT57" s="252"/>
      <c r="SKU57" s="252"/>
      <c r="SKV57" s="253"/>
      <c r="SKW57" s="253"/>
      <c r="SKX57" s="255"/>
      <c r="SKY57" s="255"/>
      <c r="SKZ57" s="256"/>
      <c r="SLC57" s="251"/>
      <c r="SLD57" s="251"/>
      <c r="SLE57" s="251"/>
      <c r="SLF57" s="251"/>
      <c r="SLG57" s="251"/>
      <c r="SLH57" s="251"/>
      <c r="SLI57" s="252"/>
      <c r="SLJ57" s="253"/>
      <c r="SLO57" s="254"/>
      <c r="SLR57" s="252"/>
      <c r="SLS57" s="252"/>
      <c r="SLT57" s="252"/>
      <c r="SLU57" s="252"/>
      <c r="SLV57" s="253"/>
      <c r="SLW57" s="253"/>
      <c r="SLX57" s="255"/>
      <c r="SLY57" s="255"/>
      <c r="SLZ57" s="256"/>
      <c r="SMC57" s="251"/>
      <c r="SMD57" s="251"/>
      <c r="SME57" s="251"/>
      <c r="SMF57" s="251"/>
      <c r="SMG57" s="251"/>
      <c r="SMH57" s="251"/>
      <c r="SMI57" s="252"/>
      <c r="SMJ57" s="253"/>
      <c r="SMO57" s="254"/>
      <c r="SMR57" s="252"/>
      <c r="SMS57" s="252"/>
      <c r="SMT57" s="252"/>
      <c r="SMU57" s="252"/>
      <c r="SMV57" s="253"/>
      <c r="SMW57" s="253"/>
      <c r="SMX57" s="255"/>
      <c r="SMY57" s="255"/>
      <c r="SMZ57" s="256"/>
      <c r="SNC57" s="251"/>
      <c r="SND57" s="251"/>
      <c r="SNE57" s="251"/>
      <c r="SNF57" s="251"/>
      <c r="SNG57" s="251"/>
      <c r="SNH57" s="251"/>
      <c r="SNI57" s="252"/>
      <c r="SNJ57" s="253"/>
      <c r="SNO57" s="254"/>
      <c r="SNR57" s="252"/>
      <c r="SNS57" s="252"/>
      <c r="SNT57" s="252"/>
      <c r="SNU57" s="252"/>
      <c r="SNV57" s="253"/>
      <c r="SNW57" s="253"/>
      <c r="SNX57" s="255"/>
      <c r="SNY57" s="255"/>
      <c r="SNZ57" s="256"/>
      <c r="SOC57" s="251"/>
      <c r="SOD57" s="251"/>
      <c r="SOE57" s="251"/>
      <c r="SOF57" s="251"/>
      <c r="SOG57" s="251"/>
      <c r="SOH57" s="251"/>
      <c r="SOI57" s="252"/>
      <c r="SOJ57" s="253"/>
      <c r="SOO57" s="254"/>
      <c r="SOR57" s="252"/>
      <c r="SOS57" s="252"/>
      <c r="SOT57" s="252"/>
      <c r="SOU57" s="252"/>
      <c r="SOV57" s="253"/>
      <c r="SOW57" s="253"/>
      <c r="SOX57" s="255"/>
      <c r="SOY57" s="255"/>
      <c r="SOZ57" s="256"/>
      <c r="SPC57" s="251"/>
      <c r="SPD57" s="251"/>
      <c r="SPE57" s="251"/>
      <c r="SPF57" s="251"/>
      <c r="SPG57" s="251"/>
      <c r="SPH57" s="251"/>
      <c r="SPI57" s="252"/>
      <c r="SPJ57" s="253"/>
      <c r="SPO57" s="254"/>
      <c r="SPR57" s="252"/>
      <c r="SPS57" s="252"/>
      <c r="SPT57" s="252"/>
      <c r="SPU57" s="252"/>
      <c r="SPV57" s="253"/>
      <c r="SPW57" s="253"/>
      <c r="SPX57" s="255"/>
      <c r="SPY57" s="255"/>
      <c r="SPZ57" s="256"/>
      <c r="SQC57" s="251"/>
      <c r="SQD57" s="251"/>
      <c r="SQE57" s="251"/>
      <c r="SQF57" s="251"/>
      <c r="SQG57" s="251"/>
      <c r="SQH57" s="251"/>
      <c r="SQI57" s="252"/>
      <c r="SQJ57" s="253"/>
      <c r="SQO57" s="254"/>
      <c r="SQR57" s="252"/>
      <c r="SQS57" s="252"/>
      <c r="SQT57" s="252"/>
      <c r="SQU57" s="252"/>
      <c r="SQV57" s="253"/>
      <c r="SQW57" s="253"/>
      <c r="SQX57" s="255"/>
      <c r="SQY57" s="255"/>
      <c r="SQZ57" s="256"/>
      <c r="SRC57" s="251"/>
      <c r="SRD57" s="251"/>
      <c r="SRE57" s="251"/>
      <c r="SRF57" s="251"/>
      <c r="SRG57" s="251"/>
      <c r="SRH57" s="251"/>
      <c r="SRI57" s="252"/>
      <c r="SRJ57" s="253"/>
      <c r="SRO57" s="254"/>
      <c r="SRR57" s="252"/>
      <c r="SRS57" s="252"/>
      <c r="SRT57" s="252"/>
      <c r="SRU57" s="252"/>
      <c r="SRV57" s="253"/>
      <c r="SRW57" s="253"/>
      <c r="SRX57" s="255"/>
      <c r="SRY57" s="255"/>
      <c r="SRZ57" s="256"/>
      <c r="SSC57" s="251"/>
      <c r="SSD57" s="251"/>
      <c r="SSE57" s="251"/>
      <c r="SSF57" s="251"/>
      <c r="SSG57" s="251"/>
      <c r="SSH57" s="251"/>
      <c r="SSI57" s="252"/>
      <c r="SSJ57" s="253"/>
      <c r="SSO57" s="254"/>
      <c r="SSR57" s="252"/>
      <c r="SSS57" s="252"/>
      <c r="SST57" s="252"/>
      <c r="SSU57" s="252"/>
      <c r="SSV57" s="253"/>
      <c r="SSW57" s="253"/>
      <c r="SSX57" s="255"/>
      <c r="SSY57" s="255"/>
      <c r="SSZ57" s="256"/>
      <c r="STC57" s="251"/>
      <c r="STD57" s="251"/>
      <c r="STE57" s="251"/>
      <c r="STF57" s="251"/>
      <c r="STG57" s="251"/>
      <c r="STH57" s="251"/>
      <c r="STI57" s="252"/>
      <c r="STJ57" s="253"/>
      <c r="STO57" s="254"/>
      <c r="STR57" s="252"/>
      <c r="STS57" s="252"/>
      <c r="STT57" s="252"/>
      <c r="STU57" s="252"/>
      <c r="STV57" s="253"/>
      <c r="STW57" s="253"/>
      <c r="STX57" s="255"/>
      <c r="STY57" s="255"/>
      <c r="STZ57" s="256"/>
      <c r="SUC57" s="251"/>
      <c r="SUD57" s="251"/>
      <c r="SUE57" s="251"/>
      <c r="SUF57" s="251"/>
      <c r="SUG57" s="251"/>
      <c r="SUH57" s="251"/>
      <c r="SUI57" s="252"/>
      <c r="SUJ57" s="253"/>
      <c r="SUO57" s="254"/>
      <c r="SUR57" s="252"/>
      <c r="SUS57" s="252"/>
      <c r="SUT57" s="252"/>
      <c r="SUU57" s="252"/>
      <c r="SUV57" s="253"/>
      <c r="SUW57" s="253"/>
      <c r="SUX57" s="255"/>
      <c r="SUY57" s="255"/>
      <c r="SUZ57" s="256"/>
      <c r="SVC57" s="251"/>
      <c r="SVD57" s="251"/>
      <c r="SVE57" s="251"/>
      <c r="SVF57" s="251"/>
      <c r="SVG57" s="251"/>
      <c r="SVH57" s="251"/>
      <c r="SVI57" s="252"/>
      <c r="SVJ57" s="253"/>
      <c r="SVO57" s="254"/>
      <c r="SVR57" s="252"/>
      <c r="SVS57" s="252"/>
      <c r="SVT57" s="252"/>
      <c r="SVU57" s="252"/>
      <c r="SVV57" s="253"/>
      <c r="SVW57" s="253"/>
      <c r="SVX57" s="255"/>
      <c r="SVY57" s="255"/>
      <c r="SVZ57" s="256"/>
      <c r="SWC57" s="251"/>
      <c r="SWD57" s="251"/>
      <c r="SWE57" s="251"/>
      <c r="SWF57" s="251"/>
      <c r="SWG57" s="251"/>
      <c r="SWH57" s="251"/>
      <c r="SWI57" s="252"/>
      <c r="SWJ57" s="253"/>
      <c r="SWO57" s="254"/>
      <c r="SWR57" s="252"/>
      <c r="SWS57" s="252"/>
      <c r="SWT57" s="252"/>
      <c r="SWU57" s="252"/>
      <c r="SWV57" s="253"/>
      <c r="SWW57" s="253"/>
      <c r="SWX57" s="255"/>
      <c r="SWY57" s="255"/>
      <c r="SWZ57" s="256"/>
      <c r="SXC57" s="251"/>
      <c r="SXD57" s="251"/>
      <c r="SXE57" s="251"/>
      <c r="SXF57" s="251"/>
      <c r="SXG57" s="251"/>
      <c r="SXH57" s="251"/>
      <c r="SXI57" s="252"/>
      <c r="SXJ57" s="253"/>
      <c r="SXO57" s="254"/>
      <c r="SXR57" s="252"/>
      <c r="SXS57" s="252"/>
      <c r="SXT57" s="252"/>
      <c r="SXU57" s="252"/>
      <c r="SXV57" s="253"/>
      <c r="SXW57" s="253"/>
      <c r="SXX57" s="255"/>
      <c r="SXY57" s="255"/>
      <c r="SXZ57" s="256"/>
      <c r="SYC57" s="251"/>
      <c r="SYD57" s="251"/>
      <c r="SYE57" s="251"/>
      <c r="SYF57" s="251"/>
      <c r="SYG57" s="251"/>
      <c r="SYH57" s="251"/>
      <c r="SYI57" s="252"/>
      <c r="SYJ57" s="253"/>
      <c r="SYO57" s="254"/>
      <c r="SYR57" s="252"/>
      <c r="SYS57" s="252"/>
      <c r="SYT57" s="252"/>
      <c r="SYU57" s="252"/>
      <c r="SYV57" s="253"/>
      <c r="SYW57" s="253"/>
      <c r="SYX57" s="255"/>
      <c r="SYY57" s="255"/>
      <c r="SYZ57" s="256"/>
      <c r="SZC57" s="251"/>
      <c r="SZD57" s="251"/>
      <c r="SZE57" s="251"/>
      <c r="SZF57" s="251"/>
      <c r="SZG57" s="251"/>
      <c r="SZH57" s="251"/>
      <c r="SZI57" s="252"/>
      <c r="SZJ57" s="253"/>
      <c r="SZO57" s="254"/>
      <c r="SZR57" s="252"/>
      <c r="SZS57" s="252"/>
      <c r="SZT57" s="252"/>
      <c r="SZU57" s="252"/>
      <c r="SZV57" s="253"/>
      <c r="SZW57" s="253"/>
      <c r="SZX57" s="255"/>
      <c r="SZY57" s="255"/>
      <c r="SZZ57" s="256"/>
      <c r="TAC57" s="251"/>
      <c r="TAD57" s="251"/>
      <c r="TAE57" s="251"/>
      <c r="TAF57" s="251"/>
      <c r="TAG57" s="251"/>
      <c r="TAH57" s="251"/>
      <c r="TAI57" s="252"/>
      <c r="TAJ57" s="253"/>
      <c r="TAO57" s="254"/>
      <c r="TAR57" s="252"/>
      <c r="TAS57" s="252"/>
      <c r="TAT57" s="252"/>
      <c r="TAU57" s="252"/>
      <c r="TAV57" s="253"/>
      <c r="TAW57" s="253"/>
      <c r="TAX57" s="255"/>
      <c r="TAY57" s="255"/>
      <c r="TAZ57" s="256"/>
      <c r="TBC57" s="251"/>
      <c r="TBD57" s="251"/>
      <c r="TBE57" s="251"/>
      <c r="TBF57" s="251"/>
      <c r="TBG57" s="251"/>
      <c r="TBH57" s="251"/>
      <c r="TBI57" s="252"/>
      <c r="TBJ57" s="253"/>
      <c r="TBO57" s="254"/>
      <c r="TBR57" s="252"/>
      <c r="TBS57" s="252"/>
      <c r="TBT57" s="252"/>
      <c r="TBU57" s="252"/>
      <c r="TBV57" s="253"/>
      <c r="TBW57" s="253"/>
      <c r="TBX57" s="255"/>
      <c r="TBY57" s="255"/>
      <c r="TBZ57" s="256"/>
      <c r="TCC57" s="251"/>
      <c r="TCD57" s="251"/>
      <c r="TCE57" s="251"/>
      <c r="TCF57" s="251"/>
      <c r="TCG57" s="251"/>
      <c r="TCH57" s="251"/>
      <c r="TCI57" s="252"/>
      <c r="TCJ57" s="253"/>
      <c r="TCO57" s="254"/>
      <c r="TCR57" s="252"/>
      <c r="TCS57" s="252"/>
      <c r="TCT57" s="252"/>
      <c r="TCU57" s="252"/>
      <c r="TCV57" s="253"/>
      <c r="TCW57" s="253"/>
      <c r="TCX57" s="255"/>
      <c r="TCY57" s="255"/>
      <c r="TCZ57" s="256"/>
      <c r="TDC57" s="251"/>
      <c r="TDD57" s="251"/>
      <c r="TDE57" s="251"/>
      <c r="TDF57" s="251"/>
      <c r="TDG57" s="251"/>
      <c r="TDH57" s="251"/>
      <c r="TDI57" s="252"/>
      <c r="TDJ57" s="253"/>
      <c r="TDO57" s="254"/>
      <c r="TDR57" s="252"/>
      <c r="TDS57" s="252"/>
      <c r="TDT57" s="252"/>
      <c r="TDU57" s="252"/>
      <c r="TDV57" s="253"/>
      <c r="TDW57" s="253"/>
      <c r="TDX57" s="255"/>
      <c r="TDY57" s="255"/>
      <c r="TDZ57" s="256"/>
      <c r="TEC57" s="251"/>
      <c r="TED57" s="251"/>
      <c r="TEE57" s="251"/>
      <c r="TEF57" s="251"/>
      <c r="TEG57" s="251"/>
      <c r="TEH57" s="251"/>
      <c r="TEI57" s="252"/>
      <c r="TEJ57" s="253"/>
      <c r="TEO57" s="254"/>
      <c r="TER57" s="252"/>
      <c r="TES57" s="252"/>
      <c r="TET57" s="252"/>
      <c r="TEU57" s="252"/>
      <c r="TEV57" s="253"/>
      <c r="TEW57" s="253"/>
      <c r="TEX57" s="255"/>
      <c r="TEY57" s="255"/>
      <c r="TEZ57" s="256"/>
      <c r="TFC57" s="251"/>
      <c r="TFD57" s="251"/>
      <c r="TFE57" s="251"/>
      <c r="TFF57" s="251"/>
      <c r="TFG57" s="251"/>
      <c r="TFH57" s="251"/>
      <c r="TFI57" s="252"/>
      <c r="TFJ57" s="253"/>
      <c r="TFO57" s="254"/>
      <c r="TFR57" s="252"/>
      <c r="TFS57" s="252"/>
      <c r="TFT57" s="252"/>
      <c r="TFU57" s="252"/>
      <c r="TFV57" s="253"/>
      <c r="TFW57" s="253"/>
      <c r="TFX57" s="255"/>
      <c r="TFY57" s="255"/>
      <c r="TFZ57" s="256"/>
      <c r="TGC57" s="251"/>
      <c r="TGD57" s="251"/>
      <c r="TGE57" s="251"/>
      <c r="TGF57" s="251"/>
      <c r="TGG57" s="251"/>
      <c r="TGH57" s="251"/>
      <c r="TGI57" s="252"/>
      <c r="TGJ57" s="253"/>
      <c r="TGO57" s="254"/>
      <c r="TGR57" s="252"/>
      <c r="TGS57" s="252"/>
      <c r="TGT57" s="252"/>
      <c r="TGU57" s="252"/>
      <c r="TGV57" s="253"/>
      <c r="TGW57" s="253"/>
      <c r="TGX57" s="255"/>
      <c r="TGY57" s="255"/>
      <c r="TGZ57" s="256"/>
      <c r="THC57" s="251"/>
      <c r="THD57" s="251"/>
      <c r="THE57" s="251"/>
      <c r="THF57" s="251"/>
      <c r="THG57" s="251"/>
      <c r="THH57" s="251"/>
      <c r="THI57" s="252"/>
      <c r="THJ57" s="253"/>
      <c r="THO57" s="254"/>
      <c r="THR57" s="252"/>
      <c r="THS57" s="252"/>
      <c r="THT57" s="252"/>
      <c r="THU57" s="252"/>
      <c r="THV57" s="253"/>
      <c r="THW57" s="253"/>
      <c r="THX57" s="255"/>
      <c r="THY57" s="255"/>
      <c r="THZ57" s="256"/>
      <c r="TIC57" s="251"/>
      <c r="TID57" s="251"/>
      <c r="TIE57" s="251"/>
      <c r="TIF57" s="251"/>
      <c r="TIG57" s="251"/>
      <c r="TIH57" s="251"/>
      <c r="TII57" s="252"/>
      <c r="TIJ57" s="253"/>
      <c r="TIO57" s="254"/>
      <c r="TIR57" s="252"/>
      <c r="TIS57" s="252"/>
      <c r="TIT57" s="252"/>
      <c r="TIU57" s="252"/>
      <c r="TIV57" s="253"/>
      <c r="TIW57" s="253"/>
      <c r="TIX57" s="255"/>
      <c r="TIY57" s="255"/>
      <c r="TIZ57" s="256"/>
      <c r="TJC57" s="251"/>
      <c r="TJD57" s="251"/>
      <c r="TJE57" s="251"/>
      <c r="TJF57" s="251"/>
      <c r="TJG57" s="251"/>
      <c r="TJH57" s="251"/>
      <c r="TJI57" s="252"/>
      <c r="TJJ57" s="253"/>
      <c r="TJO57" s="254"/>
      <c r="TJR57" s="252"/>
      <c r="TJS57" s="252"/>
      <c r="TJT57" s="252"/>
      <c r="TJU57" s="252"/>
      <c r="TJV57" s="253"/>
      <c r="TJW57" s="253"/>
      <c r="TJX57" s="255"/>
      <c r="TJY57" s="255"/>
      <c r="TJZ57" s="256"/>
      <c r="TKC57" s="251"/>
      <c r="TKD57" s="251"/>
      <c r="TKE57" s="251"/>
      <c r="TKF57" s="251"/>
      <c r="TKG57" s="251"/>
      <c r="TKH57" s="251"/>
      <c r="TKI57" s="252"/>
      <c r="TKJ57" s="253"/>
      <c r="TKO57" s="254"/>
      <c r="TKR57" s="252"/>
      <c r="TKS57" s="252"/>
      <c r="TKT57" s="252"/>
      <c r="TKU57" s="252"/>
      <c r="TKV57" s="253"/>
      <c r="TKW57" s="253"/>
      <c r="TKX57" s="255"/>
      <c r="TKY57" s="255"/>
      <c r="TKZ57" s="256"/>
      <c r="TLC57" s="251"/>
      <c r="TLD57" s="251"/>
      <c r="TLE57" s="251"/>
      <c r="TLF57" s="251"/>
      <c r="TLG57" s="251"/>
      <c r="TLH57" s="251"/>
      <c r="TLI57" s="252"/>
      <c r="TLJ57" s="253"/>
      <c r="TLO57" s="254"/>
      <c r="TLR57" s="252"/>
      <c r="TLS57" s="252"/>
      <c r="TLT57" s="252"/>
      <c r="TLU57" s="252"/>
      <c r="TLV57" s="253"/>
      <c r="TLW57" s="253"/>
      <c r="TLX57" s="255"/>
      <c r="TLY57" s="255"/>
      <c r="TLZ57" s="256"/>
      <c r="TMC57" s="251"/>
      <c r="TMD57" s="251"/>
      <c r="TME57" s="251"/>
      <c r="TMF57" s="251"/>
      <c r="TMG57" s="251"/>
      <c r="TMH57" s="251"/>
      <c r="TMI57" s="252"/>
      <c r="TMJ57" s="253"/>
      <c r="TMO57" s="254"/>
      <c r="TMR57" s="252"/>
      <c r="TMS57" s="252"/>
      <c r="TMT57" s="252"/>
      <c r="TMU57" s="252"/>
      <c r="TMV57" s="253"/>
      <c r="TMW57" s="253"/>
      <c r="TMX57" s="255"/>
      <c r="TMY57" s="255"/>
      <c r="TMZ57" s="256"/>
      <c r="TNC57" s="251"/>
      <c r="TND57" s="251"/>
      <c r="TNE57" s="251"/>
      <c r="TNF57" s="251"/>
      <c r="TNG57" s="251"/>
      <c r="TNH57" s="251"/>
      <c r="TNI57" s="252"/>
      <c r="TNJ57" s="253"/>
      <c r="TNO57" s="254"/>
      <c r="TNR57" s="252"/>
      <c r="TNS57" s="252"/>
      <c r="TNT57" s="252"/>
      <c r="TNU57" s="252"/>
      <c r="TNV57" s="253"/>
      <c r="TNW57" s="253"/>
      <c r="TNX57" s="255"/>
      <c r="TNY57" s="255"/>
      <c r="TNZ57" s="256"/>
      <c r="TOC57" s="251"/>
      <c r="TOD57" s="251"/>
      <c r="TOE57" s="251"/>
      <c r="TOF57" s="251"/>
      <c r="TOG57" s="251"/>
      <c r="TOH57" s="251"/>
      <c r="TOI57" s="252"/>
      <c r="TOJ57" s="253"/>
      <c r="TOO57" s="254"/>
      <c r="TOR57" s="252"/>
      <c r="TOS57" s="252"/>
      <c r="TOT57" s="252"/>
      <c r="TOU57" s="252"/>
      <c r="TOV57" s="253"/>
      <c r="TOW57" s="253"/>
      <c r="TOX57" s="255"/>
      <c r="TOY57" s="255"/>
      <c r="TOZ57" s="256"/>
      <c r="TPC57" s="251"/>
      <c r="TPD57" s="251"/>
      <c r="TPE57" s="251"/>
      <c r="TPF57" s="251"/>
      <c r="TPG57" s="251"/>
      <c r="TPH57" s="251"/>
      <c r="TPI57" s="252"/>
      <c r="TPJ57" s="253"/>
      <c r="TPO57" s="254"/>
      <c r="TPR57" s="252"/>
      <c r="TPS57" s="252"/>
      <c r="TPT57" s="252"/>
      <c r="TPU57" s="252"/>
      <c r="TPV57" s="253"/>
      <c r="TPW57" s="253"/>
      <c r="TPX57" s="255"/>
      <c r="TPY57" s="255"/>
      <c r="TPZ57" s="256"/>
      <c r="TQC57" s="251"/>
      <c r="TQD57" s="251"/>
      <c r="TQE57" s="251"/>
      <c r="TQF57" s="251"/>
      <c r="TQG57" s="251"/>
      <c r="TQH57" s="251"/>
      <c r="TQI57" s="252"/>
      <c r="TQJ57" s="253"/>
      <c r="TQO57" s="254"/>
      <c r="TQR57" s="252"/>
      <c r="TQS57" s="252"/>
      <c r="TQT57" s="252"/>
      <c r="TQU57" s="252"/>
      <c r="TQV57" s="253"/>
      <c r="TQW57" s="253"/>
      <c r="TQX57" s="255"/>
      <c r="TQY57" s="255"/>
      <c r="TQZ57" s="256"/>
      <c r="TRC57" s="251"/>
      <c r="TRD57" s="251"/>
      <c r="TRE57" s="251"/>
      <c r="TRF57" s="251"/>
      <c r="TRG57" s="251"/>
      <c r="TRH57" s="251"/>
      <c r="TRI57" s="252"/>
      <c r="TRJ57" s="253"/>
      <c r="TRO57" s="254"/>
      <c r="TRR57" s="252"/>
      <c r="TRS57" s="252"/>
      <c r="TRT57" s="252"/>
      <c r="TRU57" s="252"/>
      <c r="TRV57" s="253"/>
      <c r="TRW57" s="253"/>
      <c r="TRX57" s="255"/>
      <c r="TRY57" s="255"/>
      <c r="TRZ57" s="256"/>
      <c r="TSC57" s="251"/>
      <c r="TSD57" s="251"/>
      <c r="TSE57" s="251"/>
      <c r="TSF57" s="251"/>
      <c r="TSG57" s="251"/>
      <c r="TSH57" s="251"/>
      <c r="TSI57" s="252"/>
      <c r="TSJ57" s="253"/>
      <c r="TSO57" s="254"/>
      <c r="TSR57" s="252"/>
      <c r="TSS57" s="252"/>
      <c r="TST57" s="252"/>
      <c r="TSU57" s="252"/>
      <c r="TSV57" s="253"/>
      <c r="TSW57" s="253"/>
      <c r="TSX57" s="255"/>
      <c r="TSY57" s="255"/>
      <c r="TSZ57" s="256"/>
      <c r="TTC57" s="251"/>
      <c r="TTD57" s="251"/>
      <c r="TTE57" s="251"/>
      <c r="TTF57" s="251"/>
      <c r="TTG57" s="251"/>
      <c r="TTH57" s="251"/>
      <c r="TTI57" s="252"/>
      <c r="TTJ57" s="253"/>
      <c r="TTO57" s="254"/>
      <c r="TTR57" s="252"/>
      <c r="TTS57" s="252"/>
      <c r="TTT57" s="252"/>
      <c r="TTU57" s="252"/>
      <c r="TTV57" s="253"/>
      <c r="TTW57" s="253"/>
      <c r="TTX57" s="255"/>
      <c r="TTY57" s="255"/>
      <c r="TTZ57" s="256"/>
      <c r="TUC57" s="251"/>
      <c r="TUD57" s="251"/>
      <c r="TUE57" s="251"/>
      <c r="TUF57" s="251"/>
      <c r="TUG57" s="251"/>
      <c r="TUH57" s="251"/>
      <c r="TUI57" s="252"/>
      <c r="TUJ57" s="253"/>
      <c r="TUO57" s="254"/>
      <c r="TUR57" s="252"/>
      <c r="TUS57" s="252"/>
      <c r="TUT57" s="252"/>
      <c r="TUU57" s="252"/>
      <c r="TUV57" s="253"/>
      <c r="TUW57" s="253"/>
      <c r="TUX57" s="255"/>
      <c r="TUY57" s="255"/>
      <c r="TUZ57" s="256"/>
      <c r="TVC57" s="251"/>
      <c r="TVD57" s="251"/>
      <c r="TVE57" s="251"/>
      <c r="TVF57" s="251"/>
      <c r="TVG57" s="251"/>
      <c r="TVH57" s="251"/>
      <c r="TVI57" s="252"/>
      <c r="TVJ57" s="253"/>
      <c r="TVO57" s="254"/>
      <c r="TVR57" s="252"/>
      <c r="TVS57" s="252"/>
      <c r="TVT57" s="252"/>
      <c r="TVU57" s="252"/>
      <c r="TVV57" s="253"/>
      <c r="TVW57" s="253"/>
      <c r="TVX57" s="255"/>
      <c r="TVY57" s="255"/>
      <c r="TVZ57" s="256"/>
      <c r="TWC57" s="251"/>
      <c r="TWD57" s="251"/>
      <c r="TWE57" s="251"/>
      <c r="TWF57" s="251"/>
      <c r="TWG57" s="251"/>
      <c r="TWH57" s="251"/>
      <c r="TWI57" s="252"/>
      <c r="TWJ57" s="253"/>
      <c r="TWO57" s="254"/>
      <c r="TWR57" s="252"/>
      <c r="TWS57" s="252"/>
      <c r="TWT57" s="252"/>
      <c r="TWU57" s="252"/>
      <c r="TWV57" s="253"/>
      <c r="TWW57" s="253"/>
      <c r="TWX57" s="255"/>
      <c r="TWY57" s="255"/>
      <c r="TWZ57" s="256"/>
      <c r="TXC57" s="251"/>
      <c r="TXD57" s="251"/>
      <c r="TXE57" s="251"/>
      <c r="TXF57" s="251"/>
      <c r="TXG57" s="251"/>
      <c r="TXH57" s="251"/>
      <c r="TXI57" s="252"/>
      <c r="TXJ57" s="253"/>
      <c r="TXO57" s="254"/>
      <c r="TXR57" s="252"/>
      <c r="TXS57" s="252"/>
      <c r="TXT57" s="252"/>
      <c r="TXU57" s="252"/>
      <c r="TXV57" s="253"/>
      <c r="TXW57" s="253"/>
      <c r="TXX57" s="255"/>
      <c r="TXY57" s="255"/>
      <c r="TXZ57" s="256"/>
      <c r="TYC57" s="251"/>
      <c r="TYD57" s="251"/>
      <c r="TYE57" s="251"/>
      <c r="TYF57" s="251"/>
      <c r="TYG57" s="251"/>
      <c r="TYH57" s="251"/>
      <c r="TYI57" s="252"/>
      <c r="TYJ57" s="253"/>
      <c r="TYO57" s="254"/>
      <c r="TYR57" s="252"/>
      <c r="TYS57" s="252"/>
      <c r="TYT57" s="252"/>
      <c r="TYU57" s="252"/>
      <c r="TYV57" s="253"/>
      <c r="TYW57" s="253"/>
      <c r="TYX57" s="255"/>
      <c r="TYY57" s="255"/>
      <c r="TYZ57" s="256"/>
      <c r="TZC57" s="251"/>
      <c r="TZD57" s="251"/>
      <c r="TZE57" s="251"/>
      <c r="TZF57" s="251"/>
      <c r="TZG57" s="251"/>
      <c r="TZH57" s="251"/>
      <c r="TZI57" s="252"/>
      <c r="TZJ57" s="253"/>
      <c r="TZO57" s="254"/>
      <c r="TZR57" s="252"/>
      <c r="TZS57" s="252"/>
      <c r="TZT57" s="252"/>
      <c r="TZU57" s="252"/>
      <c r="TZV57" s="253"/>
      <c r="TZW57" s="253"/>
      <c r="TZX57" s="255"/>
      <c r="TZY57" s="255"/>
      <c r="TZZ57" s="256"/>
      <c r="UAC57" s="251"/>
      <c r="UAD57" s="251"/>
      <c r="UAE57" s="251"/>
      <c r="UAF57" s="251"/>
      <c r="UAG57" s="251"/>
      <c r="UAH57" s="251"/>
      <c r="UAI57" s="252"/>
      <c r="UAJ57" s="253"/>
      <c r="UAO57" s="254"/>
      <c r="UAR57" s="252"/>
      <c r="UAS57" s="252"/>
      <c r="UAT57" s="252"/>
      <c r="UAU57" s="252"/>
      <c r="UAV57" s="253"/>
      <c r="UAW57" s="253"/>
      <c r="UAX57" s="255"/>
      <c r="UAY57" s="255"/>
      <c r="UAZ57" s="256"/>
      <c r="UBC57" s="251"/>
      <c r="UBD57" s="251"/>
      <c r="UBE57" s="251"/>
      <c r="UBF57" s="251"/>
      <c r="UBG57" s="251"/>
      <c r="UBH57" s="251"/>
      <c r="UBI57" s="252"/>
      <c r="UBJ57" s="253"/>
      <c r="UBO57" s="254"/>
      <c r="UBR57" s="252"/>
      <c r="UBS57" s="252"/>
      <c r="UBT57" s="252"/>
      <c r="UBU57" s="252"/>
      <c r="UBV57" s="253"/>
      <c r="UBW57" s="253"/>
      <c r="UBX57" s="255"/>
      <c r="UBY57" s="255"/>
      <c r="UBZ57" s="256"/>
      <c r="UCC57" s="251"/>
      <c r="UCD57" s="251"/>
      <c r="UCE57" s="251"/>
      <c r="UCF57" s="251"/>
      <c r="UCG57" s="251"/>
      <c r="UCH57" s="251"/>
      <c r="UCI57" s="252"/>
      <c r="UCJ57" s="253"/>
      <c r="UCO57" s="254"/>
      <c r="UCR57" s="252"/>
      <c r="UCS57" s="252"/>
      <c r="UCT57" s="252"/>
      <c r="UCU57" s="252"/>
      <c r="UCV57" s="253"/>
      <c r="UCW57" s="253"/>
      <c r="UCX57" s="255"/>
      <c r="UCY57" s="255"/>
      <c r="UCZ57" s="256"/>
      <c r="UDC57" s="251"/>
      <c r="UDD57" s="251"/>
      <c r="UDE57" s="251"/>
      <c r="UDF57" s="251"/>
      <c r="UDG57" s="251"/>
      <c r="UDH57" s="251"/>
      <c r="UDI57" s="252"/>
      <c r="UDJ57" s="253"/>
      <c r="UDO57" s="254"/>
      <c r="UDR57" s="252"/>
      <c r="UDS57" s="252"/>
      <c r="UDT57" s="252"/>
      <c r="UDU57" s="252"/>
      <c r="UDV57" s="253"/>
      <c r="UDW57" s="253"/>
      <c r="UDX57" s="255"/>
      <c r="UDY57" s="255"/>
      <c r="UDZ57" s="256"/>
      <c r="UEC57" s="251"/>
      <c r="UED57" s="251"/>
      <c r="UEE57" s="251"/>
      <c r="UEF57" s="251"/>
      <c r="UEG57" s="251"/>
      <c r="UEH57" s="251"/>
      <c r="UEI57" s="252"/>
      <c r="UEJ57" s="253"/>
      <c r="UEO57" s="254"/>
      <c r="UER57" s="252"/>
      <c r="UES57" s="252"/>
      <c r="UET57" s="252"/>
      <c r="UEU57" s="252"/>
      <c r="UEV57" s="253"/>
      <c r="UEW57" s="253"/>
      <c r="UEX57" s="255"/>
      <c r="UEY57" s="255"/>
      <c r="UEZ57" s="256"/>
      <c r="UFC57" s="251"/>
      <c r="UFD57" s="251"/>
      <c r="UFE57" s="251"/>
      <c r="UFF57" s="251"/>
      <c r="UFG57" s="251"/>
      <c r="UFH57" s="251"/>
      <c r="UFI57" s="252"/>
      <c r="UFJ57" s="253"/>
      <c r="UFO57" s="254"/>
      <c r="UFR57" s="252"/>
      <c r="UFS57" s="252"/>
      <c r="UFT57" s="252"/>
      <c r="UFU57" s="252"/>
      <c r="UFV57" s="253"/>
      <c r="UFW57" s="253"/>
      <c r="UFX57" s="255"/>
      <c r="UFY57" s="255"/>
      <c r="UFZ57" s="256"/>
      <c r="UGC57" s="251"/>
      <c r="UGD57" s="251"/>
      <c r="UGE57" s="251"/>
      <c r="UGF57" s="251"/>
      <c r="UGG57" s="251"/>
      <c r="UGH57" s="251"/>
      <c r="UGI57" s="252"/>
      <c r="UGJ57" s="253"/>
      <c r="UGO57" s="254"/>
      <c r="UGR57" s="252"/>
      <c r="UGS57" s="252"/>
      <c r="UGT57" s="252"/>
      <c r="UGU57" s="252"/>
      <c r="UGV57" s="253"/>
      <c r="UGW57" s="253"/>
      <c r="UGX57" s="255"/>
      <c r="UGY57" s="255"/>
      <c r="UGZ57" s="256"/>
      <c r="UHC57" s="251"/>
      <c r="UHD57" s="251"/>
      <c r="UHE57" s="251"/>
      <c r="UHF57" s="251"/>
      <c r="UHG57" s="251"/>
      <c r="UHH57" s="251"/>
      <c r="UHI57" s="252"/>
      <c r="UHJ57" s="253"/>
      <c r="UHO57" s="254"/>
      <c r="UHR57" s="252"/>
      <c r="UHS57" s="252"/>
      <c r="UHT57" s="252"/>
      <c r="UHU57" s="252"/>
      <c r="UHV57" s="253"/>
      <c r="UHW57" s="253"/>
      <c r="UHX57" s="255"/>
      <c r="UHY57" s="255"/>
      <c r="UHZ57" s="256"/>
      <c r="UIC57" s="251"/>
      <c r="UID57" s="251"/>
      <c r="UIE57" s="251"/>
      <c r="UIF57" s="251"/>
      <c r="UIG57" s="251"/>
      <c r="UIH57" s="251"/>
      <c r="UII57" s="252"/>
      <c r="UIJ57" s="253"/>
      <c r="UIO57" s="254"/>
      <c r="UIR57" s="252"/>
      <c r="UIS57" s="252"/>
      <c r="UIT57" s="252"/>
      <c r="UIU57" s="252"/>
      <c r="UIV57" s="253"/>
      <c r="UIW57" s="253"/>
      <c r="UIX57" s="255"/>
      <c r="UIY57" s="255"/>
      <c r="UIZ57" s="256"/>
      <c r="UJC57" s="251"/>
      <c r="UJD57" s="251"/>
      <c r="UJE57" s="251"/>
      <c r="UJF57" s="251"/>
      <c r="UJG57" s="251"/>
      <c r="UJH57" s="251"/>
      <c r="UJI57" s="252"/>
      <c r="UJJ57" s="253"/>
      <c r="UJO57" s="254"/>
      <c r="UJR57" s="252"/>
      <c r="UJS57" s="252"/>
      <c r="UJT57" s="252"/>
      <c r="UJU57" s="252"/>
      <c r="UJV57" s="253"/>
      <c r="UJW57" s="253"/>
      <c r="UJX57" s="255"/>
      <c r="UJY57" s="255"/>
      <c r="UJZ57" s="256"/>
      <c r="UKC57" s="251"/>
      <c r="UKD57" s="251"/>
      <c r="UKE57" s="251"/>
      <c r="UKF57" s="251"/>
      <c r="UKG57" s="251"/>
      <c r="UKH57" s="251"/>
      <c r="UKI57" s="252"/>
      <c r="UKJ57" s="253"/>
      <c r="UKO57" s="254"/>
      <c r="UKR57" s="252"/>
      <c r="UKS57" s="252"/>
      <c r="UKT57" s="252"/>
      <c r="UKU57" s="252"/>
      <c r="UKV57" s="253"/>
      <c r="UKW57" s="253"/>
      <c r="UKX57" s="255"/>
      <c r="UKY57" s="255"/>
      <c r="UKZ57" s="256"/>
      <c r="ULC57" s="251"/>
      <c r="ULD57" s="251"/>
      <c r="ULE57" s="251"/>
      <c r="ULF57" s="251"/>
      <c r="ULG57" s="251"/>
      <c r="ULH57" s="251"/>
      <c r="ULI57" s="252"/>
      <c r="ULJ57" s="253"/>
      <c r="ULO57" s="254"/>
      <c r="ULR57" s="252"/>
      <c r="ULS57" s="252"/>
      <c r="ULT57" s="252"/>
      <c r="ULU57" s="252"/>
      <c r="ULV57" s="253"/>
      <c r="ULW57" s="253"/>
      <c r="ULX57" s="255"/>
      <c r="ULY57" s="255"/>
      <c r="ULZ57" s="256"/>
      <c r="UMC57" s="251"/>
      <c r="UMD57" s="251"/>
      <c r="UME57" s="251"/>
      <c r="UMF57" s="251"/>
      <c r="UMG57" s="251"/>
      <c r="UMH57" s="251"/>
      <c r="UMI57" s="252"/>
      <c r="UMJ57" s="253"/>
      <c r="UMO57" s="254"/>
      <c r="UMR57" s="252"/>
      <c r="UMS57" s="252"/>
      <c r="UMT57" s="252"/>
      <c r="UMU57" s="252"/>
      <c r="UMV57" s="253"/>
      <c r="UMW57" s="253"/>
      <c r="UMX57" s="255"/>
      <c r="UMY57" s="255"/>
      <c r="UMZ57" s="256"/>
      <c r="UNC57" s="251"/>
      <c r="UND57" s="251"/>
      <c r="UNE57" s="251"/>
      <c r="UNF57" s="251"/>
      <c r="UNG57" s="251"/>
      <c r="UNH57" s="251"/>
      <c r="UNI57" s="252"/>
      <c r="UNJ57" s="253"/>
      <c r="UNO57" s="254"/>
      <c r="UNR57" s="252"/>
      <c r="UNS57" s="252"/>
      <c r="UNT57" s="252"/>
      <c r="UNU57" s="252"/>
      <c r="UNV57" s="253"/>
      <c r="UNW57" s="253"/>
      <c r="UNX57" s="255"/>
      <c r="UNY57" s="255"/>
      <c r="UNZ57" s="256"/>
      <c r="UOC57" s="251"/>
      <c r="UOD57" s="251"/>
      <c r="UOE57" s="251"/>
      <c r="UOF57" s="251"/>
      <c r="UOG57" s="251"/>
      <c r="UOH57" s="251"/>
      <c r="UOI57" s="252"/>
      <c r="UOJ57" s="253"/>
      <c r="UOO57" s="254"/>
      <c r="UOR57" s="252"/>
      <c r="UOS57" s="252"/>
      <c r="UOT57" s="252"/>
      <c r="UOU57" s="252"/>
      <c r="UOV57" s="253"/>
      <c r="UOW57" s="253"/>
      <c r="UOX57" s="255"/>
      <c r="UOY57" s="255"/>
      <c r="UOZ57" s="256"/>
      <c r="UPC57" s="251"/>
      <c r="UPD57" s="251"/>
      <c r="UPE57" s="251"/>
      <c r="UPF57" s="251"/>
      <c r="UPG57" s="251"/>
      <c r="UPH57" s="251"/>
      <c r="UPI57" s="252"/>
      <c r="UPJ57" s="253"/>
      <c r="UPO57" s="254"/>
      <c r="UPR57" s="252"/>
      <c r="UPS57" s="252"/>
      <c r="UPT57" s="252"/>
      <c r="UPU57" s="252"/>
      <c r="UPV57" s="253"/>
      <c r="UPW57" s="253"/>
      <c r="UPX57" s="255"/>
      <c r="UPY57" s="255"/>
      <c r="UPZ57" s="256"/>
      <c r="UQC57" s="251"/>
      <c r="UQD57" s="251"/>
      <c r="UQE57" s="251"/>
      <c r="UQF57" s="251"/>
      <c r="UQG57" s="251"/>
      <c r="UQH57" s="251"/>
      <c r="UQI57" s="252"/>
      <c r="UQJ57" s="253"/>
      <c r="UQO57" s="254"/>
      <c r="UQR57" s="252"/>
      <c r="UQS57" s="252"/>
      <c r="UQT57" s="252"/>
      <c r="UQU57" s="252"/>
      <c r="UQV57" s="253"/>
      <c r="UQW57" s="253"/>
      <c r="UQX57" s="255"/>
      <c r="UQY57" s="255"/>
      <c r="UQZ57" s="256"/>
      <c r="URC57" s="251"/>
      <c r="URD57" s="251"/>
      <c r="URE57" s="251"/>
      <c r="URF57" s="251"/>
      <c r="URG57" s="251"/>
      <c r="URH57" s="251"/>
      <c r="URI57" s="252"/>
      <c r="URJ57" s="253"/>
      <c r="URO57" s="254"/>
      <c r="URR57" s="252"/>
      <c r="URS57" s="252"/>
      <c r="URT57" s="252"/>
      <c r="URU57" s="252"/>
      <c r="URV57" s="253"/>
      <c r="URW57" s="253"/>
      <c r="URX57" s="255"/>
      <c r="URY57" s="255"/>
      <c r="URZ57" s="256"/>
      <c r="USC57" s="251"/>
      <c r="USD57" s="251"/>
      <c r="USE57" s="251"/>
      <c r="USF57" s="251"/>
      <c r="USG57" s="251"/>
      <c r="USH57" s="251"/>
      <c r="USI57" s="252"/>
      <c r="USJ57" s="253"/>
      <c r="USO57" s="254"/>
      <c r="USR57" s="252"/>
      <c r="USS57" s="252"/>
      <c r="UST57" s="252"/>
      <c r="USU57" s="252"/>
      <c r="USV57" s="253"/>
      <c r="USW57" s="253"/>
      <c r="USX57" s="255"/>
      <c r="USY57" s="255"/>
      <c r="USZ57" s="256"/>
      <c r="UTC57" s="251"/>
      <c r="UTD57" s="251"/>
      <c r="UTE57" s="251"/>
      <c r="UTF57" s="251"/>
      <c r="UTG57" s="251"/>
      <c r="UTH57" s="251"/>
      <c r="UTI57" s="252"/>
      <c r="UTJ57" s="253"/>
      <c r="UTO57" s="254"/>
      <c r="UTR57" s="252"/>
      <c r="UTS57" s="252"/>
      <c r="UTT57" s="252"/>
      <c r="UTU57" s="252"/>
      <c r="UTV57" s="253"/>
      <c r="UTW57" s="253"/>
      <c r="UTX57" s="255"/>
      <c r="UTY57" s="255"/>
      <c r="UTZ57" s="256"/>
      <c r="UUC57" s="251"/>
      <c r="UUD57" s="251"/>
      <c r="UUE57" s="251"/>
      <c r="UUF57" s="251"/>
      <c r="UUG57" s="251"/>
      <c r="UUH57" s="251"/>
      <c r="UUI57" s="252"/>
      <c r="UUJ57" s="253"/>
      <c r="UUO57" s="254"/>
      <c r="UUR57" s="252"/>
      <c r="UUS57" s="252"/>
      <c r="UUT57" s="252"/>
      <c r="UUU57" s="252"/>
      <c r="UUV57" s="253"/>
      <c r="UUW57" s="253"/>
      <c r="UUX57" s="255"/>
      <c r="UUY57" s="255"/>
      <c r="UUZ57" s="256"/>
      <c r="UVC57" s="251"/>
      <c r="UVD57" s="251"/>
      <c r="UVE57" s="251"/>
      <c r="UVF57" s="251"/>
      <c r="UVG57" s="251"/>
      <c r="UVH57" s="251"/>
      <c r="UVI57" s="252"/>
      <c r="UVJ57" s="253"/>
      <c r="UVO57" s="254"/>
      <c r="UVR57" s="252"/>
      <c r="UVS57" s="252"/>
      <c r="UVT57" s="252"/>
      <c r="UVU57" s="252"/>
      <c r="UVV57" s="253"/>
      <c r="UVW57" s="253"/>
      <c r="UVX57" s="255"/>
      <c r="UVY57" s="255"/>
      <c r="UVZ57" s="256"/>
      <c r="UWC57" s="251"/>
      <c r="UWD57" s="251"/>
      <c r="UWE57" s="251"/>
      <c r="UWF57" s="251"/>
      <c r="UWG57" s="251"/>
      <c r="UWH57" s="251"/>
      <c r="UWI57" s="252"/>
      <c r="UWJ57" s="253"/>
      <c r="UWO57" s="254"/>
      <c r="UWR57" s="252"/>
      <c r="UWS57" s="252"/>
      <c r="UWT57" s="252"/>
      <c r="UWU57" s="252"/>
      <c r="UWV57" s="253"/>
      <c r="UWW57" s="253"/>
      <c r="UWX57" s="255"/>
      <c r="UWY57" s="255"/>
      <c r="UWZ57" s="256"/>
      <c r="UXC57" s="251"/>
      <c r="UXD57" s="251"/>
      <c r="UXE57" s="251"/>
      <c r="UXF57" s="251"/>
      <c r="UXG57" s="251"/>
      <c r="UXH57" s="251"/>
      <c r="UXI57" s="252"/>
      <c r="UXJ57" s="253"/>
      <c r="UXO57" s="254"/>
      <c r="UXR57" s="252"/>
      <c r="UXS57" s="252"/>
      <c r="UXT57" s="252"/>
      <c r="UXU57" s="252"/>
      <c r="UXV57" s="253"/>
      <c r="UXW57" s="253"/>
      <c r="UXX57" s="255"/>
      <c r="UXY57" s="255"/>
      <c r="UXZ57" s="256"/>
      <c r="UYC57" s="251"/>
      <c r="UYD57" s="251"/>
      <c r="UYE57" s="251"/>
      <c r="UYF57" s="251"/>
      <c r="UYG57" s="251"/>
      <c r="UYH57" s="251"/>
      <c r="UYI57" s="252"/>
      <c r="UYJ57" s="253"/>
      <c r="UYO57" s="254"/>
      <c r="UYR57" s="252"/>
      <c r="UYS57" s="252"/>
      <c r="UYT57" s="252"/>
      <c r="UYU57" s="252"/>
      <c r="UYV57" s="253"/>
      <c r="UYW57" s="253"/>
      <c r="UYX57" s="255"/>
      <c r="UYY57" s="255"/>
      <c r="UYZ57" s="256"/>
      <c r="UZC57" s="251"/>
      <c r="UZD57" s="251"/>
      <c r="UZE57" s="251"/>
      <c r="UZF57" s="251"/>
      <c r="UZG57" s="251"/>
      <c r="UZH57" s="251"/>
      <c r="UZI57" s="252"/>
      <c r="UZJ57" s="253"/>
      <c r="UZO57" s="254"/>
      <c r="UZR57" s="252"/>
      <c r="UZS57" s="252"/>
      <c r="UZT57" s="252"/>
      <c r="UZU57" s="252"/>
      <c r="UZV57" s="253"/>
      <c r="UZW57" s="253"/>
      <c r="UZX57" s="255"/>
      <c r="UZY57" s="255"/>
      <c r="UZZ57" s="256"/>
      <c r="VAC57" s="251"/>
      <c r="VAD57" s="251"/>
      <c r="VAE57" s="251"/>
      <c r="VAF57" s="251"/>
      <c r="VAG57" s="251"/>
      <c r="VAH57" s="251"/>
      <c r="VAI57" s="252"/>
      <c r="VAJ57" s="253"/>
      <c r="VAO57" s="254"/>
      <c r="VAR57" s="252"/>
      <c r="VAS57" s="252"/>
      <c r="VAT57" s="252"/>
      <c r="VAU57" s="252"/>
      <c r="VAV57" s="253"/>
      <c r="VAW57" s="253"/>
      <c r="VAX57" s="255"/>
      <c r="VAY57" s="255"/>
      <c r="VAZ57" s="256"/>
      <c r="VBC57" s="251"/>
      <c r="VBD57" s="251"/>
      <c r="VBE57" s="251"/>
      <c r="VBF57" s="251"/>
      <c r="VBG57" s="251"/>
      <c r="VBH57" s="251"/>
      <c r="VBI57" s="252"/>
      <c r="VBJ57" s="253"/>
      <c r="VBO57" s="254"/>
      <c r="VBR57" s="252"/>
      <c r="VBS57" s="252"/>
      <c r="VBT57" s="252"/>
      <c r="VBU57" s="252"/>
      <c r="VBV57" s="253"/>
      <c r="VBW57" s="253"/>
      <c r="VBX57" s="255"/>
      <c r="VBY57" s="255"/>
      <c r="VBZ57" s="256"/>
      <c r="VCC57" s="251"/>
      <c r="VCD57" s="251"/>
      <c r="VCE57" s="251"/>
      <c r="VCF57" s="251"/>
      <c r="VCG57" s="251"/>
      <c r="VCH57" s="251"/>
      <c r="VCI57" s="252"/>
      <c r="VCJ57" s="253"/>
      <c r="VCO57" s="254"/>
      <c r="VCR57" s="252"/>
      <c r="VCS57" s="252"/>
      <c r="VCT57" s="252"/>
      <c r="VCU57" s="252"/>
      <c r="VCV57" s="253"/>
      <c r="VCW57" s="253"/>
      <c r="VCX57" s="255"/>
      <c r="VCY57" s="255"/>
      <c r="VCZ57" s="256"/>
      <c r="VDC57" s="251"/>
      <c r="VDD57" s="251"/>
      <c r="VDE57" s="251"/>
      <c r="VDF57" s="251"/>
      <c r="VDG57" s="251"/>
      <c r="VDH57" s="251"/>
      <c r="VDI57" s="252"/>
      <c r="VDJ57" s="253"/>
      <c r="VDO57" s="254"/>
      <c r="VDR57" s="252"/>
      <c r="VDS57" s="252"/>
      <c r="VDT57" s="252"/>
      <c r="VDU57" s="252"/>
      <c r="VDV57" s="253"/>
      <c r="VDW57" s="253"/>
      <c r="VDX57" s="255"/>
      <c r="VDY57" s="255"/>
      <c r="VDZ57" s="256"/>
      <c r="VEC57" s="251"/>
      <c r="VED57" s="251"/>
      <c r="VEE57" s="251"/>
      <c r="VEF57" s="251"/>
      <c r="VEG57" s="251"/>
      <c r="VEH57" s="251"/>
      <c r="VEI57" s="252"/>
      <c r="VEJ57" s="253"/>
      <c r="VEO57" s="254"/>
      <c r="VER57" s="252"/>
      <c r="VES57" s="252"/>
      <c r="VET57" s="252"/>
      <c r="VEU57" s="252"/>
      <c r="VEV57" s="253"/>
      <c r="VEW57" s="253"/>
      <c r="VEX57" s="255"/>
      <c r="VEY57" s="255"/>
      <c r="VEZ57" s="256"/>
      <c r="VFC57" s="251"/>
      <c r="VFD57" s="251"/>
      <c r="VFE57" s="251"/>
      <c r="VFF57" s="251"/>
      <c r="VFG57" s="251"/>
      <c r="VFH57" s="251"/>
      <c r="VFI57" s="252"/>
      <c r="VFJ57" s="253"/>
      <c r="VFO57" s="254"/>
      <c r="VFR57" s="252"/>
      <c r="VFS57" s="252"/>
      <c r="VFT57" s="252"/>
      <c r="VFU57" s="252"/>
      <c r="VFV57" s="253"/>
      <c r="VFW57" s="253"/>
      <c r="VFX57" s="255"/>
      <c r="VFY57" s="255"/>
      <c r="VFZ57" s="256"/>
      <c r="VGC57" s="251"/>
      <c r="VGD57" s="251"/>
      <c r="VGE57" s="251"/>
      <c r="VGF57" s="251"/>
      <c r="VGG57" s="251"/>
      <c r="VGH57" s="251"/>
      <c r="VGI57" s="252"/>
      <c r="VGJ57" s="253"/>
      <c r="VGO57" s="254"/>
      <c r="VGR57" s="252"/>
      <c r="VGS57" s="252"/>
      <c r="VGT57" s="252"/>
      <c r="VGU57" s="252"/>
      <c r="VGV57" s="253"/>
      <c r="VGW57" s="253"/>
      <c r="VGX57" s="255"/>
      <c r="VGY57" s="255"/>
      <c r="VGZ57" s="256"/>
      <c r="VHC57" s="251"/>
      <c r="VHD57" s="251"/>
      <c r="VHE57" s="251"/>
      <c r="VHF57" s="251"/>
      <c r="VHG57" s="251"/>
      <c r="VHH57" s="251"/>
      <c r="VHI57" s="252"/>
      <c r="VHJ57" s="253"/>
      <c r="VHO57" s="254"/>
      <c r="VHR57" s="252"/>
      <c r="VHS57" s="252"/>
      <c r="VHT57" s="252"/>
      <c r="VHU57" s="252"/>
      <c r="VHV57" s="253"/>
      <c r="VHW57" s="253"/>
      <c r="VHX57" s="255"/>
      <c r="VHY57" s="255"/>
      <c r="VHZ57" s="256"/>
      <c r="VIC57" s="251"/>
      <c r="VID57" s="251"/>
      <c r="VIE57" s="251"/>
      <c r="VIF57" s="251"/>
      <c r="VIG57" s="251"/>
      <c r="VIH57" s="251"/>
      <c r="VII57" s="252"/>
      <c r="VIJ57" s="253"/>
      <c r="VIO57" s="254"/>
      <c r="VIR57" s="252"/>
      <c r="VIS57" s="252"/>
      <c r="VIT57" s="252"/>
      <c r="VIU57" s="252"/>
      <c r="VIV57" s="253"/>
      <c r="VIW57" s="253"/>
      <c r="VIX57" s="255"/>
      <c r="VIY57" s="255"/>
      <c r="VIZ57" s="256"/>
      <c r="VJC57" s="251"/>
      <c r="VJD57" s="251"/>
      <c r="VJE57" s="251"/>
      <c r="VJF57" s="251"/>
      <c r="VJG57" s="251"/>
      <c r="VJH57" s="251"/>
      <c r="VJI57" s="252"/>
      <c r="VJJ57" s="253"/>
      <c r="VJO57" s="254"/>
      <c r="VJR57" s="252"/>
      <c r="VJS57" s="252"/>
      <c r="VJT57" s="252"/>
      <c r="VJU57" s="252"/>
      <c r="VJV57" s="253"/>
      <c r="VJW57" s="253"/>
      <c r="VJX57" s="255"/>
      <c r="VJY57" s="255"/>
      <c r="VJZ57" s="256"/>
      <c r="VKC57" s="251"/>
      <c r="VKD57" s="251"/>
      <c r="VKE57" s="251"/>
      <c r="VKF57" s="251"/>
      <c r="VKG57" s="251"/>
      <c r="VKH57" s="251"/>
      <c r="VKI57" s="252"/>
      <c r="VKJ57" s="253"/>
      <c r="VKO57" s="254"/>
      <c r="VKR57" s="252"/>
      <c r="VKS57" s="252"/>
      <c r="VKT57" s="252"/>
      <c r="VKU57" s="252"/>
      <c r="VKV57" s="253"/>
      <c r="VKW57" s="253"/>
      <c r="VKX57" s="255"/>
      <c r="VKY57" s="255"/>
      <c r="VKZ57" s="256"/>
      <c r="VLC57" s="251"/>
      <c r="VLD57" s="251"/>
      <c r="VLE57" s="251"/>
      <c r="VLF57" s="251"/>
      <c r="VLG57" s="251"/>
      <c r="VLH57" s="251"/>
      <c r="VLI57" s="252"/>
      <c r="VLJ57" s="253"/>
      <c r="VLO57" s="254"/>
      <c r="VLR57" s="252"/>
      <c r="VLS57" s="252"/>
      <c r="VLT57" s="252"/>
      <c r="VLU57" s="252"/>
      <c r="VLV57" s="253"/>
      <c r="VLW57" s="253"/>
      <c r="VLX57" s="255"/>
      <c r="VLY57" s="255"/>
      <c r="VLZ57" s="256"/>
      <c r="VMC57" s="251"/>
      <c r="VMD57" s="251"/>
      <c r="VME57" s="251"/>
      <c r="VMF57" s="251"/>
      <c r="VMG57" s="251"/>
      <c r="VMH57" s="251"/>
      <c r="VMI57" s="252"/>
      <c r="VMJ57" s="253"/>
      <c r="VMO57" s="254"/>
      <c r="VMR57" s="252"/>
      <c r="VMS57" s="252"/>
      <c r="VMT57" s="252"/>
      <c r="VMU57" s="252"/>
      <c r="VMV57" s="253"/>
      <c r="VMW57" s="253"/>
      <c r="VMX57" s="255"/>
      <c r="VMY57" s="255"/>
      <c r="VMZ57" s="256"/>
      <c r="VNC57" s="251"/>
      <c r="VND57" s="251"/>
      <c r="VNE57" s="251"/>
      <c r="VNF57" s="251"/>
      <c r="VNG57" s="251"/>
      <c r="VNH57" s="251"/>
      <c r="VNI57" s="252"/>
      <c r="VNJ57" s="253"/>
      <c r="VNO57" s="254"/>
      <c r="VNR57" s="252"/>
      <c r="VNS57" s="252"/>
      <c r="VNT57" s="252"/>
      <c r="VNU57" s="252"/>
      <c r="VNV57" s="253"/>
      <c r="VNW57" s="253"/>
      <c r="VNX57" s="255"/>
      <c r="VNY57" s="255"/>
      <c r="VNZ57" s="256"/>
      <c r="VOC57" s="251"/>
      <c r="VOD57" s="251"/>
      <c r="VOE57" s="251"/>
      <c r="VOF57" s="251"/>
      <c r="VOG57" s="251"/>
      <c r="VOH57" s="251"/>
      <c r="VOI57" s="252"/>
      <c r="VOJ57" s="253"/>
      <c r="VOO57" s="254"/>
      <c r="VOR57" s="252"/>
      <c r="VOS57" s="252"/>
      <c r="VOT57" s="252"/>
      <c r="VOU57" s="252"/>
      <c r="VOV57" s="253"/>
      <c r="VOW57" s="253"/>
      <c r="VOX57" s="255"/>
      <c r="VOY57" s="255"/>
      <c r="VOZ57" s="256"/>
      <c r="VPC57" s="251"/>
      <c r="VPD57" s="251"/>
      <c r="VPE57" s="251"/>
      <c r="VPF57" s="251"/>
      <c r="VPG57" s="251"/>
      <c r="VPH57" s="251"/>
      <c r="VPI57" s="252"/>
      <c r="VPJ57" s="253"/>
      <c r="VPO57" s="254"/>
      <c r="VPR57" s="252"/>
      <c r="VPS57" s="252"/>
      <c r="VPT57" s="252"/>
      <c r="VPU57" s="252"/>
      <c r="VPV57" s="253"/>
      <c r="VPW57" s="253"/>
      <c r="VPX57" s="255"/>
      <c r="VPY57" s="255"/>
      <c r="VPZ57" s="256"/>
      <c r="VQC57" s="251"/>
      <c r="VQD57" s="251"/>
      <c r="VQE57" s="251"/>
      <c r="VQF57" s="251"/>
      <c r="VQG57" s="251"/>
      <c r="VQH57" s="251"/>
      <c r="VQI57" s="252"/>
      <c r="VQJ57" s="253"/>
      <c r="VQO57" s="254"/>
      <c r="VQR57" s="252"/>
      <c r="VQS57" s="252"/>
      <c r="VQT57" s="252"/>
      <c r="VQU57" s="252"/>
      <c r="VQV57" s="253"/>
      <c r="VQW57" s="253"/>
      <c r="VQX57" s="255"/>
      <c r="VQY57" s="255"/>
      <c r="VQZ57" s="256"/>
      <c r="VRC57" s="251"/>
      <c r="VRD57" s="251"/>
      <c r="VRE57" s="251"/>
      <c r="VRF57" s="251"/>
      <c r="VRG57" s="251"/>
      <c r="VRH57" s="251"/>
      <c r="VRI57" s="252"/>
      <c r="VRJ57" s="253"/>
      <c r="VRO57" s="254"/>
      <c r="VRR57" s="252"/>
      <c r="VRS57" s="252"/>
      <c r="VRT57" s="252"/>
      <c r="VRU57" s="252"/>
      <c r="VRV57" s="253"/>
      <c r="VRW57" s="253"/>
      <c r="VRX57" s="255"/>
      <c r="VRY57" s="255"/>
      <c r="VRZ57" s="256"/>
      <c r="VSC57" s="251"/>
      <c r="VSD57" s="251"/>
      <c r="VSE57" s="251"/>
      <c r="VSF57" s="251"/>
      <c r="VSG57" s="251"/>
      <c r="VSH57" s="251"/>
      <c r="VSI57" s="252"/>
      <c r="VSJ57" s="253"/>
      <c r="VSO57" s="254"/>
      <c r="VSR57" s="252"/>
      <c r="VSS57" s="252"/>
      <c r="VST57" s="252"/>
      <c r="VSU57" s="252"/>
      <c r="VSV57" s="253"/>
      <c r="VSW57" s="253"/>
      <c r="VSX57" s="255"/>
      <c r="VSY57" s="255"/>
      <c r="VSZ57" s="256"/>
      <c r="VTC57" s="251"/>
      <c r="VTD57" s="251"/>
      <c r="VTE57" s="251"/>
      <c r="VTF57" s="251"/>
      <c r="VTG57" s="251"/>
      <c r="VTH57" s="251"/>
      <c r="VTI57" s="252"/>
      <c r="VTJ57" s="253"/>
      <c r="VTO57" s="254"/>
      <c r="VTR57" s="252"/>
      <c r="VTS57" s="252"/>
      <c r="VTT57" s="252"/>
      <c r="VTU57" s="252"/>
      <c r="VTV57" s="253"/>
      <c r="VTW57" s="253"/>
      <c r="VTX57" s="255"/>
      <c r="VTY57" s="255"/>
      <c r="VTZ57" s="256"/>
      <c r="VUC57" s="251"/>
      <c r="VUD57" s="251"/>
      <c r="VUE57" s="251"/>
      <c r="VUF57" s="251"/>
      <c r="VUG57" s="251"/>
      <c r="VUH57" s="251"/>
      <c r="VUI57" s="252"/>
      <c r="VUJ57" s="253"/>
      <c r="VUO57" s="254"/>
      <c r="VUR57" s="252"/>
      <c r="VUS57" s="252"/>
      <c r="VUT57" s="252"/>
      <c r="VUU57" s="252"/>
      <c r="VUV57" s="253"/>
      <c r="VUW57" s="253"/>
      <c r="VUX57" s="255"/>
      <c r="VUY57" s="255"/>
      <c r="VUZ57" s="256"/>
      <c r="VVC57" s="251"/>
      <c r="VVD57" s="251"/>
      <c r="VVE57" s="251"/>
      <c r="VVF57" s="251"/>
      <c r="VVG57" s="251"/>
      <c r="VVH57" s="251"/>
      <c r="VVI57" s="252"/>
      <c r="VVJ57" s="253"/>
      <c r="VVO57" s="254"/>
      <c r="VVR57" s="252"/>
      <c r="VVS57" s="252"/>
      <c r="VVT57" s="252"/>
      <c r="VVU57" s="252"/>
      <c r="VVV57" s="253"/>
      <c r="VVW57" s="253"/>
      <c r="VVX57" s="255"/>
      <c r="VVY57" s="255"/>
      <c r="VVZ57" s="256"/>
      <c r="VWC57" s="251"/>
      <c r="VWD57" s="251"/>
      <c r="VWE57" s="251"/>
      <c r="VWF57" s="251"/>
      <c r="VWG57" s="251"/>
      <c r="VWH57" s="251"/>
      <c r="VWI57" s="252"/>
      <c r="VWJ57" s="253"/>
      <c r="VWO57" s="254"/>
      <c r="VWR57" s="252"/>
      <c r="VWS57" s="252"/>
      <c r="VWT57" s="252"/>
      <c r="VWU57" s="252"/>
      <c r="VWV57" s="253"/>
      <c r="VWW57" s="253"/>
      <c r="VWX57" s="255"/>
      <c r="VWY57" s="255"/>
      <c r="VWZ57" s="256"/>
      <c r="VXC57" s="251"/>
      <c r="VXD57" s="251"/>
      <c r="VXE57" s="251"/>
      <c r="VXF57" s="251"/>
      <c r="VXG57" s="251"/>
      <c r="VXH57" s="251"/>
      <c r="VXI57" s="252"/>
      <c r="VXJ57" s="253"/>
      <c r="VXO57" s="254"/>
      <c r="VXR57" s="252"/>
      <c r="VXS57" s="252"/>
      <c r="VXT57" s="252"/>
      <c r="VXU57" s="252"/>
      <c r="VXV57" s="253"/>
      <c r="VXW57" s="253"/>
      <c r="VXX57" s="255"/>
      <c r="VXY57" s="255"/>
      <c r="VXZ57" s="256"/>
      <c r="VYC57" s="251"/>
      <c r="VYD57" s="251"/>
      <c r="VYE57" s="251"/>
      <c r="VYF57" s="251"/>
      <c r="VYG57" s="251"/>
      <c r="VYH57" s="251"/>
      <c r="VYI57" s="252"/>
      <c r="VYJ57" s="253"/>
      <c r="VYO57" s="254"/>
      <c r="VYR57" s="252"/>
      <c r="VYS57" s="252"/>
      <c r="VYT57" s="252"/>
      <c r="VYU57" s="252"/>
      <c r="VYV57" s="253"/>
      <c r="VYW57" s="253"/>
      <c r="VYX57" s="255"/>
      <c r="VYY57" s="255"/>
      <c r="VYZ57" s="256"/>
      <c r="VZC57" s="251"/>
      <c r="VZD57" s="251"/>
      <c r="VZE57" s="251"/>
      <c r="VZF57" s="251"/>
      <c r="VZG57" s="251"/>
      <c r="VZH57" s="251"/>
      <c r="VZI57" s="252"/>
      <c r="VZJ57" s="253"/>
      <c r="VZO57" s="254"/>
      <c r="VZR57" s="252"/>
      <c r="VZS57" s="252"/>
      <c r="VZT57" s="252"/>
      <c r="VZU57" s="252"/>
      <c r="VZV57" s="253"/>
      <c r="VZW57" s="253"/>
      <c r="VZX57" s="255"/>
      <c r="VZY57" s="255"/>
      <c r="VZZ57" s="256"/>
      <c r="WAC57" s="251"/>
      <c r="WAD57" s="251"/>
      <c r="WAE57" s="251"/>
      <c r="WAF57" s="251"/>
      <c r="WAG57" s="251"/>
      <c r="WAH57" s="251"/>
      <c r="WAI57" s="252"/>
      <c r="WAJ57" s="253"/>
      <c r="WAO57" s="254"/>
      <c r="WAR57" s="252"/>
      <c r="WAS57" s="252"/>
      <c r="WAT57" s="252"/>
      <c r="WAU57" s="252"/>
      <c r="WAV57" s="253"/>
      <c r="WAW57" s="253"/>
      <c r="WAX57" s="255"/>
      <c r="WAY57" s="255"/>
      <c r="WAZ57" s="256"/>
      <c r="WBC57" s="251"/>
      <c r="WBD57" s="251"/>
      <c r="WBE57" s="251"/>
      <c r="WBF57" s="251"/>
      <c r="WBG57" s="251"/>
      <c r="WBH57" s="251"/>
      <c r="WBI57" s="252"/>
      <c r="WBJ57" s="253"/>
      <c r="WBO57" s="254"/>
      <c r="WBR57" s="252"/>
      <c r="WBS57" s="252"/>
      <c r="WBT57" s="252"/>
      <c r="WBU57" s="252"/>
      <c r="WBV57" s="253"/>
      <c r="WBW57" s="253"/>
      <c r="WBX57" s="255"/>
      <c r="WBY57" s="255"/>
      <c r="WBZ57" s="256"/>
      <c r="WCC57" s="251"/>
      <c r="WCD57" s="251"/>
      <c r="WCE57" s="251"/>
      <c r="WCF57" s="251"/>
      <c r="WCG57" s="251"/>
      <c r="WCH57" s="251"/>
      <c r="WCI57" s="252"/>
      <c r="WCJ57" s="253"/>
      <c r="WCO57" s="254"/>
      <c r="WCR57" s="252"/>
      <c r="WCS57" s="252"/>
      <c r="WCT57" s="252"/>
      <c r="WCU57" s="252"/>
      <c r="WCV57" s="253"/>
      <c r="WCW57" s="253"/>
      <c r="WCX57" s="255"/>
      <c r="WCY57" s="255"/>
      <c r="WCZ57" s="256"/>
      <c r="WDC57" s="251"/>
      <c r="WDD57" s="251"/>
      <c r="WDE57" s="251"/>
      <c r="WDF57" s="251"/>
      <c r="WDG57" s="251"/>
      <c r="WDH57" s="251"/>
      <c r="WDI57" s="252"/>
      <c r="WDJ57" s="253"/>
      <c r="WDO57" s="254"/>
      <c r="WDR57" s="252"/>
      <c r="WDS57" s="252"/>
      <c r="WDT57" s="252"/>
      <c r="WDU57" s="252"/>
      <c r="WDV57" s="253"/>
      <c r="WDW57" s="253"/>
      <c r="WDX57" s="255"/>
      <c r="WDY57" s="255"/>
      <c r="WDZ57" s="256"/>
      <c r="WEC57" s="251"/>
      <c r="WED57" s="251"/>
      <c r="WEE57" s="251"/>
      <c r="WEF57" s="251"/>
      <c r="WEG57" s="251"/>
      <c r="WEH57" s="251"/>
      <c r="WEI57" s="252"/>
      <c r="WEJ57" s="253"/>
      <c r="WEO57" s="254"/>
      <c r="WER57" s="252"/>
      <c r="WES57" s="252"/>
      <c r="WET57" s="252"/>
      <c r="WEU57" s="252"/>
      <c r="WEV57" s="253"/>
      <c r="WEW57" s="253"/>
      <c r="WEX57" s="255"/>
      <c r="WEY57" s="255"/>
      <c r="WEZ57" s="256"/>
      <c r="WFC57" s="251"/>
      <c r="WFD57" s="251"/>
      <c r="WFE57" s="251"/>
      <c r="WFF57" s="251"/>
      <c r="WFG57" s="251"/>
      <c r="WFH57" s="251"/>
      <c r="WFI57" s="252"/>
      <c r="WFJ57" s="253"/>
      <c r="WFO57" s="254"/>
      <c r="WFR57" s="252"/>
      <c r="WFS57" s="252"/>
      <c r="WFT57" s="252"/>
      <c r="WFU57" s="252"/>
      <c r="WFV57" s="253"/>
      <c r="WFW57" s="253"/>
      <c r="WFX57" s="255"/>
      <c r="WFY57" s="255"/>
      <c r="WFZ57" s="256"/>
      <c r="WGC57" s="251"/>
      <c r="WGD57" s="251"/>
      <c r="WGE57" s="251"/>
      <c r="WGF57" s="251"/>
      <c r="WGG57" s="251"/>
      <c r="WGH57" s="251"/>
      <c r="WGI57" s="252"/>
      <c r="WGJ57" s="253"/>
      <c r="WGO57" s="254"/>
      <c r="WGR57" s="252"/>
      <c r="WGS57" s="252"/>
      <c r="WGT57" s="252"/>
      <c r="WGU57" s="252"/>
      <c r="WGV57" s="253"/>
      <c r="WGW57" s="253"/>
      <c r="WGX57" s="255"/>
      <c r="WGY57" s="255"/>
      <c r="WGZ57" s="256"/>
      <c r="WHC57" s="251"/>
      <c r="WHD57" s="251"/>
      <c r="WHE57" s="251"/>
      <c r="WHF57" s="251"/>
      <c r="WHG57" s="251"/>
      <c r="WHH57" s="251"/>
      <c r="WHI57" s="252"/>
      <c r="WHJ57" s="253"/>
      <c r="WHO57" s="254"/>
      <c r="WHR57" s="252"/>
      <c r="WHS57" s="252"/>
      <c r="WHT57" s="252"/>
      <c r="WHU57" s="252"/>
      <c r="WHV57" s="253"/>
      <c r="WHW57" s="253"/>
      <c r="WHX57" s="255"/>
      <c r="WHY57" s="255"/>
      <c r="WHZ57" s="256"/>
      <c r="WIC57" s="251"/>
      <c r="WID57" s="251"/>
      <c r="WIE57" s="251"/>
      <c r="WIF57" s="251"/>
      <c r="WIG57" s="251"/>
      <c r="WIH57" s="251"/>
      <c r="WII57" s="252"/>
      <c r="WIJ57" s="253"/>
      <c r="WIO57" s="254"/>
      <c r="WIR57" s="252"/>
      <c r="WIS57" s="252"/>
      <c r="WIT57" s="252"/>
      <c r="WIU57" s="252"/>
      <c r="WIV57" s="253"/>
      <c r="WIW57" s="253"/>
      <c r="WIX57" s="255"/>
      <c r="WIY57" s="255"/>
      <c r="WIZ57" s="256"/>
      <c r="WJC57" s="251"/>
      <c r="WJD57" s="251"/>
      <c r="WJE57" s="251"/>
      <c r="WJF57" s="251"/>
      <c r="WJG57" s="251"/>
      <c r="WJH57" s="251"/>
      <c r="WJI57" s="252"/>
      <c r="WJJ57" s="253"/>
      <c r="WJO57" s="254"/>
      <c r="WJR57" s="252"/>
      <c r="WJS57" s="252"/>
      <c r="WJT57" s="252"/>
      <c r="WJU57" s="252"/>
      <c r="WJV57" s="253"/>
      <c r="WJW57" s="253"/>
      <c r="WJX57" s="255"/>
      <c r="WJY57" s="255"/>
      <c r="WJZ57" s="256"/>
      <c r="WKC57" s="251"/>
      <c r="WKD57" s="251"/>
      <c r="WKE57" s="251"/>
      <c r="WKF57" s="251"/>
      <c r="WKG57" s="251"/>
      <c r="WKH57" s="251"/>
      <c r="WKI57" s="252"/>
      <c r="WKJ57" s="253"/>
      <c r="WKO57" s="254"/>
      <c r="WKR57" s="252"/>
      <c r="WKS57" s="252"/>
      <c r="WKT57" s="252"/>
      <c r="WKU57" s="252"/>
      <c r="WKV57" s="253"/>
      <c r="WKW57" s="253"/>
      <c r="WKX57" s="255"/>
      <c r="WKY57" s="255"/>
      <c r="WKZ57" s="256"/>
      <c r="WLC57" s="251"/>
      <c r="WLD57" s="251"/>
      <c r="WLE57" s="251"/>
      <c r="WLF57" s="251"/>
      <c r="WLG57" s="251"/>
      <c r="WLH57" s="251"/>
      <c r="WLI57" s="252"/>
      <c r="WLJ57" s="253"/>
      <c r="WLO57" s="254"/>
      <c r="WLR57" s="252"/>
      <c r="WLS57" s="252"/>
      <c r="WLT57" s="252"/>
      <c r="WLU57" s="252"/>
      <c r="WLV57" s="253"/>
      <c r="WLW57" s="253"/>
      <c r="WLX57" s="255"/>
      <c r="WLY57" s="255"/>
      <c r="WLZ57" s="256"/>
      <c r="WMC57" s="251"/>
      <c r="WMD57" s="251"/>
      <c r="WME57" s="251"/>
      <c r="WMF57" s="251"/>
      <c r="WMG57" s="251"/>
      <c r="WMH57" s="251"/>
      <c r="WMI57" s="252"/>
      <c r="WMJ57" s="253"/>
      <c r="WMO57" s="254"/>
      <c r="WMR57" s="252"/>
      <c r="WMS57" s="252"/>
      <c r="WMT57" s="252"/>
      <c r="WMU57" s="252"/>
      <c r="WMV57" s="253"/>
      <c r="WMW57" s="253"/>
      <c r="WMX57" s="255"/>
      <c r="WMY57" s="255"/>
      <c r="WMZ57" s="256"/>
      <c r="WNC57" s="251"/>
      <c r="WND57" s="251"/>
      <c r="WNE57" s="251"/>
      <c r="WNF57" s="251"/>
      <c r="WNG57" s="251"/>
      <c r="WNH57" s="251"/>
      <c r="WNI57" s="252"/>
      <c r="WNJ57" s="253"/>
      <c r="WNO57" s="254"/>
      <c r="WNR57" s="252"/>
      <c r="WNS57" s="252"/>
      <c r="WNT57" s="252"/>
      <c r="WNU57" s="252"/>
      <c r="WNV57" s="253"/>
      <c r="WNW57" s="253"/>
      <c r="WNX57" s="255"/>
      <c r="WNY57" s="255"/>
      <c r="WNZ57" s="256"/>
      <c r="WOC57" s="251"/>
      <c r="WOD57" s="251"/>
      <c r="WOE57" s="251"/>
      <c r="WOF57" s="251"/>
      <c r="WOG57" s="251"/>
      <c r="WOH57" s="251"/>
      <c r="WOI57" s="252"/>
      <c r="WOJ57" s="253"/>
      <c r="WOO57" s="254"/>
      <c r="WOR57" s="252"/>
      <c r="WOS57" s="252"/>
      <c r="WOT57" s="252"/>
      <c r="WOU57" s="252"/>
      <c r="WOV57" s="253"/>
      <c r="WOW57" s="253"/>
      <c r="WOX57" s="255"/>
      <c r="WOY57" s="255"/>
      <c r="WOZ57" s="256"/>
      <c r="WPC57" s="251"/>
      <c r="WPD57" s="251"/>
      <c r="WPE57" s="251"/>
      <c r="WPF57" s="251"/>
      <c r="WPG57" s="251"/>
      <c r="WPH57" s="251"/>
      <c r="WPI57" s="252"/>
      <c r="WPJ57" s="253"/>
      <c r="WPO57" s="254"/>
      <c r="WPR57" s="252"/>
      <c r="WPS57" s="252"/>
      <c r="WPT57" s="252"/>
      <c r="WPU57" s="252"/>
      <c r="WPV57" s="253"/>
      <c r="WPW57" s="253"/>
      <c r="WPX57" s="255"/>
      <c r="WPY57" s="255"/>
      <c r="WPZ57" s="256"/>
      <c r="WQC57" s="251"/>
      <c r="WQD57" s="251"/>
      <c r="WQE57" s="251"/>
      <c r="WQF57" s="251"/>
      <c r="WQG57" s="251"/>
      <c r="WQH57" s="251"/>
      <c r="WQI57" s="252"/>
      <c r="WQJ57" s="253"/>
      <c r="WQO57" s="254"/>
      <c r="WQR57" s="252"/>
      <c r="WQS57" s="252"/>
      <c r="WQT57" s="252"/>
      <c r="WQU57" s="252"/>
      <c r="WQV57" s="253"/>
      <c r="WQW57" s="253"/>
      <c r="WQX57" s="255"/>
      <c r="WQY57" s="255"/>
      <c r="WQZ57" s="256"/>
      <c r="WRC57" s="251"/>
      <c r="WRD57" s="251"/>
      <c r="WRE57" s="251"/>
      <c r="WRF57" s="251"/>
      <c r="WRG57" s="251"/>
      <c r="WRH57" s="251"/>
      <c r="WRI57" s="252"/>
      <c r="WRJ57" s="253"/>
      <c r="WRO57" s="254"/>
      <c r="WRR57" s="252"/>
      <c r="WRS57" s="252"/>
      <c r="WRT57" s="252"/>
      <c r="WRU57" s="252"/>
      <c r="WRV57" s="253"/>
      <c r="WRW57" s="253"/>
      <c r="WRX57" s="255"/>
      <c r="WRY57" s="255"/>
      <c r="WRZ57" s="256"/>
      <c r="WSC57" s="251"/>
      <c r="WSD57" s="251"/>
      <c r="WSE57" s="251"/>
      <c r="WSF57" s="251"/>
      <c r="WSG57" s="251"/>
      <c r="WSH57" s="251"/>
      <c r="WSI57" s="252"/>
      <c r="WSJ57" s="253"/>
      <c r="WSO57" s="254"/>
      <c r="WSR57" s="252"/>
      <c r="WSS57" s="252"/>
      <c r="WST57" s="252"/>
      <c r="WSU57" s="252"/>
      <c r="WSV57" s="253"/>
      <c r="WSW57" s="253"/>
      <c r="WSX57" s="255"/>
      <c r="WSY57" s="255"/>
      <c r="WSZ57" s="256"/>
      <c r="WTC57" s="251"/>
      <c r="WTD57" s="251"/>
      <c r="WTE57" s="251"/>
      <c r="WTF57" s="251"/>
      <c r="WTG57" s="251"/>
      <c r="WTH57" s="251"/>
      <c r="WTI57" s="252"/>
      <c r="WTJ57" s="253"/>
      <c r="WTO57" s="254"/>
      <c r="WTR57" s="252"/>
      <c r="WTS57" s="252"/>
      <c r="WTT57" s="252"/>
      <c r="WTU57" s="252"/>
      <c r="WTV57" s="253"/>
      <c r="WTW57" s="253"/>
      <c r="WTX57" s="255"/>
      <c r="WTY57" s="255"/>
      <c r="WTZ57" s="256"/>
      <c r="WUC57" s="251"/>
      <c r="WUD57" s="251"/>
      <c r="WUE57" s="251"/>
      <c r="WUF57" s="251"/>
      <c r="WUG57" s="251"/>
      <c r="WUH57" s="251"/>
      <c r="WUI57" s="252"/>
      <c r="WUJ57" s="253"/>
      <c r="WUO57" s="254"/>
      <c r="WUR57" s="252"/>
      <c r="WUS57" s="252"/>
      <c r="WUT57" s="252"/>
      <c r="WUU57" s="252"/>
      <c r="WUV57" s="253"/>
      <c r="WUW57" s="253"/>
      <c r="WUX57" s="255"/>
      <c r="WUY57" s="255"/>
      <c r="WUZ57" s="256"/>
      <c r="WVC57" s="251"/>
      <c r="WVD57" s="251"/>
      <c r="WVE57" s="251"/>
      <c r="WVF57" s="251"/>
      <c r="WVG57" s="251"/>
      <c r="WVH57" s="251"/>
      <c r="WVI57" s="252"/>
      <c r="WVJ57" s="253"/>
      <c r="WVO57" s="254"/>
      <c r="WVR57" s="252"/>
      <c r="WVS57" s="252"/>
      <c r="WVT57" s="252"/>
      <c r="WVU57" s="252"/>
      <c r="WVV57" s="253"/>
      <c r="WVW57" s="253"/>
      <c r="WVX57" s="255"/>
      <c r="WVY57" s="255"/>
      <c r="WVZ57" s="256"/>
      <c r="WWC57" s="251"/>
      <c r="WWD57" s="251"/>
      <c r="WWE57" s="251"/>
      <c r="WWF57" s="251"/>
      <c r="WWG57" s="251"/>
      <c r="WWH57" s="251"/>
      <c r="WWI57" s="252"/>
      <c r="WWJ57" s="253"/>
      <c r="WWO57" s="254"/>
      <c r="WWR57" s="252"/>
      <c r="WWS57" s="252"/>
      <c r="WWT57" s="252"/>
      <c r="WWU57" s="252"/>
      <c r="WWV57" s="253"/>
      <c r="WWW57" s="253"/>
      <c r="WWX57" s="255"/>
      <c r="WWY57" s="255"/>
      <c r="WWZ57" s="256"/>
      <c r="WXC57" s="251"/>
      <c r="WXD57" s="251"/>
      <c r="WXE57" s="251"/>
      <c r="WXF57" s="251"/>
      <c r="WXG57" s="251"/>
      <c r="WXH57" s="251"/>
      <c r="WXI57" s="252"/>
      <c r="WXJ57" s="253"/>
      <c r="WXO57" s="254"/>
      <c r="WXR57" s="252"/>
      <c r="WXS57" s="252"/>
      <c r="WXT57" s="252"/>
      <c r="WXU57" s="252"/>
      <c r="WXV57" s="253"/>
      <c r="WXW57" s="253"/>
      <c r="WXX57" s="255"/>
      <c r="WXY57" s="255"/>
      <c r="WXZ57" s="256"/>
      <c r="WYC57" s="251"/>
      <c r="WYD57" s="251"/>
      <c r="WYE57" s="251"/>
      <c r="WYF57" s="251"/>
      <c r="WYG57" s="251"/>
      <c r="WYH57" s="251"/>
      <c r="WYI57" s="252"/>
      <c r="WYJ57" s="253"/>
      <c r="WYO57" s="254"/>
      <c r="WYR57" s="252"/>
      <c r="WYS57" s="252"/>
      <c r="WYT57" s="252"/>
      <c r="WYU57" s="252"/>
      <c r="WYV57" s="253"/>
      <c r="WYW57" s="253"/>
      <c r="WYX57" s="255"/>
      <c r="WYY57" s="255"/>
      <c r="WYZ57" s="256"/>
      <c r="WZC57" s="251"/>
      <c r="WZD57" s="251"/>
      <c r="WZE57" s="251"/>
      <c r="WZF57" s="251"/>
      <c r="WZG57" s="251"/>
      <c r="WZH57" s="251"/>
      <c r="WZI57" s="252"/>
      <c r="WZJ57" s="253"/>
      <c r="WZO57" s="254"/>
      <c r="WZR57" s="252"/>
      <c r="WZS57" s="252"/>
      <c r="WZT57" s="252"/>
      <c r="WZU57" s="252"/>
      <c r="WZV57" s="253"/>
      <c r="WZW57" s="253"/>
      <c r="WZX57" s="255"/>
      <c r="WZY57" s="255"/>
      <c r="WZZ57" s="256"/>
      <c r="XAC57" s="251"/>
      <c r="XAD57" s="251"/>
      <c r="XAE57" s="251"/>
      <c r="XAF57" s="251"/>
      <c r="XAG57" s="251"/>
      <c r="XAH57" s="251"/>
      <c r="XAI57" s="252"/>
      <c r="XAJ57" s="253"/>
      <c r="XAO57" s="254"/>
      <c r="XAR57" s="252"/>
      <c r="XAS57" s="252"/>
      <c r="XAT57" s="252"/>
      <c r="XAU57" s="252"/>
      <c r="XAV57" s="253"/>
      <c r="XAW57" s="253"/>
      <c r="XAX57" s="255"/>
      <c r="XAY57" s="255"/>
      <c r="XAZ57" s="256"/>
      <c r="XBC57" s="251"/>
      <c r="XBD57" s="251"/>
      <c r="XBE57" s="251"/>
      <c r="XBF57" s="251"/>
      <c r="XBG57" s="251"/>
      <c r="XBH57" s="251"/>
      <c r="XBI57" s="252"/>
      <c r="XBJ57" s="253"/>
      <c r="XBO57" s="254"/>
      <c r="XBR57" s="252"/>
      <c r="XBS57" s="252"/>
      <c r="XBT57" s="252"/>
      <c r="XBU57" s="252"/>
      <c r="XBV57" s="253"/>
      <c r="XBW57" s="253"/>
      <c r="XBX57" s="255"/>
      <c r="XBY57" s="255"/>
      <c r="XBZ57" s="256"/>
      <c r="XCC57" s="251"/>
      <c r="XCD57" s="251"/>
      <c r="XCE57" s="251"/>
      <c r="XCF57" s="251"/>
      <c r="XCG57" s="251"/>
      <c r="XCH57" s="251"/>
      <c r="XCI57" s="252"/>
      <c r="XCJ57" s="253"/>
      <c r="XCO57" s="254"/>
      <c r="XCR57" s="252"/>
      <c r="XCS57" s="252"/>
      <c r="XCT57" s="252"/>
      <c r="XCU57" s="252"/>
      <c r="XCV57" s="253"/>
      <c r="XCW57" s="253"/>
      <c r="XCX57" s="255"/>
      <c r="XCY57" s="255"/>
      <c r="XCZ57" s="256"/>
      <c r="XDC57" s="251"/>
      <c r="XDD57" s="251"/>
      <c r="XDE57" s="251"/>
      <c r="XDF57" s="251"/>
      <c r="XDG57" s="251"/>
      <c r="XDH57" s="251"/>
      <c r="XDI57" s="252"/>
      <c r="XDJ57" s="253"/>
      <c r="XDO57" s="254"/>
      <c r="XDR57" s="252"/>
      <c r="XDS57" s="252"/>
      <c r="XDT57" s="252"/>
      <c r="XDU57" s="252"/>
      <c r="XDV57" s="253"/>
      <c r="XDW57" s="253"/>
      <c r="XDX57" s="255"/>
      <c r="XDY57" s="255"/>
      <c r="XDZ57" s="256"/>
      <c r="XEC57" s="251"/>
      <c r="XED57" s="251"/>
      <c r="XEE57" s="251"/>
      <c r="XEF57" s="251"/>
      <c r="XEG57" s="251"/>
      <c r="XEH57" s="251"/>
      <c r="XEI57" s="252"/>
      <c r="XEJ57" s="253"/>
      <c r="XEO57" s="254"/>
      <c r="XER57" s="252"/>
      <c r="XES57" s="252"/>
      <c r="XET57" s="252"/>
      <c r="XEU57" s="252"/>
      <c r="XEV57" s="253"/>
      <c r="XEW57" s="253"/>
      <c r="XEX57" s="255"/>
      <c r="XEY57" s="255"/>
      <c r="XEZ57" s="256"/>
      <c r="XFC57" s="251"/>
      <c r="XFD57" s="251"/>
    </row>
    <row r="58" spans="1:55 1185:4092 4097:8190 8193:9214 9219:12287 12290:13312 13315:14336 14341:16384" customFormat="1" ht="13" x14ac:dyDescent="0.15">
      <c r="A58" s="318"/>
      <c r="B58" s="318"/>
      <c r="C58" s="318"/>
      <c r="D58" s="318"/>
      <c r="E58" s="318"/>
      <c r="F58" s="318"/>
      <c r="G58" s="318"/>
      <c r="H58" s="318"/>
      <c r="I58" s="318"/>
      <c r="J58" s="318"/>
      <c r="K58" s="318"/>
      <c r="L58" s="318"/>
      <c r="M58" s="318"/>
      <c r="N58" s="318"/>
      <c r="O58" s="318"/>
      <c r="P58" s="318"/>
      <c r="Q58" s="318"/>
      <c r="R58" s="318"/>
      <c r="S58" s="318"/>
      <c r="T58" s="318"/>
      <c r="U58" s="318"/>
      <c r="V58" s="318"/>
      <c r="W58" s="318"/>
      <c r="X58" s="318"/>
      <c r="Y58" s="318"/>
      <c r="Z58" s="318"/>
      <c r="AA58" s="318"/>
      <c r="AB58" s="318"/>
      <c r="AC58" s="318"/>
      <c r="AD58" s="318"/>
      <c r="AE58" s="318"/>
      <c r="AF58" s="318"/>
      <c r="AG58" s="318"/>
      <c r="AH58" s="318"/>
      <c r="AI58" s="318"/>
      <c r="AJ58" s="318"/>
      <c r="AK58" s="318"/>
      <c r="AL58" s="318"/>
      <c r="AM58" s="318"/>
      <c r="AN58" s="318"/>
      <c r="AO58" s="318"/>
      <c r="AP58" s="318"/>
      <c r="AQ58" s="318"/>
      <c r="AR58" s="318"/>
      <c r="AS58" s="318"/>
      <c r="AT58" s="318"/>
      <c r="AU58" s="318"/>
      <c r="AV58" s="318"/>
      <c r="AW58" s="318"/>
      <c r="AX58" s="318"/>
      <c r="AY58" s="318"/>
      <c r="AZ58" s="318"/>
      <c r="BA58" s="318"/>
      <c r="BB58" s="318"/>
      <c r="BC58" s="318"/>
    </row>
    <row r="59" spans="1:55 1185:4092 4097:8190 8193:9214 9219:12287 12290:13312 13315:14336 14341:16384" customFormat="1" thickBot="1" x14ac:dyDescent="0.2">
      <c r="A59" s="318"/>
      <c r="B59" s="318"/>
      <c r="C59" s="318"/>
      <c r="D59" s="318"/>
      <c r="E59" s="318"/>
      <c r="F59" s="318"/>
      <c r="G59" s="318"/>
      <c r="H59" s="318"/>
      <c r="I59" s="318"/>
      <c r="J59" s="318"/>
      <c r="K59" s="318"/>
      <c r="L59" s="318"/>
      <c r="M59" s="318"/>
      <c r="N59" s="318"/>
      <c r="O59" s="318"/>
      <c r="P59" s="318"/>
      <c r="Q59" s="318"/>
      <c r="R59" s="318"/>
      <c r="S59" s="318"/>
      <c r="T59" s="318"/>
      <c r="U59" s="318"/>
      <c r="V59" s="318"/>
      <c r="W59" s="318"/>
      <c r="X59" s="318"/>
      <c r="Y59" s="318"/>
      <c r="Z59" s="318"/>
      <c r="AA59" s="318"/>
      <c r="AB59" s="318"/>
      <c r="AC59" s="318"/>
      <c r="AD59" s="318"/>
      <c r="AE59" s="318"/>
      <c r="AF59" s="318"/>
      <c r="AG59" s="318"/>
      <c r="AH59" s="318"/>
      <c r="AI59" s="318"/>
      <c r="AJ59" s="318"/>
      <c r="AK59" s="318"/>
      <c r="AL59" s="318"/>
      <c r="AM59" s="318"/>
      <c r="AN59" s="318"/>
      <c r="AO59" s="318"/>
      <c r="AP59" s="318"/>
      <c r="AQ59" s="318"/>
      <c r="AR59" s="318"/>
      <c r="AS59" s="318"/>
      <c r="AT59" s="318"/>
      <c r="AU59" s="318"/>
      <c r="AV59" s="318"/>
      <c r="AW59" s="318"/>
      <c r="AX59" s="318"/>
      <c r="AY59" s="318"/>
      <c r="AZ59" s="318"/>
      <c r="BA59" s="318"/>
      <c r="BB59" s="318"/>
      <c r="BC59" s="318"/>
    </row>
    <row r="60" spans="1:55 1185:4092 4097:8190 8193:9214 9219:12287 12290:13312 13315:14336 14341:16384" x14ac:dyDescent="0.15">
      <c r="A60" s="257" t="s">
        <v>203</v>
      </c>
      <c r="B60" s="258"/>
      <c r="C60" s="258"/>
      <c r="D60" s="258"/>
      <c r="E60" s="258"/>
      <c r="F60" s="258"/>
      <c r="G60" s="258"/>
      <c r="H60" s="258"/>
      <c r="I60" s="258"/>
      <c r="J60" s="258"/>
      <c r="K60" s="258"/>
      <c r="L60" s="258"/>
      <c r="M60" s="258"/>
      <c r="N60" s="258"/>
      <c r="O60" s="258"/>
      <c r="P60" s="258"/>
      <c r="Q60" s="258"/>
      <c r="R60" s="258"/>
      <c r="S60" s="258"/>
      <c r="T60" s="258"/>
      <c r="U60" s="258"/>
      <c r="V60" s="258"/>
      <c r="W60" s="258"/>
      <c r="X60" s="258"/>
      <c r="Y60" s="258"/>
      <c r="Z60" s="259"/>
      <c r="AA60" s="318"/>
      <c r="AB60" s="318"/>
      <c r="AC60" s="318"/>
      <c r="AD60" s="318"/>
      <c r="AE60" s="318"/>
      <c r="AF60" s="318"/>
      <c r="AG60" s="318"/>
      <c r="AH60" s="318"/>
      <c r="AI60" s="318"/>
      <c r="AJ60" s="318"/>
      <c r="AK60" s="318"/>
      <c r="AL60" s="318"/>
      <c r="AM60" s="318"/>
      <c r="AN60" s="318"/>
      <c r="AO60" s="318"/>
      <c r="AP60" s="318"/>
      <c r="AQ60" s="318"/>
      <c r="AR60" s="318"/>
      <c r="AS60" s="318"/>
      <c r="AT60" s="318"/>
      <c r="AU60" s="318"/>
      <c r="AV60" s="318"/>
      <c r="AW60" s="318"/>
      <c r="AX60" s="318"/>
      <c r="AY60" s="318"/>
      <c r="AZ60" s="318"/>
      <c r="BA60" s="318"/>
      <c r="BB60" s="318"/>
      <c r="BC60" s="318"/>
    </row>
    <row r="61" spans="1:55 1185:4092 4097:8190 8193:9214 9219:12287 12290:13312 13315:14336 14341:16384" ht="75" x14ac:dyDescent="0.15">
      <c r="A61" s="262" t="s">
        <v>184</v>
      </c>
      <c r="B61" s="263" t="s">
        <v>222</v>
      </c>
      <c r="C61" s="264" t="s">
        <v>211</v>
      </c>
      <c r="D61" s="264" t="s">
        <v>113</v>
      </c>
      <c r="E61" s="264" t="s">
        <v>204</v>
      </c>
      <c r="F61" s="264" t="s">
        <v>205</v>
      </c>
      <c r="G61" s="264" t="s">
        <v>698</v>
      </c>
      <c r="H61" s="265" t="s">
        <v>206</v>
      </c>
      <c r="I61" s="265" t="s">
        <v>224</v>
      </c>
      <c r="J61" s="266" t="s">
        <v>571</v>
      </c>
      <c r="K61" s="267" t="s">
        <v>215</v>
      </c>
      <c r="L61" s="267" t="s">
        <v>189</v>
      </c>
      <c r="M61" s="267" t="s">
        <v>127</v>
      </c>
      <c r="N61" s="267" t="s">
        <v>209</v>
      </c>
      <c r="O61" s="268" t="s">
        <v>233</v>
      </c>
      <c r="P61" s="269" t="s">
        <v>572</v>
      </c>
      <c r="Q61" s="269" t="s">
        <v>573</v>
      </c>
      <c r="R61" s="270" t="s">
        <v>190</v>
      </c>
      <c r="S61" s="270" t="s">
        <v>148</v>
      </c>
      <c r="T61" s="270" t="s">
        <v>118</v>
      </c>
      <c r="U61" s="270" t="s">
        <v>161</v>
      </c>
      <c r="V61" s="268" t="s">
        <v>199</v>
      </c>
      <c r="W61" s="268" t="s">
        <v>210</v>
      </c>
      <c r="X61" s="273" t="s">
        <v>149</v>
      </c>
      <c r="Y61" s="267" t="s">
        <v>150</v>
      </c>
      <c r="Z61" s="272" t="s">
        <v>56</v>
      </c>
      <c r="AA61" s="318"/>
      <c r="AB61" s="318"/>
      <c r="AC61" s="318"/>
      <c r="AD61" s="318"/>
      <c r="AE61" s="318"/>
      <c r="AF61" s="318"/>
      <c r="AG61" s="318"/>
      <c r="AH61" s="318"/>
      <c r="AI61" s="318"/>
      <c r="AJ61" s="318"/>
      <c r="AK61" s="318"/>
      <c r="AL61" s="318"/>
      <c r="AM61" s="318"/>
      <c r="AN61" s="318"/>
      <c r="AO61" s="318"/>
      <c r="AP61" s="318"/>
      <c r="AQ61" s="318"/>
      <c r="AR61" s="318"/>
      <c r="AS61" s="318"/>
      <c r="AT61" s="318"/>
      <c r="AU61" s="318"/>
      <c r="AV61" s="318"/>
      <c r="AW61" s="318"/>
      <c r="AX61" s="318"/>
      <c r="AY61" s="318"/>
      <c r="AZ61" s="318"/>
      <c r="BA61" s="318"/>
      <c r="BB61" s="318"/>
      <c r="BC61" s="318"/>
    </row>
    <row r="62" spans="1:55 1185:4092 4097:8190 8193:9214 9219:12287 12290:13312 13315:14336 14341:16384" x14ac:dyDescent="0.15">
      <c r="A62" s="201" t="str">
        <f>'Tariffs July 2022'!K42</f>
        <v>AGL</v>
      </c>
      <c r="B62" s="202" t="str">
        <f>'Tariffs July 2022'!L42</f>
        <v>Solar Savers</v>
      </c>
      <c r="C62" s="203">
        <f>IF('Tariffs July 2022'!BP42=0,91*'Tariffs July 2022'!M42/100,(91*'Tariffs July 2022'!M42/100)+'Tariffs July 2022'!BP42/4)</f>
        <v>103.51663636363635</v>
      </c>
      <c r="D62" s="203">
        <f>IF('Tariffs July 2022'!O42="",$K$6*'Tariffs July 2022'!N42/100,IF($K$6&gt;='Tariffs July 2022'!P42,('Tariffs July 2022'!P42*'Tariffs July 2022'!N42/100),($K$6*'Tariffs July 2022'!N42/100)))</f>
        <v>54.386851854545441</v>
      </c>
      <c r="E62" s="203">
        <f>$M$6*'Tariffs July 2022'!AH42/100</f>
        <v>106.49338359999997</v>
      </c>
      <c r="F62" s="203">
        <f>$L$6*'Tariffs July 2022'!W42/100</f>
        <v>44.977488272727271</v>
      </c>
      <c r="G62" s="203">
        <f t="shared" ref="G62:G73" si="69">SUM(C62:F62)</f>
        <v>309.37436009090902</v>
      </c>
      <c r="H62" s="203">
        <f t="shared" ref="H62:H73" si="70">(G62-C62)*4</f>
        <v>823.43089490909074</v>
      </c>
      <c r="I62" s="247">
        <f>G62*4</f>
        <v>1237.4974403636361</v>
      </c>
      <c r="J62" s="204">
        <f>I62*1.1</f>
        <v>1361.2471843999997</v>
      </c>
      <c r="K62" s="207">
        <f>'Tariffs July 2022'!AZ42</f>
        <v>0</v>
      </c>
      <c r="L62" s="207">
        <f>'Tariffs July 2022'!BA42</f>
        <v>0</v>
      </c>
      <c r="M62" s="207">
        <f>'Tariffs July 2022'!BB42</f>
        <v>0</v>
      </c>
      <c r="N62" s="207">
        <f>'Tariffs July 2022'!BC42</f>
        <v>0</v>
      </c>
      <c r="O62" s="205">
        <f>($F$6*'Tariffs July 2022'!AT42/100)*4</f>
        <v>314.26079999999996</v>
      </c>
      <c r="P62" s="206" t="str">
        <f>IF(SUM(K62:N62)=0,"No discount",IF(K62&gt;0,"Guaranteed off bill",IF(L62&gt;0,"Guaranteed off usage",IF(M62&gt;0,"Pay-on-time off bill","Pay-on-time off usage"))))</f>
        <v>No discount</v>
      </c>
      <c r="Q62" s="206" t="str">
        <f t="shared" ref="Q62:Q73" si="71">IF(OR(A62="Origin Energy",A62="Red Energy",A62="Powershop"),"Inclusive","Exclusive")</f>
        <v>Exclusive</v>
      </c>
      <c r="R62" s="293">
        <f>IF(AND(P62="Guaranteed off bill",Q62="Inclusive"),((I62*1.1)-((I62*1.1)*K62/100))/1.1,IF(AND(P62="Guaranteed off usage",Q62="Inclusive"),((I62*1.1)-((H62*1.1)*L62/100))/1.1,IF(AND(P62="Guaranteed off bill",Q62="Exclusive"),I62-(I62*K62/100),IF(AND(P62="Guaranteed off usage",Q62="Exclusive"),I62-(H62*L62/100),IF(Q62="Inclusive",((I62*1.1))/1.1,I62)))))</f>
        <v>1237.4974403636361</v>
      </c>
      <c r="S62" s="247">
        <f>IF(AND(P62="Pay-on-time off bill",Q62="Inclusive"),((R62*1.1)-((R62*1.1)*M62/100))/1.1,IF(AND(P62="Pay-on-time off usage",Q62="Inclusive"),((R62*1.1)-((H62*1.1)*N62/100))/1.1,IF(AND(P62="Pay-on-time off bill",Q62="Exclusive"),R62-(R62*M62/100),IF(AND(P62="Pay-on-time off usage",Q62="Exclusive"),R62-(H62*N62/100),IF(Q62="Inclusive",((R62*1.1))/1.1,R62)))))</f>
        <v>1237.4974403636361</v>
      </c>
      <c r="T62" s="247">
        <f t="shared" ref="T62:T73" si="72">R62-O62</f>
        <v>923.23664036363607</v>
      </c>
      <c r="U62" s="247">
        <f t="shared" ref="U62:U73" si="73">S62-O62</f>
        <v>923.23664036363607</v>
      </c>
      <c r="V62" s="292">
        <f t="shared" ref="V62:W73" si="74">T62*1.1</f>
        <v>1015.5603043999997</v>
      </c>
      <c r="W62" s="292">
        <f t="shared" si="74"/>
        <v>1015.5603043999997</v>
      </c>
      <c r="X62" s="207">
        <f>'Tariffs July 2022'!BL42</f>
        <v>0</v>
      </c>
      <c r="Y62" s="207" t="str">
        <f>'Tariffs July 2022'!BM42</f>
        <v>n</v>
      </c>
      <c r="Z62" s="208">
        <f>'Tariffs July 2022'!G42</f>
        <v>43285</v>
      </c>
      <c r="AA62" s="318"/>
      <c r="AB62" s="318"/>
      <c r="AC62" s="318"/>
      <c r="AD62" s="318"/>
      <c r="AE62" s="318"/>
      <c r="AF62" s="318"/>
      <c r="AG62" s="318"/>
      <c r="AH62" s="318"/>
      <c r="AI62" s="318"/>
      <c r="AJ62" s="318"/>
      <c r="AK62" s="318"/>
      <c r="AL62" s="318"/>
      <c r="AM62" s="318"/>
      <c r="AN62" s="318"/>
      <c r="AO62" s="318"/>
      <c r="AP62" s="318"/>
      <c r="AQ62" s="318"/>
      <c r="AR62" s="318"/>
      <c r="AS62" s="318"/>
      <c r="AT62" s="318"/>
      <c r="AU62" s="318"/>
      <c r="AV62" s="318"/>
      <c r="AW62" s="318"/>
      <c r="AX62" s="318"/>
      <c r="AY62" s="318"/>
      <c r="AZ62" s="318"/>
      <c r="BA62" s="318"/>
      <c r="BB62" s="318"/>
      <c r="BC62" s="318"/>
    </row>
    <row r="63" spans="1:55 1185:4092 4097:8190 8193:9214 9219:12287 12290:13312 13315:14336 14341:16384" x14ac:dyDescent="0.15">
      <c r="A63" s="201" t="str">
        <f>'Tariffs July 2022'!K43</f>
        <v>Diamond Energy</v>
      </c>
      <c r="B63" s="202" t="str">
        <f>'Tariffs July 2022'!L43</f>
        <v xml:space="preserve">Renewable Saver </v>
      </c>
      <c r="C63" s="203">
        <f>IF('Tariffs July 2022'!BP43=0,91*'Tariffs July 2022'!M43/100,(91*'Tariffs July 2022'!M43/100)+'Tariffs July 2022'!BP43/4)</f>
        <v>91.909999999999982</v>
      </c>
      <c r="D63" s="203">
        <f>IF('Tariffs July 2022'!O43="",$K$6*'Tariffs July 2022'!N43/100,IF($K$6&gt;='Tariffs July 2022'!P43,('Tariffs July 2022'!P43*'Tariffs July 2022'!N43/100),($K$6*'Tariffs July 2022'!N43/100)))</f>
        <v>53.559119999999993</v>
      </c>
      <c r="E63" s="203">
        <f>$M$6*'Tariffs July 2022'!AH43/100</f>
        <v>117.60690099999998</v>
      </c>
      <c r="F63" s="203">
        <f>$L$6*'Tariffs July 2022'!W43/100</f>
        <v>44.632599999999996</v>
      </c>
      <c r="G63" s="203">
        <f t="shared" si="69"/>
        <v>307.70862099999999</v>
      </c>
      <c r="H63" s="203">
        <f t="shared" si="70"/>
        <v>863.1944840000001</v>
      </c>
      <c r="I63" s="247">
        <f t="shared" ref="I63:I73" si="75">G63*4</f>
        <v>1230.834484</v>
      </c>
      <c r="J63" s="204">
        <f t="shared" ref="J63:J73" si="76">I63*1.1</f>
        <v>1353.9179324000002</v>
      </c>
      <c r="K63" s="207">
        <f>'Tariffs July 2022'!AZ43</f>
        <v>0</v>
      </c>
      <c r="L63" s="207">
        <f>'Tariffs July 2022'!BA43</f>
        <v>0</v>
      </c>
      <c r="M63" s="207">
        <f>'Tariffs July 2022'!BB43</f>
        <v>2</v>
      </c>
      <c r="N63" s="207">
        <f>'Tariffs July 2022'!BC43</f>
        <v>0</v>
      </c>
      <c r="O63" s="205">
        <f>($F$6*'Tariffs July 2022'!AT43/100)*4</f>
        <v>163.415616</v>
      </c>
      <c r="P63" s="206" t="str">
        <f t="shared" ref="P63:P73" si="77">IF(SUM(K63:N63)=0,"No discount",IF(K63&gt;0,"Guaranteed off bill",IF(L63&gt;0,"Guaranteed off usage",IF(M63&gt;0,"Pay-on-time off bill","Pay-on-time off usage"))))</f>
        <v>Pay-on-time off bill</v>
      </c>
      <c r="Q63" s="206" t="str">
        <f t="shared" si="71"/>
        <v>Exclusive</v>
      </c>
      <c r="R63" s="293">
        <f t="shared" ref="R63:R73" si="78">IF(AND(P63="Guaranteed off bill",Q63="Inclusive"),((I63*1.1)-((I63*1.1)*K63/100))/1.1,IF(AND(P63="Guaranteed off usage",Q63="Inclusive"),((I63*1.1)-((H63*1.1)*L63/100))/1.1,IF(AND(P63="Guaranteed off bill",Q63="Exclusive"),I63-(I63*K63/100),IF(AND(P63="Guaranteed off usage",Q63="Exclusive"),I63-(H63*L63/100),IF(Q63="Inclusive",((I63*1.1))/1.1,I63)))))</f>
        <v>1230.834484</v>
      </c>
      <c r="S63" s="247">
        <f t="shared" ref="S63:S73" si="79">IF(AND(P63="Pay-on-time off bill",Q63="Inclusive"),((R63*1.1)-((R63*1.1)*M63/100))/1.1,IF(AND(P63="Pay-on-time off usage",Q63="Inclusive"),((R63*1.1)-((H63*1.1)*N63/100))/1.1,IF(AND(P63="Pay-on-time off bill",Q63="Exclusive"),R63-(R63*M63/100),IF(AND(P63="Pay-on-time off usage",Q63="Exclusive"),R63-(H63*N63/100),IF(Q63="Inclusive",((R63*1.1))/1.1,R63)))))</f>
        <v>1206.2177943199999</v>
      </c>
      <c r="T63" s="247">
        <f t="shared" si="72"/>
        <v>1067.418868</v>
      </c>
      <c r="U63" s="247">
        <f t="shared" si="73"/>
        <v>1042.8021783199999</v>
      </c>
      <c r="V63" s="292">
        <f t="shared" si="74"/>
        <v>1174.1607548000002</v>
      </c>
      <c r="W63" s="292">
        <f t="shared" si="74"/>
        <v>1147.082396152</v>
      </c>
      <c r="X63" s="207">
        <f>'Tariffs July 2022'!BL43</f>
        <v>0</v>
      </c>
      <c r="Y63" s="207" t="str">
        <f>'Tariffs July 2022'!BM43</f>
        <v>n</v>
      </c>
      <c r="Z63" s="208">
        <f>'Tariffs July 2022'!G43</f>
        <v>43281</v>
      </c>
      <c r="AA63" s="318"/>
      <c r="AB63" s="318"/>
      <c r="AC63" s="318"/>
      <c r="AD63" s="318"/>
      <c r="AE63" s="318"/>
      <c r="AF63" s="318"/>
      <c r="AG63" s="318"/>
      <c r="AH63" s="318"/>
      <c r="AI63" s="318"/>
      <c r="AJ63" s="318"/>
      <c r="AK63" s="318"/>
      <c r="AL63" s="318"/>
      <c r="AM63" s="318"/>
      <c r="AN63" s="318"/>
      <c r="AO63" s="318"/>
      <c r="AP63" s="318"/>
      <c r="AQ63" s="318"/>
      <c r="AR63" s="318"/>
      <c r="AS63" s="318"/>
      <c r="AT63" s="318"/>
      <c r="AU63" s="318"/>
      <c r="AV63" s="318"/>
      <c r="AW63" s="318"/>
      <c r="AX63" s="318"/>
      <c r="AY63" s="318"/>
      <c r="AZ63" s="318"/>
      <c r="BA63" s="318"/>
      <c r="BB63" s="318"/>
      <c r="BC63" s="318"/>
    </row>
    <row r="64" spans="1:55 1185:4092 4097:8190 8193:9214 9219:12287 12290:13312 13315:14336 14341:16384" x14ac:dyDescent="0.15">
      <c r="A64" s="201" t="str">
        <f>'Tariffs July 2022'!K44</f>
        <v>Energy Locals</v>
      </c>
      <c r="B64" s="202" t="str">
        <f>'Tariffs July 2022'!L44</f>
        <v>Online Member</v>
      </c>
      <c r="C64" s="203">
        <f>IF('Tariffs July 2022'!BP44=0,91*'Tariffs July 2022'!M44/100,(91*'Tariffs July 2022'!M44/100)+'Tariffs July 2022'!BP44/4)</f>
        <v>102.76727272727273</v>
      </c>
      <c r="D64" s="203">
        <f>IF('Tariffs July 2022'!O44="",$K$6*'Tariffs July 2022'!N44/100,IF($K$6&gt;='Tariffs July 2022'!P44,('Tariffs July 2022'!P44*'Tariffs July 2022'!N44/100),($K$6*'Tariffs July 2022'!N44/100)))</f>
        <v>55.344423999999997</v>
      </c>
      <c r="E64" s="203">
        <f>$M$6*'Tariffs July 2022'!AH44/100</f>
        <v>103.10130599999998</v>
      </c>
      <c r="F64" s="203">
        <f>$L$6*'Tariffs July 2022'!W44/100</f>
        <v>40.169339999999998</v>
      </c>
      <c r="G64" s="203">
        <f t="shared" si="69"/>
        <v>301.38234272727266</v>
      </c>
      <c r="H64" s="203">
        <f t="shared" si="70"/>
        <v>794.46027999999978</v>
      </c>
      <c r="I64" s="247">
        <f t="shared" si="75"/>
        <v>1205.5293709090906</v>
      </c>
      <c r="J64" s="204">
        <f t="shared" si="76"/>
        <v>1326.0823079999998</v>
      </c>
      <c r="K64" s="207">
        <f>'Tariffs July 2022'!AZ44</f>
        <v>0</v>
      </c>
      <c r="L64" s="207">
        <f>'Tariffs July 2022'!BA44</f>
        <v>0</v>
      </c>
      <c r="M64" s="207">
        <f>'Tariffs July 2022'!BB44</f>
        <v>0</v>
      </c>
      <c r="N64" s="207">
        <f>'Tariffs July 2022'!BC44</f>
        <v>0</v>
      </c>
      <c r="O64" s="205">
        <f>($F$6*'Tariffs July 2022'!AT44/100)*4</f>
        <v>320.54601599999995</v>
      </c>
      <c r="P64" s="206" t="str">
        <f t="shared" si="77"/>
        <v>No discount</v>
      </c>
      <c r="Q64" s="206" t="str">
        <f t="shared" si="71"/>
        <v>Exclusive</v>
      </c>
      <c r="R64" s="293">
        <f t="shared" si="78"/>
        <v>1205.5293709090906</v>
      </c>
      <c r="S64" s="247">
        <f t="shared" si="79"/>
        <v>1205.5293709090906</v>
      </c>
      <c r="T64" s="247">
        <f t="shared" si="72"/>
        <v>884.98335490909062</v>
      </c>
      <c r="U64" s="247">
        <f t="shared" si="73"/>
        <v>884.98335490909062</v>
      </c>
      <c r="V64" s="292">
        <f t="shared" si="74"/>
        <v>973.48169039999971</v>
      </c>
      <c r="W64" s="292">
        <f t="shared" si="74"/>
        <v>973.48169039999971</v>
      </c>
      <c r="X64" s="207">
        <f>'Tariffs July 2022'!BL44</f>
        <v>0</v>
      </c>
      <c r="Y64" s="207" t="str">
        <f>'Tariffs July 2022'!BM44</f>
        <v>n</v>
      </c>
      <c r="Z64" s="208">
        <f>'Tariffs July 2022'!G44</f>
        <v>43281</v>
      </c>
      <c r="AA64" s="318"/>
      <c r="AB64" s="318"/>
      <c r="AC64" s="318"/>
      <c r="AD64" s="318"/>
      <c r="AE64" s="318"/>
      <c r="AF64" s="318"/>
      <c r="AG64" s="318"/>
      <c r="AH64" s="318"/>
      <c r="AI64" s="318"/>
      <c r="AJ64" s="318"/>
      <c r="AK64" s="318"/>
      <c r="AL64" s="318"/>
      <c r="AM64" s="318"/>
      <c r="AN64" s="318"/>
      <c r="AO64" s="318"/>
      <c r="AP64" s="318"/>
      <c r="AQ64" s="318"/>
      <c r="AR64" s="318"/>
      <c r="AS64" s="318"/>
      <c r="AT64" s="318"/>
      <c r="AU64" s="318"/>
      <c r="AV64" s="318"/>
      <c r="AW64" s="318"/>
      <c r="AX64" s="318"/>
      <c r="AY64" s="318"/>
      <c r="AZ64" s="318"/>
      <c r="BA64" s="318"/>
      <c r="BB64" s="318"/>
      <c r="BC64" s="318"/>
    </row>
    <row r="65" spans="1:55" x14ac:dyDescent="0.15">
      <c r="A65" s="201" t="str">
        <f>'Tariffs July 2022'!K45</f>
        <v>Origin Energy</v>
      </c>
      <c r="B65" s="202" t="str">
        <f>'Tariffs July 2022'!L45</f>
        <v>Solar Boost</v>
      </c>
      <c r="C65" s="203">
        <f>IF('Tariffs July 2022'!BP45=0,91*'Tariffs July 2022'!M45/100,(91*'Tariffs July 2022'!M45/100)+'Tariffs July 2022'!BP45/4)</f>
        <v>100.76181818181819</v>
      </c>
      <c r="D65" s="203">
        <f>IF('Tariffs July 2022'!O45="",$K$6*'Tariffs July 2022'!N45/100,IF($K$6&gt;='Tariffs July 2022'!P45,('Tariffs July 2022'!P45*'Tariffs July 2022'!N45/100),($K$6*'Tariffs July 2022'!N45/100)))</f>
        <v>57.876309672727267</v>
      </c>
      <c r="E65" s="203">
        <f>$M$6*'Tariffs July 2022'!AH45/100</f>
        <v>111.58149999999998</v>
      </c>
      <c r="F65" s="203">
        <f>$L$6*'Tariffs July 2022'!W45/100</f>
        <v>41.224292363636359</v>
      </c>
      <c r="G65" s="203">
        <f t="shared" si="69"/>
        <v>311.4439202181818</v>
      </c>
      <c r="H65" s="203">
        <f t="shared" si="70"/>
        <v>842.72840814545452</v>
      </c>
      <c r="I65" s="247">
        <f t="shared" si="75"/>
        <v>1245.7756808727272</v>
      </c>
      <c r="J65" s="204">
        <f t="shared" si="76"/>
        <v>1370.35324896</v>
      </c>
      <c r="K65" s="207">
        <f>'Tariffs July 2022'!AZ45</f>
        <v>0</v>
      </c>
      <c r="L65" s="207">
        <f>'Tariffs July 2022'!BA45</f>
        <v>0</v>
      </c>
      <c r="M65" s="207">
        <f>'Tariffs July 2022'!BB45</f>
        <v>0</v>
      </c>
      <c r="N65" s="207">
        <f>'Tariffs July 2022'!BC45</f>
        <v>0</v>
      </c>
      <c r="O65" s="205">
        <f>($F$6*'Tariffs July 2022'!AT45/100)*4</f>
        <v>314.26079999999996</v>
      </c>
      <c r="P65" s="206" t="str">
        <f t="shared" si="77"/>
        <v>No discount</v>
      </c>
      <c r="Q65" s="206" t="str">
        <f t="shared" si="71"/>
        <v>Inclusive</v>
      </c>
      <c r="R65" s="293">
        <f t="shared" si="78"/>
        <v>1245.7756808727272</v>
      </c>
      <c r="S65" s="247">
        <f t="shared" si="79"/>
        <v>1245.7756808727272</v>
      </c>
      <c r="T65" s="247">
        <f t="shared" si="72"/>
        <v>931.51488087272719</v>
      </c>
      <c r="U65" s="247">
        <f t="shared" si="73"/>
        <v>931.51488087272719</v>
      </c>
      <c r="V65" s="292">
        <f t="shared" si="74"/>
        <v>1024.66636896</v>
      </c>
      <c r="W65" s="292">
        <f t="shared" si="74"/>
        <v>1024.66636896</v>
      </c>
      <c r="X65" s="207">
        <f>'Tariffs July 2022'!BL45</f>
        <v>0</v>
      </c>
      <c r="Y65" s="207" t="str">
        <f>'Tariffs July 2022'!BM45</f>
        <v>n</v>
      </c>
      <c r="Z65" s="208">
        <f>'Tariffs July 2022'!G45</f>
        <v>43281</v>
      </c>
      <c r="AA65" s="318"/>
      <c r="AB65" s="318"/>
      <c r="AC65" s="318"/>
      <c r="AD65" s="318"/>
      <c r="AE65" s="318"/>
      <c r="AF65" s="318"/>
      <c r="AG65" s="318"/>
      <c r="AH65" s="318"/>
      <c r="AI65" s="318"/>
      <c r="AJ65" s="318"/>
      <c r="AK65" s="318"/>
      <c r="AL65" s="318"/>
      <c r="AM65" s="318"/>
      <c r="AN65" s="318"/>
      <c r="AO65" s="318"/>
      <c r="AP65" s="318"/>
      <c r="AQ65" s="318"/>
      <c r="AR65" s="318"/>
      <c r="AS65" s="318"/>
      <c r="AT65" s="318"/>
      <c r="AU65" s="318"/>
      <c r="AV65" s="318"/>
      <c r="AW65" s="318"/>
      <c r="AX65" s="318"/>
      <c r="AY65" s="318"/>
      <c r="AZ65" s="318"/>
      <c r="BA65" s="318"/>
      <c r="BB65" s="318"/>
      <c r="BC65" s="318"/>
    </row>
    <row r="66" spans="1:55" x14ac:dyDescent="0.15">
      <c r="A66" s="201" t="str">
        <f>'Tariffs July 2022'!K46</f>
        <v>Simply Energy</v>
      </c>
      <c r="B66" s="202" t="str">
        <f>'Tariffs July 2022'!L46</f>
        <v>Basic</v>
      </c>
      <c r="C66" s="203">
        <f>IF('Tariffs July 2022'!BP46=0,91*'Tariffs July 2022'!M46/100,(91*'Tariffs July 2022'!M46/100)+'Tariffs July 2022'!BP46/4)</f>
        <v>90.999999999999986</v>
      </c>
      <c r="D66" s="203">
        <f>IF('Tariffs July 2022'!O46="",$K$6*'Tariffs July 2022'!N46/100,IF($K$6&gt;='Tariffs July 2022'!P46,('Tariffs July 2022'!P46*'Tariffs July 2022'!N46/100),($K$6*'Tariffs July 2022'!N46/100)))</f>
        <v>67.841551999999979</v>
      </c>
      <c r="E66" s="203">
        <f>$M$6*'Tariffs July 2022'!AH46/100</f>
        <v>109.48376779999998</v>
      </c>
      <c r="F66" s="203">
        <f>$L$6*'Tariffs July 2022'!W46/100</f>
        <v>42.400969999999987</v>
      </c>
      <c r="G66" s="203">
        <f t="shared" si="69"/>
        <v>310.72628979999996</v>
      </c>
      <c r="H66" s="203">
        <f t="shared" si="70"/>
        <v>878.90515919999984</v>
      </c>
      <c r="I66" s="247">
        <f t="shared" si="75"/>
        <v>1242.9051591999998</v>
      </c>
      <c r="J66" s="204">
        <f t="shared" si="76"/>
        <v>1367.19567512</v>
      </c>
      <c r="K66" s="207">
        <f>'Tariffs July 2022'!AZ46</f>
        <v>0</v>
      </c>
      <c r="L66" s="207">
        <f>'Tariffs July 2022'!BA46</f>
        <v>0</v>
      </c>
      <c r="M66" s="207">
        <f>'Tariffs July 2022'!BB46</f>
        <v>0</v>
      </c>
      <c r="N66" s="207">
        <f>'Tariffs July 2022'!BC46</f>
        <v>0</v>
      </c>
      <c r="O66" s="205">
        <f>($F$6*'Tariffs July 2022'!AT46/100)*4</f>
        <v>219.98255999999998</v>
      </c>
      <c r="P66" s="206" t="str">
        <f t="shared" si="77"/>
        <v>No discount</v>
      </c>
      <c r="Q66" s="206" t="str">
        <f t="shared" si="71"/>
        <v>Exclusive</v>
      </c>
      <c r="R66" s="293">
        <f t="shared" si="78"/>
        <v>1242.9051591999998</v>
      </c>
      <c r="S66" s="247">
        <f t="shared" si="79"/>
        <v>1242.9051591999998</v>
      </c>
      <c r="T66" s="247">
        <f t="shared" si="72"/>
        <v>1022.9225991999999</v>
      </c>
      <c r="U66" s="247">
        <f t="shared" si="73"/>
        <v>1022.9225991999999</v>
      </c>
      <c r="V66" s="292">
        <f t="shared" si="74"/>
        <v>1125.21485912</v>
      </c>
      <c r="W66" s="292">
        <f t="shared" si="74"/>
        <v>1125.21485912</v>
      </c>
      <c r="X66" s="207">
        <f>'Tariffs July 2022'!BL46</f>
        <v>0</v>
      </c>
      <c r="Y66" s="207" t="str">
        <f>'Tariffs July 2022'!BM46</f>
        <v>n</v>
      </c>
      <c r="Z66" s="208">
        <f>'Tariffs July 2022'!G46</f>
        <v>43281</v>
      </c>
      <c r="AA66" s="318"/>
      <c r="AB66" s="318"/>
      <c r="AC66" s="318"/>
      <c r="AD66" s="318"/>
      <c r="AE66" s="318"/>
      <c r="AF66" s="318"/>
      <c r="AG66" s="318"/>
      <c r="AH66" s="318"/>
      <c r="AI66" s="318"/>
      <c r="AJ66" s="318"/>
      <c r="AK66" s="318"/>
      <c r="AL66" s="318"/>
      <c r="AM66" s="318"/>
      <c r="AN66" s="318"/>
      <c r="AO66" s="318"/>
      <c r="AP66" s="318"/>
      <c r="AQ66" s="318"/>
      <c r="AR66" s="318"/>
      <c r="AS66" s="318"/>
      <c r="AT66" s="318"/>
      <c r="AU66" s="318"/>
      <c r="AV66" s="318"/>
      <c r="AW66" s="318"/>
      <c r="AX66" s="318"/>
      <c r="AY66" s="318"/>
      <c r="AZ66" s="318"/>
      <c r="BA66" s="318"/>
      <c r="BB66" s="318"/>
      <c r="BC66" s="318"/>
    </row>
    <row r="67" spans="1:55" x14ac:dyDescent="0.15">
      <c r="A67" s="201" t="str">
        <f>'Tariffs July 2022'!K47</f>
        <v>Powershop</v>
      </c>
      <c r="B67" s="202" t="str">
        <f>'Tariffs July 2022'!L47</f>
        <v>Carbon neutral</v>
      </c>
      <c r="C67" s="203">
        <f>IF('Tariffs July 2022'!BP47=0,91*'Tariffs July 2022'!M47/100,(91*'Tariffs July 2022'!M47/100)+'Tariffs July 2022'!BP47/4)</f>
        <v>106.32109090909091</v>
      </c>
      <c r="D67" s="203">
        <f>IF('Tariffs July 2022'!O47="",$K$6*'Tariffs July 2022'!N47/100,IF($K$6&gt;='Tariffs July 2022'!P47,('Tariffs July 2022'!P47*'Tariffs July 2022'!N47/100),($K$6*'Tariffs July 2022'!N47/100)))</f>
        <v>55.149663563636352</v>
      </c>
      <c r="E67" s="203">
        <f>$M$6*'Tariffs July 2022'!AH47/100</f>
        <v>92.969705799999971</v>
      </c>
      <c r="F67" s="203">
        <f>$L$6*'Tariffs July 2022'!W47/100</f>
        <v>35.422054363636363</v>
      </c>
      <c r="G67" s="203">
        <f t="shared" si="69"/>
        <v>289.86251463636358</v>
      </c>
      <c r="H67" s="203">
        <f t="shared" si="70"/>
        <v>734.16569490909069</v>
      </c>
      <c r="I67" s="247">
        <f t="shared" si="75"/>
        <v>1159.4500585454543</v>
      </c>
      <c r="J67" s="204">
        <f t="shared" si="76"/>
        <v>1275.3950643999999</v>
      </c>
      <c r="K67" s="207">
        <f>'Tariffs July 2022'!AZ47</f>
        <v>0</v>
      </c>
      <c r="L67" s="207">
        <f>'Tariffs July 2022'!BA47</f>
        <v>0</v>
      </c>
      <c r="M67" s="207">
        <f>'Tariffs July 2022'!BB47</f>
        <v>0</v>
      </c>
      <c r="N67" s="207">
        <f>'Tariffs July 2022'!BC47</f>
        <v>0</v>
      </c>
      <c r="O67" s="205">
        <f>($F$6*'Tariffs July 2022'!AT47/100)*4</f>
        <v>109.99127999999999</v>
      </c>
      <c r="P67" s="206" t="str">
        <f t="shared" si="77"/>
        <v>No discount</v>
      </c>
      <c r="Q67" s="206" t="str">
        <f t="shared" si="71"/>
        <v>Inclusive</v>
      </c>
      <c r="R67" s="293">
        <f t="shared" si="78"/>
        <v>1159.4500585454543</v>
      </c>
      <c r="S67" s="247">
        <f t="shared" si="79"/>
        <v>1159.4500585454543</v>
      </c>
      <c r="T67" s="247">
        <f t="shared" si="72"/>
        <v>1049.4587785454544</v>
      </c>
      <c r="U67" s="247">
        <f t="shared" si="73"/>
        <v>1049.4587785454544</v>
      </c>
      <c r="V67" s="292">
        <f t="shared" si="74"/>
        <v>1154.4046564</v>
      </c>
      <c r="W67" s="292">
        <f t="shared" si="74"/>
        <v>1154.4046564</v>
      </c>
      <c r="X67" s="207">
        <f>'Tariffs July 2022'!BL47</f>
        <v>0</v>
      </c>
      <c r="Y67" s="207" t="str">
        <f>'Tariffs July 2022'!BM47</f>
        <v>n</v>
      </c>
      <c r="Z67" s="208">
        <f>'Tariffs July 2022'!G47</f>
        <v>43266</v>
      </c>
      <c r="AA67" s="318"/>
      <c r="AB67" s="318"/>
      <c r="AC67" s="318"/>
      <c r="AD67" s="318"/>
      <c r="AE67" s="318"/>
      <c r="AF67" s="318"/>
      <c r="AG67" s="318"/>
      <c r="AH67" s="318"/>
      <c r="AI67" s="318"/>
      <c r="AJ67" s="318"/>
      <c r="AK67" s="318"/>
      <c r="AL67" s="318"/>
      <c r="AM67" s="318"/>
      <c r="AN67" s="318"/>
      <c r="AO67" s="318"/>
      <c r="AP67" s="318"/>
      <c r="AQ67" s="318"/>
      <c r="AR67" s="318"/>
      <c r="AS67" s="318"/>
      <c r="AT67" s="318"/>
      <c r="AU67" s="318"/>
      <c r="AV67" s="318"/>
      <c r="AW67" s="318"/>
      <c r="AX67" s="318"/>
      <c r="AY67" s="318"/>
      <c r="AZ67" s="318"/>
      <c r="BA67" s="318"/>
      <c r="BB67" s="318"/>
      <c r="BC67" s="318"/>
    </row>
    <row r="68" spans="1:55" x14ac:dyDescent="0.15">
      <c r="A68" s="201" t="str">
        <f>'Tariffs July 2022'!K48</f>
        <v>Red Energy</v>
      </c>
      <c r="B68" s="202" t="str">
        <f>'Tariffs July 2022'!L48</f>
        <v>Living Energy Saver</v>
      </c>
      <c r="C68" s="203">
        <f>IF('Tariffs July 2022'!BP48=0,91*'Tariffs July 2022'!M48/100,(91*'Tariffs July 2022'!M48/100)+'Tariffs July 2022'!BP48/4)</f>
        <v>77.349999999999994</v>
      </c>
      <c r="D68" s="203">
        <f>IF('Tariffs July 2022'!O48="",$K$6*'Tariffs July 2022'!N48/100,IF($K$6&gt;='Tariffs July 2022'!P48,('Tariffs July 2022'!P48*'Tariffs July 2022'!N48/100),($K$6*'Tariffs July 2022'!N48/100)))</f>
        <v>46.239373599999993</v>
      </c>
      <c r="E68" s="203">
        <f>$M$6*'Tariffs July 2022'!AH48/100</f>
        <v>90.336382399999991</v>
      </c>
      <c r="F68" s="203">
        <f>$L$6*'Tariffs July 2022'!W48/100</f>
        <v>35.381479272727269</v>
      </c>
      <c r="G68" s="203">
        <f t="shared" si="69"/>
        <v>249.30723527272724</v>
      </c>
      <c r="H68" s="203">
        <f t="shared" si="70"/>
        <v>687.82894109090898</v>
      </c>
      <c r="I68" s="247">
        <f t="shared" si="75"/>
        <v>997.22894109090896</v>
      </c>
      <c r="J68" s="204">
        <f t="shared" si="76"/>
        <v>1096.9518352</v>
      </c>
      <c r="K68" s="207">
        <f>'Tariffs July 2022'!AZ48</f>
        <v>0</v>
      </c>
      <c r="L68" s="207">
        <f>'Tariffs July 2022'!BA48</f>
        <v>0</v>
      </c>
      <c r="M68" s="207">
        <f>'Tariffs July 2022'!BB48</f>
        <v>0</v>
      </c>
      <c r="N68" s="207">
        <f>'Tariffs July 2022'!BC48</f>
        <v>0</v>
      </c>
      <c r="O68" s="205">
        <f>($F$6*'Tariffs July 2022'!AT48/100)*4</f>
        <v>361.39992000000001</v>
      </c>
      <c r="P68" s="206" t="str">
        <f t="shared" si="77"/>
        <v>No discount</v>
      </c>
      <c r="Q68" s="206" t="str">
        <f t="shared" si="71"/>
        <v>Inclusive</v>
      </c>
      <c r="R68" s="293">
        <f t="shared" si="78"/>
        <v>997.22894109090896</v>
      </c>
      <c r="S68" s="247">
        <f t="shared" si="79"/>
        <v>997.22894109090896</v>
      </c>
      <c r="T68" s="247">
        <f t="shared" si="72"/>
        <v>635.82902109090901</v>
      </c>
      <c r="U68" s="247">
        <f t="shared" si="73"/>
        <v>635.82902109090901</v>
      </c>
      <c r="V68" s="292">
        <f t="shared" si="74"/>
        <v>699.41192319999993</v>
      </c>
      <c r="W68" s="292">
        <f t="shared" si="74"/>
        <v>699.41192319999993</v>
      </c>
      <c r="X68" s="207">
        <f>'Tariffs July 2022'!BL48</f>
        <v>0</v>
      </c>
      <c r="Y68" s="207" t="str">
        <f>'Tariffs July 2022'!BM48</f>
        <v>n</v>
      </c>
      <c r="Z68" s="208">
        <f>'Tariffs July 2022'!G48</f>
        <v>43281</v>
      </c>
      <c r="AA68" s="318"/>
      <c r="AB68" s="318"/>
      <c r="AC68" s="318"/>
      <c r="AD68" s="318"/>
      <c r="AE68" s="318"/>
      <c r="AF68" s="318"/>
      <c r="AG68" s="318"/>
      <c r="AH68" s="318"/>
      <c r="AI68" s="318"/>
      <c r="AJ68" s="318"/>
      <c r="AK68" s="318"/>
      <c r="AL68" s="318"/>
      <c r="AM68" s="318"/>
      <c r="AN68" s="318"/>
      <c r="AO68" s="318"/>
      <c r="AP68" s="318"/>
      <c r="AQ68" s="318"/>
      <c r="AR68" s="318"/>
      <c r="AS68" s="318"/>
      <c r="AT68" s="318"/>
      <c r="AU68" s="318"/>
      <c r="AV68" s="318"/>
      <c r="AW68" s="318"/>
      <c r="AX68" s="318"/>
      <c r="AY68" s="318"/>
      <c r="AZ68" s="318"/>
      <c r="BA68" s="318"/>
      <c r="BB68" s="318"/>
      <c r="BC68" s="318"/>
    </row>
    <row r="69" spans="1:55" x14ac:dyDescent="0.15">
      <c r="A69" s="201" t="str">
        <f>'Tariffs July 2022'!K49</f>
        <v>Alinta Energy</v>
      </c>
      <c r="B69" s="202" t="str">
        <f>'Tariffs July 2022'!L49</f>
        <v>Home Deal Solar</v>
      </c>
      <c r="C69" s="203">
        <f>IF('Tariffs July 2022'!BP49=0,91*'Tariffs July 2022'!M49/100,(91*'Tariffs July 2022'!M49/100)+'Tariffs July 2022'!BP49/4)</f>
        <v>100.3184</v>
      </c>
      <c r="D69" s="203">
        <f>IF('Tariffs July 2022'!O49="",$K$6*'Tariffs July 2022'!N49/100,IF($K$6&gt;='Tariffs July 2022'!P49,('Tariffs July 2022'!P49*'Tariffs July 2022'!N49/100),($K$6*'Tariffs July 2022'!N49/100)))</f>
        <v>57.129727999999993</v>
      </c>
      <c r="E69" s="203">
        <f>$M$6*'Tariffs July 2022'!AH49/100</f>
        <v>111.09054139999998</v>
      </c>
      <c r="F69" s="203">
        <f>$L$6*'Tariffs July 2022'!W49/100</f>
        <v>41.467742909090902</v>
      </c>
      <c r="G69" s="203">
        <f t="shared" ref="G69" si="80">SUM(C69:F69)</f>
        <v>310.00641230909093</v>
      </c>
      <c r="H69" s="203">
        <f t="shared" ref="H69" si="81">(G69-C69)*4</f>
        <v>838.75204923636375</v>
      </c>
      <c r="I69" s="247">
        <f t="shared" ref="I69" si="82">G69*4</f>
        <v>1240.0256492363637</v>
      </c>
      <c r="J69" s="204">
        <f t="shared" ref="J69" si="83">I69*1.1</f>
        <v>1364.0282141600003</v>
      </c>
      <c r="K69" s="207">
        <f>'Tariffs July 2022'!AZ49</f>
        <v>0</v>
      </c>
      <c r="L69" s="207">
        <f>'Tariffs July 2022'!BA49</f>
        <v>0</v>
      </c>
      <c r="M69" s="207">
        <f>'Tariffs July 2022'!BB49</f>
        <v>0</v>
      </c>
      <c r="N69" s="207">
        <f>'Tariffs July 2022'!BC49</f>
        <v>0</v>
      </c>
      <c r="O69" s="205">
        <f>($F$6*'Tariffs July 2022'!AT49/100)*4</f>
        <v>251.40863999999999</v>
      </c>
      <c r="P69" s="206" t="str">
        <f t="shared" ref="P69" si="84">IF(SUM(K69:N69)=0,"No discount",IF(K69&gt;0,"Guaranteed off bill",IF(L69&gt;0,"Guaranteed off usage",IF(M69&gt;0,"Pay-on-time off bill","Pay-on-time off usage"))))</f>
        <v>No discount</v>
      </c>
      <c r="Q69" s="206" t="str">
        <f t="shared" ref="Q69" si="85">IF(OR(A69="Origin Energy",A69="Red Energy",A69="Powershop"),"Inclusive","Exclusive")</f>
        <v>Exclusive</v>
      </c>
      <c r="R69" s="293">
        <f t="shared" ref="R69" si="86">IF(AND(P69="Guaranteed off bill",Q69="Inclusive"),((I69*1.1)-((I69*1.1)*K69/100))/1.1,IF(AND(P69="Guaranteed off usage",Q69="Inclusive"),((I69*1.1)-((H69*1.1)*L69/100))/1.1,IF(AND(P69="Guaranteed off bill",Q69="Exclusive"),I69-(I69*K69/100),IF(AND(P69="Guaranteed off usage",Q69="Exclusive"),I69-(H69*L69/100),IF(Q69="Inclusive",((I69*1.1))/1.1,I69)))))</f>
        <v>1240.0256492363637</v>
      </c>
      <c r="S69" s="247">
        <f t="shared" ref="S69" si="87">IF(AND(P69="Pay-on-time off bill",Q69="Inclusive"),((R69*1.1)-((R69*1.1)*M69/100))/1.1,IF(AND(P69="Pay-on-time off usage",Q69="Inclusive"),((R69*1.1)-((H69*1.1)*N69/100))/1.1,IF(AND(P69="Pay-on-time off bill",Q69="Exclusive"),R69-(R69*M69/100),IF(AND(P69="Pay-on-time off usage",Q69="Exclusive"),R69-(H69*N69/100),IF(Q69="Inclusive",((R69*1.1))/1.1,R69)))))</f>
        <v>1240.0256492363637</v>
      </c>
      <c r="T69" s="247">
        <f t="shared" ref="T69" si="88">R69-O69</f>
        <v>988.61700923636374</v>
      </c>
      <c r="U69" s="247">
        <f t="shared" ref="U69" si="89">S69-O69</f>
        <v>988.61700923636374</v>
      </c>
      <c r="V69" s="292">
        <f t="shared" ref="V69" si="90">T69*1.1</f>
        <v>1087.4787101600002</v>
      </c>
      <c r="W69" s="292">
        <f t="shared" ref="W69" si="91">U69*1.1</f>
        <v>1087.4787101600002</v>
      </c>
      <c r="X69" s="207">
        <f>'Tariffs July 2022'!BL49</f>
        <v>0</v>
      </c>
      <c r="Y69" s="207" t="str">
        <f>'Tariffs July 2022'!BM49</f>
        <v>n</v>
      </c>
      <c r="Z69" s="208">
        <f>'Tariffs July 2022'!G49</f>
        <v>43299</v>
      </c>
      <c r="AA69" s="318"/>
      <c r="AB69" s="318"/>
      <c r="AC69" s="318"/>
      <c r="AD69" s="318"/>
      <c r="AE69" s="318"/>
      <c r="AF69" s="318"/>
      <c r="AG69" s="318"/>
      <c r="AH69" s="318"/>
      <c r="AI69" s="318"/>
      <c r="AJ69" s="318"/>
      <c r="AK69" s="318"/>
      <c r="AL69" s="318"/>
      <c r="AM69" s="318"/>
      <c r="AN69" s="318"/>
      <c r="AO69" s="318"/>
      <c r="AP69" s="318"/>
      <c r="AQ69" s="318"/>
      <c r="AR69" s="318"/>
      <c r="AS69" s="318"/>
      <c r="AT69" s="318"/>
      <c r="AU69" s="318"/>
      <c r="AV69" s="318"/>
      <c r="AW69" s="318"/>
      <c r="AX69" s="318"/>
      <c r="AY69" s="318"/>
      <c r="AZ69" s="318"/>
      <c r="BA69" s="318"/>
      <c r="BB69" s="318"/>
      <c r="BC69" s="318"/>
    </row>
    <row r="70" spans="1:55" x14ac:dyDescent="0.15">
      <c r="A70" s="201" t="str">
        <f>'Tariffs July 2022'!K50</f>
        <v>ReAmped Energy</v>
      </c>
      <c r="B70" s="202" t="str">
        <f>'Tariffs July 2022'!L50</f>
        <v>Solar</v>
      </c>
      <c r="C70" s="203">
        <f>IF('Tariffs July 2022'!BP50=0,91*'Tariffs July 2022'!M50/100,(91*'Tariffs July 2022'!M50/100)+'Tariffs July 2022'!BP50/4)</f>
        <v>99.454727272727268</v>
      </c>
      <c r="D70" s="203">
        <f>IF('Tariffs July 2022'!O50="",$K$6*'Tariffs July 2022'!N50/100,IF($K$6&gt;='Tariffs July 2022'!P50,('Tariffs July 2022'!P50*'Tariffs July 2022'!N50/100),($K$6*'Tariffs July 2022'!N50/100)))</f>
        <v>85.759512145454536</v>
      </c>
      <c r="E70" s="203">
        <f>$M$6*'Tariffs July 2022'!AH50/100</f>
        <v>185.9840442</v>
      </c>
      <c r="F70" s="203">
        <f>$L$6*'Tariffs July 2022'!W50/100</f>
        <v>78.857689181818159</v>
      </c>
      <c r="G70" s="203">
        <f t="shared" si="69"/>
        <v>450.05597279999995</v>
      </c>
      <c r="H70" s="203">
        <f t="shared" si="70"/>
        <v>1402.4049821090907</v>
      </c>
      <c r="I70" s="247">
        <f t="shared" si="75"/>
        <v>1800.2238911999998</v>
      </c>
      <c r="J70" s="204">
        <f t="shared" si="76"/>
        <v>1980.2462803199999</v>
      </c>
      <c r="K70" s="207">
        <f>'Tariffs July 2022'!AZ50</f>
        <v>0</v>
      </c>
      <c r="L70" s="207">
        <f>'Tariffs July 2022'!BA50</f>
        <v>0</v>
      </c>
      <c r="M70" s="207">
        <f>'Tariffs July 2022'!BB50</f>
        <v>0</v>
      </c>
      <c r="N70" s="207">
        <f>'Tariffs July 2022'!BC50</f>
        <v>0</v>
      </c>
      <c r="O70" s="205">
        <f>($F$6*'Tariffs July 2022'!AT50/100)*4</f>
        <v>0</v>
      </c>
      <c r="P70" s="206" t="str">
        <f t="shared" si="77"/>
        <v>No discount</v>
      </c>
      <c r="Q70" s="206" t="str">
        <f t="shared" si="71"/>
        <v>Exclusive</v>
      </c>
      <c r="R70" s="293">
        <f t="shared" si="78"/>
        <v>1800.2238911999998</v>
      </c>
      <c r="S70" s="247">
        <f t="shared" si="79"/>
        <v>1800.2238911999998</v>
      </c>
      <c r="T70" s="247">
        <f t="shared" si="72"/>
        <v>1800.2238911999998</v>
      </c>
      <c r="U70" s="247">
        <f t="shared" si="73"/>
        <v>1800.2238911999998</v>
      </c>
      <c r="V70" s="292">
        <f t="shared" si="74"/>
        <v>1980.2462803199999</v>
      </c>
      <c r="W70" s="292">
        <f t="shared" si="74"/>
        <v>1980.2462803199999</v>
      </c>
      <c r="X70" s="207">
        <f>'Tariffs July 2022'!BL50</f>
        <v>0</v>
      </c>
      <c r="Y70" s="207" t="str">
        <f>'Tariffs July 2022'!BM50</f>
        <v>n</v>
      </c>
      <c r="Z70" s="208">
        <f>'Tariffs July 2022'!G50</f>
        <v>43273</v>
      </c>
      <c r="AA70" s="318"/>
      <c r="AB70" s="318"/>
      <c r="AC70" s="318"/>
      <c r="AD70" s="318"/>
      <c r="AE70" s="318"/>
      <c r="AF70" s="318"/>
      <c r="AG70" s="318"/>
      <c r="AH70" s="318"/>
      <c r="AI70" s="318"/>
      <c r="AJ70" s="318"/>
      <c r="AK70" s="318"/>
      <c r="AL70" s="318"/>
      <c r="AM70" s="318"/>
      <c r="AN70" s="318"/>
      <c r="AO70" s="318"/>
      <c r="AP70" s="318"/>
      <c r="AQ70" s="318"/>
      <c r="AR70" s="318"/>
      <c r="AS70" s="318"/>
      <c r="AT70" s="318"/>
      <c r="AU70" s="318"/>
      <c r="AV70" s="318"/>
      <c r="AW70" s="318"/>
      <c r="AX70" s="318"/>
      <c r="AY70" s="318"/>
      <c r="AZ70" s="318"/>
      <c r="BA70" s="318"/>
      <c r="BB70" s="318"/>
      <c r="BC70" s="318"/>
    </row>
    <row r="71" spans="1:55" x14ac:dyDescent="0.15">
      <c r="A71" s="201" t="str">
        <f>'Tariffs July 2022'!K51</f>
        <v>Kogan Energy</v>
      </c>
      <c r="B71" s="202" t="str">
        <f>'Tariffs July 2022'!L51</f>
        <v>Free Kogan First Membership</v>
      </c>
      <c r="C71" s="203">
        <f>IF('Tariffs July 2022'!BP51=0,91*'Tariffs July 2022'!M51/100,(91*'Tariffs July 2022'!M51/100)+'Tariffs July 2022'!BP51/4)</f>
        <v>103.57454545454544</v>
      </c>
      <c r="D71" s="203">
        <f>IF('Tariffs July 2022'!O51="",$K$6*'Tariffs July 2022'!N51/100,IF($K$6&gt;='Tariffs July 2022'!P51,('Tariffs July 2022'!P51*'Tariffs July 2022'!N51/100),($K$6*'Tariffs July 2022'!N51/100)))</f>
        <v>54.971133163636352</v>
      </c>
      <c r="E71" s="203">
        <f>$M$6*'Tariffs July 2022'!AH51/100</f>
        <v>103.77079499999996</v>
      </c>
      <c r="F71" s="203">
        <f>$L$6*'Tariffs July 2022'!W51/100</f>
        <v>44.165986454545447</v>
      </c>
      <c r="G71" s="203">
        <f t="shared" si="69"/>
        <v>306.48246007272724</v>
      </c>
      <c r="H71" s="203">
        <f t="shared" si="70"/>
        <v>811.63165847272717</v>
      </c>
      <c r="I71" s="247">
        <f t="shared" si="75"/>
        <v>1225.9298402909089</v>
      </c>
      <c r="J71" s="204">
        <f t="shared" si="76"/>
        <v>1348.5228243199999</v>
      </c>
      <c r="K71" s="207">
        <f>'Tariffs July 2022'!AZ51</f>
        <v>0</v>
      </c>
      <c r="L71" s="207">
        <f>'Tariffs July 2022'!BA51</f>
        <v>0</v>
      </c>
      <c r="M71" s="207">
        <f>'Tariffs July 2022'!BB51</f>
        <v>0</v>
      </c>
      <c r="N71" s="207">
        <f>'Tariffs July 2022'!BC51</f>
        <v>0</v>
      </c>
      <c r="O71" s="205">
        <f>($F$6*'Tariffs July 2022'!AT51/100)*4</f>
        <v>90.507110399999988</v>
      </c>
      <c r="P71" s="206" t="str">
        <f t="shared" si="77"/>
        <v>No discount</v>
      </c>
      <c r="Q71" s="206" t="str">
        <f t="shared" si="71"/>
        <v>Exclusive</v>
      </c>
      <c r="R71" s="293">
        <f t="shared" si="78"/>
        <v>1225.9298402909089</v>
      </c>
      <c r="S71" s="247">
        <f t="shared" si="79"/>
        <v>1225.9298402909089</v>
      </c>
      <c r="T71" s="247">
        <f t="shared" si="72"/>
        <v>1135.4227298909091</v>
      </c>
      <c r="U71" s="247">
        <f t="shared" si="73"/>
        <v>1135.4227298909091</v>
      </c>
      <c r="V71" s="292">
        <f t="shared" si="74"/>
        <v>1248.9650028800002</v>
      </c>
      <c r="W71" s="292">
        <f t="shared" si="74"/>
        <v>1248.9650028800002</v>
      </c>
      <c r="X71" s="207">
        <f>'Tariffs July 2022'!BL51</f>
        <v>0</v>
      </c>
      <c r="Y71" s="207" t="str">
        <f>'Tariffs July 2022'!BM51</f>
        <v>n</v>
      </c>
      <c r="Z71" s="208">
        <f>'Tariffs July 2022'!G51</f>
        <v>43266</v>
      </c>
      <c r="AA71" s="318"/>
      <c r="AB71" s="318"/>
      <c r="AC71" s="318"/>
      <c r="AD71" s="318"/>
      <c r="AE71" s="318"/>
      <c r="AF71" s="318"/>
      <c r="AG71" s="318"/>
      <c r="AH71" s="318"/>
      <c r="AI71" s="318"/>
      <c r="AJ71" s="318"/>
      <c r="AK71" s="318"/>
      <c r="AL71" s="318"/>
      <c r="AM71" s="318"/>
      <c r="AN71" s="318"/>
      <c r="AO71" s="318"/>
      <c r="AP71" s="318"/>
      <c r="AQ71" s="318"/>
      <c r="AR71" s="318"/>
      <c r="AS71" s="318"/>
      <c r="AT71" s="318"/>
      <c r="AU71" s="318"/>
      <c r="AV71" s="318"/>
      <c r="AW71" s="318"/>
      <c r="AX71" s="318"/>
      <c r="AY71" s="318"/>
      <c r="AZ71" s="318"/>
      <c r="BA71" s="318"/>
      <c r="BB71" s="318"/>
      <c r="BC71" s="318"/>
    </row>
    <row r="72" spans="1:55" x14ac:dyDescent="0.15">
      <c r="A72" s="201" t="str">
        <f>'Tariffs July 2022'!K52</f>
        <v>GloBird Energy</v>
      </c>
      <c r="B72" s="202" t="str">
        <f>'Tariffs July 2022'!L52</f>
        <v>GloSave</v>
      </c>
      <c r="C72" s="203">
        <f>IF('Tariffs July 2022'!BP52=0,91*'Tariffs July 2022'!M52/100,(91*'Tariffs July 2022'!M52/100)+'Tariffs July 2022'!BP52/4)</f>
        <v>101.00999999999998</v>
      </c>
      <c r="D72" s="203">
        <f>IF('Tariffs July 2022'!O52="",$K$6*'Tariffs July 2022'!N52/100,IF($K$6&gt;='Tariffs July 2022'!P52,('Tariffs July 2022'!P52*'Tariffs July 2022'!N52/100),($K$6*'Tariffs July 2022'!N52/100)))</f>
        <v>124.97127999999999</v>
      </c>
      <c r="E72" s="203">
        <f>$M$6*'Tariffs July 2022'!AH52/100</f>
        <v>287.21078099999994</v>
      </c>
      <c r="F72" s="203">
        <f>$L$6*'Tariffs July 2022'!W52/100</f>
        <v>130.55035499999997</v>
      </c>
      <c r="G72" s="203">
        <f t="shared" si="69"/>
        <v>643.74241599999993</v>
      </c>
      <c r="H72" s="203">
        <f t="shared" si="70"/>
        <v>2170.9296639999998</v>
      </c>
      <c r="I72" s="247">
        <f t="shared" si="75"/>
        <v>2574.9696639999997</v>
      </c>
      <c r="J72" s="204">
        <f t="shared" si="76"/>
        <v>2832.4666303999998</v>
      </c>
      <c r="K72" s="207">
        <f>'Tariffs July 2022'!AZ52</f>
        <v>0</v>
      </c>
      <c r="L72" s="207">
        <f>'Tariffs July 2022'!BA52</f>
        <v>0</v>
      </c>
      <c r="M72" s="207">
        <f>'Tariffs July 2022'!BB52</f>
        <v>0</v>
      </c>
      <c r="N72" s="207">
        <f>'Tariffs July 2022'!BC52</f>
        <v>0</v>
      </c>
      <c r="O72" s="205">
        <f>($F$6*'Tariffs July 2022'!AT52/100)*4</f>
        <v>157.13039999999998</v>
      </c>
      <c r="P72" s="206" t="str">
        <f t="shared" si="77"/>
        <v>No discount</v>
      </c>
      <c r="Q72" s="206" t="str">
        <f t="shared" si="71"/>
        <v>Exclusive</v>
      </c>
      <c r="R72" s="293">
        <f t="shared" si="78"/>
        <v>2574.9696639999997</v>
      </c>
      <c r="S72" s="247">
        <f t="shared" si="79"/>
        <v>2574.9696639999997</v>
      </c>
      <c r="T72" s="247">
        <f t="shared" si="72"/>
        <v>2417.8392639999997</v>
      </c>
      <c r="U72" s="247">
        <f t="shared" si="73"/>
        <v>2417.8392639999997</v>
      </c>
      <c r="V72" s="292">
        <f t="shared" si="74"/>
        <v>2659.6231904000001</v>
      </c>
      <c r="W72" s="292">
        <f t="shared" si="74"/>
        <v>2659.6231904000001</v>
      </c>
      <c r="X72" s="207">
        <f>'Tariffs July 2022'!BL52</f>
        <v>0</v>
      </c>
      <c r="Y72" s="207" t="str">
        <f>'Tariffs July 2022'!BM52</f>
        <v>n</v>
      </c>
      <c r="Z72" s="208">
        <f>'Tariffs July 2022'!G52</f>
        <v>43252</v>
      </c>
      <c r="AA72" s="318"/>
      <c r="AB72" s="318"/>
      <c r="AC72" s="318"/>
      <c r="AD72" s="318"/>
      <c r="AE72" s="318"/>
      <c r="AF72" s="318"/>
      <c r="AG72" s="318"/>
      <c r="AH72" s="318"/>
      <c r="AI72" s="318"/>
      <c r="AJ72" s="318"/>
      <c r="AK72" s="318"/>
      <c r="AL72" s="318"/>
      <c r="AM72" s="318"/>
      <c r="AN72" s="318"/>
      <c r="AO72" s="318"/>
      <c r="AP72" s="318"/>
      <c r="AQ72" s="318"/>
      <c r="AR72" s="318"/>
      <c r="AS72" s="318"/>
      <c r="AT72" s="318"/>
      <c r="AU72" s="318"/>
      <c r="AV72" s="318"/>
      <c r="AW72" s="318"/>
      <c r="AX72" s="318"/>
      <c r="AY72" s="318"/>
      <c r="AZ72" s="318"/>
      <c r="BA72" s="318"/>
      <c r="BB72" s="318"/>
      <c r="BC72" s="318"/>
    </row>
    <row r="73" spans="1:55" x14ac:dyDescent="0.15">
      <c r="A73" s="201" t="str">
        <f>'Tariffs July 2022'!K53</f>
        <v>Sumo Power</v>
      </c>
      <c r="B73" s="202" t="str">
        <f>'Tariffs July 2022'!L53</f>
        <v>Assure</v>
      </c>
      <c r="C73" s="203">
        <f>IF('Tariffs July 2022'!BP53=0,91*'Tariffs July 2022'!M53/100,(91*'Tariffs July 2022'!M53/100)+'Tariffs July 2022'!BP53/4)</f>
        <v>95.549999999999983</v>
      </c>
      <c r="D73" s="203">
        <f>IF('Tariffs July 2022'!O53="",$K$6*'Tariffs July 2022'!N53/100,IF($K$6&gt;='Tariffs July 2022'!P53,('Tariffs July 2022'!P53*'Tariffs July 2022'!N53/100),($K$6*'Tariffs July 2022'!N53/100)))</f>
        <v>59.093562399999982</v>
      </c>
      <c r="E73" s="203">
        <f>$M$6*'Tariffs July 2022'!AH53/100</f>
        <v>106.53801619999999</v>
      </c>
      <c r="F73" s="203">
        <f>$L$6*'Tariffs July 2022'!W53/100</f>
        <v>46.641066999999993</v>
      </c>
      <c r="G73" s="203">
        <f t="shared" si="69"/>
        <v>307.82264559999999</v>
      </c>
      <c r="H73" s="203">
        <f t="shared" si="70"/>
        <v>849.09058240000002</v>
      </c>
      <c r="I73" s="247">
        <f t="shared" si="75"/>
        <v>1231.2905823999999</v>
      </c>
      <c r="J73" s="204">
        <f t="shared" si="76"/>
        <v>1354.4196406400001</v>
      </c>
      <c r="K73" s="207">
        <f>'Tariffs July 2022'!AZ53</f>
        <v>0</v>
      </c>
      <c r="L73" s="207">
        <f>'Tariffs July 2022'!BA53</f>
        <v>0</v>
      </c>
      <c r="M73" s="207">
        <f>'Tariffs July 2022'!BB53</f>
        <v>0</v>
      </c>
      <c r="N73" s="207">
        <f>'Tariffs July 2022'!BC53</f>
        <v>0</v>
      </c>
      <c r="O73" s="205">
        <f>($F$6*'Tariffs July 2022'!AT53/100)*4</f>
        <v>188.55647999999997</v>
      </c>
      <c r="P73" s="206" t="str">
        <f t="shared" si="77"/>
        <v>No discount</v>
      </c>
      <c r="Q73" s="206" t="str">
        <f t="shared" si="71"/>
        <v>Exclusive</v>
      </c>
      <c r="R73" s="293">
        <f t="shared" si="78"/>
        <v>1231.2905823999999</v>
      </c>
      <c r="S73" s="247">
        <f t="shared" si="79"/>
        <v>1231.2905823999999</v>
      </c>
      <c r="T73" s="247">
        <f t="shared" si="72"/>
        <v>1042.7341024</v>
      </c>
      <c r="U73" s="247">
        <f t="shared" si="73"/>
        <v>1042.7341024</v>
      </c>
      <c r="V73" s="292">
        <f t="shared" si="74"/>
        <v>1147.0075126400002</v>
      </c>
      <c r="W73" s="292">
        <f t="shared" si="74"/>
        <v>1147.0075126400002</v>
      </c>
      <c r="X73" s="207">
        <f>'Tariffs July 2022'!BL53</f>
        <v>0</v>
      </c>
      <c r="Y73" s="207" t="str">
        <f>'Tariffs July 2022'!BM53</f>
        <v>n</v>
      </c>
      <c r="Z73" s="208">
        <f>'Tariffs July 2022'!G53</f>
        <v>43256</v>
      </c>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8"/>
    </row>
    <row r="74" spans="1:55" customFormat="1" ht="13" x14ac:dyDescent="0.15">
      <c r="A74" s="318"/>
      <c r="B74" s="318"/>
      <c r="C74" s="318"/>
      <c r="D74" s="318"/>
      <c r="E74" s="318"/>
      <c r="F74" s="318"/>
      <c r="G74" s="318"/>
      <c r="H74" s="318"/>
      <c r="I74" s="318"/>
      <c r="J74" s="318"/>
      <c r="K74" s="318"/>
      <c r="L74" s="318"/>
      <c r="M74" s="318"/>
      <c r="N74" s="318"/>
      <c r="O74" s="318"/>
      <c r="P74" s="318"/>
      <c r="Q74" s="318"/>
      <c r="R74" s="318"/>
      <c r="S74" s="318"/>
      <c r="T74" s="318"/>
      <c r="U74" s="318"/>
      <c r="V74" s="318"/>
      <c r="W74" s="318"/>
      <c r="X74" s="318"/>
      <c r="Y74" s="318"/>
      <c r="Z74" s="318"/>
      <c r="AA74" s="318"/>
      <c r="AB74" s="318"/>
      <c r="AC74" s="318"/>
      <c r="AD74" s="318"/>
      <c r="AE74" s="318"/>
      <c r="AF74" s="318"/>
      <c r="AG74" s="318"/>
      <c r="AH74" s="318"/>
      <c r="AI74" s="318"/>
      <c r="AJ74" s="318"/>
      <c r="AK74" s="318"/>
      <c r="AL74" s="318"/>
      <c r="AM74" s="318"/>
      <c r="AN74" s="318"/>
      <c r="AO74" s="318"/>
      <c r="AP74" s="318"/>
      <c r="AQ74" s="318"/>
      <c r="AR74" s="318"/>
      <c r="AS74" s="318"/>
      <c r="AT74" s="318"/>
      <c r="AU74" s="318"/>
      <c r="AV74" s="318"/>
      <c r="AW74" s="318"/>
      <c r="AX74" s="318"/>
      <c r="AY74" s="318"/>
      <c r="AZ74" s="318"/>
      <c r="BA74" s="318"/>
      <c r="BB74" s="318"/>
      <c r="BC74" s="318"/>
    </row>
    <row r="75" spans="1:55" customFormat="1" ht="13" x14ac:dyDescent="0.15">
      <c r="A75" s="318"/>
      <c r="B75" s="318"/>
      <c r="C75" s="318"/>
      <c r="D75" s="318"/>
      <c r="E75" s="318"/>
      <c r="F75" s="318"/>
      <c r="G75" s="318"/>
      <c r="H75" s="318"/>
      <c r="I75" s="318"/>
      <c r="J75" s="318"/>
      <c r="K75" s="318"/>
      <c r="L75" s="318"/>
      <c r="M75" s="318"/>
      <c r="N75" s="318"/>
      <c r="O75" s="318"/>
      <c r="P75" s="318"/>
      <c r="Q75" s="318"/>
      <c r="R75" s="318"/>
      <c r="S75" s="318"/>
      <c r="T75" s="318"/>
      <c r="U75" s="318"/>
      <c r="V75" s="318"/>
      <c r="W75" s="318"/>
      <c r="X75" s="318"/>
      <c r="Y75" s="318"/>
      <c r="Z75" s="318"/>
      <c r="AA75" s="318"/>
      <c r="AB75" s="318"/>
      <c r="AC75" s="318"/>
      <c r="AD75" s="318"/>
      <c r="AE75" s="318"/>
      <c r="AF75" s="318"/>
      <c r="AG75" s="318"/>
      <c r="AH75" s="318"/>
      <c r="AI75" s="318"/>
      <c r="AJ75" s="318"/>
      <c r="AK75" s="318"/>
      <c r="AL75" s="318"/>
      <c r="AM75" s="318"/>
      <c r="AN75" s="318"/>
      <c r="AO75" s="318"/>
      <c r="AP75" s="318"/>
      <c r="AQ75" s="318"/>
      <c r="AR75" s="318"/>
      <c r="AS75" s="318"/>
      <c r="AT75" s="318"/>
      <c r="AU75" s="318"/>
      <c r="AV75" s="318"/>
      <c r="AW75" s="318"/>
      <c r="AX75" s="318"/>
      <c r="AY75" s="318"/>
      <c r="AZ75" s="318"/>
      <c r="BA75" s="318"/>
      <c r="BB75" s="318"/>
      <c r="BC75" s="318"/>
    </row>
    <row r="76" spans="1:55" customFormat="1" ht="13" x14ac:dyDescent="0.15">
      <c r="A76" s="318"/>
      <c r="B76" s="318"/>
      <c r="C76" s="318"/>
      <c r="D76" s="318"/>
      <c r="E76" s="318"/>
      <c r="F76" s="318"/>
      <c r="G76" s="318"/>
      <c r="H76" s="318"/>
      <c r="I76" s="318"/>
      <c r="J76" s="318"/>
      <c r="K76" s="318"/>
      <c r="L76" s="318"/>
      <c r="M76" s="318"/>
      <c r="N76" s="318"/>
      <c r="O76" s="318"/>
      <c r="P76" s="318"/>
      <c r="Q76" s="318"/>
      <c r="R76" s="318"/>
      <c r="S76" s="318"/>
      <c r="T76" s="318"/>
      <c r="U76" s="318"/>
      <c r="V76" s="318"/>
      <c r="W76" s="318"/>
      <c r="X76" s="318"/>
      <c r="Y76" s="318"/>
      <c r="Z76" s="318"/>
      <c r="AA76" s="318"/>
      <c r="AB76" s="318"/>
      <c r="AC76" s="318"/>
      <c r="AD76" s="318"/>
      <c r="AE76" s="318"/>
      <c r="AF76" s="318"/>
      <c r="AG76" s="318"/>
      <c r="AH76" s="318"/>
      <c r="AI76" s="318"/>
      <c r="AJ76" s="318"/>
      <c r="AK76" s="318"/>
      <c r="AL76" s="318"/>
      <c r="AM76" s="318"/>
      <c r="AN76" s="318"/>
      <c r="AO76" s="318"/>
      <c r="AP76" s="318"/>
      <c r="AQ76" s="318"/>
      <c r="AR76" s="318"/>
      <c r="AS76" s="318"/>
      <c r="AT76" s="318"/>
      <c r="AU76" s="318"/>
      <c r="AV76" s="318"/>
      <c r="AW76" s="318"/>
      <c r="AX76" s="318"/>
      <c r="AY76" s="318"/>
      <c r="AZ76" s="318"/>
      <c r="BA76" s="318"/>
      <c r="BB76" s="318"/>
      <c r="BC76" s="318"/>
    </row>
    <row r="77" spans="1:55" customFormat="1" ht="13" x14ac:dyDescent="0.15">
      <c r="A77" s="318"/>
      <c r="B77" s="318"/>
      <c r="C77" s="318"/>
      <c r="D77" s="318"/>
      <c r="E77" s="318"/>
      <c r="F77" s="318"/>
      <c r="G77" s="318"/>
      <c r="H77" s="318"/>
      <c r="I77" s="318"/>
      <c r="J77" s="318"/>
      <c r="K77" s="318"/>
      <c r="L77" s="318"/>
      <c r="M77" s="318"/>
      <c r="N77" s="318"/>
      <c r="O77" s="318"/>
      <c r="P77" s="318"/>
      <c r="Q77" s="318"/>
      <c r="R77" s="318"/>
      <c r="S77" s="318"/>
      <c r="T77" s="318"/>
      <c r="U77" s="318"/>
      <c r="V77" s="318"/>
      <c r="W77" s="318"/>
      <c r="X77" s="318"/>
      <c r="Y77" s="318"/>
      <c r="Z77" s="318"/>
      <c r="AA77" s="318"/>
      <c r="AB77" s="318"/>
      <c r="AC77" s="318"/>
      <c r="AD77" s="318"/>
      <c r="AE77" s="318"/>
      <c r="AF77" s="318"/>
      <c r="AG77" s="318"/>
      <c r="AH77" s="318"/>
      <c r="AI77" s="318"/>
      <c r="AJ77" s="318"/>
      <c r="AK77" s="318"/>
      <c r="AL77" s="318"/>
      <c r="AM77" s="318"/>
      <c r="AN77" s="318"/>
      <c r="AO77" s="318"/>
      <c r="AP77" s="318"/>
      <c r="AQ77" s="318"/>
      <c r="AR77" s="318"/>
      <c r="AS77" s="318"/>
      <c r="AT77" s="318"/>
      <c r="AU77" s="318"/>
      <c r="AV77" s="318"/>
      <c r="AW77" s="318"/>
      <c r="AX77" s="318"/>
      <c r="AY77" s="318"/>
      <c r="AZ77" s="318"/>
      <c r="BA77" s="318"/>
      <c r="BB77" s="318"/>
      <c r="BC77" s="318"/>
    </row>
    <row r="78" spans="1:55" customFormat="1" ht="13" x14ac:dyDescent="0.15">
      <c r="A78" s="318"/>
      <c r="B78" s="318"/>
      <c r="C78" s="318"/>
      <c r="D78" s="318"/>
      <c r="E78" s="318"/>
      <c r="F78" s="318"/>
      <c r="G78" s="318"/>
      <c r="H78" s="318"/>
      <c r="I78" s="318"/>
      <c r="J78" s="318"/>
      <c r="K78" s="318"/>
      <c r="L78" s="318"/>
      <c r="M78" s="318"/>
      <c r="N78" s="318"/>
      <c r="O78" s="318"/>
      <c r="P78" s="318"/>
      <c r="Q78" s="318"/>
      <c r="R78" s="318"/>
      <c r="S78" s="318"/>
      <c r="T78" s="318"/>
      <c r="U78" s="318"/>
      <c r="V78" s="318"/>
      <c r="W78" s="318"/>
      <c r="X78" s="318"/>
      <c r="Y78" s="318"/>
      <c r="Z78" s="318"/>
      <c r="AA78" s="318"/>
      <c r="AB78" s="318"/>
      <c r="AC78" s="318"/>
      <c r="AD78" s="318"/>
      <c r="AE78" s="318"/>
      <c r="AF78" s="318"/>
      <c r="AG78" s="318"/>
      <c r="AH78" s="318"/>
      <c r="AI78" s="318"/>
      <c r="AJ78" s="318"/>
      <c r="AK78" s="318"/>
      <c r="AL78" s="318"/>
      <c r="AM78" s="318"/>
      <c r="AN78" s="318"/>
      <c r="AO78" s="318"/>
      <c r="AP78" s="318"/>
      <c r="AQ78" s="318"/>
      <c r="AR78" s="318"/>
      <c r="AS78" s="318"/>
      <c r="AT78" s="318"/>
      <c r="AU78" s="318"/>
      <c r="AV78" s="318"/>
      <c r="AW78" s="318"/>
      <c r="AX78" s="318"/>
      <c r="AY78" s="318"/>
      <c r="AZ78" s="318"/>
      <c r="BA78" s="318"/>
      <c r="BB78" s="318"/>
      <c r="BC78" s="318"/>
    </row>
    <row r="79" spans="1:55" customFormat="1" ht="13" x14ac:dyDescent="0.15">
      <c r="A79" s="318"/>
      <c r="B79" s="318"/>
      <c r="C79" s="318"/>
      <c r="D79" s="318"/>
      <c r="E79" s="318"/>
      <c r="F79" s="318"/>
      <c r="G79" s="318"/>
      <c r="H79" s="318"/>
      <c r="I79" s="318"/>
      <c r="J79" s="318"/>
      <c r="K79" s="318"/>
      <c r="L79" s="318"/>
      <c r="M79" s="318"/>
      <c r="N79" s="318"/>
      <c r="O79" s="318"/>
      <c r="P79" s="318"/>
      <c r="Q79" s="318"/>
      <c r="R79" s="318"/>
      <c r="S79" s="318"/>
      <c r="T79" s="318"/>
      <c r="U79" s="318"/>
      <c r="V79" s="318"/>
      <c r="W79" s="318"/>
      <c r="X79" s="318"/>
      <c r="Y79" s="318"/>
      <c r="Z79" s="318"/>
      <c r="AA79" s="318"/>
      <c r="AB79" s="318"/>
      <c r="AC79" s="318"/>
      <c r="AD79" s="318"/>
      <c r="AE79" s="318"/>
      <c r="AF79" s="318"/>
      <c r="AG79" s="318"/>
      <c r="AH79" s="318"/>
      <c r="AI79" s="318"/>
      <c r="AJ79" s="318"/>
      <c r="AK79" s="318"/>
      <c r="AL79" s="318"/>
      <c r="AM79" s="318"/>
      <c r="AN79" s="318"/>
      <c r="AO79" s="318"/>
      <c r="AP79" s="318"/>
      <c r="AQ79" s="318"/>
      <c r="AR79" s="318"/>
      <c r="AS79" s="318"/>
      <c r="AT79" s="318"/>
      <c r="AU79" s="318"/>
      <c r="AV79" s="318"/>
      <c r="AW79" s="318"/>
      <c r="AX79" s="318"/>
      <c r="AY79" s="318"/>
      <c r="AZ79" s="318"/>
      <c r="BA79" s="318"/>
      <c r="BB79" s="318"/>
      <c r="BC79" s="318"/>
    </row>
    <row r="80" spans="1:55" customFormat="1" ht="13" x14ac:dyDescent="0.15">
      <c r="A80" s="318"/>
      <c r="B80" s="318"/>
      <c r="C80" s="318"/>
      <c r="D80" s="318"/>
      <c r="E80" s="318"/>
      <c r="F80" s="318"/>
      <c r="G80" s="318"/>
      <c r="H80" s="318"/>
      <c r="I80" s="318"/>
      <c r="J80" s="318"/>
      <c r="K80" s="318"/>
      <c r="L80" s="318"/>
      <c r="M80" s="318"/>
      <c r="N80" s="318"/>
      <c r="O80" s="318"/>
      <c r="P80" s="318"/>
      <c r="Q80" s="318"/>
      <c r="R80" s="318"/>
      <c r="S80" s="318"/>
      <c r="T80" s="318"/>
      <c r="U80" s="318"/>
      <c r="V80" s="318"/>
      <c r="W80" s="318"/>
      <c r="X80" s="318"/>
      <c r="Y80" s="318"/>
      <c r="Z80" s="318"/>
      <c r="AA80" s="318"/>
      <c r="AB80" s="318"/>
      <c r="AC80" s="318"/>
      <c r="AD80" s="318"/>
      <c r="AE80" s="318"/>
      <c r="AF80" s="318"/>
      <c r="AG80" s="318"/>
      <c r="AH80" s="318"/>
      <c r="AI80" s="318"/>
      <c r="AJ80" s="318"/>
      <c r="AK80" s="318"/>
      <c r="AL80" s="318"/>
      <c r="AM80" s="318"/>
      <c r="AN80" s="318"/>
      <c r="AO80" s="318"/>
      <c r="AP80" s="318"/>
      <c r="AQ80" s="318"/>
      <c r="AR80" s="318"/>
      <c r="AS80" s="318"/>
      <c r="AT80" s="318"/>
      <c r="AU80" s="318"/>
      <c r="AV80" s="318"/>
      <c r="AW80" s="318"/>
      <c r="AX80" s="318"/>
      <c r="AY80" s="318"/>
      <c r="AZ80" s="318"/>
      <c r="BA80" s="318"/>
      <c r="BB80" s="318"/>
      <c r="BC80" s="318"/>
    </row>
    <row r="81" spans="1:55" customFormat="1" ht="13" x14ac:dyDescent="0.15">
      <c r="A81" s="318"/>
      <c r="B81" s="318"/>
      <c r="C81" s="318"/>
      <c r="D81" s="318"/>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8"/>
      <c r="AR81" s="318"/>
      <c r="AS81" s="318"/>
      <c r="AT81" s="318"/>
      <c r="AU81" s="318"/>
      <c r="AV81" s="318"/>
      <c r="AW81" s="318"/>
      <c r="AX81" s="318"/>
      <c r="AY81" s="318"/>
      <c r="AZ81" s="318"/>
      <c r="BA81" s="318"/>
      <c r="BB81" s="318"/>
      <c r="BC81" s="318"/>
    </row>
    <row r="82" spans="1:55" customFormat="1" ht="13" x14ac:dyDescent="0.15">
      <c r="A82" s="318"/>
      <c r="B82" s="318"/>
      <c r="C82" s="318"/>
      <c r="D82" s="318"/>
      <c r="E82" s="318"/>
      <c r="F82" s="318"/>
      <c r="G82" s="318"/>
      <c r="H82" s="318"/>
      <c r="I82" s="318"/>
      <c r="J82" s="318"/>
      <c r="K82" s="318"/>
      <c r="L82" s="318"/>
      <c r="M82" s="318"/>
      <c r="N82" s="318"/>
      <c r="O82" s="318"/>
      <c r="P82" s="318"/>
      <c r="Q82" s="318"/>
      <c r="R82" s="318"/>
      <c r="S82" s="318"/>
      <c r="T82" s="318"/>
      <c r="U82" s="318"/>
      <c r="V82" s="318"/>
      <c r="W82" s="318"/>
      <c r="X82" s="318"/>
      <c r="Y82" s="318"/>
      <c r="Z82" s="318"/>
      <c r="AA82" s="318"/>
      <c r="AB82" s="318"/>
      <c r="AC82" s="318"/>
      <c r="AD82" s="318"/>
      <c r="AE82" s="318"/>
      <c r="AF82" s="318"/>
      <c r="AG82" s="318"/>
      <c r="AH82" s="318"/>
      <c r="AI82" s="318"/>
      <c r="AJ82" s="318"/>
      <c r="AK82" s="318"/>
      <c r="AL82" s="318"/>
      <c r="AM82" s="318"/>
      <c r="AN82" s="318"/>
      <c r="AO82" s="318"/>
      <c r="AP82" s="318"/>
      <c r="AQ82" s="318"/>
      <c r="AR82" s="318"/>
      <c r="AS82" s="318"/>
      <c r="AT82" s="318"/>
      <c r="AU82" s="318"/>
      <c r="AV82" s="318"/>
      <c r="AW82" s="318"/>
      <c r="AX82" s="318"/>
      <c r="AY82" s="318"/>
      <c r="AZ82" s="318"/>
      <c r="BA82" s="318"/>
      <c r="BB82" s="318"/>
      <c r="BC82" s="318"/>
    </row>
    <row r="83" spans="1:55" customFormat="1" ht="13" x14ac:dyDescent="0.15">
      <c r="A83" s="318"/>
      <c r="B83" s="318"/>
      <c r="C83" s="318"/>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8"/>
      <c r="AR83" s="318"/>
      <c r="AS83" s="318"/>
      <c r="AT83" s="318"/>
      <c r="AU83" s="318"/>
      <c r="AV83" s="318"/>
      <c r="AW83" s="318"/>
      <c r="AX83" s="318"/>
      <c r="AY83" s="318"/>
      <c r="AZ83" s="318"/>
      <c r="BA83" s="318"/>
      <c r="BB83" s="318"/>
      <c r="BC83" s="318"/>
    </row>
    <row r="84" spans="1:55" customFormat="1" ht="13" x14ac:dyDescent="0.15">
      <c r="A84" s="318"/>
      <c r="B84" s="318"/>
      <c r="C84" s="318"/>
      <c r="D84" s="318"/>
      <c r="E84" s="318"/>
      <c r="F84" s="318"/>
      <c r="G84" s="318"/>
      <c r="H84" s="318"/>
      <c r="I84" s="318"/>
      <c r="J84" s="318"/>
      <c r="K84" s="318"/>
      <c r="L84" s="318"/>
      <c r="M84" s="318"/>
      <c r="N84" s="318"/>
      <c r="O84" s="318"/>
      <c r="P84" s="318"/>
      <c r="Q84" s="318"/>
      <c r="R84" s="318"/>
      <c r="S84" s="318"/>
      <c r="T84" s="318"/>
      <c r="U84" s="318"/>
      <c r="V84" s="318"/>
      <c r="W84" s="318"/>
      <c r="X84" s="318"/>
      <c r="Y84" s="318"/>
      <c r="Z84" s="318"/>
      <c r="AA84" s="318"/>
      <c r="AB84" s="318"/>
      <c r="AC84" s="318"/>
      <c r="AD84" s="318"/>
      <c r="AE84" s="318"/>
      <c r="AF84" s="318"/>
      <c r="AG84" s="318"/>
      <c r="AH84" s="318"/>
      <c r="AI84" s="318"/>
      <c r="AJ84" s="318"/>
      <c r="AK84" s="318"/>
      <c r="AL84" s="318"/>
      <c r="AM84" s="318"/>
      <c r="AN84" s="318"/>
      <c r="AO84" s="318"/>
      <c r="AP84" s="318"/>
      <c r="AQ84" s="318"/>
      <c r="AR84" s="318"/>
      <c r="AS84" s="318"/>
      <c r="AT84" s="318"/>
      <c r="AU84" s="318"/>
      <c r="AV84" s="318"/>
      <c r="AW84" s="318"/>
      <c r="AX84" s="318"/>
      <c r="AY84" s="318"/>
      <c r="AZ84" s="318"/>
      <c r="BA84" s="318"/>
      <c r="BB84" s="318"/>
      <c r="BC84" s="318"/>
    </row>
    <row r="85" spans="1:55" customFormat="1" ht="13" x14ac:dyDescent="0.15">
      <c r="A85" s="318"/>
      <c r="B85" s="318"/>
      <c r="C85" s="318"/>
      <c r="D85" s="318"/>
      <c r="E85" s="318"/>
      <c r="F85" s="318"/>
      <c r="G85" s="318"/>
      <c r="H85" s="318"/>
      <c r="I85" s="318"/>
      <c r="J85" s="318"/>
      <c r="K85" s="318"/>
      <c r="L85" s="318"/>
      <c r="M85" s="318"/>
      <c r="N85" s="318"/>
      <c r="O85" s="318"/>
      <c r="P85" s="318"/>
      <c r="Q85" s="318"/>
      <c r="R85" s="318"/>
      <c r="S85" s="318"/>
      <c r="T85" s="318"/>
      <c r="U85" s="318"/>
      <c r="V85" s="318"/>
      <c r="W85" s="318"/>
      <c r="X85" s="318"/>
      <c r="Y85" s="318"/>
      <c r="Z85" s="318"/>
      <c r="AA85" s="318"/>
      <c r="AB85" s="318"/>
      <c r="AC85" s="318"/>
      <c r="AD85" s="318"/>
      <c r="AE85" s="318"/>
      <c r="AF85" s="318"/>
      <c r="AG85" s="318"/>
      <c r="AH85" s="318"/>
      <c r="AI85" s="318"/>
      <c r="AJ85" s="318"/>
      <c r="AK85" s="318"/>
      <c r="AL85" s="318"/>
      <c r="AM85" s="318"/>
      <c r="AN85" s="318"/>
      <c r="AO85" s="318"/>
      <c r="AP85" s="318"/>
      <c r="AQ85" s="318"/>
      <c r="AR85" s="318"/>
      <c r="AS85" s="318"/>
      <c r="AT85" s="318"/>
      <c r="AU85" s="318"/>
      <c r="AV85" s="318"/>
      <c r="AW85" s="318"/>
      <c r="AX85" s="318"/>
      <c r="AY85" s="318"/>
      <c r="AZ85" s="318"/>
      <c r="BA85" s="318"/>
      <c r="BB85" s="318"/>
      <c r="BC85" s="318"/>
    </row>
    <row r="86" spans="1:55" customFormat="1" ht="13" x14ac:dyDescent="0.15">
      <c r="A86" s="318"/>
      <c r="B86" s="318"/>
      <c r="C86" s="318"/>
      <c r="D86" s="318"/>
      <c r="E86" s="318"/>
      <c r="F86" s="318"/>
      <c r="G86" s="318"/>
      <c r="H86" s="318"/>
      <c r="I86" s="318"/>
      <c r="J86" s="318"/>
      <c r="K86" s="318"/>
      <c r="L86" s="318"/>
      <c r="M86" s="318"/>
      <c r="N86" s="318"/>
      <c r="O86" s="318"/>
      <c r="P86" s="318"/>
      <c r="Q86" s="318"/>
      <c r="R86" s="318"/>
      <c r="S86" s="318"/>
      <c r="T86" s="318"/>
      <c r="U86" s="318"/>
      <c r="V86" s="318"/>
      <c r="W86" s="318"/>
      <c r="X86" s="318"/>
      <c r="Y86" s="318"/>
      <c r="Z86" s="318"/>
      <c r="AA86" s="318"/>
      <c r="AB86" s="318"/>
      <c r="AC86" s="318"/>
      <c r="AD86" s="318"/>
      <c r="AE86" s="318"/>
      <c r="AF86" s="318"/>
      <c r="AG86" s="318"/>
      <c r="AH86" s="318"/>
      <c r="AI86" s="318"/>
      <c r="AJ86" s="318"/>
      <c r="AK86" s="318"/>
      <c r="AL86" s="318"/>
      <c r="AM86" s="318"/>
      <c r="AN86" s="318"/>
      <c r="AO86" s="318"/>
      <c r="AP86" s="318"/>
      <c r="AQ86" s="318"/>
      <c r="AR86" s="318"/>
      <c r="AS86" s="318"/>
      <c r="AT86" s="318"/>
      <c r="AU86" s="318"/>
      <c r="AV86" s="318"/>
      <c r="AW86" s="318"/>
      <c r="AX86" s="318"/>
      <c r="AY86" s="318"/>
      <c r="AZ86" s="318"/>
      <c r="BA86" s="318"/>
      <c r="BB86" s="318"/>
      <c r="BC86" s="318"/>
    </row>
    <row r="87" spans="1:55" customFormat="1" ht="13" x14ac:dyDescent="0.15">
      <c r="A87" s="318"/>
      <c r="B87" s="318"/>
      <c r="C87" s="318"/>
      <c r="D87" s="318"/>
      <c r="E87" s="318"/>
      <c r="F87" s="318"/>
      <c r="G87" s="318"/>
      <c r="H87" s="318"/>
      <c r="I87" s="318"/>
      <c r="J87" s="318"/>
      <c r="K87" s="318"/>
      <c r="L87" s="318"/>
      <c r="M87" s="318"/>
      <c r="N87" s="318"/>
      <c r="O87" s="318"/>
      <c r="P87" s="318"/>
      <c r="Q87" s="318"/>
      <c r="R87" s="318"/>
      <c r="S87" s="318"/>
      <c r="T87" s="318"/>
      <c r="U87" s="318"/>
      <c r="V87" s="318"/>
      <c r="W87" s="318"/>
      <c r="X87" s="318"/>
      <c r="Y87" s="318"/>
      <c r="Z87" s="318"/>
      <c r="AA87" s="318"/>
      <c r="AB87" s="318"/>
      <c r="AC87" s="318"/>
      <c r="AD87" s="318"/>
      <c r="AE87" s="318"/>
      <c r="AF87" s="318"/>
      <c r="AG87" s="318"/>
      <c r="AH87" s="318"/>
      <c r="AI87" s="318"/>
      <c r="AJ87" s="318"/>
      <c r="AK87" s="318"/>
      <c r="AL87" s="318"/>
      <c r="AM87" s="318"/>
      <c r="AN87" s="318"/>
      <c r="AO87" s="318"/>
      <c r="AP87" s="318"/>
      <c r="AQ87" s="318"/>
      <c r="AR87" s="318"/>
      <c r="AS87" s="318"/>
      <c r="AT87" s="318"/>
      <c r="AU87" s="318"/>
      <c r="AV87" s="318"/>
      <c r="AW87" s="318"/>
      <c r="AX87" s="318"/>
      <c r="AY87" s="318"/>
      <c r="AZ87" s="318"/>
      <c r="BA87" s="318"/>
      <c r="BB87" s="318"/>
      <c r="BC87" s="318"/>
    </row>
    <row r="88" spans="1:55" customFormat="1" ht="13" x14ac:dyDescent="0.15">
      <c r="A88" s="318"/>
      <c r="B88" s="318"/>
      <c r="C88" s="318"/>
      <c r="D88" s="318"/>
      <c r="E88" s="318"/>
      <c r="F88" s="318"/>
      <c r="G88" s="318"/>
      <c r="H88" s="318"/>
      <c r="I88" s="318"/>
      <c r="J88" s="318"/>
      <c r="K88" s="318"/>
      <c r="L88" s="318"/>
      <c r="M88" s="318"/>
      <c r="N88" s="318"/>
      <c r="O88" s="318"/>
      <c r="P88" s="318"/>
      <c r="Q88" s="318"/>
      <c r="R88" s="318"/>
      <c r="S88" s="318"/>
      <c r="T88" s="318"/>
      <c r="U88" s="318"/>
      <c r="V88" s="318"/>
      <c r="W88" s="318"/>
      <c r="X88" s="318"/>
      <c r="Y88" s="318"/>
      <c r="Z88" s="318"/>
      <c r="AA88" s="318"/>
      <c r="AB88" s="318"/>
      <c r="AC88" s="318"/>
      <c r="AD88" s="318"/>
      <c r="AE88" s="318"/>
      <c r="AF88" s="318"/>
      <c r="AG88" s="318"/>
      <c r="AH88" s="318"/>
      <c r="AI88" s="318"/>
      <c r="AJ88" s="318"/>
      <c r="AK88" s="318"/>
      <c r="AL88" s="318"/>
      <c r="AM88" s="318"/>
      <c r="AN88" s="318"/>
      <c r="AO88" s="318"/>
      <c r="AP88" s="318"/>
      <c r="AQ88" s="318"/>
      <c r="AR88" s="318"/>
      <c r="AS88" s="318"/>
      <c r="AT88" s="318"/>
      <c r="AU88" s="318"/>
      <c r="AV88" s="318"/>
      <c r="AW88" s="318"/>
      <c r="AX88" s="318"/>
      <c r="AY88" s="318"/>
      <c r="AZ88" s="318"/>
      <c r="BA88" s="318"/>
      <c r="BB88" s="318"/>
      <c r="BC88" s="318"/>
    </row>
    <row r="89" spans="1:55" customFormat="1" ht="13" x14ac:dyDescent="0.15">
      <c r="A89" s="318"/>
      <c r="B89" s="318"/>
      <c r="C89" s="318"/>
      <c r="D89" s="318"/>
      <c r="E89" s="318"/>
      <c r="F89" s="318"/>
      <c r="G89" s="318"/>
      <c r="H89" s="318"/>
      <c r="I89" s="318"/>
      <c r="J89" s="318"/>
      <c r="K89" s="318"/>
      <c r="L89" s="318"/>
      <c r="M89" s="318"/>
      <c r="N89" s="318"/>
      <c r="O89" s="318"/>
      <c r="P89" s="318"/>
      <c r="Q89" s="318"/>
      <c r="R89" s="318"/>
      <c r="S89" s="318"/>
      <c r="T89" s="318"/>
      <c r="U89" s="318"/>
      <c r="V89" s="318"/>
      <c r="W89" s="318"/>
      <c r="X89" s="318"/>
      <c r="Y89" s="318"/>
      <c r="Z89" s="318"/>
      <c r="AA89" s="318"/>
      <c r="AB89" s="318"/>
      <c r="AC89" s="318"/>
      <c r="AD89" s="318"/>
      <c r="AE89" s="318"/>
      <c r="AF89" s="318"/>
      <c r="AG89" s="318"/>
      <c r="AH89" s="318"/>
      <c r="AI89" s="318"/>
      <c r="AJ89" s="318"/>
      <c r="AK89" s="318"/>
      <c r="AL89" s="318"/>
      <c r="AM89" s="318"/>
      <c r="AN89" s="318"/>
      <c r="AO89" s="318"/>
      <c r="AP89" s="318"/>
      <c r="AQ89" s="318"/>
      <c r="AR89" s="318"/>
      <c r="AS89" s="318"/>
      <c r="AT89" s="318"/>
      <c r="AU89" s="318"/>
      <c r="AV89" s="318"/>
      <c r="AW89" s="318"/>
      <c r="AX89" s="318"/>
      <c r="AY89" s="318"/>
      <c r="AZ89" s="318"/>
      <c r="BA89" s="318"/>
      <c r="BB89" s="318"/>
      <c r="BC89" s="318"/>
    </row>
    <row r="90" spans="1:55" customFormat="1" ht="13" x14ac:dyDescent="0.15">
      <c r="A90" s="318"/>
      <c r="B90" s="318"/>
      <c r="C90" s="318"/>
      <c r="D90" s="318"/>
      <c r="E90" s="318"/>
      <c r="F90" s="318"/>
      <c r="G90" s="318"/>
      <c r="H90" s="318"/>
      <c r="I90" s="318"/>
      <c r="J90" s="318"/>
      <c r="K90" s="318"/>
      <c r="L90" s="318"/>
      <c r="M90" s="318"/>
      <c r="N90" s="318"/>
      <c r="O90" s="318"/>
      <c r="P90" s="318"/>
      <c r="Q90" s="318"/>
      <c r="R90" s="318"/>
      <c r="S90" s="318"/>
      <c r="T90" s="318"/>
      <c r="U90" s="318"/>
      <c r="V90" s="318"/>
      <c r="W90" s="318"/>
      <c r="X90" s="318"/>
      <c r="Y90" s="318"/>
      <c r="Z90" s="318"/>
      <c r="AA90" s="318"/>
      <c r="AB90" s="318"/>
      <c r="AC90" s="318"/>
      <c r="AD90" s="318"/>
      <c r="AE90" s="318"/>
      <c r="AF90" s="318"/>
      <c r="AG90" s="318"/>
      <c r="AH90" s="318"/>
      <c r="AI90" s="318"/>
      <c r="AJ90" s="318"/>
      <c r="AK90" s="318"/>
      <c r="AL90" s="318"/>
      <c r="AM90" s="318"/>
      <c r="AN90" s="318"/>
      <c r="AO90" s="318"/>
      <c r="AP90" s="318"/>
      <c r="AQ90" s="318"/>
      <c r="AR90" s="318"/>
      <c r="AS90" s="318"/>
      <c r="AT90" s="318"/>
      <c r="AU90" s="318"/>
      <c r="AV90" s="318"/>
      <c r="AW90" s="318"/>
      <c r="AX90" s="318"/>
      <c r="AY90" s="318"/>
      <c r="AZ90" s="318"/>
      <c r="BA90" s="318"/>
      <c r="BB90" s="318"/>
      <c r="BC90" s="318"/>
    </row>
    <row r="91" spans="1:55" customFormat="1" ht="13" x14ac:dyDescent="0.15">
      <c r="A91" s="318"/>
      <c r="B91" s="318"/>
      <c r="C91" s="318"/>
      <c r="D91" s="318"/>
      <c r="E91" s="318"/>
      <c r="F91" s="318"/>
      <c r="G91" s="318"/>
      <c r="H91" s="318"/>
      <c r="I91" s="318"/>
      <c r="J91" s="318"/>
      <c r="K91" s="318"/>
      <c r="L91" s="318"/>
      <c r="M91" s="318"/>
      <c r="N91" s="318"/>
      <c r="O91" s="318"/>
      <c r="P91" s="318"/>
      <c r="Q91" s="318"/>
      <c r="R91" s="318"/>
      <c r="S91" s="318"/>
      <c r="T91" s="318"/>
      <c r="U91" s="318"/>
      <c r="V91" s="318"/>
      <c r="W91" s="318"/>
      <c r="X91" s="318"/>
      <c r="Y91" s="318"/>
      <c r="Z91" s="318"/>
      <c r="AA91" s="318"/>
      <c r="AB91" s="318"/>
      <c r="AC91" s="318"/>
      <c r="AD91" s="318"/>
      <c r="AE91" s="318"/>
      <c r="AF91" s="318"/>
      <c r="AG91" s="318"/>
      <c r="AH91" s="318"/>
      <c r="AI91" s="318"/>
      <c r="AJ91" s="318"/>
      <c r="AK91" s="318"/>
      <c r="AL91" s="318"/>
      <c r="AM91" s="318"/>
      <c r="AN91" s="318"/>
      <c r="AO91" s="318"/>
      <c r="AP91" s="318"/>
      <c r="AQ91" s="318"/>
      <c r="AR91" s="318"/>
      <c r="AS91" s="318"/>
      <c r="AT91" s="318"/>
      <c r="AU91" s="318"/>
      <c r="AV91" s="318"/>
      <c r="AW91" s="318"/>
      <c r="AX91" s="318"/>
      <c r="AY91" s="318"/>
      <c r="AZ91" s="318"/>
      <c r="BA91" s="318"/>
      <c r="BB91" s="318"/>
      <c r="BC91" s="318"/>
    </row>
    <row r="92" spans="1:55" customFormat="1" ht="13" x14ac:dyDescent="0.15">
      <c r="A92" s="318"/>
      <c r="B92" s="318"/>
      <c r="C92" s="318"/>
      <c r="D92" s="318"/>
      <c r="E92" s="318"/>
      <c r="F92" s="318"/>
      <c r="G92" s="318"/>
      <c r="H92" s="318"/>
      <c r="I92" s="318"/>
      <c r="J92" s="318"/>
      <c r="K92" s="318"/>
      <c r="L92" s="318"/>
      <c r="M92" s="318"/>
      <c r="N92" s="318"/>
      <c r="O92" s="318"/>
      <c r="P92" s="318"/>
      <c r="Q92" s="318"/>
      <c r="R92" s="318"/>
      <c r="S92" s="318"/>
      <c r="T92" s="318"/>
      <c r="U92" s="318"/>
      <c r="V92" s="318"/>
      <c r="W92" s="318"/>
      <c r="X92" s="318"/>
      <c r="Y92" s="318"/>
      <c r="Z92" s="318"/>
      <c r="AA92" s="318"/>
      <c r="AB92" s="318"/>
      <c r="AC92" s="318"/>
      <c r="AD92" s="318"/>
      <c r="AE92" s="318"/>
      <c r="AF92" s="318"/>
      <c r="AG92" s="318"/>
      <c r="AH92" s="318"/>
      <c r="AI92" s="318"/>
      <c r="AJ92" s="318"/>
      <c r="AK92" s="318"/>
      <c r="AL92" s="318"/>
      <c r="AM92" s="318"/>
      <c r="AN92" s="318"/>
      <c r="AO92" s="318"/>
      <c r="AP92" s="318"/>
      <c r="AQ92" s="318"/>
      <c r="AR92" s="318"/>
      <c r="AS92" s="318"/>
      <c r="AT92" s="318"/>
      <c r="AU92" s="318"/>
      <c r="AV92" s="318"/>
      <c r="AW92" s="318"/>
      <c r="AX92" s="318"/>
      <c r="AY92" s="318"/>
      <c r="AZ92" s="318"/>
      <c r="BA92" s="318"/>
      <c r="BB92" s="318"/>
      <c r="BC92" s="318"/>
    </row>
    <row r="93" spans="1:55" customFormat="1" ht="13" x14ac:dyDescent="0.15">
      <c r="A93" s="318"/>
      <c r="B93" s="318"/>
      <c r="C93" s="318"/>
      <c r="D93" s="318"/>
      <c r="E93" s="318"/>
      <c r="F93" s="318"/>
      <c r="G93" s="318"/>
      <c r="H93" s="318"/>
      <c r="I93" s="318"/>
      <c r="J93" s="318"/>
      <c r="K93" s="318"/>
      <c r="L93" s="318"/>
      <c r="M93" s="318"/>
      <c r="N93" s="318"/>
      <c r="O93" s="318"/>
      <c r="P93" s="318"/>
      <c r="Q93" s="318"/>
      <c r="R93" s="318"/>
      <c r="S93" s="318"/>
      <c r="T93" s="318"/>
      <c r="U93" s="318"/>
      <c r="V93" s="318"/>
      <c r="W93" s="318"/>
      <c r="X93" s="318"/>
      <c r="Y93" s="318"/>
      <c r="Z93" s="318"/>
      <c r="AA93" s="318"/>
      <c r="AB93" s="318"/>
      <c r="AC93" s="318"/>
      <c r="AD93" s="318"/>
      <c r="AE93" s="318"/>
      <c r="AF93" s="318"/>
      <c r="AG93" s="318"/>
      <c r="AH93" s="318"/>
      <c r="AI93" s="318"/>
      <c r="AJ93" s="318"/>
      <c r="AK93" s="318"/>
      <c r="AL93" s="318"/>
      <c r="AM93" s="318"/>
      <c r="AN93" s="318"/>
      <c r="AO93" s="318"/>
      <c r="AP93" s="318"/>
      <c r="AQ93" s="318"/>
      <c r="AR93" s="318"/>
      <c r="AS93" s="318"/>
      <c r="AT93" s="318"/>
      <c r="AU93" s="318"/>
      <c r="AV93" s="318"/>
      <c r="AW93" s="318"/>
      <c r="AX93" s="318"/>
      <c r="AY93" s="318"/>
      <c r="AZ93" s="318"/>
      <c r="BA93" s="318"/>
      <c r="BB93" s="318"/>
      <c r="BC93" s="318"/>
    </row>
    <row r="94" spans="1:55" customFormat="1" ht="13" x14ac:dyDescent="0.15">
      <c r="A94" s="318"/>
      <c r="B94" s="318"/>
      <c r="C94" s="318"/>
      <c r="D94" s="318"/>
      <c r="E94" s="318"/>
      <c r="F94" s="318"/>
      <c r="G94" s="318"/>
      <c r="H94" s="318"/>
      <c r="I94" s="318"/>
      <c r="J94" s="318"/>
      <c r="K94" s="318"/>
      <c r="L94" s="318"/>
      <c r="M94" s="318"/>
      <c r="N94" s="318"/>
      <c r="O94" s="318"/>
      <c r="P94" s="318"/>
      <c r="Q94" s="318"/>
      <c r="R94" s="318"/>
      <c r="S94" s="318"/>
      <c r="T94" s="318"/>
      <c r="U94" s="318"/>
      <c r="V94" s="318"/>
      <c r="W94" s="318"/>
      <c r="X94" s="318"/>
      <c r="Y94" s="318"/>
      <c r="Z94" s="318"/>
      <c r="AA94" s="318"/>
      <c r="AB94" s="318"/>
      <c r="AC94" s="318"/>
      <c r="AD94" s="318"/>
      <c r="AE94" s="318"/>
      <c r="AF94" s="318"/>
      <c r="AG94" s="318"/>
      <c r="AH94" s="318"/>
      <c r="AI94" s="318"/>
      <c r="AJ94" s="318"/>
      <c r="AK94" s="318"/>
      <c r="AL94" s="318"/>
      <c r="AM94" s="318"/>
      <c r="AN94" s="318"/>
      <c r="AO94" s="318"/>
      <c r="AP94" s="318"/>
      <c r="AQ94" s="318"/>
      <c r="AR94" s="318"/>
      <c r="AS94" s="318"/>
      <c r="AT94" s="318"/>
      <c r="AU94" s="318"/>
      <c r="AV94" s="318"/>
      <c r="AW94" s="318"/>
      <c r="AX94" s="318"/>
      <c r="AY94" s="318"/>
      <c r="AZ94" s="318"/>
      <c r="BA94" s="318"/>
      <c r="BB94" s="318"/>
      <c r="BC94" s="318"/>
    </row>
    <row r="95" spans="1:55" customFormat="1" ht="13" x14ac:dyDescent="0.15">
      <c r="A95" s="318"/>
      <c r="B95" s="318"/>
      <c r="C95" s="318"/>
      <c r="D95" s="318"/>
      <c r="E95" s="318"/>
      <c r="F95" s="318"/>
      <c r="G95" s="318"/>
      <c r="H95" s="318"/>
      <c r="I95" s="318"/>
      <c r="J95" s="318"/>
      <c r="K95" s="318"/>
      <c r="L95" s="318"/>
      <c r="M95" s="318"/>
      <c r="N95" s="318"/>
      <c r="O95" s="318"/>
      <c r="P95" s="318"/>
      <c r="Q95" s="318"/>
      <c r="R95" s="318"/>
      <c r="S95" s="318"/>
      <c r="T95" s="318"/>
      <c r="U95" s="318"/>
      <c r="V95" s="318"/>
      <c r="W95" s="318"/>
      <c r="X95" s="318"/>
      <c r="Y95" s="318"/>
      <c r="Z95" s="318"/>
      <c r="AA95" s="318"/>
      <c r="AB95" s="318"/>
      <c r="AC95" s="318"/>
      <c r="AD95" s="318"/>
      <c r="AE95" s="318"/>
      <c r="AF95" s="318"/>
      <c r="AG95" s="318"/>
      <c r="AH95" s="318"/>
      <c r="AI95" s="318"/>
      <c r="AJ95" s="318"/>
      <c r="AK95" s="318"/>
      <c r="AL95" s="318"/>
      <c r="AM95" s="318"/>
      <c r="AN95" s="318"/>
      <c r="AO95" s="318"/>
      <c r="AP95" s="318"/>
      <c r="AQ95" s="318"/>
      <c r="AR95" s="318"/>
      <c r="AS95" s="318"/>
      <c r="AT95" s="318"/>
      <c r="AU95" s="318"/>
      <c r="AV95" s="318"/>
      <c r="AW95" s="318"/>
      <c r="AX95" s="318"/>
      <c r="AY95" s="318"/>
      <c r="AZ95" s="318"/>
      <c r="BA95" s="318"/>
      <c r="BB95" s="318"/>
      <c r="BC95" s="318"/>
    </row>
    <row r="96" spans="1:55" customFormat="1" ht="13" x14ac:dyDescent="0.15">
      <c r="A96" s="318"/>
      <c r="B96" s="318"/>
      <c r="C96" s="318"/>
      <c r="D96" s="318"/>
      <c r="E96" s="318"/>
      <c r="F96" s="318"/>
      <c r="G96" s="318"/>
      <c r="H96" s="318"/>
      <c r="I96" s="318"/>
      <c r="J96" s="318"/>
      <c r="K96" s="318"/>
      <c r="L96" s="318"/>
      <c r="M96" s="318"/>
      <c r="N96" s="318"/>
      <c r="O96" s="318"/>
      <c r="P96" s="318"/>
      <c r="Q96" s="318"/>
      <c r="R96" s="318"/>
      <c r="S96" s="318"/>
      <c r="T96" s="318"/>
      <c r="U96" s="318"/>
      <c r="V96" s="318"/>
      <c r="W96" s="318"/>
      <c r="X96" s="318"/>
      <c r="Y96" s="318"/>
      <c r="Z96" s="318"/>
      <c r="AA96" s="318"/>
      <c r="AB96" s="318"/>
      <c r="AC96" s="318"/>
      <c r="AD96" s="318"/>
      <c r="AE96" s="318"/>
      <c r="AF96" s="318"/>
      <c r="AG96" s="318"/>
      <c r="AH96" s="318"/>
      <c r="AI96" s="318"/>
      <c r="AJ96" s="318"/>
      <c r="AK96" s="318"/>
      <c r="AL96" s="318"/>
      <c r="AM96" s="318"/>
      <c r="AN96" s="318"/>
      <c r="AO96" s="318"/>
      <c r="AP96" s="318"/>
      <c r="AQ96" s="318"/>
      <c r="AR96" s="318"/>
      <c r="AS96" s="318"/>
      <c r="AT96" s="318"/>
      <c r="AU96" s="318"/>
      <c r="AV96" s="318"/>
      <c r="AW96" s="318"/>
      <c r="AX96" s="318"/>
      <c r="AY96" s="318"/>
      <c r="AZ96" s="318"/>
      <c r="BA96" s="318"/>
      <c r="BB96" s="318"/>
      <c r="BC96" s="318"/>
    </row>
    <row r="97" spans="1:55" customFormat="1" ht="13" x14ac:dyDescent="0.15">
      <c r="A97" s="318"/>
      <c r="B97" s="318"/>
      <c r="C97" s="318"/>
      <c r="D97" s="318"/>
      <c r="E97" s="318"/>
      <c r="F97" s="318"/>
      <c r="G97" s="318"/>
      <c r="H97" s="318"/>
      <c r="I97" s="318"/>
      <c r="J97" s="318"/>
      <c r="K97" s="318"/>
      <c r="L97" s="318"/>
      <c r="M97" s="318"/>
      <c r="N97" s="318"/>
      <c r="O97" s="318"/>
      <c r="P97" s="318"/>
      <c r="Q97" s="318"/>
      <c r="R97" s="318"/>
      <c r="S97" s="318"/>
      <c r="T97" s="318"/>
      <c r="U97" s="318"/>
      <c r="V97" s="318"/>
      <c r="W97" s="318"/>
      <c r="X97" s="318"/>
      <c r="Y97" s="318"/>
      <c r="Z97" s="318"/>
      <c r="AA97" s="318"/>
      <c r="AB97" s="318"/>
      <c r="AC97" s="318"/>
      <c r="AD97" s="318"/>
      <c r="AE97" s="318"/>
      <c r="AF97" s="318"/>
      <c r="AG97" s="318"/>
      <c r="AH97" s="318"/>
      <c r="AI97" s="318"/>
      <c r="AJ97" s="318"/>
      <c r="AK97" s="318"/>
      <c r="AL97" s="318"/>
      <c r="AM97" s="318"/>
      <c r="AN97" s="318"/>
      <c r="AO97" s="318"/>
      <c r="AP97" s="318"/>
      <c r="AQ97" s="318"/>
      <c r="AR97" s="318"/>
      <c r="AS97" s="318"/>
      <c r="AT97" s="318"/>
      <c r="AU97" s="318"/>
      <c r="AV97" s="318"/>
      <c r="AW97" s="318"/>
      <c r="AX97" s="318"/>
      <c r="AY97" s="318"/>
      <c r="AZ97" s="318"/>
      <c r="BA97" s="318"/>
      <c r="BB97" s="318"/>
      <c r="BC97" s="318"/>
    </row>
    <row r="98" spans="1:55" customFormat="1" ht="13" x14ac:dyDescent="0.15">
      <c r="A98" s="318"/>
      <c r="B98" s="318"/>
      <c r="C98" s="318"/>
      <c r="D98" s="318"/>
      <c r="E98" s="318"/>
      <c r="F98" s="318"/>
      <c r="G98" s="318"/>
      <c r="H98" s="318"/>
      <c r="I98" s="318"/>
      <c r="J98" s="318"/>
      <c r="K98" s="318"/>
      <c r="L98" s="318"/>
      <c r="M98" s="318"/>
      <c r="N98" s="318"/>
      <c r="O98" s="318"/>
      <c r="P98" s="318"/>
      <c r="Q98" s="318"/>
      <c r="R98" s="318"/>
      <c r="S98" s="318"/>
      <c r="T98" s="318"/>
      <c r="U98" s="318"/>
      <c r="V98" s="318"/>
      <c r="W98" s="318"/>
      <c r="X98" s="318"/>
      <c r="Y98" s="318"/>
      <c r="Z98" s="318"/>
      <c r="AA98" s="318"/>
      <c r="AB98" s="318"/>
      <c r="AC98" s="318"/>
      <c r="AD98" s="318"/>
      <c r="AE98" s="318"/>
      <c r="AF98" s="318"/>
      <c r="AG98" s="318"/>
      <c r="AH98" s="318"/>
      <c r="AI98" s="318"/>
      <c r="AJ98" s="318"/>
      <c r="AK98" s="318"/>
      <c r="AL98" s="318"/>
      <c r="AM98" s="318"/>
      <c r="AN98" s="318"/>
      <c r="AO98" s="318"/>
      <c r="AP98" s="318"/>
      <c r="AQ98" s="318"/>
      <c r="AR98" s="318"/>
      <c r="AS98" s="318"/>
      <c r="AT98" s="318"/>
      <c r="AU98" s="318"/>
      <c r="AV98" s="318"/>
      <c r="AW98" s="318"/>
      <c r="AX98" s="318"/>
      <c r="AY98" s="318"/>
      <c r="AZ98" s="318"/>
      <c r="BA98" s="318"/>
      <c r="BB98" s="318"/>
      <c r="BC98" s="318"/>
    </row>
    <row r="99" spans="1:55" customFormat="1" ht="13" x14ac:dyDescent="0.15">
      <c r="A99" s="318"/>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318"/>
      <c r="AE99" s="318"/>
      <c r="AF99" s="318"/>
      <c r="AG99" s="318"/>
      <c r="AH99" s="318"/>
      <c r="AI99" s="318"/>
      <c r="AJ99" s="318"/>
      <c r="AK99" s="318"/>
      <c r="AL99" s="318"/>
      <c r="AM99" s="318"/>
      <c r="AN99" s="318"/>
      <c r="AO99" s="318"/>
      <c r="AP99" s="318"/>
      <c r="AQ99" s="318"/>
      <c r="AR99" s="318"/>
      <c r="AS99" s="318"/>
      <c r="AT99" s="318"/>
      <c r="AU99" s="318"/>
      <c r="AV99" s="318"/>
      <c r="AW99" s="318"/>
      <c r="AX99" s="318"/>
      <c r="AY99" s="318"/>
      <c r="AZ99" s="318"/>
      <c r="BA99" s="318"/>
      <c r="BB99" s="318"/>
      <c r="BC99" s="318"/>
    </row>
    <row r="100" spans="1:55" customFormat="1" ht="13" x14ac:dyDescent="0.15">
      <c r="A100" s="318"/>
      <c r="B100" s="318"/>
      <c r="C100" s="318"/>
      <c r="D100" s="318"/>
      <c r="E100" s="318"/>
      <c r="F100" s="318"/>
      <c r="G100" s="318"/>
      <c r="H100" s="318"/>
      <c r="I100" s="318"/>
      <c r="J100" s="318"/>
      <c r="K100" s="318"/>
      <c r="L100" s="318"/>
      <c r="M100" s="318"/>
      <c r="N100" s="318"/>
      <c r="O100" s="318"/>
      <c r="P100" s="318"/>
      <c r="Q100" s="318"/>
      <c r="R100" s="318"/>
      <c r="S100" s="318"/>
      <c r="T100" s="318"/>
      <c r="U100" s="318"/>
      <c r="V100" s="318"/>
      <c r="W100" s="318"/>
      <c r="X100" s="318"/>
      <c r="Y100" s="318"/>
      <c r="Z100" s="318"/>
      <c r="AA100" s="318"/>
      <c r="AB100" s="318"/>
      <c r="AC100" s="318"/>
      <c r="AD100" s="318"/>
      <c r="AE100" s="318"/>
      <c r="AF100" s="318"/>
      <c r="AG100" s="318"/>
      <c r="AH100" s="318"/>
      <c r="AI100" s="318"/>
      <c r="AJ100" s="318"/>
      <c r="AK100" s="318"/>
      <c r="AL100" s="318"/>
      <c r="AM100" s="318"/>
      <c r="AN100" s="318"/>
      <c r="AO100" s="318"/>
      <c r="AP100" s="318"/>
      <c r="AQ100" s="318"/>
      <c r="AR100" s="318"/>
      <c r="AS100" s="318"/>
      <c r="AT100" s="318"/>
      <c r="AU100" s="318"/>
      <c r="AV100" s="318"/>
      <c r="AW100" s="318"/>
      <c r="AX100" s="318"/>
      <c r="AY100" s="318"/>
      <c r="AZ100" s="318"/>
      <c r="BA100" s="318"/>
      <c r="BB100" s="318"/>
      <c r="BC100" s="318"/>
    </row>
    <row r="101" spans="1:55" customFormat="1" ht="13" x14ac:dyDescent="0.15">
      <c r="A101" s="318"/>
      <c r="B101" s="318"/>
      <c r="C101" s="318"/>
      <c r="D101" s="318"/>
      <c r="E101" s="318"/>
      <c r="F101" s="318"/>
      <c r="G101" s="318"/>
      <c r="H101" s="318"/>
      <c r="I101" s="318"/>
      <c r="J101" s="318"/>
      <c r="K101" s="318"/>
      <c r="L101" s="318"/>
      <c r="M101" s="318"/>
      <c r="N101" s="318"/>
      <c r="O101" s="318"/>
      <c r="P101" s="318"/>
      <c r="Q101" s="318"/>
      <c r="R101" s="318"/>
      <c r="S101" s="318"/>
      <c r="T101" s="318"/>
      <c r="U101" s="318"/>
      <c r="V101" s="318"/>
      <c r="W101" s="318"/>
      <c r="X101" s="318"/>
      <c r="Y101" s="318"/>
      <c r="Z101" s="318"/>
      <c r="AA101" s="318"/>
      <c r="AB101" s="318"/>
      <c r="AC101" s="318"/>
      <c r="AD101" s="318"/>
      <c r="AE101" s="318"/>
      <c r="AF101" s="318"/>
      <c r="AG101" s="318"/>
      <c r="AH101" s="318"/>
      <c r="AI101" s="318"/>
      <c r="AJ101" s="318"/>
      <c r="AK101" s="318"/>
      <c r="AL101" s="318"/>
      <c r="AM101" s="318"/>
      <c r="AN101" s="318"/>
      <c r="AO101" s="318"/>
      <c r="AP101" s="318"/>
      <c r="AQ101" s="318"/>
      <c r="AR101" s="318"/>
      <c r="AS101" s="318"/>
      <c r="AT101" s="318"/>
      <c r="AU101" s="318"/>
      <c r="AV101" s="318"/>
      <c r="AW101" s="318"/>
      <c r="AX101" s="318"/>
      <c r="AY101" s="318"/>
      <c r="AZ101" s="318"/>
      <c r="BA101" s="318"/>
      <c r="BB101" s="318"/>
      <c r="BC101" s="318"/>
    </row>
    <row r="102" spans="1:55" customFormat="1" ht="13" x14ac:dyDescent="0.15">
      <c r="A102" s="318"/>
      <c r="B102" s="318"/>
      <c r="C102" s="318"/>
      <c r="D102" s="318"/>
      <c r="E102" s="318"/>
      <c r="F102" s="318"/>
      <c r="G102" s="318"/>
      <c r="H102" s="318"/>
      <c r="I102" s="318"/>
      <c r="J102" s="318"/>
      <c r="K102" s="318"/>
      <c r="L102" s="318"/>
      <c r="M102" s="318"/>
      <c r="N102" s="318"/>
      <c r="O102" s="318"/>
      <c r="P102" s="318"/>
      <c r="Q102" s="318"/>
      <c r="R102" s="318"/>
      <c r="S102" s="318"/>
      <c r="T102" s="318"/>
      <c r="U102" s="318"/>
      <c r="V102" s="318"/>
      <c r="W102" s="318"/>
      <c r="X102" s="318"/>
      <c r="Y102" s="318"/>
      <c r="Z102" s="318"/>
      <c r="AA102" s="318"/>
      <c r="AB102" s="318"/>
      <c r="AC102" s="318"/>
      <c r="AD102" s="318"/>
      <c r="AE102" s="318"/>
      <c r="AF102" s="318"/>
      <c r="AG102" s="318"/>
      <c r="AH102" s="318"/>
      <c r="AI102" s="318"/>
      <c r="AJ102" s="318"/>
      <c r="AK102" s="318"/>
      <c r="AL102" s="318"/>
      <c r="AM102" s="318"/>
      <c r="AN102" s="318"/>
      <c r="AO102" s="318"/>
      <c r="AP102" s="318"/>
      <c r="AQ102" s="318"/>
      <c r="AR102" s="318"/>
      <c r="AS102" s="318"/>
      <c r="AT102" s="318"/>
      <c r="AU102" s="318"/>
      <c r="AV102" s="318"/>
      <c r="AW102" s="318"/>
      <c r="AX102" s="318"/>
      <c r="AY102" s="318"/>
      <c r="AZ102" s="318"/>
      <c r="BA102" s="318"/>
      <c r="BB102" s="318"/>
      <c r="BC102" s="318"/>
    </row>
    <row r="103" spans="1:55" customFormat="1" ht="13" x14ac:dyDescent="0.15">
      <c r="A103" s="318"/>
      <c r="B103" s="318"/>
      <c r="C103" s="318"/>
      <c r="D103" s="318"/>
      <c r="E103" s="318"/>
      <c r="F103" s="318"/>
      <c r="G103" s="318"/>
      <c r="H103" s="318"/>
      <c r="I103" s="318"/>
      <c r="J103" s="318"/>
      <c r="K103" s="318"/>
      <c r="L103" s="318"/>
      <c r="M103" s="318"/>
      <c r="N103" s="318"/>
      <c r="O103" s="318"/>
      <c r="P103" s="318"/>
      <c r="Q103" s="318"/>
      <c r="R103" s="318"/>
      <c r="S103" s="318"/>
      <c r="T103" s="318"/>
      <c r="U103" s="318"/>
      <c r="V103" s="318"/>
      <c r="W103" s="318"/>
      <c r="X103" s="318"/>
      <c r="Y103" s="318"/>
      <c r="Z103" s="318"/>
      <c r="AA103" s="318"/>
      <c r="AB103" s="318"/>
      <c r="AC103" s="318"/>
      <c r="AD103" s="318"/>
      <c r="AE103" s="318"/>
      <c r="AF103" s="318"/>
      <c r="AG103" s="318"/>
      <c r="AH103" s="318"/>
      <c r="AI103" s="318"/>
      <c r="AJ103" s="318"/>
      <c r="AK103" s="318"/>
      <c r="AL103" s="318"/>
      <c r="AM103" s="318"/>
      <c r="AN103" s="318"/>
      <c r="AO103" s="318"/>
      <c r="AP103" s="318"/>
      <c r="AQ103" s="318"/>
      <c r="AR103" s="318"/>
      <c r="AS103" s="318"/>
      <c r="AT103" s="318"/>
      <c r="AU103" s="318"/>
      <c r="AV103" s="318"/>
      <c r="AW103" s="318"/>
      <c r="AX103" s="318"/>
      <c r="AY103" s="318"/>
      <c r="AZ103" s="318"/>
      <c r="BA103" s="318"/>
      <c r="BB103" s="318"/>
      <c r="BC103" s="318"/>
    </row>
    <row r="104" spans="1:55" customFormat="1" ht="13" x14ac:dyDescent="0.15">
      <c r="A104" s="318"/>
      <c r="B104" s="318"/>
      <c r="C104" s="318"/>
      <c r="D104" s="318"/>
      <c r="E104" s="318"/>
      <c r="F104" s="318"/>
      <c r="G104" s="318"/>
      <c r="H104" s="318"/>
      <c r="I104" s="318"/>
      <c r="J104" s="318"/>
      <c r="K104" s="318"/>
      <c r="L104" s="318"/>
      <c r="M104" s="318"/>
      <c r="N104" s="318"/>
      <c r="O104" s="318"/>
      <c r="P104" s="318"/>
      <c r="Q104" s="318"/>
      <c r="R104" s="318"/>
      <c r="S104" s="318"/>
      <c r="T104" s="318"/>
      <c r="U104" s="318"/>
      <c r="V104" s="318"/>
      <c r="W104" s="318"/>
      <c r="X104" s="318"/>
      <c r="Y104" s="318"/>
      <c r="Z104" s="318"/>
      <c r="AA104" s="318"/>
      <c r="AB104" s="318"/>
      <c r="AC104" s="318"/>
      <c r="AD104" s="318"/>
      <c r="AE104" s="318"/>
      <c r="AF104" s="318"/>
      <c r="AG104" s="318"/>
      <c r="AH104" s="318"/>
      <c r="AI104" s="318"/>
      <c r="AJ104" s="318"/>
      <c r="AK104" s="318"/>
      <c r="AL104" s="318"/>
      <c r="AM104" s="318"/>
      <c r="AN104" s="318"/>
      <c r="AO104" s="318"/>
      <c r="AP104" s="318"/>
      <c r="AQ104" s="318"/>
      <c r="AR104" s="318"/>
      <c r="AS104" s="318"/>
      <c r="AT104" s="318"/>
      <c r="AU104" s="318"/>
      <c r="AV104" s="318"/>
      <c r="AW104" s="318"/>
      <c r="AX104" s="318"/>
      <c r="AY104" s="318"/>
      <c r="AZ104" s="318"/>
      <c r="BA104" s="318"/>
      <c r="BB104" s="318"/>
      <c r="BC104" s="318"/>
    </row>
    <row r="105" spans="1:55" customFormat="1" ht="13" x14ac:dyDescent="0.15">
      <c r="A105" s="318"/>
      <c r="B105" s="318"/>
      <c r="C105" s="318"/>
      <c r="D105" s="318"/>
      <c r="E105" s="318"/>
      <c r="F105" s="318"/>
      <c r="G105" s="318"/>
      <c r="H105" s="318"/>
      <c r="I105" s="318"/>
      <c r="J105" s="318"/>
      <c r="K105" s="318"/>
      <c r="L105" s="318"/>
      <c r="M105" s="318"/>
      <c r="N105" s="318"/>
      <c r="O105" s="318"/>
      <c r="P105" s="318"/>
      <c r="Q105" s="318"/>
      <c r="R105" s="318"/>
      <c r="S105" s="318"/>
      <c r="T105" s="318"/>
      <c r="U105" s="318"/>
      <c r="V105" s="318"/>
      <c r="W105" s="318"/>
      <c r="X105" s="318"/>
      <c r="Y105" s="318"/>
      <c r="Z105" s="318"/>
      <c r="AA105" s="318"/>
      <c r="AB105" s="318"/>
      <c r="AC105" s="318"/>
      <c r="AD105" s="318"/>
      <c r="AE105" s="318"/>
      <c r="AF105" s="318"/>
      <c r="AG105" s="318"/>
      <c r="AH105" s="318"/>
      <c r="AI105" s="318"/>
      <c r="AJ105" s="318"/>
      <c r="AK105" s="318"/>
      <c r="AL105" s="318"/>
      <c r="AM105" s="318"/>
      <c r="AN105" s="318"/>
      <c r="AO105" s="318"/>
      <c r="AP105" s="318"/>
      <c r="AQ105" s="318"/>
      <c r="AR105" s="318"/>
      <c r="AS105" s="318"/>
      <c r="AT105" s="318"/>
      <c r="AU105" s="318"/>
      <c r="AV105" s="318"/>
      <c r="AW105" s="318"/>
      <c r="AX105" s="318"/>
      <c r="AY105" s="318"/>
      <c r="AZ105" s="318"/>
      <c r="BA105" s="318"/>
      <c r="BB105" s="318"/>
      <c r="BC105" s="318"/>
    </row>
    <row r="106" spans="1:55" customFormat="1" ht="13" x14ac:dyDescent="0.15">
      <c r="A106" s="318"/>
      <c r="B106" s="318"/>
      <c r="C106" s="318"/>
      <c r="D106" s="318"/>
      <c r="E106" s="318"/>
      <c r="F106" s="318"/>
      <c r="G106" s="318"/>
      <c r="H106" s="318"/>
      <c r="I106" s="318"/>
      <c r="J106" s="318"/>
      <c r="K106" s="318"/>
      <c r="L106" s="318"/>
      <c r="M106" s="318"/>
      <c r="N106" s="318"/>
      <c r="O106" s="318"/>
      <c r="P106" s="318"/>
      <c r="Q106" s="318"/>
      <c r="R106" s="318"/>
      <c r="S106" s="318"/>
      <c r="T106" s="318"/>
      <c r="U106" s="318"/>
      <c r="V106" s="318"/>
      <c r="W106" s="318"/>
      <c r="X106" s="318"/>
      <c r="Y106" s="318"/>
      <c r="Z106" s="318"/>
      <c r="AA106" s="318"/>
      <c r="AB106" s="318"/>
      <c r="AC106" s="318"/>
      <c r="AD106" s="318"/>
      <c r="AE106" s="318"/>
      <c r="AF106" s="318"/>
      <c r="AG106" s="318"/>
      <c r="AH106" s="318"/>
      <c r="AI106" s="318"/>
      <c r="AJ106" s="318"/>
      <c r="AK106" s="318"/>
      <c r="AL106" s="318"/>
      <c r="AM106" s="318"/>
      <c r="AN106" s="318"/>
      <c r="AO106" s="318"/>
      <c r="AP106" s="318"/>
      <c r="AQ106" s="318"/>
      <c r="AR106" s="318"/>
      <c r="AS106" s="318"/>
      <c r="AT106" s="318"/>
      <c r="AU106" s="318"/>
      <c r="AV106" s="318"/>
      <c r="AW106" s="318"/>
      <c r="AX106" s="318"/>
      <c r="AY106" s="318"/>
      <c r="AZ106" s="318"/>
      <c r="BA106" s="318"/>
      <c r="BB106" s="318"/>
      <c r="BC106" s="318"/>
    </row>
    <row r="107" spans="1:55" customFormat="1" ht="13" x14ac:dyDescent="0.15">
      <c r="A107" s="318"/>
      <c r="B107" s="318"/>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8"/>
      <c r="Y107" s="318"/>
      <c r="Z107" s="318"/>
      <c r="AA107" s="318"/>
      <c r="AB107" s="318"/>
      <c r="AC107" s="318"/>
      <c r="AD107" s="318"/>
      <c r="AE107" s="318"/>
      <c r="AF107" s="318"/>
      <c r="AG107" s="318"/>
      <c r="AH107" s="318"/>
      <c r="AI107" s="318"/>
      <c r="AJ107" s="318"/>
      <c r="AK107" s="318"/>
      <c r="AL107" s="318"/>
      <c r="AM107" s="318"/>
      <c r="AN107" s="318"/>
      <c r="AO107" s="318"/>
      <c r="AP107" s="318"/>
      <c r="AQ107" s="318"/>
      <c r="AR107" s="318"/>
      <c r="AS107" s="318"/>
      <c r="AT107" s="318"/>
      <c r="AU107" s="318"/>
      <c r="AV107" s="318"/>
      <c r="AW107" s="318"/>
      <c r="AX107" s="318"/>
      <c r="AY107" s="318"/>
      <c r="AZ107" s="318"/>
      <c r="BA107" s="318"/>
      <c r="BB107" s="318"/>
      <c r="BC107" s="318"/>
    </row>
    <row r="108" spans="1:55" customFormat="1" ht="13" x14ac:dyDescent="0.15">
      <c r="A108" s="318"/>
      <c r="B108" s="318"/>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8"/>
      <c r="Y108" s="318"/>
      <c r="Z108" s="318"/>
      <c r="AA108" s="318"/>
      <c r="AB108" s="318"/>
      <c r="AC108" s="318"/>
      <c r="AD108" s="318"/>
      <c r="AE108" s="318"/>
      <c r="AF108" s="318"/>
      <c r="AG108" s="318"/>
      <c r="AH108" s="318"/>
      <c r="AI108" s="318"/>
      <c r="AJ108" s="318"/>
      <c r="AK108" s="318"/>
      <c r="AL108" s="318"/>
      <c r="AM108" s="318"/>
      <c r="AN108" s="318"/>
      <c r="AO108" s="318"/>
      <c r="AP108" s="318"/>
      <c r="AQ108" s="318"/>
      <c r="AR108" s="318"/>
      <c r="AS108" s="318"/>
      <c r="AT108" s="318"/>
      <c r="AU108" s="318"/>
      <c r="AV108" s="318"/>
      <c r="AW108" s="318"/>
      <c r="AX108" s="318"/>
      <c r="AY108" s="318"/>
      <c r="AZ108" s="318"/>
      <c r="BA108" s="318"/>
      <c r="BB108" s="318"/>
      <c r="BC108" s="318"/>
    </row>
    <row r="109" spans="1:55" customFormat="1" ht="13" x14ac:dyDescent="0.15">
      <c r="A109" s="318"/>
      <c r="B109" s="318"/>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8"/>
      <c r="Y109" s="318"/>
      <c r="Z109" s="318"/>
      <c r="AA109" s="318"/>
      <c r="AB109" s="318"/>
      <c r="AC109" s="318"/>
      <c r="AD109" s="318"/>
      <c r="AE109" s="318"/>
      <c r="AF109" s="318"/>
      <c r="AG109" s="318"/>
      <c r="AH109" s="318"/>
      <c r="AI109" s="318"/>
      <c r="AJ109" s="318"/>
      <c r="AK109" s="318"/>
      <c r="AL109" s="318"/>
      <c r="AM109" s="318"/>
      <c r="AN109" s="318"/>
      <c r="AO109" s="318"/>
      <c r="AP109" s="318"/>
      <c r="AQ109" s="318"/>
      <c r="AR109" s="318"/>
      <c r="AS109" s="318"/>
      <c r="AT109" s="318"/>
      <c r="AU109" s="318"/>
      <c r="AV109" s="318"/>
      <c r="AW109" s="318"/>
      <c r="AX109" s="318"/>
      <c r="AY109" s="318"/>
      <c r="AZ109" s="318"/>
      <c r="BA109" s="318"/>
      <c r="BB109" s="318"/>
      <c r="BC109" s="318"/>
    </row>
    <row r="110" spans="1:55" customFormat="1" ht="13" x14ac:dyDescent="0.15">
      <c r="A110" s="318"/>
      <c r="B110" s="318"/>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8"/>
      <c r="Y110" s="318"/>
      <c r="Z110" s="318"/>
      <c r="AA110" s="318"/>
      <c r="AB110" s="318"/>
      <c r="AC110" s="318"/>
      <c r="AD110" s="318"/>
      <c r="AE110" s="318"/>
      <c r="AF110" s="318"/>
      <c r="AG110" s="318"/>
      <c r="AH110" s="318"/>
      <c r="AI110" s="318"/>
      <c r="AJ110" s="318"/>
      <c r="AK110" s="318"/>
      <c r="AL110" s="318"/>
      <c r="AM110" s="318"/>
      <c r="AN110" s="318"/>
      <c r="AO110" s="318"/>
      <c r="AP110" s="318"/>
      <c r="AQ110" s="318"/>
      <c r="AR110" s="318"/>
      <c r="AS110" s="318"/>
      <c r="AT110" s="318"/>
      <c r="AU110" s="318"/>
      <c r="AV110" s="318"/>
      <c r="AW110" s="318"/>
      <c r="AX110" s="318"/>
      <c r="AY110" s="318"/>
      <c r="AZ110" s="318"/>
      <c r="BA110" s="318"/>
      <c r="BB110" s="318"/>
      <c r="BC110" s="318"/>
    </row>
    <row r="111" spans="1:55" customFormat="1" ht="13" x14ac:dyDescent="0.15">
      <c r="A111" s="318"/>
      <c r="B111" s="318"/>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8"/>
      <c r="Y111" s="318"/>
      <c r="Z111" s="318"/>
      <c r="AA111" s="318"/>
      <c r="AB111" s="318"/>
      <c r="AC111" s="318"/>
      <c r="AD111" s="318"/>
      <c r="AE111" s="318"/>
      <c r="AF111" s="318"/>
      <c r="AG111" s="318"/>
      <c r="AH111" s="318"/>
      <c r="AI111" s="318"/>
      <c r="AJ111" s="318"/>
      <c r="AK111" s="318"/>
      <c r="AL111" s="318"/>
      <c r="AM111" s="318"/>
      <c r="AN111" s="318"/>
      <c r="AO111" s="318"/>
      <c r="AP111" s="318"/>
      <c r="AQ111" s="318"/>
      <c r="AR111" s="318"/>
      <c r="AS111" s="318"/>
      <c r="AT111" s="318"/>
      <c r="AU111" s="318"/>
      <c r="AV111" s="318"/>
      <c r="AW111" s="318"/>
      <c r="AX111" s="318"/>
      <c r="AY111" s="318"/>
      <c r="AZ111" s="318"/>
      <c r="BA111" s="318"/>
      <c r="BB111" s="318"/>
      <c r="BC111" s="318"/>
    </row>
    <row r="112" spans="1:55" customFormat="1" ht="13" x14ac:dyDescent="0.15">
      <c r="A112" s="318"/>
      <c r="B112" s="318"/>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8"/>
      <c r="Y112" s="318"/>
      <c r="Z112" s="318"/>
      <c r="AA112" s="318"/>
      <c r="AB112" s="318"/>
      <c r="AC112" s="318"/>
      <c r="AD112" s="318"/>
      <c r="AE112" s="318"/>
      <c r="AF112" s="318"/>
      <c r="AG112" s="318"/>
      <c r="AH112" s="318"/>
      <c r="AI112" s="318"/>
      <c r="AJ112" s="318"/>
      <c r="AK112" s="318"/>
      <c r="AL112" s="318"/>
      <c r="AM112" s="318"/>
      <c r="AN112" s="318"/>
      <c r="AO112" s="318"/>
      <c r="AP112" s="318"/>
      <c r="AQ112" s="318"/>
      <c r="AR112" s="318"/>
      <c r="AS112" s="318"/>
      <c r="AT112" s="318"/>
      <c r="AU112" s="318"/>
      <c r="AV112" s="318"/>
      <c r="AW112" s="318"/>
      <c r="AX112" s="318"/>
      <c r="AY112" s="318"/>
      <c r="AZ112" s="318"/>
      <c r="BA112" s="318"/>
      <c r="BB112" s="318"/>
      <c r="BC112" s="318"/>
    </row>
    <row r="113" spans="1:55" customFormat="1" ht="13" x14ac:dyDescent="0.15">
      <c r="A113" s="318"/>
      <c r="B113" s="318"/>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8"/>
      <c r="Y113" s="318"/>
      <c r="Z113" s="318"/>
      <c r="AA113" s="318"/>
      <c r="AB113" s="318"/>
      <c r="AC113" s="318"/>
      <c r="AD113" s="318"/>
      <c r="AE113" s="318"/>
      <c r="AF113" s="318"/>
      <c r="AG113" s="318"/>
      <c r="AH113" s="318"/>
      <c r="AI113" s="318"/>
      <c r="AJ113" s="318"/>
      <c r="AK113" s="318"/>
      <c r="AL113" s="318"/>
      <c r="AM113" s="318"/>
      <c r="AN113" s="318"/>
      <c r="AO113" s="318"/>
      <c r="AP113" s="318"/>
      <c r="AQ113" s="318"/>
      <c r="AR113" s="318"/>
      <c r="AS113" s="318"/>
      <c r="AT113" s="318"/>
      <c r="AU113" s="318"/>
      <c r="AV113" s="318"/>
      <c r="AW113" s="318"/>
      <c r="AX113" s="318"/>
      <c r="AY113" s="318"/>
      <c r="AZ113" s="318"/>
      <c r="BA113" s="318"/>
      <c r="BB113" s="318"/>
      <c r="BC113" s="318"/>
    </row>
    <row r="114" spans="1:55" customFormat="1" ht="13" x14ac:dyDescent="0.15">
      <c r="A114" s="318"/>
      <c r="B114" s="318"/>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8"/>
      <c r="Y114" s="318"/>
      <c r="Z114" s="318"/>
      <c r="AA114" s="318"/>
      <c r="AB114" s="318"/>
      <c r="AC114" s="318"/>
      <c r="AD114" s="318"/>
      <c r="AE114" s="318"/>
      <c r="AF114" s="318"/>
      <c r="AG114" s="318"/>
      <c r="AH114" s="318"/>
      <c r="AI114" s="318"/>
      <c r="AJ114" s="318"/>
      <c r="AK114" s="318"/>
      <c r="AL114" s="318"/>
      <c r="AM114" s="318"/>
      <c r="AN114" s="318"/>
      <c r="AO114" s="318"/>
      <c r="AP114" s="318"/>
      <c r="AQ114" s="318"/>
      <c r="AR114" s="318"/>
      <c r="AS114" s="318"/>
      <c r="AT114" s="318"/>
      <c r="AU114" s="318"/>
      <c r="AV114" s="318"/>
      <c r="AW114" s="318"/>
      <c r="AX114" s="318"/>
      <c r="AY114" s="318"/>
      <c r="AZ114" s="318"/>
      <c r="BA114" s="318"/>
      <c r="BB114" s="318"/>
      <c r="BC114" s="318"/>
    </row>
    <row r="115" spans="1:55" customFormat="1" ht="13" x14ac:dyDescent="0.15">
      <c r="A115" s="318"/>
      <c r="B115" s="318"/>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8"/>
      <c r="Y115" s="318"/>
      <c r="Z115" s="318"/>
      <c r="AA115" s="318"/>
      <c r="AB115" s="318"/>
      <c r="AC115" s="318"/>
      <c r="AD115" s="318"/>
      <c r="AE115" s="318"/>
      <c r="AF115" s="318"/>
      <c r="AG115" s="318"/>
      <c r="AH115" s="318"/>
      <c r="AI115" s="318"/>
      <c r="AJ115" s="318"/>
      <c r="AK115" s="318"/>
      <c r="AL115" s="318"/>
      <c r="AM115" s="318"/>
      <c r="AN115" s="318"/>
      <c r="AO115" s="318"/>
      <c r="AP115" s="318"/>
      <c r="AQ115" s="318"/>
      <c r="AR115" s="318"/>
      <c r="AS115" s="318"/>
      <c r="AT115" s="318"/>
      <c r="AU115" s="318"/>
      <c r="AV115" s="318"/>
      <c r="AW115" s="318"/>
      <c r="AX115" s="318"/>
      <c r="AY115" s="318"/>
      <c r="AZ115" s="318"/>
      <c r="BA115" s="318"/>
      <c r="BB115" s="318"/>
      <c r="BC115" s="318"/>
    </row>
    <row r="116" spans="1:55" customFormat="1" ht="13" x14ac:dyDescent="0.15">
      <c r="A116" s="318"/>
      <c r="B116" s="318"/>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8"/>
      <c r="AN116" s="318"/>
      <c r="AO116" s="318"/>
      <c r="AP116" s="318"/>
      <c r="AQ116" s="318"/>
      <c r="AR116" s="318"/>
      <c r="AS116" s="318"/>
      <c r="AT116" s="318"/>
      <c r="AU116" s="318"/>
      <c r="AV116" s="318"/>
      <c r="AW116" s="318"/>
      <c r="AX116" s="318"/>
      <c r="AY116" s="318"/>
      <c r="AZ116" s="318"/>
      <c r="BA116" s="318"/>
      <c r="BB116" s="318"/>
      <c r="BC116" s="318"/>
    </row>
    <row r="117" spans="1:55" customFormat="1" ht="13" x14ac:dyDescent="0.15">
      <c r="A117" s="318"/>
      <c r="B117" s="318"/>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8"/>
      <c r="AN117" s="318"/>
      <c r="AO117" s="318"/>
      <c r="AP117" s="318"/>
      <c r="AQ117" s="318"/>
      <c r="AR117" s="318"/>
      <c r="AS117" s="318"/>
      <c r="AT117" s="318"/>
      <c r="AU117" s="318"/>
      <c r="AV117" s="318"/>
      <c r="AW117" s="318"/>
      <c r="AX117" s="318"/>
      <c r="AY117" s="318"/>
      <c r="AZ117" s="318"/>
      <c r="BA117" s="318"/>
      <c r="BB117" s="318"/>
      <c r="BC117" s="318"/>
    </row>
    <row r="118" spans="1:55" customFormat="1" ht="13" x14ac:dyDescent="0.15">
      <c r="A118" s="318"/>
      <c r="B118" s="318"/>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row>
    <row r="119" spans="1:55" customFormat="1" ht="13" x14ac:dyDescent="0.15">
      <c r="A119" s="318"/>
      <c r="B119" s="318"/>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row>
    <row r="120" spans="1:55" customFormat="1" ht="13" x14ac:dyDescent="0.15">
      <c r="A120" s="318"/>
      <c r="B120" s="318"/>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8"/>
    </row>
    <row r="121" spans="1:55" customFormat="1" ht="13" x14ac:dyDescent="0.15">
      <c r="A121" s="318"/>
      <c r="B121" s="318"/>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8"/>
      <c r="AN121" s="318"/>
      <c r="AO121" s="318"/>
      <c r="AP121" s="318"/>
      <c r="AQ121" s="318"/>
      <c r="AR121" s="318"/>
      <c r="AS121" s="318"/>
      <c r="AT121" s="318"/>
      <c r="AU121" s="318"/>
      <c r="AV121" s="318"/>
      <c r="AW121" s="318"/>
      <c r="AX121" s="318"/>
      <c r="AY121" s="318"/>
      <c r="AZ121" s="318"/>
      <c r="BA121" s="318"/>
      <c r="BB121" s="318"/>
      <c r="BC121" s="318"/>
    </row>
    <row r="122" spans="1:55" customFormat="1" ht="13" x14ac:dyDescent="0.15">
      <c r="A122" s="318"/>
      <c r="B122" s="318"/>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c r="AU122" s="318"/>
      <c r="AV122" s="318"/>
      <c r="AW122" s="318"/>
      <c r="AX122" s="318"/>
      <c r="AY122" s="318"/>
      <c r="AZ122" s="318"/>
      <c r="BA122" s="318"/>
      <c r="BB122" s="318"/>
      <c r="BC122" s="318"/>
    </row>
    <row r="123" spans="1:55" customFormat="1" ht="13" x14ac:dyDescent="0.15">
      <c r="A123" s="318"/>
      <c r="B123" s="318"/>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row>
    <row r="124" spans="1:55" customFormat="1" ht="13" x14ac:dyDescent="0.15">
      <c r="A124" s="318"/>
      <c r="B124" s="318"/>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row>
    <row r="125" spans="1:55" customFormat="1" ht="13" x14ac:dyDescent="0.15">
      <c r="A125" s="318"/>
      <c r="B125" s="318"/>
      <c r="C125" s="318"/>
      <c r="D125" s="318"/>
      <c r="E125" s="318"/>
      <c r="F125" s="318"/>
      <c r="G125" s="318"/>
      <c r="H125" s="318"/>
      <c r="I125" s="318"/>
      <c r="J125" s="318"/>
      <c r="K125" s="318"/>
      <c r="L125" s="318"/>
      <c r="M125" s="318"/>
      <c r="N125" s="318"/>
      <c r="O125" s="318"/>
      <c r="P125" s="318"/>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row>
    <row r="126" spans="1:55" customFormat="1" ht="13" x14ac:dyDescent="0.15">
      <c r="A126" s="318"/>
      <c r="B126" s="318"/>
      <c r="C126" s="318"/>
      <c r="D126" s="318"/>
      <c r="E126" s="318"/>
      <c r="F126" s="318"/>
      <c r="G126" s="318"/>
      <c r="H126" s="318"/>
      <c r="I126" s="318"/>
      <c r="J126" s="318"/>
      <c r="K126" s="318"/>
      <c r="L126" s="318"/>
      <c r="M126" s="318"/>
      <c r="N126" s="318"/>
      <c r="O126" s="318"/>
      <c r="P126" s="318"/>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row>
    <row r="127" spans="1:55" customFormat="1" ht="13" x14ac:dyDescent="0.15">
      <c r="A127" s="318"/>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row>
    <row r="128" spans="1:55" customFormat="1" ht="13" x14ac:dyDescent="0.15">
      <c r="A128" s="318"/>
      <c r="B128" s="318"/>
      <c r="C128" s="318"/>
      <c r="D128" s="318"/>
      <c r="E128" s="318"/>
      <c r="F128" s="318"/>
      <c r="G128" s="318"/>
      <c r="H128" s="318"/>
      <c r="I128" s="318"/>
      <c r="J128" s="318"/>
      <c r="K128" s="318"/>
      <c r="L128" s="318"/>
      <c r="M128" s="318"/>
      <c r="N128" s="318"/>
      <c r="O128" s="318"/>
      <c r="P128" s="318"/>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row>
    <row r="129" spans="1:55" customFormat="1" ht="13" x14ac:dyDescent="0.15">
      <c r="A129" s="318"/>
      <c r="B129" s="318"/>
      <c r="C129" s="318"/>
      <c r="D129" s="318"/>
      <c r="E129" s="318"/>
      <c r="F129" s="318"/>
      <c r="G129" s="318"/>
      <c r="H129" s="318"/>
      <c r="I129" s="318"/>
      <c r="J129" s="318"/>
      <c r="K129" s="318"/>
      <c r="L129" s="318"/>
      <c r="M129" s="318"/>
      <c r="N129" s="318"/>
      <c r="O129" s="318"/>
      <c r="P129" s="318"/>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row>
    <row r="130" spans="1:55" customFormat="1" ht="13" x14ac:dyDescent="0.15">
      <c r="A130" s="318"/>
      <c r="B130" s="318"/>
      <c r="C130" s="318"/>
      <c r="D130" s="318"/>
      <c r="E130" s="318"/>
      <c r="F130" s="318"/>
      <c r="G130" s="318"/>
      <c r="H130" s="318"/>
      <c r="I130" s="318"/>
      <c r="J130" s="318"/>
      <c r="K130" s="318"/>
      <c r="L130" s="318"/>
      <c r="M130" s="318"/>
      <c r="N130" s="318"/>
      <c r="O130" s="318"/>
      <c r="P130" s="318"/>
      <c r="Q130" s="318"/>
      <c r="R130" s="318"/>
      <c r="S130" s="318"/>
      <c r="T130" s="318"/>
      <c r="U130" s="318"/>
      <c r="V130" s="318"/>
      <c r="W130" s="318"/>
      <c r="X130" s="318"/>
      <c r="Y130" s="318"/>
      <c r="Z130" s="318"/>
      <c r="AA130" s="318"/>
      <c r="AB130" s="318"/>
      <c r="AC130" s="318"/>
      <c r="AD130" s="318"/>
      <c r="AE130" s="318"/>
      <c r="AF130" s="318"/>
      <c r="AG130" s="318"/>
      <c r="AH130" s="318"/>
      <c r="AI130" s="318"/>
      <c r="AJ130" s="318"/>
      <c r="AK130" s="318"/>
      <c r="AL130" s="318"/>
      <c r="AM130" s="318"/>
      <c r="AN130" s="318"/>
      <c r="AO130" s="318"/>
      <c r="AP130" s="318"/>
      <c r="AQ130" s="318"/>
      <c r="AR130" s="318"/>
      <c r="AS130" s="318"/>
      <c r="AT130" s="318"/>
      <c r="AU130" s="318"/>
      <c r="AV130" s="318"/>
      <c r="AW130" s="318"/>
      <c r="AX130" s="318"/>
      <c r="AY130" s="318"/>
      <c r="AZ130" s="318"/>
      <c r="BA130" s="318"/>
      <c r="BB130" s="318"/>
      <c r="BC130" s="318"/>
    </row>
    <row r="131" spans="1:55" customFormat="1" ht="13" x14ac:dyDescent="0.15">
      <c r="A131" s="318"/>
      <c r="B131" s="318"/>
      <c r="C131" s="318"/>
      <c r="D131" s="318"/>
      <c r="E131" s="318"/>
      <c r="F131" s="318"/>
      <c r="G131" s="318"/>
      <c r="H131" s="318"/>
      <c r="I131" s="318"/>
      <c r="J131" s="318"/>
      <c r="K131" s="318"/>
      <c r="L131" s="318"/>
      <c r="M131" s="318"/>
      <c r="N131" s="318"/>
      <c r="O131" s="318"/>
      <c r="P131" s="318"/>
      <c r="Q131" s="318"/>
      <c r="R131" s="318"/>
      <c r="S131" s="318"/>
      <c r="T131" s="318"/>
      <c r="U131" s="318"/>
      <c r="V131" s="318"/>
      <c r="W131" s="318"/>
      <c r="X131" s="318"/>
      <c r="Y131" s="318"/>
      <c r="Z131" s="318"/>
      <c r="AA131" s="318"/>
      <c r="AB131" s="318"/>
      <c r="AC131" s="318"/>
      <c r="AD131" s="318"/>
      <c r="AE131" s="318"/>
      <c r="AF131" s="318"/>
      <c r="AG131" s="318"/>
      <c r="AH131" s="318"/>
      <c r="AI131" s="318"/>
      <c r="AJ131" s="318"/>
      <c r="AK131" s="318"/>
      <c r="AL131" s="318"/>
      <c r="AM131" s="318"/>
      <c r="AN131" s="318"/>
      <c r="AO131" s="318"/>
      <c r="AP131" s="318"/>
      <c r="AQ131" s="318"/>
      <c r="AR131" s="318"/>
      <c r="AS131" s="318"/>
      <c r="AT131" s="318"/>
      <c r="AU131" s="318"/>
      <c r="AV131" s="318"/>
      <c r="AW131" s="318"/>
      <c r="AX131" s="318"/>
      <c r="AY131" s="318"/>
      <c r="AZ131" s="318"/>
      <c r="BA131" s="318"/>
      <c r="BB131" s="318"/>
      <c r="BC131" s="318"/>
    </row>
    <row r="132" spans="1:55" customFormat="1" ht="13" x14ac:dyDescent="0.15">
      <c r="A132" s="318"/>
      <c r="B132" s="318"/>
      <c r="C132" s="318"/>
      <c r="D132" s="318"/>
      <c r="E132" s="318"/>
      <c r="F132" s="318"/>
      <c r="G132" s="318"/>
      <c r="H132" s="318"/>
      <c r="I132" s="318"/>
      <c r="J132" s="318"/>
      <c r="K132" s="318"/>
      <c r="L132" s="318"/>
      <c r="M132" s="318"/>
      <c r="N132" s="318"/>
      <c r="O132" s="318"/>
      <c r="P132" s="318"/>
      <c r="Q132" s="318"/>
      <c r="R132" s="318"/>
      <c r="S132" s="318"/>
      <c r="T132" s="318"/>
      <c r="U132" s="318"/>
      <c r="V132" s="318"/>
      <c r="W132" s="318"/>
      <c r="X132" s="318"/>
      <c r="Y132" s="318"/>
      <c r="Z132" s="318"/>
      <c r="AA132" s="318"/>
      <c r="AB132" s="318"/>
      <c r="AC132" s="318"/>
      <c r="AD132" s="318"/>
      <c r="AE132" s="318"/>
      <c r="AF132" s="318"/>
      <c r="AG132" s="318"/>
      <c r="AH132" s="318"/>
      <c r="AI132" s="318"/>
      <c r="AJ132" s="318"/>
      <c r="AK132" s="318"/>
      <c r="AL132" s="318"/>
      <c r="AM132" s="318"/>
      <c r="AN132" s="318"/>
      <c r="AO132" s="318"/>
      <c r="AP132" s="318"/>
      <c r="AQ132" s="318"/>
      <c r="AR132" s="318"/>
      <c r="AS132" s="318"/>
      <c r="AT132" s="318"/>
      <c r="AU132" s="318"/>
      <c r="AV132" s="318"/>
      <c r="AW132" s="318"/>
      <c r="AX132" s="318"/>
      <c r="AY132" s="318"/>
      <c r="AZ132" s="318"/>
      <c r="BA132" s="318"/>
      <c r="BB132" s="318"/>
      <c r="BC132" s="318"/>
    </row>
    <row r="133" spans="1:55" customFormat="1" ht="13" x14ac:dyDescent="0.15">
      <c r="A133" s="318"/>
      <c r="B133" s="318"/>
      <c r="C133" s="318"/>
      <c r="D133" s="318"/>
      <c r="E133" s="318"/>
      <c r="F133" s="318"/>
      <c r="G133" s="318"/>
      <c r="H133" s="318"/>
      <c r="I133" s="318"/>
      <c r="J133" s="318"/>
      <c r="K133" s="318"/>
      <c r="L133" s="318"/>
      <c r="M133" s="318"/>
      <c r="N133" s="318"/>
      <c r="O133" s="318"/>
      <c r="P133" s="318"/>
      <c r="Q133" s="318"/>
      <c r="R133" s="318"/>
      <c r="S133" s="318"/>
      <c r="T133" s="318"/>
      <c r="U133" s="318"/>
      <c r="V133" s="318"/>
      <c r="W133" s="318"/>
      <c r="X133" s="318"/>
      <c r="Y133" s="318"/>
      <c r="Z133" s="318"/>
      <c r="AA133" s="318"/>
      <c r="AB133" s="318"/>
      <c r="AC133" s="318"/>
      <c r="AD133" s="318"/>
      <c r="AE133" s="318"/>
      <c r="AF133" s="318"/>
      <c r="AG133" s="318"/>
      <c r="AH133" s="318"/>
      <c r="AI133" s="318"/>
      <c r="AJ133" s="318"/>
      <c r="AK133" s="318"/>
      <c r="AL133" s="318"/>
      <c r="AM133" s="318"/>
      <c r="AN133" s="318"/>
      <c r="AO133" s="318"/>
      <c r="AP133" s="318"/>
      <c r="AQ133" s="318"/>
      <c r="AR133" s="318"/>
      <c r="AS133" s="318"/>
      <c r="AT133" s="318"/>
      <c r="AU133" s="318"/>
      <c r="AV133" s="318"/>
      <c r="AW133" s="318"/>
      <c r="AX133" s="318"/>
      <c r="AY133" s="318"/>
      <c r="AZ133" s="318"/>
      <c r="BA133" s="318"/>
      <c r="BB133" s="318"/>
      <c r="BC133" s="318"/>
    </row>
    <row r="134" spans="1:55" customFormat="1" ht="13" x14ac:dyDescent="0.15">
      <c r="A134" s="318"/>
      <c r="B134" s="318"/>
      <c r="C134" s="318"/>
      <c r="D134" s="318"/>
      <c r="E134" s="318"/>
      <c r="F134" s="318"/>
      <c r="G134" s="318"/>
      <c r="H134" s="318"/>
      <c r="I134" s="318"/>
      <c r="J134" s="318"/>
      <c r="K134" s="318"/>
      <c r="L134" s="318"/>
      <c r="M134" s="318"/>
      <c r="N134" s="318"/>
      <c r="O134" s="318"/>
      <c r="P134" s="318"/>
      <c r="Q134" s="318"/>
      <c r="R134" s="318"/>
      <c r="S134" s="318"/>
      <c r="T134" s="318"/>
      <c r="U134" s="318"/>
      <c r="V134" s="318"/>
      <c r="W134" s="318"/>
      <c r="X134" s="318"/>
      <c r="Y134" s="318"/>
      <c r="Z134" s="318"/>
      <c r="AA134" s="318"/>
      <c r="AB134" s="318"/>
      <c r="AC134" s="318"/>
      <c r="AD134" s="318"/>
      <c r="AE134" s="318"/>
      <c r="AF134" s="318"/>
      <c r="AG134" s="318"/>
      <c r="AH134" s="318"/>
      <c r="AI134" s="318"/>
      <c r="AJ134" s="318"/>
      <c r="AK134" s="318"/>
      <c r="AL134" s="318"/>
      <c r="AM134" s="318"/>
      <c r="AN134" s="318"/>
      <c r="AO134" s="318"/>
      <c r="AP134" s="318"/>
      <c r="AQ134" s="318"/>
      <c r="AR134" s="318"/>
      <c r="AS134" s="318"/>
      <c r="AT134" s="318"/>
      <c r="AU134" s="318"/>
      <c r="AV134" s="318"/>
      <c r="AW134" s="318"/>
      <c r="AX134" s="318"/>
      <c r="AY134" s="318"/>
      <c r="AZ134" s="318"/>
      <c r="BA134" s="318"/>
      <c r="BB134" s="318"/>
      <c r="BC134" s="318"/>
    </row>
    <row r="135" spans="1:55" customFormat="1" ht="13" x14ac:dyDescent="0.15">
      <c r="A135" s="318"/>
      <c r="B135" s="318"/>
      <c r="C135" s="318"/>
      <c r="D135" s="318"/>
      <c r="E135" s="318"/>
      <c r="F135" s="318"/>
      <c r="G135" s="318"/>
      <c r="H135" s="318"/>
      <c r="I135" s="318"/>
      <c r="J135" s="318"/>
      <c r="K135" s="318"/>
      <c r="L135" s="318"/>
      <c r="M135" s="318"/>
      <c r="N135" s="318"/>
      <c r="O135" s="318"/>
      <c r="P135" s="318"/>
      <c r="Q135" s="318"/>
      <c r="R135" s="318"/>
      <c r="S135" s="318"/>
      <c r="T135" s="318"/>
      <c r="U135" s="318"/>
      <c r="V135" s="318"/>
      <c r="W135" s="318"/>
      <c r="X135" s="318"/>
      <c r="Y135" s="318"/>
      <c r="Z135" s="318"/>
      <c r="AA135" s="318"/>
      <c r="AB135" s="318"/>
      <c r="AC135" s="318"/>
      <c r="AD135" s="318"/>
      <c r="AE135" s="318"/>
      <c r="AF135" s="318"/>
      <c r="AG135" s="318"/>
      <c r="AH135" s="318"/>
      <c r="AI135" s="318"/>
      <c r="AJ135" s="318"/>
      <c r="AK135" s="318"/>
      <c r="AL135" s="318"/>
      <c r="AM135" s="318"/>
      <c r="AN135" s="318"/>
      <c r="AO135" s="318"/>
      <c r="AP135" s="318"/>
      <c r="AQ135" s="318"/>
      <c r="AR135" s="318"/>
      <c r="AS135" s="318"/>
      <c r="AT135" s="318"/>
      <c r="AU135" s="318"/>
      <c r="AV135" s="318"/>
      <c r="AW135" s="318"/>
      <c r="AX135" s="318"/>
      <c r="AY135" s="318"/>
      <c r="AZ135" s="318"/>
      <c r="BA135" s="318"/>
      <c r="BB135" s="318"/>
      <c r="BC135" s="318"/>
    </row>
    <row r="136" spans="1:55" customFormat="1" ht="13" x14ac:dyDescent="0.15">
      <c r="A136" s="318"/>
      <c r="B136" s="318"/>
      <c r="C136" s="318"/>
      <c r="D136" s="318"/>
      <c r="E136" s="318"/>
      <c r="F136" s="318"/>
      <c r="G136" s="318"/>
      <c r="H136" s="318"/>
      <c r="I136" s="318"/>
      <c r="J136" s="318"/>
      <c r="K136" s="318"/>
      <c r="L136" s="318"/>
      <c r="M136" s="318"/>
      <c r="N136" s="318"/>
      <c r="O136" s="318"/>
      <c r="P136" s="318"/>
      <c r="Q136" s="318"/>
      <c r="R136" s="318"/>
      <c r="S136" s="318"/>
      <c r="T136" s="318"/>
      <c r="U136" s="318"/>
      <c r="V136" s="318"/>
      <c r="W136" s="318"/>
      <c r="X136" s="318"/>
      <c r="Y136" s="318"/>
      <c r="Z136" s="318"/>
      <c r="AA136" s="318"/>
      <c r="AB136" s="318"/>
      <c r="AC136" s="318"/>
      <c r="AD136" s="318"/>
      <c r="AE136" s="318"/>
      <c r="AF136" s="318"/>
      <c r="AG136" s="318"/>
      <c r="AH136" s="318"/>
      <c r="AI136" s="318"/>
      <c r="AJ136" s="318"/>
      <c r="AK136" s="318"/>
      <c r="AL136" s="318"/>
      <c r="AM136" s="318"/>
      <c r="AN136" s="318"/>
      <c r="AO136" s="318"/>
      <c r="AP136" s="318"/>
      <c r="AQ136" s="318"/>
      <c r="AR136" s="318"/>
      <c r="AS136" s="318"/>
      <c r="AT136" s="318"/>
      <c r="AU136" s="318"/>
      <c r="AV136" s="318"/>
      <c r="AW136" s="318"/>
      <c r="AX136" s="318"/>
      <c r="AY136" s="318"/>
      <c r="AZ136" s="318"/>
      <c r="BA136" s="318"/>
      <c r="BB136" s="318"/>
      <c r="BC136" s="318"/>
    </row>
    <row r="137" spans="1:55" customFormat="1" ht="13" x14ac:dyDescent="0.15">
      <c r="A137" s="318"/>
      <c r="B137" s="318"/>
      <c r="C137" s="318"/>
      <c r="D137" s="318"/>
      <c r="E137" s="318"/>
      <c r="F137" s="318"/>
      <c r="G137" s="318"/>
      <c r="H137" s="318"/>
      <c r="I137" s="318"/>
      <c r="J137" s="318"/>
      <c r="K137" s="318"/>
      <c r="L137" s="318"/>
      <c r="M137" s="318"/>
      <c r="N137" s="318"/>
      <c r="O137" s="318"/>
      <c r="P137" s="318"/>
      <c r="Q137" s="318"/>
      <c r="R137" s="318"/>
      <c r="S137" s="318"/>
      <c r="T137" s="318"/>
      <c r="U137" s="318"/>
      <c r="V137" s="318"/>
      <c r="W137" s="318"/>
      <c r="X137" s="318"/>
      <c r="Y137" s="318"/>
      <c r="Z137" s="318"/>
      <c r="AA137" s="318"/>
      <c r="AB137" s="318"/>
      <c r="AC137" s="318"/>
      <c r="AD137" s="318"/>
      <c r="AE137" s="318"/>
      <c r="AF137" s="318"/>
      <c r="AG137" s="318"/>
      <c r="AH137" s="318"/>
      <c r="AI137" s="318"/>
      <c r="AJ137" s="318"/>
      <c r="AK137" s="318"/>
      <c r="AL137" s="318"/>
      <c r="AM137" s="318"/>
      <c r="AN137" s="318"/>
      <c r="AO137" s="318"/>
      <c r="AP137" s="318"/>
      <c r="AQ137" s="318"/>
      <c r="AR137" s="318"/>
      <c r="AS137" s="318"/>
      <c r="AT137" s="318"/>
      <c r="AU137" s="318"/>
      <c r="AV137" s="318"/>
      <c r="AW137" s="318"/>
      <c r="AX137" s="318"/>
      <c r="AY137" s="318"/>
      <c r="AZ137" s="318"/>
      <c r="BA137" s="318"/>
      <c r="BB137" s="318"/>
      <c r="BC137" s="318"/>
    </row>
    <row r="138" spans="1:55" customFormat="1" ht="13" x14ac:dyDescent="0.15">
      <c r="A138" s="318"/>
      <c r="B138" s="318"/>
      <c r="C138" s="318"/>
      <c r="D138" s="318"/>
      <c r="E138" s="318"/>
      <c r="F138" s="318"/>
      <c r="G138" s="318"/>
      <c r="H138" s="318"/>
      <c r="I138" s="318"/>
      <c r="J138" s="318"/>
      <c r="K138" s="318"/>
      <c r="L138" s="318"/>
      <c r="M138" s="318"/>
      <c r="N138" s="318"/>
      <c r="O138" s="318"/>
      <c r="P138" s="318"/>
      <c r="Q138" s="318"/>
      <c r="R138" s="318"/>
      <c r="S138" s="318"/>
      <c r="T138" s="318"/>
      <c r="U138" s="318"/>
      <c r="V138" s="318"/>
      <c r="W138" s="318"/>
      <c r="X138" s="318"/>
      <c r="Y138" s="318"/>
      <c r="Z138" s="318"/>
      <c r="AA138" s="318"/>
      <c r="AB138" s="318"/>
      <c r="AC138" s="318"/>
      <c r="AD138" s="318"/>
      <c r="AE138" s="318"/>
      <c r="AF138" s="318"/>
      <c r="AG138" s="318"/>
      <c r="AH138" s="318"/>
      <c r="AI138" s="318"/>
      <c r="AJ138" s="318"/>
      <c r="AK138" s="318"/>
      <c r="AL138" s="318"/>
      <c r="AM138" s="318"/>
      <c r="AN138" s="318"/>
      <c r="AO138" s="318"/>
      <c r="AP138" s="318"/>
      <c r="AQ138" s="318"/>
      <c r="AR138" s="318"/>
      <c r="AS138" s="318"/>
      <c r="AT138" s="318"/>
      <c r="AU138" s="318"/>
      <c r="AV138" s="318"/>
      <c r="AW138" s="318"/>
      <c r="AX138" s="318"/>
      <c r="AY138" s="318"/>
      <c r="AZ138" s="318"/>
      <c r="BA138" s="318"/>
      <c r="BB138" s="318"/>
      <c r="BC138" s="318"/>
    </row>
    <row r="139" spans="1:55" customFormat="1" ht="13" x14ac:dyDescent="0.15">
      <c r="A139" s="318"/>
      <c r="B139" s="318"/>
      <c r="C139" s="318"/>
      <c r="D139" s="318"/>
      <c r="E139" s="318"/>
      <c r="F139" s="318"/>
      <c r="G139" s="318"/>
      <c r="H139" s="318"/>
      <c r="I139" s="318"/>
      <c r="J139" s="318"/>
      <c r="K139" s="318"/>
      <c r="L139" s="318"/>
      <c r="M139" s="318"/>
      <c r="N139" s="318"/>
      <c r="O139" s="318"/>
      <c r="P139" s="318"/>
      <c r="Q139" s="318"/>
      <c r="R139" s="318"/>
      <c r="S139" s="318"/>
      <c r="T139" s="318"/>
      <c r="U139" s="318"/>
      <c r="V139" s="318"/>
      <c r="W139" s="318"/>
      <c r="X139" s="318"/>
      <c r="Y139" s="318"/>
      <c r="Z139" s="318"/>
      <c r="AA139" s="318"/>
      <c r="AB139" s="318"/>
      <c r="AC139" s="318"/>
      <c r="AD139" s="318"/>
      <c r="AE139" s="318"/>
      <c r="AF139" s="318"/>
      <c r="AG139" s="318"/>
      <c r="AH139" s="318"/>
      <c r="AI139" s="318"/>
      <c r="AJ139" s="318"/>
      <c r="AK139" s="318"/>
      <c r="AL139" s="318"/>
      <c r="AM139" s="318"/>
      <c r="AN139" s="318"/>
      <c r="AO139" s="318"/>
      <c r="AP139" s="318"/>
      <c r="AQ139" s="318"/>
      <c r="AR139" s="318"/>
      <c r="AS139" s="318"/>
      <c r="AT139" s="318"/>
      <c r="AU139" s="318"/>
      <c r="AV139" s="318"/>
      <c r="AW139" s="318"/>
      <c r="AX139" s="318"/>
      <c r="AY139" s="318"/>
      <c r="AZ139" s="318"/>
      <c r="BA139" s="318"/>
      <c r="BB139" s="318"/>
      <c r="BC139" s="318"/>
    </row>
    <row r="140" spans="1:55" customFormat="1" ht="13" x14ac:dyDescent="0.15">
      <c r="A140" s="318"/>
      <c r="B140" s="318"/>
      <c r="C140" s="318"/>
      <c r="D140" s="318"/>
      <c r="E140" s="318"/>
      <c r="F140" s="318"/>
      <c r="G140" s="318"/>
      <c r="H140" s="318"/>
      <c r="I140" s="318"/>
      <c r="J140" s="318"/>
      <c r="K140" s="318"/>
      <c r="L140" s="318"/>
      <c r="M140" s="318"/>
      <c r="N140" s="318"/>
      <c r="O140" s="318"/>
      <c r="P140" s="318"/>
      <c r="Q140" s="318"/>
      <c r="R140" s="318"/>
      <c r="S140" s="318"/>
      <c r="T140" s="318"/>
      <c r="U140" s="318"/>
      <c r="V140" s="318"/>
      <c r="W140" s="318"/>
      <c r="X140" s="318"/>
      <c r="Y140" s="318"/>
      <c r="Z140" s="318"/>
      <c r="AA140" s="318"/>
      <c r="AB140" s="318"/>
      <c r="AC140" s="318"/>
      <c r="AD140" s="318"/>
      <c r="AE140" s="318"/>
      <c r="AF140" s="318"/>
      <c r="AG140" s="318"/>
      <c r="AH140" s="318"/>
      <c r="AI140" s="318"/>
      <c r="AJ140" s="318"/>
      <c r="AK140" s="318"/>
      <c r="AL140" s="318"/>
      <c r="AM140" s="318"/>
      <c r="AN140" s="318"/>
      <c r="AO140" s="318"/>
      <c r="AP140" s="318"/>
      <c r="AQ140" s="318"/>
      <c r="AR140" s="318"/>
      <c r="AS140" s="318"/>
      <c r="AT140" s="318"/>
      <c r="AU140" s="318"/>
      <c r="AV140" s="318"/>
      <c r="AW140" s="318"/>
      <c r="AX140" s="318"/>
      <c r="AY140" s="318"/>
      <c r="AZ140" s="318"/>
      <c r="BA140" s="318"/>
      <c r="BB140" s="318"/>
      <c r="BC140" s="318"/>
    </row>
    <row r="141" spans="1:55" customFormat="1" ht="13" x14ac:dyDescent="0.15">
      <c r="A141" s="318"/>
      <c r="B141" s="318"/>
      <c r="C141" s="318"/>
      <c r="D141" s="318"/>
      <c r="E141" s="318"/>
      <c r="F141" s="318"/>
      <c r="G141" s="318"/>
      <c r="H141" s="318"/>
      <c r="I141" s="318"/>
      <c r="J141" s="318"/>
      <c r="K141" s="318"/>
      <c r="L141" s="318"/>
      <c r="M141" s="318"/>
      <c r="N141" s="318"/>
      <c r="O141" s="318"/>
      <c r="P141" s="318"/>
      <c r="Q141" s="318"/>
      <c r="R141" s="318"/>
      <c r="S141" s="318"/>
      <c r="T141" s="318"/>
      <c r="U141" s="318"/>
      <c r="V141" s="318"/>
      <c r="W141" s="318"/>
      <c r="X141" s="318"/>
      <c r="Y141" s="318"/>
      <c r="Z141" s="318"/>
      <c r="AA141" s="318"/>
      <c r="AB141" s="318"/>
      <c r="AC141" s="318"/>
      <c r="AD141" s="318"/>
      <c r="AE141" s="318"/>
      <c r="AF141" s="318"/>
      <c r="AG141" s="318"/>
      <c r="AH141" s="318"/>
      <c r="AI141" s="318"/>
      <c r="AJ141" s="318"/>
      <c r="AK141" s="318"/>
      <c r="AL141" s="318"/>
      <c r="AM141" s="318"/>
      <c r="AN141" s="318"/>
      <c r="AO141" s="318"/>
      <c r="AP141" s="318"/>
      <c r="AQ141" s="318"/>
      <c r="AR141" s="318"/>
      <c r="AS141" s="318"/>
      <c r="AT141" s="318"/>
      <c r="AU141" s="318"/>
      <c r="AV141" s="318"/>
      <c r="AW141" s="318"/>
      <c r="AX141" s="318"/>
      <c r="AY141" s="318"/>
      <c r="AZ141" s="318"/>
      <c r="BA141" s="318"/>
      <c r="BB141" s="318"/>
      <c r="BC141" s="318"/>
    </row>
    <row r="142" spans="1:55" customFormat="1" ht="13" x14ac:dyDescent="0.15">
      <c r="A142" s="318"/>
      <c r="B142" s="318"/>
      <c r="C142" s="318"/>
      <c r="D142" s="318"/>
      <c r="E142" s="318"/>
      <c r="F142" s="318"/>
      <c r="G142" s="318"/>
      <c r="H142" s="318"/>
      <c r="I142" s="318"/>
      <c r="J142" s="318"/>
      <c r="K142" s="318"/>
      <c r="L142" s="318"/>
      <c r="M142" s="318"/>
      <c r="N142" s="318"/>
      <c r="O142" s="318"/>
      <c r="P142" s="318"/>
      <c r="Q142" s="318"/>
      <c r="R142" s="318"/>
      <c r="S142" s="318"/>
      <c r="T142" s="318"/>
      <c r="U142" s="318"/>
      <c r="V142" s="318"/>
      <c r="W142" s="318"/>
      <c r="X142" s="318"/>
      <c r="Y142" s="318"/>
      <c r="Z142" s="318"/>
      <c r="AA142" s="318"/>
      <c r="AB142" s="318"/>
      <c r="AC142" s="318"/>
      <c r="AD142" s="318"/>
      <c r="AE142" s="318"/>
      <c r="AF142" s="318"/>
      <c r="AG142" s="318"/>
      <c r="AH142" s="318"/>
      <c r="AI142" s="318"/>
      <c r="AJ142" s="318"/>
      <c r="AK142" s="318"/>
      <c r="AL142" s="318"/>
      <c r="AM142" s="318"/>
      <c r="AN142" s="318"/>
      <c r="AO142" s="318"/>
      <c r="AP142" s="318"/>
      <c r="AQ142" s="318"/>
      <c r="AR142" s="318"/>
      <c r="AS142" s="318"/>
      <c r="AT142" s="318"/>
      <c r="AU142" s="318"/>
      <c r="AV142" s="318"/>
      <c r="AW142" s="318"/>
      <c r="AX142" s="318"/>
      <c r="AY142" s="318"/>
      <c r="AZ142" s="318"/>
      <c r="BA142" s="318"/>
      <c r="BB142" s="318"/>
      <c r="BC142" s="318"/>
    </row>
    <row r="143" spans="1:55" customFormat="1" ht="13" x14ac:dyDescent="0.15">
      <c r="A143" s="318"/>
      <c r="B143" s="318"/>
      <c r="C143" s="318"/>
      <c r="D143" s="318"/>
      <c r="E143" s="318"/>
      <c r="F143" s="318"/>
      <c r="G143" s="318"/>
      <c r="H143" s="318"/>
      <c r="I143" s="318"/>
      <c r="J143" s="318"/>
      <c r="K143" s="318"/>
      <c r="L143" s="318"/>
      <c r="M143" s="318"/>
      <c r="N143" s="318"/>
      <c r="O143" s="318"/>
      <c r="P143" s="318"/>
      <c r="Q143" s="318"/>
      <c r="R143" s="318"/>
      <c r="S143" s="318"/>
      <c r="T143" s="318"/>
      <c r="U143" s="318"/>
      <c r="V143" s="318"/>
      <c r="W143" s="318"/>
      <c r="X143" s="318"/>
      <c r="Y143" s="318"/>
      <c r="Z143" s="318"/>
      <c r="AA143" s="318"/>
      <c r="AB143" s="318"/>
      <c r="AC143" s="318"/>
      <c r="AD143" s="318"/>
      <c r="AE143" s="318"/>
      <c r="AF143" s="318"/>
      <c r="AG143" s="318"/>
      <c r="AH143" s="318"/>
      <c r="AI143" s="318"/>
      <c r="AJ143" s="318"/>
      <c r="AK143" s="318"/>
      <c r="AL143" s="318"/>
      <c r="AM143" s="318"/>
      <c r="AN143" s="318"/>
      <c r="AO143" s="318"/>
      <c r="AP143" s="318"/>
      <c r="AQ143" s="318"/>
      <c r="AR143" s="318"/>
      <c r="AS143" s="318"/>
      <c r="AT143" s="318"/>
      <c r="AU143" s="318"/>
      <c r="AV143" s="318"/>
      <c r="AW143" s="318"/>
      <c r="AX143" s="318"/>
      <c r="AY143" s="318"/>
      <c r="AZ143" s="318"/>
      <c r="BA143" s="318"/>
      <c r="BB143" s="318"/>
      <c r="BC143" s="318"/>
    </row>
    <row r="144" spans="1:55" customFormat="1" ht="13" x14ac:dyDescent="0.15">
      <c r="A144" s="318"/>
      <c r="B144" s="318"/>
      <c r="C144" s="318"/>
      <c r="D144" s="318"/>
      <c r="E144" s="318"/>
      <c r="F144" s="318"/>
      <c r="G144" s="318"/>
      <c r="H144" s="318"/>
      <c r="I144" s="318"/>
      <c r="J144" s="318"/>
      <c r="K144" s="318"/>
      <c r="L144" s="318"/>
      <c r="M144" s="318"/>
      <c r="N144" s="318"/>
      <c r="O144" s="318"/>
      <c r="P144" s="318"/>
      <c r="Q144" s="318"/>
      <c r="R144" s="318"/>
      <c r="S144" s="318"/>
      <c r="T144" s="318"/>
      <c r="U144" s="318"/>
      <c r="V144" s="318"/>
      <c r="W144" s="318"/>
      <c r="X144" s="318"/>
      <c r="Y144" s="318"/>
      <c r="Z144" s="318"/>
      <c r="AA144" s="318"/>
      <c r="AB144" s="318"/>
      <c r="AC144" s="318"/>
      <c r="AD144" s="318"/>
      <c r="AE144" s="318"/>
      <c r="AF144" s="318"/>
      <c r="AG144" s="318"/>
      <c r="AH144" s="318"/>
      <c r="AI144" s="318"/>
      <c r="AJ144" s="318"/>
      <c r="AK144" s="318"/>
      <c r="AL144" s="318"/>
      <c r="AM144" s="318"/>
      <c r="AN144" s="318"/>
      <c r="AO144" s="318"/>
      <c r="AP144" s="318"/>
      <c r="AQ144" s="318"/>
      <c r="AR144" s="318"/>
      <c r="AS144" s="318"/>
      <c r="AT144" s="318"/>
      <c r="AU144" s="318"/>
      <c r="AV144" s="318"/>
      <c r="AW144" s="318"/>
      <c r="AX144" s="318"/>
      <c r="AY144" s="318"/>
      <c r="AZ144" s="318"/>
      <c r="BA144" s="318"/>
      <c r="BB144" s="318"/>
      <c r="BC144" s="318"/>
    </row>
    <row r="145" spans="1:55" customFormat="1" ht="13" x14ac:dyDescent="0.15">
      <c r="A145" s="318"/>
      <c r="B145" s="318"/>
      <c r="C145" s="318"/>
      <c r="D145" s="318"/>
      <c r="E145" s="318"/>
      <c r="F145" s="318"/>
      <c r="G145" s="318"/>
      <c r="H145" s="318"/>
      <c r="I145" s="318"/>
      <c r="J145" s="318"/>
      <c r="K145" s="318"/>
      <c r="L145" s="318"/>
      <c r="M145" s="318"/>
      <c r="N145" s="318"/>
      <c r="O145" s="318"/>
      <c r="P145" s="318"/>
      <c r="Q145" s="318"/>
      <c r="R145" s="318"/>
      <c r="S145" s="318"/>
      <c r="T145" s="318"/>
      <c r="U145" s="318"/>
      <c r="V145" s="318"/>
      <c r="W145" s="318"/>
      <c r="X145" s="318"/>
      <c r="Y145" s="318"/>
      <c r="Z145" s="318"/>
      <c r="AA145" s="318"/>
      <c r="AB145" s="318"/>
      <c r="AC145" s="318"/>
      <c r="AD145" s="318"/>
      <c r="AE145" s="318"/>
      <c r="AF145" s="318"/>
      <c r="AG145" s="318"/>
      <c r="AH145" s="318"/>
      <c r="AI145" s="318"/>
      <c r="AJ145" s="318"/>
      <c r="AK145" s="318"/>
      <c r="AL145" s="318"/>
      <c r="AM145" s="318"/>
      <c r="AN145" s="318"/>
      <c r="AO145" s="318"/>
      <c r="AP145" s="318"/>
      <c r="AQ145" s="318"/>
      <c r="AR145" s="318"/>
      <c r="AS145" s="318"/>
      <c r="AT145" s="318"/>
      <c r="AU145" s="318"/>
      <c r="AV145" s="318"/>
      <c r="AW145" s="318"/>
      <c r="AX145" s="318"/>
      <c r="AY145" s="318"/>
      <c r="AZ145" s="318"/>
      <c r="BA145" s="318"/>
      <c r="BB145" s="318"/>
      <c r="BC145" s="318"/>
    </row>
    <row r="146" spans="1:55" customFormat="1" ht="13" x14ac:dyDescent="0.15">
      <c r="A146" s="318"/>
      <c r="B146" s="318"/>
      <c r="C146" s="318"/>
      <c r="D146" s="318"/>
      <c r="E146" s="318"/>
      <c r="F146" s="318"/>
      <c r="G146" s="318"/>
      <c r="H146" s="318"/>
      <c r="I146" s="318"/>
      <c r="J146" s="318"/>
      <c r="K146" s="318"/>
      <c r="L146" s="318"/>
      <c r="M146" s="318"/>
      <c r="N146" s="318"/>
      <c r="O146" s="318"/>
      <c r="P146" s="318"/>
      <c r="Q146" s="318"/>
      <c r="R146" s="318"/>
      <c r="S146" s="318"/>
      <c r="T146" s="318"/>
      <c r="U146" s="318"/>
      <c r="V146" s="318"/>
      <c r="W146" s="318"/>
      <c r="X146" s="318"/>
      <c r="Y146" s="318"/>
      <c r="Z146" s="318"/>
      <c r="AA146" s="318"/>
      <c r="AB146" s="318"/>
      <c r="AC146" s="318"/>
      <c r="AD146" s="318"/>
      <c r="AE146" s="318"/>
      <c r="AF146" s="318"/>
      <c r="AG146" s="318"/>
      <c r="AH146" s="318"/>
      <c r="AI146" s="318"/>
      <c r="AJ146" s="318"/>
      <c r="AK146" s="318"/>
      <c r="AL146" s="318"/>
      <c r="AM146" s="318"/>
      <c r="AN146" s="318"/>
      <c r="AO146" s="318"/>
      <c r="AP146" s="318"/>
      <c r="AQ146" s="318"/>
      <c r="AR146" s="318"/>
      <c r="AS146" s="318"/>
      <c r="AT146" s="318"/>
      <c r="AU146" s="318"/>
      <c r="AV146" s="318"/>
      <c r="AW146" s="318"/>
      <c r="AX146" s="318"/>
      <c r="AY146" s="318"/>
      <c r="AZ146" s="318"/>
      <c r="BA146" s="318"/>
      <c r="BB146" s="318"/>
      <c r="BC146" s="318"/>
    </row>
    <row r="147" spans="1:55" customFormat="1" ht="13" x14ac:dyDescent="0.15">
      <c r="A147" s="318"/>
      <c r="B147" s="318"/>
      <c r="C147" s="318"/>
      <c r="D147" s="318"/>
      <c r="E147" s="318"/>
      <c r="F147" s="318"/>
      <c r="G147" s="318"/>
      <c r="H147" s="318"/>
      <c r="I147" s="318"/>
      <c r="J147" s="318"/>
      <c r="K147" s="318"/>
      <c r="L147" s="318"/>
      <c r="M147" s="318"/>
      <c r="N147" s="318"/>
      <c r="O147" s="318"/>
      <c r="P147" s="318"/>
      <c r="Q147" s="318"/>
      <c r="R147" s="318"/>
      <c r="S147" s="318"/>
      <c r="T147" s="318"/>
      <c r="U147" s="318"/>
      <c r="V147" s="318"/>
      <c r="W147" s="318"/>
      <c r="X147" s="318"/>
      <c r="Y147" s="318"/>
      <c r="Z147" s="318"/>
      <c r="AA147" s="318"/>
      <c r="AB147" s="318"/>
      <c r="AC147" s="318"/>
      <c r="AD147" s="318"/>
      <c r="AE147" s="318"/>
      <c r="AF147" s="318"/>
      <c r="AG147" s="318"/>
      <c r="AH147" s="318"/>
      <c r="AI147" s="318"/>
      <c r="AJ147" s="318"/>
      <c r="AK147" s="318"/>
      <c r="AL147" s="318"/>
      <c r="AM147" s="318"/>
      <c r="AN147" s="318"/>
      <c r="AO147" s="318"/>
      <c r="AP147" s="318"/>
      <c r="AQ147" s="318"/>
      <c r="AR147" s="318"/>
      <c r="AS147" s="318"/>
      <c r="AT147" s="318"/>
      <c r="AU147" s="318"/>
      <c r="AV147" s="318"/>
      <c r="AW147" s="318"/>
      <c r="AX147" s="318"/>
      <c r="AY147" s="318"/>
      <c r="AZ147" s="318"/>
      <c r="BA147" s="318"/>
      <c r="BB147" s="318"/>
      <c r="BC147" s="318"/>
    </row>
    <row r="148" spans="1:55" customFormat="1" ht="13" x14ac:dyDescent="0.15">
      <c r="A148" s="318"/>
      <c r="B148" s="318"/>
      <c r="C148" s="318"/>
      <c r="D148" s="318"/>
      <c r="E148" s="318"/>
      <c r="F148" s="318"/>
      <c r="G148" s="318"/>
      <c r="H148" s="318"/>
      <c r="I148" s="318"/>
      <c r="J148" s="318"/>
      <c r="K148" s="318"/>
      <c r="L148" s="318"/>
      <c r="M148" s="318"/>
      <c r="N148" s="318"/>
      <c r="O148" s="318"/>
      <c r="P148" s="318"/>
      <c r="Q148" s="318"/>
      <c r="R148" s="318"/>
      <c r="S148" s="318"/>
      <c r="T148" s="318"/>
      <c r="U148" s="318"/>
      <c r="V148" s="318"/>
      <c r="W148" s="318"/>
      <c r="X148" s="318"/>
      <c r="Y148" s="318"/>
      <c r="Z148" s="318"/>
      <c r="AA148" s="318"/>
      <c r="AB148" s="318"/>
      <c r="AC148" s="318"/>
      <c r="AD148" s="318"/>
      <c r="AE148" s="318"/>
      <c r="AF148" s="318"/>
      <c r="AG148" s="318"/>
      <c r="AH148" s="318"/>
      <c r="AI148" s="318"/>
      <c r="AJ148" s="318"/>
      <c r="AK148" s="318"/>
      <c r="AL148" s="318"/>
      <c r="AM148" s="318"/>
      <c r="AN148" s="318"/>
      <c r="AO148" s="318"/>
      <c r="AP148" s="318"/>
      <c r="AQ148" s="318"/>
      <c r="AR148" s="318"/>
      <c r="AS148" s="318"/>
      <c r="AT148" s="318"/>
      <c r="AU148" s="318"/>
      <c r="AV148" s="318"/>
      <c r="AW148" s="318"/>
      <c r="AX148" s="318"/>
      <c r="AY148" s="318"/>
      <c r="AZ148" s="318"/>
      <c r="BA148" s="318"/>
      <c r="BB148" s="318"/>
      <c r="BC148" s="318"/>
    </row>
    <row r="149" spans="1:55" customFormat="1" ht="13" x14ac:dyDescent="0.15">
      <c r="A149" s="318"/>
      <c r="B149" s="318"/>
      <c r="C149" s="318"/>
      <c r="D149" s="318"/>
      <c r="E149" s="318"/>
      <c r="F149" s="318"/>
      <c r="G149" s="318"/>
      <c r="H149" s="318"/>
      <c r="I149" s="318"/>
      <c r="J149" s="318"/>
      <c r="K149" s="318"/>
      <c r="L149" s="318"/>
      <c r="M149" s="318"/>
      <c r="N149" s="318"/>
      <c r="O149" s="318"/>
      <c r="P149" s="318"/>
      <c r="Q149" s="318"/>
      <c r="R149" s="318"/>
      <c r="S149" s="318"/>
      <c r="T149" s="318"/>
      <c r="U149" s="318"/>
      <c r="V149" s="318"/>
      <c r="W149" s="318"/>
      <c r="X149" s="318"/>
      <c r="Y149" s="318"/>
      <c r="Z149" s="318"/>
      <c r="AA149" s="318"/>
      <c r="AB149" s="318"/>
      <c r="AC149" s="318"/>
      <c r="AD149" s="318"/>
      <c r="AE149" s="318"/>
      <c r="AF149" s="318"/>
      <c r="AG149" s="318"/>
      <c r="AH149" s="318"/>
      <c r="AI149" s="318"/>
      <c r="AJ149" s="318"/>
      <c r="AK149" s="318"/>
      <c r="AL149" s="318"/>
      <c r="AM149" s="318"/>
      <c r="AN149" s="318"/>
      <c r="AO149" s="318"/>
      <c r="AP149" s="318"/>
      <c r="AQ149" s="318"/>
      <c r="AR149" s="318"/>
      <c r="AS149" s="318"/>
      <c r="AT149" s="318"/>
      <c r="AU149" s="318"/>
      <c r="AV149" s="318"/>
      <c r="AW149" s="318"/>
      <c r="AX149" s="318"/>
      <c r="AY149" s="318"/>
      <c r="AZ149" s="318"/>
      <c r="BA149" s="318"/>
      <c r="BB149" s="318"/>
      <c r="BC149" s="318"/>
    </row>
    <row r="150" spans="1:55" customFormat="1" ht="13" x14ac:dyDescent="0.15"/>
    <row r="151" spans="1:55" customFormat="1" ht="13" x14ac:dyDescent="0.15"/>
    <row r="152" spans="1:55" customFormat="1" ht="13" x14ac:dyDescent="0.15"/>
    <row r="153" spans="1:55" customFormat="1" ht="13" x14ac:dyDescent="0.15"/>
    <row r="154" spans="1:55" customFormat="1" ht="13" x14ac:dyDescent="0.15"/>
    <row r="155" spans="1:55" customFormat="1" ht="13" x14ac:dyDescent="0.15"/>
    <row r="156" spans="1:55" customFormat="1" ht="13" x14ac:dyDescent="0.15"/>
    <row r="157" spans="1:55" customFormat="1" ht="13" x14ac:dyDescent="0.15"/>
    <row r="158" spans="1:55" customFormat="1" ht="13" x14ac:dyDescent="0.15"/>
    <row r="159" spans="1:55" customFormat="1" ht="13" x14ac:dyDescent="0.15"/>
    <row r="160" spans="1:55" customFormat="1" ht="13" x14ac:dyDescent="0.15"/>
    <row r="161" customFormat="1" ht="13" x14ac:dyDescent="0.15"/>
    <row r="162" customFormat="1" ht="13" x14ac:dyDescent="0.15"/>
    <row r="163" customFormat="1" ht="13" x14ac:dyDescent="0.15"/>
    <row r="164" customFormat="1" ht="13" x14ac:dyDescent="0.15"/>
    <row r="165" customFormat="1" ht="13" x14ac:dyDescent="0.15"/>
    <row r="166" customFormat="1" ht="13" x14ac:dyDescent="0.15"/>
    <row r="167" customFormat="1" ht="13" x14ac:dyDescent="0.15"/>
    <row r="168" customFormat="1" ht="13" x14ac:dyDescent="0.15"/>
    <row r="169" customFormat="1" ht="13" x14ac:dyDescent="0.15"/>
    <row r="170" customFormat="1" ht="13" x14ac:dyDescent="0.15"/>
    <row r="171" customFormat="1" ht="13" x14ac:dyDescent="0.15"/>
    <row r="172" customFormat="1" ht="13" x14ac:dyDescent="0.15"/>
    <row r="173" customFormat="1" ht="13" x14ac:dyDescent="0.15"/>
    <row r="174" customFormat="1" ht="13" x14ac:dyDescent="0.15"/>
    <row r="175" customFormat="1" ht="13" x14ac:dyDescent="0.15"/>
    <row r="176" customFormat="1" ht="13" x14ac:dyDescent="0.15"/>
    <row r="177" customFormat="1" ht="13" x14ac:dyDescent="0.15"/>
    <row r="178" customFormat="1" ht="13" x14ac:dyDescent="0.15"/>
    <row r="179" customFormat="1" ht="13" x14ac:dyDescent="0.15"/>
    <row r="180" customFormat="1" ht="13" x14ac:dyDescent="0.15"/>
    <row r="181" customFormat="1" ht="13" x14ac:dyDescent="0.15"/>
    <row r="182" customFormat="1" ht="13" x14ac:dyDescent="0.15"/>
    <row r="183" customFormat="1" ht="13" x14ac:dyDescent="0.15"/>
    <row r="184" customFormat="1" ht="13" x14ac:dyDescent="0.15"/>
    <row r="185" customFormat="1" ht="13" x14ac:dyDescent="0.15"/>
    <row r="186" customFormat="1" ht="13" x14ac:dyDescent="0.15"/>
    <row r="187" customFormat="1" ht="13" x14ac:dyDescent="0.15"/>
    <row r="188" customFormat="1" ht="13" x14ac:dyDescent="0.15"/>
    <row r="189" customFormat="1" ht="13" x14ac:dyDescent="0.15"/>
    <row r="190" customFormat="1" ht="13" x14ac:dyDescent="0.15"/>
    <row r="191" customFormat="1" ht="13" x14ac:dyDescent="0.15"/>
    <row r="192"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sheetData>
  <sheetProtection algorithmName="SHA-512" hashValue="koQ/RjamSo4eUhlHXht7GghqpdT4tsm9pNSr6NMY7mfLS9aElT9WFcSCgnLLjMbcZx9R1nriGTQ7EC6DKm96VA==" saltValue="K+PeZ2UB+SZ6jLE6QusMcA==" spinCount="100000" sheet="1" objects="1" scenarios="1"/>
  <dataValidations count="2">
    <dataValidation type="whole" showInputMessage="1" showErrorMessage="1" errorTitle="Incorrect number" error="Please enter quarterly consumption between 700-4000kWh" sqref="C5" xr:uid="{6DFCA442-298B-CD42-9DEE-BB1F2B49E8DD}">
      <formula1>700</formula1>
      <formula2>4000</formula2>
    </dataValidation>
    <dataValidation type="decimal" showInputMessage="1" showErrorMessage="1" errorTitle="Incorrect entry" error="Enter 1.5 or 3.0 only" sqref="C4" xr:uid="{8EF5701A-275D-2E4D-A5EB-4B55FD80DD73}">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1D9EC-1135-C847-8C26-E488966FE7FC}">
  <sheetPr codeName="Sheet17"/>
  <dimension ref="A1:XFD10047"/>
  <sheetViews>
    <sheetView zoomScaleNormal="100" workbookViewId="0">
      <selection activeCell="AA4" sqref="AA4:BC207"/>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customWidth="1"/>
    <col min="29" max="39" width="7.5" customWidth="1"/>
    <col min="40" max="76" width="11.1640625" customWidth="1"/>
    <col min="1185" max="16384" width="10.83203125" style="219"/>
  </cols>
  <sheetData>
    <row r="1" spans="1:55" customFormat="1" ht="13" x14ac:dyDescent="0.15">
      <c r="A1" s="342" t="s">
        <v>221</v>
      </c>
      <c r="B1" s="342"/>
      <c r="C1" s="342"/>
      <c r="D1" s="342"/>
      <c r="E1" s="342"/>
      <c r="F1" s="342"/>
      <c r="G1" s="342"/>
      <c r="H1" s="342">
        <v>3</v>
      </c>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c r="AY1" s="342"/>
      <c r="AZ1" s="342"/>
      <c r="BA1" s="342"/>
      <c r="BB1" s="342"/>
      <c r="BC1" s="342"/>
    </row>
    <row r="2" spans="1:55" customFormat="1" ht="13" x14ac:dyDescent="0.15">
      <c r="A2" s="342" t="s">
        <v>171</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2"/>
      <c r="BB2" s="342"/>
      <c r="BC2" s="342"/>
    </row>
    <row r="3" spans="1:55" customFormat="1" ht="13"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2"/>
    </row>
    <row r="4" spans="1:55" x14ac:dyDescent="0.15">
      <c r="A4" s="184" t="s">
        <v>243</v>
      </c>
      <c r="B4" s="185"/>
      <c r="C4" s="186">
        <v>3</v>
      </c>
      <c r="D4" s="343"/>
      <c r="E4" s="187" t="s">
        <v>244</v>
      </c>
      <c r="F4" s="188">
        <f>IF(C4&lt;H1,(651),(1302))</f>
        <v>1302</v>
      </c>
      <c r="G4" s="343"/>
      <c r="H4" s="313"/>
      <c r="I4" s="313"/>
      <c r="J4" s="184"/>
      <c r="K4" s="189" t="s">
        <v>156</v>
      </c>
      <c r="L4" s="190" t="s">
        <v>157</v>
      </c>
      <c r="M4" s="191" t="s">
        <v>158</v>
      </c>
      <c r="N4" s="343"/>
      <c r="O4" s="343"/>
      <c r="P4" s="343"/>
      <c r="Q4" s="343"/>
      <c r="R4" s="343"/>
      <c r="S4" s="343"/>
      <c r="T4" s="343"/>
      <c r="U4" s="343"/>
      <c r="V4" s="343"/>
      <c r="W4" s="343"/>
      <c r="X4" s="343"/>
      <c r="Y4" s="343"/>
      <c r="Z4" s="343"/>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c r="AY4" s="342"/>
      <c r="AZ4" s="342"/>
      <c r="BA4" s="342"/>
      <c r="BB4" s="342"/>
      <c r="BC4" s="342"/>
    </row>
    <row r="5" spans="1:55" x14ac:dyDescent="0.15">
      <c r="A5" s="192" t="s">
        <v>0</v>
      </c>
      <c r="B5" s="193"/>
      <c r="C5" s="194">
        <v>1500</v>
      </c>
      <c r="D5" s="343"/>
      <c r="E5" s="187" t="s">
        <v>159</v>
      </c>
      <c r="F5" s="195">
        <f>C5-(F4-F6)</f>
        <v>893.26800000000003</v>
      </c>
      <c r="G5" s="343"/>
      <c r="H5" s="313"/>
      <c r="I5" s="313"/>
      <c r="J5" s="192" t="s">
        <v>160</v>
      </c>
      <c r="K5" s="196">
        <f>F5*85/100</f>
        <v>759.27779999999996</v>
      </c>
      <c r="L5" s="197">
        <f>F5*15/100</f>
        <v>133.99020000000002</v>
      </c>
      <c r="M5" s="198" t="s">
        <v>79</v>
      </c>
      <c r="N5" s="343"/>
      <c r="O5" s="343"/>
      <c r="P5" s="343"/>
      <c r="Q5" s="343"/>
      <c r="R5" s="343"/>
      <c r="S5" s="343"/>
      <c r="T5" s="343"/>
      <c r="U5" s="343"/>
      <c r="V5" s="343"/>
      <c r="W5" s="343"/>
      <c r="X5" s="343"/>
      <c r="Y5" s="343"/>
      <c r="Z5" s="343"/>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c r="AY5" s="342"/>
      <c r="AZ5" s="342"/>
      <c r="BA5" s="342"/>
      <c r="BB5" s="342"/>
      <c r="BC5" s="342"/>
    </row>
    <row r="6" spans="1:55" x14ac:dyDescent="0.15">
      <c r="A6" s="343"/>
      <c r="B6" s="343"/>
      <c r="C6" s="343"/>
      <c r="D6" s="343"/>
      <c r="E6" s="187" t="s">
        <v>80</v>
      </c>
      <c r="F6" s="195">
        <f>IF(C4&lt;H1,(F4*24.6/100),(F4*53.4/100))</f>
        <v>695.26800000000003</v>
      </c>
      <c r="G6" s="343"/>
      <c r="H6" s="313"/>
      <c r="I6" s="313"/>
      <c r="J6" s="192" t="s">
        <v>81</v>
      </c>
      <c r="K6" s="196">
        <f>F5*20/100</f>
        <v>178.65360000000001</v>
      </c>
      <c r="L6" s="197">
        <f>F5*25/100</f>
        <v>223.31700000000001</v>
      </c>
      <c r="M6" s="199">
        <f>F5*55/100</f>
        <v>491.29740000000004</v>
      </c>
      <c r="N6" s="343"/>
      <c r="O6" s="343"/>
      <c r="P6" s="343"/>
      <c r="Q6" s="343"/>
      <c r="R6" s="343"/>
      <c r="S6" s="343"/>
      <c r="T6" s="343"/>
      <c r="U6" s="343"/>
      <c r="V6" s="343"/>
      <c r="W6" s="343"/>
      <c r="X6" s="343"/>
      <c r="Y6" s="343"/>
      <c r="Z6" s="343"/>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c r="AY6" s="342"/>
      <c r="AZ6" s="342"/>
      <c r="BA6" s="342"/>
      <c r="BB6" s="342"/>
      <c r="BC6" s="342"/>
    </row>
    <row r="7" spans="1:55" ht="15" thickBot="1" x14ac:dyDescent="0.2">
      <c r="A7" s="343"/>
      <c r="B7" s="343"/>
      <c r="C7" s="343"/>
      <c r="D7" s="343"/>
      <c r="E7" s="343"/>
      <c r="F7" s="344"/>
      <c r="G7" s="343"/>
      <c r="H7" s="343"/>
      <c r="I7" s="343"/>
      <c r="J7" s="345"/>
      <c r="K7" s="345"/>
      <c r="L7" s="345"/>
      <c r="M7" s="343"/>
      <c r="N7" s="343"/>
      <c r="O7" s="343"/>
      <c r="P7" s="343"/>
      <c r="Q7" s="343"/>
      <c r="R7" s="343"/>
      <c r="S7" s="343"/>
      <c r="T7" s="343"/>
      <c r="U7" s="343"/>
      <c r="V7" s="343"/>
      <c r="W7" s="343"/>
      <c r="X7" s="343"/>
      <c r="Y7" s="343"/>
      <c r="Z7" s="343"/>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c r="AY7" s="342"/>
      <c r="AZ7" s="342"/>
      <c r="BA7" s="342"/>
      <c r="BB7" s="342"/>
      <c r="BC7" s="342"/>
    </row>
    <row r="8" spans="1:55"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c r="AY8" s="342"/>
      <c r="AZ8" s="342"/>
      <c r="BA8" s="342"/>
      <c r="BB8" s="342"/>
      <c r="BC8" s="342"/>
    </row>
    <row r="9" spans="1:55"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c r="AY9" s="342"/>
      <c r="AZ9" s="342"/>
      <c r="BA9" s="342"/>
      <c r="BB9" s="342"/>
      <c r="BC9" s="342"/>
    </row>
    <row r="10" spans="1:55" x14ac:dyDescent="0.15">
      <c r="A10" s="201" t="str">
        <f>'Tariffs July 2021'!K2</f>
        <v>AGL</v>
      </c>
      <c r="B10" s="202" t="str">
        <f>'Tariffs July 2021'!L2</f>
        <v>Solar Savers</v>
      </c>
      <c r="C10" s="203">
        <f>IF('Tariffs July 2021'!BP2=0,91*'Tariffs July 2021'!M2/100,(91*'Tariffs July 2021'!M2/100)+'Tariffs July 2021'!BP2/4)</f>
        <v>99.438181818181818</v>
      </c>
      <c r="D10" s="203">
        <f>IF('Tariffs July 2021'!O2="",$F$5*'Tariffs July 2021'!N2/100,IF($F$5&gt;='Tariffs July 2021'!P2,('Tariffs July 2021'!P2*'Tariffs July 2021'!N2/100),($F$5*'Tariffs July 2021'!N2/100)))</f>
        <v>179.38445563636361</v>
      </c>
      <c r="E10" s="203">
        <f>IF(AND('Tariffs July 2021'!P2&gt;0,'Tariffs July 2021'!R2&gt;0),IF($F$5&lt;'Tariffs July 2021'!P2,0,IF($F$5&lt;=('Tariffs July 2021'!R2+'Tariffs July 2021'!P2),(($F$5-'Tariffs July 2021'!P2)*'Tariffs July 2021'!Q2/100),(('Tariffs July 2021'!R2)*'Tariffs July 2021'!Q2/100))),0)</f>
        <v>0</v>
      </c>
      <c r="F10" s="203">
        <f>IF('Tariffs July 2021'!T2&gt;0,IF(($F$5&lt;'Tariffs July 2021'!T2),(0),($F$5-'Tariffs July 2021'!T2)*'Tariffs July 2021'!U2/100),IF(AND('Tariffs July 2021'!R2&gt;0,'Tariffs July 2021'!T2=""),IF(($F$5&lt;'Tariffs July 2021'!R2),(0),($F$5-'Tariffs July 2021'!R2)*'Tariffs July 2021'!S2/100),IF(AND('Tariffs July 2021'!P2&gt;0,'Tariffs July 2021'!R2=""),IF(($F$5&lt;'Tariffs July 2021'!P2),(0),($F$5-'Tariffs July 2021'!P2)*'Tariffs July 2021'!Q2/100),0)))</f>
        <v>0</v>
      </c>
      <c r="G10" s="203">
        <f t="shared" ref="G10:G33" si="0">SUM(C10:F10)</f>
        <v>278.82263745454543</v>
      </c>
      <c r="H10" s="203">
        <f t="shared" ref="H10:H33" si="1">(G10-C10)*4</f>
        <v>717.53782254545445</v>
      </c>
      <c r="I10" s="247">
        <f>G10*4</f>
        <v>1115.2905498181817</v>
      </c>
      <c r="J10" s="204">
        <f>I10*1.1</f>
        <v>1226.8196048</v>
      </c>
      <c r="K10" s="207">
        <f>'Tariffs July 2021'!AZ2</f>
        <v>0</v>
      </c>
      <c r="L10" s="207">
        <f>'Tariffs July 2021'!BA2</f>
        <v>0</v>
      </c>
      <c r="M10" s="207">
        <f>'Tariffs July 2021'!BB2</f>
        <v>0</v>
      </c>
      <c r="N10" s="207">
        <f>'Tariffs July 2021'!BC2</f>
        <v>0</v>
      </c>
      <c r="O10" s="205">
        <f>($F$6*'Tariffs July 2021'!AT2/100)*4</f>
        <v>417.16079999999999</v>
      </c>
      <c r="P10" s="206" t="str">
        <f>IF(SUM(K10:N10)=0,"No discount",IF(K10&gt;0,"Guaranteed off bill",IF(L10&gt;0,"Guaranteed off usage",IF(M10&gt;0,"Pay-on-time off bill","Pay-on-time off usage"))))</f>
        <v>No discount</v>
      </c>
      <c r="Q10" s="206" t="str">
        <f t="shared" ref="Q10:Q33"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1115.2905498181817</v>
      </c>
      <c r="S10" s="247">
        <f>IF(AND(P10="Pay-on-time off bill",Q10="Inclusive"),((R10*1.1)-((R10*1.1)*M10/100))/1.1,IF(AND(P10="Pay-on-time off usage",Q10="Inclusive"),((R10*1.1)-((H10*1.1)*N10/100))/1.1,IF(AND(P10="Pay-on-time off bill",Q10="Exclusive"),R10-(R10*M10/100),IF(AND(P10="Pay-on-time off usage",Q10="Exclusive"),R10-(H10*N10/100),IF(Q10="Inclusive",((R10*1.1))/1.1,R10)))))</f>
        <v>1115.2905498181817</v>
      </c>
      <c r="T10" s="247">
        <f t="shared" ref="T10:T33" si="3">R10-O10</f>
        <v>698.12974981818172</v>
      </c>
      <c r="U10" s="247">
        <f t="shared" ref="U10:U33" si="4">S10-O10</f>
        <v>698.12974981818172</v>
      </c>
      <c r="V10" s="292">
        <f t="shared" ref="V10:W22" si="5">T10*1.1</f>
        <v>767.94272479999995</v>
      </c>
      <c r="W10" s="292">
        <f t="shared" si="5"/>
        <v>767.94272479999995</v>
      </c>
      <c r="X10" s="207">
        <f>'Tariffs July 2021'!BL2</f>
        <v>0</v>
      </c>
      <c r="Y10" s="207" t="str">
        <f>'Tariffs July 2021'!BM2</f>
        <v>n</v>
      </c>
      <c r="Z10" s="208">
        <f>'Tariffs July 2021'!G2</f>
        <v>42922</v>
      </c>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342"/>
      <c r="AZ10" s="342"/>
      <c r="BA10" s="342"/>
      <c r="BB10" s="342"/>
      <c r="BC10" s="342"/>
    </row>
    <row r="11" spans="1:55" x14ac:dyDescent="0.15">
      <c r="A11" s="201" t="str">
        <f>'Tariffs July 2021'!K3</f>
        <v>Diamond Energy</v>
      </c>
      <c r="B11" s="202" t="str">
        <f>'Tariffs July 2021'!L3</f>
        <v>Renewable Saver POT</v>
      </c>
      <c r="C11" s="203">
        <f>IF('Tariffs July 2021'!BP3=0,91*'Tariffs July 2021'!M3/100,(91*'Tariffs July 2021'!M3/100)+'Tariffs July 2021'!BP3/4)</f>
        <v>88.72499999999998</v>
      </c>
      <c r="D11" s="203">
        <f>IF('Tariffs July 2021'!O3="",$F$5*'Tariffs July 2021'!N3/100,IF($F$5&gt;='Tariffs July 2021'!P3,('Tariffs July 2021'!P3*'Tariffs July 2021'!N3/100),($F$5*'Tariffs July 2021'!N3/100)))</f>
        <v>199.68600109090909</v>
      </c>
      <c r="E11" s="203">
        <f>IF(AND('Tariffs July 2021'!P3&gt;0,'Tariffs July 2021'!R3&gt;0),IF($F$5&lt;'Tariffs July 2021'!P3,0,IF($F$5&lt;=('Tariffs July 2021'!R3+'Tariffs July 2021'!P3),(($F$5-'Tariffs July 2021'!P3)*'Tariffs July 2021'!Q3/100),(('Tariffs July 2021'!R3)*'Tariffs July 2021'!Q3/100))),0)</f>
        <v>0</v>
      </c>
      <c r="F11" s="203">
        <f>IF('Tariffs July 2021'!T3&gt;0,IF(($F$5&lt;'Tariffs July 2021'!T3),(0),($F$5-'Tariffs July 2021'!T3)*'Tariffs July 2021'!U3/100),IF(AND('Tariffs July 2021'!R3&gt;0,'Tariffs July 2021'!T3=""),IF(($F$5&lt;'Tariffs July 2021'!R3),(0),($F$5-'Tariffs July 2021'!R3)*'Tariffs July 2021'!S3/100),IF(AND('Tariffs July 2021'!P3&gt;0,'Tariffs July 2021'!R3=""),IF(($F$5&lt;'Tariffs July 2021'!P3),(0),($F$5-'Tariffs July 2021'!P3)*'Tariffs July 2021'!Q3/100),0)))</f>
        <v>0</v>
      </c>
      <c r="G11" s="203">
        <f t="shared" si="0"/>
        <v>288.41100109090905</v>
      </c>
      <c r="H11" s="203">
        <f t="shared" si="1"/>
        <v>798.74400436363635</v>
      </c>
      <c r="I11" s="247">
        <f t="shared" ref="I11:I33" si="6">G11*4</f>
        <v>1153.6440043636362</v>
      </c>
      <c r="J11" s="204">
        <f t="shared" ref="J11:J33" si="7">I11*1.1</f>
        <v>1269.0084047999999</v>
      </c>
      <c r="K11" s="207">
        <f>'Tariffs July 2021'!AZ3</f>
        <v>0</v>
      </c>
      <c r="L11" s="207">
        <f>'Tariffs July 2021'!BA3</f>
        <v>0</v>
      </c>
      <c r="M11" s="207">
        <f>'Tariffs July 2021'!BB3</f>
        <v>7</v>
      </c>
      <c r="N11" s="207">
        <f>'Tariffs July 2021'!BC3</f>
        <v>0</v>
      </c>
      <c r="O11" s="205">
        <f>($F$6*'Tariffs July 2021'!AT3/100)*4</f>
        <v>333.72864000000004</v>
      </c>
      <c r="P11" s="206" t="str">
        <f t="shared" ref="P11:P33" si="8">IF(SUM(K11:N11)=0,"No discount",IF(K11&gt;0,"Guaranteed off bill",IF(L11&gt;0,"Guaranteed off usage",IF(M11&gt;0,"Pay-on-time off bill","Pay-on-time off usage"))))</f>
        <v>Pay-on-time off bill</v>
      </c>
      <c r="Q11" s="206" t="str">
        <f t="shared" si="2"/>
        <v>Exclusive</v>
      </c>
      <c r="R11" s="293">
        <f t="shared" ref="R11:R33" si="9">IF(AND(P11="Guaranteed off bill",Q11="Inclusive"),((I11*1.1)-((I11*1.1)*K11/100))/1.1,IF(AND(P11="Guaranteed off usage",Q11="Inclusive"),((I11*1.1)-((H11*1.1)*L11/100))/1.1,IF(AND(P11="Guaranteed off bill",Q11="Exclusive"),I11-(I11*K11/100),IF(AND(P11="Guaranteed off usage",Q11="Exclusive"),I11-(H11*L11/100),IF(Q11="Inclusive",((I11*1.1))/1.1,I11)))))</f>
        <v>1153.6440043636362</v>
      </c>
      <c r="S11" s="247">
        <f t="shared" ref="S11:S33" si="10">IF(AND(P11="Pay-on-time off bill",Q11="Inclusive"),((R11*1.1)-((R11*1.1)*M11/100))/1.1,IF(AND(P11="Pay-on-time off usage",Q11="Inclusive"),((R11*1.1)-((H11*1.1)*N11/100))/1.1,IF(AND(P11="Pay-on-time off bill",Q11="Exclusive"),R11-(R11*M11/100),IF(AND(P11="Pay-on-time off usage",Q11="Exclusive"),R11-(H11*N11/100),IF(Q11="Inclusive",((R11*1.1))/1.1,R11)))))</f>
        <v>1072.8889240581816</v>
      </c>
      <c r="T11" s="247">
        <f t="shared" si="3"/>
        <v>819.91536436363617</v>
      </c>
      <c r="U11" s="247">
        <f t="shared" si="4"/>
        <v>739.16028405818156</v>
      </c>
      <c r="V11" s="292">
        <f t="shared" si="5"/>
        <v>901.9069007999999</v>
      </c>
      <c r="W11" s="292">
        <f t="shared" si="5"/>
        <v>813.07631246399978</v>
      </c>
      <c r="X11" s="207">
        <f>'Tariffs July 2021'!BL3</f>
        <v>0</v>
      </c>
      <c r="Y11" s="207" t="str">
        <f>'Tariffs July 2021'!BM3</f>
        <v>n</v>
      </c>
      <c r="Z11" s="208">
        <f>'Tariffs July 2021'!G3</f>
        <v>42643</v>
      </c>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c r="AY11" s="342"/>
      <c r="AZ11" s="342"/>
      <c r="BA11" s="342"/>
      <c r="BB11" s="342"/>
      <c r="BC11" s="342"/>
    </row>
    <row r="12" spans="1:55" x14ac:dyDescent="0.15">
      <c r="A12" s="201" t="str">
        <f>'Tariffs July 2021'!K4</f>
        <v>Dodo Power &amp; Gas</v>
      </c>
      <c r="B12" s="202" t="str">
        <f>'Tariffs July 2021'!L4</f>
        <v>Market offer</v>
      </c>
      <c r="C12" s="203">
        <f>IF('Tariffs July 2021'!BP4=0,91*'Tariffs July 2021'!M4/100,(91*'Tariffs July 2021'!M4/100)+'Tariffs July 2021'!BP4/4)</f>
        <v>72.030636363636347</v>
      </c>
      <c r="D12" s="203">
        <f>IF('Tariffs July 2021'!O4="",$F$5*'Tariffs July 2021'!N4/100,IF($F$5&gt;='Tariffs July 2021'!P4,('Tariffs July 2021'!P4*'Tariffs July 2021'!N4/100),($F$5*'Tariffs July 2021'!N4/100)))</f>
        <v>155.75345672727272</v>
      </c>
      <c r="E12" s="203">
        <f>IF(AND('Tariffs July 2021'!P4&gt;0,'Tariffs July 2021'!R4&gt;0),IF($F$5&lt;'Tariffs July 2021'!P4,0,IF($F$5&lt;=('Tariffs July 2021'!R4+'Tariffs July 2021'!P4),(($F$5-'Tariffs July 2021'!P4)*'Tariffs July 2021'!Q4/100),(('Tariffs July 2021'!R4)*'Tariffs July 2021'!Q4/100))),0)</f>
        <v>0</v>
      </c>
      <c r="F12" s="203">
        <f>IF('Tariffs July 2021'!T4&gt;0,IF(($F$5&lt;'Tariffs July 2021'!T4),(0),($F$5-'Tariffs July 2021'!T4)*'Tariffs July 2021'!U4/100),IF(AND('Tariffs July 2021'!R4&gt;0,'Tariffs July 2021'!T4=""),IF(($F$5&lt;'Tariffs July 2021'!R4),(0),($F$5-'Tariffs July 2021'!R4)*'Tariffs July 2021'!S4/100),IF(AND('Tariffs July 2021'!P4&gt;0,'Tariffs July 2021'!R4=""),IF(($F$5&lt;'Tariffs July 2021'!P4),(0),($F$5-'Tariffs July 2021'!P4)*'Tariffs July 2021'!Q4/100),0)))</f>
        <v>0</v>
      </c>
      <c r="G12" s="203">
        <f t="shared" si="0"/>
        <v>227.78409309090907</v>
      </c>
      <c r="H12" s="203">
        <f t="shared" si="1"/>
        <v>623.01382690909088</v>
      </c>
      <c r="I12" s="247">
        <f t="shared" si="6"/>
        <v>911.13637236363627</v>
      </c>
      <c r="J12" s="204">
        <f t="shared" si="7"/>
        <v>1002.2500096</v>
      </c>
      <c r="K12" s="207">
        <f>'Tariffs July 2021'!AZ4</f>
        <v>0</v>
      </c>
      <c r="L12" s="207">
        <f>'Tariffs July 2021'!BA4</f>
        <v>0</v>
      </c>
      <c r="M12" s="207">
        <f>'Tariffs July 2021'!BB4</f>
        <v>0</v>
      </c>
      <c r="N12" s="207">
        <f>'Tariffs July 2021'!BC4</f>
        <v>0</v>
      </c>
      <c r="O12" s="205">
        <f>($F$6*'Tariffs July 2021'!AT4/100)*4</f>
        <v>236.39112</v>
      </c>
      <c r="P12" s="206" t="str">
        <f t="shared" si="8"/>
        <v>No discount</v>
      </c>
      <c r="Q12" s="206" t="str">
        <f t="shared" si="2"/>
        <v>Exclusive</v>
      </c>
      <c r="R12" s="293">
        <f t="shared" si="9"/>
        <v>911.13637236363627</v>
      </c>
      <c r="S12" s="247">
        <f t="shared" si="10"/>
        <v>911.13637236363627</v>
      </c>
      <c r="T12" s="247">
        <f t="shared" si="3"/>
        <v>674.74525236363627</v>
      </c>
      <c r="U12" s="247">
        <f t="shared" si="4"/>
        <v>674.74525236363627</v>
      </c>
      <c r="V12" s="292">
        <f t="shared" si="5"/>
        <v>742.21977759999993</v>
      </c>
      <c r="W12" s="292">
        <f t="shared" si="5"/>
        <v>742.21977759999993</v>
      </c>
      <c r="X12" s="207">
        <f>'Tariffs July 2021'!BL4</f>
        <v>0</v>
      </c>
      <c r="Y12" s="207" t="str">
        <f>'Tariffs July 2021'!BM4</f>
        <v>n</v>
      </c>
      <c r="Z12" s="208">
        <f>'Tariffs July 2021'!G4</f>
        <v>42916</v>
      </c>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c r="AY12" s="342"/>
      <c r="AZ12" s="342"/>
      <c r="BA12" s="342"/>
      <c r="BB12" s="342"/>
      <c r="BC12" s="342"/>
    </row>
    <row r="13" spans="1:55" x14ac:dyDescent="0.15">
      <c r="A13" s="201" t="str">
        <f>'Tariffs July 2021'!K5</f>
        <v>EnergyAustralia</v>
      </c>
      <c r="B13" s="202" t="str">
        <f>'Tariffs July 2021'!L5</f>
        <v>Total Plan Home</v>
      </c>
      <c r="C13" s="203">
        <f>IF('Tariffs July 2021'!BP5=0,91*'Tariffs July 2021'!M5/100,(91*'Tariffs July 2021'!M5/100)+'Tariffs July 2021'!BP5/4)</f>
        <v>84.174999999999983</v>
      </c>
      <c r="D13" s="203">
        <f>IF('Tariffs July 2021'!O5="",$F$5*'Tariffs July 2021'!N5/100,IF($F$5&gt;='Tariffs July 2021'!P5,('Tariffs July 2021'!P5*'Tariffs July 2021'!N5/100),($F$5*'Tariffs July 2021'!N5/100)))</f>
        <v>191.32176436363633</v>
      </c>
      <c r="E13" s="203">
        <f>IF(AND('Tariffs July 2021'!P5&gt;0,'Tariffs July 2021'!R5&gt;0),IF($F$5&lt;'Tariffs July 2021'!P5,0,IF($F$5&lt;=('Tariffs July 2021'!R5+'Tariffs July 2021'!P5),(($F$5-'Tariffs July 2021'!P5)*'Tariffs July 2021'!Q5/100),(('Tariffs July 2021'!R5)*'Tariffs July 2021'!Q5/100))),0)</f>
        <v>0</v>
      </c>
      <c r="F13" s="203">
        <f>IF('Tariffs July 2021'!T5&gt;0,IF(($F$5&lt;'Tariffs July 2021'!T5),(0),($F$5-'Tariffs July 2021'!T5)*'Tariffs July 2021'!U5/100),IF(AND('Tariffs July 2021'!R5&gt;0,'Tariffs July 2021'!T5=""),IF(($F$5&lt;'Tariffs July 2021'!R5),(0),($F$5-'Tariffs July 2021'!R5)*'Tariffs July 2021'!S5/100),IF(AND('Tariffs July 2021'!P5&gt;0,'Tariffs July 2021'!R5=""),IF(($F$5&lt;'Tariffs July 2021'!P5),(0),($F$5-'Tariffs July 2021'!P5)*'Tariffs July 2021'!Q5/100),0)))</f>
        <v>0</v>
      </c>
      <c r="G13" s="203">
        <f t="shared" si="0"/>
        <v>275.49676436363632</v>
      </c>
      <c r="H13" s="203">
        <f t="shared" si="1"/>
        <v>765.28705745454533</v>
      </c>
      <c r="I13" s="247">
        <f t="shared" si="6"/>
        <v>1101.9870574545453</v>
      </c>
      <c r="J13" s="204">
        <f t="shared" si="7"/>
        <v>1212.1857631999999</v>
      </c>
      <c r="K13" s="207">
        <f>'Tariffs July 2021'!AZ5</f>
        <v>14</v>
      </c>
      <c r="L13" s="207">
        <f>'Tariffs July 2021'!BA5</f>
        <v>0</v>
      </c>
      <c r="M13" s="207">
        <f>'Tariffs July 2021'!BB5</f>
        <v>0</v>
      </c>
      <c r="N13" s="207">
        <f>'Tariffs July 2021'!BC5</f>
        <v>0</v>
      </c>
      <c r="O13" s="205">
        <f>($F$6*'Tariffs July 2021'!AT5/100)*4</f>
        <v>236.39112</v>
      </c>
      <c r="P13" s="206" t="str">
        <f t="shared" si="8"/>
        <v>Guaranteed off bill</v>
      </c>
      <c r="Q13" s="206" t="str">
        <f t="shared" si="2"/>
        <v>Exclusive</v>
      </c>
      <c r="R13" s="293">
        <f t="shared" si="9"/>
        <v>947.70886941090896</v>
      </c>
      <c r="S13" s="247">
        <f t="shared" si="10"/>
        <v>947.70886941090896</v>
      </c>
      <c r="T13" s="247">
        <f t="shared" si="3"/>
        <v>711.31774941090896</v>
      </c>
      <c r="U13" s="247">
        <f t="shared" si="4"/>
        <v>711.31774941090896</v>
      </c>
      <c r="V13" s="292">
        <f t="shared" si="5"/>
        <v>782.44952435199991</v>
      </c>
      <c r="W13" s="292">
        <f t="shared" si="5"/>
        <v>782.44952435199991</v>
      </c>
      <c r="X13" s="207">
        <f>'Tariffs July 2021'!BL5</f>
        <v>0</v>
      </c>
      <c r="Y13" s="207" t="str">
        <f>'Tariffs July 2021'!BM5</f>
        <v>n</v>
      </c>
      <c r="Z13" s="208">
        <f>'Tariffs July 2021'!G5</f>
        <v>42916</v>
      </c>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342"/>
      <c r="AZ13" s="342"/>
      <c r="BA13" s="342"/>
      <c r="BB13" s="342"/>
      <c r="BC13" s="342"/>
    </row>
    <row r="14" spans="1:55" x14ac:dyDescent="0.15">
      <c r="A14" s="201" t="str">
        <f>'Tariffs July 2021'!K6</f>
        <v>Energy Locals</v>
      </c>
      <c r="B14" s="202" t="str">
        <f>'Tariffs July 2021'!L6</f>
        <v>Online Member</v>
      </c>
      <c r="C14" s="203">
        <f>IF('Tariffs July 2021'!BP6=0,91*'Tariffs July 2021'!M6/100,(91*'Tariffs July 2021'!M6/100)+'Tariffs July 2021'!BP6/4)</f>
        <v>84.009090909090901</v>
      </c>
      <c r="D14" s="203">
        <f>IF('Tariffs July 2021'!O6="",$F$5*'Tariffs July 2021'!N6/100,IF($F$5&gt;='Tariffs July 2021'!P6,('Tariffs July 2021'!P6*'Tariffs July 2021'!N6/100),($F$5*'Tariffs July 2021'!N6/100)))</f>
        <v>154.29174545454543</v>
      </c>
      <c r="E14" s="203">
        <f>IF(AND('Tariffs July 2021'!P6&gt;0,'Tariffs July 2021'!R6&gt;0),IF($F$5&lt;'Tariffs July 2021'!P6,0,IF($F$5&lt;=('Tariffs July 2021'!R6+'Tariffs July 2021'!P6),(($F$5-'Tariffs July 2021'!P6)*'Tariffs July 2021'!Q6/100),(('Tariffs July 2021'!R6)*'Tariffs July 2021'!Q6/100))),0)</f>
        <v>0</v>
      </c>
      <c r="F14" s="203">
        <f>IF('Tariffs July 2021'!T6&gt;0,IF(($F$5&lt;'Tariffs July 2021'!T6),(0),($F$5-'Tariffs July 2021'!T6)*'Tariffs July 2021'!U6/100),IF(AND('Tariffs July 2021'!R6&gt;0,'Tariffs July 2021'!T6=""),IF(($F$5&lt;'Tariffs July 2021'!R6),(0),($F$5-'Tariffs July 2021'!R6)*'Tariffs July 2021'!S6/100),IF(AND('Tariffs July 2021'!P6&gt;0,'Tariffs July 2021'!R6=""),IF(($F$5&lt;'Tariffs July 2021'!P6),(0),($F$5-'Tariffs July 2021'!P6)*'Tariffs July 2021'!Q6/100),0)))</f>
        <v>0</v>
      </c>
      <c r="G14" s="203">
        <f t="shared" si="0"/>
        <v>238.30083636363634</v>
      </c>
      <c r="H14" s="203">
        <f t="shared" si="1"/>
        <v>617.16698181818174</v>
      </c>
      <c r="I14" s="247">
        <f t="shared" si="6"/>
        <v>953.20334545454534</v>
      </c>
      <c r="J14" s="204">
        <f t="shared" si="7"/>
        <v>1048.52368</v>
      </c>
      <c r="K14" s="207">
        <f>'Tariffs July 2021'!AZ6</f>
        <v>0</v>
      </c>
      <c r="L14" s="207">
        <f>'Tariffs July 2021'!BA6</f>
        <v>0</v>
      </c>
      <c r="M14" s="207">
        <f>'Tariffs July 2021'!BB6</f>
        <v>0</v>
      </c>
      <c r="N14" s="207">
        <f>'Tariffs July 2021'!BC6</f>
        <v>0</v>
      </c>
      <c r="O14" s="205">
        <f>($F$6*'Tariffs July 2021'!AT6/100)*4</f>
        <v>236.39112</v>
      </c>
      <c r="P14" s="206" t="str">
        <f t="shared" si="8"/>
        <v>No discount</v>
      </c>
      <c r="Q14" s="206" t="str">
        <f t="shared" si="2"/>
        <v>Exclusive</v>
      </c>
      <c r="R14" s="293">
        <f t="shared" si="9"/>
        <v>953.20334545454534</v>
      </c>
      <c r="S14" s="247">
        <f t="shared" si="10"/>
        <v>953.20334545454534</v>
      </c>
      <c r="T14" s="247">
        <f t="shared" si="3"/>
        <v>716.81222545454534</v>
      </c>
      <c r="U14" s="247">
        <f t="shared" si="4"/>
        <v>716.81222545454534</v>
      </c>
      <c r="V14" s="292">
        <f t="shared" si="5"/>
        <v>788.49344799999994</v>
      </c>
      <c r="W14" s="292">
        <f t="shared" si="5"/>
        <v>788.49344799999994</v>
      </c>
      <c r="X14" s="207">
        <f>'Tariffs July 2021'!BL6</f>
        <v>0</v>
      </c>
      <c r="Y14" s="207" t="str">
        <f>'Tariffs July 2021'!BM6</f>
        <v>n</v>
      </c>
      <c r="Z14" s="208">
        <f>'Tariffs July 2021'!G6</f>
        <v>42658</v>
      </c>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c r="AY14" s="342"/>
      <c r="AZ14" s="342"/>
      <c r="BA14" s="342"/>
      <c r="BB14" s="342"/>
      <c r="BC14" s="342"/>
    </row>
    <row r="15" spans="1:55" x14ac:dyDescent="0.15">
      <c r="A15" s="201" t="str">
        <f>'Tariffs July 2021'!K7</f>
        <v>Origin Energy</v>
      </c>
      <c r="B15" s="202" t="str">
        <f>'Tariffs July 2021'!L7</f>
        <v>Solar Boost</v>
      </c>
      <c r="C15" s="203">
        <f>IF('Tariffs July 2021'!BP7=0,91*'Tariffs July 2021'!M7/100,(91*'Tariffs July 2021'!M7/100)+'Tariffs July 2021'!BP7/4)</f>
        <v>93.399090909090916</v>
      </c>
      <c r="D15" s="203">
        <f>IF('Tariffs July 2021'!O7="",$F$5*'Tariffs July 2021'!N7/100,IF($F$5&gt;='Tariffs July 2021'!P7,('Tariffs July 2021'!P7*'Tariffs July 2021'!N7/100),($F$5*'Tariffs July 2021'!N7/100)))</f>
        <v>184.09441418181817</v>
      </c>
      <c r="E15" s="203">
        <f>IF(AND('Tariffs July 2021'!P7&gt;0,'Tariffs July 2021'!R7&gt;0),IF($F$5&lt;'Tariffs July 2021'!P7,0,IF($F$5&lt;=('Tariffs July 2021'!R7+'Tariffs July 2021'!P7),(($F$5-'Tariffs July 2021'!P7)*'Tariffs July 2021'!Q7/100),(('Tariffs July 2021'!R7)*'Tariffs July 2021'!Q7/100))),0)</f>
        <v>0</v>
      </c>
      <c r="F15" s="203">
        <f>IF('Tariffs July 2021'!T7&gt;0,IF(($F$5&lt;'Tariffs July 2021'!T7),(0),($F$5-'Tariffs July 2021'!T7)*'Tariffs July 2021'!U7/100),IF(AND('Tariffs July 2021'!R7&gt;0,'Tariffs July 2021'!T7=""),IF(($F$5&lt;'Tariffs July 2021'!R7),(0),($F$5-'Tariffs July 2021'!R7)*'Tariffs July 2021'!S7/100),IF(AND('Tariffs July 2021'!P7&gt;0,'Tariffs July 2021'!R7=""),IF(($F$5&lt;'Tariffs July 2021'!P7),(0),($F$5-'Tariffs July 2021'!P7)*'Tariffs July 2021'!Q7/100),0)))</f>
        <v>0</v>
      </c>
      <c r="G15" s="203">
        <f t="shared" si="0"/>
        <v>277.49350509090908</v>
      </c>
      <c r="H15" s="203">
        <f t="shared" si="1"/>
        <v>736.37765672727267</v>
      </c>
      <c r="I15" s="247">
        <f t="shared" si="6"/>
        <v>1109.9740203636363</v>
      </c>
      <c r="J15" s="204">
        <f t="shared" si="7"/>
        <v>1220.9714224000002</v>
      </c>
      <c r="K15" s="207">
        <f>'Tariffs July 2021'!AZ7</f>
        <v>0</v>
      </c>
      <c r="L15" s="207">
        <f>'Tariffs July 2021'!BA7</f>
        <v>0</v>
      </c>
      <c r="M15" s="207">
        <f>'Tariffs July 2021'!BB7</f>
        <v>0</v>
      </c>
      <c r="N15" s="207">
        <f>'Tariffs July 2021'!BC7</f>
        <v>0</v>
      </c>
      <c r="O15" s="205">
        <f>($F$6*'Tariffs July 2021'!AT7/100)*4</f>
        <v>361.53935999999999</v>
      </c>
      <c r="P15" s="206" t="str">
        <f t="shared" si="8"/>
        <v>No discount</v>
      </c>
      <c r="Q15" s="206" t="str">
        <f t="shared" si="2"/>
        <v>Inclusive</v>
      </c>
      <c r="R15" s="293">
        <f t="shared" si="9"/>
        <v>1109.9740203636363</v>
      </c>
      <c r="S15" s="247">
        <f t="shared" si="10"/>
        <v>1109.9740203636363</v>
      </c>
      <c r="T15" s="247">
        <f t="shared" si="3"/>
        <v>748.43466036363634</v>
      </c>
      <c r="U15" s="247">
        <f t="shared" si="4"/>
        <v>748.43466036363634</v>
      </c>
      <c r="V15" s="292">
        <f t="shared" si="5"/>
        <v>823.27812640000002</v>
      </c>
      <c r="W15" s="292">
        <f t="shared" si="5"/>
        <v>823.27812640000002</v>
      </c>
      <c r="X15" s="207">
        <f>'Tariffs July 2021'!BL7</f>
        <v>0</v>
      </c>
      <c r="Y15" s="207" t="str">
        <f>'Tariffs July 2021'!BM7</f>
        <v>n</v>
      </c>
      <c r="Z15" s="208">
        <f>'Tariffs July 2021'!G7</f>
        <v>42916</v>
      </c>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342"/>
      <c r="AZ15" s="342"/>
      <c r="BA15" s="342"/>
      <c r="BB15" s="342"/>
      <c r="BC15" s="342"/>
    </row>
    <row r="16" spans="1:55" x14ac:dyDescent="0.15">
      <c r="A16" s="201" t="str">
        <f>'Tariffs July 2021'!K8</f>
        <v>Powerdirect</v>
      </c>
      <c r="B16" s="202" t="str">
        <f>'Tariffs July 2021'!L8</f>
        <v>Rate Saver</v>
      </c>
      <c r="C16" s="203">
        <f>IF('Tariffs July 2021'!BP8=0,91*'Tariffs July 2021'!M8/100,(91*'Tariffs July 2021'!M8/100)+'Tariffs July 2021'!BP8/4)</f>
        <v>61.640090909090901</v>
      </c>
      <c r="D16" s="203">
        <f>IF('Tariffs July 2021'!O8="",$F$5*'Tariffs July 2021'!N8/100,IF($F$5&gt;='Tariffs July 2021'!P8,('Tariffs July 2021'!P8*'Tariffs July 2021'!N8/100),($F$5*'Tariffs July 2021'!N8/100)))</f>
        <v>159.65135345454544</v>
      </c>
      <c r="E16" s="203">
        <f>IF(AND('Tariffs July 2021'!P8&gt;0,'Tariffs July 2021'!R8&gt;0),IF($F$5&lt;'Tariffs July 2021'!P8,0,IF($F$5&lt;=('Tariffs July 2021'!R8+'Tariffs July 2021'!P8),(($F$5-'Tariffs July 2021'!P8)*'Tariffs July 2021'!Q8/100),(('Tariffs July 2021'!R8)*'Tariffs July 2021'!Q8/100))),0)</f>
        <v>0</v>
      </c>
      <c r="F16" s="203">
        <f>IF('Tariffs July 2021'!T8&gt;0,IF(($F$5&lt;'Tariffs July 2021'!T8),(0),($F$5-'Tariffs July 2021'!T8)*'Tariffs July 2021'!U8/100),IF(AND('Tariffs July 2021'!R8&gt;0,'Tariffs July 2021'!T8=""),IF(($F$5&lt;'Tariffs July 2021'!R8),(0),($F$5-'Tariffs July 2021'!R8)*'Tariffs July 2021'!S8/100),IF(AND('Tariffs July 2021'!P8&gt;0,'Tariffs July 2021'!R8=""),IF(($F$5&lt;'Tariffs July 2021'!P8),(0),($F$5-'Tariffs July 2021'!P8)*'Tariffs July 2021'!Q8/100),0)))</f>
        <v>0</v>
      </c>
      <c r="G16" s="203">
        <f t="shared" si="0"/>
        <v>221.29144436363634</v>
      </c>
      <c r="H16" s="203">
        <f t="shared" si="1"/>
        <v>638.60541381818177</v>
      </c>
      <c r="I16" s="247">
        <f t="shared" si="6"/>
        <v>885.16577745454538</v>
      </c>
      <c r="J16" s="204">
        <f t="shared" si="7"/>
        <v>973.68235519999996</v>
      </c>
      <c r="K16" s="207">
        <f>'Tariffs July 2021'!AZ8</f>
        <v>0</v>
      </c>
      <c r="L16" s="207">
        <f>'Tariffs July 2021'!BA8</f>
        <v>0</v>
      </c>
      <c r="M16" s="207">
        <f>'Tariffs July 2021'!BB8</f>
        <v>0</v>
      </c>
      <c r="N16" s="207">
        <f>'Tariffs July 2021'!BC8</f>
        <v>0</v>
      </c>
      <c r="O16" s="205">
        <f>($F$6*'Tariffs July 2021'!AT8/100)*4</f>
        <v>166.86432000000002</v>
      </c>
      <c r="P16" s="206" t="str">
        <f t="shared" si="8"/>
        <v>No discount</v>
      </c>
      <c r="Q16" s="206" t="str">
        <f t="shared" si="2"/>
        <v>Exclusive</v>
      </c>
      <c r="R16" s="293">
        <f t="shared" si="9"/>
        <v>885.16577745454538</v>
      </c>
      <c r="S16" s="247">
        <f t="shared" si="10"/>
        <v>885.16577745454538</v>
      </c>
      <c r="T16" s="247">
        <f t="shared" si="3"/>
        <v>718.30145745454536</v>
      </c>
      <c r="U16" s="247">
        <f t="shared" si="4"/>
        <v>718.30145745454536</v>
      </c>
      <c r="V16" s="292">
        <f t="shared" si="5"/>
        <v>790.13160319999997</v>
      </c>
      <c r="W16" s="292">
        <f t="shared" si="5"/>
        <v>790.13160319999997</v>
      </c>
      <c r="X16" s="207">
        <f>'Tariffs July 2021'!BL8</f>
        <v>0</v>
      </c>
      <c r="Y16" s="207" t="str">
        <f>'Tariffs July 2021'!BM8</f>
        <v>n</v>
      </c>
      <c r="Z16" s="208">
        <f>'Tariffs July 2021'!G8</f>
        <v>42922</v>
      </c>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row>
    <row r="17" spans="1:55" x14ac:dyDescent="0.15">
      <c r="A17" s="201" t="str">
        <f>'Tariffs July 2021'!K9</f>
        <v>Simply Energy</v>
      </c>
      <c r="B17" s="202" t="str">
        <f>'Tariffs July 2021'!L9</f>
        <v>Energy Saver</v>
      </c>
      <c r="C17" s="203">
        <f>IF('Tariffs July 2021'!BP9=0,91*'Tariffs July 2021'!M9/100,(91*'Tariffs July 2021'!M9/100)+'Tariffs July 2021'!BP9/4)</f>
        <v>81.899999999999991</v>
      </c>
      <c r="D17" s="203">
        <f>IF('Tariffs July 2021'!O9="",$F$5*'Tariffs July 2021'!N9/100,IF($F$5&gt;='Tariffs July 2021'!P9,('Tariffs July 2021'!P9*'Tariffs July 2021'!N9/100),($F$5*'Tariffs July 2021'!N9/100)))</f>
        <v>193.02709418181817</v>
      </c>
      <c r="E17" s="203">
        <f>IF(AND('Tariffs July 2021'!P9&gt;0,'Tariffs July 2021'!R9&gt;0),IF($F$5&lt;'Tariffs July 2021'!P9,0,IF($F$5&lt;=('Tariffs July 2021'!R9+'Tariffs July 2021'!P9),(($F$5-'Tariffs July 2021'!P9)*'Tariffs July 2021'!Q9/100),(('Tariffs July 2021'!R9)*'Tariffs July 2021'!Q9/100))),0)</f>
        <v>0</v>
      </c>
      <c r="F17" s="203">
        <f>IF('Tariffs July 2021'!T9&gt;0,IF(($F$5&lt;'Tariffs July 2021'!T9),(0),($F$5-'Tariffs July 2021'!T9)*'Tariffs July 2021'!U9/100),IF(AND('Tariffs July 2021'!R9&gt;0,'Tariffs July 2021'!T9=""),IF(($F$5&lt;'Tariffs July 2021'!R9),(0),($F$5-'Tariffs July 2021'!R9)*'Tariffs July 2021'!S9/100),IF(AND('Tariffs July 2021'!P9&gt;0,'Tariffs July 2021'!R9=""),IF(($F$5&lt;'Tariffs July 2021'!P9),(0),($F$5-'Tariffs July 2021'!P9)*'Tariffs July 2021'!Q9/100),0)))</f>
        <v>0</v>
      </c>
      <c r="G17" s="203">
        <f t="shared" si="0"/>
        <v>274.92709418181818</v>
      </c>
      <c r="H17" s="203">
        <f t="shared" si="1"/>
        <v>772.1083767272728</v>
      </c>
      <c r="I17" s="247">
        <f t="shared" si="6"/>
        <v>1099.7083767272727</v>
      </c>
      <c r="J17" s="204">
        <f t="shared" si="7"/>
        <v>1209.6792144000001</v>
      </c>
      <c r="K17" s="207">
        <f>'Tariffs July 2021'!AZ9</f>
        <v>15</v>
      </c>
      <c r="L17" s="207">
        <f>'Tariffs July 2021'!BA9</f>
        <v>0</v>
      </c>
      <c r="M17" s="207">
        <f>'Tariffs July 2021'!BB9</f>
        <v>0</v>
      </c>
      <c r="N17" s="207">
        <f>'Tariffs July 2021'!BC9</f>
        <v>0</v>
      </c>
      <c r="O17" s="205">
        <f>($F$6*'Tariffs July 2021'!AT9/100)*4</f>
        <v>125.14824</v>
      </c>
      <c r="P17" s="206" t="str">
        <f t="shared" si="8"/>
        <v>Guaranteed off bill</v>
      </c>
      <c r="Q17" s="206" t="str">
        <f t="shared" si="2"/>
        <v>Exclusive</v>
      </c>
      <c r="R17" s="293">
        <f t="shared" si="9"/>
        <v>934.75212021818186</v>
      </c>
      <c r="S17" s="247">
        <f t="shared" si="10"/>
        <v>934.75212021818186</v>
      </c>
      <c r="T17" s="247">
        <f t="shared" si="3"/>
        <v>809.60388021818187</v>
      </c>
      <c r="U17" s="247">
        <f t="shared" si="4"/>
        <v>809.60388021818187</v>
      </c>
      <c r="V17" s="292">
        <f t="shared" si="5"/>
        <v>890.56426824000016</v>
      </c>
      <c r="W17" s="292">
        <f t="shared" si="5"/>
        <v>890.56426824000016</v>
      </c>
      <c r="X17" s="207">
        <f>'Tariffs July 2021'!BL9</f>
        <v>0</v>
      </c>
      <c r="Y17" s="207" t="str">
        <f>'Tariffs July 2021'!BM9</f>
        <v>n</v>
      </c>
      <c r="Z17" s="208">
        <f>'Tariffs July 2021'!G9</f>
        <v>42916</v>
      </c>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row>
    <row r="18" spans="1:55" x14ac:dyDescent="0.15">
      <c r="A18" s="201" t="str">
        <f>'Tariffs July 2021'!K10</f>
        <v>Mojo Power</v>
      </c>
      <c r="B18" s="202" t="str">
        <f>'Tariffs July 2021'!L10</f>
        <v>All Day Breakfast</v>
      </c>
      <c r="C18" s="203">
        <f>IF('Tariffs July 2021'!BP10=0,91*'Tariffs July 2021'!M10/100,(91*'Tariffs July 2021'!M10/100)+'Tariffs July 2021'!BP10/4)</f>
        <v>61.879999999999988</v>
      </c>
      <c r="D18" s="203">
        <f>IF('Tariffs July 2021'!O10="",$F$5*'Tariffs July 2021'!N10/100,IF($F$5&gt;='Tariffs July 2021'!P10,('Tariffs July 2021'!P10*'Tariffs July 2021'!N10/100),($F$5*'Tariffs July 2021'!N10/100)))</f>
        <v>142.92287999999999</v>
      </c>
      <c r="E18" s="203">
        <f>IF(AND('Tariffs July 2021'!P10&gt;0,'Tariffs July 2021'!R10&gt;0),IF($F$5&lt;'Tariffs July 2021'!P10,0,IF($F$5&lt;=('Tariffs July 2021'!R10+'Tariffs July 2021'!P10),(($F$5-'Tariffs July 2021'!P10)*'Tariffs July 2021'!Q10/100),(('Tariffs July 2021'!R10)*'Tariffs July 2021'!Q10/100))),0)</f>
        <v>0</v>
      </c>
      <c r="F18" s="203">
        <f>IF('Tariffs July 2021'!T10&gt;0,IF(($F$5&lt;'Tariffs July 2021'!T10),(0),($F$5-'Tariffs July 2021'!T10)*'Tariffs July 2021'!U10/100),IF(AND('Tariffs July 2021'!R10&gt;0,'Tariffs July 2021'!T10=""),IF(($F$5&lt;'Tariffs July 2021'!R10),(0),($F$5-'Tariffs July 2021'!R10)*'Tariffs July 2021'!S10/100),IF(AND('Tariffs July 2021'!P10&gt;0,'Tariffs July 2021'!R10=""),IF(($F$5&lt;'Tariffs July 2021'!P10),(0),($F$5-'Tariffs July 2021'!P10)*'Tariffs July 2021'!Q10/100),0)))</f>
        <v>0</v>
      </c>
      <c r="G18" s="203">
        <f t="shared" si="0"/>
        <v>204.80287999999999</v>
      </c>
      <c r="H18" s="203">
        <f t="shared" si="1"/>
        <v>571.69151999999997</v>
      </c>
      <c r="I18" s="247">
        <f t="shared" si="6"/>
        <v>819.21151999999995</v>
      </c>
      <c r="J18" s="204">
        <f t="shared" si="7"/>
        <v>901.13267200000007</v>
      </c>
      <c r="K18" s="207">
        <f>'Tariffs July 2021'!AZ10</f>
        <v>0</v>
      </c>
      <c r="L18" s="207">
        <f>'Tariffs July 2021'!BA10</f>
        <v>0</v>
      </c>
      <c r="M18" s="207">
        <f>'Tariffs July 2021'!BB10</f>
        <v>0</v>
      </c>
      <c r="N18" s="207">
        <f>'Tariffs July 2021'!BC10</f>
        <v>0</v>
      </c>
      <c r="O18" s="205">
        <f>($F$6*'Tariffs July 2021'!AT10/100)*4</f>
        <v>152.95896000000002</v>
      </c>
      <c r="P18" s="206" t="str">
        <f t="shared" si="8"/>
        <v>No discount</v>
      </c>
      <c r="Q18" s="206" t="str">
        <f t="shared" si="2"/>
        <v>Exclusive</v>
      </c>
      <c r="R18" s="293">
        <f t="shared" si="9"/>
        <v>819.21151999999995</v>
      </c>
      <c r="S18" s="247">
        <f t="shared" si="10"/>
        <v>819.21151999999995</v>
      </c>
      <c r="T18" s="247">
        <f t="shared" si="3"/>
        <v>666.2525599999999</v>
      </c>
      <c r="U18" s="247">
        <f t="shared" si="4"/>
        <v>666.2525599999999</v>
      </c>
      <c r="V18" s="292">
        <f t="shared" si="5"/>
        <v>732.87781599999994</v>
      </c>
      <c r="W18" s="292">
        <f t="shared" si="5"/>
        <v>732.87781599999994</v>
      </c>
      <c r="X18" s="207">
        <f>'Tariffs July 2021'!BL10</f>
        <v>0</v>
      </c>
      <c r="Y18" s="207" t="str">
        <f>'Tariffs July 2021'!BM10</f>
        <v>n</v>
      </c>
      <c r="Z18" s="208">
        <f>'Tariffs July 2021'!G10</f>
        <v>42917</v>
      </c>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c r="AY18" s="342"/>
      <c r="AZ18" s="342"/>
      <c r="BA18" s="342"/>
      <c r="BB18" s="342"/>
      <c r="BC18" s="342"/>
    </row>
    <row r="19" spans="1:55" x14ac:dyDescent="0.15">
      <c r="A19" s="201" t="str">
        <f>'Tariffs July 2021'!K11</f>
        <v>Powershop</v>
      </c>
      <c r="B19" s="202" t="str">
        <f>'Tariffs July 2021'!L11</f>
        <v>Carbon neutral</v>
      </c>
      <c r="C19" s="203">
        <f>IF('Tariffs July 2021'!BP11=0,91*'Tariffs July 2021'!M11/100,(91*'Tariffs July 2021'!M11/100)+'Tariffs July 2021'!BP11/4)</f>
        <v>81.899999999999991</v>
      </c>
      <c r="D19" s="203">
        <f>IF('Tariffs July 2021'!O11="",$F$5*'Tariffs July 2021'!N11/100,IF($F$5&gt;='Tariffs July 2021'!P11,('Tariffs July 2021'!P11*'Tariffs July 2021'!N11/100),($F$5*'Tariffs July 2021'!N11/100)))</f>
        <v>162.57477600000001</v>
      </c>
      <c r="E19" s="203">
        <f>IF(AND('Tariffs July 2021'!P11&gt;0,'Tariffs July 2021'!R11&gt;0),IF($F$5&lt;'Tariffs July 2021'!P11,0,IF($F$5&lt;=('Tariffs July 2021'!R11+'Tariffs July 2021'!P11),(($F$5-'Tariffs July 2021'!P11)*'Tariffs July 2021'!Q11/100),(('Tariffs July 2021'!R11)*'Tariffs July 2021'!Q11/100))),0)</f>
        <v>0</v>
      </c>
      <c r="F19" s="203">
        <f>IF('Tariffs July 2021'!T11&gt;0,IF(($F$5&lt;'Tariffs July 2021'!T11),(0),($F$5-'Tariffs July 2021'!T11)*'Tariffs July 2021'!U11/100),IF(AND('Tariffs July 2021'!R11&gt;0,'Tariffs July 2021'!T11=""),IF(($F$5&lt;'Tariffs July 2021'!R11),(0),($F$5-'Tariffs July 2021'!R11)*'Tariffs July 2021'!S11/100),IF(AND('Tariffs July 2021'!P11&gt;0,'Tariffs July 2021'!R11=""),IF(($F$5&lt;'Tariffs July 2021'!P11),(0),($F$5-'Tariffs July 2021'!P11)*'Tariffs July 2021'!Q11/100),0)))</f>
        <v>0</v>
      </c>
      <c r="G19" s="203">
        <f t="shared" si="0"/>
        <v>244.47477600000002</v>
      </c>
      <c r="H19" s="203">
        <f t="shared" si="1"/>
        <v>650.29910400000017</v>
      </c>
      <c r="I19" s="247">
        <f t="shared" si="6"/>
        <v>977.89910400000008</v>
      </c>
      <c r="J19" s="204">
        <f t="shared" si="7"/>
        <v>1075.6890144000001</v>
      </c>
      <c r="K19" s="207">
        <f>'Tariffs July 2021'!AZ11</f>
        <v>0</v>
      </c>
      <c r="L19" s="207">
        <f>'Tariffs July 2021'!BA11</f>
        <v>0</v>
      </c>
      <c r="M19" s="207">
        <f>'Tariffs July 2021'!BB11</f>
        <v>0</v>
      </c>
      <c r="N19" s="207">
        <f>'Tariffs July 2021'!BC11</f>
        <v>0</v>
      </c>
      <c r="O19" s="205">
        <f>($F$6*'Tariffs July 2021'!AT11/100)*4</f>
        <v>97.337519999999998</v>
      </c>
      <c r="P19" s="206" t="str">
        <f t="shared" si="8"/>
        <v>No discount</v>
      </c>
      <c r="Q19" s="206" t="str">
        <f t="shared" si="2"/>
        <v>Inclusive</v>
      </c>
      <c r="R19" s="293">
        <f t="shared" si="9"/>
        <v>977.89910400000008</v>
      </c>
      <c r="S19" s="247">
        <f t="shared" si="10"/>
        <v>977.89910400000008</v>
      </c>
      <c r="T19" s="247">
        <f t="shared" si="3"/>
        <v>880.56158400000004</v>
      </c>
      <c r="U19" s="247">
        <f t="shared" si="4"/>
        <v>880.56158400000004</v>
      </c>
      <c r="V19" s="292">
        <f t="shared" si="5"/>
        <v>968.61774240000011</v>
      </c>
      <c r="W19" s="292">
        <f t="shared" si="5"/>
        <v>968.61774240000011</v>
      </c>
      <c r="X19" s="207">
        <f>'Tariffs July 2021'!BL11</f>
        <v>0</v>
      </c>
      <c r="Y19" s="207" t="str">
        <f>'Tariffs July 2021'!BM11</f>
        <v>n</v>
      </c>
      <c r="Z19" s="208">
        <f>'Tariffs July 2021'!G11</f>
        <v>42900</v>
      </c>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c r="AY19" s="342"/>
      <c r="AZ19" s="342"/>
      <c r="BA19" s="342"/>
      <c r="BB19" s="342"/>
      <c r="BC19" s="342"/>
    </row>
    <row r="20" spans="1:55" x14ac:dyDescent="0.15">
      <c r="A20" s="201" t="str">
        <f>'Tariffs July 2021'!K12</f>
        <v>Red Energy</v>
      </c>
      <c r="B20" s="202" t="str">
        <f>'Tariffs July 2021'!L12</f>
        <v>Living Energy Saver</v>
      </c>
      <c r="C20" s="203">
        <f>IF('Tariffs July 2021'!BP12=0,91*'Tariffs July 2021'!M12/100,(91*'Tariffs July 2021'!M12/100)+'Tariffs July 2021'!BP12/4)</f>
        <v>77.349999999999994</v>
      </c>
      <c r="D20" s="203">
        <f>IF('Tariffs July 2021'!O12="",$F$5*'Tariffs July 2021'!N12/100,IF($F$5&gt;='Tariffs July 2021'!P12,('Tariffs July 2021'!P12*'Tariffs July 2021'!N12/100),($F$5*'Tariffs July 2021'!N12/100)))</f>
        <v>169.55850763636366</v>
      </c>
      <c r="E20" s="203">
        <f>IF(AND('Tariffs July 2021'!P12&gt;0,'Tariffs July 2021'!R12&gt;0),IF($F$5&lt;'Tariffs July 2021'!P12,0,IF($F$5&lt;=('Tariffs July 2021'!R12+'Tariffs July 2021'!P12),(($F$5-'Tariffs July 2021'!P12)*'Tariffs July 2021'!Q12/100),(('Tariffs July 2021'!R12)*'Tariffs July 2021'!Q12/100))),0)</f>
        <v>0</v>
      </c>
      <c r="F20" s="203">
        <f>IF('Tariffs July 2021'!T12&gt;0,IF(($F$5&lt;'Tariffs July 2021'!T12),(0),($F$5-'Tariffs July 2021'!T12)*'Tariffs July 2021'!U12/100),IF(AND('Tariffs July 2021'!R12&gt;0,'Tariffs July 2021'!T12=""),IF(($F$5&lt;'Tariffs July 2021'!R12),(0),($F$5-'Tariffs July 2021'!R12)*'Tariffs July 2021'!S12/100),IF(AND('Tariffs July 2021'!P12&gt;0,'Tariffs July 2021'!R12=""),IF(($F$5&lt;'Tariffs July 2021'!P12),(0),($F$5-'Tariffs July 2021'!P12)*'Tariffs July 2021'!Q12/100),0)))</f>
        <v>0</v>
      </c>
      <c r="G20" s="203">
        <f t="shared" si="0"/>
        <v>246.90850763636365</v>
      </c>
      <c r="H20" s="203">
        <f t="shared" si="1"/>
        <v>678.23403054545463</v>
      </c>
      <c r="I20" s="247">
        <f t="shared" si="6"/>
        <v>987.63403054545461</v>
      </c>
      <c r="J20" s="204">
        <f t="shared" si="7"/>
        <v>1086.3974336000001</v>
      </c>
      <c r="K20" s="207">
        <f>'Tariffs July 2021'!AZ12</f>
        <v>0</v>
      </c>
      <c r="L20" s="207">
        <f>'Tariffs July 2021'!BA12</f>
        <v>0</v>
      </c>
      <c r="M20" s="207">
        <f>'Tariffs July 2021'!BB12</f>
        <v>0</v>
      </c>
      <c r="N20" s="207">
        <f>'Tariffs July 2021'!BC12</f>
        <v>0</v>
      </c>
      <c r="O20" s="205">
        <f>($F$6*'Tariffs July 2021'!AT12/100)*4</f>
        <v>139.05360000000002</v>
      </c>
      <c r="P20" s="206" t="str">
        <f t="shared" si="8"/>
        <v>No discount</v>
      </c>
      <c r="Q20" s="206" t="str">
        <f t="shared" si="2"/>
        <v>Inclusive</v>
      </c>
      <c r="R20" s="293">
        <f t="shared" si="9"/>
        <v>987.63403054545461</v>
      </c>
      <c r="S20" s="247">
        <f t="shared" si="10"/>
        <v>987.63403054545461</v>
      </c>
      <c r="T20" s="247">
        <f t="shared" si="3"/>
        <v>848.58043054545465</v>
      </c>
      <c r="U20" s="247">
        <f t="shared" si="4"/>
        <v>848.58043054545465</v>
      </c>
      <c r="V20" s="292">
        <f t="shared" si="5"/>
        <v>933.43847360000018</v>
      </c>
      <c r="W20" s="292">
        <f t="shared" si="5"/>
        <v>933.43847360000018</v>
      </c>
      <c r="X20" s="207">
        <f>'Tariffs July 2021'!BL12</f>
        <v>0</v>
      </c>
      <c r="Y20" s="207" t="str">
        <f>'Tariffs July 2021'!BM12</f>
        <v>n</v>
      </c>
      <c r="Z20" s="208">
        <f>'Tariffs July 2021'!G12</f>
        <v>42916</v>
      </c>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c r="AY20" s="342"/>
      <c r="AZ20" s="342"/>
      <c r="BA20" s="342"/>
      <c r="BB20" s="342"/>
      <c r="BC20" s="342"/>
    </row>
    <row r="21" spans="1:55" x14ac:dyDescent="0.15">
      <c r="A21" s="201" t="str">
        <f>'Tariffs July 2021'!K13</f>
        <v>Alinta Energy</v>
      </c>
      <c r="B21" s="202" t="str">
        <f>'Tariffs July 2021'!L13</f>
        <v>Home Deal</v>
      </c>
      <c r="C21" s="203">
        <f>IF('Tariffs July 2021'!BP13=0,91*'Tariffs July 2021'!M13/100,(91*'Tariffs July 2021'!M13/100)+'Tariffs July 2021'!BP13/4)</f>
        <v>80.989999999999995</v>
      </c>
      <c r="D21" s="203">
        <f>IF('Tariffs July 2021'!O13="",$F$5*'Tariffs July 2021'!N13/100,IF($F$5&gt;='Tariffs July 2021'!P13,('Tariffs July 2021'!P13*'Tariffs July 2021'!N13/100),($F$5*'Tariffs July 2021'!N13/100)))</f>
        <v>156.56551854545455</v>
      </c>
      <c r="E21" s="203">
        <f>IF(AND('Tariffs July 2021'!P13&gt;0,'Tariffs July 2021'!R13&gt;0),IF($F$5&lt;'Tariffs July 2021'!P13,0,IF($F$5&lt;=('Tariffs July 2021'!R13+'Tariffs July 2021'!P13),(($F$5-'Tariffs July 2021'!P13)*'Tariffs July 2021'!Q13/100),(('Tariffs July 2021'!R13)*'Tariffs July 2021'!Q13/100))),0)</f>
        <v>0</v>
      </c>
      <c r="F21" s="203">
        <f>IF('Tariffs July 2021'!T13&gt;0,IF(($F$5&lt;'Tariffs July 2021'!T13),(0),($F$5-'Tariffs July 2021'!T13)*'Tariffs July 2021'!U13/100),IF(AND('Tariffs July 2021'!R13&gt;0,'Tariffs July 2021'!T13=""),IF(($F$5&lt;'Tariffs July 2021'!R13),(0),($F$5-'Tariffs July 2021'!R13)*'Tariffs July 2021'!S13/100),IF(AND('Tariffs July 2021'!P13&gt;0,'Tariffs July 2021'!R13=""),IF(($F$5&lt;'Tariffs July 2021'!P13),(0),($F$5-'Tariffs July 2021'!P13)*'Tariffs July 2021'!Q13/100),0)))</f>
        <v>0</v>
      </c>
      <c r="G21" s="203">
        <f t="shared" si="0"/>
        <v>237.55551854545456</v>
      </c>
      <c r="H21" s="203">
        <f t="shared" si="1"/>
        <v>626.26207418181821</v>
      </c>
      <c r="I21" s="247">
        <f t="shared" si="6"/>
        <v>950.22207418181824</v>
      </c>
      <c r="J21" s="204">
        <f t="shared" si="7"/>
        <v>1045.2442816000002</v>
      </c>
      <c r="K21" s="207">
        <f>'Tariffs July 2021'!AZ13</f>
        <v>0</v>
      </c>
      <c r="L21" s="207">
        <f>'Tariffs July 2021'!BA13</f>
        <v>0</v>
      </c>
      <c r="M21" s="207">
        <f>'Tariffs July 2021'!BB13</f>
        <v>0</v>
      </c>
      <c r="N21" s="207">
        <f>'Tariffs July 2021'!BC13</f>
        <v>0</v>
      </c>
      <c r="O21" s="205">
        <f>($F$6*'Tariffs July 2021'!AT13/100)*4</f>
        <v>0</v>
      </c>
      <c r="P21" s="206" t="str">
        <f t="shared" si="8"/>
        <v>No discount</v>
      </c>
      <c r="Q21" s="206" t="str">
        <f t="shared" si="2"/>
        <v>Exclusive</v>
      </c>
      <c r="R21" s="293">
        <f t="shared" si="9"/>
        <v>950.22207418181824</v>
      </c>
      <c r="S21" s="247">
        <f t="shared" si="10"/>
        <v>950.22207418181824</v>
      </c>
      <c r="T21" s="247">
        <f t="shared" si="3"/>
        <v>950.22207418181824</v>
      </c>
      <c r="U21" s="247">
        <f t="shared" si="4"/>
        <v>950.22207418181824</v>
      </c>
      <c r="V21" s="292">
        <f t="shared" si="5"/>
        <v>1045.2442816000002</v>
      </c>
      <c r="W21" s="292">
        <f t="shared" si="5"/>
        <v>1045.2442816000002</v>
      </c>
      <c r="X21" s="207">
        <f>'Tariffs July 2021'!BL13</f>
        <v>0</v>
      </c>
      <c r="Y21" s="207" t="str">
        <f>'Tariffs July 2021'!BM13</f>
        <v>n</v>
      </c>
      <c r="Z21" s="208">
        <f>'Tariffs July 2021'!G13</f>
        <v>42916</v>
      </c>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c r="AY21" s="342"/>
      <c r="AZ21" s="342"/>
      <c r="BA21" s="342"/>
      <c r="BB21" s="342"/>
      <c r="BC21" s="342"/>
    </row>
    <row r="22" spans="1:55" x14ac:dyDescent="0.15">
      <c r="A22" s="201" t="str">
        <f>'Tariffs July 2021'!K14</f>
        <v>1st Energy</v>
      </c>
      <c r="B22" s="202" t="str">
        <f>'Tariffs July 2021'!L14</f>
        <v>Solar Bonus</v>
      </c>
      <c r="C22" s="203">
        <f>IF('Tariffs July 2021'!BP14=0,91*'Tariffs July 2021'!M14/100,(91*'Tariffs July 2021'!M14/100)+'Tariffs July 2021'!BP14/4)</f>
        <v>103.74</v>
      </c>
      <c r="D22" s="203">
        <f>IF('Tariffs July 2021'!O14="",$F$5*'Tariffs July 2021'!N14/100,IF($F$5&gt;='Tariffs July 2021'!P14,('Tariffs July 2021'!P14*'Tariffs July 2021'!N14/100),($F$5*'Tariffs July 2021'!N14/100)))</f>
        <v>174.02484763636363</v>
      </c>
      <c r="E22" s="203">
        <f>IF(AND('Tariffs July 2021'!P14&gt;0,'Tariffs July 2021'!R14&gt;0),IF($F$5&lt;'Tariffs July 2021'!P14,0,IF($F$5&lt;=('Tariffs July 2021'!R14+'Tariffs July 2021'!P14),(($F$5-'Tariffs July 2021'!P14)*'Tariffs July 2021'!Q14/100),(('Tariffs July 2021'!R14)*'Tariffs July 2021'!Q14/100))),0)</f>
        <v>0</v>
      </c>
      <c r="F22" s="203">
        <f>IF('Tariffs July 2021'!T14&gt;0,IF(($F$5&lt;'Tariffs July 2021'!T14),(0),($F$5-'Tariffs July 2021'!T14)*'Tariffs July 2021'!U14/100),IF(AND('Tariffs July 2021'!R14&gt;0,'Tariffs July 2021'!T14=""),IF(($F$5&lt;'Tariffs July 2021'!R14),(0),($F$5-'Tariffs July 2021'!R14)*'Tariffs July 2021'!S14/100),IF(AND('Tariffs July 2021'!P14&gt;0,'Tariffs July 2021'!R14=""),IF(($F$5&lt;'Tariffs July 2021'!P14),(0),($F$5-'Tariffs July 2021'!P14)*'Tariffs July 2021'!Q14/100),0)))</f>
        <v>0</v>
      </c>
      <c r="G22" s="203">
        <f t="shared" si="0"/>
        <v>277.76484763636364</v>
      </c>
      <c r="H22" s="203">
        <f t="shared" si="1"/>
        <v>696.09939054545453</v>
      </c>
      <c r="I22" s="247">
        <f t="shared" si="6"/>
        <v>1111.0593905454546</v>
      </c>
      <c r="J22" s="204">
        <f t="shared" si="7"/>
        <v>1222.1653296000002</v>
      </c>
      <c r="K22" s="207">
        <f>'Tariffs July 2021'!AZ14</f>
        <v>0</v>
      </c>
      <c r="L22" s="207">
        <f>'Tariffs July 2021'!BA14</f>
        <v>0</v>
      </c>
      <c r="M22" s="207">
        <f>'Tariffs July 2021'!BB14</f>
        <v>0</v>
      </c>
      <c r="N22" s="207">
        <f>'Tariffs July 2021'!BC14</f>
        <v>0</v>
      </c>
      <c r="O22" s="205">
        <f>($F$6*'Tariffs July 2021'!AT14/100)*4</f>
        <v>305.91792000000004</v>
      </c>
      <c r="P22" s="206" t="str">
        <f t="shared" si="8"/>
        <v>No discount</v>
      </c>
      <c r="Q22" s="206" t="str">
        <f t="shared" si="2"/>
        <v>Exclusive</v>
      </c>
      <c r="R22" s="293">
        <f t="shared" si="9"/>
        <v>1111.0593905454546</v>
      </c>
      <c r="S22" s="247">
        <f t="shared" si="10"/>
        <v>1111.0593905454546</v>
      </c>
      <c r="T22" s="247">
        <f t="shared" si="3"/>
        <v>805.14147054545447</v>
      </c>
      <c r="U22" s="247">
        <f t="shared" si="4"/>
        <v>805.14147054545447</v>
      </c>
      <c r="V22" s="292">
        <f t="shared" si="5"/>
        <v>885.65561760000003</v>
      </c>
      <c r="W22" s="292">
        <f t="shared" si="5"/>
        <v>885.65561760000003</v>
      </c>
      <c r="X22" s="207">
        <f>'Tariffs July 2021'!BL14</f>
        <v>0</v>
      </c>
      <c r="Y22" s="207" t="str">
        <f>'Tariffs July 2021'!BM14</f>
        <v>n</v>
      </c>
      <c r="Z22" s="208">
        <f>'Tariffs July 2021'!G14</f>
        <v>42916</v>
      </c>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c r="AY22" s="342"/>
      <c r="AZ22" s="342"/>
      <c r="BA22" s="342"/>
      <c r="BB22" s="342"/>
      <c r="BC22" s="342"/>
    </row>
    <row r="23" spans="1:55" x14ac:dyDescent="0.15">
      <c r="A23" s="201" t="str">
        <f>'Tariffs July 2021'!K15</f>
        <v>ReAmped Energy</v>
      </c>
      <c r="B23" s="202" t="str">
        <f>'Tariffs July 2021'!L15</f>
        <v>Solar</v>
      </c>
      <c r="C23" s="203">
        <f>IF('Tariffs July 2021'!BP15=0,91*'Tariffs July 2021'!M15/100,(91*'Tariffs July 2021'!M15/100)+'Tariffs July 2021'!BP15/4)</f>
        <v>91.711454545454529</v>
      </c>
      <c r="D23" s="203">
        <f>IF('Tariffs July 2021'!O15="",$F$5*'Tariffs July 2021'!N15/100,IF($F$5&gt;='Tariffs July 2021'!P15,('Tariffs July 2021'!P15*'Tariffs July 2021'!N15/100),($F$5*'Tariffs July 2021'!N15/100)))</f>
        <v>194.81363018181816</v>
      </c>
      <c r="E23" s="203">
        <f>IF(AND('Tariffs July 2021'!P15&gt;0,'Tariffs July 2021'!R15&gt;0),IF($F$5&lt;'Tariffs July 2021'!P15,0,IF($F$5&lt;=('Tariffs July 2021'!R15+'Tariffs July 2021'!P15),(($F$5-'Tariffs July 2021'!P15)*'Tariffs July 2021'!Q15/100),(('Tariffs July 2021'!R15)*'Tariffs July 2021'!Q15/100))),0)</f>
        <v>0</v>
      </c>
      <c r="F23" s="203">
        <f>IF('Tariffs July 2021'!T15&gt;0,IF(($F$5&lt;'Tariffs July 2021'!T15),(0),($F$5-'Tariffs July 2021'!T15)*'Tariffs July 2021'!U15/100),IF(AND('Tariffs July 2021'!R15&gt;0,'Tariffs July 2021'!T15=""),IF(($F$5&lt;'Tariffs July 2021'!R15),(0),($F$5-'Tariffs July 2021'!R15)*'Tariffs July 2021'!S15/100),IF(AND('Tariffs July 2021'!P15&gt;0,'Tariffs July 2021'!R15=""),IF(($F$5&lt;'Tariffs July 2021'!P15),(0),($F$5-'Tariffs July 2021'!P15)*'Tariffs July 2021'!Q15/100),0)))</f>
        <v>0</v>
      </c>
      <c r="G23" s="203">
        <f t="shared" si="0"/>
        <v>286.52508472727266</v>
      </c>
      <c r="H23" s="203">
        <f t="shared" si="1"/>
        <v>779.25452072727251</v>
      </c>
      <c r="I23" s="247">
        <f t="shared" si="6"/>
        <v>1146.1003389090906</v>
      </c>
      <c r="J23" s="204">
        <f t="shared" si="7"/>
        <v>1260.7103727999997</v>
      </c>
      <c r="K23" s="207">
        <f>'Tariffs July 2021'!AZ15</f>
        <v>0</v>
      </c>
      <c r="L23" s="207">
        <f>'Tariffs July 2021'!BA15</f>
        <v>0</v>
      </c>
      <c r="M23" s="207">
        <f>'Tariffs July 2021'!BB15</f>
        <v>0</v>
      </c>
      <c r="N23" s="207">
        <f>'Tariffs July 2021'!BC15</f>
        <v>0</v>
      </c>
      <c r="O23" s="205">
        <f>($F$6*'Tariffs July 2021'!AT15/100)*4</f>
        <v>472.78224</v>
      </c>
      <c r="P23" s="206" t="str">
        <f t="shared" si="8"/>
        <v>No discount</v>
      </c>
      <c r="Q23" s="206" t="str">
        <f t="shared" si="2"/>
        <v>Exclusive</v>
      </c>
      <c r="R23" s="293">
        <f t="shared" si="9"/>
        <v>1146.1003389090906</v>
      </c>
      <c r="S23" s="247">
        <f t="shared" si="10"/>
        <v>1146.1003389090906</v>
      </c>
      <c r="T23" s="247">
        <f t="shared" si="3"/>
        <v>673.31809890909062</v>
      </c>
      <c r="U23" s="247">
        <f t="shared" si="4"/>
        <v>673.31809890909062</v>
      </c>
      <c r="V23" s="292">
        <f t="shared" ref="V23:W33" si="11">T23*1.1</f>
        <v>740.64990879999971</v>
      </c>
      <c r="W23" s="292">
        <f t="shared" si="11"/>
        <v>740.64990879999971</v>
      </c>
      <c r="X23" s="207">
        <f>'Tariffs July 2021'!BL15</f>
        <v>0</v>
      </c>
      <c r="Y23" s="207" t="str">
        <f>'Tariffs July 2021'!BM15</f>
        <v>n</v>
      </c>
      <c r="Z23" s="208">
        <f>'Tariffs July 2021'!G15</f>
        <v>42642</v>
      </c>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c r="AY23" s="342"/>
      <c r="AZ23" s="342"/>
      <c r="BA23" s="342"/>
      <c r="BB23" s="342"/>
      <c r="BC23" s="342"/>
    </row>
    <row r="24" spans="1:55" x14ac:dyDescent="0.15">
      <c r="A24" s="201" t="str">
        <f>'Tariffs July 2021'!K16</f>
        <v>Powerclub</v>
      </c>
      <c r="B24" s="202" t="str">
        <f>'Tariffs July 2021'!L16</f>
        <v>Powerbank Home Solar</v>
      </c>
      <c r="C24" s="203">
        <f>IF('Tariffs July 2021'!BP16=0,91*'Tariffs July 2021'!M16/100,(91*'Tariffs July 2021'!M16/100)+'Tariffs July 2021'!BP16/4)</f>
        <v>108.05363636363636</v>
      </c>
      <c r="D24" s="203">
        <f>IF('Tariffs July 2021'!O16="",$F$5*'Tariffs July 2021'!N16/100,IF($F$5&gt;='Tariffs July 2021'!P16,('Tariffs July 2021'!P16*'Tariffs July 2021'!N16/100),($F$5*'Tariffs July 2021'!N16/100)))</f>
        <v>150.23143636363636</v>
      </c>
      <c r="E24" s="203">
        <f>IF(AND('Tariffs July 2021'!P16&gt;0,'Tariffs July 2021'!R16&gt;0),IF($F$5&lt;'Tariffs July 2021'!P16,0,IF($F$5&lt;=('Tariffs July 2021'!R16+'Tariffs July 2021'!P16),(($F$5-'Tariffs July 2021'!P16)*'Tariffs July 2021'!Q16/100),(('Tariffs July 2021'!R16)*'Tariffs July 2021'!Q16/100))),0)</f>
        <v>0</v>
      </c>
      <c r="F24" s="203">
        <f>IF('Tariffs July 2021'!T16&gt;0,IF(($F$5&lt;'Tariffs July 2021'!T16),(0),($F$5-'Tariffs July 2021'!T16)*'Tariffs July 2021'!U16/100),IF(AND('Tariffs July 2021'!R16&gt;0,'Tariffs July 2021'!T16=""),IF(($F$5&lt;'Tariffs July 2021'!R16),(0),($F$5-'Tariffs July 2021'!R16)*'Tariffs July 2021'!S16/100),IF(AND('Tariffs July 2021'!P16&gt;0,'Tariffs July 2021'!R16=""),IF(($F$5&lt;'Tariffs July 2021'!P16),(0),($F$5-'Tariffs July 2021'!P16)*'Tariffs July 2021'!Q16/100),0)))</f>
        <v>0</v>
      </c>
      <c r="G24" s="203">
        <f t="shared" si="0"/>
        <v>258.28507272727273</v>
      </c>
      <c r="H24" s="203">
        <f t="shared" si="1"/>
        <v>600.92574545454545</v>
      </c>
      <c r="I24" s="247">
        <f t="shared" si="6"/>
        <v>1033.1402909090909</v>
      </c>
      <c r="J24" s="204">
        <f t="shared" si="7"/>
        <v>1136.4543200000001</v>
      </c>
      <c r="K24" s="207">
        <f>'Tariffs July 2021'!AZ16</f>
        <v>0</v>
      </c>
      <c r="L24" s="207">
        <f>'Tariffs July 2021'!BA16</f>
        <v>0</v>
      </c>
      <c r="M24" s="207">
        <f>'Tariffs July 2021'!BB16</f>
        <v>0</v>
      </c>
      <c r="N24" s="207">
        <f>'Tariffs July 2021'!BC16</f>
        <v>0</v>
      </c>
      <c r="O24" s="205">
        <f>($F$6*'Tariffs July 2021'!AT16/100)*4</f>
        <v>57.011975999999997</v>
      </c>
      <c r="P24" s="206" t="str">
        <f t="shared" si="8"/>
        <v>No discount</v>
      </c>
      <c r="Q24" s="206" t="str">
        <f t="shared" si="2"/>
        <v>Exclusive</v>
      </c>
      <c r="R24" s="293">
        <f t="shared" si="9"/>
        <v>1033.1402909090909</v>
      </c>
      <c r="S24" s="247">
        <f t="shared" si="10"/>
        <v>1033.1402909090909</v>
      </c>
      <c r="T24" s="247">
        <f t="shared" si="3"/>
        <v>976.12831490909093</v>
      </c>
      <c r="U24" s="247">
        <f t="shared" si="4"/>
        <v>976.12831490909093</v>
      </c>
      <c r="V24" s="292">
        <f t="shared" si="11"/>
        <v>1073.7411464000002</v>
      </c>
      <c r="W24" s="292">
        <f t="shared" si="11"/>
        <v>1073.7411464000002</v>
      </c>
      <c r="X24" s="207">
        <f>'Tariffs July 2021'!BL16</f>
        <v>0</v>
      </c>
      <c r="Y24" s="207" t="str">
        <f>'Tariffs July 2021'!BM16</f>
        <v>n</v>
      </c>
      <c r="Z24" s="208">
        <f>'Tariffs July 2021'!G16</f>
        <v>42916</v>
      </c>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c r="AY24" s="342"/>
      <c r="AZ24" s="342"/>
      <c r="BA24" s="342"/>
      <c r="BB24" s="342"/>
      <c r="BC24" s="342"/>
    </row>
    <row r="25" spans="1:55" x14ac:dyDescent="0.15">
      <c r="A25" s="201" t="str">
        <f>'Tariffs July 2021'!K17</f>
        <v>Amber Electric</v>
      </c>
      <c r="B25" s="202" t="str">
        <f>'Tariffs July 2021'!L17</f>
        <v>Amber Plan</v>
      </c>
      <c r="C25" s="203">
        <f>IF('Tariffs July 2021'!BP17=0,91*'Tariffs July 2021'!M17/100,(91*'Tariffs July 2021'!M17/100)+'Tariffs July 2021'!BP17/4)</f>
        <v>89.395090909090911</v>
      </c>
      <c r="D25" s="203">
        <f>IF('Tariffs July 2021'!O17="",$F$5*'Tariffs July 2021'!N17/100,IF($F$5&gt;='Tariffs July 2021'!P17,('Tariffs July 2021'!P17*'Tariffs July 2021'!N17/100),($F$5*'Tariffs July 2021'!N17/100)))</f>
        <v>155.42863199999999</v>
      </c>
      <c r="E25" s="203">
        <f>IF(AND('Tariffs July 2021'!P17&gt;0,'Tariffs July 2021'!R17&gt;0),IF($F$5&lt;'Tariffs July 2021'!P17,0,IF($F$5&lt;=('Tariffs July 2021'!R17+'Tariffs July 2021'!P17),(($F$5-'Tariffs July 2021'!P17)*'Tariffs July 2021'!Q17/100),(('Tariffs July 2021'!R17)*'Tariffs July 2021'!Q17/100))),0)</f>
        <v>0</v>
      </c>
      <c r="F25" s="203">
        <f>IF('Tariffs July 2021'!T17&gt;0,IF(($F$5&lt;'Tariffs July 2021'!T17),(0),($F$5-'Tariffs July 2021'!T17)*'Tariffs July 2021'!U17/100),IF(AND('Tariffs July 2021'!R17&gt;0,'Tariffs July 2021'!T17=""),IF(($F$5&lt;'Tariffs July 2021'!R17),(0),($F$5-'Tariffs July 2021'!R17)*'Tariffs July 2021'!S17/100),IF(AND('Tariffs July 2021'!P17&gt;0,'Tariffs July 2021'!R17=""),IF(($F$5&lt;'Tariffs July 2021'!P17),(0),($F$5-'Tariffs July 2021'!P17)*'Tariffs July 2021'!Q17/100),0)))</f>
        <v>0</v>
      </c>
      <c r="G25" s="203">
        <f t="shared" si="0"/>
        <v>244.82372290909092</v>
      </c>
      <c r="H25" s="203">
        <f t="shared" si="1"/>
        <v>621.71452799999997</v>
      </c>
      <c r="I25" s="247">
        <f t="shared" si="6"/>
        <v>979.29489163636367</v>
      </c>
      <c r="J25" s="204">
        <f t="shared" si="7"/>
        <v>1077.2243808000001</v>
      </c>
      <c r="K25" s="207">
        <f>'Tariffs July 2021'!AZ17</f>
        <v>0</v>
      </c>
      <c r="L25" s="207">
        <f>'Tariffs July 2021'!BA17</f>
        <v>0</v>
      </c>
      <c r="M25" s="207">
        <f>'Tariffs July 2021'!BB17</f>
        <v>0</v>
      </c>
      <c r="N25" s="207">
        <f>'Tariffs July 2021'!BC17</f>
        <v>0</v>
      </c>
      <c r="O25" s="205">
        <f>($F$6*'Tariffs July 2021'!AT17/100)*4</f>
        <v>0</v>
      </c>
      <c r="P25" s="206" t="str">
        <f t="shared" si="8"/>
        <v>No discount</v>
      </c>
      <c r="Q25" s="206" t="str">
        <f t="shared" si="2"/>
        <v>Exclusive</v>
      </c>
      <c r="R25" s="293">
        <f t="shared" si="9"/>
        <v>979.29489163636367</v>
      </c>
      <c r="S25" s="247">
        <f t="shared" si="10"/>
        <v>979.29489163636367</v>
      </c>
      <c r="T25" s="247">
        <f t="shared" si="3"/>
        <v>979.29489163636367</v>
      </c>
      <c r="U25" s="247">
        <f t="shared" si="4"/>
        <v>979.29489163636367</v>
      </c>
      <c r="V25" s="292">
        <f t="shared" si="11"/>
        <v>1077.2243808000001</v>
      </c>
      <c r="W25" s="292">
        <f t="shared" si="11"/>
        <v>1077.2243808000001</v>
      </c>
      <c r="X25" s="207">
        <f>'Tariffs July 2021'!BL17</f>
        <v>0</v>
      </c>
      <c r="Y25" s="207" t="str">
        <f>'Tariffs July 2021'!BM17</f>
        <v>n</v>
      </c>
      <c r="Z25" s="208">
        <f>'Tariffs July 2021'!G17</f>
        <v>42916</v>
      </c>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c r="AY25" s="342"/>
      <c r="AZ25" s="342"/>
      <c r="BA25" s="342"/>
      <c r="BB25" s="342"/>
      <c r="BC25" s="342"/>
    </row>
    <row r="26" spans="1:55" x14ac:dyDescent="0.15">
      <c r="A26" s="201" t="str">
        <f>'Tariffs July 2021'!K18</f>
        <v>CovaU</v>
      </c>
      <c r="B26" s="202" t="str">
        <f>'Tariffs July 2021'!L18</f>
        <v>Freedom Plus Solar</v>
      </c>
      <c r="C26" s="203">
        <f>IF('Tariffs July 2021'!BP18=0,91*'Tariffs July 2021'!M18/100,(91*'Tariffs July 2021'!M18/100)+'Tariffs July 2021'!BP18/4)</f>
        <v>90.09</v>
      </c>
      <c r="D26" s="203">
        <f>IF('Tariffs July 2021'!O18="",$F$5*'Tariffs July 2021'!N18/100,IF($F$5&gt;='Tariffs July 2021'!P18,('Tariffs July 2021'!P18*'Tariffs July 2021'!N18/100),($F$5*'Tariffs July 2021'!N18/100)))</f>
        <v>189.86005309090905</v>
      </c>
      <c r="E26" s="203">
        <f>IF(AND('Tariffs July 2021'!P18&gt;0,'Tariffs July 2021'!R18&gt;0),IF($F$5&lt;'Tariffs July 2021'!P18,0,IF($F$5&lt;=('Tariffs July 2021'!R18+'Tariffs July 2021'!P18),(($F$5-'Tariffs July 2021'!P18)*'Tariffs July 2021'!Q18/100),(('Tariffs July 2021'!R18)*'Tariffs July 2021'!Q18/100))),0)</f>
        <v>0</v>
      </c>
      <c r="F26" s="203">
        <f>IF('Tariffs July 2021'!T18&gt;0,IF(($F$5&lt;'Tariffs July 2021'!T18),(0),($F$5-'Tariffs July 2021'!T18)*'Tariffs July 2021'!U18/100),IF(AND('Tariffs July 2021'!R18&gt;0,'Tariffs July 2021'!T18=""),IF(($F$5&lt;'Tariffs July 2021'!R18),(0),($F$5-'Tariffs July 2021'!R18)*'Tariffs July 2021'!S18/100),IF(AND('Tariffs July 2021'!P18&gt;0,'Tariffs July 2021'!R18=""),IF(($F$5&lt;'Tariffs July 2021'!P18),(0),($F$5-'Tariffs July 2021'!P18)*'Tariffs July 2021'!Q18/100),0)))</f>
        <v>0</v>
      </c>
      <c r="G26" s="203">
        <f t="shared" si="0"/>
        <v>279.95005309090902</v>
      </c>
      <c r="H26" s="203">
        <f t="shared" si="1"/>
        <v>759.44021236363608</v>
      </c>
      <c r="I26" s="247">
        <f t="shared" si="6"/>
        <v>1119.8002123636361</v>
      </c>
      <c r="J26" s="204">
        <f t="shared" si="7"/>
        <v>1231.7802335999997</v>
      </c>
      <c r="K26" s="207">
        <f>'Tariffs July 2021'!AZ18</f>
        <v>15</v>
      </c>
      <c r="L26" s="207">
        <f>'Tariffs July 2021'!BA18</f>
        <v>0</v>
      </c>
      <c r="M26" s="207">
        <f>'Tariffs July 2021'!BB18</f>
        <v>0</v>
      </c>
      <c r="N26" s="207">
        <f>'Tariffs July 2021'!BC18</f>
        <v>0</v>
      </c>
      <c r="O26" s="205">
        <f>($F$6*'Tariffs July 2021'!AT18/100)*4</f>
        <v>305.91792000000004</v>
      </c>
      <c r="P26" s="206" t="str">
        <f t="shared" si="8"/>
        <v>Guaranteed off bill</v>
      </c>
      <c r="Q26" s="206" t="str">
        <f t="shared" si="2"/>
        <v>Exclusive</v>
      </c>
      <c r="R26" s="293">
        <f t="shared" si="9"/>
        <v>951.83018050909072</v>
      </c>
      <c r="S26" s="247">
        <f t="shared" si="10"/>
        <v>951.83018050909072</v>
      </c>
      <c r="T26" s="247">
        <f t="shared" si="3"/>
        <v>645.91226050909063</v>
      </c>
      <c r="U26" s="247">
        <f t="shared" si="4"/>
        <v>645.91226050909063</v>
      </c>
      <c r="V26" s="292">
        <f t="shared" si="11"/>
        <v>710.50348655999971</v>
      </c>
      <c r="W26" s="292">
        <f t="shared" si="11"/>
        <v>710.50348655999971</v>
      </c>
      <c r="X26" s="207">
        <f>'Tariffs July 2021'!BL18</f>
        <v>0</v>
      </c>
      <c r="Y26" s="207" t="str">
        <f>'Tariffs July 2021'!BM18</f>
        <v>n</v>
      </c>
      <c r="Z26" s="208">
        <f>'Tariffs July 2021'!G18</f>
        <v>42654</v>
      </c>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c r="AY26" s="342"/>
      <c r="AZ26" s="342"/>
      <c r="BA26" s="342"/>
      <c r="BB26" s="342"/>
      <c r="BC26" s="342"/>
    </row>
    <row r="27" spans="1:55" x14ac:dyDescent="0.15">
      <c r="A27" s="201" t="str">
        <f>'Tariffs July 2021'!K19</f>
        <v>Discover Energy</v>
      </c>
      <c r="B27" s="202" t="str">
        <f>'Tariffs July 2021'!L19</f>
        <v>Solar Smart</v>
      </c>
      <c r="C27" s="203">
        <f>IF('Tariffs July 2021'!BP19=0,91*'Tariffs July 2021'!M19/100,(91*'Tariffs July 2021'!M19/100)+'Tariffs July 2021'!BP19/4)</f>
        <v>65.52</v>
      </c>
      <c r="D27" s="203">
        <f>IF('Tariffs July 2021'!O19="",$F$5*'Tariffs July 2021'!N19/100,IF($F$5&gt;='Tariffs July 2021'!P19,('Tariffs July 2021'!P19*'Tariffs July 2021'!N19/100),($F$5*'Tariffs July 2021'!N19/100)))</f>
        <v>205.37043381818182</v>
      </c>
      <c r="E27" s="203">
        <f>IF(AND('Tariffs July 2021'!P19&gt;0,'Tariffs July 2021'!R19&gt;0),IF($F$5&lt;'Tariffs July 2021'!P19,0,IF($F$5&lt;=('Tariffs July 2021'!R19+'Tariffs July 2021'!P19),(($F$5-'Tariffs July 2021'!P19)*'Tariffs July 2021'!Q19/100),(('Tariffs July 2021'!R19)*'Tariffs July 2021'!Q19/100))),0)</f>
        <v>0</v>
      </c>
      <c r="F27" s="203">
        <f>IF('Tariffs July 2021'!T19&gt;0,IF(($F$5&lt;'Tariffs July 2021'!T19),(0),($F$5-'Tariffs July 2021'!T19)*'Tariffs July 2021'!U19/100),IF(AND('Tariffs July 2021'!R19&gt;0,'Tariffs July 2021'!T19=""),IF(($F$5&lt;'Tariffs July 2021'!R19),(0),($F$5-'Tariffs July 2021'!R19)*'Tariffs July 2021'!S19/100),IF(AND('Tariffs July 2021'!P19&gt;0,'Tariffs July 2021'!R19=""),IF(($F$5&lt;'Tariffs July 2021'!P19),(0),($F$5-'Tariffs July 2021'!P19)*'Tariffs July 2021'!Q19/100),0)))</f>
        <v>0</v>
      </c>
      <c r="G27" s="203">
        <f t="shared" si="0"/>
        <v>270.8904338181818</v>
      </c>
      <c r="H27" s="203">
        <f t="shared" si="1"/>
        <v>821.48173527272729</v>
      </c>
      <c r="I27" s="247">
        <f t="shared" si="6"/>
        <v>1083.5617352727272</v>
      </c>
      <c r="J27" s="204">
        <f t="shared" si="7"/>
        <v>1191.9179088000001</v>
      </c>
      <c r="K27" s="207">
        <f>'Tariffs July 2021'!AZ19</f>
        <v>0</v>
      </c>
      <c r="L27" s="207">
        <f>'Tariffs July 2021'!BA19</f>
        <v>18</v>
      </c>
      <c r="M27" s="207">
        <f>'Tariffs July 2021'!BB19</f>
        <v>0</v>
      </c>
      <c r="N27" s="207">
        <f>'Tariffs July 2021'!BC19</f>
        <v>0</v>
      </c>
      <c r="O27" s="205">
        <f>($F$6*'Tariffs July 2021'!AT19/100)*4</f>
        <v>444.97152</v>
      </c>
      <c r="P27" s="206" t="str">
        <f t="shared" si="8"/>
        <v>Guaranteed off usage</v>
      </c>
      <c r="Q27" s="206" t="str">
        <f t="shared" si="2"/>
        <v>Exclusive</v>
      </c>
      <c r="R27" s="293">
        <f t="shared" si="9"/>
        <v>935.69502292363632</v>
      </c>
      <c r="S27" s="247">
        <f t="shared" si="10"/>
        <v>935.69502292363632</v>
      </c>
      <c r="T27" s="247">
        <f t="shared" si="3"/>
        <v>490.72350292363632</v>
      </c>
      <c r="U27" s="247">
        <f t="shared" si="4"/>
        <v>490.72350292363632</v>
      </c>
      <c r="V27" s="292">
        <f t="shared" si="11"/>
        <v>539.79585321599995</v>
      </c>
      <c r="W27" s="292">
        <f t="shared" si="11"/>
        <v>539.79585321599995</v>
      </c>
      <c r="X27" s="207">
        <f>'Tariffs July 2021'!BL19</f>
        <v>0</v>
      </c>
      <c r="Y27" s="207" t="str">
        <f>'Tariffs July 2021'!BM19</f>
        <v>n</v>
      </c>
      <c r="Z27" s="208">
        <f>'Tariffs July 2021'!G19</f>
        <v>42916</v>
      </c>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row>
    <row r="28" spans="1:55" x14ac:dyDescent="0.15">
      <c r="A28" s="201" t="str">
        <f>'Tariffs July 2021'!K20</f>
        <v>Future X Power</v>
      </c>
      <c r="B28" s="202" t="str">
        <f>'Tariffs July 2021'!L20</f>
        <v>Flexi Saver</v>
      </c>
      <c r="C28" s="203">
        <f>IF('Tariffs July 2021'!BP20=0,91*'Tariffs July 2021'!M20/100,(91*'Tariffs July 2021'!M20/100)+'Tariffs July 2021'!BP20/4)</f>
        <v>81.320909090909083</v>
      </c>
      <c r="D28" s="203">
        <f>IF('Tariffs July 2021'!O20="",$F$5*'Tariffs July 2021'!N20/100,IF($F$5&gt;='Tariffs July 2021'!P20,('Tariffs July 2021'!P20*'Tariffs July 2021'!N20/100),($F$5*'Tariffs July 2021'!N20/100)))</f>
        <v>157.1339618181818</v>
      </c>
      <c r="E28" s="203">
        <f>IF(AND('Tariffs July 2021'!P20&gt;0,'Tariffs July 2021'!R20&gt;0),IF($F$5&lt;'Tariffs July 2021'!P20,0,IF($F$5&lt;=('Tariffs July 2021'!R20+'Tariffs July 2021'!P20),(($F$5-'Tariffs July 2021'!P20)*'Tariffs July 2021'!Q20/100),(('Tariffs July 2021'!R20)*'Tariffs July 2021'!Q20/100))),0)</f>
        <v>0</v>
      </c>
      <c r="F28" s="203">
        <f>IF('Tariffs July 2021'!T20&gt;0,IF(($F$5&lt;'Tariffs July 2021'!T20),(0),($F$5-'Tariffs July 2021'!T20)*'Tariffs July 2021'!U20/100),IF(AND('Tariffs July 2021'!R20&gt;0,'Tariffs July 2021'!T20=""),IF(($F$5&lt;'Tariffs July 2021'!R20),(0),($F$5-'Tariffs July 2021'!R20)*'Tariffs July 2021'!S20/100),IF(AND('Tariffs July 2021'!P20&gt;0,'Tariffs July 2021'!R20=""),IF(($F$5&lt;'Tariffs July 2021'!P20),(0),($F$5-'Tariffs July 2021'!P20)*'Tariffs July 2021'!Q20/100),0)))</f>
        <v>0</v>
      </c>
      <c r="G28" s="203">
        <f t="shared" si="0"/>
        <v>238.45487090909089</v>
      </c>
      <c r="H28" s="203">
        <f t="shared" si="1"/>
        <v>628.53584727272721</v>
      </c>
      <c r="I28" s="247">
        <f t="shared" si="6"/>
        <v>953.81948363636354</v>
      </c>
      <c r="J28" s="204">
        <f t="shared" si="7"/>
        <v>1049.2014320000001</v>
      </c>
      <c r="K28" s="207">
        <f>'Tariffs July 2021'!AZ20</f>
        <v>0</v>
      </c>
      <c r="L28" s="207">
        <f>'Tariffs July 2021'!BA20</f>
        <v>0</v>
      </c>
      <c r="M28" s="207">
        <f>'Tariffs July 2021'!BB20</f>
        <v>0</v>
      </c>
      <c r="N28" s="207">
        <f>'Tariffs July 2021'!BC20</f>
        <v>0</v>
      </c>
      <c r="O28" s="205">
        <f>($F$6*'Tariffs July 2021'!AT20/100)*4</f>
        <v>111.24288</v>
      </c>
      <c r="P28" s="206" t="str">
        <f t="shared" si="8"/>
        <v>No discount</v>
      </c>
      <c r="Q28" s="206" t="str">
        <f t="shared" si="2"/>
        <v>Exclusive</v>
      </c>
      <c r="R28" s="293">
        <f t="shared" si="9"/>
        <v>953.81948363636354</v>
      </c>
      <c r="S28" s="247">
        <f t="shared" si="10"/>
        <v>953.81948363636354</v>
      </c>
      <c r="T28" s="247">
        <f t="shared" si="3"/>
        <v>842.57660363636353</v>
      </c>
      <c r="U28" s="247">
        <f t="shared" si="4"/>
        <v>842.57660363636353</v>
      </c>
      <c r="V28" s="292">
        <f t="shared" si="11"/>
        <v>926.83426399999996</v>
      </c>
      <c r="W28" s="292">
        <f t="shared" si="11"/>
        <v>926.83426399999996</v>
      </c>
      <c r="X28" s="207">
        <f>'Tariffs July 2021'!BL20</f>
        <v>0</v>
      </c>
      <c r="Y28" s="207" t="str">
        <f>'Tariffs July 2021'!BM20</f>
        <v>n</v>
      </c>
      <c r="Z28" s="208">
        <f>'Tariffs July 2021'!G20</f>
        <v>42587</v>
      </c>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row>
    <row r="29" spans="1:55" x14ac:dyDescent="0.15">
      <c r="A29" s="201" t="str">
        <f>'Tariffs July 2021'!K21</f>
        <v>GloBird Energy</v>
      </c>
      <c r="B29" s="202" t="str">
        <f>'Tariffs July 2021'!L21</f>
        <v>SureSave</v>
      </c>
      <c r="C29" s="203">
        <f>IF('Tariffs July 2021'!BP21=0,91*'Tariffs July 2021'!M21/100,(91*'Tariffs July 2021'!M21/100)+'Tariffs July 2021'!BP21/4)</f>
        <v>109.19999999999999</v>
      </c>
      <c r="D29" s="203">
        <f>IF('Tariffs July 2021'!O21="",$F$5*'Tariffs July 2021'!N21/100,IF($F$5&gt;='Tariffs July 2021'!P21,('Tariffs July 2021'!P21*'Tariffs July 2021'!N21/100),($F$5*'Tariffs July 2021'!N21/100)))</f>
        <v>171.50745599999999</v>
      </c>
      <c r="E29" s="203">
        <f>IF(AND('Tariffs July 2021'!P21&gt;0,'Tariffs July 2021'!R21&gt;0),IF($F$5&lt;'Tariffs July 2021'!P21,0,IF($F$5&lt;=('Tariffs July 2021'!R21+'Tariffs July 2021'!P21),(($F$5-'Tariffs July 2021'!P21)*'Tariffs July 2021'!Q21/100),(('Tariffs July 2021'!R21)*'Tariffs July 2021'!Q21/100))),0)</f>
        <v>0</v>
      </c>
      <c r="F29" s="203">
        <f>IF('Tariffs July 2021'!T21&gt;0,IF(($F$5&lt;'Tariffs July 2021'!T21),(0),($F$5-'Tariffs July 2021'!T21)*'Tariffs July 2021'!U21/100),IF(AND('Tariffs July 2021'!R21&gt;0,'Tariffs July 2021'!T21=""),IF(($F$5&lt;'Tariffs July 2021'!R21),(0),($F$5-'Tariffs July 2021'!R21)*'Tariffs July 2021'!S21/100),IF(AND('Tariffs July 2021'!P21&gt;0,'Tariffs July 2021'!R21=""),IF(($F$5&lt;'Tariffs July 2021'!P21),(0),($F$5-'Tariffs July 2021'!P21)*'Tariffs July 2021'!Q21/100),0)))</f>
        <v>0</v>
      </c>
      <c r="G29" s="203">
        <f t="shared" si="0"/>
        <v>280.70745599999998</v>
      </c>
      <c r="H29" s="203">
        <f t="shared" si="1"/>
        <v>686.02982399999996</v>
      </c>
      <c r="I29" s="247">
        <f t="shared" si="6"/>
        <v>1122.8298239999999</v>
      </c>
      <c r="J29" s="204">
        <f t="shared" si="7"/>
        <v>1235.1128064</v>
      </c>
      <c r="K29" s="207">
        <f>'Tariffs July 2021'!AZ21</f>
        <v>0</v>
      </c>
      <c r="L29" s="207">
        <f>'Tariffs July 2021'!BA21</f>
        <v>0</v>
      </c>
      <c r="M29" s="207">
        <f>'Tariffs July 2021'!BB21</f>
        <v>0</v>
      </c>
      <c r="N29" s="207">
        <f>'Tariffs July 2021'!BC21</f>
        <v>0</v>
      </c>
      <c r="O29" s="205">
        <f>($F$6*'Tariffs July 2021'!AT21/100)*4</f>
        <v>83.43216000000001</v>
      </c>
      <c r="P29" s="206" t="str">
        <f t="shared" si="8"/>
        <v>No discount</v>
      </c>
      <c r="Q29" s="206" t="str">
        <f t="shared" si="2"/>
        <v>Exclusive</v>
      </c>
      <c r="R29" s="293">
        <f t="shared" si="9"/>
        <v>1122.8298239999999</v>
      </c>
      <c r="S29" s="247">
        <f t="shared" si="10"/>
        <v>1122.8298239999999</v>
      </c>
      <c r="T29" s="247">
        <f t="shared" si="3"/>
        <v>1039.3976639999998</v>
      </c>
      <c r="U29" s="247">
        <f t="shared" si="4"/>
        <v>1039.3976639999998</v>
      </c>
      <c r="V29" s="292">
        <f t="shared" si="11"/>
        <v>1143.3374303999999</v>
      </c>
      <c r="W29" s="292">
        <f t="shared" si="11"/>
        <v>1143.3374303999999</v>
      </c>
      <c r="X29" s="207">
        <f>'Tariffs July 2021'!BL21</f>
        <v>0</v>
      </c>
      <c r="Y29" s="207" t="str">
        <f>'Tariffs July 2021'!BM21</f>
        <v>n</v>
      </c>
      <c r="Z29" s="208">
        <f>'Tariffs July 2021'!G21</f>
        <v>42916</v>
      </c>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c r="AY29" s="342"/>
      <c r="AZ29" s="342"/>
      <c r="BA29" s="342"/>
      <c r="BB29" s="342"/>
      <c r="BC29" s="342"/>
    </row>
    <row r="30" spans="1:55" x14ac:dyDescent="0.15">
      <c r="A30" s="201" t="str">
        <f>'Tariffs July 2021'!K22</f>
        <v>Kogan Energy</v>
      </c>
      <c r="B30" s="202" t="str">
        <f>'Tariffs July 2021'!L22</f>
        <v>Market offer</v>
      </c>
      <c r="C30" s="203">
        <f>IF('Tariffs July 2021'!BP22=0,91*'Tariffs July 2021'!M22/100,(91*'Tariffs July 2021'!M22/100)+'Tariffs July 2021'!BP22/4)</f>
        <v>105.55999999999999</v>
      </c>
      <c r="D30" s="203">
        <f>IF('Tariffs July 2021'!O22="",$F$5*'Tariffs July 2021'!N22/100,IF($F$5&gt;='Tariffs July 2021'!P22,('Tariffs July 2021'!P22*'Tariffs July 2021'!N22/100),($F$5*'Tariffs July 2021'!N22/100)))</f>
        <v>139.67463272727272</v>
      </c>
      <c r="E30" s="203">
        <f>IF(AND('Tariffs July 2021'!P22&gt;0,'Tariffs July 2021'!R22&gt;0),IF($F$5&lt;'Tariffs July 2021'!P22,0,IF($F$5&lt;=('Tariffs July 2021'!R22+'Tariffs July 2021'!P22),(($F$5-'Tariffs July 2021'!P22)*'Tariffs July 2021'!Q22/100),(('Tariffs July 2021'!R22)*'Tariffs July 2021'!Q22/100))),0)</f>
        <v>0</v>
      </c>
      <c r="F30" s="203">
        <f>IF('Tariffs July 2021'!T22&gt;0,IF(($F$5&lt;'Tariffs July 2021'!T22),(0),($F$5-'Tariffs July 2021'!T22)*'Tariffs July 2021'!U22/100),IF(AND('Tariffs July 2021'!R22&gt;0,'Tariffs July 2021'!T22=""),IF(($F$5&lt;'Tariffs July 2021'!R22),(0),($F$5-'Tariffs July 2021'!R22)*'Tariffs July 2021'!S22/100),IF(AND('Tariffs July 2021'!P22&gt;0,'Tariffs July 2021'!R22=""),IF(($F$5&lt;'Tariffs July 2021'!P22),(0),($F$5-'Tariffs July 2021'!P22)*'Tariffs July 2021'!Q22/100),0)))</f>
        <v>0</v>
      </c>
      <c r="G30" s="203">
        <f t="shared" si="0"/>
        <v>245.2346327272727</v>
      </c>
      <c r="H30" s="203">
        <f t="shared" si="1"/>
        <v>558.69853090909078</v>
      </c>
      <c r="I30" s="247">
        <f t="shared" si="6"/>
        <v>980.93853090909079</v>
      </c>
      <c r="J30" s="204">
        <f t="shared" si="7"/>
        <v>1079.0323839999999</v>
      </c>
      <c r="K30" s="207">
        <f>'Tariffs July 2021'!AZ22</f>
        <v>0</v>
      </c>
      <c r="L30" s="207">
        <f>'Tariffs July 2021'!BA22</f>
        <v>0</v>
      </c>
      <c r="M30" s="207">
        <f>'Tariffs July 2021'!BB22</f>
        <v>0</v>
      </c>
      <c r="N30" s="207">
        <f>'Tariffs July 2021'!BC22</f>
        <v>0</v>
      </c>
      <c r="O30" s="205">
        <f>($F$6*'Tariffs July 2021'!AT22/100)*4</f>
        <v>80.0948736</v>
      </c>
      <c r="P30" s="206" t="str">
        <f t="shared" si="8"/>
        <v>No discount</v>
      </c>
      <c r="Q30" s="206" t="str">
        <f t="shared" si="2"/>
        <v>Exclusive</v>
      </c>
      <c r="R30" s="293">
        <f t="shared" si="9"/>
        <v>980.93853090909079</v>
      </c>
      <c r="S30" s="247">
        <f t="shared" si="10"/>
        <v>980.93853090909079</v>
      </c>
      <c r="T30" s="247">
        <f t="shared" si="3"/>
        <v>900.84365730909076</v>
      </c>
      <c r="U30" s="247">
        <f t="shared" si="4"/>
        <v>900.84365730909076</v>
      </c>
      <c r="V30" s="292">
        <f t="shared" si="11"/>
        <v>990.92802303999997</v>
      </c>
      <c r="W30" s="292">
        <f t="shared" si="11"/>
        <v>990.92802303999997</v>
      </c>
      <c r="X30" s="207">
        <f>'Tariffs July 2021'!BL22</f>
        <v>0</v>
      </c>
      <c r="Y30" s="207" t="str">
        <f>'Tariffs July 2021'!BM22</f>
        <v>n</v>
      </c>
      <c r="Z30" s="208">
        <f>'Tariffs July 2021'!G22</f>
        <v>42900</v>
      </c>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c r="AY30" s="342"/>
      <c r="AZ30" s="342"/>
      <c r="BA30" s="342"/>
      <c r="BB30" s="342"/>
      <c r="BC30" s="342"/>
    </row>
    <row r="31" spans="1:55" x14ac:dyDescent="0.15">
      <c r="A31" s="201" t="str">
        <f>'Tariffs July 2021'!K23</f>
        <v>Locality Planning Energy</v>
      </c>
      <c r="B31" s="202" t="str">
        <f>'Tariffs July 2021'!L23</f>
        <v>LPE Mates Rates (solar)</v>
      </c>
      <c r="C31" s="203">
        <f>IF('Tariffs July 2021'!BP23=0,91*'Tariffs July 2021'!M23/100,(91*'Tariffs July 2021'!M23/100)+'Tariffs July 2021'!BP23/4)</f>
        <v>137.36909090909089</v>
      </c>
      <c r="D31" s="203">
        <f>IF('Tariffs July 2021'!O23="",$F$5*'Tariffs July 2021'!N23/100,IF($F$5&gt;='Tariffs July 2021'!P23,('Tariffs July 2021'!P23*'Tariffs July 2021'!N23/100),($F$5*'Tariffs July 2021'!N23/100)))</f>
        <v>147.8764570909091</v>
      </c>
      <c r="E31" s="203">
        <f>IF(AND('Tariffs July 2021'!P23&gt;0,'Tariffs July 2021'!R23&gt;0),IF($F$5&lt;'Tariffs July 2021'!P23,0,IF($F$5&lt;=('Tariffs July 2021'!R23+'Tariffs July 2021'!P23),(($F$5-'Tariffs July 2021'!P23)*'Tariffs July 2021'!Q23/100),(('Tariffs July 2021'!R23)*'Tariffs July 2021'!Q23/100))),0)</f>
        <v>0</v>
      </c>
      <c r="F31" s="203">
        <f>IF('Tariffs July 2021'!T23&gt;0,IF(($F$5&lt;'Tariffs July 2021'!T23),(0),($F$5-'Tariffs July 2021'!T23)*'Tariffs July 2021'!U23/100),IF(AND('Tariffs July 2021'!R23&gt;0,'Tariffs July 2021'!T23=""),IF(($F$5&lt;'Tariffs July 2021'!R23),(0),($F$5-'Tariffs July 2021'!R23)*'Tariffs July 2021'!S23/100),IF(AND('Tariffs July 2021'!P23&gt;0,'Tariffs July 2021'!R23=""),IF(($F$5&lt;'Tariffs July 2021'!P23),(0),($F$5-'Tariffs July 2021'!P23)*'Tariffs July 2021'!Q23/100),0)))</f>
        <v>0</v>
      </c>
      <c r="G31" s="203">
        <f t="shared" si="0"/>
        <v>285.24554799999999</v>
      </c>
      <c r="H31" s="203">
        <f t="shared" si="1"/>
        <v>591.5058283636364</v>
      </c>
      <c r="I31" s="247">
        <f t="shared" si="6"/>
        <v>1140.9821919999999</v>
      </c>
      <c r="J31" s="204">
        <f t="shared" si="7"/>
        <v>1255.0804112000001</v>
      </c>
      <c r="K31" s="207">
        <f>'Tariffs July 2021'!AZ23</f>
        <v>0</v>
      </c>
      <c r="L31" s="207">
        <f>'Tariffs July 2021'!BA23</f>
        <v>0</v>
      </c>
      <c r="M31" s="207">
        <f>'Tariffs July 2021'!BB23</f>
        <v>0</v>
      </c>
      <c r="N31" s="207">
        <f>'Tariffs July 2021'!BC23</f>
        <v>0</v>
      </c>
      <c r="O31" s="205">
        <f>($F$6*'Tariffs July 2021'!AT23/100)*4</f>
        <v>152.95896000000002</v>
      </c>
      <c r="P31" s="206" t="str">
        <f t="shared" si="8"/>
        <v>No discount</v>
      </c>
      <c r="Q31" s="206" t="str">
        <f t="shared" si="2"/>
        <v>Exclusive</v>
      </c>
      <c r="R31" s="293">
        <f t="shared" si="9"/>
        <v>1140.9821919999999</v>
      </c>
      <c r="S31" s="247">
        <f t="shared" si="10"/>
        <v>1140.9821919999999</v>
      </c>
      <c r="T31" s="247">
        <f t="shared" si="3"/>
        <v>988.02323199999989</v>
      </c>
      <c r="U31" s="247">
        <f t="shared" si="4"/>
        <v>988.02323199999989</v>
      </c>
      <c r="V31" s="292">
        <f t="shared" si="11"/>
        <v>1086.8255552000001</v>
      </c>
      <c r="W31" s="292">
        <f t="shared" si="11"/>
        <v>1086.8255552000001</v>
      </c>
      <c r="X31" s="207">
        <f>'Tariffs July 2021'!BL23</f>
        <v>0</v>
      </c>
      <c r="Y31" s="207" t="str">
        <f>'Tariffs July 2021'!BM23</f>
        <v>n</v>
      </c>
      <c r="Z31" s="208">
        <f>'Tariffs July 2021'!G23</f>
        <v>42916</v>
      </c>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c r="AY31" s="342"/>
      <c r="AZ31" s="342"/>
      <c r="BA31" s="342"/>
      <c r="BB31" s="342"/>
      <c r="BC31" s="342"/>
    </row>
    <row r="32" spans="1:55" x14ac:dyDescent="0.15">
      <c r="A32" s="201" t="str">
        <f>'Tariffs July 2021'!K24</f>
        <v>OVO Energy</v>
      </c>
      <c r="B32" s="202" t="str">
        <f>'Tariffs July 2021'!L24</f>
        <v>The One Plan</v>
      </c>
      <c r="C32" s="203">
        <f>IF('Tariffs July 2021'!BP24=0,91*'Tariffs July 2021'!M24/100,(91*'Tariffs July 2021'!M24/100)+'Tariffs July 2021'!BP24/4)</f>
        <v>70.069999999999993</v>
      </c>
      <c r="D32" s="203">
        <f>IF('Tariffs July 2021'!O24="",$F$5*'Tariffs July 2021'!N24/100,IF($F$5&gt;='Tariffs July 2021'!P24,('Tariffs July 2021'!P24*'Tariffs July 2021'!N24/100),($F$5*'Tariffs July 2021'!N24/100)))</f>
        <v>158.10843600000001</v>
      </c>
      <c r="E32" s="203">
        <f>IF(AND('Tariffs July 2021'!P24&gt;0,'Tariffs July 2021'!R24&gt;0),IF($F$5&lt;'Tariffs July 2021'!P24,0,IF($F$5&lt;=('Tariffs July 2021'!R24+'Tariffs July 2021'!P24),(($F$5-'Tariffs July 2021'!P24)*'Tariffs July 2021'!Q24/100),(('Tariffs July 2021'!R24)*'Tariffs July 2021'!Q24/100))),0)</f>
        <v>0</v>
      </c>
      <c r="F32" s="203">
        <f>IF('Tariffs July 2021'!T24&gt;0,IF(($F$5&lt;'Tariffs July 2021'!T24),(0),($F$5-'Tariffs July 2021'!T24)*'Tariffs July 2021'!U24/100),IF(AND('Tariffs July 2021'!R24&gt;0,'Tariffs July 2021'!T24=""),IF(($F$5&lt;'Tariffs July 2021'!R24),(0),($F$5-'Tariffs July 2021'!R24)*'Tariffs July 2021'!S24/100),IF(AND('Tariffs July 2021'!P24&gt;0,'Tariffs July 2021'!R24=""),IF(($F$5&lt;'Tariffs July 2021'!P24),(0),($F$5-'Tariffs July 2021'!P24)*'Tariffs July 2021'!Q24/100),0)))</f>
        <v>0</v>
      </c>
      <c r="G32" s="203">
        <f t="shared" si="0"/>
        <v>228.178436</v>
      </c>
      <c r="H32" s="203">
        <f t="shared" si="1"/>
        <v>632.43374400000005</v>
      </c>
      <c r="I32" s="247">
        <f t="shared" si="6"/>
        <v>912.71374400000002</v>
      </c>
      <c r="J32" s="204">
        <f t="shared" si="7"/>
        <v>1003.9851184000001</v>
      </c>
      <c r="K32" s="207">
        <f>'Tariffs July 2021'!AZ24</f>
        <v>0</v>
      </c>
      <c r="L32" s="207">
        <f>'Tariffs July 2021'!BA24</f>
        <v>0</v>
      </c>
      <c r="M32" s="207">
        <f>'Tariffs July 2021'!BB24</f>
        <v>0</v>
      </c>
      <c r="N32" s="207">
        <f>'Tariffs July 2021'!BC24</f>
        <v>0</v>
      </c>
      <c r="O32" s="205">
        <f>($F$6*'Tariffs July 2021'!AT24/100)*4</f>
        <v>222.48576</v>
      </c>
      <c r="P32" s="206" t="str">
        <f t="shared" si="8"/>
        <v>No discount</v>
      </c>
      <c r="Q32" s="206" t="str">
        <f t="shared" si="2"/>
        <v>Exclusive</v>
      </c>
      <c r="R32" s="293">
        <f t="shared" si="9"/>
        <v>912.71374400000002</v>
      </c>
      <c r="S32" s="247">
        <f t="shared" si="10"/>
        <v>912.71374400000002</v>
      </c>
      <c r="T32" s="247">
        <f t="shared" si="3"/>
        <v>690.22798399999999</v>
      </c>
      <c r="U32" s="247">
        <f t="shared" si="4"/>
        <v>690.22798399999999</v>
      </c>
      <c r="V32" s="292">
        <f t="shared" si="11"/>
        <v>759.25078240000005</v>
      </c>
      <c r="W32" s="292">
        <f t="shared" si="11"/>
        <v>759.25078240000005</v>
      </c>
      <c r="X32" s="207">
        <f>'Tariffs July 2021'!BL24</f>
        <v>0</v>
      </c>
      <c r="Y32" s="207" t="str">
        <f>'Tariffs July 2021'!BM24</f>
        <v>n</v>
      </c>
      <c r="Z32" s="208">
        <f>'Tariffs July 2021'!G24</f>
        <v>42916</v>
      </c>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c r="AY32" s="342"/>
      <c r="AZ32" s="342"/>
      <c r="BA32" s="342"/>
      <c r="BB32" s="342"/>
      <c r="BC32" s="342"/>
    </row>
    <row r="33" spans="1:55" x14ac:dyDescent="0.15">
      <c r="A33" s="201" t="str">
        <f>'Tariffs July 2021'!K25</f>
        <v>Sumo Power</v>
      </c>
      <c r="B33" s="202" t="str">
        <f>'Tariffs July 2021'!L25</f>
        <v>Assure</v>
      </c>
      <c r="C33" s="203">
        <f>IF('Tariffs July 2021'!BP25=0,91*'Tariffs July 2021'!M25/100,(91*'Tariffs July 2021'!M25/100)+'Tariffs July 2021'!BP25/4)</f>
        <v>77.349999999999994</v>
      </c>
      <c r="D33" s="203">
        <f>IF('Tariffs July 2021'!O25="",$F$5*'Tariffs July 2021'!N25/100,IF($F$5&gt;='Tariffs July 2021'!P25,('Tariffs July 2021'!P25*'Tariffs July 2021'!N25/100),($F$5*'Tariffs July 2021'!N25/100)))</f>
        <v>151.85555999999997</v>
      </c>
      <c r="E33" s="203">
        <f>IF(AND('Tariffs July 2021'!P25&gt;0,'Tariffs July 2021'!R25&gt;0),IF($F$5&lt;'Tariffs July 2021'!P25,0,IF($F$5&lt;=('Tariffs July 2021'!R25+'Tariffs July 2021'!P25),(($F$5-'Tariffs July 2021'!P25)*'Tariffs July 2021'!Q25/100),(('Tariffs July 2021'!R25)*'Tariffs July 2021'!Q25/100))),0)</f>
        <v>0</v>
      </c>
      <c r="F33" s="203">
        <f>IF('Tariffs July 2021'!T25&gt;0,IF(($F$5&lt;'Tariffs July 2021'!T25),(0),($F$5-'Tariffs July 2021'!T25)*'Tariffs July 2021'!U25/100),IF(AND('Tariffs July 2021'!R25&gt;0,'Tariffs July 2021'!T25=""),IF(($F$5&lt;'Tariffs July 2021'!R25),(0),($F$5-'Tariffs July 2021'!R25)*'Tariffs July 2021'!S25/100),IF(AND('Tariffs July 2021'!P25&gt;0,'Tariffs July 2021'!R25=""),IF(($F$5&lt;'Tariffs July 2021'!P25),(0),($F$5-'Tariffs July 2021'!P25)*'Tariffs July 2021'!Q25/100),0)))</f>
        <v>0</v>
      </c>
      <c r="G33" s="203">
        <f t="shared" si="0"/>
        <v>229.20555999999996</v>
      </c>
      <c r="H33" s="203">
        <f t="shared" si="1"/>
        <v>607.42223999999987</v>
      </c>
      <c r="I33" s="247">
        <f t="shared" si="6"/>
        <v>916.82223999999985</v>
      </c>
      <c r="J33" s="204">
        <f t="shared" si="7"/>
        <v>1008.5044639999999</v>
      </c>
      <c r="K33" s="207">
        <f>'Tariffs July 2021'!AZ25</f>
        <v>0</v>
      </c>
      <c r="L33" s="207">
        <f>'Tariffs July 2021'!BA25</f>
        <v>0</v>
      </c>
      <c r="M33" s="207">
        <f>'Tariffs July 2021'!BB25</f>
        <v>0</v>
      </c>
      <c r="N33" s="207">
        <f>'Tariffs July 2021'!BC25</f>
        <v>0</v>
      </c>
      <c r="O33" s="205">
        <f>($F$6*'Tariffs July 2021'!AT25/100)*4</f>
        <v>166.86432000000002</v>
      </c>
      <c r="P33" s="206" t="str">
        <f t="shared" si="8"/>
        <v>No discount</v>
      </c>
      <c r="Q33" s="206" t="str">
        <f t="shared" si="2"/>
        <v>Exclusive</v>
      </c>
      <c r="R33" s="293">
        <f t="shared" si="9"/>
        <v>916.82223999999985</v>
      </c>
      <c r="S33" s="247">
        <f t="shared" si="10"/>
        <v>916.82223999999985</v>
      </c>
      <c r="T33" s="247">
        <f t="shared" si="3"/>
        <v>749.95791999999983</v>
      </c>
      <c r="U33" s="247">
        <f t="shared" si="4"/>
        <v>749.95791999999983</v>
      </c>
      <c r="V33" s="292">
        <f t="shared" si="11"/>
        <v>824.95371199999988</v>
      </c>
      <c r="W33" s="292">
        <f t="shared" si="11"/>
        <v>824.95371199999988</v>
      </c>
      <c r="X33" s="207">
        <f>'Tariffs July 2021'!BL25</f>
        <v>0</v>
      </c>
      <c r="Y33" s="207" t="str">
        <f>'Tariffs July 2021'!BM25</f>
        <v>n</v>
      </c>
      <c r="Z33" s="208">
        <f>'Tariffs July 2021'!G25</f>
        <v>42594</v>
      </c>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c r="AY33" s="342"/>
      <c r="AZ33" s="342"/>
      <c r="BA33" s="342"/>
      <c r="BB33" s="342"/>
      <c r="BC33" s="342"/>
    </row>
    <row r="34" spans="1:55" x14ac:dyDescent="0.15">
      <c r="A34" s="201" t="str">
        <f>'Tariffs July 2021'!K26</f>
        <v>Nectr</v>
      </c>
      <c r="B34" s="202" t="str">
        <f>'Tariffs July 2021'!L26</f>
        <v>Friends Clean</v>
      </c>
      <c r="C34" s="203">
        <f>IF('Tariffs July 2021'!BP26=0,91*'Tariffs July 2021'!M26/100,(91*'Tariffs July 2021'!M26/100)+'Tariffs July 2021'!BP26/4)</f>
        <v>79.98899999999999</v>
      </c>
      <c r="D34" s="203">
        <f>IF('Tariffs July 2021'!O26="",$F$5*'Tariffs July 2021'!N26/100,IF($F$5&gt;='Tariffs July 2021'!P26,('Tariffs July 2021'!P26*'Tariffs July 2021'!N26/100),($F$5*'Tariffs July 2021'!N26/100)))</f>
        <v>158.10843600000001</v>
      </c>
      <c r="E34" s="203">
        <f>IF(AND('Tariffs July 2021'!P26&gt;0,'Tariffs July 2021'!R26&gt;0),IF($F$5&lt;'Tariffs July 2021'!P26,0,IF($F$5&lt;=('Tariffs July 2021'!R26+'Tariffs July 2021'!P26),(($F$5-'Tariffs July 2021'!P26)*'Tariffs July 2021'!Q26/100),(('Tariffs July 2021'!R26)*'Tariffs July 2021'!Q26/100))),0)</f>
        <v>0</v>
      </c>
      <c r="F34" s="203">
        <f>IF('Tariffs July 2021'!T26&gt;0,IF(($F$5&lt;'Tariffs July 2021'!T26),(0),($F$5-'Tariffs July 2021'!T26)*'Tariffs July 2021'!U26/100),IF(AND('Tariffs July 2021'!R26&gt;0,'Tariffs July 2021'!T26=""),IF(($F$5&lt;'Tariffs July 2021'!R26),(0),($F$5-'Tariffs July 2021'!R26)*'Tariffs July 2021'!S26/100),IF(AND('Tariffs July 2021'!P26&gt;0,'Tariffs July 2021'!R26=""),IF(($F$5&lt;'Tariffs July 2021'!P26),(0),($F$5-'Tariffs July 2021'!P26)*'Tariffs July 2021'!Q26/100),0)))</f>
        <v>0</v>
      </c>
      <c r="G34" s="203">
        <f t="shared" ref="G34:G39" si="12">SUM(C34:F34)</f>
        <v>238.09743600000002</v>
      </c>
      <c r="H34" s="203">
        <f t="shared" ref="H34:H39" si="13">(G34-C34)*4</f>
        <v>632.43374400000016</v>
      </c>
      <c r="I34" s="247">
        <f t="shared" ref="I34:I39" si="14">G34*4</f>
        <v>952.38974400000006</v>
      </c>
      <c r="J34" s="204">
        <f t="shared" ref="J34:J39" si="15">I34*1.1</f>
        <v>1047.6287184000003</v>
      </c>
      <c r="K34" s="207">
        <f>'Tariffs July 2021'!AZ26</f>
        <v>0</v>
      </c>
      <c r="L34" s="207">
        <f>'Tariffs July 2021'!BA26</f>
        <v>0</v>
      </c>
      <c r="M34" s="207">
        <f>'Tariffs July 2021'!BB26</f>
        <v>0</v>
      </c>
      <c r="N34" s="207">
        <f>'Tariffs July 2021'!BC26</f>
        <v>0</v>
      </c>
      <c r="O34" s="205">
        <f>($F$6*'Tariffs July 2021'!AT26/100)*4</f>
        <v>111.24288</v>
      </c>
      <c r="P34" s="206" t="str">
        <f t="shared" ref="P34:P39" si="16">IF(SUM(K34:N34)=0,"No discount",IF(K34&gt;0,"Guaranteed off bill",IF(L34&gt;0,"Guaranteed off usage",IF(M34&gt;0,"Pay-on-time off bill","Pay-on-time off usage"))))</f>
        <v>No discount</v>
      </c>
      <c r="Q34" s="206" t="str">
        <f t="shared" ref="Q34:Q39" si="17">IF(OR(A34="Origin Energy",A34="Red Energy",A34="Powershop"),"Inclusive","Exclusive")</f>
        <v>Exclusive</v>
      </c>
      <c r="R34" s="293">
        <f t="shared" ref="R34:R39" si="18">IF(AND(P34="Guaranteed off bill",Q34="Inclusive"),((I34*1.1)-((I34*1.1)*K34/100))/1.1,IF(AND(P34="Guaranteed off usage",Q34="Inclusive"),((I34*1.1)-((H34*1.1)*L34/100))/1.1,IF(AND(P34="Guaranteed off bill",Q34="Exclusive"),I34-(I34*K34/100),IF(AND(P34="Guaranteed off usage",Q34="Exclusive"),I34-(H34*L34/100),IF(Q34="Inclusive",((I34*1.1))/1.1,I34)))))</f>
        <v>952.38974400000006</v>
      </c>
      <c r="S34" s="247">
        <f t="shared" ref="S34:S39" si="19">IF(AND(P34="Pay-on-time off bill",Q34="Inclusive"),((R34*1.1)-((R34*1.1)*M34/100))/1.1,IF(AND(P34="Pay-on-time off usage",Q34="Inclusive"),((R34*1.1)-((H34*1.1)*N34/100))/1.1,IF(AND(P34="Pay-on-time off bill",Q34="Exclusive"),R34-(R34*M34/100),IF(AND(P34="Pay-on-time off usage",Q34="Exclusive"),R34-(H34*N34/100),IF(Q34="Inclusive",((R34*1.1))/1.1,R34)))))</f>
        <v>952.38974400000006</v>
      </c>
      <c r="T34" s="247">
        <f t="shared" ref="T34:T39" si="20">R34-O34</f>
        <v>841.14686400000005</v>
      </c>
      <c r="U34" s="247">
        <f t="shared" ref="U34:U39" si="21">S34-O34</f>
        <v>841.14686400000005</v>
      </c>
      <c r="V34" s="292">
        <f t="shared" ref="V34:V39" si="22">T34*1.1</f>
        <v>925.26155040000015</v>
      </c>
      <c r="W34" s="292">
        <f t="shared" ref="W34:W39" si="23">U34*1.1</f>
        <v>925.26155040000015</v>
      </c>
      <c r="X34" s="207">
        <f>'Tariffs July 2021'!BL26</f>
        <v>0</v>
      </c>
      <c r="Y34" s="207" t="str">
        <f>'Tariffs July 2021'!BM26</f>
        <v>n</v>
      </c>
      <c r="Z34" s="208">
        <f>'Tariffs July 2021'!G26</f>
        <v>42916</v>
      </c>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c r="AY34" s="342"/>
      <c r="AZ34" s="342"/>
      <c r="BA34" s="342"/>
      <c r="BB34" s="342"/>
      <c r="BC34" s="342"/>
    </row>
    <row r="35" spans="1:55" x14ac:dyDescent="0.15">
      <c r="A35" s="201" t="str">
        <f>'Tariffs July 2021'!K27</f>
        <v>Momentum Energy</v>
      </c>
      <c r="B35" s="202" t="str">
        <f>'Tariffs July 2021'!L27</f>
        <v>Solar Step Up</v>
      </c>
      <c r="C35" s="203">
        <f>IF('Tariffs July 2021'!BP27=0,91*'Tariffs July 2021'!M27/100,(91*'Tariffs July 2021'!M27/100)+'Tariffs July 2021'!BP27/4)</f>
        <v>80.907272727272712</v>
      </c>
      <c r="D35" s="203">
        <f>IF('Tariffs July 2021'!O27="",$F$5*'Tariffs July 2021'!N27/100,IF($F$5&gt;='Tariffs July 2021'!P27,('Tariffs July 2021'!P27*'Tariffs July 2021'!N27/100),($F$5*'Tariffs July 2021'!N27/100)))</f>
        <v>193.7579498181818</v>
      </c>
      <c r="E35" s="203">
        <f>IF(AND('Tariffs July 2021'!P27&gt;0,'Tariffs July 2021'!R27&gt;0),IF($F$5&lt;'Tariffs July 2021'!P27,0,IF($F$5&lt;=('Tariffs July 2021'!R27+'Tariffs July 2021'!P27),(($F$5-'Tariffs July 2021'!P27)*'Tariffs July 2021'!Q27/100),(('Tariffs July 2021'!R27)*'Tariffs July 2021'!Q27/100))),0)</f>
        <v>0</v>
      </c>
      <c r="F35" s="203">
        <f>IF('Tariffs July 2021'!T27&gt;0,IF(($F$5&lt;'Tariffs July 2021'!T27),(0),($F$5-'Tariffs July 2021'!T27)*'Tariffs July 2021'!U27/100),IF(AND('Tariffs July 2021'!R27&gt;0,'Tariffs July 2021'!T27=""),IF(($F$5&lt;'Tariffs July 2021'!R27),(0),($F$5-'Tariffs July 2021'!R27)*'Tariffs July 2021'!S27/100),IF(AND('Tariffs July 2021'!P27&gt;0,'Tariffs July 2021'!R27=""),IF(($F$5&lt;'Tariffs July 2021'!P27),(0),($F$5-'Tariffs July 2021'!P27)*'Tariffs July 2021'!Q27/100),0)))</f>
        <v>0</v>
      </c>
      <c r="G35" s="203">
        <f t="shared" si="12"/>
        <v>274.66522254545453</v>
      </c>
      <c r="H35" s="203">
        <f t="shared" si="13"/>
        <v>775.03179927272731</v>
      </c>
      <c r="I35" s="247">
        <f t="shared" si="14"/>
        <v>1098.6608901818181</v>
      </c>
      <c r="J35" s="204">
        <f t="shared" si="15"/>
        <v>1208.5269791999999</v>
      </c>
      <c r="K35" s="207">
        <f>'Tariffs July 2021'!AZ27</f>
        <v>0</v>
      </c>
      <c r="L35" s="207">
        <f>'Tariffs July 2021'!BA27</f>
        <v>0</v>
      </c>
      <c r="M35" s="207">
        <f>'Tariffs July 2021'!BB27</f>
        <v>0</v>
      </c>
      <c r="N35" s="207">
        <f>'Tariffs July 2021'!BC27</f>
        <v>0</v>
      </c>
      <c r="O35" s="205">
        <f>($F$6*'Tariffs July 2021'!AT27/100)*4</f>
        <v>278.10720000000003</v>
      </c>
      <c r="P35" s="206" t="str">
        <f t="shared" si="16"/>
        <v>No discount</v>
      </c>
      <c r="Q35" s="206" t="str">
        <f t="shared" si="17"/>
        <v>Exclusive</v>
      </c>
      <c r="R35" s="293">
        <f t="shared" si="18"/>
        <v>1098.6608901818181</v>
      </c>
      <c r="S35" s="247">
        <f t="shared" si="19"/>
        <v>1098.6608901818181</v>
      </c>
      <c r="T35" s="247">
        <f t="shared" si="20"/>
        <v>820.55369018181807</v>
      </c>
      <c r="U35" s="247">
        <f t="shared" si="21"/>
        <v>820.55369018181807</v>
      </c>
      <c r="V35" s="292">
        <f t="shared" si="22"/>
        <v>902.60905919999993</v>
      </c>
      <c r="W35" s="292">
        <f t="shared" si="23"/>
        <v>902.60905919999993</v>
      </c>
      <c r="X35" s="207">
        <f>'Tariffs July 2021'!BL27</f>
        <v>0</v>
      </c>
      <c r="Y35" s="207" t="str">
        <f>'Tariffs July 2021'!BM27</f>
        <v>n</v>
      </c>
      <c r="Z35" s="208">
        <f>'Tariffs July 2021'!G27</f>
        <v>42916</v>
      </c>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c r="AY35" s="342"/>
      <c r="AZ35" s="342"/>
      <c r="BA35" s="342"/>
      <c r="BB35" s="342"/>
      <c r="BC35" s="342"/>
    </row>
    <row r="36" spans="1:55" x14ac:dyDescent="0.15">
      <c r="A36" s="201" t="str">
        <f>'Tariffs July 2021'!K28</f>
        <v>Bright Spark Power</v>
      </c>
      <c r="B36" s="202" t="str">
        <f>'Tariffs July 2021'!L28</f>
        <v>12 Month Contract</v>
      </c>
      <c r="C36" s="203">
        <f>IF('Tariffs July 2021'!BP28=0,91*'Tariffs July 2021'!M28/100,(91*'Tariffs July 2021'!M28/100)+'Tariffs July 2021'!BP28/4)</f>
        <v>81.899999999999991</v>
      </c>
      <c r="D36" s="203">
        <f>IF('Tariffs July 2021'!O28="",$F$5*'Tariffs July 2021'!N28/100,IF($F$5&gt;='Tariffs July 2021'!P28,('Tariffs July 2021'!P28*'Tariffs July 2021'!N28/100),($F$5*'Tariffs July 2021'!N28/100)))</f>
        <v>178.57239381818181</v>
      </c>
      <c r="E36" s="203">
        <f>IF(AND('Tariffs July 2021'!P28&gt;0,'Tariffs July 2021'!R28&gt;0),IF($F$5&lt;'Tariffs July 2021'!P28,0,IF($F$5&lt;=('Tariffs July 2021'!R28+'Tariffs July 2021'!P28),(($F$5-'Tariffs July 2021'!P28)*'Tariffs July 2021'!Q28/100),(('Tariffs July 2021'!R28)*'Tariffs July 2021'!Q28/100))),0)</f>
        <v>0</v>
      </c>
      <c r="F36" s="203">
        <f>IF('Tariffs July 2021'!T28&gt;0,IF(($F$5&lt;'Tariffs July 2021'!T28),(0),($F$5-'Tariffs July 2021'!T28)*'Tariffs July 2021'!U28/100),IF(AND('Tariffs July 2021'!R28&gt;0,'Tariffs July 2021'!T28=""),IF(($F$5&lt;'Tariffs July 2021'!R28),(0),($F$5-'Tariffs July 2021'!R28)*'Tariffs July 2021'!S28/100),IF(AND('Tariffs July 2021'!P28&gt;0,'Tariffs July 2021'!R28=""),IF(($F$5&lt;'Tariffs July 2021'!P28),(0),($F$5-'Tariffs July 2021'!P28)*'Tariffs July 2021'!Q28/100),0)))</f>
        <v>0</v>
      </c>
      <c r="G36" s="203">
        <f t="shared" si="12"/>
        <v>260.47239381818179</v>
      </c>
      <c r="H36" s="203">
        <f t="shared" si="13"/>
        <v>714.28957527272723</v>
      </c>
      <c r="I36" s="247">
        <f t="shared" si="14"/>
        <v>1041.8895752727271</v>
      </c>
      <c r="J36" s="204">
        <f t="shared" si="15"/>
        <v>1146.0785327999999</v>
      </c>
      <c r="K36" s="207">
        <f>'Tariffs July 2021'!AZ28</f>
        <v>0</v>
      </c>
      <c r="L36" s="207">
        <f>'Tariffs July 2021'!BA28</f>
        <v>0</v>
      </c>
      <c r="M36" s="207">
        <f>'Tariffs July 2021'!BB28</f>
        <v>0</v>
      </c>
      <c r="N36" s="207">
        <f>'Tariffs July 2021'!BC28</f>
        <v>0</v>
      </c>
      <c r="O36" s="205">
        <f>($F$6*'Tariffs July 2021'!AT28/100)*4</f>
        <v>194.67504</v>
      </c>
      <c r="P36" s="206" t="str">
        <f t="shared" si="16"/>
        <v>No discount</v>
      </c>
      <c r="Q36" s="206" t="str">
        <f t="shared" si="17"/>
        <v>Exclusive</v>
      </c>
      <c r="R36" s="293">
        <f t="shared" si="18"/>
        <v>1041.8895752727271</v>
      </c>
      <c r="S36" s="247">
        <f t="shared" si="19"/>
        <v>1041.8895752727271</v>
      </c>
      <c r="T36" s="247">
        <f t="shared" si="20"/>
        <v>847.21453527272718</v>
      </c>
      <c r="U36" s="247">
        <f t="shared" si="21"/>
        <v>847.21453527272718</v>
      </c>
      <c r="V36" s="292">
        <f t="shared" si="22"/>
        <v>931.93598880000002</v>
      </c>
      <c r="W36" s="292">
        <f t="shared" si="23"/>
        <v>931.93598880000002</v>
      </c>
      <c r="X36" s="207">
        <f>'Tariffs July 2021'!BL28</f>
        <v>12</v>
      </c>
      <c r="Y36" s="207" t="str">
        <f>'Tariffs July 2021'!BM28</f>
        <v>n</v>
      </c>
      <c r="Z36" s="208">
        <f>'Tariffs July 2021'!G28</f>
        <v>42916</v>
      </c>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c r="AY36" s="342"/>
      <c r="AZ36" s="342"/>
      <c r="BA36" s="342"/>
      <c r="BB36" s="342"/>
      <c r="BC36" s="342"/>
    </row>
    <row r="37" spans="1:55" x14ac:dyDescent="0.15">
      <c r="A37" s="201" t="str">
        <f>'Tariffs July 2021'!K29</f>
        <v>Enova Energy</v>
      </c>
      <c r="B37" s="202" t="str">
        <f>'Tariffs July 2021'!L29</f>
        <v>Solar Premium</v>
      </c>
      <c r="C37" s="203">
        <f>IF('Tariffs July 2021'!BP29=0,91*'Tariffs July 2021'!M29/100,(91*'Tariffs July 2021'!M29/100)+'Tariffs July 2021'!BP29/4)</f>
        <v>90.172727272727258</v>
      </c>
      <c r="D37" s="203">
        <f>IF('Tariffs July 2021'!O29="",$F$5*'Tariffs July 2021'!N29/100,IF($F$5&gt;='Tariffs July 2021'!P29,('Tariffs July 2021'!P29*'Tariffs July 2021'!N29/100),($F$5*'Tariffs July 2021'!N29/100)))</f>
        <v>177.84153818181818</v>
      </c>
      <c r="E37" s="203">
        <f>IF(AND('Tariffs July 2021'!P29&gt;0,'Tariffs July 2021'!R29&gt;0),IF($F$5&lt;'Tariffs July 2021'!P29,0,IF($F$5&lt;=('Tariffs July 2021'!R29+'Tariffs July 2021'!P29),(($F$5-'Tariffs July 2021'!P29)*'Tariffs July 2021'!Q29/100),(('Tariffs July 2021'!R29)*'Tariffs July 2021'!Q29/100))),0)</f>
        <v>0</v>
      </c>
      <c r="F37" s="203">
        <f>IF('Tariffs July 2021'!T29&gt;0,IF(($F$5&lt;'Tariffs July 2021'!T29),(0),($F$5-'Tariffs July 2021'!T29)*'Tariffs July 2021'!U29/100),IF(AND('Tariffs July 2021'!R29&gt;0,'Tariffs July 2021'!T29=""),IF(($F$5&lt;'Tariffs July 2021'!R29),(0),($F$5-'Tariffs July 2021'!R29)*'Tariffs July 2021'!S29/100),IF(AND('Tariffs July 2021'!P29&gt;0,'Tariffs July 2021'!R29=""),IF(($F$5&lt;'Tariffs July 2021'!P29),(0),($F$5-'Tariffs July 2021'!P29)*'Tariffs July 2021'!Q29/100),0)))</f>
        <v>0</v>
      </c>
      <c r="G37" s="203">
        <f t="shared" si="12"/>
        <v>268.01426545454547</v>
      </c>
      <c r="H37" s="203">
        <f t="shared" si="13"/>
        <v>711.36615272727283</v>
      </c>
      <c r="I37" s="247">
        <f t="shared" si="14"/>
        <v>1072.0570618181819</v>
      </c>
      <c r="J37" s="204">
        <f t="shared" si="15"/>
        <v>1179.2627680000001</v>
      </c>
      <c r="K37" s="207">
        <f>'Tariffs July 2021'!AZ29</f>
        <v>0</v>
      </c>
      <c r="L37" s="207">
        <f>'Tariffs July 2021'!BA29</f>
        <v>0</v>
      </c>
      <c r="M37" s="207">
        <f>'Tariffs July 2021'!BB29</f>
        <v>0</v>
      </c>
      <c r="N37" s="207">
        <f>'Tariffs July 2021'!BC29</f>
        <v>0</v>
      </c>
      <c r="O37" s="205">
        <f>($F$6*'Tariffs July 2021'!AT29/100)*4</f>
        <v>278.10720000000003</v>
      </c>
      <c r="P37" s="206" t="str">
        <f t="shared" si="16"/>
        <v>No discount</v>
      </c>
      <c r="Q37" s="206" t="str">
        <f t="shared" si="17"/>
        <v>Exclusive</v>
      </c>
      <c r="R37" s="293">
        <f t="shared" si="18"/>
        <v>1072.0570618181819</v>
      </c>
      <c r="S37" s="247">
        <f t="shared" si="19"/>
        <v>1072.0570618181819</v>
      </c>
      <c r="T37" s="247">
        <f t="shared" si="20"/>
        <v>793.94986181818183</v>
      </c>
      <c r="U37" s="247">
        <f t="shared" si="21"/>
        <v>793.94986181818183</v>
      </c>
      <c r="V37" s="292">
        <f t="shared" si="22"/>
        <v>873.34484800000007</v>
      </c>
      <c r="W37" s="292">
        <f t="shared" si="23"/>
        <v>873.34484800000007</v>
      </c>
      <c r="X37" s="207">
        <f>'Tariffs July 2021'!BL29</f>
        <v>0</v>
      </c>
      <c r="Y37" s="207" t="str">
        <f>'Tariffs July 2021'!BM29</f>
        <v>n</v>
      </c>
      <c r="Z37" s="208">
        <f>'Tariffs July 2021'!G29</f>
        <v>42755</v>
      </c>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342"/>
      <c r="AZ37" s="342"/>
      <c r="BA37" s="342"/>
      <c r="BB37" s="342"/>
      <c r="BC37" s="342"/>
    </row>
    <row r="38" spans="1:55" x14ac:dyDescent="0.15">
      <c r="A38" s="201" t="str">
        <f>'Tariffs July 2021'!K30</f>
        <v>Glow Power</v>
      </c>
      <c r="B38" s="202" t="str">
        <f>'Tariffs July 2021'!L30</f>
        <v>Everyday Saver</v>
      </c>
      <c r="C38" s="203">
        <f>IF('Tariffs July 2021'!BP30=0,91*'Tariffs July 2021'!M30/100,(91*'Tariffs July 2021'!M30/100)+'Tariffs July 2021'!BP30/4)</f>
        <v>81.329181818181809</v>
      </c>
      <c r="D38" s="203">
        <f>IF('Tariffs July 2021'!O30="",$F$5*'Tariffs July 2021'!N30/100,IF($F$5&gt;='Tariffs July 2021'!P30,('Tariffs July 2021'!P30*'Tariffs July 2021'!N30/100),($F$5*'Tariffs July 2021'!N30/100)))</f>
        <v>156.80913709090908</v>
      </c>
      <c r="E38" s="203">
        <f>IF(AND('Tariffs July 2021'!P30&gt;0,'Tariffs July 2021'!R30&gt;0),IF($F$5&lt;'Tariffs July 2021'!P30,0,IF($F$5&lt;=('Tariffs July 2021'!R30+'Tariffs July 2021'!P30),(($F$5-'Tariffs July 2021'!P30)*'Tariffs July 2021'!Q30/100),(('Tariffs July 2021'!R30)*'Tariffs July 2021'!Q30/100))),0)</f>
        <v>0</v>
      </c>
      <c r="F38" s="203">
        <f>IF('Tariffs July 2021'!T30&gt;0,IF(($F$5&lt;'Tariffs July 2021'!T30),(0),($F$5-'Tariffs July 2021'!T30)*'Tariffs July 2021'!U30/100),IF(AND('Tariffs July 2021'!R30&gt;0,'Tariffs July 2021'!T30=""),IF(($F$5&lt;'Tariffs July 2021'!R30),(0),($F$5-'Tariffs July 2021'!R30)*'Tariffs July 2021'!S30/100),IF(AND('Tariffs July 2021'!P30&gt;0,'Tariffs July 2021'!R30=""),IF(($F$5&lt;'Tariffs July 2021'!P30),(0),($F$5-'Tariffs July 2021'!P30)*'Tariffs July 2021'!Q30/100),0)))</f>
        <v>0</v>
      </c>
      <c r="G38" s="203">
        <f t="shared" si="12"/>
        <v>238.13831890909088</v>
      </c>
      <c r="H38" s="203">
        <f t="shared" si="13"/>
        <v>627.2365483636363</v>
      </c>
      <c r="I38" s="247">
        <f t="shared" si="14"/>
        <v>952.55327563636354</v>
      </c>
      <c r="J38" s="204">
        <f t="shared" si="15"/>
        <v>1047.8086031999999</v>
      </c>
      <c r="K38" s="207">
        <f>'Tariffs July 2021'!AZ30</f>
        <v>0</v>
      </c>
      <c r="L38" s="207">
        <f>'Tariffs July 2021'!BA30</f>
        <v>0</v>
      </c>
      <c r="M38" s="207">
        <f>'Tariffs July 2021'!BB30</f>
        <v>0</v>
      </c>
      <c r="N38" s="207">
        <f>'Tariffs July 2021'!BC30</f>
        <v>0</v>
      </c>
      <c r="O38" s="205">
        <f>($F$6*'Tariffs July 2021'!AT30/100)*4</f>
        <v>194.67504</v>
      </c>
      <c r="P38" s="206" t="str">
        <f t="shared" si="16"/>
        <v>No discount</v>
      </c>
      <c r="Q38" s="206" t="str">
        <f t="shared" si="17"/>
        <v>Exclusive</v>
      </c>
      <c r="R38" s="293">
        <f t="shared" si="18"/>
        <v>952.55327563636354</v>
      </c>
      <c r="S38" s="247">
        <f t="shared" si="19"/>
        <v>952.55327563636354</v>
      </c>
      <c r="T38" s="247">
        <f t="shared" si="20"/>
        <v>757.87823563636357</v>
      </c>
      <c r="U38" s="247">
        <f t="shared" si="21"/>
        <v>757.87823563636357</v>
      </c>
      <c r="V38" s="292">
        <f t="shared" si="22"/>
        <v>833.66605919999995</v>
      </c>
      <c r="W38" s="292">
        <f t="shared" si="23"/>
        <v>833.66605919999995</v>
      </c>
      <c r="X38" s="207">
        <f>'Tariffs July 2021'!BL30</f>
        <v>0</v>
      </c>
      <c r="Y38" s="207" t="str">
        <f>'Tariffs July 2021'!BM30</f>
        <v>n</v>
      </c>
      <c r="Z38" s="208">
        <f>'Tariffs July 2021'!G30</f>
        <v>42768</v>
      </c>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342"/>
      <c r="AZ38" s="342"/>
      <c r="BA38" s="342"/>
      <c r="BB38" s="342"/>
      <c r="BC38" s="342"/>
    </row>
    <row r="39" spans="1:55" x14ac:dyDescent="0.15">
      <c r="A39" s="201" t="str">
        <f>'Tariffs July 2021'!K31</f>
        <v>Radian Energy</v>
      </c>
      <c r="B39" s="202" t="str">
        <f>'Tariffs July 2021'!L31</f>
        <v>Grid to Go</v>
      </c>
      <c r="C39" s="203">
        <f>IF('Tariffs July 2021'!BP31=0,91*'Tariffs July 2021'!M31/100,(91*'Tariffs July 2021'!M31/100)+'Tariffs July 2021'!BP31/4)</f>
        <v>80.60945454545454</v>
      </c>
      <c r="D39" s="203">
        <f>IF('Tariffs July 2021'!O31="",$F$5*'Tariffs July 2021'!N31/100,IF($F$5&gt;='Tariffs July 2021'!P31,('Tariffs July 2021'!P31*'Tariffs July 2021'!N31/100),($F$5*'Tariffs July 2021'!N31/100)))</f>
        <v>162.00633272727271</v>
      </c>
      <c r="E39" s="203">
        <f>IF(AND('Tariffs July 2021'!P31&gt;0,'Tariffs July 2021'!R31&gt;0),IF($F$5&lt;'Tariffs July 2021'!P31,0,IF($F$5&lt;=('Tariffs July 2021'!R31+'Tariffs July 2021'!P31),(($F$5-'Tariffs July 2021'!P31)*'Tariffs July 2021'!Q31/100),(('Tariffs July 2021'!R31)*'Tariffs July 2021'!Q31/100))),0)</f>
        <v>0</v>
      </c>
      <c r="F39" s="203">
        <f>IF('Tariffs July 2021'!T31&gt;0,IF(($F$5&lt;'Tariffs July 2021'!T31),(0),($F$5-'Tariffs July 2021'!T31)*'Tariffs July 2021'!U31/100),IF(AND('Tariffs July 2021'!R31&gt;0,'Tariffs July 2021'!T31=""),IF(($F$5&lt;'Tariffs July 2021'!R31),(0),($F$5-'Tariffs July 2021'!R31)*'Tariffs July 2021'!S31/100),IF(AND('Tariffs July 2021'!P31&gt;0,'Tariffs July 2021'!R31=""),IF(($F$5&lt;'Tariffs July 2021'!P31),(0),($F$5-'Tariffs July 2021'!P31)*'Tariffs July 2021'!Q31/100),0)))</f>
        <v>0</v>
      </c>
      <c r="G39" s="203">
        <f t="shared" si="12"/>
        <v>242.61578727272723</v>
      </c>
      <c r="H39" s="203">
        <f t="shared" si="13"/>
        <v>648.02533090909083</v>
      </c>
      <c r="I39" s="247">
        <f t="shared" si="14"/>
        <v>970.46314909090893</v>
      </c>
      <c r="J39" s="204">
        <f t="shared" si="15"/>
        <v>1067.509464</v>
      </c>
      <c r="K39" s="207">
        <f>'Tariffs July 2021'!AZ31</f>
        <v>0</v>
      </c>
      <c r="L39" s="207">
        <f>'Tariffs July 2021'!BA31</f>
        <v>0</v>
      </c>
      <c r="M39" s="207">
        <f>'Tariffs July 2021'!BB31</f>
        <v>0</v>
      </c>
      <c r="N39" s="207">
        <f>'Tariffs July 2021'!BC31</f>
        <v>0</v>
      </c>
      <c r="O39" s="205">
        <f>($F$6*'Tariffs July 2021'!AT31/100)*4</f>
        <v>166.86432000000002</v>
      </c>
      <c r="P39" s="206" t="str">
        <f t="shared" si="16"/>
        <v>No discount</v>
      </c>
      <c r="Q39" s="206" t="str">
        <f t="shared" si="17"/>
        <v>Exclusive</v>
      </c>
      <c r="R39" s="293">
        <f t="shared" si="18"/>
        <v>970.46314909090893</v>
      </c>
      <c r="S39" s="247">
        <f t="shared" si="19"/>
        <v>970.46314909090893</v>
      </c>
      <c r="T39" s="247">
        <f t="shared" si="20"/>
        <v>803.59882909090891</v>
      </c>
      <c r="U39" s="247">
        <f t="shared" si="21"/>
        <v>803.59882909090891</v>
      </c>
      <c r="V39" s="292">
        <f t="shared" si="22"/>
        <v>883.95871199999988</v>
      </c>
      <c r="W39" s="292">
        <f t="shared" si="23"/>
        <v>883.95871199999988</v>
      </c>
      <c r="X39" s="207">
        <f>'Tariffs July 2021'!BL31</f>
        <v>0</v>
      </c>
      <c r="Y39" s="207" t="str">
        <f>'Tariffs July 2021'!BM31</f>
        <v>n</v>
      </c>
      <c r="Z39" s="208">
        <f>'Tariffs July 2021'!G31</f>
        <v>42858</v>
      </c>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c r="AY39" s="342"/>
      <c r="AZ39" s="342"/>
      <c r="BA39" s="342"/>
      <c r="BB39" s="342"/>
      <c r="BC39" s="342"/>
    </row>
    <row r="40" spans="1:55" customFormat="1" ht="13"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342"/>
      <c r="AZ40" s="342"/>
      <c r="BA40" s="342"/>
      <c r="BB40" s="342"/>
      <c r="BC40" s="342"/>
    </row>
    <row r="41" spans="1:55" customFormat="1" thickBot="1" x14ac:dyDescent="0.2">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c r="AY41" s="342"/>
      <c r="AZ41" s="342"/>
      <c r="BA41" s="342"/>
      <c r="BB41" s="342"/>
      <c r="BC41" s="342"/>
    </row>
    <row r="42" spans="1:55" ht="15" thickBot="1" x14ac:dyDescent="0.2">
      <c r="A42" s="257" t="s">
        <v>200</v>
      </c>
      <c r="B42" s="258"/>
      <c r="C42" s="258"/>
      <c r="D42" s="260"/>
      <c r="E42" s="260"/>
      <c r="F42" s="260"/>
      <c r="G42" s="261"/>
      <c r="H42" s="261"/>
      <c r="I42" s="258"/>
      <c r="J42" s="258"/>
      <c r="K42" s="258"/>
      <c r="L42" s="258"/>
      <c r="M42" s="258"/>
      <c r="N42" s="258"/>
      <c r="O42" s="258"/>
      <c r="P42" s="200"/>
      <c r="Q42" s="200"/>
      <c r="R42" s="200"/>
      <c r="S42" s="200"/>
      <c r="T42" s="200"/>
      <c r="U42" s="200"/>
      <c r="V42" s="258"/>
      <c r="W42" s="258"/>
      <c r="X42" s="258"/>
      <c r="Y42" s="258"/>
      <c r="Z42" s="259"/>
      <c r="AA42" s="342"/>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c r="AY42" s="342"/>
      <c r="AZ42" s="342"/>
      <c r="BA42" s="342"/>
      <c r="BB42" s="342"/>
      <c r="BC42" s="342"/>
    </row>
    <row r="43" spans="1:55" ht="75" x14ac:dyDescent="0.15">
      <c r="A43" s="262" t="s">
        <v>184</v>
      </c>
      <c r="B43" s="263" t="s">
        <v>222</v>
      </c>
      <c r="C43" s="289" t="s">
        <v>211</v>
      </c>
      <c r="D43" s="289" t="s">
        <v>113</v>
      </c>
      <c r="E43" s="289" t="s">
        <v>232</v>
      </c>
      <c r="F43" s="289" t="s">
        <v>235</v>
      </c>
      <c r="G43" s="289" t="s">
        <v>234</v>
      </c>
      <c r="H43" s="270" t="s">
        <v>206</v>
      </c>
      <c r="I43" s="270" t="s">
        <v>224</v>
      </c>
      <c r="J43" s="290" t="s">
        <v>571</v>
      </c>
      <c r="K43" s="267" t="s">
        <v>215</v>
      </c>
      <c r="L43" s="267" t="s">
        <v>189</v>
      </c>
      <c r="M43" s="267" t="s">
        <v>127</v>
      </c>
      <c r="N43" s="267" t="s">
        <v>209</v>
      </c>
      <c r="O43" s="268" t="s">
        <v>233</v>
      </c>
      <c r="P43" s="245" t="s">
        <v>572</v>
      </c>
      <c r="Q43" s="245" t="s">
        <v>573</v>
      </c>
      <c r="R43" s="246" t="s">
        <v>190</v>
      </c>
      <c r="S43" s="246" t="s">
        <v>148</v>
      </c>
      <c r="T43" s="246" t="s">
        <v>118</v>
      </c>
      <c r="U43" s="246" t="s">
        <v>161</v>
      </c>
      <c r="V43" s="268" t="s">
        <v>199</v>
      </c>
      <c r="W43" s="268" t="s">
        <v>210</v>
      </c>
      <c r="X43" s="273" t="s">
        <v>149</v>
      </c>
      <c r="Y43" s="267" t="s">
        <v>150</v>
      </c>
      <c r="Z43" s="272" t="s">
        <v>56</v>
      </c>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c r="AY43" s="342"/>
      <c r="AZ43" s="342"/>
      <c r="BA43" s="342"/>
      <c r="BB43" s="342"/>
      <c r="BC43" s="342"/>
    </row>
    <row r="44" spans="1:55" x14ac:dyDescent="0.15">
      <c r="A44" s="201" t="str">
        <f>'Tariffs July 2021'!K32</f>
        <v>AGL</v>
      </c>
      <c r="B44" s="202" t="str">
        <f>'Tariffs July 2021'!L32</f>
        <v>Solar Savers</v>
      </c>
      <c r="C44" s="203">
        <f>IF('Tariffs July 2021'!BP32=0,91*'Tariffs July 2021'!M32/100,(91*'Tariffs July 2021'!M32/100)+'Tariffs July 2021'!BP32/4)</f>
        <v>99.438181818181818</v>
      </c>
      <c r="D44" s="203">
        <f>IF('Tariffs July 2021'!O32="",$K$5*'Tariffs July 2021'!N32/100,IF($K$5&gt;='Tariffs July 2021'!P32,('Tariffs July 2021'!P32*'Tariffs July 2021'!N32/100),($K$5*'Tariffs July 2021'!N32/100)))</f>
        <v>152.47678729090904</v>
      </c>
      <c r="E44" s="203">
        <f>IF('Tariffs July 2021'!T32&gt;0,IF(($K$5&lt;'Tariffs July 2021'!T32),(0),($K$5-'Tariffs July 2021'!T32)*'Tariffs July 2021'!U32/100),IF(AND('Tariffs July 2021'!R32&gt;0,'Tariffs July 2021'!T32=""),IF(($K$5&lt;'Tariffs July 2021'!R32),(0),($K$5-'Tariffs July 2021'!R32)*'Tariffs July 2021'!S32/100),IF(AND('Tariffs July 2021'!P32&gt;0,'Tariffs July 2021'!R32=""),IF(($K$5&lt;'Tariffs July 2021'!P32),(0),($K$5-'Tariffs July 2021'!P32)*'Tariffs July 2021'!Q32/100),0)))</f>
        <v>0</v>
      </c>
      <c r="F44" s="203">
        <f>($L$5)*'Tariffs July 2021'!AE32/100</f>
        <v>21.170451599999996</v>
      </c>
      <c r="G44" s="203">
        <f t="shared" ref="G44:G66" si="24">SUM(C44:F44)</f>
        <v>273.08542070909084</v>
      </c>
      <c r="H44" s="203">
        <f t="shared" ref="H44:H66" si="25">(G44-C44)*4</f>
        <v>694.58895556363609</v>
      </c>
      <c r="I44" s="247">
        <f>G44*4</f>
        <v>1092.3416828363634</v>
      </c>
      <c r="J44" s="204">
        <f>I44*1.1</f>
        <v>1201.5758511199997</v>
      </c>
      <c r="K44" s="207">
        <f>'Tariffs July 2021'!AZ32</f>
        <v>0</v>
      </c>
      <c r="L44" s="207">
        <f>'Tariffs July 2021'!BA32</f>
        <v>0</v>
      </c>
      <c r="M44" s="207">
        <f>'Tariffs July 2021'!BB32</f>
        <v>0</v>
      </c>
      <c r="N44" s="207">
        <f>'Tariffs July 2021'!BC32</f>
        <v>0</v>
      </c>
      <c r="O44" s="309">
        <f>($F$6*'Tariffs July 2021'!AT32/100)*4</f>
        <v>417.16079999999999</v>
      </c>
      <c r="P44" s="206" t="str">
        <f>IF(SUM(K44:N44)=0,"No discount",IF(K44&gt;0,"Guaranteed off bill",IF(L44&gt;0,"Guaranteed off usage",IF(M44&gt;0,"Pay-on-time off bill","Pay-on-time off usage"))))</f>
        <v>No discount</v>
      </c>
      <c r="Q44" s="206" t="str">
        <f t="shared" ref="Q44:Q66" si="26">IF(OR(A44="Origin Energy",A44="Red Energy",A44="Powershop"),"Inclusive","Exclusive")</f>
        <v>Exclusive</v>
      </c>
      <c r="R44" s="293">
        <f>IF(AND(P44="Guaranteed off bill",Q44="Inclusive"),((I44*1.1)-((I44*1.1)*K44/100))/1.1,IF(AND(P44="Guaranteed off usage",Q44="Inclusive"),((I44*1.1)-((H44*1.1)*L44/100))/1.1,IF(AND(P44="Guaranteed off bill",Q44="Exclusive"),I44-(I44*K44/100),IF(AND(P44="Guaranteed off usage",Q44="Exclusive"),I44-(H44*L44/100),IF(Q44="Inclusive",((I44*1.1))/1.1,I44)))))</f>
        <v>1092.3416828363634</v>
      </c>
      <c r="S44" s="247">
        <f>IF(AND(P44="Pay-on-time off bill",Q44="Inclusive"),((R44*1.1)-((R44*1.1)*M44/100))/1.1,IF(AND(P44="Pay-on-time off usage",Q44="Inclusive"),((R44*1.1)-((H44*1.1)*N44/100))/1.1,IF(AND(P44="Pay-on-time off bill",Q44="Exclusive"),R44-(R44*M44/100),IF(AND(P44="Pay-on-time off usage",Q44="Exclusive"),R44-(H44*N44/100),IF(Q44="Inclusive",((R44*1.1))/1.1,R44)))))</f>
        <v>1092.3416828363634</v>
      </c>
      <c r="T44" s="247">
        <f t="shared" ref="T44:T66" si="27">R44-O44</f>
        <v>675.18088283636337</v>
      </c>
      <c r="U44" s="247">
        <f t="shared" ref="U44:U66" si="28">S44-O44</f>
        <v>675.18088283636337</v>
      </c>
      <c r="V44" s="292">
        <f t="shared" ref="V44:W56" si="29">T44*1.1</f>
        <v>742.69897111999978</v>
      </c>
      <c r="W44" s="292">
        <f t="shared" si="29"/>
        <v>742.69897111999978</v>
      </c>
      <c r="X44" s="207">
        <f>'Tariffs July 2021'!BL32</f>
        <v>0</v>
      </c>
      <c r="Y44" s="207" t="str">
        <f>'Tariffs July 2021'!BM32</f>
        <v>n</v>
      </c>
      <c r="Z44" s="208">
        <f>'Tariffs July 2021'!G32</f>
        <v>42922</v>
      </c>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c r="AY44" s="342"/>
      <c r="AZ44" s="342"/>
      <c r="BA44" s="342"/>
      <c r="BB44" s="342"/>
      <c r="BC44" s="342"/>
    </row>
    <row r="45" spans="1:55" x14ac:dyDescent="0.15">
      <c r="A45" s="201" t="str">
        <f>'Tariffs July 2021'!K33</f>
        <v>Diamond Energy</v>
      </c>
      <c r="B45" s="202" t="str">
        <f>'Tariffs July 2021'!L33</f>
        <v>Renewable Saver POT</v>
      </c>
      <c r="C45" s="203">
        <f>IF('Tariffs July 2021'!BP33=0,91*'Tariffs July 2021'!M33/100,(91*'Tariffs July 2021'!M33/100)+'Tariffs July 2021'!BP33/4)</f>
        <v>90.363</v>
      </c>
      <c r="D45" s="203">
        <f>IF('Tariffs July 2021'!O33="",$K$5*'Tariffs July 2021'!N33/100,IF($K$5&gt;='Tariffs July 2021'!P33,('Tariffs July 2021'!P33*'Tariffs July 2021'!N33/100),($K$5*'Tariffs July 2021'!N33/100)))</f>
        <v>169.73310092727269</v>
      </c>
      <c r="E45" s="203">
        <f>IF('Tariffs July 2021'!T33&gt;0,IF(($K$5&lt;'Tariffs July 2021'!T33),(0),($K$5-'Tariffs July 2021'!T33)*'Tariffs July 2021'!U33/100),IF(AND('Tariffs July 2021'!R33&gt;0,'Tariffs July 2021'!T33=""),IF(($K$5&lt;'Tariffs July 2021'!R33),(0),($K$5-'Tariffs July 2021'!R33)*'Tariffs July 2021'!S33/100),IF(AND('Tariffs July 2021'!P33&gt;0,'Tariffs July 2021'!R33=""),IF(($K$5&lt;'Tariffs July 2021'!P33),(0),($K$5-'Tariffs July 2021'!P33)*'Tariffs July 2021'!Q33/100),0)))</f>
        <v>0</v>
      </c>
      <c r="F45" s="203">
        <f>($L$5)*'Tariffs July 2021'!AE33/100</f>
        <v>22.315458763636364</v>
      </c>
      <c r="G45" s="203">
        <f t="shared" si="24"/>
        <v>282.41155969090903</v>
      </c>
      <c r="H45" s="203">
        <f t="shared" si="25"/>
        <v>768.19423876363612</v>
      </c>
      <c r="I45" s="247">
        <f t="shared" ref="I45:I66" si="30">G45*4</f>
        <v>1129.6462387636361</v>
      </c>
      <c r="J45" s="204">
        <f t="shared" ref="J45:J66" si="31">I45*1.1</f>
        <v>1242.6108626399998</v>
      </c>
      <c r="K45" s="207">
        <f>'Tariffs July 2021'!AZ33</f>
        <v>0</v>
      </c>
      <c r="L45" s="207">
        <f>'Tariffs July 2021'!BA33</f>
        <v>0</v>
      </c>
      <c r="M45" s="207">
        <f>'Tariffs July 2021'!BB33</f>
        <v>7</v>
      </c>
      <c r="N45" s="207">
        <f>'Tariffs July 2021'!BC33</f>
        <v>0</v>
      </c>
      <c r="O45" s="309">
        <f>($F$6*'Tariffs July 2021'!AT33/100)*4</f>
        <v>333.72864000000004</v>
      </c>
      <c r="P45" s="206" t="str">
        <f t="shared" ref="P45:P66" si="32">IF(SUM(K45:N45)=0,"No discount",IF(K45&gt;0,"Guaranteed off bill",IF(L45&gt;0,"Guaranteed off usage",IF(M45&gt;0,"Pay-on-time off bill","Pay-on-time off usage"))))</f>
        <v>Pay-on-time off bill</v>
      </c>
      <c r="Q45" s="206" t="str">
        <f t="shared" si="26"/>
        <v>Exclusive</v>
      </c>
      <c r="R45" s="293">
        <f t="shared" ref="R45:R66" si="33">IF(AND(P45="Guaranteed off bill",Q45="Inclusive"),((I45*1.1)-((I45*1.1)*K45/100))/1.1,IF(AND(P45="Guaranteed off usage",Q45="Inclusive"),((I45*1.1)-((H45*1.1)*L45/100))/1.1,IF(AND(P45="Guaranteed off bill",Q45="Exclusive"),I45-(I45*K45/100),IF(AND(P45="Guaranteed off usage",Q45="Exclusive"),I45-(H45*L45/100),IF(Q45="Inclusive",((I45*1.1))/1.1,I45)))))</f>
        <v>1129.6462387636361</v>
      </c>
      <c r="S45" s="247">
        <f t="shared" ref="S45:S66" si="34">IF(AND(P45="Pay-on-time off bill",Q45="Inclusive"),((R45*1.1)-((R45*1.1)*M45/100))/1.1,IF(AND(P45="Pay-on-time off usage",Q45="Inclusive"),((R45*1.1)-((H45*1.1)*N45/100))/1.1,IF(AND(P45="Pay-on-time off bill",Q45="Exclusive"),R45-(R45*M45/100),IF(AND(P45="Pay-on-time off usage",Q45="Exclusive"),R45-(H45*N45/100),IF(Q45="Inclusive",((R45*1.1))/1.1,R45)))))</f>
        <v>1050.5710020501815</v>
      </c>
      <c r="T45" s="247">
        <f t="shared" si="27"/>
        <v>795.91759876363608</v>
      </c>
      <c r="U45" s="247">
        <f t="shared" si="28"/>
        <v>716.84236205018146</v>
      </c>
      <c r="V45" s="292">
        <f t="shared" si="29"/>
        <v>875.50935863999973</v>
      </c>
      <c r="W45" s="292">
        <f t="shared" si="29"/>
        <v>788.5265982551997</v>
      </c>
      <c r="X45" s="207">
        <f>'Tariffs July 2021'!BL33</f>
        <v>0</v>
      </c>
      <c r="Y45" s="207" t="str">
        <f>'Tariffs July 2021'!BM33</f>
        <v>n</v>
      </c>
      <c r="Z45" s="208">
        <f>'Tariffs July 2021'!G33</f>
        <v>42643</v>
      </c>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c r="AY45" s="342"/>
      <c r="AZ45" s="342"/>
      <c r="BA45" s="342"/>
      <c r="BB45" s="342"/>
      <c r="BC45" s="342"/>
    </row>
    <row r="46" spans="1:55" x14ac:dyDescent="0.15">
      <c r="A46" s="201" t="str">
        <f>'Tariffs July 2021'!K34</f>
        <v>Dodo Power &amp; Gas</v>
      </c>
      <c r="B46" s="202" t="str">
        <f>'Tariffs July 2021'!L34</f>
        <v>Market offer</v>
      </c>
      <c r="C46" s="203">
        <f>IF('Tariffs July 2021'!BP34=0,91*'Tariffs July 2021'!M34/100,(91*'Tariffs July 2021'!M34/100)+'Tariffs July 2021'!BP34/4)</f>
        <v>72.030636363636347</v>
      </c>
      <c r="D46" s="203">
        <f>IF('Tariffs July 2021'!O34="",$K$5*'Tariffs July 2021'!N34/100,IF($K$5&gt;='Tariffs July 2021'!P34,('Tariffs July 2021'!P34*'Tariffs July 2021'!N34/100),($K$5*'Tariffs July 2021'!N34/100)))</f>
        <v>132.3904382181818</v>
      </c>
      <c r="E46" s="203">
        <f>IF('Tariffs July 2021'!T34&gt;0,IF(($K$5&lt;'Tariffs July 2021'!T34),(0),($K$5-'Tariffs July 2021'!T34)*'Tariffs July 2021'!U34/100),IF(AND('Tariffs July 2021'!R34&gt;0,'Tariffs July 2021'!T34=""),IF(($K$5&lt;'Tariffs July 2021'!R34),(0),($K$5-'Tariffs July 2021'!R34)*'Tariffs July 2021'!S34/100),IF(AND('Tariffs July 2021'!P34&gt;0,'Tariffs July 2021'!R34=""),IF(($K$5&lt;'Tariffs July 2021'!P34),(0),($K$5-'Tariffs July 2021'!P34)*'Tariffs July 2021'!Q34/100),0)))</f>
        <v>0</v>
      </c>
      <c r="F46" s="203">
        <f>($L$5)*'Tariffs July 2021'!AE34/100</f>
        <v>21.109546963636362</v>
      </c>
      <c r="G46" s="203">
        <f t="shared" si="24"/>
        <v>225.53062154545449</v>
      </c>
      <c r="H46" s="203">
        <f t="shared" si="25"/>
        <v>613.99994072727259</v>
      </c>
      <c r="I46" s="247">
        <f t="shared" si="30"/>
        <v>902.12248618181798</v>
      </c>
      <c r="J46" s="204">
        <f t="shared" si="31"/>
        <v>992.33473479999986</v>
      </c>
      <c r="K46" s="207">
        <f>'Tariffs July 2021'!AZ34</f>
        <v>0</v>
      </c>
      <c r="L46" s="207">
        <f>'Tariffs July 2021'!BA34</f>
        <v>0</v>
      </c>
      <c r="M46" s="207">
        <f>'Tariffs July 2021'!BB34</f>
        <v>0</v>
      </c>
      <c r="N46" s="207">
        <f>'Tariffs July 2021'!BC34</f>
        <v>0</v>
      </c>
      <c r="O46" s="309">
        <f>($F$6*'Tariffs July 2021'!AT34/100)*4</f>
        <v>236.39112</v>
      </c>
      <c r="P46" s="206" t="str">
        <f t="shared" si="32"/>
        <v>No discount</v>
      </c>
      <c r="Q46" s="206" t="str">
        <f t="shared" si="26"/>
        <v>Exclusive</v>
      </c>
      <c r="R46" s="293">
        <f t="shared" si="33"/>
        <v>902.12248618181798</v>
      </c>
      <c r="S46" s="247">
        <f t="shared" si="34"/>
        <v>902.12248618181798</v>
      </c>
      <c r="T46" s="247">
        <f t="shared" si="27"/>
        <v>665.73136618181798</v>
      </c>
      <c r="U46" s="247">
        <f t="shared" si="28"/>
        <v>665.73136618181798</v>
      </c>
      <c r="V46" s="292">
        <f t="shared" si="29"/>
        <v>732.3045027999998</v>
      </c>
      <c r="W46" s="292">
        <f t="shared" si="29"/>
        <v>732.3045027999998</v>
      </c>
      <c r="X46" s="207">
        <f>'Tariffs July 2021'!BL34</f>
        <v>0</v>
      </c>
      <c r="Y46" s="207" t="str">
        <f>'Tariffs July 2021'!BM34</f>
        <v>n</v>
      </c>
      <c r="Z46" s="208">
        <f>'Tariffs July 2021'!G34</f>
        <v>42916</v>
      </c>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342"/>
      <c r="AZ46" s="342"/>
      <c r="BA46" s="342"/>
      <c r="BB46" s="342"/>
      <c r="BC46" s="342"/>
    </row>
    <row r="47" spans="1:55" x14ac:dyDescent="0.15">
      <c r="A47" s="201" t="str">
        <f>'Tariffs July 2021'!K35</f>
        <v>EnergyAustralia</v>
      </c>
      <c r="B47" s="202" t="str">
        <f>'Tariffs July 2021'!L35</f>
        <v>Total Plan Home</v>
      </c>
      <c r="C47" s="203">
        <f>IF('Tariffs July 2021'!BP35=0,91*'Tariffs July 2021'!M35/100,(91*'Tariffs July 2021'!M35/100)+'Tariffs July 2021'!BP35/4)</f>
        <v>86.904999999999987</v>
      </c>
      <c r="D47" s="203">
        <f>IF('Tariffs July 2021'!O35="",$K$5*'Tariffs July 2021'!N35/100,IF($K$5&gt;='Tariffs July 2021'!P35,('Tariffs July 2021'!P35*'Tariffs July 2021'!N35/100),($K$5*'Tariffs July 2021'!N35/100)))</f>
        <v>162.62349970909088</v>
      </c>
      <c r="E47" s="203">
        <f>IF('Tariffs July 2021'!T35&gt;0,IF(($K$5&lt;'Tariffs July 2021'!T35),(0),($K$5-'Tariffs July 2021'!T35)*'Tariffs July 2021'!U35/100),IF(AND('Tariffs July 2021'!R35&gt;0,'Tariffs July 2021'!T35=""),IF(($K$5&lt;'Tariffs July 2021'!R35),(0),($K$5-'Tariffs July 2021'!R35)*'Tariffs July 2021'!S35/100),IF(AND('Tariffs July 2021'!P35&gt;0,'Tariffs July 2021'!R35=""),IF(($K$5&lt;'Tariffs July 2021'!P35),(0),($K$5-'Tariffs July 2021'!P35)*'Tariffs July 2021'!Q35/100),0)))</f>
        <v>0</v>
      </c>
      <c r="F47" s="203">
        <f>($L$5)*'Tariffs July 2021'!AE35/100</f>
        <v>18.965703763636366</v>
      </c>
      <c r="G47" s="203">
        <f t="shared" si="24"/>
        <v>268.49420347272724</v>
      </c>
      <c r="H47" s="203">
        <f t="shared" si="25"/>
        <v>726.35681389090905</v>
      </c>
      <c r="I47" s="247">
        <f t="shared" si="30"/>
        <v>1073.9768138909089</v>
      </c>
      <c r="J47" s="204">
        <f t="shared" si="31"/>
        <v>1181.37449528</v>
      </c>
      <c r="K47" s="207">
        <f>'Tariffs July 2021'!AZ35</f>
        <v>14</v>
      </c>
      <c r="L47" s="207">
        <f>'Tariffs July 2021'!BA35</f>
        <v>0</v>
      </c>
      <c r="M47" s="207">
        <f>'Tariffs July 2021'!BB35</f>
        <v>0</v>
      </c>
      <c r="N47" s="207">
        <f>'Tariffs July 2021'!BC35</f>
        <v>0</v>
      </c>
      <c r="O47" s="309">
        <f>($F$6*'Tariffs July 2021'!AT35/100)*4</f>
        <v>236.39112</v>
      </c>
      <c r="P47" s="206" t="str">
        <f t="shared" si="32"/>
        <v>Guaranteed off bill</v>
      </c>
      <c r="Q47" s="206" t="str">
        <f t="shared" si="26"/>
        <v>Exclusive</v>
      </c>
      <c r="R47" s="293">
        <f t="shared" si="33"/>
        <v>923.62005994618175</v>
      </c>
      <c r="S47" s="247">
        <f t="shared" si="34"/>
        <v>923.62005994618175</v>
      </c>
      <c r="T47" s="247">
        <f t="shared" si="27"/>
        <v>687.22893994618175</v>
      </c>
      <c r="U47" s="247">
        <f t="shared" si="28"/>
        <v>687.22893994618175</v>
      </c>
      <c r="V47" s="292">
        <f t="shared" si="29"/>
        <v>755.95183394080004</v>
      </c>
      <c r="W47" s="292">
        <f t="shared" si="29"/>
        <v>755.95183394080004</v>
      </c>
      <c r="X47" s="207">
        <f>'Tariffs July 2021'!BL35</f>
        <v>0</v>
      </c>
      <c r="Y47" s="207" t="str">
        <f>'Tariffs July 2021'!BM35</f>
        <v>n</v>
      </c>
      <c r="Z47" s="208">
        <f>'Tariffs July 2021'!G35</f>
        <v>42916</v>
      </c>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342"/>
      <c r="AZ47" s="342"/>
      <c r="BA47" s="342"/>
      <c r="BB47" s="342"/>
      <c r="BC47" s="342"/>
    </row>
    <row r="48" spans="1:55" x14ac:dyDescent="0.15">
      <c r="A48" s="201" t="str">
        <f>'Tariffs July 2021'!K36</f>
        <v>Energy Locals</v>
      </c>
      <c r="B48" s="202" t="str">
        <f>'Tariffs July 2021'!L36</f>
        <v>Online Member</v>
      </c>
      <c r="C48" s="203">
        <f>IF('Tariffs July 2021'!BP36=0,91*'Tariffs July 2021'!M36/100,(91*'Tariffs July 2021'!M36/100)+'Tariffs July 2021'!BP36/4)</f>
        <v>86.490909090909071</v>
      </c>
      <c r="D48" s="203">
        <f>IF('Tariffs July 2021'!O36="",$K$5*'Tariffs July 2021'!N36/100,IF($K$5&gt;='Tariffs July 2021'!P36,('Tariffs July 2021'!P36*'Tariffs July 2021'!N36/100),($K$5*'Tariffs July 2021'!N36/100)))</f>
        <v>131.14798363636362</v>
      </c>
      <c r="E48" s="203">
        <f>IF('Tariffs July 2021'!T36&gt;0,IF(($K$5&lt;'Tariffs July 2021'!T36),(0),($K$5-'Tariffs July 2021'!T36)*'Tariffs July 2021'!U36/100),IF(AND('Tariffs July 2021'!R36&gt;0,'Tariffs July 2021'!T36=""),IF(($K$5&lt;'Tariffs July 2021'!R36),(0),($K$5-'Tariffs July 2021'!R36)*'Tariffs July 2021'!S36/100),IF(AND('Tariffs July 2021'!P36&gt;0,'Tariffs July 2021'!R36=""),IF(($K$5&lt;'Tariffs July 2021'!P36),(0),($K$5-'Tariffs July 2021'!P36)*'Tariffs July 2021'!Q36/100),0)))</f>
        <v>0</v>
      </c>
      <c r="F48" s="203">
        <f>($L$5)*'Tariffs July 2021'!AE36/100</f>
        <v>15.835205454545456</v>
      </c>
      <c r="G48" s="203">
        <f t="shared" si="24"/>
        <v>233.47409818181814</v>
      </c>
      <c r="H48" s="203">
        <f t="shared" si="25"/>
        <v>587.93275636363626</v>
      </c>
      <c r="I48" s="247">
        <f t="shared" si="30"/>
        <v>933.89639272727254</v>
      </c>
      <c r="J48" s="204">
        <f t="shared" si="31"/>
        <v>1027.286032</v>
      </c>
      <c r="K48" s="207">
        <f>'Tariffs July 2021'!AZ36</f>
        <v>0</v>
      </c>
      <c r="L48" s="207">
        <f>'Tariffs July 2021'!BA36</f>
        <v>0</v>
      </c>
      <c r="M48" s="207">
        <f>'Tariffs July 2021'!BB36</f>
        <v>0</v>
      </c>
      <c r="N48" s="207">
        <f>'Tariffs July 2021'!BC36</f>
        <v>0</v>
      </c>
      <c r="O48" s="309">
        <f>($F$6*'Tariffs July 2021'!AT36/100)*4</f>
        <v>236.39112</v>
      </c>
      <c r="P48" s="206" t="str">
        <f t="shared" si="32"/>
        <v>No discount</v>
      </c>
      <c r="Q48" s="206" t="str">
        <f t="shared" si="26"/>
        <v>Exclusive</v>
      </c>
      <c r="R48" s="293">
        <f t="shared" si="33"/>
        <v>933.89639272727254</v>
      </c>
      <c r="S48" s="247">
        <f t="shared" si="34"/>
        <v>933.89639272727254</v>
      </c>
      <c r="T48" s="247">
        <f t="shared" si="27"/>
        <v>697.50527272727254</v>
      </c>
      <c r="U48" s="247">
        <f t="shared" si="28"/>
        <v>697.50527272727254</v>
      </c>
      <c r="V48" s="292">
        <f t="shared" si="29"/>
        <v>767.25579999999991</v>
      </c>
      <c r="W48" s="292">
        <f t="shared" si="29"/>
        <v>767.25579999999991</v>
      </c>
      <c r="X48" s="207">
        <f>'Tariffs July 2021'!BL36</f>
        <v>0</v>
      </c>
      <c r="Y48" s="207" t="str">
        <f>'Tariffs July 2021'!BM36</f>
        <v>n</v>
      </c>
      <c r="Z48" s="208">
        <f>'Tariffs July 2021'!G36</f>
        <v>42658</v>
      </c>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342"/>
      <c r="AZ48" s="342"/>
      <c r="BA48" s="342"/>
      <c r="BB48" s="342"/>
      <c r="BC48" s="342"/>
    </row>
    <row r="49" spans="1:55" x14ac:dyDescent="0.15">
      <c r="A49" s="201" t="str">
        <f>'Tariffs July 2021'!K37</f>
        <v>Origin Energy</v>
      </c>
      <c r="B49" s="202" t="str">
        <f>'Tariffs July 2021'!L37</f>
        <v>Solar Boost</v>
      </c>
      <c r="C49" s="203">
        <f>IF('Tariffs July 2021'!BP37=0,91*'Tariffs July 2021'!M37/100,(91*'Tariffs July 2021'!M37/100)+'Tariffs July 2021'!BP37/4)</f>
        <v>95.541727272727258</v>
      </c>
      <c r="D49" s="203">
        <f>IF('Tariffs July 2021'!O37="",$K$5*'Tariffs July 2021'!N37/100,IF($K$5&gt;='Tariffs July 2021'!P37,('Tariffs July 2021'!P37*'Tariffs July 2021'!N37/100),($K$5*'Tariffs July 2021'!N37/100)))</f>
        <v>156.48025205454545</v>
      </c>
      <c r="E49" s="203">
        <f>IF('Tariffs July 2021'!T37&gt;0,IF(($K$5&lt;'Tariffs July 2021'!T37),(0),($K$5-'Tariffs July 2021'!T37)*'Tariffs July 2021'!U37/100),IF(AND('Tariffs July 2021'!R37&gt;0,'Tariffs July 2021'!T37=""),IF(($K$5&lt;'Tariffs July 2021'!R37),(0),($K$5-'Tariffs July 2021'!R37)*'Tariffs July 2021'!S37/100),IF(AND('Tariffs July 2021'!P37&gt;0,'Tariffs July 2021'!R37=""),IF(($K$5&lt;'Tariffs July 2021'!P37),(0),($K$5-'Tariffs July 2021'!P37)*'Tariffs July 2021'!Q37/100),0)))</f>
        <v>0</v>
      </c>
      <c r="F49" s="203">
        <f>($L$5)*'Tariffs July 2021'!AE37/100</f>
        <v>20.622309872727275</v>
      </c>
      <c r="G49" s="203">
        <f t="shared" si="24"/>
        <v>272.6442892</v>
      </c>
      <c r="H49" s="203">
        <f t="shared" si="25"/>
        <v>708.41024770909098</v>
      </c>
      <c r="I49" s="247">
        <f t="shared" si="30"/>
        <v>1090.5771568</v>
      </c>
      <c r="J49" s="204">
        <f t="shared" si="31"/>
        <v>1199.63487248</v>
      </c>
      <c r="K49" s="207">
        <f>'Tariffs July 2021'!AZ37</f>
        <v>0</v>
      </c>
      <c r="L49" s="207">
        <f>'Tariffs July 2021'!BA37</f>
        <v>0</v>
      </c>
      <c r="M49" s="207">
        <f>'Tariffs July 2021'!BB37</f>
        <v>0</v>
      </c>
      <c r="N49" s="207">
        <f>'Tariffs July 2021'!BC37</f>
        <v>0</v>
      </c>
      <c r="O49" s="309">
        <f>($F$6*'Tariffs July 2021'!AT37/100)*4</f>
        <v>361.53935999999999</v>
      </c>
      <c r="P49" s="206" t="str">
        <f t="shared" si="32"/>
        <v>No discount</v>
      </c>
      <c r="Q49" s="206" t="str">
        <f t="shared" si="26"/>
        <v>Inclusive</v>
      </c>
      <c r="R49" s="293">
        <f t="shared" si="33"/>
        <v>1090.5771568</v>
      </c>
      <c r="S49" s="247">
        <f t="shared" si="34"/>
        <v>1090.5771568</v>
      </c>
      <c r="T49" s="247">
        <f t="shared" si="27"/>
        <v>729.03779680000002</v>
      </c>
      <c r="U49" s="247">
        <f t="shared" si="28"/>
        <v>729.03779680000002</v>
      </c>
      <c r="V49" s="292">
        <f t="shared" si="29"/>
        <v>801.94157648000009</v>
      </c>
      <c r="W49" s="292">
        <f t="shared" si="29"/>
        <v>801.94157648000009</v>
      </c>
      <c r="X49" s="207">
        <f>'Tariffs July 2021'!BL37</f>
        <v>0</v>
      </c>
      <c r="Y49" s="207" t="str">
        <f>'Tariffs July 2021'!BM37</f>
        <v>n</v>
      </c>
      <c r="Z49" s="208">
        <f>'Tariffs July 2021'!G37</f>
        <v>42916</v>
      </c>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342"/>
      <c r="AZ49" s="342"/>
      <c r="BA49" s="342"/>
      <c r="BB49" s="342"/>
      <c r="BC49" s="342"/>
    </row>
    <row r="50" spans="1:55" x14ac:dyDescent="0.15">
      <c r="A50" s="201" t="str">
        <f>'Tariffs July 2021'!K38</f>
        <v>Powerdirect</v>
      </c>
      <c r="B50" s="202" t="str">
        <f>'Tariffs July 2021'!L38</f>
        <v>Rate Saver</v>
      </c>
      <c r="C50" s="203">
        <f>IF('Tariffs July 2021'!BP38=0,91*'Tariffs July 2021'!M38/100,(91*'Tariffs July 2021'!M38/100)+'Tariffs July 2021'!BP38/4)</f>
        <v>61.640090909090901</v>
      </c>
      <c r="D50" s="203">
        <f>IF('Tariffs July 2021'!O38="",$K$5*'Tariffs July 2021'!N38/100,IF($K$5&gt;='Tariffs July 2021'!P38,('Tariffs July 2021'!P38*'Tariffs July 2021'!N38/100),($K$5*'Tariffs July 2021'!N38/100)))</f>
        <v>135.70365043636363</v>
      </c>
      <c r="E50" s="203">
        <f>IF('Tariffs July 2021'!T38&gt;0,IF(($K$5&lt;'Tariffs July 2021'!T38),(0),($K$5-'Tariffs July 2021'!T38)*'Tariffs July 2021'!U38/100),IF(AND('Tariffs July 2021'!R38&gt;0,'Tariffs July 2021'!T38=""),IF(($K$5&lt;'Tariffs July 2021'!R38),(0),($K$5-'Tariffs July 2021'!R38)*'Tariffs July 2021'!S38/100),IF(AND('Tariffs July 2021'!P38&gt;0,'Tariffs July 2021'!R38=""),IF(($K$5&lt;'Tariffs July 2021'!P38),(0),($K$5-'Tariffs July 2021'!P38)*'Tariffs July 2021'!Q38/100),0)))</f>
        <v>0</v>
      </c>
      <c r="F50" s="203">
        <f>($L$5)*'Tariffs July 2021'!AE38/100</f>
        <v>18.843894490909094</v>
      </c>
      <c r="G50" s="203">
        <f t="shared" si="24"/>
        <v>216.18763583636363</v>
      </c>
      <c r="H50" s="203">
        <f t="shared" si="25"/>
        <v>618.1901797090909</v>
      </c>
      <c r="I50" s="247">
        <f t="shared" si="30"/>
        <v>864.7505433454545</v>
      </c>
      <c r="J50" s="204">
        <f t="shared" si="31"/>
        <v>951.22559768000008</v>
      </c>
      <c r="K50" s="207">
        <f>'Tariffs July 2021'!AZ38</f>
        <v>0</v>
      </c>
      <c r="L50" s="207">
        <f>'Tariffs July 2021'!BA38</f>
        <v>0</v>
      </c>
      <c r="M50" s="207">
        <f>'Tariffs July 2021'!BB38</f>
        <v>0</v>
      </c>
      <c r="N50" s="207">
        <f>'Tariffs July 2021'!BC38</f>
        <v>0</v>
      </c>
      <c r="O50" s="309">
        <f>($F$6*'Tariffs July 2021'!AT38/100)*4</f>
        <v>166.86432000000002</v>
      </c>
      <c r="P50" s="206" t="str">
        <f t="shared" si="32"/>
        <v>No discount</v>
      </c>
      <c r="Q50" s="206" t="str">
        <f t="shared" si="26"/>
        <v>Exclusive</v>
      </c>
      <c r="R50" s="293">
        <f t="shared" si="33"/>
        <v>864.7505433454545</v>
      </c>
      <c r="S50" s="247">
        <f t="shared" si="34"/>
        <v>864.7505433454545</v>
      </c>
      <c r="T50" s="247">
        <f t="shared" si="27"/>
        <v>697.88622334545448</v>
      </c>
      <c r="U50" s="247">
        <f t="shared" si="28"/>
        <v>697.88622334545448</v>
      </c>
      <c r="V50" s="292">
        <f t="shared" si="29"/>
        <v>767.67484567999998</v>
      </c>
      <c r="W50" s="292">
        <f t="shared" si="29"/>
        <v>767.67484567999998</v>
      </c>
      <c r="X50" s="207">
        <f>'Tariffs July 2021'!BL38</f>
        <v>0</v>
      </c>
      <c r="Y50" s="207" t="str">
        <f>'Tariffs July 2021'!BM38</f>
        <v>n</v>
      </c>
      <c r="Z50" s="208">
        <f>'Tariffs July 2021'!G38</f>
        <v>42922</v>
      </c>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c r="AY50" s="342"/>
      <c r="AZ50" s="342"/>
      <c r="BA50" s="342"/>
      <c r="BB50" s="342"/>
      <c r="BC50" s="342"/>
    </row>
    <row r="51" spans="1:55" x14ac:dyDescent="0.15">
      <c r="A51" s="201" t="str">
        <f>'Tariffs July 2021'!K39</f>
        <v>Simply Energy</v>
      </c>
      <c r="B51" s="202" t="str">
        <f>'Tariffs July 2021'!L39</f>
        <v>Energy Saver</v>
      </c>
      <c r="C51" s="203">
        <f>IF('Tariffs July 2021'!BP39=0,91*'Tariffs July 2021'!M39/100,(91*'Tariffs July 2021'!M39/100)+'Tariffs July 2021'!BP39/4)</f>
        <v>84.174999999999983</v>
      </c>
      <c r="D51" s="203">
        <f>IF('Tariffs July 2021'!O39="",$K$5*'Tariffs July 2021'!N39/100,IF($K$5&gt;='Tariffs July 2021'!P39,('Tariffs July 2021'!P39*'Tariffs July 2021'!N39/100),($K$5*'Tariffs July 2021'!N39/100)))</f>
        <v>164.07303005454543</v>
      </c>
      <c r="E51" s="203">
        <f>IF('Tariffs July 2021'!T39&gt;0,IF(($K$5&lt;'Tariffs July 2021'!T39),(0),($K$5-'Tariffs July 2021'!T39)*'Tariffs July 2021'!U39/100),IF(AND('Tariffs July 2021'!R39&gt;0,'Tariffs July 2021'!T39=""),IF(($K$5&lt;'Tariffs July 2021'!R39),(0),($K$5-'Tariffs July 2021'!R39)*'Tariffs July 2021'!S39/100),IF(AND('Tariffs July 2021'!P39&gt;0,'Tariffs July 2021'!R39=""),IF(($K$5&lt;'Tariffs July 2021'!P39),(0),($K$5-'Tariffs July 2021'!P39)*'Tariffs July 2021'!Q39/100),0)))</f>
        <v>0</v>
      </c>
      <c r="F51" s="203">
        <f>($L$5)*'Tariffs July 2021'!AE39/100</f>
        <v>20.744119145454547</v>
      </c>
      <c r="G51" s="203">
        <f t="shared" si="24"/>
        <v>268.99214919999997</v>
      </c>
      <c r="H51" s="203">
        <f t="shared" si="25"/>
        <v>739.26859679999995</v>
      </c>
      <c r="I51" s="247">
        <f t="shared" si="30"/>
        <v>1075.9685967999999</v>
      </c>
      <c r="J51" s="204">
        <f t="shared" si="31"/>
        <v>1183.56545648</v>
      </c>
      <c r="K51" s="207">
        <f>'Tariffs July 2021'!AZ39</f>
        <v>15</v>
      </c>
      <c r="L51" s="207">
        <f>'Tariffs July 2021'!BA39</f>
        <v>0</v>
      </c>
      <c r="M51" s="207">
        <f>'Tariffs July 2021'!BB39</f>
        <v>0</v>
      </c>
      <c r="N51" s="207">
        <f>'Tariffs July 2021'!BC39</f>
        <v>0</v>
      </c>
      <c r="O51" s="309">
        <f>($F$6*'Tariffs July 2021'!AT39/100)*4</f>
        <v>125.14824</v>
      </c>
      <c r="P51" s="206" t="str">
        <f t="shared" si="32"/>
        <v>Guaranteed off bill</v>
      </c>
      <c r="Q51" s="206" t="str">
        <f t="shared" si="26"/>
        <v>Exclusive</v>
      </c>
      <c r="R51" s="293">
        <f t="shared" si="33"/>
        <v>914.57330727999988</v>
      </c>
      <c r="S51" s="247">
        <f t="shared" si="34"/>
        <v>914.57330727999988</v>
      </c>
      <c r="T51" s="247">
        <f t="shared" si="27"/>
        <v>789.42506727999989</v>
      </c>
      <c r="U51" s="247">
        <f t="shared" si="28"/>
        <v>789.42506727999989</v>
      </c>
      <c r="V51" s="292">
        <f t="shared" si="29"/>
        <v>868.36757400799991</v>
      </c>
      <c r="W51" s="292">
        <f t="shared" si="29"/>
        <v>868.36757400799991</v>
      </c>
      <c r="X51" s="207">
        <f>'Tariffs July 2021'!BL39</f>
        <v>0</v>
      </c>
      <c r="Y51" s="207" t="str">
        <f>'Tariffs July 2021'!BM39</f>
        <v>n</v>
      </c>
      <c r="Z51" s="208">
        <f>'Tariffs July 2021'!G39</f>
        <v>42916</v>
      </c>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c r="AY51" s="342"/>
      <c r="AZ51" s="342"/>
      <c r="BA51" s="342"/>
      <c r="BB51" s="342"/>
      <c r="BC51" s="342"/>
    </row>
    <row r="52" spans="1:55" x14ac:dyDescent="0.15">
      <c r="A52" s="201" t="str">
        <f>'Tariffs July 2021'!K40</f>
        <v>Mojo Power</v>
      </c>
      <c r="B52" s="202" t="str">
        <f>'Tariffs July 2021'!L40</f>
        <v>All Day Breakfast</v>
      </c>
      <c r="C52" s="203">
        <f>IF('Tariffs July 2021'!BP40=0,91*'Tariffs July 2021'!M40/100,(91*'Tariffs July 2021'!M40/100)+'Tariffs July 2021'!BP40/4)</f>
        <v>61.879999999999988</v>
      </c>
      <c r="D52" s="203">
        <f>IF('Tariffs July 2021'!O40="",$K$5*'Tariffs July 2021'!N40/100,IF($K$5&gt;='Tariffs July 2021'!P40,('Tariffs July 2021'!P40*'Tariffs July 2021'!N40/100),($K$5*'Tariffs July 2021'!N40/100)))</f>
        <v>121.48444799999999</v>
      </c>
      <c r="E52" s="203">
        <f>IF('Tariffs July 2021'!T40&gt;0,IF(($K$5&lt;'Tariffs July 2021'!T40),(0),($K$5-'Tariffs July 2021'!T40)*'Tariffs July 2021'!U40/100),IF(AND('Tariffs July 2021'!R40&gt;0,'Tariffs July 2021'!T40=""),IF(($K$5&lt;'Tariffs July 2021'!R40),(0),($K$5-'Tariffs July 2021'!R40)*'Tariffs July 2021'!S40/100),IF(AND('Tariffs July 2021'!P40&gt;0,'Tariffs July 2021'!R40=""),IF(($K$5&lt;'Tariffs July 2021'!P40),(0),($K$5-'Tariffs July 2021'!P40)*'Tariffs July 2021'!Q40/100),0)))</f>
        <v>0</v>
      </c>
      <c r="F52" s="203">
        <f>($L$5)*'Tariffs July 2021'!AE40/100</f>
        <v>17.45526878181818</v>
      </c>
      <c r="G52" s="203">
        <f t="shared" si="24"/>
        <v>200.81971678181816</v>
      </c>
      <c r="H52" s="203">
        <f t="shared" si="25"/>
        <v>555.75886712727265</v>
      </c>
      <c r="I52" s="247">
        <f t="shared" si="30"/>
        <v>803.27886712727263</v>
      </c>
      <c r="J52" s="204">
        <f t="shared" si="31"/>
        <v>883.60675384000001</v>
      </c>
      <c r="K52" s="207">
        <f>'Tariffs July 2021'!AZ40</f>
        <v>0</v>
      </c>
      <c r="L52" s="207">
        <f>'Tariffs July 2021'!BA40</f>
        <v>0</v>
      </c>
      <c r="M52" s="207">
        <f>'Tariffs July 2021'!BB40</f>
        <v>0</v>
      </c>
      <c r="N52" s="207">
        <f>'Tariffs July 2021'!BC40</f>
        <v>0</v>
      </c>
      <c r="O52" s="309">
        <f>($F$6*'Tariffs July 2021'!AT40/100)*4</f>
        <v>152.95896000000002</v>
      </c>
      <c r="P52" s="206" t="str">
        <f t="shared" si="32"/>
        <v>No discount</v>
      </c>
      <c r="Q52" s="206" t="str">
        <f t="shared" si="26"/>
        <v>Exclusive</v>
      </c>
      <c r="R52" s="293">
        <f t="shared" si="33"/>
        <v>803.27886712727263</v>
      </c>
      <c r="S52" s="247">
        <f t="shared" si="34"/>
        <v>803.27886712727263</v>
      </c>
      <c r="T52" s="247">
        <f t="shared" si="27"/>
        <v>650.31990712727259</v>
      </c>
      <c r="U52" s="247">
        <f t="shared" si="28"/>
        <v>650.31990712727259</v>
      </c>
      <c r="V52" s="292">
        <f t="shared" si="29"/>
        <v>715.35189783999988</v>
      </c>
      <c r="W52" s="292">
        <f t="shared" si="29"/>
        <v>715.35189783999988</v>
      </c>
      <c r="X52" s="207">
        <f>'Tariffs July 2021'!BL40</f>
        <v>0</v>
      </c>
      <c r="Y52" s="217" t="str">
        <f>'Tariffs July 2021'!BM40</f>
        <v>n</v>
      </c>
      <c r="Z52" s="208">
        <f>'Tariffs July 2021'!G40</f>
        <v>42917</v>
      </c>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342"/>
      <c r="AZ52" s="342"/>
      <c r="BA52" s="342"/>
      <c r="BB52" s="342"/>
      <c r="BC52" s="342"/>
    </row>
    <row r="53" spans="1:55" x14ac:dyDescent="0.15">
      <c r="A53" s="201" t="str">
        <f>'Tariffs July 2021'!K41</f>
        <v>Powershop</v>
      </c>
      <c r="B53" s="202" t="str">
        <f>'Tariffs July 2021'!L41</f>
        <v>Carbon neutral</v>
      </c>
      <c r="C53" s="203">
        <f>IF('Tariffs July 2021'!BP41=0,91*'Tariffs July 2021'!M41/100,(91*'Tariffs July 2021'!M41/100)+'Tariffs July 2021'!BP41/4)</f>
        <v>85.08499999999998</v>
      </c>
      <c r="D53" s="203">
        <f>IF('Tariffs July 2021'!O41="",$K$5*'Tariffs July 2021'!N41/100,IF($K$5&gt;='Tariffs July 2021'!P41,('Tariffs July 2021'!P41*'Tariffs July 2021'!N41/100),($K$5*'Tariffs July 2021'!N41/100)))</f>
        <v>138.18855959999999</v>
      </c>
      <c r="E53" s="203">
        <f>IF('Tariffs July 2021'!T41&gt;0,IF(($K$5&lt;'Tariffs July 2021'!T41),(0),($K$5-'Tariffs July 2021'!T41)*'Tariffs July 2021'!U41/100),IF(AND('Tariffs July 2021'!R41&gt;0,'Tariffs July 2021'!T41=""),IF(($K$5&lt;'Tariffs July 2021'!R41),(0),($K$5-'Tariffs July 2021'!R41)*'Tariffs July 2021'!S41/100),IF(AND('Tariffs July 2021'!P41&gt;0,'Tariffs July 2021'!R41=""),IF(($K$5&lt;'Tariffs July 2021'!P41),(0),($K$5-'Tariffs July 2021'!P41)*'Tariffs July 2021'!Q41/100),0)))</f>
        <v>0</v>
      </c>
      <c r="F53" s="203">
        <f>($L$5)*'Tariffs July 2021'!AE41/100</f>
        <v>12.5950788</v>
      </c>
      <c r="G53" s="203">
        <f t="shared" si="24"/>
        <v>235.86863839999998</v>
      </c>
      <c r="H53" s="203">
        <f t="shared" si="25"/>
        <v>603.1345536</v>
      </c>
      <c r="I53" s="247">
        <f t="shared" si="30"/>
        <v>943.47455359999992</v>
      </c>
      <c r="J53" s="204">
        <f t="shared" si="31"/>
        <v>1037.8220089599999</v>
      </c>
      <c r="K53" s="207">
        <f>'Tariffs July 2021'!AZ41</f>
        <v>0</v>
      </c>
      <c r="L53" s="207">
        <f>'Tariffs July 2021'!BA41</f>
        <v>0</v>
      </c>
      <c r="M53" s="207">
        <f>'Tariffs July 2021'!BB41</f>
        <v>0</v>
      </c>
      <c r="N53" s="207">
        <f>'Tariffs July 2021'!BC41</f>
        <v>0</v>
      </c>
      <c r="O53" s="309">
        <f>($F$6*'Tariffs July 2021'!AT41/100)*4</f>
        <v>97.337519999999998</v>
      </c>
      <c r="P53" s="206" t="str">
        <f t="shared" si="32"/>
        <v>No discount</v>
      </c>
      <c r="Q53" s="206" t="str">
        <f t="shared" si="26"/>
        <v>Inclusive</v>
      </c>
      <c r="R53" s="293">
        <f t="shared" si="33"/>
        <v>943.47455359999992</v>
      </c>
      <c r="S53" s="247">
        <f t="shared" si="34"/>
        <v>943.47455359999992</v>
      </c>
      <c r="T53" s="247">
        <f t="shared" si="27"/>
        <v>846.13703359999988</v>
      </c>
      <c r="U53" s="247">
        <f t="shared" si="28"/>
        <v>846.13703359999988</v>
      </c>
      <c r="V53" s="292">
        <f t="shared" si="29"/>
        <v>930.75073695999993</v>
      </c>
      <c r="W53" s="292">
        <f t="shared" si="29"/>
        <v>930.75073695999993</v>
      </c>
      <c r="X53" s="207">
        <f>'Tariffs July 2021'!BL41</f>
        <v>0</v>
      </c>
      <c r="Y53" s="207" t="str">
        <f>'Tariffs July 2021'!BM41</f>
        <v>n</v>
      </c>
      <c r="Z53" s="208">
        <f>'Tariffs July 2021'!G41</f>
        <v>42900</v>
      </c>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c r="AY53" s="342"/>
      <c r="AZ53" s="342"/>
      <c r="BA53" s="342"/>
      <c r="BB53" s="342"/>
      <c r="BC53" s="342"/>
    </row>
    <row r="54" spans="1:55" x14ac:dyDescent="0.15">
      <c r="A54" s="201" t="str">
        <f>'Tariffs July 2021'!K42</f>
        <v>Red Energy</v>
      </c>
      <c r="B54" s="202" t="str">
        <f>'Tariffs July 2021'!L42</f>
        <v>Living Energy Saver</v>
      </c>
      <c r="C54" s="203">
        <f>IF('Tariffs July 2021'!BP42=0,91*'Tariffs July 2021'!M42/100,(91*'Tariffs July 2021'!M42/100)+'Tariffs July 2021'!BP42/4)</f>
        <v>77.349999999999994</v>
      </c>
      <c r="D54" s="203">
        <f>IF('Tariffs July 2021'!O42="",$K$5*'Tariffs July 2021'!N42/100,IF($K$5&gt;='Tariffs July 2021'!P42,('Tariffs July 2021'!P42*'Tariffs July 2021'!N42/100),($K$5*'Tariffs July 2021'!N42/100)))</f>
        <v>144.12473149090908</v>
      </c>
      <c r="E54" s="203">
        <f>IF('Tariffs July 2021'!T42&gt;0,IF(($K$5&lt;'Tariffs July 2021'!T42),(0),($K$5-'Tariffs July 2021'!T42)*'Tariffs July 2021'!U42/100),IF(AND('Tariffs July 2021'!R42&gt;0,'Tariffs July 2021'!T42=""),IF(($K$5&lt;'Tariffs July 2021'!R42),(0),($K$5-'Tariffs July 2021'!R42)*'Tariffs July 2021'!S42/100),IF(AND('Tariffs July 2021'!P42&gt;0,'Tariffs July 2021'!R42=""),IF(($K$5&lt;'Tariffs July 2021'!P42),(0),($K$5-'Tariffs July 2021'!P42)*'Tariffs July 2021'!Q42/100),0)))</f>
        <v>0</v>
      </c>
      <c r="F54" s="203">
        <f>($L$5)*'Tariffs July 2021'!AE42/100</f>
        <v>21.280079945454546</v>
      </c>
      <c r="G54" s="203">
        <f t="shared" si="24"/>
        <v>242.75481143636364</v>
      </c>
      <c r="H54" s="203">
        <f t="shared" si="25"/>
        <v>661.61924574545458</v>
      </c>
      <c r="I54" s="247">
        <f t="shared" si="30"/>
        <v>971.01924574545455</v>
      </c>
      <c r="J54" s="204">
        <f t="shared" si="31"/>
        <v>1068.1211703200001</v>
      </c>
      <c r="K54" s="207">
        <f>'Tariffs July 2021'!AZ42</f>
        <v>0</v>
      </c>
      <c r="L54" s="207">
        <f>'Tariffs July 2021'!BA42</f>
        <v>0</v>
      </c>
      <c r="M54" s="207">
        <f>'Tariffs July 2021'!BB42</f>
        <v>0</v>
      </c>
      <c r="N54" s="207">
        <f>'Tariffs July 2021'!BC42</f>
        <v>0</v>
      </c>
      <c r="O54" s="309">
        <f>($F$6*'Tariffs July 2021'!AT42/100)*4</f>
        <v>139.05360000000002</v>
      </c>
      <c r="P54" s="206" t="str">
        <f t="shared" si="32"/>
        <v>No discount</v>
      </c>
      <c r="Q54" s="206" t="str">
        <f t="shared" si="26"/>
        <v>Inclusive</v>
      </c>
      <c r="R54" s="293">
        <f t="shared" si="33"/>
        <v>971.01924574545455</v>
      </c>
      <c r="S54" s="247">
        <f t="shared" si="34"/>
        <v>971.01924574545455</v>
      </c>
      <c r="T54" s="247">
        <f t="shared" si="27"/>
        <v>831.96564574545459</v>
      </c>
      <c r="U54" s="247">
        <f t="shared" si="28"/>
        <v>831.96564574545459</v>
      </c>
      <c r="V54" s="292">
        <f t="shared" si="29"/>
        <v>915.1622103200001</v>
      </c>
      <c r="W54" s="292">
        <f t="shared" si="29"/>
        <v>915.1622103200001</v>
      </c>
      <c r="X54" s="207">
        <f>'Tariffs July 2021'!BL42</f>
        <v>0</v>
      </c>
      <c r="Y54" s="207" t="str">
        <f>'Tariffs July 2021'!BM42</f>
        <v>n</v>
      </c>
      <c r="Z54" s="208">
        <f>'Tariffs July 2021'!G42</f>
        <v>42916</v>
      </c>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c r="AY54" s="342"/>
      <c r="AZ54" s="342"/>
      <c r="BA54" s="342"/>
      <c r="BB54" s="342"/>
      <c r="BC54" s="342"/>
    </row>
    <row r="55" spans="1:55" x14ac:dyDescent="0.15">
      <c r="A55" s="201" t="str">
        <f>'Tariffs July 2021'!K43</f>
        <v>Alinta Energy</v>
      </c>
      <c r="B55" s="202" t="str">
        <f>'Tariffs July 2021'!L43</f>
        <v>Home Deal</v>
      </c>
      <c r="C55" s="203">
        <f>IF('Tariffs July 2021'!BP43=0,91*'Tariffs July 2021'!M43/100,(91*'Tariffs July 2021'!M43/100)+'Tariffs July 2021'!BP43/4)</f>
        <v>83.198818181818169</v>
      </c>
      <c r="D55" s="203">
        <f>IF('Tariffs July 2021'!O43="",$K$5*'Tariffs July 2021'!N43/100,IF($K$5&gt;='Tariffs July 2021'!P43,('Tariffs July 2021'!P43*'Tariffs July 2021'!N43/100),($K$5*'Tariffs July 2021'!N43/100)))</f>
        <v>133.08069076363637</v>
      </c>
      <c r="E55" s="203">
        <f>IF('Tariffs July 2021'!T43&gt;0,IF(($K$5&lt;'Tariffs July 2021'!T43),(0),($K$5-'Tariffs July 2021'!T43)*'Tariffs July 2021'!U43/100),IF(AND('Tariffs July 2021'!R43&gt;0,'Tariffs July 2021'!T43=""),IF(($K$5&lt;'Tariffs July 2021'!R43),(0),($K$5-'Tariffs July 2021'!R43)*'Tariffs July 2021'!S43/100),IF(AND('Tariffs July 2021'!P43&gt;0,'Tariffs July 2021'!R43=""),IF(($K$5&lt;'Tariffs July 2021'!P43),(0),($K$5-'Tariffs July 2021'!P43)*'Tariffs July 2021'!Q43/100),0)))</f>
        <v>0</v>
      </c>
      <c r="F55" s="203">
        <f>($L$5)*'Tariffs July 2021'!AE43/100</f>
        <v>16.419889963636365</v>
      </c>
      <c r="G55" s="203">
        <f t="shared" si="24"/>
        <v>232.69939890909092</v>
      </c>
      <c r="H55" s="203">
        <f t="shared" si="25"/>
        <v>598.00232290909094</v>
      </c>
      <c r="I55" s="247">
        <f t="shared" si="30"/>
        <v>930.79759563636367</v>
      </c>
      <c r="J55" s="204">
        <f t="shared" si="31"/>
        <v>1023.8773552000001</v>
      </c>
      <c r="K55" s="207">
        <f>'Tariffs July 2021'!AZ43</f>
        <v>0</v>
      </c>
      <c r="L55" s="207">
        <f>'Tariffs July 2021'!BA43</f>
        <v>0</v>
      </c>
      <c r="M55" s="207">
        <f>'Tariffs July 2021'!BB43</f>
        <v>0</v>
      </c>
      <c r="N55" s="207">
        <f>'Tariffs July 2021'!BC43</f>
        <v>0</v>
      </c>
      <c r="O55" s="309">
        <f>($F$6*'Tariffs July 2021'!AT43/100)*4</f>
        <v>0</v>
      </c>
      <c r="P55" s="206" t="str">
        <f t="shared" si="32"/>
        <v>No discount</v>
      </c>
      <c r="Q55" s="206" t="str">
        <f t="shared" si="26"/>
        <v>Exclusive</v>
      </c>
      <c r="R55" s="293">
        <f t="shared" si="33"/>
        <v>930.79759563636367</v>
      </c>
      <c r="S55" s="247">
        <f t="shared" si="34"/>
        <v>930.79759563636367</v>
      </c>
      <c r="T55" s="247">
        <f t="shared" si="27"/>
        <v>930.79759563636367</v>
      </c>
      <c r="U55" s="247">
        <f t="shared" si="28"/>
        <v>930.79759563636367</v>
      </c>
      <c r="V55" s="292">
        <f t="shared" si="29"/>
        <v>1023.8773552000001</v>
      </c>
      <c r="W55" s="292">
        <f t="shared" si="29"/>
        <v>1023.8773552000001</v>
      </c>
      <c r="X55" s="207">
        <f>'Tariffs July 2021'!BL43</f>
        <v>0</v>
      </c>
      <c r="Y55" s="207" t="str">
        <f>'Tariffs July 2021'!BM43</f>
        <v>n</v>
      </c>
      <c r="Z55" s="208">
        <f>'Tariffs July 2021'!G43</f>
        <v>42916</v>
      </c>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c r="AY55" s="342"/>
      <c r="AZ55" s="342"/>
      <c r="BA55" s="342"/>
      <c r="BB55" s="342"/>
      <c r="BC55" s="342"/>
    </row>
    <row r="56" spans="1:55" x14ac:dyDescent="0.15">
      <c r="A56" s="201" t="str">
        <f>'Tariffs July 2021'!K44</f>
        <v>1st Energy</v>
      </c>
      <c r="B56" s="202" t="str">
        <f>'Tariffs July 2021'!L44</f>
        <v>Solar Bonus</v>
      </c>
      <c r="C56" s="203">
        <f>IF('Tariffs July 2021'!BP44=0,91*'Tariffs July 2021'!M44/100,(91*'Tariffs July 2021'!M44/100)+'Tariffs July 2021'!BP44/4)</f>
        <v>108.29</v>
      </c>
      <c r="D56" s="203">
        <f>IF('Tariffs July 2021'!O44="",$K$5*'Tariffs July 2021'!N44/100,IF($K$5&gt;='Tariffs July 2021'!P44,('Tariffs July 2021'!P44*'Tariffs July 2021'!N44/100),($K$5*'Tariffs July 2021'!N44/100)))</f>
        <v>147.92112049090906</v>
      </c>
      <c r="E56" s="203">
        <f>IF('Tariffs July 2021'!T44&gt;0,IF(($K$5&lt;'Tariffs July 2021'!T44),(0),($K$5-'Tariffs July 2021'!T44)*'Tariffs July 2021'!U44/100),IF(AND('Tariffs July 2021'!R44&gt;0,'Tariffs July 2021'!T44=""),IF(($K$5&lt;'Tariffs July 2021'!R44),(0),($K$5-'Tariffs July 2021'!R44)*'Tariffs July 2021'!S44/100),IF(AND('Tariffs July 2021'!P44&gt;0,'Tariffs July 2021'!R44=""),IF(($K$5&lt;'Tariffs July 2021'!P44),(0),($K$5-'Tariffs July 2021'!P44)*'Tariffs July 2021'!Q44/100),0)))</f>
        <v>0</v>
      </c>
      <c r="F56" s="203">
        <f>($L$5)*'Tariffs July 2021'!AE44/100</f>
        <v>15.226159090909093</v>
      </c>
      <c r="G56" s="203">
        <f t="shared" si="24"/>
        <v>271.43727958181819</v>
      </c>
      <c r="H56" s="203">
        <f t="shared" si="25"/>
        <v>652.58911832727267</v>
      </c>
      <c r="I56" s="247">
        <f t="shared" si="30"/>
        <v>1085.7491183272728</v>
      </c>
      <c r="J56" s="204">
        <f t="shared" si="31"/>
        <v>1194.3240301600001</v>
      </c>
      <c r="K56" s="207">
        <f>'Tariffs July 2021'!AZ44</f>
        <v>0</v>
      </c>
      <c r="L56" s="207">
        <f>'Tariffs July 2021'!BA44</f>
        <v>0</v>
      </c>
      <c r="M56" s="207">
        <f>'Tariffs July 2021'!BB44</f>
        <v>0</v>
      </c>
      <c r="N56" s="207">
        <f>'Tariffs July 2021'!BC44</f>
        <v>0</v>
      </c>
      <c r="O56" s="309">
        <f>($F$6*'Tariffs July 2021'!AT44/100)*4</f>
        <v>305.91792000000004</v>
      </c>
      <c r="P56" s="206" t="str">
        <f t="shared" si="32"/>
        <v>No discount</v>
      </c>
      <c r="Q56" s="206" t="str">
        <f t="shared" si="26"/>
        <v>Exclusive</v>
      </c>
      <c r="R56" s="293">
        <f t="shared" si="33"/>
        <v>1085.7491183272728</v>
      </c>
      <c r="S56" s="247">
        <f t="shared" si="34"/>
        <v>1085.7491183272728</v>
      </c>
      <c r="T56" s="247">
        <f t="shared" si="27"/>
        <v>779.83119832727266</v>
      </c>
      <c r="U56" s="247">
        <f t="shared" si="28"/>
        <v>779.83119832727266</v>
      </c>
      <c r="V56" s="292">
        <f t="shared" si="29"/>
        <v>857.81431815999997</v>
      </c>
      <c r="W56" s="292">
        <f t="shared" si="29"/>
        <v>857.81431815999997</v>
      </c>
      <c r="X56" s="207">
        <f>'Tariffs July 2021'!BL44</f>
        <v>0</v>
      </c>
      <c r="Y56" s="207" t="str">
        <f>'Tariffs July 2021'!BM44</f>
        <v>n</v>
      </c>
      <c r="Z56" s="208">
        <f>'Tariffs July 2021'!G44</f>
        <v>42916</v>
      </c>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c r="AY56" s="342"/>
      <c r="AZ56" s="342"/>
      <c r="BA56" s="342"/>
      <c r="BB56" s="342"/>
      <c r="BC56" s="342"/>
    </row>
    <row r="57" spans="1:55" x14ac:dyDescent="0.15">
      <c r="A57" s="201" t="str">
        <f>'Tariffs July 2021'!K45</f>
        <v>ReAmped Energy</v>
      </c>
      <c r="B57" s="202" t="str">
        <f>'Tariffs July 2021'!L45</f>
        <v>Solar</v>
      </c>
      <c r="C57" s="203">
        <f>IF('Tariffs July 2021'!BP45=0,91*'Tariffs July 2021'!M45/100,(91*'Tariffs July 2021'!M45/100)+'Tariffs July 2021'!BP45/4)</f>
        <v>94.151909090909086</v>
      </c>
      <c r="D57" s="203">
        <f>IF('Tariffs July 2021'!O45="",$K$5*'Tariffs July 2021'!N45/100,IF($K$5&gt;='Tariffs July 2021'!P45,('Tariffs July 2021'!P45*'Tariffs July 2021'!N45/100),($K$5*'Tariffs July 2021'!N45/100)))</f>
        <v>165.59158565454541</v>
      </c>
      <c r="E57" s="203">
        <f>IF('Tariffs July 2021'!T45&gt;0,IF(($K$5&lt;'Tariffs July 2021'!T45),(0),($K$5-'Tariffs July 2021'!T45)*'Tariffs July 2021'!U45/100),IF(AND('Tariffs July 2021'!R45&gt;0,'Tariffs July 2021'!T45=""),IF(($K$5&lt;'Tariffs July 2021'!R45),(0),($K$5-'Tariffs July 2021'!R45)*'Tariffs July 2021'!S45/100),IF(AND('Tariffs July 2021'!P45&gt;0,'Tariffs July 2021'!R45=""),IF(($K$5&lt;'Tariffs July 2021'!P45),(0),($K$5-'Tariffs July 2021'!P45)*'Tariffs July 2021'!Q45/100),0)))</f>
        <v>0</v>
      </c>
      <c r="F57" s="203">
        <f>($L$5)*'Tariffs July 2021'!AE45/100</f>
        <v>21.864764454545458</v>
      </c>
      <c r="G57" s="203">
        <f t="shared" si="24"/>
        <v>281.60825919999996</v>
      </c>
      <c r="H57" s="203">
        <f t="shared" si="25"/>
        <v>749.82540043636345</v>
      </c>
      <c r="I57" s="247">
        <f t="shared" si="30"/>
        <v>1126.4330367999999</v>
      </c>
      <c r="J57" s="204">
        <f t="shared" si="31"/>
        <v>1239.07634048</v>
      </c>
      <c r="K57" s="207">
        <f>'Tariffs July 2021'!AZ45</f>
        <v>0</v>
      </c>
      <c r="L57" s="207">
        <f>'Tariffs July 2021'!BA45</f>
        <v>0</v>
      </c>
      <c r="M57" s="207">
        <f>'Tariffs July 2021'!BB45</f>
        <v>0</v>
      </c>
      <c r="N57" s="207">
        <f>'Tariffs July 2021'!BC45</f>
        <v>0</v>
      </c>
      <c r="O57" s="309">
        <f>($F$6*'Tariffs July 2021'!AT45/100)*4</f>
        <v>472.78224</v>
      </c>
      <c r="P57" s="206" t="str">
        <f t="shared" si="32"/>
        <v>No discount</v>
      </c>
      <c r="Q57" s="206" t="str">
        <f t="shared" si="26"/>
        <v>Exclusive</v>
      </c>
      <c r="R57" s="293">
        <f t="shared" si="33"/>
        <v>1126.4330367999999</v>
      </c>
      <c r="S57" s="247">
        <f t="shared" si="34"/>
        <v>1126.4330367999999</v>
      </c>
      <c r="T57" s="247">
        <f t="shared" si="27"/>
        <v>653.65079679999985</v>
      </c>
      <c r="U57" s="247">
        <f t="shared" si="28"/>
        <v>653.65079679999985</v>
      </c>
      <c r="V57" s="292">
        <f t="shared" ref="V57:W66" si="35">T57*1.1</f>
        <v>719.01587647999986</v>
      </c>
      <c r="W57" s="292">
        <f t="shared" si="35"/>
        <v>719.01587647999986</v>
      </c>
      <c r="X57" s="207">
        <f>'Tariffs July 2021'!BL45</f>
        <v>0</v>
      </c>
      <c r="Y57" s="207" t="str">
        <f>'Tariffs July 2021'!BM45</f>
        <v>n</v>
      </c>
      <c r="Z57" s="208">
        <f>'Tariffs July 2021'!G45</f>
        <v>42642</v>
      </c>
      <c r="AA57" s="342"/>
      <c r="AB57" s="342"/>
      <c r="AC57" s="342"/>
      <c r="AD57" s="342"/>
      <c r="AE57" s="342"/>
      <c r="AF57" s="342"/>
      <c r="AG57" s="342"/>
      <c r="AH57" s="342"/>
      <c r="AI57" s="342"/>
      <c r="AJ57" s="342"/>
      <c r="AK57" s="342"/>
      <c r="AL57" s="342"/>
      <c r="AM57" s="342"/>
      <c r="AN57" s="342"/>
      <c r="AO57" s="342"/>
      <c r="AP57" s="342"/>
      <c r="AQ57" s="342"/>
      <c r="AR57" s="342"/>
      <c r="AS57" s="342"/>
      <c r="AT57" s="342"/>
      <c r="AU57" s="342"/>
      <c r="AV57" s="342"/>
      <c r="AW57" s="342"/>
      <c r="AX57" s="342"/>
      <c r="AY57" s="342"/>
      <c r="AZ57" s="342"/>
      <c r="BA57" s="342"/>
      <c r="BB57" s="342"/>
      <c r="BC57" s="342"/>
    </row>
    <row r="58" spans="1:55" x14ac:dyDescent="0.15">
      <c r="A58" s="201" t="str">
        <f>'Tariffs July 2021'!K46</f>
        <v>Amber Electric</v>
      </c>
      <c r="B58" s="202" t="str">
        <f>'Tariffs July 2021'!L46</f>
        <v>Amber Plan</v>
      </c>
      <c r="C58" s="203">
        <f>IF('Tariffs July 2021'!BP46=0,91*'Tariffs July 2021'!M46/100,(91*'Tariffs July 2021'!M46/100)+'Tariffs July 2021'!BP46/4)</f>
        <v>89.395090909090911</v>
      </c>
      <c r="D58" s="203">
        <f>IF('Tariffs July 2021'!O46="",$K$5*'Tariffs July 2021'!N46/100,IF($K$5&gt;='Tariffs July 2021'!P46,('Tariffs July 2021'!P46*'Tariffs July 2021'!N46/100),($K$5*'Tariffs July 2021'!N46/100)))</f>
        <v>132.11433719999997</v>
      </c>
      <c r="E58" s="203">
        <f>IF('Tariffs July 2021'!T46&gt;0,IF(($K$5&lt;'Tariffs July 2021'!T46),(0),($K$5-'Tariffs July 2021'!T46)*'Tariffs July 2021'!U46/100),IF(AND('Tariffs July 2021'!R46&gt;0,'Tariffs July 2021'!T46=""),IF(($K$5&lt;'Tariffs July 2021'!R46),(0),($K$5-'Tariffs July 2021'!R46)*'Tariffs July 2021'!S46/100),IF(AND('Tariffs July 2021'!P46&gt;0,'Tariffs July 2021'!R46=""),IF(($K$5&lt;'Tariffs July 2021'!P46),(0),($K$5-'Tariffs July 2021'!P46)*'Tariffs July 2021'!Q46/100),0)))</f>
        <v>0</v>
      </c>
      <c r="F58" s="203">
        <f>($L$5)*'Tariffs July 2021'!AE46/100</f>
        <v>20.792842854545455</v>
      </c>
      <c r="G58" s="203">
        <f t="shared" si="24"/>
        <v>242.30227096363635</v>
      </c>
      <c r="H58" s="203">
        <f t="shared" si="25"/>
        <v>611.6287202181818</v>
      </c>
      <c r="I58" s="247">
        <f t="shared" si="30"/>
        <v>969.20908385454538</v>
      </c>
      <c r="J58" s="204">
        <f t="shared" si="31"/>
        <v>1066.1299922400001</v>
      </c>
      <c r="K58" s="207">
        <f>'Tariffs July 2021'!AZ46</f>
        <v>0</v>
      </c>
      <c r="L58" s="207">
        <f>'Tariffs July 2021'!BA46</f>
        <v>0</v>
      </c>
      <c r="M58" s="207">
        <f>'Tariffs July 2021'!BB46</f>
        <v>0</v>
      </c>
      <c r="N58" s="207">
        <f>'Tariffs July 2021'!BC46</f>
        <v>0</v>
      </c>
      <c r="O58" s="309">
        <f>($F$6*'Tariffs July 2021'!AT46/100)*4</f>
        <v>0</v>
      </c>
      <c r="P58" s="206" t="str">
        <f t="shared" si="32"/>
        <v>No discount</v>
      </c>
      <c r="Q58" s="206" t="str">
        <f t="shared" si="26"/>
        <v>Exclusive</v>
      </c>
      <c r="R58" s="293">
        <f t="shared" si="33"/>
        <v>969.20908385454538</v>
      </c>
      <c r="S58" s="247">
        <f t="shared" si="34"/>
        <v>969.20908385454538</v>
      </c>
      <c r="T58" s="247">
        <f t="shared" si="27"/>
        <v>969.20908385454538</v>
      </c>
      <c r="U58" s="247">
        <f t="shared" si="28"/>
        <v>969.20908385454538</v>
      </c>
      <c r="V58" s="292">
        <f t="shared" si="35"/>
        <v>1066.1299922400001</v>
      </c>
      <c r="W58" s="292">
        <f t="shared" si="35"/>
        <v>1066.1299922400001</v>
      </c>
      <c r="X58" s="207">
        <f>'Tariffs July 2021'!BL46</f>
        <v>0</v>
      </c>
      <c r="Y58" s="207" t="str">
        <f>'Tariffs July 2021'!BM46</f>
        <v>n</v>
      </c>
      <c r="Z58" s="208">
        <f>'Tariffs July 2021'!G46</f>
        <v>42916</v>
      </c>
      <c r="AA58" s="342"/>
      <c r="AB58" s="342"/>
      <c r="AC58" s="342"/>
      <c r="AD58" s="342"/>
      <c r="AE58" s="342"/>
      <c r="AF58" s="342"/>
      <c r="AG58" s="342"/>
      <c r="AH58" s="342"/>
      <c r="AI58" s="342"/>
      <c r="AJ58" s="342"/>
      <c r="AK58" s="342"/>
      <c r="AL58" s="342"/>
      <c r="AM58" s="342"/>
      <c r="AN58" s="342"/>
      <c r="AO58" s="342"/>
      <c r="AP58" s="342"/>
      <c r="AQ58" s="342"/>
      <c r="AR58" s="342"/>
      <c r="AS58" s="342"/>
      <c r="AT58" s="342"/>
      <c r="AU58" s="342"/>
      <c r="AV58" s="342"/>
      <c r="AW58" s="342"/>
      <c r="AX58" s="342"/>
      <c r="AY58" s="342"/>
      <c r="AZ58" s="342"/>
      <c r="BA58" s="342"/>
      <c r="BB58" s="342"/>
      <c r="BC58" s="342"/>
    </row>
    <row r="59" spans="1:55" x14ac:dyDescent="0.15">
      <c r="A59" s="201" t="str">
        <f>'Tariffs July 2021'!K47</f>
        <v>CovaU</v>
      </c>
      <c r="B59" s="202" t="str">
        <f>'Tariffs July 2021'!L47</f>
        <v>Freedom Plus Solar</v>
      </c>
      <c r="C59" s="203">
        <f>IF('Tariffs July 2021'!BP47=0,91*'Tariffs July 2021'!M47/100,(91*'Tariffs July 2021'!M47/100)+'Tariffs July 2021'!BP47/4)</f>
        <v>92.547000000000011</v>
      </c>
      <c r="D59" s="203">
        <f>IF('Tariffs July 2021'!O47="",$K$5*'Tariffs July 2021'!N47/100,IF($K$5&gt;='Tariffs July 2021'!P47,('Tariffs July 2021'!P47*'Tariffs July 2021'!N47/100),($K$5*'Tariffs July 2021'!N47/100)))</f>
        <v>161.38104512727267</v>
      </c>
      <c r="E59" s="203">
        <f>IF('Tariffs July 2021'!T47&gt;0,IF(($K$5&lt;'Tariffs July 2021'!T47),(0),($K$5-'Tariffs July 2021'!T47)*'Tariffs July 2021'!U47/100),IF(AND('Tariffs July 2021'!R47&gt;0,'Tariffs July 2021'!T47=""),IF(($K$5&lt;'Tariffs July 2021'!R47),(0),($K$5-'Tariffs July 2021'!R47)*'Tariffs July 2021'!S47/100),IF(AND('Tariffs July 2021'!P47&gt;0,'Tariffs July 2021'!R47=""),IF(($K$5&lt;'Tariffs July 2021'!P47),(0),($K$5-'Tariffs July 2021'!P47)*'Tariffs July 2021'!Q47/100),0)))</f>
        <v>0</v>
      </c>
      <c r="F59" s="203">
        <f>($L$5)*'Tariffs July 2021'!AE47/100</f>
        <v>20.768481000000001</v>
      </c>
      <c r="G59" s="203">
        <f t="shared" si="24"/>
        <v>274.6965261272727</v>
      </c>
      <c r="H59" s="203">
        <f t="shared" si="25"/>
        <v>728.59810450909072</v>
      </c>
      <c r="I59" s="247">
        <f t="shared" si="30"/>
        <v>1098.7861045090908</v>
      </c>
      <c r="J59" s="204">
        <f t="shared" si="31"/>
        <v>1208.6647149600001</v>
      </c>
      <c r="K59" s="207">
        <f>'Tariffs July 2021'!AZ47</f>
        <v>15</v>
      </c>
      <c r="L59" s="207">
        <f>'Tariffs July 2021'!BA47</f>
        <v>0</v>
      </c>
      <c r="M59" s="207">
        <f>'Tariffs July 2021'!BB47</f>
        <v>0</v>
      </c>
      <c r="N59" s="207">
        <f>'Tariffs July 2021'!BC47</f>
        <v>0</v>
      </c>
      <c r="O59" s="309">
        <f>($F$6*'Tariffs July 2021'!AT47/100)*4</f>
        <v>305.91792000000004</v>
      </c>
      <c r="P59" s="206" t="str">
        <f t="shared" si="32"/>
        <v>Guaranteed off bill</v>
      </c>
      <c r="Q59" s="206" t="str">
        <f t="shared" si="26"/>
        <v>Exclusive</v>
      </c>
      <c r="R59" s="293">
        <f t="shared" si="33"/>
        <v>933.96818883272715</v>
      </c>
      <c r="S59" s="247">
        <f t="shared" si="34"/>
        <v>933.96818883272715</v>
      </c>
      <c r="T59" s="247">
        <f t="shared" si="27"/>
        <v>628.05026883272717</v>
      </c>
      <c r="U59" s="247">
        <f t="shared" si="28"/>
        <v>628.05026883272717</v>
      </c>
      <c r="V59" s="292">
        <f t="shared" si="35"/>
        <v>690.85529571599989</v>
      </c>
      <c r="W59" s="292">
        <f t="shared" si="35"/>
        <v>690.85529571599989</v>
      </c>
      <c r="X59" s="207">
        <f>'Tariffs July 2021'!BL47</f>
        <v>0</v>
      </c>
      <c r="Y59" s="207" t="str">
        <f>'Tariffs July 2021'!BM47</f>
        <v>n</v>
      </c>
      <c r="Z59" s="208">
        <f>'Tariffs July 2021'!G47</f>
        <v>42654</v>
      </c>
      <c r="AA59" s="342"/>
      <c r="AB59" s="342"/>
      <c r="AC59" s="342"/>
      <c r="AD59" s="342"/>
      <c r="AE59" s="342"/>
      <c r="AF59" s="342"/>
      <c r="AG59" s="342"/>
      <c r="AH59" s="342"/>
      <c r="AI59" s="342"/>
      <c r="AJ59" s="342"/>
      <c r="AK59" s="342"/>
      <c r="AL59" s="342"/>
      <c r="AM59" s="342"/>
      <c r="AN59" s="342"/>
      <c r="AO59" s="342"/>
      <c r="AP59" s="342"/>
      <c r="AQ59" s="342"/>
      <c r="AR59" s="342"/>
      <c r="AS59" s="342"/>
      <c r="AT59" s="342"/>
      <c r="AU59" s="342"/>
      <c r="AV59" s="342"/>
      <c r="AW59" s="342"/>
      <c r="AX59" s="342"/>
      <c r="AY59" s="342"/>
      <c r="AZ59" s="342"/>
      <c r="BA59" s="342"/>
      <c r="BB59" s="342"/>
      <c r="BC59" s="342"/>
    </row>
    <row r="60" spans="1:55" x14ac:dyDescent="0.15">
      <c r="A60" s="201" t="str">
        <f>'Tariffs July 2021'!K48</f>
        <v>Discover Energy</v>
      </c>
      <c r="B60" s="202" t="str">
        <f>'Tariffs July 2021'!L48</f>
        <v>Solar Smart</v>
      </c>
      <c r="C60" s="203">
        <f>IF('Tariffs July 2021'!BP48=0,91*'Tariffs July 2021'!M48/100,(91*'Tariffs July 2021'!M48/100)+'Tariffs July 2021'!BP48/4)</f>
        <v>68.183818181818182</v>
      </c>
      <c r="D60" s="203">
        <f>IF('Tariffs July 2021'!O48="",$K$5*'Tariffs July 2021'!N48/100,IF($K$5&gt;='Tariffs July 2021'!P48,('Tariffs July 2021'!P48*'Tariffs July 2021'!N48/100),($K$5*'Tariffs July 2021'!N48/100)))</f>
        <v>174.5648687454545</v>
      </c>
      <c r="E60" s="203">
        <f>IF('Tariffs July 2021'!T48&gt;0,IF(($K$5&lt;'Tariffs July 2021'!T48),(0),($K$5-'Tariffs July 2021'!T48)*'Tariffs July 2021'!U48/100),IF(AND('Tariffs July 2021'!R48&gt;0,'Tariffs July 2021'!T48=""),IF(($K$5&lt;'Tariffs July 2021'!R48),(0),($K$5-'Tariffs July 2021'!R48)*'Tariffs July 2021'!S48/100),IF(AND('Tariffs July 2021'!P48&gt;0,'Tariffs July 2021'!R48=""),IF(($K$5&lt;'Tariffs July 2021'!P48),(0),($K$5-'Tariffs July 2021'!P48)*'Tariffs July 2021'!Q48/100),0)))</f>
        <v>0</v>
      </c>
      <c r="F60" s="203">
        <f>($L$5)*'Tariffs July 2021'!AE48/100</f>
        <v>20.646671727272729</v>
      </c>
      <c r="G60" s="203">
        <f t="shared" si="24"/>
        <v>263.39535865454542</v>
      </c>
      <c r="H60" s="203">
        <f t="shared" si="25"/>
        <v>780.84616189090889</v>
      </c>
      <c r="I60" s="247">
        <f t="shared" si="30"/>
        <v>1053.5814346181817</v>
      </c>
      <c r="J60" s="204">
        <f t="shared" si="31"/>
        <v>1158.93957808</v>
      </c>
      <c r="K60" s="207">
        <f>'Tariffs July 2021'!AZ48</f>
        <v>0</v>
      </c>
      <c r="L60" s="207">
        <f>'Tariffs July 2021'!BA48</f>
        <v>18</v>
      </c>
      <c r="M60" s="207">
        <f>'Tariffs July 2021'!BB48</f>
        <v>0</v>
      </c>
      <c r="N60" s="207">
        <f>'Tariffs July 2021'!BC48</f>
        <v>0</v>
      </c>
      <c r="O60" s="309">
        <f>($F$6*'Tariffs July 2021'!AT48/100)*4</f>
        <v>444.97152</v>
      </c>
      <c r="P60" s="206" t="str">
        <f t="shared" si="32"/>
        <v>Guaranteed off usage</v>
      </c>
      <c r="Q60" s="206" t="str">
        <f t="shared" si="26"/>
        <v>Exclusive</v>
      </c>
      <c r="R60" s="293">
        <f t="shared" si="33"/>
        <v>913.02912547781807</v>
      </c>
      <c r="S60" s="247">
        <f t="shared" si="34"/>
        <v>913.02912547781807</v>
      </c>
      <c r="T60" s="247">
        <f t="shared" si="27"/>
        <v>468.05760547781807</v>
      </c>
      <c r="U60" s="247">
        <f t="shared" si="28"/>
        <v>468.05760547781807</v>
      </c>
      <c r="V60" s="292">
        <f t="shared" si="35"/>
        <v>514.86336602559993</v>
      </c>
      <c r="W60" s="292">
        <f t="shared" si="35"/>
        <v>514.86336602559993</v>
      </c>
      <c r="X60" s="207">
        <f>'Tariffs July 2021'!BL48</f>
        <v>0</v>
      </c>
      <c r="Y60" s="207" t="str">
        <f>'Tariffs July 2021'!BM48</f>
        <v>n</v>
      </c>
      <c r="Z60" s="208">
        <f>'Tariffs July 2021'!G48</f>
        <v>42916</v>
      </c>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342"/>
      <c r="AZ60" s="342"/>
      <c r="BA60" s="342"/>
      <c r="BB60" s="342"/>
      <c r="BC60" s="342"/>
    </row>
    <row r="61" spans="1:55" x14ac:dyDescent="0.15">
      <c r="A61" s="201" t="str">
        <f>'Tariffs July 2021'!K49</f>
        <v>Future X Power</v>
      </c>
      <c r="B61" s="202" t="str">
        <f>'Tariffs July 2021'!L49</f>
        <v>Flexi Saver</v>
      </c>
      <c r="C61" s="203">
        <f>IF('Tariffs July 2021'!BP49=0,91*'Tariffs July 2021'!M49/100,(91*'Tariffs July 2021'!M49/100)+'Tariffs July 2021'!BP49/4)</f>
        <v>83.777909090909077</v>
      </c>
      <c r="D61" s="203">
        <f>IF('Tariffs July 2021'!O49="",$K$5*'Tariffs July 2021'!N49/100,IF($K$5&gt;='Tariffs July 2021'!P49,('Tariffs July 2021'!P49*'Tariffs July 2021'!N49/100),($K$5*'Tariffs July 2021'!N49/100)))</f>
        <v>133.56386754545451</v>
      </c>
      <c r="E61" s="203">
        <f>IF('Tariffs July 2021'!T49&gt;0,IF(($K$5&lt;'Tariffs July 2021'!T49),(0),($K$5-'Tariffs July 2021'!T49)*'Tariffs July 2021'!U49/100),IF(AND('Tariffs July 2021'!R49&gt;0,'Tariffs July 2021'!T49=""),IF(($K$5&lt;'Tariffs July 2021'!R49),(0),($K$5-'Tariffs July 2021'!R49)*'Tariffs July 2021'!S49/100),IF(AND('Tariffs July 2021'!P49&gt;0,'Tariffs July 2021'!R49=""),IF(($K$5&lt;'Tariffs July 2021'!P49),(0),($K$5-'Tariffs July 2021'!P49)*'Tariffs July 2021'!Q49/100),0)))</f>
        <v>0</v>
      </c>
      <c r="F61" s="203">
        <f>($L$5)*'Tariffs July 2021'!AE49/100</f>
        <v>21.901307236363635</v>
      </c>
      <c r="G61" s="203">
        <f t="shared" si="24"/>
        <v>239.24308387272723</v>
      </c>
      <c r="H61" s="203">
        <f t="shared" si="25"/>
        <v>621.8606991272726</v>
      </c>
      <c r="I61" s="247">
        <f t="shared" si="30"/>
        <v>956.9723354909089</v>
      </c>
      <c r="J61" s="204">
        <f t="shared" si="31"/>
        <v>1052.6695690399999</v>
      </c>
      <c r="K61" s="207">
        <f>'Tariffs July 2021'!AZ49</f>
        <v>0</v>
      </c>
      <c r="L61" s="207">
        <f>'Tariffs July 2021'!BA49</f>
        <v>0</v>
      </c>
      <c r="M61" s="207">
        <f>'Tariffs July 2021'!BB49</f>
        <v>0</v>
      </c>
      <c r="N61" s="207">
        <f>'Tariffs July 2021'!BC49</f>
        <v>0</v>
      </c>
      <c r="O61" s="309">
        <f>($F$6*'Tariffs July 2021'!AT49/100)*4</f>
        <v>111.24288</v>
      </c>
      <c r="P61" s="206" t="str">
        <f t="shared" si="32"/>
        <v>No discount</v>
      </c>
      <c r="Q61" s="206" t="str">
        <f t="shared" si="26"/>
        <v>Exclusive</v>
      </c>
      <c r="R61" s="293">
        <f t="shared" si="33"/>
        <v>956.9723354909089</v>
      </c>
      <c r="S61" s="247">
        <f t="shared" si="34"/>
        <v>956.9723354909089</v>
      </c>
      <c r="T61" s="247">
        <f t="shared" si="27"/>
        <v>845.72945549090889</v>
      </c>
      <c r="U61" s="247">
        <f t="shared" si="28"/>
        <v>845.72945549090889</v>
      </c>
      <c r="V61" s="292">
        <f t="shared" si="35"/>
        <v>930.30240103999984</v>
      </c>
      <c r="W61" s="292">
        <f t="shared" si="35"/>
        <v>930.30240103999984</v>
      </c>
      <c r="X61" s="207">
        <f>'Tariffs July 2021'!BL49</f>
        <v>0</v>
      </c>
      <c r="Y61" s="207" t="str">
        <f>'Tariffs July 2021'!BM49</f>
        <v>n</v>
      </c>
      <c r="Z61" s="208">
        <f>'Tariffs July 2021'!G49</f>
        <v>42587</v>
      </c>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342"/>
      <c r="AZ61" s="342"/>
      <c r="BA61" s="342"/>
      <c r="BB61" s="342"/>
      <c r="BC61" s="342"/>
    </row>
    <row r="62" spans="1:55" x14ac:dyDescent="0.15">
      <c r="A62" s="201" t="str">
        <f>'Tariffs July 2021'!K50</f>
        <v>GloBird Energy</v>
      </c>
      <c r="B62" s="202" t="str">
        <f>'Tariffs July 2021'!L50</f>
        <v>SureSave</v>
      </c>
      <c r="C62" s="203">
        <f>IF('Tariffs July 2021'!BP50=0,91*'Tariffs July 2021'!M50/100,(91*'Tariffs July 2021'!M50/100)+'Tariffs July 2021'!BP50/4)</f>
        <v>109.19999999999999</v>
      </c>
      <c r="D62" s="203">
        <f>IF('Tariffs July 2021'!O50="",$K$5*'Tariffs July 2021'!N50/100,IF($K$5&gt;='Tariffs July 2021'!P50,('Tariffs July 2021'!P50*'Tariffs July 2021'!N50/100),($K$5*'Tariffs July 2021'!N50/100)))</f>
        <v>145.7813376</v>
      </c>
      <c r="E62" s="203">
        <f>IF('Tariffs July 2021'!T50&gt;0,IF(($K$5&lt;'Tariffs July 2021'!T50),(0),($K$5-'Tariffs July 2021'!T50)*'Tariffs July 2021'!U50/100),IF(AND('Tariffs July 2021'!R50&gt;0,'Tariffs July 2021'!T50=""),IF(($K$5&lt;'Tariffs July 2021'!R50),(0),($K$5-'Tariffs July 2021'!R50)*'Tariffs July 2021'!S50/100),IF(AND('Tariffs July 2021'!P50&gt;0,'Tariffs July 2021'!R50=""),IF(($K$5&lt;'Tariffs July 2021'!P50),(0),($K$5-'Tariffs July 2021'!P50)*'Tariffs July 2021'!Q50/100),0)))</f>
        <v>0</v>
      </c>
      <c r="F62" s="203">
        <f>($L$5)*'Tariffs July 2021'!AE50/100</f>
        <v>21.036461399999997</v>
      </c>
      <c r="G62" s="203">
        <f t="shared" si="24"/>
        <v>276.01779899999997</v>
      </c>
      <c r="H62" s="203">
        <f t="shared" si="25"/>
        <v>667.27119599999992</v>
      </c>
      <c r="I62" s="247">
        <f t="shared" si="30"/>
        <v>1104.0711959999999</v>
      </c>
      <c r="J62" s="204">
        <f t="shared" si="31"/>
        <v>1214.4783155999999</v>
      </c>
      <c r="K62" s="207">
        <f>'Tariffs July 2021'!AZ50</f>
        <v>0</v>
      </c>
      <c r="L62" s="207">
        <f>'Tariffs July 2021'!BA50</f>
        <v>0</v>
      </c>
      <c r="M62" s="207">
        <f>'Tariffs July 2021'!BB50</f>
        <v>0</v>
      </c>
      <c r="N62" s="207">
        <f>'Tariffs July 2021'!BC50</f>
        <v>0</v>
      </c>
      <c r="O62" s="309">
        <f>($F$6*'Tariffs July 2021'!AT50/100)*4</f>
        <v>83.43216000000001</v>
      </c>
      <c r="P62" s="206" t="str">
        <f t="shared" si="32"/>
        <v>No discount</v>
      </c>
      <c r="Q62" s="206" t="str">
        <f t="shared" si="26"/>
        <v>Exclusive</v>
      </c>
      <c r="R62" s="293">
        <f t="shared" si="33"/>
        <v>1104.0711959999999</v>
      </c>
      <c r="S62" s="247">
        <f t="shared" si="34"/>
        <v>1104.0711959999999</v>
      </c>
      <c r="T62" s="247">
        <f t="shared" si="27"/>
        <v>1020.6390359999998</v>
      </c>
      <c r="U62" s="247">
        <f t="shared" si="28"/>
        <v>1020.6390359999998</v>
      </c>
      <c r="V62" s="292">
        <f t="shared" si="35"/>
        <v>1122.7029395999998</v>
      </c>
      <c r="W62" s="292">
        <f t="shared" si="35"/>
        <v>1122.7029395999998</v>
      </c>
      <c r="X62" s="207">
        <f>'Tariffs July 2021'!BL50</f>
        <v>0</v>
      </c>
      <c r="Y62" s="207" t="str">
        <f>'Tariffs July 2021'!BM50</f>
        <v>n</v>
      </c>
      <c r="Z62" s="208">
        <f>'Tariffs July 2021'!G50</f>
        <v>42916</v>
      </c>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c r="AY62" s="342"/>
      <c r="AZ62" s="342"/>
      <c r="BA62" s="342"/>
      <c r="BB62" s="342"/>
      <c r="BC62" s="342"/>
    </row>
    <row r="63" spans="1:55" x14ac:dyDescent="0.15">
      <c r="A63" s="201" t="str">
        <f>'Tariffs July 2021'!K51</f>
        <v>Kogan Energy</v>
      </c>
      <c r="B63" s="202" t="str">
        <f>'Tariffs July 2021'!L51</f>
        <v>Market offer</v>
      </c>
      <c r="C63" s="203">
        <f>IF('Tariffs July 2021'!BP51=0,91*'Tariffs July 2021'!M51/100,(91*'Tariffs July 2021'!M51/100)+'Tariffs July 2021'!BP51/4)</f>
        <v>110.19272727272724</v>
      </c>
      <c r="D63" s="203">
        <f>IF('Tariffs July 2021'!O51="",$K$5*'Tariffs July 2021'!N51/100,IF($K$5&gt;='Tariffs July 2021'!P51,('Tariffs July 2021'!P51*'Tariffs July 2021'!N51/100),($K$5*'Tariffs July 2021'!N51/100)))</f>
        <v>118.72343781818179</v>
      </c>
      <c r="E63" s="203">
        <f>IF('Tariffs July 2021'!T51&gt;0,IF(($K$5&lt;'Tariffs July 2021'!T51),(0),($K$5-'Tariffs July 2021'!T51)*'Tariffs July 2021'!U51/100),IF(AND('Tariffs July 2021'!R51&gt;0,'Tariffs July 2021'!T51=""),IF(($K$5&lt;'Tariffs July 2021'!R51),(0),($K$5-'Tariffs July 2021'!R51)*'Tariffs July 2021'!S51/100),IF(AND('Tariffs July 2021'!P51&gt;0,'Tariffs July 2021'!R51=""),IF(($K$5&lt;'Tariffs July 2021'!P51),(0),($K$5-'Tariffs July 2021'!P51)*'Tariffs July 2021'!Q51/100),0)))</f>
        <v>0</v>
      </c>
      <c r="F63" s="203">
        <f>($L$5)*'Tariffs July 2021'!AE51/100</f>
        <v>14.8729122</v>
      </c>
      <c r="G63" s="203">
        <f t="shared" si="24"/>
        <v>243.78907729090903</v>
      </c>
      <c r="H63" s="203">
        <f t="shared" si="25"/>
        <v>534.38540007272718</v>
      </c>
      <c r="I63" s="247">
        <f t="shared" si="30"/>
        <v>975.15630916363614</v>
      </c>
      <c r="J63" s="204">
        <f t="shared" si="31"/>
        <v>1072.6719400799998</v>
      </c>
      <c r="K63" s="207">
        <f>'Tariffs July 2021'!AZ51</f>
        <v>0</v>
      </c>
      <c r="L63" s="207">
        <f>'Tariffs July 2021'!BA51</f>
        <v>0</v>
      </c>
      <c r="M63" s="207">
        <f>'Tariffs July 2021'!BB51</f>
        <v>0</v>
      </c>
      <c r="N63" s="207">
        <f>'Tariffs July 2021'!BC51</f>
        <v>0</v>
      </c>
      <c r="O63" s="309">
        <f>($F$6*'Tariffs July 2021'!AT51/100)*4</f>
        <v>80.0948736</v>
      </c>
      <c r="P63" s="206" t="str">
        <f t="shared" si="32"/>
        <v>No discount</v>
      </c>
      <c r="Q63" s="206" t="str">
        <f t="shared" si="26"/>
        <v>Exclusive</v>
      </c>
      <c r="R63" s="293">
        <f t="shared" si="33"/>
        <v>975.15630916363614</v>
      </c>
      <c r="S63" s="247">
        <f t="shared" si="34"/>
        <v>975.15630916363614</v>
      </c>
      <c r="T63" s="247">
        <f t="shared" si="27"/>
        <v>895.06143556363611</v>
      </c>
      <c r="U63" s="247">
        <f t="shared" si="28"/>
        <v>895.06143556363611</v>
      </c>
      <c r="V63" s="292">
        <f t="shared" si="35"/>
        <v>984.56757911999978</v>
      </c>
      <c r="W63" s="292">
        <f t="shared" si="35"/>
        <v>984.56757911999978</v>
      </c>
      <c r="X63" s="207">
        <f>'Tariffs July 2021'!BL51</f>
        <v>0</v>
      </c>
      <c r="Y63" s="207" t="str">
        <f>'Tariffs July 2021'!BM51</f>
        <v>n</v>
      </c>
      <c r="Z63" s="208">
        <f>'Tariffs July 2021'!G51</f>
        <v>42900</v>
      </c>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c r="AY63" s="342"/>
      <c r="AZ63" s="342"/>
      <c r="BA63" s="342"/>
      <c r="BB63" s="342"/>
      <c r="BC63" s="342"/>
    </row>
    <row r="64" spans="1:55" x14ac:dyDescent="0.15">
      <c r="A64" s="201" t="str">
        <f>'Tariffs July 2021'!K52</f>
        <v>Locality Planning Energy</v>
      </c>
      <c r="B64" s="202" t="str">
        <f>'Tariffs July 2021'!L52</f>
        <v>LPE Mates Rates (solar)</v>
      </c>
      <c r="C64" s="203">
        <f>IF('Tariffs July 2021'!BP52=0,91*'Tariffs July 2021'!M52/100,(91*'Tariffs July 2021'!M52/100)+'Tariffs July 2021'!BP52/4)</f>
        <v>140.18181818181819</v>
      </c>
      <c r="D64" s="203">
        <f>IF('Tariffs July 2021'!O52="",$K$5*'Tariffs July 2021'!N52/100,IF($K$5&gt;='Tariffs July 2021'!P52,('Tariffs July 2021'!P52*'Tariffs July 2021'!N52/100),($K$5*'Tariffs July 2021'!N52/100)))</f>
        <v>125.69498852727273</v>
      </c>
      <c r="E64" s="203">
        <f>IF('Tariffs July 2021'!T52&gt;0,IF(($K$5&lt;'Tariffs July 2021'!T52),(0),($K$5-'Tariffs July 2021'!T52)*'Tariffs July 2021'!U52/100),IF(AND('Tariffs July 2021'!R52&gt;0,'Tariffs July 2021'!T52=""),IF(($K$5&lt;'Tariffs July 2021'!R52),(0),($K$5-'Tariffs July 2021'!R52)*'Tariffs July 2021'!S52/100),IF(AND('Tariffs July 2021'!P52&gt;0,'Tariffs July 2021'!R52=""),IF(($K$5&lt;'Tariffs July 2021'!P52),(0),($K$5-'Tariffs July 2021'!P52)*'Tariffs July 2021'!Q52/100),0)))</f>
        <v>0</v>
      </c>
      <c r="F64" s="203">
        <f>($L$5)*'Tariffs July 2021'!AE52/100</f>
        <v>17.089840963636362</v>
      </c>
      <c r="G64" s="203">
        <f t="shared" si="24"/>
        <v>282.96664767272728</v>
      </c>
      <c r="H64" s="203">
        <f t="shared" si="25"/>
        <v>571.13931796363636</v>
      </c>
      <c r="I64" s="247">
        <f t="shared" si="30"/>
        <v>1131.8665906909091</v>
      </c>
      <c r="J64" s="204">
        <f t="shared" si="31"/>
        <v>1245.0532497600002</v>
      </c>
      <c r="K64" s="207">
        <f>'Tariffs July 2021'!AZ52</f>
        <v>0</v>
      </c>
      <c r="L64" s="207">
        <f>'Tariffs July 2021'!BA52</f>
        <v>0</v>
      </c>
      <c r="M64" s="207">
        <f>'Tariffs July 2021'!BB52</f>
        <v>0</v>
      </c>
      <c r="N64" s="207">
        <f>'Tariffs July 2021'!BC52</f>
        <v>0</v>
      </c>
      <c r="O64" s="309">
        <f>($F$6*'Tariffs July 2021'!AT52/100)*4</f>
        <v>152.95896000000002</v>
      </c>
      <c r="P64" s="206" t="str">
        <f t="shared" si="32"/>
        <v>No discount</v>
      </c>
      <c r="Q64" s="206" t="str">
        <f t="shared" si="26"/>
        <v>Exclusive</v>
      </c>
      <c r="R64" s="293">
        <f t="shared" si="33"/>
        <v>1131.8665906909091</v>
      </c>
      <c r="S64" s="247">
        <f t="shared" si="34"/>
        <v>1131.8665906909091</v>
      </c>
      <c r="T64" s="247">
        <f t="shared" si="27"/>
        <v>978.90763069090906</v>
      </c>
      <c r="U64" s="247">
        <f t="shared" si="28"/>
        <v>978.90763069090906</v>
      </c>
      <c r="V64" s="292">
        <f t="shared" si="35"/>
        <v>1076.79839376</v>
      </c>
      <c r="W64" s="292">
        <f t="shared" si="35"/>
        <v>1076.79839376</v>
      </c>
      <c r="X64" s="207">
        <f>'Tariffs July 2021'!BL52</f>
        <v>0</v>
      </c>
      <c r="Y64" s="207" t="str">
        <f>'Tariffs July 2021'!BM52</f>
        <v>n</v>
      </c>
      <c r="Z64" s="208">
        <f>'Tariffs July 2021'!G52</f>
        <v>42916</v>
      </c>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342"/>
      <c r="AZ64" s="342"/>
      <c r="BA64" s="342"/>
      <c r="BB64" s="342"/>
      <c r="BC64" s="342"/>
    </row>
    <row r="65" spans="1:55 1185:4092 4097:8190 8193:9214 9219:12287 12290:13312 13315:14336 14341:16384" x14ac:dyDescent="0.15">
      <c r="A65" s="201" t="str">
        <f>'Tariffs July 2021'!K53</f>
        <v>OVO Energy</v>
      </c>
      <c r="B65" s="202" t="str">
        <f>'Tariffs July 2021'!L53</f>
        <v>The One Plan</v>
      </c>
      <c r="C65" s="203">
        <f>IF('Tariffs July 2021'!BP53=0,91*'Tariffs July 2021'!M53/100,(91*'Tariffs July 2021'!M53/100)+'Tariffs July 2021'!BP53/4)</f>
        <v>81.899999999999991</v>
      </c>
      <c r="D65" s="203">
        <f>IF('Tariffs July 2021'!O53="",$K$5*'Tariffs July 2021'!N53/100,IF($K$5&gt;='Tariffs July 2021'!P53,('Tariffs July 2021'!P53*'Tariffs July 2021'!N53/100),($K$5*'Tariffs July 2021'!N53/100)))</f>
        <v>134.39217059999999</v>
      </c>
      <c r="E65" s="203">
        <f>IF('Tariffs July 2021'!T53&gt;0,IF(($K$5&lt;'Tariffs July 2021'!T53),(0),($K$5-'Tariffs July 2021'!T53)*'Tariffs July 2021'!U53/100),IF(AND('Tariffs July 2021'!R53&gt;0,'Tariffs July 2021'!T53=""),IF(($K$5&lt;'Tariffs July 2021'!R53),(0),($K$5-'Tariffs July 2021'!R53)*'Tariffs July 2021'!S53/100),IF(AND('Tariffs July 2021'!P53&gt;0,'Tariffs July 2021'!R53=""),IF(($K$5&lt;'Tariffs July 2021'!P53),(0),($K$5-'Tariffs July 2021'!P53)*'Tariffs July 2021'!Q53/100),0)))</f>
        <v>0</v>
      </c>
      <c r="F65" s="203">
        <f>($L$5)*'Tariffs July 2021'!AE53/100</f>
        <v>17.954686800000001</v>
      </c>
      <c r="G65" s="203">
        <f t="shared" si="24"/>
        <v>234.24685739999995</v>
      </c>
      <c r="H65" s="203">
        <f t="shared" si="25"/>
        <v>609.3874295999999</v>
      </c>
      <c r="I65" s="247">
        <f t="shared" si="30"/>
        <v>936.98742959999981</v>
      </c>
      <c r="J65" s="204">
        <f t="shared" si="31"/>
        <v>1030.6861725599999</v>
      </c>
      <c r="K65" s="207">
        <f>'Tariffs July 2021'!AZ53</f>
        <v>0</v>
      </c>
      <c r="L65" s="207">
        <f>'Tariffs July 2021'!BA53</f>
        <v>0</v>
      </c>
      <c r="M65" s="207">
        <f>'Tariffs July 2021'!BB53</f>
        <v>0</v>
      </c>
      <c r="N65" s="207">
        <f>'Tariffs July 2021'!BC53</f>
        <v>0</v>
      </c>
      <c r="O65" s="309">
        <f>($F$6*'Tariffs July 2021'!AT53/100)*4</f>
        <v>222.48576</v>
      </c>
      <c r="P65" s="206" t="str">
        <f t="shared" si="32"/>
        <v>No discount</v>
      </c>
      <c r="Q65" s="206" t="str">
        <f t="shared" si="26"/>
        <v>Exclusive</v>
      </c>
      <c r="R65" s="293">
        <f t="shared" si="33"/>
        <v>936.98742959999981</v>
      </c>
      <c r="S65" s="247">
        <f t="shared" si="34"/>
        <v>936.98742959999981</v>
      </c>
      <c r="T65" s="247">
        <f t="shared" si="27"/>
        <v>714.50166959999979</v>
      </c>
      <c r="U65" s="247">
        <f t="shared" si="28"/>
        <v>714.50166959999979</v>
      </c>
      <c r="V65" s="292">
        <f t="shared" si="35"/>
        <v>785.95183655999983</v>
      </c>
      <c r="W65" s="292">
        <f t="shared" si="35"/>
        <v>785.95183655999983</v>
      </c>
      <c r="X65" s="207">
        <f>'Tariffs July 2021'!BL53</f>
        <v>0</v>
      </c>
      <c r="Y65" s="207" t="str">
        <f>'Tariffs July 2021'!BM53</f>
        <v>n</v>
      </c>
      <c r="Z65" s="208">
        <f>'Tariffs July 2021'!G53</f>
        <v>42916</v>
      </c>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342"/>
      <c r="AZ65" s="342"/>
      <c r="BA65" s="342"/>
      <c r="BB65" s="342"/>
      <c r="BC65" s="342"/>
    </row>
    <row r="66" spans="1:55 1185:4092 4097:8190 8193:9214 9219:12287 12290:13312 13315:14336 14341:16384" x14ac:dyDescent="0.15">
      <c r="A66" s="201" t="str">
        <f>'Tariffs July 2021'!K54</f>
        <v>Sumo Power</v>
      </c>
      <c r="B66" s="202" t="str">
        <f>'Tariffs July 2021'!L54</f>
        <v>Assure</v>
      </c>
      <c r="C66" s="203">
        <f>IF('Tariffs July 2021'!BP54=0,91*'Tariffs July 2021'!M54/100,(91*'Tariffs July 2021'!M54/100)+'Tariffs July 2021'!BP54/4)</f>
        <v>81.899999999999991</v>
      </c>
      <c r="D66" s="203">
        <f>IF('Tariffs July 2021'!O54="",$K$5*'Tariffs July 2021'!N54/100,IF($K$5&gt;='Tariffs July 2021'!P54,('Tariffs July 2021'!P54*'Tariffs July 2021'!N54/100),($K$5*'Tariffs July 2021'!N54/100)))</f>
        <v>129.07722599999997</v>
      </c>
      <c r="E66" s="203">
        <f>IF('Tariffs July 2021'!T54&gt;0,IF(($K$5&lt;'Tariffs July 2021'!T54),(0),($K$5-'Tariffs July 2021'!T54)*'Tariffs July 2021'!U54/100),IF(AND('Tariffs July 2021'!R54&gt;0,'Tariffs July 2021'!T54=""),IF(($K$5&lt;'Tariffs July 2021'!R54),(0),($K$5-'Tariffs July 2021'!R54)*'Tariffs July 2021'!S54/100),IF(AND('Tariffs July 2021'!P54&gt;0,'Tariffs July 2021'!R54=""),IF(($K$5&lt;'Tariffs July 2021'!P54),(0),($K$5-'Tariffs July 2021'!P54)*'Tariffs July 2021'!Q54/100),0)))</f>
        <v>0</v>
      </c>
      <c r="F66" s="203">
        <f>($L$5)*'Tariffs July 2021'!AE54/100</f>
        <v>18.088677000000001</v>
      </c>
      <c r="G66" s="203">
        <f t="shared" si="24"/>
        <v>229.06590299999996</v>
      </c>
      <c r="H66" s="203">
        <f t="shared" si="25"/>
        <v>588.66361199999983</v>
      </c>
      <c r="I66" s="247">
        <f t="shared" si="30"/>
        <v>916.26361199999985</v>
      </c>
      <c r="J66" s="204">
        <f t="shared" si="31"/>
        <v>1007.8899731999999</v>
      </c>
      <c r="K66" s="207">
        <f>'Tariffs July 2021'!AZ54</f>
        <v>0</v>
      </c>
      <c r="L66" s="207">
        <f>'Tariffs July 2021'!BA54</f>
        <v>0</v>
      </c>
      <c r="M66" s="207">
        <f>'Tariffs July 2021'!BB54</f>
        <v>0</v>
      </c>
      <c r="N66" s="207">
        <f>'Tariffs July 2021'!BC54</f>
        <v>0</v>
      </c>
      <c r="O66" s="309">
        <f>($F$6*'Tariffs July 2021'!AT54/100)*4</f>
        <v>166.86432000000002</v>
      </c>
      <c r="P66" s="206" t="str">
        <f t="shared" si="32"/>
        <v>No discount</v>
      </c>
      <c r="Q66" s="206" t="str">
        <f t="shared" si="26"/>
        <v>Exclusive</v>
      </c>
      <c r="R66" s="293">
        <f t="shared" si="33"/>
        <v>916.26361199999985</v>
      </c>
      <c r="S66" s="247">
        <f t="shared" si="34"/>
        <v>916.26361199999985</v>
      </c>
      <c r="T66" s="247">
        <f t="shared" si="27"/>
        <v>749.39929199999983</v>
      </c>
      <c r="U66" s="247">
        <f t="shared" si="28"/>
        <v>749.39929199999983</v>
      </c>
      <c r="V66" s="292">
        <f t="shared" si="35"/>
        <v>824.33922119999988</v>
      </c>
      <c r="W66" s="292">
        <f t="shared" si="35"/>
        <v>824.33922119999988</v>
      </c>
      <c r="X66" s="207">
        <f>'Tariffs July 2021'!BL54</f>
        <v>0</v>
      </c>
      <c r="Y66" s="207" t="str">
        <f>'Tariffs July 2021'!BM54</f>
        <v>n</v>
      </c>
      <c r="Z66" s="208">
        <f>'Tariffs July 2021'!G54</f>
        <v>42594</v>
      </c>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342"/>
      <c r="AZ66" s="342"/>
      <c r="BA66" s="342"/>
      <c r="BB66" s="342"/>
      <c r="BC66" s="342"/>
      <c r="ASO66" s="254"/>
      <c r="ASR66" s="252"/>
      <c r="ASS66" s="252"/>
      <c r="AST66" s="252"/>
      <c r="ASU66" s="252"/>
      <c r="ASV66" s="253"/>
      <c r="ASW66" s="253"/>
      <c r="ASX66" s="255"/>
      <c r="ASY66" s="255"/>
      <c r="ASZ66" s="256"/>
      <c r="ATC66" s="251"/>
      <c r="ATD66" s="251"/>
      <c r="ATE66" s="251"/>
      <c r="ATF66" s="251"/>
      <c r="ATG66" s="251"/>
      <c r="ATH66" s="251"/>
      <c r="ATI66" s="252"/>
      <c r="ATJ66" s="253"/>
      <c r="ATO66" s="254"/>
      <c r="ATR66" s="252"/>
      <c r="ATS66" s="252"/>
      <c r="ATT66" s="252"/>
      <c r="ATU66" s="252"/>
      <c r="ATV66" s="253"/>
      <c r="ATW66" s="253"/>
      <c r="ATX66" s="255"/>
      <c r="ATY66" s="255"/>
      <c r="ATZ66" s="256"/>
      <c r="AUC66" s="251"/>
      <c r="AUD66" s="251"/>
      <c r="AUE66" s="251"/>
      <c r="AUF66" s="251"/>
      <c r="AUG66" s="251"/>
      <c r="AUH66" s="251"/>
      <c r="AUI66" s="252"/>
      <c r="AUJ66" s="253"/>
      <c r="AUO66" s="254"/>
      <c r="AUR66" s="252"/>
      <c r="AUS66" s="252"/>
      <c r="AUT66" s="252"/>
      <c r="AUU66" s="252"/>
      <c r="AUV66" s="253"/>
      <c r="AUW66" s="253"/>
      <c r="AUX66" s="255"/>
      <c r="AUY66" s="255"/>
      <c r="AUZ66" s="256"/>
      <c r="AVC66" s="251"/>
      <c r="AVD66" s="251"/>
      <c r="AVE66" s="251"/>
      <c r="AVF66" s="251"/>
      <c r="AVG66" s="251"/>
      <c r="AVH66" s="251"/>
      <c r="AVI66" s="252"/>
      <c r="AVJ66" s="253"/>
      <c r="AVO66" s="254"/>
      <c r="AVR66" s="252"/>
      <c r="AVS66" s="252"/>
      <c r="AVT66" s="252"/>
      <c r="AVU66" s="252"/>
      <c r="AVV66" s="253"/>
      <c r="AVW66" s="253"/>
      <c r="AVX66" s="255"/>
      <c r="AVY66" s="255"/>
      <c r="AVZ66" s="256"/>
      <c r="AWC66" s="251"/>
      <c r="AWD66" s="251"/>
      <c r="AWE66" s="251"/>
      <c r="AWF66" s="251"/>
      <c r="AWG66" s="251"/>
      <c r="AWH66" s="251"/>
      <c r="AWI66" s="252"/>
      <c r="AWJ66" s="253"/>
      <c r="AWO66" s="254"/>
      <c r="AWR66" s="252"/>
      <c r="AWS66" s="252"/>
      <c r="AWT66" s="252"/>
      <c r="AWU66" s="252"/>
      <c r="AWV66" s="253"/>
      <c r="AWW66" s="253"/>
      <c r="AWX66" s="255"/>
      <c r="AWY66" s="255"/>
      <c r="AWZ66" s="256"/>
      <c r="AXC66" s="251"/>
      <c r="AXD66" s="251"/>
      <c r="AXE66" s="251"/>
      <c r="AXF66" s="251"/>
      <c r="AXG66" s="251"/>
      <c r="AXH66" s="251"/>
      <c r="AXI66" s="252"/>
      <c r="AXJ66" s="253"/>
      <c r="AXO66" s="254"/>
      <c r="AXR66" s="252"/>
      <c r="AXS66" s="252"/>
      <c r="AXT66" s="252"/>
      <c r="AXU66" s="252"/>
      <c r="AXV66" s="253"/>
      <c r="AXW66" s="253"/>
      <c r="AXX66" s="255"/>
      <c r="AXY66" s="255"/>
      <c r="AXZ66" s="256"/>
      <c r="AYC66" s="251"/>
      <c r="AYD66" s="251"/>
      <c r="AYE66" s="251"/>
      <c r="AYF66" s="251"/>
      <c r="AYG66" s="251"/>
      <c r="AYH66" s="251"/>
      <c r="AYI66" s="252"/>
      <c r="AYJ66" s="253"/>
      <c r="AYO66" s="254"/>
      <c r="AYR66" s="252"/>
      <c r="AYS66" s="252"/>
      <c r="AYT66" s="252"/>
      <c r="AYU66" s="252"/>
      <c r="AYV66" s="253"/>
      <c r="AYW66" s="253"/>
      <c r="AYX66" s="255"/>
      <c r="AYY66" s="255"/>
      <c r="AYZ66" s="256"/>
      <c r="AZC66" s="251"/>
      <c r="AZD66" s="251"/>
      <c r="AZE66" s="251"/>
      <c r="AZF66" s="251"/>
      <c r="AZG66" s="251"/>
      <c r="AZH66" s="251"/>
      <c r="AZI66" s="252"/>
      <c r="AZJ66" s="253"/>
      <c r="AZO66" s="254"/>
      <c r="AZR66" s="252"/>
      <c r="AZS66" s="252"/>
      <c r="AZT66" s="252"/>
      <c r="AZU66" s="252"/>
      <c r="AZV66" s="253"/>
      <c r="AZW66" s="253"/>
      <c r="AZX66" s="255"/>
      <c r="AZY66" s="255"/>
      <c r="AZZ66" s="256"/>
      <c r="BAC66" s="251"/>
      <c r="BAD66" s="251"/>
      <c r="BAE66" s="251"/>
      <c r="BAF66" s="251"/>
      <c r="BAG66" s="251"/>
      <c r="BAH66" s="251"/>
      <c r="BAI66" s="252"/>
      <c r="BAJ66" s="253"/>
      <c r="BAO66" s="254"/>
      <c r="BAR66" s="252"/>
      <c r="BAS66" s="252"/>
      <c r="BAT66" s="252"/>
      <c r="BAU66" s="252"/>
      <c r="BAV66" s="253"/>
      <c r="BAW66" s="253"/>
      <c r="BAX66" s="255"/>
      <c r="BAY66" s="255"/>
      <c r="BAZ66" s="256"/>
      <c r="BBC66" s="251"/>
      <c r="BBD66" s="251"/>
      <c r="BBE66" s="251"/>
      <c r="BBF66" s="251"/>
      <c r="BBG66" s="251"/>
      <c r="BBH66" s="251"/>
      <c r="BBI66" s="252"/>
      <c r="BBJ66" s="253"/>
      <c r="BBO66" s="254"/>
      <c r="BBR66" s="252"/>
      <c r="BBS66" s="252"/>
      <c r="BBT66" s="252"/>
      <c r="BBU66" s="252"/>
      <c r="BBV66" s="253"/>
      <c r="BBW66" s="253"/>
      <c r="BBX66" s="255"/>
      <c r="BBY66" s="255"/>
      <c r="BBZ66" s="256"/>
      <c r="BCC66" s="251"/>
      <c r="BCD66" s="251"/>
      <c r="BCE66" s="251"/>
      <c r="BCF66" s="251"/>
      <c r="BCG66" s="251"/>
      <c r="BCH66" s="251"/>
      <c r="BCI66" s="252"/>
      <c r="BCJ66" s="253"/>
      <c r="BCO66" s="254"/>
      <c r="BCR66" s="252"/>
      <c r="BCS66" s="252"/>
      <c r="BCT66" s="252"/>
      <c r="BCU66" s="252"/>
      <c r="BCV66" s="253"/>
      <c r="BCW66" s="253"/>
      <c r="BCX66" s="255"/>
      <c r="BCY66" s="255"/>
      <c r="BCZ66" s="256"/>
      <c r="BDC66" s="251"/>
      <c r="BDD66" s="251"/>
      <c r="BDE66" s="251"/>
      <c r="BDF66" s="251"/>
      <c r="BDG66" s="251"/>
      <c r="BDH66" s="251"/>
      <c r="BDI66" s="252"/>
      <c r="BDJ66" s="253"/>
      <c r="BDO66" s="254"/>
      <c r="BDR66" s="252"/>
      <c r="BDS66" s="252"/>
      <c r="BDT66" s="252"/>
      <c r="BDU66" s="252"/>
      <c r="BDV66" s="253"/>
      <c r="BDW66" s="253"/>
      <c r="BDX66" s="255"/>
      <c r="BDY66" s="255"/>
      <c r="BDZ66" s="256"/>
      <c r="BEC66" s="251"/>
      <c r="BED66" s="251"/>
      <c r="BEE66" s="251"/>
      <c r="BEF66" s="251"/>
      <c r="BEG66" s="251"/>
      <c r="BEH66" s="251"/>
      <c r="BEI66" s="252"/>
      <c r="BEJ66" s="253"/>
      <c r="BEO66" s="254"/>
      <c r="BER66" s="252"/>
      <c r="BES66" s="252"/>
      <c r="BET66" s="252"/>
      <c r="BEU66" s="252"/>
      <c r="BEV66" s="253"/>
      <c r="BEW66" s="253"/>
      <c r="BEX66" s="255"/>
      <c r="BEY66" s="255"/>
      <c r="BEZ66" s="256"/>
      <c r="BFC66" s="251"/>
      <c r="BFD66" s="251"/>
      <c r="BFE66" s="251"/>
      <c r="BFF66" s="251"/>
      <c r="BFG66" s="251"/>
      <c r="BFH66" s="251"/>
      <c r="BFI66" s="252"/>
      <c r="BFJ66" s="253"/>
      <c r="BFO66" s="254"/>
      <c r="BFR66" s="252"/>
      <c r="BFS66" s="252"/>
      <c r="BFT66" s="252"/>
      <c r="BFU66" s="252"/>
      <c r="BFV66" s="253"/>
      <c r="BFW66" s="253"/>
      <c r="BFX66" s="255"/>
      <c r="BFY66" s="255"/>
      <c r="BFZ66" s="256"/>
      <c r="BGC66" s="251"/>
      <c r="BGD66" s="251"/>
      <c r="BGE66" s="251"/>
      <c r="BGF66" s="251"/>
      <c r="BGG66" s="251"/>
      <c r="BGH66" s="251"/>
      <c r="BGI66" s="252"/>
      <c r="BGJ66" s="253"/>
      <c r="BGO66" s="254"/>
      <c r="BGR66" s="252"/>
      <c r="BGS66" s="252"/>
      <c r="BGT66" s="252"/>
      <c r="BGU66" s="252"/>
      <c r="BGV66" s="253"/>
      <c r="BGW66" s="253"/>
      <c r="BGX66" s="255"/>
      <c r="BGY66" s="255"/>
      <c r="BGZ66" s="256"/>
      <c r="BHC66" s="251"/>
      <c r="BHD66" s="251"/>
      <c r="BHE66" s="251"/>
      <c r="BHF66" s="251"/>
      <c r="BHG66" s="251"/>
      <c r="BHH66" s="251"/>
      <c r="BHI66" s="252"/>
      <c r="BHJ66" s="253"/>
      <c r="BHO66" s="254"/>
      <c r="BHR66" s="252"/>
      <c r="BHS66" s="252"/>
      <c r="BHT66" s="252"/>
      <c r="BHU66" s="252"/>
      <c r="BHV66" s="253"/>
      <c r="BHW66" s="253"/>
      <c r="BHX66" s="255"/>
      <c r="BHY66" s="255"/>
      <c r="BHZ66" s="256"/>
      <c r="BIC66" s="251"/>
      <c r="BID66" s="251"/>
      <c r="BIE66" s="251"/>
      <c r="BIF66" s="251"/>
      <c r="BIG66" s="251"/>
      <c r="BIH66" s="251"/>
      <c r="BII66" s="252"/>
      <c r="BIJ66" s="253"/>
      <c r="BIO66" s="254"/>
      <c r="BIR66" s="252"/>
      <c r="BIS66" s="252"/>
      <c r="BIT66" s="252"/>
      <c r="BIU66" s="252"/>
      <c r="BIV66" s="253"/>
      <c r="BIW66" s="253"/>
      <c r="BIX66" s="255"/>
      <c r="BIY66" s="255"/>
      <c r="BIZ66" s="256"/>
      <c r="BJC66" s="251"/>
      <c r="BJD66" s="251"/>
      <c r="BJE66" s="251"/>
      <c r="BJF66" s="251"/>
      <c r="BJG66" s="251"/>
      <c r="BJH66" s="251"/>
      <c r="BJI66" s="252"/>
      <c r="BJJ66" s="253"/>
      <c r="BJO66" s="254"/>
      <c r="BJR66" s="252"/>
      <c r="BJS66" s="252"/>
      <c r="BJT66" s="252"/>
      <c r="BJU66" s="252"/>
      <c r="BJV66" s="253"/>
      <c r="BJW66" s="253"/>
      <c r="BJX66" s="255"/>
      <c r="BJY66" s="255"/>
      <c r="BJZ66" s="256"/>
      <c r="BKC66" s="251"/>
      <c r="BKD66" s="251"/>
      <c r="BKE66" s="251"/>
      <c r="BKF66" s="251"/>
      <c r="BKG66" s="251"/>
      <c r="BKH66" s="251"/>
      <c r="BKI66" s="252"/>
      <c r="BKJ66" s="253"/>
      <c r="BKO66" s="254"/>
      <c r="BKR66" s="252"/>
      <c r="BKS66" s="252"/>
      <c r="BKT66" s="252"/>
      <c r="BKU66" s="252"/>
      <c r="BKV66" s="253"/>
      <c r="BKW66" s="253"/>
      <c r="BKX66" s="255"/>
      <c r="BKY66" s="255"/>
      <c r="BKZ66" s="256"/>
      <c r="BLC66" s="251"/>
      <c r="BLD66" s="251"/>
      <c r="BLE66" s="251"/>
      <c r="BLF66" s="251"/>
      <c r="BLG66" s="251"/>
      <c r="BLH66" s="251"/>
      <c r="BLI66" s="252"/>
      <c r="BLJ66" s="253"/>
      <c r="BLO66" s="254"/>
      <c r="BLR66" s="252"/>
      <c r="BLS66" s="252"/>
      <c r="BLT66" s="252"/>
      <c r="BLU66" s="252"/>
      <c r="BLV66" s="253"/>
      <c r="BLW66" s="253"/>
      <c r="BLX66" s="255"/>
      <c r="BLY66" s="255"/>
      <c r="BLZ66" s="256"/>
      <c r="BMC66" s="251"/>
      <c r="BMD66" s="251"/>
      <c r="BME66" s="251"/>
      <c r="BMF66" s="251"/>
      <c r="BMG66" s="251"/>
      <c r="BMH66" s="251"/>
      <c r="BMI66" s="252"/>
      <c r="BMJ66" s="253"/>
      <c r="BMO66" s="254"/>
      <c r="BMR66" s="252"/>
      <c r="BMS66" s="252"/>
      <c r="BMT66" s="252"/>
      <c r="BMU66" s="252"/>
      <c r="BMV66" s="253"/>
      <c r="BMW66" s="253"/>
      <c r="BMX66" s="255"/>
      <c r="BMY66" s="255"/>
      <c r="BMZ66" s="256"/>
      <c r="BNC66" s="251"/>
      <c r="BND66" s="251"/>
      <c r="BNE66" s="251"/>
      <c r="BNF66" s="251"/>
      <c r="BNG66" s="251"/>
      <c r="BNH66" s="251"/>
      <c r="BNI66" s="252"/>
      <c r="BNJ66" s="253"/>
      <c r="BNO66" s="254"/>
      <c r="BNR66" s="252"/>
      <c r="BNS66" s="252"/>
      <c r="BNT66" s="252"/>
      <c r="BNU66" s="252"/>
      <c r="BNV66" s="253"/>
      <c r="BNW66" s="253"/>
      <c r="BNX66" s="255"/>
      <c r="BNY66" s="255"/>
      <c r="BNZ66" s="256"/>
      <c r="BOC66" s="251"/>
      <c r="BOD66" s="251"/>
      <c r="BOE66" s="251"/>
      <c r="BOF66" s="251"/>
      <c r="BOG66" s="251"/>
      <c r="BOH66" s="251"/>
      <c r="BOI66" s="252"/>
      <c r="BOJ66" s="253"/>
      <c r="BOO66" s="254"/>
      <c r="BOR66" s="252"/>
      <c r="BOS66" s="252"/>
      <c r="BOT66" s="252"/>
      <c r="BOU66" s="252"/>
      <c r="BOV66" s="253"/>
      <c r="BOW66" s="253"/>
      <c r="BOX66" s="255"/>
      <c r="BOY66" s="255"/>
      <c r="BOZ66" s="256"/>
      <c r="BPC66" s="251"/>
      <c r="BPD66" s="251"/>
      <c r="BPE66" s="251"/>
      <c r="BPF66" s="251"/>
      <c r="BPG66" s="251"/>
      <c r="BPH66" s="251"/>
      <c r="BPI66" s="252"/>
      <c r="BPJ66" s="253"/>
      <c r="BPO66" s="254"/>
      <c r="BPR66" s="252"/>
      <c r="BPS66" s="252"/>
      <c r="BPT66" s="252"/>
      <c r="BPU66" s="252"/>
      <c r="BPV66" s="253"/>
      <c r="BPW66" s="253"/>
      <c r="BPX66" s="255"/>
      <c r="BPY66" s="255"/>
      <c r="BPZ66" s="256"/>
      <c r="BQC66" s="251"/>
      <c r="BQD66" s="251"/>
      <c r="BQE66" s="251"/>
      <c r="BQF66" s="251"/>
      <c r="BQG66" s="251"/>
      <c r="BQH66" s="251"/>
      <c r="BQI66" s="252"/>
      <c r="BQJ66" s="253"/>
      <c r="BQO66" s="254"/>
      <c r="BQR66" s="252"/>
      <c r="BQS66" s="252"/>
      <c r="BQT66" s="252"/>
      <c r="BQU66" s="252"/>
      <c r="BQV66" s="253"/>
      <c r="BQW66" s="253"/>
      <c r="BQX66" s="255"/>
      <c r="BQY66" s="255"/>
      <c r="BQZ66" s="256"/>
      <c r="BRC66" s="251"/>
      <c r="BRD66" s="251"/>
      <c r="BRE66" s="251"/>
      <c r="BRF66" s="251"/>
      <c r="BRG66" s="251"/>
      <c r="BRH66" s="251"/>
      <c r="BRI66" s="252"/>
      <c r="BRJ66" s="253"/>
      <c r="BRO66" s="254"/>
      <c r="BRR66" s="252"/>
      <c r="BRS66" s="252"/>
      <c r="BRT66" s="252"/>
      <c r="BRU66" s="252"/>
      <c r="BRV66" s="253"/>
      <c r="BRW66" s="253"/>
      <c r="BRX66" s="255"/>
      <c r="BRY66" s="255"/>
      <c r="BRZ66" s="256"/>
      <c r="BSC66" s="251"/>
      <c r="BSD66" s="251"/>
      <c r="BSE66" s="251"/>
      <c r="BSF66" s="251"/>
      <c r="BSG66" s="251"/>
      <c r="BSH66" s="251"/>
      <c r="BSI66" s="252"/>
      <c r="BSJ66" s="253"/>
      <c r="BSO66" s="254"/>
      <c r="BSR66" s="252"/>
      <c r="BSS66" s="252"/>
      <c r="BST66" s="252"/>
      <c r="BSU66" s="252"/>
      <c r="BSV66" s="253"/>
      <c r="BSW66" s="253"/>
      <c r="BSX66" s="255"/>
      <c r="BSY66" s="255"/>
      <c r="BSZ66" s="256"/>
      <c r="BTC66" s="251"/>
      <c r="BTD66" s="251"/>
      <c r="BTE66" s="251"/>
      <c r="BTF66" s="251"/>
      <c r="BTG66" s="251"/>
      <c r="BTH66" s="251"/>
      <c r="BTI66" s="252"/>
      <c r="BTJ66" s="253"/>
      <c r="BTO66" s="254"/>
      <c r="BTR66" s="252"/>
      <c r="BTS66" s="252"/>
      <c r="BTT66" s="252"/>
      <c r="BTU66" s="252"/>
      <c r="BTV66" s="253"/>
      <c r="BTW66" s="253"/>
      <c r="BTX66" s="255"/>
      <c r="BTY66" s="255"/>
      <c r="BTZ66" s="256"/>
      <c r="BUC66" s="251"/>
      <c r="BUD66" s="251"/>
      <c r="BUE66" s="251"/>
      <c r="BUF66" s="251"/>
      <c r="BUG66" s="251"/>
      <c r="BUH66" s="251"/>
      <c r="BUI66" s="252"/>
      <c r="BUJ66" s="253"/>
      <c r="BUO66" s="254"/>
      <c r="BUR66" s="252"/>
      <c r="BUS66" s="252"/>
      <c r="BUT66" s="252"/>
      <c r="BUU66" s="252"/>
      <c r="BUV66" s="253"/>
      <c r="BUW66" s="253"/>
      <c r="BUX66" s="255"/>
      <c r="BUY66" s="255"/>
      <c r="BUZ66" s="256"/>
      <c r="BVC66" s="251"/>
      <c r="BVD66" s="251"/>
      <c r="BVE66" s="251"/>
      <c r="BVF66" s="251"/>
      <c r="BVG66" s="251"/>
      <c r="BVH66" s="251"/>
      <c r="BVI66" s="252"/>
      <c r="BVJ66" s="253"/>
      <c r="BVO66" s="254"/>
      <c r="BVR66" s="252"/>
      <c r="BVS66" s="252"/>
      <c r="BVT66" s="252"/>
      <c r="BVU66" s="252"/>
      <c r="BVV66" s="253"/>
      <c r="BVW66" s="253"/>
      <c r="BVX66" s="255"/>
      <c r="BVY66" s="255"/>
      <c r="BVZ66" s="256"/>
      <c r="BWC66" s="251"/>
      <c r="BWD66" s="251"/>
      <c r="BWE66" s="251"/>
      <c r="BWF66" s="251"/>
      <c r="BWG66" s="251"/>
      <c r="BWH66" s="251"/>
      <c r="BWI66" s="252"/>
      <c r="BWJ66" s="253"/>
      <c r="BWO66" s="254"/>
      <c r="BWR66" s="252"/>
      <c r="BWS66" s="252"/>
      <c r="BWT66" s="252"/>
      <c r="BWU66" s="252"/>
      <c r="BWV66" s="253"/>
      <c r="BWW66" s="253"/>
      <c r="BWX66" s="255"/>
      <c r="BWY66" s="255"/>
      <c r="BWZ66" s="256"/>
      <c r="BXC66" s="251"/>
      <c r="BXD66" s="251"/>
      <c r="BXE66" s="251"/>
      <c r="BXF66" s="251"/>
      <c r="BXG66" s="251"/>
      <c r="BXH66" s="251"/>
      <c r="BXI66" s="252"/>
      <c r="BXJ66" s="253"/>
      <c r="BXO66" s="254"/>
      <c r="BXR66" s="252"/>
      <c r="BXS66" s="252"/>
      <c r="BXT66" s="252"/>
      <c r="BXU66" s="252"/>
      <c r="BXV66" s="253"/>
      <c r="BXW66" s="253"/>
      <c r="BXX66" s="255"/>
      <c r="BXY66" s="255"/>
      <c r="BXZ66" s="256"/>
      <c r="BYC66" s="251"/>
      <c r="BYD66" s="251"/>
      <c r="BYE66" s="251"/>
      <c r="BYF66" s="251"/>
      <c r="BYG66" s="251"/>
      <c r="BYH66" s="251"/>
      <c r="BYI66" s="252"/>
      <c r="BYJ66" s="253"/>
      <c r="BYO66" s="254"/>
      <c r="BYR66" s="252"/>
      <c r="BYS66" s="252"/>
      <c r="BYT66" s="252"/>
      <c r="BYU66" s="252"/>
      <c r="BYV66" s="253"/>
      <c r="BYW66" s="253"/>
      <c r="BYX66" s="255"/>
      <c r="BYY66" s="255"/>
      <c r="BYZ66" s="256"/>
      <c r="BZC66" s="251"/>
      <c r="BZD66" s="251"/>
      <c r="BZE66" s="251"/>
      <c r="BZF66" s="251"/>
      <c r="BZG66" s="251"/>
      <c r="BZH66" s="251"/>
      <c r="BZI66" s="252"/>
      <c r="BZJ66" s="253"/>
      <c r="BZO66" s="254"/>
      <c r="BZR66" s="252"/>
      <c r="BZS66" s="252"/>
      <c r="BZT66" s="252"/>
      <c r="BZU66" s="252"/>
      <c r="BZV66" s="253"/>
      <c r="BZW66" s="253"/>
      <c r="BZX66" s="255"/>
      <c r="BZY66" s="255"/>
      <c r="BZZ66" s="256"/>
      <c r="CAC66" s="251"/>
      <c r="CAD66" s="251"/>
      <c r="CAE66" s="251"/>
      <c r="CAF66" s="251"/>
      <c r="CAG66" s="251"/>
      <c r="CAH66" s="251"/>
      <c r="CAI66" s="252"/>
      <c r="CAJ66" s="253"/>
      <c r="CAO66" s="254"/>
      <c r="CAR66" s="252"/>
      <c r="CAS66" s="252"/>
      <c r="CAT66" s="252"/>
      <c r="CAU66" s="252"/>
      <c r="CAV66" s="253"/>
      <c r="CAW66" s="253"/>
      <c r="CAX66" s="255"/>
      <c r="CAY66" s="255"/>
      <c r="CAZ66" s="256"/>
      <c r="CBC66" s="251"/>
      <c r="CBD66" s="251"/>
      <c r="CBE66" s="251"/>
      <c r="CBF66" s="251"/>
      <c r="CBG66" s="251"/>
      <c r="CBH66" s="251"/>
      <c r="CBI66" s="252"/>
      <c r="CBJ66" s="253"/>
      <c r="CBO66" s="254"/>
      <c r="CBR66" s="252"/>
      <c r="CBS66" s="252"/>
      <c r="CBT66" s="252"/>
      <c r="CBU66" s="252"/>
      <c r="CBV66" s="253"/>
      <c r="CBW66" s="253"/>
      <c r="CBX66" s="255"/>
      <c r="CBY66" s="255"/>
      <c r="CBZ66" s="256"/>
      <c r="CCC66" s="251"/>
      <c r="CCD66" s="251"/>
      <c r="CCE66" s="251"/>
      <c r="CCF66" s="251"/>
      <c r="CCG66" s="251"/>
      <c r="CCH66" s="251"/>
      <c r="CCI66" s="252"/>
      <c r="CCJ66" s="253"/>
      <c r="CCO66" s="254"/>
      <c r="CCR66" s="252"/>
      <c r="CCS66" s="252"/>
      <c r="CCT66" s="252"/>
      <c r="CCU66" s="252"/>
      <c r="CCV66" s="253"/>
      <c r="CCW66" s="253"/>
      <c r="CCX66" s="255"/>
      <c r="CCY66" s="255"/>
      <c r="CCZ66" s="256"/>
      <c r="CDC66" s="251"/>
      <c r="CDD66" s="251"/>
      <c r="CDE66" s="251"/>
      <c r="CDF66" s="251"/>
      <c r="CDG66" s="251"/>
      <c r="CDH66" s="251"/>
      <c r="CDI66" s="252"/>
      <c r="CDJ66" s="253"/>
      <c r="CDO66" s="254"/>
      <c r="CDR66" s="252"/>
      <c r="CDS66" s="252"/>
      <c r="CDT66" s="252"/>
      <c r="CDU66" s="252"/>
      <c r="CDV66" s="253"/>
      <c r="CDW66" s="253"/>
      <c r="CDX66" s="255"/>
      <c r="CDY66" s="255"/>
      <c r="CDZ66" s="256"/>
      <c r="CEC66" s="251"/>
      <c r="CED66" s="251"/>
      <c r="CEE66" s="251"/>
      <c r="CEF66" s="251"/>
      <c r="CEG66" s="251"/>
      <c r="CEH66" s="251"/>
      <c r="CEI66" s="252"/>
      <c r="CEJ66" s="253"/>
      <c r="CEO66" s="254"/>
      <c r="CER66" s="252"/>
      <c r="CES66" s="252"/>
      <c r="CET66" s="252"/>
      <c r="CEU66" s="252"/>
      <c r="CEV66" s="253"/>
      <c r="CEW66" s="253"/>
      <c r="CEX66" s="255"/>
      <c r="CEY66" s="255"/>
      <c r="CEZ66" s="256"/>
      <c r="CFC66" s="251"/>
      <c r="CFD66" s="251"/>
      <c r="CFE66" s="251"/>
      <c r="CFF66" s="251"/>
      <c r="CFG66" s="251"/>
      <c r="CFH66" s="251"/>
      <c r="CFI66" s="252"/>
      <c r="CFJ66" s="253"/>
      <c r="CFO66" s="254"/>
      <c r="CFR66" s="252"/>
      <c r="CFS66" s="252"/>
      <c r="CFT66" s="252"/>
      <c r="CFU66" s="252"/>
      <c r="CFV66" s="253"/>
      <c r="CFW66" s="253"/>
      <c r="CFX66" s="255"/>
      <c r="CFY66" s="255"/>
      <c r="CFZ66" s="256"/>
      <c r="CGC66" s="251"/>
      <c r="CGD66" s="251"/>
      <c r="CGE66" s="251"/>
      <c r="CGF66" s="251"/>
      <c r="CGG66" s="251"/>
      <c r="CGH66" s="251"/>
      <c r="CGI66" s="252"/>
      <c r="CGJ66" s="253"/>
      <c r="CGO66" s="254"/>
      <c r="CGR66" s="252"/>
      <c r="CGS66" s="252"/>
      <c r="CGT66" s="252"/>
      <c r="CGU66" s="252"/>
      <c r="CGV66" s="253"/>
      <c r="CGW66" s="253"/>
      <c r="CGX66" s="255"/>
      <c r="CGY66" s="255"/>
      <c r="CGZ66" s="256"/>
      <c r="CHC66" s="251"/>
      <c r="CHD66" s="251"/>
      <c r="CHE66" s="251"/>
      <c r="CHF66" s="251"/>
      <c r="CHG66" s="251"/>
      <c r="CHH66" s="251"/>
      <c r="CHI66" s="252"/>
      <c r="CHJ66" s="253"/>
      <c r="CHO66" s="254"/>
      <c r="CHR66" s="252"/>
      <c r="CHS66" s="252"/>
      <c r="CHT66" s="252"/>
      <c r="CHU66" s="252"/>
      <c r="CHV66" s="253"/>
      <c r="CHW66" s="253"/>
      <c r="CHX66" s="255"/>
      <c r="CHY66" s="255"/>
      <c r="CHZ66" s="256"/>
      <c r="CIC66" s="251"/>
      <c r="CID66" s="251"/>
      <c r="CIE66" s="251"/>
      <c r="CIF66" s="251"/>
      <c r="CIG66" s="251"/>
      <c r="CIH66" s="251"/>
      <c r="CII66" s="252"/>
      <c r="CIJ66" s="253"/>
      <c r="CIO66" s="254"/>
      <c r="CIR66" s="252"/>
      <c r="CIS66" s="252"/>
      <c r="CIT66" s="252"/>
      <c r="CIU66" s="252"/>
      <c r="CIV66" s="253"/>
      <c r="CIW66" s="253"/>
      <c r="CIX66" s="255"/>
      <c r="CIY66" s="255"/>
      <c r="CIZ66" s="256"/>
      <c r="CJC66" s="251"/>
      <c r="CJD66" s="251"/>
      <c r="CJE66" s="251"/>
      <c r="CJF66" s="251"/>
      <c r="CJG66" s="251"/>
      <c r="CJH66" s="251"/>
      <c r="CJI66" s="252"/>
      <c r="CJJ66" s="253"/>
      <c r="CJO66" s="254"/>
      <c r="CJR66" s="252"/>
      <c r="CJS66" s="252"/>
      <c r="CJT66" s="252"/>
      <c r="CJU66" s="252"/>
      <c r="CJV66" s="253"/>
      <c r="CJW66" s="253"/>
      <c r="CJX66" s="255"/>
      <c r="CJY66" s="255"/>
      <c r="CJZ66" s="256"/>
      <c r="CKC66" s="251"/>
      <c r="CKD66" s="251"/>
      <c r="CKE66" s="251"/>
      <c r="CKF66" s="251"/>
      <c r="CKG66" s="251"/>
      <c r="CKH66" s="251"/>
      <c r="CKI66" s="252"/>
      <c r="CKJ66" s="253"/>
      <c r="CKO66" s="254"/>
      <c r="CKR66" s="252"/>
      <c r="CKS66" s="252"/>
      <c r="CKT66" s="252"/>
      <c r="CKU66" s="252"/>
      <c r="CKV66" s="253"/>
      <c r="CKW66" s="253"/>
      <c r="CKX66" s="255"/>
      <c r="CKY66" s="255"/>
      <c r="CKZ66" s="256"/>
      <c r="CLC66" s="251"/>
      <c r="CLD66" s="251"/>
      <c r="CLE66" s="251"/>
      <c r="CLF66" s="251"/>
      <c r="CLG66" s="251"/>
      <c r="CLH66" s="251"/>
      <c r="CLI66" s="252"/>
      <c r="CLJ66" s="253"/>
      <c r="CLO66" s="254"/>
      <c r="CLR66" s="252"/>
      <c r="CLS66" s="252"/>
      <c r="CLT66" s="252"/>
      <c r="CLU66" s="252"/>
      <c r="CLV66" s="253"/>
      <c r="CLW66" s="253"/>
      <c r="CLX66" s="255"/>
      <c r="CLY66" s="255"/>
      <c r="CLZ66" s="256"/>
      <c r="CMC66" s="251"/>
      <c r="CMD66" s="251"/>
      <c r="CME66" s="251"/>
      <c r="CMF66" s="251"/>
      <c r="CMG66" s="251"/>
      <c r="CMH66" s="251"/>
      <c r="CMI66" s="252"/>
      <c r="CMJ66" s="253"/>
      <c r="CMO66" s="254"/>
      <c r="CMR66" s="252"/>
      <c r="CMS66" s="252"/>
      <c r="CMT66" s="252"/>
      <c r="CMU66" s="252"/>
      <c r="CMV66" s="253"/>
      <c r="CMW66" s="253"/>
      <c r="CMX66" s="255"/>
      <c r="CMY66" s="255"/>
      <c r="CMZ66" s="256"/>
      <c r="CNC66" s="251"/>
      <c r="CND66" s="251"/>
      <c r="CNE66" s="251"/>
      <c r="CNF66" s="251"/>
      <c r="CNG66" s="251"/>
      <c r="CNH66" s="251"/>
      <c r="CNI66" s="252"/>
      <c r="CNJ66" s="253"/>
      <c r="CNO66" s="254"/>
      <c r="CNR66" s="252"/>
      <c r="CNS66" s="252"/>
      <c r="CNT66" s="252"/>
      <c r="CNU66" s="252"/>
      <c r="CNV66" s="253"/>
      <c r="CNW66" s="253"/>
      <c r="CNX66" s="255"/>
      <c r="CNY66" s="255"/>
      <c r="CNZ66" s="256"/>
      <c r="COC66" s="251"/>
      <c r="COD66" s="251"/>
      <c r="COE66" s="251"/>
      <c r="COF66" s="251"/>
      <c r="COG66" s="251"/>
      <c r="COH66" s="251"/>
      <c r="COI66" s="252"/>
      <c r="COJ66" s="253"/>
      <c r="COO66" s="254"/>
      <c r="COR66" s="252"/>
      <c r="COS66" s="252"/>
      <c r="COT66" s="252"/>
      <c r="COU66" s="252"/>
      <c r="COV66" s="253"/>
      <c r="COW66" s="253"/>
      <c r="COX66" s="255"/>
      <c r="COY66" s="255"/>
      <c r="COZ66" s="256"/>
      <c r="CPC66" s="251"/>
      <c r="CPD66" s="251"/>
      <c r="CPE66" s="251"/>
      <c r="CPF66" s="251"/>
      <c r="CPG66" s="251"/>
      <c r="CPH66" s="251"/>
      <c r="CPI66" s="252"/>
      <c r="CPJ66" s="253"/>
      <c r="CPO66" s="254"/>
      <c r="CPR66" s="252"/>
      <c r="CPS66" s="252"/>
      <c r="CPT66" s="252"/>
      <c r="CPU66" s="252"/>
      <c r="CPV66" s="253"/>
      <c r="CPW66" s="253"/>
      <c r="CPX66" s="255"/>
      <c r="CPY66" s="255"/>
      <c r="CPZ66" s="256"/>
      <c r="CQC66" s="251"/>
      <c r="CQD66" s="251"/>
      <c r="CQE66" s="251"/>
      <c r="CQF66" s="251"/>
      <c r="CQG66" s="251"/>
      <c r="CQH66" s="251"/>
      <c r="CQI66" s="252"/>
      <c r="CQJ66" s="253"/>
      <c r="CQO66" s="254"/>
      <c r="CQR66" s="252"/>
      <c r="CQS66" s="252"/>
      <c r="CQT66" s="252"/>
      <c r="CQU66" s="252"/>
      <c r="CQV66" s="253"/>
      <c r="CQW66" s="253"/>
      <c r="CQX66" s="255"/>
      <c r="CQY66" s="255"/>
      <c r="CQZ66" s="256"/>
      <c r="CRC66" s="251"/>
      <c r="CRD66" s="251"/>
      <c r="CRE66" s="251"/>
      <c r="CRF66" s="251"/>
      <c r="CRG66" s="251"/>
      <c r="CRH66" s="251"/>
      <c r="CRI66" s="252"/>
      <c r="CRJ66" s="253"/>
      <c r="CRO66" s="254"/>
      <c r="CRR66" s="252"/>
      <c r="CRS66" s="252"/>
      <c r="CRT66" s="252"/>
      <c r="CRU66" s="252"/>
      <c r="CRV66" s="253"/>
      <c r="CRW66" s="253"/>
      <c r="CRX66" s="255"/>
      <c r="CRY66" s="255"/>
      <c r="CRZ66" s="256"/>
      <c r="CSC66" s="251"/>
      <c r="CSD66" s="251"/>
      <c r="CSE66" s="251"/>
      <c r="CSF66" s="251"/>
      <c r="CSG66" s="251"/>
      <c r="CSH66" s="251"/>
      <c r="CSI66" s="252"/>
      <c r="CSJ66" s="253"/>
      <c r="CSO66" s="254"/>
      <c r="CSR66" s="252"/>
      <c r="CSS66" s="252"/>
      <c r="CST66" s="252"/>
      <c r="CSU66" s="252"/>
      <c r="CSV66" s="253"/>
      <c r="CSW66" s="253"/>
      <c r="CSX66" s="255"/>
      <c r="CSY66" s="255"/>
      <c r="CSZ66" s="256"/>
      <c r="CTC66" s="251"/>
      <c r="CTD66" s="251"/>
      <c r="CTE66" s="251"/>
      <c r="CTF66" s="251"/>
      <c r="CTG66" s="251"/>
      <c r="CTH66" s="251"/>
      <c r="CTI66" s="252"/>
      <c r="CTJ66" s="253"/>
      <c r="CTO66" s="254"/>
      <c r="CTR66" s="252"/>
      <c r="CTS66" s="252"/>
      <c r="CTT66" s="252"/>
      <c r="CTU66" s="252"/>
      <c r="CTV66" s="253"/>
      <c r="CTW66" s="253"/>
      <c r="CTX66" s="255"/>
      <c r="CTY66" s="255"/>
      <c r="CTZ66" s="256"/>
      <c r="CUC66" s="251"/>
      <c r="CUD66" s="251"/>
      <c r="CUE66" s="251"/>
      <c r="CUF66" s="251"/>
      <c r="CUG66" s="251"/>
      <c r="CUH66" s="251"/>
      <c r="CUI66" s="252"/>
      <c r="CUJ66" s="253"/>
      <c r="CUO66" s="254"/>
      <c r="CUR66" s="252"/>
      <c r="CUS66" s="252"/>
      <c r="CUT66" s="252"/>
      <c r="CUU66" s="252"/>
      <c r="CUV66" s="253"/>
      <c r="CUW66" s="253"/>
      <c r="CUX66" s="255"/>
      <c r="CUY66" s="255"/>
      <c r="CUZ66" s="256"/>
      <c r="CVC66" s="251"/>
      <c r="CVD66" s="251"/>
      <c r="CVE66" s="251"/>
      <c r="CVF66" s="251"/>
      <c r="CVG66" s="251"/>
      <c r="CVH66" s="251"/>
      <c r="CVI66" s="252"/>
      <c r="CVJ66" s="253"/>
      <c r="CVO66" s="254"/>
      <c r="CVR66" s="252"/>
      <c r="CVS66" s="252"/>
      <c r="CVT66" s="252"/>
      <c r="CVU66" s="252"/>
      <c r="CVV66" s="253"/>
      <c r="CVW66" s="253"/>
      <c r="CVX66" s="255"/>
      <c r="CVY66" s="255"/>
      <c r="CVZ66" s="256"/>
      <c r="CWC66" s="251"/>
      <c r="CWD66" s="251"/>
      <c r="CWE66" s="251"/>
      <c r="CWF66" s="251"/>
      <c r="CWG66" s="251"/>
      <c r="CWH66" s="251"/>
      <c r="CWI66" s="252"/>
      <c r="CWJ66" s="253"/>
      <c r="CWO66" s="254"/>
      <c r="CWR66" s="252"/>
      <c r="CWS66" s="252"/>
      <c r="CWT66" s="252"/>
      <c r="CWU66" s="252"/>
      <c r="CWV66" s="253"/>
      <c r="CWW66" s="253"/>
      <c r="CWX66" s="255"/>
      <c r="CWY66" s="255"/>
      <c r="CWZ66" s="256"/>
      <c r="CXC66" s="251"/>
      <c r="CXD66" s="251"/>
      <c r="CXE66" s="251"/>
      <c r="CXF66" s="251"/>
      <c r="CXG66" s="251"/>
      <c r="CXH66" s="251"/>
      <c r="CXI66" s="252"/>
      <c r="CXJ66" s="253"/>
      <c r="CXO66" s="254"/>
      <c r="CXR66" s="252"/>
      <c r="CXS66" s="252"/>
      <c r="CXT66" s="252"/>
      <c r="CXU66" s="252"/>
      <c r="CXV66" s="253"/>
      <c r="CXW66" s="253"/>
      <c r="CXX66" s="255"/>
      <c r="CXY66" s="255"/>
      <c r="CXZ66" s="256"/>
      <c r="CYC66" s="251"/>
      <c r="CYD66" s="251"/>
      <c r="CYE66" s="251"/>
      <c r="CYF66" s="251"/>
      <c r="CYG66" s="251"/>
      <c r="CYH66" s="251"/>
      <c r="CYI66" s="252"/>
      <c r="CYJ66" s="253"/>
      <c r="CYO66" s="254"/>
      <c r="CYR66" s="252"/>
      <c r="CYS66" s="252"/>
      <c r="CYT66" s="252"/>
      <c r="CYU66" s="252"/>
      <c r="CYV66" s="253"/>
      <c r="CYW66" s="253"/>
      <c r="CYX66" s="255"/>
      <c r="CYY66" s="255"/>
      <c r="CYZ66" s="256"/>
      <c r="CZC66" s="251"/>
      <c r="CZD66" s="251"/>
      <c r="CZE66" s="251"/>
      <c r="CZF66" s="251"/>
      <c r="CZG66" s="251"/>
      <c r="CZH66" s="251"/>
      <c r="CZI66" s="252"/>
      <c r="CZJ66" s="253"/>
      <c r="CZO66" s="254"/>
      <c r="CZR66" s="252"/>
      <c r="CZS66" s="252"/>
      <c r="CZT66" s="252"/>
      <c r="CZU66" s="252"/>
      <c r="CZV66" s="253"/>
      <c r="CZW66" s="253"/>
      <c r="CZX66" s="255"/>
      <c r="CZY66" s="255"/>
      <c r="CZZ66" s="256"/>
      <c r="DAC66" s="251"/>
      <c r="DAD66" s="251"/>
      <c r="DAE66" s="251"/>
      <c r="DAF66" s="251"/>
      <c r="DAG66" s="251"/>
      <c r="DAH66" s="251"/>
      <c r="DAI66" s="252"/>
      <c r="DAJ66" s="253"/>
      <c r="DAO66" s="254"/>
      <c r="DAR66" s="252"/>
      <c r="DAS66" s="252"/>
      <c r="DAT66" s="252"/>
      <c r="DAU66" s="252"/>
      <c r="DAV66" s="253"/>
      <c r="DAW66" s="253"/>
      <c r="DAX66" s="255"/>
      <c r="DAY66" s="255"/>
      <c r="DAZ66" s="256"/>
      <c r="DBC66" s="251"/>
      <c r="DBD66" s="251"/>
      <c r="DBE66" s="251"/>
      <c r="DBF66" s="251"/>
      <c r="DBG66" s="251"/>
      <c r="DBH66" s="251"/>
      <c r="DBI66" s="252"/>
      <c r="DBJ66" s="253"/>
      <c r="DBO66" s="254"/>
      <c r="DBR66" s="252"/>
      <c r="DBS66" s="252"/>
      <c r="DBT66" s="252"/>
      <c r="DBU66" s="252"/>
      <c r="DBV66" s="253"/>
      <c r="DBW66" s="253"/>
      <c r="DBX66" s="255"/>
      <c r="DBY66" s="255"/>
      <c r="DBZ66" s="256"/>
      <c r="DCC66" s="251"/>
      <c r="DCD66" s="251"/>
      <c r="DCE66" s="251"/>
      <c r="DCF66" s="251"/>
      <c r="DCG66" s="251"/>
      <c r="DCH66" s="251"/>
      <c r="DCI66" s="252"/>
      <c r="DCJ66" s="253"/>
      <c r="DCO66" s="254"/>
      <c r="DCR66" s="252"/>
      <c r="DCS66" s="252"/>
      <c r="DCT66" s="252"/>
      <c r="DCU66" s="252"/>
      <c r="DCV66" s="253"/>
      <c r="DCW66" s="253"/>
      <c r="DCX66" s="255"/>
      <c r="DCY66" s="255"/>
      <c r="DCZ66" s="256"/>
      <c r="DDC66" s="251"/>
      <c r="DDD66" s="251"/>
      <c r="DDE66" s="251"/>
      <c r="DDF66" s="251"/>
      <c r="DDG66" s="251"/>
      <c r="DDH66" s="251"/>
      <c r="DDI66" s="252"/>
      <c r="DDJ66" s="253"/>
      <c r="DDO66" s="254"/>
      <c r="DDR66" s="252"/>
      <c r="DDS66" s="252"/>
      <c r="DDT66" s="252"/>
      <c r="DDU66" s="252"/>
      <c r="DDV66" s="253"/>
      <c r="DDW66" s="253"/>
      <c r="DDX66" s="255"/>
      <c r="DDY66" s="255"/>
      <c r="DDZ66" s="256"/>
      <c r="DEC66" s="251"/>
      <c r="DED66" s="251"/>
      <c r="DEE66" s="251"/>
      <c r="DEF66" s="251"/>
      <c r="DEG66" s="251"/>
      <c r="DEH66" s="251"/>
      <c r="DEI66" s="252"/>
      <c r="DEJ66" s="253"/>
      <c r="DEO66" s="254"/>
      <c r="DER66" s="252"/>
      <c r="DES66" s="252"/>
      <c r="DET66" s="252"/>
      <c r="DEU66" s="252"/>
      <c r="DEV66" s="253"/>
      <c r="DEW66" s="253"/>
      <c r="DEX66" s="255"/>
      <c r="DEY66" s="255"/>
      <c r="DEZ66" s="256"/>
      <c r="DFC66" s="251"/>
      <c r="DFD66" s="251"/>
      <c r="DFE66" s="251"/>
      <c r="DFF66" s="251"/>
      <c r="DFG66" s="251"/>
      <c r="DFH66" s="251"/>
      <c r="DFI66" s="252"/>
      <c r="DFJ66" s="253"/>
      <c r="DFO66" s="254"/>
      <c r="DFR66" s="252"/>
      <c r="DFS66" s="252"/>
      <c r="DFT66" s="252"/>
      <c r="DFU66" s="252"/>
      <c r="DFV66" s="253"/>
      <c r="DFW66" s="253"/>
      <c r="DFX66" s="255"/>
      <c r="DFY66" s="255"/>
      <c r="DFZ66" s="256"/>
      <c r="DGC66" s="251"/>
      <c r="DGD66" s="251"/>
      <c r="DGE66" s="251"/>
      <c r="DGF66" s="251"/>
      <c r="DGG66" s="251"/>
      <c r="DGH66" s="251"/>
      <c r="DGI66" s="252"/>
      <c r="DGJ66" s="253"/>
      <c r="DGO66" s="254"/>
      <c r="DGR66" s="252"/>
      <c r="DGS66" s="252"/>
      <c r="DGT66" s="252"/>
      <c r="DGU66" s="252"/>
      <c r="DGV66" s="253"/>
      <c r="DGW66" s="253"/>
      <c r="DGX66" s="255"/>
      <c r="DGY66" s="255"/>
      <c r="DGZ66" s="256"/>
      <c r="DHC66" s="251"/>
      <c r="DHD66" s="251"/>
      <c r="DHE66" s="251"/>
      <c r="DHF66" s="251"/>
      <c r="DHG66" s="251"/>
      <c r="DHH66" s="251"/>
      <c r="DHI66" s="252"/>
      <c r="DHJ66" s="253"/>
      <c r="DHO66" s="254"/>
      <c r="DHR66" s="252"/>
      <c r="DHS66" s="252"/>
      <c r="DHT66" s="252"/>
      <c r="DHU66" s="252"/>
      <c r="DHV66" s="253"/>
      <c r="DHW66" s="253"/>
      <c r="DHX66" s="255"/>
      <c r="DHY66" s="255"/>
      <c r="DHZ66" s="256"/>
      <c r="DIC66" s="251"/>
      <c r="DID66" s="251"/>
      <c r="DIE66" s="251"/>
      <c r="DIF66" s="251"/>
      <c r="DIG66" s="251"/>
      <c r="DIH66" s="251"/>
      <c r="DII66" s="252"/>
      <c r="DIJ66" s="253"/>
      <c r="DIO66" s="254"/>
      <c r="DIR66" s="252"/>
      <c r="DIS66" s="252"/>
      <c r="DIT66" s="252"/>
      <c r="DIU66" s="252"/>
      <c r="DIV66" s="253"/>
      <c r="DIW66" s="253"/>
      <c r="DIX66" s="255"/>
      <c r="DIY66" s="255"/>
      <c r="DIZ66" s="256"/>
      <c r="DJC66" s="251"/>
      <c r="DJD66" s="251"/>
      <c r="DJE66" s="251"/>
      <c r="DJF66" s="251"/>
      <c r="DJG66" s="251"/>
      <c r="DJH66" s="251"/>
      <c r="DJI66" s="252"/>
      <c r="DJJ66" s="253"/>
      <c r="DJO66" s="254"/>
      <c r="DJR66" s="252"/>
      <c r="DJS66" s="252"/>
      <c r="DJT66" s="252"/>
      <c r="DJU66" s="252"/>
      <c r="DJV66" s="253"/>
      <c r="DJW66" s="253"/>
      <c r="DJX66" s="255"/>
      <c r="DJY66" s="255"/>
      <c r="DJZ66" s="256"/>
      <c r="DKC66" s="251"/>
      <c r="DKD66" s="251"/>
      <c r="DKE66" s="251"/>
      <c r="DKF66" s="251"/>
      <c r="DKG66" s="251"/>
      <c r="DKH66" s="251"/>
      <c r="DKI66" s="252"/>
      <c r="DKJ66" s="253"/>
      <c r="DKO66" s="254"/>
      <c r="DKR66" s="252"/>
      <c r="DKS66" s="252"/>
      <c r="DKT66" s="252"/>
      <c r="DKU66" s="252"/>
      <c r="DKV66" s="253"/>
      <c r="DKW66" s="253"/>
      <c r="DKX66" s="255"/>
      <c r="DKY66" s="255"/>
      <c r="DKZ66" s="256"/>
      <c r="DLC66" s="251"/>
      <c r="DLD66" s="251"/>
      <c r="DLE66" s="251"/>
      <c r="DLF66" s="251"/>
      <c r="DLG66" s="251"/>
      <c r="DLH66" s="251"/>
      <c r="DLI66" s="252"/>
      <c r="DLJ66" s="253"/>
      <c r="DLO66" s="254"/>
      <c r="DLR66" s="252"/>
      <c r="DLS66" s="252"/>
      <c r="DLT66" s="252"/>
      <c r="DLU66" s="252"/>
      <c r="DLV66" s="253"/>
      <c r="DLW66" s="253"/>
      <c r="DLX66" s="255"/>
      <c r="DLY66" s="255"/>
      <c r="DLZ66" s="256"/>
      <c r="DMC66" s="251"/>
      <c r="DMD66" s="251"/>
      <c r="DME66" s="251"/>
      <c r="DMF66" s="251"/>
      <c r="DMG66" s="251"/>
      <c r="DMH66" s="251"/>
      <c r="DMI66" s="252"/>
      <c r="DMJ66" s="253"/>
      <c r="DMO66" s="254"/>
      <c r="DMR66" s="252"/>
      <c r="DMS66" s="252"/>
      <c r="DMT66" s="252"/>
      <c r="DMU66" s="252"/>
      <c r="DMV66" s="253"/>
      <c r="DMW66" s="253"/>
      <c r="DMX66" s="255"/>
      <c r="DMY66" s="255"/>
      <c r="DMZ66" s="256"/>
      <c r="DNC66" s="251"/>
      <c r="DND66" s="251"/>
      <c r="DNE66" s="251"/>
      <c r="DNF66" s="251"/>
      <c r="DNG66" s="251"/>
      <c r="DNH66" s="251"/>
      <c r="DNI66" s="252"/>
      <c r="DNJ66" s="253"/>
      <c r="DNO66" s="254"/>
      <c r="DNR66" s="252"/>
      <c r="DNS66" s="252"/>
      <c r="DNT66" s="252"/>
      <c r="DNU66" s="252"/>
      <c r="DNV66" s="253"/>
      <c r="DNW66" s="253"/>
      <c r="DNX66" s="255"/>
      <c r="DNY66" s="255"/>
      <c r="DNZ66" s="256"/>
      <c r="DOC66" s="251"/>
      <c r="DOD66" s="251"/>
      <c r="DOE66" s="251"/>
      <c r="DOF66" s="251"/>
      <c r="DOG66" s="251"/>
      <c r="DOH66" s="251"/>
      <c r="DOI66" s="252"/>
      <c r="DOJ66" s="253"/>
      <c r="DOO66" s="254"/>
      <c r="DOR66" s="252"/>
      <c r="DOS66" s="252"/>
      <c r="DOT66" s="252"/>
      <c r="DOU66" s="252"/>
      <c r="DOV66" s="253"/>
      <c r="DOW66" s="253"/>
      <c r="DOX66" s="255"/>
      <c r="DOY66" s="255"/>
      <c r="DOZ66" s="256"/>
      <c r="DPC66" s="251"/>
      <c r="DPD66" s="251"/>
      <c r="DPE66" s="251"/>
      <c r="DPF66" s="251"/>
      <c r="DPG66" s="251"/>
      <c r="DPH66" s="251"/>
      <c r="DPI66" s="252"/>
      <c r="DPJ66" s="253"/>
      <c r="DPO66" s="254"/>
      <c r="DPR66" s="252"/>
      <c r="DPS66" s="252"/>
      <c r="DPT66" s="252"/>
      <c r="DPU66" s="252"/>
      <c r="DPV66" s="253"/>
      <c r="DPW66" s="253"/>
      <c r="DPX66" s="255"/>
      <c r="DPY66" s="255"/>
      <c r="DPZ66" s="256"/>
      <c r="DQC66" s="251"/>
      <c r="DQD66" s="251"/>
      <c r="DQE66" s="251"/>
      <c r="DQF66" s="251"/>
      <c r="DQG66" s="251"/>
      <c r="DQH66" s="251"/>
      <c r="DQI66" s="252"/>
      <c r="DQJ66" s="253"/>
      <c r="DQO66" s="254"/>
      <c r="DQR66" s="252"/>
      <c r="DQS66" s="252"/>
      <c r="DQT66" s="252"/>
      <c r="DQU66" s="252"/>
      <c r="DQV66" s="253"/>
      <c r="DQW66" s="253"/>
      <c r="DQX66" s="255"/>
      <c r="DQY66" s="255"/>
      <c r="DQZ66" s="256"/>
      <c r="DRC66" s="251"/>
      <c r="DRD66" s="251"/>
      <c r="DRE66" s="251"/>
      <c r="DRF66" s="251"/>
      <c r="DRG66" s="251"/>
      <c r="DRH66" s="251"/>
      <c r="DRI66" s="252"/>
      <c r="DRJ66" s="253"/>
      <c r="DRO66" s="254"/>
      <c r="DRR66" s="252"/>
      <c r="DRS66" s="252"/>
      <c r="DRT66" s="252"/>
      <c r="DRU66" s="252"/>
      <c r="DRV66" s="253"/>
      <c r="DRW66" s="253"/>
      <c r="DRX66" s="255"/>
      <c r="DRY66" s="255"/>
      <c r="DRZ66" s="256"/>
      <c r="DSC66" s="251"/>
      <c r="DSD66" s="251"/>
      <c r="DSE66" s="251"/>
      <c r="DSF66" s="251"/>
      <c r="DSG66" s="251"/>
      <c r="DSH66" s="251"/>
      <c r="DSI66" s="252"/>
      <c r="DSJ66" s="253"/>
      <c r="DSO66" s="254"/>
      <c r="DSR66" s="252"/>
      <c r="DSS66" s="252"/>
      <c r="DST66" s="252"/>
      <c r="DSU66" s="252"/>
      <c r="DSV66" s="253"/>
      <c r="DSW66" s="253"/>
      <c r="DSX66" s="255"/>
      <c r="DSY66" s="255"/>
      <c r="DSZ66" s="256"/>
      <c r="DTC66" s="251"/>
      <c r="DTD66" s="251"/>
      <c r="DTE66" s="251"/>
      <c r="DTF66" s="251"/>
      <c r="DTG66" s="251"/>
      <c r="DTH66" s="251"/>
      <c r="DTI66" s="252"/>
      <c r="DTJ66" s="253"/>
      <c r="DTO66" s="254"/>
      <c r="DTR66" s="252"/>
      <c r="DTS66" s="252"/>
      <c r="DTT66" s="252"/>
      <c r="DTU66" s="252"/>
      <c r="DTV66" s="253"/>
      <c r="DTW66" s="253"/>
      <c r="DTX66" s="255"/>
      <c r="DTY66" s="255"/>
      <c r="DTZ66" s="256"/>
      <c r="DUC66" s="251"/>
      <c r="DUD66" s="251"/>
      <c r="DUE66" s="251"/>
      <c r="DUF66" s="251"/>
      <c r="DUG66" s="251"/>
      <c r="DUH66" s="251"/>
      <c r="DUI66" s="252"/>
      <c r="DUJ66" s="253"/>
      <c r="DUO66" s="254"/>
      <c r="DUR66" s="252"/>
      <c r="DUS66" s="252"/>
      <c r="DUT66" s="252"/>
      <c r="DUU66" s="252"/>
      <c r="DUV66" s="253"/>
      <c r="DUW66" s="253"/>
      <c r="DUX66" s="255"/>
      <c r="DUY66" s="255"/>
      <c r="DUZ66" s="256"/>
      <c r="DVC66" s="251"/>
      <c r="DVD66" s="251"/>
      <c r="DVE66" s="251"/>
      <c r="DVF66" s="251"/>
      <c r="DVG66" s="251"/>
      <c r="DVH66" s="251"/>
      <c r="DVI66" s="252"/>
      <c r="DVJ66" s="253"/>
      <c r="DVO66" s="254"/>
      <c r="DVR66" s="252"/>
      <c r="DVS66" s="252"/>
      <c r="DVT66" s="252"/>
      <c r="DVU66" s="252"/>
      <c r="DVV66" s="253"/>
      <c r="DVW66" s="253"/>
      <c r="DVX66" s="255"/>
      <c r="DVY66" s="255"/>
      <c r="DVZ66" s="256"/>
      <c r="DWC66" s="251"/>
      <c r="DWD66" s="251"/>
      <c r="DWE66" s="251"/>
      <c r="DWF66" s="251"/>
      <c r="DWG66" s="251"/>
      <c r="DWH66" s="251"/>
      <c r="DWI66" s="252"/>
      <c r="DWJ66" s="253"/>
      <c r="DWO66" s="254"/>
      <c r="DWR66" s="252"/>
      <c r="DWS66" s="252"/>
      <c r="DWT66" s="252"/>
      <c r="DWU66" s="252"/>
      <c r="DWV66" s="253"/>
      <c r="DWW66" s="253"/>
      <c r="DWX66" s="255"/>
      <c r="DWY66" s="255"/>
      <c r="DWZ66" s="256"/>
      <c r="DXC66" s="251"/>
      <c r="DXD66" s="251"/>
      <c r="DXE66" s="251"/>
      <c r="DXF66" s="251"/>
      <c r="DXG66" s="251"/>
      <c r="DXH66" s="251"/>
      <c r="DXI66" s="252"/>
      <c r="DXJ66" s="253"/>
      <c r="DXO66" s="254"/>
      <c r="DXR66" s="252"/>
      <c r="DXS66" s="252"/>
      <c r="DXT66" s="252"/>
      <c r="DXU66" s="252"/>
      <c r="DXV66" s="253"/>
      <c r="DXW66" s="253"/>
      <c r="DXX66" s="255"/>
      <c r="DXY66" s="255"/>
      <c r="DXZ66" s="256"/>
      <c r="DYC66" s="251"/>
      <c r="DYD66" s="251"/>
      <c r="DYE66" s="251"/>
      <c r="DYF66" s="251"/>
      <c r="DYG66" s="251"/>
      <c r="DYH66" s="251"/>
      <c r="DYI66" s="252"/>
      <c r="DYJ66" s="253"/>
      <c r="DYO66" s="254"/>
      <c r="DYR66" s="252"/>
      <c r="DYS66" s="252"/>
      <c r="DYT66" s="252"/>
      <c r="DYU66" s="252"/>
      <c r="DYV66" s="253"/>
      <c r="DYW66" s="253"/>
      <c r="DYX66" s="255"/>
      <c r="DYY66" s="255"/>
      <c r="DYZ66" s="256"/>
      <c r="DZC66" s="251"/>
      <c r="DZD66" s="251"/>
      <c r="DZE66" s="251"/>
      <c r="DZF66" s="251"/>
      <c r="DZG66" s="251"/>
      <c r="DZH66" s="251"/>
      <c r="DZI66" s="252"/>
      <c r="DZJ66" s="253"/>
      <c r="DZO66" s="254"/>
      <c r="DZR66" s="252"/>
      <c r="DZS66" s="252"/>
      <c r="DZT66" s="252"/>
      <c r="DZU66" s="252"/>
      <c r="DZV66" s="253"/>
      <c r="DZW66" s="253"/>
      <c r="DZX66" s="255"/>
      <c r="DZY66" s="255"/>
      <c r="DZZ66" s="256"/>
      <c r="EAC66" s="251"/>
      <c r="EAD66" s="251"/>
      <c r="EAE66" s="251"/>
      <c r="EAF66" s="251"/>
      <c r="EAG66" s="251"/>
      <c r="EAH66" s="251"/>
      <c r="EAI66" s="252"/>
      <c r="EAJ66" s="253"/>
      <c r="EAO66" s="254"/>
      <c r="EAR66" s="252"/>
      <c r="EAS66" s="252"/>
      <c r="EAT66" s="252"/>
      <c r="EAU66" s="252"/>
      <c r="EAV66" s="253"/>
      <c r="EAW66" s="253"/>
      <c r="EAX66" s="255"/>
      <c r="EAY66" s="255"/>
      <c r="EAZ66" s="256"/>
      <c r="EBC66" s="251"/>
      <c r="EBD66" s="251"/>
      <c r="EBE66" s="251"/>
      <c r="EBF66" s="251"/>
      <c r="EBG66" s="251"/>
      <c r="EBH66" s="251"/>
      <c r="EBI66" s="252"/>
      <c r="EBJ66" s="253"/>
      <c r="EBO66" s="254"/>
      <c r="EBR66" s="252"/>
      <c r="EBS66" s="252"/>
      <c r="EBT66" s="252"/>
      <c r="EBU66" s="252"/>
      <c r="EBV66" s="253"/>
      <c r="EBW66" s="253"/>
      <c r="EBX66" s="255"/>
      <c r="EBY66" s="255"/>
      <c r="EBZ66" s="256"/>
      <c r="ECC66" s="251"/>
      <c r="ECD66" s="251"/>
      <c r="ECE66" s="251"/>
      <c r="ECF66" s="251"/>
      <c r="ECG66" s="251"/>
      <c r="ECH66" s="251"/>
      <c r="ECI66" s="252"/>
      <c r="ECJ66" s="253"/>
      <c r="ECO66" s="254"/>
      <c r="ECR66" s="252"/>
      <c r="ECS66" s="252"/>
      <c r="ECT66" s="252"/>
      <c r="ECU66" s="252"/>
      <c r="ECV66" s="253"/>
      <c r="ECW66" s="253"/>
      <c r="ECX66" s="255"/>
      <c r="ECY66" s="255"/>
      <c r="ECZ66" s="256"/>
      <c r="EDC66" s="251"/>
      <c r="EDD66" s="251"/>
      <c r="EDE66" s="251"/>
      <c r="EDF66" s="251"/>
      <c r="EDG66" s="251"/>
      <c r="EDH66" s="251"/>
      <c r="EDI66" s="252"/>
      <c r="EDJ66" s="253"/>
      <c r="EDO66" s="254"/>
      <c r="EDR66" s="252"/>
      <c r="EDS66" s="252"/>
      <c r="EDT66" s="252"/>
      <c r="EDU66" s="252"/>
      <c r="EDV66" s="253"/>
      <c r="EDW66" s="253"/>
      <c r="EDX66" s="255"/>
      <c r="EDY66" s="255"/>
      <c r="EDZ66" s="256"/>
      <c r="EEC66" s="251"/>
      <c r="EED66" s="251"/>
      <c r="EEE66" s="251"/>
      <c r="EEF66" s="251"/>
      <c r="EEG66" s="251"/>
      <c r="EEH66" s="251"/>
      <c r="EEI66" s="252"/>
      <c r="EEJ66" s="253"/>
      <c r="EEO66" s="254"/>
      <c r="EER66" s="252"/>
      <c r="EES66" s="252"/>
      <c r="EET66" s="252"/>
      <c r="EEU66" s="252"/>
      <c r="EEV66" s="253"/>
      <c r="EEW66" s="253"/>
      <c r="EEX66" s="255"/>
      <c r="EEY66" s="255"/>
      <c r="EEZ66" s="256"/>
      <c r="EFC66" s="251"/>
      <c r="EFD66" s="251"/>
      <c r="EFE66" s="251"/>
      <c r="EFF66" s="251"/>
      <c r="EFG66" s="251"/>
      <c r="EFH66" s="251"/>
      <c r="EFI66" s="252"/>
      <c r="EFJ66" s="253"/>
      <c r="EFO66" s="254"/>
      <c r="EFR66" s="252"/>
      <c r="EFS66" s="252"/>
      <c r="EFT66" s="252"/>
      <c r="EFU66" s="252"/>
      <c r="EFV66" s="253"/>
      <c r="EFW66" s="253"/>
      <c r="EFX66" s="255"/>
      <c r="EFY66" s="255"/>
      <c r="EFZ66" s="256"/>
      <c r="EGC66" s="251"/>
      <c r="EGD66" s="251"/>
      <c r="EGE66" s="251"/>
      <c r="EGF66" s="251"/>
      <c r="EGG66" s="251"/>
      <c r="EGH66" s="251"/>
      <c r="EGI66" s="252"/>
      <c r="EGJ66" s="253"/>
      <c r="EGO66" s="254"/>
      <c r="EGR66" s="252"/>
      <c r="EGS66" s="252"/>
      <c r="EGT66" s="252"/>
      <c r="EGU66" s="252"/>
      <c r="EGV66" s="253"/>
      <c r="EGW66" s="253"/>
      <c r="EGX66" s="255"/>
      <c r="EGY66" s="255"/>
      <c r="EGZ66" s="256"/>
      <c r="EHC66" s="251"/>
      <c r="EHD66" s="251"/>
      <c r="EHE66" s="251"/>
      <c r="EHF66" s="251"/>
      <c r="EHG66" s="251"/>
      <c r="EHH66" s="251"/>
      <c r="EHI66" s="252"/>
      <c r="EHJ66" s="253"/>
      <c r="EHO66" s="254"/>
      <c r="EHR66" s="252"/>
      <c r="EHS66" s="252"/>
      <c r="EHT66" s="252"/>
      <c r="EHU66" s="252"/>
      <c r="EHV66" s="253"/>
      <c r="EHW66" s="253"/>
      <c r="EHX66" s="255"/>
      <c r="EHY66" s="255"/>
      <c r="EHZ66" s="256"/>
      <c r="EIC66" s="251"/>
      <c r="EID66" s="251"/>
      <c r="EIE66" s="251"/>
      <c r="EIF66" s="251"/>
      <c r="EIG66" s="251"/>
      <c r="EIH66" s="251"/>
      <c r="EII66" s="252"/>
      <c r="EIJ66" s="253"/>
      <c r="EIO66" s="254"/>
      <c r="EIR66" s="252"/>
      <c r="EIS66" s="252"/>
      <c r="EIT66" s="252"/>
      <c r="EIU66" s="252"/>
      <c r="EIV66" s="253"/>
      <c r="EIW66" s="253"/>
      <c r="EIX66" s="255"/>
      <c r="EIY66" s="255"/>
      <c r="EIZ66" s="256"/>
      <c r="EJC66" s="251"/>
      <c r="EJD66" s="251"/>
      <c r="EJE66" s="251"/>
      <c r="EJF66" s="251"/>
      <c r="EJG66" s="251"/>
      <c r="EJH66" s="251"/>
      <c r="EJI66" s="252"/>
      <c r="EJJ66" s="253"/>
      <c r="EJO66" s="254"/>
      <c r="EJR66" s="252"/>
      <c r="EJS66" s="252"/>
      <c r="EJT66" s="252"/>
      <c r="EJU66" s="252"/>
      <c r="EJV66" s="253"/>
      <c r="EJW66" s="253"/>
      <c r="EJX66" s="255"/>
      <c r="EJY66" s="255"/>
      <c r="EJZ66" s="256"/>
      <c r="EKC66" s="251"/>
      <c r="EKD66" s="251"/>
      <c r="EKE66" s="251"/>
      <c r="EKF66" s="251"/>
      <c r="EKG66" s="251"/>
      <c r="EKH66" s="251"/>
      <c r="EKI66" s="252"/>
      <c r="EKJ66" s="253"/>
      <c r="EKO66" s="254"/>
      <c r="EKR66" s="252"/>
      <c r="EKS66" s="252"/>
      <c r="EKT66" s="252"/>
      <c r="EKU66" s="252"/>
      <c r="EKV66" s="253"/>
      <c r="EKW66" s="253"/>
      <c r="EKX66" s="255"/>
      <c r="EKY66" s="255"/>
      <c r="EKZ66" s="256"/>
      <c r="ELC66" s="251"/>
      <c r="ELD66" s="251"/>
      <c r="ELE66" s="251"/>
      <c r="ELF66" s="251"/>
      <c r="ELG66" s="251"/>
      <c r="ELH66" s="251"/>
      <c r="ELI66" s="252"/>
      <c r="ELJ66" s="253"/>
      <c r="ELO66" s="254"/>
      <c r="ELR66" s="252"/>
      <c r="ELS66" s="252"/>
      <c r="ELT66" s="252"/>
      <c r="ELU66" s="252"/>
      <c r="ELV66" s="253"/>
      <c r="ELW66" s="253"/>
      <c r="ELX66" s="255"/>
      <c r="ELY66" s="255"/>
      <c r="ELZ66" s="256"/>
      <c r="EMC66" s="251"/>
      <c r="EMD66" s="251"/>
      <c r="EME66" s="251"/>
      <c r="EMF66" s="251"/>
      <c r="EMG66" s="251"/>
      <c r="EMH66" s="251"/>
      <c r="EMI66" s="252"/>
      <c r="EMJ66" s="253"/>
      <c r="EMO66" s="254"/>
      <c r="EMR66" s="252"/>
      <c r="EMS66" s="252"/>
      <c r="EMT66" s="252"/>
      <c r="EMU66" s="252"/>
      <c r="EMV66" s="253"/>
      <c r="EMW66" s="253"/>
      <c r="EMX66" s="255"/>
      <c r="EMY66" s="255"/>
      <c r="EMZ66" s="256"/>
      <c r="ENC66" s="251"/>
      <c r="END66" s="251"/>
      <c r="ENE66" s="251"/>
      <c r="ENF66" s="251"/>
      <c r="ENG66" s="251"/>
      <c r="ENH66" s="251"/>
      <c r="ENI66" s="252"/>
      <c r="ENJ66" s="253"/>
      <c r="ENO66" s="254"/>
      <c r="ENR66" s="252"/>
      <c r="ENS66" s="252"/>
      <c r="ENT66" s="252"/>
      <c r="ENU66" s="252"/>
      <c r="ENV66" s="253"/>
      <c r="ENW66" s="253"/>
      <c r="ENX66" s="255"/>
      <c r="ENY66" s="255"/>
      <c r="ENZ66" s="256"/>
      <c r="EOC66" s="251"/>
      <c r="EOD66" s="251"/>
      <c r="EOE66" s="251"/>
      <c r="EOF66" s="251"/>
      <c r="EOG66" s="251"/>
      <c r="EOH66" s="251"/>
      <c r="EOI66" s="252"/>
      <c r="EOJ66" s="253"/>
      <c r="EOO66" s="254"/>
      <c r="EOR66" s="252"/>
      <c r="EOS66" s="252"/>
      <c r="EOT66" s="252"/>
      <c r="EOU66" s="252"/>
      <c r="EOV66" s="253"/>
      <c r="EOW66" s="253"/>
      <c r="EOX66" s="255"/>
      <c r="EOY66" s="255"/>
      <c r="EOZ66" s="256"/>
      <c r="EPC66" s="251"/>
      <c r="EPD66" s="251"/>
      <c r="EPE66" s="251"/>
      <c r="EPF66" s="251"/>
      <c r="EPG66" s="251"/>
      <c r="EPH66" s="251"/>
      <c r="EPI66" s="252"/>
      <c r="EPJ66" s="253"/>
      <c r="EPO66" s="254"/>
      <c r="EPR66" s="252"/>
      <c r="EPS66" s="252"/>
      <c r="EPT66" s="252"/>
      <c r="EPU66" s="252"/>
      <c r="EPV66" s="253"/>
      <c r="EPW66" s="253"/>
      <c r="EPX66" s="255"/>
      <c r="EPY66" s="255"/>
      <c r="EPZ66" s="256"/>
      <c r="EQC66" s="251"/>
      <c r="EQD66" s="251"/>
      <c r="EQE66" s="251"/>
      <c r="EQF66" s="251"/>
      <c r="EQG66" s="251"/>
      <c r="EQH66" s="251"/>
      <c r="EQI66" s="252"/>
      <c r="EQJ66" s="253"/>
      <c r="EQO66" s="254"/>
      <c r="EQR66" s="252"/>
      <c r="EQS66" s="252"/>
      <c r="EQT66" s="252"/>
      <c r="EQU66" s="252"/>
      <c r="EQV66" s="253"/>
      <c r="EQW66" s="253"/>
      <c r="EQX66" s="255"/>
      <c r="EQY66" s="255"/>
      <c r="EQZ66" s="256"/>
      <c r="ERC66" s="251"/>
      <c r="ERD66" s="251"/>
      <c r="ERE66" s="251"/>
      <c r="ERF66" s="251"/>
      <c r="ERG66" s="251"/>
      <c r="ERH66" s="251"/>
      <c r="ERI66" s="252"/>
      <c r="ERJ66" s="253"/>
      <c r="ERO66" s="254"/>
      <c r="ERR66" s="252"/>
      <c r="ERS66" s="252"/>
      <c r="ERT66" s="252"/>
      <c r="ERU66" s="252"/>
      <c r="ERV66" s="253"/>
      <c r="ERW66" s="253"/>
      <c r="ERX66" s="255"/>
      <c r="ERY66" s="255"/>
      <c r="ERZ66" s="256"/>
      <c r="ESC66" s="251"/>
      <c r="ESD66" s="251"/>
      <c r="ESE66" s="251"/>
      <c r="ESF66" s="251"/>
      <c r="ESG66" s="251"/>
      <c r="ESH66" s="251"/>
      <c r="ESI66" s="252"/>
      <c r="ESJ66" s="253"/>
      <c r="ESO66" s="254"/>
      <c r="ESR66" s="252"/>
      <c r="ESS66" s="252"/>
      <c r="EST66" s="252"/>
      <c r="ESU66" s="252"/>
      <c r="ESV66" s="253"/>
      <c r="ESW66" s="253"/>
      <c r="ESX66" s="255"/>
      <c r="ESY66" s="255"/>
      <c r="ESZ66" s="256"/>
      <c r="ETC66" s="251"/>
      <c r="ETD66" s="251"/>
      <c r="ETE66" s="251"/>
      <c r="ETF66" s="251"/>
      <c r="ETG66" s="251"/>
      <c r="ETH66" s="251"/>
      <c r="ETI66" s="252"/>
      <c r="ETJ66" s="253"/>
      <c r="ETO66" s="254"/>
      <c r="ETR66" s="252"/>
      <c r="ETS66" s="252"/>
      <c r="ETT66" s="252"/>
      <c r="ETU66" s="252"/>
      <c r="ETV66" s="253"/>
      <c r="ETW66" s="253"/>
      <c r="ETX66" s="255"/>
      <c r="ETY66" s="255"/>
      <c r="ETZ66" s="256"/>
      <c r="EUC66" s="251"/>
      <c r="EUD66" s="251"/>
      <c r="EUE66" s="251"/>
      <c r="EUF66" s="251"/>
      <c r="EUG66" s="251"/>
      <c r="EUH66" s="251"/>
      <c r="EUI66" s="252"/>
      <c r="EUJ66" s="253"/>
      <c r="EUO66" s="254"/>
      <c r="EUR66" s="252"/>
      <c r="EUS66" s="252"/>
      <c r="EUT66" s="252"/>
      <c r="EUU66" s="252"/>
      <c r="EUV66" s="253"/>
      <c r="EUW66" s="253"/>
      <c r="EUX66" s="255"/>
      <c r="EUY66" s="255"/>
      <c r="EUZ66" s="256"/>
      <c r="EVC66" s="251"/>
      <c r="EVD66" s="251"/>
      <c r="EVE66" s="251"/>
      <c r="EVF66" s="251"/>
      <c r="EVG66" s="251"/>
      <c r="EVH66" s="251"/>
      <c r="EVI66" s="252"/>
      <c r="EVJ66" s="253"/>
      <c r="EVO66" s="254"/>
      <c r="EVR66" s="252"/>
      <c r="EVS66" s="252"/>
      <c r="EVT66" s="252"/>
      <c r="EVU66" s="252"/>
      <c r="EVV66" s="253"/>
      <c r="EVW66" s="253"/>
      <c r="EVX66" s="255"/>
      <c r="EVY66" s="255"/>
      <c r="EVZ66" s="256"/>
      <c r="EWC66" s="251"/>
      <c r="EWD66" s="251"/>
      <c r="EWE66" s="251"/>
      <c r="EWF66" s="251"/>
      <c r="EWG66" s="251"/>
      <c r="EWH66" s="251"/>
      <c r="EWI66" s="252"/>
      <c r="EWJ66" s="253"/>
      <c r="EWO66" s="254"/>
      <c r="EWR66" s="252"/>
      <c r="EWS66" s="252"/>
      <c r="EWT66" s="252"/>
      <c r="EWU66" s="252"/>
      <c r="EWV66" s="253"/>
      <c r="EWW66" s="253"/>
      <c r="EWX66" s="255"/>
      <c r="EWY66" s="255"/>
      <c r="EWZ66" s="256"/>
      <c r="EXC66" s="251"/>
      <c r="EXD66" s="251"/>
      <c r="EXE66" s="251"/>
      <c r="EXF66" s="251"/>
      <c r="EXG66" s="251"/>
      <c r="EXH66" s="251"/>
      <c r="EXI66" s="252"/>
      <c r="EXJ66" s="253"/>
      <c r="EXO66" s="254"/>
      <c r="EXR66" s="252"/>
      <c r="EXS66" s="252"/>
      <c r="EXT66" s="252"/>
      <c r="EXU66" s="252"/>
      <c r="EXV66" s="253"/>
      <c r="EXW66" s="253"/>
      <c r="EXX66" s="255"/>
      <c r="EXY66" s="255"/>
      <c r="EXZ66" s="256"/>
      <c r="EYC66" s="251"/>
      <c r="EYD66" s="251"/>
      <c r="EYE66" s="251"/>
      <c r="EYF66" s="251"/>
      <c r="EYG66" s="251"/>
      <c r="EYH66" s="251"/>
      <c r="EYI66" s="252"/>
      <c r="EYJ66" s="253"/>
      <c r="EYO66" s="254"/>
      <c r="EYR66" s="252"/>
      <c r="EYS66" s="252"/>
      <c r="EYT66" s="252"/>
      <c r="EYU66" s="252"/>
      <c r="EYV66" s="253"/>
      <c r="EYW66" s="253"/>
      <c r="EYX66" s="255"/>
      <c r="EYY66" s="255"/>
      <c r="EYZ66" s="256"/>
      <c r="EZC66" s="251"/>
      <c r="EZD66" s="251"/>
      <c r="EZE66" s="251"/>
      <c r="EZF66" s="251"/>
      <c r="EZG66" s="251"/>
      <c r="EZH66" s="251"/>
      <c r="EZI66" s="252"/>
      <c r="EZJ66" s="253"/>
      <c r="EZO66" s="254"/>
      <c r="EZR66" s="252"/>
      <c r="EZS66" s="252"/>
      <c r="EZT66" s="252"/>
      <c r="EZU66" s="252"/>
      <c r="EZV66" s="253"/>
      <c r="EZW66" s="253"/>
      <c r="EZX66" s="255"/>
      <c r="EZY66" s="255"/>
      <c r="EZZ66" s="256"/>
      <c r="FAC66" s="251"/>
      <c r="FAD66" s="251"/>
      <c r="FAE66" s="251"/>
      <c r="FAF66" s="251"/>
      <c r="FAG66" s="251"/>
      <c r="FAH66" s="251"/>
      <c r="FAI66" s="252"/>
      <c r="FAJ66" s="253"/>
      <c r="FAO66" s="254"/>
      <c r="FAR66" s="252"/>
      <c r="FAS66" s="252"/>
      <c r="FAT66" s="252"/>
      <c r="FAU66" s="252"/>
      <c r="FAV66" s="253"/>
      <c r="FAW66" s="253"/>
      <c r="FAX66" s="255"/>
      <c r="FAY66" s="255"/>
      <c r="FAZ66" s="256"/>
      <c r="FBC66" s="251"/>
      <c r="FBD66" s="251"/>
      <c r="FBE66" s="251"/>
      <c r="FBF66" s="251"/>
      <c r="FBG66" s="251"/>
      <c r="FBH66" s="251"/>
      <c r="FBI66" s="252"/>
      <c r="FBJ66" s="253"/>
      <c r="FBO66" s="254"/>
      <c r="FBR66" s="252"/>
      <c r="FBS66" s="252"/>
      <c r="FBT66" s="252"/>
      <c r="FBU66" s="252"/>
      <c r="FBV66" s="253"/>
      <c r="FBW66" s="253"/>
      <c r="FBX66" s="255"/>
      <c r="FBY66" s="255"/>
      <c r="FBZ66" s="256"/>
      <c r="FCC66" s="251"/>
      <c r="FCD66" s="251"/>
      <c r="FCE66" s="251"/>
      <c r="FCF66" s="251"/>
      <c r="FCG66" s="251"/>
      <c r="FCH66" s="251"/>
      <c r="FCI66" s="252"/>
      <c r="FCJ66" s="253"/>
      <c r="FCO66" s="254"/>
      <c r="FCR66" s="252"/>
      <c r="FCS66" s="252"/>
      <c r="FCT66" s="252"/>
      <c r="FCU66" s="252"/>
      <c r="FCV66" s="253"/>
      <c r="FCW66" s="253"/>
      <c r="FCX66" s="255"/>
      <c r="FCY66" s="255"/>
      <c r="FCZ66" s="256"/>
      <c r="FDC66" s="251"/>
      <c r="FDD66" s="251"/>
      <c r="FDE66" s="251"/>
      <c r="FDF66" s="251"/>
      <c r="FDG66" s="251"/>
      <c r="FDH66" s="251"/>
      <c r="FDI66" s="252"/>
      <c r="FDJ66" s="253"/>
      <c r="FDO66" s="254"/>
      <c r="FDR66" s="252"/>
      <c r="FDS66" s="252"/>
      <c r="FDT66" s="252"/>
      <c r="FDU66" s="252"/>
      <c r="FDV66" s="253"/>
      <c r="FDW66" s="253"/>
      <c r="FDX66" s="255"/>
      <c r="FDY66" s="255"/>
      <c r="FDZ66" s="256"/>
      <c r="FEC66" s="251"/>
      <c r="FED66" s="251"/>
      <c r="FEE66" s="251"/>
      <c r="FEF66" s="251"/>
      <c r="FEG66" s="251"/>
      <c r="FEH66" s="251"/>
      <c r="FEI66" s="252"/>
      <c r="FEJ66" s="253"/>
      <c r="FEO66" s="254"/>
      <c r="FER66" s="252"/>
      <c r="FES66" s="252"/>
      <c r="FET66" s="252"/>
      <c r="FEU66" s="252"/>
      <c r="FEV66" s="253"/>
      <c r="FEW66" s="253"/>
      <c r="FEX66" s="255"/>
      <c r="FEY66" s="255"/>
      <c r="FEZ66" s="256"/>
      <c r="FFC66" s="251"/>
      <c r="FFD66" s="251"/>
      <c r="FFE66" s="251"/>
      <c r="FFF66" s="251"/>
      <c r="FFG66" s="251"/>
      <c r="FFH66" s="251"/>
      <c r="FFI66" s="252"/>
      <c r="FFJ66" s="253"/>
      <c r="FFO66" s="254"/>
      <c r="FFR66" s="252"/>
      <c r="FFS66" s="252"/>
      <c r="FFT66" s="252"/>
      <c r="FFU66" s="252"/>
      <c r="FFV66" s="253"/>
      <c r="FFW66" s="253"/>
      <c r="FFX66" s="255"/>
      <c r="FFY66" s="255"/>
      <c r="FFZ66" s="256"/>
      <c r="FGC66" s="251"/>
      <c r="FGD66" s="251"/>
      <c r="FGE66" s="251"/>
      <c r="FGF66" s="251"/>
      <c r="FGG66" s="251"/>
      <c r="FGH66" s="251"/>
      <c r="FGI66" s="252"/>
      <c r="FGJ66" s="253"/>
      <c r="FGO66" s="254"/>
      <c r="FGR66" s="252"/>
      <c r="FGS66" s="252"/>
      <c r="FGT66" s="252"/>
      <c r="FGU66" s="252"/>
      <c r="FGV66" s="253"/>
      <c r="FGW66" s="253"/>
      <c r="FGX66" s="255"/>
      <c r="FGY66" s="255"/>
      <c r="FGZ66" s="256"/>
      <c r="FHC66" s="251"/>
      <c r="FHD66" s="251"/>
      <c r="FHE66" s="251"/>
      <c r="FHF66" s="251"/>
      <c r="FHG66" s="251"/>
      <c r="FHH66" s="251"/>
      <c r="FHI66" s="252"/>
      <c r="FHJ66" s="253"/>
      <c r="FHO66" s="254"/>
      <c r="FHR66" s="252"/>
      <c r="FHS66" s="252"/>
      <c r="FHT66" s="252"/>
      <c r="FHU66" s="252"/>
      <c r="FHV66" s="253"/>
      <c r="FHW66" s="253"/>
      <c r="FHX66" s="255"/>
      <c r="FHY66" s="255"/>
      <c r="FHZ66" s="256"/>
      <c r="FIC66" s="251"/>
      <c r="FID66" s="251"/>
      <c r="FIE66" s="251"/>
      <c r="FIF66" s="251"/>
      <c r="FIG66" s="251"/>
      <c r="FIH66" s="251"/>
      <c r="FII66" s="252"/>
      <c r="FIJ66" s="253"/>
      <c r="FIO66" s="254"/>
      <c r="FIR66" s="252"/>
      <c r="FIS66" s="252"/>
      <c r="FIT66" s="252"/>
      <c r="FIU66" s="252"/>
      <c r="FIV66" s="253"/>
      <c r="FIW66" s="253"/>
      <c r="FIX66" s="255"/>
      <c r="FIY66" s="255"/>
      <c r="FIZ66" s="256"/>
      <c r="FJC66" s="251"/>
      <c r="FJD66" s="251"/>
      <c r="FJE66" s="251"/>
      <c r="FJF66" s="251"/>
      <c r="FJG66" s="251"/>
      <c r="FJH66" s="251"/>
      <c r="FJI66" s="252"/>
      <c r="FJJ66" s="253"/>
      <c r="FJO66" s="254"/>
      <c r="FJR66" s="252"/>
      <c r="FJS66" s="252"/>
      <c r="FJT66" s="252"/>
      <c r="FJU66" s="252"/>
      <c r="FJV66" s="253"/>
      <c r="FJW66" s="253"/>
      <c r="FJX66" s="255"/>
      <c r="FJY66" s="255"/>
      <c r="FJZ66" s="256"/>
      <c r="FKC66" s="251"/>
      <c r="FKD66" s="251"/>
      <c r="FKE66" s="251"/>
      <c r="FKF66" s="251"/>
      <c r="FKG66" s="251"/>
      <c r="FKH66" s="251"/>
      <c r="FKI66" s="252"/>
      <c r="FKJ66" s="253"/>
      <c r="FKO66" s="254"/>
      <c r="FKR66" s="252"/>
      <c r="FKS66" s="252"/>
      <c r="FKT66" s="252"/>
      <c r="FKU66" s="252"/>
      <c r="FKV66" s="253"/>
      <c r="FKW66" s="253"/>
      <c r="FKX66" s="255"/>
      <c r="FKY66" s="255"/>
      <c r="FKZ66" s="256"/>
      <c r="FLC66" s="251"/>
      <c r="FLD66" s="251"/>
      <c r="FLE66" s="251"/>
      <c r="FLF66" s="251"/>
      <c r="FLG66" s="251"/>
      <c r="FLH66" s="251"/>
      <c r="FLI66" s="252"/>
      <c r="FLJ66" s="253"/>
      <c r="FLO66" s="254"/>
      <c r="FLR66" s="252"/>
      <c r="FLS66" s="252"/>
      <c r="FLT66" s="252"/>
      <c r="FLU66" s="252"/>
      <c r="FLV66" s="253"/>
      <c r="FLW66" s="253"/>
      <c r="FLX66" s="255"/>
      <c r="FLY66" s="255"/>
      <c r="FLZ66" s="256"/>
      <c r="FMC66" s="251"/>
      <c r="FMD66" s="251"/>
      <c r="FME66" s="251"/>
      <c r="FMF66" s="251"/>
      <c r="FMG66" s="251"/>
      <c r="FMH66" s="251"/>
      <c r="FMI66" s="252"/>
      <c r="FMJ66" s="253"/>
      <c r="FMO66" s="254"/>
      <c r="FMR66" s="252"/>
      <c r="FMS66" s="252"/>
      <c r="FMT66" s="252"/>
      <c r="FMU66" s="252"/>
      <c r="FMV66" s="253"/>
      <c r="FMW66" s="253"/>
      <c r="FMX66" s="255"/>
      <c r="FMY66" s="255"/>
      <c r="FMZ66" s="256"/>
      <c r="FNC66" s="251"/>
      <c r="FND66" s="251"/>
      <c r="FNE66" s="251"/>
      <c r="FNF66" s="251"/>
      <c r="FNG66" s="251"/>
      <c r="FNH66" s="251"/>
      <c r="FNI66" s="252"/>
      <c r="FNJ66" s="253"/>
      <c r="FNO66" s="254"/>
      <c r="FNR66" s="252"/>
      <c r="FNS66" s="252"/>
      <c r="FNT66" s="252"/>
      <c r="FNU66" s="252"/>
      <c r="FNV66" s="253"/>
      <c r="FNW66" s="253"/>
      <c r="FNX66" s="255"/>
      <c r="FNY66" s="255"/>
      <c r="FNZ66" s="256"/>
      <c r="FOC66" s="251"/>
      <c r="FOD66" s="251"/>
      <c r="FOE66" s="251"/>
      <c r="FOF66" s="251"/>
      <c r="FOG66" s="251"/>
      <c r="FOH66" s="251"/>
      <c r="FOI66" s="252"/>
      <c r="FOJ66" s="253"/>
      <c r="FOO66" s="254"/>
      <c r="FOR66" s="252"/>
      <c r="FOS66" s="252"/>
      <c r="FOT66" s="252"/>
      <c r="FOU66" s="252"/>
      <c r="FOV66" s="253"/>
      <c r="FOW66" s="253"/>
      <c r="FOX66" s="255"/>
      <c r="FOY66" s="255"/>
      <c r="FOZ66" s="256"/>
      <c r="FPC66" s="251"/>
      <c r="FPD66" s="251"/>
      <c r="FPE66" s="251"/>
      <c r="FPF66" s="251"/>
      <c r="FPG66" s="251"/>
      <c r="FPH66" s="251"/>
      <c r="FPI66" s="252"/>
      <c r="FPJ66" s="253"/>
      <c r="FPO66" s="254"/>
      <c r="FPR66" s="252"/>
      <c r="FPS66" s="252"/>
      <c r="FPT66" s="252"/>
      <c r="FPU66" s="252"/>
      <c r="FPV66" s="253"/>
      <c r="FPW66" s="253"/>
      <c r="FPX66" s="255"/>
      <c r="FPY66" s="255"/>
      <c r="FPZ66" s="256"/>
      <c r="FQC66" s="251"/>
      <c r="FQD66" s="251"/>
      <c r="FQE66" s="251"/>
      <c r="FQF66" s="251"/>
      <c r="FQG66" s="251"/>
      <c r="FQH66" s="251"/>
      <c r="FQI66" s="252"/>
      <c r="FQJ66" s="253"/>
      <c r="FQO66" s="254"/>
      <c r="FQR66" s="252"/>
      <c r="FQS66" s="252"/>
      <c r="FQT66" s="252"/>
      <c r="FQU66" s="252"/>
      <c r="FQV66" s="253"/>
      <c r="FQW66" s="253"/>
      <c r="FQX66" s="255"/>
      <c r="FQY66" s="255"/>
      <c r="FQZ66" s="256"/>
      <c r="FRC66" s="251"/>
      <c r="FRD66" s="251"/>
      <c r="FRE66" s="251"/>
      <c r="FRF66" s="251"/>
      <c r="FRG66" s="251"/>
      <c r="FRH66" s="251"/>
      <c r="FRI66" s="252"/>
      <c r="FRJ66" s="253"/>
      <c r="FRO66" s="254"/>
      <c r="FRR66" s="252"/>
      <c r="FRS66" s="252"/>
      <c r="FRT66" s="252"/>
      <c r="FRU66" s="252"/>
      <c r="FRV66" s="253"/>
      <c r="FRW66" s="253"/>
      <c r="FRX66" s="255"/>
      <c r="FRY66" s="255"/>
      <c r="FRZ66" s="256"/>
      <c r="FSC66" s="251"/>
      <c r="FSD66" s="251"/>
      <c r="FSE66" s="251"/>
      <c r="FSF66" s="251"/>
      <c r="FSG66" s="251"/>
      <c r="FSH66" s="251"/>
      <c r="FSI66" s="252"/>
      <c r="FSJ66" s="253"/>
      <c r="FSO66" s="254"/>
      <c r="FSR66" s="252"/>
      <c r="FSS66" s="252"/>
      <c r="FST66" s="252"/>
      <c r="FSU66" s="252"/>
      <c r="FSV66" s="253"/>
      <c r="FSW66" s="253"/>
      <c r="FSX66" s="255"/>
      <c r="FSY66" s="255"/>
      <c r="FSZ66" s="256"/>
      <c r="FTC66" s="251"/>
      <c r="FTD66" s="251"/>
      <c r="FTE66" s="251"/>
      <c r="FTF66" s="251"/>
      <c r="FTG66" s="251"/>
      <c r="FTH66" s="251"/>
      <c r="FTI66" s="252"/>
      <c r="FTJ66" s="253"/>
      <c r="FTO66" s="254"/>
      <c r="FTR66" s="252"/>
      <c r="FTS66" s="252"/>
      <c r="FTT66" s="252"/>
      <c r="FTU66" s="252"/>
      <c r="FTV66" s="253"/>
      <c r="FTW66" s="253"/>
      <c r="FTX66" s="255"/>
      <c r="FTY66" s="255"/>
      <c r="FTZ66" s="256"/>
      <c r="FUC66" s="251"/>
      <c r="FUD66" s="251"/>
      <c r="FUE66" s="251"/>
      <c r="FUF66" s="251"/>
      <c r="FUG66" s="251"/>
      <c r="FUH66" s="251"/>
      <c r="FUI66" s="252"/>
      <c r="FUJ66" s="253"/>
      <c r="FUO66" s="254"/>
      <c r="FUR66" s="252"/>
      <c r="FUS66" s="252"/>
      <c r="FUT66" s="252"/>
      <c r="FUU66" s="252"/>
      <c r="FUV66" s="253"/>
      <c r="FUW66" s="253"/>
      <c r="FUX66" s="255"/>
      <c r="FUY66" s="255"/>
      <c r="FUZ66" s="256"/>
      <c r="FVC66" s="251"/>
      <c r="FVD66" s="251"/>
      <c r="FVE66" s="251"/>
      <c r="FVF66" s="251"/>
      <c r="FVG66" s="251"/>
      <c r="FVH66" s="251"/>
      <c r="FVI66" s="252"/>
      <c r="FVJ66" s="253"/>
      <c r="FVO66" s="254"/>
      <c r="FVR66" s="252"/>
      <c r="FVS66" s="252"/>
      <c r="FVT66" s="252"/>
      <c r="FVU66" s="252"/>
      <c r="FVV66" s="253"/>
      <c r="FVW66" s="253"/>
      <c r="FVX66" s="255"/>
      <c r="FVY66" s="255"/>
      <c r="FVZ66" s="256"/>
      <c r="FWC66" s="251"/>
      <c r="FWD66" s="251"/>
      <c r="FWE66" s="251"/>
      <c r="FWF66" s="251"/>
      <c r="FWG66" s="251"/>
      <c r="FWH66" s="251"/>
      <c r="FWI66" s="252"/>
      <c r="FWJ66" s="253"/>
      <c r="FWO66" s="254"/>
      <c r="FWR66" s="252"/>
      <c r="FWS66" s="252"/>
      <c r="FWT66" s="252"/>
      <c r="FWU66" s="252"/>
      <c r="FWV66" s="253"/>
      <c r="FWW66" s="253"/>
      <c r="FWX66" s="255"/>
      <c r="FWY66" s="255"/>
      <c r="FWZ66" s="256"/>
      <c r="FXC66" s="251"/>
      <c r="FXD66" s="251"/>
      <c r="FXE66" s="251"/>
      <c r="FXF66" s="251"/>
      <c r="FXG66" s="251"/>
      <c r="FXH66" s="251"/>
      <c r="FXI66" s="252"/>
      <c r="FXJ66" s="253"/>
      <c r="FXO66" s="254"/>
      <c r="FXR66" s="252"/>
      <c r="FXS66" s="252"/>
      <c r="FXT66" s="252"/>
      <c r="FXU66" s="252"/>
      <c r="FXV66" s="253"/>
      <c r="FXW66" s="253"/>
      <c r="FXX66" s="255"/>
      <c r="FXY66" s="255"/>
      <c r="FXZ66" s="256"/>
      <c r="FYC66" s="251"/>
      <c r="FYD66" s="251"/>
      <c r="FYE66" s="251"/>
      <c r="FYF66" s="251"/>
      <c r="FYG66" s="251"/>
      <c r="FYH66" s="251"/>
      <c r="FYI66" s="252"/>
      <c r="FYJ66" s="253"/>
      <c r="FYO66" s="254"/>
      <c r="FYR66" s="252"/>
      <c r="FYS66" s="252"/>
      <c r="FYT66" s="252"/>
      <c r="FYU66" s="252"/>
      <c r="FYV66" s="253"/>
      <c r="FYW66" s="253"/>
      <c r="FYX66" s="255"/>
      <c r="FYY66" s="255"/>
      <c r="FYZ66" s="256"/>
      <c r="FZC66" s="251"/>
      <c r="FZD66" s="251"/>
      <c r="FZE66" s="251"/>
      <c r="FZF66" s="251"/>
      <c r="FZG66" s="251"/>
      <c r="FZH66" s="251"/>
      <c r="FZI66" s="252"/>
      <c r="FZJ66" s="253"/>
      <c r="FZO66" s="254"/>
      <c r="FZR66" s="252"/>
      <c r="FZS66" s="252"/>
      <c r="FZT66" s="252"/>
      <c r="FZU66" s="252"/>
      <c r="FZV66" s="253"/>
      <c r="FZW66" s="253"/>
      <c r="FZX66" s="255"/>
      <c r="FZY66" s="255"/>
      <c r="FZZ66" s="256"/>
      <c r="GAC66" s="251"/>
      <c r="GAD66" s="251"/>
      <c r="GAE66" s="251"/>
      <c r="GAF66" s="251"/>
      <c r="GAG66" s="251"/>
      <c r="GAH66" s="251"/>
      <c r="GAI66" s="252"/>
      <c r="GAJ66" s="253"/>
      <c r="GAO66" s="254"/>
      <c r="GAR66" s="252"/>
      <c r="GAS66" s="252"/>
      <c r="GAT66" s="252"/>
      <c r="GAU66" s="252"/>
      <c r="GAV66" s="253"/>
      <c r="GAW66" s="253"/>
      <c r="GAX66" s="255"/>
      <c r="GAY66" s="255"/>
      <c r="GAZ66" s="256"/>
      <c r="GBC66" s="251"/>
      <c r="GBD66" s="251"/>
      <c r="GBE66" s="251"/>
      <c r="GBF66" s="251"/>
      <c r="GBG66" s="251"/>
      <c r="GBH66" s="251"/>
      <c r="GBI66" s="252"/>
      <c r="GBJ66" s="253"/>
      <c r="GBO66" s="254"/>
      <c r="GBR66" s="252"/>
      <c r="GBS66" s="252"/>
      <c r="GBT66" s="252"/>
      <c r="GBU66" s="252"/>
      <c r="GBV66" s="253"/>
      <c r="GBW66" s="253"/>
      <c r="GBX66" s="255"/>
      <c r="GBY66" s="255"/>
      <c r="GBZ66" s="256"/>
      <c r="GCC66" s="251"/>
      <c r="GCD66" s="251"/>
      <c r="GCE66" s="251"/>
      <c r="GCF66" s="251"/>
      <c r="GCG66" s="251"/>
      <c r="GCH66" s="251"/>
      <c r="GCI66" s="252"/>
      <c r="GCJ66" s="253"/>
      <c r="GCO66" s="254"/>
      <c r="GCR66" s="252"/>
      <c r="GCS66" s="252"/>
      <c r="GCT66" s="252"/>
      <c r="GCU66" s="252"/>
      <c r="GCV66" s="253"/>
      <c r="GCW66" s="253"/>
      <c r="GCX66" s="255"/>
      <c r="GCY66" s="255"/>
      <c r="GCZ66" s="256"/>
      <c r="GDC66" s="251"/>
      <c r="GDD66" s="251"/>
      <c r="GDE66" s="251"/>
      <c r="GDF66" s="251"/>
      <c r="GDG66" s="251"/>
      <c r="GDH66" s="251"/>
      <c r="GDI66" s="252"/>
      <c r="GDJ66" s="253"/>
      <c r="GDO66" s="254"/>
      <c r="GDR66" s="252"/>
      <c r="GDS66" s="252"/>
      <c r="GDT66" s="252"/>
      <c r="GDU66" s="252"/>
      <c r="GDV66" s="253"/>
      <c r="GDW66" s="253"/>
      <c r="GDX66" s="255"/>
      <c r="GDY66" s="255"/>
      <c r="GDZ66" s="256"/>
      <c r="GEC66" s="251"/>
      <c r="GED66" s="251"/>
      <c r="GEE66" s="251"/>
      <c r="GEF66" s="251"/>
      <c r="GEG66" s="251"/>
      <c r="GEH66" s="251"/>
      <c r="GEI66" s="252"/>
      <c r="GEJ66" s="253"/>
      <c r="GEO66" s="254"/>
      <c r="GER66" s="252"/>
      <c r="GES66" s="252"/>
      <c r="GET66" s="252"/>
      <c r="GEU66" s="252"/>
      <c r="GEV66" s="253"/>
      <c r="GEW66" s="253"/>
      <c r="GEX66" s="255"/>
      <c r="GEY66" s="255"/>
      <c r="GEZ66" s="256"/>
      <c r="GFC66" s="251"/>
      <c r="GFD66" s="251"/>
      <c r="GFE66" s="251"/>
      <c r="GFF66" s="251"/>
      <c r="GFG66" s="251"/>
      <c r="GFH66" s="251"/>
      <c r="GFI66" s="252"/>
      <c r="GFJ66" s="253"/>
      <c r="GFO66" s="254"/>
      <c r="GFR66" s="252"/>
      <c r="GFS66" s="252"/>
      <c r="GFT66" s="252"/>
      <c r="GFU66" s="252"/>
      <c r="GFV66" s="253"/>
      <c r="GFW66" s="253"/>
      <c r="GFX66" s="255"/>
      <c r="GFY66" s="255"/>
      <c r="GFZ66" s="256"/>
      <c r="GGC66" s="251"/>
      <c r="GGD66" s="251"/>
      <c r="GGE66" s="251"/>
      <c r="GGF66" s="251"/>
      <c r="GGG66" s="251"/>
      <c r="GGH66" s="251"/>
      <c r="GGI66" s="252"/>
      <c r="GGJ66" s="253"/>
      <c r="GGO66" s="254"/>
      <c r="GGR66" s="252"/>
      <c r="GGS66" s="252"/>
      <c r="GGT66" s="252"/>
      <c r="GGU66" s="252"/>
      <c r="GGV66" s="253"/>
      <c r="GGW66" s="253"/>
      <c r="GGX66" s="255"/>
      <c r="GGY66" s="255"/>
      <c r="GGZ66" s="256"/>
      <c r="GHC66" s="251"/>
      <c r="GHD66" s="251"/>
      <c r="GHE66" s="251"/>
      <c r="GHF66" s="251"/>
      <c r="GHG66" s="251"/>
      <c r="GHH66" s="251"/>
      <c r="GHI66" s="252"/>
      <c r="GHJ66" s="253"/>
      <c r="GHO66" s="254"/>
      <c r="GHR66" s="252"/>
      <c r="GHS66" s="252"/>
      <c r="GHT66" s="252"/>
      <c r="GHU66" s="252"/>
      <c r="GHV66" s="253"/>
      <c r="GHW66" s="253"/>
      <c r="GHX66" s="255"/>
      <c r="GHY66" s="255"/>
      <c r="GHZ66" s="256"/>
      <c r="GIC66" s="251"/>
      <c r="GID66" s="251"/>
      <c r="GIE66" s="251"/>
      <c r="GIF66" s="251"/>
      <c r="GIG66" s="251"/>
      <c r="GIH66" s="251"/>
      <c r="GII66" s="252"/>
      <c r="GIJ66" s="253"/>
      <c r="GIO66" s="254"/>
      <c r="GIR66" s="252"/>
      <c r="GIS66" s="252"/>
      <c r="GIT66" s="252"/>
      <c r="GIU66" s="252"/>
      <c r="GIV66" s="253"/>
      <c r="GIW66" s="253"/>
      <c r="GIX66" s="255"/>
      <c r="GIY66" s="255"/>
      <c r="GIZ66" s="256"/>
      <c r="GJC66" s="251"/>
      <c r="GJD66" s="251"/>
      <c r="GJE66" s="251"/>
      <c r="GJF66" s="251"/>
      <c r="GJG66" s="251"/>
      <c r="GJH66" s="251"/>
      <c r="GJI66" s="252"/>
      <c r="GJJ66" s="253"/>
      <c r="GJO66" s="254"/>
      <c r="GJR66" s="252"/>
      <c r="GJS66" s="252"/>
      <c r="GJT66" s="252"/>
      <c r="GJU66" s="252"/>
      <c r="GJV66" s="253"/>
      <c r="GJW66" s="253"/>
      <c r="GJX66" s="255"/>
      <c r="GJY66" s="255"/>
      <c r="GJZ66" s="256"/>
      <c r="GKC66" s="251"/>
      <c r="GKD66" s="251"/>
      <c r="GKE66" s="251"/>
      <c r="GKF66" s="251"/>
      <c r="GKG66" s="251"/>
      <c r="GKH66" s="251"/>
      <c r="GKI66" s="252"/>
      <c r="GKJ66" s="253"/>
      <c r="GKO66" s="254"/>
      <c r="GKR66" s="252"/>
      <c r="GKS66" s="252"/>
      <c r="GKT66" s="252"/>
      <c r="GKU66" s="252"/>
      <c r="GKV66" s="253"/>
      <c r="GKW66" s="253"/>
      <c r="GKX66" s="255"/>
      <c r="GKY66" s="255"/>
      <c r="GKZ66" s="256"/>
      <c r="GLC66" s="251"/>
      <c r="GLD66" s="251"/>
      <c r="GLE66" s="251"/>
      <c r="GLF66" s="251"/>
      <c r="GLG66" s="251"/>
      <c r="GLH66" s="251"/>
      <c r="GLI66" s="252"/>
      <c r="GLJ66" s="253"/>
      <c r="GLO66" s="254"/>
      <c r="GLR66" s="252"/>
      <c r="GLS66" s="252"/>
      <c r="GLT66" s="252"/>
      <c r="GLU66" s="252"/>
      <c r="GLV66" s="253"/>
      <c r="GLW66" s="253"/>
      <c r="GLX66" s="255"/>
      <c r="GLY66" s="255"/>
      <c r="GLZ66" s="256"/>
      <c r="GMC66" s="251"/>
      <c r="GMD66" s="251"/>
      <c r="GME66" s="251"/>
      <c r="GMF66" s="251"/>
      <c r="GMG66" s="251"/>
      <c r="GMH66" s="251"/>
      <c r="GMI66" s="252"/>
      <c r="GMJ66" s="253"/>
      <c r="GMO66" s="254"/>
      <c r="GMR66" s="252"/>
      <c r="GMS66" s="252"/>
      <c r="GMT66" s="252"/>
      <c r="GMU66" s="252"/>
      <c r="GMV66" s="253"/>
      <c r="GMW66" s="253"/>
      <c r="GMX66" s="255"/>
      <c r="GMY66" s="255"/>
      <c r="GMZ66" s="256"/>
      <c r="GNC66" s="251"/>
      <c r="GND66" s="251"/>
      <c r="GNE66" s="251"/>
      <c r="GNF66" s="251"/>
      <c r="GNG66" s="251"/>
      <c r="GNH66" s="251"/>
      <c r="GNI66" s="252"/>
      <c r="GNJ66" s="253"/>
      <c r="GNO66" s="254"/>
      <c r="GNR66" s="252"/>
      <c r="GNS66" s="252"/>
      <c r="GNT66" s="252"/>
      <c r="GNU66" s="252"/>
      <c r="GNV66" s="253"/>
      <c r="GNW66" s="253"/>
      <c r="GNX66" s="255"/>
      <c r="GNY66" s="255"/>
      <c r="GNZ66" s="256"/>
      <c r="GOC66" s="251"/>
      <c r="GOD66" s="251"/>
      <c r="GOE66" s="251"/>
      <c r="GOF66" s="251"/>
      <c r="GOG66" s="251"/>
      <c r="GOH66" s="251"/>
      <c r="GOI66" s="252"/>
      <c r="GOJ66" s="253"/>
      <c r="GOO66" s="254"/>
      <c r="GOR66" s="252"/>
      <c r="GOS66" s="252"/>
      <c r="GOT66" s="252"/>
      <c r="GOU66" s="252"/>
      <c r="GOV66" s="253"/>
      <c r="GOW66" s="253"/>
      <c r="GOX66" s="255"/>
      <c r="GOY66" s="255"/>
      <c r="GOZ66" s="256"/>
      <c r="GPC66" s="251"/>
      <c r="GPD66" s="251"/>
      <c r="GPE66" s="251"/>
      <c r="GPF66" s="251"/>
      <c r="GPG66" s="251"/>
      <c r="GPH66" s="251"/>
      <c r="GPI66" s="252"/>
      <c r="GPJ66" s="253"/>
      <c r="GPO66" s="254"/>
      <c r="GPR66" s="252"/>
      <c r="GPS66" s="252"/>
      <c r="GPT66" s="252"/>
      <c r="GPU66" s="252"/>
      <c r="GPV66" s="253"/>
      <c r="GPW66" s="253"/>
      <c r="GPX66" s="255"/>
      <c r="GPY66" s="255"/>
      <c r="GPZ66" s="256"/>
      <c r="GQC66" s="251"/>
      <c r="GQD66" s="251"/>
      <c r="GQE66" s="251"/>
      <c r="GQF66" s="251"/>
      <c r="GQG66" s="251"/>
      <c r="GQH66" s="251"/>
      <c r="GQI66" s="252"/>
      <c r="GQJ66" s="253"/>
      <c r="GQO66" s="254"/>
      <c r="GQR66" s="252"/>
      <c r="GQS66" s="252"/>
      <c r="GQT66" s="252"/>
      <c r="GQU66" s="252"/>
      <c r="GQV66" s="253"/>
      <c r="GQW66" s="253"/>
      <c r="GQX66" s="255"/>
      <c r="GQY66" s="255"/>
      <c r="GQZ66" s="256"/>
      <c r="GRC66" s="251"/>
      <c r="GRD66" s="251"/>
      <c r="GRE66" s="251"/>
      <c r="GRF66" s="251"/>
      <c r="GRG66" s="251"/>
      <c r="GRH66" s="251"/>
      <c r="GRI66" s="252"/>
      <c r="GRJ66" s="253"/>
      <c r="GRO66" s="254"/>
      <c r="GRR66" s="252"/>
      <c r="GRS66" s="252"/>
      <c r="GRT66" s="252"/>
      <c r="GRU66" s="252"/>
      <c r="GRV66" s="253"/>
      <c r="GRW66" s="253"/>
      <c r="GRX66" s="255"/>
      <c r="GRY66" s="255"/>
      <c r="GRZ66" s="256"/>
      <c r="GSC66" s="251"/>
      <c r="GSD66" s="251"/>
      <c r="GSE66" s="251"/>
      <c r="GSF66" s="251"/>
      <c r="GSG66" s="251"/>
      <c r="GSH66" s="251"/>
      <c r="GSI66" s="252"/>
      <c r="GSJ66" s="253"/>
      <c r="GSO66" s="254"/>
      <c r="GSR66" s="252"/>
      <c r="GSS66" s="252"/>
      <c r="GST66" s="252"/>
      <c r="GSU66" s="252"/>
      <c r="GSV66" s="253"/>
      <c r="GSW66" s="253"/>
      <c r="GSX66" s="255"/>
      <c r="GSY66" s="255"/>
      <c r="GSZ66" s="256"/>
      <c r="GTC66" s="251"/>
      <c r="GTD66" s="251"/>
      <c r="GTE66" s="251"/>
      <c r="GTF66" s="251"/>
      <c r="GTG66" s="251"/>
      <c r="GTH66" s="251"/>
      <c r="GTI66" s="252"/>
      <c r="GTJ66" s="253"/>
      <c r="GTO66" s="254"/>
      <c r="GTR66" s="252"/>
      <c r="GTS66" s="252"/>
      <c r="GTT66" s="252"/>
      <c r="GTU66" s="252"/>
      <c r="GTV66" s="253"/>
      <c r="GTW66" s="253"/>
      <c r="GTX66" s="255"/>
      <c r="GTY66" s="255"/>
      <c r="GTZ66" s="256"/>
      <c r="GUC66" s="251"/>
      <c r="GUD66" s="251"/>
      <c r="GUE66" s="251"/>
      <c r="GUF66" s="251"/>
      <c r="GUG66" s="251"/>
      <c r="GUH66" s="251"/>
      <c r="GUI66" s="252"/>
      <c r="GUJ66" s="253"/>
      <c r="GUO66" s="254"/>
      <c r="GUR66" s="252"/>
      <c r="GUS66" s="252"/>
      <c r="GUT66" s="252"/>
      <c r="GUU66" s="252"/>
      <c r="GUV66" s="253"/>
      <c r="GUW66" s="253"/>
      <c r="GUX66" s="255"/>
      <c r="GUY66" s="255"/>
      <c r="GUZ66" s="256"/>
      <c r="GVC66" s="251"/>
      <c r="GVD66" s="251"/>
      <c r="GVE66" s="251"/>
      <c r="GVF66" s="251"/>
      <c r="GVG66" s="251"/>
      <c r="GVH66" s="251"/>
      <c r="GVI66" s="252"/>
      <c r="GVJ66" s="253"/>
      <c r="GVO66" s="254"/>
      <c r="GVR66" s="252"/>
      <c r="GVS66" s="252"/>
      <c r="GVT66" s="252"/>
      <c r="GVU66" s="252"/>
      <c r="GVV66" s="253"/>
      <c r="GVW66" s="253"/>
      <c r="GVX66" s="255"/>
      <c r="GVY66" s="255"/>
      <c r="GVZ66" s="256"/>
      <c r="GWC66" s="251"/>
      <c r="GWD66" s="251"/>
      <c r="GWE66" s="251"/>
      <c r="GWF66" s="251"/>
      <c r="GWG66" s="251"/>
      <c r="GWH66" s="251"/>
      <c r="GWI66" s="252"/>
      <c r="GWJ66" s="253"/>
      <c r="GWO66" s="254"/>
      <c r="GWR66" s="252"/>
      <c r="GWS66" s="252"/>
      <c r="GWT66" s="252"/>
      <c r="GWU66" s="252"/>
      <c r="GWV66" s="253"/>
      <c r="GWW66" s="253"/>
      <c r="GWX66" s="255"/>
      <c r="GWY66" s="255"/>
      <c r="GWZ66" s="256"/>
      <c r="GXC66" s="251"/>
      <c r="GXD66" s="251"/>
      <c r="GXE66" s="251"/>
      <c r="GXF66" s="251"/>
      <c r="GXG66" s="251"/>
      <c r="GXH66" s="251"/>
      <c r="GXI66" s="252"/>
      <c r="GXJ66" s="253"/>
      <c r="GXO66" s="254"/>
      <c r="GXR66" s="252"/>
      <c r="GXS66" s="252"/>
      <c r="GXT66" s="252"/>
      <c r="GXU66" s="252"/>
      <c r="GXV66" s="253"/>
      <c r="GXW66" s="253"/>
      <c r="GXX66" s="255"/>
      <c r="GXY66" s="255"/>
      <c r="GXZ66" s="256"/>
      <c r="GYC66" s="251"/>
      <c r="GYD66" s="251"/>
      <c r="GYE66" s="251"/>
      <c r="GYF66" s="251"/>
      <c r="GYG66" s="251"/>
      <c r="GYH66" s="251"/>
      <c r="GYI66" s="252"/>
      <c r="GYJ66" s="253"/>
      <c r="GYO66" s="254"/>
      <c r="GYR66" s="252"/>
      <c r="GYS66" s="252"/>
      <c r="GYT66" s="252"/>
      <c r="GYU66" s="252"/>
      <c r="GYV66" s="253"/>
      <c r="GYW66" s="253"/>
      <c r="GYX66" s="255"/>
      <c r="GYY66" s="255"/>
      <c r="GYZ66" s="256"/>
      <c r="GZC66" s="251"/>
      <c r="GZD66" s="251"/>
      <c r="GZE66" s="251"/>
      <c r="GZF66" s="251"/>
      <c r="GZG66" s="251"/>
      <c r="GZH66" s="251"/>
      <c r="GZI66" s="252"/>
      <c r="GZJ66" s="253"/>
      <c r="GZO66" s="254"/>
      <c r="GZR66" s="252"/>
      <c r="GZS66" s="252"/>
      <c r="GZT66" s="252"/>
      <c r="GZU66" s="252"/>
      <c r="GZV66" s="253"/>
      <c r="GZW66" s="253"/>
      <c r="GZX66" s="255"/>
      <c r="GZY66" s="255"/>
      <c r="GZZ66" s="256"/>
      <c r="HAC66" s="251"/>
      <c r="HAD66" s="251"/>
      <c r="HAE66" s="251"/>
      <c r="HAF66" s="251"/>
      <c r="HAG66" s="251"/>
      <c r="HAH66" s="251"/>
      <c r="HAI66" s="252"/>
      <c r="HAJ66" s="253"/>
      <c r="HAO66" s="254"/>
      <c r="HAR66" s="252"/>
      <c r="HAS66" s="252"/>
      <c r="HAT66" s="252"/>
      <c r="HAU66" s="252"/>
      <c r="HAV66" s="253"/>
      <c r="HAW66" s="253"/>
      <c r="HAX66" s="255"/>
      <c r="HAY66" s="255"/>
      <c r="HAZ66" s="256"/>
      <c r="HBC66" s="251"/>
      <c r="HBD66" s="251"/>
      <c r="HBE66" s="251"/>
      <c r="HBF66" s="251"/>
      <c r="HBG66" s="251"/>
      <c r="HBH66" s="251"/>
      <c r="HBI66" s="252"/>
      <c r="HBJ66" s="253"/>
      <c r="HBO66" s="254"/>
      <c r="HBR66" s="252"/>
      <c r="HBS66" s="252"/>
      <c r="HBT66" s="252"/>
      <c r="HBU66" s="252"/>
      <c r="HBV66" s="253"/>
      <c r="HBW66" s="253"/>
      <c r="HBX66" s="255"/>
      <c r="HBY66" s="255"/>
      <c r="HBZ66" s="256"/>
      <c r="HCC66" s="251"/>
      <c r="HCD66" s="251"/>
      <c r="HCE66" s="251"/>
      <c r="HCF66" s="251"/>
      <c r="HCG66" s="251"/>
      <c r="HCH66" s="251"/>
      <c r="HCI66" s="252"/>
      <c r="HCJ66" s="253"/>
      <c r="HCO66" s="254"/>
      <c r="HCR66" s="252"/>
      <c r="HCS66" s="252"/>
      <c r="HCT66" s="252"/>
      <c r="HCU66" s="252"/>
      <c r="HCV66" s="253"/>
      <c r="HCW66" s="253"/>
      <c r="HCX66" s="255"/>
      <c r="HCY66" s="255"/>
      <c r="HCZ66" s="256"/>
      <c r="HDC66" s="251"/>
      <c r="HDD66" s="251"/>
      <c r="HDE66" s="251"/>
      <c r="HDF66" s="251"/>
      <c r="HDG66" s="251"/>
      <c r="HDH66" s="251"/>
      <c r="HDI66" s="252"/>
      <c r="HDJ66" s="253"/>
      <c r="HDO66" s="254"/>
      <c r="HDR66" s="252"/>
      <c r="HDS66" s="252"/>
      <c r="HDT66" s="252"/>
      <c r="HDU66" s="252"/>
      <c r="HDV66" s="253"/>
      <c r="HDW66" s="253"/>
      <c r="HDX66" s="255"/>
      <c r="HDY66" s="255"/>
      <c r="HDZ66" s="256"/>
      <c r="HEC66" s="251"/>
      <c r="HED66" s="251"/>
      <c r="HEE66" s="251"/>
      <c r="HEF66" s="251"/>
      <c r="HEG66" s="251"/>
      <c r="HEH66" s="251"/>
      <c r="HEI66" s="252"/>
      <c r="HEJ66" s="253"/>
      <c r="HEO66" s="254"/>
      <c r="HER66" s="252"/>
      <c r="HES66" s="252"/>
      <c r="HET66" s="252"/>
      <c r="HEU66" s="252"/>
      <c r="HEV66" s="253"/>
      <c r="HEW66" s="253"/>
      <c r="HEX66" s="255"/>
      <c r="HEY66" s="255"/>
      <c r="HEZ66" s="256"/>
      <c r="HFC66" s="251"/>
      <c r="HFD66" s="251"/>
      <c r="HFE66" s="251"/>
      <c r="HFF66" s="251"/>
      <c r="HFG66" s="251"/>
      <c r="HFH66" s="251"/>
      <c r="HFI66" s="252"/>
      <c r="HFJ66" s="253"/>
      <c r="HFO66" s="254"/>
      <c r="HFR66" s="252"/>
      <c r="HFS66" s="252"/>
      <c r="HFT66" s="252"/>
      <c r="HFU66" s="252"/>
      <c r="HFV66" s="253"/>
      <c r="HFW66" s="253"/>
      <c r="HFX66" s="255"/>
      <c r="HFY66" s="255"/>
      <c r="HFZ66" s="256"/>
      <c r="HGC66" s="251"/>
      <c r="HGD66" s="251"/>
      <c r="HGE66" s="251"/>
      <c r="HGF66" s="251"/>
      <c r="HGG66" s="251"/>
      <c r="HGH66" s="251"/>
      <c r="HGI66" s="252"/>
      <c r="HGJ66" s="253"/>
      <c r="HGO66" s="254"/>
      <c r="HGR66" s="252"/>
      <c r="HGS66" s="252"/>
      <c r="HGT66" s="252"/>
      <c r="HGU66" s="252"/>
      <c r="HGV66" s="253"/>
      <c r="HGW66" s="253"/>
      <c r="HGX66" s="255"/>
      <c r="HGY66" s="255"/>
      <c r="HGZ66" s="256"/>
      <c r="HHC66" s="251"/>
      <c r="HHD66" s="251"/>
      <c r="HHE66" s="251"/>
      <c r="HHF66" s="251"/>
      <c r="HHG66" s="251"/>
      <c r="HHH66" s="251"/>
      <c r="HHI66" s="252"/>
      <c r="HHJ66" s="253"/>
      <c r="HHO66" s="254"/>
      <c r="HHR66" s="252"/>
      <c r="HHS66" s="252"/>
      <c r="HHT66" s="252"/>
      <c r="HHU66" s="252"/>
      <c r="HHV66" s="253"/>
      <c r="HHW66" s="253"/>
      <c r="HHX66" s="255"/>
      <c r="HHY66" s="255"/>
      <c r="HHZ66" s="256"/>
      <c r="HIC66" s="251"/>
      <c r="HID66" s="251"/>
      <c r="HIE66" s="251"/>
      <c r="HIF66" s="251"/>
      <c r="HIG66" s="251"/>
      <c r="HIH66" s="251"/>
      <c r="HII66" s="252"/>
      <c r="HIJ66" s="253"/>
      <c r="HIO66" s="254"/>
      <c r="HIR66" s="252"/>
      <c r="HIS66" s="252"/>
      <c r="HIT66" s="252"/>
      <c r="HIU66" s="252"/>
      <c r="HIV66" s="253"/>
      <c r="HIW66" s="253"/>
      <c r="HIX66" s="255"/>
      <c r="HIY66" s="255"/>
      <c r="HIZ66" s="256"/>
      <c r="HJC66" s="251"/>
      <c r="HJD66" s="251"/>
      <c r="HJE66" s="251"/>
      <c r="HJF66" s="251"/>
      <c r="HJG66" s="251"/>
      <c r="HJH66" s="251"/>
      <c r="HJI66" s="252"/>
      <c r="HJJ66" s="253"/>
      <c r="HJO66" s="254"/>
      <c r="HJR66" s="252"/>
      <c r="HJS66" s="252"/>
      <c r="HJT66" s="252"/>
      <c r="HJU66" s="252"/>
      <c r="HJV66" s="253"/>
      <c r="HJW66" s="253"/>
      <c r="HJX66" s="255"/>
      <c r="HJY66" s="255"/>
      <c r="HJZ66" s="256"/>
      <c r="HKC66" s="251"/>
      <c r="HKD66" s="251"/>
      <c r="HKE66" s="251"/>
      <c r="HKF66" s="251"/>
      <c r="HKG66" s="251"/>
      <c r="HKH66" s="251"/>
      <c r="HKI66" s="252"/>
      <c r="HKJ66" s="253"/>
      <c r="HKO66" s="254"/>
      <c r="HKR66" s="252"/>
      <c r="HKS66" s="252"/>
      <c r="HKT66" s="252"/>
      <c r="HKU66" s="252"/>
      <c r="HKV66" s="253"/>
      <c r="HKW66" s="253"/>
      <c r="HKX66" s="255"/>
      <c r="HKY66" s="255"/>
      <c r="HKZ66" s="256"/>
      <c r="HLC66" s="251"/>
      <c r="HLD66" s="251"/>
      <c r="HLE66" s="251"/>
      <c r="HLF66" s="251"/>
      <c r="HLG66" s="251"/>
      <c r="HLH66" s="251"/>
      <c r="HLI66" s="252"/>
      <c r="HLJ66" s="253"/>
      <c r="HLO66" s="254"/>
      <c r="HLR66" s="252"/>
      <c r="HLS66" s="252"/>
      <c r="HLT66" s="252"/>
      <c r="HLU66" s="252"/>
      <c r="HLV66" s="253"/>
      <c r="HLW66" s="253"/>
      <c r="HLX66" s="255"/>
      <c r="HLY66" s="255"/>
      <c r="HLZ66" s="256"/>
      <c r="HMC66" s="251"/>
      <c r="HMD66" s="251"/>
      <c r="HME66" s="251"/>
      <c r="HMF66" s="251"/>
      <c r="HMG66" s="251"/>
      <c r="HMH66" s="251"/>
      <c r="HMI66" s="252"/>
      <c r="HMJ66" s="253"/>
      <c r="HMO66" s="254"/>
      <c r="HMR66" s="252"/>
      <c r="HMS66" s="252"/>
      <c r="HMT66" s="252"/>
      <c r="HMU66" s="252"/>
      <c r="HMV66" s="253"/>
      <c r="HMW66" s="253"/>
      <c r="HMX66" s="255"/>
      <c r="HMY66" s="255"/>
      <c r="HMZ66" s="256"/>
      <c r="HNC66" s="251"/>
      <c r="HND66" s="251"/>
      <c r="HNE66" s="251"/>
      <c r="HNF66" s="251"/>
      <c r="HNG66" s="251"/>
      <c r="HNH66" s="251"/>
      <c r="HNI66" s="252"/>
      <c r="HNJ66" s="253"/>
      <c r="HNO66" s="254"/>
      <c r="HNR66" s="252"/>
      <c r="HNS66" s="252"/>
      <c r="HNT66" s="252"/>
      <c r="HNU66" s="252"/>
      <c r="HNV66" s="253"/>
      <c r="HNW66" s="253"/>
      <c r="HNX66" s="255"/>
      <c r="HNY66" s="255"/>
      <c r="HNZ66" s="256"/>
      <c r="HOC66" s="251"/>
      <c r="HOD66" s="251"/>
      <c r="HOE66" s="251"/>
      <c r="HOF66" s="251"/>
      <c r="HOG66" s="251"/>
      <c r="HOH66" s="251"/>
      <c r="HOI66" s="252"/>
      <c r="HOJ66" s="253"/>
      <c r="HOO66" s="254"/>
      <c r="HOR66" s="252"/>
      <c r="HOS66" s="252"/>
      <c r="HOT66" s="252"/>
      <c r="HOU66" s="252"/>
      <c r="HOV66" s="253"/>
      <c r="HOW66" s="253"/>
      <c r="HOX66" s="255"/>
      <c r="HOY66" s="255"/>
      <c r="HOZ66" s="256"/>
      <c r="HPC66" s="251"/>
      <c r="HPD66" s="251"/>
      <c r="HPE66" s="251"/>
      <c r="HPF66" s="251"/>
      <c r="HPG66" s="251"/>
      <c r="HPH66" s="251"/>
      <c r="HPI66" s="252"/>
      <c r="HPJ66" s="253"/>
      <c r="HPO66" s="254"/>
      <c r="HPR66" s="252"/>
      <c r="HPS66" s="252"/>
      <c r="HPT66" s="252"/>
      <c r="HPU66" s="252"/>
      <c r="HPV66" s="253"/>
      <c r="HPW66" s="253"/>
      <c r="HPX66" s="255"/>
      <c r="HPY66" s="255"/>
      <c r="HPZ66" s="256"/>
      <c r="HQC66" s="251"/>
      <c r="HQD66" s="251"/>
      <c r="HQE66" s="251"/>
      <c r="HQF66" s="251"/>
      <c r="HQG66" s="251"/>
      <c r="HQH66" s="251"/>
      <c r="HQI66" s="252"/>
      <c r="HQJ66" s="253"/>
      <c r="HQO66" s="254"/>
      <c r="HQR66" s="252"/>
      <c r="HQS66" s="252"/>
      <c r="HQT66" s="252"/>
      <c r="HQU66" s="252"/>
      <c r="HQV66" s="253"/>
      <c r="HQW66" s="253"/>
      <c r="HQX66" s="255"/>
      <c r="HQY66" s="255"/>
      <c r="HQZ66" s="256"/>
      <c r="HRC66" s="251"/>
      <c r="HRD66" s="251"/>
      <c r="HRE66" s="251"/>
      <c r="HRF66" s="251"/>
      <c r="HRG66" s="251"/>
      <c r="HRH66" s="251"/>
      <c r="HRI66" s="252"/>
      <c r="HRJ66" s="253"/>
      <c r="HRO66" s="254"/>
      <c r="HRR66" s="252"/>
      <c r="HRS66" s="252"/>
      <c r="HRT66" s="252"/>
      <c r="HRU66" s="252"/>
      <c r="HRV66" s="253"/>
      <c r="HRW66" s="253"/>
      <c r="HRX66" s="255"/>
      <c r="HRY66" s="255"/>
      <c r="HRZ66" s="256"/>
      <c r="HSC66" s="251"/>
      <c r="HSD66" s="251"/>
      <c r="HSE66" s="251"/>
      <c r="HSF66" s="251"/>
      <c r="HSG66" s="251"/>
      <c r="HSH66" s="251"/>
      <c r="HSI66" s="252"/>
      <c r="HSJ66" s="253"/>
      <c r="HSO66" s="254"/>
      <c r="HSR66" s="252"/>
      <c r="HSS66" s="252"/>
      <c r="HST66" s="252"/>
      <c r="HSU66" s="252"/>
      <c r="HSV66" s="253"/>
      <c r="HSW66" s="253"/>
      <c r="HSX66" s="255"/>
      <c r="HSY66" s="255"/>
      <c r="HSZ66" s="256"/>
      <c r="HTC66" s="251"/>
      <c r="HTD66" s="251"/>
      <c r="HTE66" s="251"/>
      <c r="HTF66" s="251"/>
      <c r="HTG66" s="251"/>
      <c r="HTH66" s="251"/>
      <c r="HTI66" s="252"/>
      <c r="HTJ66" s="253"/>
      <c r="HTO66" s="254"/>
      <c r="HTR66" s="252"/>
      <c r="HTS66" s="252"/>
      <c r="HTT66" s="252"/>
      <c r="HTU66" s="252"/>
      <c r="HTV66" s="253"/>
      <c r="HTW66" s="253"/>
      <c r="HTX66" s="255"/>
      <c r="HTY66" s="255"/>
      <c r="HTZ66" s="256"/>
      <c r="HUC66" s="251"/>
      <c r="HUD66" s="251"/>
      <c r="HUE66" s="251"/>
      <c r="HUF66" s="251"/>
      <c r="HUG66" s="251"/>
      <c r="HUH66" s="251"/>
      <c r="HUI66" s="252"/>
      <c r="HUJ66" s="253"/>
      <c r="HUO66" s="254"/>
      <c r="HUR66" s="252"/>
      <c r="HUS66" s="252"/>
      <c r="HUT66" s="252"/>
      <c r="HUU66" s="252"/>
      <c r="HUV66" s="253"/>
      <c r="HUW66" s="253"/>
      <c r="HUX66" s="255"/>
      <c r="HUY66" s="255"/>
      <c r="HUZ66" s="256"/>
      <c r="HVC66" s="251"/>
      <c r="HVD66" s="251"/>
      <c r="HVE66" s="251"/>
      <c r="HVF66" s="251"/>
      <c r="HVG66" s="251"/>
      <c r="HVH66" s="251"/>
      <c r="HVI66" s="252"/>
      <c r="HVJ66" s="253"/>
      <c r="HVO66" s="254"/>
      <c r="HVR66" s="252"/>
      <c r="HVS66" s="252"/>
      <c r="HVT66" s="252"/>
      <c r="HVU66" s="252"/>
      <c r="HVV66" s="253"/>
      <c r="HVW66" s="253"/>
      <c r="HVX66" s="255"/>
      <c r="HVY66" s="255"/>
      <c r="HVZ66" s="256"/>
      <c r="HWC66" s="251"/>
      <c r="HWD66" s="251"/>
      <c r="HWE66" s="251"/>
      <c r="HWF66" s="251"/>
      <c r="HWG66" s="251"/>
      <c r="HWH66" s="251"/>
      <c r="HWI66" s="252"/>
      <c r="HWJ66" s="253"/>
      <c r="HWO66" s="254"/>
      <c r="HWR66" s="252"/>
      <c r="HWS66" s="252"/>
      <c r="HWT66" s="252"/>
      <c r="HWU66" s="252"/>
      <c r="HWV66" s="253"/>
      <c r="HWW66" s="253"/>
      <c r="HWX66" s="255"/>
      <c r="HWY66" s="255"/>
      <c r="HWZ66" s="256"/>
      <c r="HXC66" s="251"/>
      <c r="HXD66" s="251"/>
      <c r="HXE66" s="251"/>
      <c r="HXF66" s="251"/>
      <c r="HXG66" s="251"/>
      <c r="HXH66" s="251"/>
      <c r="HXI66" s="252"/>
      <c r="HXJ66" s="253"/>
      <c r="HXO66" s="254"/>
      <c r="HXR66" s="252"/>
      <c r="HXS66" s="252"/>
      <c r="HXT66" s="252"/>
      <c r="HXU66" s="252"/>
      <c r="HXV66" s="253"/>
      <c r="HXW66" s="253"/>
      <c r="HXX66" s="255"/>
      <c r="HXY66" s="255"/>
      <c r="HXZ66" s="256"/>
      <c r="HYC66" s="251"/>
      <c r="HYD66" s="251"/>
      <c r="HYE66" s="251"/>
      <c r="HYF66" s="251"/>
      <c r="HYG66" s="251"/>
      <c r="HYH66" s="251"/>
      <c r="HYI66" s="252"/>
      <c r="HYJ66" s="253"/>
      <c r="HYO66" s="254"/>
      <c r="HYR66" s="252"/>
      <c r="HYS66" s="252"/>
      <c r="HYT66" s="252"/>
      <c r="HYU66" s="252"/>
      <c r="HYV66" s="253"/>
      <c r="HYW66" s="253"/>
      <c r="HYX66" s="255"/>
      <c r="HYY66" s="255"/>
      <c r="HYZ66" s="256"/>
      <c r="HZC66" s="251"/>
      <c r="HZD66" s="251"/>
      <c r="HZE66" s="251"/>
      <c r="HZF66" s="251"/>
      <c r="HZG66" s="251"/>
      <c r="HZH66" s="251"/>
      <c r="HZI66" s="252"/>
      <c r="HZJ66" s="253"/>
      <c r="HZO66" s="254"/>
      <c r="HZR66" s="252"/>
      <c r="HZS66" s="252"/>
      <c r="HZT66" s="252"/>
      <c r="HZU66" s="252"/>
      <c r="HZV66" s="253"/>
      <c r="HZW66" s="253"/>
      <c r="HZX66" s="255"/>
      <c r="HZY66" s="255"/>
      <c r="HZZ66" s="256"/>
      <c r="IAC66" s="251"/>
      <c r="IAD66" s="251"/>
      <c r="IAE66" s="251"/>
      <c r="IAF66" s="251"/>
      <c r="IAG66" s="251"/>
      <c r="IAH66" s="251"/>
      <c r="IAI66" s="252"/>
      <c r="IAJ66" s="253"/>
      <c r="IAO66" s="254"/>
      <c r="IAR66" s="252"/>
      <c r="IAS66" s="252"/>
      <c r="IAT66" s="252"/>
      <c r="IAU66" s="252"/>
      <c r="IAV66" s="253"/>
      <c r="IAW66" s="253"/>
      <c r="IAX66" s="255"/>
      <c r="IAY66" s="255"/>
      <c r="IAZ66" s="256"/>
      <c r="IBC66" s="251"/>
      <c r="IBD66" s="251"/>
      <c r="IBE66" s="251"/>
      <c r="IBF66" s="251"/>
      <c r="IBG66" s="251"/>
      <c r="IBH66" s="251"/>
      <c r="IBI66" s="252"/>
      <c r="IBJ66" s="253"/>
      <c r="IBO66" s="254"/>
      <c r="IBR66" s="252"/>
      <c r="IBS66" s="252"/>
      <c r="IBT66" s="252"/>
      <c r="IBU66" s="252"/>
      <c r="IBV66" s="253"/>
      <c r="IBW66" s="253"/>
      <c r="IBX66" s="255"/>
      <c r="IBY66" s="255"/>
      <c r="IBZ66" s="256"/>
      <c r="ICC66" s="251"/>
      <c r="ICD66" s="251"/>
      <c r="ICE66" s="251"/>
      <c r="ICF66" s="251"/>
      <c r="ICG66" s="251"/>
      <c r="ICH66" s="251"/>
      <c r="ICI66" s="252"/>
      <c r="ICJ66" s="253"/>
      <c r="ICO66" s="254"/>
      <c r="ICR66" s="252"/>
      <c r="ICS66" s="252"/>
      <c r="ICT66" s="252"/>
      <c r="ICU66" s="252"/>
      <c r="ICV66" s="253"/>
      <c r="ICW66" s="253"/>
      <c r="ICX66" s="255"/>
      <c r="ICY66" s="255"/>
      <c r="ICZ66" s="256"/>
      <c r="IDC66" s="251"/>
      <c r="IDD66" s="251"/>
      <c r="IDE66" s="251"/>
      <c r="IDF66" s="251"/>
      <c r="IDG66" s="251"/>
      <c r="IDH66" s="251"/>
      <c r="IDI66" s="252"/>
      <c r="IDJ66" s="253"/>
      <c r="IDO66" s="254"/>
      <c r="IDR66" s="252"/>
      <c r="IDS66" s="252"/>
      <c r="IDT66" s="252"/>
      <c r="IDU66" s="252"/>
      <c r="IDV66" s="253"/>
      <c r="IDW66" s="253"/>
      <c r="IDX66" s="255"/>
      <c r="IDY66" s="255"/>
      <c r="IDZ66" s="256"/>
      <c r="IEC66" s="251"/>
      <c r="IED66" s="251"/>
      <c r="IEE66" s="251"/>
      <c r="IEF66" s="251"/>
      <c r="IEG66" s="251"/>
      <c r="IEH66" s="251"/>
      <c r="IEI66" s="252"/>
      <c r="IEJ66" s="253"/>
      <c r="IEO66" s="254"/>
      <c r="IER66" s="252"/>
      <c r="IES66" s="252"/>
      <c r="IET66" s="252"/>
      <c r="IEU66" s="252"/>
      <c r="IEV66" s="253"/>
      <c r="IEW66" s="253"/>
      <c r="IEX66" s="255"/>
      <c r="IEY66" s="255"/>
      <c r="IEZ66" s="256"/>
      <c r="IFC66" s="251"/>
      <c r="IFD66" s="251"/>
      <c r="IFE66" s="251"/>
      <c r="IFF66" s="251"/>
      <c r="IFG66" s="251"/>
      <c r="IFH66" s="251"/>
      <c r="IFI66" s="252"/>
      <c r="IFJ66" s="253"/>
      <c r="IFO66" s="254"/>
      <c r="IFR66" s="252"/>
      <c r="IFS66" s="252"/>
      <c r="IFT66" s="252"/>
      <c r="IFU66" s="252"/>
      <c r="IFV66" s="253"/>
      <c r="IFW66" s="253"/>
      <c r="IFX66" s="255"/>
      <c r="IFY66" s="255"/>
      <c r="IFZ66" s="256"/>
      <c r="IGC66" s="251"/>
      <c r="IGD66" s="251"/>
      <c r="IGE66" s="251"/>
      <c r="IGF66" s="251"/>
      <c r="IGG66" s="251"/>
      <c r="IGH66" s="251"/>
      <c r="IGI66" s="252"/>
      <c r="IGJ66" s="253"/>
      <c r="IGO66" s="254"/>
      <c r="IGR66" s="252"/>
      <c r="IGS66" s="252"/>
      <c r="IGT66" s="252"/>
      <c r="IGU66" s="252"/>
      <c r="IGV66" s="253"/>
      <c r="IGW66" s="253"/>
      <c r="IGX66" s="255"/>
      <c r="IGY66" s="255"/>
      <c r="IGZ66" s="256"/>
      <c r="IHC66" s="251"/>
      <c r="IHD66" s="251"/>
      <c r="IHE66" s="251"/>
      <c r="IHF66" s="251"/>
      <c r="IHG66" s="251"/>
      <c r="IHH66" s="251"/>
      <c r="IHI66" s="252"/>
      <c r="IHJ66" s="253"/>
      <c r="IHO66" s="254"/>
      <c r="IHR66" s="252"/>
      <c r="IHS66" s="252"/>
      <c r="IHT66" s="252"/>
      <c r="IHU66" s="252"/>
      <c r="IHV66" s="253"/>
      <c r="IHW66" s="253"/>
      <c r="IHX66" s="255"/>
      <c r="IHY66" s="255"/>
      <c r="IHZ66" s="256"/>
      <c r="IIC66" s="251"/>
      <c r="IID66" s="251"/>
      <c r="IIE66" s="251"/>
      <c r="IIF66" s="251"/>
      <c r="IIG66" s="251"/>
      <c r="IIH66" s="251"/>
      <c r="III66" s="252"/>
      <c r="IIJ66" s="253"/>
      <c r="IIO66" s="254"/>
      <c r="IIR66" s="252"/>
      <c r="IIS66" s="252"/>
      <c r="IIT66" s="252"/>
      <c r="IIU66" s="252"/>
      <c r="IIV66" s="253"/>
      <c r="IIW66" s="253"/>
      <c r="IIX66" s="255"/>
      <c r="IIY66" s="255"/>
      <c r="IIZ66" s="256"/>
      <c r="IJC66" s="251"/>
      <c r="IJD66" s="251"/>
      <c r="IJE66" s="251"/>
      <c r="IJF66" s="251"/>
      <c r="IJG66" s="251"/>
      <c r="IJH66" s="251"/>
      <c r="IJI66" s="252"/>
      <c r="IJJ66" s="253"/>
      <c r="IJO66" s="254"/>
      <c r="IJR66" s="252"/>
      <c r="IJS66" s="252"/>
      <c r="IJT66" s="252"/>
      <c r="IJU66" s="252"/>
      <c r="IJV66" s="253"/>
      <c r="IJW66" s="253"/>
      <c r="IJX66" s="255"/>
      <c r="IJY66" s="255"/>
      <c r="IJZ66" s="256"/>
      <c r="IKC66" s="251"/>
      <c r="IKD66" s="251"/>
      <c r="IKE66" s="251"/>
      <c r="IKF66" s="251"/>
      <c r="IKG66" s="251"/>
      <c r="IKH66" s="251"/>
      <c r="IKI66" s="252"/>
      <c r="IKJ66" s="253"/>
      <c r="IKO66" s="254"/>
      <c r="IKR66" s="252"/>
      <c r="IKS66" s="252"/>
      <c r="IKT66" s="252"/>
      <c r="IKU66" s="252"/>
      <c r="IKV66" s="253"/>
      <c r="IKW66" s="253"/>
      <c r="IKX66" s="255"/>
      <c r="IKY66" s="255"/>
      <c r="IKZ66" s="256"/>
      <c r="ILC66" s="251"/>
      <c r="ILD66" s="251"/>
      <c r="ILE66" s="251"/>
      <c r="ILF66" s="251"/>
      <c r="ILG66" s="251"/>
      <c r="ILH66" s="251"/>
      <c r="ILI66" s="252"/>
      <c r="ILJ66" s="253"/>
      <c r="ILO66" s="254"/>
      <c r="ILR66" s="252"/>
      <c r="ILS66" s="252"/>
      <c r="ILT66" s="252"/>
      <c r="ILU66" s="252"/>
      <c r="ILV66" s="253"/>
      <c r="ILW66" s="253"/>
      <c r="ILX66" s="255"/>
      <c r="ILY66" s="255"/>
      <c r="ILZ66" s="256"/>
      <c r="IMC66" s="251"/>
      <c r="IMD66" s="251"/>
      <c r="IME66" s="251"/>
      <c r="IMF66" s="251"/>
      <c r="IMG66" s="251"/>
      <c r="IMH66" s="251"/>
      <c r="IMI66" s="252"/>
      <c r="IMJ66" s="253"/>
      <c r="IMO66" s="254"/>
      <c r="IMR66" s="252"/>
      <c r="IMS66" s="252"/>
      <c r="IMT66" s="252"/>
      <c r="IMU66" s="252"/>
      <c r="IMV66" s="253"/>
      <c r="IMW66" s="253"/>
      <c r="IMX66" s="255"/>
      <c r="IMY66" s="255"/>
      <c r="IMZ66" s="256"/>
      <c r="INC66" s="251"/>
      <c r="IND66" s="251"/>
      <c r="INE66" s="251"/>
      <c r="INF66" s="251"/>
      <c r="ING66" s="251"/>
      <c r="INH66" s="251"/>
      <c r="INI66" s="252"/>
      <c r="INJ66" s="253"/>
      <c r="INO66" s="254"/>
      <c r="INR66" s="252"/>
      <c r="INS66" s="252"/>
      <c r="INT66" s="252"/>
      <c r="INU66" s="252"/>
      <c r="INV66" s="253"/>
      <c r="INW66" s="253"/>
      <c r="INX66" s="255"/>
      <c r="INY66" s="255"/>
      <c r="INZ66" s="256"/>
      <c r="IOC66" s="251"/>
      <c r="IOD66" s="251"/>
      <c r="IOE66" s="251"/>
      <c r="IOF66" s="251"/>
      <c r="IOG66" s="251"/>
      <c r="IOH66" s="251"/>
      <c r="IOI66" s="252"/>
      <c r="IOJ66" s="253"/>
      <c r="IOO66" s="254"/>
      <c r="IOR66" s="252"/>
      <c r="IOS66" s="252"/>
      <c r="IOT66" s="252"/>
      <c r="IOU66" s="252"/>
      <c r="IOV66" s="253"/>
      <c r="IOW66" s="253"/>
      <c r="IOX66" s="255"/>
      <c r="IOY66" s="255"/>
      <c r="IOZ66" s="256"/>
      <c r="IPC66" s="251"/>
      <c r="IPD66" s="251"/>
      <c r="IPE66" s="251"/>
      <c r="IPF66" s="251"/>
      <c r="IPG66" s="251"/>
      <c r="IPH66" s="251"/>
      <c r="IPI66" s="252"/>
      <c r="IPJ66" s="253"/>
      <c r="IPO66" s="254"/>
      <c r="IPR66" s="252"/>
      <c r="IPS66" s="252"/>
      <c r="IPT66" s="252"/>
      <c r="IPU66" s="252"/>
      <c r="IPV66" s="253"/>
      <c r="IPW66" s="253"/>
      <c r="IPX66" s="255"/>
      <c r="IPY66" s="255"/>
      <c r="IPZ66" s="256"/>
      <c r="IQC66" s="251"/>
      <c r="IQD66" s="251"/>
      <c r="IQE66" s="251"/>
      <c r="IQF66" s="251"/>
      <c r="IQG66" s="251"/>
      <c r="IQH66" s="251"/>
      <c r="IQI66" s="252"/>
      <c r="IQJ66" s="253"/>
      <c r="IQO66" s="254"/>
      <c r="IQR66" s="252"/>
      <c r="IQS66" s="252"/>
      <c r="IQT66" s="252"/>
      <c r="IQU66" s="252"/>
      <c r="IQV66" s="253"/>
      <c r="IQW66" s="253"/>
      <c r="IQX66" s="255"/>
      <c r="IQY66" s="255"/>
      <c r="IQZ66" s="256"/>
      <c r="IRC66" s="251"/>
      <c r="IRD66" s="251"/>
      <c r="IRE66" s="251"/>
      <c r="IRF66" s="251"/>
      <c r="IRG66" s="251"/>
      <c r="IRH66" s="251"/>
      <c r="IRI66" s="252"/>
      <c r="IRJ66" s="253"/>
      <c r="IRO66" s="254"/>
      <c r="IRR66" s="252"/>
      <c r="IRS66" s="252"/>
      <c r="IRT66" s="252"/>
      <c r="IRU66" s="252"/>
      <c r="IRV66" s="253"/>
      <c r="IRW66" s="253"/>
      <c r="IRX66" s="255"/>
      <c r="IRY66" s="255"/>
      <c r="IRZ66" s="256"/>
      <c r="ISC66" s="251"/>
      <c r="ISD66" s="251"/>
      <c r="ISE66" s="251"/>
      <c r="ISF66" s="251"/>
      <c r="ISG66" s="251"/>
      <c r="ISH66" s="251"/>
      <c r="ISI66" s="252"/>
      <c r="ISJ66" s="253"/>
      <c r="ISO66" s="254"/>
      <c r="ISR66" s="252"/>
      <c r="ISS66" s="252"/>
      <c r="IST66" s="252"/>
      <c r="ISU66" s="252"/>
      <c r="ISV66" s="253"/>
      <c r="ISW66" s="253"/>
      <c r="ISX66" s="255"/>
      <c r="ISY66" s="255"/>
      <c r="ISZ66" s="256"/>
      <c r="ITC66" s="251"/>
      <c r="ITD66" s="251"/>
      <c r="ITE66" s="251"/>
      <c r="ITF66" s="251"/>
      <c r="ITG66" s="251"/>
      <c r="ITH66" s="251"/>
      <c r="ITI66" s="252"/>
      <c r="ITJ66" s="253"/>
      <c r="ITO66" s="254"/>
      <c r="ITR66" s="252"/>
      <c r="ITS66" s="252"/>
      <c r="ITT66" s="252"/>
      <c r="ITU66" s="252"/>
      <c r="ITV66" s="253"/>
      <c r="ITW66" s="253"/>
      <c r="ITX66" s="255"/>
      <c r="ITY66" s="255"/>
      <c r="ITZ66" s="256"/>
      <c r="IUC66" s="251"/>
      <c r="IUD66" s="251"/>
      <c r="IUE66" s="251"/>
      <c r="IUF66" s="251"/>
      <c r="IUG66" s="251"/>
      <c r="IUH66" s="251"/>
      <c r="IUI66" s="252"/>
      <c r="IUJ66" s="253"/>
      <c r="IUO66" s="254"/>
      <c r="IUR66" s="252"/>
      <c r="IUS66" s="252"/>
      <c r="IUT66" s="252"/>
      <c r="IUU66" s="252"/>
      <c r="IUV66" s="253"/>
      <c r="IUW66" s="253"/>
      <c r="IUX66" s="255"/>
      <c r="IUY66" s="255"/>
      <c r="IUZ66" s="256"/>
      <c r="IVC66" s="251"/>
      <c r="IVD66" s="251"/>
      <c r="IVE66" s="251"/>
      <c r="IVF66" s="251"/>
      <c r="IVG66" s="251"/>
      <c r="IVH66" s="251"/>
      <c r="IVI66" s="252"/>
      <c r="IVJ66" s="253"/>
      <c r="IVO66" s="254"/>
      <c r="IVR66" s="252"/>
      <c r="IVS66" s="252"/>
      <c r="IVT66" s="252"/>
      <c r="IVU66" s="252"/>
      <c r="IVV66" s="253"/>
      <c r="IVW66" s="253"/>
      <c r="IVX66" s="255"/>
      <c r="IVY66" s="255"/>
      <c r="IVZ66" s="256"/>
      <c r="IWC66" s="251"/>
      <c r="IWD66" s="251"/>
      <c r="IWE66" s="251"/>
      <c r="IWF66" s="251"/>
      <c r="IWG66" s="251"/>
      <c r="IWH66" s="251"/>
      <c r="IWI66" s="252"/>
      <c r="IWJ66" s="253"/>
      <c r="IWO66" s="254"/>
      <c r="IWR66" s="252"/>
      <c r="IWS66" s="252"/>
      <c r="IWT66" s="252"/>
      <c r="IWU66" s="252"/>
      <c r="IWV66" s="253"/>
      <c r="IWW66" s="253"/>
      <c r="IWX66" s="255"/>
      <c r="IWY66" s="255"/>
      <c r="IWZ66" s="256"/>
      <c r="IXC66" s="251"/>
      <c r="IXD66" s="251"/>
      <c r="IXE66" s="251"/>
      <c r="IXF66" s="251"/>
      <c r="IXG66" s="251"/>
      <c r="IXH66" s="251"/>
      <c r="IXI66" s="252"/>
      <c r="IXJ66" s="253"/>
      <c r="IXO66" s="254"/>
      <c r="IXR66" s="252"/>
      <c r="IXS66" s="252"/>
      <c r="IXT66" s="252"/>
      <c r="IXU66" s="252"/>
      <c r="IXV66" s="253"/>
      <c r="IXW66" s="253"/>
      <c r="IXX66" s="255"/>
      <c r="IXY66" s="255"/>
      <c r="IXZ66" s="256"/>
      <c r="IYC66" s="251"/>
      <c r="IYD66" s="251"/>
      <c r="IYE66" s="251"/>
      <c r="IYF66" s="251"/>
      <c r="IYG66" s="251"/>
      <c r="IYH66" s="251"/>
      <c r="IYI66" s="252"/>
      <c r="IYJ66" s="253"/>
      <c r="IYO66" s="254"/>
      <c r="IYR66" s="252"/>
      <c r="IYS66" s="252"/>
      <c r="IYT66" s="252"/>
      <c r="IYU66" s="252"/>
      <c r="IYV66" s="253"/>
      <c r="IYW66" s="253"/>
      <c r="IYX66" s="255"/>
      <c r="IYY66" s="255"/>
      <c r="IYZ66" s="256"/>
      <c r="IZC66" s="251"/>
      <c r="IZD66" s="251"/>
      <c r="IZE66" s="251"/>
      <c r="IZF66" s="251"/>
      <c r="IZG66" s="251"/>
      <c r="IZH66" s="251"/>
      <c r="IZI66" s="252"/>
      <c r="IZJ66" s="253"/>
      <c r="IZO66" s="254"/>
      <c r="IZR66" s="252"/>
      <c r="IZS66" s="252"/>
      <c r="IZT66" s="252"/>
      <c r="IZU66" s="252"/>
      <c r="IZV66" s="253"/>
      <c r="IZW66" s="253"/>
      <c r="IZX66" s="255"/>
      <c r="IZY66" s="255"/>
      <c r="IZZ66" s="256"/>
      <c r="JAC66" s="251"/>
      <c r="JAD66" s="251"/>
      <c r="JAE66" s="251"/>
      <c r="JAF66" s="251"/>
      <c r="JAG66" s="251"/>
      <c r="JAH66" s="251"/>
      <c r="JAI66" s="252"/>
      <c r="JAJ66" s="253"/>
      <c r="JAO66" s="254"/>
      <c r="JAR66" s="252"/>
      <c r="JAS66" s="252"/>
      <c r="JAT66" s="252"/>
      <c r="JAU66" s="252"/>
      <c r="JAV66" s="253"/>
      <c r="JAW66" s="253"/>
      <c r="JAX66" s="255"/>
      <c r="JAY66" s="255"/>
      <c r="JAZ66" s="256"/>
      <c r="JBC66" s="251"/>
      <c r="JBD66" s="251"/>
      <c r="JBE66" s="251"/>
      <c r="JBF66" s="251"/>
      <c r="JBG66" s="251"/>
      <c r="JBH66" s="251"/>
      <c r="JBI66" s="252"/>
      <c r="JBJ66" s="253"/>
      <c r="JBO66" s="254"/>
      <c r="JBR66" s="252"/>
      <c r="JBS66" s="252"/>
      <c r="JBT66" s="252"/>
      <c r="JBU66" s="252"/>
      <c r="JBV66" s="253"/>
      <c r="JBW66" s="253"/>
      <c r="JBX66" s="255"/>
      <c r="JBY66" s="255"/>
      <c r="JBZ66" s="256"/>
      <c r="JCC66" s="251"/>
      <c r="JCD66" s="251"/>
      <c r="JCE66" s="251"/>
      <c r="JCF66" s="251"/>
      <c r="JCG66" s="251"/>
      <c r="JCH66" s="251"/>
      <c r="JCI66" s="252"/>
      <c r="JCJ66" s="253"/>
      <c r="JCO66" s="254"/>
      <c r="JCR66" s="252"/>
      <c r="JCS66" s="252"/>
      <c r="JCT66" s="252"/>
      <c r="JCU66" s="252"/>
      <c r="JCV66" s="253"/>
      <c r="JCW66" s="253"/>
      <c r="JCX66" s="255"/>
      <c r="JCY66" s="255"/>
      <c r="JCZ66" s="256"/>
      <c r="JDC66" s="251"/>
      <c r="JDD66" s="251"/>
      <c r="JDE66" s="251"/>
      <c r="JDF66" s="251"/>
      <c r="JDG66" s="251"/>
      <c r="JDH66" s="251"/>
      <c r="JDI66" s="252"/>
      <c r="JDJ66" s="253"/>
      <c r="JDO66" s="254"/>
      <c r="JDR66" s="252"/>
      <c r="JDS66" s="252"/>
      <c r="JDT66" s="252"/>
      <c r="JDU66" s="252"/>
      <c r="JDV66" s="253"/>
      <c r="JDW66" s="253"/>
      <c r="JDX66" s="255"/>
      <c r="JDY66" s="255"/>
      <c r="JDZ66" s="256"/>
      <c r="JEC66" s="251"/>
      <c r="JED66" s="251"/>
      <c r="JEE66" s="251"/>
      <c r="JEF66" s="251"/>
      <c r="JEG66" s="251"/>
      <c r="JEH66" s="251"/>
      <c r="JEI66" s="252"/>
      <c r="JEJ66" s="253"/>
      <c r="JEO66" s="254"/>
      <c r="JER66" s="252"/>
      <c r="JES66" s="252"/>
      <c r="JET66" s="252"/>
      <c r="JEU66" s="252"/>
      <c r="JEV66" s="253"/>
      <c r="JEW66" s="253"/>
      <c r="JEX66" s="255"/>
      <c r="JEY66" s="255"/>
      <c r="JEZ66" s="256"/>
      <c r="JFC66" s="251"/>
      <c r="JFD66" s="251"/>
      <c r="JFE66" s="251"/>
      <c r="JFF66" s="251"/>
      <c r="JFG66" s="251"/>
      <c r="JFH66" s="251"/>
      <c r="JFI66" s="252"/>
      <c r="JFJ66" s="253"/>
      <c r="JFO66" s="254"/>
      <c r="JFR66" s="252"/>
      <c r="JFS66" s="252"/>
      <c r="JFT66" s="252"/>
      <c r="JFU66" s="252"/>
      <c r="JFV66" s="253"/>
      <c r="JFW66" s="253"/>
      <c r="JFX66" s="255"/>
      <c r="JFY66" s="255"/>
      <c r="JFZ66" s="256"/>
      <c r="JGC66" s="251"/>
      <c r="JGD66" s="251"/>
      <c r="JGE66" s="251"/>
      <c r="JGF66" s="251"/>
      <c r="JGG66" s="251"/>
      <c r="JGH66" s="251"/>
      <c r="JGI66" s="252"/>
      <c r="JGJ66" s="253"/>
      <c r="JGO66" s="254"/>
      <c r="JGR66" s="252"/>
      <c r="JGS66" s="252"/>
      <c r="JGT66" s="252"/>
      <c r="JGU66" s="252"/>
      <c r="JGV66" s="253"/>
      <c r="JGW66" s="253"/>
      <c r="JGX66" s="255"/>
      <c r="JGY66" s="255"/>
      <c r="JGZ66" s="256"/>
      <c r="JHC66" s="251"/>
      <c r="JHD66" s="251"/>
      <c r="JHE66" s="251"/>
      <c r="JHF66" s="251"/>
      <c r="JHG66" s="251"/>
      <c r="JHH66" s="251"/>
      <c r="JHI66" s="252"/>
      <c r="JHJ66" s="253"/>
      <c r="JHO66" s="254"/>
      <c r="JHR66" s="252"/>
      <c r="JHS66" s="252"/>
      <c r="JHT66" s="252"/>
      <c r="JHU66" s="252"/>
      <c r="JHV66" s="253"/>
      <c r="JHW66" s="253"/>
      <c r="JHX66" s="255"/>
      <c r="JHY66" s="255"/>
      <c r="JHZ66" s="256"/>
      <c r="JIC66" s="251"/>
      <c r="JID66" s="251"/>
      <c r="JIE66" s="251"/>
      <c r="JIF66" s="251"/>
      <c r="JIG66" s="251"/>
      <c r="JIH66" s="251"/>
      <c r="JII66" s="252"/>
      <c r="JIJ66" s="253"/>
      <c r="JIO66" s="254"/>
      <c r="JIR66" s="252"/>
      <c r="JIS66" s="252"/>
      <c r="JIT66" s="252"/>
      <c r="JIU66" s="252"/>
      <c r="JIV66" s="253"/>
      <c r="JIW66" s="253"/>
      <c r="JIX66" s="255"/>
      <c r="JIY66" s="255"/>
      <c r="JIZ66" s="256"/>
      <c r="JJC66" s="251"/>
      <c r="JJD66" s="251"/>
      <c r="JJE66" s="251"/>
      <c r="JJF66" s="251"/>
      <c r="JJG66" s="251"/>
      <c r="JJH66" s="251"/>
      <c r="JJI66" s="252"/>
      <c r="JJJ66" s="253"/>
      <c r="JJO66" s="254"/>
      <c r="JJR66" s="252"/>
      <c r="JJS66" s="252"/>
      <c r="JJT66" s="252"/>
      <c r="JJU66" s="252"/>
      <c r="JJV66" s="253"/>
      <c r="JJW66" s="253"/>
      <c r="JJX66" s="255"/>
      <c r="JJY66" s="255"/>
      <c r="JJZ66" s="256"/>
      <c r="JKC66" s="251"/>
      <c r="JKD66" s="251"/>
      <c r="JKE66" s="251"/>
      <c r="JKF66" s="251"/>
      <c r="JKG66" s="251"/>
      <c r="JKH66" s="251"/>
      <c r="JKI66" s="252"/>
      <c r="JKJ66" s="253"/>
      <c r="JKO66" s="254"/>
      <c r="JKR66" s="252"/>
      <c r="JKS66" s="252"/>
      <c r="JKT66" s="252"/>
      <c r="JKU66" s="252"/>
      <c r="JKV66" s="253"/>
      <c r="JKW66" s="253"/>
      <c r="JKX66" s="255"/>
      <c r="JKY66" s="255"/>
      <c r="JKZ66" s="256"/>
      <c r="JLC66" s="251"/>
      <c r="JLD66" s="251"/>
      <c r="JLE66" s="251"/>
      <c r="JLF66" s="251"/>
      <c r="JLG66" s="251"/>
      <c r="JLH66" s="251"/>
      <c r="JLI66" s="252"/>
      <c r="JLJ66" s="253"/>
      <c r="JLO66" s="254"/>
      <c r="JLR66" s="252"/>
      <c r="JLS66" s="252"/>
      <c r="JLT66" s="252"/>
      <c r="JLU66" s="252"/>
      <c r="JLV66" s="253"/>
      <c r="JLW66" s="253"/>
      <c r="JLX66" s="255"/>
      <c r="JLY66" s="255"/>
      <c r="JLZ66" s="256"/>
      <c r="JMC66" s="251"/>
      <c r="JMD66" s="251"/>
      <c r="JME66" s="251"/>
      <c r="JMF66" s="251"/>
      <c r="JMG66" s="251"/>
      <c r="JMH66" s="251"/>
      <c r="JMI66" s="252"/>
      <c r="JMJ66" s="253"/>
      <c r="JMO66" s="254"/>
      <c r="JMR66" s="252"/>
      <c r="JMS66" s="252"/>
      <c r="JMT66" s="252"/>
      <c r="JMU66" s="252"/>
      <c r="JMV66" s="253"/>
      <c r="JMW66" s="253"/>
      <c r="JMX66" s="255"/>
      <c r="JMY66" s="255"/>
      <c r="JMZ66" s="256"/>
      <c r="JNC66" s="251"/>
      <c r="JND66" s="251"/>
      <c r="JNE66" s="251"/>
      <c r="JNF66" s="251"/>
      <c r="JNG66" s="251"/>
      <c r="JNH66" s="251"/>
      <c r="JNI66" s="252"/>
      <c r="JNJ66" s="253"/>
      <c r="JNO66" s="254"/>
      <c r="JNR66" s="252"/>
      <c r="JNS66" s="252"/>
      <c r="JNT66" s="252"/>
      <c r="JNU66" s="252"/>
      <c r="JNV66" s="253"/>
      <c r="JNW66" s="253"/>
      <c r="JNX66" s="255"/>
      <c r="JNY66" s="255"/>
      <c r="JNZ66" s="256"/>
      <c r="JOC66" s="251"/>
      <c r="JOD66" s="251"/>
      <c r="JOE66" s="251"/>
      <c r="JOF66" s="251"/>
      <c r="JOG66" s="251"/>
      <c r="JOH66" s="251"/>
      <c r="JOI66" s="252"/>
      <c r="JOJ66" s="253"/>
      <c r="JOO66" s="254"/>
      <c r="JOR66" s="252"/>
      <c r="JOS66" s="252"/>
      <c r="JOT66" s="252"/>
      <c r="JOU66" s="252"/>
      <c r="JOV66" s="253"/>
      <c r="JOW66" s="253"/>
      <c r="JOX66" s="255"/>
      <c r="JOY66" s="255"/>
      <c r="JOZ66" s="256"/>
      <c r="JPC66" s="251"/>
      <c r="JPD66" s="251"/>
      <c r="JPE66" s="251"/>
      <c r="JPF66" s="251"/>
      <c r="JPG66" s="251"/>
      <c r="JPH66" s="251"/>
      <c r="JPI66" s="252"/>
      <c r="JPJ66" s="253"/>
      <c r="JPO66" s="254"/>
      <c r="JPR66" s="252"/>
      <c r="JPS66" s="252"/>
      <c r="JPT66" s="252"/>
      <c r="JPU66" s="252"/>
      <c r="JPV66" s="253"/>
      <c r="JPW66" s="253"/>
      <c r="JPX66" s="255"/>
      <c r="JPY66" s="255"/>
      <c r="JPZ66" s="256"/>
      <c r="JQC66" s="251"/>
      <c r="JQD66" s="251"/>
      <c r="JQE66" s="251"/>
      <c r="JQF66" s="251"/>
      <c r="JQG66" s="251"/>
      <c r="JQH66" s="251"/>
      <c r="JQI66" s="252"/>
      <c r="JQJ66" s="253"/>
      <c r="JQO66" s="254"/>
      <c r="JQR66" s="252"/>
      <c r="JQS66" s="252"/>
      <c r="JQT66" s="252"/>
      <c r="JQU66" s="252"/>
      <c r="JQV66" s="253"/>
      <c r="JQW66" s="253"/>
      <c r="JQX66" s="255"/>
      <c r="JQY66" s="255"/>
      <c r="JQZ66" s="256"/>
      <c r="JRC66" s="251"/>
      <c r="JRD66" s="251"/>
      <c r="JRE66" s="251"/>
      <c r="JRF66" s="251"/>
      <c r="JRG66" s="251"/>
      <c r="JRH66" s="251"/>
      <c r="JRI66" s="252"/>
      <c r="JRJ66" s="253"/>
      <c r="JRO66" s="254"/>
      <c r="JRR66" s="252"/>
      <c r="JRS66" s="252"/>
      <c r="JRT66" s="252"/>
      <c r="JRU66" s="252"/>
      <c r="JRV66" s="253"/>
      <c r="JRW66" s="253"/>
      <c r="JRX66" s="255"/>
      <c r="JRY66" s="255"/>
      <c r="JRZ66" s="256"/>
      <c r="JSC66" s="251"/>
      <c r="JSD66" s="251"/>
      <c r="JSE66" s="251"/>
      <c r="JSF66" s="251"/>
      <c r="JSG66" s="251"/>
      <c r="JSH66" s="251"/>
      <c r="JSI66" s="252"/>
      <c r="JSJ66" s="253"/>
      <c r="JSO66" s="254"/>
      <c r="JSR66" s="252"/>
      <c r="JSS66" s="252"/>
      <c r="JST66" s="252"/>
      <c r="JSU66" s="252"/>
      <c r="JSV66" s="253"/>
      <c r="JSW66" s="253"/>
      <c r="JSX66" s="255"/>
      <c r="JSY66" s="255"/>
      <c r="JSZ66" s="256"/>
      <c r="JTC66" s="251"/>
      <c r="JTD66" s="251"/>
      <c r="JTE66" s="251"/>
      <c r="JTF66" s="251"/>
      <c r="JTG66" s="251"/>
      <c r="JTH66" s="251"/>
      <c r="JTI66" s="252"/>
      <c r="JTJ66" s="253"/>
      <c r="JTO66" s="254"/>
      <c r="JTR66" s="252"/>
      <c r="JTS66" s="252"/>
      <c r="JTT66" s="252"/>
      <c r="JTU66" s="252"/>
      <c r="JTV66" s="253"/>
      <c r="JTW66" s="253"/>
      <c r="JTX66" s="255"/>
      <c r="JTY66" s="255"/>
      <c r="JTZ66" s="256"/>
      <c r="JUC66" s="251"/>
      <c r="JUD66" s="251"/>
      <c r="JUE66" s="251"/>
      <c r="JUF66" s="251"/>
      <c r="JUG66" s="251"/>
      <c r="JUH66" s="251"/>
      <c r="JUI66" s="252"/>
      <c r="JUJ66" s="253"/>
      <c r="JUO66" s="254"/>
      <c r="JUR66" s="252"/>
      <c r="JUS66" s="252"/>
      <c r="JUT66" s="252"/>
      <c r="JUU66" s="252"/>
      <c r="JUV66" s="253"/>
      <c r="JUW66" s="253"/>
      <c r="JUX66" s="255"/>
      <c r="JUY66" s="255"/>
      <c r="JUZ66" s="256"/>
      <c r="JVC66" s="251"/>
      <c r="JVD66" s="251"/>
      <c r="JVE66" s="251"/>
      <c r="JVF66" s="251"/>
      <c r="JVG66" s="251"/>
      <c r="JVH66" s="251"/>
      <c r="JVI66" s="252"/>
      <c r="JVJ66" s="253"/>
      <c r="JVO66" s="254"/>
      <c r="JVR66" s="252"/>
      <c r="JVS66" s="252"/>
      <c r="JVT66" s="252"/>
      <c r="JVU66" s="252"/>
      <c r="JVV66" s="253"/>
      <c r="JVW66" s="253"/>
      <c r="JVX66" s="255"/>
      <c r="JVY66" s="255"/>
      <c r="JVZ66" s="256"/>
      <c r="JWC66" s="251"/>
      <c r="JWD66" s="251"/>
      <c r="JWE66" s="251"/>
      <c r="JWF66" s="251"/>
      <c r="JWG66" s="251"/>
      <c r="JWH66" s="251"/>
      <c r="JWI66" s="252"/>
      <c r="JWJ66" s="253"/>
      <c r="JWO66" s="254"/>
      <c r="JWR66" s="252"/>
      <c r="JWS66" s="252"/>
      <c r="JWT66" s="252"/>
      <c r="JWU66" s="252"/>
      <c r="JWV66" s="253"/>
      <c r="JWW66" s="253"/>
      <c r="JWX66" s="255"/>
      <c r="JWY66" s="255"/>
      <c r="JWZ66" s="256"/>
      <c r="JXC66" s="251"/>
      <c r="JXD66" s="251"/>
      <c r="JXE66" s="251"/>
      <c r="JXF66" s="251"/>
      <c r="JXG66" s="251"/>
      <c r="JXH66" s="251"/>
      <c r="JXI66" s="252"/>
      <c r="JXJ66" s="253"/>
      <c r="JXO66" s="254"/>
      <c r="JXR66" s="252"/>
      <c r="JXS66" s="252"/>
      <c r="JXT66" s="252"/>
      <c r="JXU66" s="252"/>
      <c r="JXV66" s="253"/>
      <c r="JXW66" s="253"/>
      <c r="JXX66" s="255"/>
      <c r="JXY66" s="255"/>
      <c r="JXZ66" s="256"/>
      <c r="JYC66" s="251"/>
      <c r="JYD66" s="251"/>
      <c r="JYE66" s="251"/>
      <c r="JYF66" s="251"/>
      <c r="JYG66" s="251"/>
      <c r="JYH66" s="251"/>
      <c r="JYI66" s="252"/>
      <c r="JYJ66" s="253"/>
      <c r="JYO66" s="254"/>
      <c r="JYR66" s="252"/>
      <c r="JYS66" s="252"/>
      <c r="JYT66" s="252"/>
      <c r="JYU66" s="252"/>
      <c r="JYV66" s="253"/>
      <c r="JYW66" s="253"/>
      <c r="JYX66" s="255"/>
      <c r="JYY66" s="255"/>
      <c r="JYZ66" s="256"/>
      <c r="JZC66" s="251"/>
      <c r="JZD66" s="251"/>
      <c r="JZE66" s="251"/>
      <c r="JZF66" s="251"/>
      <c r="JZG66" s="251"/>
      <c r="JZH66" s="251"/>
      <c r="JZI66" s="252"/>
      <c r="JZJ66" s="253"/>
      <c r="JZO66" s="254"/>
      <c r="JZR66" s="252"/>
      <c r="JZS66" s="252"/>
      <c r="JZT66" s="252"/>
      <c r="JZU66" s="252"/>
      <c r="JZV66" s="253"/>
      <c r="JZW66" s="253"/>
      <c r="JZX66" s="255"/>
      <c r="JZY66" s="255"/>
      <c r="JZZ66" s="256"/>
      <c r="KAC66" s="251"/>
      <c r="KAD66" s="251"/>
      <c r="KAE66" s="251"/>
      <c r="KAF66" s="251"/>
      <c r="KAG66" s="251"/>
      <c r="KAH66" s="251"/>
      <c r="KAI66" s="252"/>
      <c r="KAJ66" s="253"/>
      <c r="KAO66" s="254"/>
      <c r="KAR66" s="252"/>
      <c r="KAS66" s="252"/>
      <c r="KAT66" s="252"/>
      <c r="KAU66" s="252"/>
      <c r="KAV66" s="253"/>
      <c r="KAW66" s="253"/>
      <c r="KAX66" s="255"/>
      <c r="KAY66" s="255"/>
      <c r="KAZ66" s="256"/>
      <c r="KBC66" s="251"/>
      <c r="KBD66" s="251"/>
      <c r="KBE66" s="251"/>
      <c r="KBF66" s="251"/>
      <c r="KBG66" s="251"/>
      <c r="KBH66" s="251"/>
      <c r="KBI66" s="252"/>
      <c r="KBJ66" s="253"/>
      <c r="KBO66" s="254"/>
      <c r="KBR66" s="252"/>
      <c r="KBS66" s="252"/>
      <c r="KBT66" s="252"/>
      <c r="KBU66" s="252"/>
      <c r="KBV66" s="253"/>
      <c r="KBW66" s="253"/>
      <c r="KBX66" s="255"/>
      <c r="KBY66" s="255"/>
      <c r="KBZ66" s="256"/>
      <c r="KCC66" s="251"/>
      <c r="KCD66" s="251"/>
      <c r="KCE66" s="251"/>
      <c r="KCF66" s="251"/>
      <c r="KCG66" s="251"/>
      <c r="KCH66" s="251"/>
      <c r="KCI66" s="252"/>
      <c r="KCJ66" s="253"/>
      <c r="KCO66" s="254"/>
      <c r="KCR66" s="252"/>
      <c r="KCS66" s="252"/>
      <c r="KCT66" s="252"/>
      <c r="KCU66" s="252"/>
      <c r="KCV66" s="253"/>
      <c r="KCW66" s="253"/>
      <c r="KCX66" s="255"/>
      <c r="KCY66" s="255"/>
      <c r="KCZ66" s="256"/>
      <c r="KDC66" s="251"/>
      <c r="KDD66" s="251"/>
      <c r="KDE66" s="251"/>
      <c r="KDF66" s="251"/>
      <c r="KDG66" s="251"/>
      <c r="KDH66" s="251"/>
      <c r="KDI66" s="252"/>
      <c r="KDJ66" s="253"/>
      <c r="KDO66" s="254"/>
      <c r="KDR66" s="252"/>
      <c r="KDS66" s="252"/>
      <c r="KDT66" s="252"/>
      <c r="KDU66" s="252"/>
      <c r="KDV66" s="253"/>
      <c r="KDW66" s="253"/>
      <c r="KDX66" s="255"/>
      <c r="KDY66" s="255"/>
      <c r="KDZ66" s="256"/>
      <c r="KEC66" s="251"/>
      <c r="KED66" s="251"/>
      <c r="KEE66" s="251"/>
      <c r="KEF66" s="251"/>
      <c r="KEG66" s="251"/>
      <c r="KEH66" s="251"/>
      <c r="KEI66" s="252"/>
      <c r="KEJ66" s="253"/>
      <c r="KEO66" s="254"/>
      <c r="KER66" s="252"/>
      <c r="KES66" s="252"/>
      <c r="KET66" s="252"/>
      <c r="KEU66" s="252"/>
      <c r="KEV66" s="253"/>
      <c r="KEW66" s="253"/>
      <c r="KEX66" s="255"/>
      <c r="KEY66" s="255"/>
      <c r="KEZ66" s="256"/>
      <c r="KFC66" s="251"/>
      <c r="KFD66" s="251"/>
      <c r="KFE66" s="251"/>
      <c r="KFF66" s="251"/>
      <c r="KFG66" s="251"/>
      <c r="KFH66" s="251"/>
      <c r="KFI66" s="252"/>
      <c r="KFJ66" s="253"/>
      <c r="KFO66" s="254"/>
      <c r="KFR66" s="252"/>
      <c r="KFS66" s="252"/>
      <c r="KFT66" s="252"/>
      <c r="KFU66" s="252"/>
      <c r="KFV66" s="253"/>
      <c r="KFW66" s="253"/>
      <c r="KFX66" s="255"/>
      <c r="KFY66" s="255"/>
      <c r="KFZ66" s="256"/>
      <c r="KGC66" s="251"/>
      <c r="KGD66" s="251"/>
      <c r="KGE66" s="251"/>
      <c r="KGF66" s="251"/>
      <c r="KGG66" s="251"/>
      <c r="KGH66" s="251"/>
      <c r="KGI66" s="252"/>
      <c r="KGJ66" s="253"/>
      <c r="KGO66" s="254"/>
      <c r="KGR66" s="252"/>
      <c r="KGS66" s="252"/>
      <c r="KGT66" s="252"/>
      <c r="KGU66" s="252"/>
      <c r="KGV66" s="253"/>
      <c r="KGW66" s="253"/>
      <c r="KGX66" s="255"/>
      <c r="KGY66" s="255"/>
      <c r="KGZ66" s="256"/>
      <c r="KHC66" s="251"/>
      <c r="KHD66" s="251"/>
      <c r="KHE66" s="251"/>
      <c r="KHF66" s="251"/>
      <c r="KHG66" s="251"/>
      <c r="KHH66" s="251"/>
      <c r="KHI66" s="252"/>
      <c r="KHJ66" s="253"/>
      <c r="KHO66" s="254"/>
      <c r="KHR66" s="252"/>
      <c r="KHS66" s="252"/>
      <c r="KHT66" s="252"/>
      <c r="KHU66" s="252"/>
      <c r="KHV66" s="253"/>
      <c r="KHW66" s="253"/>
      <c r="KHX66" s="255"/>
      <c r="KHY66" s="255"/>
      <c r="KHZ66" s="256"/>
      <c r="KIC66" s="251"/>
      <c r="KID66" s="251"/>
      <c r="KIE66" s="251"/>
      <c r="KIF66" s="251"/>
      <c r="KIG66" s="251"/>
      <c r="KIH66" s="251"/>
      <c r="KII66" s="252"/>
      <c r="KIJ66" s="253"/>
      <c r="KIO66" s="254"/>
      <c r="KIR66" s="252"/>
      <c r="KIS66" s="252"/>
      <c r="KIT66" s="252"/>
      <c r="KIU66" s="252"/>
      <c r="KIV66" s="253"/>
      <c r="KIW66" s="253"/>
      <c r="KIX66" s="255"/>
      <c r="KIY66" s="255"/>
      <c r="KIZ66" s="256"/>
      <c r="KJC66" s="251"/>
      <c r="KJD66" s="251"/>
      <c r="KJE66" s="251"/>
      <c r="KJF66" s="251"/>
      <c r="KJG66" s="251"/>
      <c r="KJH66" s="251"/>
      <c r="KJI66" s="252"/>
      <c r="KJJ66" s="253"/>
      <c r="KJO66" s="254"/>
      <c r="KJR66" s="252"/>
      <c r="KJS66" s="252"/>
      <c r="KJT66" s="252"/>
      <c r="KJU66" s="252"/>
      <c r="KJV66" s="253"/>
      <c r="KJW66" s="253"/>
      <c r="KJX66" s="255"/>
      <c r="KJY66" s="255"/>
      <c r="KJZ66" s="256"/>
      <c r="KKC66" s="251"/>
      <c r="KKD66" s="251"/>
      <c r="KKE66" s="251"/>
      <c r="KKF66" s="251"/>
      <c r="KKG66" s="251"/>
      <c r="KKH66" s="251"/>
      <c r="KKI66" s="252"/>
      <c r="KKJ66" s="253"/>
      <c r="KKO66" s="254"/>
      <c r="KKR66" s="252"/>
      <c r="KKS66" s="252"/>
      <c r="KKT66" s="252"/>
      <c r="KKU66" s="252"/>
      <c r="KKV66" s="253"/>
      <c r="KKW66" s="253"/>
      <c r="KKX66" s="255"/>
      <c r="KKY66" s="255"/>
      <c r="KKZ66" s="256"/>
      <c r="KLC66" s="251"/>
      <c r="KLD66" s="251"/>
      <c r="KLE66" s="251"/>
      <c r="KLF66" s="251"/>
      <c r="KLG66" s="251"/>
      <c r="KLH66" s="251"/>
      <c r="KLI66" s="252"/>
      <c r="KLJ66" s="253"/>
      <c r="KLO66" s="254"/>
      <c r="KLR66" s="252"/>
      <c r="KLS66" s="252"/>
      <c r="KLT66" s="252"/>
      <c r="KLU66" s="252"/>
      <c r="KLV66" s="253"/>
      <c r="KLW66" s="253"/>
      <c r="KLX66" s="255"/>
      <c r="KLY66" s="255"/>
      <c r="KLZ66" s="256"/>
      <c r="KMC66" s="251"/>
      <c r="KMD66" s="251"/>
      <c r="KME66" s="251"/>
      <c r="KMF66" s="251"/>
      <c r="KMG66" s="251"/>
      <c r="KMH66" s="251"/>
      <c r="KMI66" s="252"/>
      <c r="KMJ66" s="253"/>
      <c r="KMO66" s="254"/>
      <c r="KMR66" s="252"/>
      <c r="KMS66" s="252"/>
      <c r="KMT66" s="252"/>
      <c r="KMU66" s="252"/>
      <c r="KMV66" s="253"/>
      <c r="KMW66" s="253"/>
      <c r="KMX66" s="255"/>
      <c r="KMY66" s="255"/>
      <c r="KMZ66" s="256"/>
      <c r="KNC66" s="251"/>
      <c r="KND66" s="251"/>
      <c r="KNE66" s="251"/>
      <c r="KNF66" s="251"/>
      <c r="KNG66" s="251"/>
      <c r="KNH66" s="251"/>
      <c r="KNI66" s="252"/>
      <c r="KNJ66" s="253"/>
      <c r="KNO66" s="254"/>
      <c r="KNR66" s="252"/>
      <c r="KNS66" s="252"/>
      <c r="KNT66" s="252"/>
      <c r="KNU66" s="252"/>
      <c r="KNV66" s="253"/>
      <c r="KNW66" s="253"/>
      <c r="KNX66" s="255"/>
      <c r="KNY66" s="255"/>
      <c r="KNZ66" s="256"/>
      <c r="KOC66" s="251"/>
      <c r="KOD66" s="251"/>
      <c r="KOE66" s="251"/>
      <c r="KOF66" s="251"/>
      <c r="KOG66" s="251"/>
      <c r="KOH66" s="251"/>
      <c r="KOI66" s="252"/>
      <c r="KOJ66" s="253"/>
      <c r="KOO66" s="254"/>
      <c r="KOR66" s="252"/>
      <c r="KOS66" s="252"/>
      <c r="KOT66" s="252"/>
      <c r="KOU66" s="252"/>
      <c r="KOV66" s="253"/>
      <c r="KOW66" s="253"/>
      <c r="KOX66" s="255"/>
      <c r="KOY66" s="255"/>
      <c r="KOZ66" s="256"/>
      <c r="KPC66" s="251"/>
      <c r="KPD66" s="251"/>
      <c r="KPE66" s="251"/>
      <c r="KPF66" s="251"/>
      <c r="KPG66" s="251"/>
      <c r="KPH66" s="251"/>
      <c r="KPI66" s="252"/>
      <c r="KPJ66" s="253"/>
      <c r="KPO66" s="254"/>
      <c r="KPR66" s="252"/>
      <c r="KPS66" s="252"/>
      <c r="KPT66" s="252"/>
      <c r="KPU66" s="252"/>
      <c r="KPV66" s="253"/>
      <c r="KPW66" s="253"/>
      <c r="KPX66" s="255"/>
      <c r="KPY66" s="255"/>
      <c r="KPZ66" s="256"/>
      <c r="KQC66" s="251"/>
      <c r="KQD66" s="251"/>
      <c r="KQE66" s="251"/>
      <c r="KQF66" s="251"/>
      <c r="KQG66" s="251"/>
      <c r="KQH66" s="251"/>
      <c r="KQI66" s="252"/>
      <c r="KQJ66" s="253"/>
      <c r="KQO66" s="254"/>
      <c r="KQR66" s="252"/>
      <c r="KQS66" s="252"/>
      <c r="KQT66" s="252"/>
      <c r="KQU66" s="252"/>
      <c r="KQV66" s="253"/>
      <c r="KQW66" s="253"/>
      <c r="KQX66" s="255"/>
      <c r="KQY66" s="255"/>
      <c r="KQZ66" s="256"/>
      <c r="KRC66" s="251"/>
      <c r="KRD66" s="251"/>
      <c r="KRE66" s="251"/>
      <c r="KRF66" s="251"/>
      <c r="KRG66" s="251"/>
      <c r="KRH66" s="251"/>
      <c r="KRI66" s="252"/>
      <c r="KRJ66" s="253"/>
      <c r="KRO66" s="254"/>
      <c r="KRR66" s="252"/>
      <c r="KRS66" s="252"/>
      <c r="KRT66" s="252"/>
      <c r="KRU66" s="252"/>
      <c r="KRV66" s="253"/>
      <c r="KRW66" s="253"/>
      <c r="KRX66" s="255"/>
      <c r="KRY66" s="255"/>
      <c r="KRZ66" s="256"/>
      <c r="KSC66" s="251"/>
      <c r="KSD66" s="251"/>
      <c r="KSE66" s="251"/>
      <c r="KSF66" s="251"/>
      <c r="KSG66" s="251"/>
      <c r="KSH66" s="251"/>
      <c r="KSI66" s="252"/>
      <c r="KSJ66" s="253"/>
      <c r="KSO66" s="254"/>
      <c r="KSR66" s="252"/>
      <c r="KSS66" s="252"/>
      <c r="KST66" s="252"/>
      <c r="KSU66" s="252"/>
      <c r="KSV66" s="253"/>
      <c r="KSW66" s="253"/>
      <c r="KSX66" s="255"/>
      <c r="KSY66" s="255"/>
      <c r="KSZ66" s="256"/>
      <c r="KTC66" s="251"/>
      <c r="KTD66" s="251"/>
      <c r="KTE66" s="251"/>
      <c r="KTF66" s="251"/>
      <c r="KTG66" s="251"/>
      <c r="KTH66" s="251"/>
      <c r="KTI66" s="252"/>
      <c r="KTJ66" s="253"/>
      <c r="KTO66" s="254"/>
      <c r="KTR66" s="252"/>
      <c r="KTS66" s="252"/>
      <c r="KTT66" s="252"/>
      <c r="KTU66" s="252"/>
      <c r="KTV66" s="253"/>
      <c r="KTW66" s="253"/>
      <c r="KTX66" s="255"/>
      <c r="KTY66" s="255"/>
      <c r="KTZ66" s="256"/>
      <c r="KUC66" s="251"/>
      <c r="KUD66" s="251"/>
      <c r="KUE66" s="251"/>
      <c r="KUF66" s="251"/>
      <c r="KUG66" s="251"/>
      <c r="KUH66" s="251"/>
      <c r="KUI66" s="252"/>
      <c r="KUJ66" s="253"/>
      <c r="KUO66" s="254"/>
      <c r="KUR66" s="252"/>
      <c r="KUS66" s="252"/>
      <c r="KUT66" s="252"/>
      <c r="KUU66" s="252"/>
      <c r="KUV66" s="253"/>
      <c r="KUW66" s="253"/>
      <c r="KUX66" s="255"/>
      <c r="KUY66" s="255"/>
      <c r="KUZ66" s="256"/>
      <c r="KVC66" s="251"/>
      <c r="KVD66" s="251"/>
      <c r="KVE66" s="251"/>
      <c r="KVF66" s="251"/>
      <c r="KVG66" s="251"/>
      <c r="KVH66" s="251"/>
      <c r="KVI66" s="252"/>
      <c r="KVJ66" s="253"/>
      <c r="KVO66" s="254"/>
      <c r="KVR66" s="252"/>
      <c r="KVS66" s="252"/>
      <c r="KVT66" s="252"/>
      <c r="KVU66" s="252"/>
      <c r="KVV66" s="253"/>
      <c r="KVW66" s="253"/>
      <c r="KVX66" s="255"/>
      <c r="KVY66" s="255"/>
      <c r="KVZ66" s="256"/>
      <c r="KWC66" s="251"/>
      <c r="KWD66" s="251"/>
      <c r="KWE66" s="251"/>
      <c r="KWF66" s="251"/>
      <c r="KWG66" s="251"/>
      <c r="KWH66" s="251"/>
      <c r="KWI66" s="252"/>
      <c r="KWJ66" s="253"/>
      <c r="KWO66" s="254"/>
      <c r="KWR66" s="252"/>
      <c r="KWS66" s="252"/>
      <c r="KWT66" s="252"/>
      <c r="KWU66" s="252"/>
      <c r="KWV66" s="253"/>
      <c r="KWW66" s="253"/>
      <c r="KWX66" s="255"/>
      <c r="KWY66" s="255"/>
      <c r="KWZ66" s="256"/>
      <c r="KXC66" s="251"/>
      <c r="KXD66" s="251"/>
      <c r="KXE66" s="251"/>
      <c r="KXF66" s="251"/>
      <c r="KXG66" s="251"/>
      <c r="KXH66" s="251"/>
      <c r="KXI66" s="252"/>
      <c r="KXJ66" s="253"/>
      <c r="KXO66" s="254"/>
      <c r="KXR66" s="252"/>
      <c r="KXS66" s="252"/>
      <c r="KXT66" s="252"/>
      <c r="KXU66" s="252"/>
      <c r="KXV66" s="253"/>
      <c r="KXW66" s="253"/>
      <c r="KXX66" s="255"/>
      <c r="KXY66" s="255"/>
      <c r="KXZ66" s="256"/>
      <c r="KYC66" s="251"/>
      <c r="KYD66" s="251"/>
      <c r="KYE66" s="251"/>
      <c r="KYF66" s="251"/>
      <c r="KYG66" s="251"/>
      <c r="KYH66" s="251"/>
      <c r="KYI66" s="252"/>
      <c r="KYJ66" s="253"/>
      <c r="KYO66" s="254"/>
      <c r="KYR66" s="252"/>
      <c r="KYS66" s="252"/>
      <c r="KYT66" s="252"/>
      <c r="KYU66" s="252"/>
      <c r="KYV66" s="253"/>
      <c r="KYW66" s="253"/>
      <c r="KYX66" s="255"/>
      <c r="KYY66" s="255"/>
      <c r="KYZ66" s="256"/>
      <c r="KZC66" s="251"/>
      <c r="KZD66" s="251"/>
      <c r="KZE66" s="251"/>
      <c r="KZF66" s="251"/>
      <c r="KZG66" s="251"/>
      <c r="KZH66" s="251"/>
      <c r="KZI66" s="252"/>
      <c r="KZJ66" s="253"/>
      <c r="KZO66" s="254"/>
      <c r="KZR66" s="252"/>
      <c r="KZS66" s="252"/>
      <c r="KZT66" s="252"/>
      <c r="KZU66" s="252"/>
      <c r="KZV66" s="253"/>
      <c r="KZW66" s="253"/>
      <c r="KZX66" s="255"/>
      <c r="KZY66" s="255"/>
      <c r="KZZ66" s="256"/>
      <c r="LAC66" s="251"/>
      <c r="LAD66" s="251"/>
      <c r="LAE66" s="251"/>
      <c r="LAF66" s="251"/>
      <c r="LAG66" s="251"/>
      <c r="LAH66" s="251"/>
      <c r="LAI66" s="252"/>
      <c r="LAJ66" s="253"/>
      <c r="LAO66" s="254"/>
      <c r="LAR66" s="252"/>
      <c r="LAS66" s="252"/>
      <c r="LAT66" s="252"/>
      <c r="LAU66" s="252"/>
      <c r="LAV66" s="253"/>
      <c r="LAW66" s="253"/>
      <c r="LAX66" s="255"/>
      <c r="LAY66" s="255"/>
      <c r="LAZ66" s="256"/>
      <c r="LBC66" s="251"/>
      <c r="LBD66" s="251"/>
      <c r="LBE66" s="251"/>
      <c r="LBF66" s="251"/>
      <c r="LBG66" s="251"/>
      <c r="LBH66" s="251"/>
      <c r="LBI66" s="252"/>
      <c r="LBJ66" s="253"/>
      <c r="LBO66" s="254"/>
      <c r="LBR66" s="252"/>
      <c r="LBS66" s="252"/>
      <c r="LBT66" s="252"/>
      <c r="LBU66" s="252"/>
      <c r="LBV66" s="253"/>
      <c r="LBW66" s="253"/>
      <c r="LBX66" s="255"/>
      <c r="LBY66" s="255"/>
      <c r="LBZ66" s="256"/>
      <c r="LCC66" s="251"/>
      <c r="LCD66" s="251"/>
      <c r="LCE66" s="251"/>
      <c r="LCF66" s="251"/>
      <c r="LCG66" s="251"/>
      <c r="LCH66" s="251"/>
      <c r="LCI66" s="252"/>
      <c r="LCJ66" s="253"/>
      <c r="LCO66" s="254"/>
      <c r="LCR66" s="252"/>
      <c r="LCS66" s="252"/>
      <c r="LCT66" s="252"/>
      <c r="LCU66" s="252"/>
      <c r="LCV66" s="253"/>
      <c r="LCW66" s="253"/>
      <c r="LCX66" s="255"/>
      <c r="LCY66" s="255"/>
      <c r="LCZ66" s="256"/>
      <c r="LDC66" s="251"/>
      <c r="LDD66" s="251"/>
      <c r="LDE66" s="251"/>
      <c r="LDF66" s="251"/>
      <c r="LDG66" s="251"/>
      <c r="LDH66" s="251"/>
      <c r="LDI66" s="252"/>
      <c r="LDJ66" s="253"/>
      <c r="LDO66" s="254"/>
      <c r="LDR66" s="252"/>
      <c r="LDS66" s="252"/>
      <c r="LDT66" s="252"/>
      <c r="LDU66" s="252"/>
      <c r="LDV66" s="253"/>
      <c r="LDW66" s="253"/>
      <c r="LDX66" s="255"/>
      <c r="LDY66" s="255"/>
      <c r="LDZ66" s="256"/>
      <c r="LEC66" s="251"/>
      <c r="LED66" s="251"/>
      <c r="LEE66" s="251"/>
      <c r="LEF66" s="251"/>
      <c r="LEG66" s="251"/>
      <c r="LEH66" s="251"/>
      <c r="LEI66" s="252"/>
      <c r="LEJ66" s="253"/>
      <c r="LEO66" s="254"/>
      <c r="LER66" s="252"/>
      <c r="LES66" s="252"/>
      <c r="LET66" s="252"/>
      <c r="LEU66" s="252"/>
      <c r="LEV66" s="253"/>
      <c r="LEW66" s="253"/>
      <c r="LEX66" s="255"/>
      <c r="LEY66" s="255"/>
      <c r="LEZ66" s="256"/>
      <c r="LFC66" s="251"/>
      <c r="LFD66" s="251"/>
      <c r="LFE66" s="251"/>
      <c r="LFF66" s="251"/>
      <c r="LFG66" s="251"/>
      <c r="LFH66" s="251"/>
      <c r="LFI66" s="252"/>
      <c r="LFJ66" s="253"/>
      <c r="LFO66" s="254"/>
      <c r="LFR66" s="252"/>
      <c r="LFS66" s="252"/>
      <c r="LFT66" s="252"/>
      <c r="LFU66" s="252"/>
      <c r="LFV66" s="253"/>
      <c r="LFW66" s="253"/>
      <c r="LFX66" s="255"/>
      <c r="LFY66" s="255"/>
      <c r="LFZ66" s="256"/>
      <c r="LGC66" s="251"/>
      <c r="LGD66" s="251"/>
      <c r="LGE66" s="251"/>
      <c r="LGF66" s="251"/>
      <c r="LGG66" s="251"/>
      <c r="LGH66" s="251"/>
      <c r="LGI66" s="252"/>
      <c r="LGJ66" s="253"/>
      <c r="LGO66" s="254"/>
      <c r="LGR66" s="252"/>
      <c r="LGS66" s="252"/>
      <c r="LGT66" s="252"/>
      <c r="LGU66" s="252"/>
      <c r="LGV66" s="253"/>
      <c r="LGW66" s="253"/>
      <c r="LGX66" s="255"/>
      <c r="LGY66" s="255"/>
      <c r="LGZ66" s="256"/>
      <c r="LHC66" s="251"/>
      <c r="LHD66" s="251"/>
      <c r="LHE66" s="251"/>
      <c r="LHF66" s="251"/>
      <c r="LHG66" s="251"/>
      <c r="LHH66" s="251"/>
      <c r="LHI66" s="252"/>
      <c r="LHJ66" s="253"/>
      <c r="LHO66" s="254"/>
      <c r="LHR66" s="252"/>
      <c r="LHS66" s="252"/>
      <c r="LHT66" s="252"/>
      <c r="LHU66" s="252"/>
      <c r="LHV66" s="253"/>
      <c r="LHW66" s="253"/>
      <c r="LHX66" s="255"/>
      <c r="LHY66" s="255"/>
      <c r="LHZ66" s="256"/>
      <c r="LIC66" s="251"/>
      <c r="LID66" s="251"/>
      <c r="LIE66" s="251"/>
      <c r="LIF66" s="251"/>
      <c r="LIG66" s="251"/>
      <c r="LIH66" s="251"/>
      <c r="LII66" s="252"/>
      <c r="LIJ66" s="253"/>
      <c r="LIO66" s="254"/>
      <c r="LIR66" s="252"/>
      <c r="LIS66" s="252"/>
      <c r="LIT66" s="252"/>
      <c r="LIU66" s="252"/>
      <c r="LIV66" s="253"/>
      <c r="LIW66" s="253"/>
      <c r="LIX66" s="255"/>
      <c r="LIY66" s="255"/>
      <c r="LIZ66" s="256"/>
      <c r="LJC66" s="251"/>
      <c r="LJD66" s="251"/>
      <c r="LJE66" s="251"/>
      <c r="LJF66" s="251"/>
      <c r="LJG66" s="251"/>
      <c r="LJH66" s="251"/>
      <c r="LJI66" s="252"/>
      <c r="LJJ66" s="253"/>
      <c r="LJO66" s="254"/>
      <c r="LJR66" s="252"/>
      <c r="LJS66" s="252"/>
      <c r="LJT66" s="252"/>
      <c r="LJU66" s="252"/>
      <c r="LJV66" s="253"/>
      <c r="LJW66" s="253"/>
      <c r="LJX66" s="255"/>
      <c r="LJY66" s="255"/>
      <c r="LJZ66" s="256"/>
      <c r="LKC66" s="251"/>
      <c r="LKD66" s="251"/>
      <c r="LKE66" s="251"/>
      <c r="LKF66" s="251"/>
      <c r="LKG66" s="251"/>
      <c r="LKH66" s="251"/>
      <c r="LKI66" s="252"/>
      <c r="LKJ66" s="253"/>
      <c r="LKO66" s="254"/>
      <c r="LKR66" s="252"/>
      <c r="LKS66" s="252"/>
      <c r="LKT66" s="252"/>
      <c r="LKU66" s="252"/>
      <c r="LKV66" s="253"/>
      <c r="LKW66" s="253"/>
      <c r="LKX66" s="255"/>
      <c r="LKY66" s="255"/>
      <c r="LKZ66" s="256"/>
      <c r="LLC66" s="251"/>
      <c r="LLD66" s="251"/>
      <c r="LLE66" s="251"/>
      <c r="LLF66" s="251"/>
      <c r="LLG66" s="251"/>
      <c r="LLH66" s="251"/>
      <c r="LLI66" s="252"/>
      <c r="LLJ66" s="253"/>
      <c r="LLO66" s="254"/>
      <c r="LLR66" s="252"/>
      <c r="LLS66" s="252"/>
      <c r="LLT66" s="252"/>
      <c r="LLU66" s="252"/>
      <c r="LLV66" s="253"/>
      <c r="LLW66" s="253"/>
      <c r="LLX66" s="255"/>
      <c r="LLY66" s="255"/>
      <c r="LLZ66" s="256"/>
      <c r="LMC66" s="251"/>
      <c r="LMD66" s="251"/>
      <c r="LME66" s="251"/>
      <c r="LMF66" s="251"/>
      <c r="LMG66" s="251"/>
      <c r="LMH66" s="251"/>
      <c r="LMI66" s="252"/>
      <c r="LMJ66" s="253"/>
      <c r="LMO66" s="254"/>
      <c r="LMR66" s="252"/>
      <c r="LMS66" s="252"/>
      <c r="LMT66" s="252"/>
      <c r="LMU66" s="252"/>
      <c r="LMV66" s="253"/>
      <c r="LMW66" s="253"/>
      <c r="LMX66" s="255"/>
      <c r="LMY66" s="255"/>
      <c r="LMZ66" s="256"/>
      <c r="LNC66" s="251"/>
      <c r="LND66" s="251"/>
      <c r="LNE66" s="251"/>
      <c r="LNF66" s="251"/>
      <c r="LNG66" s="251"/>
      <c r="LNH66" s="251"/>
      <c r="LNI66" s="252"/>
      <c r="LNJ66" s="253"/>
      <c r="LNO66" s="254"/>
      <c r="LNR66" s="252"/>
      <c r="LNS66" s="252"/>
      <c r="LNT66" s="252"/>
      <c r="LNU66" s="252"/>
      <c r="LNV66" s="253"/>
      <c r="LNW66" s="253"/>
      <c r="LNX66" s="255"/>
      <c r="LNY66" s="255"/>
      <c r="LNZ66" s="256"/>
      <c r="LOC66" s="251"/>
      <c r="LOD66" s="251"/>
      <c r="LOE66" s="251"/>
      <c r="LOF66" s="251"/>
      <c r="LOG66" s="251"/>
      <c r="LOH66" s="251"/>
      <c r="LOI66" s="252"/>
      <c r="LOJ66" s="253"/>
      <c r="LOO66" s="254"/>
      <c r="LOR66" s="252"/>
      <c r="LOS66" s="252"/>
      <c r="LOT66" s="252"/>
      <c r="LOU66" s="252"/>
      <c r="LOV66" s="253"/>
      <c r="LOW66" s="253"/>
      <c r="LOX66" s="255"/>
      <c r="LOY66" s="255"/>
      <c r="LOZ66" s="256"/>
      <c r="LPC66" s="251"/>
      <c r="LPD66" s="251"/>
      <c r="LPE66" s="251"/>
      <c r="LPF66" s="251"/>
      <c r="LPG66" s="251"/>
      <c r="LPH66" s="251"/>
      <c r="LPI66" s="252"/>
      <c r="LPJ66" s="253"/>
      <c r="LPO66" s="254"/>
      <c r="LPR66" s="252"/>
      <c r="LPS66" s="252"/>
      <c r="LPT66" s="252"/>
      <c r="LPU66" s="252"/>
      <c r="LPV66" s="253"/>
      <c r="LPW66" s="253"/>
      <c r="LPX66" s="255"/>
      <c r="LPY66" s="255"/>
      <c r="LPZ66" s="256"/>
      <c r="LQC66" s="251"/>
      <c r="LQD66" s="251"/>
      <c r="LQE66" s="251"/>
      <c r="LQF66" s="251"/>
      <c r="LQG66" s="251"/>
      <c r="LQH66" s="251"/>
      <c r="LQI66" s="252"/>
      <c r="LQJ66" s="253"/>
      <c r="LQO66" s="254"/>
      <c r="LQR66" s="252"/>
      <c r="LQS66" s="252"/>
      <c r="LQT66" s="252"/>
      <c r="LQU66" s="252"/>
      <c r="LQV66" s="253"/>
      <c r="LQW66" s="253"/>
      <c r="LQX66" s="255"/>
      <c r="LQY66" s="255"/>
      <c r="LQZ66" s="256"/>
      <c r="LRC66" s="251"/>
      <c r="LRD66" s="251"/>
      <c r="LRE66" s="251"/>
      <c r="LRF66" s="251"/>
      <c r="LRG66" s="251"/>
      <c r="LRH66" s="251"/>
      <c r="LRI66" s="252"/>
      <c r="LRJ66" s="253"/>
      <c r="LRO66" s="254"/>
      <c r="LRR66" s="252"/>
      <c r="LRS66" s="252"/>
      <c r="LRT66" s="252"/>
      <c r="LRU66" s="252"/>
      <c r="LRV66" s="253"/>
      <c r="LRW66" s="253"/>
      <c r="LRX66" s="255"/>
      <c r="LRY66" s="255"/>
      <c r="LRZ66" s="256"/>
      <c r="LSC66" s="251"/>
      <c r="LSD66" s="251"/>
      <c r="LSE66" s="251"/>
      <c r="LSF66" s="251"/>
      <c r="LSG66" s="251"/>
      <c r="LSH66" s="251"/>
      <c r="LSI66" s="252"/>
      <c r="LSJ66" s="253"/>
      <c r="LSO66" s="254"/>
      <c r="LSR66" s="252"/>
      <c r="LSS66" s="252"/>
      <c r="LST66" s="252"/>
      <c r="LSU66" s="252"/>
      <c r="LSV66" s="253"/>
      <c r="LSW66" s="253"/>
      <c r="LSX66" s="255"/>
      <c r="LSY66" s="255"/>
      <c r="LSZ66" s="256"/>
      <c r="LTC66" s="251"/>
      <c r="LTD66" s="251"/>
      <c r="LTE66" s="251"/>
      <c r="LTF66" s="251"/>
      <c r="LTG66" s="251"/>
      <c r="LTH66" s="251"/>
      <c r="LTI66" s="252"/>
      <c r="LTJ66" s="253"/>
      <c r="LTO66" s="254"/>
      <c r="LTR66" s="252"/>
      <c r="LTS66" s="252"/>
      <c r="LTT66" s="252"/>
      <c r="LTU66" s="252"/>
      <c r="LTV66" s="253"/>
      <c r="LTW66" s="253"/>
      <c r="LTX66" s="255"/>
      <c r="LTY66" s="255"/>
      <c r="LTZ66" s="256"/>
      <c r="LUC66" s="251"/>
      <c r="LUD66" s="251"/>
      <c r="LUE66" s="251"/>
      <c r="LUF66" s="251"/>
      <c r="LUG66" s="251"/>
      <c r="LUH66" s="251"/>
      <c r="LUI66" s="252"/>
      <c r="LUJ66" s="253"/>
      <c r="LUO66" s="254"/>
      <c r="LUR66" s="252"/>
      <c r="LUS66" s="252"/>
      <c r="LUT66" s="252"/>
      <c r="LUU66" s="252"/>
      <c r="LUV66" s="253"/>
      <c r="LUW66" s="253"/>
      <c r="LUX66" s="255"/>
      <c r="LUY66" s="255"/>
      <c r="LUZ66" s="256"/>
      <c r="LVC66" s="251"/>
      <c r="LVD66" s="251"/>
      <c r="LVE66" s="251"/>
      <c r="LVF66" s="251"/>
      <c r="LVG66" s="251"/>
      <c r="LVH66" s="251"/>
      <c r="LVI66" s="252"/>
      <c r="LVJ66" s="253"/>
      <c r="LVO66" s="254"/>
      <c r="LVR66" s="252"/>
      <c r="LVS66" s="252"/>
      <c r="LVT66" s="252"/>
      <c r="LVU66" s="252"/>
      <c r="LVV66" s="253"/>
      <c r="LVW66" s="253"/>
      <c r="LVX66" s="255"/>
      <c r="LVY66" s="255"/>
      <c r="LVZ66" s="256"/>
      <c r="LWC66" s="251"/>
      <c r="LWD66" s="251"/>
      <c r="LWE66" s="251"/>
      <c r="LWF66" s="251"/>
      <c r="LWG66" s="251"/>
      <c r="LWH66" s="251"/>
      <c r="LWI66" s="252"/>
      <c r="LWJ66" s="253"/>
      <c r="LWO66" s="254"/>
      <c r="LWR66" s="252"/>
      <c r="LWS66" s="252"/>
      <c r="LWT66" s="252"/>
      <c r="LWU66" s="252"/>
      <c r="LWV66" s="253"/>
      <c r="LWW66" s="253"/>
      <c r="LWX66" s="255"/>
      <c r="LWY66" s="255"/>
      <c r="LWZ66" s="256"/>
      <c r="LXC66" s="251"/>
      <c r="LXD66" s="251"/>
      <c r="LXE66" s="251"/>
      <c r="LXF66" s="251"/>
      <c r="LXG66" s="251"/>
      <c r="LXH66" s="251"/>
      <c r="LXI66" s="252"/>
      <c r="LXJ66" s="253"/>
      <c r="LXO66" s="254"/>
      <c r="LXR66" s="252"/>
      <c r="LXS66" s="252"/>
      <c r="LXT66" s="252"/>
      <c r="LXU66" s="252"/>
      <c r="LXV66" s="253"/>
      <c r="LXW66" s="253"/>
      <c r="LXX66" s="255"/>
      <c r="LXY66" s="255"/>
      <c r="LXZ66" s="256"/>
      <c r="LYC66" s="251"/>
      <c r="LYD66" s="251"/>
      <c r="LYE66" s="251"/>
      <c r="LYF66" s="251"/>
      <c r="LYG66" s="251"/>
      <c r="LYH66" s="251"/>
      <c r="LYI66" s="252"/>
      <c r="LYJ66" s="253"/>
      <c r="LYO66" s="254"/>
      <c r="LYR66" s="252"/>
      <c r="LYS66" s="252"/>
      <c r="LYT66" s="252"/>
      <c r="LYU66" s="252"/>
      <c r="LYV66" s="253"/>
      <c r="LYW66" s="253"/>
      <c r="LYX66" s="255"/>
      <c r="LYY66" s="255"/>
      <c r="LYZ66" s="256"/>
      <c r="LZC66" s="251"/>
      <c r="LZD66" s="251"/>
      <c r="LZE66" s="251"/>
      <c r="LZF66" s="251"/>
      <c r="LZG66" s="251"/>
      <c r="LZH66" s="251"/>
      <c r="LZI66" s="252"/>
      <c r="LZJ66" s="253"/>
      <c r="LZO66" s="254"/>
      <c r="LZR66" s="252"/>
      <c r="LZS66" s="252"/>
      <c r="LZT66" s="252"/>
      <c r="LZU66" s="252"/>
      <c r="LZV66" s="253"/>
      <c r="LZW66" s="253"/>
      <c r="LZX66" s="255"/>
      <c r="LZY66" s="255"/>
      <c r="LZZ66" s="256"/>
      <c r="MAC66" s="251"/>
      <c r="MAD66" s="251"/>
      <c r="MAE66" s="251"/>
      <c r="MAF66" s="251"/>
      <c r="MAG66" s="251"/>
      <c r="MAH66" s="251"/>
      <c r="MAI66" s="252"/>
      <c r="MAJ66" s="253"/>
      <c r="MAO66" s="254"/>
      <c r="MAR66" s="252"/>
      <c r="MAS66" s="252"/>
      <c r="MAT66" s="252"/>
      <c r="MAU66" s="252"/>
      <c r="MAV66" s="253"/>
      <c r="MAW66" s="253"/>
      <c r="MAX66" s="255"/>
      <c r="MAY66" s="255"/>
      <c r="MAZ66" s="256"/>
      <c r="MBC66" s="251"/>
      <c r="MBD66" s="251"/>
      <c r="MBE66" s="251"/>
      <c r="MBF66" s="251"/>
      <c r="MBG66" s="251"/>
      <c r="MBH66" s="251"/>
      <c r="MBI66" s="252"/>
      <c r="MBJ66" s="253"/>
      <c r="MBO66" s="254"/>
      <c r="MBR66" s="252"/>
      <c r="MBS66" s="252"/>
      <c r="MBT66" s="252"/>
      <c r="MBU66" s="252"/>
      <c r="MBV66" s="253"/>
      <c r="MBW66" s="253"/>
      <c r="MBX66" s="255"/>
      <c r="MBY66" s="255"/>
      <c r="MBZ66" s="256"/>
      <c r="MCC66" s="251"/>
      <c r="MCD66" s="251"/>
      <c r="MCE66" s="251"/>
      <c r="MCF66" s="251"/>
      <c r="MCG66" s="251"/>
      <c r="MCH66" s="251"/>
      <c r="MCI66" s="252"/>
      <c r="MCJ66" s="253"/>
      <c r="MCO66" s="254"/>
      <c r="MCR66" s="252"/>
      <c r="MCS66" s="252"/>
      <c r="MCT66" s="252"/>
      <c r="MCU66" s="252"/>
      <c r="MCV66" s="253"/>
      <c r="MCW66" s="253"/>
      <c r="MCX66" s="255"/>
      <c r="MCY66" s="255"/>
      <c r="MCZ66" s="256"/>
      <c r="MDC66" s="251"/>
      <c r="MDD66" s="251"/>
      <c r="MDE66" s="251"/>
      <c r="MDF66" s="251"/>
      <c r="MDG66" s="251"/>
      <c r="MDH66" s="251"/>
      <c r="MDI66" s="252"/>
      <c r="MDJ66" s="253"/>
      <c r="MDO66" s="254"/>
      <c r="MDR66" s="252"/>
      <c r="MDS66" s="252"/>
      <c r="MDT66" s="252"/>
      <c r="MDU66" s="252"/>
      <c r="MDV66" s="253"/>
      <c r="MDW66" s="253"/>
      <c r="MDX66" s="255"/>
      <c r="MDY66" s="255"/>
      <c r="MDZ66" s="256"/>
      <c r="MEC66" s="251"/>
      <c r="MED66" s="251"/>
      <c r="MEE66" s="251"/>
      <c r="MEF66" s="251"/>
      <c r="MEG66" s="251"/>
      <c r="MEH66" s="251"/>
      <c r="MEI66" s="252"/>
      <c r="MEJ66" s="253"/>
      <c r="MEO66" s="254"/>
      <c r="MER66" s="252"/>
      <c r="MES66" s="252"/>
      <c r="MET66" s="252"/>
      <c r="MEU66" s="252"/>
      <c r="MEV66" s="253"/>
      <c r="MEW66" s="253"/>
      <c r="MEX66" s="255"/>
      <c r="MEY66" s="255"/>
      <c r="MEZ66" s="256"/>
      <c r="MFC66" s="251"/>
      <c r="MFD66" s="251"/>
      <c r="MFE66" s="251"/>
      <c r="MFF66" s="251"/>
      <c r="MFG66" s="251"/>
      <c r="MFH66" s="251"/>
      <c r="MFI66" s="252"/>
      <c r="MFJ66" s="253"/>
      <c r="MFO66" s="254"/>
      <c r="MFR66" s="252"/>
      <c r="MFS66" s="252"/>
      <c r="MFT66" s="252"/>
      <c r="MFU66" s="252"/>
      <c r="MFV66" s="253"/>
      <c r="MFW66" s="253"/>
      <c r="MFX66" s="255"/>
      <c r="MFY66" s="255"/>
      <c r="MFZ66" s="256"/>
      <c r="MGC66" s="251"/>
      <c r="MGD66" s="251"/>
      <c r="MGE66" s="251"/>
      <c r="MGF66" s="251"/>
      <c r="MGG66" s="251"/>
      <c r="MGH66" s="251"/>
      <c r="MGI66" s="252"/>
      <c r="MGJ66" s="253"/>
      <c r="MGO66" s="254"/>
      <c r="MGR66" s="252"/>
      <c r="MGS66" s="252"/>
      <c r="MGT66" s="252"/>
      <c r="MGU66" s="252"/>
      <c r="MGV66" s="253"/>
      <c r="MGW66" s="253"/>
      <c r="MGX66" s="255"/>
      <c r="MGY66" s="255"/>
      <c r="MGZ66" s="256"/>
      <c r="MHC66" s="251"/>
      <c r="MHD66" s="251"/>
      <c r="MHE66" s="251"/>
      <c r="MHF66" s="251"/>
      <c r="MHG66" s="251"/>
      <c r="MHH66" s="251"/>
      <c r="MHI66" s="252"/>
      <c r="MHJ66" s="253"/>
      <c r="MHO66" s="254"/>
      <c r="MHR66" s="252"/>
      <c r="MHS66" s="252"/>
      <c r="MHT66" s="252"/>
      <c r="MHU66" s="252"/>
      <c r="MHV66" s="253"/>
      <c r="MHW66" s="253"/>
      <c r="MHX66" s="255"/>
      <c r="MHY66" s="255"/>
      <c r="MHZ66" s="256"/>
      <c r="MIC66" s="251"/>
      <c r="MID66" s="251"/>
      <c r="MIE66" s="251"/>
      <c r="MIF66" s="251"/>
      <c r="MIG66" s="251"/>
      <c r="MIH66" s="251"/>
      <c r="MII66" s="252"/>
      <c r="MIJ66" s="253"/>
      <c r="MIO66" s="254"/>
      <c r="MIR66" s="252"/>
      <c r="MIS66" s="252"/>
      <c r="MIT66" s="252"/>
      <c r="MIU66" s="252"/>
      <c r="MIV66" s="253"/>
      <c r="MIW66" s="253"/>
      <c r="MIX66" s="255"/>
      <c r="MIY66" s="255"/>
      <c r="MIZ66" s="256"/>
      <c r="MJC66" s="251"/>
      <c r="MJD66" s="251"/>
      <c r="MJE66" s="251"/>
      <c r="MJF66" s="251"/>
      <c r="MJG66" s="251"/>
      <c r="MJH66" s="251"/>
      <c r="MJI66" s="252"/>
      <c r="MJJ66" s="253"/>
      <c r="MJO66" s="254"/>
      <c r="MJR66" s="252"/>
      <c r="MJS66" s="252"/>
      <c r="MJT66" s="252"/>
      <c r="MJU66" s="252"/>
      <c r="MJV66" s="253"/>
      <c r="MJW66" s="253"/>
      <c r="MJX66" s="255"/>
      <c r="MJY66" s="255"/>
      <c r="MJZ66" s="256"/>
      <c r="MKC66" s="251"/>
      <c r="MKD66" s="251"/>
      <c r="MKE66" s="251"/>
      <c r="MKF66" s="251"/>
      <c r="MKG66" s="251"/>
      <c r="MKH66" s="251"/>
      <c r="MKI66" s="252"/>
      <c r="MKJ66" s="253"/>
      <c r="MKO66" s="254"/>
      <c r="MKR66" s="252"/>
      <c r="MKS66" s="252"/>
      <c r="MKT66" s="252"/>
      <c r="MKU66" s="252"/>
      <c r="MKV66" s="253"/>
      <c r="MKW66" s="253"/>
      <c r="MKX66" s="255"/>
      <c r="MKY66" s="255"/>
      <c r="MKZ66" s="256"/>
      <c r="MLC66" s="251"/>
      <c r="MLD66" s="251"/>
      <c r="MLE66" s="251"/>
      <c r="MLF66" s="251"/>
      <c r="MLG66" s="251"/>
      <c r="MLH66" s="251"/>
      <c r="MLI66" s="252"/>
      <c r="MLJ66" s="253"/>
      <c r="MLO66" s="254"/>
      <c r="MLR66" s="252"/>
      <c r="MLS66" s="252"/>
      <c r="MLT66" s="252"/>
      <c r="MLU66" s="252"/>
      <c r="MLV66" s="253"/>
      <c r="MLW66" s="253"/>
      <c r="MLX66" s="255"/>
      <c r="MLY66" s="255"/>
      <c r="MLZ66" s="256"/>
      <c r="MMC66" s="251"/>
      <c r="MMD66" s="251"/>
      <c r="MME66" s="251"/>
      <c r="MMF66" s="251"/>
      <c r="MMG66" s="251"/>
      <c r="MMH66" s="251"/>
      <c r="MMI66" s="252"/>
      <c r="MMJ66" s="253"/>
      <c r="MMO66" s="254"/>
      <c r="MMR66" s="252"/>
      <c r="MMS66" s="252"/>
      <c r="MMT66" s="252"/>
      <c r="MMU66" s="252"/>
      <c r="MMV66" s="253"/>
      <c r="MMW66" s="253"/>
      <c r="MMX66" s="255"/>
      <c r="MMY66" s="255"/>
      <c r="MMZ66" s="256"/>
      <c r="MNC66" s="251"/>
      <c r="MND66" s="251"/>
      <c r="MNE66" s="251"/>
      <c r="MNF66" s="251"/>
      <c r="MNG66" s="251"/>
      <c r="MNH66" s="251"/>
      <c r="MNI66" s="252"/>
      <c r="MNJ66" s="253"/>
      <c r="MNO66" s="254"/>
      <c r="MNR66" s="252"/>
      <c r="MNS66" s="252"/>
      <c r="MNT66" s="252"/>
      <c r="MNU66" s="252"/>
      <c r="MNV66" s="253"/>
      <c r="MNW66" s="253"/>
      <c r="MNX66" s="255"/>
      <c r="MNY66" s="255"/>
      <c r="MNZ66" s="256"/>
      <c r="MOC66" s="251"/>
      <c r="MOD66" s="251"/>
      <c r="MOE66" s="251"/>
      <c r="MOF66" s="251"/>
      <c r="MOG66" s="251"/>
      <c r="MOH66" s="251"/>
      <c r="MOI66" s="252"/>
      <c r="MOJ66" s="253"/>
      <c r="MOO66" s="254"/>
      <c r="MOR66" s="252"/>
      <c r="MOS66" s="252"/>
      <c r="MOT66" s="252"/>
      <c r="MOU66" s="252"/>
      <c r="MOV66" s="253"/>
      <c r="MOW66" s="253"/>
      <c r="MOX66" s="255"/>
      <c r="MOY66" s="255"/>
      <c r="MOZ66" s="256"/>
      <c r="MPC66" s="251"/>
      <c r="MPD66" s="251"/>
      <c r="MPE66" s="251"/>
      <c r="MPF66" s="251"/>
      <c r="MPG66" s="251"/>
      <c r="MPH66" s="251"/>
      <c r="MPI66" s="252"/>
      <c r="MPJ66" s="253"/>
      <c r="MPO66" s="254"/>
      <c r="MPR66" s="252"/>
      <c r="MPS66" s="252"/>
      <c r="MPT66" s="252"/>
      <c r="MPU66" s="252"/>
      <c r="MPV66" s="253"/>
      <c r="MPW66" s="253"/>
      <c r="MPX66" s="255"/>
      <c r="MPY66" s="255"/>
      <c r="MPZ66" s="256"/>
      <c r="MQC66" s="251"/>
      <c r="MQD66" s="251"/>
      <c r="MQE66" s="251"/>
      <c r="MQF66" s="251"/>
      <c r="MQG66" s="251"/>
      <c r="MQH66" s="251"/>
      <c r="MQI66" s="252"/>
      <c r="MQJ66" s="253"/>
      <c r="MQO66" s="254"/>
      <c r="MQR66" s="252"/>
      <c r="MQS66" s="252"/>
      <c r="MQT66" s="252"/>
      <c r="MQU66" s="252"/>
      <c r="MQV66" s="253"/>
      <c r="MQW66" s="253"/>
      <c r="MQX66" s="255"/>
      <c r="MQY66" s="255"/>
      <c r="MQZ66" s="256"/>
      <c r="MRC66" s="251"/>
      <c r="MRD66" s="251"/>
      <c r="MRE66" s="251"/>
      <c r="MRF66" s="251"/>
      <c r="MRG66" s="251"/>
      <c r="MRH66" s="251"/>
      <c r="MRI66" s="252"/>
      <c r="MRJ66" s="253"/>
      <c r="MRO66" s="254"/>
      <c r="MRR66" s="252"/>
      <c r="MRS66" s="252"/>
      <c r="MRT66" s="252"/>
      <c r="MRU66" s="252"/>
      <c r="MRV66" s="253"/>
      <c r="MRW66" s="253"/>
      <c r="MRX66" s="255"/>
      <c r="MRY66" s="255"/>
      <c r="MRZ66" s="256"/>
      <c r="MSC66" s="251"/>
      <c r="MSD66" s="251"/>
      <c r="MSE66" s="251"/>
      <c r="MSF66" s="251"/>
      <c r="MSG66" s="251"/>
      <c r="MSH66" s="251"/>
      <c r="MSI66" s="252"/>
      <c r="MSJ66" s="253"/>
      <c r="MSO66" s="254"/>
      <c r="MSR66" s="252"/>
      <c r="MSS66" s="252"/>
      <c r="MST66" s="252"/>
      <c r="MSU66" s="252"/>
      <c r="MSV66" s="253"/>
      <c r="MSW66" s="253"/>
      <c r="MSX66" s="255"/>
      <c r="MSY66" s="255"/>
      <c r="MSZ66" s="256"/>
      <c r="MTC66" s="251"/>
      <c r="MTD66" s="251"/>
      <c r="MTE66" s="251"/>
      <c r="MTF66" s="251"/>
      <c r="MTG66" s="251"/>
      <c r="MTH66" s="251"/>
      <c r="MTI66" s="252"/>
      <c r="MTJ66" s="253"/>
      <c r="MTO66" s="254"/>
      <c r="MTR66" s="252"/>
      <c r="MTS66" s="252"/>
      <c r="MTT66" s="252"/>
      <c r="MTU66" s="252"/>
      <c r="MTV66" s="253"/>
      <c r="MTW66" s="253"/>
      <c r="MTX66" s="255"/>
      <c r="MTY66" s="255"/>
      <c r="MTZ66" s="256"/>
      <c r="MUC66" s="251"/>
      <c r="MUD66" s="251"/>
      <c r="MUE66" s="251"/>
      <c r="MUF66" s="251"/>
      <c r="MUG66" s="251"/>
      <c r="MUH66" s="251"/>
      <c r="MUI66" s="252"/>
      <c r="MUJ66" s="253"/>
      <c r="MUO66" s="254"/>
      <c r="MUR66" s="252"/>
      <c r="MUS66" s="252"/>
      <c r="MUT66" s="252"/>
      <c r="MUU66" s="252"/>
      <c r="MUV66" s="253"/>
      <c r="MUW66" s="253"/>
      <c r="MUX66" s="255"/>
      <c r="MUY66" s="255"/>
      <c r="MUZ66" s="256"/>
      <c r="MVC66" s="251"/>
      <c r="MVD66" s="251"/>
      <c r="MVE66" s="251"/>
      <c r="MVF66" s="251"/>
      <c r="MVG66" s="251"/>
      <c r="MVH66" s="251"/>
      <c r="MVI66" s="252"/>
      <c r="MVJ66" s="253"/>
      <c r="MVO66" s="254"/>
      <c r="MVR66" s="252"/>
      <c r="MVS66" s="252"/>
      <c r="MVT66" s="252"/>
      <c r="MVU66" s="252"/>
      <c r="MVV66" s="253"/>
      <c r="MVW66" s="253"/>
      <c r="MVX66" s="255"/>
      <c r="MVY66" s="255"/>
      <c r="MVZ66" s="256"/>
      <c r="MWC66" s="251"/>
      <c r="MWD66" s="251"/>
      <c r="MWE66" s="251"/>
      <c r="MWF66" s="251"/>
      <c r="MWG66" s="251"/>
      <c r="MWH66" s="251"/>
      <c r="MWI66" s="252"/>
      <c r="MWJ66" s="253"/>
      <c r="MWO66" s="254"/>
      <c r="MWR66" s="252"/>
      <c r="MWS66" s="252"/>
      <c r="MWT66" s="252"/>
      <c r="MWU66" s="252"/>
      <c r="MWV66" s="253"/>
      <c r="MWW66" s="253"/>
      <c r="MWX66" s="255"/>
      <c r="MWY66" s="255"/>
      <c r="MWZ66" s="256"/>
      <c r="MXC66" s="251"/>
      <c r="MXD66" s="251"/>
      <c r="MXE66" s="251"/>
      <c r="MXF66" s="251"/>
      <c r="MXG66" s="251"/>
      <c r="MXH66" s="251"/>
      <c r="MXI66" s="252"/>
      <c r="MXJ66" s="253"/>
      <c r="MXO66" s="254"/>
      <c r="MXR66" s="252"/>
      <c r="MXS66" s="252"/>
      <c r="MXT66" s="252"/>
      <c r="MXU66" s="252"/>
      <c r="MXV66" s="253"/>
      <c r="MXW66" s="253"/>
      <c r="MXX66" s="255"/>
      <c r="MXY66" s="255"/>
      <c r="MXZ66" s="256"/>
      <c r="MYC66" s="251"/>
      <c r="MYD66" s="251"/>
      <c r="MYE66" s="251"/>
      <c r="MYF66" s="251"/>
      <c r="MYG66" s="251"/>
      <c r="MYH66" s="251"/>
      <c r="MYI66" s="252"/>
      <c r="MYJ66" s="253"/>
      <c r="MYO66" s="254"/>
      <c r="MYR66" s="252"/>
      <c r="MYS66" s="252"/>
      <c r="MYT66" s="252"/>
      <c r="MYU66" s="252"/>
      <c r="MYV66" s="253"/>
      <c r="MYW66" s="253"/>
      <c r="MYX66" s="255"/>
      <c r="MYY66" s="255"/>
      <c r="MYZ66" s="256"/>
      <c r="MZC66" s="251"/>
      <c r="MZD66" s="251"/>
      <c r="MZE66" s="251"/>
      <c r="MZF66" s="251"/>
      <c r="MZG66" s="251"/>
      <c r="MZH66" s="251"/>
      <c r="MZI66" s="252"/>
      <c r="MZJ66" s="253"/>
      <c r="MZO66" s="254"/>
      <c r="MZR66" s="252"/>
      <c r="MZS66" s="252"/>
      <c r="MZT66" s="252"/>
      <c r="MZU66" s="252"/>
      <c r="MZV66" s="253"/>
      <c r="MZW66" s="253"/>
      <c r="MZX66" s="255"/>
      <c r="MZY66" s="255"/>
      <c r="MZZ66" s="256"/>
      <c r="NAC66" s="251"/>
      <c r="NAD66" s="251"/>
      <c r="NAE66" s="251"/>
      <c r="NAF66" s="251"/>
      <c r="NAG66" s="251"/>
      <c r="NAH66" s="251"/>
      <c r="NAI66" s="252"/>
      <c r="NAJ66" s="253"/>
      <c r="NAO66" s="254"/>
      <c r="NAR66" s="252"/>
      <c r="NAS66" s="252"/>
      <c r="NAT66" s="252"/>
      <c r="NAU66" s="252"/>
      <c r="NAV66" s="253"/>
      <c r="NAW66" s="253"/>
      <c r="NAX66" s="255"/>
      <c r="NAY66" s="255"/>
      <c r="NAZ66" s="256"/>
      <c r="NBC66" s="251"/>
      <c r="NBD66" s="251"/>
      <c r="NBE66" s="251"/>
      <c r="NBF66" s="251"/>
      <c r="NBG66" s="251"/>
      <c r="NBH66" s="251"/>
      <c r="NBI66" s="252"/>
      <c r="NBJ66" s="253"/>
      <c r="NBO66" s="254"/>
      <c r="NBR66" s="252"/>
      <c r="NBS66" s="252"/>
      <c r="NBT66" s="252"/>
      <c r="NBU66" s="252"/>
      <c r="NBV66" s="253"/>
      <c r="NBW66" s="253"/>
      <c r="NBX66" s="255"/>
      <c r="NBY66" s="255"/>
      <c r="NBZ66" s="256"/>
      <c r="NCC66" s="251"/>
      <c r="NCD66" s="251"/>
      <c r="NCE66" s="251"/>
      <c r="NCF66" s="251"/>
      <c r="NCG66" s="251"/>
      <c r="NCH66" s="251"/>
      <c r="NCI66" s="252"/>
      <c r="NCJ66" s="253"/>
      <c r="NCO66" s="254"/>
      <c r="NCR66" s="252"/>
      <c r="NCS66" s="252"/>
      <c r="NCT66" s="252"/>
      <c r="NCU66" s="252"/>
      <c r="NCV66" s="253"/>
      <c r="NCW66" s="253"/>
      <c r="NCX66" s="255"/>
      <c r="NCY66" s="255"/>
      <c r="NCZ66" s="256"/>
      <c r="NDC66" s="251"/>
      <c r="NDD66" s="251"/>
      <c r="NDE66" s="251"/>
      <c r="NDF66" s="251"/>
      <c r="NDG66" s="251"/>
      <c r="NDH66" s="251"/>
      <c r="NDI66" s="252"/>
      <c r="NDJ66" s="253"/>
      <c r="NDO66" s="254"/>
      <c r="NDR66" s="252"/>
      <c r="NDS66" s="252"/>
      <c r="NDT66" s="252"/>
      <c r="NDU66" s="252"/>
      <c r="NDV66" s="253"/>
      <c r="NDW66" s="253"/>
      <c r="NDX66" s="255"/>
      <c r="NDY66" s="255"/>
      <c r="NDZ66" s="256"/>
      <c r="NEC66" s="251"/>
      <c r="NED66" s="251"/>
      <c r="NEE66" s="251"/>
      <c r="NEF66" s="251"/>
      <c r="NEG66" s="251"/>
      <c r="NEH66" s="251"/>
      <c r="NEI66" s="252"/>
      <c r="NEJ66" s="253"/>
      <c r="NEO66" s="254"/>
      <c r="NER66" s="252"/>
      <c r="NES66" s="252"/>
      <c r="NET66" s="252"/>
      <c r="NEU66" s="252"/>
      <c r="NEV66" s="253"/>
      <c r="NEW66" s="253"/>
      <c r="NEX66" s="255"/>
      <c r="NEY66" s="255"/>
      <c r="NEZ66" s="256"/>
      <c r="NFC66" s="251"/>
      <c r="NFD66" s="251"/>
      <c r="NFE66" s="251"/>
      <c r="NFF66" s="251"/>
      <c r="NFG66" s="251"/>
      <c r="NFH66" s="251"/>
      <c r="NFI66" s="252"/>
      <c r="NFJ66" s="253"/>
      <c r="NFO66" s="254"/>
      <c r="NFR66" s="252"/>
      <c r="NFS66" s="252"/>
      <c r="NFT66" s="252"/>
      <c r="NFU66" s="252"/>
      <c r="NFV66" s="253"/>
      <c r="NFW66" s="253"/>
      <c r="NFX66" s="255"/>
      <c r="NFY66" s="255"/>
      <c r="NFZ66" s="256"/>
      <c r="NGC66" s="251"/>
      <c r="NGD66" s="251"/>
      <c r="NGE66" s="251"/>
      <c r="NGF66" s="251"/>
      <c r="NGG66" s="251"/>
      <c r="NGH66" s="251"/>
      <c r="NGI66" s="252"/>
      <c r="NGJ66" s="253"/>
      <c r="NGO66" s="254"/>
      <c r="NGR66" s="252"/>
      <c r="NGS66" s="252"/>
      <c r="NGT66" s="252"/>
      <c r="NGU66" s="252"/>
      <c r="NGV66" s="253"/>
      <c r="NGW66" s="253"/>
      <c r="NGX66" s="255"/>
      <c r="NGY66" s="255"/>
      <c r="NGZ66" s="256"/>
      <c r="NHC66" s="251"/>
      <c r="NHD66" s="251"/>
      <c r="NHE66" s="251"/>
      <c r="NHF66" s="251"/>
      <c r="NHG66" s="251"/>
      <c r="NHH66" s="251"/>
      <c r="NHI66" s="252"/>
      <c r="NHJ66" s="253"/>
      <c r="NHO66" s="254"/>
      <c r="NHR66" s="252"/>
      <c r="NHS66" s="252"/>
      <c r="NHT66" s="252"/>
      <c r="NHU66" s="252"/>
      <c r="NHV66" s="253"/>
      <c r="NHW66" s="253"/>
      <c r="NHX66" s="255"/>
      <c r="NHY66" s="255"/>
      <c r="NHZ66" s="256"/>
      <c r="NIC66" s="251"/>
      <c r="NID66" s="251"/>
      <c r="NIE66" s="251"/>
      <c r="NIF66" s="251"/>
      <c r="NIG66" s="251"/>
      <c r="NIH66" s="251"/>
      <c r="NII66" s="252"/>
      <c r="NIJ66" s="253"/>
      <c r="NIO66" s="254"/>
      <c r="NIR66" s="252"/>
      <c r="NIS66" s="252"/>
      <c r="NIT66" s="252"/>
      <c r="NIU66" s="252"/>
      <c r="NIV66" s="253"/>
      <c r="NIW66" s="253"/>
      <c r="NIX66" s="255"/>
      <c r="NIY66" s="255"/>
      <c r="NIZ66" s="256"/>
      <c r="NJC66" s="251"/>
      <c r="NJD66" s="251"/>
      <c r="NJE66" s="251"/>
      <c r="NJF66" s="251"/>
      <c r="NJG66" s="251"/>
      <c r="NJH66" s="251"/>
      <c r="NJI66" s="252"/>
      <c r="NJJ66" s="253"/>
      <c r="NJO66" s="254"/>
      <c r="NJR66" s="252"/>
      <c r="NJS66" s="252"/>
      <c r="NJT66" s="252"/>
      <c r="NJU66" s="252"/>
      <c r="NJV66" s="253"/>
      <c r="NJW66" s="253"/>
      <c r="NJX66" s="255"/>
      <c r="NJY66" s="255"/>
      <c r="NJZ66" s="256"/>
      <c r="NKC66" s="251"/>
      <c r="NKD66" s="251"/>
      <c r="NKE66" s="251"/>
      <c r="NKF66" s="251"/>
      <c r="NKG66" s="251"/>
      <c r="NKH66" s="251"/>
      <c r="NKI66" s="252"/>
      <c r="NKJ66" s="253"/>
      <c r="NKO66" s="254"/>
      <c r="NKR66" s="252"/>
      <c r="NKS66" s="252"/>
      <c r="NKT66" s="252"/>
      <c r="NKU66" s="252"/>
      <c r="NKV66" s="253"/>
      <c r="NKW66" s="253"/>
      <c r="NKX66" s="255"/>
      <c r="NKY66" s="255"/>
      <c r="NKZ66" s="256"/>
      <c r="NLC66" s="251"/>
      <c r="NLD66" s="251"/>
      <c r="NLE66" s="251"/>
      <c r="NLF66" s="251"/>
      <c r="NLG66" s="251"/>
      <c r="NLH66" s="251"/>
      <c r="NLI66" s="252"/>
      <c r="NLJ66" s="253"/>
      <c r="NLO66" s="254"/>
      <c r="NLR66" s="252"/>
      <c r="NLS66" s="252"/>
      <c r="NLT66" s="252"/>
      <c r="NLU66" s="252"/>
      <c r="NLV66" s="253"/>
      <c r="NLW66" s="253"/>
      <c r="NLX66" s="255"/>
      <c r="NLY66" s="255"/>
      <c r="NLZ66" s="256"/>
      <c r="NMC66" s="251"/>
      <c r="NMD66" s="251"/>
      <c r="NME66" s="251"/>
      <c r="NMF66" s="251"/>
      <c r="NMG66" s="251"/>
      <c r="NMH66" s="251"/>
      <c r="NMI66" s="252"/>
      <c r="NMJ66" s="253"/>
      <c r="NMO66" s="254"/>
      <c r="NMR66" s="252"/>
      <c r="NMS66" s="252"/>
      <c r="NMT66" s="252"/>
      <c r="NMU66" s="252"/>
      <c r="NMV66" s="253"/>
      <c r="NMW66" s="253"/>
      <c r="NMX66" s="255"/>
      <c r="NMY66" s="255"/>
      <c r="NMZ66" s="256"/>
      <c r="NNC66" s="251"/>
      <c r="NND66" s="251"/>
      <c r="NNE66" s="251"/>
      <c r="NNF66" s="251"/>
      <c r="NNG66" s="251"/>
      <c r="NNH66" s="251"/>
      <c r="NNI66" s="252"/>
      <c r="NNJ66" s="253"/>
      <c r="NNO66" s="254"/>
      <c r="NNR66" s="252"/>
      <c r="NNS66" s="252"/>
      <c r="NNT66" s="252"/>
      <c r="NNU66" s="252"/>
      <c r="NNV66" s="253"/>
      <c r="NNW66" s="253"/>
      <c r="NNX66" s="255"/>
      <c r="NNY66" s="255"/>
      <c r="NNZ66" s="256"/>
      <c r="NOC66" s="251"/>
      <c r="NOD66" s="251"/>
      <c r="NOE66" s="251"/>
      <c r="NOF66" s="251"/>
      <c r="NOG66" s="251"/>
      <c r="NOH66" s="251"/>
      <c r="NOI66" s="252"/>
      <c r="NOJ66" s="253"/>
      <c r="NOO66" s="254"/>
      <c r="NOR66" s="252"/>
      <c r="NOS66" s="252"/>
      <c r="NOT66" s="252"/>
      <c r="NOU66" s="252"/>
      <c r="NOV66" s="253"/>
      <c r="NOW66" s="253"/>
      <c r="NOX66" s="255"/>
      <c r="NOY66" s="255"/>
      <c r="NOZ66" s="256"/>
      <c r="NPC66" s="251"/>
      <c r="NPD66" s="251"/>
      <c r="NPE66" s="251"/>
      <c r="NPF66" s="251"/>
      <c r="NPG66" s="251"/>
      <c r="NPH66" s="251"/>
      <c r="NPI66" s="252"/>
      <c r="NPJ66" s="253"/>
      <c r="NPO66" s="254"/>
      <c r="NPR66" s="252"/>
      <c r="NPS66" s="252"/>
      <c r="NPT66" s="252"/>
      <c r="NPU66" s="252"/>
      <c r="NPV66" s="253"/>
      <c r="NPW66" s="253"/>
      <c r="NPX66" s="255"/>
      <c r="NPY66" s="255"/>
      <c r="NPZ66" s="256"/>
      <c r="NQC66" s="251"/>
      <c r="NQD66" s="251"/>
      <c r="NQE66" s="251"/>
      <c r="NQF66" s="251"/>
      <c r="NQG66" s="251"/>
      <c r="NQH66" s="251"/>
      <c r="NQI66" s="252"/>
      <c r="NQJ66" s="253"/>
      <c r="NQO66" s="254"/>
      <c r="NQR66" s="252"/>
      <c r="NQS66" s="252"/>
      <c r="NQT66" s="252"/>
      <c r="NQU66" s="252"/>
      <c r="NQV66" s="253"/>
      <c r="NQW66" s="253"/>
      <c r="NQX66" s="255"/>
      <c r="NQY66" s="255"/>
      <c r="NQZ66" s="256"/>
      <c r="NRC66" s="251"/>
      <c r="NRD66" s="251"/>
      <c r="NRE66" s="251"/>
      <c r="NRF66" s="251"/>
      <c r="NRG66" s="251"/>
      <c r="NRH66" s="251"/>
      <c r="NRI66" s="252"/>
      <c r="NRJ66" s="253"/>
      <c r="NRO66" s="254"/>
      <c r="NRR66" s="252"/>
      <c r="NRS66" s="252"/>
      <c r="NRT66" s="252"/>
      <c r="NRU66" s="252"/>
      <c r="NRV66" s="253"/>
      <c r="NRW66" s="253"/>
      <c r="NRX66" s="255"/>
      <c r="NRY66" s="255"/>
      <c r="NRZ66" s="256"/>
      <c r="NSC66" s="251"/>
      <c r="NSD66" s="251"/>
      <c r="NSE66" s="251"/>
      <c r="NSF66" s="251"/>
      <c r="NSG66" s="251"/>
      <c r="NSH66" s="251"/>
      <c r="NSI66" s="252"/>
      <c r="NSJ66" s="253"/>
      <c r="NSO66" s="254"/>
      <c r="NSR66" s="252"/>
      <c r="NSS66" s="252"/>
      <c r="NST66" s="252"/>
      <c r="NSU66" s="252"/>
      <c r="NSV66" s="253"/>
      <c r="NSW66" s="253"/>
      <c r="NSX66" s="255"/>
      <c r="NSY66" s="255"/>
      <c r="NSZ66" s="256"/>
      <c r="NTC66" s="251"/>
      <c r="NTD66" s="251"/>
      <c r="NTE66" s="251"/>
      <c r="NTF66" s="251"/>
      <c r="NTG66" s="251"/>
      <c r="NTH66" s="251"/>
      <c r="NTI66" s="252"/>
      <c r="NTJ66" s="253"/>
      <c r="NTO66" s="254"/>
      <c r="NTR66" s="252"/>
      <c r="NTS66" s="252"/>
      <c r="NTT66" s="252"/>
      <c r="NTU66" s="252"/>
      <c r="NTV66" s="253"/>
      <c r="NTW66" s="253"/>
      <c r="NTX66" s="255"/>
      <c r="NTY66" s="255"/>
      <c r="NTZ66" s="256"/>
      <c r="NUC66" s="251"/>
      <c r="NUD66" s="251"/>
      <c r="NUE66" s="251"/>
      <c r="NUF66" s="251"/>
      <c r="NUG66" s="251"/>
      <c r="NUH66" s="251"/>
      <c r="NUI66" s="252"/>
      <c r="NUJ66" s="253"/>
      <c r="NUO66" s="254"/>
      <c r="NUR66" s="252"/>
      <c r="NUS66" s="252"/>
      <c r="NUT66" s="252"/>
      <c r="NUU66" s="252"/>
      <c r="NUV66" s="253"/>
      <c r="NUW66" s="253"/>
      <c r="NUX66" s="255"/>
      <c r="NUY66" s="255"/>
      <c r="NUZ66" s="256"/>
      <c r="NVC66" s="251"/>
      <c r="NVD66" s="251"/>
      <c r="NVE66" s="251"/>
      <c r="NVF66" s="251"/>
      <c r="NVG66" s="251"/>
      <c r="NVH66" s="251"/>
      <c r="NVI66" s="252"/>
      <c r="NVJ66" s="253"/>
      <c r="NVO66" s="254"/>
      <c r="NVR66" s="252"/>
      <c r="NVS66" s="252"/>
      <c r="NVT66" s="252"/>
      <c r="NVU66" s="252"/>
      <c r="NVV66" s="253"/>
      <c r="NVW66" s="253"/>
      <c r="NVX66" s="255"/>
      <c r="NVY66" s="255"/>
      <c r="NVZ66" s="256"/>
      <c r="NWC66" s="251"/>
      <c r="NWD66" s="251"/>
      <c r="NWE66" s="251"/>
      <c r="NWF66" s="251"/>
      <c r="NWG66" s="251"/>
      <c r="NWH66" s="251"/>
      <c r="NWI66" s="252"/>
      <c r="NWJ66" s="253"/>
      <c r="NWO66" s="254"/>
      <c r="NWR66" s="252"/>
      <c r="NWS66" s="252"/>
      <c r="NWT66" s="252"/>
      <c r="NWU66" s="252"/>
      <c r="NWV66" s="253"/>
      <c r="NWW66" s="253"/>
      <c r="NWX66" s="255"/>
      <c r="NWY66" s="255"/>
      <c r="NWZ66" s="256"/>
      <c r="NXC66" s="251"/>
      <c r="NXD66" s="251"/>
      <c r="NXE66" s="251"/>
      <c r="NXF66" s="251"/>
      <c r="NXG66" s="251"/>
      <c r="NXH66" s="251"/>
      <c r="NXI66" s="252"/>
      <c r="NXJ66" s="253"/>
      <c r="NXO66" s="254"/>
      <c r="NXR66" s="252"/>
      <c r="NXS66" s="252"/>
      <c r="NXT66" s="252"/>
      <c r="NXU66" s="252"/>
      <c r="NXV66" s="253"/>
      <c r="NXW66" s="253"/>
      <c r="NXX66" s="255"/>
      <c r="NXY66" s="255"/>
      <c r="NXZ66" s="256"/>
      <c r="NYC66" s="251"/>
      <c r="NYD66" s="251"/>
      <c r="NYE66" s="251"/>
      <c r="NYF66" s="251"/>
      <c r="NYG66" s="251"/>
      <c r="NYH66" s="251"/>
      <c r="NYI66" s="252"/>
      <c r="NYJ66" s="253"/>
      <c r="NYO66" s="254"/>
      <c r="NYR66" s="252"/>
      <c r="NYS66" s="252"/>
      <c r="NYT66" s="252"/>
      <c r="NYU66" s="252"/>
      <c r="NYV66" s="253"/>
      <c r="NYW66" s="253"/>
      <c r="NYX66" s="255"/>
      <c r="NYY66" s="255"/>
      <c r="NYZ66" s="256"/>
      <c r="NZC66" s="251"/>
      <c r="NZD66" s="251"/>
      <c r="NZE66" s="251"/>
      <c r="NZF66" s="251"/>
      <c r="NZG66" s="251"/>
      <c r="NZH66" s="251"/>
      <c r="NZI66" s="252"/>
      <c r="NZJ66" s="253"/>
      <c r="NZO66" s="254"/>
      <c r="NZR66" s="252"/>
      <c r="NZS66" s="252"/>
      <c r="NZT66" s="252"/>
      <c r="NZU66" s="252"/>
      <c r="NZV66" s="253"/>
      <c r="NZW66" s="253"/>
      <c r="NZX66" s="255"/>
      <c r="NZY66" s="255"/>
      <c r="NZZ66" s="256"/>
      <c r="OAC66" s="251"/>
      <c r="OAD66" s="251"/>
      <c r="OAE66" s="251"/>
      <c r="OAF66" s="251"/>
      <c r="OAG66" s="251"/>
      <c r="OAH66" s="251"/>
      <c r="OAI66" s="252"/>
      <c r="OAJ66" s="253"/>
      <c r="OAO66" s="254"/>
      <c r="OAR66" s="252"/>
      <c r="OAS66" s="252"/>
      <c r="OAT66" s="252"/>
      <c r="OAU66" s="252"/>
      <c r="OAV66" s="253"/>
      <c r="OAW66" s="253"/>
      <c r="OAX66" s="255"/>
      <c r="OAY66" s="255"/>
      <c r="OAZ66" s="256"/>
      <c r="OBC66" s="251"/>
      <c r="OBD66" s="251"/>
      <c r="OBE66" s="251"/>
      <c r="OBF66" s="251"/>
      <c r="OBG66" s="251"/>
      <c r="OBH66" s="251"/>
      <c r="OBI66" s="252"/>
      <c r="OBJ66" s="253"/>
      <c r="OBO66" s="254"/>
      <c r="OBR66" s="252"/>
      <c r="OBS66" s="252"/>
      <c r="OBT66" s="252"/>
      <c r="OBU66" s="252"/>
      <c r="OBV66" s="253"/>
      <c r="OBW66" s="253"/>
      <c r="OBX66" s="255"/>
      <c r="OBY66" s="255"/>
      <c r="OBZ66" s="256"/>
      <c r="OCC66" s="251"/>
      <c r="OCD66" s="251"/>
      <c r="OCE66" s="251"/>
      <c r="OCF66" s="251"/>
      <c r="OCG66" s="251"/>
      <c r="OCH66" s="251"/>
      <c r="OCI66" s="252"/>
      <c r="OCJ66" s="253"/>
      <c r="OCO66" s="254"/>
      <c r="OCR66" s="252"/>
      <c r="OCS66" s="252"/>
      <c r="OCT66" s="252"/>
      <c r="OCU66" s="252"/>
      <c r="OCV66" s="253"/>
      <c r="OCW66" s="253"/>
      <c r="OCX66" s="255"/>
      <c r="OCY66" s="255"/>
      <c r="OCZ66" s="256"/>
      <c r="ODC66" s="251"/>
      <c r="ODD66" s="251"/>
      <c r="ODE66" s="251"/>
      <c r="ODF66" s="251"/>
      <c r="ODG66" s="251"/>
      <c r="ODH66" s="251"/>
      <c r="ODI66" s="252"/>
      <c r="ODJ66" s="253"/>
      <c r="ODO66" s="254"/>
      <c r="ODR66" s="252"/>
      <c r="ODS66" s="252"/>
      <c r="ODT66" s="252"/>
      <c r="ODU66" s="252"/>
      <c r="ODV66" s="253"/>
      <c r="ODW66" s="253"/>
      <c r="ODX66" s="255"/>
      <c r="ODY66" s="255"/>
      <c r="ODZ66" s="256"/>
      <c r="OEC66" s="251"/>
      <c r="OED66" s="251"/>
      <c r="OEE66" s="251"/>
      <c r="OEF66" s="251"/>
      <c r="OEG66" s="251"/>
      <c r="OEH66" s="251"/>
      <c r="OEI66" s="252"/>
      <c r="OEJ66" s="253"/>
      <c r="OEO66" s="254"/>
      <c r="OER66" s="252"/>
      <c r="OES66" s="252"/>
      <c r="OET66" s="252"/>
      <c r="OEU66" s="252"/>
      <c r="OEV66" s="253"/>
      <c r="OEW66" s="253"/>
      <c r="OEX66" s="255"/>
      <c r="OEY66" s="255"/>
      <c r="OEZ66" s="256"/>
      <c r="OFC66" s="251"/>
      <c r="OFD66" s="251"/>
      <c r="OFE66" s="251"/>
      <c r="OFF66" s="251"/>
      <c r="OFG66" s="251"/>
      <c r="OFH66" s="251"/>
      <c r="OFI66" s="252"/>
      <c r="OFJ66" s="253"/>
      <c r="OFO66" s="254"/>
      <c r="OFR66" s="252"/>
      <c r="OFS66" s="252"/>
      <c r="OFT66" s="252"/>
      <c r="OFU66" s="252"/>
      <c r="OFV66" s="253"/>
      <c r="OFW66" s="253"/>
      <c r="OFX66" s="255"/>
      <c r="OFY66" s="255"/>
      <c r="OFZ66" s="256"/>
      <c r="OGC66" s="251"/>
      <c r="OGD66" s="251"/>
      <c r="OGE66" s="251"/>
      <c r="OGF66" s="251"/>
      <c r="OGG66" s="251"/>
      <c r="OGH66" s="251"/>
      <c r="OGI66" s="252"/>
      <c r="OGJ66" s="253"/>
      <c r="OGO66" s="254"/>
      <c r="OGR66" s="252"/>
      <c r="OGS66" s="252"/>
      <c r="OGT66" s="252"/>
      <c r="OGU66" s="252"/>
      <c r="OGV66" s="253"/>
      <c r="OGW66" s="253"/>
      <c r="OGX66" s="255"/>
      <c r="OGY66" s="255"/>
      <c r="OGZ66" s="256"/>
      <c r="OHC66" s="251"/>
      <c r="OHD66" s="251"/>
      <c r="OHE66" s="251"/>
      <c r="OHF66" s="251"/>
      <c r="OHG66" s="251"/>
      <c r="OHH66" s="251"/>
      <c r="OHI66" s="252"/>
      <c r="OHJ66" s="253"/>
      <c r="OHO66" s="254"/>
      <c r="OHR66" s="252"/>
      <c r="OHS66" s="252"/>
      <c r="OHT66" s="252"/>
      <c r="OHU66" s="252"/>
      <c r="OHV66" s="253"/>
      <c r="OHW66" s="253"/>
      <c r="OHX66" s="255"/>
      <c r="OHY66" s="255"/>
      <c r="OHZ66" s="256"/>
      <c r="OIC66" s="251"/>
      <c r="OID66" s="251"/>
      <c r="OIE66" s="251"/>
      <c r="OIF66" s="251"/>
      <c r="OIG66" s="251"/>
      <c r="OIH66" s="251"/>
      <c r="OII66" s="252"/>
      <c r="OIJ66" s="253"/>
      <c r="OIO66" s="254"/>
      <c r="OIR66" s="252"/>
      <c r="OIS66" s="252"/>
      <c r="OIT66" s="252"/>
      <c r="OIU66" s="252"/>
      <c r="OIV66" s="253"/>
      <c r="OIW66" s="253"/>
      <c r="OIX66" s="255"/>
      <c r="OIY66" s="255"/>
      <c r="OIZ66" s="256"/>
      <c r="OJC66" s="251"/>
      <c r="OJD66" s="251"/>
      <c r="OJE66" s="251"/>
      <c r="OJF66" s="251"/>
      <c r="OJG66" s="251"/>
      <c r="OJH66" s="251"/>
      <c r="OJI66" s="252"/>
      <c r="OJJ66" s="253"/>
      <c r="OJO66" s="254"/>
      <c r="OJR66" s="252"/>
      <c r="OJS66" s="252"/>
      <c r="OJT66" s="252"/>
      <c r="OJU66" s="252"/>
      <c r="OJV66" s="253"/>
      <c r="OJW66" s="253"/>
      <c r="OJX66" s="255"/>
      <c r="OJY66" s="255"/>
      <c r="OJZ66" s="256"/>
      <c r="OKC66" s="251"/>
      <c r="OKD66" s="251"/>
      <c r="OKE66" s="251"/>
      <c r="OKF66" s="251"/>
      <c r="OKG66" s="251"/>
      <c r="OKH66" s="251"/>
      <c r="OKI66" s="252"/>
      <c r="OKJ66" s="253"/>
      <c r="OKO66" s="254"/>
      <c r="OKR66" s="252"/>
      <c r="OKS66" s="252"/>
      <c r="OKT66" s="252"/>
      <c r="OKU66" s="252"/>
      <c r="OKV66" s="253"/>
      <c r="OKW66" s="253"/>
      <c r="OKX66" s="255"/>
      <c r="OKY66" s="255"/>
      <c r="OKZ66" s="256"/>
      <c r="OLC66" s="251"/>
      <c r="OLD66" s="251"/>
      <c r="OLE66" s="251"/>
      <c r="OLF66" s="251"/>
      <c r="OLG66" s="251"/>
      <c r="OLH66" s="251"/>
      <c r="OLI66" s="252"/>
      <c r="OLJ66" s="253"/>
      <c r="OLO66" s="254"/>
      <c r="OLR66" s="252"/>
      <c r="OLS66" s="252"/>
      <c r="OLT66" s="252"/>
      <c r="OLU66" s="252"/>
      <c r="OLV66" s="253"/>
      <c r="OLW66" s="253"/>
      <c r="OLX66" s="255"/>
      <c r="OLY66" s="255"/>
      <c r="OLZ66" s="256"/>
      <c r="OMC66" s="251"/>
      <c r="OMD66" s="251"/>
      <c r="OME66" s="251"/>
      <c r="OMF66" s="251"/>
      <c r="OMG66" s="251"/>
      <c r="OMH66" s="251"/>
      <c r="OMI66" s="252"/>
      <c r="OMJ66" s="253"/>
      <c r="OMO66" s="254"/>
      <c r="OMR66" s="252"/>
      <c r="OMS66" s="252"/>
      <c r="OMT66" s="252"/>
      <c r="OMU66" s="252"/>
      <c r="OMV66" s="253"/>
      <c r="OMW66" s="253"/>
      <c r="OMX66" s="255"/>
      <c r="OMY66" s="255"/>
      <c r="OMZ66" s="256"/>
      <c r="ONC66" s="251"/>
      <c r="OND66" s="251"/>
      <c r="ONE66" s="251"/>
      <c r="ONF66" s="251"/>
      <c r="ONG66" s="251"/>
      <c r="ONH66" s="251"/>
      <c r="ONI66" s="252"/>
      <c r="ONJ66" s="253"/>
      <c r="ONO66" s="254"/>
      <c r="ONR66" s="252"/>
      <c r="ONS66" s="252"/>
      <c r="ONT66" s="252"/>
      <c r="ONU66" s="252"/>
      <c r="ONV66" s="253"/>
      <c r="ONW66" s="253"/>
      <c r="ONX66" s="255"/>
      <c r="ONY66" s="255"/>
      <c r="ONZ66" s="256"/>
      <c r="OOC66" s="251"/>
      <c r="OOD66" s="251"/>
      <c r="OOE66" s="251"/>
      <c r="OOF66" s="251"/>
      <c r="OOG66" s="251"/>
      <c r="OOH66" s="251"/>
      <c r="OOI66" s="252"/>
      <c r="OOJ66" s="253"/>
      <c r="OOO66" s="254"/>
      <c r="OOR66" s="252"/>
      <c r="OOS66" s="252"/>
      <c r="OOT66" s="252"/>
      <c r="OOU66" s="252"/>
      <c r="OOV66" s="253"/>
      <c r="OOW66" s="253"/>
      <c r="OOX66" s="255"/>
      <c r="OOY66" s="255"/>
      <c r="OOZ66" s="256"/>
      <c r="OPC66" s="251"/>
      <c r="OPD66" s="251"/>
      <c r="OPE66" s="251"/>
      <c r="OPF66" s="251"/>
      <c r="OPG66" s="251"/>
      <c r="OPH66" s="251"/>
      <c r="OPI66" s="252"/>
      <c r="OPJ66" s="253"/>
      <c r="OPO66" s="254"/>
      <c r="OPR66" s="252"/>
      <c r="OPS66" s="252"/>
      <c r="OPT66" s="252"/>
      <c r="OPU66" s="252"/>
      <c r="OPV66" s="253"/>
      <c r="OPW66" s="253"/>
      <c r="OPX66" s="255"/>
      <c r="OPY66" s="255"/>
      <c r="OPZ66" s="256"/>
      <c r="OQC66" s="251"/>
      <c r="OQD66" s="251"/>
      <c r="OQE66" s="251"/>
      <c r="OQF66" s="251"/>
      <c r="OQG66" s="251"/>
      <c r="OQH66" s="251"/>
      <c r="OQI66" s="252"/>
      <c r="OQJ66" s="253"/>
      <c r="OQO66" s="254"/>
      <c r="OQR66" s="252"/>
      <c r="OQS66" s="252"/>
      <c r="OQT66" s="252"/>
      <c r="OQU66" s="252"/>
      <c r="OQV66" s="253"/>
      <c r="OQW66" s="253"/>
      <c r="OQX66" s="255"/>
      <c r="OQY66" s="255"/>
      <c r="OQZ66" s="256"/>
      <c r="ORC66" s="251"/>
      <c r="ORD66" s="251"/>
      <c r="ORE66" s="251"/>
      <c r="ORF66" s="251"/>
      <c r="ORG66" s="251"/>
      <c r="ORH66" s="251"/>
      <c r="ORI66" s="252"/>
      <c r="ORJ66" s="253"/>
      <c r="ORO66" s="254"/>
      <c r="ORR66" s="252"/>
      <c r="ORS66" s="252"/>
      <c r="ORT66" s="252"/>
      <c r="ORU66" s="252"/>
      <c r="ORV66" s="253"/>
      <c r="ORW66" s="253"/>
      <c r="ORX66" s="255"/>
      <c r="ORY66" s="255"/>
      <c r="ORZ66" s="256"/>
      <c r="OSC66" s="251"/>
      <c r="OSD66" s="251"/>
      <c r="OSE66" s="251"/>
      <c r="OSF66" s="251"/>
      <c r="OSG66" s="251"/>
      <c r="OSH66" s="251"/>
      <c r="OSI66" s="252"/>
      <c r="OSJ66" s="253"/>
      <c r="OSO66" s="254"/>
      <c r="OSR66" s="252"/>
      <c r="OSS66" s="252"/>
      <c r="OST66" s="252"/>
      <c r="OSU66" s="252"/>
      <c r="OSV66" s="253"/>
      <c r="OSW66" s="253"/>
      <c r="OSX66" s="255"/>
      <c r="OSY66" s="255"/>
      <c r="OSZ66" s="256"/>
      <c r="OTC66" s="251"/>
      <c r="OTD66" s="251"/>
      <c r="OTE66" s="251"/>
      <c r="OTF66" s="251"/>
      <c r="OTG66" s="251"/>
      <c r="OTH66" s="251"/>
      <c r="OTI66" s="252"/>
      <c r="OTJ66" s="253"/>
      <c r="OTO66" s="254"/>
      <c r="OTR66" s="252"/>
      <c r="OTS66" s="252"/>
      <c r="OTT66" s="252"/>
      <c r="OTU66" s="252"/>
      <c r="OTV66" s="253"/>
      <c r="OTW66" s="253"/>
      <c r="OTX66" s="255"/>
      <c r="OTY66" s="255"/>
      <c r="OTZ66" s="256"/>
      <c r="OUC66" s="251"/>
      <c r="OUD66" s="251"/>
      <c r="OUE66" s="251"/>
      <c r="OUF66" s="251"/>
      <c r="OUG66" s="251"/>
      <c r="OUH66" s="251"/>
      <c r="OUI66" s="252"/>
      <c r="OUJ66" s="253"/>
      <c r="OUO66" s="254"/>
      <c r="OUR66" s="252"/>
      <c r="OUS66" s="252"/>
      <c r="OUT66" s="252"/>
      <c r="OUU66" s="252"/>
      <c r="OUV66" s="253"/>
      <c r="OUW66" s="253"/>
      <c r="OUX66" s="255"/>
      <c r="OUY66" s="255"/>
      <c r="OUZ66" s="256"/>
      <c r="OVC66" s="251"/>
      <c r="OVD66" s="251"/>
      <c r="OVE66" s="251"/>
      <c r="OVF66" s="251"/>
      <c r="OVG66" s="251"/>
      <c r="OVH66" s="251"/>
      <c r="OVI66" s="252"/>
      <c r="OVJ66" s="253"/>
      <c r="OVO66" s="254"/>
      <c r="OVR66" s="252"/>
      <c r="OVS66" s="252"/>
      <c r="OVT66" s="252"/>
      <c r="OVU66" s="252"/>
      <c r="OVV66" s="253"/>
      <c r="OVW66" s="253"/>
      <c r="OVX66" s="255"/>
      <c r="OVY66" s="255"/>
      <c r="OVZ66" s="256"/>
      <c r="OWC66" s="251"/>
      <c r="OWD66" s="251"/>
      <c r="OWE66" s="251"/>
      <c r="OWF66" s="251"/>
      <c r="OWG66" s="251"/>
      <c r="OWH66" s="251"/>
      <c r="OWI66" s="252"/>
      <c r="OWJ66" s="253"/>
      <c r="OWO66" s="254"/>
      <c r="OWR66" s="252"/>
      <c r="OWS66" s="252"/>
      <c r="OWT66" s="252"/>
      <c r="OWU66" s="252"/>
      <c r="OWV66" s="253"/>
      <c r="OWW66" s="253"/>
      <c r="OWX66" s="255"/>
      <c r="OWY66" s="255"/>
      <c r="OWZ66" s="256"/>
      <c r="OXC66" s="251"/>
      <c r="OXD66" s="251"/>
      <c r="OXE66" s="251"/>
      <c r="OXF66" s="251"/>
      <c r="OXG66" s="251"/>
      <c r="OXH66" s="251"/>
      <c r="OXI66" s="252"/>
      <c r="OXJ66" s="253"/>
      <c r="OXO66" s="254"/>
      <c r="OXR66" s="252"/>
      <c r="OXS66" s="252"/>
      <c r="OXT66" s="252"/>
      <c r="OXU66" s="252"/>
      <c r="OXV66" s="253"/>
      <c r="OXW66" s="253"/>
      <c r="OXX66" s="255"/>
      <c r="OXY66" s="255"/>
      <c r="OXZ66" s="256"/>
      <c r="OYC66" s="251"/>
      <c r="OYD66" s="251"/>
      <c r="OYE66" s="251"/>
      <c r="OYF66" s="251"/>
      <c r="OYG66" s="251"/>
      <c r="OYH66" s="251"/>
      <c r="OYI66" s="252"/>
      <c r="OYJ66" s="253"/>
      <c r="OYO66" s="254"/>
      <c r="OYR66" s="252"/>
      <c r="OYS66" s="252"/>
      <c r="OYT66" s="252"/>
      <c r="OYU66" s="252"/>
      <c r="OYV66" s="253"/>
      <c r="OYW66" s="253"/>
      <c r="OYX66" s="255"/>
      <c r="OYY66" s="255"/>
      <c r="OYZ66" s="256"/>
      <c r="OZC66" s="251"/>
      <c r="OZD66" s="251"/>
      <c r="OZE66" s="251"/>
      <c r="OZF66" s="251"/>
      <c r="OZG66" s="251"/>
      <c r="OZH66" s="251"/>
      <c r="OZI66" s="252"/>
      <c r="OZJ66" s="253"/>
      <c r="OZO66" s="254"/>
      <c r="OZR66" s="252"/>
      <c r="OZS66" s="252"/>
      <c r="OZT66" s="252"/>
      <c r="OZU66" s="252"/>
      <c r="OZV66" s="253"/>
      <c r="OZW66" s="253"/>
      <c r="OZX66" s="255"/>
      <c r="OZY66" s="255"/>
      <c r="OZZ66" s="256"/>
      <c r="PAC66" s="251"/>
      <c r="PAD66" s="251"/>
      <c r="PAE66" s="251"/>
      <c r="PAF66" s="251"/>
      <c r="PAG66" s="251"/>
      <c r="PAH66" s="251"/>
      <c r="PAI66" s="252"/>
      <c r="PAJ66" s="253"/>
      <c r="PAO66" s="254"/>
      <c r="PAR66" s="252"/>
      <c r="PAS66" s="252"/>
      <c r="PAT66" s="252"/>
      <c r="PAU66" s="252"/>
      <c r="PAV66" s="253"/>
      <c r="PAW66" s="253"/>
      <c r="PAX66" s="255"/>
      <c r="PAY66" s="255"/>
      <c r="PAZ66" s="256"/>
      <c r="PBC66" s="251"/>
      <c r="PBD66" s="251"/>
      <c r="PBE66" s="251"/>
      <c r="PBF66" s="251"/>
      <c r="PBG66" s="251"/>
      <c r="PBH66" s="251"/>
      <c r="PBI66" s="252"/>
      <c r="PBJ66" s="253"/>
      <c r="PBO66" s="254"/>
      <c r="PBR66" s="252"/>
      <c r="PBS66" s="252"/>
      <c r="PBT66" s="252"/>
      <c r="PBU66" s="252"/>
      <c r="PBV66" s="253"/>
      <c r="PBW66" s="253"/>
      <c r="PBX66" s="255"/>
      <c r="PBY66" s="255"/>
      <c r="PBZ66" s="256"/>
      <c r="PCC66" s="251"/>
      <c r="PCD66" s="251"/>
      <c r="PCE66" s="251"/>
      <c r="PCF66" s="251"/>
      <c r="PCG66" s="251"/>
      <c r="PCH66" s="251"/>
      <c r="PCI66" s="252"/>
      <c r="PCJ66" s="253"/>
      <c r="PCO66" s="254"/>
      <c r="PCR66" s="252"/>
      <c r="PCS66" s="252"/>
      <c r="PCT66" s="252"/>
      <c r="PCU66" s="252"/>
      <c r="PCV66" s="253"/>
      <c r="PCW66" s="253"/>
      <c r="PCX66" s="255"/>
      <c r="PCY66" s="255"/>
      <c r="PCZ66" s="256"/>
      <c r="PDC66" s="251"/>
      <c r="PDD66" s="251"/>
      <c r="PDE66" s="251"/>
      <c r="PDF66" s="251"/>
      <c r="PDG66" s="251"/>
      <c r="PDH66" s="251"/>
      <c r="PDI66" s="252"/>
      <c r="PDJ66" s="253"/>
      <c r="PDO66" s="254"/>
      <c r="PDR66" s="252"/>
      <c r="PDS66" s="252"/>
      <c r="PDT66" s="252"/>
      <c r="PDU66" s="252"/>
      <c r="PDV66" s="253"/>
      <c r="PDW66" s="253"/>
      <c r="PDX66" s="255"/>
      <c r="PDY66" s="255"/>
      <c r="PDZ66" s="256"/>
      <c r="PEC66" s="251"/>
      <c r="PED66" s="251"/>
      <c r="PEE66" s="251"/>
      <c r="PEF66" s="251"/>
      <c r="PEG66" s="251"/>
      <c r="PEH66" s="251"/>
      <c r="PEI66" s="252"/>
      <c r="PEJ66" s="253"/>
      <c r="PEO66" s="254"/>
      <c r="PER66" s="252"/>
      <c r="PES66" s="252"/>
      <c r="PET66" s="252"/>
      <c r="PEU66" s="252"/>
      <c r="PEV66" s="253"/>
      <c r="PEW66" s="253"/>
      <c r="PEX66" s="255"/>
      <c r="PEY66" s="255"/>
      <c r="PEZ66" s="256"/>
      <c r="PFC66" s="251"/>
      <c r="PFD66" s="251"/>
      <c r="PFE66" s="251"/>
      <c r="PFF66" s="251"/>
      <c r="PFG66" s="251"/>
      <c r="PFH66" s="251"/>
      <c r="PFI66" s="252"/>
      <c r="PFJ66" s="253"/>
      <c r="PFO66" s="254"/>
      <c r="PFR66" s="252"/>
      <c r="PFS66" s="252"/>
      <c r="PFT66" s="252"/>
      <c r="PFU66" s="252"/>
      <c r="PFV66" s="253"/>
      <c r="PFW66" s="253"/>
      <c r="PFX66" s="255"/>
      <c r="PFY66" s="255"/>
      <c r="PFZ66" s="256"/>
      <c r="PGC66" s="251"/>
      <c r="PGD66" s="251"/>
      <c r="PGE66" s="251"/>
      <c r="PGF66" s="251"/>
      <c r="PGG66" s="251"/>
      <c r="PGH66" s="251"/>
      <c r="PGI66" s="252"/>
      <c r="PGJ66" s="253"/>
      <c r="PGO66" s="254"/>
      <c r="PGR66" s="252"/>
      <c r="PGS66" s="252"/>
      <c r="PGT66" s="252"/>
      <c r="PGU66" s="252"/>
      <c r="PGV66" s="253"/>
      <c r="PGW66" s="253"/>
      <c r="PGX66" s="255"/>
      <c r="PGY66" s="255"/>
      <c r="PGZ66" s="256"/>
      <c r="PHC66" s="251"/>
      <c r="PHD66" s="251"/>
      <c r="PHE66" s="251"/>
      <c r="PHF66" s="251"/>
      <c r="PHG66" s="251"/>
      <c r="PHH66" s="251"/>
      <c r="PHI66" s="252"/>
      <c r="PHJ66" s="253"/>
      <c r="PHO66" s="254"/>
      <c r="PHR66" s="252"/>
      <c r="PHS66" s="252"/>
      <c r="PHT66" s="252"/>
      <c r="PHU66" s="252"/>
      <c r="PHV66" s="253"/>
      <c r="PHW66" s="253"/>
      <c r="PHX66" s="255"/>
      <c r="PHY66" s="255"/>
      <c r="PHZ66" s="256"/>
      <c r="PIC66" s="251"/>
      <c r="PID66" s="251"/>
      <c r="PIE66" s="251"/>
      <c r="PIF66" s="251"/>
      <c r="PIG66" s="251"/>
      <c r="PIH66" s="251"/>
      <c r="PII66" s="252"/>
      <c r="PIJ66" s="253"/>
      <c r="PIO66" s="254"/>
      <c r="PIR66" s="252"/>
      <c r="PIS66" s="252"/>
      <c r="PIT66" s="252"/>
      <c r="PIU66" s="252"/>
      <c r="PIV66" s="253"/>
      <c r="PIW66" s="253"/>
      <c r="PIX66" s="255"/>
      <c r="PIY66" s="255"/>
      <c r="PIZ66" s="256"/>
      <c r="PJC66" s="251"/>
      <c r="PJD66" s="251"/>
      <c r="PJE66" s="251"/>
      <c r="PJF66" s="251"/>
      <c r="PJG66" s="251"/>
      <c r="PJH66" s="251"/>
      <c r="PJI66" s="252"/>
      <c r="PJJ66" s="253"/>
      <c r="PJO66" s="254"/>
      <c r="PJR66" s="252"/>
      <c r="PJS66" s="252"/>
      <c r="PJT66" s="252"/>
      <c r="PJU66" s="252"/>
      <c r="PJV66" s="253"/>
      <c r="PJW66" s="253"/>
      <c r="PJX66" s="255"/>
      <c r="PJY66" s="255"/>
      <c r="PJZ66" s="256"/>
      <c r="PKC66" s="251"/>
      <c r="PKD66" s="251"/>
      <c r="PKE66" s="251"/>
      <c r="PKF66" s="251"/>
      <c r="PKG66" s="251"/>
      <c r="PKH66" s="251"/>
      <c r="PKI66" s="252"/>
      <c r="PKJ66" s="253"/>
      <c r="PKO66" s="254"/>
      <c r="PKR66" s="252"/>
      <c r="PKS66" s="252"/>
      <c r="PKT66" s="252"/>
      <c r="PKU66" s="252"/>
      <c r="PKV66" s="253"/>
      <c r="PKW66" s="253"/>
      <c r="PKX66" s="255"/>
      <c r="PKY66" s="255"/>
      <c r="PKZ66" s="256"/>
      <c r="PLC66" s="251"/>
      <c r="PLD66" s="251"/>
      <c r="PLE66" s="251"/>
      <c r="PLF66" s="251"/>
      <c r="PLG66" s="251"/>
      <c r="PLH66" s="251"/>
      <c r="PLI66" s="252"/>
      <c r="PLJ66" s="253"/>
      <c r="PLO66" s="254"/>
      <c r="PLR66" s="252"/>
      <c r="PLS66" s="252"/>
      <c r="PLT66" s="252"/>
      <c r="PLU66" s="252"/>
      <c r="PLV66" s="253"/>
      <c r="PLW66" s="253"/>
      <c r="PLX66" s="255"/>
      <c r="PLY66" s="255"/>
      <c r="PLZ66" s="256"/>
      <c r="PMC66" s="251"/>
      <c r="PMD66" s="251"/>
      <c r="PME66" s="251"/>
      <c r="PMF66" s="251"/>
      <c r="PMG66" s="251"/>
      <c r="PMH66" s="251"/>
      <c r="PMI66" s="252"/>
      <c r="PMJ66" s="253"/>
      <c r="PMO66" s="254"/>
      <c r="PMR66" s="252"/>
      <c r="PMS66" s="252"/>
      <c r="PMT66" s="252"/>
      <c r="PMU66" s="252"/>
      <c r="PMV66" s="253"/>
      <c r="PMW66" s="253"/>
      <c r="PMX66" s="255"/>
      <c r="PMY66" s="255"/>
      <c r="PMZ66" s="256"/>
      <c r="PNC66" s="251"/>
      <c r="PND66" s="251"/>
      <c r="PNE66" s="251"/>
      <c r="PNF66" s="251"/>
      <c r="PNG66" s="251"/>
      <c r="PNH66" s="251"/>
      <c r="PNI66" s="252"/>
      <c r="PNJ66" s="253"/>
      <c r="PNO66" s="254"/>
      <c r="PNR66" s="252"/>
      <c r="PNS66" s="252"/>
      <c r="PNT66" s="252"/>
      <c r="PNU66" s="252"/>
      <c r="PNV66" s="253"/>
      <c r="PNW66" s="253"/>
      <c r="PNX66" s="255"/>
      <c r="PNY66" s="255"/>
      <c r="PNZ66" s="256"/>
      <c r="POC66" s="251"/>
      <c r="POD66" s="251"/>
      <c r="POE66" s="251"/>
      <c r="POF66" s="251"/>
      <c r="POG66" s="251"/>
      <c r="POH66" s="251"/>
      <c r="POI66" s="252"/>
      <c r="POJ66" s="253"/>
      <c r="POO66" s="254"/>
      <c r="POR66" s="252"/>
      <c r="POS66" s="252"/>
      <c r="POT66" s="252"/>
      <c r="POU66" s="252"/>
      <c r="POV66" s="253"/>
      <c r="POW66" s="253"/>
      <c r="POX66" s="255"/>
      <c r="POY66" s="255"/>
      <c r="POZ66" s="256"/>
      <c r="PPC66" s="251"/>
      <c r="PPD66" s="251"/>
      <c r="PPE66" s="251"/>
      <c r="PPF66" s="251"/>
      <c r="PPG66" s="251"/>
      <c r="PPH66" s="251"/>
      <c r="PPI66" s="252"/>
      <c r="PPJ66" s="253"/>
      <c r="PPO66" s="254"/>
      <c r="PPR66" s="252"/>
      <c r="PPS66" s="252"/>
      <c r="PPT66" s="252"/>
      <c r="PPU66" s="252"/>
      <c r="PPV66" s="253"/>
      <c r="PPW66" s="253"/>
      <c r="PPX66" s="255"/>
      <c r="PPY66" s="255"/>
      <c r="PPZ66" s="256"/>
      <c r="PQC66" s="251"/>
      <c r="PQD66" s="251"/>
      <c r="PQE66" s="251"/>
      <c r="PQF66" s="251"/>
      <c r="PQG66" s="251"/>
      <c r="PQH66" s="251"/>
      <c r="PQI66" s="252"/>
      <c r="PQJ66" s="253"/>
      <c r="PQO66" s="254"/>
      <c r="PQR66" s="252"/>
      <c r="PQS66" s="252"/>
      <c r="PQT66" s="252"/>
      <c r="PQU66" s="252"/>
      <c r="PQV66" s="253"/>
      <c r="PQW66" s="253"/>
      <c r="PQX66" s="255"/>
      <c r="PQY66" s="255"/>
      <c r="PQZ66" s="256"/>
      <c r="PRC66" s="251"/>
      <c r="PRD66" s="251"/>
      <c r="PRE66" s="251"/>
      <c r="PRF66" s="251"/>
      <c r="PRG66" s="251"/>
      <c r="PRH66" s="251"/>
      <c r="PRI66" s="252"/>
      <c r="PRJ66" s="253"/>
      <c r="PRO66" s="254"/>
      <c r="PRR66" s="252"/>
      <c r="PRS66" s="252"/>
      <c r="PRT66" s="252"/>
      <c r="PRU66" s="252"/>
      <c r="PRV66" s="253"/>
      <c r="PRW66" s="253"/>
      <c r="PRX66" s="255"/>
      <c r="PRY66" s="255"/>
      <c r="PRZ66" s="256"/>
      <c r="PSC66" s="251"/>
      <c r="PSD66" s="251"/>
      <c r="PSE66" s="251"/>
      <c r="PSF66" s="251"/>
      <c r="PSG66" s="251"/>
      <c r="PSH66" s="251"/>
      <c r="PSI66" s="252"/>
      <c r="PSJ66" s="253"/>
      <c r="PSO66" s="254"/>
      <c r="PSR66" s="252"/>
      <c r="PSS66" s="252"/>
      <c r="PST66" s="252"/>
      <c r="PSU66" s="252"/>
      <c r="PSV66" s="253"/>
      <c r="PSW66" s="253"/>
      <c r="PSX66" s="255"/>
      <c r="PSY66" s="255"/>
      <c r="PSZ66" s="256"/>
      <c r="PTC66" s="251"/>
      <c r="PTD66" s="251"/>
      <c r="PTE66" s="251"/>
      <c r="PTF66" s="251"/>
      <c r="PTG66" s="251"/>
      <c r="PTH66" s="251"/>
      <c r="PTI66" s="252"/>
      <c r="PTJ66" s="253"/>
      <c r="PTO66" s="254"/>
      <c r="PTR66" s="252"/>
      <c r="PTS66" s="252"/>
      <c r="PTT66" s="252"/>
      <c r="PTU66" s="252"/>
      <c r="PTV66" s="253"/>
      <c r="PTW66" s="253"/>
      <c r="PTX66" s="255"/>
      <c r="PTY66" s="255"/>
      <c r="PTZ66" s="256"/>
      <c r="PUC66" s="251"/>
      <c r="PUD66" s="251"/>
      <c r="PUE66" s="251"/>
      <c r="PUF66" s="251"/>
      <c r="PUG66" s="251"/>
      <c r="PUH66" s="251"/>
      <c r="PUI66" s="252"/>
      <c r="PUJ66" s="253"/>
      <c r="PUO66" s="254"/>
      <c r="PUR66" s="252"/>
      <c r="PUS66" s="252"/>
      <c r="PUT66" s="252"/>
      <c r="PUU66" s="252"/>
      <c r="PUV66" s="253"/>
      <c r="PUW66" s="253"/>
      <c r="PUX66" s="255"/>
      <c r="PUY66" s="255"/>
      <c r="PUZ66" s="256"/>
      <c r="PVC66" s="251"/>
      <c r="PVD66" s="251"/>
      <c r="PVE66" s="251"/>
      <c r="PVF66" s="251"/>
      <c r="PVG66" s="251"/>
      <c r="PVH66" s="251"/>
      <c r="PVI66" s="252"/>
      <c r="PVJ66" s="253"/>
      <c r="PVO66" s="254"/>
      <c r="PVR66" s="252"/>
      <c r="PVS66" s="252"/>
      <c r="PVT66" s="252"/>
      <c r="PVU66" s="252"/>
      <c r="PVV66" s="253"/>
      <c r="PVW66" s="253"/>
      <c r="PVX66" s="255"/>
      <c r="PVY66" s="255"/>
      <c r="PVZ66" s="256"/>
      <c r="PWC66" s="251"/>
      <c r="PWD66" s="251"/>
      <c r="PWE66" s="251"/>
      <c r="PWF66" s="251"/>
      <c r="PWG66" s="251"/>
      <c r="PWH66" s="251"/>
      <c r="PWI66" s="252"/>
      <c r="PWJ66" s="253"/>
      <c r="PWO66" s="254"/>
      <c r="PWR66" s="252"/>
      <c r="PWS66" s="252"/>
      <c r="PWT66" s="252"/>
      <c r="PWU66" s="252"/>
      <c r="PWV66" s="253"/>
      <c r="PWW66" s="253"/>
      <c r="PWX66" s="255"/>
      <c r="PWY66" s="255"/>
      <c r="PWZ66" s="256"/>
      <c r="PXC66" s="251"/>
      <c r="PXD66" s="251"/>
      <c r="PXE66" s="251"/>
      <c r="PXF66" s="251"/>
      <c r="PXG66" s="251"/>
      <c r="PXH66" s="251"/>
      <c r="PXI66" s="252"/>
      <c r="PXJ66" s="253"/>
      <c r="PXO66" s="254"/>
      <c r="PXR66" s="252"/>
      <c r="PXS66" s="252"/>
      <c r="PXT66" s="252"/>
      <c r="PXU66" s="252"/>
      <c r="PXV66" s="253"/>
      <c r="PXW66" s="253"/>
      <c r="PXX66" s="255"/>
      <c r="PXY66" s="255"/>
      <c r="PXZ66" s="256"/>
      <c r="PYC66" s="251"/>
      <c r="PYD66" s="251"/>
      <c r="PYE66" s="251"/>
      <c r="PYF66" s="251"/>
      <c r="PYG66" s="251"/>
      <c r="PYH66" s="251"/>
      <c r="PYI66" s="252"/>
      <c r="PYJ66" s="253"/>
      <c r="PYO66" s="254"/>
      <c r="PYR66" s="252"/>
      <c r="PYS66" s="252"/>
      <c r="PYT66" s="252"/>
      <c r="PYU66" s="252"/>
      <c r="PYV66" s="253"/>
      <c r="PYW66" s="253"/>
      <c r="PYX66" s="255"/>
      <c r="PYY66" s="255"/>
      <c r="PYZ66" s="256"/>
      <c r="PZC66" s="251"/>
      <c r="PZD66" s="251"/>
      <c r="PZE66" s="251"/>
      <c r="PZF66" s="251"/>
      <c r="PZG66" s="251"/>
      <c r="PZH66" s="251"/>
      <c r="PZI66" s="252"/>
      <c r="PZJ66" s="253"/>
      <c r="PZO66" s="254"/>
      <c r="PZR66" s="252"/>
      <c r="PZS66" s="252"/>
      <c r="PZT66" s="252"/>
      <c r="PZU66" s="252"/>
      <c r="PZV66" s="253"/>
      <c r="PZW66" s="253"/>
      <c r="PZX66" s="255"/>
      <c r="PZY66" s="255"/>
      <c r="PZZ66" s="256"/>
      <c r="QAC66" s="251"/>
      <c r="QAD66" s="251"/>
      <c r="QAE66" s="251"/>
      <c r="QAF66" s="251"/>
      <c r="QAG66" s="251"/>
      <c r="QAH66" s="251"/>
      <c r="QAI66" s="252"/>
      <c r="QAJ66" s="253"/>
      <c r="QAO66" s="254"/>
      <c r="QAR66" s="252"/>
      <c r="QAS66" s="252"/>
      <c r="QAT66" s="252"/>
      <c r="QAU66" s="252"/>
      <c r="QAV66" s="253"/>
      <c r="QAW66" s="253"/>
      <c r="QAX66" s="255"/>
      <c r="QAY66" s="255"/>
      <c r="QAZ66" s="256"/>
      <c r="QBC66" s="251"/>
      <c r="QBD66" s="251"/>
      <c r="QBE66" s="251"/>
      <c r="QBF66" s="251"/>
      <c r="QBG66" s="251"/>
      <c r="QBH66" s="251"/>
      <c r="QBI66" s="252"/>
      <c r="QBJ66" s="253"/>
      <c r="QBO66" s="254"/>
      <c r="QBR66" s="252"/>
      <c r="QBS66" s="252"/>
      <c r="QBT66" s="252"/>
      <c r="QBU66" s="252"/>
      <c r="QBV66" s="253"/>
      <c r="QBW66" s="253"/>
      <c r="QBX66" s="255"/>
      <c r="QBY66" s="255"/>
      <c r="QBZ66" s="256"/>
      <c r="QCC66" s="251"/>
      <c r="QCD66" s="251"/>
      <c r="QCE66" s="251"/>
      <c r="QCF66" s="251"/>
      <c r="QCG66" s="251"/>
      <c r="QCH66" s="251"/>
      <c r="QCI66" s="252"/>
      <c r="QCJ66" s="253"/>
      <c r="QCO66" s="254"/>
      <c r="QCR66" s="252"/>
      <c r="QCS66" s="252"/>
      <c r="QCT66" s="252"/>
      <c r="QCU66" s="252"/>
      <c r="QCV66" s="253"/>
      <c r="QCW66" s="253"/>
      <c r="QCX66" s="255"/>
      <c r="QCY66" s="255"/>
      <c r="QCZ66" s="256"/>
      <c r="QDC66" s="251"/>
      <c r="QDD66" s="251"/>
      <c r="QDE66" s="251"/>
      <c r="QDF66" s="251"/>
      <c r="QDG66" s="251"/>
      <c r="QDH66" s="251"/>
      <c r="QDI66" s="252"/>
      <c r="QDJ66" s="253"/>
      <c r="QDO66" s="254"/>
      <c r="QDR66" s="252"/>
      <c r="QDS66" s="252"/>
      <c r="QDT66" s="252"/>
      <c r="QDU66" s="252"/>
      <c r="QDV66" s="253"/>
      <c r="QDW66" s="253"/>
      <c r="QDX66" s="255"/>
      <c r="QDY66" s="255"/>
      <c r="QDZ66" s="256"/>
      <c r="QEC66" s="251"/>
      <c r="QED66" s="251"/>
      <c r="QEE66" s="251"/>
      <c r="QEF66" s="251"/>
      <c r="QEG66" s="251"/>
      <c r="QEH66" s="251"/>
      <c r="QEI66" s="252"/>
      <c r="QEJ66" s="253"/>
      <c r="QEO66" s="254"/>
      <c r="QER66" s="252"/>
      <c r="QES66" s="252"/>
      <c r="QET66" s="252"/>
      <c r="QEU66" s="252"/>
      <c r="QEV66" s="253"/>
      <c r="QEW66" s="253"/>
      <c r="QEX66" s="255"/>
      <c r="QEY66" s="255"/>
      <c r="QEZ66" s="256"/>
      <c r="QFC66" s="251"/>
      <c r="QFD66" s="251"/>
      <c r="QFE66" s="251"/>
      <c r="QFF66" s="251"/>
      <c r="QFG66" s="251"/>
      <c r="QFH66" s="251"/>
      <c r="QFI66" s="252"/>
      <c r="QFJ66" s="253"/>
      <c r="QFO66" s="254"/>
      <c r="QFR66" s="252"/>
      <c r="QFS66" s="252"/>
      <c r="QFT66" s="252"/>
      <c r="QFU66" s="252"/>
      <c r="QFV66" s="253"/>
      <c r="QFW66" s="253"/>
      <c r="QFX66" s="255"/>
      <c r="QFY66" s="255"/>
      <c r="QFZ66" s="256"/>
      <c r="QGC66" s="251"/>
      <c r="QGD66" s="251"/>
      <c r="QGE66" s="251"/>
      <c r="QGF66" s="251"/>
      <c r="QGG66" s="251"/>
      <c r="QGH66" s="251"/>
      <c r="QGI66" s="252"/>
      <c r="QGJ66" s="253"/>
      <c r="QGO66" s="254"/>
      <c r="QGR66" s="252"/>
      <c r="QGS66" s="252"/>
      <c r="QGT66" s="252"/>
      <c r="QGU66" s="252"/>
      <c r="QGV66" s="253"/>
      <c r="QGW66" s="253"/>
      <c r="QGX66" s="255"/>
      <c r="QGY66" s="255"/>
      <c r="QGZ66" s="256"/>
      <c r="QHC66" s="251"/>
      <c r="QHD66" s="251"/>
      <c r="QHE66" s="251"/>
      <c r="QHF66" s="251"/>
      <c r="QHG66" s="251"/>
      <c r="QHH66" s="251"/>
      <c r="QHI66" s="252"/>
      <c r="QHJ66" s="253"/>
      <c r="QHO66" s="254"/>
      <c r="QHR66" s="252"/>
      <c r="QHS66" s="252"/>
      <c r="QHT66" s="252"/>
      <c r="QHU66" s="252"/>
      <c r="QHV66" s="253"/>
      <c r="QHW66" s="253"/>
      <c r="QHX66" s="255"/>
      <c r="QHY66" s="255"/>
      <c r="QHZ66" s="256"/>
      <c r="QIC66" s="251"/>
      <c r="QID66" s="251"/>
      <c r="QIE66" s="251"/>
      <c r="QIF66" s="251"/>
      <c r="QIG66" s="251"/>
      <c r="QIH66" s="251"/>
      <c r="QII66" s="252"/>
      <c r="QIJ66" s="253"/>
      <c r="QIO66" s="254"/>
      <c r="QIR66" s="252"/>
      <c r="QIS66" s="252"/>
      <c r="QIT66" s="252"/>
      <c r="QIU66" s="252"/>
      <c r="QIV66" s="253"/>
      <c r="QIW66" s="253"/>
      <c r="QIX66" s="255"/>
      <c r="QIY66" s="255"/>
      <c r="QIZ66" s="256"/>
      <c r="QJC66" s="251"/>
      <c r="QJD66" s="251"/>
      <c r="QJE66" s="251"/>
      <c r="QJF66" s="251"/>
      <c r="QJG66" s="251"/>
      <c r="QJH66" s="251"/>
      <c r="QJI66" s="252"/>
      <c r="QJJ66" s="253"/>
      <c r="QJO66" s="254"/>
      <c r="QJR66" s="252"/>
      <c r="QJS66" s="252"/>
      <c r="QJT66" s="252"/>
      <c r="QJU66" s="252"/>
      <c r="QJV66" s="253"/>
      <c r="QJW66" s="253"/>
      <c r="QJX66" s="255"/>
      <c r="QJY66" s="255"/>
      <c r="QJZ66" s="256"/>
      <c r="QKC66" s="251"/>
      <c r="QKD66" s="251"/>
      <c r="QKE66" s="251"/>
      <c r="QKF66" s="251"/>
      <c r="QKG66" s="251"/>
      <c r="QKH66" s="251"/>
      <c r="QKI66" s="252"/>
      <c r="QKJ66" s="253"/>
      <c r="QKO66" s="254"/>
      <c r="QKR66" s="252"/>
      <c r="QKS66" s="252"/>
      <c r="QKT66" s="252"/>
      <c r="QKU66" s="252"/>
      <c r="QKV66" s="253"/>
      <c r="QKW66" s="253"/>
      <c r="QKX66" s="255"/>
      <c r="QKY66" s="255"/>
      <c r="QKZ66" s="256"/>
      <c r="QLC66" s="251"/>
      <c r="QLD66" s="251"/>
      <c r="QLE66" s="251"/>
      <c r="QLF66" s="251"/>
      <c r="QLG66" s="251"/>
      <c r="QLH66" s="251"/>
      <c r="QLI66" s="252"/>
      <c r="QLJ66" s="253"/>
      <c r="QLO66" s="254"/>
      <c r="QLR66" s="252"/>
      <c r="QLS66" s="252"/>
      <c r="QLT66" s="252"/>
      <c r="QLU66" s="252"/>
      <c r="QLV66" s="253"/>
      <c r="QLW66" s="253"/>
      <c r="QLX66" s="255"/>
      <c r="QLY66" s="255"/>
      <c r="QLZ66" s="256"/>
      <c r="QMC66" s="251"/>
      <c r="QMD66" s="251"/>
      <c r="QME66" s="251"/>
      <c r="QMF66" s="251"/>
      <c r="QMG66" s="251"/>
      <c r="QMH66" s="251"/>
      <c r="QMI66" s="252"/>
      <c r="QMJ66" s="253"/>
      <c r="QMO66" s="254"/>
      <c r="QMR66" s="252"/>
      <c r="QMS66" s="252"/>
      <c r="QMT66" s="252"/>
      <c r="QMU66" s="252"/>
      <c r="QMV66" s="253"/>
      <c r="QMW66" s="253"/>
      <c r="QMX66" s="255"/>
      <c r="QMY66" s="255"/>
      <c r="QMZ66" s="256"/>
      <c r="QNC66" s="251"/>
      <c r="QND66" s="251"/>
      <c r="QNE66" s="251"/>
      <c r="QNF66" s="251"/>
      <c r="QNG66" s="251"/>
      <c r="QNH66" s="251"/>
      <c r="QNI66" s="252"/>
      <c r="QNJ66" s="253"/>
      <c r="QNO66" s="254"/>
      <c r="QNR66" s="252"/>
      <c r="QNS66" s="252"/>
      <c r="QNT66" s="252"/>
      <c r="QNU66" s="252"/>
      <c r="QNV66" s="253"/>
      <c r="QNW66" s="253"/>
      <c r="QNX66" s="255"/>
      <c r="QNY66" s="255"/>
      <c r="QNZ66" s="256"/>
      <c r="QOC66" s="251"/>
      <c r="QOD66" s="251"/>
      <c r="QOE66" s="251"/>
      <c r="QOF66" s="251"/>
      <c r="QOG66" s="251"/>
      <c r="QOH66" s="251"/>
      <c r="QOI66" s="252"/>
      <c r="QOJ66" s="253"/>
      <c r="QOO66" s="254"/>
      <c r="QOR66" s="252"/>
      <c r="QOS66" s="252"/>
      <c r="QOT66" s="252"/>
      <c r="QOU66" s="252"/>
      <c r="QOV66" s="253"/>
      <c r="QOW66" s="253"/>
      <c r="QOX66" s="255"/>
      <c r="QOY66" s="255"/>
      <c r="QOZ66" s="256"/>
      <c r="QPC66" s="251"/>
      <c r="QPD66" s="251"/>
      <c r="QPE66" s="251"/>
      <c r="QPF66" s="251"/>
      <c r="QPG66" s="251"/>
      <c r="QPH66" s="251"/>
      <c r="QPI66" s="252"/>
      <c r="QPJ66" s="253"/>
      <c r="QPO66" s="254"/>
      <c r="QPR66" s="252"/>
      <c r="QPS66" s="252"/>
      <c r="QPT66" s="252"/>
      <c r="QPU66" s="252"/>
      <c r="QPV66" s="253"/>
      <c r="QPW66" s="253"/>
      <c r="QPX66" s="255"/>
      <c r="QPY66" s="255"/>
      <c r="QPZ66" s="256"/>
      <c r="QQC66" s="251"/>
      <c r="QQD66" s="251"/>
      <c r="QQE66" s="251"/>
      <c r="QQF66" s="251"/>
      <c r="QQG66" s="251"/>
      <c r="QQH66" s="251"/>
      <c r="QQI66" s="252"/>
      <c r="QQJ66" s="253"/>
      <c r="QQO66" s="254"/>
      <c r="QQR66" s="252"/>
      <c r="QQS66" s="252"/>
      <c r="QQT66" s="252"/>
      <c r="QQU66" s="252"/>
      <c r="QQV66" s="253"/>
      <c r="QQW66" s="253"/>
      <c r="QQX66" s="255"/>
      <c r="QQY66" s="255"/>
      <c r="QQZ66" s="256"/>
      <c r="QRC66" s="251"/>
      <c r="QRD66" s="251"/>
      <c r="QRE66" s="251"/>
      <c r="QRF66" s="251"/>
      <c r="QRG66" s="251"/>
      <c r="QRH66" s="251"/>
      <c r="QRI66" s="252"/>
      <c r="QRJ66" s="253"/>
      <c r="QRO66" s="254"/>
      <c r="QRR66" s="252"/>
      <c r="QRS66" s="252"/>
      <c r="QRT66" s="252"/>
      <c r="QRU66" s="252"/>
      <c r="QRV66" s="253"/>
      <c r="QRW66" s="253"/>
      <c r="QRX66" s="255"/>
      <c r="QRY66" s="255"/>
      <c r="QRZ66" s="256"/>
      <c r="QSC66" s="251"/>
      <c r="QSD66" s="251"/>
      <c r="QSE66" s="251"/>
      <c r="QSF66" s="251"/>
      <c r="QSG66" s="251"/>
      <c r="QSH66" s="251"/>
      <c r="QSI66" s="252"/>
      <c r="QSJ66" s="253"/>
      <c r="QSO66" s="254"/>
      <c r="QSR66" s="252"/>
      <c r="QSS66" s="252"/>
      <c r="QST66" s="252"/>
      <c r="QSU66" s="252"/>
      <c r="QSV66" s="253"/>
      <c r="QSW66" s="253"/>
      <c r="QSX66" s="255"/>
      <c r="QSY66" s="255"/>
      <c r="QSZ66" s="256"/>
      <c r="QTC66" s="251"/>
      <c r="QTD66" s="251"/>
      <c r="QTE66" s="251"/>
      <c r="QTF66" s="251"/>
      <c r="QTG66" s="251"/>
      <c r="QTH66" s="251"/>
      <c r="QTI66" s="252"/>
      <c r="QTJ66" s="253"/>
      <c r="QTO66" s="254"/>
      <c r="QTR66" s="252"/>
      <c r="QTS66" s="252"/>
      <c r="QTT66" s="252"/>
      <c r="QTU66" s="252"/>
      <c r="QTV66" s="253"/>
      <c r="QTW66" s="253"/>
      <c r="QTX66" s="255"/>
      <c r="QTY66" s="255"/>
      <c r="QTZ66" s="256"/>
      <c r="QUC66" s="251"/>
      <c r="QUD66" s="251"/>
      <c r="QUE66" s="251"/>
      <c r="QUF66" s="251"/>
      <c r="QUG66" s="251"/>
      <c r="QUH66" s="251"/>
      <c r="QUI66" s="252"/>
      <c r="QUJ66" s="253"/>
      <c r="QUO66" s="254"/>
      <c r="QUR66" s="252"/>
      <c r="QUS66" s="252"/>
      <c r="QUT66" s="252"/>
      <c r="QUU66" s="252"/>
      <c r="QUV66" s="253"/>
      <c r="QUW66" s="253"/>
      <c r="QUX66" s="255"/>
      <c r="QUY66" s="255"/>
      <c r="QUZ66" s="256"/>
      <c r="QVC66" s="251"/>
      <c r="QVD66" s="251"/>
      <c r="QVE66" s="251"/>
      <c r="QVF66" s="251"/>
      <c r="QVG66" s="251"/>
      <c r="QVH66" s="251"/>
      <c r="QVI66" s="252"/>
      <c r="QVJ66" s="253"/>
      <c r="QVO66" s="254"/>
      <c r="QVR66" s="252"/>
      <c r="QVS66" s="252"/>
      <c r="QVT66" s="252"/>
      <c r="QVU66" s="252"/>
      <c r="QVV66" s="253"/>
      <c r="QVW66" s="253"/>
      <c r="QVX66" s="255"/>
      <c r="QVY66" s="255"/>
      <c r="QVZ66" s="256"/>
      <c r="QWC66" s="251"/>
      <c r="QWD66" s="251"/>
      <c r="QWE66" s="251"/>
      <c r="QWF66" s="251"/>
      <c r="QWG66" s="251"/>
      <c r="QWH66" s="251"/>
      <c r="QWI66" s="252"/>
      <c r="QWJ66" s="253"/>
      <c r="QWO66" s="254"/>
      <c r="QWR66" s="252"/>
      <c r="QWS66" s="252"/>
      <c r="QWT66" s="252"/>
      <c r="QWU66" s="252"/>
      <c r="QWV66" s="253"/>
      <c r="QWW66" s="253"/>
      <c r="QWX66" s="255"/>
      <c r="QWY66" s="255"/>
      <c r="QWZ66" s="256"/>
      <c r="QXC66" s="251"/>
      <c r="QXD66" s="251"/>
      <c r="QXE66" s="251"/>
      <c r="QXF66" s="251"/>
      <c r="QXG66" s="251"/>
      <c r="QXH66" s="251"/>
      <c r="QXI66" s="252"/>
      <c r="QXJ66" s="253"/>
      <c r="QXO66" s="254"/>
      <c r="QXR66" s="252"/>
      <c r="QXS66" s="252"/>
      <c r="QXT66" s="252"/>
      <c r="QXU66" s="252"/>
      <c r="QXV66" s="253"/>
      <c r="QXW66" s="253"/>
      <c r="QXX66" s="255"/>
      <c r="QXY66" s="255"/>
      <c r="QXZ66" s="256"/>
      <c r="QYC66" s="251"/>
      <c r="QYD66" s="251"/>
      <c r="QYE66" s="251"/>
      <c r="QYF66" s="251"/>
      <c r="QYG66" s="251"/>
      <c r="QYH66" s="251"/>
      <c r="QYI66" s="252"/>
      <c r="QYJ66" s="253"/>
      <c r="QYO66" s="254"/>
      <c r="QYR66" s="252"/>
      <c r="QYS66" s="252"/>
      <c r="QYT66" s="252"/>
      <c r="QYU66" s="252"/>
      <c r="QYV66" s="253"/>
      <c r="QYW66" s="253"/>
      <c r="QYX66" s="255"/>
      <c r="QYY66" s="255"/>
      <c r="QYZ66" s="256"/>
      <c r="QZC66" s="251"/>
      <c r="QZD66" s="251"/>
      <c r="QZE66" s="251"/>
      <c r="QZF66" s="251"/>
      <c r="QZG66" s="251"/>
      <c r="QZH66" s="251"/>
      <c r="QZI66" s="252"/>
      <c r="QZJ66" s="253"/>
      <c r="QZO66" s="254"/>
      <c r="QZR66" s="252"/>
      <c r="QZS66" s="252"/>
      <c r="QZT66" s="252"/>
      <c r="QZU66" s="252"/>
      <c r="QZV66" s="253"/>
      <c r="QZW66" s="253"/>
      <c r="QZX66" s="255"/>
      <c r="QZY66" s="255"/>
      <c r="QZZ66" s="256"/>
      <c r="RAC66" s="251"/>
      <c r="RAD66" s="251"/>
      <c r="RAE66" s="251"/>
      <c r="RAF66" s="251"/>
      <c r="RAG66" s="251"/>
      <c r="RAH66" s="251"/>
      <c r="RAI66" s="252"/>
      <c r="RAJ66" s="253"/>
      <c r="RAO66" s="254"/>
      <c r="RAR66" s="252"/>
      <c r="RAS66" s="252"/>
      <c r="RAT66" s="252"/>
      <c r="RAU66" s="252"/>
      <c r="RAV66" s="253"/>
      <c r="RAW66" s="253"/>
      <c r="RAX66" s="255"/>
      <c r="RAY66" s="255"/>
      <c r="RAZ66" s="256"/>
      <c r="RBC66" s="251"/>
      <c r="RBD66" s="251"/>
      <c r="RBE66" s="251"/>
      <c r="RBF66" s="251"/>
      <c r="RBG66" s="251"/>
      <c r="RBH66" s="251"/>
      <c r="RBI66" s="252"/>
      <c r="RBJ66" s="253"/>
      <c r="RBO66" s="254"/>
      <c r="RBR66" s="252"/>
      <c r="RBS66" s="252"/>
      <c r="RBT66" s="252"/>
      <c r="RBU66" s="252"/>
      <c r="RBV66" s="253"/>
      <c r="RBW66" s="253"/>
      <c r="RBX66" s="255"/>
      <c r="RBY66" s="255"/>
      <c r="RBZ66" s="256"/>
      <c r="RCC66" s="251"/>
      <c r="RCD66" s="251"/>
      <c r="RCE66" s="251"/>
      <c r="RCF66" s="251"/>
      <c r="RCG66" s="251"/>
      <c r="RCH66" s="251"/>
      <c r="RCI66" s="252"/>
      <c r="RCJ66" s="253"/>
      <c r="RCO66" s="254"/>
      <c r="RCR66" s="252"/>
      <c r="RCS66" s="252"/>
      <c r="RCT66" s="252"/>
      <c r="RCU66" s="252"/>
      <c r="RCV66" s="253"/>
      <c r="RCW66" s="253"/>
      <c r="RCX66" s="255"/>
      <c r="RCY66" s="255"/>
      <c r="RCZ66" s="256"/>
      <c r="RDC66" s="251"/>
      <c r="RDD66" s="251"/>
      <c r="RDE66" s="251"/>
      <c r="RDF66" s="251"/>
      <c r="RDG66" s="251"/>
      <c r="RDH66" s="251"/>
      <c r="RDI66" s="252"/>
      <c r="RDJ66" s="253"/>
      <c r="RDO66" s="254"/>
      <c r="RDR66" s="252"/>
      <c r="RDS66" s="252"/>
      <c r="RDT66" s="252"/>
      <c r="RDU66" s="252"/>
      <c r="RDV66" s="253"/>
      <c r="RDW66" s="253"/>
      <c r="RDX66" s="255"/>
      <c r="RDY66" s="255"/>
      <c r="RDZ66" s="256"/>
      <c r="REC66" s="251"/>
      <c r="RED66" s="251"/>
      <c r="REE66" s="251"/>
      <c r="REF66" s="251"/>
      <c r="REG66" s="251"/>
      <c r="REH66" s="251"/>
      <c r="REI66" s="252"/>
      <c r="REJ66" s="253"/>
      <c r="REO66" s="254"/>
      <c r="RER66" s="252"/>
      <c r="RES66" s="252"/>
      <c r="RET66" s="252"/>
      <c r="REU66" s="252"/>
      <c r="REV66" s="253"/>
      <c r="REW66" s="253"/>
      <c r="REX66" s="255"/>
      <c r="REY66" s="255"/>
      <c r="REZ66" s="256"/>
      <c r="RFC66" s="251"/>
      <c r="RFD66" s="251"/>
      <c r="RFE66" s="251"/>
      <c r="RFF66" s="251"/>
      <c r="RFG66" s="251"/>
      <c r="RFH66" s="251"/>
      <c r="RFI66" s="252"/>
      <c r="RFJ66" s="253"/>
      <c r="RFO66" s="254"/>
      <c r="RFR66" s="252"/>
      <c r="RFS66" s="252"/>
      <c r="RFT66" s="252"/>
      <c r="RFU66" s="252"/>
      <c r="RFV66" s="253"/>
      <c r="RFW66" s="253"/>
      <c r="RFX66" s="255"/>
      <c r="RFY66" s="255"/>
      <c r="RFZ66" s="256"/>
      <c r="RGC66" s="251"/>
      <c r="RGD66" s="251"/>
      <c r="RGE66" s="251"/>
      <c r="RGF66" s="251"/>
      <c r="RGG66" s="251"/>
      <c r="RGH66" s="251"/>
      <c r="RGI66" s="252"/>
      <c r="RGJ66" s="253"/>
      <c r="RGO66" s="254"/>
      <c r="RGR66" s="252"/>
      <c r="RGS66" s="252"/>
      <c r="RGT66" s="252"/>
      <c r="RGU66" s="252"/>
      <c r="RGV66" s="253"/>
      <c r="RGW66" s="253"/>
      <c r="RGX66" s="255"/>
      <c r="RGY66" s="255"/>
      <c r="RGZ66" s="256"/>
      <c r="RHC66" s="251"/>
      <c r="RHD66" s="251"/>
      <c r="RHE66" s="251"/>
      <c r="RHF66" s="251"/>
      <c r="RHG66" s="251"/>
      <c r="RHH66" s="251"/>
      <c r="RHI66" s="252"/>
      <c r="RHJ66" s="253"/>
      <c r="RHO66" s="254"/>
      <c r="RHR66" s="252"/>
      <c r="RHS66" s="252"/>
      <c r="RHT66" s="252"/>
      <c r="RHU66" s="252"/>
      <c r="RHV66" s="253"/>
      <c r="RHW66" s="253"/>
      <c r="RHX66" s="255"/>
      <c r="RHY66" s="255"/>
      <c r="RHZ66" s="256"/>
      <c r="RIC66" s="251"/>
      <c r="RID66" s="251"/>
      <c r="RIE66" s="251"/>
      <c r="RIF66" s="251"/>
      <c r="RIG66" s="251"/>
      <c r="RIH66" s="251"/>
      <c r="RII66" s="252"/>
      <c r="RIJ66" s="253"/>
      <c r="RIO66" s="254"/>
      <c r="RIR66" s="252"/>
      <c r="RIS66" s="252"/>
      <c r="RIT66" s="252"/>
      <c r="RIU66" s="252"/>
      <c r="RIV66" s="253"/>
      <c r="RIW66" s="253"/>
      <c r="RIX66" s="255"/>
      <c r="RIY66" s="255"/>
      <c r="RIZ66" s="256"/>
      <c r="RJC66" s="251"/>
      <c r="RJD66" s="251"/>
      <c r="RJE66" s="251"/>
      <c r="RJF66" s="251"/>
      <c r="RJG66" s="251"/>
      <c r="RJH66" s="251"/>
      <c r="RJI66" s="252"/>
      <c r="RJJ66" s="253"/>
      <c r="RJO66" s="254"/>
      <c r="RJR66" s="252"/>
      <c r="RJS66" s="252"/>
      <c r="RJT66" s="252"/>
      <c r="RJU66" s="252"/>
      <c r="RJV66" s="253"/>
      <c r="RJW66" s="253"/>
      <c r="RJX66" s="255"/>
      <c r="RJY66" s="255"/>
      <c r="RJZ66" s="256"/>
      <c r="RKC66" s="251"/>
      <c r="RKD66" s="251"/>
      <c r="RKE66" s="251"/>
      <c r="RKF66" s="251"/>
      <c r="RKG66" s="251"/>
      <c r="RKH66" s="251"/>
      <c r="RKI66" s="252"/>
      <c r="RKJ66" s="253"/>
      <c r="RKO66" s="254"/>
      <c r="RKR66" s="252"/>
      <c r="RKS66" s="252"/>
      <c r="RKT66" s="252"/>
      <c r="RKU66" s="252"/>
      <c r="RKV66" s="253"/>
      <c r="RKW66" s="253"/>
      <c r="RKX66" s="255"/>
      <c r="RKY66" s="255"/>
      <c r="RKZ66" s="256"/>
      <c r="RLC66" s="251"/>
      <c r="RLD66" s="251"/>
      <c r="RLE66" s="251"/>
      <c r="RLF66" s="251"/>
      <c r="RLG66" s="251"/>
      <c r="RLH66" s="251"/>
      <c r="RLI66" s="252"/>
      <c r="RLJ66" s="253"/>
      <c r="RLO66" s="254"/>
      <c r="RLR66" s="252"/>
      <c r="RLS66" s="252"/>
      <c r="RLT66" s="252"/>
      <c r="RLU66" s="252"/>
      <c r="RLV66" s="253"/>
      <c r="RLW66" s="253"/>
      <c r="RLX66" s="255"/>
      <c r="RLY66" s="255"/>
      <c r="RLZ66" s="256"/>
      <c r="RMC66" s="251"/>
      <c r="RMD66" s="251"/>
      <c r="RME66" s="251"/>
      <c r="RMF66" s="251"/>
      <c r="RMG66" s="251"/>
      <c r="RMH66" s="251"/>
      <c r="RMI66" s="252"/>
      <c r="RMJ66" s="253"/>
      <c r="RMO66" s="254"/>
      <c r="RMR66" s="252"/>
      <c r="RMS66" s="252"/>
      <c r="RMT66" s="252"/>
      <c r="RMU66" s="252"/>
      <c r="RMV66" s="253"/>
      <c r="RMW66" s="253"/>
      <c r="RMX66" s="255"/>
      <c r="RMY66" s="255"/>
      <c r="RMZ66" s="256"/>
      <c r="RNC66" s="251"/>
      <c r="RND66" s="251"/>
      <c r="RNE66" s="251"/>
      <c r="RNF66" s="251"/>
      <c r="RNG66" s="251"/>
      <c r="RNH66" s="251"/>
      <c r="RNI66" s="252"/>
      <c r="RNJ66" s="253"/>
      <c r="RNO66" s="254"/>
      <c r="RNR66" s="252"/>
      <c r="RNS66" s="252"/>
      <c r="RNT66" s="252"/>
      <c r="RNU66" s="252"/>
      <c r="RNV66" s="253"/>
      <c r="RNW66" s="253"/>
      <c r="RNX66" s="255"/>
      <c r="RNY66" s="255"/>
      <c r="RNZ66" s="256"/>
      <c r="ROC66" s="251"/>
      <c r="ROD66" s="251"/>
      <c r="ROE66" s="251"/>
      <c r="ROF66" s="251"/>
      <c r="ROG66" s="251"/>
      <c r="ROH66" s="251"/>
      <c r="ROI66" s="252"/>
      <c r="ROJ66" s="253"/>
      <c r="ROO66" s="254"/>
      <c r="ROR66" s="252"/>
      <c r="ROS66" s="252"/>
      <c r="ROT66" s="252"/>
      <c r="ROU66" s="252"/>
      <c r="ROV66" s="253"/>
      <c r="ROW66" s="253"/>
      <c r="ROX66" s="255"/>
      <c r="ROY66" s="255"/>
      <c r="ROZ66" s="256"/>
      <c r="RPC66" s="251"/>
      <c r="RPD66" s="251"/>
      <c r="RPE66" s="251"/>
      <c r="RPF66" s="251"/>
      <c r="RPG66" s="251"/>
      <c r="RPH66" s="251"/>
      <c r="RPI66" s="252"/>
      <c r="RPJ66" s="253"/>
      <c r="RPO66" s="254"/>
      <c r="RPR66" s="252"/>
      <c r="RPS66" s="252"/>
      <c r="RPT66" s="252"/>
      <c r="RPU66" s="252"/>
      <c r="RPV66" s="253"/>
      <c r="RPW66" s="253"/>
      <c r="RPX66" s="255"/>
      <c r="RPY66" s="255"/>
      <c r="RPZ66" s="256"/>
      <c r="RQC66" s="251"/>
      <c r="RQD66" s="251"/>
      <c r="RQE66" s="251"/>
      <c r="RQF66" s="251"/>
      <c r="RQG66" s="251"/>
      <c r="RQH66" s="251"/>
      <c r="RQI66" s="252"/>
      <c r="RQJ66" s="253"/>
      <c r="RQO66" s="254"/>
      <c r="RQR66" s="252"/>
      <c r="RQS66" s="252"/>
      <c r="RQT66" s="252"/>
      <c r="RQU66" s="252"/>
      <c r="RQV66" s="253"/>
      <c r="RQW66" s="253"/>
      <c r="RQX66" s="255"/>
      <c r="RQY66" s="255"/>
      <c r="RQZ66" s="256"/>
      <c r="RRC66" s="251"/>
      <c r="RRD66" s="251"/>
      <c r="RRE66" s="251"/>
      <c r="RRF66" s="251"/>
      <c r="RRG66" s="251"/>
      <c r="RRH66" s="251"/>
      <c r="RRI66" s="252"/>
      <c r="RRJ66" s="253"/>
      <c r="RRO66" s="254"/>
      <c r="RRR66" s="252"/>
      <c r="RRS66" s="252"/>
      <c r="RRT66" s="252"/>
      <c r="RRU66" s="252"/>
      <c r="RRV66" s="253"/>
      <c r="RRW66" s="253"/>
      <c r="RRX66" s="255"/>
      <c r="RRY66" s="255"/>
      <c r="RRZ66" s="256"/>
      <c r="RSC66" s="251"/>
      <c r="RSD66" s="251"/>
      <c r="RSE66" s="251"/>
      <c r="RSF66" s="251"/>
      <c r="RSG66" s="251"/>
      <c r="RSH66" s="251"/>
      <c r="RSI66" s="252"/>
      <c r="RSJ66" s="253"/>
      <c r="RSO66" s="254"/>
      <c r="RSR66" s="252"/>
      <c r="RSS66" s="252"/>
      <c r="RST66" s="252"/>
      <c r="RSU66" s="252"/>
      <c r="RSV66" s="253"/>
      <c r="RSW66" s="253"/>
      <c r="RSX66" s="255"/>
      <c r="RSY66" s="255"/>
      <c r="RSZ66" s="256"/>
      <c r="RTC66" s="251"/>
      <c r="RTD66" s="251"/>
      <c r="RTE66" s="251"/>
      <c r="RTF66" s="251"/>
      <c r="RTG66" s="251"/>
      <c r="RTH66" s="251"/>
      <c r="RTI66" s="252"/>
      <c r="RTJ66" s="253"/>
      <c r="RTO66" s="254"/>
      <c r="RTR66" s="252"/>
      <c r="RTS66" s="252"/>
      <c r="RTT66" s="252"/>
      <c r="RTU66" s="252"/>
      <c r="RTV66" s="253"/>
      <c r="RTW66" s="253"/>
      <c r="RTX66" s="255"/>
      <c r="RTY66" s="255"/>
      <c r="RTZ66" s="256"/>
      <c r="RUC66" s="251"/>
      <c r="RUD66" s="251"/>
      <c r="RUE66" s="251"/>
      <c r="RUF66" s="251"/>
      <c r="RUG66" s="251"/>
      <c r="RUH66" s="251"/>
      <c r="RUI66" s="252"/>
      <c r="RUJ66" s="253"/>
      <c r="RUO66" s="254"/>
      <c r="RUR66" s="252"/>
      <c r="RUS66" s="252"/>
      <c r="RUT66" s="252"/>
      <c r="RUU66" s="252"/>
      <c r="RUV66" s="253"/>
      <c r="RUW66" s="253"/>
      <c r="RUX66" s="255"/>
      <c r="RUY66" s="255"/>
      <c r="RUZ66" s="256"/>
      <c r="RVC66" s="251"/>
      <c r="RVD66" s="251"/>
      <c r="RVE66" s="251"/>
      <c r="RVF66" s="251"/>
      <c r="RVG66" s="251"/>
      <c r="RVH66" s="251"/>
      <c r="RVI66" s="252"/>
      <c r="RVJ66" s="253"/>
      <c r="RVO66" s="254"/>
      <c r="RVR66" s="252"/>
      <c r="RVS66" s="252"/>
      <c r="RVT66" s="252"/>
      <c r="RVU66" s="252"/>
      <c r="RVV66" s="253"/>
      <c r="RVW66" s="253"/>
      <c r="RVX66" s="255"/>
      <c r="RVY66" s="255"/>
      <c r="RVZ66" s="256"/>
      <c r="RWC66" s="251"/>
      <c r="RWD66" s="251"/>
      <c r="RWE66" s="251"/>
      <c r="RWF66" s="251"/>
      <c r="RWG66" s="251"/>
      <c r="RWH66" s="251"/>
      <c r="RWI66" s="252"/>
      <c r="RWJ66" s="253"/>
      <c r="RWO66" s="254"/>
      <c r="RWR66" s="252"/>
      <c r="RWS66" s="252"/>
      <c r="RWT66" s="252"/>
      <c r="RWU66" s="252"/>
      <c r="RWV66" s="253"/>
      <c r="RWW66" s="253"/>
      <c r="RWX66" s="255"/>
      <c r="RWY66" s="255"/>
      <c r="RWZ66" s="256"/>
      <c r="RXC66" s="251"/>
      <c r="RXD66" s="251"/>
      <c r="RXE66" s="251"/>
      <c r="RXF66" s="251"/>
      <c r="RXG66" s="251"/>
      <c r="RXH66" s="251"/>
      <c r="RXI66" s="252"/>
      <c r="RXJ66" s="253"/>
      <c r="RXO66" s="254"/>
      <c r="RXR66" s="252"/>
      <c r="RXS66" s="252"/>
      <c r="RXT66" s="252"/>
      <c r="RXU66" s="252"/>
      <c r="RXV66" s="253"/>
      <c r="RXW66" s="253"/>
      <c r="RXX66" s="255"/>
      <c r="RXY66" s="255"/>
      <c r="RXZ66" s="256"/>
      <c r="RYC66" s="251"/>
      <c r="RYD66" s="251"/>
      <c r="RYE66" s="251"/>
      <c r="RYF66" s="251"/>
      <c r="RYG66" s="251"/>
      <c r="RYH66" s="251"/>
      <c r="RYI66" s="252"/>
      <c r="RYJ66" s="253"/>
      <c r="RYO66" s="254"/>
      <c r="RYR66" s="252"/>
      <c r="RYS66" s="252"/>
      <c r="RYT66" s="252"/>
      <c r="RYU66" s="252"/>
      <c r="RYV66" s="253"/>
      <c r="RYW66" s="253"/>
      <c r="RYX66" s="255"/>
      <c r="RYY66" s="255"/>
      <c r="RYZ66" s="256"/>
      <c r="RZC66" s="251"/>
      <c r="RZD66" s="251"/>
      <c r="RZE66" s="251"/>
      <c r="RZF66" s="251"/>
      <c r="RZG66" s="251"/>
      <c r="RZH66" s="251"/>
      <c r="RZI66" s="252"/>
      <c r="RZJ66" s="253"/>
      <c r="RZO66" s="254"/>
      <c r="RZR66" s="252"/>
      <c r="RZS66" s="252"/>
      <c r="RZT66" s="252"/>
      <c r="RZU66" s="252"/>
      <c r="RZV66" s="253"/>
      <c r="RZW66" s="253"/>
      <c r="RZX66" s="255"/>
      <c r="RZY66" s="255"/>
      <c r="RZZ66" s="256"/>
      <c r="SAC66" s="251"/>
      <c r="SAD66" s="251"/>
      <c r="SAE66" s="251"/>
      <c r="SAF66" s="251"/>
      <c r="SAG66" s="251"/>
      <c r="SAH66" s="251"/>
      <c r="SAI66" s="252"/>
      <c r="SAJ66" s="253"/>
      <c r="SAO66" s="254"/>
      <c r="SAR66" s="252"/>
      <c r="SAS66" s="252"/>
      <c r="SAT66" s="252"/>
      <c r="SAU66" s="252"/>
      <c r="SAV66" s="253"/>
      <c r="SAW66" s="253"/>
      <c r="SAX66" s="255"/>
      <c r="SAY66" s="255"/>
      <c r="SAZ66" s="256"/>
      <c r="SBC66" s="251"/>
      <c r="SBD66" s="251"/>
      <c r="SBE66" s="251"/>
      <c r="SBF66" s="251"/>
      <c r="SBG66" s="251"/>
      <c r="SBH66" s="251"/>
      <c r="SBI66" s="252"/>
      <c r="SBJ66" s="253"/>
      <c r="SBO66" s="254"/>
      <c r="SBR66" s="252"/>
      <c r="SBS66" s="252"/>
      <c r="SBT66" s="252"/>
      <c r="SBU66" s="252"/>
      <c r="SBV66" s="253"/>
      <c r="SBW66" s="253"/>
      <c r="SBX66" s="255"/>
      <c r="SBY66" s="255"/>
      <c r="SBZ66" s="256"/>
      <c r="SCC66" s="251"/>
      <c r="SCD66" s="251"/>
      <c r="SCE66" s="251"/>
      <c r="SCF66" s="251"/>
      <c r="SCG66" s="251"/>
      <c r="SCH66" s="251"/>
      <c r="SCI66" s="252"/>
      <c r="SCJ66" s="253"/>
      <c r="SCO66" s="254"/>
      <c r="SCR66" s="252"/>
      <c r="SCS66" s="252"/>
      <c r="SCT66" s="252"/>
      <c r="SCU66" s="252"/>
      <c r="SCV66" s="253"/>
      <c r="SCW66" s="253"/>
      <c r="SCX66" s="255"/>
      <c r="SCY66" s="255"/>
      <c r="SCZ66" s="256"/>
      <c r="SDC66" s="251"/>
      <c r="SDD66" s="251"/>
      <c r="SDE66" s="251"/>
      <c r="SDF66" s="251"/>
      <c r="SDG66" s="251"/>
      <c r="SDH66" s="251"/>
      <c r="SDI66" s="252"/>
      <c r="SDJ66" s="253"/>
      <c r="SDO66" s="254"/>
      <c r="SDR66" s="252"/>
      <c r="SDS66" s="252"/>
      <c r="SDT66" s="252"/>
      <c r="SDU66" s="252"/>
      <c r="SDV66" s="253"/>
      <c r="SDW66" s="253"/>
      <c r="SDX66" s="255"/>
      <c r="SDY66" s="255"/>
      <c r="SDZ66" s="256"/>
      <c r="SEC66" s="251"/>
      <c r="SED66" s="251"/>
      <c r="SEE66" s="251"/>
      <c r="SEF66" s="251"/>
      <c r="SEG66" s="251"/>
      <c r="SEH66" s="251"/>
      <c r="SEI66" s="252"/>
      <c r="SEJ66" s="253"/>
      <c r="SEO66" s="254"/>
      <c r="SER66" s="252"/>
      <c r="SES66" s="252"/>
      <c r="SET66" s="252"/>
      <c r="SEU66" s="252"/>
      <c r="SEV66" s="253"/>
      <c r="SEW66" s="253"/>
      <c r="SEX66" s="255"/>
      <c r="SEY66" s="255"/>
      <c r="SEZ66" s="256"/>
      <c r="SFC66" s="251"/>
      <c r="SFD66" s="251"/>
      <c r="SFE66" s="251"/>
      <c r="SFF66" s="251"/>
      <c r="SFG66" s="251"/>
      <c r="SFH66" s="251"/>
      <c r="SFI66" s="252"/>
      <c r="SFJ66" s="253"/>
      <c r="SFO66" s="254"/>
      <c r="SFR66" s="252"/>
      <c r="SFS66" s="252"/>
      <c r="SFT66" s="252"/>
      <c r="SFU66" s="252"/>
      <c r="SFV66" s="253"/>
      <c r="SFW66" s="253"/>
      <c r="SFX66" s="255"/>
      <c r="SFY66" s="255"/>
      <c r="SFZ66" s="256"/>
      <c r="SGC66" s="251"/>
      <c r="SGD66" s="251"/>
      <c r="SGE66" s="251"/>
      <c r="SGF66" s="251"/>
      <c r="SGG66" s="251"/>
      <c r="SGH66" s="251"/>
      <c r="SGI66" s="252"/>
      <c r="SGJ66" s="253"/>
      <c r="SGO66" s="254"/>
      <c r="SGR66" s="252"/>
      <c r="SGS66" s="252"/>
      <c r="SGT66" s="252"/>
      <c r="SGU66" s="252"/>
      <c r="SGV66" s="253"/>
      <c r="SGW66" s="253"/>
      <c r="SGX66" s="255"/>
      <c r="SGY66" s="255"/>
      <c r="SGZ66" s="256"/>
      <c r="SHC66" s="251"/>
      <c r="SHD66" s="251"/>
      <c r="SHE66" s="251"/>
      <c r="SHF66" s="251"/>
      <c r="SHG66" s="251"/>
      <c r="SHH66" s="251"/>
      <c r="SHI66" s="252"/>
      <c r="SHJ66" s="253"/>
      <c r="SHO66" s="254"/>
      <c r="SHR66" s="252"/>
      <c r="SHS66" s="252"/>
      <c r="SHT66" s="252"/>
      <c r="SHU66" s="252"/>
      <c r="SHV66" s="253"/>
      <c r="SHW66" s="253"/>
      <c r="SHX66" s="255"/>
      <c r="SHY66" s="255"/>
      <c r="SHZ66" s="256"/>
      <c r="SIC66" s="251"/>
      <c r="SID66" s="251"/>
      <c r="SIE66" s="251"/>
      <c r="SIF66" s="251"/>
      <c r="SIG66" s="251"/>
      <c r="SIH66" s="251"/>
      <c r="SII66" s="252"/>
      <c r="SIJ66" s="253"/>
      <c r="SIO66" s="254"/>
      <c r="SIR66" s="252"/>
      <c r="SIS66" s="252"/>
      <c r="SIT66" s="252"/>
      <c r="SIU66" s="252"/>
      <c r="SIV66" s="253"/>
      <c r="SIW66" s="253"/>
      <c r="SIX66" s="255"/>
      <c r="SIY66" s="255"/>
      <c r="SIZ66" s="256"/>
      <c r="SJC66" s="251"/>
      <c r="SJD66" s="251"/>
      <c r="SJE66" s="251"/>
      <c r="SJF66" s="251"/>
      <c r="SJG66" s="251"/>
      <c r="SJH66" s="251"/>
      <c r="SJI66" s="252"/>
      <c r="SJJ66" s="253"/>
      <c r="SJO66" s="254"/>
      <c r="SJR66" s="252"/>
      <c r="SJS66" s="252"/>
      <c r="SJT66" s="252"/>
      <c r="SJU66" s="252"/>
      <c r="SJV66" s="253"/>
      <c r="SJW66" s="253"/>
      <c r="SJX66" s="255"/>
      <c r="SJY66" s="255"/>
      <c r="SJZ66" s="256"/>
      <c r="SKC66" s="251"/>
      <c r="SKD66" s="251"/>
      <c r="SKE66" s="251"/>
      <c r="SKF66" s="251"/>
      <c r="SKG66" s="251"/>
      <c r="SKH66" s="251"/>
      <c r="SKI66" s="252"/>
      <c r="SKJ66" s="253"/>
      <c r="SKO66" s="254"/>
      <c r="SKR66" s="252"/>
      <c r="SKS66" s="252"/>
      <c r="SKT66" s="252"/>
      <c r="SKU66" s="252"/>
      <c r="SKV66" s="253"/>
      <c r="SKW66" s="253"/>
      <c r="SKX66" s="255"/>
      <c r="SKY66" s="255"/>
      <c r="SKZ66" s="256"/>
      <c r="SLC66" s="251"/>
      <c r="SLD66" s="251"/>
      <c r="SLE66" s="251"/>
      <c r="SLF66" s="251"/>
      <c r="SLG66" s="251"/>
      <c r="SLH66" s="251"/>
      <c r="SLI66" s="252"/>
      <c r="SLJ66" s="253"/>
      <c r="SLO66" s="254"/>
      <c r="SLR66" s="252"/>
      <c r="SLS66" s="252"/>
      <c r="SLT66" s="252"/>
      <c r="SLU66" s="252"/>
      <c r="SLV66" s="253"/>
      <c r="SLW66" s="253"/>
      <c r="SLX66" s="255"/>
      <c r="SLY66" s="255"/>
      <c r="SLZ66" s="256"/>
      <c r="SMC66" s="251"/>
      <c r="SMD66" s="251"/>
      <c r="SME66" s="251"/>
      <c r="SMF66" s="251"/>
      <c r="SMG66" s="251"/>
      <c r="SMH66" s="251"/>
      <c r="SMI66" s="252"/>
      <c r="SMJ66" s="253"/>
      <c r="SMO66" s="254"/>
      <c r="SMR66" s="252"/>
      <c r="SMS66" s="252"/>
      <c r="SMT66" s="252"/>
      <c r="SMU66" s="252"/>
      <c r="SMV66" s="253"/>
      <c r="SMW66" s="253"/>
      <c r="SMX66" s="255"/>
      <c r="SMY66" s="255"/>
      <c r="SMZ66" s="256"/>
      <c r="SNC66" s="251"/>
      <c r="SND66" s="251"/>
      <c r="SNE66" s="251"/>
      <c r="SNF66" s="251"/>
      <c r="SNG66" s="251"/>
      <c r="SNH66" s="251"/>
      <c r="SNI66" s="252"/>
      <c r="SNJ66" s="253"/>
      <c r="SNO66" s="254"/>
      <c r="SNR66" s="252"/>
      <c r="SNS66" s="252"/>
      <c r="SNT66" s="252"/>
      <c r="SNU66" s="252"/>
      <c r="SNV66" s="253"/>
      <c r="SNW66" s="253"/>
      <c r="SNX66" s="255"/>
      <c r="SNY66" s="255"/>
      <c r="SNZ66" s="256"/>
      <c r="SOC66" s="251"/>
      <c r="SOD66" s="251"/>
      <c r="SOE66" s="251"/>
      <c r="SOF66" s="251"/>
      <c r="SOG66" s="251"/>
      <c r="SOH66" s="251"/>
      <c r="SOI66" s="252"/>
      <c r="SOJ66" s="253"/>
      <c r="SOO66" s="254"/>
      <c r="SOR66" s="252"/>
      <c r="SOS66" s="252"/>
      <c r="SOT66" s="252"/>
      <c r="SOU66" s="252"/>
      <c r="SOV66" s="253"/>
      <c r="SOW66" s="253"/>
      <c r="SOX66" s="255"/>
      <c r="SOY66" s="255"/>
      <c r="SOZ66" s="256"/>
      <c r="SPC66" s="251"/>
      <c r="SPD66" s="251"/>
      <c r="SPE66" s="251"/>
      <c r="SPF66" s="251"/>
      <c r="SPG66" s="251"/>
      <c r="SPH66" s="251"/>
      <c r="SPI66" s="252"/>
      <c r="SPJ66" s="253"/>
      <c r="SPO66" s="254"/>
      <c r="SPR66" s="252"/>
      <c r="SPS66" s="252"/>
      <c r="SPT66" s="252"/>
      <c r="SPU66" s="252"/>
      <c r="SPV66" s="253"/>
      <c r="SPW66" s="253"/>
      <c r="SPX66" s="255"/>
      <c r="SPY66" s="255"/>
      <c r="SPZ66" s="256"/>
      <c r="SQC66" s="251"/>
      <c r="SQD66" s="251"/>
      <c r="SQE66" s="251"/>
      <c r="SQF66" s="251"/>
      <c r="SQG66" s="251"/>
      <c r="SQH66" s="251"/>
      <c r="SQI66" s="252"/>
      <c r="SQJ66" s="253"/>
      <c r="SQO66" s="254"/>
      <c r="SQR66" s="252"/>
      <c r="SQS66" s="252"/>
      <c r="SQT66" s="252"/>
      <c r="SQU66" s="252"/>
      <c r="SQV66" s="253"/>
      <c r="SQW66" s="253"/>
      <c r="SQX66" s="255"/>
      <c r="SQY66" s="255"/>
      <c r="SQZ66" s="256"/>
      <c r="SRC66" s="251"/>
      <c r="SRD66" s="251"/>
      <c r="SRE66" s="251"/>
      <c r="SRF66" s="251"/>
      <c r="SRG66" s="251"/>
      <c r="SRH66" s="251"/>
      <c r="SRI66" s="252"/>
      <c r="SRJ66" s="253"/>
      <c r="SRO66" s="254"/>
      <c r="SRR66" s="252"/>
      <c r="SRS66" s="252"/>
      <c r="SRT66" s="252"/>
      <c r="SRU66" s="252"/>
      <c r="SRV66" s="253"/>
      <c r="SRW66" s="253"/>
      <c r="SRX66" s="255"/>
      <c r="SRY66" s="255"/>
      <c r="SRZ66" s="256"/>
      <c r="SSC66" s="251"/>
      <c r="SSD66" s="251"/>
      <c r="SSE66" s="251"/>
      <c r="SSF66" s="251"/>
      <c r="SSG66" s="251"/>
      <c r="SSH66" s="251"/>
      <c r="SSI66" s="252"/>
      <c r="SSJ66" s="253"/>
      <c r="SSO66" s="254"/>
      <c r="SSR66" s="252"/>
      <c r="SSS66" s="252"/>
      <c r="SST66" s="252"/>
      <c r="SSU66" s="252"/>
      <c r="SSV66" s="253"/>
      <c r="SSW66" s="253"/>
      <c r="SSX66" s="255"/>
      <c r="SSY66" s="255"/>
      <c r="SSZ66" s="256"/>
      <c r="STC66" s="251"/>
      <c r="STD66" s="251"/>
      <c r="STE66" s="251"/>
      <c r="STF66" s="251"/>
      <c r="STG66" s="251"/>
      <c r="STH66" s="251"/>
      <c r="STI66" s="252"/>
      <c r="STJ66" s="253"/>
      <c r="STO66" s="254"/>
      <c r="STR66" s="252"/>
      <c r="STS66" s="252"/>
      <c r="STT66" s="252"/>
      <c r="STU66" s="252"/>
      <c r="STV66" s="253"/>
      <c r="STW66" s="253"/>
      <c r="STX66" s="255"/>
      <c r="STY66" s="255"/>
      <c r="STZ66" s="256"/>
      <c r="SUC66" s="251"/>
      <c r="SUD66" s="251"/>
      <c r="SUE66" s="251"/>
      <c r="SUF66" s="251"/>
      <c r="SUG66" s="251"/>
      <c r="SUH66" s="251"/>
      <c r="SUI66" s="252"/>
      <c r="SUJ66" s="253"/>
      <c r="SUO66" s="254"/>
      <c r="SUR66" s="252"/>
      <c r="SUS66" s="252"/>
      <c r="SUT66" s="252"/>
      <c r="SUU66" s="252"/>
      <c r="SUV66" s="253"/>
      <c r="SUW66" s="253"/>
      <c r="SUX66" s="255"/>
      <c r="SUY66" s="255"/>
      <c r="SUZ66" s="256"/>
      <c r="SVC66" s="251"/>
      <c r="SVD66" s="251"/>
      <c r="SVE66" s="251"/>
      <c r="SVF66" s="251"/>
      <c r="SVG66" s="251"/>
      <c r="SVH66" s="251"/>
      <c r="SVI66" s="252"/>
      <c r="SVJ66" s="253"/>
      <c r="SVO66" s="254"/>
      <c r="SVR66" s="252"/>
      <c r="SVS66" s="252"/>
      <c r="SVT66" s="252"/>
      <c r="SVU66" s="252"/>
      <c r="SVV66" s="253"/>
      <c r="SVW66" s="253"/>
      <c r="SVX66" s="255"/>
      <c r="SVY66" s="255"/>
      <c r="SVZ66" s="256"/>
      <c r="SWC66" s="251"/>
      <c r="SWD66" s="251"/>
      <c r="SWE66" s="251"/>
      <c r="SWF66" s="251"/>
      <c r="SWG66" s="251"/>
      <c r="SWH66" s="251"/>
      <c r="SWI66" s="252"/>
      <c r="SWJ66" s="253"/>
      <c r="SWO66" s="254"/>
      <c r="SWR66" s="252"/>
      <c r="SWS66" s="252"/>
      <c r="SWT66" s="252"/>
      <c r="SWU66" s="252"/>
      <c r="SWV66" s="253"/>
      <c r="SWW66" s="253"/>
      <c r="SWX66" s="255"/>
      <c r="SWY66" s="255"/>
      <c r="SWZ66" s="256"/>
      <c r="SXC66" s="251"/>
      <c r="SXD66" s="251"/>
      <c r="SXE66" s="251"/>
      <c r="SXF66" s="251"/>
      <c r="SXG66" s="251"/>
      <c r="SXH66" s="251"/>
      <c r="SXI66" s="252"/>
      <c r="SXJ66" s="253"/>
      <c r="SXO66" s="254"/>
      <c r="SXR66" s="252"/>
      <c r="SXS66" s="252"/>
      <c r="SXT66" s="252"/>
      <c r="SXU66" s="252"/>
      <c r="SXV66" s="253"/>
      <c r="SXW66" s="253"/>
      <c r="SXX66" s="255"/>
      <c r="SXY66" s="255"/>
      <c r="SXZ66" s="256"/>
      <c r="SYC66" s="251"/>
      <c r="SYD66" s="251"/>
      <c r="SYE66" s="251"/>
      <c r="SYF66" s="251"/>
      <c r="SYG66" s="251"/>
      <c r="SYH66" s="251"/>
      <c r="SYI66" s="252"/>
      <c r="SYJ66" s="253"/>
      <c r="SYO66" s="254"/>
      <c r="SYR66" s="252"/>
      <c r="SYS66" s="252"/>
      <c r="SYT66" s="252"/>
      <c r="SYU66" s="252"/>
      <c r="SYV66" s="253"/>
      <c r="SYW66" s="253"/>
      <c r="SYX66" s="255"/>
      <c r="SYY66" s="255"/>
      <c r="SYZ66" s="256"/>
      <c r="SZC66" s="251"/>
      <c r="SZD66" s="251"/>
      <c r="SZE66" s="251"/>
      <c r="SZF66" s="251"/>
      <c r="SZG66" s="251"/>
      <c r="SZH66" s="251"/>
      <c r="SZI66" s="252"/>
      <c r="SZJ66" s="253"/>
      <c r="SZO66" s="254"/>
      <c r="SZR66" s="252"/>
      <c r="SZS66" s="252"/>
      <c r="SZT66" s="252"/>
      <c r="SZU66" s="252"/>
      <c r="SZV66" s="253"/>
      <c r="SZW66" s="253"/>
      <c r="SZX66" s="255"/>
      <c r="SZY66" s="255"/>
      <c r="SZZ66" s="256"/>
      <c r="TAC66" s="251"/>
      <c r="TAD66" s="251"/>
      <c r="TAE66" s="251"/>
      <c r="TAF66" s="251"/>
      <c r="TAG66" s="251"/>
      <c r="TAH66" s="251"/>
      <c r="TAI66" s="252"/>
      <c r="TAJ66" s="253"/>
      <c r="TAO66" s="254"/>
      <c r="TAR66" s="252"/>
      <c r="TAS66" s="252"/>
      <c r="TAT66" s="252"/>
      <c r="TAU66" s="252"/>
      <c r="TAV66" s="253"/>
      <c r="TAW66" s="253"/>
      <c r="TAX66" s="255"/>
      <c r="TAY66" s="255"/>
      <c r="TAZ66" s="256"/>
      <c r="TBC66" s="251"/>
      <c r="TBD66" s="251"/>
      <c r="TBE66" s="251"/>
      <c r="TBF66" s="251"/>
      <c r="TBG66" s="251"/>
      <c r="TBH66" s="251"/>
      <c r="TBI66" s="252"/>
      <c r="TBJ66" s="253"/>
      <c r="TBO66" s="254"/>
      <c r="TBR66" s="252"/>
      <c r="TBS66" s="252"/>
      <c r="TBT66" s="252"/>
      <c r="TBU66" s="252"/>
      <c r="TBV66" s="253"/>
      <c r="TBW66" s="253"/>
      <c r="TBX66" s="255"/>
      <c r="TBY66" s="255"/>
      <c r="TBZ66" s="256"/>
      <c r="TCC66" s="251"/>
      <c r="TCD66" s="251"/>
      <c r="TCE66" s="251"/>
      <c r="TCF66" s="251"/>
      <c r="TCG66" s="251"/>
      <c r="TCH66" s="251"/>
      <c r="TCI66" s="252"/>
      <c r="TCJ66" s="253"/>
      <c r="TCO66" s="254"/>
      <c r="TCR66" s="252"/>
      <c r="TCS66" s="252"/>
      <c r="TCT66" s="252"/>
      <c r="TCU66" s="252"/>
      <c r="TCV66" s="253"/>
      <c r="TCW66" s="253"/>
      <c r="TCX66" s="255"/>
      <c r="TCY66" s="255"/>
      <c r="TCZ66" s="256"/>
      <c r="TDC66" s="251"/>
      <c r="TDD66" s="251"/>
      <c r="TDE66" s="251"/>
      <c r="TDF66" s="251"/>
      <c r="TDG66" s="251"/>
      <c r="TDH66" s="251"/>
      <c r="TDI66" s="252"/>
      <c r="TDJ66" s="253"/>
      <c r="TDO66" s="254"/>
      <c r="TDR66" s="252"/>
      <c r="TDS66" s="252"/>
      <c r="TDT66" s="252"/>
      <c r="TDU66" s="252"/>
      <c r="TDV66" s="253"/>
      <c r="TDW66" s="253"/>
      <c r="TDX66" s="255"/>
      <c r="TDY66" s="255"/>
      <c r="TDZ66" s="256"/>
      <c r="TEC66" s="251"/>
      <c r="TED66" s="251"/>
      <c r="TEE66" s="251"/>
      <c r="TEF66" s="251"/>
      <c r="TEG66" s="251"/>
      <c r="TEH66" s="251"/>
      <c r="TEI66" s="252"/>
      <c r="TEJ66" s="253"/>
      <c r="TEO66" s="254"/>
      <c r="TER66" s="252"/>
      <c r="TES66" s="252"/>
      <c r="TET66" s="252"/>
      <c r="TEU66" s="252"/>
      <c r="TEV66" s="253"/>
      <c r="TEW66" s="253"/>
      <c r="TEX66" s="255"/>
      <c r="TEY66" s="255"/>
      <c r="TEZ66" s="256"/>
      <c r="TFC66" s="251"/>
      <c r="TFD66" s="251"/>
      <c r="TFE66" s="251"/>
      <c r="TFF66" s="251"/>
      <c r="TFG66" s="251"/>
      <c r="TFH66" s="251"/>
      <c r="TFI66" s="252"/>
      <c r="TFJ66" s="253"/>
      <c r="TFO66" s="254"/>
      <c r="TFR66" s="252"/>
      <c r="TFS66" s="252"/>
      <c r="TFT66" s="252"/>
      <c r="TFU66" s="252"/>
      <c r="TFV66" s="253"/>
      <c r="TFW66" s="253"/>
      <c r="TFX66" s="255"/>
      <c r="TFY66" s="255"/>
      <c r="TFZ66" s="256"/>
      <c r="TGC66" s="251"/>
      <c r="TGD66" s="251"/>
      <c r="TGE66" s="251"/>
      <c r="TGF66" s="251"/>
      <c r="TGG66" s="251"/>
      <c r="TGH66" s="251"/>
      <c r="TGI66" s="252"/>
      <c r="TGJ66" s="253"/>
      <c r="TGO66" s="254"/>
      <c r="TGR66" s="252"/>
      <c r="TGS66" s="252"/>
      <c r="TGT66" s="252"/>
      <c r="TGU66" s="252"/>
      <c r="TGV66" s="253"/>
      <c r="TGW66" s="253"/>
      <c r="TGX66" s="255"/>
      <c r="TGY66" s="255"/>
      <c r="TGZ66" s="256"/>
      <c r="THC66" s="251"/>
      <c r="THD66" s="251"/>
      <c r="THE66" s="251"/>
      <c r="THF66" s="251"/>
      <c r="THG66" s="251"/>
      <c r="THH66" s="251"/>
      <c r="THI66" s="252"/>
      <c r="THJ66" s="253"/>
      <c r="THO66" s="254"/>
      <c r="THR66" s="252"/>
      <c r="THS66" s="252"/>
      <c r="THT66" s="252"/>
      <c r="THU66" s="252"/>
      <c r="THV66" s="253"/>
      <c r="THW66" s="253"/>
      <c r="THX66" s="255"/>
      <c r="THY66" s="255"/>
      <c r="THZ66" s="256"/>
      <c r="TIC66" s="251"/>
      <c r="TID66" s="251"/>
      <c r="TIE66" s="251"/>
      <c r="TIF66" s="251"/>
      <c r="TIG66" s="251"/>
      <c r="TIH66" s="251"/>
      <c r="TII66" s="252"/>
      <c r="TIJ66" s="253"/>
      <c r="TIO66" s="254"/>
      <c r="TIR66" s="252"/>
      <c r="TIS66" s="252"/>
      <c r="TIT66" s="252"/>
      <c r="TIU66" s="252"/>
      <c r="TIV66" s="253"/>
      <c r="TIW66" s="253"/>
      <c r="TIX66" s="255"/>
      <c r="TIY66" s="255"/>
      <c r="TIZ66" s="256"/>
      <c r="TJC66" s="251"/>
      <c r="TJD66" s="251"/>
      <c r="TJE66" s="251"/>
      <c r="TJF66" s="251"/>
      <c r="TJG66" s="251"/>
      <c r="TJH66" s="251"/>
      <c r="TJI66" s="252"/>
      <c r="TJJ66" s="253"/>
      <c r="TJO66" s="254"/>
      <c r="TJR66" s="252"/>
      <c r="TJS66" s="252"/>
      <c r="TJT66" s="252"/>
      <c r="TJU66" s="252"/>
      <c r="TJV66" s="253"/>
      <c r="TJW66" s="253"/>
      <c r="TJX66" s="255"/>
      <c r="TJY66" s="255"/>
      <c r="TJZ66" s="256"/>
      <c r="TKC66" s="251"/>
      <c r="TKD66" s="251"/>
      <c r="TKE66" s="251"/>
      <c r="TKF66" s="251"/>
      <c r="TKG66" s="251"/>
      <c r="TKH66" s="251"/>
      <c r="TKI66" s="252"/>
      <c r="TKJ66" s="253"/>
      <c r="TKO66" s="254"/>
      <c r="TKR66" s="252"/>
      <c r="TKS66" s="252"/>
      <c r="TKT66" s="252"/>
      <c r="TKU66" s="252"/>
      <c r="TKV66" s="253"/>
      <c r="TKW66" s="253"/>
      <c r="TKX66" s="255"/>
      <c r="TKY66" s="255"/>
      <c r="TKZ66" s="256"/>
      <c r="TLC66" s="251"/>
      <c r="TLD66" s="251"/>
      <c r="TLE66" s="251"/>
      <c r="TLF66" s="251"/>
      <c r="TLG66" s="251"/>
      <c r="TLH66" s="251"/>
      <c r="TLI66" s="252"/>
      <c r="TLJ66" s="253"/>
      <c r="TLO66" s="254"/>
      <c r="TLR66" s="252"/>
      <c r="TLS66" s="252"/>
      <c r="TLT66" s="252"/>
      <c r="TLU66" s="252"/>
      <c r="TLV66" s="253"/>
      <c r="TLW66" s="253"/>
      <c r="TLX66" s="255"/>
      <c r="TLY66" s="255"/>
      <c r="TLZ66" s="256"/>
      <c r="TMC66" s="251"/>
      <c r="TMD66" s="251"/>
      <c r="TME66" s="251"/>
      <c r="TMF66" s="251"/>
      <c r="TMG66" s="251"/>
      <c r="TMH66" s="251"/>
      <c r="TMI66" s="252"/>
      <c r="TMJ66" s="253"/>
      <c r="TMO66" s="254"/>
      <c r="TMR66" s="252"/>
      <c r="TMS66" s="252"/>
      <c r="TMT66" s="252"/>
      <c r="TMU66" s="252"/>
      <c r="TMV66" s="253"/>
      <c r="TMW66" s="253"/>
      <c r="TMX66" s="255"/>
      <c r="TMY66" s="255"/>
      <c r="TMZ66" s="256"/>
      <c r="TNC66" s="251"/>
      <c r="TND66" s="251"/>
      <c r="TNE66" s="251"/>
      <c r="TNF66" s="251"/>
      <c r="TNG66" s="251"/>
      <c r="TNH66" s="251"/>
      <c r="TNI66" s="252"/>
      <c r="TNJ66" s="253"/>
      <c r="TNO66" s="254"/>
      <c r="TNR66" s="252"/>
      <c r="TNS66" s="252"/>
      <c r="TNT66" s="252"/>
      <c r="TNU66" s="252"/>
      <c r="TNV66" s="253"/>
      <c r="TNW66" s="253"/>
      <c r="TNX66" s="255"/>
      <c r="TNY66" s="255"/>
      <c r="TNZ66" s="256"/>
      <c r="TOC66" s="251"/>
      <c r="TOD66" s="251"/>
      <c r="TOE66" s="251"/>
      <c r="TOF66" s="251"/>
      <c r="TOG66" s="251"/>
      <c r="TOH66" s="251"/>
      <c r="TOI66" s="252"/>
      <c r="TOJ66" s="253"/>
      <c r="TOO66" s="254"/>
      <c r="TOR66" s="252"/>
      <c r="TOS66" s="252"/>
      <c r="TOT66" s="252"/>
      <c r="TOU66" s="252"/>
      <c r="TOV66" s="253"/>
      <c r="TOW66" s="253"/>
      <c r="TOX66" s="255"/>
      <c r="TOY66" s="255"/>
      <c r="TOZ66" s="256"/>
      <c r="TPC66" s="251"/>
      <c r="TPD66" s="251"/>
      <c r="TPE66" s="251"/>
      <c r="TPF66" s="251"/>
      <c r="TPG66" s="251"/>
      <c r="TPH66" s="251"/>
      <c r="TPI66" s="252"/>
      <c r="TPJ66" s="253"/>
      <c r="TPO66" s="254"/>
      <c r="TPR66" s="252"/>
      <c r="TPS66" s="252"/>
      <c r="TPT66" s="252"/>
      <c r="TPU66" s="252"/>
      <c r="TPV66" s="253"/>
      <c r="TPW66" s="253"/>
      <c r="TPX66" s="255"/>
      <c r="TPY66" s="255"/>
      <c r="TPZ66" s="256"/>
      <c r="TQC66" s="251"/>
      <c r="TQD66" s="251"/>
      <c r="TQE66" s="251"/>
      <c r="TQF66" s="251"/>
      <c r="TQG66" s="251"/>
      <c r="TQH66" s="251"/>
      <c r="TQI66" s="252"/>
      <c r="TQJ66" s="253"/>
      <c r="TQO66" s="254"/>
      <c r="TQR66" s="252"/>
      <c r="TQS66" s="252"/>
      <c r="TQT66" s="252"/>
      <c r="TQU66" s="252"/>
      <c r="TQV66" s="253"/>
      <c r="TQW66" s="253"/>
      <c r="TQX66" s="255"/>
      <c r="TQY66" s="255"/>
      <c r="TQZ66" s="256"/>
      <c r="TRC66" s="251"/>
      <c r="TRD66" s="251"/>
      <c r="TRE66" s="251"/>
      <c r="TRF66" s="251"/>
      <c r="TRG66" s="251"/>
      <c r="TRH66" s="251"/>
      <c r="TRI66" s="252"/>
      <c r="TRJ66" s="253"/>
      <c r="TRO66" s="254"/>
      <c r="TRR66" s="252"/>
      <c r="TRS66" s="252"/>
      <c r="TRT66" s="252"/>
      <c r="TRU66" s="252"/>
      <c r="TRV66" s="253"/>
      <c r="TRW66" s="253"/>
      <c r="TRX66" s="255"/>
      <c r="TRY66" s="255"/>
      <c r="TRZ66" s="256"/>
      <c r="TSC66" s="251"/>
      <c r="TSD66" s="251"/>
      <c r="TSE66" s="251"/>
      <c r="TSF66" s="251"/>
      <c r="TSG66" s="251"/>
      <c r="TSH66" s="251"/>
      <c r="TSI66" s="252"/>
      <c r="TSJ66" s="253"/>
      <c r="TSO66" s="254"/>
      <c r="TSR66" s="252"/>
      <c r="TSS66" s="252"/>
      <c r="TST66" s="252"/>
      <c r="TSU66" s="252"/>
      <c r="TSV66" s="253"/>
      <c r="TSW66" s="253"/>
      <c r="TSX66" s="255"/>
      <c r="TSY66" s="255"/>
      <c r="TSZ66" s="256"/>
      <c r="TTC66" s="251"/>
      <c r="TTD66" s="251"/>
      <c r="TTE66" s="251"/>
      <c r="TTF66" s="251"/>
      <c r="TTG66" s="251"/>
      <c r="TTH66" s="251"/>
      <c r="TTI66" s="252"/>
      <c r="TTJ66" s="253"/>
      <c r="TTO66" s="254"/>
      <c r="TTR66" s="252"/>
      <c r="TTS66" s="252"/>
      <c r="TTT66" s="252"/>
      <c r="TTU66" s="252"/>
      <c r="TTV66" s="253"/>
      <c r="TTW66" s="253"/>
      <c r="TTX66" s="255"/>
      <c r="TTY66" s="255"/>
      <c r="TTZ66" s="256"/>
      <c r="TUC66" s="251"/>
      <c r="TUD66" s="251"/>
      <c r="TUE66" s="251"/>
      <c r="TUF66" s="251"/>
      <c r="TUG66" s="251"/>
      <c r="TUH66" s="251"/>
      <c r="TUI66" s="252"/>
      <c r="TUJ66" s="253"/>
      <c r="TUO66" s="254"/>
      <c r="TUR66" s="252"/>
      <c r="TUS66" s="252"/>
      <c r="TUT66" s="252"/>
      <c r="TUU66" s="252"/>
      <c r="TUV66" s="253"/>
      <c r="TUW66" s="253"/>
      <c r="TUX66" s="255"/>
      <c r="TUY66" s="255"/>
      <c r="TUZ66" s="256"/>
      <c r="TVC66" s="251"/>
      <c r="TVD66" s="251"/>
      <c r="TVE66" s="251"/>
      <c r="TVF66" s="251"/>
      <c r="TVG66" s="251"/>
      <c r="TVH66" s="251"/>
      <c r="TVI66" s="252"/>
      <c r="TVJ66" s="253"/>
      <c r="TVO66" s="254"/>
      <c r="TVR66" s="252"/>
      <c r="TVS66" s="252"/>
      <c r="TVT66" s="252"/>
      <c r="TVU66" s="252"/>
      <c r="TVV66" s="253"/>
      <c r="TVW66" s="253"/>
      <c r="TVX66" s="255"/>
      <c r="TVY66" s="255"/>
      <c r="TVZ66" s="256"/>
      <c r="TWC66" s="251"/>
      <c r="TWD66" s="251"/>
      <c r="TWE66" s="251"/>
      <c r="TWF66" s="251"/>
      <c r="TWG66" s="251"/>
      <c r="TWH66" s="251"/>
      <c r="TWI66" s="252"/>
      <c r="TWJ66" s="253"/>
      <c r="TWO66" s="254"/>
      <c r="TWR66" s="252"/>
      <c r="TWS66" s="252"/>
      <c r="TWT66" s="252"/>
      <c r="TWU66" s="252"/>
      <c r="TWV66" s="253"/>
      <c r="TWW66" s="253"/>
      <c r="TWX66" s="255"/>
      <c r="TWY66" s="255"/>
      <c r="TWZ66" s="256"/>
      <c r="TXC66" s="251"/>
      <c r="TXD66" s="251"/>
      <c r="TXE66" s="251"/>
      <c r="TXF66" s="251"/>
      <c r="TXG66" s="251"/>
      <c r="TXH66" s="251"/>
      <c r="TXI66" s="252"/>
      <c r="TXJ66" s="253"/>
      <c r="TXO66" s="254"/>
      <c r="TXR66" s="252"/>
      <c r="TXS66" s="252"/>
      <c r="TXT66" s="252"/>
      <c r="TXU66" s="252"/>
      <c r="TXV66" s="253"/>
      <c r="TXW66" s="253"/>
      <c r="TXX66" s="255"/>
      <c r="TXY66" s="255"/>
      <c r="TXZ66" s="256"/>
      <c r="TYC66" s="251"/>
      <c r="TYD66" s="251"/>
      <c r="TYE66" s="251"/>
      <c r="TYF66" s="251"/>
      <c r="TYG66" s="251"/>
      <c r="TYH66" s="251"/>
      <c r="TYI66" s="252"/>
      <c r="TYJ66" s="253"/>
      <c r="TYO66" s="254"/>
      <c r="TYR66" s="252"/>
      <c r="TYS66" s="252"/>
      <c r="TYT66" s="252"/>
      <c r="TYU66" s="252"/>
      <c r="TYV66" s="253"/>
      <c r="TYW66" s="253"/>
      <c r="TYX66" s="255"/>
      <c r="TYY66" s="255"/>
      <c r="TYZ66" s="256"/>
      <c r="TZC66" s="251"/>
      <c r="TZD66" s="251"/>
      <c r="TZE66" s="251"/>
      <c r="TZF66" s="251"/>
      <c r="TZG66" s="251"/>
      <c r="TZH66" s="251"/>
      <c r="TZI66" s="252"/>
      <c r="TZJ66" s="253"/>
      <c r="TZO66" s="254"/>
      <c r="TZR66" s="252"/>
      <c r="TZS66" s="252"/>
      <c r="TZT66" s="252"/>
      <c r="TZU66" s="252"/>
      <c r="TZV66" s="253"/>
      <c r="TZW66" s="253"/>
      <c r="TZX66" s="255"/>
      <c r="TZY66" s="255"/>
      <c r="TZZ66" s="256"/>
      <c r="UAC66" s="251"/>
      <c r="UAD66" s="251"/>
      <c r="UAE66" s="251"/>
      <c r="UAF66" s="251"/>
      <c r="UAG66" s="251"/>
      <c r="UAH66" s="251"/>
      <c r="UAI66" s="252"/>
      <c r="UAJ66" s="253"/>
      <c r="UAO66" s="254"/>
      <c r="UAR66" s="252"/>
      <c r="UAS66" s="252"/>
      <c r="UAT66" s="252"/>
      <c r="UAU66" s="252"/>
      <c r="UAV66" s="253"/>
      <c r="UAW66" s="253"/>
      <c r="UAX66" s="255"/>
      <c r="UAY66" s="255"/>
      <c r="UAZ66" s="256"/>
      <c r="UBC66" s="251"/>
      <c r="UBD66" s="251"/>
      <c r="UBE66" s="251"/>
      <c r="UBF66" s="251"/>
      <c r="UBG66" s="251"/>
      <c r="UBH66" s="251"/>
      <c r="UBI66" s="252"/>
      <c r="UBJ66" s="253"/>
      <c r="UBO66" s="254"/>
      <c r="UBR66" s="252"/>
      <c r="UBS66" s="252"/>
      <c r="UBT66" s="252"/>
      <c r="UBU66" s="252"/>
      <c r="UBV66" s="253"/>
      <c r="UBW66" s="253"/>
      <c r="UBX66" s="255"/>
      <c r="UBY66" s="255"/>
      <c r="UBZ66" s="256"/>
      <c r="UCC66" s="251"/>
      <c r="UCD66" s="251"/>
      <c r="UCE66" s="251"/>
      <c r="UCF66" s="251"/>
      <c r="UCG66" s="251"/>
      <c r="UCH66" s="251"/>
      <c r="UCI66" s="252"/>
      <c r="UCJ66" s="253"/>
      <c r="UCO66" s="254"/>
      <c r="UCR66" s="252"/>
      <c r="UCS66" s="252"/>
      <c r="UCT66" s="252"/>
      <c r="UCU66" s="252"/>
      <c r="UCV66" s="253"/>
      <c r="UCW66" s="253"/>
      <c r="UCX66" s="255"/>
      <c r="UCY66" s="255"/>
      <c r="UCZ66" s="256"/>
      <c r="UDC66" s="251"/>
      <c r="UDD66" s="251"/>
      <c r="UDE66" s="251"/>
      <c r="UDF66" s="251"/>
      <c r="UDG66" s="251"/>
      <c r="UDH66" s="251"/>
      <c r="UDI66" s="252"/>
      <c r="UDJ66" s="253"/>
      <c r="UDO66" s="254"/>
      <c r="UDR66" s="252"/>
      <c r="UDS66" s="252"/>
      <c r="UDT66" s="252"/>
      <c r="UDU66" s="252"/>
      <c r="UDV66" s="253"/>
      <c r="UDW66" s="253"/>
      <c r="UDX66" s="255"/>
      <c r="UDY66" s="255"/>
      <c r="UDZ66" s="256"/>
      <c r="UEC66" s="251"/>
      <c r="UED66" s="251"/>
      <c r="UEE66" s="251"/>
      <c r="UEF66" s="251"/>
      <c r="UEG66" s="251"/>
      <c r="UEH66" s="251"/>
      <c r="UEI66" s="252"/>
      <c r="UEJ66" s="253"/>
      <c r="UEO66" s="254"/>
      <c r="UER66" s="252"/>
      <c r="UES66" s="252"/>
      <c r="UET66" s="252"/>
      <c r="UEU66" s="252"/>
      <c r="UEV66" s="253"/>
      <c r="UEW66" s="253"/>
      <c r="UEX66" s="255"/>
      <c r="UEY66" s="255"/>
      <c r="UEZ66" s="256"/>
      <c r="UFC66" s="251"/>
      <c r="UFD66" s="251"/>
      <c r="UFE66" s="251"/>
      <c r="UFF66" s="251"/>
      <c r="UFG66" s="251"/>
      <c r="UFH66" s="251"/>
      <c r="UFI66" s="252"/>
      <c r="UFJ66" s="253"/>
      <c r="UFO66" s="254"/>
      <c r="UFR66" s="252"/>
      <c r="UFS66" s="252"/>
      <c r="UFT66" s="252"/>
      <c r="UFU66" s="252"/>
      <c r="UFV66" s="253"/>
      <c r="UFW66" s="253"/>
      <c r="UFX66" s="255"/>
      <c r="UFY66" s="255"/>
      <c r="UFZ66" s="256"/>
      <c r="UGC66" s="251"/>
      <c r="UGD66" s="251"/>
      <c r="UGE66" s="251"/>
      <c r="UGF66" s="251"/>
      <c r="UGG66" s="251"/>
      <c r="UGH66" s="251"/>
      <c r="UGI66" s="252"/>
      <c r="UGJ66" s="253"/>
      <c r="UGO66" s="254"/>
      <c r="UGR66" s="252"/>
      <c r="UGS66" s="252"/>
      <c r="UGT66" s="252"/>
      <c r="UGU66" s="252"/>
      <c r="UGV66" s="253"/>
      <c r="UGW66" s="253"/>
      <c r="UGX66" s="255"/>
      <c r="UGY66" s="255"/>
      <c r="UGZ66" s="256"/>
      <c r="UHC66" s="251"/>
      <c r="UHD66" s="251"/>
      <c r="UHE66" s="251"/>
      <c r="UHF66" s="251"/>
      <c r="UHG66" s="251"/>
      <c r="UHH66" s="251"/>
      <c r="UHI66" s="252"/>
      <c r="UHJ66" s="253"/>
      <c r="UHO66" s="254"/>
      <c r="UHR66" s="252"/>
      <c r="UHS66" s="252"/>
      <c r="UHT66" s="252"/>
      <c r="UHU66" s="252"/>
      <c r="UHV66" s="253"/>
      <c r="UHW66" s="253"/>
      <c r="UHX66" s="255"/>
      <c r="UHY66" s="255"/>
      <c r="UHZ66" s="256"/>
      <c r="UIC66" s="251"/>
      <c r="UID66" s="251"/>
      <c r="UIE66" s="251"/>
      <c r="UIF66" s="251"/>
      <c r="UIG66" s="251"/>
      <c r="UIH66" s="251"/>
      <c r="UII66" s="252"/>
      <c r="UIJ66" s="253"/>
      <c r="UIO66" s="254"/>
      <c r="UIR66" s="252"/>
      <c r="UIS66" s="252"/>
      <c r="UIT66" s="252"/>
      <c r="UIU66" s="252"/>
      <c r="UIV66" s="253"/>
      <c r="UIW66" s="253"/>
      <c r="UIX66" s="255"/>
      <c r="UIY66" s="255"/>
      <c r="UIZ66" s="256"/>
      <c r="UJC66" s="251"/>
      <c r="UJD66" s="251"/>
      <c r="UJE66" s="251"/>
      <c r="UJF66" s="251"/>
      <c r="UJG66" s="251"/>
      <c r="UJH66" s="251"/>
      <c r="UJI66" s="252"/>
      <c r="UJJ66" s="253"/>
      <c r="UJO66" s="254"/>
      <c r="UJR66" s="252"/>
      <c r="UJS66" s="252"/>
      <c r="UJT66" s="252"/>
      <c r="UJU66" s="252"/>
      <c r="UJV66" s="253"/>
      <c r="UJW66" s="253"/>
      <c r="UJX66" s="255"/>
      <c r="UJY66" s="255"/>
      <c r="UJZ66" s="256"/>
      <c r="UKC66" s="251"/>
      <c r="UKD66" s="251"/>
      <c r="UKE66" s="251"/>
      <c r="UKF66" s="251"/>
      <c r="UKG66" s="251"/>
      <c r="UKH66" s="251"/>
      <c r="UKI66" s="252"/>
      <c r="UKJ66" s="253"/>
      <c r="UKO66" s="254"/>
      <c r="UKR66" s="252"/>
      <c r="UKS66" s="252"/>
      <c r="UKT66" s="252"/>
      <c r="UKU66" s="252"/>
      <c r="UKV66" s="253"/>
      <c r="UKW66" s="253"/>
      <c r="UKX66" s="255"/>
      <c r="UKY66" s="255"/>
      <c r="UKZ66" s="256"/>
      <c r="ULC66" s="251"/>
      <c r="ULD66" s="251"/>
      <c r="ULE66" s="251"/>
      <c r="ULF66" s="251"/>
      <c r="ULG66" s="251"/>
      <c r="ULH66" s="251"/>
      <c r="ULI66" s="252"/>
      <c r="ULJ66" s="253"/>
      <c r="ULO66" s="254"/>
      <c r="ULR66" s="252"/>
      <c r="ULS66" s="252"/>
      <c r="ULT66" s="252"/>
      <c r="ULU66" s="252"/>
      <c r="ULV66" s="253"/>
      <c r="ULW66" s="253"/>
      <c r="ULX66" s="255"/>
      <c r="ULY66" s="255"/>
      <c r="ULZ66" s="256"/>
      <c r="UMC66" s="251"/>
      <c r="UMD66" s="251"/>
      <c r="UME66" s="251"/>
      <c r="UMF66" s="251"/>
      <c r="UMG66" s="251"/>
      <c r="UMH66" s="251"/>
      <c r="UMI66" s="252"/>
      <c r="UMJ66" s="253"/>
      <c r="UMO66" s="254"/>
      <c r="UMR66" s="252"/>
      <c r="UMS66" s="252"/>
      <c r="UMT66" s="252"/>
      <c r="UMU66" s="252"/>
      <c r="UMV66" s="253"/>
      <c r="UMW66" s="253"/>
      <c r="UMX66" s="255"/>
      <c r="UMY66" s="255"/>
      <c r="UMZ66" s="256"/>
      <c r="UNC66" s="251"/>
      <c r="UND66" s="251"/>
      <c r="UNE66" s="251"/>
      <c r="UNF66" s="251"/>
      <c r="UNG66" s="251"/>
      <c r="UNH66" s="251"/>
      <c r="UNI66" s="252"/>
      <c r="UNJ66" s="253"/>
      <c r="UNO66" s="254"/>
      <c r="UNR66" s="252"/>
      <c r="UNS66" s="252"/>
      <c r="UNT66" s="252"/>
      <c r="UNU66" s="252"/>
      <c r="UNV66" s="253"/>
      <c r="UNW66" s="253"/>
      <c r="UNX66" s="255"/>
      <c r="UNY66" s="255"/>
      <c r="UNZ66" s="256"/>
      <c r="UOC66" s="251"/>
      <c r="UOD66" s="251"/>
      <c r="UOE66" s="251"/>
      <c r="UOF66" s="251"/>
      <c r="UOG66" s="251"/>
      <c r="UOH66" s="251"/>
      <c r="UOI66" s="252"/>
      <c r="UOJ66" s="253"/>
      <c r="UOO66" s="254"/>
      <c r="UOR66" s="252"/>
      <c r="UOS66" s="252"/>
      <c r="UOT66" s="252"/>
      <c r="UOU66" s="252"/>
      <c r="UOV66" s="253"/>
      <c r="UOW66" s="253"/>
      <c r="UOX66" s="255"/>
      <c r="UOY66" s="255"/>
      <c r="UOZ66" s="256"/>
      <c r="UPC66" s="251"/>
      <c r="UPD66" s="251"/>
      <c r="UPE66" s="251"/>
      <c r="UPF66" s="251"/>
      <c r="UPG66" s="251"/>
      <c r="UPH66" s="251"/>
      <c r="UPI66" s="252"/>
      <c r="UPJ66" s="253"/>
      <c r="UPO66" s="254"/>
      <c r="UPR66" s="252"/>
      <c r="UPS66" s="252"/>
      <c r="UPT66" s="252"/>
      <c r="UPU66" s="252"/>
      <c r="UPV66" s="253"/>
      <c r="UPW66" s="253"/>
      <c r="UPX66" s="255"/>
      <c r="UPY66" s="255"/>
      <c r="UPZ66" s="256"/>
      <c r="UQC66" s="251"/>
      <c r="UQD66" s="251"/>
      <c r="UQE66" s="251"/>
      <c r="UQF66" s="251"/>
      <c r="UQG66" s="251"/>
      <c r="UQH66" s="251"/>
      <c r="UQI66" s="252"/>
      <c r="UQJ66" s="253"/>
      <c r="UQO66" s="254"/>
      <c r="UQR66" s="252"/>
      <c r="UQS66" s="252"/>
      <c r="UQT66" s="252"/>
      <c r="UQU66" s="252"/>
      <c r="UQV66" s="253"/>
      <c r="UQW66" s="253"/>
      <c r="UQX66" s="255"/>
      <c r="UQY66" s="255"/>
      <c r="UQZ66" s="256"/>
      <c r="URC66" s="251"/>
      <c r="URD66" s="251"/>
      <c r="URE66" s="251"/>
      <c r="URF66" s="251"/>
      <c r="URG66" s="251"/>
      <c r="URH66" s="251"/>
      <c r="URI66" s="252"/>
      <c r="URJ66" s="253"/>
      <c r="URO66" s="254"/>
      <c r="URR66" s="252"/>
      <c r="URS66" s="252"/>
      <c r="URT66" s="252"/>
      <c r="URU66" s="252"/>
      <c r="URV66" s="253"/>
      <c r="URW66" s="253"/>
      <c r="URX66" s="255"/>
      <c r="URY66" s="255"/>
      <c r="URZ66" s="256"/>
      <c r="USC66" s="251"/>
      <c r="USD66" s="251"/>
      <c r="USE66" s="251"/>
      <c r="USF66" s="251"/>
      <c r="USG66" s="251"/>
      <c r="USH66" s="251"/>
      <c r="USI66" s="252"/>
      <c r="USJ66" s="253"/>
      <c r="USO66" s="254"/>
      <c r="USR66" s="252"/>
      <c r="USS66" s="252"/>
      <c r="UST66" s="252"/>
      <c r="USU66" s="252"/>
      <c r="USV66" s="253"/>
      <c r="USW66" s="253"/>
      <c r="USX66" s="255"/>
      <c r="USY66" s="255"/>
      <c r="USZ66" s="256"/>
      <c r="UTC66" s="251"/>
      <c r="UTD66" s="251"/>
      <c r="UTE66" s="251"/>
      <c r="UTF66" s="251"/>
      <c r="UTG66" s="251"/>
      <c r="UTH66" s="251"/>
      <c r="UTI66" s="252"/>
      <c r="UTJ66" s="253"/>
      <c r="UTO66" s="254"/>
      <c r="UTR66" s="252"/>
      <c r="UTS66" s="252"/>
      <c r="UTT66" s="252"/>
      <c r="UTU66" s="252"/>
      <c r="UTV66" s="253"/>
      <c r="UTW66" s="253"/>
      <c r="UTX66" s="255"/>
      <c r="UTY66" s="255"/>
      <c r="UTZ66" s="256"/>
      <c r="UUC66" s="251"/>
      <c r="UUD66" s="251"/>
      <c r="UUE66" s="251"/>
      <c r="UUF66" s="251"/>
      <c r="UUG66" s="251"/>
      <c r="UUH66" s="251"/>
      <c r="UUI66" s="252"/>
      <c r="UUJ66" s="253"/>
      <c r="UUO66" s="254"/>
      <c r="UUR66" s="252"/>
      <c r="UUS66" s="252"/>
      <c r="UUT66" s="252"/>
      <c r="UUU66" s="252"/>
      <c r="UUV66" s="253"/>
      <c r="UUW66" s="253"/>
      <c r="UUX66" s="255"/>
      <c r="UUY66" s="255"/>
      <c r="UUZ66" s="256"/>
      <c r="UVC66" s="251"/>
      <c r="UVD66" s="251"/>
      <c r="UVE66" s="251"/>
      <c r="UVF66" s="251"/>
      <c r="UVG66" s="251"/>
      <c r="UVH66" s="251"/>
      <c r="UVI66" s="252"/>
      <c r="UVJ66" s="253"/>
      <c r="UVO66" s="254"/>
      <c r="UVR66" s="252"/>
      <c r="UVS66" s="252"/>
      <c r="UVT66" s="252"/>
      <c r="UVU66" s="252"/>
      <c r="UVV66" s="253"/>
      <c r="UVW66" s="253"/>
      <c r="UVX66" s="255"/>
      <c r="UVY66" s="255"/>
      <c r="UVZ66" s="256"/>
      <c r="UWC66" s="251"/>
      <c r="UWD66" s="251"/>
      <c r="UWE66" s="251"/>
      <c r="UWF66" s="251"/>
      <c r="UWG66" s="251"/>
      <c r="UWH66" s="251"/>
      <c r="UWI66" s="252"/>
      <c r="UWJ66" s="253"/>
      <c r="UWO66" s="254"/>
      <c r="UWR66" s="252"/>
      <c r="UWS66" s="252"/>
      <c r="UWT66" s="252"/>
      <c r="UWU66" s="252"/>
      <c r="UWV66" s="253"/>
      <c r="UWW66" s="253"/>
      <c r="UWX66" s="255"/>
      <c r="UWY66" s="255"/>
      <c r="UWZ66" s="256"/>
      <c r="UXC66" s="251"/>
      <c r="UXD66" s="251"/>
      <c r="UXE66" s="251"/>
      <c r="UXF66" s="251"/>
      <c r="UXG66" s="251"/>
      <c r="UXH66" s="251"/>
      <c r="UXI66" s="252"/>
      <c r="UXJ66" s="253"/>
      <c r="UXO66" s="254"/>
      <c r="UXR66" s="252"/>
      <c r="UXS66" s="252"/>
      <c r="UXT66" s="252"/>
      <c r="UXU66" s="252"/>
      <c r="UXV66" s="253"/>
      <c r="UXW66" s="253"/>
      <c r="UXX66" s="255"/>
      <c r="UXY66" s="255"/>
      <c r="UXZ66" s="256"/>
      <c r="UYC66" s="251"/>
      <c r="UYD66" s="251"/>
      <c r="UYE66" s="251"/>
      <c r="UYF66" s="251"/>
      <c r="UYG66" s="251"/>
      <c r="UYH66" s="251"/>
      <c r="UYI66" s="252"/>
      <c r="UYJ66" s="253"/>
      <c r="UYO66" s="254"/>
      <c r="UYR66" s="252"/>
      <c r="UYS66" s="252"/>
      <c r="UYT66" s="252"/>
      <c r="UYU66" s="252"/>
      <c r="UYV66" s="253"/>
      <c r="UYW66" s="253"/>
      <c r="UYX66" s="255"/>
      <c r="UYY66" s="255"/>
      <c r="UYZ66" s="256"/>
      <c r="UZC66" s="251"/>
      <c r="UZD66" s="251"/>
      <c r="UZE66" s="251"/>
      <c r="UZF66" s="251"/>
      <c r="UZG66" s="251"/>
      <c r="UZH66" s="251"/>
      <c r="UZI66" s="252"/>
      <c r="UZJ66" s="253"/>
      <c r="UZO66" s="254"/>
      <c r="UZR66" s="252"/>
      <c r="UZS66" s="252"/>
      <c r="UZT66" s="252"/>
      <c r="UZU66" s="252"/>
      <c r="UZV66" s="253"/>
      <c r="UZW66" s="253"/>
      <c r="UZX66" s="255"/>
      <c r="UZY66" s="255"/>
      <c r="UZZ66" s="256"/>
      <c r="VAC66" s="251"/>
      <c r="VAD66" s="251"/>
      <c r="VAE66" s="251"/>
      <c r="VAF66" s="251"/>
      <c r="VAG66" s="251"/>
      <c r="VAH66" s="251"/>
      <c r="VAI66" s="252"/>
      <c r="VAJ66" s="253"/>
      <c r="VAO66" s="254"/>
      <c r="VAR66" s="252"/>
      <c r="VAS66" s="252"/>
      <c r="VAT66" s="252"/>
      <c r="VAU66" s="252"/>
      <c r="VAV66" s="253"/>
      <c r="VAW66" s="253"/>
      <c r="VAX66" s="255"/>
      <c r="VAY66" s="255"/>
      <c r="VAZ66" s="256"/>
      <c r="VBC66" s="251"/>
      <c r="VBD66" s="251"/>
      <c r="VBE66" s="251"/>
      <c r="VBF66" s="251"/>
      <c r="VBG66" s="251"/>
      <c r="VBH66" s="251"/>
      <c r="VBI66" s="252"/>
      <c r="VBJ66" s="253"/>
      <c r="VBO66" s="254"/>
      <c r="VBR66" s="252"/>
      <c r="VBS66" s="252"/>
      <c r="VBT66" s="252"/>
      <c r="VBU66" s="252"/>
      <c r="VBV66" s="253"/>
      <c r="VBW66" s="253"/>
      <c r="VBX66" s="255"/>
      <c r="VBY66" s="255"/>
      <c r="VBZ66" s="256"/>
      <c r="VCC66" s="251"/>
      <c r="VCD66" s="251"/>
      <c r="VCE66" s="251"/>
      <c r="VCF66" s="251"/>
      <c r="VCG66" s="251"/>
      <c r="VCH66" s="251"/>
      <c r="VCI66" s="252"/>
      <c r="VCJ66" s="253"/>
      <c r="VCO66" s="254"/>
      <c r="VCR66" s="252"/>
      <c r="VCS66" s="252"/>
      <c r="VCT66" s="252"/>
      <c r="VCU66" s="252"/>
      <c r="VCV66" s="253"/>
      <c r="VCW66" s="253"/>
      <c r="VCX66" s="255"/>
      <c r="VCY66" s="255"/>
      <c r="VCZ66" s="256"/>
      <c r="VDC66" s="251"/>
      <c r="VDD66" s="251"/>
      <c r="VDE66" s="251"/>
      <c r="VDF66" s="251"/>
      <c r="VDG66" s="251"/>
      <c r="VDH66" s="251"/>
      <c r="VDI66" s="252"/>
      <c r="VDJ66" s="253"/>
      <c r="VDO66" s="254"/>
      <c r="VDR66" s="252"/>
      <c r="VDS66" s="252"/>
      <c r="VDT66" s="252"/>
      <c r="VDU66" s="252"/>
      <c r="VDV66" s="253"/>
      <c r="VDW66" s="253"/>
      <c r="VDX66" s="255"/>
      <c r="VDY66" s="255"/>
      <c r="VDZ66" s="256"/>
      <c r="VEC66" s="251"/>
      <c r="VED66" s="251"/>
      <c r="VEE66" s="251"/>
      <c r="VEF66" s="251"/>
      <c r="VEG66" s="251"/>
      <c r="VEH66" s="251"/>
      <c r="VEI66" s="252"/>
      <c r="VEJ66" s="253"/>
      <c r="VEO66" s="254"/>
      <c r="VER66" s="252"/>
      <c r="VES66" s="252"/>
      <c r="VET66" s="252"/>
      <c r="VEU66" s="252"/>
      <c r="VEV66" s="253"/>
      <c r="VEW66" s="253"/>
      <c r="VEX66" s="255"/>
      <c r="VEY66" s="255"/>
      <c r="VEZ66" s="256"/>
      <c r="VFC66" s="251"/>
      <c r="VFD66" s="251"/>
      <c r="VFE66" s="251"/>
      <c r="VFF66" s="251"/>
      <c r="VFG66" s="251"/>
      <c r="VFH66" s="251"/>
      <c r="VFI66" s="252"/>
      <c r="VFJ66" s="253"/>
      <c r="VFO66" s="254"/>
      <c r="VFR66" s="252"/>
      <c r="VFS66" s="252"/>
      <c r="VFT66" s="252"/>
      <c r="VFU66" s="252"/>
      <c r="VFV66" s="253"/>
      <c r="VFW66" s="253"/>
      <c r="VFX66" s="255"/>
      <c r="VFY66" s="255"/>
      <c r="VFZ66" s="256"/>
      <c r="VGC66" s="251"/>
      <c r="VGD66" s="251"/>
      <c r="VGE66" s="251"/>
      <c r="VGF66" s="251"/>
      <c r="VGG66" s="251"/>
      <c r="VGH66" s="251"/>
      <c r="VGI66" s="252"/>
      <c r="VGJ66" s="253"/>
      <c r="VGO66" s="254"/>
      <c r="VGR66" s="252"/>
      <c r="VGS66" s="252"/>
      <c r="VGT66" s="252"/>
      <c r="VGU66" s="252"/>
      <c r="VGV66" s="253"/>
      <c r="VGW66" s="253"/>
      <c r="VGX66" s="255"/>
      <c r="VGY66" s="255"/>
      <c r="VGZ66" s="256"/>
      <c r="VHC66" s="251"/>
      <c r="VHD66" s="251"/>
      <c r="VHE66" s="251"/>
      <c r="VHF66" s="251"/>
      <c r="VHG66" s="251"/>
      <c r="VHH66" s="251"/>
      <c r="VHI66" s="252"/>
      <c r="VHJ66" s="253"/>
      <c r="VHO66" s="254"/>
      <c r="VHR66" s="252"/>
      <c r="VHS66" s="252"/>
      <c r="VHT66" s="252"/>
      <c r="VHU66" s="252"/>
      <c r="VHV66" s="253"/>
      <c r="VHW66" s="253"/>
      <c r="VHX66" s="255"/>
      <c r="VHY66" s="255"/>
      <c r="VHZ66" s="256"/>
      <c r="VIC66" s="251"/>
      <c r="VID66" s="251"/>
      <c r="VIE66" s="251"/>
      <c r="VIF66" s="251"/>
      <c r="VIG66" s="251"/>
      <c r="VIH66" s="251"/>
      <c r="VII66" s="252"/>
      <c r="VIJ66" s="253"/>
      <c r="VIO66" s="254"/>
      <c r="VIR66" s="252"/>
      <c r="VIS66" s="252"/>
      <c r="VIT66" s="252"/>
      <c r="VIU66" s="252"/>
      <c r="VIV66" s="253"/>
      <c r="VIW66" s="253"/>
      <c r="VIX66" s="255"/>
      <c r="VIY66" s="255"/>
      <c r="VIZ66" s="256"/>
      <c r="VJC66" s="251"/>
      <c r="VJD66" s="251"/>
      <c r="VJE66" s="251"/>
      <c r="VJF66" s="251"/>
      <c r="VJG66" s="251"/>
      <c r="VJH66" s="251"/>
      <c r="VJI66" s="252"/>
      <c r="VJJ66" s="253"/>
      <c r="VJO66" s="254"/>
      <c r="VJR66" s="252"/>
      <c r="VJS66" s="252"/>
      <c r="VJT66" s="252"/>
      <c r="VJU66" s="252"/>
      <c r="VJV66" s="253"/>
      <c r="VJW66" s="253"/>
      <c r="VJX66" s="255"/>
      <c r="VJY66" s="255"/>
      <c r="VJZ66" s="256"/>
      <c r="VKC66" s="251"/>
      <c r="VKD66" s="251"/>
      <c r="VKE66" s="251"/>
      <c r="VKF66" s="251"/>
      <c r="VKG66" s="251"/>
      <c r="VKH66" s="251"/>
      <c r="VKI66" s="252"/>
      <c r="VKJ66" s="253"/>
      <c r="VKO66" s="254"/>
      <c r="VKR66" s="252"/>
      <c r="VKS66" s="252"/>
      <c r="VKT66" s="252"/>
      <c r="VKU66" s="252"/>
      <c r="VKV66" s="253"/>
      <c r="VKW66" s="253"/>
      <c r="VKX66" s="255"/>
      <c r="VKY66" s="255"/>
      <c r="VKZ66" s="256"/>
      <c r="VLC66" s="251"/>
      <c r="VLD66" s="251"/>
      <c r="VLE66" s="251"/>
      <c r="VLF66" s="251"/>
      <c r="VLG66" s="251"/>
      <c r="VLH66" s="251"/>
      <c r="VLI66" s="252"/>
      <c r="VLJ66" s="253"/>
      <c r="VLO66" s="254"/>
      <c r="VLR66" s="252"/>
      <c r="VLS66" s="252"/>
      <c r="VLT66" s="252"/>
      <c r="VLU66" s="252"/>
      <c r="VLV66" s="253"/>
      <c r="VLW66" s="253"/>
      <c r="VLX66" s="255"/>
      <c r="VLY66" s="255"/>
      <c r="VLZ66" s="256"/>
      <c r="VMC66" s="251"/>
      <c r="VMD66" s="251"/>
      <c r="VME66" s="251"/>
      <c r="VMF66" s="251"/>
      <c r="VMG66" s="251"/>
      <c r="VMH66" s="251"/>
      <c r="VMI66" s="252"/>
      <c r="VMJ66" s="253"/>
      <c r="VMO66" s="254"/>
      <c r="VMR66" s="252"/>
      <c r="VMS66" s="252"/>
      <c r="VMT66" s="252"/>
      <c r="VMU66" s="252"/>
      <c r="VMV66" s="253"/>
      <c r="VMW66" s="253"/>
      <c r="VMX66" s="255"/>
      <c r="VMY66" s="255"/>
      <c r="VMZ66" s="256"/>
      <c r="VNC66" s="251"/>
      <c r="VND66" s="251"/>
      <c r="VNE66" s="251"/>
      <c r="VNF66" s="251"/>
      <c r="VNG66" s="251"/>
      <c r="VNH66" s="251"/>
      <c r="VNI66" s="252"/>
      <c r="VNJ66" s="253"/>
      <c r="VNO66" s="254"/>
      <c r="VNR66" s="252"/>
      <c r="VNS66" s="252"/>
      <c r="VNT66" s="252"/>
      <c r="VNU66" s="252"/>
      <c r="VNV66" s="253"/>
      <c r="VNW66" s="253"/>
      <c r="VNX66" s="255"/>
      <c r="VNY66" s="255"/>
      <c r="VNZ66" s="256"/>
      <c r="VOC66" s="251"/>
      <c r="VOD66" s="251"/>
      <c r="VOE66" s="251"/>
      <c r="VOF66" s="251"/>
      <c r="VOG66" s="251"/>
      <c r="VOH66" s="251"/>
      <c r="VOI66" s="252"/>
      <c r="VOJ66" s="253"/>
      <c r="VOO66" s="254"/>
      <c r="VOR66" s="252"/>
      <c r="VOS66" s="252"/>
      <c r="VOT66" s="252"/>
      <c r="VOU66" s="252"/>
      <c r="VOV66" s="253"/>
      <c r="VOW66" s="253"/>
      <c r="VOX66" s="255"/>
      <c r="VOY66" s="255"/>
      <c r="VOZ66" s="256"/>
      <c r="VPC66" s="251"/>
      <c r="VPD66" s="251"/>
      <c r="VPE66" s="251"/>
      <c r="VPF66" s="251"/>
      <c r="VPG66" s="251"/>
      <c r="VPH66" s="251"/>
      <c r="VPI66" s="252"/>
      <c r="VPJ66" s="253"/>
      <c r="VPO66" s="254"/>
      <c r="VPR66" s="252"/>
      <c r="VPS66" s="252"/>
      <c r="VPT66" s="252"/>
      <c r="VPU66" s="252"/>
      <c r="VPV66" s="253"/>
      <c r="VPW66" s="253"/>
      <c r="VPX66" s="255"/>
      <c r="VPY66" s="255"/>
      <c r="VPZ66" s="256"/>
      <c r="VQC66" s="251"/>
      <c r="VQD66" s="251"/>
      <c r="VQE66" s="251"/>
      <c r="VQF66" s="251"/>
      <c r="VQG66" s="251"/>
      <c r="VQH66" s="251"/>
      <c r="VQI66" s="252"/>
      <c r="VQJ66" s="253"/>
      <c r="VQO66" s="254"/>
      <c r="VQR66" s="252"/>
      <c r="VQS66" s="252"/>
      <c r="VQT66" s="252"/>
      <c r="VQU66" s="252"/>
      <c r="VQV66" s="253"/>
      <c r="VQW66" s="253"/>
      <c r="VQX66" s="255"/>
      <c r="VQY66" s="255"/>
      <c r="VQZ66" s="256"/>
      <c r="VRC66" s="251"/>
      <c r="VRD66" s="251"/>
      <c r="VRE66" s="251"/>
      <c r="VRF66" s="251"/>
      <c r="VRG66" s="251"/>
      <c r="VRH66" s="251"/>
      <c r="VRI66" s="252"/>
      <c r="VRJ66" s="253"/>
      <c r="VRO66" s="254"/>
      <c r="VRR66" s="252"/>
      <c r="VRS66" s="252"/>
      <c r="VRT66" s="252"/>
      <c r="VRU66" s="252"/>
      <c r="VRV66" s="253"/>
      <c r="VRW66" s="253"/>
      <c r="VRX66" s="255"/>
      <c r="VRY66" s="255"/>
      <c r="VRZ66" s="256"/>
      <c r="VSC66" s="251"/>
      <c r="VSD66" s="251"/>
      <c r="VSE66" s="251"/>
      <c r="VSF66" s="251"/>
      <c r="VSG66" s="251"/>
      <c r="VSH66" s="251"/>
      <c r="VSI66" s="252"/>
      <c r="VSJ66" s="253"/>
      <c r="VSO66" s="254"/>
      <c r="VSR66" s="252"/>
      <c r="VSS66" s="252"/>
      <c r="VST66" s="252"/>
      <c r="VSU66" s="252"/>
      <c r="VSV66" s="253"/>
      <c r="VSW66" s="253"/>
      <c r="VSX66" s="255"/>
      <c r="VSY66" s="255"/>
      <c r="VSZ66" s="256"/>
      <c r="VTC66" s="251"/>
      <c r="VTD66" s="251"/>
      <c r="VTE66" s="251"/>
      <c r="VTF66" s="251"/>
      <c r="VTG66" s="251"/>
      <c r="VTH66" s="251"/>
      <c r="VTI66" s="252"/>
      <c r="VTJ66" s="253"/>
      <c r="VTO66" s="254"/>
      <c r="VTR66" s="252"/>
      <c r="VTS66" s="252"/>
      <c r="VTT66" s="252"/>
      <c r="VTU66" s="252"/>
      <c r="VTV66" s="253"/>
      <c r="VTW66" s="253"/>
      <c r="VTX66" s="255"/>
      <c r="VTY66" s="255"/>
      <c r="VTZ66" s="256"/>
      <c r="VUC66" s="251"/>
      <c r="VUD66" s="251"/>
      <c r="VUE66" s="251"/>
      <c r="VUF66" s="251"/>
      <c r="VUG66" s="251"/>
      <c r="VUH66" s="251"/>
      <c r="VUI66" s="252"/>
      <c r="VUJ66" s="253"/>
      <c r="VUO66" s="254"/>
      <c r="VUR66" s="252"/>
      <c r="VUS66" s="252"/>
      <c r="VUT66" s="252"/>
      <c r="VUU66" s="252"/>
      <c r="VUV66" s="253"/>
      <c r="VUW66" s="253"/>
      <c r="VUX66" s="255"/>
      <c r="VUY66" s="255"/>
      <c r="VUZ66" s="256"/>
      <c r="VVC66" s="251"/>
      <c r="VVD66" s="251"/>
      <c r="VVE66" s="251"/>
      <c r="VVF66" s="251"/>
      <c r="VVG66" s="251"/>
      <c r="VVH66" s="251"/>
      <c r="VVI66" s="252"/>
      <c r="VVJ66" s="253"/>
      <c r="VVO66" s="254"/>
      <c r="VVR66" s="252"/>
      <c r="VVS66" s="252"/>
      <c r="VVT66" s="252"/>
      <c r="VVU66" s="252"/>
      <c r="VVV66" s="253"/>
      <c r="VVW66" s="253"/>
      <c r="VVX66" s="255"/>
      <c r="VVY66" s="255"/>
      <c r="VVZ66" s="256"/>
      <c r="VWC66" s="251"/>
      <c r="VWD66" s="251"/>
      <c r="VWE66" s="251"/>
      <c r="VWF66" s="251"/>
      <c r="VWG66" s="251"/>
      <c r="VWH66" s="251"/>
      <c r="VWI66" s="252"/>
      <c r="VWJ66" s="253"/>
      <c r="VWO66" s="254"/>
      <c r="VWR66" s="252"/>
      <c r="VWS66" s="252"/>
      <c r="VWT66" s="252"/>
      <c r="VWU66" s="252"/>
      <c r="VWV66" s="253"/>
      <c r="VWW66" s="253"/>
      <c r="VWX66" s="255"/>
      <c r="VWY66" s="255"/>
      <c r="VWZ66" s="256"/>
      <c r="VXC66" s="251"/>
      <c r="VXD66" s="251"/>
      <c r="VXE66" s="251"/>
      <c r="VXF66" s="251"/>
      <c r="VXG66" s="251"/>
      <c r="VXH66" s="251"/>
      <c r="VXI66" s="252"/>
      <c r="VXJ66" s="253"/>
      <c r="VXO66" s="254"/>
      <c r="VXR66" s="252"/>
      <c r="VXS66" s="252"/>
      <c r="VXT66" s="252"/>
      <c r="VXU66" s="252"/>
      <c r="VXV66" s="253"/>
      <c r="VXW66" s="253"/>
      <c r="VXX66" s="255"/>
      <c r="VXY66" s="255"/>
      <c r="VXZ66" s="256"/>
      <c r="VYC66" s="251"/>
      <c r="VYD66" s="251"/>
      <c r="VYE66" s="251"/>
      <c r="VYF66" s="251"/>
      <c r="VYG66" s="251"/>
      <c r="VYH66" s="251"/>
      <c r="VYI66" s="252"/>
      <c r="VYJ66" s="253"/>
      <c r="VYO66" s="254"/>
      <c r="VYR66" s="252"/>
      <c r="VYS66" s="252"/>
      <c r="VYT66" s="252"/>
      <c r="VYU66" s="252"/>
      <c r="VYV66" s="253"/>
      <c r="VYW66" s="253"/>
      <c r="VYX66" s="255"/>
      <c r="VYY66" s="255"/>
      <c r="VYZ66" s="256"/>
      <c r="VZC66" s="251"/>
      <c r="VZD66" s="251"/>
      <c r="VZE66" s="251"/>
      <c r="VZF66" s="251"/>
      <c r="VZG66" s="251"/>
      <c r="VZH66" s="251"/>
      <c r="VZI66" s="252"/>
      <c r="VZJ66" s="253"/>
      <c r="VZO66" s="254"/>
      <c r="VZR66" s="252"/>
      <c r="VZS66" s="252"/>
      <c r="VZT66" s="252"/>
      <c r="VZU66" s="252"/>
      <c r="VZV66" s="253"/>
      <c r="VZW66" s="253"/>
      <c r="VZX66" s="255"/>
      <c r="VZY66" s="255"/>
      <c r="VZZ66" s="256"/>
      <c r="WAC66" s="251"/>
      <c r="WAD66" s="251"/>
      <c r="WAE66" s="251"/>
      <c r="WAF66" s="251"/>
      <c r="WAG66" s="251"/>
      <c r="WAH66" s="251"/>
      <c r="WAI66" s="252"/>
      <c r="WAJ66" s="253"/>
      <c r="WAO66" s="254"/>
      <c r="WAR66" s="252"/>
      <c r="WAS66" s="252"/>
      <c r="WAT66" s="252"/>
      <c r="WAU66" s="252"/>
      <c r="WAV66" s="253"/>
      <c r="WAW66" s="253"/>
      <c r="WAX66" s="255"/>
      <c r="WAY66" s="255"/>
      <c r="WAZ66" s="256"/>
      <c r="WBC66" s="251"/>
      <c r="WBD66" s="251"/>
      <c r="WBE66" s="251"/>
      <c r="WBF66" s="251"/>
      <c r="WBG66" s="251"/>
      <c r="WBH66" s="251"/>
      <c r="WBI66" s="252"/>
      <c r="WBJ66" s="253"/>
      <c r="WBO66" s="254"/>
      <c r="WBR66" s="252"/>
      <c r="WBS66" s="252"/>
      <c r="WBT66" s="252"/>
      <c r="WBU66" s="252"/>
      <c r="WBV66" s="253"/>
      <c r="WBW66" s="253"/>
      <c r="WBX66" s="255"/>
      <c r="WBY66" s="255"/>
      <c r="WBZ66" s="256"/>
      <c r="WCC66" s="251"/>
      <c r="WCD66" s="251"/>
      <c r="WCE66" s="251"/>
      <c r="WCF66" s="251"/>
      <c r="WCG66" s="251"/>
      <c r="WCH66" s="251"/>
      <c r="WCI66" s="252"/>
      <c r="WCJ66" s="253"/>
      <c r="WCO66" s="254"/>
      <c r="WCR66" s="252"/>
      <c r="WCS66" s="252"/>
      <c r="WCT66" s="252"/>
      <c r="WCU66" s="252"/>
      <c r="WCV66" s="253"/>
      <c r="WCW66" s="253"/>
      <c r="WCX66" s="255"/>
      <c r="WCY66" s="255"/>
      <c r="WCZ66" s="256"/>
      <c r="WDC66" s="251"/>
      <c r="WDD66" s="251"/>
      <c r="WDE66" s="251"/>
      <c r="WDF66" s="251"/>
      <c r="WDG66" s="251"/>
      <c r="WDH66" s="251"/>
      <c r="WDI66" s="252"/>
      <c r="WDJ66" s="253"/>
      <c r="WDO66" s="254"/>
      <c r="WDR66" s="252"/>
      <c r="WDS66" s="252"/>
      <c r="WDT66" s="252"/>
      <c r="WDU66" s="252"/>
      <c r="WDV66" s="253"/>
      <c r="WDW66" s="253"/>
      <c r="WDX66" s="255"/>
      <c r="WDY66" s="255"/>
      <c r="WDZ66" s="256"/>
      <c r="WEC66" s="251"/>
      <c r="WED66" s="251"/>
      <c r="WEE66" s="251"/>
      <c r="WEF66" s="251"/>
      <c r="WEG66" s="251"/>
      <c r="WEH66" s="251"/>
      <c r="WEI66" s="252"/>
      <c r="WEJ66" s="253"/>
      <c r="WEO66" s="254"/>
      <c r="WER66" s="252"/>
      <c r="WES66" s="252"/>
      <c r="WET66" s="252"/>
      <c r="WEU66" s="252"/>
      <c r="WEV66" s="253"/>
      <c r="WEW66" s="253"/>
      <c r="WEX66" s="255"/>
      <c r="WEY66" s="255"/>
      <c r="WEZ66" s="256"/>
      <c r="WFC66" s="251"/>
      <c r="WFD66" s="251"/>
      <c r="WFE66" s="251"/>
      <c r="WFF66" s="251"/>
      <c r="WFG66" s="251"/>
      <c r="WFH66" s="251"/>
      <c r="WFI66" s="252"/>
      <c r="WFJ66" s="253"/>
      <c r="WFO66" s="254"/>
      <c r="WFR66" s="252"/>
      <c r="WFS66" s="252"/>
      <c r="WFT66" s="252"/>
      <c r="WFU66" s="252"/>
      <c r="WFV66" s="253"/>
      <c r="WFW66" s="253"/>
      <c r="WFX66" s="255"/>
      <c r="WFY66" s="255"/>
      <c r="WFZ66" s="256"/>
      <c r="WGC66" s="251"/>
      <c r="WGD66" s="251"/>
      <c r="WGE66" s="251"/>
      <c r="WGF66" s="251"/>
      <c r="WGG66" s="251"/>
      <c r="WGH66" s="251"/>
      <c r="WGI66" s="252"/>
      <c r="WGJ66" s="253"/>
      <c r="WGO66" s="254"/>
      <c r="WGR66" s="252"/>
      <c r="WGS66" s="252"/>
      <c r="WGT66" s="252"/>
      <c r="WGU66" s="252"/>
      <c r="WGV66" s="253"/>
      <c r="WGW66" s="253"/>
      <c r="WGX66" s="255"/>
      <c r="WGY66" s="255"/>
      <c r="WGZ66" s="256"/>
      <c r="WHC66" s="251"/>
      <c r="WHD66" s="251"/>
      <c r="WHE66" s="251"/>
      <c r="WHF66" s="251"/>
      <c r="WHG66" s="251"/>
      <c r="WHH66" s="251"/>
      <c r="WHI66" s="252"/>
      <c r="WHJ66" s="253"/>
      <c r="WHO66" s="254"/>
      <c r="WHR66" s="252"/>
      <c r="WHS66" s="252"/>
      <c r="WHT66" s="252"/>
      <c r="WHU66" s="252"/>
      <c r="WHV66" s="253"/>
      <c r="WHW66" s="253"/>
      <c r="WHX66" s="255"/>
      <c r="WHY66" s="255"/>
      <c r="WHZ66" s="256"/>
      <c r="WIC66" s="251"/>
      <c r="WID66" s="251"/>
      <c r="WIE66" s="251"/>
      <c r="WIF66" s="251"/>
      <c r="WIG66" s="251"/>
      <c r="WIH66" s="251"/>
      <c r="WII66" s="252"/>
      <c r="WIJ66" s="253"/>
      <c r="WIO66" s="254"/>
      <c r="WIR66" s="252"/>
      <c r="WIS66" s="252"/>
      <c r="WIT66" s="252"/>
      <c r="WIU66" s="252"/>
      <c r="WIV66" s="253"/>
      <c r="WIW66" s="253"/>
      <c r="WIX66" s="255"/>
      <c r="WIY66" s="255"/>
      <c r="WIZ66" s="256"/>
      <c r="WJC66" s="251"/>
      <c r="WJD66" s="251"/>
      <c r="WJE66" s="251"/>
      <c r="WJF66" s="251"/>
      <c r="WJG66" s="251"/>
      <c r="WJH66" s="251"/>
      <c r="WJI66" s="252"/>
      <c r="WJJ66" s="253"/>
      <c r="WJO66" s="254"/>
      <c r="WJR66" s="252"/>
      <c r="WJS66" s="252"/>
      <c r="WJT66" s="252"/>
      <c r="WJU66" s="252"/>
      <c r="WJV66" s="253"/>
      <c r="WJW66" s="253"/>
      <c r="WJX66" s="255"/>
      <c r="WJY66" s="255"/>
      <c r="WJZ66" s="256"/>
      <c r="WKC66" s="251"/>
      <c r="WKD66" s="251"/>
      <c r="WKE66" s="251"/>
      <c r="WKF66" s="251"/>
      <c r="WKG66" s="251"/>
      <c r="WKH66" s="251"/>
      <c r="WKI66" s="252"/>
      <c r="WKJ66" s="253"/>
      <c r="WKO66" s="254"/>
      <c r="WKR66" s="252"/>
      <c r="WKS66" s="252"/>
      <c r="WKT66" s="252"/>
      <c r="WKU66" s="252"/>
      <c r="WKV66" s="253"/>
      <c r="WKW66" s="253"/>
      <c r="WKX66" s="255"/>
      <c r="WKY66" s="255"/>
      <c r="WKZ66" s="256"/>
      <c r="WLC66" s="251"/>
      <c r="WLD66" s="251"/>
      <c r="WLE66" s="251"/>
      <c r="WLF66" s="251"/>
      <c r="WLG66" s="251"/>
      <c r="WLH66" s="251"/>
      <c r="WLI66" s="252"/>
      <c r="WLJ66" s="253"/>
      <c r="WLO66" s="254"/>
      <c r="WLR66" s="252"/>
      <c r="WLS66" s="252"/>
      <c r="WLT66" s="252"/>
      <c r="WLU66" s="252"/>
      <c r="WLV66" s="253"/>
      <c r="WLW66" s="253"/>
      <c r="WLX66" s="255"/>
      <c r="WLY66" s="255"/>
      <c r="WLZ66" s="256"/>
      <c r="WMC66" s="251"/>
      <c r="WMD66" s="251"/>
      <c r="WME66" s="251"/>
      <c r="WMF66" s="251"/>
      <c r="WMG66" s="251"/>
      <c r="WMH66" s="251"/>
      <c r="WMI66" s="252"/>
      <c r="WMJ66" s="253"/>
      <c r="WMO66" s="254"/>
      <c r="WMR66" s="252"/>
      <c r="WMS66" s="252"/>
      <c r="WMT66" s="252"/>
      <c r="WMU66" s="252"/>
      <c r="WMV66" s="253"/>
      <c r="WMW66" s="253"/>
      <c r="WMX66" s="255"/>
      <c r="WMY66" s="255"/>
      <c r="WMZ66" s="256"/>
      <c r="WNC66" s="251"/>
      <c r="WND66" s="251"/>
      <c r="WNE66" s="251"/>
      <c r="WNF66" s="251"/>
      <c r="WNG66" s="251"/>
      <c r="WNH66" s="251"/>
      <c r="WNI66" s="252"/>
      <c r="WNJ66" s="253"/>
      <c r="WNO66" s="254"/>
      <c r="WNR66" s="252"/>
      <c r="WNS66" s="252"/>
      <c r="WNT66" s="252"/>
      <c r="WNU66" s="252"/>
      <c r="WNV66" s="253"/>
      <c r="WNW66" s="253"/>
      <c r="WNX66" s="255"/>
      <c r="WNY66" s="255"/>
      <c r="WNZ66" s="256"/>
      <c r="WOC66" s="251"/>
      <c r="WOD66" s="251"/>
      <c r="WOE66" s="251"/>
      <c r="WOF66" s="251"/>
      <c r="WOG66" s="251"/>
      <c r="WOH66" s="251"/>
      <c r="WOI66" s="252"/>
      <c r="WOJ66" s="253"/>
      <c r="WOO66" s="254"/>
      <c r="WOR66" s="252"/>
      <c r="WOS66" s="252"/>
      <c r="WOT66" s="252"/>
      <c r="WOU66" s="252"/>
      <c r="WOV66" s="253"/>
      <c r="WOW66" s="253"/>
      <c r="WOX66" s="255"/>
      <c r="WOY66" s="255"/>
      <c r="WOZ66" s="256"/>
      <c r="WPC66" s="251"/>
      <c r="WPD66" s="251"/>
      <c r="WPE66" s="251"/>
      <c r="WPF66" s="251"/>
      <c r="WPG66" s="251"/>
      <c r="WPH66" s="251"/>
      <c r="WPI66" s="252"/>
      <c r="WPJ66" s="253"/>
      <c r="WPO66" s="254"/>
      <c r="WPR66" s="252"/>
      <c r="WPS66" s="252"/>
      <c r="WPT66" s="252"/>
      <c r="WPU66" s="252"/>
      <c r="WPV66" s="253"/>
      <c r="WPW66" s="253"/>
      <c r="WPX66" s="255"/>
      <c r="WPY66" s="255"/>
      <c r="WPZ66" s="256"/>
      <c r="WQC66" s="251"/>
      <c r="WQD66" s="251"/>
      <c r="WQE66" s="251"/>
      <c r="WQF66" s="251"/>
      <c r="WQG66" s="251"/>
      <c r="WQH66" s="251"/>
      <c r="WQI66" s="252"/>
      <c r="WQJ66" s="253"/>
      <c r="WQO66" s="254"/>
      <c r="WQR66" s="252"/>
      <c r="WQS66" s="252"/>
      <c r="WQT66" s="252"/>
      <c r="WQU66" s="252"/>
      <c r="WQV66" s="253"/>
      <c r="WQW66" s="253"/>
      <c r="WQX66" s="255"/>
      <c r="WQY66" s="255"/>
      <c r="WQZ66" s="256"/>
      <c r="WRC66" s="251"/>
      <c r="WRD66" s="251"/>
      <c r="WRE66" s="251"/>
      <c r="WRF66" s="251"/>
      <c r="WRG66" s="251"/>
      <c r="WRH66" s="251"/>
      <c r="WRI66" s="252"/>
      <c r="WRJ66" s="253"/>
      <c r="WRO66" s="254"/>
      <c r="WRR66" s="252"/>
      <c r="WRS66" s="252"/>
      <c r="WRT66" s="252"/>
      <c r="WRU66" s="252"/>
      <c r="WRV66" s="253"/>
      <c r="WRW66" s="253"/>
      <c r="WRX66" s="255"/>
      <c r="WRY66" s="255"/>
      <c r="WRZ66" s="256"/>
      <c r="WSC66" s="251"/>
      <c r="WSD66" s="251"/>
      <c r="WSE66" s="251"/>
      <c r="WSF66" s="251"/>
      <c r="WSG66" s="251"/>
      <c r="WSH66" s="251"/>
      <c r="WSI66" s="252"/>
      <c r="WSJ66" s="253"/>
      <c r="WSO66" s="254"/>
      <c r="WSR66" s="252"/>
      <c r="WSS66" s="252"/>
      <c r="WST66" s="252"/>
      <c r="WSU66" s="252"/>
      <c r="WSV66" s="253"/>
      <c r="WSW66" s="253"/>
      <c r="WSX66" s="255"/>
      <c r="WSY66" s="255"/>
      <c r="WSZ66" s="256"/>
      <c r="WTC66" s="251"/>
      <c r="WTD66" s="251"/>
      <c r="WTE66" s="251"/>
      <c r="WTF66" s="251"/>
      <c r="WTG66" s="251"/>
      <c r="WTH66" s="251"/>
      <c r="WTI66" s="252"/>
      <c r="WTJ66" s="253"/>
      <c r="WTO66" s="254"/>
      <c r="WTR66" s="252"/>
      <c r="WTS66" s="252"/>
      <c r="WTT66" s="252"/>
      <c r="WTU66" s="252"/>
      <c r="WTV66" s="253"/>
      <c r="WTW66" s="253"/>
      <c r="WTX66" s="255"/>
      <c r="WTY66" s="255"/>
      <c r="WTZ66" s="256"/>
      <c r="WUC66" s="251"/>
      <c r="WUD66" s="251"/>
      <c r="WUE66" s="251"/>
      <c r="WUF66" s="251"/>
      <c r="WUG66" s="251"/>
      <c r="WUH66" s="251"/>
      <c r="WUI66" s="252"/>
      <c r="WUJ66" s="253"/>
      <c r="WUO66" s="254"/>
      <c r="WUR66" s="252"/>
      <c r="WUS66" s="252"/>
      <c r="WUT66" s="252"/>
      <c r="WUU66" s="252"/>
      <c r="WUV66" s="253"/>
      <c r="WUW66" s="253"/>
      <c r="WUX66" s="255"/>
      <c r="WUY66" s="255"/>
      <c r="WUZ66" s="256"/>
      <c r="WVC66" s="251"/>
      <c r="WVD66" s="251"/>
      <c r="WVE66" s="251"/>
      <c r="WVF66" s="251"/>
      <c r="WVG66" s="251"/>
      <c r="WVH66" s="251"/>
      <c r="WVI66" s="252"/>
      <c r="WVJ66" s="253"/>
      <c r="WVO66" s="254"/>
      <c r="WVR66" s="252"/>
      <c r="WVS66" s="252"/>
      <c r="WVT66" s="252"/>
      <c r="WVU66" s="252"/>
      <c r="WVV66" s="253"/>
      <c r="WVW66" s="253"/>
      <c r="WVX66" s="255"/>
      <c r="WVY66" s="255"/>
      <c r="WVZ66" s="256"/>
      <c r="WWC66" s="251"/>
      <c r="WWD66" s="251"/>
      <c r="WWE66" s="251"/>
      <c r="WWF66" s="251"/>
      <c r="WWG66" s="251"/>
      <c r="WWH66" s="251"/>
      <c r="WWI66" s="252"/>
      <c r="WWJ66" s="253"/>
      <c r="WWO66" s="254"/>
      <c r="WWR66" s="252"/>
      <c r="WWS66" s="252"/>
      <c r="WWT66" s="252"/>
      <c r="WWU66" s="252"/>
      <c r="WWV66" s="253"/>
      <c r="WWW66" s="253"/>
      <c r="WWX66" s="255"/>
      <c r="WWY66" s="255"/>
      <c r="WWZ66" s="256"/>
      <c r="WXC66" s="251"/>
      <c r="WXD66" s="251"/>
      <c r="WXE66" s="251"/>
      <c r="WXF66" s="251"/>
      <c r="WXG66" s="251"/>
      <c r="WXH66" s="251"/>
      <c r="WXI66" s="252"/>
      <c r="WXJ66" s="253"/>
      <c r="WXO66" s="254"/>
      <c r="WXR66" s="252"/>
      <c r="WXS66" s="252"/>
      <c r="WXT66" s="252"/>
      <c r="WXU66" s="252"/>
      <c r="WXV66" s="253"/>
      <c r="WXW66" s="253"/>
      <c r="WXX66" s="255"/>
      <c r="WXY66" s="255"/>
      <c r="WXZ66" s="256"/>
      <c r="WYC66" s="251"/>
      <c r="WYD66" s="251"/>
      <c r="WYE66" s="251"/>
      <c r="WYF66" s="251"/>
      <c r="WYG66" s="251"/>
      <c r="WYH66" s="251"/>
      <c r="WYI66" s="252"/>
      <c r="WYJ66" s="253"/>
      <c r="WYO66" s="254"/>
      <c r="WYR66" s="252"/>
      <c r="WYS66" s="252"/>
      <c r="WYT66" s="252"/>
      <c r="WYU66" s="252"/>
      <c r="WYV66" s="253"/>
      <c r="WYW66" s="253"/>
      <c r="WYX66" s="255"/>
      <c r="WYY66" s="255"/>
      <c r="WYZ66" s="256"/>
      <c r="WZC66" s="251"/>
      <c r="WZD66" s="251"/>
      <c r="WZE66" s="251"/>
      <c r="WZF66" s="251"/>
      <c r="WZG66" s="251"/>
      <c r="WZH66" s="251"/>
      <c r="WZI66" s="252"/>
      <c r="WZJ66" s="253"/>
      <c r="WZO66" s="254"/>
      <c r="WZR66" s="252"/>
      <c r="WZS66" s="252"/>
      <c r="WZT66" s="252"/>
      <c r="WZU66" s="252"/>
      <c r="WZV66" s="253"/>
      <c r="WZW66" s="253"/>
      <c r="WZX66" s="255"/>
      <c r="WZY66" s="255"/>
      <c r="WZZ66" s="256"/>
      <c r="XAC66" s="251"/>
      <c r="XAD66" s="251"/>
      <c r="XAE66" s="251"/>
      <c r="XAF66" s="251"/>
      <c r="XAG66" s="251"/>
      <c r="XAH66" s="251"/>
      <c r="XAI66" s="252"/>
      <c r="XAJ66" s="253"/>
      <c r="XAO66" s="254"/>
      <c r="XAR66" s="252"/>
      <c r="XAS66" s="252"/>
      <c r="XAT66" s="252"/>
      <c r="XAU66" s="252"/>
      <c r="XAV66" s="253"/>
      <c r="XAW66" s="253"/>
      <c r="XAX66" s="255"/>
      <c r="XAY66" s="255"/>
      <c r="XAZ66" s="256"/>
      <c r="XBC66" s="251"/>
      <c r="XBD66" s="251"/>
      <c r="XBE66" s="251"/>
      <c r="XBF66" s="251"/>
      <c r="XBG66" s="251"/>
      <c r="XBH66" s="251"/>
      <c r="XBI66" s="252"/>
      <c r="XBJ66" s="253"/>
      <c r="XBO66" s="254"/>
      <c r="XBR66" s="252"/>
      <c r="XBS66" s="252"/>
      <c r="XBT66" s="252"/>
      <c r="XBU66" s="252"/>
      <c r="XBV66" s="253"/>
      <c r="XBW66" s="253"/>
      <c r="XBX66" s="255"/>
      <c r="XBY66" s="255"/>
      <c r="XBZ66" s="256"/>
      <c r="XCC66" s="251"/>
      <c r="XCD66" s="251"/>
      <c r="XCE66" s="251"/>
      <c r="XCF66" s="251"/>
      <c r="XCG66" s="251"/>
      <c r="XCH66" s="251"/>
      <c r="XCI66" s="252"/>
      <c r="XCJ66" s="253"/>
      <c r="XCO66" s="254"/>
      <c r="XCR66" s="252"/>
      <c r="XCS66" s="252"/>
      <c r="XCT66" s="252"/>
      <c r="XCU66" s="252"/>
      <c r="XCV66" s="253"/>
      <c r="XCW66" s="253"/>
      <c r="XCX66" s="255"/>
      <c r="XCY66" s="255"/>
      <c r="XCZ66" s="256"/>
      <c r="XDC66" s="251"/>
      <c r="XDD66" s="251"/>
      <c r="XDE66" s="251"/>
      <c r="XDF66" s="251"/>
      <c r="XDG66" s="251"/>
      <c r="XDH66" s="251"/>
      <c r="XDI66" s="252"/>
      <c r="XDJ66" s="253"/>
      <c r="XDO66" s="254"/>
      <c r="XDR66" s="252"/>
      <c r="XDS66" s="252"/>
      <c r="XDT66" s="252"/>
      <c r="XDU66" s="252"/>
      <c r="XDV66" s="253"/>
      <c r="XDW66" s="253"/>
      <c r="XDX66" s="255"/>
      <c r="XDY66" s="255"/>
      <c r="XDZ66" s="256"/>
      <c r="XEC66" s="251"/>
      <c r="XED66" s="251"/>
      <c r="XEE66" s="251"/>
      <c r="XEF66" s="251"/>
      <c r="XEG66" s="251"/>
      <c r="XEH66" s="251"/>
      <c r="XEI66" s="252"/>
      <c r="XEJ66" s="253"/>
      <c r="XEO66" s="254"/>
      <c r="XER66" s="252"/>
      <c r="XES66" s="252"/>
      <c r="XET66" s="252"/>
      <c r="XEU66" s="252"/>
      <c r="XEV66" s="253"/>
      <c r="XEW66" s="253"/>
      <c r="XEX66" s="255"/>
      <c r="XEY66" s="255"/>
      <c r="XEZ66" s="256"/>
      <c r="XFC66" s="251"/>
      <c r="XFD66" s="251"/>
    </row>
    <row r="67" spans="1:55 1185:4092 4097:8190 8193:9214 9219:12287 12290:13312 13315:14336 14341:16384" x14ac:dyDescent="0.15">
      <c r="A67" s="201" t="str">
        <f>'Tariffs July 2021'!K55</f>
        <v>Nectr</v>
      </c>
      <c r="B67" s="202" t="str">
        <f>'Tariffs July 2021'!L55</f>
        <v>Friends Clean</v>
      </c>
      <c r="C67" s="203">
        <f>IF('Tariffs July 2021'!BP55=0,91*'Tariffs July 2021'!M55/100,(91*'Tariffs July 2021'!M55/100)+'Tariffs July 2021'!BP55/4)</f>
        <v>79.98899999999999</v>
      </c>
      <c r="D67" s="203">
        <f>IF('Tariffs July 2021'!O55="",$K$5*'Tariffs July 2021'!N55/100,IF($K$5&gt;='Tariffs July 2021'!P55,('Tariffs July 2021'!P55*'Tariffs July 2021'!N55/100),($K$5*'Tariffs July 2021'!N55/100)))</f>
        <v>134.39217059999999</v>
      </c>
      <c r="E67" s="203">
        <f>IF('Tariffs July 2021'!T55&gt;0,IF(($K$5&lt;'Tariffs July 2021'!T55),(0),($K$5-'Tariffs July 2021'!T55)*'Tariffs July 2021'!U55/100),IF(AND('Tariffs July 2021'!R55&gt;0,'Tariffs July 2021'!T55=""),IF(($K$5&lt;'Tariffs July 2021'!R55),(0),($K$5-'Tariffs July 2021'!R55)*'Tariffs July 2021'!S55/100),IF(AND('Tariffs July 2021'!P55&gt;0,'Tariffs July 2021'!R55=""),IF(($K$5&lt;'Tariffs July 2021'!P55),(0),($K$5-'Tariffs July 2021'!P55)*'Tariffs July 2021'!Q55/100),0)))</f>
        <v>0</v>
      </c>
      <c r="F67" s="203">
        <f>($L$5)*'Tariffs July 2021'!AE55/100</f>
        <v>19.562569199999999</v>
      </c>
      <c r="G67" s="203">
        <f t="shared" ref="G67:G72" si="36">SUM(C67:F67)</f>
        <v>233.94373979999995</v>
      </c>
      <c r="H67" s="203">
        <f t="shared" ref="H67:H72" si="37">(G67-C67)*4</f>
        <v>615.81895919999988</v>
      </c>
      <c r="I67" s="247">
        <f t="shared" ref="I67:I72" si="38">G67*4</f>
        <v>935.77495919999978</v>
      </c>
      <c r="J67" s="204">
        <f t="shared" ref="J67:J72" si="39">I67*1.1</f>
        <v>1029.3524551199998</v>
      </c>
      <c r="K67" s="207">
        <f>'Tariffs July 2021'!AZ55</f>
        <v>0</v>
      </c>
      <c r="L67" s="207">
        <f>'Tariffs July 2021'!BA55</f>
        <v>0</v>
      </c>
      <c r="M67" s="207">
        <f>'Tariffs July 2021'!BB55</f>
        <v>0</v>
      </c>
      <c r="N67" s="207">
        <f>'Tariffs July 2021'!BC55</f>
        <v>0</v>
      </c>
      <c r="O67" s="309">
        <f>($F$6*'Tariffs July 2021'!AT55/100)*4</f>
        <v>111.24288</v>
      </c>
      <c r="P67" s="206" t="str">
        <f t="shared" ref="P67:P72" si="40">IF(SUM(K67:N67)=0,"No discount",IF(K67&gt;0,"Guaranteed off bill",IF(L67&gt;0,"Guaranteed off usage",IF(M67&gt;0,"Pay-on-time off bill","Pay-on-time off usage"))))</f>
        <v>No discount</v>
      </c>
      <c r="Q67" s="206" t="str">
        <f t="shared" ref="Q67:Q72" si="41">IF(OR(A67="Origin Energy",A67="Red Energy",A67="Powershop"),"Inclusive","Exclusive")</f>
        <v>Exclusive</v>
      </c>
      <c r="R67" s="293">
        <f t="shared" ref="R67:R72" si="42">IF(AND(P67="Guaranteed off bill",Q67="Inclusive"),((I67*1.1)-((I67*1.1)*K67/100))/1.1,IF(AND(P67="Guaranteed off usage",Q67="Inclusive"),((I67*1.1)-((H67*1.1)*L67/100))/1.1,IF(AND(P67="Guaranteed off bill",Q67="Exclusive"),I67-(I67*K67/100),IF(AND(P67="Guaranteed off usage",Q67="Exclusive"),I67-(H67*L67/100),IF(Q67="Inclusive",((I67*1.1))/1.1,I67)))))</f>
        <v>935.77495919999978</v>
      </c>
      <c r="S67" s="247">
        <f t="shared" ref="S67:S72" si="43">IF(AND(P67="Pay-on-time off bill",Q67="Inclusive"),((R67*1.1)-((R67*1.1)*M67/100))/1.1,IF(AND(P67="Pay-on-time off usage",Q67="Inclusive"),((R67*1.1)-((H67*1.1)*N67/100))/1.1,IF(AND(P67="Pay-on-time off bill",Q67="Exclusive"),R67-(R67*M67/100),IF(AND(P67="Pay-on-time off usage",Q67="Exclusive"),R67-(H67*N67/100),IF(Q67="Inclusive",((R67*1.1))/1.1,R67)))))</f>
        <v>935.77495919999978</v>
      </c>
      <c r="T67" s="247">
        <f t="shared" ref="T67:T72" si="44">R67-O67</f>
        <v>824.53207919999977</v>
      </c>
      <c r="U67" s="247">
        <f t="shared" ref="U67:U72" si="45">S67-O67</f>
        <v>824.53207919999977</v>
      </c>
      <c r="V67" s="292">
        <f t="shared" ref="V67:V72" si="46">T67*1.1</f>
        <v>906.98528711999984</v>
      </c>
      <c r="W67" s="292">
        <f t="shared" ref="W67:W72" si="47">U67*1.1</f>
        <v>906.98528711999984</v>
      </c>
      <c r="X67" s="207">
        <f>'Tariffs July 2021'!BL55</f>
        <v>0</v>
      </c>
      <c r="Y67" s="207" t="str">
        <f>'Tariffs July 2021'!BM55</f>
        <v>n</v>
      </c>
      <c r="Z67" s="208">
        <f>'Tariffs July 2021'!G55</f>
        <v>42916</v>
      </c>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c r="AY67" s="342"/>
      <c r="AZ67" s="342"/>
      <c r="BA67" s="342"/>
      <c r="BB67" s="342"/>
      <c r="BC67" s="342"/>
    </row>
    <row r="68" spans="1:55 1185:4092 4097:8190 8193:9214 9219:12287 12290:13312 13315:14336 14341:16384" x14ac:dyDescent="0.15">
      <c r="A68" s="201" t="str">
        <f>'Tariffs July 2021'!K56</f>
        <v>Momentum Energy</v>
      </c>
      <c r="B68" s="202" t="str">
        <f>'Tariffs July 2021'!L56</f>
        <v>Solar Step Up</v>
      </c>
      <c r="C68" s="203">
        <f>IF('Tariffs July 2021'!BP56=0,91*'Tariffs July 2021'!M56/100,(91*'Tariffs July 2021'!M56/100)+'Tariffs July 2021'!BP56/4)</f>
        <v>80.907272727272712</v>
      </c>
      <c r="D68" s="203">
        <f>IF('Tariffs July 2021'!O56="",$K$5*'Tariffs July 2021'!N56/100,IF($K$5&gt;='Tariffs July 2021'!P56,('Tariffs July 2021'!P56*'Tariffs July 2021'!N56/100),($K$5*'Tariffs July 2021'!N56/100)))</f>
        <v>166.14378769090905</v>
      </c>
      <c r="E68" s="203">
        <f>IF('Tariffs July 2021'!T56&gt;0,IF(($K$5&lt;'Tariffs July 2021'!T56),(0),($K$5-'Tariffs July 2021'!T56)*'Tariffs July 2021'!U56/100),IF(AND('Tariffs July 2021'!R56&gt;0,'Tariffs July 2021'!T56=""),IF(($K$5&lt;'Tariffs July 2021'!R56),(0),($K$5-'Tariffs July 2021'!R56)*'Tariffs July 2021'!S56/100),IF(AND('Tariffs July 2021'!P56&gt;0,'Tariffs July 2021'!R56=""),IF(($K$5&lt;'Tariffs July 2021'!P56),(0),($K$5-'Tariffs July 2021'!P56)*'Tariffs July 2021'!Q56/100),0)))</f>
        <v>0</v>
      </c>
      <c r="F68" s="203">
        <f>($L$5)*'Tariffs July 2021'!AE56/100</f>
        <v>20.817204709090912</v>
      </c>
      <c r="G68" s="203">
        <f t="shared" si="36"/>
        <v>267.86826512727265</v>
      </c>
      <c r="H68" s="203">
        <f t="shared" si="37"/>
        <v>747.84396959999981</v>
      </c>
      <c r="I68" s="247">
        <f t="shared" si="38"/>
        <v>1071.4730605090906</v>
      </c>
      <c r="J68" s="204">
        <f t="shared" si="39"/>
        <v>1178.6203665599999</v>
      </c>
      <c r="K68" s="207">
        <f>'Tariffs July 2021'!AZ56</f>
        <v>0</v>
      </c>
      <c r="L68" s="207">
        <f>'Tariffs July 2021'!BA56</f>
        <v>0</v>
      </c>
      <c r="M68" s="207">
        <f>'Tariffs July 2021'!BB56</f>
        <v>0</v>
      </c>
      <c r="N68" s="207">
        <f>'Tariffs July 2021'!BC56</f>
        <v>0</v>
      </c>
      <c r="O68" s="309">
        <f>($F$6*'Tariffs July 2021'!AT56/100)*4</f>
        <v>278.10720000000003</v>
      </c>
      <c r="P68" s="206" t="str">
        <f t="shared" si="40"/>
        <v>No discount</v>
      </c>
      <c r="Q68" s="206" t="str">
        <f t="shared" si="41"/>
        <v>Exclusive</v>
      </c>
      <c r="R68" s="293">
        <f t="shared" si="42"/>
        <v>1071.4730605090906</v>
      </c>
      <c r="S68" s="247">
        <f t="shared" si="43"/>
        <v>1071.4730605090906</v>
      </c>
      <c r="T68" s="247">
        <f t="shared" si="44"/>
        <v>793.36586050909057</v>
      </c>
      <c r="U68" s="247">
        <f t="shared" si="45"/>
        <v>793.36586050909057</v>
      </c>
      <c r="V68" s="292">
        <f t="shared" si="46"/>
        <v>872.70244655999966</v>
      </c>
      <c r="W68" s="292">
        <f t="shared" si="47"/>
        <v>872.70244655999966</v>
      </c>
      <c r="X68" s="207">
        <f>'Tariffs July 2021'!BL56</f>
        <v>0</v>
      </c>
      <c r="Y68" s="207" t="str">
        <f>'Tariffs July 2021'!BM56</f>
        <v>n</v>
      </c>
      <c r="Z68" s="208">
        <f>'Tariffs July 2021'!G56</f>
        <v>42916</v>
      </c>
      <c r="AA68" s="342"/>
      <c r="AB68" s="342"/>
      <c r="AC68" s="342"/>
      <c r="AD68" s="342"/>
      <c r="AE68" s="342"/>
      <c r="AF68" s="342"/>
      <c r="AG68" s="342"/>
      <c r="AH68" s="342"/>
      <c r="AI68" s="342"/>
      <c r="AJ68" s="342"/>
      <c r="AK68" s="342"/>
      <c r="AL68" s="342"/>
      <c r="AM68" s="342"/>
      <c r="AN68" s="342"/>
      <c r="AO68" s="342"/>
      <c r="AP68" s="342"/>
      <c r="AQ68" s="342"/>
      <c r="AR68" s="342"/>
      <c r="AS68" s="342"/>
      <c r="AT68" s="342"/>
      <c r="AU68" s="342"/>
      <c r="AV68" s="342"/>
      <c r="AW68" s="342"/>
      <c r="AX68" s="342"/>
      <c r="AY68" s="342"/>
      <c r="AZ68" s="342"/>
      <c r="BA68" s="342"/>
      <c r="BB68" s="342"/>
      <c r="BC68" s="342"/>
    </row>
    <row r="69" spans="1:55 1185:4092 4097:8190 8193:9214 9219:12287 12290:13312 13315:14336 14341:16384" x14ac:dyDescent="0.15">
      <c r="A69" s="201" t="str">
        <f>'Tariffs July 2021'!K57</f>
        <v>Bright Spark Power</v>
      </c>
      <c r="B69" s="202" t="str">
        <f>'Tariffs July 2021'!L57</f>
        <v>12 Month Contract</v>
      </c>
      <c r="C69" s="203">
        <f>IF('Tariffs July 2021'!BP57=0,91*'Tariffs July 2021'!M57/100,(91*'Tariffs July 2021'!M57/100)+'Tariffs July 2021'!BP57/4)</f>
        <v>81.899999999999991</v>
      </c>
      <c r="D69" s="203">
        <f>IF('Tariffs July 2021'!O57="",$K$5*'Tariffs July 2021'!N57/100,IF($K$5&gt;='Tariffs July 2021'!P57,('Tariffs July 2021'!P57*'Tariffs July 2021'!N57/100),($K$5*'Tariffs July 2021'!N57/100)))</f>
        <v>151.78653474545453</v>
      </c>
      <c r="E69" s="203">
        <f>IF('Tariffs July 2021'!T57&gt;0,IF(($K$5&lt;'Tariffs July 2021'!T57),(0),($K$5-'Tariffs July 2021'!T57)*'Tariffs July 2021'!U57/100),IF(AND('Tariffs July 2021'!R57&gt;0,'Tariffs July 2021'!T57=""),IF(($K$5&lt;'Tariffs July 2021'!R57),(0),($K$5-'Tariffs July 2021'!R57)*'Tariffs July 2021'!S57/100),IF(AND('Tariffs July 2021'!P57&gt;0,'Tariffs July 2021'!R57=""),IF(($K$5&lt;'Tariffs July 2021'!P57),(0),($K$5-'Tariffs July 2021'!P57)*'Tariffs July 2021'!Q57/100),0)))</f>
        <v>0</v>
      </c>
      <c r="F69" s="203">
        <f>($L$5)*'Tariffs July 2021'!AE57/100</f>
        <v>20.695395436363636</v>
      </c>
      <c r="G69" s="203">
        <f t="shared" si="36"/>
        <v>254.38193018181818</v>
      </c>
      <c r="H69" s="203">
        <f t="shared" si="37"/>
        <v>689.9277207272728</v>
      </c>
      <c r="I69" s="247">
        <f t="shared" si="38"/>
        <v>1017.5277207272727</v>
      </c>
      <c r="J69" s="204">
        <f t="shared" si="39"/>
        <v>1119.2804928</v>
      </c>
      <c r="K69" s="207">
        <f>'Tariffs July 2021'!AZ57</f>
        <v>0</v>
      </c>
      <c r="L69" s="207">
        <f>'Tariffs July 2021'!BA57</f>
        <v>0</v>
      </c>
      <c r="M69" s="207">
        <f>'Tariffs July 2021'!BB57</f>
        <v>0</v>
      </c>
      <c r="N69" s="207">
        <f>'Tariffs July 2021'!BC57</f>
        <v>0</v>
      </c>
      <c r="O69" s="309">
        <f>($F$6*'Tariffs July 2021'!AT57/100)*4</f>
        <v>194.67504</v>
      </c>
      <c r="P69" s="206" t="str">
        <f t="shared" si="40"/>
        <v>No discount</v>
      </c>
      <c r="Q69" s="206" t="str">
        <f t="shared" si="41"/>
        <v>Exclusive</v>
      </c>
      <c r="R69" s="293">
        <f t="shared" si="42"/>
        <v>1017.5277207272727</v>
      </c>
      <c r="S69" s="247">
        <f t="shared" si="43"/>
        <v>1017.5277207272727</v>
      </c>
      <c r="T69" s="247">
        <f t="shared" si="44"/>
        <v>822.85268072727274</v>
      </c>
      <c r="U69" s="247">
        <f t="shared" si="45"/>
        <v>822.85268072727274</v>
      </c>
      <c r="V69" s="292">
        <f t="shared" si="46"/>
        <v>905.13794880000012</v>
      </c>
      <c r="W69" s="292">
        <f t="shared" si="47"/>
        <v>905.13794880000012</v>
      </c>
      <c r="X69" s="207">
        <f>'Tariffs July 2021'!BL57</f>
        <v>12</v>
      </c>
      <c r="Y69" s="207" t="str">
        <f>'Tariffs July 2021'!BM57</f>
        <v>n</v>
      </c>
      <c r="Z69" s="208">
        <f>'Tariffs July 2021'!G57</f>
        <v>42916</v>
      </c>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342"/>
      <c r="AW69" s="342"/>
      <c r="AX69" s="342"/>
      <c r="AY69" s="342"/>
      <c r="AZ69" s="342"/>
      <c r="BA69" s="342"/>
      <c r="BB69" s="342"/>
      <c r="BC69" s="342"/>
    </row>
    <row r="70" spans="1:55 1185:4092 4097:8190 8193:9214 9219:12287 12290:13312 13315:14336 14341:16384" x14ac:dyDescent="0.15">
      <c r="A70" s="201" t="str">
        <f>'Tariffs July 2021'!K58</f>
        <v>Enova Energy</v>
      </c>
      <c r="B70" s="202" t="str">
        <f>'Tariffs July 2021'!L58</f>
        <v>Solar Premium</v>
      </c>
      <c r="C70" s="203">
        <f>IF('Tariffs July 2021'!BP58=0,91*'Tariffs July 2021'!M58/100,(91*'Tariffs July 2021'!M58/100)+'Tariffs July 2021'!BP58/4)</f>
        <v>93.481818181818184</v>
      </c>
      <c r="D70" s="203">
        <f>IF('Tariffs July 2021'!O58="",$K$5*'Tariffs July 2021'!N58/100,IF($K$5&gt;='Tariffs July 2021'!P58,('Tariffs July 2021'!P58*'Tariffs July 2021'!N58/100),($K$5*'Tariffs July 2021'!N58/100)))</f>
        <v>151.16530745454543</v>
      </c>
      <c r="E70" s="203">
        <f>IF('Tariffs July 2021'!T58&gt;0,IF(($K$5&lt;'Tariffs July 2021'!T58),(0),($K$5-'Tariffs July 2021'!T58)*'Tariffs July 2021'!U58/100),IF(AND('Tariffs July 2021'!R58&gt;0,'Tariffs July 2021'!T58=""),IF(($K$5&lt;'Tariffs July 2021'!R58),(0),($K$5-'Tariffs July 2021'!R58)*'Tariffs July 2021'!S58/100),IF(AND('Tariffs July 2021'!P58&gt;0,'Tariffs July 2021'!R58=""),IF(($K$5&lt;'Tariffs July 2021'!P58),(0),($K$5-'Tariffs July 2021'!P58)*'Tariffs July 2021'!Q58/100),0)))</f>
        <v>0</v>
      </c>
      <c r="F70" s="203">
        <f>($L$5)*'Tariffs July 2021'!AE58/100</f>
        <v>18.161762563636366</v>
      </c>
      <c r="G70" s="203">
        <f t="shared" si="36"/>
        <v>262.80888820000001</v>
      </c>
      <c r="H70" s="203">
        <f t="shared" si="37"/>
        <v>677.30828007272726</v>
      </c>
      <c r="I70" s="247">
        <f t="shared" si="38"/>
        <v>1051.2355528000001</v>
      </c>
      <c r="J70" s="204">
        <f t="shared" si="39"/>
        <v>1156.3591080800002</v>
      </c>
      <c r="K70" s="207">
        <f>'Tariffs July 2021'!AZ58</f>
        <v>0</v>
      </c>
      <c r="L70" s="207">
        <f>'Tariffs July 2021'!BA58</f>
        <v>0</v>
      </c>
      <c r="M70" s="207">
        <f>'Tariffs July 2021'!BB58</f>
        <v>0</v>
      </c>
      <c r="N70" s="207">
        <f>'Tariffs July 2021'!BC58</f>
        <v>0</v>
      </c>
      <c r="O70" s="309">
        <f>($F$6*'Tariffs July 2021'!AT58/100)*4</f>
        <v>278.10720000000003</v>
      </c>
      <c r="P70" s="206" t="str">
        <f t="shared" si="40"/>
        <v>No discount</v>
      </c>
      <c r="Q70" s="206" t="str">
        <f t="shared" si="41"/>
        <v>Exclusive</v>
      </c>
      <c r="R70" s="293">
        <f t="shared" si="42"/>
        <v>1051.2355528000001</v>
      </c>
      <c r="S70" s="247">
        <f t="shared" si="43"/>
        <v>1051.2355528000001</v>
      </c>
      <c r="T70" s="247">
        <f t="shared" si="44"/>
        <v>773.12835280000002</v>
      </c>
      <c r="U70" s="247">
        <f t="shared" si="45"/>
        <v>773.12835280000002</v>
      </c>
      <c r="V70" s="292">
        <f t="shared" si="46"/>
        <v>850.44118808000007</v>
      </c>
      <c r="W70" s="292">
        <f t="shared" si="47"/>
        <v>850.44118808000007</v>
      </c>
      <c r="X70" s="207">
        <f>'Tariffs July 2021'!BL58</f>
        <v>0</v>
      </c>
      <c r="Y70" s="207" t="str">
        <f>'Tariffs July 2021'!BM58</f>
        <v>n</v>
      </c>
      <c r="Z70" s="208">
        <f>'Tariffs July 2021'!G58</f>
        <v>42755</v>
      </c>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c r="AX70" s="342"/>
      <c r="AY70" s="342"/>
      <c r="AZ70" s="342"/>
      <c r="BA70" s="342"/>
      <c r="BB70" s="342"/>
      <c r="BC70" s="342"/>
    </row>
    <row r="71" spans="1:55 1185:4092 4097:8190 8193:9214 9219:12287 12290:13312 13315:14336 14341:16384" x14ac:dyDescent="0.15">
      <c r="A71" s="201" t="str">
        <f>'Tariffs July 2021'!K59</f>
        <v>Glow Power</v>
      </c>
      <c r="B71" s="202" t="str">
        <f>'Tariffs July 2021'!L59</f>
        <v>Everyday Saver</v>
      </c>
      <c r="C71" s="203">
        <f>IF('Tariffs July 2021'!BP59=0,91*'Tariffs July 2021'!M59/100,(91*'Tariffs July 2021'!M59/100)+'Tariffs July 2021'!BP59/4)</f>
        <v>83.968181818181819</v>
      </c>
      <c r="D71" s="203">
        <f>IF('Tariffs July 2021'!O59="",$K$5*'Tariffs July 2021'!N59/100,IF($K$5&gt;='Tariffs July 2021'!P59,('Tariffs July 2021'!P59*'Tariffs July 2021'!N59/100),($K$5*'Tariffs July 2021'!N59/100)))</f>
        <v>133.28776652727268</v>
      </c>
      <c r="E71" s="203">
        <f>IF('Tariffs July 2021'!T59&gt;0,IF(($K$5&lt;'Tariffs July 2021'!T59),(0),($K$5-'Tariffs July 2021'!T59)*'Tariffs July 2021'!U59/100),IF(AND('Tariffs July 2021'!R59&gt;0,'Tariffs July 2021'!T59=""),IF(($K$5&lt;'Tariffs July 2021'!R59),(0),($K$5-'Tariffs July 2021'!R59)*'Tariffs July 2021'!S59/100),IF(AND('Tariffs July 2021'!P59&gt;0,'Tariffs July 2021'!R59=""),IF(($K$5&lt;'Tariffs July 2021'!P59),(0),($K$5-'Tariffs July 2021'!P59)*'Tariffs July 2021'!Q59/100),0)))</f>
        <v>0</v>
      </c>
      <c r="F71" s="203">
        <f>($L$5)*'Tariffs July 2021'!AE59/100</f>
        <v>21.913488163636362</v>
      </c>
      <c r="G71" s="203">
        <f t="shared" si="36"/>
        <v>239.16943650909087</v>
      </c>
      <c r="H71" s="203">
        <f t="shared" si="37"/>
        <v>620.80501876363621</v>
      </c>
      <c r="I71" s="247">
        <f t="shared" si="38"/>
        <v>956.67774603636349</v>
      </c>
      <c r="J71" s="204">
        <f t="shared" si="39"/>
        <v>1052.3455206399999</v>
      </c>
      <c r="K71" s="207">
        <f>'Tariffs July 2021'!AZ59</f>
        <v>0</v>
      </c>
      <c r="L71" s="207">
        <f>'Tariffs July 2021'!BA59</f>
        <v>0</v>
      </c>
      <c r="M71" s="207">
        <f>'Tariffs July 2021'!BB59</f>
        <v>0</v>
      </c>
      <c r="N71" s="207">
        <f>'Tariffs July 2021'!BC59</f>
        <v>0</v>
      </c>
      <c r="O71" s="309">
        <f>($F$6*'Tariffs July 2021'!AT59/100)*4</f>
        <v>194.67504</v>
      </c>
      <c r="P71" s="206" t="str">
        <f t="shared" si="40"/>
        <v>No discount</v>
      </c>
      <c r="Q71" s="206" t="str">
        <f t="shared" si="41"/>
        <v>Exclusive</v>
      </c>
      <c r="R71" s="293">
        <f t="shared" si="42"/>
        <v>956.67774603636349</v>
      </c>
      <c r="S71" s="247">
        <f t="shared" si="43"/>
        <v>956.67774603636349</v>
      </c>
      <c r="T71" s="247">
        <f t="shared" si="44"/>
        <v>762.00270603636352</v>
      </c>
      <c r="U71" s="247">
        <f t="shared" si="45"/>
        <v>762.00270603636352</v>
      </c>
      <c r="V71" s="292">
        <f t="shared" si="46"/>
        <v>838.20297663999997</v>
      </c>
      <c r="W71" s="292">
        <f t="shared" si="47"/>
        <v>838.20297663999997</v>
      </c>
      <c r="X71" s="207">
        <f>'Tariffs July 2021'!BL59</f>
        <v>0</v>
      </c>
      <c r="Y71" s="207" t="str">
        <f>'Tariffs July 2021'!BM59</f>
        <v>n</v>
      </c>
      <c r="Z71" s="208">
        <f>'Tariffs July 2021'!G59</f>
        <v>42768</v>
      </c>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c r="AY71" s="342"/>
      <c r="AZ71" s="342"/>
      <c r="BA71" s="342"/>
      <c r="BB71" s="342"/>
      <c r="BC71" s="342"/>
    </row>
    <row r="72" spans="1:55 1185:4092 4097:8190 8193:9214 9219:12287 12290:13312 13315:14336 14341:16384" x14ac:dyDescent="0.15">
      <c r="A72" s="201" t="str">
        <f>'Tariffs July 2021'!K60</f>
        <v>Radian Energy</v>
      </c>
      <c r="B72" s="202" t="str">
        <f>'Tariffs July 2021'!L60</f>
        <v>Grid to Go</v>
      </c>
      <c r="C72" s="203">
        <f>IF('Tariffs July 2021'!BP60=0,91*'Tariffs July 2021'!M60/100,(91*'Tariffs July 2021'!M60/100)+'Tariffs July 2021'!BP60/4)</f>
        <v>82.677636363636353</v>
      </c>
      <c r="D72" s="203">
        <f>IF('Tariffs July 2021'!O60="",$K$5*'Tariffs July 2021'!N60/100,IF($K$5&gt;='Tariffs July 2021'!P60,('Tariffs July 2021'!P60*'Tariffs July 2021'!N60/100),($K$5*'Tariffs July 2021'!N60/100)))</f>
        <v>137.70538281818179</v>
      </c>
      <c r="E72" s="203">
        <f>IF('Tariffs July 2021'!T60&gt;0,IF(($K$5&lt;'Tariffs July 2021'!T60),(0),($K$5-'Tariffs July 2021'!T60)*'Tariffs July 2021'!U60/100),IF(AND('Tariffs July 2021'!R60&gt;0,'Tariffs July 2021'!T60=""),IF(($K$5&lt;'Tariffs July 2021'!R60),(0),($K$5-'Tariffs July 2021'!R60)*'Tariffs July 2021'!S60/100),IF(AND('Tariffs July 2021'!P60&gt;0,'Tariffs July 2021'!R60=""),IF(($K$5&lt;'Tariffs July 2021'!P60),(0),($K$5-'Tariffs July 2021'!P60)*'Tariffs July 2021'!Q60/100),0)))</f>
        <v>0</v>
      </c>
      <c r="F72" s="203">
        <f>($L$5)*'Tariffs July 2021'!AE60/100</f>
        <v>17.784153818181821</v>
      </c>
      <c r="G72" s="203">
        <f t="shared" si="36"/>
        <v>238.16717299999999</v>
      </c>
      <c r="H72" s="203">
        <f t="shared" si="37"/>
        <v>621.95814654545461</v>
      </c>
      <c r="I72" s="247">
        <f t="shared" si="38"/>
        <v>952.66869199999996</v>
      </c>
      <c r="J72" s="204">
        <f t="shared" si="39"/>
        <v>1047.9355611999999</v>
      </c>
      <c r="K72" s="207">
        <f>'Tariffs July 2021'!AZ60</f>
        <v>0</v>
      </c>
      <c r="L72" s="207">
        <f>'Tariffs July 2021'!BA60</f>
        <v>0</v>
      </c>
      <c r="M72" s="207">
        <f>'Tariffs July 2021'!BB60</f>
        <v>0</v>
      </c>
      <c r="N72" s="207">
        <f>'Tariffs July 2021'!BC60</f>
        <v>0</v>
      </c>
      <c r="O72" s="309">
        <f>($F$6*'Tariffs July 2021'!AT60/100)*4</f>
        <v>166.86432000000002</v>
      </c>
      <c r="P72" s="206" t="str">
        <f t="shared" si="40"/>
        <v>No discount</v>
      </c>
      <c r="Q72" s="206" t="str">
        <f t="shared" si="41"/>
        <v>Exclusive</v>
      </c>
      <c r="R72" s="293">
        <f t="shared" si="42"/>
        <v>952.66869199999996</v>
      </c>
      <c r="S72" s="247">
        <f t="shared" si="43"/>
        <v>952.66869199999996</v>
      </c>
      <c r="T72" s="247">
        <f t="shared" si="44"/>
        <v>785.80437199999994</v>
      </c>
      <c r="U72" s="247">
        <f t="shared" si="45"/>
        <v>785.80437199999994</v>
      </c>
      <c r="V72" s="292">
        <f t="shared" si="46"/>
        <v>864.38480920000006</v>
      </c>
      <c r="W72" s="292">
        <f t="shared" si="47"/>
        <v>864.38480920000006</v>
      </c>
      <c r="X72" s="207">
        <f>'Tariffs July 2021'!BL60</f>
        <v>0</v>
      </c>
      <c r="Y72" s="207" t="str">
        <f>'Tariffs July 2021'!BM60</f>
        <v>n</v>
      </c>
      <c r="Z72" s="208">
        <f>'Tariffs July 2021'!G60</f>
        <v>42858</v>
      </c>
      <c r="AA72" s="342"/>
      <c r="AB72" s="342"/>
      <c r="AC72" s="342"/>
      <c r="AD72" s="342"/>
      <c r="AE72" s="342"/>
      <c r="AF72" s="342"/>
      <c r="AG72" s="342"/>
      <c r="AH72" s="342"/>
      <c r="AI72" s="342"/>
      <c r="AJ72" s="342"/>
      <c r="AK72" s="342"/>
      <c r="AL72" s="342"/>
      <c r="AM72" s="342"/>
      <c r="AN72" s="342"/>
      <c r="AO72" s="342"/>
      <c r="AP72" s="342"/>
      <c r="AQ72" s="342"/>
      <c r="AR72" s="342"/>
      <c r="AS72" s="342"/>
      <c r="AT72" s="342"/>
      <c r="AU72" s="342"/>
      <c r="AV72" s="342"/>
      <c r="AW72" s="342"/>
      <c r="AX72" s="342"/>
      <c r="AY72" s="342"/>
      <c r="AZ72" s="342"/>
      <c r="BA72" s="342"/>
      <c r="BB72" s="342"/>
      <c r="BC72" s="342"/>
    </row>
    <row r="73" spans="1:55 1185:4092 4097:8190 8193:9214 9219:12287 12290:13312 13315:14336 14341:16384" customFormat="1" ht="13"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2"/>
      <c r="AW73" s="342"/>
      <c r="AX73" s="342"/>
      <c r="AY73" s="342"/>
      <c r="AZ73" s="342"/>
      <c r="BA73" s="342"/>
      <c r="BB73" s="342"/>
      <c r="BC73" s="342"/>
    </row>
    <row r="74" spans="1:55 1185:4092 4097:8190 8193:9214 9219:12287 12290:13312 13315:14336 14341:16384" customFormat="1" thickBot="1" x14ac:dyDescent="0.2">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c r="AU74" s="342"/>
      <c r="AV74" s="342"/>
      <c r="AW74" s="342"/>
      <c r="AX74" s="342"/>
      <c r="AY74" s="342"/>
      <c r="AZ74" s="342"/>
      <c r="BA74" s="342"/>
      <c r="BB74" s="342"/>
      <c r="BC74" s="342"/>
    </row>
    <row r="75" spans="1:55 1185:4092 4097:8190 8193:9214 9219:12287 12290:13312 13315:14336 14341:16384" x14ac:dyDescent="0.15">
      <c r="A75" s="257" t="s">
        <v>201</v>
      </c>
      <c r="B75" s="258"/>
      <c r="C75" s="258"/>
      <c r="D75" s="260"/>
      <c r="E75" s="260"/>
      <c r="F75" s="260"/>
      <c r="G75" s="261"/>
      <c r="H75" s="261"/>
      <c r="I75" s="258"/>
      <c r="J75" s="258"/>
      <c r="K75" s="258"/>
      <c r="L75" s="258"/>
      <c r="M75" s="258"/>
      <c r="N75" s="258"/>
      <c r="O75" s="258"/>
      <c r="P75" s="258"/>
      <c r="Q75" s="258"/>
      <c r="R75" s="258"/>
      <c r="S75" s="258"/>
      <c r="T75" s="258"/>
      <c r="U75" s="258"/>
      <c r="V75" s="258"/>
      <c r="W75" s="258"/>
      <c r="X75" s="258"/>
      <c r="Y75" s="258"/>
      <c r="Z75" s="259"/>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c r="AX75" s="342"/>
      <c r="AY75" s="342"/>
      <c r="AZ75" s="342"/>
      <c r="BA75" s="342"/>
      <c r="BB75" s="342"/>
      <c r="BC75" s="342"/>
    </row>
    <row r="76" spans="1:55 1185:4092 4097:8190 8193:9214 9219:12287 12290:13312 13315:14336 14341:16384" ht="75" x14ac:dyDescent="0.15">
      <c r="A76" s="262" t="s">
        <v>184</v>
      </c>
      <c r="B76" s="263" t="s">
        <v>222</v>
      </c>
      <c r="C76" s="264" t="s">
        <v>211</v>
      </c>
      <c r="D76" s="264" t="s">
        <v>113</v>
      </c>
      <c r="E76" s="264" t="s">
        <v>232</v>
      </c>
      <c r="F76" s="264" t="s">
        <v>235</v>
      </c>
      <c r="G76" s="264" t="s">
        <v>234</v>
      </c>
      <c r="H76" s="265" t="s">
        <v>206</v>
      </c>
      <c r="I76" s="265" t="s">
        <v>224</v>
      </c>
      <c r="J76" s="290" t="s">
        <v>571</v>
      </c>
      <c r="K76" s="267" t="s">
        <v>215</v>
      </c>
      <c r="L76" s="267" t="s">
        <v>189</v>
      </c>
      <c r="M76" s="267" t="s">
        <v>127</v>
      </c>
      <c r="N76" s="267" t="s">
        <v>209</v>
      </c>
      <c r="O76" s="268" t="s">
        <v>233</v>
      </c>
      <c r="P76" s="269" t="s">
        <v>572</v>
      </c>
      <c r="Q76" s="269" t="s">
        <v>573</v>
      </c>
      <c r="R76" s="270" t="s">
        <v>190</v>
      </c>
      <c r="S76" s="270" t="s">
        <v>148</v>
      </c>
      <c r="T76" s="270" t="s">
        <v>118</v>
      </c>
      <c r="U76" s="270" t="s">
        <v>161</v>
      </c>
      <c r="V76" s="268" t="s">
        <v>199</v>
      </c>
      <c r="W76" s="268" t="s">
        <v>210</v>
      </c>
      <c r="X76" s="273" t="s">
        <v>149</v>
      </c>
      <c r="Y76" s="267" t="s">
        <v>150</v>
      </c>
      <c r="Z76" s="272" t="s">
        <v>56</v>
      </c>
      <c r="AA76" s="342"/>
      <c r="AB76" s="342"/>
      <c r="AC76" s="342"/>
      <c r="AD76" s="342"/>
      <c r="AE76" s="342"/>
      <c r="AF76" s="342"/>
      <c r="AG76" s="342"/>
      <c r="AH76" s="342"/>
      <c r="AI76" s="342"/>
      <c r="AJ76" s="342"/>
      <c r="AK76" s="342"/>
      <c r="AL76" s="342"/>
      <c r="AM76" s="342"/>
      <c r="AN76" s="342"/>
      <c r="AO76" s="342"/>
      <c r="AP76" s="342"/>
      <c r="AQ76" s="342"/>
      <c r="AR76" s="342"/>
      <c r="AS76" s="342"/>
      <c r="AT76" s="342"/>
      <c r="AU76" s="342"/>
      <c r="AV76" s="342"/>
      <c r="AW76" s="342"/>
      <c r="AX76" s="342"/>
      <c r="AY76" s="342"/>
      <c r="AZ76" s="342"/>
      <c r="BA76" s="342"/>
      <c r="BB76" s="342"/>
      <c r="BC76" s="342"/>
    </row>
    <row r="77" spans="1:55 1185:4092 4097:8190 8193:9214 9219:12287 12290:13312 13315:14336 14341:16384" x14ac:dyDescent="0.15">
      <c r="A77" s="201" t="str">
        <f>'Tariffs July 2021'!K61</f>
        <v>AGL</v>
      </c>
      <c r="B77" s="202" t="str">
        <f>'Tariffs July 2021'!L61</f>
        <v>Solar Savers</v>
      </c>
      <c r="C77" s="203">
        <f>IF('Tariffs July 2021'!BP61=0,91*'Tariffs July 2021'!M61/100,(91*'Tariffs July 2021'!M61/100)+'Tariffs July 2021'!BP61/4)</f>
        <v>99.438181818181818</v>
      </c>
      <c r="D77" s="203">
        <f>IF('Tariffs July 2021'!O61="",$K$5*'Tariffs July 2021'!N61/100,IF($K$5&gt;='Tariffs July 2021'!P61,('Tariffs July 2021'!P61*'Tariffs July 2021'!N61/100),($K$5*'Tariffs July 2021'!N61/100)))</f>
        <v>152.47678729090904</v>
      </c>
      <c r="E77" s="203">
        <f>IF('Tariffs July 2021'!T61&gt;0,IF(($K$5&lt;'Tariffs July 2021'!T61),(0),($K$5-'Tariffs July 2021'!T61)*'Tariffs July 2021'!U61/100),IF(AND('Tariffs July 2021'!R61&gt;0,'Tariffs July 2021'!T61=""),IF(($K$5&lt;'Tariffs July 2021'!R61),(0),($K$5-'Tariffs July 2021'!R61)*'Tariffs July 2021'!S61/100),IF(AND('Tariffs July 2021'!P61&gt;0,'Tariffs July 2021'!R61=""),IF(($K$5&lt;'Tariffs July 2021'!P61),(0),($K$5-'Tariffs July 2021'!P61)*'Tariffs July 2021'!Q61/100),0)))</f>
        <v>0</v>
      </c>
      <c r="F77" s="203">
        <f>($L$5)*'Tariffs July 2021'!AE61/100</f>
        <v>21.170451599999996</v>
      </c>
      <c r="G77" s="203">
        <f t="shared" ref="G77:G98" si="48">SUM(C77:F77)</f>
        <v>273.08542070909084</v>
      </c>
      <c r="H77" s="203">
        <f t="shared" ref="H77:H98" si="49">(G77-C77)*4</f>
        <v>694.58895556363609</v>
      </c>
      <c r="I77" s="247">
        <f>G77*4</f>
        <v>1092.3416828363634</v>
      </c>
      <c r="J77" s="204">
        <f>I77*1.1</f>
        <v>1201.5758511199997</v>
      </c>
      <c r="K77" s="207">
        <f>'Tariffs July 2021'!AZ61</f>
        <v>0</v>
      </c>
      <c r="L77" s="207">
        <f>'Tariffs July 2021'!BA61</f>
        <v>0</v>
      </c>
      <c r="M77" s="207">
        <f>'Tariffs July 2021'!BB61</f>
        <v>0</v>
      </c>
      <c r="N77" s="207">
        <f>'Tariffs July 2021'!BC61</f>
        <v>0</v>
      </c>
      <c r="O77" s="205">
        <f>($F$6*'Tariffs July 2021'!AT61/100)*4</f>
        <v>417.16079999999999</v>
      </c>
      <c r="P77" s="206" t="str">
        <f>IF(SUM(K77:N77)=0,"No discount",IF(K77&gt;0,"Guaranteed off bill",IF(L77&gt;0,"Guaranteed off usage",IF(M77&gt;0,"Pay-on-time off bill","Pay-on-time off usage"))))</f>
        <v>No discount</v>
      </c>
      <c r="Q77" s="206" t="str">
        <f t="shared" ref="Q77:Q98" si="50">IF(OR(A77="Origin Energy",A77="Red Energy",A77="Powershop"),"Inclusive","Exclusive")</f>
        <v>Exclusive</v>
      </c>
      <c r="R77" s="293">
        <f>IF(AND(P77="Guaranteed off bill",Q77="Inclusive"),((I77*1.1)-((I77*1.1)*K77/100))/1.1,IF(AND(P77="Guaranteed off usage",Q77="Inclusive"),((I77*1.1)-((H77*1.1)*L77/100))/1.1,IF(AND(P77="Guaranteed off bill",Q77="Exclusive"),I77-(I77*K77/100),IF(AND(P77="Guaranteed off usage",Q77="Exclusive"),I77-(H77*L77/100),IF(Q77="Inclusive",((I77*1.1))/1.1,I77)))))</f>
        <v>1092.3416828363634</v>
      </c>
      <c r="S77" s="247">
        <f>IF(AND(P77="Pay-on-time off bill",Q77="Inclusive"),((R77*1.1)-((R77*1.1)*M77/100))/1.1,IF(AND(P77="Pay-on-time off usage",Q77="Inclusive"),((R77*1.1)-((H77*1.1)*N77/100))/1.1,IF(AND(P77="Pay-on-time off bill",Q77="Exclusive"),R77-(R77*M77/100),IF(AND(P77="Pay-on-time off usage",Q77="Exclusive"),R77-(H77*N77/100),IF(Q77="Inclusive",((R77*1.1))/1.1,R77)))))</f>
        <v>1092.3416828363634</v>
      </c>
      <c r="T77" s="247">
        <f t="shared" ref="T77:T98" si="51">R77-O77</f>
        <v>675.18088283636337</v>
      </c>
      <c r="U77" s="247">
        <f t="shared" ref="U77:U98" si="52">S77-O77</f>
        <v>675.18088283636337</v>
      </c>
      <c r="V77" s="292">
        <f t="shared" ref="V77:W89" si="53">T77*1.1</f>
        <v>742.69897111999978</v>
      </c>
      <c r="W77" s="292">
        <f t="shared" si="53"/>
        <v>742.69897111999978</v>
      </c>
      <c r="X77" s="207">
        <f>'Tariffs July 2021'!BL61</f>
        <v>0</v>
      </c>
      <c r="Y77" s="207" t="str">
        <f>'Tariffs July 2021'!BM61</f>
        <v>n</v>
      </c>
      <c r="Z77" s="208">
        <f>'Tariffs July 2021'!G61</f>
        <v>42922</v>
      </c>
      <c r="AA77" s="342"/>
      <c r="AB77" s="342"/>
      <c r="AC77" s="342"/>
      <c r="AD77" s="342"/>
      <c r="AE77" s="342"/>
      <c r="AF77" s="342"/>
      <c r="AG77" s="342"/>
      <c r="AH77" s="342"/>
      <c r="AI77" s="342"/>
      <c r="AJ77" s="342"/>
      <c r="AK77" s="342"/>
      <c r="AL77" s="342"/>
      <c r="AM77" s="342"/>
      <c r="AN77" s="342"/>
      <c r="AO77" s="342"/>
      <c r="AP77" s="342"/>
      <c r="AQ77" s="342"/>
      <c r="AR77" s="342"/>
      <c r="AS77" s="342"/>
      <c r="AT77" s="342"/>
      <c r="AU77" s="342"/>
      <c r="AV77" s="342"/>
      <c r="AW77" s="342"/>
      <c r="AX77" s="342"/>
      <c r="AY77" s="342"/>
      <c r="AZ77" s="342"/>
      <c r="BA77" s="342"/>
      <c r="BB77" s="342"/>
      <c r="BC77" s="342"/>
    </row>
    <row r="78" spans="1:55 1185:4092 4097:8190 8193:9214 9219:12287 12290:13312 13315:14336 14341:16384" x14ac:dyDescent="0.15">
      <c r="A78" s="201" t="str">
        <f>'Tariffs July 2021'!K62</f>
        <v>Diamond Energy</v>
      </c>
      <c r="B78" s="202" t="str">
        <f>'Tariffs July 2021'!L62</f>
        <v>Renewable Saver POT</v>
      </c>
      <c r="C78" s="203">
        <f>IF('Tariffs July 2021'!BP62=0,91*'Tariffs July 2021'!M62/100,(91*'Tariffs July 2021'!M62/100)+'Tariffs July 2021'!BP62/4)</f>
        <v>90.363</v>
      </c>
      <c r="D78" s="203">
        <f>IF('Tariffs July 2021'!O62="",$K$5*'Tariffs July 2021'!N62/100,IF($K$5&gt;='Tariffs July 2021'!P62,('Tariffs July 2021'!P62*'Tariffs July 2021'!N62/100),($K$5*'Tariffs July 2021'!N62/100)))</f>
        <v>169.73310092727269</v>
      </c>
      <c r="E78" s="203">
        <f>IF('Tariffs July 2021'!T62&gt;0,IF(($K$5&lt;'Tariffs July 2021'!T62),(0),($K$5-'Tariffs July 2021'!T62)*'Tariffs July 2021'!U62/100),IF(AND('Tariffs July 2021'!R62&gt;0,'Tariffs July 2021'!T62=""),IF(($K$5&lt;'Tariffs July 2021'!R62),(0),($K$5-'Tariffs July 2021'!R62)*'Tariffs July 2021'!S62/100),IF(AND('Tariffs July 2021'!P62&gt;0,'Tariffs July 2021'!R62=""),IF(($K$5&lt;'Tariffs July 2021'!P62),(0),($K$5-'Tariffs July 2021'!P62)*'Tariffs July 2021'!Q62/100),0)))</f>
        <v>0</v>
      </c>
      <c r="F78" s="203">
        <f>($L$5)*'Tariffs July 2021'!AE62/100</f>
        <v>24.057331363636361</v>
      </c>
      <c r="G78" s="203">
        <f t="shared" si="48"/>
        <v>284.15343229090905</v>
      </c>
      <c r="H78" s="203">
        <f t="shared" si="49"/>
        <v>775.16172916363621</v>
      </c>
      <c r="I78" s="247">
        <f t="shared" ref="I78:I87" si="54">G78*4</f>
        <v>1136.6137291636362</v>
      </c>
      <c r="J78" s="204">
        <f t="shared" ref="J78:J98" si="55">I78*1.1</f>
        <v>1250.2751020799999</v>
      </c>
      <c r="K78" s="207">
        <f>'Tariffs July 2021'!AZ62</f>
        <v>0</v>
      </c>
      <c r="L78" s="207">
        <f>'Tariffs July 2021'!BA62</f>
        <v>0</v>
      </c>
      <c r="M78" s="207">
        <f>'Tariffs July 2021'!BB62</f>
        <v>7</v>
      </c>
      <c r="N78" s="207">
        <f>'Tariffs July 2021'!BC62</f>
        <v>0</v>
      </c>
      <c r="O78" s="205">
        <f>($F$6*'Tariffs July 2021'!AT62/100)*4</f>
        <v>333.72864000000004</v>
      </c>
      <c r="P78" s="206" t="str">
        <f t="shared" ref="P78:P98" si="56">IF(SUM(K78:N78)=0,"No discount",IF(K78&gt;0,"Guaranteed off bill",IF(L78&gt;0,"Guaranteed off usage",IF(M78&gt;0,"Pay-on-time off bill","Pay-on-time off usage"))))</f>
        <v>Pay-on-time off bill</v>
      </c>
      <c r="Q78" s="206" t="str">
        <f t="shared" si="50"/>
        <v>Exclusive</v>
      </c>
      <c r="R78" s="293">
        <f t="shared" ref="R78:R98" si="57">IF(AND(P78="Guaranteed off bill",Q78="Inclusive"),((I78*1.1)-((I78*1.1)*K78/100))/1.1,IF(AND(P78="Guaranteed off usage",Q78="Inclusive"),((I78*1.1)-((H78*1.1)*L78/100))/1.1,IF(AND(P78="Guaranteed off bill",Q78="Exclusive"),I78-(I78*K78/100),IF(AND(P78="Guaranteed off usage",Q78="Exclusive"),I78-(H78*L78/100),IF(Q78="Inclusive",((I78*1.1))/1.1,I78)))))</f>
        <v>1136.6137291636362</v>
      </c>
      <c r="S78" s="247">
        <f t="shared" ref="S78:S98" si="58">IF(AND(P78="Pay-on-time off bill",Q78="Inclusive"),((R78*1.1)-((R78*1.1)*M78/100))/1.1,IF(AND(P78="Pay-on-time off usage",Q78="Inclusive"),((R78*1.1)-((H78*1.1)*N78/100))/1.1,IF(AND(P78="Pay-on-time off bill",Q78="Exclusive"),R78-(R78*M78/100),IF(AND(P78="Pay-on-time off usage",Q78="Exclusive"),R78-(H78*N78/100),IF(Q78="Inclusive",((R78*1.1))/1.1,R78)))))</f>
        <v>1057.0507681221816</v>
      </c>
      <c r="T78" s="247">
        <f t="shared" si="51"/>
        <v>802.88508916363617</v>
      </c>
      <c r="U78" s="247">
        <f t="shared" si="52"/>
        <v>723.32212812218154</v>
      </c>
      <c r="V78" s="292">
        <f t="shared" si="53"/>
        <v>883.17359807999981</v>
      </c>
      <c r="W78" s="292">
        <f t="shared" si="53"/>
        <v>795.65434093439978</v>
      </c>
      <c r="X78" s="207">
        <f>'Tariffs July 2021'!BL62</f>
        <v>0</v>
      </c>
      <c r="Y78" s="207" t="str">
        <f>'Tariffs July 2021'!BM62</f>
        <v>n</v>
      </c>
      <c r="Z78" s="208">
        <f>'Tariffs July 2021'!G62</f>
        <v>42643</v>
      </c>
      <c r="AA78" s="342"/>
      <c r="AB78" s="342"/>
      <c r="AC78" s="342"/>
      <c r="AD78" s="342"/>
      <c r="AE78" s="342"/>
      <c r="AF78" s="342"/>
      <c r="AG78" s="342"/>
      <c r="AH78" s="342"/>
      <c r="AI78" s="342"/>
      <c r="AJ78" s="342"/>
      <c r="AK78" s="342"/>
      <c r="AL78" s="342"/>
      <c r="AM78" s="342"/>
      <c r="AN78" s="342"/>
      <c r="AO78" s="342"/>
      <c r="AP78" s="342"/>
      <c r="AQ78" s="342"/>
      <c r="AR78" s="342"/>
      <c r="AS78" s="342"/>
      <c r="AT78" s="342"/>
      <c r="AU78" s="342"/>
      <c r="AV78" s="342"/>
      <c r="AW78" s="342"/>
      <c r="AX78" s="342"/>
      <c r="AY78" s="342"/>
      <c r="AZ78" s="342"/>
      <c r="BA78" s="342"/>
      <c r="BB78" s="342"/>
      <c r="BC78" s="342"/>
    </row>
    <row r="79" spans="1:55 1185:4092 4097:8190 8193:9214 9219:12287 12290:13312 13315:14336 14341:16384" x14ac:dyDescent="0.15">
      <c r="A79" s="201" t="str">
        <f>'Tariffs July 2021'!K63</f>
        <v>Dodo Power &amp; Gas</v>
      </c>
      <c r="B79" s="202" t="str">
        <f>'Tariffs July 2021'!L63</f>
        <v>Market offer</v>
      </c>
      <c r="C79" s="203">
        <f>IF('Tariffs July 2021'!BP63=0,91*'Tariffs July 2021'!M63/100,(91*'Tariffs July 2021'!M63/100)+'Tariffs July 2021'!BP63/4)</f>
        <v>72.030636363636347</v>
      </c>
      <c r="D79" s="203">
        <f>IF('Tariffs July 2021'!O63="",$K$5*'Tariffs July 2021'!N63/100,IF($K$5&gt;='Tariffs July 2021'!P63,('Tariffs July 2021'!P63*'Tariffs July 2021'!N63/100),($K$5*'Tariffs July 2021'!N63/100)))</f>
        <v>132.3904382181818</v>
      </c>
      <c r="E79" s="203">
        <f>IF('Tariffs July 2021'!T63&gt;0,IF(($K$5&lt;'Tariffs July 2021'!T63),(0),($K$5-'Tariffs July 2021'!T63)*'Tariffs July 2021'!U63/100),IF(AND('Tariffs July 2021'!R63&gt;0,'Tariffs July 2021'!T63=""),IF(($K$5&lt;'Tariffs July 2021'!R63),(0),($K$5-'Tariffs July 2021'!R63)*'Tariffs July 2021'!S63/100),IF(AND('Tariffs July 2021'!P63&gt;0,'Tariffs July 2021'!R63=""),IF(($K$5&lt;'Tariffs July 2021'!P63),(0),($K$5-'Tariffs July 2021'!P63)*'Tariffs July 2021'!Q63/100),0)))</f>
        <v>0</v>
      </c>
      <c r="F79" s="203">
        <f>($L$5)*'Tariffs July 2021'!AE63/100</f>
        <v>21.109546963636362</v>
      </c>
      <c r="G79" s="203">
        <f t="shared" si="48"/>
        <v>225.53062154545449</v>
      </c>
      <c r="H79" s="203">
        <f t="shared" si="49"/>
        <v>613.99994072727259</v>
      </c>
      <c r="I79" s="247">
        <f t="shared" si="54"/>
        <v>902.12248618181798</v>
      </c>
      <c r="J79" s="204">
        <f t="shared" si="55"/>
        <v>992.33473479999986</v>
      </c>
      <c r="K79" s="207">
        <f>'Tariffs July 2021'!AZ63</f>
        <v>0</v>
      </c>
      <c r="L79" s="207">
        <f>'Tariffs July 2021'!BA63</f>
        <v>0</v>
      </c>
      <c r="M79" s="207">
        <f>'Tariffs July 2021'!BB63</f>
        <v>0</v>
      </c>
      <c r="N79" s="207">
        <f>'Tariffs July 2021'!BC63</f>
        <v>0</v>
      </c>
      <c r="O79" s="205">
        <f>($F$6*'Tariffs July 2021'!AT63/100)*4</f>
        <v>236.39112</v>
      </c>
      <c r="P79" s="206" t="str">
        <f t="shared" si="56"/>
        <v>No discount</v>
      </c>
      <c r="Q79" s="206" t="str">
        <f t="shared" si="50"/>
        <v>Exclusive</v>
      </c>
      <c r="R79" s="293">
        <f t="shared" si="57"/>
        <v>902.12248618181798</v>
      </c>
      <c r="S79" s="247">
        <f t="shared" si="58"/>
        <v>902.12248618181798</v>
      </c>
      <c r="T79" s="247">
        <f t="shared" si="51"/>
        <v>665.73136618181798</v>
      </c>
      <c r="U79" s="247">
        <f t="shared" si="52"/>
        <v>665.73136618181798</v>
      </c>
      <c r="V79" s="292">
        <f t="shared" si="53"/>
        <v>732.3045027999998</v>
      </c>
      <c r="W79" s="292">
        <f t="shared" si="53"/>
        <v>732.3045027999998</v>
      </c>
      <c r="X79" s="207">
        <f>'Tariffs July 2021'!BL63</f>
        <v>0</v>
      </c>
      <c r="Y79" s="207" t="str">
        <f>'Tariffs July 2021'!BM63</f>
        <v>n</v>
      </c>
      <c r="Z79" s="208">
        <f>'Tariffs July 2021'!G63</f>
        <v>42916</v>
      </c>
      <c r="AA79" s="342"/>
      <c r="AB79" s="342"/>
      <c r="AC79" s="342"/>
      <c r="AD79" s="342"/>
      <c r="AE79" s="342"/>
      <c r="AF79" s="342"/>
      <c r="AG79" s="342"/>
      <c r="AH79" s="342"/>
      <c r="AI79" s="342"/>
      <c r="AJ79" s="342"/>
      <c r="AK79" s="342"/>
      <c r="AL79" s="342"/>
      <c r="AM79" s="342"/>
      <c r="AN79" s="342"/>
      <c r="AO79" s="342"/>
      <c r="AP79" s="342"/>
      <c r="AQ79" s="342"/>
      <c r="AR79" s="342"/>
      <c r="AS79" s="342"/>
      <c r="AT79" s="342"/>
      <c r="AU79" s="342"/>
      <c r="AV79" s="342"/>
      <c r="AW79" s="342"/>
      <c r="AX79" s="342"/>
      <c r="AY79" s="342"/>
      <c r="AZ79" s="342"/>
      <c r="BA79" s="342"/>
      <c r="BB79" s="342"/>
      <c r="BC79" s="342"/>
    </row>
    <row r="80" spans="1:55 1185:4092 4097:8190 8193:9214 9219:12287 12290:13312 13315:14336 14341:16384" x14ac:dyDescent="0.15">
      <c r="A80" s="201" t="str">
        <f>'Tariffs July 2021'!K64</f>
        <v>EnergyAustralia</v>
      </c>
      <c r="B80" s="202" t="str">
        <f>'Tariffs July 2021'!L64</f>
        <v>Total Plan Home</v>
      </c>
      <c r="C80" s="203">
        <f>IF('Tariffs July 2021'!BP64=0,91*'Tariffs July 2021'!M64/100,(91*'Tariffs July 2021'!M64/100)+'Tariffs July 2021'!BP64/4)</f>
        <v>86.904999999999987</v>
      </c>
      <c r="D80" s="203">
        <f>IF('Tariffs July 2021'!O64="",$K$5*'Tariffs July 2021'!N64/100,IF($K$5&gt;='Tariffs July 2021'!P64,('Tariffs July 2021'!P64*'Tariffs July 2021'!N64/100),($K$5*'Tariffs July 2021'!N64/100)))</f>
        <v>162.62349970909088</v>
      </c>
      <c r="E80" s="203">
        <f>IF('Tariffs July 2021'!T64&gt;0,IF(($K$5&lt;'Tariffs July 2021'!T64),(0),($K$5-'Tariffs July 2021'!T64)*'Tariffs July 2021'!U64/100),IF(AND('Tariffs July 2021'!R64&gt;0,'Tariffs July 2021'!T64=""),IF(($K$5&lt;'Tariffs July 2021'!R64),(0),($K$5-'Tariffs July 2021'!R64)*'Tariffs July 2021'!S64/100),IF(AND('Tariffs July 2021'!P64&gt;0,'Tariffs July 2021'!R64=""),IF(($K$5&lt;'Tariffs July 2021'!P64),(0),($K$5-'Tariffs July 2021'!P64)*'Tariffs July 2021'!Q64/100),0)))</f>
        <v>0</v>
      </c>
      <c r="F80" s="203">
        <f>($L$5)*'Tariffs July 2021'!AE64/100</f>
        <v>20.573586163636364</v>
      </c>
      <c r="G80" s="203">
        <f t="shared" si="48"/>
        <v>270.10208587272723</v>
      </c>
      <c r="H80" s="203">
        <f t="shared" si="49"/>
        <v>732.78834349090903</v>
      </c>
      <c r="I80" s="247">
        <f t="shared" si="54"/>
        <v>1080.4083434909089</v>
      </c>
      <c r="J80" s="204">
        <f t="shared" si="55"/>
        <v>1188.4491778399999</v>
      </c>
      <c r="K80" s="207">
        <f>'Tariffs July 2021'!AZ64</f>
        <v>14</v>
      </c>
      <c r="L80" s="207">
        <f>'Tariffs July 2021'!BA64</f>
        <v>0</v>
      </c>
      <c r="M80" s="207">
        <f>'Tariffs July 2021'!BB64</f>
        <v>0</v>
      </c>
      <c r="N80" s="207">
        <f>'Tariffs July 2021'!BC64</f>
        <v>0</v>
      </c>
      <c r="O80" s="205">
        <f>($F$6*'Tariffs July 2021'!AT64/100)*4</f>
        <v>236.39112</v>
      </c>
      <c r="P80" s="206" t="str">
        <f t="shared" si="56"/>
        <v>Guaranteed off bill</v>
      </c>
      <c r="Q80" s="206" t="str">
        <f t="shared" si="50"/>
        <v>Exclusive</v>
      </c>
      <c r="R80" s="293">
        <f t="shared" si="57"/>
        <v>929.15117540218171</v>
      </c>
      <c r="S80" s="247">
        <f t="shared" si="58"/>
        <v>929.15117540218171</v>
      </c>
      <c r="T80" s="247">
        <f t="shared" si="51"/>
        <v>692.76005540218171</v>
      </c>
      <c r="U80" s="247">
        <f t="shared" si="52"/>
        <v>692.76005540218171</v>
      </c>
      <c r="V80" s="292">
        <f t="shared" si="53"/>
        <v>762.0360609423999</v>
      </c>
      <c r="W80" s="292">
        <f t="shared" si="53"/>
        <v>762.0360609423999</v>
      </c>
      <c r="X80" s="207">
        <f>'Tariffs July 2021'!BL64</f>
        <v>0</v>
      </c>
      <c r="Y80" s="207" t="str">
        <f>'Tariffs July 2021'!BM64</f>
        <v>n</v>
      </c>
      <c r="Z80" s="208">
        <f>'Tariffs July 2021'!G64</f>
        <v>42916</v>
      </c>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c r="AY80" s="342"/>
      <c r="AZ80" s="342"/>
      <c r="BA80" s="342"/>
      <c r="BB80" s="342"/>
      <c r="BC80" s="342"/>
    </row>
    <row r="81" spans="1:55" x14ac:dyDescent="0.15">
      <c r="A81" s="201" t="str">
        <f>'Tariffs July 2021'!K65</f>
        <v>Energy Locals</v>
      </c>
      <c r="B81" s="202" t="str">
        <f>'Tariffs July 2021'!L65</f>
        <v>Online Member</v>
      </c>
      <c r="C81" s="203">
        <f>IF('Tariffs July 2021'!BP65=0,91*'Tariffs July 2021'!M65/100,(91*'Tariffs July 2021'!M65/100)+'Tariffs July 2021'!BP65/4)</f>
        <v>86.490909090909071</v>
      </c>
      <c r="D81" s="203">
        <f>IF('Tariffs July 2021'!O65="",$K$5*'Tariffs July 2021'!N65/100,IF($K$5&gt;='Tariffs July 2021'!P65,('Tariffs July 2021'!P65*'Tariffs July 2021'!N65/100),($K$5*'Tariffs July 2021'!N65/100)))</f>
        <v>131.14798363636362</v>
      </c>
      <c r="E81" s="203">
        <f>IF('Tariffs July 2021'!T65&gt;0,IF(($K$5&lt;'Tariffs July 2021'!T65),(0),($K$5-'Tariffs July 2021'!T65)*'Tariffs July 2021'!U65/100),IF(AND('Tariffs July 2021'!R65&gt;0,'Tariffs July 2021'!T65=""),IF(($K$5&lt;'Tariffs July 2021'!R65),(0),($K$5-'Tariffs July 2021'!R65)*'Tariffs July 2021'!S65/100),IF(AND('Tariffs July 2021'!P65&gt;0,'Tariffs July 2021'!R65=""),IF(($K$5&lt;'Tariffs July 2021'!P65),(0),($K$5-'Tariffs July 2021'!P65)*'Tariffs July 2021'!Q65/100),0)))</f>
        <v>0</v>
      </c>
      <c r="F81" s="203">
        <f>($L$5)*'Tariffs July 2021'!AE65/100</f>
        <v>17.053298181818185</v>
      </c>
      <c r="G81" s="203">
        <f t="shared" si="48"/>
        <v>234.69219090909087</v>
      </c>
      <c r="H81" s="203">
        <f t="shared" si="49"/>
        <v>592.80512727272719</v>
      </c>
      <c r="I81" s="247">
        <f t="shared" si="54"/>
        <v>938.76876363636347</v>
      </c>
      <c r="J81" s="204">
        <f t="shared" si="55"/>
        <v>1032.64564</v>
      </c>
      <c r="K81" s="207">
        <f>'Tariffs July 2021'!AZ65</f>
        <v>0</v>
      </c>
      <c r="L81" s="207">
        <f>'Tariffs July 2021'!BA65</f>
        <v>0</v>
      </c>
      <c r="M81" s="207">
        <f>'Tariffs July 2021'!BB65</f>
        <v>0</v>
      </c>
      <c r="N81" s="207">
        <f>'Tariffs July 2021'!BC65</f>
        <v>0</v>
      </c>
      <c r="O81" s="205">
        <f>($F$6*'Tariffs July 2021'!AT65/100)*4</f>
        <v>236.39112</v>
      </c>
      <c r="P81" s="206" t="str">
        <f t="shared" si="56"/>
        <v>No discount</v>
      </c>
      <c r="Q81" s="206" t="str">
        <f t="shared" si="50"/>
        <v>Exclusive</v>
      </c>
      <c r="R81" s="293">
        <f t="shared" si="57"/>
        <v>938.76876363636347</v>
      </c>
      <c r="S81" s="247">
        <f t="shared" si="58"/>
        <v>938.76876363636347</v>
      </c>
      <c r="T81" s="247">
        <f t="shared" si="51"/>
        <v>702.37764363636347</v>
      </c>
      <c r="U81" s="247">
        <f t="shared" si="52"/>
        <v>702.37764363636347</v>
      </c>
      <c r="V81" s="292">
        <f t="shared" si="53"/>
        <v>772.61540799999989</v>
      </c>
      <c r="W81" s="292">
        <f t="shared" si="53"/>
        <v>772.61540799999989</v>
      </c>
      <c r="X81" s="207">
        <f>'Tariffs July 2021'!BL65</f>
        <v>0</v>
      </c>
      <c r="Y81" s="207" t="str">
        <f>'Tariffs July 2021'!BM65</f>
        <v>n</v>
      </c>
      <c r="Z81" s="208">
        <f>'Tariffs July 2021'!G65</f>
        <v>42658</v>
      </c>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c r="AY81" s="342"/>
      <c r="AZ81" s="342"/>
      <c r="BA81" s="342"/>
      <c r="BB81" s="342"/>
      <c r="BC81" s="342"/>
    </row>
    <row r="82" spans="1:55" x14ac:dyDescent="0.15">
      <c r="A82" s="201" t="str">
        <f>'Tariffs July 2021'!K66</f>
        <v>Origin Energy</v>
      </c>
      <c r="B82" s="202" t="str">
        <f>'Tariffs July 2021'!L66</f>
        <v>Solar Boost</v>
      </c>
      <c r="C82" s="203">
        <f>IF('Tariffs July 2021'!BP66=0,91*'Tariffs July 2021'!M66/100,(91*'Tariffs July 2021'!M66/100)+'Tariffs July 2021'!BP66/4)</f>
        <v>95.541727272727258</v>
      </c>
      <c r="D82" s="203">
        <f>IF('Tariffs July 2021'!O66="",$K$5*'Tariffs July 2021'!N66/100,IF($K$5&gt;='Tariffs July 2021'!P66,('Tariffs July 2021'!P66*'Tariffs July 2021'!N66/100),($K$5*'Tariffs July 2021'!N66/100)))</f>
        <v>156.48025205454545</v>
      </c>
      <c r="E82" s="203">
        <f>IF('Tariffs July 2021'!T66&gt;0,IF(($K$5&lt;'Tariffs July 2021'!T66),(0),($K$5-'Tariffs July 2021'!T66)*'Tariffs July 2021'!U66/100),IF(AND('Tariffs July 2021'!R66&gt;0,'Tariffs July 2021'!T66=""),IF(($K$5&lt;'Tariffs July 2021'!R66),(0),($K$5-'Tariffs July 2021'!R66)*'Tariffs July 2021'!S66/100),IF(AND('Tariffs July 2021'!P66&gt;0,'Tariffs July 2021'!R66=""),IF(($K$5&lt;'Tariffs July 2021'!P66),(0),($K$5-'Tariffs July 2021'!P66)*'Tariffs July 2021'!Q66/100),0)))</f>
        <v>0</v>
      </c>
      <c r="F82" s="203">
        <f>($L$5)*'Tariffs July 2021'!AE66/100</f>
        <v>20.622309872727275</v>
      </c>
      <c r="G82" s="203">
        <f t="shared" si="48"/>
        <v>272.6442892</v>
      </c>
      <c r="H82" s="203">
        <f t="shared" si="49"/>
        <v>708.41024770909098</v>
      </c>
      <c r="I82" s="247">
        <f t="shared" si="54"/>
        <v>1090.5771568</v>
      </c>
      <c r="J82" s="204">
        <f t="shared" si="55"/>
        <v>1199.63487248</v>
      </c>
      <c r="K82" s="207">
        <f>'Tariffs July 2021'!AZ66</f>
        <v>0</v>
      </c>
      <c r="L82" s="207">
        <f>'Tariffs July 2021'!BA66</f>
        <v>0</v>
      </c>
      <c r="M82" s="207">
        <f>'Tariffs July 2021'!BB66</f>
        <v>0</v>
      </c>
      <c r="N82" s="207">
        <f>'Tariffs July 2021'!BC66</f>
        <v>0</v>
      </c>
      <c r="O82" s="205">
        <f>($F$6*'Tariffs July 2021'!AT66/100)*4</f>
        <v>361.53935999999999</v>
      </c>
      <c r="P82" s="206" t="str">
        <f t="shared" si="56"/>
        <v>No discount</v>
      </c>
      <c r="Q82" s="206" t="str">
        <f t="shared" si="50"/>
        <v>Inclusive</v>
      </c>
      <c r="R82" s="293">
        <f t="shared" si="57"/>
        <v>1090.5771568</v>
      </c>
      <c r="S82" s="247">
        <f t="shared" si="58"/>
        <v>1090.5771568</v>
      </c>
      <c r="T82" s="247">
        <f t="shared" si="51"/>
        <v>729.03779680000002</v>
      </c>
      <c r="U82" s="247">
        <f t="shared" si="52"/>
        <v>729.03779680000002</v>
      </c>
      <c r="V82" s="292">
        <f t="shared" si="53"/>
        <v>801.94157648000009</v>
      </c>
      <c r="W82" s="292">
        <f t="shared" si="53"/>
        <v>801.94157648000009</v>
      </c>
      <c r="X82" s="207">
        <f>'Tariffs July 2021'!BL66</f>
        <v>0</v>
      </c>
      <c r="Y82" s="207" t="str">
        <f>'Tariffs July 2021'!BM66</f>
        <v>n</v>
      </c>
      <c r="Z82" s="208">
        <f>'Tariffs July 2021'!G66</f>
        <v>42916</v>
      </c>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c r="AY82" s="342"/>
      <c r="AZ82" s="342"/>
      <c r="BA82" s="342"/>
      <c r="BB82" s="342"/>
      <c r="BC82" s="342"/>
    </row>
    <row r="83" spans="1:55" x14ac:dyDescent="0.15">
      <c r="A83" s="201" t="str">
        <f>'Tariffs July 2021'!K67</f>
        <v>Powerdirect</v>
      </c>
      <c r="B83" s="202" t="str">
        <f>'Tariffs July 2021'!L67</f>
        <v>Rate Saver</v>
      </c>
      <c r="C83" s="203">
        <f>IF('Tariffs July 2021'!BP67=0,91*'Tariffs July 2021'!M67/100,(91*'Tariffs July 2021'!M67/100)+'Tariffs July 2021'!BP67/4)</f>
        <v>61.640090909090901</v>
      </c>
      <c r="D83" s="203">
        <f>IF('Tariffs July 2021'!O67="",$K$5*'Tariffs July 2021'!N67/100,IF($K$5&gt;='Tariffs July 2021'!P67,('Tariffs July 2021'!P67*'Tariffs July 2021'!N67/100),($K$5*'Tariffs July 2021'!N67/100)))</f>
        <v>135.70365043636363</v>
      </c>
      <c r="E83" s="203">
        <f>IF('Tariffs July 2021'!T67&gt;0,IF(($K$5&lt;'Tariffs July 2021'!T67),(0),($K$5-'Tariffs July 2021'!T67)*'Tariffs July 2021'!U67/100),IF(AND('Tariffs July 2021'!R67&gt;0,'Tariffs July 2021'!T67=""),IF(($K$5&lt;'Tariffs July 2021'!R67),(0),($K$5-'Tariffs July 2021'!R67)*'Tariffs July 2021'!S67/100),IF(AND('Tariffs July 2021'!P67&gt;0,'Tariffs July 2021'!R67=""),IF(($K$5&lt;'Tariffs July 2021'!P67),(0),($K$5-'Tariffs July 2021'!P67)*'Tariffs July 2021'!Q67/100),0)))</f>
        <v>0</v>
      </c>
      <c r="F83" s="203">
        <f>($L$5)*'Tariffs July 2021'!AE67/100</f>
        <v>18.843894490909094</v>
      </c>
      <c r="G83" s="203">
        <f t="shared" si="48"/>
        <v>216.18763583636363</v>
      </c>
      <c r="H83" s="203">
        <f t="shared" si="49"/>
        <v>618.1901797090909</v>
      </c>
      <c r="I83" s="247">
        <f t="shared" si="54"/>
        <v>864.7505433454545</v>
      </c>
      <c r="J83" s="204">
        <f t="shared" si="55"/>
        <v>951.22559768000008</v>
      </c>
      <c r="K83" s="207">
        <f>'Tariffs July 2021'!AZ67</f>
        <v>0</v>
      </c>
      <c r="L83" s="207">
        <f>'Tariffs July 2021'!BA67</f>
        <v>0</v>
      </c>
      <c r="M83" s="207">
        <f>'Tariffs July 2021'!BB67</f>
        <v>0</v>
      </c>
      <c r="N83" s="207">
        <f>'Tariffs July 2021'!BC67</f>
        <v>0</v>
      </c>
      <c r="O83" s="205">
        <f>($F$6*'Tariffs July 2021'!AT67/100)*4</f>
        <v>166.86432000000002</v>
      </c>
      <c r="P83" s="206" t="str">
        <f t="shared" si="56"/>
        <v>No discount</v>
      </c>
      <c r="Q83" s="206" t="str">
        <f t="shared" si="50"/>
        <v>Exclusive</v>
      </c>
      <c r="R83" s="293">
        <f t="shared" si="57"/>
        <v>864.7505433454545</v>
      </c>
      <c r="S83" s="247">
        <f t="shared" si="58"/>
        <v>864.7505433454545</v>
      </c>
      <c r="T83" s="247">
        <f t="shared" si="51"/>
        <v>697.88622334545448</v>
      </c>
      <c r="U83" s="247">
        <f t="shared" si="52"/>
        <v>697.88622334545448</v>
      </c>
      <c r="V83" s="292">
        <f t="shared" si="53"/>
        <v>767.67484567999998</v>
      </c>
      <c r="W83" s="292">
        <f t="shared" si="53"/>
        <v>767.67484567999998</v>
      </c>
      <c r="X83" s="207">
        <f>'Tariffs July 2021'!BL67</f>
        <v>0</v>
      </c>
      <c r="Y83" s="207" t="str">
        <f>'Tariffs July 2021'!BM67</f>
        <v>n</v>
      </c>
      <c r="Z83" s="208">
        <f>'Tariffs July 2021'!G67</f>
        <v>42922</v>
      </c>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c r="AY83" s="342"/>
      <c r="AZ83" s="342"/>
      <c r="BA83" s="342"/>
      <c r="BB83" s="342"/>
      <c r="BC83" s="342"/>
    </row>
    <row r="84" spans="1:55" x14ac:dyDescent="0.15">
      <c r="A84" s="201" t="str">
        <f>'Tariffs July 2021'!K68</f>
        <v>Simply Energy</v>
      </c>
      <c r="B84" s="202" t="str">
        <f>'Tariffs July 2021'!L68</f>
        <v>Energy Saver</v>
      </c>
      <c r="C84" s="203">
        <f>IF('Tariffs July 2021'!BP68=0,91*'Tariffs July 2021'!M68/100,(91*'Tariffs July 2021'!M68/100)+'Tariffs July 2021'!BP68/4)</f>
        <v>84.174999999999983</v>
      </c>
      <c r="D84" s="203">
        <f>IF('Tariffs July 2021'!O68="",$K$5*'Tariffs July 2021'!N68/100,IF($K$5&gt;='Tariffs July 2021'!P68,('Tariffs July 2021'!P68*'Tariffs July 2021'!N68/100),($K$5*'Tariffs July 2021'!N68/100)))</f>
        <v>164.07303005454543</v>
      </c>
      <c r="E84" s="203">
        <f>IF('Tariffs July 2021'!T68&gt;0,IF(($K$5&lt;'Tariffs July 2021'!T68),(0),($K$5-'Tariffs July 2021'!T68)*'Tariffs July 2021'!U68/100),IF(AND('Tariffs July 2021'!R68&gt;0,'Tariffs July 2021'!T68=""),IF(($K$5&lt;'Tariffs July 2021'!R68),(0),($K$5-'Tariffs July 2021'!R68)*'Tariffs July 2021'!S68/100),IF(AND('Tariffs July 2021'!P68&gt;0,'Tariffs July 2021'!R68=""),IF(($K$5&lt;'Tariffs July 2021'!P68),(0),($K$5-'Tariffs July 2021'!P68)*'Tariffs July 2021'!Q68/100),0)))</f>
        <v>0</v>
      </c>
      <c r="F84" s="203">
        <f>($L$5)*'Tariffs July 2021'!AE68/100</f>
        <v>20.744119145454547</v>
      </c>
      <c r="G84" s="203">
        <f t="shared" si="48"/>
        <v>268.99214919999997</v>
      </c>
      <c r="H84" s="203">
        <f t="shared" si="49"/>
        <v>739.26859679999995</v>
      </c>
      <c r="I84" s="247">
        <f t="shared" si="54"/>
        <v>1075.9685967999999</v>
      </c>
      <c r="J84" s="204">
        <f t="shared" si="55"/>
        <v>1183.56545648</v>
      </c>
      <c r="K84" s="207">
        <f>'Tariffs July 2021'!AZ68</f>
        <v>15</v>
      </c>
      <c r="L84" s="207">
        <f>'Tariffs July 2021'!BA68</f>
        <v>0</v>
      </c>
      <c r="M84" s="207">
        <f>'Tariffs July 2021'!BB68</f>
        <v>0</v>
      </c>
      <c r="N84" s="207">
        <f>'Tariffs July 2021'!BC68</f>
        <v>0</v>
      </c>
      <c r="O84" s="205">
        <f>($F$6*'Tariffs July 2021'!AT68/100)*4</f>
        <v>125.14824</v>
      </c>
      <c r="P84" s="206" t="str">
        <f t="shared" si="56"/>
        <v>Guaranteed off bill</v>
      </c>
      <c r="Q84" s="206" t="str">
        <f t="shared" si="50"/>
        <v>Exclusive</v>
      </c>
      <c r="R84" s="293">
        <f t="shared" si="57"/>
        <v>914.57330727999988</v>
      </c>
      <c r="S84" s="247">
        <f t="shared" si="58"/>
        <v>914.57330727999988</v>
      </c>
      <c r="T84" s="247">
        <f t="shared" si="51"/>
        <v>789.42506727999989</v>
      </c>
      <c r="U84" s="247">
        <f t="shared" si="52"/>
        <v>789.42506727999989</v>
      </c>
      <c r="V84" s="292">
        <f t="shared" si="53"/>
        <v>868.36757400799991</v>
      </c>
      <c r="W84" s="292">
        <f t="shared" si="53"/>
        <v>868.36757400799991</v>
      </c>
      <c r="X84" s="207">
        <f>'Tariffs July 2021'!BL68</f>
        <v>0</v>
      </c>
      <c r="Y84" s="207" t="str">
        <f>'Tariffs July 2021'!BM68</f>
        <v>n</v>
      </c>
      <c r="Z84" s="208">
        <f>'Tariffs July 2021'!G68</f>
        <v>42916</v>
      </c>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c r="AY84" s="342"/>
      <c r="AZ84" s="342"/>
      <c r="BA84" s="342"/>
      <c r="BB84" s="342"/>
      <c r="BC84" s="342"/>
    </row>
    <row r="85" spans="1:55" x14ac:dyDescent="0.15">
      <c r="A85" s="201" t="str">
        <f>'Tariffs July 2021'!K69</f>
        <v>Mojo Power</v>
      </c>
      <c r="B85" s="202" t="str">
        <f>'Tariffs July 2021'!L69</f>
        <v>All Day Breakfast</v>
      </c>
      <c r="C85" s="203">
        <f>IF('Tariffs July 2021'!BP69=0,91*'Tariffs July 2021'!M69/100,(91*'Tariffs July 2021'!M69/100)+'Tariffs July 2021'!BP69/4)</f>
        <v>61.879999999999988</v>
      </c>
      <c r="D85" s="203">
        <f>IF('Tariffs July 2021'!O69="",$K$5*'Tariffs July 2021'!N69/100,IF($K$5&gt;='Tariffs July 2021'!P69,('Tariffs July 2021'!P69*'Tariffs July 2021'!N69/100),($K$5*'Tariffs July 2021'!N69/100)))</f>
        <v>121.48444799999999</v>
      </c>
      <c r="E85" s="203">
        <f>IF('Tariffs July 2021'!T69&gt;0,IF(($K$5&lt;'Tariffs July 2021'!T69),(0),($K$5-'Tariffs July 2021'!T69)*'Tariffs July 2021'!U69/100),IF(AND('Tariffs July 2021'!R69&gt;0,'Tariffs July 2021'!T69=""),IF(($K$5&lt;'Tariffs July 2021'!R69),(0),($K$5-'Tariffs July 2021'!R69)*'Tariffs July 2021'!S69/100),IF(AND('Tariffs July 2021'!P69&gt;0,'Tariffs July 2021'!R69=""),IF(($K$5&lt;'Tariffs July 2021'!P69),(0),($K$5-'Tariffs July 2021'!P69)*'Tariffs July 2021'!Q69/100),0)))</f>
        <v>0</v>
      </c>
      <c r="F85" s="203">
        <f>($L$5)*'Tariffs July 2021'!AE69/100</f>
        <v>18.941341909090912</v>
      </c>
      <c r="G85" s="203">
        <f t="shared" si="48"/>
        <v>202.30578990909089</v>
      </c>
      <c r="H85" s="203">
        <f t="shared" si="49"/>
        <v>561.70315963636358</v>
      </c>
      <c r="I85" s="247">
        <f t="shared" si="54"/>
        <v>809.22315963636356</v>
      </c>
      <c r="J85" s="204">
        <f t="shared" si="55"/>
        <v>890.14547559999994</v>
      </c>
      <c r="K85" s="207">
        <f>'Tariffs July 2021'!AZ69</f>
        <v>0</v>
      </c>
      <c r="L85" s="207">
        <f>'Tariffs July 2021'!BA69</f>
        <v>0</v>
      </c>
      <c r="M85" s="207">
        <f>'Tariffs July 2021'!BB69</f>
        <v>0</v>
      </c>
      <c r="N85" s="207">
        <f>'Tariffs July 2021'!BC69</f>
        <v>0</v>
      </c>
      <c r="O85" s="205">
        <f>($F$6*'Tariffs July 2021'!AT69/100)*4</f>
        <v>152.95896000000002</v>
      </c>
      <c r="P85" s="206" t="str">
        <f t="shared" si="56"/>
        <v>No discount</v>
      </c>
      <c r="Q85" s="206" t="str">
        <f t="shared" si="50"/>
        <v>Exclusive</v>
      </c>
      <c r="R85" s="293">
        <f t="shared" si="57"/>
        <v>809.22315963636356</v>
      </c>
      <c r="S85" s="247">
        <f t="shared" si="58"/>
        <v>809.22315963636356</v>
      </c>
      <c r="T85" s="247">
        <f t="shared" si="51"/>
        <v>656.26419963636351</v>
      </c>
      <c r="U85" s="247">
        <f t="shared" si="52"/>
        <v>656.26419963636351</v>
      </c>
      <c r="V85" s="292">
        <f t="shared" si="53"/>
        <v>721.89061959999992</v>
      </c>
      <c r="W85" s="292">
        <f t="shared" si="53"/>
        <v>721.89061959999992</v>
      </c>
      <c r="X85" s="207">
        <f>'Tariffs July 2021'!BL69</f>
        <v>0</v>
      </c>
      <c r="Y85" s="207" t="str">
        <f>'Tariffs July 2021'!BM69</f>
        <v>n</v>
      </c>
      <c r="Z85" s="208">
        <f>'Tariffs July 2021'!G69</f>
        <v>42917</v>
      </c>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c r="AX85" s="342"/>
      <c r="AY85" s="342"/>
      <c r="AZ85" s="342"/>
      <c r="BA85" s="342"/>
      <c r="BB85" s="342"/>
      <c r="BC85" s="342"/>
    </row>
    <row r="86" spans="1:55" x14ac:dyDescent="0.15">
      <c r="A86" s="201" t="str">
        <f>'Tariffs July 2021'!K70</f>
        <v>Powershop</v>
      </c>
      <c r="B86" s="202" t="str">
        <f>'Tariffs July 2021'!L70</f>
        <v>Carbon neutral</v>
      </c>
      <c r="C86" s="203">
        <f>IF('Tariffs July 2021'!BP70=0,91*'Tariffs July 2021'!M70/100,(91*'Tariffs July 2021'!M70/100)+'Tariffs July 2021'!BP70/4)</f>
        <v>85.08499999999998</v>
      </c>
      <c r="D86" s="203">
        <f>IF('Tariffs July 2021'!O70="",$K$5*'Tariffs July 2021'!N70/100,IF($K$5&gt;='Tariffs July 2021'!P70,('Tariffs July 2021'!P70*'Tariffs July 2021'!N70/100),($K$5*'Tariffs July 2021'!N70/100)))</f>
        <v>138.18855959999999</v>
      </c>
      <c r="E86" s="203">
        <f>IF('Tariffs July 2021'!T70&gt;0,IF(($K$5&lt;'Tariffs July 2021'!T70),(0),($K$5-'Tariffs July 2021'!T70)*'Tariffs July 2021'!U70/100),IF(AND('Tariffs July 2021'!R70&gt;0,'Tariffs July 2021'!T70=""),IF(($K$5&lt;'Tariffs July 2021'!R70),(0),($K$5-'Tariffs July 2021'!R70)*'Tariffs July 2021'!S70/100),IF(AND('Tariffs July 2021'!P70&gt;0,'Tariffs July 2021'!R70=""),IF(($K$5&lt;'Tariffs July 2021'!P70),(0),($K$5-'Tariffs July 2021'!P70)*'Tariffs July 2021'!Q70/100),0)))</f>
        <v>0</v>
      </c>
      <c r="F86" s="203">
        <f>($L$5)*'Tariffs July 2021'!AE70/100</f>
        <v>19.428578999999999</v>
      </c>
      <c r="G86" s="203">
        <f t="shared" si="48"/>
        <v>242.70213859999996</v>
      </c>
      <c r="H86" s="203">
        <f t="shared" si="49"/>
        <v>630.4685543999999</v>
      </c>
      <c r="I86" s="247">
        <f t="shared" si="54"/>
        <v>970.80855439999982</v>
      </c>
      <c r="J86" s="204">
        <f t="shared" si="55"/>
        <v>1067.8894098399999</v>
      </c>
      <c r="K86" s="207">
        <f>'Tariffs July 2021'!AZ70</f>
        <v>0</v>
      </c>
      <c r="L86" s="207">
        <f>'Tariffs July 2021'!BA70</f>
        <v>0</v>
      </c>
      <c r="M86" s="207">
        <f>'Tariffs July 2021'!BB70</f>
        <v>0</v>
      </c>
      <c r="N86" s="207">
        <f>'Tariffs July 2021'!BC70</f>
        <v>0</v>
      </c>
      <c r="O86" s="205">
        <f>($F$6*'Tariffs July 2021'!AT70/100)*4</f>
        <v>97.337519999999998</v>
      </c>
      <c r="P86" s="206" t="str">
        <f t="shared" si="56"/>
        <v>No discount</v>
      </c>
      <c r="Q86" s="206" t="str">
        <f t="shared" si="50"/>
        <v>Inclusive</v>
      </c>
      <c r="R86" s="293">
        <f t="shared" si="57"/>
        <v>970.80855439999982</v>
      </c>
      <c r="S86" s="247">
        <f t="shared" si="58"/>
        <v>970.80855439999982</v>
      </c>
      <c r="T86" s="247">
        <f t="shared" si="51"/>
        <v>873.47103439999978</v>
      </c>
      <c r="U86" s="247">
        <f t="shared" si="52"/>
        <v>873.47103439999978</v>
      </c>
      <c r="V86" s="292">
        <f t="shared" si="53"/>
        <v>960.81813783999985</v>
      </c>
      <c r="W86" s="292">
        <f t="shared" si="53"/>
        <v>960.81813783999985</v>
      </c>
      <c r="X86" s="207">
        <f>'Tariffs July 2021'!BL70</f>
        <v>0</v>
      </c>
      <c r="Y86" s="207" t="str">
        <f>'Tariffs July 2021'!BM70</f>
        <v>n</v>
      </c>
      <c r="Z86" s="208">
        <f>'Tariffs July 2021'!G70</f>
        <v>42900</v>
      </c>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c r="AY86" s="342"/>
      <c r="AZ86" s="342"/>
      <c r="BA86" s="342"/>
      <c r="BB86" s="342"/>
      <c r="BC86" s="342"/>
    </row>
    <row r="87" spans="1:55" x14ac:dyDescent="0.15">
      <c r="A87" s="201" t="str">
        <f>'Tariffs July 2021'!K71</f>
        <v>Red Energy</v>
      </c>
      <c r="B87" s="202" t="str">
        <f>'Tariffs July 2021'!L71</f>
        <v>Living Energy Saver</v>
      </c>
      <c r="C87" s="203">
        <f>IF('Tariffs July 2021'!BP71=0,91*'Tariffs July 2021'!M71/100,(91*'Tariffs July 2021'!M71/100)+'Tariffs July 2021'!BP71/4)</f>
        <v>77.349999999999994</v>
      </c>
      <c r="D87" s="203">
        <f>IF('Tariffs July 2021'!O71="",$K$5*'Tariffs July 2021'!N71/100,IF($K$5&gt;='Tariffs July 2021'!P71,('Tariffs July 2021'!P71*'Tariffs July 2021'!N71/100),($K$5*'Tariffs July 2021'!N71/100)))</f>
        <v>144.12473149090908</v>
      </c>
      <c r="E87" s="203">
        <f>IF('Tariffs July 2021'!T71&gt;0,IF(($K$5&lt;'Tariffs July 2021'!T71),(0),($K$5-'Tariffs July 2021'!T71)*'Tariffs July 2021'!U71/100),IF(AND('Tariffs July 2021'!R71&gt;0,'Tariffs July 2021'!T71=""),IF(($K$5&lt;'Tariffs July 2021'!R71),(0),($K$5-'Tariffs July 2021'!R71)*'Tariffs July 2021'!S71/100),IF(AND('Tariffs July 2021'!P71&gt;0,'Tariffs July 2021'!R71=""),IF(($K$5&lt;'Tariffs July 2021'!P71),(0),($K$5-'Tariffs July 2021'!P71)*'Tariffs July 2021'!Q71/100),0)))</f>
        <v>0</v>
      </c>
      <c r="F87" s="203">
        <f>($L$5)*'Tariffs July 2021'!AE71/100</f>
        <v>21.280079945454546</v>
      </c>
      <c r="G87" s="203">
        <f t="shared" si="48"/>
        <v>242.75481143636364</v>
      </c>
      <c r="H87" s="203">
        <f t="shared" si="49"/>
        <v>661.61924574545458</v>
      </c>
      <c r="I87" s="247">
        <f t="shared" si="54"/>
        <v>971.01924574545455</v>
      </c>
      <c r="J87" s="204">
        <f t="shared" si="55"/>
        <v>1068.1211703200001</v>
      </c>
      <c r="K87" s="207">
        <f>'Tariffs July 2021'!AZ71</f>
        <v>0</v>
      </c>
      <c r="L87" s="207">
        <f>'Tariffs July 2021'!BA71</f>
        <v>0</v>
      </c>
      <c r="M87" s="207">
        <f>'Tariffs July 2021'!BB71</f>
        <v>0</v>
      </c>
      <c r="N87" s="207">
        <f>'Tariffs July 2021'!BC71</f>
        <v>0</v>
      </c>
      <c r="O87" s="205">
        <f>($F$6*'Tariffs July 2021'!AT71/100)*4</f>
        <v>139.05360000000002</v>
      </c>
      <c r="P87" s="206" t="str">
        <f t="shared" si="56"/>
        <v>No discount</v>
      </c>
      <c r="Q87" s="206" t="str">
        <f t="shared" si="50"/>
        <v>Inclusive</v>
      </c>
      <c r="R87" s="293">
        <f t="shared" si="57"/>
        <v>971.01924574545455</v>
      </c>
      <c r="S87" s="247">
        <f t="shared" si="58"/>
        <v>971.01924574545455</v>
      </c>
      <c r="T87" s="247">
        <f t="shared" si="51"/>
        <v>831.96564574545459</v>
      </c>
      <c r="U87" s="247">
        <f t="shared" si="52"/>
        <v>831.96564574545459</v>
      </c>
      <c r="V87" s="292">
        <f t="shared" si="53"/>
        <v>915.1622103200001</v>
      </c>
      <c r="W87" s="292">
        <f t="shared" si="53"/>
        <v>915.1622103200001</v>
      </c>
      <c r="X87" s="207">
        <f>'Tariffs July 2021'!BL71</f>
        <v>0</v>
      </c>
      <c r="Y87" s="207" t="str">
        <f>'Tariffs July 2021'!BM71</f>
        <v>n</v>
      </c>
      <c r="Z87" s="208">
        <f>'Tariffs July 2021'!G71</f>
        <v>42916</v>
      </c>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c r="AY87" s="342"/>
      <c r="AZ87" s="342"/>
      <c r="BA87" s="342"/>
      <c r="BB87" s="342"/>
      <c r="BC87" s="342"/>
    </row>
    <row r="88" spans="1:55" x14ac:dyDescent="0.15">
      <c r="A88" s="201" t="str">
        <f>'Tariffs July 2021'!K72</f>
        <v>Alinta Energy</v>
      </c>
      <c r="B88" s="202" t="str">
        <f>'Tariffs July 2021'!L72</f>
        <v>Home Deal</v>
      </c>
      <c r="C88" s="203">
        <f>IF('Tariffs July 2021'!BP72=0,91*'Tariffs July 2021'!M72/100,(91*'Tariffs July 2021'!M72/100)+'Tariffs July 2021'!BP72/4)</f>
        <v>83.198818181818169</v>
      </c>
      <c r="D88" s="203">
        <f>IF('Tariffs July 2021'!O72="",$K$5*'Tariffs July 2021'!N72/100,IF($K$5&gt;='Tariffs July 2021'!P72,('Tariffs July 2021'!P72*'Tariffs July 2021'!N72/100),($K$5*'Tariffs July 2021'!N72/100)))</f>
        <v>133.08069076363637</v>
      </c>
      <c r="E88" s="203">
        <f>IF('Tariffs July 2021'!T72&gt;0,IF(($K$5&lt;'Tariffs July 2021'!T72),(0),($K$5-'Tariffs July 2021'!T72)*'Tariffs July 2021'!U72/100),IF(AND('Tariffs July 2021'!R72&gt;0,'Tariffs July 2021'!T72=""),IF(($K$5&lt;'Tariffs July 2021'!R72),(0),($K$5-'Tariffs July 2021'!R72)*'Tariffs July 2021'!S72/100),IF(AND('Tariffs July 2021'!P72&gt;0,'Tariffs July 2021'!R72=""),IF(($K$5&lt;'Tariffs July 2021'!P72),(0),($K$5-'Tariffs July 2021'!P72)*'Tariffs July 2021'!Q72/100),0)))</f>
        <v>0</v>
      </c>
      <c r="F88" s="203">
        <f>($L$5)*'Tariffs July 2021'!AE72/100</f>
        <v>21.024280472727277</v>
      </c>
      <c r="G88" s="203">
        <f t="shared" si="48"/>
        <v>237.30378941818182</v>
      </c>
      <c r="H88" s="203">
        <f t="shared" si="49"/>
        <v>616.41988494545467</v>
      </c>
      <c r="I88" s="247">
        <f>G88*4</f>
        <v>949.21515767272729</v>
      </c>
      <c r="J88" s="204">
        <f t="shared" si="55"/>
        <v>1044.1366734400001</v>
      </c>
      <c r="K88" s="207">
        <f>'Tariffs July 2021'!AZ72</f>
        <v>0</v>
      </c>
      <c r="L88" s="207">
        <f>'Tariffs July 2021'!BA72</f>
        <v>0</v>
      </c>
      <c r="M88" s="207">
        <f>'Tariffs July 2021'!BB72</f>
        <v>0</v>
      </c>
      <c r="N88" s="207">
        <f>'Tariffs July 2021'!BC72</f>
        <v>0</v>
      </c>
      <c r="O88" s="205">
        <f>($F$6*'Tariffs July 2021'!AT72/100)*4</f>
        <v>0</v>
      </c>
      <c r="P88" s="206" t="str">
        <f t="shared" si="56"/>
        <v>No discount</v>
      </c>
      <c r="Q88" s="206" t="str">
        <f t="shared" si="50"/>
        <v>Exclusive</v>
      </c>
      <c r="R88" s="293">
        <f t="shared" si="57"/>
        <v>949.21515767272729</v>
      </c>
      <c r="S88" s="247">
        <f t="shared" si="58"/>
        <v>949.21515767272729</v>
      </c>
      <c r="T88" s="247">
        <f t="shared" si="51"/>
        <v>949.21515767272729</v>
      </c>
      <c r="U88" s="247">
        <f t="shared" si="52"/>
        <v>949.21515767272729</v>
      </c>
      <c r="V88" s="292">
        <f t="shared" si="53"/>
        <v>1044.1366734400001</v>
      </c>
      <c r="W88" s="292">
        <f t="shared" si="53"/>
        <v>1044.1366734400001</v>
      </c>
      <c r="X88" s="207">
        <f>'Tariffs July 2021'!BL72</f>
        <v>0</v>
      </c>
      <c r="Y88" s="207" t="str">
        <f>'Tariffs July 2021'!BM72</f>
        <v>n</v>
      </c>
      <c r="Z88" s="208">
        <f>'Tariffs July 2021'!G72</f>
        <v>42916</v>
      </c>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AX88" s="342"/>
      <c r="AY88" s="342"/>
      <c r="AZ88" s="342"/>
      <c r="BA88" s="342"/>
      <c r="BB88" s="342"/>
      <c r="BC88" s="342"/>
    </row>
    <row r="89" spans="1:55" x14ac:dyDescent="0.15">
      <c r="A89" s="201" t="str">
        <f>'Tariffs July 2021'!K73</f>
        <v>1st Energy</v>
      </c>
      <c r="B89" s="202" t="str">
        <f>'Tariffs July 2021'!L73</f>
        <v>Solar Bonus</v>
      </c>
      <c r="C89" s="203">
        <f>IF('Tariffs July 2021'!BP73=0,91*'Tariffs July 2021'!M73/100,(91*'Tariffs July 2021'!M73/100)+'Tariffs July 2021'!BP73/4)</f>
        <v>108.29</v>
      </c>
      <c r="D89" s="203">
        <f>IF('Tariffs July 2021'!O73="",$K$5*'Tariffs July 2021'!N73/100,IF($K$5&gt;='Tariffs July 2021'!P73,('Tariffs July 2021'!P73*'Tariffs July 2021'!N73/100),($K$5*'Tariffs July 2021'!N73/100)))</f>
        <v>147.92112049090906</v>
      </c>
      <c r="E89" s="203">
        <f>IF('Tariffs July 2021'!T73&gt;0,IF(($K$5&lt;'Tariffs July 2021'!T73),(0),($K$5-'Tariffs July 2021'!T73)*'Tariffs July 2021'!U73/100),IF(AND('Tariffs July 2021'!R73&gt;0,'Tariffs July 2021'!T73=""),IF(($K$5&lt;'Tariffs July 2021'!R73),(0),($K$5-'Tariffs July 2021'!R73)*'Tariffs July 2021'!S73/100),IF(AND('Tariffs July 2021'!P73&gt;0,'Tariffs July 2021'!R73=""),IF(($K$5&lt;'Tariffs July 2021'!P73),(0),($K$5-'Tariffs July 2021'!P73)*'Tariffs July 2021'!Q73/100),0)))</f>
        <v>0</v>
      </c>
      <c r="F89" s="203">
        <f>($L$5)*'Tariffs July 2021'!AE73/100</f>
        <v>19.660016618181817</v>
      </c>
      <c r="G89" s="203">
        <f t="shared" si="48"/>
        <v>275.87113710909091</v>
      </c>
      <c r="H89" s="203">
        <f t="shared" si="49"/>
        <v>670.32454843636356</v>
      </c>
      <c r="I89" s="247">
        <f t="shared" ref="I89" si="59">G89*4</f>
        <v>1103.4845484363636</v>
      </c>
      <c r="J89" s="204">
        <f t="shared" si="55"/>
        <v>1213.8330032800002</v>
      </c>
      <c r="K89" s="207">
        <f>'Tariffs July 2021'!AZ73</f>
        <v>0</v>
      </c>
      <c r="L89" s="207">
        <f>'Tariffs July 2021'!BA73</f>
        <v>0</v>
      </c>
      <c r="M89" s="207">
        <f>'Tariffs July 2021'!BB73</f>
        <v>0</v>
      </c>
      <c r="N89" s="207">
        <f>'Tariffs July 2021'!BC73</f>
        <v>0</v>
      </c>
      <c r="O89" s="205">
        <f>($F$6*'Tariffs July 2021'!AT73/100)*4</f>
        <v>305.91792000000004</v>
      </c>
      <c r="P89" s="206" t="str">
        <f t="shared" si="56"/>
        <v>No discount</v>
      </c>
      <c r="Q89" s="206" t="str">
        <f t="shared" si="50"/>
        <v>Exclusive</v>
      </c>
      <c r="R89" s="293">
        <f t="shared" si="57"/>
        <v>1103.4845484363636</v>
      </c>
      <c r="S89" s="247">
        <f t="shared" si="58"/>
        <v>1103.4845484363636</v>
      </c>
      <c r="T89" s="247">
        <f t="shared" si="51"/>
        <v>797.56662843636354</v>
      </c>
      <c r="U89" s="247">
        <f t="shared" si="52"/>
        <v>797.56662843636354</v>
      </c>
      <c r="V89" s="292">
        <f t="shared" si="53"/>
        <v>877.32329127999992</v>
      </c>
      <c r="W89" s="292">
        <f t="shared" si="53"/>
        <v>877.32329127999992</v>
      </c>
      <c r="X89" s="207">
        <f>'Tariffs July 2021'!BL73</f>
        <v>0</v>
      </c>
      <c r="Y89" s="207" t="str">
        <f>'Tariffs July 2021'!BM73</f>
        <v>n</v>
      </c>
      <c r="Z89" s="208">
        <f>'Tariffs July 2021'!G73</f>
        <v>42916</v>
      </c>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c r="AX89" s="342"/>
      <c r="AY89" s="342"/>
      <c r="AZ89" s="342"/>
      <c r="BA89" s="342"/>
      <c r="BB89" s="342"/>
      <c r="BC89" s="342"/>
    </row>
    <row r="90" spans="1:55" x14ac:dyDescent="0.15">
      <c r="A90" s="201" t="str">
        <f>'Tariffs July 2021'!K74</f>
        <v>ReAmped Energy</v>
      </c>
      <c r="B90" s="202" t="str">
        <f>'Tariffs July 2021'!L74</f>
        <v>Solar</v>
      </c>
      <c r="C90" s="203">
        <f>IF('Tariffs July 2021'!BP74=0,91*'Tariffs July 2021'!M74/100,(91*'Tariffs July 2021'!M74/100)+'Tariffs July 2021'!BP74/4)</f>
        <v>94.151909090909086</v>
      </c>
      <c r="D90" s="203">
        <f>IF('Tariffs July 2021'!O74="",$K$5*'Tariffs July 2021'!N74/100,IF($K$5&gt;='Tariffs July 2021'!P74,('Tariffs July 2021'!P74*'Tariffs July 2021'!N74/100),($K$5*'Tariffs July 2021'!N74/100)))</f>
        <v>165.59158565454541</v>
      </c>
      <c r="E90" s="203">
        <f>IF('Tariffs July 2021'!T74&gt;0,IF(($K$5&lt;'Tariffs July 2021'!T74),(0),($K$5-'Tariffs July 2021'!T74)*'Tariffs July 2021'!U74/100),IF(AND('Tariffs July 2021'!R74&gt;0,'Tariffs July 2021'!T74=""),IF(($K$5&lt;'Tariffs July 2021'!R74),(0),($K$5-'Tariffs July 2021'!R74)*'Tariffs July 2021'!S74/100),IF(AND('Tariffs July 2021'!P74&gt;0,'Tariffs July 2021'!R74=""),IF(($K$5&lt;'Tariffs July 2021'!P74),(0),($K$5-'Tariffs July 2021'!P74)*'Tariffs July 2021'!Q74/100),0)))</f>
        <v>0</v>
      </c>
      <c r="F90" s="203">
        <f>($L$5)*'Tariffs July 2021'!AE74/100</f>
        <v>21.864764454545458</v>
      </c>
      <c r="G90" s="203">
        <f t="shared" si="48"/>
        <v>281.60825919999996</v>
      </c>
      <c r="H90" s="203">
        <f t="shared" si="49"/>
        <v>749.82540043636345</v>
      </c>
      <c r="I90" s="247">
        <f t="shared" ref="I90:I98" si="60">G90*4</f>
        <v>1126.4330367999999</v>
      </c>
      <c r="J90" s="204">
        <f t="shared" si="55"/>
        <v>1239.07634048</v>
      </c>
      <c r="K90" s="207">
        <f>'Tariffs July 2021'!AZ74</f>
        <v>0</v>
      </c>
      <c r="L90" s="207">
        <f>'Tariffs July 2021'!BA74</f>
        <v>0</v>
      </c>
      <c r="M90" s="207">
        <f>'Tariffs July 2021'!BB74</f>
        <v>0</v>
      </c>
      <c r="N90" s="207">
        <f>'Tariffs July 2021'!BC74</f>
        <v>0</v>
      </c>
      <c r="O90" s="205">
        <f>($F$6*'Tariffs July 2021'!AT74/100)*4</f>
        <v>472.78224</v>
      </c>
      <c r="P90" s="206" t="str">
        <f t="shared" si="56"/>
        <v>No discount</v>
      </c>
      <c r="Q90" s="206" t="str">
        <f t="shared" si="50"/>
        <v>Exclusive</v>
      </c>
      <c r="R90" s="293">
        <f t="shared" si="57"/>
        <v>1126.4330367999999</v>
      </c>
      <c r="S90" s="247">
        <f t="shared" si="58"/>
        <v>1126.4330367999999</v>
      </c>
      <c r="T90" s="247">
        <f t="shared" si="51"/>
        <v>653.65079679999985</v>
      </c>
      <c r="U90" s="247">
        <f t="shared" si="52"/>
        <v>653.65079679999985</v>
      </c>
      <c r="V90" s="292">
        <f t="shared" ref="V90:W98" si="61">T90*1.1</f>
        <v>719.01587647999986</v>
      </c>
      <c r="W90" s="292">
        <f t="shared" si="61"/>
        <v>719.01587647999986</v>
      </c>
      <c r="X90" s="207">
        <f>'Tariffs July 2021'!BL74</f>
        <v>0</v>
      </c>
      <c r="Y90" s="207" t="str">
        <f>'Tariffs July 2021'!BM74</f>
        <v>n</v>
      </c>
      <c r="Z90" s="208">
        <f>'Tariffs July 2021'!G74</f>
        <v>42642</v>
      </c>
      <c r="AA90" s="342"/>
      <c r="AB90" s="342"/>
      <c r="AC90" s="342"/>
      <c r="AD90" s="342"/>
      <c r="AE90" s="342"/>
      <c r="AF90" s="342"/>
      <c r="AG90" s="342"/>
      <c r="AH90" s="342"/>
      <c r="AI90" s="342"/>
      <c r="AJ90" s="342"/>
      <c r="AK90" s="342"/>
      <c r="AL90" s="342"/>
      <c r="AM90" s="342"/>
      <c r="AN90" s="342"/>
      <c r="AO90" s="342"/>
      <c r="AP90" s="342"/>
      <c r="AQ90" s="342"/>
      <c r="AR90" s="342"/>
      <c r="AS90" s="342"/>
      <c r="AT90" s="342"/>
      <c r="AU90" s="342"/>
      <c r="AV90" s="342"/>
      <c r="AW90" s="342"/>
      <c r="AX90" s="342"/>
      <c r="AY90" s="342"/>
      <c r="AZ90" s="342"/>
      <c r="BA90" s="342"/>
      <c r="BB90" s="342"/>
      <c r="BC90" s="342"/>
    </row>
    <row r="91" spans="1:55" x14ac:dyDescent="0.15">
      <c r="A91" s="201" t="str">
        <f>'Tariffs July 2021'!K75</f>
        <v>CovaU</v>
      </c>
      <c r="B91" s="202" t="str">
        <f>'Tariffs July 2021'!L75</f>
        <v>Freedom Plus Solar</v>
      </c>
      <c r="C91" s="203">
        <f>IF('Tariffs July 2021'!BP75=0,91*'Tariffs July 2021'!M75/100,(91*'Tariffs July 2021'!M75/100)+'Tariffs July 2021'!BP75/4)</f>
        <v>92.547000000000011</v>
      </c>
      <c r="D91" s="203">
        <f>IF('Tariffs July 2021'!O75="",$K$5*'Tariffs July 2021'!N75/100,IF($K$5&gt;='Tariffs July 2021'!P75,('Tariffs July 2021'!P75*'Tariffs July 2021'!N75/100),($K$5*'Tariffs July 2021'!N75/100)))</f>
        <v>161.38104512727267</v>
      </c>
      <c r="E91" s="203">
        <f>IF('Tariffs July 2021'!T75&gt;0,IF(($K$5&lt;'Tariffs July 2021'!T75),(0),($K$5-'Tariffs July 2021'!T75)*'Tariffs July 2021'!U75/100),IF(AND('Tariffs July 2021'!R75&gt;0,'Tariffs July 2021'!T75=""),IF(($K$5&lt;'Tariffs July 2021'!R75),(0),($K$5-'Tariffs July 2021'!R75)*'Tariffs July 2021'!S75/100),IF(AND('Tariffs July 2021'!P75&gt;0,'Tariffs July 2021'!R75=""),IF(($K$5&lt;'Tariffs July 2021'!P75),(0),($K$5-'Tariffs July 2021'!P75)*'Tariffs July 2021'!Q75/100),0)))</f>
        <v>0</v>
      </c>
      <c r="F91" s="203">
        <f>($L$5)*'Tariffs July 2021'!AE75/100</f>
        <v>22.778334000000001</v>
      </c>
      <c r="G91" s="203">
        <f t="shared" si="48"/>
        <v>276.70637912727273</v>
      </c>
      <c r="H91" s="203">
        <f t="shared" si="49"/>
        <v>736.6375165090908</v>
      </c>
      <c r="I91" s="247">
        <f t="shared" si="60"/>
        <v>1106.8255165090909</v>
      </c>
      <c r="J91" s="204">
        <f t="shared" si="55"/>
        <v>1217.50806816</v>
      </c>
      <c r="K91" s="207">
        <f>'Tariffs July 2021'!AZ75</f>
        <v>15</v>
      </c>
      <c r="L91" s="207">
        <f>'Tariffs July 2021'!BA75</f>
        <v>0</v>
      </c>
      <c r="M91" s="207">
        <f>'Tariffs July 2021'!BB75</f>
        <v>0</v>
      </c>
      <c r="N91" s="207">
        <f>'Tariffs July 2021'!BC75</f>
        <v>0</v>
      </c>
      <c r="O91" s="205">
        <f>($F$6*'Tariffs July 2021'!AT75/100)*4</f>
        <v>305.91792000000004</v>
      </c>
      <c r="P91" s="206" t="str">
        <f t="shared" si="56"/>
        <v>Guaranteed off bill</v>
      </c>
      <c r="Q91" s="206" t="str">
        <f t="shared" si="50"/>
        <v>Exclusive</v>
      </c>
      <c r="R91" s="293">
        <f t="shared" si="57"/>
        <v>940.80168903272727</v>
      </c>
      <c r="S91" s="247">
        <f t="shared" si="58"/>
        <v>940.80168903272727</v>
      </c>
      <c r="T91" s="247">
        <f t="shared" si="51"/>
        <v>634.88376903272729</v>
      </c>
      <c r="U91" s="247">
        <f t="shared" si="52"/>
        <v>634.88376903272729</v>
      </c>
      <c r="V91" s="292">
        <f t="shared" si="61"/>
        <v>698.37214593600004</v>
      </c>
      <c r="W91" s="292">
        <f t="shared" si="61"/>
        <v>698.37214593600004</v>
      </c>
      <c r="X91" s="207">
        <f>'Tariffs July 2021'!BL75</f>
        <v>0</v>
      </c>
      <c r="Y91" s="207" t="str">
        <f>'Tariffs July 2021'!BM75</f>
        <v>n</v>
      </c>
      <c r="Z91" s="208">
        <f>'Tariffs July 2021'!G75</f>
        <v>42654</v>
      </c>
      <c r="AA91" s="342"/>
      <c r="AB91" s="342"/>
      <c r="AC91" s="342"/>
      <c r="AD91" s="342"/>
      <c r="AE91" s="342"/>
      <c r="AF91" s="342"/>
      <c r="AG91" s="342"/>
      <c r="AH91" s="342"/>
      <c r="AI91" s="342"/>
      <c r="AJ91" s="342"/>
      <c r="AK91" s="342"/>
      <c r="AL91" s="342"/>
      <c r="AM91" s="342"/>
      <c r="AN91" s="342"/>
      <c r="AO91" s="342"/>
      <c r="AP91" s="342"/>
      <c r="AQ91" s="342"/>
      <c r="AR91" s="342"/>
      <c r="AS91" s="342"/>
      <c r="AT91" s="342"/>
      <c r="AU91" s="342"/>
      <c r="AV91" s="342"/>
      <c r="AW91" s="342"/>
      <c r="AX91" s="342"/>
      <c r="AY91" s="342"/>
      <c r="AZ91" s="342"/>
      <c r="BA91" s="342"/>
      <c r="BB91" s="342"/>
      <c r="BC91" s="342"/>
    </row>
    <row r="92" spans="1:55" x14ac:dyDescent="0.15">
      <c r="A92" s="201" t="str">
        <f>'Tariffs July 2021'!K76</f>
        <v>Discover Energy</v>
      </c>
      <c r="B92" s="202" t="str">
        <f>'Tariffs July 2021'!L76</f>
        <v>Solar Smart</v>
      </c>
      <c r="C92" s="203">
        <f>IF('Tariffs July 2021'!BP76=0,91*'Tariffs July 2021'!M76/100,(91*'Tariffs July 2021'!M76/100)+'Tariffs July 2021'!BP76/4)</f>
        <v>68.183818181818182</v>
      </c>
      <c r="D92" s="203">
        <f>IF('Tariffs July 2021'!O76="",$K$5*'Tariffs July 2021'!N76/100,IF($K$5&gt;='Tariffs July 2021'!P76,('Tariffs July 2021'!P76*'Tariffs July 2021'!N76/100),($K$5*'Tariffs July 2021'!N76/100)))</f>
        <v>174.5648687454545</v>
      </c>
      <c r="E92" s="203">
        <f>IF('Tariffs July 2021'!T76&gt;0,IF(($K$5&lt;'Tariffs July 2021'!T76),(0),($K$5-'Tariffs July 2021'!T76)*'Tariffs July 2021'!U76/100),IF(AND('Tariffs July 2021'!R76&gt;0,'Tariffs July 2021'!T76=""),IF(($K$5&lt;'Tariffs July 2021'!R76),(0),($K$5-'Tariffs July 2021'!R76)*'Tariffs July 2021'!S76/100),IF(AND('Tariffs July 2021'!P76&gt;0,'Tariffs July 2021'!R76=""),IF(($K$5&lt;'Tariffs July 2021'!P76),(0),($K$5-'Tariffs July 2021'!P76)*'Tariffs July 2021'!Q76/100),0)))</f>
        <v>0</v>
      </c>
      <c r="F92" s="203">
        <f>($L$5)*'Tariffs July 2021'!AE76/100</f>
        <v>20.646671727272729</v>
      </c>
      <c r="G92" s="203">
        <f t="shared" si="48"/>
        <v>263.39535865454542</v>
      </c>
      <c r="H92" s="203">
        <f t="shared" si="49"/>
        <v>780.84616189090889</v>
      </c>
      <c r="I92" s="247">
        <f t="shared" si="60"/>
        <v>1053.5814346181817</v>
      </c>
      <c r="J92" s="204">
        <f t="shared" si="55"/>
        <v>1158.93957808</v>
      </c>
      <c r="K92" s="207">
        <f>'Tariffs July 2021'!AZ76</f>
        <v>0</v>
      </c>
      <c r="L92" s="207">
        <f>'Tariffs July 2021'!BA76</f>
        <v>18</v>
      </c>
      <c r="M92" s="207">
        <f>'Tariffs July 2021'!BB76</f>
        <v>0</v>
      </c>
      <c r="N92" s="207">
        <f>'Tariffs July 2021'!BC76</f>
        <v>0</v>
      </c>
      <c r="O92" s="205">
        <f>($F$6*'Tariffs July 2021'!AT76/100)*4</f>
        <v>444.97152</v>
      </c>
      <c r="P92" s="206" t="str">
        <f t="shared" si="56"/>
        <v>Guaranteed off usage</v>
      </c>
      <c r="Q92" s="206" t="str">
        <f t="shared" si="50"/>
        <v>Exclusive</v>
      </c>
      <c r="R92" s="293">
        <f t="shared" si="57"/>
        <v>913.02912547781807</v>
      </c>
      <c r="S92" s="247">
        <f t="shared" si="58"/>
        <v>913.02912547781807</v>
      </c>
      <c r="T92" s="247">
        <f t="shared" si="51"/>
        <v>468.05760547781807</v>
      </c>
      <c r="U92" s="247">
        <f t="shared" si="52"/>
        <v>468.05760547781807</v>
      </c>
      <c r="V92" s="292">
        <f t="shared" si="61"/>
        <v>514.86336602559993</v>
      </c>
      <c r="W92" s="292">
        <f t="shared" si="61"/>
        <v>514.86336602559993</v>
      </c>
      <c r="X92" s="207">
        <f>'Tariffs July 2021'!BL76</f>
        <v>0</v>
      </c>
      <c r="Y92" s="207" t="str">
        <f>'Tariffs July 2021'!BM76</f>
        <v>n</v>
      </c>
      <c r="Z92" s="208">
        <f>'Tariffs July 2021'!G76</f>
        <v>42916</v>
      </c>
      <c r="AA92" s="342"/>
      <c r="AB92" s="342"/>
      <c r="AC92" s="342"/>
      <c r="AD92" s="342"/>
      <c r="AE92" s="342"/>
      <c r="AF92" s="342"/>
      <c r="AG92" s="342"/>
      <c r="AH92" s="342"/>
      <c r="AI92" s="342"/>
      <c r="AJ92" s="342"/>
      <c r="AK92" s="342"/>
      <c r="AL92" s="342"/>
      <c r="AM92" s="342"/>
      <c r="AN92" s="342"/>
      <c r="AO92" s="342"/>
      <c r="AP92" s="342"/>
      <c r="AQ92" s="342"/>
      <c r="AR92" s="342"/>
      <c r="AS92" s="342"/>
      <c r="AT92" s="342"/>
      <c r="AU92" s="342"/>
      <c r="AV92" s="342"/>
      <c r="AW92" s="342"/>
      <c r="AX92" s="342"/>
      <c r="AY92" s="342"/>
      <c r="AZ92" s="342"/>
      <c r="BA92" s="342"/>
      <c r="BB92" s="342"/>
      <c r="BC92" s="342"/>
    </row>
    <row r="93" spans="1:55" x14ac:dyDescent="0.15">
      <c r="A93" s="201" t="str">
        <f>'Tariffs July 2021'!K77</f>
        <v>Future X Power</v>
      </c>
      <c r="B93" s="202" t="str">
        <f>'Tariffs July 2021'!L77</f>
        <v>Flexi Saver</v>
      </c>
      <c r="C93" s="203">
        <f>IF('Tariffs July 2021'!BP77=0,91*'Tariffs July 2021'!M77/100,(91*'Tariffs July 2021'!M77/100)+'Tariffs July 2021'!BP77/4)</f>
        <v>83.777909090909077</v>
      </c>
      <c r="D93" s="203">
        <f>IF('Tariffs July 2021'!O77="",$K$5*'Tariffs July 2021'!N77/100,IF($K$5&gt;='Tariffs July 2021'!P77,('Tariffs July 2021'!P77*'Tariffs July 2021'!N77/100),($K$5*'Tariffs July 2021'!N77/100)))</f>
        <v>133.56386754545451</v>
      </c>
      <c r="E93" s="203">
        <f>IF('Tariffs July 2021'!T77&gt;0,IF(($K$5&lt;'Tariffs July 2021'!T77),(0),($K$5-'Tariffs July 2021'!T77)*'Tariffs July 2021'!U77/100),IF(AND('Tariffs July 2021'!R77&gt;0,'Tariffs July 2021'!T77=""),IF(($K$5&lt;'Tariffs July 2021'!R77),(0),($K$5-'Tariffs July 2021'!R77)*'Tariffs July 2021'!S77/100),IF(AND('Tariffs July 2021'!P77&gt;0,'Tariffs July 2021'!R77=""),IF(($K$5&lt;'Tariffs July 2021'!P77),(0),($K$5-'Tariffs July 2021'!P77)*'Tariffs July 2021'!Q77/100),0)))</f>
        <v>0</v>
      </c>
      <c r="F93" s="203">
        <f>($L$5)*'Tariffs July 2021'!AE77/100</f>
        <v>21.901307236363635</v>
      </c>
      <c r="G93" s="203">
        <f t="shared" si="48"/>
        <v>239.24308387272723</v>
      </c>
      <c r="H93" s="203">
        <f t="shared" si="49"/>
        <v>621.8606991272726</v>
      </c>
      <c r="I93" s="247">
        <f t="shared" si="60"/>
        <v>956.9723354909089</v>
      </c>
      <c r="J93" s="204">
        <f t="shared" si="55"/>
        <v>1052.6695690399999</v>
      </c>
      <c r="K93" s="207">
        <f>'Tariffs July 2021'!AZ77</f>
        <v>0</v>
      </c>
      <c r="L93" s="207">
        <f>'Tariffs July 2021'!BA77</f>
        <v>0</v>
      </c>
      <c r="M93" s="207">
        <f>'Tariffs July 2021'!BB77</f>
        <v>0</v>
      </c>
      <c r="N93" s="207">
        <f>'Tariffs July 2021'!BC77</f>
        <v>0</v>
      </c>
      <c r="O93" s="205">
        <f>($F$6*'Tariffs July 2021'!AT77/100)*4</f>
        <v>111.24288</v>
      </c>
      <c r="P93" s="206" t="str">
        <f t="shared" si="56"/>
        <v>No discount</v>
      </c>
      <c r="Q93" s="206" t="str">
        <f t="shared" si="50"/>
        <v>Exclusive</v>
      </c>
      <c r="R93" s="293">
        <f t="shared" si="57"/>
        <v>956.9723354909089</v>
      </c>
      <c r="S93" s="247">
        <f t="shared" si="58"/>
        <v>956.9723354909089</v>
      </c>
      <c r="T93" s="247">
        <f t="shared" si="51"/>
        <v>845.72945549090889</v>
      </c>
      <c r="U93" s="247">
        <f t="shared" si="52"/>
        <v>845.72945549090889</v>
      </c>
      <c r="V93" s="292">
        <f t="shared" si="61"/>
        <v>930.30240103999984</v>
      </c>
      <c r="W93" s="292">
        <f t="shared" si="61"/>
        <v>930.30240103999984</v>
      </c>
      <c r="X93" s="207">
        <f>'Tariffs July 2021'!BL77</f>
        <v>0</v>
      </c>
      <c r="Y93" s="207" t="str">
        <f>'Tariffs July 2021'!BM77</f>
        <v>n</v>
      </c>
      <c r="Z93" s="208">
        <f>'Tariffs July 2021'!G77</f>
        <v>42587</v>
      </c>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c r="AY93" s="342"/>
      <c r="AZ93" s="342"/>
      <c r="BA93" s="342"/>
      <c r="BB93" s="342"/>
      <c r="BC93" s="342"/>
    </row>
    <row r="94" spans="1:55" x14ac:dyDescent="0.15">
      <c r="A94" s="201" t="str">
        <f>'Tariffs July 2021'!K78</f>
        <v>GloBird Energy</v>
      </c>
      <c r="B94" s="202" t="str">
        <f>'Tariffs July 2021'!L78</f>
        <v>SureSave</v>
      </c>
      <c r="C94" s="203">
        <f>IF('Tariffs July 2021'!BP78=0,91*'Tariffs July 2021'!M78/100,(91*'Tariffs July 2021'!M78/100)+'Tariffs July 2021'!BP78/4)</f>
        <v>109.19999999999999</v>
      </c>
      <c r="D94" s="203">
        <f>IF('Tariffs July 2021'!O78="",$K$5*'Tariffs July 2021'!N78/100,IF($K$5&gt;='Tariffs July 2021'!P78,('Tariffs July 2021'!P78*'Tariffs July 2021'!N78/100),($K$5*'Tariffs July 2021'!N78/100)))</f>
        <v>145.7813376</v>
      </c>
      <c r="E94" s="203">
        <f>IF('Tariffs July 2021'!T78&gt;0,IF(($K$5&lt;'Tariffs July 2021'!T78),(0),($K$5-'Tariffs July 2021'!T78)*'Tariffs July 2021'!U78/100),IF(AND('Tariffs July 2021'!R78&gt;0,'Tariffs July 2021'!T78=""),IF(($K$5&lt;'Tariffs July 2021'!R78),(0),($K$5-'Tariffs July 2021'!R78)*'Tariffs July 2021'!S78/100),IF(AND('Tariffs July 2021'!P78&gt;0,'Tariffs July 2021'!R78=""),IF(($K$5&lt;'Tariffs July 2021'!P78),(0),($K$5-'Tariffs July 2021'!P78)*'Tariffs July 2021'!Q78/100),0)))</f>
        <v>0</v>
      </c>
      <c r="F94" s="203">
        <f>($L$5)*'Tariffs July 2021'!AE78/100</f>
        <v>21.036461399999997</v>
      </c>
      <c r="G94" s="203">
        <f t="shared" si="48"/>
        <v>276.01779899999997</v>
      </c>
      <c r="H94" s="203">
        <f t="shared" si="49"/>
        <v>667.27119599999992</v>
      </c>
      <c r="I94" s="247">
        <f t="shared" si="60"/>
        <v>1104.0711959999999</v>
      </c>
      <c r="J94" s="204">
        <f t="shared" si="55"/>
        <v>1214.4783155999999</v>
      </c>
      <c r="K94" s="207">
        <f>'Tariffs July 2021'!AZ78</f>
        <v>0</v>
      </c>
      <c r="L94" s="207">
        <f>'Tariffs July 2021'!BA78</f>
        <v>0</v>
      </c>
      <c r="M94" s="207">
        <f>'Tariffs July 2021'!BB78</f>
        <v>0</v>
      </c>
      <c r="N94" s="207">
        <f>'Tariffs July 2021'!BC78</f>
        <v>0</v>
      </c>
      <c r="O94" s="205">
        <f>($F$6*'Tariffs July 2021'!AT78/100)*4</f>
        <v>83.43216000000001</v>
      </c>
      <c r="P94" s="206" t="str">
        <f t="shared" si="56"/>
        <v>No discount</v>
      </c>
      <c r="Q94" s="206" t="str">
        <f t="shared" si="50"/>
        <v>Exclusive</v>
      </c>
      <c r="R94" s="293">
        <f t="shared" si="57"/>
        <v>1104.0711959999999</v>
      </c>
      <c r="S94" s="247">
        <f t="shared" si="58"/>
        <v>1104.0711959999999</v>
      </c>
      <c r="T94" s="247">
        <f t="shared" si="51"/>
        <v>1020.6390359999998</v>
      </c>
      <c r="U94" s="247">
        <f t="shared" si="52"/>
        <v>1020.6390359999998</v>
      </c>
      <c r="V94" s="292">
        <f t="shared" si="61"/>
        <v>1122.7029395999998</v>
      </c>
      <c r="W94" s="292">
        <f t="shared" si="61"/>
        <v>1122.7029395999998</v>
      </c>
      <c r="X94" s="207">
        <f>'Tariffs July 2021'!BL78</f>
        <v>0</v>
      </c>
      <c r="Y94" s="207" t="str">
        <f>'Tariffs July 2021'!BM78</f>
        <v>n</v>
      </c>
      <c r="Z94" s="208">
        <f>'Tariffs July 2021'!G78</f>
        <v>42916</v>
      </c>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c r="AX94" s="342"/>
      <c r="AY94" s="342"/>
      <c r="AZ94" s="342"/>
      <c r="BA94" s="342"/>
      <c r="BB94" s="342"/>
      <c r="BC94" s="342"/>
    </row>
    <row r="95" spans="1:55" x14ac:dyDescent="0.15">
      <c r="A95" s="201" t="str">
        <f>'Tariffs July 2021'!K79</f>
        <v>Kogan Energy</v>
      </c>
      <c r="B95" s="202" t="str">
        <f>'Tariffs July 2021'!L79</f>
        <v>Market offer</v>
      </c>
      <c r="C95" s="203">
        <f>IF('Tariffs July 2021'!BP79=0,91*'Tariffs July 2021'!M79/100,(91*'Tariffs July 2021'!M79/100)+'Tariffs July 2021'!BP79/4)</f>
        <v>110.19272727272724</v>
      </c>
      <c r="D95" s="203">
        <f>IF('Tariffs July 2021'!O79="",$K$5*'Tariffs July 2021'!N79/100,IF($K$5&gt;='Tariffs July 2021'!P79,('Tariffs July 2021'!P79*'Tariffs July 2021'!N79/100),($K$5*'Tariffs July 2021'!N79/100)))</f>
        <v>118.72343781818179</v>
      </c>
      <c r="E95" s="203">
        <f>IF('Tariffs July 2021'!T79&gt;0,IF(($K$5&lt;'Tariffs July 2021'!T79),(0),($K$5-'Tariffs July 2021'!T79)*'Tariffs July 2021'!U79/100),IF(AND('Tariffs July 2021'!R79&gt;0,'Tariffs July 2021'!T79=""),IF(($K$5&lt;'Tariffs July 2021'!R79),(0),($K$5-'Tariffs July 2021'!R79)*'Tariffs July 2021'!S79/100),IF(AND('Tariffs July 2021'!P79&gt;0,'Tariffs July 2021'!R79=""),IF(($K$5&lt;'Tariffs July 2021'!P79),(0),($K$5-'Tariffs July 2021'!P79)*'Tariffs July 2021'!Q79/100),0)))</f>
        <v>0</v>
      </c>
      <c r="F95" s="203">
        <f>($L$5)*'Tariffs July 2021'!AE79/100</f>
        <v>16.188452345454547</v>
      </c>
      <c r="G95" s="203">
        <f t="shared" si="48"/>
        <v>245.10461743636358</v>
      </c>
      <c r="H95" s="203">
        <f t="shared" si="49"/>
        <v>539.64756065454537</v>
      </c>
      <c r="I95" s="247">
        <f t="shared" si="60"/>
        <v>980.41846974545433</v>
      </c>
      <c r="J95" s="204">
        <f t="shared" si="55"/>
        <v>1078.4603167199998</v>
      </c>
      <c r="K95" s="207">
        <f>'Tariffs July 2021'!AZ79</f>
        <v>0</v>
      </c>
      <c r="L95" s="207">
        <f>'Tariffs July 2021'!BA79</f>
        <v>0</v>
      </c>
      <c r="M95" s="207">
        <f>'Tariffs July 2021'!BB79</f>
        <v>0</v>
      </c>
      <c r="N95" s="207">
        <f>'Tariffs July 2021'!BC79</f>
        <v>0</v>
      </c>
      <c r="O95" s="205">
        <f>($F$6*'Tariffs July 2021'!AT79/100)*4</f>
        <v>80.0948736</v>
      </c>
      <c r="P95" s="206" t="str">
        <f t="shared" si="56"/>
        <v>No discount</v>
      </c>
      <c r="Q95" s="206" t="str">
        <f t="shared" si="50"/>
        <v>Exclusive</v>
      </c>
      <c r="R95" s="293">
        <f t="shared" si="57"/>
        <v>980.41846974545433</v>
      </c>
      <c r="S95" s="247">
        <f t="shared" si="58"/>
        <v>980.41846974545433</v>
      </c>
      <c r="T95" s="247">
        <f t="shared" si="51"/>
        <v>900.3235961454543</v>
      </c>
      <c r="U95" s="247">
        <f t="shared" si="52"/>
        <v>900.3235961454543</v>
      </c>
      <c r="V95" s="292">
        <f t="shared" si="61"/>
        <v>990.3559557599998</v>
      </c>
      <c r="W95" s="292">
        <f t="shared" si="61"/>
        <v>990.3559557599998</v>
      </c>
      <c r="X95" s="207">
        <f>'Tariffs July 2021'!BL79</f>
        <v>0</v>
      </c>
      <c r="Y95" s="207" t="str">
        <f>'Tariffs July 2021'!BM79</f>
        <v>n</v>
      </c>
      <c r="Z95" s="208">
        <f>'Tariffs July 2021'!G79</f>
        <v>42900</v>
      </c>
      <c r="AA95" s="342"/>
      <c r="AB95" s="342"/>
      <c r="AC95" s="342"/>
      <c r="AD95" s="342"/>
      <c r="AE95" s="342"/>
      <c r="AF95" s="342"/>
      <c r="AG95" s="342"/>
      <c r="AH95" s="342"/>
      <c r="AI95" s="342"/>
      <c r="AJ95" s="342"/>
      <c r="AK95" s="342"/>
      <c r="AL95" s="342"/>
      <c r="AM95" s="342"/>
      <c r="AN95" s="342"/>
      <c r="AO95" s="342"/>
      <c r="AP95" s="342"/>
      <c r="AQ95" s="342"/>
      <c r="AR95" s="342"/>
      <c r="AS95" s="342"/>
      <c r="AT95" s="342"/>
      <c r="AU95" s="342"/>
      <c r="AV95" s="342"/>
      <c r="AW95" s="342"/>
      <c r="AX95" s="342"/>
      <c r="AY95" s="342"/>
      <c r="AZ95" s="342"/>
      <c r="BA95" s="342"/>
      <c r="BB95" s="342"/>
      <c r="BC95" s="342"/>
    </row>
    <row r="96" spans="1:55" x14ac:dyDescent="0.15">
      <c r="A96" s="201" t="str">
        <f>'Tariffs July 2021'!K80</f>
        <v>Locality Planning Energy</v>
      </c>
      <c r="B96" s="202" t="str">
        <f>'Tariffs July 2021'!L80</f>
        <v>LPE Mates Rates (solar)</v>
      </c>
      <c r="C96" s="203">
        <f>IF('Tariffs July 2021'!BP80=0,91*'Tariffs July 2021'!M80/100,(91*'Tariffs July 2021'!M80/100)+'Tariffs July 2021'!BP80/4)</f>
        <v>99.272727272727266</v>
      </c>
      <c r="D96" s="203">
        <f>IF('Tariffs July 2021'!O80="",$K$5*'Tariffs July 2021'!N80/100,IF($K$5&gt;='Tariffs July 2021'!P80,('Tariffs July 2021'!P80*'Tariffs July 2021'!N80/100),($K$5*'Tariffs July 2021'!N80/100)))</f>
        <v>125.69498852727273</v>
      </c>
      <c r="E96" s="203">
        <f>IF('Tariffs July 2021'!T80&gt;0,IF(($K$5&lt;'Tariffs July 2021'!T80),(0),($K$5-'Tariffs July 2021'!T80)*'Tariffs July 2021'!U80/100),IF(AND('Tariffs July 2021'!R80&gt;0,'Tariffs July 2021'!T80=""),IF(($K$5&lt;'Tariffs July 2021'!R80),(0),($K$5-'Tariffs July 2021'!R80)*'Tariffs July 2021'!S80/100),IF(AND('Tariffs July 2021'!P80&gt;0,'Tariffs July 2021'!R80=""),IF(($K$5&lt;'Tariffs July 2021'!P80),(0),($K$5-'Tariffs July 2021'!P80)*'Tariffs July 2021'!Q80/100),0)))</f>
        <v>0</v>
      </c>
      <c r="F96" s="203">
        <f>($L$5)*'Tariffs July 2021'!AE80/100</f>
        <v>14.068971000000001</v>
      </c>
      <c r="G96" s="203">
        <f t="shared" si="48"/>
        <v>239.03668680000001</v>
      </c>
      <c r="H96" s="203">
        <f t="shared" si="49"/>
        <v>559.05583810909093</v>
      </c>
      <c r="I96" s="247">
        <f t="shared" si="60"/>
        <v>956.14674720000005</v>
      </c>
      <c r="J96" s="204">
        <f t="shared" si="55"/>
        <v>1051.7614219200002</v>
      </c>
      <c r="K96" s="207">
        <f>'Tariffs July 2021'!AZ80</f>
        <v>0</v>
      </c>
      <c r="L96" s="207">
        <f>'Tariffs July 2021'!BA80</f>
        <v>0</v>
      </c>
      <c r="M96" s="207">
        <f>'Tariffs July 2021'!BB80</f>
        <v>0</v>
      </c>
      <c r="N96" s="207">
        <f>'Tariffs July 2021'!BC80</f>
        <v>0</v>
      </c>
      <c r="O96" s="205">
        <f>($F$6*'Tariffs July 2021'!AT80/100)*4</f>
        <v>152.95896000000002</v>
      </c>
      <c r="P96" s="206" t="str">
        <f t="shared" si="56"/>
        <v>No discount</v>
      </c>
      <c r="Q96" s="206" t="str">
        <f t="shared" si="50"/>
        <v>Exclusive</v>
      </c>
      <c r="R96" s="293">
        <f t="shared" si="57"/>
        <v>956.14674720000005</v>
      </c>
      <c r="S96" s="247">
        <f t="shared" si="58"/>
        <v>956.14674720000005</v>
      </c>
      <c r="T96" s="247">
        <f t="shared" si="51"/>
        <v>803.1877872</v>
      </c>
      <c r="U96" s="247">
        <f t="shared" si="52"/>
        <v>803.1877872</v>
      </c>
      <c r="V96" s="292">
        <f t="shared" si="61"/>
        <v>883.50656592000007</v>
      </c>
      <c r="W96" s="292">
        <f t="shared" si="61"/>
        <v>883.50656592000007</v>
      </c>
      <c r="X96" s="207">
        <f>'Tariffs July 2021'!BL80</f>
        <v>0</v>
      </c>
      <c r="Y96" s="207" t="str">
        <f>'Tariffs July 2021'!BM80</f>
        <v>n</v>
      </c>
      <c r="Z96" s="208">
        <f>'Tariffs July 2021'!G80</f>
        <v>42916</v>
      </c>
      <c r="AA96" s="342"/>
      <c r="AB96" s="342"/>
      <c r="AC96" s="342"/>
      <c r="AD96" s="342"/>
      <c r="AE96" s="342"/>
      <c r="AF96" s="342"/>
      <c r="AG96" s="342"/>
      <c r="AH96" s="342"/>
      <c r="AI96" s="342"/>
      <c r="AJ96" s="342"/>
      <c r="AK96" s="342"/>
      <c r="AL96" s="342"/>
      <c r="AM96" s="342"/>
      <c r="AN96" s="342"/>
      <c r="AO96" s="342"/>
      <c r="AP96" s="342"/>
      <c r="AQ96" s="342"/>
      <c r="AR96" s="342"/>
      <c r="AS96" s="342"/>
      <c r="AT96" s="342"/>
      <c r="AU96" s="342"/>
      <c r="AV96" s="342"/>
      <c r="AW96" s="342"/>
      <c r="AX96" s="342"/>
      <c r="AY96" s="342"/>
      <c r="AZ96" s="342"/>
      <c r="BA96" s="342"/>
      <c r="BB96" s="342"/>
      <c r="BC96" s="342"/>
    </row>
    <row r="97" spans="1:55 1185:4092 4097:8190 8193:9214 9219:12287 12290:13312 13315:14336 14341:16384" x14ac:dyDescent="0.15">
      <c r="A97" s="201" t="str">
        <f>'Tariffs July 2021'!K81</f>
        <v>OVO Energy</v>
      </c>
      <c r="B97" s="202" t="str">
        <f>'Tariffs July 2021'!L81</f>
        <v>The One Plan</v>
      </c>
      <c r="C97" s="203">
        <f>IF('Tariffs July 2021'!BP81=0,91*'Tariffs July 2021'!M81/100,(91*'Tariffs July 2021'!M81/100)+'Tariffs July 2021'!BP81/4)</f>
        <v>81.899999999999991</v>
      </c>
      <c r="D97" s="203">
        <f>IF('Tariffs July 2021'!O81="",$K$5*'Tariffs July 2021'!N81/100,IF($K$5&gt;='Tariffs July 2021'!P81,('Tariffs July 2021'!P81*'Tariffs July 2021'!N81/100),($K$5*'Tariffs July 2021'!N81/100)))</f>
        <v>134.39217059999999</v>
      </c>
      <c r="E97" s="203">
        <f>IF('Tariffs July 2021'!T81&gt;0,IF(($K$5&lt;'Tariffs July 2021'!T81),(0),($K$5-'Tariffs July 2021'!T81)*'Tariffs July 2021'!U81/100),IF(AND('Tariffs July 2021'!R81&gt;0,'Tariffs July 2021'!T81=""),IF(($K$5&lt;'Tariffs July 2021'!R81),(0),($K$5-'Tariffs July 2021'!R81)*'Tariffs July 2021'!S81/100),IF(AND('Tariffs July 2021'!P81&gt;0,'Tariffs July 2021'!R81=""),IF(($K$5&lt;'Tariffs July 2021'!P81),(0),($K$5-'Tariffs July 2021'!P81)*'Tariffs July 2021'!Q81/100),0)))</f>
        <v>0</v>
      </c>
      <c r="F97" s="203">
        <f>($L$5)*'Tariffs July 2021'!AE81/100</f>
        <v>19.2945888</v>
      </c>
      <c r="G97" s="203">
        <f t="shared" si="48"/>
        <v>235.58675939999995</v>
      </c>
      <c r="H97" s="203">
        <f t="shared" si="49"/>
        <v>614.74703759999989</v>
      </c>
      <c r="I97" s="247">
        <f t="shared" si="60"/>
        <v>942.34703759999979</v>
      </c>
      <c r="J97" s="204">
        <f t="shared" si="55"/>
        <v>1036.5817413599998</v>
      </c>
      <c r="K97" s="207">
        <f>'Tariffs July 2021'!AZ81</f>
        <v>0</v>
      </c>
      <c r="L97" s="207">
        <f>'Tariffs July 2021'!BA81</f>
        <v>0</v>
      </c>
      <c r="M97" s="207">
        <f>'Tariffs July 2021'!BB81</f>
        <v>0</v>
      </c>
      <c r="N97" s="207">
        <f>'Tariffs July 2021'!BC81</f>
        <v>0</v>
      </c>
      <c r="O97" s="205">
        <f>($F$6*'Tariffs July 2021'!AT81/100)*4</f>
        <v>222.48576</v>
      </c>
      <c r="P97" s="206" t="str">
        <f t="shared" si="56"/>
        <v>No discount</v>
      </c>
      <c r="Q97" s="206" t="str">
        <f t="shared" si="50"/>
        <v>Exclusive</v>
      </c>
      <c r="R97" s="293">
        <f t="shared" si="57"/>
        <v>942.34703759999979</v>
      </c>
      <c r="S97" s="247">
        <f t="shared" si="58"/>
        <v>942.34703759999979</v>
      </c>
      <c r="T97" s="247">
        <f t="shared" si="51"/>
        <v>719.86127759999977</v>
      </c>
      <c r="U97" s="247">
        <f t="shared" si="52"/>
        <v>719.86127759999977</v>
      </c>
      <c r="V97" s="292">
        <f t="shared" si="61"/>
        <v>791.84740535999981</v>
      </c>
      <c r="W97" s="292">
        <f t="shared" si="61"/>
        <v>791.84740535999981</v>
      </c>
      <c r="X97" s="207">
        <f>'Tariffs July 2021'!BL81</f>
        <v>0</v>
      </c>
      <c r="Y97" s="207" t="str">
        <f>'Tariffs July 2021'!BM81</f>
        <v>n</v>
      </c>
      <c r="Z97" s="208">
        <f>'Tariffs July 2021'!G81</f>
        <v>42916</v>
      </c>
      <c r="AA97" s="342"/>
      <c r="AB97" s="342"/>
      <c r="AC97" s="342"/>
      <c r="AD97" s="342"/>
      <c r="AE97" s="342"/>
      <c r="AF97" s="342"/>
      <c r="AG97" s="342"/>
      <c r="AH97" s="342"/>
      <c r="AI97" s="342"/>
      <c r="AJ97" s="342"/>
      <c r="AK97" s="342"/>
      <c r="AL97" s="342"/>
      <c r="AM97" s="342"/>
      <c r="AN97" s="342"/>
      <c r="AO97" s="342"/>
      <c r="AP97" s="342"/>
      <c r="AQ97" s="342"/>
      <c r="AR97" s="342"/>
      <c r="AS97" s="342"/>
      <c r="AT97" s="342"/>
      <c r="AU97" s="342"/>
      <c r="AV97" s="342"/>
      <c r="AW97" s="342"/>
      <c r="AX97" s="342"/>
      <c r="AY97" s="342"/>
      <c r="AZ97" s="342"/>
      <c r="BA97" s="342"/>
      <c r="BB97" s="342"/>
      <c r="BC97" s="342"/>
    </row>
    <row r="98" spans="1:55 1185:4092 4097:8190 8193:9214 9219:12287 12290:13312 13315:14336 14341:16384" x14ac:dyDescent="0.15">
      <c r="A98" s="201" t="str">
        <f>'Tariffs July 2021'!K82</f>
        <v>Sumo Power</v>
      </c>
      <c r="B98" s="202" t="str">
        <f>'Tariffs July 2021'!L82</f>
        <v>Assure</v>
      </c>
      <c r="C98" s="203">
        <f>IF('Tariffs July 2021'!BP82=0,91*'Tariffs July 2021'!M82/100,(91*'Tariffs July 2021'!M82/100)+'Tariffs July 2021'!BP82/4)</f>
        <v>81.899999999999991</v>
      </c>
      <c r="D98" s="203">
        <f>IF('Tariffs July 2021'!O82="",$K$5*'Tariffs July 2021'!N82/100,IF($K$5&gt;='Tariffs July 2021'!P82,('Tariffs July 2021'!P82*'Tariffs July 2021'!N82/100),($K$5*'Tariffs July 2021'!N82/100)))</f>
        <v>129.07722599999997</v>
      </c>
      <c r="E98" s="203">
        <f>IF('Tariffs July 2021'!T82&gt;0,IF(($K$5&lt;'Tariffs July 2021'!T82),(0),($K$5-'Tariffs July 2021'!T82)*'Tariffs July 2021'!U82/100),IF(AND('Tariffs July 2021'!R82&gt;0,'Tariffs July 2021'!T82=""),IF(($K$5&lt;'Tariffs July 2021'!R82),(0),($K$5-'Tariffs July 2021'!R82)*'Tariffs July 2021'!S82/100),IF(AND('Tariffs July 2021'!P82&gt;0,'Tariffs July 2021'!R82=""),IF(($K$5&lt;'Tariffs July 2021'!P82),(0),($K$5-'Tariffs July 2021'!P82)*'Tariffs July 2021'!Q82/100),0)))</f>
        <v>0</v>
      </c>
      <c r="F98" s="203">
        <f>($L$5)*'Tariffs July 2021'!AE82/100</f>
        <v>19.428578999999999</v>
      </c>
      <c r="G98" s="203">
        <f t="shared" si="48"/>
        <v>230.40580499999999</v>
      </c>
      <c r="H98" s="203">
        <f t="shared" si="49"/>
        <v>594.02322000000004</v>
      </c>
      <c r="I98" s="247">
        <f t="shared" si="60"/>
        <v>921.62321999999995</v>
      </c>
      <c r="J98" s="204">
        <f t="shared" si="55"/>
        <v>1013.7855420000001</v>
      </c>
      <c r="K98" s="207">
        <f>'Tariffs July 2021'!AZ82</f>
        <v>0</v>
      </c>
      <c r="L98" s="207">
        <f>'Tariffs July 2021'!BA82</f>
        <v>0</v>
      </c>
      <c r="M98" s="207">
        <f>'Tariffs July 2021'!BB82</f>
        <v>0</v>
      </c>
      <c r="N98" s="207">
        <f>'Tariffs July 2021'!BC82</f>
        <v>0</v>
      </c>
      <c r="O98" s="205">
        <f>($F$6*'Tariffs July 2021'!AT82/100)*4</f>
        <v>166.86432000000002</v>
      </c>
      <c r="P98" s="206" t="str">
        <f t="shared" si="56"/>
        <v>No discount</v>
      </c>
      <c r="Q98" s="206" t="str">
        <f t="shared" si="50"/>
        <v>Exclusive</v>
      </c>
      <c r="R98" s="293">
        <f t="shared" si="57"/>
        <v>921.62321999999995</v>
      </c>
      <c r="S98" s="247">
        <f t="shared" si="58"/>
        <v>921.62321999999995</v>
      </c>
      <c r="T98" s="247">
        <f t="shared" si="51"/>
        <v>754.75889999999993</v>
      </c>
      <c r="U98" s="247">
        <f t="shared" si="52"/>
        <v>754.75889999999993</v>
      </c>
      <c r="V98" s="292">
        <f t="shared" si="61"/>
        <v>830.23478999999998</v>
      </c>
      <c r="W98" s="292">
        <f t="shared" si="61"/>
        <v>830.23478999999998</v>
      </c>
      <c r="X98" s="207">
        <f>'Tariffs July 2021'!BL82</f>
        <v>0</v>
      </c>
      <c r="Y98" s="207" t="str">
        <f>'Tariffs July 2021'!BM82</f>
        <v>n</v>
      </c>
      <c r="Z98" s="208">
        <f>'Tariffs July 2021'!G82</f>
        <v>42594</v>
      </c>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342"/>
      <c r="AW98" s="342"/>
      <c r="AX98" s="342"/>
      <c r="AY98" s="342"/>
      <c r="AZ98" s="342"/>
      <c r="BA98" s="342"/>
      <c r="BB98" s="342"/>
      <c r="BC98" s="342"/>
      <c r="ASO98" s="254"/>
      <c r="ASR98" s="252"/>
      <c r="ASS98" s="252"/>
      <c r="AST98" s="252"/>
      <c r="ASU98" s="252"/>
      <c r="ASV98" s="253"/>
      <c r="ASW98" s="253"/>
      <c r="ASX98" s="255"/>
      <c r="ASY98" s="255"/>
      <c r="ASZ98" s="256"/>
      <c r="ATC98" s="251"/>
      <c r="ATD98" s="251"/>
      <c r="ATE98" s="251"/>
      <c r="ATF98" s="251"/>
      <c r="ATG98" s="251"/>
      <c r="ATH98" s="251"/>
      <c r="ATI98" s="252"/>
      <c r="ATJ98" s="253"/>
      <c r="ATO98" s="254"/>
      <c r="ATR98" s="252"/>
      <c r="ATS98" s="252"/>
      <c r="ATT98" s="252"/>
      <c r="ATU98" s="252"/>
      <c r="ATV98" s="253"/>
      <c r="ATW98" s="253"/>
      <c r="ATX98" s="255"/>
      <c r="ATY98" s="255"/>
      <c r="ATZ98" s="256"/>
      <c r="AUC98" s="251"/>
      <c r="AUD98" s="251"/>
      <c r="AUE98" s="251"/>
      <c r="AUF98" s="251"/>
      <c r="AUG98" s="251"/>
      <c r="AUH98" s="251"/>
      <c r="AUI98" s="252"/>
      <c r="AUJ98" s="253"/>
      <c r="AUO98" s="254"/>
      <c r="AUR98" s="252"/>
      <c r="AUS98" s="252"/>
      <c r="AUT98" s="252"/>
      <c r="AUU98" s="252"/>
      <c r="AUV98" s="253"/>
      <c r="AUW98" s="253"/>
      <c r="AUX98" s="255"/>
      <c r="AUY98" s="255"/>
      <c r="AUZ98" s="256"/>
      <c r="AVC98" s="251"/>
      <c r="AVD98" s="251"/>
      <c r="AVE98" s="251"/>
      <c r="AVF98" s="251"/>
      <c r="AVG98" s="251"/>
      <c r="AVH98" s="251"/>
      <c r="AVI98" s="252"/>
      <c r="AVJ98" s="253"/>
      <c r="AVO98" s="254"/>
      <c r="AVR98" s="252"/>
      <c r="AVS98" s="252"/>
      <c r="AVT98" s="252"/>
      <c r="AVU98" s="252"/>
      <c r="AVV98" s="253"/>
      <c r="AVW98" s="253"/>
      <c r="AVX98" s="255"/>
      <c r="AVY98" s="255"/>
      <c r="AVZ98" s="256"/>
      <c r="AWC98" s="251"/>
      <c r="AWD98" s="251"/>
      <c r="AWE98" s="251"/>
      <c r="AWF98" s="251"/>
      <c r="AWG98" s="251"/>
      <c r="AWH98" s="251"/>
      <c r="AWI98" s="252"/>
      <c r="AWJ98" s="253"/>
      <c r="AWO98" s="254"/>
      <c r="AWR98" s="252"/>
      <c r="AWS98" s="252"/>
      <c r="AWT98" s="252"/>
      <c r="AWU98" s="252"/>
      <c r="AWV98" s="253"/>
      <c r="AWW98" s="253"/>
      <c r="AWX98" s="255"/>
      <c r="AWY98" s="255"/>
      <c r="AWZ98" s="256"/>
      <c r="AXC98" s="251"/>
      <c r="AXD98" s="251"/>
      <c r="AXE98" s="251"/>
      <c r="AXF98" s="251"/>
      <c r="AXG98" s="251"/>
      <c r="AXH98" s="251"/>
      <c r="AXI98" s="252"/>
      <c r="AXJ98" s="253"/>
      <c r="AXO98" s="254"/>
      <c r="AXR98" s="252"/>
      <c r="AXS98" s="252"/>
      <c r="AXT98" s="252"/>
      <c r="AXU98" s="252"/>
      <c r="AXV98" s="253"/>
      <c r="AXW98" s="253"/>
      <c r="AXX98" s="255"/>
      <c r="AXY98" s="255"/>
      <c r="AXZ98" s="256"/>
      <c r="AYC98" s="251"/>
      <c r="AYD98" s="251"/>
      <c r="AYE98" s="251"/>
      <c r="AYF98" s="251"/>
      <c r="AYG98" s="251"/>
      <c r="AYH98" s="251"/>
      <c r="AYI98" s="252"/>
      <c r="AYJ98" s="253"/>
      <c r="AYO98" s="254"/>
      <c r="AYR98" s="252"/>
      <c r="AYS98" s="252"/>
      <c r="AYT98" s="252"/>
      <c r="AYU98" s="252"/>
      <c r="AYV98" s="253"/>
      <c r="AYW98" s="253"/>
      <c r="AYX98" s="255"/>
      <c r="AYY98" s="255"/>
      <c r="AYZ98" s="256"/>
      <c r="AZC98" s="251"/>
      <c r="AZD98" s="251"/>
      <c r="AZE98" s="251"/>
      <c r="AZF98" s="251"/>
      <c r="AZG98" s="251"/>
      <c r="AZH98" s="251"/>
      <c r="AZI98" s="252"/>
      <c r="AZJ98" s="253"/>
      <c r="AZO98" s="254"/>
      <c r="AZR98" s="252"/>
      <c r="AZS98" s="252"/>
      <c r="AZT98" s="252"/>
      <c r="AZU98" s="252"/>
      <c r="AZV98" s="253"/>
      <c r="AZW98" s="253"/>
      <c r="AZX98" s="255"/>
      <c r="AZY98" s="255"/>
      <c r="AZZ98" s="256"/>
      <c r="BAC98" s="251"/>
      <c r="BAD98" s="251"/>
      <c r="BAE98" s="251"/>
      <c r="BAF98" s="251"/>
      <c r="BAG98" s="251"/>
      <c r="BAH98" s="251"/>
      <c r="BAI98" s="252"/>
      <c r="BAJ98" s="253"/>
      <c r="BAO98" s="254"/>
      <c r="BAR98" s="252"/>
      <c r="BAS98" s="252"/>
      <c r="BAT98" s="252"/>
      <c r="BAU98" s="252"/>
      <c r="BAV98" s="253"/>
      <c r="BAW98" s="253"/>
      <c r="BAX98" s="255"/>
      <c r="BAY98" s="255"/>
      <c r="BAZ98" s="256"/>
      <c r="BBC98" s="251"/>
      <c r="BBD98" s="251"/>
      <c r="BBE98" s="251"/>
      <c r="BBF98" s="251"/>
      <c r="BBG98" s="251"/>
      <c r="BBH98" s="251"/>
      <c r="BBI98" s="252"/>
      <c r="BBJ98" s="253"/>
      <c r="BBO98" s="254"/>
      <c r="BBR98" s="252"/>
      <c r="BBS98" s="252"/>
      <c r="BBT98" s="252"/>
      <c r="BBU98" s="252"/>
      <c r="BBV98" s="253"/>
      <c r="BBW98" s="253"/>
      <c r="BBX98" s="255"/>
      <c r="BBY98" s="255"/>
      <c r="BBZ98" s="256"/>
      <c r="BCC98" s="251"/>
      <c r="BCD98" s="251"/>
      <c r="BCE98" s="251"/>
      <c r="BCF98" s="251"/>
      <c r="BCG98" s="251"/>
      <c r="BCH98" s="251"/>
      <c r="BCI98" s="252"/>
      <c r="BCJ98" s="253"/>
      <c r="BCO98" s="254"/>
      <c r="BCR98" s="252"/>
      <c r="BCS98" s="252"/>
      <c r="BCT98" s="252"/>
      <c r="BCU98" s="252"/>
      <c r="BCV98" s="253"/>
      <c r="BCW98" s="253"/>
      <c r="BCX98" s="255"/>
      <c r="BCY98" s="255"/>
      <c r="BCZ98" s="256"/>
      <c r="BDC98" s="251"/>
      <c r="BDD98" s="251"/>
      <c r="BDE98" s="251"/>
      <c r="BDF98" s="251"/>
      <c r="BDG98" s="251"/>
      <c r="BDH98" s="251"/>
      <c r="BDI98" s="252"/>
      <c r="BDJ98" s="253"/>
      <c r="BDO98" s="254"/>
      <c r="BDR98" s="252"/>
      <c r="BDS98" s="252"/>
      <c r="BDT98" s="252"/>
      <c r="BDU98" s="252"/>
      <c r="BDV98" s="253"/>
      <c r="BDW98" s="253"/>
      <c r="BDX98" s="255"/>
      <c r="BDY98" s="255"/>
      <c r="BDZ98" s="256"/>
      <c r="BEC98" s="251"/>
      <c r="BED98" s="251"/>
      <c r="BEE98" s="251"/>
      <c r="BEF98" s="251"/>
      <c r="BEG98" s="251"/>
      <c r="BEH98" s="251"/>
      <c r="BEI98" s="252"/>
      <c r="BEJ98" s="253"/>
      <c r="BEO98" s="254"/>
      <c r="BER98" s="252"/>
      <c r="BES98" s="252"/>
      <c r="BET98" s="252"/>
      <c r="BEU98" s="252"/>
      <c r="BEV98" s="253"/>
      <c r="BEW98" s="253"/>
      <c r="BEX98" s="255"/>
      <c r="BEY98" s="255"/>
      <c r="BEZ98" s="256"/>
      <c r="BFC98" s="251"/>
      <c r="BFD98" s="251"/>
      <c r="BFE98" s="251"/>
      <c r="BFF98" s="251"/>
      <c r="BFG98" s="251"/>
      <c r="BFH98" s="251"/>
      <c r="BFI98" s="252"/>
      <c r="BFJ98" s="253"/>
      <c r="BFO98" s="254"/>
      <c r="BFR98" s="252"/>
      <c r="BFS98" s="252"/>
      <c r="BFT98" s="252"/>
      <c r="BFU98" s="252"/>
      <c r="BFV98" s="253"/>
      <c r="BFW98" s="253"/>
      <c r="BFX98" s="255"/>
      <c r="BFY98" s="255"/>
      <c r="BFZ98" s="256"/>
      <c r="BGC98" s="251"/>
      <c r="BGD98" s="251"/>
      <c r="BGE98" s="251"/>
      <c r="BGF98" s="251"/>
      <c r="BGG98" s="251"/>
      <c r="BGH98" s="251"/>
      <c r="BGI98" s="252"/>
      <c r="BGJ98" s="253"/>
      <c r="BGO98" s="254"/>
      <c r="BGR98" s="252"/>
      <c r="BGS98" s="252"/>
      <c r="BGT98" s="252"/>
      <c r="BGU98" s="252"/>
      <c r="BGV98" s="253"/>
      <c r="BGW98" s="253"/>
      <c r="BGX98" s="255"/>
      <c r="BGY98" s="255"/>
      <c r="BGZ98" s="256"/>
      <c r="BHC98" s="251"/>
      <c r="BHD98" s="251"/>
      <c r="BHE98" s="251"/>
      <c r="BHF98" s="251"/>
      <c r="BHG98" s="251"/>
      <c r="BHH98" s="251"/>
      <c r="BHI98" s="252"/>
      <c r="BHJ98" s="253"/>
      <c r="BHO98" s="254"/>
      <c r="BHR98" s="252"/>
      <c r="BHS98" s="252"/>
      <c r="BHT98" s="252"/>
      <c r="BHU98" s="252"/>
      <c r="BHV98" s="253"/>
      <c r="BHW98" s="253"/>
      <c r="BHX98" s="255"/>
      <c r="BHY98" s="255"/>
      <c r="BHZ98" s="256"/>
      <c r="BIC98" s="251"/>
      <c r="BID98" s="251"/>
      <c r="BIE98" s="251"/>
      <c r="BIF98" s="251"/>
      <c r="BIG98" s="251"/>
      <c r="BIH98" s="251"/>
      <c r="BII98" s="252"/>
      <c r="BIJ98" s="253"/>
      <c r="BIO98" s="254"/>
      <c r="BIR98" s="252"/>
      <c r="BIS98" s="252"/>
      <c r="BIT98" s="252"/>
      <c r="BIU98" s="252"/>
      <c r="BIV98" s="253"/>
      <c r="BIW98" s="253"/>
      <c r="BIX98" s="255"/>
      <c r="BIY98" s="255"/>
      <c r="BIZ98" s="256"/>
      <c r="BJC98" s="251"/>
      <c r="BJD98" s="251"/>
      <c r="BJE98" s="251"/>
      <c r="BJF98" s="251"/>
      <c r="BJG98" s="251"/>
      <c r="BJH98" s="251"/>
      <c r="BJI98" s="252"/>
      <c r="BJJ98" s="253"/>
      <c r="BJO98" s="254"/>
      <c r="BJR98" s="252"/>
      <c r="BJS98" s="252"/>
      <c r="BJT98" s="252"/>
      <c r="BJU98" s="252"/>
      <c r="BJV98" s="253"/>
      <c r="BJW98" s="253"/>
      <c r="BJX98" s="255"/>
      <c r="BJY98" s="255"/>
      <c r="BJZ98" s="256"/>
      <c r="BKC98" s="251"/>
      <c r="BKD98" s="251"/>
      <c r="BKE98" s="251"/>
      <c r="BKF98" s="251"/>
      <c r="BKG98" s="251"/>
      <c r="BKH98" s="251"/>
      <c r="BKI98" s="252"/>
      <c r="BKJ98" s="253"/>
      <c r="BKO98" s="254"/>
      <c r="BKR98" s="252"/>
      <c r="BKS98" s="252"/>
      <c r="BKT98" s="252"/>
      <c r="BKU98" s="252"/>
      <c r="BKV98" s="253"/>
      <c r="BKW98" s="253"/>
      <c r="BKX98" s="255"/>
      <c r="BKY98" s="255"/>
      <c r="BKZ98" s="256"/>
      <c r="BLC98" s="251"/>
      <c r="BLD98" s="251"/>
      <c r="BLE98" s="251"/>
      <c r="BLF98" s="251"/>
      <c r="BLG98" s="251"/>
      <c r="BLH98" s="251"/>
      <c r="BLI98" s="252"/>
      <c r="BLJ98" s="253"/>
      <c r="BLO98" s="254"/>
      <c r="BLR98" s="252"/>
      <c r="BLS98" s="252"/>
      <c r="BLT98" s="252"/>
      <c r="BLU98" s="252"/>
      <c r="BLV98" s="253"/>
      <c r="BLW98" s="253"/>
      <c r="BLX98" s="255"/>
      <c r="BLY98" s="255"/>
      <c r="BLZ98" s="256"/>
      <c r="BMC98" s="251"/>
      <c r="BMD98" s="251"/>
      <c r="BME98" s="251"/>
      <c r="BMF98" s="251"/>
      <c r="BMG98" s="251"/>
      <c r="BMH98" s="251"/>
      <c r="BMI98" s="252"/>
      <c r="BMJ98" s="253"/>
      <c r="BMO98" s="254"/>
      <c r="BMR98" s="252"/>
      <c r="BMS98" s="252"/>
      <c r="BMT98" s="252"/>
      <c r="BMU98" s="252"/>
      <c r="BMV98" s="253"/>
      <c r="BMW98" s="253"/>
      <c r="BMX98" s="255"/>
      <c r="BMY98" s="255"/>
      <c r="BMZ98" s="256"/>
      <c r="BNC98" s="251"/>
      <c r="BND98" s="251"/>
      <c r="BNE98" s="251"/>
      <c r="BNF98" s="251"/>
      <c r="BNG98" s="251"/>
      <c r="BNH98" s="251"/>
      <c r="BNI98" s="252"/>
      <c r="BNJ98" s="253"/>
      <c r="BNO98" s="254"/>
      <c r="BNR98" s="252"/>
      <c r="BNS98" s="252"/>
      <c r="BNT98" s="252"/>
      <c r="BNU98" s="252"/>
      <c r="BNV98" s="253"/>
      <c r="BNW98" s="253"/>
      <c r="BNX98" s="255"/>
      <c r="BNY98" s="255"/>
      <c r="BNZ98" s="256"/>
      <c r="BOC98" s="251"/>
      <c r="BOD98" s="251"/>
      <c r="BOE98" s="251"/>
      <c r="BOF98" s="251"/>
      <c r="BOG98" s="251"/>
      <c r="BOH98" s="251"/>
      <c r="BOI98" s="252"/>
      <c r="BOJ98" s="253"/>
      <c r="BOO98" s="254"/>
      <c r="BOR98" s="252"/>
      <c r="BOS98" s="252"/>
      <c r="BOT98" s="252"/>
      <c r="BOU98" s="252"/>
      <c r="BOV98" s="253"/>
      <c r="BOW98" s="253"/>
      <c r="BOX98" s="255"/>
      <c r="BOY98" s="255"/>
      <c r="BOZ98" s="256"/>
      <c r="BPC98" s="251"/>
      <c r="BPD98" s="251"/>
      <c r="BPE98" s="251"/>
      <c r="BPF98" s="251"/>
      <c r="BPG98" s="251"/>
      <c r="BPH98" s="251"/>
      <c r="BPI98" s="252"/>
      <c r="BPJ98" s="253"/>
      <c r="BPO98" s="254"/>
      <c r="BPR98" s="252"/>
      <c r="BPS98" s="252"/>
      <c r="BPT98" s="252"/>
      <c r="BPU98" s="252"/>
      <c r="BPV98" s="253"/>
      <c r="BPW98" s="253"/>
      <c r="BPX98" s="255"/>
      <c r="BPY98" s="255"/>
      <c r="BPZ98" s="256"/>
      <c r="BQC98" s="251"/>
      <c r="BQD98" s="251"/>
      <c r="BQE98" s="251"/>
      <c r="BQF98" s="251"/>
      <c r="BQG98" s="251"/>
      <c r="BQH98" s="251"/>
      <c r="BQI98" s="252"/>
      <c r="BQJ98" s="253"/>
      <c r="BQO98" s="254"/>
      <c r="BQR98" s="252"/>
      <c r="BQS98" s="252"/>
      <c r="BQT98" s="252"/>
      <c r="BQU98" s="252"/>
      <c r="BQV98" s="253"/>
      <c r="BQW98" s="253"/>
      <c r="BQX98" s="255"/>
      <c r="BQY98" s="255"/>
      <c r="BQZ98" s="256"/>
      <c r="BRC98" s="251"/>
      <c r="BRD98" s="251"/>
      <c r="BRE98" s="251"/>
      <c r="BRF98" s="251"/>
      <c r="BRG98" s="251"/>
      <c r="BRH98" s="251"/>
      <c r="BRI98" s="252"/>
      <c r="BRJ98" s="253"/>
      <c r="BRO98" s="254"/>
      <c r="BRR98" s="252"/>
      <c r="BRS98" s="252"/>
      <c r="BRT98" s="252"/>
      <c r="BRU98" s="252"/>
      <c r="BRV98" s="253"/>
      <c r="BRW98" s="253"/>
      <c r="BRX98" s="255"/>
      <c r="BRY98" s="255"/>
      <c r="BRZ98" s="256"/>
      <c r="BSC98" s="251"/>
      <c r="BSD98" s="251"/>
      <c r="BSE98" s="251"/>
      <c r="BSF98" s="251"/>
      <c r="BSG98" s="251"/>
      <c r="BSH98" s="251"/>
      <c r="BSI98" s="252"/>
      <c r="BSJ98" s="253"/>
      <c r="BSO98" s="254"/>
      <c r="BSR98" s="252"/>
      <c r="BSS98" s="252"/>
      <c r="BST98" s="252"/>
      <c r="BSU98" s="252"/>
      <c r="BSV98" s="253"/>
      <c r="BSW98" s="253"/>
      <c r="BSX98" s="255"/>
      <c r="BSY98" s="255"/>
      <c r="BSZ98" s="256"/>
      <c r="BTC98" s="251"/>
      <c r="BTD98" s="251"/>
      <c r="BTE98" s="251"/>
      <c r="BTF98" s="251"/>
      <c r="BTG98" s="251"/>
      <c r="BTH98" s="251"/>
      <c r="BTI98" s="252"/>
      <c r="BTJ98" s="253"/>
      <c r="BTO98" s="254"/>
      <c r="BTR98" s="252"/>
      <c r="BTS98" s="252"/>
      <c r="BTT98" s="252"/>
      <c r="BTU98" s="252"/>
      <c r="BTV98" s="253"/>
      <c r="BTW98" s="253"/>
      <c r="BTX98" s="255"/>
      <c r="BTY98" s="255"/>
      <c r="BTZ98" s="256"/>
      <c r="BUC98" s="251"/>
      <c r="BUD98" s="251"/>
      <c r="BUE98" s="251"/>
      <c r="BUF98" s="251"/>
      <c r="BUG98" s="251"/>
      <c r="BUH98" s="251"/>
      <c r="BUI98" s="252"/>
      <c r="BUJ98" s="253"/>
      <c r="BUO98" s="254"/>
      <c r="BUR98" s="252"/>
      <c r="BUS98" s="252"/>
      <c r="BUT98" s="252"/>
      <c r="BUU98" s="252"/>
      <c r="BUV98" s="253"/>
      <c r="BUW98" s="253"/>
      <c r="BUX98" s="255"/>
      <c r="BUY98" s="255"/>
      <c r="BUZ98" s="256"/>
      <c r="BVC98" s="251"/>
      <c r="BVD98" s="251"/>
      <c r="BVE98" s="251"/>
      <c r="BVF98" s="251"/>
      <c r="BVG98" s="251"/>
      <c r="BVH98" s="251"/>
      <c r="BVI98" s="252"/>
      <c r="BVJ98" s="253"/>
      <c r="BVO98" s="254"/>
      <c r="BVR98" s="252"/>
      <c r="BVS98" s="252"/>
      <c r="BVT98" s="252"/>
      <c r="BVU98" s="252"/>
      <c r="BVV98" s="253"/>
      <c r="BVW98" s="253"/>
      <c r="BVX98" s="255"/>
      <c r="BVY98" s="255"/>
      <c r="BVZ98" s="256"/>
      <c r="BWC98" s="251"/>
      <c r="BWD98" s="251"/>
      <c r="BWE98" s="251"/>
      <c r="BWF98" s="251"/>
      <c r="BWG98" s="251"/>
      <c r="BWH98" s="251"/>
      <c r="BWI98" s="252"/>
      <c r="BWJ98" s="253"/>
      <c r="BWO98" s="254"/>
      <c r="BWR98" s="252"/>
      <c r="BWS98" s="252"/>
      <c r="BWT98" s="252"/>
      <c r="BWU98" s="252"/>
      <c r="BWV98" s="253"/>
      <c r="BWW98" s="253"/>
      <c r="BWX98" s="255"/>
      <c r="BWY98" s="255"/>
      <c r="BWZ98" s="256"/>
      <c r="BXC98" s="251"/>
      <c r="BXD98" s="251"/>
      <c r="BXE98" s="251"/>
      <c r="BXF98" s="251"/>
      <c r="BXG98" s="251"/>
      <c r="BXH98" s="251"/>
      <c r="BXI98" s="252"/>
      <c r="BXJ98" s="253"/>
      <c r="BXO98" s="254"/>
      <c r="BXR98" s="252"/>
      <c r="BXS98" s="252"/>
      <c r="BXT98" s="252"/>
      <c r="BXU98" s="252"/>
      <c r="BXV98" s="253"/>
      <c r="BXW98" s="253"/>
      <c r="BXX98" s="255"/>
      <c r="BXY98" s="255"/>
      <c r="BXZ98" s="256"/>
      <c r="BYC98" s="251"/>
      <c r="BYD98" s="251"/>
      <c r="BYE98" s="251"/>
      <c r="BYF98" s="251"/>
      <c r="BYG98" s="251"/>
      <c r="BYH98" s="251"/>
      <c r="BYI98" s="252"/>
      <c r="BYJ98" s="253"/>
      <c r="BYO98" s="254"/>
      <c r="BYR98" s="252"/>
      <c r="BYS98" s="252"/>
      <c r="BYT98" s="252"/>
      <c r="BYU98" s="252"/>
      <c r="BYV98" s="253"/>
      <c r="BYW98" s="253"/>
      <c r="BYX98" s="255"/>
      <c r="BYY98" s="255"/>
      <c r="BYZ98" s="256"/>
      <c r="BZC98" s="251"/>
      <c r="BZD98" s="251"/>
      <c r="BZE98" s="251"/>
      <c r="BZF98" s="251"/>
      <c r="BZG98" s="251"/>
      <c r="BZH98" s="251"/>
      <c r="BZI98" s="252"/>
      <c r="BZJ98" s="253"/>
      <c r="BZO98" s="254"/>
      <c r="BZR98" s="252"/>
      <c r="BZS98" s="252"/>
      <c r="BZT98" s="252"/>
      <c r="BZU98" s="252"/>
      <c r="BZV98" s="253"/>
      <c r="BZW98" s="253"/>
      <c r="BZX98" s="255"/>
      <c r="BZY98" s="255"/>
      <c r="BZZ98" s="256"/>
      <c r="CAC98" s="251"/>
      <c r="CAD98" s="251"/>
      <c r="CAE98" s="251"/>
      <c r="CAF98" s="251"/>
      <c r="CAG98" s="251"/>
      <c r="CAH98" s="251"/>
      <c r="CAI98" s="252"/>
      <c r="CAJ98" s="253"/>
      <c r="CAO98" s="254"/>
      <c r="CAR98" s="252"/>
      <c r="CAS98" s="252"/>
      <c r="CAT98" s="252"/>
      <c r="CAU98" s="252"/>
      <c r="CAV98" s="253"/>
      <c r="CAW98" s="253"/>
      <c r="CAX98" s="255"/>
      <c r="CAY98" s="255"/>
      <c r="CAZ98" s="256"/>
      <c r="CBC98" s="251"/>
      <c r="CBD98" s="251"/>
      <c r="CBE98" s="251"/>
      <c r="CBF98" s="251"/>
      <c r="CBG98" s="251"/>
      <c r="CBH98" s="251"/>
      <c r="CBI98" s="252"/>
      <c r="CBJ98" s="253"/>
      <c r="CBO98" s="254"/>
      <c r="CBR98" s="252"/>
      <c r="CBS98" s="252"/>
      <c r="CBT98" s="252"/>
      <c r="CBU98" s="252"/>
      <c r="CBV98" s="253"/>
      <c r="CBW98" s="253"/>
      <c r="CBX98" s="255"/>
      <c r="CBY98" s="255"/>
      <c r="CBZ98" s="256"/>
      <c r="CCC98" s="251"/>
      <c r="CCD98" s="251"/>
      <c r="CCE98" s="251"/>
      <c r="CCF98" s="251"/>
      <c r="CCG98" s="251"/>
      <c r="CCH98" s="251"/>
      <c r="CCI98" s="252"/>
      <c r="CCJ98" s="253"/>
      <c r="CCO98" s="254"/>
      <c r="CCR98" s="252"/>
      <c r="CCS98" s="252"/>
      <c r="CCT98" s="252"/>
      <c r="CCU98" s="252"/>
      <c r="CCV98" s="253"/>
      <c r="CCW98" s="253"/>
      <c r="CCX98" s="255"/>
      <c r="CCY98" s="255"/>
      <c r="CCZ98" s="256"/>
      <c r="CDC98" s="251"/>
      <c r="CDD98" s="251"/>
      <c r="CDE98" s="251"/>
      <c r="CDF98" s="251"/>
      <c r="CDG98" s="251"/>
      <c r="CDH98" s="251"/>
      <c r="CDI98" s="252"/>
      <c r="CDJ98" s="253"/>
      <c r="CDO98" s="254"/>
      <c r="CDR98" s="252"/>
      <c r="CDS98" s="252"/>
      <c r="CDT98" s="252"/>
      <c r="CDU98" s="252"/>
      <c r="CDV98" s="253"/>
      <c r="CDW98" s="253"/>
      <c r="CDX98" s="255"/>
      <c r="CDY98" s="255"/>
      <c r="CDZ98" s="256"/>
      <c r="CEC98" s="251"/>
      <c r="CED98" s="251"/>
      <c r="CEE98" s="251"/>
      <c r="CEF98" s="251"/>
      <c r="CEG98" s="251"/>
      <c r="CEH98" s="251"/>
      <c r="CEI98" s="252"/>
      <c r="CEJ98" s="253"/>
      <c r="CEO98" s="254"/>
      <c r="CER98" s="252"/>
      <c r="CES98" s="252"/>
      <c r="CET98" s="252"/>
      <c r="CEU98" s="252"/>
      <c r="CEV98" s="253"/>
      <c r="CEW98" s="253"/>
      <c r="CEX98" s="255"/>
      <c r="CEY98" s="255"/>
      <c r="CEZ98" s="256"/>
      <c r="CFC98" s="251"/>
      <c r="CFD98" s="251"/>
      <c r="CFE98" s="251"/>
      <c r="CFF98" s="251"/>
      <c r="CFG98" s="251"/>
      <c r="CFH98" s="251"/>
      <c r="CFI98" s="252"/>
      <c r="CFJ98" s="253"/>
      <c r="CFO98" s="254"/>
      <c r="CFR98" s="252"/>
      <c r="CFS98" s="252"/>
      <c r="CFT98" s="252"/>
      <c r="CFU98" s="252"/>
      <c r="CFV98" s="253"/>
      <c r="CFW98" s="253"/>
      <c r="CFX98" s="255"/>
      <c r="CFY98" s="255"/>
      <c r="CFZ98" s="256"/>
      <c r="CGC98" s="251"/>
      <c r="CGD98" s="251"/>
      <c r="CGE98" s="251"/>
      <c r="CGF98" s="251"/>
      <c r="CGG98" s="251"/>
      <c r="CGH98" s="251"/>
      <c r="CGI98" s="252"/>
      <c r="CGJ98" s="253"/>
      <c r="CGO98" s="254"/>
      <c r="CGR98" s="252"/>
      <c r="CGS98" s="252"/>
      <c r="CGT98" s="252"/>
      <c r="CGU98" s="252"/>
      <c r="CGV98" s="253"/>
      <c r="CGW98" s="253"/>
      <c r="CGX98" s="255"/>
      <c r="CGY98" s="255"/>
      <c r="CGZ98" s="256"/>
      <c r="CHC98" s="251"/>
      <c r="CHD98" s="251"/>
      <c r="CHE98" s="251"/>
      <c r="CHF98" s="251"/>
      <c r="CHG98" s="251"/>
      <c r="CHH98" s="251"/>
      <c r="CHI98" s="252"/>
      <c r="CHJ98" s="253"/>
      <c r="CHO98" s="254"/>
      <c r="CHR98" s="252"/>
      <c r="CHS98" s="252"/>
      <c r="CHT98" s="252"/>
      <c r="CHU98" s="252"/>
      <c r="CHV98" s="253"/>
      <c r="CHW98" s="253"/>
      <c r="CHX98" s="255"/>
      <c r="CHY98" s="255"/>
      <c r="CHZ98" s="256"/>
      <c r="CIC98" s="251"/>
      <c r="CID98" s="251"/>
      <c r="CIE98" s="251"/>
      <c r="CIF98" s="251"/>
      <c r="CIG98" s="251"/>
      <c r="CIH98" s="251"/>
      <c r="CII98" s="252"/>
      <c r="CIJ98" s="253"/>
      <c r="CIO98" s="254"/>
      <c r="CIR98" s="252"/>
      <c r="CIS98" s="252"/>
      <c r="CIT98" s="252"/>
      <c r="CIU98" s="252"/>
      <c r="CIV98" s="253"/>
      <c r="CIW98" s="253"/>
      <c r="CIX98" s="255"/>
      <c r="CIY98" s="255"/>
      <c r="CIZ98" s="256"/>
      <c r="CJC98" s="251"/>
      <c r="CJD98" s="251"/>
      <c r="CJE98" s="251"/>
      <c r="CJF98" s="251"/>
      <c r="CJG98" s="251"/>
      <c r="CJH98" s="251"/>
      <c r="CJI98" s="252"/>
      <c r="CJJ98" s="253"/>
      <c r="CJO98" s="254"/>
      <c r="CJR98" s="252"/>
      <c r="CJS98" s="252"/>
      <c r="CJT98" s="252"/>
      <c r="CJU98" s="252"/>
      <c r="CJV98" s="253"/>
      <c r="CJW98" s="253"/>
      <c r="CJX98" s="255"/>
      <c r="CJY98" s="255"/>
      <c r="CJZ98" s="256"/>
      <c r="CKC98" s="251"/>
      <c r="CKD98" s="251"/>
      <c r="CKE98" s="251"/>
      <c r="CKF98" s="251"/>
      <c r="CKG98" s="251"/>
      <c r="CKH98" s="251"/>
      <c r="CKI98" s="252"/>
      <c r="CKJ98" s="253"/>
      <c r="CKO98" s="254"/>
      <c r="CKR98" s="252"/>
      <c r="CKS98" s="252"/>
      <c r="CKT98" s="252"/>
      <c r="CKU98" s="252"/>
      <c r="CKV98" s="253"/>
      <c r="CKW98" s="253"/>
      <c r="CKX98" s="255"/>
      <c r="CKY98" s="255"/>
      <c r="CKZ98" s="256"/>
      <c r="CLC98" s="251"/>
      <c r="CLD98" s="251"/>
      <c r="CLE98" s="251"/>
      <c r="CLF98" s="251"/>
      <c r="CLG98" s="251"/>
      <c r="CLH98" s="251"/>
      <c r="CLI98" s="252"/>
      <c r="CLJ98" s="253"/>
      <c r="CLO98" s="254"/>
      <c r="CLR98" s="252"/>
      <c r="CLS98" s="252"/>
      <c r="CLT98" s="252"/>
      <c r="CLU98" s="252"/>
      <c r="CLV98" s="253"/>
      <c r="CLW98" s="253"/>
      <c r="CLX98" s="255"/>
      <c r="CLY98" s="255"/>
      <c r="CLZ98" s="256"/>
      <c r="CMC98" s="251"/>
      <c r="CMD98" s="251"/>
      <c r="CME98" s="251"/>
      <c r="CMF98" s="251"/>
      <c r="CMG98" s="251"/>
      <c r="CMH98" s="251"/>
      <c r="CMI98" s="252"/>
      <c r="CMJ98" s="253"/>
      <c r="CMO98" s="254"/>
      <c r="CMR98" s="252"/>
      <c r="CMS98" s="252"/>
      <c r="CMT98" s="252"/>
      <c r="CMU98" s="252"/>
      <c r="CMV98" s="253"/>
      <c r="CMW98" s="253"/>
      <c r="CMX98" s="255"/>
      <c r="CMY98" s="255"/>
      <c r="CMZ98" s="256"/>
      <c r="CNC98" s="251"/>
      <c r="CND98" s="251"/>
      <c r="CNE98" s="251"/>
      <c r="CNF98" s="251"/>
      <c r="CNG98" s="251"/>
      <c r="CNH98" s="251"/>
      <c r="CNI98" s="252"/>
      <c r="CNJ98" s="253"/>
      <c r="CNO98" s="254"/>
      <c r="CNR98" s="252"/>
      <c r="CNS98" s="252"/>
      <c r="CNT98" s="252"/>
      <c r="CNU98" s="252"/>
      <c r="CNV98" s="253"/>
      <c r="CNW98" s="253"/>
      <c r="CNX98" s="255"/>
      <c r="CNY98" s="255"/>
      <c r="CNZ98" s="256"/>
      <c r="COC98" s="251"/>
      <c r="COD98" s="251"/>
      <c r="COE98" s="251"/>
      <c r="COF98" s="251"/>
      <c r="COG98" s="251"/>
      <c r="COH98" s="251"/>
      <c r="COI98" s="252"/>
      <c r="COJ98" s="253"/>
      <c r="COO98" s="254"/>
      <c r="COR98" s="252"/>
      <c r="COS98" s="252"/>
      <c r="COT98" s="252"/>
      <c r="COU98" s="252"/>
      <c r="COV98" s="253"/>
      <c r="COW98" s="253"/>
      <c r="COX98" s="255"/>
      <c r="COY98" s="255"/>
      <c r="COZ98" s="256"/>
      <c r="CPC98" s="251"/>
      <c r="CPD98" s="251"/>
      <c r="CPE98" s="251"/>
      <c r="CPF98" s="251"/>
      <c r="CPG98" s="251"/>
      <c r="CPH98" s="251"/>
      <c r="CPI98" s="252"/>
      <c r="CPJ98" s="253"/>
      <c r="CPO98" s="254"/>
      <c r="CPR98" s="252"/>
      <c r="CPS98" s="252"/>
      <c r="CPT98" s="252"/>
      <c r="CPU98" s="252"/>
      <c r="CPV98" s="253"/>
      <c r="CPW98" s="253"/>
      <c r="CPX98" s="255"/>
      <c r="CPY98" s="255"/>
      <c r="CPZ98" s="256"/>
      <c r="CQC98" s="251"/>
      <c r="CQD98" s="251"/>
      <c r="CQE98" s="251"/>
      <c r="CQF98" s="251"/>
      <c r="CQG98" s="251"/>
      <c r="CQH98" s="251"/>
      <c r="CQI98" s="252"/>
      <c r="CQJ98" s="253"/>
      <c r="CQO98" s="254"/>
      <c r="CQR98" s="252"/>
      <c r="CQS98" s="252"/>
      <c r="CQT98" s="252"/>
      <c r="CQU98" s="252"/>
      <c r="CQV98" s="253"/>
      <c r="CQW98" s="253"/>
      <c r="CQX98" s="255"/>
      <c r="CQY98" s="255"/>
      <c r="CQZ98" s="256"/>
      <c r="CRC98" s="251"/>
      <c r="CRD98" s="251"/>
      <c r="CRE98" s="251"/>
      <c r="CRF98" s="251"/>
      <c r="CRG98" s="251"/>
      <c r="CRH98" s="251"/>
      <c r="CRI98" s="252"/>
      <c r="CRJ98" s="253"/>
      <c r="CRO98" s="254"/>
      <c r="CRR98" s="252"/>
      <c r="CRS98" s="252"/>
      <c r="CRT98" s="252"/>
      <c r="CRU98" s="252"/>
      <c r="CRV98" s="253"/>
      <c r="CRW98" s="253"/>
      <c r="CRX98" s="255"/>
      <c r="CRY98" s="255"/>
      <c r="CRZ98" s="256"/>
      <c r="CSC98" s="251"/>
      <c r="CSD98" s="251"/>
      <c r="CSE98" s="251"/>
      <c r="CSF98" s="251"/>
      <c r="CSG98" s="251"/>
      <c r="CSH98" s="251"/>
      <c r="CSI98" s="252"/>
      <c r="CSJ98" s="253"/>
      <c r="CSO98" s="254"/>
      <c r="CSR98" s="252"/>
      <c r="CSS98" s="252"/>
      <c r="CST98" s="252"/>
      <c r="CSU98" s="252"/>
      <c r="CSV98" s="253"/>
      <c r="CSW98" s="253"/>
      <c r="CSX98" s="255"/>
      <c r="CSY98" s="255"/>
      <c r="CSZ98" s="256"/>
      <c r="CTC98" s="251"/>
      <c r="CTD98" s="251"/>
      <c r="CTE98" s="251"/>
      <c r="CTF98" s="251"/>
      <c r="CTG98" s="251"/>
      <c r="CTH98" s="251"/>
      <c r="CTI98" s="252"/>
      <c r="CTJ98" s="253"/>
      <c r="CTO98" s="254"/>
      <c r="CTR98" s="252"/>
      <c r="CTS98" s="252"/>
      <c r="CTT98" s="252"/>
      <c r="CTU98" s="252"/>
      <c r="CTV98" s="253"/>
      <c r="CTW98" s="253"/>
      <c r="CTX98" s="255"/>
      <c r="CTY98" s="255"/>
      <c r="CTZ98" s="256"/>
      <c r="CUC98" s="251"/>
      <c r="CUD98" s="251"/>
      <c r="CUE98" s="251"/>
      <c r="CUF98" s="251"/>
      <c r="CUG98" s="251"/>
      <c r="CUH98" s="251"/>
      <c r="CUI98" s="252"/>
      <c r="CUJ98" s="253"/>
      <c r="CUO98" s="254"/>
      <c r="CUR98" s="252"/>
      <c r="CUS98" s="252"/>
      <c r="CUT98" s="252"/>
      <c r="CUU98" s="252"/>
      <c r="CUV98" s="253"/>
      <c r="CUW98" s="253"/>
      <c r="CUX98" s="255"/>
      <c r="CUY98" s="255"/>
      <c r="CUZ98" s="256"/>
      <c r="CVC98" s="251"/>
      <c r="CVD98" s="251"/>
      <c r="CVE98" s="251"/>
      <c r="CVF98" s="251"/>
      <c r="CVG98" s="251"/>
      <c r="CVH98" s="251"/>
      <c r="CVI98" s="252"/>
      <c r="CVJ98" s="253"/>
      <c r="CVO98" s="254"/>
      <c r="CVR98" s="252"/>
      <c r="CVS98" s="252"/>
      <c r="CVT98" s="252"/>
      <c r="CVU98" s="252"/>
      <c r="CVV98" s="253"/>
      <c r="CVW98" s="253"/>
      <c r="CVX98" s="255"/>
      <c r="CVY98" s="255"/>
      <c r="CVZ98" s="256"/>
      <c r="CWC98" s="251"/>
      <c r="CWD98" s="251"/>
      <c r="CWE98" s="251"/>
      <c r="CWF98" s="251"/>
      <c r="CWG98" s="251"/>
      <c r="CWH98" s="251"/>
      <c r="CWI98" s="252"/>
      <c r="CWJ98" s="253"/>
      <c r="CWO98" s="254"/>
      <c r="CWR98" s="252"/>
      <c r="CWS98" s="252"/>
      <c r="CWT98" s="252"/>
      <c r="CWU98" s="252"/>
      <c r="CWV98" s="253"/>
      <c r="CWW98" s="253"/>
      <c r="CWX98" s="255"/>
      <c r="CWY98" s="255"/>
      <c r="CWZ98" s="256"/>
      <c r="CXC98" s="251"/>
      <c r="CXD98" s="251"/>
      <c r="CXE98" s="251"/>
      <c r="CXF98" s="251"/>
      <c r="CXG98" s="251"/>
      <c r="CXH98" s="251"/>
      <c r="CXI98" s="252"/>
      <c r="CXJ98" s="253"/>
      <c r="CXO98" s="254"/>
      <c r="CXR98" s="252"/>
      <c r="CXS98" s="252"/>
      <c r="CXT98" s="252"/>
      <c r="CXU98" s="252"/>
      <c r="CXV98" s="253"/>
      <c r="CXW98" s="253"/>
      <c r="CXX98" s="255"/>
      <c r="CXY98" s="255"/>
      <c r="CXZ98" s="256"/>
      <c r="CYC98" s="251"/>
      <c r="CYD98" s="251"/>
      <c r="CYE98" s="251"/>
      <c r="CYF98" s="251"/>
      <c r="CYG98" s="251"/>
      <c r="CYH98" s="251"/>
      <c r="CYI98" s="252"/>
      <c r="CYJ98" s="253"/>
      <c r="CYO98" s="254"/>
      <c r="CYR98" s="252"/>
      <c r="CYS98" s="252"/>
      <c r="CYT98" s="252"/>
      <c r="CYU98" s="252"/>
      <c r="CYV98" s="253"/>
      <c r="CYW98" s="253"/>
      <c r="CYX98" s="255"/>
      <c r="CYY98" s="255"/>
      <c r="CYZ98" s="256"/>
      <c r="CZC98" s="251"/>
      <c r="CZD98" s="251"/>
      <c r="CZE98" s="251"/>
      <c r="CZF98" s="251"/>
      <c r="CZG98" s="251"/>
      <c r="CZH98" s="251"/>
      <c r="CZI98" s="252"/>
      <c r="CZJ98" s="253"/>
      <c r="CZO98" s="254"/>
      <c r="CZR98" s="252"/>
      <c r="CZS98" s="252"/>
      <c r="CZT98" s="252"/>
      <c r="CZU98" s="252"/>
      <c r="CZV98" s="253"/>
      <c r="CZW98" s="253"/>
      <c r="CZX98" s="255"/>
      <c r="CZY98" s="255"/>
      <c r="CZZ98" s="256"/>
      <c r="DAC98" s="251"/>
      <c r="DAD98" s="251"/>
      <c r="DAE98" s="251"/>
      <c r="DAF98" s="251"/>
      <c r="DAG98" s="251"/>
      <c r="DAH98" s="251"/>
      <c r="DAI98" s="252"/>
      <c r="DAJ98" s="253"/>
      <c r="DAO98" s="254"/>
      <c r="DAR98" s="252"/>
      <c r="DAS98" s="252"/>
      <c r="DAT98" s="252"/>
      <c r="DAU98" s="252"/>
      <c r="DAV98" s="253"/>
      <c r="DAW98" s="253"/>
      <c r="DAX98" s="255"/>
      <c r="DAY98" s="255"/>
      <c r="DAZ98" s="256"/>
      <c r="DBC98" s="251"/>
      <c r="DBD98" s="251"/>
      <c r="DBE98" s="251"/>
      <c r="DBF98" s="251"/>
      <c r="DBG98" s="251"/>
      <c r="DBH98" s="251"/>
      <c r="DBI98" s="252"/>
      <c r="DBJ98" s="253"/>
      <c r="DBO98" s="254"/>
      <c r="DBR98" s="252"/>
      <c r="DBS98" s="252"/>
      <c r="DBT98" s="252"/>
      <c r="DBU98" s="252"/>
      <c r="DBV98" s="253"/>
      <c r="DBW98" s="253"/>
      <c r="DBX98" s="255"/>
      <c r="DBY98" s="255"/>
      <c r="DBZ98" s="256"/>
      <c r="DCC98" s="251"/>
      <c r="DCD98" s="251"/>
      <c r="DCE98" s="251"/>
      <c r="DCF98" s="251"/>
      <c r="DCG98" s="251"/>
      <c r="DCH98" s="251"/>
      <c r="DCI98" s="252"/>
      <c r="DCJ98" s="253"/>
      <c r="DCO98" s="254"/>
      <c r="DCR98" s="252"/>
      <c r="DCS98" s="252"/>
      <c r="DCT98" s="252"/>
      <c r="DCU98" s="252"/>
      <c r="DCV98" s="253"/>
      <c r="DCW98" s="253"/>
      <c r="DCX98" s="255"/>
      <c r="DCY98" s="255"/>
      <c r="DCZ98" s="256"/>
      <c r="DDC98" s="251"/>
      <c r="DDD98" s="251"/>
      <c r="DDE98" s="251"/>
      <c r="DDF98" s="251"/>
      <c r="DDG98" s="251"/>
      <c r="DDH98" s="251"/>
      <c r="DDI98" s="252"/>
      <c r="DDJ98" s="253"/>
      <c r="DDO98" s="254"/>
      <c r="DDR98" s="252"/>
      <c r="DDS98" s="252"/>
      <c r="DDT98" s="252"/>
      <c r="DDU98" s="252"/>
      <c r="DDV98" s="253"/>
      <c r="DDW98" s="253"/>
      <c r="DDX98" s="255"/>
      <c r="DDY98" s="255"/>
      <c r="DDZ98" s="256"/>
      <c r="DEC98" s="251"/>
      <c r="DED98" s="251"/>
      <c r="DEE98" s="251"/>
      <c r="DEF98" s="251"/>
      <c r="DEG98" s="251"/>
      <c r="DEH98" s="251"/>
      <c r="DEI98" s="252"/>
      <c r="DEJ98" s="253"/>
      <c r="DEO98" s="254"/>
      <c r="DER98" s="252"/>
      <c r="DES98" s="252"/>
      <c r="DET98" s="252"/>
      <c r="DEU98" s="252"/>
      <c r="DEV98" s="253"/>
      <c r="DEW98" s="253"/>
      <c r="DEX98" s="255"/>
      <c r="DEY98" s="255"/>
      <c r="DEZ98" s="256"/>
      <c r="DFC98" s="251"/>
      <c r="DFD98" s="251"/>
      <c r="DFE98" s="251"/>
      <c r="DFF98" s="251"/>
      <c r="DFG98" s="251"/>
      <c r="DFH98" s="251"/>
      <c r="DFI98" s="252"/>
      <c r="DFJ98" s="253"/>
      <c r="DFO98" s="254"/>
      <c r="DFR98" s="252"/>
      <c r="DFS98" s="252"/>
      <c r="DFT98" s="252"/>
      <c r="DFU98" s="252"/>
      <c r="DFV98" s="253"/>
      <c r="DFW98" s="253"/>
      <c r="DFX98" s="255"/>
      <c r="DFY98" s="255"/>
      <c r="DFZ98" s="256"/>
      <c r="DGC98" s="251"/>
      <c r="DGD98" s="251"/>
      <c r="DGE98" s="251"/>
      <c r="DGF98" s="251"/>
      <c r="DGG98" s="251"/>
      <c r="DGH98" s="251"/>
      <c r="DGI98" s="252"/>
      <c r="DGJ98" s="253"/>
      <c r="DGO98" s="254"/>
      <c r="DGR98" s="252"/>
      <c r="DGS98" s="252"/>
      <c r="DGT98" s="252"/>
      <c r="DGU98" s="252"/>
      <c r="DGV98" s="253"/>
      <c r="DGW98" s="253"/>
      <c r="DGX98" s="255"/>
      <c r="DGY98" s="255"/>
      <c r="DGZ98" s="256"/>
      <c r="DHC98" s="251"/>
      <c r="DHD98" s="251"/>
      <c r="DHE98" s="251"/>
      <c r="DHF98" s="251"/>
      <c r="DHG98" s="251"/>
      <c r="DHH98" s="251"/>
      <c r="DHI98" s="252"/>
      <c r="DHJ98" s="253"/>
      <c r="DHO98" s="254"/>
      <c r="DHR98" s="252"/>
      <c r="DHS98" s="252"/>
      <c r="DHT98" s="252"/>
      <c r="DHU98" s="252"/>
      <c r="DHV98" s="253"/>
      <c r="DHW98" s="253"/>
      <c r="DHX98" s="255"/>
      <c r="DHY98" s="255"/>
      <c r="DHZ98" s="256"/>
      <c r="DIC98" s="251"/>
      <c r="DID98" s="251"/>
      <c r="DIE98" s="251"/>
      <c r="DIF98" s="251"/>
      <c r="DIG98" s="251"/>
      <c r="DIH98" s="251"/>
      <c r="DII98" s="252"/>
      <c r="DIJ98" s="253"/>
      <c r="DIO98" s="254"/>
      <c r="DIR98" s="252"/>
      <c r="DIS98" s="252"/>
      <c r="DIT98" s="252"/>
      <c r="DIU98" s="252"/>
      <c r="DIV98" s="253"/>
      <c r="DIW98" s="253"/>
      <c r="DIX98" s="255"/>
      <c r="DIY98" s="255"/>
      <c r="DIZ98" s="256"/>
      <c r="DJC98" s="251"/>
      <c r="DJD98" s="251"/>
      <c r="DJE98" s="251"/>
      <c r="DJF98" s="251"/>
      <c r="DJG98" s="251"/>
      <c r="DJH98" s="251"/>
      <c r="DJI98" s="252"/>
      <c r="DJJ98" s="253"/>
      <c r="DJO98" s="254"/>
      <c r="DJR98" s="252"/>
      <c r="DJS98" s="252"/>
      <c r="DJT98" s="252"/>
      <c r="DJU98" s="252"/>
      <c r="DJV98" s="253"/>
      <c r="DJW98" s="253"/>
      <c r="DJX98" s="255"/>
      <c r="DJY98" s="255"/>
      <c r="DJZ98" s="256"/>
      <c r="DKC98" s="251"/>
      <c r="DKD98" s="251"/>
      <c r="DKE98" s="251"/>
      <c r="DKF98" s="251"/>
      <c r="DKG98" s="251"/>
      <c r="DKH98" s="251"/>
      <c r="DKI98" s="252"/>
      <c r="DKJ98" s="253"/>
      <c r="DKO98" s="254"/>
      <c r="DKR98" s="252"/>
      <c r="DKS98" s="252"/>
      <c r="DKT98" s="252"/>
      <c r="DKU98" s="252"/>
      <c r="DKV98" s="253"/>
      <c r="DKW98" s="253"/>
      <c r="DKX98" s="255"/>
      <c r="DKY98" s="255"/>
      <c r="DKZ98" s="256"/>
      <c r="DLC98" s="251"/>
      <c r="DLD98" s="251"/>
      <c r="DLE98" s="251"/>
      <c r="DLF98" s="251"/>
      <c r="DLG98" s="251"/>
      <c r="DLH98" s="251"/>
      <c r="DLI98" s="252"/>
      <c r="DLJ98" s="253"/>
      <c r="DLO98" s="254"/>
      <c r="DLR98" s="252"/>
      <c r="DLS98" s="252"/>
      <c r="DLT98" s="252"/>
      <c r="DLU98" s="252"/>
      <c r="DLV98" s="253"/>
      <c r="DLW98" s="253"/>
      <c r="DLX98" s="255"/>
      <c r="DLY98" s="255"/>
      <c r="DLZ98" s="256"/>
      <c r="DMC98" s="251"/>
      <c r="DMD98" s="251"/>
      <c r="DME98" s="251"/>
      <c r="DMF98" s="251"/>
      <c r="DMG98" s="251"/>
      <c r="DMH98" s="251"/>
      <c r="DMI98" s="252"/>
      <c r="DMJ98" s="253"/>
      <c r="DMO98" s="254"/>
      <c r="DMR98" s="252"/>
      <c r="DMS98" s="252"/>
      <c r="DMT98" s="252"/>
      <c r="DMU98" s="252"/>
      <c r="DMV98" s="253"/>
      <c r="DMW98" s="253"/>
      <c r="DMX98" s="255"/>
      <c r="DMY98" s="255"/>
      <c r="DMZ98" s="256"/>
      <c r="DNC98" s="251"/>
      <c r="DND98" s="251"/>
      <c r="DNE98" s="251"/>
      <c r="DNF98" s="251"/>
      <c r="DNG98" s="251"/>
      <c r="DNH98" s="251"/>
      <c r="DNI98" s="252"/>
      <c r="DNJ98" s="253"/>
      <c r="DNO98" s="254"/>
      <c r="DNR98" s="252"/>
      <c r="DNS98" s="252"/>
      <c r="DNT98" s="252"/>
      <c r="DNU98" s="252"/>
      <c r="DNV98" s="253"/>
      <c r="DNW98" s="253"/>
      <c r="DNX98" s="255"/>
      <c r="DNY98" s="255"/>
      <c r="DNZ98" s="256"/>
      <c r="DOC98" s="251"/>
      <c r="DOD98" s="251"/>
      <c r="DOE98" s="251"/>
      <c r="DOF98" s="251"/>
      <c r="DOG98" s="251"/>
      <c r="DOH98" s="251"/>
      <c r="DOI98" s="252"/>
      <c r="DOJ98" s="253"/>
      <c r="DOO98" s="254"/>
      <c r="DOR98" s="252"/>
      <c r="DOS98" s="252"/>
      <c r="DOT98" s="252"/>
      <c r="DOU98" s="252"/>
      <c r="DOV98" s="253"/>
      <c r="DOW98" s="253"/>
      <c r="DOX98" s="255"/>
      <c r="DOY98" s="255"/>
      <c r="DOZ98" s="256"/>
      <c r="DPC98" s="251"/>
      <c r="DPD98" s="251"/>
      <c r="DPE98" s="251"/>
      <c r="DPF98" s="251"/>
      <c r="DPG98" s="251"/>
      <c r="DPH98" s="251"/>
      <c r="DPI98" s="252"/>
      <c r="DPJ98" s="253"/>
      <c r="DPO98" s="254"/>
      <c r="DPR98" s="252"/>
      <c r="DPS98" s="252"/>
      <c r="DPT98" s="252"/>
      <c r="DPU98" s="252"/>
      <c r="DPV98" s="253"/>
      <c r="DPW98" s="253"/>
      <c r="DPX98" s="255"/>
      <c r="DPY98" s="255"/>
      <c r="DPZ98" s="256"/>
      <c r="DQC98" s="251"/>
      <c r="DQD98" s="251"/>
      <c r="DQE98" s="251"/>
      <c r="DQF98" s="251"/>
      <c r="DQG98" s="251"/>
      <c r="DQH98" s="251"/>
      <c r="DQI98" s="252"/>
      <c r="DQJ98" s="253"/>
      <c r="DQO98" s="254"/>
      <c r="DQR98" s="252"/>
      <c r="DQS98" s="252"/>
      <c r="DQT98" s="252"/>
      <c r="DQU98" s="252"/>
      <c r="DQV98" s="253"/>
      <c r="DQW98" s="253"/>
      <c r="DQX98" s="255"/>
      <c r="DQY98" s="255"/>
      <c r="DQZ98" s="256"/>
      <c r="DRC98" s="251"/>
      <c r="DRD98" s="251"/>
      <c r="DRE98" s="251"/>
      <c r="DRF98" s="251"/>
      <c r="DRG98" s="251"/>
      <c r="DRH98" s="251"/>
      <c r="DRI98" s="252"/>
      <c r="DRJ98" s="253"/>
      <c r="DRO98" s="254"/>
      <c r="DRR98" s="252"/>
      <c r="DRS98" s="252"/>
      <c r="DRT98" s="252"/>
      <c r="DRU98" s="252"/>
      <c r="DRV98" s="253"/>
      <c r="DRW98" s="253"/>
      <c r="DRX98" s="255"/>
      <c r="DRY98" s="255"/>
      <c r="DRZ98" s="256"/>
      <c r="DSC98" s="251"/>
      <c r="DSD98" s="251"/>
      <c r="DSE98" s="251"/>
      <c r="DSF98" s="251"/>
      <c r="DSG98" s="251"/>
      <c r="DSH98" s="251"/>
      <c r="DSI98" s="252"/>
      <c r="DSJ98" s="253"/>
      <c r="DSO98" s="254"/>
      <c r="DSR98" s="252"/>
      <c r="DSS98" s="252"/>
      <c r="DST98" s="252"/>
      <c r="DSU98" s="252"/>
      <c r="DSV98" s="253"/>
      <c r="DSW98" s="253"/>
      <c r="DSX98" s="255"/>
      <c r="DSY98" s="255"/>
      <c r="DSZ98" s="256"/>
      <c r="DTC98" s="251"/>
      <c r="DTD98" s="251"/>
      <c r="DTE98" s="251"/>
      <c r="DTF98" s="251"/>
      <c r="DTG98" s="251"/>
      <c r="DTH98" s="251"/>
      <c r="DTI98" s="252"/>
      <c r="DTJ98" s="253"/>
      <c r="DTO98" s="254"/>
      <c r="DTR98" s="252"/>
      <c r="DTS98" s="252"/>
      <c r="DTT98" s="252"/>
      <c r="DTU98" s="252"/>
      <c r="DTV98" s="253"/>
      <c r="DTW98" s="253"/>
      <c r="DTX98" s="255"/>
      <c r="DTY98" s="255"/>
      <c r="DTZ98" s="256"/>
      <c r="DUC98" s="251"/>
      <c r="DUD98" s="251"/>
      <c r="DUE98" s="251"/>
      <c r="DUF98" s="251"/>
      <c r="DUG98" s="251"/>
      <c r="DUH98" s="251"/>
      <c r="DUI98" s="252"/>
      <c r="DUJ98" s="253"/>
      <c r="DUO98" s="254"/>
      <c r="DUR98" s="252"/>
      <c r="DUS98" s="252"/>
      <c r="DUT98" s="252"/>
      <c r="DUU98" s="252"/>
      <c r="DUV98" s="253"/>
      <c r="DUW98" s="253"/>
      <c r="DUX98" s="255"/>
      <c r="DUY98" s="255"/>
      <c r="DUZ98" s="256"/>
      <c r="DVC98" s="251"/>
      <c r="DVD98" s="251"/>
      <c r="DVE98" s="251"/>
      <c r="DVF98" s="251"/>
      <c r="DVG98" s="251"/>
      <c r="DVH98" s="251"/>
      <c r="DVI98" s="252"/>
      <c r="DVJ98" s="253"/>
      <c r="DVO98" s="254"/>
      <c r="DVR98" s="252"/>
      <c r="DVS98" s="252"/>
      <c r="DVT98" s="252"/>
      <c r="DVU98" s="252"/>
      <c r="DVV98" s="253"/>
      <c r="DVW98" s="253"/>
      <c r="DVX98" s="255"/>
      <c r="DVY98" s="255"/>
      <c r="DVZ98" s="256"/>
      <c r="DWC98" s="251"/>
      <c r="DWD98" s="251"/>
      <c r="DWE98" s="251"/>
      <c r="DWF98" s="251"/>
      <c r="DWG98" s="251"/>
      <c r="DWH98" s="251"/>
      <c r="DWI98" s="252"/>
      <c r="DWJ98" s="253"/>
      <c r="DWO98" s="254"/>
      <c r="DWR98" s="252"/>
      <c r="DWS98" s="252"/>
      <c r="DWT98" s="252"/>
      <c r="DWU98" s="252"/>
      <c r="DWV98" s="253"/>
      <c r="DWW98" s="253"/>
      <c r="DWX98" s="255"/>
      <c r="DWY98" s="255"/>
      <c r="DWZ98" s="256"/>
      <c r="DXC98" s="251"/>
      <c r="DXD98" s="251"/>
      <c r="DXE98" s="251"/>
      <c r="DXF98" s="251"/>
      <c r="DXG98" s="251"/>
      <c r="DXH98" s="251"/>
      <c r="DXI98" s="252"/>
      <c r="DXJ98" s="253"/>
      <c r="DXO98" s="254"/>
      <c r="DXR98" s="252"/>
      <c r="DXS98" s="252"/>
      <c r="DXT98" s="252"/>
      <c r="DXU98" s="252"/>
      <c r="DXV98" s="253"/>
      <c r="DXW98" s="253"/>
      <c r="DXX98" s="255"/>
      <c r="DXY98" s="255"/>
      <c r="DXZ98" s="256"/>
      <c r="DYC98" s="251"/>
      <c r="DYD98" s="251"/>
      <c r="DYE98" s="251"/>
      <c r="DYF98" s="251"/>
      <c r="DYG98" s="251"/>
      <c r="DYH98" s="251"/>
      <c r="DYI98" s="252"/>
      <c r="DYJ98" s="253"/>
      <c r="DYO98" s="254"/>
      <c r="DYR98" s="252"/>
      <c r="DYS98" s="252"/>
      <c r="DYT98" s="252"/>
      <c r="DYU98" s="252"/>
      <c r="DYV98" s="253"/>
      <c r="DYW98" s="253"/>
      <c r="DYX98" s="255"/>
      <c r="DYY98" s="255"/>
      <c r="DYZ98" s="256"/>
      <c r="DZC98" s="251"/>
      <c r="DZD98" s="251"/>
      <c r="DZE98" s="251"/>
      <c r="DZF98" s="251"/>
      <c r="DZG98" s="251"/>
      <c r="DZH98" s="251"/>
      <c r="DZI98" s="252"/>
      <c r="DZJ98" s="253"/>
      <c r="DZO98" s="254"/>
      <c r="DZR98" s="252"/>
      <c r="DZS98" s="252"/>
      <c r="DZT98" s="252"/>
      <c r="DZU98" s="252"/>
      <c r="DZV98" s="253"/>
      <c r="DZW98" s="253"/>
      <c r="DZX98" s="255"/>
      <c r="DZY98" s="255"/>
      <c r="DZZ98" s="256"/>
      <c r="EAC98" s="251"/>
      <c r="EAD98" s="251"/>
      <c r="EAE98" s="251"/>
      <c r="EAF98" s="251"/>
      <c r="EAG98" s="251"/>
      <c r="EAH98" s="251"/>
      <c r="EAI98" s="252"/>
      <c r="EAJ98" s="253"/>
      <c r="EAO98" s="254"/>
      <c r="EAR98" s="252"/>
      <c r="EAS98" s="252"/>
      <c r="EAT98" s="252"/>
      <c r="EAU98" s="252"/>
      <c r="EAV98" s="253"/>
      <c r="EAW98" s="253"/>
      <c r="EAX98" s="255"/>
      <c r="EAY98" s="255"/>
      <c r="EAZ98" s="256"/>
      <c r="EBC98" s="251"/>
      <c r="EBD98" s="251"/>
      <c r="EBE98" s="251"/>
      <c r="EBF98" s="251"/>
      <c r="EBG98" s="251"/>
      <c r="EBH98" s="251"/>
      <c r="EBI98" s="252"/>
      <c r="EBJ98" s="253"/>
      <c r="EBO98" s="254"/>
      <c r="EBR98" s="252"/>
      <c r="EBS98" s="252"/>
      <c r="EBT98" s="252"/>
      <c r="EBU98" s="252"/>
      <c r="EBV98" s="253"/>
      <c r="EBW98" s="253"/>
      <c r="EBX98" s="255"/>
      <c r="EBY98" s="255"/>
      <c r="EBZ98" s="256"/>
      <c r="ECC98" s="251"/>
      <c r="ECD98" s="251"/>
      <c r="ECE98" s="251"/>
      <c r="ECF98" s="251"/>
      <c r="ECG98" s="251"/>
      <c r="ECH98" s="251"/>
      <c r="ECI98" s="252"/>
      <c r="ECJ98" s="253"/>
      <c r="ECO98" s="254"/>
      <c r="ECR98" s="252"/>
      <c r="ECS98" s="252"/>
      <c r="ECT98" s="252"/>
      <c r="ECU98" s="252"/>
      <c r="ECV98" s="253"/>
      <c r="ECW98" s="253"/>
      <c r="ECX98" s="255"/>
      <c r="ECY98" s="255"/>
      <c r="ECZ98" s="256"/>
      <c r="EDC98" s="251"/>
      <c r="EDD98" s="251"/>
      <c r="EDE98" s="251"/>
      <c r="EDF98" s="251"/>
      <c r="EDG98" s="251"/>
      <c r="EDH98" s="251"/>
      <c r="EDI98" s="252"/>
      <c r="EDJ98" s="253"/>
      <c r="EDO98" s="254"/>
      <c r="EDR98" s="252"/>
      <c r="EDS98" s="252"/>
      <c r="EDT98" s="252"/>
      <c r="EDU98" s="252"/>
      <c r="EDV98" s="253"/>
      <c r="EDW98" s="253"/>
      <c r="EDX98" s="255"/>
      <c r="EDY98" s="255"/>
      <c r="EDZ98" s="256"/>
      <c r="EEC98" s="251"/>
      <c r="EED98" s="251"/>
      <c r="EEE98" s="251"/>
      <c r="EEF98" s="251"/>
      <c r="EEG98" s="251"/>
      <c r="EEH98" s="251"/>
      <c r="EEI98" s="252"/>
      <c r="EEJ98" s="253"/>
      <c r="EEO98" s="254"/>
      <c r="EER98" s="252"/>
      <c r="EES98" s="252"/>
      <c r="EET98" s="252"/>
      <c r="EEU98" s="252"/>
      <c r="EEV98" s="253"/>
      <c r="EEW98" s="253"/>
      <c r="EEX98" s="255"/>
      <c r="EEY98" s="255"/>
      <c r="EEZ98" s="256"/>
      <c r="EFC98" s="251"/>
      <c r="EFD98" s="251"/>
      <c r="EFE98" s="251"/>
      <c r="EFF98" s="251"/>
      <c r="EFG98" s="251"/>
      <c r="EFH98" s="251"/>
      <c r="EFI98" s="252"/>
      <c r="EFJ98" s="253"/>
      <c r="EFO98" s="254"/>
      <c r="EFR98" s="252"/>
      <c r="EFS98" s="252"/>
      <c r="EFT98" s="252"/>
      <c r="EFU98" s="252"/>
      <c r="EFV98" s="253"/>
      <c r="EFW98" s="253"/>
      <c r="EFX98" s="255"/>
      <c r="EFY98" s="255"/>
      <c r="EFZ98" s="256"/>
      <c r="EGC98" s="251"/>
      <c r="EGD98" s="251"/>
      <c r="EGE98" s="251"/>
      <c r="EGF98" s="251"/>
      <c r="EGG98" s="251"/>
      <c r="EGH98" s="251"/>
      <c r="EGI98" s="252"/>
      <c r="EGJ98" s="253"/>
      <c r="EGO98" s="254"/>
      <c r="EGR98" s="252"/>
      <c r="EGS98" s="252"/>
      <c r="EGT98" s="252"/>
      <c r="EGU98" s="252"/>
      <c r="EGV98" s="253"/>
      <c r="EGW98" s="253"/>
      <c r="EGX98" s="255"/>
      <c r="EGY98" s="255"/>
      <c r="EGZ98" s="256"/>
      <c r="EHC98" s="251"/>
      <c r="EHD98" s="251"/>
      <c r="EHE98" s="251"/>
      <c r="EHF98" s="251"/>
      <c r="EHG98" s="251"/>
      <c r="EHH98" s="251"/>
      <c r="EHI98" s="252"/>
      <c r="EHJ98" s="253"/>
      <c r="EHO98" s="254"/>
      <c r="EHR98" s="252"/>
      <c r="EHS98" s="252"/>
      <c r="EHT98" s="252"/>
      <c r="EHU98" s="252"/>
      <c r="EHV98" s="253"/>
      <c r="EHW98" s="253"/>
      <c r="EHX98" s="255"/>
      <c r="EHY98" s="255"/>
      <c r="EHZ98" s="256"/>
      <c r="EIC98" s="251"/>
      <c r="EID98" s="251"/>
      <c r="EIE98" s="251"/>
      <c r="EIF98" s="251"/>
      <c r="EIG98" s="251"/>
      <c r="EIH98" s="251"/>
      <c r="EII98" s="252"/>
      <c r="EIJ98" s="253"/>
      <c r="EIO98" s="254"/>
      <c r="EIR98" s="252"/>
      <c r="EIS98" s="252"/>
      <c r="EIT98" s="252"/>
      <c r="EIU98" s="252"/>
      <c r="EIV98" s="253"/>
      <c r="EIW98" s="253"/>
      <c r="EIX98" s="255"/>
      <c r="EIY98" s="255"/>
      <c r="EIZ98" s="256"/>
      <c r="EJC98" s="251"/>
      <c r="EJD98" s="251"/>
      <c r="EJE98" s="251"/>
      <c r="EJF98" s="251"/>
      <c r="EJG98" s="251"/>
      <c r="EJH98" s="251"/>
      <c r="EJI98" s="252"/>
      <c r="EJJ98" s="253"/>
      <c r="EJO98" s="254"/>
      <c r="EJR98" s="252"/>
      <c r="EJS98" s="252"/>
      <c r="EJT98" s="252"/>
      <c r="EJU98" s="252"/>
      <c r="EJV98" s="253"/>
      <c r="EJW98" s="253"/>
      <c r="EJX98" s="255"/>
      <c r="EJY98" s="255"/>
      <c r="EJZ98" s="256"/>
      <c r="EKC98" s="251"/>
      <c r="EKD98" s="251"/>
      <c r="EKE98" s="251"/>
      <c r="EKF98" s="251"/>
      <c r="EKG98" s="251"/>
      <c r="EKH98" s="251"/>
      <c r="EKI98" s="252"/>
      <c r="EKJ98" s="253"/>
      <c r="EKO98" s="254"/>
      <c r="EKR98" s="252"/>
      <c r="EKS98" s="252"/>
      <c r="EKT98" s="252"/>
      <c r="EKU98" s="252"/>
      <c r="EKV98" s="253"/>
      <c r="EKW98" s="253"/>
      <c r="EKX98" s="255"/>
      <c r="EKY98" s="255"/>
      <c r="EKZ98" s="256"/>
      <c r="ELC98" s="251"/>
      <c r="ELD98" s="251"/>
      <c r="ELE98" s="251"/>
      <c r="ELF98" s="251"/>
      <c r="ELG98" s="251"/>
      <c r="ELH98" s="251"/>
      <c r="ELI98" s="252"/>
      <c r="ELJ98" s="253"/>
      <c r="ELO98" s="254"/>
      <c r="ELR98" s="252"/>
      <c r="ELS98" s="252"/>
      <c r="ELT98" s="252"/>
      <c r="ELU98" s="252"/>
      <c r="ELV98" s="253"/>
      <c r="ELW98" s="253"/>
      <c r="ELX98" s="255"/>
      <c r="ELY98" s="255"/>
      <c r="ELZ98" s="256"/>
      <c r="EMC98" s="251"/>
      <c r="EMD98" s="251"/>
      <c r="EME98" s="251"/>
      <c r="EMF98" s="251"/>
      <c r="EMG98" s="251"/>
      <c r="EMH98" s="251"/>
      <c r="EMI98" s="252"/>
      <c r="EMJ98" s="253"/>
      <c r="EMO98" s="254"/>
      <c r="EMR98" s="252"/>
      <c r="EMS98" s="252"/>
      <c r="EMT98" s="252"/>
      <c r="EMU98" s="252"/>
      <c r="EMV98" s="253"/>
      <c r="EMW98" s="253"/>
      <c r="EMX98" s="255"/>
      <c r="EMY98" s="255"/>
      <c r="EMZ98" s="256"/>
      <c r="ENC98" s="251"/>
      <c r="END98" s="251"/>
      <c r="ENE98" s="251"/>
      <c r="ENF98" s="251"/>
      <c r="ENG98" s="251"/>
      <c r="ENH98" s="251"/>
      <c r="ENI98" s="252"/>
      <c r="ENJ98" s="253"/>
      <c r="ENO98" s="254"/>
      <c r="ENR98" s="252"/>
      <c r="ENS98" s="252"/>
      <c r="ENT98" s="252"/>
      <c r="ENU98" s="252"/>
      <c r="ENV98" s="253"/>
      <c r="ENW98" s="253"/>
      <c r="ENX98" s="255"/>
      <c r="ENY98" s="255"/>
      <c r="ENZ98" s="256"/>
      <c r="EOC98" s="251"/>
      <c r="EOD98" s="251"/>
      <c r="EOE98" s="251"/>
      <c r="EOF98" s="251"/>
      <c r="EOG98" s="251"/>
      <c r="EOH98" s="251"/>
      <c r="EOI98" s="252"/>
      <c r="EOJ98" s="253"/>
      <c r="EOO98" s="254"/>
      <c r="EOR98" s="252"/>
      <c r="EOS98" s="252"/>
      <c r="EOT98" s="252"/>
      <c r="EOU98" s="252"/>
      <c r="EOV98" s="253"/>
      <c r="EOW98" s="253"/>
      <c r="EOX98" s="255"/>
      <c r="EOY98" s="255"/>
      <c r="EOZ98" s="256"/>
      <c r="EPC98" s="251"/>
      <c r="EPD98" s="251"/>
      <c r="EPE98" s="251"/>
      <c r="EPF98" s="251"/>
      <c r="EPG98" s="251"/>
      <c r="EPH98" s="251"/>
      <c r="EPI98" s="252"/>
      <c r="EPJ98" s="253"/>
      <c r="EPO98" s="254"/>
      <c r="EPR98" s="252"/>
      <c r="EPS98" s="252"/>
      <c r="EPT98" s="252"/>
      <c r="EPU98" s="252"/>
      <c r="EPV98" s="253"/>
      <c r="EPW98" s="253"/>
      <c r="EPX98" s="255"/>
      <c r="EPY98" s="255"/>
      <c r="EPZ98" s="256"/>
      <c r="EQC98" s="251"/>
      <c r="EQD98" s="251"/>
      <c r="EQE98" s="251"/>
      <c r="EQF98" s="251"/>
      <c r="EQG98" s="251"/>
      <c r="EQH98" s="251"/>
      <c r="EQI98" s="252"/>
      <c r="EQJ98" s="253"/>
      <c r="EQO98" s="254"/>
      <c r="EQR98" s="252"/>
      <c r="EQS98" s="252"/>
      <c r="EQT98" s="252"/>
      <c r="EQU98" s="252"/>
      <c r="EQV98" s="253"/>
      <c r="EQW98" s="253"/>
      <c r="EQX98" s="255"/>
      <c r="EQY98" s="255"/>
      <c r="EQZ98" s="256"/>
      <c r="ERC98" s="251"/>
      <c r="ERD98" s="251"/>
      <c r="ERE98" s="251"/>
      <c r="ERF98" s="251"/>
      <c r="ERG98" s="251"/>
      <c r="ERH98" s="251"/>
      <c r="ERI98" s="252"/>
      <c r="ERJ98" s="253"/>
      <c r="ERO98" s="254"/>
      <c r="ERR98" s="252"/>
      <c r="ERS98" s="252"/>
      <c r="ERT98" s="252"/>
      <c r="ERU98" s="252"/>
      <c r="ERV98" s="253"/>
      <c r="ERW98" s="253"/>
      <c r="ERX98" s="255"/>
      <c r="ERY98" s="255"/>
      <c r="ERZ98" s="256"/>
      <c r="ESC98" s="251"/>
      <c r="ESD98" s="251"/>
      <c r="ESE98" s="251"/>
      <c r="ESF98" s="251"/>
      <c r="ESG98" s="251"/>
      <c r="ESH98" s="251"/>
      <c r="ESI98" s="252"/>
      <c r="ESJ98" s="253"/>
      <c r="ESO98" s="254"/>
      <c r="ESR98" s="252"/>
      <c r="ESS98" s="252"/>
      <c r="EST98" s="252"/>
      <c r="ESU98" s="252"/>
      <c r="ESV98" s="253"/>
      <c r="ESW98" s="253"/>
      <c r="ESX98" s="255"/>
      <c r="ESY98" s="255"/>
      <c r="ESZ98" s="256"/>
      <c r="ETC98" s="251"/>
      <c r="ETD98" s="251"/>
      <c r="ETE98" s="251"/>
      <c r="ETF98" s="251"/>
      <c r="ETG98" s="251"/>
      <c r="ETH98" s="251"/>
      <c r="ETI98" s="252"/>
      <c r="ETJ98" s="253"/>
      <c r="ETO98" s="254"/>
      <c r="ETR98" s="252"/>
      <c r="ETS98" s="252"/>
      <c r="ETT98" s="252"/>
      <c r="ETU98" s="252"/>
      <c r="ETV98" s="253"/>
      <c r="ETW98" s="253"/>
      <c r="ETX98" s="255"/>
      <c r="ETY98" s="255"/>
      <c r="ETZ98" s="256"/>
      <c r="EUC98" s="251"/>
      <c r="EUD98" s="251"/>
      <c r="EUE98" s="251"/>
      <c r="EUF98" s="251"/>
      <c r="EUG98" s="251"/>
      <c r="EUH98" s="251"/>
      <c r="EUI98" s="252"/>
      <c r="EUJ98" s="253"/>
      <c r="EUO98" s="254"/>
      <c r="EUR98" s="252"/>
      <c r="EUS98" s="252"/>
      <c r="EUT98" s="252"/>
      <c r="EUU98" s="252"/>
      <c r="EUV98" s="253"/>
      <c r="EUW98" s="253"/>
      <c r="EUX98" s="255"/>
      <c r="EUY98" s="255"/>
      <c r="EUZ98" s="256"/>
      <c r="EVC98" s="251"/>
      <c r="EVD98" s="251"/>
      <c r="EVE98" s="251"/>
      <c r="EVF98" s="251"/>
      <c r="EVG98" s="251"/>
      <c r="EVH98" s="251"/>
      <c r="EVI98" s="252"/>
      <c r="EVJ98" s="253"/>
      <c r="EVO98" s="254"/>
      <c r="EVR98" s="252"/>
      <c r="EVS98" s="252"/>
      <c r="EVT98" s="252"/>
      <c r="EVU98" s="252"/>
      <c r="EVV98" s="253"/>
      <c r="EVW98" s="253"/>
      <c r="EVX98" s="255"/>
      <c r="EVY98" s="255"/>
      <c r="EVZ98" s="256"/>
      <c r="EWC98" s="251"/>
      <c r="EWD98" s="251"/>
      <c r="EWE98" s="251"/>
      <c r="EWF98" s="251"/>
      <c r="EWG98" s="251"/>
      <c r="EWH98" s="251"/>
      <c r="EWI98" s="252"/>
      <c r="EWJ98" s="253"/>
      <c r="EWO98" s="254"/>
      <c r="EWR98" s="252"/>
      <c r="EWS98" s="252"/>
      <c r="EWT98" s="252"/>
      <c r="EWU98" s="252"/>
      <c r="EWV98" s="253"/>
      <c r="EWW98" s="253"/>
      <c r="EWX98" s="255"/>
      <c r="EWY98" s="255"/>
      <c r="EWZ98" s="256"/>
      <c r="EXC98" s="251"/>
      <c r="EXD98" s="251"/>
      <c r="EXE98" s="251"/>
      <c r="EXF98" s="251"/>
      <c r="EXG98" s="251"/>
      <c r="EXH98" s="251"/>
      <c r="EXI98" s="252"/>
      <c r="EXJ98" s="253"/>
      <c r="EXO98" s="254"/>
      <c r="EXR98" s="252"/>
      <c r="EXS98" s="252"/>
      <c r="EXT98" s="252"/>
      <c r="EXU98" s="252"/>
      <c r="EXV98" s="253"/>
      <c r="EXW98" s="253"/>
      <c r="EXX98" s="255"/>
      <c r="EXY98" s="255"/>
      <c r="EXZ98" s="256"/>
      <c r="EYC98" s="251"/>
      <c r="EYD98" s="251"/>
      <c r="EYE98" s="251"/>
      <c r="EYF98" s="251"/>
      <c r="EYG98" s="251"/>
      <c r="EYH98" s="251"/>
      <c r="EYI98" s="252"/>
      <c r="EYJ98" s="253"/>
      <c r="EYO98" s="254"/>
      <c r="EYR98" s="252"/>
      <c r="EYS98" s="252"/>
      <c r="EYT98" s="252"/>
      <c r="EYU98" s="252"/>
      <c r="EYV98" s="253"/>
      <c r="EYW98" s="253"/>
      <c r="EYX98" s="255"/>
      <c r="EYY98" s="255"/>
      <c r="EYZ98" s="256"/>
      <c r="EZC98" s="251"/>
      <c r="EZD98" s="251"/>
      <c r="EZE98" s="251"/>
      <c r="EZF98" s="251"/>
      <c r="EZG98" s="251"/>
      <c r="EZH98" s="251"/>
      <c r="EZI98" s="252"/>
      <c r="EZJ98" s="253"/>
      <c r="EZO98" s="254"/>
      <c r="EZR98" s="252"/>
      <c r="EZS98" s="252"/>
      <c r="EZT98" s="252"/>
      <c r="EZU98" s="252"/>
      <c r="EZV98" s="253"/>
      <c r="EZW98" s="253"/>
      <c r="EZX98" s="255"/>
      <c r="EZY98" s="255"/>
      <c r="EZZ98" s="256"/>
      <c r="FAC98" s="251"/>
      <c r="FAD98" s="251"/>
      <c r="FAE98" s="251"/>
      <c r="FAF98" s="251"/>
      <c r="FAG98" s="251"/>
      <c r="FAH98" s="251"/>
      <c r="FAI98" s="252"/>
      <c r="FAJ98" s="253"/>
      <c r="FAO98" s="254"/>
      <c r="FAR98" s="252"/>
      <c r="FAS98" s="252"/>
      <c r="FAT98" s="252"/>
      <c r="FAU98" s="252"/>
      <c r="FAV98" s="253"/>
      <c r="FAW98" s="253"/>
      <c r="FAX98" s="255"/>
      <c r="FAY98" s="255"/>
      <c r="FAZ98" s="256"/>
      <c r="FBC98" s="251"/>
      <c r="FBD98" s="251"/>
      <c r="FBE98" s="251"/>
      <c r="FBF98" s="251"/>
      <c r="FBG98" s="251"/>
      <c r="FBH98" s="251"/>
      <c r="FBI98" s="252"/>
      <c r="FBJ98" s="253"/>
      <c r="FBO98" s="254"/>
      <c r="FBR98" s="252"/>
      <c r="FBS98" s="252"/>
      <c r="FBT98" s="252"/>
      <c r="FBU98" s="252"/>
      <c r="FBV98" s="253"/>
      <c r="FBW98" s="253"/>
      <c r="FBX98" s="255"/>
      <c r="FBY98" s="255"/>
      <c r="FBZ98" s="256"/>
      <c r="FCC98" s="251"/>
      <c r="FCD98" s="251"/>
      <c r="FCE98" s="251"/>
      <c r="FCF98" s="251"/>
      <c r="FCG98" s="251"/>
      <c r="FCH98" s="251"/>
      <c r="FCI98" s="252"/>
      <c r="FCJ98" s="253"/>
      <c r="FCO98" s="254"/>
      <c r="FCR98" s="252"/>
      <c r="FCS98" s="252"/>
      <c r="FCT98" s="252"/>
      <c r="FCU98" s="252"/>
      <c r="FCV98" s="253"/>
      <c r="FCW98" s="253"/>
      <c r="FCX98" s="255"/>
      <c r="FCY98" s="255"/>
      <c r="FCZ98" s="256"/>
      <c r="FDC98" s="251"/>
      <c r="FDD98" s="251"/>
      <c r="FDE98" s="251"/>
      <c r="FDF98" s="251"/>
      <c r="FDG98" s="251"/>
      <c r="FDH98" s="251"/>
      <c r="FDI98" s="252"/>
      <c r="FDJ98" s="253"/>
      <c r="FDO98" s="254"/>
      <c r="FDR98" s="252"/>
      <c r="FDS98" s="252"/>
      <c r="FDT98" s="252"/>
      <c r="FDU98" s="252"/>
      <c r="FDV98" s="253"/>
      <c r="FDW98" s="253"/>
      <c r="FDX98" s="255"/>
      <c r="FDY98" s="255"/>
      <c r="FDZ98" s="256"/>
      <c r="FEC98" s="251"/>
      <c r="FED98" s="251"/>
      <c r="FEE98" s="251"/>
      <c r="FEF98" s="251"/>
      <c r="FEG98" s="251"/>
      <c r="FEH98" s="251"/>
      <c r="FEI98" s="252"/>
      <c r="FEJ98" s="253"/>
      <c r="FEO98" s="254"/>
      <c r="FER98" s="252"/>
      <c r="FES98" s="252"/>
      <c r="FET98" s="252"/>
      <c r="FEU98" s="252"/>
      <c r="FEV98" s="253"/>
      <c r="FEW98" s="253"/>
      <c r="FEX98" s="255"/>
      <c r="FEY98" s="255"/>
      <c r="FEZ98" s="256"/>
      <c r="FFC98" s="251"/>
      <c r="FFD98" s="251"/>
      <c r="FFE98" s="251"/>
      <c r="FFF98" s="251"/>
      <c r="FFG98" s="251"/>
      <c r="FFH98" s="251"/>
      <c r="FFI98" s="252"/>
      <c r="FFJ98" s="253"/>
      <c r="FFO98" s="254"/>
      <c r="FFR98" s="252"/>
      <c r="FFS98" s="252"/>
      <c r="FFT98" s="252"/>
      <c r="FFU98" s="252"/>
      <c r="FFV98" s="253"/>
      <c r="FFW98" s="253"/>
      <c r="FFX98" s="255"/>
      <c r="FFY98" s="255"/>
      <c r="FFZ98" s="256"/>
      <c r="FGC98" s="251"/>
      <c r="FGD98" s="251"/>
      <c r="FGE98" s="251"/>
      <c r="FGF98" s="251"/>
      <c r="FGG98" s="251"/>
      <c r="FGH98" s="251"/>
      <c r="FGI98" s="252"/>
      <c r="FGJ98" s="253"/>
      <c r="FGO98" s="254"/>
      <c r="FGR98" s="252"/>
      <c r="FGS98" s="252"/>
      <c r="FGT98" s="252"/>
      <c r="FGU98" s="252"/>
      <c r="FGV98" s="253"/>
      <c r="FGW98" s="253"/>
      <c r="FGX98" s="255"/>
      <c r="FGY98" s="255"/>
      <c r="FGZ98" s="256"/>
      <c r="FHC98" s="251"/>
      <c r="FHD98" s="251"/>
      <c r="FHE98" s="251"/>
      <c r="FHF98" s="251"/>
      <c r="FHG98" s="251"/>
      <c r="FHH98" s="251"/>
      <c r="FHI98" s="252"/>
      <c r="FHJ98" s="253"/>
      <c r="FHO98" s="254"/>
      <c r="FHR98" s="252"/>
      <c r="FHS98" s="252"/>
      <c r="FHT98" s="252"/>
      <c r="FHU98" s="252"/>
      <c r="FHV98" s="253"/>
      <c r="FHW98" s="253"/>
      <c r="FHX98" s="255"/>
      <c r="FHY98" s="255"/>
      <c r="FHZ98" s="256"/>
      <c r="FIC98" s="251"/>
      <c r="FID98" s="251"/>
      <c r="FIE98" s="251"/>
      <c r="FIF98" s="251"/>
      <c r="FIG98" s="251"/>
      <c r="FIH98" s="251"/>
      <c r="FII98" s="252"/>
      <c r="FIJ98" s="253"/>
      <c r="FIO98" s="254"/>
      <c r="FIR98" s="252"/>
      <c r="FIS98" s="252"/>
      <c r="FIT98" s="252"/>
      <c r="FIU98" s="252"/>
      <c r="FIV98" s="253"/>
      <c r="FIW98" s="253"/>
      <c r="FIX98" s="255"/>
      <c r="FIY98" s="255"/>
      <c r="FIZ98" s="256"/>
      <c r="FJC98" s="251"/>
      <c r="FJD98" s="251"/>
      <c r="FJE98" s="251"/>
      <c r="FJF98" s="251"/>
      <c r="FJG98" s="251"/>
      <c r="FJH98" s="251"/>
      <c r="FJI98" s="252"/>
      <c r="FJJ98" s="253"/>
      <c r="FJO98" s="254"/>
      <c r="FJR98" s="252"/>
      <c r="FJS98" s="252"/>
      <c r="FJT98" s="252"/>
      <c r="FJU98" s="252"/>
      <c r="FJV98" s="253"/>
      <c r="FJW98" s="253"/>
      <c r="FJX98" s="255"/>
      <c r="FJY98" s="255"/>
      <c r="FJZ98" s="256"/>
      <c r="FKC98" s="251"/>
      <c r="FKD98" s="251"/>
      <c r="FKE98" s="251"/>
      <c r="FKF98" s="251"/>
      <c r="FKG98" s="251"/>
      <c r="FKH98" s="251"/>
      <c r="FKI98" s="252"/>
      <c r="FKJ98" s="253"/>
      <c r="FKO98" s="254"/>
      <c r="FKR98" s="252"/>
      <c r="FKS98" s="252"/>
      <c r="FKT98" s="252"/>
      <c r="FKU98" s="252"/>
      <c r="FKV98" s="253"/>
      <c r="FKW98" s="253"/>
      <c r="FKX98" s="255"/>
      <c r="FKY98" s="255"/>
      <c r="FKZ98" s="256"/>
      <c r="FLC98" s="251"/>
      <c r="FLD98" s="251"/>
      <c r="FLE98" s="251"/>
      <c r="FLF98" s="251"/>
      <c r="FLG98" s="251"/>
      <c r="FLH98" s="251"/>
      <c r="FLI98" s="252"/>
      <c r="FLJ98" s="253"/>
      <c r="FLO98" s="254"/>
      <c r="FLR98" s="252"/>
      <c r="FLS98" s="252"/>
      <c r="FLT98" s="252"/>
      <c r="FLU98" s="252"/>
      <c r="FLV98" s="253"/>
      <c r="FLW98" s="253"/>
      <c r="FLX98" s="255"/>
      <c r="FLY98" s="255"/>
      <c r="FLZ98" s="256"/>
      <c r="FMC98" s="251"/>
      <c r="FMD98" s="251"/>
      <c r="FME98" s="251"/>
      <c r="FMF98" s="251"/>
      <c r="FMG98" s="251"/>
      <c r="FMH98" s="251"/>
      <c r="FMI98" s="252"/>
      <c r="FMJ98" s="253"/>
      <c r="FMO98" s="254"/>
      <c r="FMR98" s="252"/>
      <c r="FMS98" s="252"/>
      <c r="FMT98" s="252"/>
      <c r="FMU98" s="252"/>
      <c r="FMV98" s="253"/>
      <c r="FMW98" s="253"/>
      <c r="FMX98" s="255"/>
      <c r="FMY98" s="255"/>
      <c r="FMZ98" s="256"/>
      <c r="FNC98" s="251"/>
      <c r="FND98" s="251"/>
      <c r="FNE98" s="251"/>
      <c r="FNF98" s="251"/>
      <c r="FNG98" s="251"/>
      <c r="FNH98" s="251"/>
      <c r="FNI98" s="252"/>
      <c r="FNJ98" s="253"/>
      <c r="FNO98" s="254"/>
      <c r="FNR98" s="252"/>
      <c r="FNS98" s="252"/>
      <c r="FNT98" s="252"/>
      <c r="FNU98" s="252"/>
      <c r="FNV98" s="253"/>
      <c r="FNW98" s="253"/>
      <c r="FNX98" s="255"/>
      <c r="FNY98" s="255"/>
      <c r="FNZ98" s="256"/>
      <c r="FOC98" s="251"/>
      <c r="FOD98" s="251"/>
      <c r="FOE98" s="251"/>
      <c r="FOF98" s="251"/>
      <c r="FOG98" s="251"/>
      <c r="FOH98" s="251"/>
      <c r="FOI98" s="252"/>
      <c r="FOJ98" s="253"/>
      <c r="FOO98" s="254"/>
      <c r="FOR98" s="252"/>
      <c r="FOS98" s="252"/>
      <c r="FOT98" s="252"/>
      <c r="FOU98" s="252"/>
      <c r="FOV98" s="253"/>
      <c r="FOW98" s="253"/>
      <c r="FOX98" s="255"/>
      <c r="FOY98" s="255"/>
      <c r="FOZ98" s="256"/>
      <c r="FPC98" s="251"/>
      <c r="FPD98" s="251"/>
      <c r="FPE98" s="251"/>
      <c r="FPF98" s="251"/>
      <c r="FPG98" s="251"/>
      <c r="FPH98" s="251"/>
      <c r="FPI98" s="252"/>
      <c r="FPJ98" s="253"/>
      <c r="FPO98" s="254"/>
      <c r="FPR98" s="252"/>
      <c r="FPS98" s="252"/>
      <c r="FPT98" s="252"/>
      <c r="FPU98" s="252"/>
      <c r="FPV98" s="253"/>
      <c r="FPW98" s="253"/>
      <c r="FPX98" s="255"/>
      <c r="FPY98" s="255"/>
      <c r="FPZ98" s="256"/>
      <c r="FQC98" s="251"/>
      <c r="FQD98" s="251"/>
      <c r="FQE98" s="251"/>
      <c r="FQF98" s="251"/>
      <c r="FQG98" s="251"/>
      <c r="FQH98" s="251"/>
      <c r="FQI98" s="252"/>
      <c r="FQJ98" s="253"/>
      <c r="FQO98" s="254"/>
      <c r="FQR98" s="252"/>
      <c r="FQS98" s="252"/>
      <c r="FQT98" s="252"/>
      <c r="FQU98" s="252"/>
      <c r="FQV98" s="253"/>
      <c r="FQW98" s="253"/>
      <c r="FQX98" s="255"/>
      <c r="FQY98" s="255"/>
      <c r="FQZ98" s="256"/>
      <c r="FRC98" s="251"/>
      <c r="FRD98" s="251"/>
      <c r="FRE98" s="251"/>
      <c r="FRF98" s="251"/>
      <c r="FRG98" s="251"/>
      <c r="FRH98" s="251"/>
      <c r="FRI98" s="252"/>
      <c r="FRJ98" s="253"/>
      <c r="FRO98" s="254"/>
      <c r="FRR98" s="252"/>
      <c r="FRS98" s="252"/>
      <c r="FRT98" s="252"/>
      <c r="FRU98" s="252"/>
      <c r="FRV98" s="253"/>
      <c r="FRW98" s="253"/>
      <c r="FRX98" s="255"/>
      <c r="FRY98" s="255"/>
      <c r="FRZ98" s="256"/>
      <c r="FSC98" s="251"/>
      <c r="FSD98" s="251"/>
      <c r="FSE98" s="251"/>
      <c r="FSF98" s="251"/>
      <c r="FSG98" s="251"/>
      <c r="FSH98" s="251"/>
      <c r="FSI98" s="252"/>
      <c r="FSJ98" s="253"/>
      <c r="FSO98" s="254"/>
      <c r="FSR98" s="252"/>
      <c r="FSS98" s="252"/>
      <c r="FST98" s="252"/>
      <c r="FSU98" s="252"/>
      <c r="FSV98" s="253"/>
      <c r="FSW98" s="253"/>
      <c r="FSX98" s="255"/>
      <c r="FSY98" s="255"/>
      <c r="FSZ98" s="256"/>
      <c r="FTC98" s="251"/>
      <c r="FTD98" s="251"/>
      <c r="FTE98" s="251"/>
      <c r="FTF98" s="251"/>
      <c r="FTG98" s="251"/>
      <c r="FTH98" s="251"/>
      <c r="FTI98" s="252"/>
      <c r="FTJ98" s="253"/>
      <c r="FTO98" s="254"/>
      <c r="FTR98" s="252"/>
      <c r="FTS98" s="252"/>
      <c r="FTT98" s="252"/>
      <c r="FTU98" s="252"/>
      <c r="FTV98" s="253"/>
      <c r="FTW98" s="253"/>
      <c r="FTX98" s="255"/>
      <c r="FTY98" s="255"/>
      <c r="FTZ98" s="256"/>
      <c r="FUC98" s="251"/>
      <c r="FUD98" s="251"/>
      <c r="FUE98" s="251"/>
      <c r="FUF98" s="251"/>
      <c r="FUG98" s="251"/>
      <c r="FUH98" s="251"/>
      <c r="FUI98" s="252"/>
      <c r="FUJ98" s="253"/>
      <c r="FUO98" s="254"/>
      <c r="FUR98" s="252"/>
      <c r="FUS98" s="252"/>
      <c r="FUT98" s="252"/>
      <c r="FUU98" s="252"/>
      <c r="FUV98" s="253"/>
      <c r="FUW98" s="253"/>
      <c r="FUX98" s="255"/>
      <c r="FUY98" s="255"/>
      <c r="FUZ98" s="256"/>
      <c r="FVC98" s="251"/>
      <c r="FVD98" s="251"/>
      <c r="FVE98" s="251"/>
      <c r="FVF98" s="251"/>
      <c r="FVG98" s="251"/>
      <c r="FVH98" s="251"/>
      <c r="FVI98" s="252"/>
      <c r="FVJ98" s="253"/>
      <c r="FVO98" s="254"/>
      <c r="FVR98" s="252"/>
      <c r="FVS98" s="252"/>
      <c r="FVT98" s="252"/>
      <c r="FVU98" s="252"/>
      <c r="FVV98" s="253"/>
      <c r="FVW98" s="253"/>
      <c r="FVX98" s="255"/>
      <c r="FVY98" s="255"/>
      <c r="FVZ98" s="256"/>
      <c r="FWC98" s="251"/>
      <c r="FWD98" s="251"/>
      <c r="FWE98" s="251"/>
      <c r="FWF98" s="251"/>
      <c r="FWG98" s="251"/>
      <c r="FWH98" s="251"/>
      <c r="FWI98" s="252"/>
      <c r="FWJ98" s="253"/>
      <c r="FWO98" s="254"/>
      <c r="FWR98" s="252"/>
      <c r="FWS98" s="252"/>
      <c r="FWT98" s="252"/>
      <c r="FWU98" s="252"/>
      <c r="FWV98" s="253"/>
      <c r="FWW98" s="253"/>
      <c r="FWX98" s="255"/>
      <c r="FWY98" s="255"/>
      <c r="FWZ98" s="256"/>
      <c r="FXC98" s="251"/>
      <c r="FXD98" s="251"/>
      <c r="FXE98" s="251"/>
      <c r="FXF98" s="251"/>
      <c r="FXG98" s="251"/>
      <c r="FXH98" s="251"/>
      <c r="FXI98" s="252"/>
      <c r="FXJ98" s="253"/>
      <c r="FXO98" s="254"/>
      <c r="FXR98" s="252"/>
      <c r="FXS98" s="252"/>
      <c r="FXT98" s="252"/>
      <c r="FXU98" s="252"/>
      <c r="FXV98" s="253"/>
      <c r="FXW98" s="253"/>
      <c r="FXX98" s="255"/>
      <c r="FXY98" s="255"/>
      <c r="FXZ98" s="256"/>
      <c r="FYC98" s="251"/>
      <c r="FYD98" s="251"/>
      <c r="FYE98" s="251"/>
      <c r="FYF98" s="251"/>
      <c r="FYG98" s="251"/>
      <c r="FYH98" s="251"/>
      <c r="FYI98" s="252"/>
      <c r="FYJ98" s="253"/>
      <c r="FYO98" s="254"/>
      <c r="FYR98" s="252"/>
      <c r="FYS98" s="252"/>
      <c r="FYT98" s="252"/>
      <c r="FYU98" s="252"/>
      <c r="FYV98" s="253"/>
      <c r="FYW98" s="253"/>
      <c r="FYX98" s="255"/>
      <c r="FYY98" s="255"/>
      <c r="FYZ98" s="256"/>
      <c r="FZC98" s="251"/>
      <c r="FZD98" s="251"/>
      <c r="FZE98" s="251"/>
      <c r="FZF98" s="251"/>
      <c r="FZG98" s="251"/>
      <c r="FZH98" s="251"/>
      <c r="FZI98" s="252"/>
      <c r="FZJ98" s="253"/>
      <c r="FZO98" s="254"/>
      <c r="FZR98" s="252"/>
      <c r="FZS98" s="252"/>
      <c r="FZT98" s="252"/>
      <c r="FZU98" s="252"/>
      <c r="FZV98" s="253"/>
      <c r="FZW98" s="253"/>
      <c r="FZX98" s="255"/>
      <c r="FZY98" s="255"/>
      <c r="FZZ98" s="256"/>
      <c r="GAC98" s="251"/>
      <c r="GAD98" s="251"/>
      <c r="GAE98" s="251"/>
      <c r="GAF98" s="251"/>
      <c r="GAG98" s="251"/>
      <c r="GAH98" s="251"/>
      <c r="GAI98" s="252"/>
      <c r="GAJ98" s="253"/>
      <c r="GAO98" s="254"/>
      <c r="GAR98" s="252"/>
      <c r="GAS98" s="252"/>
      <c r="GAT98" s="252"/>
      <c r="GAU98" s="252"/>
      <c r="GAV98" s="253"/>
      <c r="GAW98" s="253"/>
      <c r="GAX98" s="255"/>
      <c r="GAY98" s="255"/>
      <c r="GAZ98" s="256"/>
      <c r="GBC98" s="251"/>
      <c r="GBD98" s="251"/>
      <c r="GBE98" s="251"/>
      <c r="GBF98" s="251"/>
      <c r="GBG98" s="251"/>
      <c r="GBH98" s="251"/>
      <c r="GBI98" s="252"/>
      <c r="GBJ98" s="253"/>
      <c r="GBO98" s="254"/>
      <c r="GBR98" s="252"/>
      <c r="GBS98" s="252"/>
      <c r="GBT98" s="252"/>
      <c r="GBU98" s="252"/>
      <c r="GBV98" s="253"/>
      <c r="GBW98" s="253"/>
      <c r="GBX98" s="255"/>
      <c r="GBY98" s="255"/>
      <c r="GBZ98" s="256"/>
      <c r="GCC98" s="251"/>
      <c r="GCD98" s="251"/>
      <c r="GCE98" s="251"/>
      <c r="GCF98" s="251"/>
      <c r="GCG98" s="251"/>
      <c r="GCH98" s="251"/>
      <c r="GCI98" s="252"/>
      <c r="GCJ98" s="253"/>
      <c r="GCO98" s="254"/>
      <c r="GCR98" s="252"/>
      <c r="GCS98" s="252"/>
      <c r="GCT98" s="252"/>
      <c r="GCU98" s="252"/>
      <c r="GCV98" s="253"/>
      <c r="GCW98" s="253"/>
      <c r="GCX98" s="255"/>
      <c r="GCY98" s="255"/>
      <c r="GCZ98" s="256"/>
      <c r="GDC98" s="251"/>
      <c r="GDD98" s="251"/>
      <c r="GDE98" s="251"/>
      <c r="GDF98" s="251"/>
      <c r="GDG98" s="251"/>
      <c r="GDH98" s="251"/>
      <c r="GDI98" s="252"/>
      <c r="GDJ98" s="253"/>
      <c r="GDO98" s="254"/>
      <c r="GDR98" s="252"/>
      <c r="GDS98" s="252"/>
      <c r="GDT98" s="252"/>
      <c r="GDU98" s="252"/>
      <c r="GDV98" s="253"/>
      <c r="GDW98" s="253"/>
      <c r="GDX98" s="255"/>
      <c r="GDY98" s="255"/>
      <c r="GDZ98" s="256"/>
      <c r="GEC98" s="251"/>
      <c r="GED98" s="251"/>
      <c r="GEE98" s="251"/>
      <c r="GEF98" s="251"/>
      <c r="GEG98" s="251"/>
      <c r="GEH98" s="251"/>
      <c r="GEI98" s="252"/>
      <c r="GEJ98" s="253"/>
      <c r="GEO98" s="254"/>
      <c r="GER98" s="252"/>
      <c r="GES98" s="252"/>
      <c r="GET98" s="252"/>
      <c r="GEU98" s="252"/>
      <c r="GEV98" s="253"/>
      <c r="GEW98" s="253"/>
      <c r="GEX98" s="255"/>
      <c r="GEY98" s="255"/>
      <c r="GEZ98" s="256"/>
      <c r="GFC98" s="251"/>
      <c r="GFD98" s="251"/>
      <c r="GFE98" s="251"/>
      <c r="GFF98" s="251"/>
      <c r="GFG98" s="251"/>
      <c r="GFH98" s="251"/>
      <c r="GFI98" s="252"/>
      <c r="GFJ98" s="253"/>
      <c r="GFO98" s="254"/>
      <c r="GFR98" s="252"/>
      <c r="GFS98" s="252"/>
      <c r="GFT98" s="252"/>
      <c r="GFU98" s="252"/>
      <c r="GFV98" s="253"/>
      <c r="GFW98" s="253"/>
      <c r="GFX98" s="255"/>
      <c r="GFY98" s="255"/>
      <c r="GFZ98" s="256"/>
      <c r="GGC98" s="251"/>
      <c r="GGD98" s="251"/>
      <c r="GGE98" s="251"/>
      <c r="GGF98" s="251"/>
      <c r="GGG98" s="251"/>
      <c r="GGH98" s="251"/>
      <c r="GGI98" s="252"/>
      <c r="GGJ98" s="253"/>
      <c r="GGO98" s="254"/>
      <c r="GGR98" s="252"/>
      <c r="GGS98" s="252"/>
      <c r="GGT98" s="252"/>
      <c r="GGU98" s="252"/>
      <c r="GGV98" s="253"/>
      <c r="GGW98" s="253"/>
      <c r="GGX98" s="255"/>
      <c r="GGY98" s="255"/>
      <c r="GGZ98" s="256"/>
      <c r="GHC98" s="251"/>
      <c r="GHD98" s="251"/>
      <c r="GHE98" s="251"/>
      <c r="GHF98" s="251"/>
      <c r="GHG98" s="251"/>
      <c r="GHH98" s="251"/>
      <c r="GHI98" s="252"/>
      <c r="GHJ98" s="253"/>
      <c r="GHO98" s="254"/>
      <c r="GHR98" s="252"/>
      <c r="GHS98" s="252"/>
      <c r="GHT98" s="252"/>
      <c r="GHU98" s="252"/>
      <c r="GHV98" s="253"/>
      <c r="GHW98" s="253"/>
      <c r="GHX98" s="255"/>
      <c r="GHY98" s="255"/>
      <c r="GHZ98" s="256"/>
      <c r="GIC98" s="251"/>
      <c r="GID98" s="251"/>
      <c r="GIE98" s="251"/>
      <c r="GIF98" s="251"/>
      <c r="GIG98" s="251"/>
      <c r="GIH98" s="251"/>
      <c r="GII98" s="252"/>
      <c r="GIJ98" s="253"/>
      <c r="GIO98" s="254"/>
      <c r="GIR98" s="252"/>
      <c r="GIS98" s="252"/>
      <c r="GIT98" s="252"/>
      <c r="GIU98" s="252"/>
      <c r="GIV98" s="253"/>
      <c r="GIW98" s="253"/>
      <c r="GIX98" s="255"/>
      <c r="GIY98" s="255"/>
      <c r="GIZ98" s="256"/>
      <c r="GJC98" s="251"/>
      <c r="GJD98" s="251"/>
      <c r="GJE98" s="251"/>
      <c r="GJF98" s="251"/>
      <c r="GJG98" s="251"/>
      <c r="GJH98" s="251"/>
      <c r="GJI98" s="252"/>
      <c r="GJJ98" s="253"/>
      <c r="GJO98" s="254"/>
      <c r="GJR98" s="252"/>
      <c r="GJS98" s="252"/>
      <c r="GJT98" s="252"/>
      <c r="GJU98" s="252"/>
      <c r="GJV98" s="253"/>
      <c r="GJW98" s="253"/>
      <c r="GJX98" s="255"/>
      <c r="GJY98" s="255"/>
      <c r="GJZ98" s="256"/>
      <c r="GKC98" s="251"/>
      <c r="GKD98" s="251"/>
      <c r="GKE98" s="251"/>
      <c r="GKF98" s="251"/>
      <c r="GKG98" s="251"/>
      <c r="GKH98" s="251"/>
      <c r="GKI98" s="252"/>
      <c r="GKJ98" s="253"/>
      <c r="GKO98" s="254"/>
      <c r="GKR98" s="252"/>
      <c r="GKS98" s="252"/>
      <c r="GKT98" s="252"/>
      <c r="GKU98" s="252"/>
      <c r="GKV98" s="253"/>
      <c r="GKW98" s="253"/>
      <c r="GKX98" s="255"/>
      <c r="GKY98" s="255"/>
      <c r="GKZ98" s="256"/>
      <c r="GLC98" s="251"/>
      <c r="GLD98" s="251"/>
      <c r="GLE98" s="251"/>
      <c r="GLF98" s="251"/>
      <c r="GLG98" s="251"/>
      <c r="GLH98" s="251"/>
      <c r="GLI98" s="252"/>
      <c r="GLJ98" s="253"/>
      <c r="GLO98" s="254"/>
      <c r="GLR98" s="252"/>
      <c r="GLS98" s="252"/>
      <c r="GLT98" s="252"/>
      <c r="GLU98" s="252"/>
      <c r="GLV98" s="253"/>
      <c r="GLW98" s="253"/>
      <c r="GLX98" s="255"/>
      <c r="GLY98" s="255"/>
      <c r="GLZ98" s="256"/>
      <c r="GMC98" s="251"/>
      <c r="GMD98" s="251"/>
      <c r="GME98" s="251"/>
      <c r="GMF98" s="251"/>
      <c r="GMG98" s="251"/>
      <c r="GMH98" s="251"/>
      <c r="GMI98" s="252"/>
      <c r="GMJ98" s="253"/>
      <c r="GMO98" s="254"/>
      <c r="GMR98" s="252"/>
      <c r="GMS98" s="252"/>
      <c r="GMT98" s="252"/>
      <c r="GMU98" s="252"/>
      <c r="GMV98" s="253"/>
      <c r="GMW98" s="253"/>
      <c r="GMX98" s="255"/>
      <c r="GMY98" s="255"/>
      <c r="GMZ98" s="256"/>
      <c r="GNC98" s="251"/>
      <c r="GND98" s="251"/>
      <c r="GNE98" s="251"/>
      <c r="GNF98" s="251"/>
      <c r="GNG98" s="251"/>
      <c r="GNH98" s="251"/>
      <c r="GNI98" s="252"/>
      <c r="GNJ98" s="253"/>
      <c r="GNO98" s="254"/>
      <c r="GNR98" s="252"/>
      <c r="GNS98" s="252"/>
      <c r="GNT98" s="252"/>
      <c r="GNU98" s="252"/>
      <c r="GNV98" s="253"/>
      <c r="GNW98" s="253"/>
      <c r="GNX98" s="255"/>
      <c r="GNY98" s="255"/>
      <c r="GNZ98" s="256"/>
      <c r="GOC98" s="251"/>
      <c r="GOD98" s="251"/>
      <c r="GOE98" s="251"/>
      <c r="GOF98" s="251"/>
      <c r="GOG98" s="251"/>
      <c r="GOH98" s="251"/>
      <c r="GOI98" s="252"/>
      <c r="GOJ98" s="253"/>
      <c r="GOO98" s="254"/>
      <c r="GOR98" s="252"/>
      <c r="GOS98" s="252"/>
      <c r="GOT98" s="252"/>
      <c r="GOU98" s="252"/>
      <c r="GOV98" s="253"/>
      <c r="GOW98" s="253"/>
      <c r="GOX98" s="255"/>
      <c r="GOY98" s="255"/>
      <c r="GOZ98" s="256"/>
      <c r="GPC98" s="251"/>
      <c r="GPD98" s="251"/>
      <c r="GPE98" s="251"/>
      <c r="GPF98" s="251"/>
      <c r="GPG98" s="251"/>
      <c r="GPH98" s="251"/>
      <c r="GPI98" s="252"/>
      <c r="GPJ98" s="253"/>
      <c r="GPO98" s="254"/>
      <c r="GPR98" s="252"/>
      <c r="GPS98" s="252"/>
      <c r="GPT98" s="252"/>
      <c r="GPU98" s="252"/>
      <c r="GPV98" s="253"/>
      <c r="GPW98" s="253"/>
      <c r="GPX98" s="255"/>
      <c r="GPY98" s="255"/>
      <c r="GPZ98" s="256"/>
      <c r="GQC98" s="251"/>
      <c r="GQD98" s="251"/>
      <c r="GQE98" s="251"/>
      <c r="GQF98" s="251"/>
      <c r="GQG98" s="251"/>
      <c r="GQH98" s="251"/>
      <c r="GQI98" s="252"/>
      <c r="GQJ98" s="253"/>
      <c r="GQO98" s="254"/>
      <c r="GQR98" s="252"/>
      <c r="GQS98" s="252"/>
      <c r="GQT98" s="252"/>
      <c r="GQU98" s="252"/>
      <c r="GQV98" s="253"/>
      <c r="GQW98" s="253"/>
      <c r="GQX98" s="255"/>
      <c r="GQY98" s="255"/>
      <c r="GQZ98" s="256"/>
      <c r="GRC98" s="251"/>
      <c r="GRD98" s="251"/>
      <c r="GRE98" s="251"/>
      <c r="GRF98" s="251"/>
      <c r="GRG98" s="251"/>
      <c r="GRH98" s="251"/>
      <c r="GRI98" s="252"/>
      <c r="GRJ98" s="253"/>
      <c r="GRO98" s="254"/>
      <c r="GRR98" s="252"/>
      <c r="GRS98" s="252"/>
      <c r="GRT98" s="252"/>
      <c r="GRU98" s="252"/>
      <c r="GRV98" s="253"/>
      <c r="GRW98" s="253"/>
      <c r="GRX98" s="255"/>
      <c r="GRY98" s="255"/>
      <c r="GRZ98" s="256"/>
      <c r="GSC98" s="251"/>
      <c r="GSD98" s="251"/>
      <c r="GSE98" s="251"/>
      <c r="GSF98" s="251"/>
      <c r="GSG98" s="251"/>
      <c r="GSH98" s="251"/>
      <c r="GSI98" s="252"/>
      <c r="GSJ98" s="253"/>
      <c r="GSO98" s="254"/>
      <c r="GSR98" s="252"/>
      <c r="GSS98" s="252"/>
      <c r="GST98" s="252"/>
      <c r="GSU98" s="252"/>
      <c r="GSV98" s="253"/>
      <c r="GSW98" s="253"/>
      <c r="GSX98" s="255"/>
      <c r="GSY98" s="255"/>
      <c r="GSZ98" s="256"/>
      <c r="GTC98" s="251"/>
      <c r="GTD98" s="251"/>
      <c r="GTE98" s="251"/>
      <c r="GTF98" s="251"/>
      <c r="GTG98" s="251"/>
      <c r="GTH98" s="251"/>
      <c r="GTI98" s="252"/>
      <c r="GTJ98" s="253"/>
      <c r="GTO98" s="254"/>
      <c r="GTR98" s="252"/>
      <c r="GTS98" s="252"/>
      <c r="GTT98" s="252"/>
      <c r="GTU98" s="252"/>
      <c r="GTV98" s="253"/>
      <c r="GTW98" s="253"/>
      <c r="GTX98" s="255"/>
      <c r="GTY98" s="255"/>
      <c r="GTZ98" s="256"/>
      <c r="GUC98" s="251"/>
      <c r="GUD98" s="251"/>
      <c r="GUE98" s="251"/>
      <c r="GUF98" s="251"/>
      <c r="GUG98" s="251"/>
      <c r="GUH98" s="251"/>
      <c r="GUI98" s="252"/>
      <c r="GUJ98" s="253"/>
      <c r="GUO98" s="254"/>
      <c r="GUR98" s="252"/>
      <c r="GUS98" s="252"/>
      <c r="GUT98" s="252"/>
      <c r="GUU98" s="252"/>
      <c r="GUV98" s="253"/>
      <c r="GUW98" s="253"/>
      <c r="GUX98" s="255"/>
      <c r="GUY98" s="255"/>
      <c r="GUZ98" s="256"/>
      <c r="GVC98" s="251"/>
      <c r="GVD98" s="251"/>
      <c r="GVE98" s="251"/>
      <c r="GVF98" s="251"/>
      <c r="GVG98" s="251"/>
      <c r="GVH98" s="251"/>
      <c r="GVI98" s="252"/>
      <c r="GVJ98" s="253"/>
      <c r="GVO98" s="254"/>
      <c r="GVR98" s="252"/>
      <c r="GVS98" s="252"/>
      <c r="GVT98" s="252"/>
      <c r="GVU98" s="252"/>
      <c r="GVV98" s="253"/>
      <c r="GVW98" s="253"/>
      <c r="GVX98" s="255"/>
      <c r="GVY98" s="255"/>
      <c r="GVZ98" s="256"/>
      <c r="GWC98" s="251"/>
      <c r="GWD98" s="251"/>
      <c r="GWE98" s="251"/>
      <c r="GWF98" s="251"/>
      <c r="GWG98" s="251"/>
      <c r="GWH98" s="251"/>
      <c r="GWI98" s="252"/>
      <c r="GWJ98" s="253"/>
      <c r="GWO98" s="254"/>
      <c r="GWR98" s="252"/>
      <c r="GWS98" s="252"/>
      <c r="GWT98" s="252"/>
      <c r="GWU98" s="252"/>
      <c r="GWV98" s="253"/>
      <c r="GWW98" s="253"/>
      <c r="GWX98" s="255"/>
      <c r="GWY98" s="255"/>
      <c r="GWZ98" s="256"/>
      <c r="GXC98" s="251"/>
      <c r="GXD98" s="251"/>
      <c r="GXE98" s="251"/>
      <c r="GXF98" s="251"/>
      <c r="GXG98" s="251"/>
      <c r="GXH98" s="251"/>
      <c r="GXI98" s="252"/>
      <c r="GXJ98" s="253"/>
      <c r="GXO98" s="254"/>
      <c r="GXR98" s="252"/>
      <c r="GXS98" s="252"/>
      <c r="GXT98" s="252"/>
      <c r="GXU98" s="252"/>
      <c r="GXV98" s="253"/>
      <c r="GXW98" s="253"/>
      <c r="GXX98" s="255"/>
      <c r="GXY98" s="255"/>
      <c r="GXZ98" s="256"/>
      <c r="GYC98" s="251"/>
      <c r="GYD98" s="251"/>
      <c r="GYE98" s="251"/>
      <c r="GYF98" s="251"/>
      <c r="GYG98" s="251"/>
      <c r="GYH98" s="251"/>
      <c r="GYI98" s="252"/>
      <c r="GYJ98" s="253"/>
      <c r="GYO98" s="254"/>
      <c r="GYR98" s="252"/>
      <c r="GYS98" s="252"/>
      <c r="GYT98" s="252"/>
      <c r="GYU98" s="252"/>
      <c r="GYV98" s="253"/>
      <c r="GYW98" s="253"/>
      <c r="GYX98" s="255"/>
      <c r="GYY98" s="255"/>
      <c r="GYZ98" s="256"/>
      <c r="GZC98" s="251"/>
      <c r="GZD98" s="251"/>
      <c r="GZE98" s="251"/>
      <c r="GZF98" s="251"/>
      <c r="GZG98" s="251"/>
      <c r="GZH98" s="251"/>
      <c r="GZI98" s="252"/>
      <c r="GZJ98" s="253"/>
      <c r="GZO98" s="254"/>
      <c r="GZR98" s="252"/>
      <c r="GZS98" s="252"/>
      <c r="GZT98" s="252"/>
      <c r="GZU98" s="252"/>
      <c r="GZV98" s="253"/>
      <c r="GZW98" s="253"/>
      <c r="GZX98" s="255"/>
      <c r="GZY98" s="255"/>
      <c r="GZZ98" s="256"/>
      <c r="HAC98" s="251"/>
      <c r="HAD98" s="251"/>
      <c r="HAE98" s="251"/>
      <c r="HAF98" s="251"/>
      <c r="HAG98" s="251"/>
      <c r="HAH98" s="251"/>
      <c r="HAI98" s="252"/>
      <c r="HAJ98" s="253"/>
      <c r="HAO98" s="254"/>
      <c r="HAR98" s="252"/>
      <c r="HAS98" s="252"/>
      <c r="HAT98" s="252"/>
      <c r="HAU98" s="252"/>
      <c r="HAV98" s="253"/>
      <c r="HAW98" s="253"/>
      <c r="HAX98" s="255"/>
      <c r="HAY98" s="255"/>
      <c r="HAZ98" s="256"/>
      <c r="HBC98" s="251"/>
      <c r="HBD98" s="251"/>
      <c r="HBE98" s="251"/>
      <c r="HBF98" s="251"/>
      <c r="HBG98" s="251"/>
      <c r="HBH98" s="251"/>
      <c r="HBI98" s="252"/>
      <c r="HBJ98" s="253"/>
      <c r="HBO98" s="254"/>
      <c r="HBR98" s="252"/>
      <c r="HBS98" s="252"/>
      <c r="HBT98" s="252"/>
      <c r="HBU98" s="252"/>
      <c r="HBV98" s="253"/>
      <c r="HBW98" s="253"/>
      <c r="HBX98" s="255"/>
      <c r="HBY98" s="255"/>
      <c r="HBZ98" s="256"/>
      <c r="HCC98" s="251"/>
      <c r="HCD98" s="251"/>
      <c r="HCE98" s="251"/>
      <c r="HCF98" s="251"/>
      <c r="HCG98" s="251"/>
      <c r="HCH98" s="251"/>
      <c r="HCI98" s="252"/>
      <c r="HCJ98" s="253"/>
      <c r="HCO98" s="254"/>
      <c r="HCR98" s="252"/>
      <c r="HCS98" s="252"/>
      <c r="HCT98" s="252"/>
      <c r="HCU98" s="252"/>
      <c r="HCV98" s="253"/>
      <c r="HCW98" s="253"/>
      <c r="HCX98" s="255"/>
      <c r="HCY98" s="255"/>
      <c r="HCZ98" s="256"/>
      <c r="HDC98" s="251"/>
      <c r="HDD98" s="251"/>
      <c r="HDE98" s="251"/>
      <c r="HDF98" s="251"/>
      <c r="HDG98" s="251"/>
      <c r="HDH98" s="251"/>
      <c r="HDI98" s="252"/>
      <c r="HDJ98" s="253"/>
      <c r="HDO98" s="254"/>
      <c r="HDR98" s="252"/>
      <c r="HDS98" s="252"/>
      <c r="HDT98" s="252"/>
      <c r="HDU98" s="252"/>
      <c r="HDV98" s="253"/>
      <c r="HDW98" s="253"/>
      <c r="HDX98" s="255"/>
      <c r="HDY98" s="255"/>
      <c r="HDZ98" s="256"/>
      <c r="HEC98" s="251"/>
      <c r="HED98" s="251"/>
      <c r="HEE98" s="251"/>
      <c r="HEF98" s="251"/>
      <c r="HEG98" s="251"/>
      <c r="HEH98" s="251"/>
      <c r="HEI98" s="252"/>
      <c r="HEJ98" s="253"/>
      <c r="HEO98" s="254"/>
      <c r="HER98" s="252"/>
      <c r="HES98" s="252"/>
      <c r="HET98" s="252"/>
      <c r="HEU98" s="252"/>
      <c r="HEV98" s="253"/>
      <c r="HEW98" s="253"/>
      <c r="HEX98" s="255"/>
      <c r="HEY98" s="255"/>
      <c r="HEZ98" s="256"/>
      <c r="HFC98" s="251"/>
      <c r="HFD98" s="251"/>
      <c r="HFE98" s="251"/>
      <c r="HFF98" s="251"/>
      <c r="HFG98" s="251"/>
      <c r="HFH98" s="251"/>
      <c r="HFI98" s="252"/>
      <c r="HFJ98" s="253"/>
      <c r="HFO98" s="254"/>
      <c r="HFR98" s="252"/>
      <c r="HFS98" s="252"/>
      <c r="HFT98" s="252"/>
      <c r="HFU98" s="252"/>
      <c r="HFV98" s="253"/>
      <c r="HFW98" s="253"/>
      <c r="HFX98" s="255"/>
      <c r="HFY98" s="255"/>
      <c r="HFZ98" s="256"/>
      <c r="HGC98" s="251"/>
      <c r="HGD98" s="251"/>
      <c r="HGE98" s="251"/>
      <c r="HGF98" s="251"/>
      <c r="HGG98" s="251"/>
      <c r="HGH98" s="251"/>
      <c r="HGI98" s="252"/>
      <c r="HGJ98" s="253"/>
      <c r="HGO98" s="254"/>
      <c r="HGR98" s="252"/>
      <c r="HGS98" s="252"/>
      <c r="HGT98" s="252"/>
      <c r="HGU98" s="252"/>
      <c r="HGV98" s="253"/>
      <c r="HGW98" s="253"/>
      <c r="HGX98" s="255"/>
      <c r="HGY98" s="255"/>
      <c r="HGZ98" s="256"/>
      <c r="HHC98" s="251"/>
      <c r="HHD98" s="251"/>
      <c r="HHE98" s="251"/>
      <c r="HHF98" s="251"/>
      <c r="HHG98" s="251"/>
      <c r="HHH98" s="251"/>
      <c r="HHI98" s="252"/>
      <c r="HHJ98" s="253"/>
      <c r="HHO98" s="254"/>
      <c r="HHR98" s="252"/>
      <c r="HHS98" s="252"/>
      <c r="HHT98" s="252"/>
      <c r="HHU98" s="252"/>
      <c r="HHV98" s="253"/>
      <c r="HHW98" s="253"/>
      <c r="HHX98" s="255"/>
      <c r="HHY98" s="255"/>
      <c r="HHZ98" s="256"/>
      <c r="HIC98" s="251"/>
      <c r="HID98" s="251"/>
      <c r="HIE98" s="251"/>
      <c r="HIF98" s="251"/>
      <c r="HIG98" s="251"/>
      <c r="HIH98" s="251"/>
      <c r="HII98" s="252"/>
      <c r="HIJ98" s="253"/>
      <c r="HIO98" s="254"/>
      <c r="HIR98" s="252"/>
      <c r="HIS98" s="252"/>
      <c r="HIT98" s="252"/>
      <c r="HIU98" s="252"/>
      <c r="HIV98" s="253"/>
      <c r="HIW98" s="253"/>
      <c r="HIX98" s="255"/>
      <c r="HIY98" s="255"/>
      <c r="HIZ98" s="256"/>
      <c r="HJC98" s="251"/>
      <c r="HJD98" s="251"/>
      <c r="HJE98" s="251"/>
      <c r="HJF98" s="251"/>
      <c r="HJG98" s="251"/>
      <c r="HJH98" s="251"/>
      <c r="HJI98" s="252"/>
      <c r="HJJ98" s="253"/>
      <c r="HJO98" s="254"/>
      <c r="HJR98" s="252"/>
      <c r="HJS98" s="252"/>
      <c r="HJT98" s="252"/>
      <c r="HJU98" s="252"/>
      <c r="HJV98" s="253"/>
      <c r="HJW98" s="253"/>
      <c r="HJX98" s="255"/>
      <c r="HJY98" s="255"/>
      <c r="HJZ98" s="256"/>
      <c r="HKC98" s="251"/>
      <c r="HKD98" s="251"/>
      <c r="HKE98" s="251"/>
      <c r="HKF98" s="251"/>
      <c r="HKG98" s="251"/>
      <c r="HKH98" s="251"/>
      <c r="HKI98" s="252"/>
      <c r="HKJ98" s="253"/>
      <c r="HKO98" s="254"/>
      <c r="HKR98" s="252"/>
      <c r="HKS98" s="252"/>
      <c r="HKT98" s="252"/>
      <c r="HKU98" s="252"/>
      <c r="HKV98" s="253"/>
      <c r="HKW98" s="253"/>
      <c r="HKX98" s="255"/>
      <c r="HKY98" s="255"/>
      <c r="HKZ98" s="256"/>
      <c r="HLC98" s="251"/>
      <c r="HLD98" s="251"/>
      <c r="HLE98" s="251"/>
      <c r="HLF98" s="251"/>
      <c r="HLG98" s="251"/>
      <c r="HLH98" s="251"/>
      <c r="HLI98" s="252"/>
      <c r="HLJ98" s="253"/>
      <c r="HLO98" s="254"/>
      <c r="HLR98" s="252"/>
      <c r="HLS98" s="252"/>
      <c r="HLT98" s="252"/>
      <c r="HLU98" s="252"/>
      <c r="HLV98" s="253"/>
      <c r="HLW98" s="253"/>
      <c r="HLX98" s="255"/>
      <c r="HLY98" s="255"/>
      <c r="HLZ98" s="256"/>
      <c r="HMC98" s="251"/>
      <c r="HMD98" s="251"/>
      <c r="HME98" s="251"/>
      <c r="HMF98" s="251"/>
      <c r="HMG98" s="251"/>
      <c r="HMH98" s="251"/>
      <c r="HMI98" s="252"/>
      <c r="HMJ98" s="253"/>
      <c r="HMO98" s="254"/>
      <c r="HMR98" s="252"/>
      <c r="HMS98" s="252"/>
      <c r="HMT98" s="252"/>
      <c r="HMU98" s="252"/>
      <c r="HMV98" s="253"/>
      <c r="HMW98" s="253"/>
      <c r="HMX98" s="255"/>
      <c r="HMY98" s="255"/>
      <c r="HMZ98" s="256"/>
      <c r="HNC98" s="251"/>
      <c r="HND98" s="251"/>
      <c r="HNE98" s="251"/>
      <c r="HNF98" s="251"/>
      <c r="HNG98" s="251"/>
      <c r="HNH98" s="251"/>
      <c r="HNI98" s="252"/>
      <c r="HNJ98" s="253"/>
      <c r="HNO98" s="254"/>
      <c r="HNR98" s="252"/>
      <c r="HNS98" s="252"/>
      <c r="HNT98" s="252"/>
      <c r="HNU98" s="252"/>
      <c r="HNV98" s="253"/>
      <c r="HNW98" s="253"/>
      <c r="HNX98" s="255"/>
      <c r="HNY98" s="255"/>
      <c r="HNZ98" s="256"/>
      <c r="HOC98" s="251"/>
      <c r="HOD98" s="251"/>
      <c r="HOE98" s="251"/>
      <c r="HOF98" s="251"/>
      <c r="HOG98" s="251"/>
      <c r="HOH98" s="251"/>
      <c r="HOI98" s="252"/>
      <c r="HOJ98" s="253"/>
      <c r="HOO98" s="254"/>
      <c r="HOR98" s="252"/>
      <c r="HOS98" s="252"/>
      <c r="HOT98" s="252"/>
      <c r="HOU98" s="252"/>
      <c r="HOV98" s="253"/>
      <c r="HOW98" s="253"/>
      <c r="HOX98" s="255"/>
      <c r="HOY98" s="255"/>
      <c r="HOZ98" s="256"/>
      <c r="HPC98" s="251"/>
      <c r="HPD98" s="251"/>
      <c r="HPE98" s="251"/>
      <c r="HPF98" s="251"/>
      <c r="HPG98" s="251"/>
      <c r="HPH98" s="251"/>
      <c r="HPI98" s="252"/>
      <c r="HPJ98" s="253"/>
      <c r="HPO98" s="254"/>
      <c r="HPR98" s="252"/>
      <c r="HPS98" s="252"/>
      <c r="HPT98" s="252"/>
      <c r="HPU98" s="252"/>
      <c r="HPV98" s="253"/>
      <c r="HPW98" s="253"/>
      <c r="HPX98" s="255"/>
      <c r="HPY98" s="255"/>
      <c r="HPZ98" s="256"/>
      <c r="HQC98" s="251"/>
      <c r="HQD98" s="251"/>
      <c r="HQE98" s="251"/>
      <c r="HQF98" s="251"/>
      <c r="HQG98" s="251"/>
      <c r="HQH98" s="251"/>
      <c r="HQI98" s="252"/>
      <c r="HQJ98" s="253"/>
      <c r="HQO98" s="254"/>
      <c r="HQR98" s="252"/>
      <c r="HQS98" s="252"/>
      <c r="HQT98" s="252"/>
      <c r="HQU98" s="252"/>
      <c r="HQV98" s="253"/>
      <c r="HQW98" s="253"/>
      <c r="HQX98" s="255"/>
      <c r="HQY98" s="255"/>
      <c r="HQZ98" s="256"/>
      <c r="HRC98" s="251"/>
      <c r="HRD98" s="251"/>
      <c r="HRE98" s="251"/>
      <c r="HRF98" s="251"/>
      <c r="HRG98" s="251"/>
      <c r="HRH98" s="251"/>
      <c r="HRI98" s="252"/>
      <c r="HRJ98" s="253"/>
      <c r="HRO98" s="254"/>
      <c r="HRR98" s="252"/>
      <c r="HRS98" s="252"/>
      <c r="HRT98" s="252"/>
      <c r="HRU98" s="252"/>
      <c r="HRV98" s="253"/>
      <c r="HRW98" s="253"/>
      <c r="HRX98" s="255"/>
      <c r="HRY98" s="255"/>
      <c r="HRZ98" s="256"/>
      <c r="HSC98" s="251"/>
      <c r="HSD98" s="251"/>
      <c r="HSE98" s="251"/>
      <c r="HSF98" s="251"/>
      <c r="HSG98" s="251"/>
      <c r="HSH98" s="251"/>
      <c r="HSI98" s="252"/>
      <c r="HSJ98" s="253"/>
      <c r="HSO98" s="254"/>
      <c r="HSR98" s="252"/>
      <c r="HSS98" s="252"/>
      <c r="HST98" s="252"/>
      <c r="HSU98" s="252"/>
      <c r="HSV98" s="253"/>
      <c r="HSW98" s="253"/>
      <c r="HSX98" s="255"/>
      <c r="HSY98" s="255"/>
      <c r="HSZ98" s="256"/>
      <c r="HTC98" s="251"/>
      <c r="HTD98" s="251"/>
      <c r="HTE98" s="251"/>
      <c r="HTF98" s="251"/>
      <c r="HTG98" s="251"/>
      <c r="HTH98" s="251"/>
      <c r="HTI98" s="252"/>
      <c r="HTJ98" s="253"/>
      <c r="HTO98" s="254"/>
      <c r="HTR98" s="252"/>
      <c r="HTS98" s="252"/>
      <c r="HTT98" s="252"/>
      <c r="HTU98" s="252"/>
      <c r="HTV98" s="253"/>
      <c r="HTW98" s="253"/>
      <c r="HTX98" s="255"/>
      <c r="HTY98" s="255"/>
      <c r="HTZ98" s="256"/>
      <c r="HUC98" s="251"/>
      <c r="HUD98" s="251"/>
      <c r="HUE98" s="251"/>
      <c r="HUF98" s="251"/>
      <c r="HUG98" s="251"/>
      <c r="HUH98" s="251"/>
      <c r="HUI98" s="252"/>
      <c r="HUJ98" s="253"/>
      <c r="HUO98" s="254"/>
      <c r="HUR98" s="252"/>
      <c r="HUS98" s="252"/>
      <c r="HUT98" s="252"/>
      <c r="HUU98" s="252"/>
      <c r="HUV98" s="253"/>
      <c r="HUW98" s="253"/>
      <c r="HUX98" s="255"/>
      <c r="HUY98" s="255"/>
      <c r="HUZ98" s="256"/>
      <c r="HVC98" s="251"/>
      <c r="HVD98" s="251"/>
      <c r="HVE98" s="251"/>
      <c r="HVF98" s="251"/>
      <c r="HVG98" s="251"/>
      <c r="HVH98" s="251"/>
      <c r="HVI98" s="252"/>
      <c r="HVJ98" s="253"/>
      <c r="HVO98" s="254"/>
      <c r="HVR98" s="252"/>
      <c r="HVS98" s="252"/>
      <c r="HVT98" s="252"/>
      <c r="HVU98" s="252"/>
      <c r="HVV98" s="253"/>
      <c r="HVW98" s="253"/>
      <c r="HVX98" s="255"/>
      <c r="HVY98" s="255"/>
      <c r="HVZ98" s="256"/>
      <c r="HWC98" s="251"/>
      <c r="HWD98" s="251"/>
      <c r="HWE98" s="251"/>
      <c r="HWF98" s="251"/>
      <c r="HWG98" s="251"/>
      <c r="HWH98" s="251"/>
      <c r="HWI98" s="252"/>
      <c r="HWJ98" s="253"/>
      <c r="HWO98" s="254"/>
      <c r="HWR98" s="252"/>
      <c r="HWS98" s="252"/>
      <c r="HWT98" s="252"/>
      <c r="HWU98" s="252"/>
      <c r="HWV98" s="253"/>
      <c r="HWW98" s="253"/>
      <c r="HWX98" s="255"/>
      <c r="HWY98" s="255"/>
      <c r="HWZ98" s="256"/>
      <c r="HXC98" s="251"/>
      <c r="HXD98" s="251"/>
      <c r="HXE98" s="251"/>
      <c r="HXF98" s="251"/>
      <c r="HXG98" s="251"/>
      <c r="HXH98" s="251"/>
      <c r="HXI98" s="252"/>
      <c r="HXJ98" s="253"/>
      <c r="HXO98" s="254"/>
      <c r="HXR98" s="252"/>
      <c r="HXS98" s="252"/>
      <c r="HXT98" s="252"/>
      <c r="HXU98" s="252"/>
      <c r="HXV98" s="253"/>
      <c r="HXW98" s="253"/>
      <c r="HXX98" s="255"/>
      <c r="HXY98" s="255"/>
      <c r="HXZ98" s="256"/>
      <c r="HYC98" s="251"/>
      <c r="HYD98" s="251"/>
      <c r="HYE98" s="251"/>
      <c r="HYF98" s="251"/>
      <c r="HYG98" s="251"/>
      <c r="HYH98" s="251"/>
      <c r="HYI98" s="252"/>
      <c r="HYJ98" s="253"/>
      <c r="HYO98" s="254"/>
      <c r="HYR98" s="252"/>
      <c r="HYS98" s="252"/>
      <c r="HYT98" s="252"/>
      <c r="HYU98" s="252"/>
      <c r="HYV98" s="253"/>
      <c r="HYW98" s="253"/>
      <c r="HYX98" s="255"/>
      <c r="HYY98" s="255"/>
      <c r="HYZ98" s="256"/>
      <c r="HZC98" s="251"/>
      <c r="HZD98" s="251"/>
      <c r="HZE98" s="251"/>
      <c r="HZF98" s="251"/>
      <c r="HZG98" s="251"/>
      <c r="HZH98" s="251"/>
      <c r="HZI98" s="252"/>
      <c r="HZJ98" s="253"/>
      <c r="HZO98" s="254"/>
      <c r="HZR98" s="252"/>
      <c r="HZS98" s="252"/>
      <c r="HZT98" s="252"/>
      <c r="HZU98" s="252"/>
      <c r="HZV98" s="253"/>
      <c r="HZW98" s="253"/>
      <c r="HZX98" s="255"/>
      <c r="HZY98" s="255"/>
      <c r="HZZ98" s="256"/>
      <c r="IAC98" s="251"/>
      <c r="IAD98" s="251"/>
      <c r="IAE98" s="251"/>
      <c r="IAF98" s="251"/>
      <c r="IAG98" s="251"/>
      <c r="IAH98" s="251"/>
      <c r="IAI98" s="252"/>
      <c r="IAJ98" s="253"/>
      <c r="IAO98" s="254"/>
      <c r="IAR98" s="252"/>
      <c r="IAS98" s="252"/>
      <c r="IAT98" s="252"/>
      <c r="IAU98" s="252"/>
      <c r="IAV98" s="253"/>
      <c r="IAW98" s="253"/>
      <c r="IAX98" s="255"/>
      <c r="IAY98" s="255"/>
      <c r="IAZ98" s="256"/>
      <c r="IBC98" s="251"/>
      <c r="IBD98" s="251"/>
      <c r="IBE98" s="251"/>
      <c r="IBF98" s="251"/>
      <c r="IBG98" s="251"/>
      <c r="IBH98" s="251"/>
      <c r="IBI98" s="252"/>
      <c r="IBJ98" s="253"/>
      <c r="IBO98" s="254"/>
      <c r="IBR98" s="252"/>
      <c r="IBS98" s="252"/>
      <c r="IBT98" s="252"/>
      <c r="IBU98" s="252"/>
      <c r="IBV98" s="253"/>
      <c r="IBW98" s="253"/>
      <c r="IBX98" s="255"/>
      <c r="IBY98" s="255"/>
      <c r="IBZ98" s="256"/>
      <c r="ICC98" s="251"/>
      <c r="ICD98" s="251"/>
      <c r="ICE98" s="251"/>
      <c r="ICF98" s="251"/>
      <c r="ICG98" s="251"/>
      <c r="ICH98" s="251"/>
      <c r="ICI98" s="252"/>
      <c r="ICJ98" s="253"/>
      <c r="ICO98" s="254"/>
      <c r="ICR98" s="252"/>
      <c r="ICS98" s="252"/>
      <c r="ICT98" s="252"/>
      <c r="ICU98" s="252"/>
      <c r="ICV98" s="253"/>
      <c r="ICW98" s="253"/>
      <c r="ICX98" s="255"/>
      <c r="ICY98" s="255"/>
      <c r="ICZ98" s="256"/>
      <c r="IDC98" s="251"/>
      <c r="IDD98" s="251"/>
      <c r="IDE98" s="251"/>
      <c r="IDF98" s="251"/>
      <c r="IDG98" s="251"/>
      <c r="IDH98" s="251"/>
      <c r="IDI98" s="252"/>
      <c r="IDJ98" s="253"/>
      <c r="IDO98" s="254"/>
      <c r="IDR98" s="252"/>
      <c r="IDS98" s="252"/>
      <c r="IDT98" s="252"/>
      <c r="IDU98" s="252"/>
      <c r="IDV98" s="253"/>
      <c r="IDW98" s="253"/>
      <c r="IDX98" s="255"/>
      <c r="IDY98" s="255"/>
      <c r="IDZ98" s="256"/>
      <c r="IEC98" s="251"/>
      <c r="IED98" s="251"/>
      <c r="IEE98" s="251"/>
      <c r="IEF98" s="251"/>
      <c r="IEG98" s="251"/>
      <c r="IEH98" s="251"/>
      <c r="IEI98" s="252"/>
      <c r="IEJ98" s="253"/>
      <c r="IEO98" s="254"/>
      <c r="IER98" s="252"/>
      <c r="IES98" s="252"/>
      <c r="IET98" s="252"/>
      <c r="IEU98" s="252"/>
      <c r="IEV98" s="253"/>
      <c r="IEW98" s="253"/>
      <c r="IEX98" s="255"/>
      <c r="IEY98" s="255"/>
      <c r="IEZ98" s="256"/>
      <c r="IFC98" s="251"/>
      <c r="IFD98" s="251"/>
      <c r="IFE98" s="251"/>
      <c r="IFF98" s="251"/>
      <c r="IFG98" s="251"/>
      <c r="IFH98" s="251"/>
      <c r="IFI98" s="252"/>
      <c r="IFJ98" s="253"/>
      <c r="IFO98" s="254"/>
      <c r="IFR98" s="252"/>
      <c r="IFS98" s="252"/>
      <c r="IFT98" s="252"/>
      <c r="IFU98" s="252"/>
      <c r="IFV98" s="253"/>
      <c r="IFW98" s="253"/>
      <c r="IFX98" s="255"/>
      <c r="IFY98" s="255"/>
      <c r="IFZ98" s="256"/>
      <c r="IGC98" s="251"/>
      <c r="IGD98" s="251"/>
      <c r="IGE98" s="251"/>
      <c r="IGF98" s="251"/>
      <c r="IGG98" s="251"/>
      <c r="IGH98" s="251"/>
      <c r="IGI98" s="252"/>
      <c r="IGJ98" s="253"/>
      <c r="IGO98" s="254"/>
      <c r="IGR98" s="252"/>
      <c r="IGS98" s="252"/>
      <c r="IGT98" s="252"/>
      <c r="IGU98" s="252"/>
      <c r="IGV98" s="253"/>
      <c r="IGW98" s="253"/>
      <c r="IGX98" s="255"/>
      <c r="IGY98" s="255"/>
      <c r="IGZ98" s="256"/>
      <c r="IHC98" s="251"/>
      <c r="IHD98" s="251"/>
      <c r="IHE98" s="251"/>
      <c r="IHF98" s="251"/>
      <c r="IHG98" s="251"/>
      <c r="IHH98" s="251"/>
      <c r="IHI98" s="252"/>
      <c r="IHJ98" s="253"/>
      <c r="IHO98" s="254"/>
      <c r="IHR98" s="252"/>
      <c r="IHS98" s="252"/>
      <c r="IHT98" s="252"/>
      <c r="IHU98" s="252"/>
      <c r="IHV98" s="253"/>
      <c r="IHW98" s="253"/>
      <c r="IHX98" s="255"/>
      <c r="IHY98" s="255"/>
      <c r="IHZ98" s="256"/>
      <c r="IIC98" s="251"/>
      <c r="IID98" s="251"/>
      <c r="IIE98" s="251"/>
      <c r="IIF98" s="251"/>
      <c r="IIG98" s="251"/>
      <c r="IIH98" s="251"/>
      <c r="III98" s="252"/>
      <c r="IIJ98" s="253"/>
      <c r="IIO98" s="254"/>
      <c r="IIR98" s="252"/>
      <c r="IIS98" s="252"/>
      <c r="IIT98" s="252"/>
      <c r="IIU98" s="252"/>
      <c r="IIV98" s="253"/>
      <c r="IIW98" s="253"/>
      <c r="IIX98" s="255"/>
      <c r="IIY98" s="255"/>
      <c r="IIZ98" s="256"/>
      <c r="IJC98" s="251"/>
      <c r="IJD98" s="251"/>
      <c r="IJE98" s="251"/>
      <c r="IJF98" s="251"/>
      <c r="IJG98" s="251"/>
      <c r="IJH98" s="251"/>
      <c r="IJI98" s="252"/>
      <c r="IJJ98" s="253"/>
      <c r="IJO98" s="254"/>
      <c r="IJR98" s="252"/>
      <c r="IJS98" s="252"/>
      <c r="IJT98" s="252"/>
      <c r="IJU98" s="252"/>
      <c r="IJV98" s="253"/>
      <c r="IJW98" s="253"/>
      <c r="IJX98" s="255"/>
      <c r="IJY98" s="255"/>
      <c r="IJZ98" s="256"/>
      <c r="IKC98" s="251"/>
      <c r="IKD98" s="251"/>
      <c r="IKE98" s="251"/>
      <c r="IKF98" s="251"/>
      <c r="IKG98" s="251"/>
      <c r="IKH98" s="251"/>
      <c r="IKI98" s="252"/>
      <c r="IKJ98" s="253"/>
      <c r="IKO98" s="254"/>
      <c r="IKR98" s="252"/>
      <c r="IKS98" s="252"/>
      <c r="IKT98" s="252"/>
      <c r="IKU98" s="252"/>
      <c r="IKV98" s="253"/>
      <c r="IKW98" s="253"/>
      <c r="IKX98" s="255"/>
      <c r="IKY98" s="255"/>
      <c r="IKZ98" s="256"/>
      <c r="ILC98" s="251"/>
      <c r="ILD98" s="251"/>
      <c r="ILE98" s="251"/>
      <c r="ILF98" s="251"/>
      <c r="ILG98" s="251"/>
      <c r="ILH98" s="251"/>
      <c r="ILI98" s="252"/>
      <c r="ILJ98" s="253"/>
      <c r="ILO98" s="254"/>
      <c r="ILR98" s="252"/>
      <c r="ILS98" s="252"/>
      <c r="ILT98" s="252"/>
      <c r="ILU98" s="252"/>
      <c r="ILV98" s="253"/>
      <c r="ILW98" s="253"/>
      <c r="ILX98" s="255"/>
      <c r="ILY98" s="255"/>
      <c r="ILZ98" s="256"/>
      <c r="IMC98" s="251"/>
      <c r="IMD98" s="251"/>
      <c r="IME98" s="251"/>
      <c r="IMF98" s="251"/>
      <c r="IMG98" s="251"/>
      <c r="IMH98" s="251"/>
      <c r="IMI98" s="252"/>
      <c r="IMJ98" s="253"/>
      <c r="IMO98" s="254"/>
      <c r="IMR98" s="252"/>
      <c r="IMS98" s="252"/>
      <c r="IMT98" s="252"/>
      <c r="IMU98" s="252"/>
      <c r="IMV98" s="253"/>
      <c r="IMW98" s="253"/>
      <c r="IMX98" s="255"/>
      <c r="IMY98" s="255"/>
      <c r="IMZ98" s="256"/>
      <c r="INC98" s="251"/>
      <c r="IND98" s="251"/>
      <c r="INE98" s="251"/>
      <c r="INF98" s="251"/>
      <c r="ING98" s="251"/>
      <c r="INH98" s="251"/>
      <c r="INI98" s="252"/>
      <c r="INJ98" s="253"/>
      <c r="INO98" s="254"/>
      <c r="INR98" s="252"/>
      <c r="INS98" s="252"/>
      <c r="INT98" s="252"/>
      <c r="INU98" s="252"/>
      <c r="INV98" s="253"/>
      <c r="INW98" s="253"/>
      <c r="INX98" s="255"/>
      <c r="INY98" s="255"/>
      <c r="INZ98" s="256"/>
      <c r="IOC98" s="251"/>
      <c r="IOD98" s="251"/>
      <c r="IOE98" s="251"/>
      <c r="IOF98" s="251"/>
      <c r="IOG98" s="251"/>
      <c r="IOH98" s="251"/>
      <c r="IOI98" s="252"/>
      <c r="IOJ98" s="253"/>
      <c r="IOO98" s="254"/>
      <c r="IOR98" s="252"/>
      <c r="IOS98" s="252"/>
      <c r="IOT98" s="252"/>
      <c r="IOU98" s="252"/>
      <c r="IOV98" s="253"/>
      <c r="IOW98" s="253"/>
      <c r="IOX98" s="255"/>
      <c r="IOY98" s="255"/>
      <c r="IOZ98" s="256"/>
      <c r="IPC98" s="251"/>
      <c r="IPD98" s="251"/>
      <c r="IPE98" s="251"/>
      <c r="IPF98" s="251"/>
      <c r="IPG98" s="251"/>
      <c r="IPH98" s="251"/>
      <c r="IPI98" s="252"/>
      <c r="IPJ98" s="253"/>
      <c r="IPO98" s="254"/>
      <c r="IPR98" s="252"/>
      <c r="IPS98" s="252"/>
      <c r="IPT98" s="252"/>
      <c r="IPU98" s="252"/>
      <c r="IPV98" s="253"/>
      <c r="IPW98" s="253"/>
      <c r="IPX98" s="255"/>
      <c r="IPY98" s="255"/>
      <c r="IPZ98" s="256"/>
      <c r="IQC98" s="251"/>
      <c r="IQD98" s="251"/>
      <c r="IQE98" s="251"/>
      <c r="IQF98" s="251"/>
      <c r="IQG98" s="251"/>
      <c r="IQH98" s="251"/>
      <c r="IQI98" s="252"/>
      <c r="IQJ98" s="253"/>
      <c r="IQO98" s="254"/>
      <c r="IQR98" s="252"/>
      <c r="IQS98" s="252"/>
      <c r="IQT98" s="252"/>
      <c r="IQU98" s="252"/>
      <c r="IQV98" s="253"/>
      <c r="IQW98" s="253"/>
      <c r="IQX98" s="255"/>
      <c r="IQY98" s="255"/>
      <c r="IQZ98" s="256"/>
      <c r="IRC98" s="251"/>
      <c r="IRD98" s="251"/>
      <c r="IRE98" s="251"/>
      <c r="IRF98" s="251"/>
      <c r="IRG98" s="251"/>
      <c r="IRH98" s="251"/>
      <c r="IRI98" s="252"/>
      <c r="IRJ98" s="253"/>
      <c r="IRO98" s="254"/>
      <c r="IRR98" s="252"/>
      <c r="IRS98" s="252"/>
      <c r="IRT98" s="252"/>
      <c r="IRU98" s="252"/>
      <c r="IRV98" s="253"/>
      <c r="IRW98" s="253"/>
      <c r="IRX98" s="255"/>
      <c r="IRY98" s="255"/>
      <c r="IRZ98" s="256"/>
      <c r="ISC98" s="251"/>
      <c r="ISD98" s="251"/>
      <c r="ISE98" s="251"/>
      <c r="ISF98" s="251"/>
      <c r="ISG98" s="251"/>
      <c r="ISH98" s="251"/>
      <c r="ISI98" s="252"/>
      <c r="ISJ98" s="253"/>
      <c r="ISO98" s="254"/>
      <c r="ISR98" s="252"/>
      <c r="ISS98" s="252"/>
      <c r="IST98" s="252"/>
      <c r="ISU98" s="252"/>
      <c r="ISV98" s="253"/>
      <c r="ISW98" s="253"/>
      <c r="ISX98" s="255"/>
      <c r="ISY98" s="255"/>
      <c r="ISZ98" s="256"/>
      <c r="ITC98" s="251"/>
      <c r="ITD98" s="251"/>
      <c r="ITE98" s="251"/>
      <c r="ITF98" s="251"/>
      <c r="ITG98" s="251"/>
      <c r="ITH98" s="251"/>
      <c r="ITI98" s="252"/>
      <c r="ITJ98" s="253"/>
      <c r="ITO98" s="254"/>
      <c r="ITR98" s="252"/>
      <c r="ITS98" s="252"/>
      <c r="ITT98" s="252"/>
      <c r="ITU98" s="252"/>
      <c r="ITV98" s="253"/>
      <c r="ITW98" s="253"/>
      <c r="ITX98" s="255"/>
      <c r="ITY98" s="255"/>
      <c r="ITZ98" s="256"/>
      <c r="IUC98" s="251"/>
      <c r="IUD98" s="251"/>
      <c r="IUE98" s="251"/>
      <c r="IUF98" s="251"/>
      <c r="IUG98" s="251"/>
      <c r="IUH98" s="251"/>
      <c r="IUI98" s="252"/>
      <c r="IUJ98" s="253"/>
      <c r="IUO98" s="254"/>
      <c r="IUR98" s="252"/>
      <c r="IUS98" s="252"/>
      <c r="IUT98" s="252"/>
      <c r="IUU98" s="252"/>
      <c r="IUV98" s="253"/>
      <c r="IUW98" s="253"/>
      <c r="IUX98" s="255"/>
      <c r="IUY98" s="255"/>
      <c r="IUZ98" s="256"/>
      <c r="IVC98" s="251"/>
      <c r="IVD98" s="251"/>
      <c r="IVE98" s="251"/>
      <c r="IVF98" s="251"/>
      <c r="IVG98" s="251"/>
      <c r="IVH98" s="251"/>
      <c r="IVI98" s="252"/>
      <c r="IVJ98" s="253"/>
      <c r="IVO98" s="254"/>
      <c r="IVR98" s="252"/>
      <c r="IVS98" s="252"/>
      <c r="IVT98" s="252"/>
      <c r="IVU98" s="252"/>
      <c r="IVV98" s="253"/>
      <c r="IVW98" s="253"/>
      <c r="IVX98" s="255"/>
      <c r="IVY98" s="255"/>
      <c r="IVZ98" s="256"/>
      <c r="IWC98" s="251"/>
      <c r="IWD98" s="251"/>
      <c r="IWE98" s="251"/>
      <c r="IWF98" s="251"/>
      <c r="IWG98" s="251"/>
      <c r="IWH98" s="251"/>
      <c r="IWI98" s="252"/>
      <c r="IWJ98" s="253"/>
      <c r="IWO98" s="254"/>
      <c r="IWR98" s="252"/>
      <c r="IWS98" s="252"/>
      <c r="IWT98" s="252"/>
      <c r="IWU98" s="252"/>
      <c r="IWV98" s="253"/>
      <c r="IWW98" s="253"/>
      <c r="IWX98" s="255"/>
      <c r="IWY98" s="255"/>
      <c r="IWZ98" s="256"/>
      <c r="IXC98" s="251"/>
      <c r="IXD98" s="251"/>
      <c r="IXE98" s="251"/>
      <c r="IXF98" s="251"/>
      <c r="IXG98" s="251"/>
      <c r="IXH98" s="251"/>
      <c r="IXI98" s="252"/>
      <c r="IXJ98" s="253"/>
      <c r="IXO98" s="254"/>
      <c r="IXR98" s="252"/>
      <c r="IXS98" s="252"/>
      <c r="IXT98" s="252"/>
      <c r="IXU98" s="252"/>
      <c r="IXV98" s="253"/>
      <c r="IXW98" s="253"/>
      <c r="IXX98" s="255"/>
      <c r="IXY98" s="255"/>
      <c r="IXZ98" s="256"/>
      <c r="IYC98" s="251"/>
      <c r="IYD98" s="251"/>
      <c r="IYE98" s="251"/>
      <c r="IYF98" s="251"/>
      <c r="IYG98" s="251"/>
      <c r="IYH98" s="251"/>
      <c r="IYI98" s="252"/>
      <c r="IYJ98" s="253"/>
      <c r="IYO98" s="254"/>
      <c r="IYR98" s="252"/>
      <c r="IYS98" s="252"/>
      <c r="IYT98" s="252"/>
      <c r="IYU98" s="252"/>
      <c r="IYV98" s="253"/>
      <c r="IYW98" s="253"/>
      <c r="IYX98" s="255"/>
      <c r="IYY98" s="255"/>
      <c r="IYZ98" s="256"/>
      <c r="IZC98" s="251"/>
      <c r="IZD98" s="251"/>
      <c r="IZE98" s="251"/>
      <c r="IZF98" s="251"/>
      <c r="IZG98" s="251"/>
      <c r="IZH98" s="251"/>
      <c r="IZI98" s="252"/>
      <c r="IZJ98" s="253"/>
      <c r="IZO98" s="254"/>
      <c r="IZR98" s="252"/>
      <c r="IZS98" s="252"/>
      <c r="IZT98" s="252"/>
      <c r="IZU98" s="252"/>
      <c r="IZV98" s="253"/>
      <c r="IZW98" s="253"/>
      <c r="IZX98" s="255"/>
      <c r="IZY98" s="255"/>
      <c r="IZZ98" s="256"/>
      <c r="JAC98" s="251"/>
      <c r="JAD98" s="251"/>
      <c r="JAE98" s="251"/>
      <c r="JAF98" s="251"/>
      <c r="JAG98" s="251"/>
      <c r="JAH98" s="251"/>
      <c r="JAI98" s="252"/>
      <c r="JAJ98" s="253"/>
      <c r="JAO98" s="254"/>
      <c r="JAR98" s="252"/>
      <c r="JAS98" s="252"/>
      <c r="JAT98" s="252"/>
      <c r="JAU98" s="252"/>
      <c r="JAV98" s="253"/>
      <c r="JAW98" s="253"/>
      <c r="JAX98" s="255"/>
      <c r="JAY98" s="255"/>
      <c r="JAZ98" s="256"/>
      <c r="JBC98" s="251"/>
      <c r="JBD98" s="251"/>
      <c r="JBE98" s="251"/>
      <c r="JBF98" s="251"/>
      <c r="JBG98" s="251"/>
      <c r="JBH98" s="251"/>
      <c r="JBI98" s="252"/>
      <c r="JBJ98" s="253"/>
      <c r="JBO98" s="254"/>
      <c r="JBR98" s="252"/>
      <c r="JBS98" s="252"/>
      <c r="JBT98" s="252"/>
      <c r="JBU98" s="252"/>
      <c r="JBV98" s="253"/>
      <c r="JBW98" s="253"/>
      <c r="JBX98" s="255"/>
      <c r="JBY98" s="255"/>
      <c r="JBZ98" s="256"/>
      <c r="JCC98" s="251"/>
      <c r="JCD98" s="251"/>
      <c r="JCE98" s="251"/>
      <c r="JCF98" s="251"/>
      <c r="JCG98" s="251"/>
      <c r="JCH98" s="251"/>
      <c r="JCI98" s="252"/>
      <c r="JCJ98" s="253"/>
      <c r="JCO98" s="254"/>
      <c r="JCR98" s="252"/>
      <c r="JCS98" s="252"/>
      <c r="JCT98" s="252"/>
      <c r="JCU98" s="252"/>
      <c r="JCV98" s="253"/>
      <c r="JCW98" s="253"/>
      <c r="JCX98" s="255"/>
      <c r="JCY98" s="255"/>
      <c r="JCZ98" s="256"/>
      <c r="JDC98" s="251"/>
      <c r="JDD98" s="251"/>
      <c r="JDE98" s="251"/>
      <c r="JDF98" s="251"/>
      <c r="JDG98" s="251"/>
      <c r="JDH98" s="251"/>
      <c r="JDI98" s="252"/>
      <c r="JDJ98" s="253"/>
      <c r="JDO98" s="254"/>
      <c r="JDR98" s="252"/>
      <c r="JDS98" s="252"/>
      <c r="JDT98" s="252"/>
      <c r="JDU98" s="252"/>
      <c r="JDV98" s="253"/>
      <c r="JDW98" s="253"/>
      <c r="JDX98" s="255"/>
      <c r="JDY98" s="255"/>
      <c r="JDZ98" s="256"/>
      <c r="JEC98" s="251"/>
      <c r="JED98" s="251"/>
      <c r="JEE98" s="251"/>
      <c r="JEF98" s="251"/>
      <c r="JEG98" s="251"/>
      <c r="JEH98" s="251"/>
      <c r="JEI98" s="252"/>
      <c r="JEJ98" s="253"/>
      <c r="JEO98" s="254"/>
      <c r="JER98" s="252"/>
      <c r="JES98" s="252"/>
      <c r="JET98" s="252"/>
      <c r="JEU98" s="252"/>
      <c r="JEV98" s="253"/>
      <c r="JEW98" s="253"/>
      <c r="JEX98" s="255"/>
      <c r="JEY98" s="255"/>
      <c r="JEZ98" s="256"/>
      <c r="JFC98" s="251"/>
      <c r="JFD98" s="251"/>
      <c r="JFE98" s="251"/>
      <c r="JFF98" s="251"/>
      <c r="JFG98" s="251"/>
      <c r="JFH98" s="251"/>
      <c r="JFI98" s="252"/>
      <c r="JFJ98" s="253"/>
      <c r="JFO98" s="254"/>
      <c r="JFR98" s="252"/>
      <c r="JFS98" s="252"/>
      <c r="JFT98" s="252"/>
      <c r="JFU98" s="252"/>
      <c r="JFV98" s="253"/>
      <c r="JFW98" s="253"/>
      <c r="JFX98" s="255"/>
      <c r="JFY98" s="255"/>
      <c r="JFZ98" s="256"/>
      <c r="JGC98" s="251"/>
      <c r="JGD98" s="251"/>
      <c r="JGE98" s="251"/>
      <c r="JGF98" s="251"/>
      <c r="JGG98" s="251"/>
      <c r="JGH98" s="251"/>
      <c r="JGI98" s="252"/>
      <c r="JGJ98" s="253"/>
      <c r="JGO98" s="254"/>
      <c r="JGR98" s="252"/>
      <c r="JGS98" s="252"/>
      <c r="JGT98" s="252"/>
      <c r="JGU98" s="252"/>
      <c r="JGV98" s="253"/>
      <c r="JGW98" s="253"/>
      <c r="JGX98" s="255"/>
      <c r="JGY98" s="255"/>
      <c r="JGZ98" s="256"/>
      <c r="JHC98" s="251"/>
      <c r="JHD98" s="251"/>
      <c r="JHE98" s="251"/>
      <c r="JHF98" s="251"/>
      <c r="JHG98" s="251"/>
      <c r="JHH98" s="251"/>
      <c r="JHI98" s="252"/>
      <c r="JHJ98" s="253"/>
      <c r="JHO98" s="254"/>
      <c r="JHR98" s="252"/>
      <c r="JHS98" s="252"/>
      <c r="JHT98" s="252"/>
      <c r="JHU98" s="252"/>
      <c r="JHV98" s="253"/>
      <c r="JHW98" s="253"/>
      <c r="JHX98" s="255"/>
      <c r="JHY98" s="255"/>
      <c r="JHZ98" s="256"/>
      <c r="JIC98" s="251"/>
      <c r="JID98" s="251"/>
      <c r="JIE98" s="251"/>
      <c r="JIF98" s="251"/>
      <c r="JIG98" s="251"/>
      <c r="JIH98" s="251"/>
      <c r="JII98" s="252"/>
      <c r="JIJ98" s="253"/>
      <c r="JIO98" s="254"/>
      <c r="JIR98" s="252"/>
      <c r="JIS98" s="252"/>
      <c r="JIT98" s="252"/>
      <c r="JIU98" s="252"/>
      <c r="JIV98" s="253"/>
      <c r="JIW98" s="253"/>
      <c r="JIX98" s="255"/>
      <c r="JIY98" s="255"/>
      <c r="JIZ98" s="256"/>
      <c r="JJC98" s="251"/>
      <c r="JJD98" s="251"/>
      <c r="JJE98" s="251"/>
      <c r="JJF98" s="251"/>
      <c r="JJG98" s="251"/>
      <c r="JJH98" s="251"/>
      <c r="JJI98" s="252"/>
      <c r="JJJ98" s="253"/>
      <c r="JJO98" s="254"/>
      <c r="JJR98" s="252"/>
      <c r="JJS98" s="252"/>
      <c r="JJT98" s="252"/>
      <c r="JJU98" s="252"/>
      <c r="JJV98" s="253"/>
      <c r="JJW98" s="253"/>
      <c r="JJX98" s="255"/>
      <c r="JJY98" s="255"/>
      <c r="JJZ98" s="256"/>
      <c r="JKC98" s="251"/>
      <c r="JKD98" s="251"/>
      <c r="JKE98" s="251"/>
      <c r="JKF98" s="251"/>
      <c r="JKG98" s="251"/>
      <c r="JKH98" s="251"/>
      <c r="JKI98" s="252"/>
      <c r="JKJ98" s="253"/>
      <c r="JKO98" s="254"/>
      <c r="JKR98" s="252"/>
      <c r="JKS98" s="252"/>
      <c r="JKT98" s="252"/>
      <c r="JKU98" s="252"/>
      <c r="JKV98" s="253"/>
      <c r="JKW98" s="253"/>
      <c r="JKX98" s="255"/>
      <c r="JKY98" s="255"/>
      <c r="JKZ98" s="256"/>
      <c r="JLC98" s="251"/>
      <c r="JLD98" s="251"/>
      <c r="JLE98" s="251"/>
      <c r="JLF98" s="251"/>
      <c r="JLG98" s="251"/>
      <c r="JLH98" s="251"/>
      <c r="JLI98" s="252"/>
      <c r="JLJ98" s="253"/>
      <c r="JLO98" s="254"/>
      <c r="JLR98" s="252"/>
      <c r="JLS98" s="252"/>
      <c r="JLT98" s="252"/>
      <c r="JLU98" s="252"/>
      <c r="JLV98" s="253"/>
      <c r="JLW98" s="253"/>
      <c r="JLX98" s="255"/>
      <c r="JLY98" s="255"/>
      <c r="JLZ98" s="256"/>
      <c r="JMC98" s="251"/>
      <c r="JMD98" s="251"/>
      <c r="JME98" s="251"/>
      <c r="JMF98" s="251"/>
      <c r="JMG98" s="251"/>
      <c r="JMH98" s="251"/>
      <c r="JMI98" s="252"/>
      <c r="JMJ98" s="253"/>
      <c r="JMO98" s="254"/>
      <c r="JMR98" s="252"/>
      <c r="JMS98" s="252"/>
      <c r="JMT98" s="252"/>
      <c r="JMU98" s="252"/>
      <c r="JMV98" s="253"/>
      <c r="JMW98" s="253"/>
      <c r="JMX98" s="255"/>
      <c r="JMY98" s="255"/>
      <c r="JMZ98" s="256"/>
      <c r="JNC98" s="251"/>
      <c r="JND98" s="251"/>
      <c r="JNE98" s="251"/>
      <c r="JNF98" s="251"/>
      <c r="JNG98" s="251"/>
      <c r="JNH98" s="251"/>
      <c r="JNI98" s="252"/>
      <c r="JNJ98" s="253"/>
      <c r="JNO98" s="254"/>
      <c r="JNR98" s="252"/>
      <c r="JNS98" s="252"/>
      <c r="JNT98" s="252"/>
      <c r="JNU98" s="252"/>
      <c r="JNV98" s="253"/>
      <c r="JNW98" s="253"/>
      <c r="JNX98" s="255"/>
      <c r="JNY98" s="255"/>
      <c r="JNZ98" s="256"/>
      <c r="JOC98" s="251"/>
      <c r="JOD98" s="251"/>
      <c r="JOE98" s="251"/>
      <c r="JOF98" s="251"/>
      <c r="JOG98" s="251"/>
      <c r="JOH98" s="251"/>
      <c r="JOI98" s="252"/>
      <c r="JOJ98" s="253"/>
      <c r="JOO98" s="254"/>
      <c r="JOR98" s="252"/>
      <c r="JOS98" s="252"/>
      <c r="JOT98" s="252"/>
      <c r="JOU98" s="252"/>
      <c r="JOV98" s="253"/>
      <c r="JOW98" s="253"/>
      <c r="JOX98" s="255"/>
      <c r="JOY98" s="255"/>
      <c r="JOZ98" s="256"/>
      <c r="JPC98" s="251"/>
      <c r="JPD98" s="251"/>
      <c r="JPE98" s="251"/>
      <c r="JPF98" s="251"/>
      <c r="JPG98" s="251"/>
      <c r="JPH98" s="251"/>
      <c r="JPI98" s="252"/>
      <c r="JPJ98" s="253"/>
      <c r="JPO98" s="254"/>
      <c r="JPR98" s="252"/>
      <c r="JPS98" s="252"/>
      <c r="JPT98" s="252"/>
      <c r="JPU98" s="252"/>
      <c r="JPV98" s="253"/>
      <c r="JPW98" s="253"/>
      <c r="JPX98" s="255"/>
      <c r="JPY98" s="255"/>
      <c r="JPZ98" s="256"/>
      <c r="JQC98" s="251"/>
      <c r="JQD98" s="251"/>
      <c r="JQE98" s="251"/>
      <c r="JQF98" s="251"/>
      <c r="JQG98" s="251"/>
      <c r="JQH98" s="251"/>
      <c r="JQI98" s="252"/>
      <c r="JQJ98" s="253"/>
      <c r="JQO98" s="254"/>
      <c r="JQR98" s="252"/>
      <c r="JQS98" s="252"/>
      <c r="JQT98" s="252"/>
      <c r="JQU98" s="252"/>
      <c r="JQV98" s="253"/>
      <c r="JQW98" s="253"/>
      <c r="JQX98" s="255"/>
      <c r="JQY98" s="255"/>
      <c r="JQZ98" s="256"/>
      <c r="JRC98" s="251"/>
      <c r="JRD98" s="251"/>
      <c r="JRE98" s="251"/>
      <c r="JRF98" s="251"/>
      <c r="JRG98" s="251"/>
      <c r="JRH98" s="251"/>
      <c r="JRI98" s="252"/>
      <c r="JRJ98" s="253"/>
      <c r="JRO98" s="254"/>
      <c r="JRR98" s="252"/>
      <c r="JRS98" s="252"/>
      <c r="JRT98" s="252"/>
      <c r="JRU98" s="252"/>
      <c r="JRV98" s="253"/>
      <c r="JRW98" s="253"/>
      <c r="JRX98" s="255"/>
      <c r="JRY98" s="255"/>
      <c r="JRZ98" s="256"/>
      <c r="JSC98" s="251"/>
      <c r="JSD98" s="251"/>
      <c r="JSE98" s="251"/>
      <c r="JSF98" s="251"/>
      <c r="JSG98" s="251"/>
      <c r="JSH98" s="251"/>
      <c r="JSI98" s="252"/>
      <c r="JSJ98" s="253"/>
      <c r="JSO98" s="254"/>
      <c r="JSR98" s="252"/>
      <c r="JSS98" s="252"/>
      <c r="JST98" s="252"/>
      <c r="JSU98" s="252"/>
      <c r="JSV98" s="253"/>
      <c r="JSW98" s="253"/>
      <c r="JSX98" s="255"/>
      <c r="JSY98" s="255"/>
      <c r="JSZ98" s="256"/>
      <c r="JTC98" s="251"/>
      <c r="JTD98" s="251"/>
      <c r="JTE98" s="251"/>
      <c r="JTF98" s="251"/>
      <c r="JTG98" s="251"/>
      <c r="JTH98" s="251"/>
      <c r="JTI98" s="252"/>
      <c r="JTJ98" s="253"/>
      <c r="JTO98" s="254"/>
      <c r="JTR98" s="252"/>
      <c r="JTS98" s="252"/>
      <c r="JTT98" s="252"/>
      <c r="JTU98" s="252"/>
      <c r="JTV98" s="253"/>
      <c r="JTW98" s="253"/>
      <c r="JTX98" s="255"/>
      <c r="JTY98" s="255"/>
      <c r="JTZ98" s="256"/>
      <c r="JUC98" s="251"/>
      <c r="JUD98" s="251"/>
      <c r="JUE98" s="251"/>
      <c r="JUF98" s="251"/>
      <c r="JUG98" s="251"/>
      <c r="JUH98" s="251"/>
      <c r="JUI98" s="252"/>
      <c r="JUJ98" s="253"/>
      <c r="JUO98" s="254"/>
      <c r="JUR98" s="252"/>
      <c r="JUS98" s="252"/>
      <c r="JUT98" s="252"/>
      <c r="JUU98" s="252"/>
      <c r="JUV98" s="253"/>
      <c r="JUW98" s="253"/>
      <c r="JUX98" s="255"/>
      <c r="JUY98" s="255"/>
      <c r="JUZ98" s="256"/>
      <c r="JVC98" s="251"/>
      <c r="JVD98" s="251"/>
      <c r="JVE98" s="251"/>
      <c r="JVF98" s="251"/>
      <c r="JVG98" s="251"/>
      <c r="JVH98" s="251"/>
      <c r="JVI98" s="252"/>
      <c r="JVJ98" s="253"/>
      <c r="JVO98" s="254"/>
      <c r="JVR98" s="252"/>
      <c r="JVS98" s="252"/>
      <c r="JVT98" s="252"/>
      <c r="JVU98" s="252"/>
      <c r="JVV98" s="253"/>
      <c r="JVW98" s="253"/>
      <c r="JVX98" s="255"/>
      <c r="JVY98" s="255"/>
      <c r="JVZ98" s="256"/>
      <c r="JWC98" s="251"/>
      <c r="JWD98" s="251"/>
      <c r="JWE98" s="251"/>
      <c r="JWF98" s="251"/>
      <c r="JWG98" s="251"/>
      <c r="JWH98" s="251"/>
      <c r="JWI98" s="252"/>
      <c r="JWJ98" s="253"/>
      <c r="JWO98" s="254"/>
      <c r="JWR98" s="252"/>
      <c r="JWS98" s="252"/>
      <c r="JWT98" s="252"/>
      <c r="JWU98" s="252"/>
      <c r="JWV98" s="253"/>
      <c r="JWW98" s="253"/>
      <c r="JWX98" s="255"/>
      <c r="JWY98" s="255"/>
      <c r="JWZ98" s="256"/>
      <c r="JXC98" s="251"/>
      <c r="JXD98" s="251"/>
      <c r="JXE98" s="251"/>
      <c r="JXF98" s="251"/>
      <c r="JXG98" s="251"/>
      <c r="JXH98" s="251"/>
      <c r="JXI98" s="252"/>
      <c r="JXJ98" s="253"/>
      <c r="JXO98" s="254"/>
      <c r="JXR98" s="252"/>
      <c r="JXS98" s="252"/>
      <c r="JXT98" s="252"/>
      <c r="JXU98" s="252"/>
      <c r="JXV98" s="253"/>
      <c r="JXW98" s="253"/>
      <c r="JXX98" s="255"/>
      <c r="JXY98" s="255"/>
      <c r="JXZ98" s="256"/>
      <c r="JYC98" s="251"/>
      <c r="JYD98" s="251"/>
      <c r="JYE98" s="251"/>
      <c r="JYF98" s="251"/>
      <c r="JYG98" s="251"/>
      <c r="JYH98" s="251"/>
      <c r="JYI98" s="252"/>
      <c r="JYJ98" s="253"/>
      <c r="JYO98" s="254"/>
      <c r="JYR98" s="252"/>
      <c r="JYS98" s="252"/>
      <c r="JYT98" s="252"/>
      <c r="JYU98" s="252"/>
      <c r="JYV98" s="253"/>
      <c r="JYW98" s="253"/>
      <c r="JYX98" s="255"/>
      <c r="JYY98" s="255"/>
      <c r="JYZ98" s="256"/>
      <c r="JZC98" s="251"/>
      <c r="JZD98" s="251"/>
      <c r="JZE98" s="251"/>
      <c r="JZF98" s="251"/>
      <c r="JZG98" s="251"/>
      <c r="JZH98" s="251"/>
      <c r="JZI98" s="252"/>
      <c r="JZJ98" s="253"/>
      <c r="JZO98" s="254"/>
      <c r="JZR98" s="252"/>
      <c r="JZS98" s="252"/>
      <c r="JZT98" s="252"/>
      <c r="JZU98" s="252"/>
      <c r="JZV98" s="253"/>
      <c r="JZW98" s="253"/>
      <c r="JZX98" s="255"/>
      <c r="JZY98" s="255"/>
      <c r="JZZ98" s="256"/>
      <c r="KAC98" s="251"/>
      <c r="KAD98" s="251"/>
      <c r="KAE98" s="251"/>
      <c r="KAF98" s="251"/>
      <c r="KAG98" s="251"/>
      <c r="KAH98" s="251"/>
      <c r="KAI98" s="252"/>
      <c r="KAJ98" s="253"/>
      <c r="KAO98" s="254"/>
      <c r="KAR98" s="252"/>
      <c r="KAS98" s="252"/>
      <c r="KAT98" s="252"/>
      <c r="KAU98" s="252"/>
      <c r="KAV98" s="253"/>
      <c r="KAW98" s="253"/>
      <c r="KAX98" s="255"/>
      <c r="KAY98" s="255"/>
      <c r="KAZ98" s="256"/>
      <c r="KBC98" s="251"/>
      <c r="KBD98" s="251"/>
      <c r="KBE98" s="251"/>
      <c r="KBF98" s="251"/>
      <c r="KBG98" s="251"/>
      <c r="KBH98" s="251"/>
      <c r="KBI98" s="252"/>
      <c r="KBJ98" s="253"/>
      <c r="KBO98" s="254"/>
      <c r="KBR98" s="252"/>
      <c r="KBS98" s="252"/>
      <c r="KBT98" s="252"/>
      <c r="KBU98" s="252"/>
      <c r="KBV98" s="253"/>
      <c r="KBW98" s="253"/>
      <c r="KBX98" s="255"/>
      <c r="KBY98" s="255"/>
      <c r="KBZ98" s="256"/>
      <c r="KCC98" s="251"/>
      <c r="KCD98" s="251"/>
      <c r="KCE98" s="251"/>
      <c r="KCF98" s="251"/>
      <c r="KCG98" s="251"/>
      <c r="KCH98" s="251"/>
      <c r="KCI98" s="252"/>
      <c r="KCJ98" s="253"/>
      <c r="KCO98" s="254"/>
      <c r="KCR98" s="252"/>
      <c r="KCS98" s="252"/>
      <c r="KCT98" s="252"/>
      <c r="KCU98" s="252"/>
      <c r="KCV98" s="253"/>
      <c r="KCW98" s="253"/>
      <c r="KCX98" s="255"/>
      <c r="KCY98" s="255"/>
      <c r="KCZ98" s="256"/>
      <c r="KDC98" s="251"/>
      <c r="KDD98" s="251"/>
      <c r="KDE98" s="251"/>
      <c r="KDF98" s="251"/>
      <c r="KDG98" s="251"/>
      <c r="KDH98" s="251"/>
      <c r="KDI98" s="252"/>
      <c r="KDJ98" s="253"/>
      <c r="KDO98" s="254"/>
      <c r="KDR98" s="252"/>
      <c r="KDS98" s="252"/>
      <c r="KDT98" s="252"/>
      <c r="KDU98" s="252"/>
      <c r="KDV98" s="253"/>
      <c r="KDW98" s="253"/>
      <c r="KDX98" s="255"/>
      <c r="KDY98" s="255"/>
      <c r="KDZ98" s="256"/>
      <c r="KEC98" s="251"/>
      <c r="KED98" s="251"/>
      <c r="KEE98" s="251"/>
      <c r="KEF98" s="251"/>
      <c r="KEG98" s="251"/>
      <c r="KEH98" s="251"/>
      <c r="KEI98" s="252"/>
      <c r="KEJ98" s="253"/>
      <c r="KEO98" s="254"/>
      <c r="KER98" s="252"/>
      <c r="KES98" s="252"/>
      <c r="KET98" s="252"/>
      <c r="KEU98" s="252"/>
      <c r="KEV98" s="253"/>
      <c r="KEW98" s="253"/>
      <c r="KEX98" s="255"/>
      <c r="KEY98" s="255"/>
      <c r="KEZ98" s="256"/>
      <c r="KFC98" s="251"/>
      <c r="KFD98" s="251"/>
      <c r="KFE98" s="251"/>
      <c r="KFF98" s="251"/>
      <c r="KFG98" s="251"/>
      <c r="KFH98" s="251"/>
      <c r="KFI98" s="252"/>
      <c r="KFJ98" s="253"/>
      <c r="KFO98" s="254"/>
      <c r="KFR98" s="252"/>
      <c r="KFS98" s="252"/>
      <c r="KFT98" s="252"/>
      <c r="KFU98" s="252"/>
      <c r="KFV98" s="253"/>
      <c r="KFW98" s="253"/>
      <c r="KFX98" s="255"/>
      <c r="KFY98" s="255"/>
      <c r="KFZ98" s="256"/>
      <c r="KGC98" s="251"/>
      <c r="KGD98" s="251"/>
      <c r="KGE98" s="251"/>
      <c r="KGF98" s="251"/>
      <c r="KGG98" s="251"/>
      <c r="KGH98" s="251"/>
      <c r="KGI98" s="252"/>
      <c r="KGJ98" s="253"/>
      <c r="KGO98" s="254"/>
      <c r="KGR98" s="252"/>
      <c r="KGS98" s="252"/>
      <c r="KGT98" s="252"/>
      <c r="KGU98" s="252"/>
      <c r="KGV98" s="253"/>
      <c r="KGW98" s="253"/>
      <c r="KGX98" s="255"/>
      <c r="KGY98" s="255"/>
      <c r="KGZ98" s="256"/>
      <c r="KHC98" s="251"/>
      <c r="KHD98" s="251"/>
      <c r="KHE98" s="251"/>
      <c r="KHF98" s="251"/>
      <c r="KHG98" s="251"/>
      <c r="KHH98" s="251"/>
      <c r="KHI98" s="252"/>
      <c r="KHJ98" s="253"/>
      <c r="KHO98" s="254"/>
      <c r="KHR98" s="252"/>
      <c r="KHS98" s="252"/>
      <c r="KHT98" s="252"/>
      <c r="KHU98" s="252"/>
      <c r="KHV98" s="253"/>
      <c r="KHW98" s="253"/>
      <c r="KHX98" s="255"/>
      <c r="KHY98" s="255"/>
      <c r="KHZ98" s="256"/>
      <c r="KIC98" s="251"/>
      <c r="KID98" s="251"/>
      <c r="KIE98" s="251"/>
      <c r="KIF98" s="251"/>
      <c r="KIG98" s="251"/>
      <c r="KIH98" s="251"/>
      <c r="KII98" s="252"/>
      <c r="KIJ98" s="253"/>
      <c r="KIO98" s="254"/>
      <c r="KIR98" s="252"/>
      <c r="KIS98" s="252"/>
      <c r="KIT98" s="252"/>
      <c r="KIU98" s="252"/>
      <c r="KIV98" s="253"/>
      <c r="KIW98" s="253"/>
      <c r="KIX98" s="255"/>
      <c r="KIY98" s="255"/>
      <c r="KIZ98" s="256"/>
      <c r="KJC98" s="251"/>
      <c r="KJD98" s="251"/>
      <c r="KJE98" s="251"/>
      <c r="KJF98" s="251"/>
      <c r="KJG98" s="251"/>
      <c r="KJH98" s="251"/>
      <c r="KJI98" s="252"/>
      <c r="KJJ98" s="253"/>
      <c r="KJO98" s="254"/>
      <c r="KJR98" s="252"/>
      <c r="KJS98" s="252"/>
      <c r="KJT98" s="252"/>
      <c r="KJU98" s="252"/>
      <c r="KJV98" s="253"/>
      <c r="KJW98" s="253"/>
      <c r="KJX98" s="255"/>
      <c r="KJY98" s="255"/>
      <c r="KJZ98" s="256"/>
      <c r="KKC98" s="251"/>
      <c r="KKD98" s="251"/>
      <c r="KKE98" s="251"/>
      <c r="KKF98" s="251"/>
      <c r="KKG98" s="251"/>
      <c r="KKH98" s="251"/>
      <c r="KKI98" s="252"/>
      <c r="KKJ98" s="253"/>
      <c r="KKO98" s="254"/>
      <c r="KKR98" s="252"/>
      <c r="KKS98" s="252"/>
      <c r="KKT98" s="252"/>
      <c r="KKU98" s="252"/>
      <c r="KKV98" s="253"/>
      <c r="KKW98" s="253"/>
      <c r="KKX98" s="255"/>
      <c r="KKY98" s="255"/>
      <c r="KKZ98" s="256"/>
      <c r="KLC98" s="251"/>
      <c r="KLD98" s="251"/>
      <c r="KLE98" s="251"/>
      <c r="KLF98" s="251"/>
      <c r="KLG98" s="251"/>
      <c r="KLH98" s="251"/>
      <c r="KLI98" s="252"/>
      <c r="KLJ98" s="253"/>
      <c r="KLO98" s="254"/>
      <c r="KLR98" s="252"/>
      <c r="KLS98" s="252"/>
      <c r="KLT98" s="252"/>
      <c r="KLU98" s="252"/>
      <c r="KLV98" s="253"/>
      <c r="KLW98" s="253"/>
      <c r="KLX98" s="255"/>
      <c r="KLY98" s="255"/>
      <c r="KLZ98" s="256"/>
      <c r="KMC98" s="251"/>
      <c r="KMD98" s="251"/>
      <c r="KME98" s="251"/>
      <c r="KMF98" s="251"/>
      <c r="KMG98" s="251"/>
      <c r="KMH98" s="251"/>
      <c r="KMI98" s="252"/>
      <c r="KMJ98" s="253"/>
      <c r="KMO98" s="254"/>
      <c r="KMR98" s="252"/>
      <c r="KMS98" s="252"/>
      <c r="KMT98" s="252"/>
      <c r="KMU98" s="252"/>
      <c r="KMV98" s="253"/>
      <c r="KMW98" s="253"/>
      <c r="KMX98" s="255"/>
      <c r="KMY98" s="255"/>
      <c r="KMZ98" s="256"/>
      <c r="KNC98" s="251"/>
      <c r="KND98" s="251"/>
      <c r="KNE98" s="251"/>
      <c r="KNF98" s="251"/>
      <c r="KNG98" s="251"/>
      <c r="KNH98" s="251"/>
      <c r="KNI98" s="252"/>
      <c r="KNJ98" s="253"/>
      <c r="KNO98" s="254"/>
      <c r="KNR98" s="252"/>
      <c r="KNS98" s="252"/>
      <c r="KNT98" s="252"/>
      <c r="KNU98" s="252"/>
      <c r="KNV98" s="253"/>
      <c r="KNW98" s="253"/>
      <c r="KNX98" s="255"/>
      <c r="KNY98" s="255"/>
      <c r="KNZ98" s="256"/>
      <c r="KOC98" s="251"/>
      <c r="KOD98" s="251"/>
      <c r="KOE98" s="251"/>
      <c r="KOF98" s="251"/>
      <c r="KOG98" s="251"/>
      <c r="KOH98" s="251"/>
      <c r="KOI98" s="252"/>
      <c r="KOJ98" s="253"/>
      <c r="KOO98" s="254"/>
      <c r="KOR98" s="252"/>
      <c r="KOS98" s="252"/>
      <c r="KOT98" s="252"/>
      <c r="KOU98" s="252"/>
      <c r="KOV98" s="253"/>
      <c r="KOW98" s="253"/>
      <c r="KOX98" s="255"/>
      <c r="KOY98" s="255"/>
      <c r="KOZ98" s="256"/>
      <c r="KPC98" s="251"/>
      <c r="KPD98" s="251"/>
      <c r="KPE98" s="251"/>
      <c r="KPF98" s="251"/>
      <c r="KPG98" s="251"/>
      <c r="KPH98" s="251"/>
      <c r="KPI98" s="252"/>
      <c r="KPJ98" s="253"/>
      <c r="KPO98" s="254"/>
      <c r="KPR98" s="252"/>
      <c r="KPS98" s="252"/>
      <c r="KPT98" s="252"/>
      <c r="KPU98" s="252"/>
      <c r="KPV98" s="253"/>
      <c r="KPW98" s="253"/>
      <c r="KPX98" s="255"/>
      <c r="KPY98" s="255"/>
      <c r="KPZ98" s="256"/>
      <c r="KQC98" s="251"/>
      <c r="KQD98" s="251"/>
      <c r="KQE98" s="251"/>
      <c r="KQF98" s="251"/>
      <c r="KQG98" s="251"/>
      <c r="KQH98" s="251"/>
      <c r="KQI98" s="252"/>
      <c r="KQJ98" s="253"/>
      <c r="KQO98" s="254"/>
      <c r="KQR98" s="252"/>
      <c r="KQS98" s="252"/>
      <c r="KQT98" s="252"/>
      <c r="KQU98" s="252"/>
      <c r="KQV98" s="253"/>
      <c r="KQW98" s="253"/>
      <c r="KQX98" s="255"/>
      <c r="KQY98" s="255"/>
      <c r="KQZ98" s="256"/>
      <c r="KRC98" s="251"/>
      <c r="KRD98" s="251"/>
      <c r="KRE98" s="251"/>
      <c r="KRF98" s="251"/>
      <c r="KRG98" s="251"/>
      <c r="KRH98" s="251"/>
      <c r="KRI98" s="252"/>
      <c r="KRJ98" s="253"/>
      <c r="KRO98" s="254"/>
      <c r="KRR98" s="252"/>
      <c r="KRS98" s="252"/>
      <c r="KRT98" s="252"/>
      <c r="KRU98" s="252"/>
      <c r="KRV98" s="253"/>
      <c r="KRW98" s="253"/>
      <c r="KRX98" s="255"/>
      <c r="KRY98" s="255"/>
      <c r="KRZ98" s="256"/>
      <c r="KSC98" s="251"/>
      <c r="KSD98" s="251"/>
      <c r="KSE98" s="251"/>
      <c r="KSF98" s="251"/>
      <c r="KSG98" s="251"/>
      <c r="KSH98" s="251"/>
      <c r="KSI98" s="252"/>
      <c r="KSJ98" s="253"/>
      <c r="KSO98" s="254"/>
      <c r="KSR98" s="252"/>
      <c r="KSS98" s="252"/>
      <c r="KST98" s="252"/>
      <c r="KSU98" s="252"/>
      <c r="KSV98" s="253"/>
      <c r="KSW98" s="253"/>
      <c r="KSX98" s="255"/>
      <c r="KSY98" s="255"/>
      <c r="KSZ98" s="256"/>
      <c r="KTC98" s="251"/>
      <c r="KTD98" s="251"/>
      <c r="KTE98" s="251"/>
      <c r="KTF98" s="251"/>
      <c r="KTG98" s="251"/>
      <c r="KTH98" s="251"/>
      <c r="KTI98" s="252"/>
      <c r="KTJ98" s="253"/>
      <c r="KTO98" s="254"/>
      <c r="KTR98" s="252"/>
      <c r="KTS98" s="252"/>
      <c r="KTT98" s="252"/>
      <c r="KTU98" s="252"/>
      <c r="KTV98" s="253"/>
      <c r="KTW98" s="253"/>
      <c r="KTX98" s="255"/>
      <c r="KTY98" s="255"/>
      <c r="KTZ98" s="256"/>
      <c r="KUC98" s="251"/>
      <c r="KUD98" s="251"/>
      <c r="KUE98" s="251"/>
      <c r="KUF98" s="251"/>
      <c r="KUG98" s="251"/>
      <c r="KUH98" s="251"/>
      <c r="KUI98" s="252"/>
      <c r="KUJ98" s="253"/>
      <c r="KUO98" s="254"/>
      <c r="KUR98" s="252"/>
      <c r="KUS98" s="252"/>
      <c r="KUT98" s="252"/>
      <c r="KUU98" s="252"/>
      <c r="KUV98" s="253"/>
      <c r="KUW98" s="253"/>
      <c r="KUX98" s="255"/>
      <c r="KUY98" s="255"/>
      <c r="KUZ98" s="256"/>
      <c r="KVC98" s="251"/>
      <c r="KVD98" s="251"/>
      <c r="KVE98" s="251"/>
      <c r="KVF98" s="251"/>
      <c r="KVG98" s="251"/>
      <c r="KVH98" s="251"/>
      <c r="KVI98" s="252"/>
      <c r="KVJ98" s="253"/>
      <c r="KVO98" s="254"/>
      <c r="KVR98" s="252"/>
      <c r="KVS98" s="252"/>
      <c r="KVT98" s="252"/>
      <c r="KVU98" s="252"/>
      <c r="KVV98" s="253"/>
      <c r="KVW98" s="253"/>
      <c r="KVX98" s="255"/>
      <c r="KVY98" s="255"/>
      <c r="KVZ98" s="256"/>
      <c r="KWC98" s="251"/>
      <c r="KWD98" s="251"/>
      <c r="KWE98" s="251"/>
      <c r="KWF98" s="251"/>
      <c r="KWG98" s="251"/>
      <c r="KWH98" s="251"/>
      <c r="KWI98" s="252"/>
      <c r="KWJ98" s="253"/>
      <c r="KWO98" s="254"/>
      <c r="KWR98" s="252"/>
      <c r="KWS98" s="252"/>
      <c r="KWT98" s="252"/>
      <c r="KWU98" s="252"/>
      <c r="KWV98" s="253"/>
      <c r="KWW98" s="253"/>
      <c r="KWX98" s="255"/>
      <c r="KWY98" s="255"/>
      <c r="KWZ98" s="256"/>
      <c r="KXC98" s="251"/>
      <c r="KXD98" s="251"/>
      <c r="KXE98" s="251"/>
      <c r="KXF98" s="251"/>
      <c r="KXG98" s="251"/>
      <c r="KXH98" s="251"/>
      <c r="KXI98" s="252"/>
      <c r="KXJ98" s="253"/>
      <c r="KXO98" s="254"/>
      <c r="KXR98" s="252"/>
      <c r="KXS98" s="252"/>
      <c r="KXT98" s="252"/>
      <c r="KXU98" s="252"/>
      <c r="KXV98" s="253"/>
      <c r="KXW98" s="253"/>
      <c r="KXX98" s="255"/>
      <c r="KXY98" s="255"/>
      <c r="KXZ98" s="256"/>
      <c r="KYC98" s="251"/>
      <c r="KYD98" s="251"/>
      <c r="KYE98" s="251"/>
      <c r="KYF98" s="251"/>
      <c r="KYG98" s="251"/>
      <c r="KYH98" s="251"/>
      <c r="KYI98" s="252"/>
      <c r="KYJ98" s="253"/>
      <c r="KYO98" s="254"/>
      <c r="KYR98" s="252"/>
      <c r="KYS98" s="252"/>
      <c r="KYT98" s="252"/>
      <c r="KYU98" s="252"/>
      <c r="KYV98" s="253"/>
      <c r="KYW98" s="253"/>
      <c r="KYX98" s="255"/>
      <c r="KYY98" s="255"/>
      <c r="KYZ98" s="256"/>
      <c r="KZC98" s="251"/>
      <c r="KZD98" s="251"/>
      <c r="KZE98" s="251"/>
      <c r="KZF98" s="251"/>
      <c r="KZG98" s="251"/>
      <c r="KZH98" s="251"/>
      <c r="KZI98" s="252"/>
      <c r="KZJ98" s="253"/>
      <c r="KZO98" s="254"/>
      <c r="KZR98" s="252"/>
      <c r="KZS98" s="252"/>
      <c r="KZT98" s="252"/>
      <c r="KZU98" s="252"/>
      <c r="KZV98" s="253"/>
      <c r="KZW98" s="253"/>
      <c r="KZX98" s="255"/>
      <c r="KZY98" s="255"/>
      <c r="KZZ98" s="256"/>
      <c r="LAC98" s="251"/>
      <c r="LAD98" s="251"/>
      <c r="LAE98" s="251"/>
      <c r="LAF98" s="251"/>
      <c r="LAG98" s="251"/>
      <c r="LAH98" s="251"/>
      <c r="LAI98" s="252"/>
      <c r="LAJ98" s="253"/>
      <c r="LAO98" s="254"/>
      <c r="LAR98" s="252"/>
      <c r="LAS98" s="252"/>
      <c r="LAT98" s="252"/>
      <c r="LAU98" s="252"/>
      <c r="LAV98" s="253"/>
      <c r="LAW98" s="253"/>
      <c r="LAX98" s="255"/>
      <c r="LAY98" s="255"/>
      <c r="LAZ98" s="256"/>
      <c r="LBC98" s="251"/>
      <c r="LBD98" s="251"/>
      <c r="LBE98" s="251"/>
      <c r="LBF98" s="251"/>
      <c r="LBG98" s="251"/>
      <c r="LBH98" s="251"/>
      <c r="LBI98" s="252"/>
      <c r="LBJ98" s="253"/>
      <c r="LBO98" s="254"/>
      <c r="LBR98" s="252"/>
      <c r="LBS98" s="252"/>
      <c r="LBT98" s="252"/>
      <c r="LBU98" s="252"/>
      <c r="LBV98" s="253"/>
      <c r="LBW98" s="253"/>
      <c r="LBX98" s="255"/>
      <c r="LBY98" s="255"/>
      <c r="LBZ98" s="256"/>
      <c r="LCC98" s="251"/>
      <c r="LCD98" s="251"/>
      <c r="LCE98" s="251"/>
      <c r="LCF98" s="251"/>
      <c r="LCG98" s="251"/>
      <c r="LCH98" s="251"/>
      <c r="LCI98" s="252"/>
      <c r="LCJ98" s="253"/>
      <c r="LCO98" s="254"/>
      <c r="LCR98" s="252"/>
      <c r="LCS98" s="252"/>
      <c r="LCT98" s="252"/>
      <c r="LCU98" s="252"/>
      <c r="LCV98" s="253"/>
      <c r="LCW98" s="253"/>
      <c r="LCX98" s="255"/>
      <c r="LCY98" s="255"/>
      <c r="LCZ98" s="256"/>
      <c r="LDC98" s="251"/>
      <c r="LDD98" s="251"/>
      <c r="LDE98" s="251"/>
      <c r="LDF98" s="251"/>
      <c r="LDG98" s="251"/>
      <c r="LDH98" s="251"/>
      <c r="LDI98" s="252"/>
      <c r="LDJ98" s="253"/>
      <c r="LDO98" s="254"/>
      <c r="LDR98" s="252"/>
      <c r="LDS98" s="252"/>
      <c r="LDT98" s="252"/>
      <c r="LDU98" s="252"/>
      <c r="LDV98" s="253"/>
      <c r="LDW98" s="253"/>
      <c r="LDX98" s="255"/>
      <c r="LDY98" s="255"/>
      <c r="LDZ98" s="256"/>
      <c r="LEC98" s="251"/>
      <c r="LED98" s="251"/>
      <c r="LEE98" s="251"/>
      <c r="LEF98" s="251"/>
      <c r="LEG98" s="251"/>
      <c r="LEH98" s="251"/>
      <c r="LEI98" s="252"/>
      <c r="LEJ98" s="253"/>
      <c r="LEO98" s="254"/>
      <c r="LER98" s="252"/>
      <c r="LES98" s="252"/>
      <c r="LET98" s="252"/>
      <c r="LEU98" s="252"/>
      <c r="LEV98" s="253"/>
      <c r="LEW98" s="253"/>
      <c r="LEX98" s="255"/>
      <c r="LEY98" s="255"/>
      <c r="LEZ98" s="256"/>
      <c r="LFC98" s="251"/>
      <c r="LFD98" s="251"/>
      <c r="LFE98" s="251"/>
      <c r="LFF98" s="251"/>
      <c r="LFG98" s="251"/>
      <c r="LFH98" s="251"/>
      <c r="LFI98" s="252"/>
      <c r="LFJ98" s="253"/>
      <c r="LFO98" s="254"/>
      <c r="LFR98" s="252"/>
      <c r="LFS98" s="252"/>
      <c r="LFT98" s="252"/>
      <c r="LFU98" s="252"/>
      <c r="LFV98" s="253"/>
      <c r="LFW98" s="253"/>
      <c r="LFX98" s="255"/>
      <c r="LFY98" s="255"/>
      <c r="LFZ98" s="256"/>
      <c r="LGC98" s="251"/>
      <c r="LGD98" s="251"/>
      <c r="LGE98" s="251"/>
      <c r="LGF98" s="251"/>
      <c r="LGG98" s="251"/>
      <c r="LGH98" s="251"/>
      <c r="LGI98" s="252"/>
      <c r="LGJ98" s="253"/>
      <c r="LGO98" s="254"/>
      <c r="LGR98" s="252"/>
      <c r="LGS98" s="252"/>
      <c r="LGT98" s="252"/>
      <c r="LGU98" s="252"/>
      <c r="LGV98" s="253"/>
      <c r="LGW98" s="253"/>
      <c r="LGX98" s="255"/>
      <c r="LGY98" s="255"/>
      <c r="LGZ98" s="256"/>
      <c r="LHC98" s="251"/>
      <c r="LHD98" s="251"/>
      <c r="LHE98" s="251"/>
      <c r="LHF98" s="251"/>
      <c r="LHG98" s="251"/>
      <c r="LHH98" s="251"/>
      <c r="LHI98" s="252"/>
      <c r="LHJ98" s="253"/>
      <c r="LHO98" s="254"/>
      <c r="LHR98" s="252"/>
      <c r="LHS98" s="252"/>
      <c r="LHT98" s="252"/>
      <c r="LHU98" s="252"/>
      <c r="LHV98" s="253"/>
      <c r="LHW98" s="253"/>
      <c r="LHX98" s="255"/>
      <c r="LHY98" s="255"/>
      <c r="LHZ98" s="256"/>
      <c r="LIC98" s="251"/>
      <c r="LID98" s="251"/>
      <c r="LIE98" s="251"/>
      <c r="LIF98" s="251"/>
      <c r="LIG98" s="251"/>
      <c r="LIH98" s="251"/>
      <c r="LII98" s="252"/>
      <c r="LIJ98" s="253"/>
      <c r="LIO98" s="254"/>
      <c r="LIR98" s="252"/>
      <c r="LIS98" s="252"/>
      <c r="LIT98" s="252"/>
      <c r="LIU98" s="252"/>
      <c r="LIV98" s="253"/>
      <c r="LIW98" s="253"/>
      <c r="LIX98" s="255"/>
      <c r="LIY98" s="255"/>
      <c r="LIZ98" s="256"/>
      <c r="LJC98" s="251"/>
      <c r="LJD98" s="251"/>
      <c r="LJE98" s="251"/>
      <c r="LJF98" s="251"/>
      <c r="LJG98" s="251"/>
      <c r="LJH98" s="251"/>
      <c r="LJI98" s="252"/>
      <c r="LJJ98" s="253"/>
      <c r="LJO98" s="254"/>
      <c r="LJR98" s="252"/>
      <c r="LJS98" s="252"/>
      <c r="LJT98" s="252"/>
      <c r="LJU98" s="252"/>
      <c r="LJV98" s="253"/>
      <c r="LJW98" s="253"/>
      <c r="LJX98" s="255"/>
      <c r="LJY98" s="255"/>
      <c r="LJZ98" s="256"/>
      <c r="LKC98" s="251"/>
      <c r="LKD98" s="251"/>
      <c r="LKE98" s="251"/>
      <c r="LKF98" s="251"/>
      <c r="LKG98" s="251"/>
      <c r="LKH98" s="251"/>
      <c r="LKI98" s="252"/>
      <c r="LKJ98" s="253"/>
      <c r="LKO98" s="254"/>
      <c r="LKR98" s="252"/>
      <c r="LKS98" s="252"/>
      <c r="LKT98" s="252"/>
      <c r="LKU98" s="252"/>
      <c r="LKV98" s="253"/>
      <c r="LKW98" s="253"/>
      <c r="LKX98" s="255"/>
      <c r="LKY98" s="255"/>
      <c r="LKZ98" s="256"/>
      <c r="LLC98" s="251"/>
      <c r="LLD98" s="251"/>
      <c r="LLE98" s="251"/>
      <c r="LLF98" s="251"/>
      <c r="LLG98" s="251"/>
      <c r="LLH98" s="251"/>
      <c r="LLI98" s="252"/>
      <c r="LLJ98" s="253"/>
      <c r="LLO98" s="254"/>
      <c r="LLR98" s="252"/>
      <c r="LLS98" s="252"/>
      <c r="LLT98" s="252"/>
      <c r="LLU98" s="252"/>
      <c r="LLV98" s="253"/>
      <c r="LLW98" s="253"/>
      <c r="LLX98" s="255"/>
      <c r="LLY98" s="255"/>
      <c r="LLZ98" s="256"/>
      <c r="LMC98" s="251"/>
      <c r="LMD98" s="251"/>
      <c r="LME98" s="251"/>
      <c r="LMF98" s="251"/>
      <c r="LMG98" s="251"/>
      <c r="LMH98" s="251"/>
      <c r="LMI98" s="252"/>
      <c r="LMJ98" s="253"/>
      <c r="LMO98" s="254"/>
      <c r="LMR98" s="252"/>
      <c r="LMS98" s="252"/>
      <c r="LMT98" s="252"/>
      <c r="LMU98" s="252"/>
      <c r="LMV98" s="253"/>
      <c r="LMW98" s="253"/>
      <c r="LMX98" s="255"/>
      <c r="LMY98" s="255"/>
      <c r="LMZ98" s="256"/>
      <c r="LNC98" s="251"/>
      <c r="LND98" s="251"/>
      <c r="LNE98" s="251"/>
      <c r="LNF98" s="251"/>
      <c r="LNG98" s="251"/>
      <c r="LNH98" s="251"/>
      <c r="LNI98" s="252"/>
      <c r="LNJ98" s="253"/>
      <c r="LNO98" s="254"/>
      <c r="LNR98" s="252"/>
      <c r="LNS98" s="252"/>
      <c r="LNT98" s="252"/>
      <c r="LNU98" s="252"/>
      <c r="LNV98" s="253"/>
      <c r="LNW98" s="253"/>
      <c r="LNX98" s="255"/>
      <c r="LNY98" s="255"/>
      <c r="LNZ98" s="256"/>
      <c r="LOC98" s="251"/>
      <c r="LOD98" s="251"/>
      <c r="LOE98" s="251"/>
      <c r="LOF98" s="251"/>
      <c r="LOG98" s="251"/>
      <c r="LOH98" s="251"/>
      <c r="LOI98" s="252"/>
      <c r="LOJ98" s="253"/>
      <c r="LOO98" s="254"/>
      <c r="LOR98" s="252"/>
      <c r="LOS98" s="252"/>
      <c r="LOT98" s="252"/>
      <c r="LOU98" s="252"/>
      <c r="LOV98" s="253"/>
      <c r="LOW98" s="253"/>
      <c r="LOX98" s="255"/>
      <c r="LOY98" s="255"/>
      <c r="LOZ98" s="256"/>
      <c r="LPC98" s="251"/>
      <c r="LPD98" s="251"/>
      <c r="LPE98" s="251"/>
      <c r="LPF98" s="251"/>
      <c r="LPG98" s="251"/>
      <c r="LPH98" s="251"/>
      <c r="LPI98" s="252"/>
      <c r="LPJ98" s="253"/>
      <c r="LPO98" s="254"/>
      <c r="LPR98" s="252"/>
      <c r="LPS98" s="252"/>
      <c r="LPT98" s="252"/>
      <c r="LPU98" s="252"/>
      <c r="LPV98" s="253"/>
      <c r="LPW98" s="253"/>
      <c r="LPX98" s="255"/>
      <c r="LPY98" s="255"/>
      <c r="LPZ98" s="256"/>
      <c r="LQC98" s="251"/>
      <c r="LQD98" s="251"/>
      <c r="LQE98" s="251"/>
      <c r="LQF98" s="251"/>
      <c r="LQG98" s="251"/>
      <c r="LQH98" s="251"/>
      <c r="LQI98" s="252"/>
      <c r="LQJ98" s="253"/>
      <c r="LQO98" s="254"/>
      <c r="LQR98" s="252"/>
      <c r="LQS98" s="252"/>
      <c r="LQT98" s="252"/>
      <c r="LQU98" s="252"/>
      <c r="LQV98" s="253"/>
      <c r="LQW98" s="253"/>
      <c r="LQX98" s="255"/>
      <c r="LQY98" s="255"/>
      <c r="LQZ98" s="256"/>
      <c r="LRC98" s="251"/>
      <c r="LRD98" s="251"/>
      <c r="LRE98" s="251"/>
      <c r="LRF98" s="251"/>
      <c r="LRG98" s="251"/>
      <c r="LRH98" s="251"/>
      <c r="LRI98" s="252"/>
      <c r="LRJ98" s="253"/>
      <c r="LRO98" s="254"/>
      <c r="LRR98" s="252"/>
      <c r="LRS98" s="252"/>
      <c r="LRT98" s="252"/>
      <c r="LRU98" s="252"/>
      <c r="LRV98" s="253"/>
      <c r="LRW98" s="253"/>
      <c r="LRX98" s="255"/>
      <c r="LRY98" s="255"/>
      <c r="LRZ98" s="256"/>
      <c r="LSC98" s="251"/>
      <c r="LSD98" s="251"/>
      <c r="LSE98" s="251"/>
      <c r="LSF98" s="251"/>
      <c r="LSG98" s="251"/>
      <c r="LSH98" s="251"/>
      <c r="LSI98" s="252"/>
      <c r="LSJ98" s="253"/>
      <c r="LSO98" s="254"/>
      <c r="LSR98" s="252"/>
      <c r="LSS98" s="252"/>
      <c r="LST98" s="252"/>
      <c r="LSU98" s="252"/>
      <c r="LSV98" s="253"/>
      <c r="LSW98" s="253"/>
      <c r="LSX98" s="255"/>
      <c r="LSY98" s="255"/>
      <c r="LSZ98" s="256"/>
      <c r="LTC98" s="251"/>
      <c r="LTD98" s="251"/>
      <c r="LTE98" s="251"/>
      <c r="LTF98" s="251"/>
      <c r="LTG98" s="251"/>
      <c r="LTH98" s="251"/>
      <c r="LTI98" s="252"/>
      <c r="LTJ98" s="253"/>
      <c r="LTO98" s="254"/>
      <c r="LTR98" s="252"/>
      <c r="LTS98" s="252"/>
      <c r="LTT98" s="252"/>
      <c r="LTU98" s="252"/>
      <c r="LTV98" s="253"/>
      <c r="LTW98" s="253"/>
      <c r="LTX98" s="255"/>
      <c r="LTY98" s="255"/>
      <c r="LTZ98" s="256"/>
      <c r="LUC98" s="251"/>
      <c r="LUD98" s="251"/>
      <c r="LUE98" s="251"/>
      <c r="LUF98" s="251"/>
      <c r="LUG98" s="251"/>
      <c r="LUH98" s="251"/>
      <c r="LUI98" s="252"/>
      <c r="LUJ98" s="253"/>
      <c r="LUO98" s="254"/>
      <c r="LUR98" s="252"/>
      <c r="LUS98" s="252"/>
      <c r="LUT98" s="252"/>
      <c r="LUU98" s="252"/>
      <c r="LUV98" s="253"/>
      <c r="LUW98" s="253"/>
      <c r="LUX98" s="255"/>
      <c r="LUY98" s="255"/>
      <c r="LUZ98" s="256"/>
      <c r="LVC98" s="251"/>
      <c r="LVD98" s="251"/>
      <c r="LVE98" s="251"/>
      <c r="LVF98" s="251"/>
      <c r="LVG98" s="251"/>
      <c r="LVH98" s="251"/>
      <c r="LVI98" s="252"/>
      <c r="LVJ98" s="253"/>
      <c r="LVO98" s="254"/>
      <c r="LVR98" s="252"/>
      <c r="LVS98" s="252"/>
      <c r="LVT98" s="252"/>
      <c r="LVU98" s="252"/>
      <c r="LVV98" s="253"/>
      <c r="LVW98" s="253"/>
      <c r="LVX98" s="255"/>
      <c r="LVY98" s="255"/>
      <c r="LVZ98" s="256"/>
      <c r="LWC98" s="251"/>
      <c r="LWD98" s="251"/>
      <c r="LWE98" s="251"/>
      <c r="LWF98" s="251"/>
      <c r="LWG98" s="251"/>
      <c r="LWH98" s="251"/>
      <c r="LWI98" s="252"/>
      <c r="LWJ98" s="253"/>
      <c r="LWO98" s="254"/>
      <c r="LWR98" s="252"/>
      <c r="LWS98" s="252"/>
      <c r="LWT98" s="252"/>
      <c r="LWU98" s="252"/>
      <c r="LWV98" s="253"/>
      <c r="LWW98" s="253"/>
      <c r="LWX98" s="255"/>
      <c r="LWY98" s="255"/>
      <c r="LWZ98" s="256"/>
      <c r="LXC98" s="251"/>
      <c r="LXD98" s="251"/>
      <c r="LXE98" s="251"/>
      <c r="LXF98" s="251"/>
      <c r="LXG98" s="251"/>
      <c r="LXH98" s="251"/>
      <c r="LXI98" s="252"/>
      <c r="LXJ98" s="253"/>
      <c r="LXO98" s="254"/>
      <c r="LXR98" s="252"/>
      <c r="LXS98" s="252"/>
      <c r="LXT98" s="252"/>
      <c r="LXU98" s="252"/>
      <c r="LXV98" s="253"/>
      <c r="LXW98" s="253"/>
      <c r="LXX98" s="255"/>
      <c r="LXY98" s="255"/>
      <c r="LXZ98" s="256"/>
      <c r="LYC98" s="251"/>
      <c r="LYD98" s="251"/>
      <c r="LYE98" s="251"/>
      <c r="LYF98" s="251"/>
      <c r="LYG98" s="251"/>
      <c r="LYH98" s="251"/>
      <c r="LYI98" s="252"/>
      <c r="LYJ98" s="253"/>
      <c r="LYO98" s="254"/>
      <c r="LYR98" s="252"/>
      <c r="LYS98" s="252"/>
      <c r="LYT98" s="252"/>
      <c r="LYU98" s="252"/>
      <c r="LYV98" s="253"/>
      <c r="LYW98" s="253"/>
      <c r="LYX98" s="255"/>
      <c r="LYY98" s="255"/>
      <c r="LYZ98" s="256"/>
      <c r="LZC98" s="251"/>
      <c r="LZD98" s="251"/>
      <c r="LZE98" s="251"/>
      <c r="LZF98" s="251"/>
      <c r="LZG98" s="251"/>
      <c r="LZH98" s="251"/>
      <c r="LZI98" s="252"/>
      <c r="LZJ98" s="253"/>
      <c r="LZO98" s="254"/>
      <c r="LZR98" s="252"/>
      <c r="LZS98" s="252"/>
      <c r="LZT98" s="252"/>
      <c r="LZU98" s="252"/>
      <c r="LZV98" s="253"/>
      <c r="LZW98" s="253"/>
      <c r="LZX98" s="255"/>
      <c r="LZY98" s="255"/>
      <c r="LZZ98" s="256"/>
      <c r="MAC98" s="251"/>
      <c r="MAD98" s="251"/>
      <c r="MAE98" s="251"/>
      <c r="MAF98" s="251"/>
      <c r="MAG98" s="251"/>
      <c r="MAH98" s="251"/>
      <c r="MAI98" s="252"/>
      <c r="MAJ98" s="253"/>
      <c r="MAO98" s="254"/>
      <c r="MAR98" s="252"/>
      <c r="MAS98" s="252"/>
      <c r="MAT98" s="252"/>
      <c r="MAU98" s="252"/>
      <c r="MAV98" s="253"/>
      <c r="MAW98" s="253"/>
      <c r="MAX98" s="255"/>
      <c r="MAY98" s="255"/>
      <c r="MAZ98" s="256"/>
      <c r="MBC98" s="251"/>
      <c r="MBD98" s="251"/>
      <c r="MBE98" s="251"/>
      <c r="MBF98" s="251"/>
      <c r="MBG98" s="251"/>
      <c r="MBH98" s="251"/>
      <c r="MBI98" s="252"/>
      <c r="MBJ98" s="253"/>
      <c r="MBO98" s="254"/>
      <c r="MBR98" s="252"/>
      <c r="MBS98" s="252"/>
      <c r="MBT98" s="252"/>
      <c r="MBU98" s="252"/>
      <c r="MBV98" s="253"/>
      <c r="MBW98" s="253"/>
      <c r="MBX98" s="255"/>
      <c r="MBY98" s="255"/>
      <c r="MBZ98" s="256"/>
      <c r="MCC98" s="251"/>
      <c r="MCD98" s="251"/>
      <c r="MCE98" s="251"/>
      <c r="MCF98" s="251"/>
      <c r="MCG98" s="251"/>
      <c r="MCH98" s="251"/>
      <c r="MCI98" s="252"/>
      <c r="MCJ98" s="253"/>
      <c r="MCO98" s="254"/>
      <c r="MCR98" s="252"/>
      <c r="MCS98" s="252"/>
      <c r="MCT98" s="252"/>
      <c r="MCU98" s="252"/>
      <c r="MCV98" s="253"/>
      <c r="MCW98" s="253"/>
      <c r="MCX98" s="255"/>
      <c r="MCY98" s="255"/>
      <c r="MCZ98" s="256"/>
      <c r="MDC98" s="251"/>
      <c r="MDD98" s="251"/>
      <c r="MDE98" s="251"/>
      <c r="MDF98" s="251"/>
      <c r="MDG98" s="251"/>
      <c r="MDH98" s="251"/>
      <c r="MDI98" s="252"/>
      <c r="MDJ98" s="253"/>
      <c r="MDO98" s="254"/>
      <c r="MDR98" s="252"/>
      <c r="MDS98" s="252"/>
      <c r="MDT98" s="252"/>
      <c r="MDU98" s="252"/>
      <c r="MDV98" s="253"/>
      <c r="MDW98" s="253"/>
      <c r="MDX98" s="255"/>
      <c r="MDY98" s="255"/>
      <c r="MDZ98" s="256"/>
      <c r="MEC98" s="251"/>
      <c r="MED98" s="251"/>
      <c r="MEE98" s="251"/>
      <c r="MEF98" s="251"/>
      <c r="MEG98" s="251"/>
      <c r="MEH98" s="251"/>
      <c r="MEI98" s="252"/>
      <c r="MEJ98" s="253"/>
      <c r="MEO98" s="254"/>
      <c r="MER98" s="252"/>
      <c r="MES98" s="252"/>
      <c r="MET98" s="252"/>
      <c r="MEU98" s="252"/>
      <c r="MEV98" s="253"/>
      <c r="MEW98" s="253"/>
      <c r="MEX98" s="255"/>
      <c r="MEY98" s="255"/>
      <c r="MEZ98" s="256"/>
      <c r="MFC98" s="251"/>
      <c r="MFD98" s="251"/>
      <c r="MFE98" s="251"/>
      <c r="MFF98" s="251"/>
      <c r="MFG98" s="251"/>
      <c r="MFH98" s="251"/>
      <c r="MFI98" s="252"/>
      <c r="MFJ98" s="253"/>
      <c r="MFO98" s="254"/>
      <c r="MFR98" s="252"/>
      <c r="MFS98" s="252"/>
      <c r="MFT98" s="252"/>
      <c r="MFU98" s="252"/>
      <c r="MFV98" s="253"/>
      <c r="MFW98" s="253"/>
      <c r="MFX98" s="255"/>
      <c r="MFY98" s="255"/>
      <c r="MFZ98" s="256"/>
      <c r="MGC98" s="251"/>
      <c r="MGD98" s="251"/>
      <c r="MGE98" s="251"/>
      <c r="MGF98" s="251"/>
      <c r="MGG98" s="251"/>
      <c r="MGH98" s="251"/>
      <c r="MGI98" s="252"/>
      <c r="MGJ98" s="253"/>
      <c r="MGO98" s="254"/>
      <c r="MGR98" s="252"/>
      <c r="MGS98" s="252"/>
      <c r="MGT98" s="252"/>
      <c r="MGU98" s="252"/>
      <c r="MGV98" s="253"/>
      <c r="MGW98" s="253"/>
      <c r="MGX98" s="255"/>
      <c r="MGY98" s="255"/>
      <c r="MGZ98" s="256"/>
      <c r="MHC98" s="251"/>
      <c r="MHD98" s="251"/>
      <c r="MHE98" s="251"/>
      <c r="MHF98" s="251"/>
      <c r="MHG98" s="251"/>
      <c r="MHH98" s="251"/>
      <c r="MHI98" s="252"/>
      <c r="MHJ98" s="253"/>
      <c r="MHO98" s="254"/>
      <c r="MHR98" s="252"/>
      <c r="MHS98" s="252"/>
      <c r="MHT98" s="252"/>
      <c r="MHU98" s="252"/>
      <c r="MHV98" s="253"/>
      <c r="MHW98" s="253"/>
      <c r="MHX98" s="255"/>
      <c r="MHY98" s="255"/>
      <c r="MHZ98" s="256"/>
      <c r="MIC98" s="251"/>
      <c r="MID98" s="251"/>
      <c r="MIE98" s="251"/>
      <c r="MIF98" s="251"/>
      <c r="MIG98" s="251"/>
      <c r="MIH98" s="251"/>
      <c r="MII98" s="252"/>
      <c r="MIJ98" s="253"/>
      <c r="MIO98" s="254"/>
      <c r="MIR98" s="252"/>
      <c r="MIS98" s="252"/>
      <c r="MIT98" s="252"/>
      <c r="MIU98" s="252"/>
      <c r="MIV98" s="253"/>
      <c r="MIW98" s="253"/>
      <c r="MIX98" s="255"/>
      <c r="MIY98" s="255"/>
      <c r="MIZ98" s="256"/>
      <c r="MJC98" s="251"/>
      <c r="MJD98" s="251"/>
      <c r="MJE98" s="251"/>
      <c r="MJF98" s="251"/>
      <c r="MJG98" s="251"/>
      <c r="MJH98" s="251"/>
      <c r="MJI98" s="252"/>
      <c r="MJJ98" s="253"/>
      <c r="MJO98" s="254"/>
      <c r="MJR98" s="252"/>
      <c r="MJS98" s="252"/>
      <c r="MJT98" s="252"/>
      <c r="MJU98" s="252"/>
      <c r="MJV98" s="253"/>
      <c r="MJW98" s="253"/>
      <c r="MJX98" s="255"/>
      <c r="MJY98" s="255"/>
      <c r="MJZ98" s="256"/>
      <c r="MKC98" s="251"/>
      <c r="MKD98" s="251"/>
      <c r="MKE98" s="251"/>
      <c r="MKF98" s="251"/>
      <c r="MKG98" s="251"/>
      <c r="MKH98" s="251"/>
      <c r="MKI98" s="252"/>
      <c r="MKJ98" s="253"/>
      <c r="MKO98" s="254"/>
      <c r="MKR98" s="252"/>
      <c r="MKS98" s="252"/>
      <c r="MKT98" s="252"/>
      <c r="MKU98" s="252"/>
      <c r="MKV98" s="253"/>
      <c r="MKW98" s="253"/>
      <c r="MKX98" s="255"/>
      <c r="MKY98" s="255"/>
      <c r="MKZ98" s="256"/>
      <c r="MLC98" s="251"/>
      <c r="MLD98" s="251"/>
      <c r="MLE98" s="251"/>
      <c r="MLF98" s="251"/>
      <c r="MLG98" s="251"/>
      <c r="MLH98" s="251"/>
      <c r="MLI98" s="252"/>
      <c r="MLJ98" s="253"/>
      <c r="MLO98" s="254"/>
      <c r="MLR98" s="252"/>
      <c r="MLS98" s="252"/>
      <c r="MLT98" s="252"/>
      <c r="MLU98" s="252"/>
      <c r="MLV98" s="253"/>
      <c r="MLW98" s="253"/>
      <c r="MLX98" s="255"/>
      <c r="MLY98" s="255"/>
      <c r="MLZ98" s="256"/>
      <c r="MMC98" s="251"/>
      <c r="MMD98" s="251"/>
      <c r="MME98" s="251"/>
      <c r="MMF98" s="251"/>
      <c r="MMG98" s="251"/>
      <c r="MMH98" s="251"/>
      <c r="MMI98" s="252"/>
      <c r="MMJ98" s="253"/>
      <c r="MMO98" s="254"/>
      <c r="MMR98" s="252"/>
      <c r="MMS98" s="252"/>
      <c r="MMT98" s="252"/>
      <c r="MMU98" s="252"/>
      <c r="MMV98" s="253"/>
      <c r="MMW98" s="253"/>
      <c r="MMX98" s="255"/>
      <c r="MMY98" s="255"/>
      <c r="MMZ98" s="256"/>
      <c r="MNC98" s="251"/>
      <c r="MND98" s="251"/>
      <c r="MNE98" s="251"/>
      <c r="MNF98" s="251"/>
      <c r="MNG98" s="251"/>
      <c r="MNH98" s="251"/>
      <c r="MNI98" s="252"/>
      <c r="MNJ98" s="253"/>
      <c r="MNO98" s="254"/>
      <c r="MNR98" s="252"/>
      <c r="MNS98" s="252"/>
      <c r="MNT98" s="252"/>
      <c r="MNU98" s="252"/>
      <c r="MNV98" s="253"/>
      <c r="MNW98" s="253"/>
      <c r="MNX98" s="255"/>
      <c r="MNY98" s="255"/>
      <c r="MNZ98" s="256"/>
      <c r="MOC98" s="251"/>
      <c r="MOD98" s="251"/>
      <c r="MOE98" s="251"/>
      <c r="MOF98" s="251"/>
      <c r="MOG98" s="251"/>
      <c r="MOH98" s="251"/>
      <c r="MOI98" s="252"/>
      <c r="MOJ98" s="253"/>
      <c r="MOO98" s="254"/>
      <c r="MOR98" s="252"/>
      <c r="MOS98" s="252"/>
      <c r="MOT98" s="252"/>
      <c r="MOU98" s="252"/>
      <c r="MOV98" s="253"/>
      <c r="MOW98" s="253"/>
      <c r="MOX98" s="255"/>
      <c r="MOY98" s="255"/>
      <c r="MOZ98" s="256"/>
      <c r="MPC98" s="251"/>
      <c r="MPD98" s="251"/>
      <c r="MPE98" s="251"/>
      <c r="MPF98" s="251"/>
      <c r="MPG98" s="251"/>
      <c r="MPH98" s="251"/>
      <c r="MPI98" s="252"/>
      <c r="MPJ98" s="253"/>
      <c r="MPO98" s="254"/>
      <c r="MPR98" s="252"/>
      <c r="MPS98" s="252"/>
      <c r="MPT98" s="252"/>
      <c r="MPU98" s="252"/>
      <c r="MPV98" s="253"/>
      <c r="MPW98" s="253"/>
      <c r="MPX98" s="255"/>
      <c r="MPY98" s="255"/>
      <c r="MPZ98" s="256"/>
      <c r="MQC98" s="251"/>
      <c r="MQD98" s="251"/>
      <c r="MQE98" s="251"/>
      <c r="MQF98" s="251"/>
      <c r="MQG98" s="251"/>
      <c r="MQH98" s="251"/>
      <c r="MQI98" s="252"/>
      <c r="MQJ98" s="253"/>
      <c r="MQO98" s="254"/>
      <c r="MQR98" s="252"/>
      <c r="MQS98" s="252"/>
      <c r="MQT98" s="252"/>
      <c r="MQU98" s="252"/>
      <c r="MQV98" s="253"/>
      <c r="MQW98" s="253"/>
      <c r="MQX98" s="255"/>
      <c r="MQY98" s="255"/>
      <c r="MQZ98" s="256"/>
      <c r="MRC98" s="251"/>
      <c r="MRD98" s="251"/>
      <c r="MRE98" s="251"/>
      <c r="MRF98" s="251"/>
      <c r="MRG98" s="251"/>
      <c r="MRH98" s="251"/>
      <c r="MRI98" s="252"/>
      <c r="MRJ98" s="253"/>
      <c r="MRO98" s="254"/>
      <c r="MRR98" s="252"/>
      <c r="MRS98" s="252"/>
      <c r="MRT98" s="252"/>
      <c r="MRU98" s="252"/>
      <c r="MRV98" s="253"/>
      <c r="MRW98" s="253"/>
      <c r="MRX98" s="255"/>
      <c r="MRY98" s="255"/>
      <c r="MRZ98" s="256"/>
      <c r="MSC98" s="251"/>
      <c r="MSD98" s="251"/>
      <c r="MSE98" s="251"/>
      <c r="MSF98" s="251"/>
      <c r="MSG98" s="251"/>
      <c r="MSH98" s="251"/>
      <c r="MSI98" s="252"/>
      <c r="MSJ98" s="253"/>
      <c r="MSO98" s="254"/>
      <c r="MSR98" s="252"/>
      <c r="MSS98" s="252"/>
      <c r="MST98" s="252"/>
      <c r="MSU98" s="252"/>
      <c r="MSV98" s="253"/>
      <c r="MSW98" s="253"/>
      <c r="MSX98" s="255"/>
      <c r="MSY98" s="255"/>
      <c r="MSZ98" s="256"/>
      <c r="MTC98" s="251"/>
      <c r="MTD98" s="251"/>
      <c r="MTE98" s="251"/>
      <c r="MTF98" s="251"/>
      <c r="MTG98" s="251"/>
      <c r="MTH98" s="251"/>
      <c r="MTI98" s="252"/>
      <c r="MTJ98" s="253"/>
      <c r="MTO98" s="254"/>
      <c r="MTR98" s="252"/>
      <c r="MTS98" s="252"/>
      <c r="MTT98" s="252"/>
      <c r="MTU98" s="252"/>
      <c r="MTV98" s="253"/>
      <c r="MTW98" s="253"/>
      <c r="MTX98" s="255"/>
      <c r="MTY98" s="255"/>
      <c r="MTZ98" s="256"/>
      <c r="MUC98" s="251"/>
      <c r="MUD98" s="251"/>
      <c r="MUE98" s="251"/>
      <c r="MUF98" s="251"/>
      <c r="MUG98" s="251"/>
      <c r="MUH98" s="251"/>
      <c r="MUI98" s="252"/>
      <c r="MUJ98" s="253"/>
      <c r="MUO98" s="254"/>
      <c r="MUR98" s="252"/>
      <c r="MUS98" s="252"/>
      <c r="MUT98" s="252"/>
      <c r="MUU98" s="252"/>
      <c r="MUV98" s="253"/>
      <c r="MUW98" s="253"/>
      <c r="MUX98" s="255"/>
      <c r="MUY98" s="255"/>
      <c r="MUZ98" s="256"/>
      <c r="MVC98" s="251"/>
      <c r="MVD98" s="251"/>
      <c r="MVE98" s="251"/>
      <c r="MVF98" s="251"/>
      <c r="MVG98" s="251"/>
      <c r="MVH98" s="251"/>
      <c r="MVI98" s="252"/>
      <c r="MVJ98" s="253"/>
      <c r="MVO98" s="254"/>
      <c r="MVR98" s="252"/>
      <c r="MVS98" s="252"/>
      <c r="MVT98" s="252"/>
      <c r="MVU98" s="252"/>
      <c r="MVV98" s="253"/>
      <c r="MVW98" s="253"/>
      <c r="MVX98" s="255"/>
      <c r="MVY98" s="255"/>
      <c r="MVZ98" s="256"/>
      <c r="MWC98" s="251"/>
      <c r="MWD98" s="251"/>
      <c r="MWE98" s="251"/>
      <c r="MWF98" s="251"/>
      <c r="MWG98" s="251"/>
      <c r="MWH98" s="251"/>
      <c r="MWI98" s="252"/>
      <c r="MWJ98" s="253"/>
      <c r="MWO98" s="254"/>
      <c r="MWR98" s="252"/>
      <c r="MWS98" s="252"/>
      <c r="MWT98" s="252"/>
      <c r="MWU98" s="252"/>
      <c r="MWV98" s="253"/>
      <c r="MWW98" s="253"/>
      <c r="MWX98" s="255"/>
      <c r="MWY98" s="255"/>
      <c r="MWZ98" s="256"/>
      <c r="MXC98" s="251"/>
      <c r="MXD98" s="251"/>
      <c r="MXE98" s="251"/>
      <c r="MXF98" s="251"/>
      <c r="MXG98" s="251"/>
      <c r="MXH98" s="251"/>
      <c r="MXI98" s="252"/>
      <c r="MXJ98" s="253"/>
      <c r="MXO98" s="254"/>
      <c r="MXR98" s="252"/>
      <c r="MXS98" s="252"/>
      <c r="MXT98" s="252"/>
      <c r="MXU98" s="252"/>
      <c r="MXV98" s="253"/>
      <c r="MXW98" s="253"/>
      <c r="MXX98" s="255"/>
      <c r="MXY98" s="255"/>
      <c r="MXZ98" s="256"/>
      <c r="MYC98" s="251"/>
      <c r="MYD98" s="251"/>
      <c r="MYE98" s="251"/>
      <c r="MYF98" s="251"/>
      <c r="MYG98" s="251"/>
      <c r="MYH98" s="251"/>
      <c r="MYI98" s="252"/>
      <c r="MYJ98" s="253"/>
      <c r="MYO98" s="254"/>
      <c r="MYR98" s="252"/>
      <c r="MYS98" s="252"/>
      <c r="MYT98" s="252"/>
      <c r="MYU98" s="252"/>
      <c r="MYV98" s="253"/>
      <c r="MYW98" s="253"/>
      <c r="MYX98" s="255"/>
      <c r="MYY98" s="255"/>
      <c r="MYZ98" s="256"/>
      <c r="MZC98" s="251"/>
      <c r="MZD98" s="251"/>
      <c r="MZE98" s="251"/>
      <c r="MZF98" s="251"/>
      <c r="MZG98" s="251"/>
      <c r="MZH98" s="251"/>
      <c r="MZI98" s="252"/>
      <c r="MZJ98" s="253"/>
      <c r="MZO98" s="254"/>
      <c r="MZR98" s="252"/>
      <c r="MZS98" s="252"/>
      <c r="MZT98" s="252"/>
      <c r="MZU98" s="252"/>
      <c r="MZV98" s="253"/>
      <c r="MZW98" s="253"/>
      <c r="MZX98" s="255"/>
      <c r="MZY98" s="255"/>
      <c r="MZZ98" s="256"/>
      <c r="NAC98" s="251"/>
      <c r="NAD98" s="251"/>
      <c r="NAE98" s="251"/>
      <c r="NAF98" s="251"/>
      <c r="NAG98" s="251"/>
      <c r="NAH98" s="251"/>
      <c r="NAI98" s="252"/>
      <c r="NAJ98" s="253"/>
      <c r="NAO98" s="254"/>
      <c r="NAR98" s="252"/>
      <c r="NAS98" s="252"/>
      <c r="NAT98" s="252"/>
      <c r="NAU98" s="252"/>
      <c r="NAV98" s="253"/>
      <c r="NAW98" s="253"/>
      <c r="NAX98" s="255"/>
      <c r="NAY98" s="255"/>
      <c r="NAZ98" s="256"/>
      <c r="NBC98" s="251"/>
      <c r="NBD98" s="251"/>
      <c r="NBE98" s="251"/>
      <c r="NBF98" s="251"/>
      <c r="NBG98" s="251"/>
      <c r="NBH98" s="251"/>
      <c r="NBI98" s="252"/>
      <c r="NBJ98" s="253"/>
      <c r="NBO98" s="254"/>
      <c r="NBR98" s="252"/>
      <c r="NBS98" s="252"/>
      <c r="NBT98" s="252"/>
      <c r="NBU98" s="252"/>
      <c r="NBV98" s="253"/>
      <c r="NBW98" s="253"/>
      <c r="NBX98" s="255"/>
      <c r="NBY98" s="255"/>
      <c r="NBZ98" s="256"/>
      <c r="NCC98" s="251"/>
      <c r="NCD98" s="251"/>
      <c r="NCE98" s="251"/>
      <c r="NCF98" s="251"/>
      <c r="NCG98" s="251"/>
      <c r="NCH98" s="251"/>
      <c r="NCI98" s="252"/>
      <c r="NCJ98" s="253"/>
      <c r="NCO98" s="254"/>
      <c r="NCR98" s="252"/>
      <c r="NCS98" s="252"/>
      <c r="NCT98" s="252"/>
      <c r="NCU98" s="252"/>
      <c r="NCV98" s="253"/>
      <c r="NCW98" s="253"/>
      <c r="NCX98" s="255"/>
      <c r="NCY98" s="255"/>
      <c r="NCZ98" s="256"/>
      <c r="NDC98" s="251"/>
      <c r="NDD98" s="251"/>
      <c r="NDE98" s="251"/>
      <c r="NDF98" s="251"/>
      <c r="NDG98" s="251"/>
      <c r="NDH98" s="251"/>
      <c r="NDI98" s="252"/>
      <c r="NDJ98" s="253"/>
      <c r="NDO98" s="254"/>
      <c r="NDR98" s="252"/>
      <c r="NDS98" s="252"/>
      <c r="NDT98" s="252"/>
      <c r="NDU98" s="252"/>
      <c r="NDV98" s="253"/>
      <c r="NDW98" s="253"/>
      <c r="NDX98" s="255"/>
      <c r="NDY98" s="255"/>
      <c r="NDZ98" s="256"/>
      <c r="NEC98" s="251"/>
      <c r="NED98" s="251"/>
      <c r="NEE98" s="251"/>
      <c r="NEF98" s="251"/>
      <c r="NEG98" s="251"/>
      <c r="NEH98" s="251"/>
      <c r="NEI98" s="252"/>
      <c r="NEJ98" s="253"/>
      <c r="NEO98" s="254"/>
      <c r="NER98" s="252"/>
      <c r="NES98" s="252"/>
      <c r="NET98" s="252"/>
      <c r="NEU98" s="252"/>
      <c r="NEV98" s="253"/>
      <c r="NEW98" s="253"/>
      <c r="NEX98" s="255"/>
      <c r="NEY98" s="255"/>
      <c r="NEZ98" s="256"/>
      <c r="NFC98" s="251"/>
      <c r="NFD98" s="251"/>
      <c r="NFE98" s="251"/>
      <c r="NFF98" s="251"/>
      <c r="NFG98" s="251"/>
      <c r="NFH98" s="251"/>
      <c r="NFI98" s="252"/>
      <c r="NFJ98" s="253"/>
      <c r="NFO98" s="254"/>
      <c r="NFR98" s="252"/>
      <c r="NFS98" s="252"/>
      <c r="NFT98" s="252"/>
      <c r="NFU98" s="252"/>
      <c r="NFV98" s="253"/>
      <c r="NFW98" s="253"/>
      <c r="NFX98" s="255"/>
      <c r="NFY98" s="255"/>
      <c r="NFZ98" s="256"/>
      <c r="NGC98" s="251"/>
      <c r="NGD98" s="251"/>
      <c r="NGE98" s="251"/>
      <c r="NGF98" s="251"/>
      <c r="NGG98" s="251"/>
      <c r="NGH98" s="251"/>
      <c r="NGI98" s="252"/>
      <c r="NGJ98" s="253"/>
      <c r="NGO98" s="254"/>
      <c r="NGR98" s="252"/>
      <c r="NGS98" s="252"/>
      <c r="NGT98" s="252"/>
      <c r="NGU98" s="252"/>
      <c r="NGV98" s="253"/>
      <c r="NGW98" s="253"/>
      <c r="NGX98" s="255"/>
      <c r="NGY98" s="255"/>
      <c r="NGZ98" s="256"/>
      <c r="NHC98" s="251"/>
      <c r="NHD98" s="251"/>
      <c r="NHE98" s="251"/>
      <c r="NHF98" s="251"/>
      <c r="NHG98" s="251"/>
      <c r="NHH98" s="251"/>
      <c r="NHI98" s="252"/>
      <c r="NHJ98" s="253"/>
      <c r="NHO98" s="254"/>
      <c r="NHR98" s="252"/>
      <c r="NHS98" s="252"/>
      <c r="NHT98" s="252"/>
      <c r="NHU98" s="252"/>
      <c r="NHV98" s="253"/>
      <c r="NHW98" s="253"/>
      <c r="NHX98" s="255"/>
      <c r="NHY98" s="255"/>
      <c r="NHZ98" s="256"/>
      <c r="NIC98" s="251"/>
      <c r="NID98" s="251"/>
      <c r="NIE98" s="251"/>
      <c r="NIF98" s="251"/>
      <c r="NIG98" s="251"/>
      <c r="NIH98" s="251"/>
      <c r="NII98" s="252"/>
      <c r="NIJ98" s="253"/>
      <c r="NIO98" s="254"/>
      <c r="NIR98" s="252"/>
      <c r="NIS98" s="252"/>
      <c r="NIT98" s="252"/>
      <c r="NIU98" s="252"/>
      <c r="NIV98" s="253"/>
      <c r="NIW98" s="253"/>
      <c r="NIX98" s="255"/>
      <c r="NIY98" s="255"/>
      <c r="NIZ98" s="256"/>
      <c r="NJC98" s="251"/>
      <c r="NJD98" s="251"/>
      <c r="NJE98" s="251"/>
      <c r="NJF98" s="251"/>
      <c r="NJG98" s="251"/>
      <c r="NJH98" s="251"/>
      <c r="NJI98" s="252"/>
      <c r="NJJ98" s="253"/>
      <c r="NJO98" s="254"/>
      <c r="NJR98" s="252"/>
      <c r="NJS98" s="252"/>
      <c r="NJT98" s="252"/>
      <c r="NJU98" s="252"/>
      <c r="NJV98" s="253"/>
      <c r="NJW98" s="253"/>
      <c r="NJX98" s="255"/>
      <c r="NJY98" s="255"/>
      <c r="NJZ98" s="256"/>
      <c r="NKC98" s="251"/>
      <c r="NKD98" s="251"/>
      <c r="NKE98" s="251"/>
      <c r="NKF98" s="251"/>
      <c r="NKG98" s="251"/>
      <c r="NKH98" s="251"/>
      <c r="NKI98" s="252"/>
      <c r="NKJ98" s="253"/>
      <c r="NKO98" s="254"/>
      <c r="NKR98" s="252"/>
      <c r="NKS98" s="252"/>
      <c r="NKT98" s="252"/>
      <c r="NKU98" s="252"/>
      <c r="NKV98" s="253"/>
      <c r="NKW98" s="253"/>
      <c r="NKX98" s="255"/>
      <c r="NKY98" s="255"/>
      <c r="NKZ98" s="256"/>
      <c r="NLC98" s="251"/>
      <c r="NLD98" s="251"/>
      <c r="NLE98" s="251"/>
      <c r="NLF98" s="251"/>
      <c r="NLG98" s="251"/>
      <c r="NLH98" s="251"/>
      <c r="NLI98" s="252"/>
      <c r="NLJ98" s="253"/>
      <c r="NLO98" s="254"/>
      <c r="NLR98" s="252"/>
      <c r="NLS98" s="252"/>
      <c r="NLT98" s="252"/>
      <c r="NLU98" s="252"/>
      <c r="NLV98" s="253"/>
      <c r="NLW98" s="253"/>
      <c r="NLX98" s="255"/>
      <c r="NLY98" s="255"/>
      <c r="NLZ98" s="256"/>
      <c r="NMC98" s="251"/>
      <c r="NMD98" s="251"/>
      <c r="NME98" s="251"/>
      <c r="NMF98" s="251"/>
      <c r="NMG98" s="251"/>
      <c r="NMH98" s="251"/>
      <c r="NMI98" s="252"/>
      <c r="NMJ98" s="253"/>
      <c r="NMO98" s="254"/>
      <c r="NMR98" s="252"/>
      <c r="NMS98" s="252"/>
      <c r="NMT98" s="252"/>
      <c r="NMU98" s="252"/>
      <c r="NMV98" s="253"/>
      <c r="NMW98" s="253"/>
      <c r="NMX98" s="255"/>
      <c r="NMY98" s="255"/>
      <c r="NMZ98" s="256"/>
      <c r="NNC98" s="251"/>
      <c r="NND98" s="251"/>
      <c r="NNE98" s="251"/>
      <c r="NNF98" s="251"/>
      <c r="NNG98" s="251"/>
      <c r="NNH98" s="251"/>
      <c r="NNI98" s="252"/>
      <c r="NNJ98" s="253"/>
      <c r="NNO98" s="254"/>
      <c r="NNR98" s="252"/>
      <c r="NNS98" s="252"/>
      <c r="NNT98" s="252"/>
      <c r="NNU98" s="252"/>
      <c r="NNV98" s="253"/>
      <c r="NNW98" s="253"/>
      <c r="NNX98" s="255"/>
      <c r="NNY98" s="255"/>
      <c r="NNZ98" s="256"/>
      <c r="NOC98" s="251"/>
      <c r="NOD98" s="251"/>
      <c r="NOE98" s="251"/>
      <c r="NOF98" s="251"/>
      <c r="NOG98" s="251"/>
      <c r="NOH98" s="251"/>
      <c r="NOI98" s="252"/>
      <c r="NOJ98" s="253"/>
      <c r="NOO98" s="254"/>
      <c r="NOR98" s="252"/>
      <c r="NOS98" s="252"/>
      <c r="NOT98" s="252"/>
      <c r="NOU98" s="252"/>
      <c r="NOV98" s="253"/>
      <c r="NOW98" s="253"/>
      <c r="NOX98" s="255"/>
      <c r="NOY98" s="255"/>
      <c r="NOZ98" s="256"/>
      <c r="NPC98" s="251"/>
      <c r="NPD98" s="251"/>
      <c r="NPE98" s="251"/>
      <c r="NPF98" s="251"/>
      <c r="NPG98" s="251"/>
      <c r="NPH98" s="251"/>
      <c r="NPI98" s="252"/>
      <c r="NPJ98" s="253"/>
      <c r="NPO98" s="254"/>
      <c r="NPR98" s="252"/>
      <c r="NPS98" s="252"/>
      <c r="NPT98" s="252"/>
      <c r="NPU98" s="252"/>
      <c r="NPV98" s="253"/>
      <c r="NPW98" s="253"/>
      <c r="NPX98" s="255"/>
      <c r="NPY98" s="255"/>
      <c r="NPZ98" s="256"/>
      <c r="NQC98" s="251"/>
      <c r="NQD98" s="251"/>
      <c r="NQE98" s="251"/>
      <c r="NQF98" s="251"/>
      <c r="NQG98" s="251"/>
      <c r="NQH98" s="251"/>
      <c r="NQI98" s="252"/>
      <c r="NQJ98" s="253"/>
      <c r="NQO98" s="254"/>
      <c r="NQR98" s="252"/>
      <c r="NQS98" s="252"/>
      <c r="NQT98" s="252"/>
      <c r="NQU98" s="252"/>
      <c r="NQV98" s="253"/>
      <c r="NQW98" s="253"/>
      <c r="NQX98" s="255"/>
      <c r="NQY98" s="255"/>
      <c r="NQZ98" s="256"/>
      <c r="NRC98" s="251"/>
      <c r="NRD98" s="251"/>
      <c r="NRE98" s="251"/>
      <c r="NRF98" s="251"/>
      <c r="NRG98" s="251"/>
      <c r="NRH98" s="251"/>
      <c r="NRI98" s="252"/>
      <c r="NRJ98" s="253"/>
      <c r="NRO98" s="254"/>
      <c r="NRR98" s="252"/>
      <c r="NRS98" s="252"/>
      <c r="NRT98" s="252"/>
      <c r="NRU98" s="252"/>
      <c r="NRV98" s="253"/>
      <c r="NRW98" s="253"/>
      <c r="NRX98" s="255"/>
      <c r="NRY98" s="255"/>
      <c r="NRZ98" s="256"/>
      <c r="NSC98" s="251"/>
      <c r="NSD98" s="251"/>
      <c r="NSE98" s="251"/>
      <c r="NSF98" s="251"/>
      <c r="NSG98" s="251"/>
      <c r="NSH98" s="251"/>
      <c r="NSI98" s="252"/>
      <c r="NSJ98" s="253"/>
      <c r="NSO98" s="254"/>
      <c r="NSR98" s="252"/>
      <c r="NSS98" s="252"/>
      <c r="NST98" s="252"/>
      <c r="NSU98" s="252"/>
      <c r="NSV98" s="253"/>
      <c r="NSW98" s="253"/>
      <c r="NSX98" s="255"/>
      <c r="NSY98" s="255"/>
      <c r="NSZ98" s="256"/>
      <c r="NTC98" s="251"/>
      <c r="NTD98" s="251"/>
      <c r="NTE98" s="251"/>
      <c r="NTF98" s="251"/>
      <c r="NTG98" s="251"/>
      <c r="NTH98" s="251"/>
      <c r="NTI98" s="252"/>
      <c r="NTJ98" s="253"/>
      <c r="NTO98" s="254"/>
      <c r="NTR98" s="252"/>
      <c r="NTS98" s="252"/>
      <c r="NTT98" s="252"/>
      <c r="NTU98" s="252"/>
      <c r="NTV98" s="253"/>
      <c r="NTW98" s="253"/>
      <c r="NTX98" s="255"/>
      <c r="NTY98" s="255"/>
      <c r="NTZ98" s="256"/>
      <c r="NUC98" s="251"/>
      <c r="NUD98" s="251"/>
      <c r="NUE98" s="251"/>
      <c r="NUF98" s="251"/>
      <c r="NUG98" s="251"/>
      <c r="NUH98" s="251"/>
      <c r="NUI98" s="252"/>
      <c r="NUJ98" s="253"/>
      <c r="NUO98" s="254"/>
      <c r="NUR98" s="252"/>
      <c r="NUS98" s="252"/>
      <c r="NUT98" s="252"/>
      <c r="NUU98" s="252"/>
      <c r="NUV98" s="253"/>
      <c r="NUW98" s="253"/>
      <c r="NUX98" s="255"/>
      <c r="NUY98" s="255"/>
      <c r="NUZ98" s="256"/>
      <c r="NVC98" s="251"/>
      <c r="NVD98" s="251"/>
      <c r="NVE98" s="251"/>
      <c r="NVF98" s="251"/>
      <c r="NVG98" s="251"/>
      <c r="NVH98" s="251"/>
      <c r="NVI98" s="252"/>
      <c r="NVJ98" s="253"/>
      <c r="NVO98" s="254"/>
      <c r="NVR98" s="252"/>
      <c r="NVS98" s="252"/>
      <c r="NVT98" s="252"/>
      <c r="NVU98" s="252"/>
      <c r="NVV98" s="253"/>
      <c r="NVW98" s="253"/>
      <c r="NVX98" s="255"/>
      <c r="NVY98" s="255"/>
      <c r="NVZ98" s="256"/>
      <c r="NWC98" s="251"/>
      <c r="NWD98" s="251"/>
      <c r="NWE98" s="251"/>
      <c r="NWF98" s="251"/>
      <c r="NWG98" s="251"/>
      <c r="NWH98" s="251"/>
      <c r="NWI98" s="252"/>
      <c r="NWJ98" s="253"/>
      <c r="NWO98" s="254"/>
      <c r="NWR98" s="252"/>
      <c r="NWS98" s="252"/>
      <c r="NWT98" s="252"/>
      <c r="NWU98" s="252"/>
      <c r="NWV98" s="253"/>
      <c r="NWW98" s="253"/>
      <c r="NWX98" s="255"/>
      <c r="NWY98" s="255"/>
      <c r="NWZ98" s="256"/>
      <c r="NXC98" s="251"/>
      <c r="NXD98" s="251"/>
      <c r="NXE98" s="251"/>
      <c r="NXF98" s="251"/>
      <c r="NXG98" s="251"/>
      <c r="NXH98" s="251"/>
      <c r="NXI98" s="252"/>
      <c r="NXJ98" s="253"/>
      <c r="NXO98" s="254"/>
      <c r="NXR98" s="252"/>
      <c r="NXS98" s="252"/>
      <c r="NXT98" s="252"/>
      <c r="NXU98" s="252"/>
      <c r="NXV98" s="253"/>
      <c r="NXW98" s="253"/>
      <c r="NXX98" s="255"/>
      <c r="NXY98" s="255"/>
      <c r="NXZ98" s="256"/>
      <c r="NYC98" s="251"/>
      <c r="NYD98" s="251"/>
      <c r="NYE98" s="251"/>
      <c r="NYF98" s="251"/>
      <c r="NYG98" s="251"/>
      <c r="NYH98" s="251"/>
      <c r="NYI98" s="252"/>
      <c r="NYJ98" s="253"/>
      <c r="NYO98" s="254"/>
      <c r="NYR98" s="252"/>
      <c r="NYS98" s="252"/>
      <c r="NYT98" s="252"/>
      <c r="NYU98" s="252"/>
      <c r="NYV98" s="253"/>
      <c r="NYW98" s="253"/>
      <c r="NYX98" s="255"/>
      <c r="NYY98" s="255"/>
      <c r="NYZ98" s="256"/>
      <c r="NZC98" s="251"/>
      <c r="NZD98" s="251"/>
      <c r="NZE98" s="251"/>
      <c r="NZF98" s="251"/>
      <c r="NZG98" s="251"/>
      <c r="NZH98" s="251"/>
      <c r="NZI98" s="252"/>
      <c r="NZJ98" s="253"/>
      <c r="NZO98" s="254"/>
      <c r="NZR98" s="252"/>
      <c r="NZS98" s="252"/>
      <c r="NZT98" s="252"/>
      <c r="NZU98" s="252"/>
      <c r="NZV98" s="253"/>
      <c r="NZW98" s="253"/>
      <c r="NZX98" s="255"/>
      <c r="NZY98" s="255"/>
      <c r="NZZ98" s="256"/>
      <c r="OAC98" s="251"/>
      <c r="OAD98" s="251"/>
      <c r="OAE98" s="251"/>
      <c r="OAF98" s="251"/>
      <c r="OAG98" s="251"/>
      <c r="OAH98" s="251"/>
      <c r="OAI98" s="252"/>
      <c r="OAJ98" s="253"/>
      <c r="OAO98" s="254"/>
      <c r="OAR98" s="252"/>
      <c r="OAS98" s="252"/>
      <c r="OAT98" s="252"/>
      <c r="OAU98" s="252"/>
      <c r="OAV98" s="253"/>
      <c r="OAW98" s="253"/>
      <c r="OAX98" s="255"/>
      <c r="OAY98" s="255"/>
      <c r="OAZ98" s="256"/>
      <c r="OBC98" s="251"/>
      <c r="OBD98" s="251"/>
      <c r="OBE98" s="251"/>
      <c r="OBF98" s="251"/>
      <c r="OBG98" s="251"/>
      <c r="OBH98" s="251"/>
      <c r="OBI98" s="252"/>
      <c r="OBJ98" s="253"/>
      <c r="OBO98" s="254"/>
      <c r="OBR98" s="252"/>
      <c r="OBS98" s="252"/>
      <c r="OBT98" s="252"/>
      <c r="OBU98" s="252"/>
      <c r="OBV98" s="253"/>
      <c r="OBW98" s="253"/>
      <c r="OBX98" s="255"/>
      <c r="OBY98" s="255"/>
      <c r="OBZ98" s="256"/>
      <c r="OCC98" s="251"/>
      <c r="OCD98" s="251"/>
      <c r="OCE98" s="251"/>
      <c r="OCF98" s="251"/>
      <c r="OCG98" s="251"/>
      <c r="OCH98" s="251"/>
      <c r="OCI98" s="252"/>
      <c r="OCJ98" s="253"/>
      <c r="OCO98" s="254"/>
      <c r="OCR98" s="252"/>
      <c r="OCS98" s="252"/>
      <c r="OCT98" s="252"/>
      <c r="OCU98" s="252"/>
      <c r="OCV98" s="253"/>
      <c r="OCW98" s="253"/>
      <c r="OCX98" s="255"/>
      <c r="OCY98" s="255"/>
      <c r="OCZ98" s="256"/>
      <c r="ODC98" s="251"/>
      <c r="ODD98" s="251"/>
      <c r="ODE98" s="251"/>
      <c r="ODF98" s="251"/>
      <c r="ODG98" s="251"/>
      <c r="ODH98" s="251"/>
      <c r="ODI98" s="252"/>
      <c r="ODJ98" s="253"/>
      <c r="ODO98" s="254"/>
      <c r="ODR98" s="252"/>
      <c r="ODS98" s="252"/>
      <c r="ODT98" s="252"/>
      <c r="ODU98" s="252"/>
      <c r="ODV98" s="253"/>
      <c r="ODW98" s="253"/>
      <c r="ODX98" s="255"/>
      <c r="ODY98" s="255"/>
      <c r="ODZ98" s="256"/>
      <c r="OEC98" s="251"/>
      <c r="OED98" s="251"/>
      <c r="OEE98" s="251"/>
      <c r="OEF98" s="251"/>
      <c r="OEG98" s="251"/>
      <c r="OEH98" s="251"/>
      <c r="OEI98" s="252"/>
      <c r="OEJ98" s="253"/>
      <c r="OEO98" s="254"/>
      <c r="OER98" s="252"/>
      <c r="OES98" s="252"/>
      <c r="OET98" s="252"/>
      <c r="OEU98" s="252"/>
      <c r="OEV98" s="253"/>
      <c r="OEW98" s="253"/>
      <c r="OEX98" s="255"/>
      <c r="OEY98" s="255"/>
      <c r="OEZ98" s="256"/>
      <c r="OFC98" s="251"/>
      <c r="OFD98" s="251"/>
      <c r="OFE98" s="251"/>
      <c r="OFF98" s="251"/>
      <c r="OFG98" s="251"/>
      <c r="OFH98" s="251"/>
      <c r="OFI98" s="252"/>
      <c r="OFJ98" s="253"/>
      <c r="OFO98" s="254"/>
      <c r="OFR98" s="252"/>
      <c r="OFS98" s="252"/>
      <c r="OFT98" s="252"/>
      <c r="OFU98" s="252"/>
      <c r="OFV98" s="253"/>
      <c r="OFW98" s="253"/>
      <c r="OFX98" s="255"/>
      <c r="OFY98" s="255"/>
      <c r="OFZ98" s="256"/>
      <c r="OGC98" s="251"/>
      <c r="OGD98" s="251"/>
      <c r="OGE98" s="251"/>
      <c r="OGF98" s="251"/>
      <c r="OGG98" s="251"/>
      <c r="OGH98" s="251"/>
      <c r="OGI98" s="252"/>
      <c r="OGJ98" s="253"/>
      <c r="OGO98" s="254"/>
      <c r="OGR98" s="252"/>
      <c r="OGS98" s="252"/>
      <c r="OGT98" s="252"/>
      <c r="OGU98" s="252"/>
      <c r="OGV98" s="253"/>
      <c r="OGW98" s="253"/>
      <c r="OGX98" s="255"/>
      <c r="OGY98" s="255"/>
      <c r="OGZ98" s="256"/>
      <c r="OHC98" s="251"/>
      <c r="OHD98" s="251"/>
      <c r="OHE98" s="251"/>
      <c r="OHF98" s="251"/>
      <c r="OHG98" s="251"/>
      <c r="OHH98" s="251"/>
      <c r="OHI98" s="252"/>
      <c r="OHJ98" s="253"/>
      <c r="OHO98" s="254"/>
      <c r="OHR98" s="252"/>
      <c r="OHS98" s="252"/>
      <c r="OHT98" s="252"/>
      <c r="OHU98" s="252"/>
      <c r="OHV98" s="253"/>
      <c r="OHW98" s="253"/>
      <c r="OHX98" s="255"/>
      <c r="OHY98" s="255"/>
      <c r="OHZ98" s="256"/>
      <c r="OIC98" s="251"/>
      <c r="OID98" s="251"/>
      <c r="OIE98" s="251"/>
      <c r="OIF98" s="251"/>
      <c r="OIG98" s="251"/>
      <c r="OIH98" s="251"/>
      <c r="OII98" s="252"/>
      <c r="OIJ98" s="253"/>
      <c r="OIO98" s="254"/>
      <c r="OIR98" s="252"/>
      <c r="OIS98" s="252"/>
      <c r="OIT98" s="252"/>
      <c r="OIU98" s="252"/>
      <c r="OIV98" s="253"/>
      <c r="OIW98" s="253"/>
      <c r="OIX98" s="255"/>
      <c r="OIY98" s="255"/>
      <c r="OIZ98" s="256"/>
      <c r="OJC98" s="251"/>
      <c r="OJD98" s="251"/>
      <c r="OJE98" s="251"/>
      <c r="OJF98" s="251"/>
      <c r="OJG98" s="251"/>
      <c r="OJH98" s="251"/>
      <c r="OJI98" s="252"/>
      <c r="OJJ98" s="253"/>
      <c r="OJO98" s="254"/>
      <c r="OJR98" s="252"/>
      <c r="OJS98" s="252"/>
      <c r="OJT98" s="252"/>
      <c r="OJU98" s="252"/>
      <c r="OJV98" s="253"/>
      <c r="OJW98" s="253"/>
      <c r="OJX98" s="255"/>
      <c r="OJY98" s="255"/>
      <c r="OJZ98" s="256"/>
      <c r="OKC98" s="251"/>
      <c r="OKD98" s="251"/>
      <c r="OKE98" s="251"/>
      <c r="OKF98" s="251"/>
      <c r="OKG98" s="251"/>
      <c r="OKH98" s="251"/>
      <c r="OKI98" s="252"/>
      <c r="OKJ98" s="253"/>
      <c r="OKO98" s="254"/>
      <c r="OKR98" s="252"/>
      <c r="OKS98" s="252"/>
      <c r="OKT98" s="252"/>
      <c r="OKU98" s="252"/>
      <c r="OKV98" s="253"/>
      <c r="OKW98" s="253"/>
      <c r="OKX98" s="255"/>
      <c r="OKY98" s="255"/>
      <c r="OKZ98" s="256"/>
      <c r="OLC98" s="251"/>
      <c r="OLD98" s="251"/>
      <c r="OLE98" s="251"/>
      <c r="OLF98" s="251"/>
      <c r="OLG98" s="251"/>
      <c r="OLH98" s="251"/>
      <c r="OLI98" s="252"/>
      <c r="OLJ98" s="253"/>
      <c r="OLO98" s="254"/>
      <c r="OLR98" s="252"/>
      <c r="OLS98" s="252"/>
      <c r="OLT98" s="252"/>
      <c r="OLU98" s="252"/>
      <c r="OLV98" s="253"/>
      <c r="OLW98" s="253"/>
      <c r="OLX98" s="255"/>
      <c r="OLY98" s="255"/>
      <c r="OLZ98" s="256"/>
      <c r="OMC98" s="251"/>
      <c r="OMD98" s="251"/>
      <c r="OME98" s="251"/>
      <c r="OMF98" s="251"/>
      <c r="OMG98" s="251"/>
      <c r="OMH98" s="251"/>
      <c r="OMI98" s="252"/>
      <c r="OMJ98" s="253"/>
      <c r="OMO98" s="254"/>
      <c r="OMR98" s="252"/>
      <c r="OMS98" s="252"/>
      <c r="OMT98" s="252"/>
      <c r="OMU98" s="252"/>
      <c r="OMV98" s="253"/>
      <c r="OMW98" s="253"/>
      <c r="OMX98" s="255"/>
      <c r="OMY98" s="255"/>
      <c r="OMZ98" s="256"/>
      <c r="ONC98" s="251"/>
      <c r="OND98" s="251"/>
      <c r="ONE98" s="251"/>
      <c r="ONF98" s="251"/>
      <c r="ONG98" s="251"/>
      <c r="ONH98" s="251"/>
      <c r="ONI98" s="252"/>
      <c r="ONJ98" s="253"/>
      <c r="ONO98" s="254"/>
      <c r="ONR98" s="252"/>
      <c r="ONS98" s="252"/>
      <c r="ONT98" s="252"/>
      <c r="ONU98" s="252"/>
      <c r="ONV98" s="253"/>
      <c r="ONW98" s="253"/>
      <c r="ONX98" s="255"/>
      <c r="ONY98" s="255"/>
      <c r="ONZ98" s="256"/>
      <c r="OOC98" s="251"/>
      <c r="OOD98" s="251"/>
      <c r="OOE98" s="251"/>
      <c r="OOF98" s="251"/>
      <c r="OOG98" s="251"/>
      <c r="OOH98" s="251"/>
      <c r="OOI98" s="252"/>
      <c r="OOJ98" s="253"/>
      <c r="OOO98" s="254"/>
      <c r="OOR98" s="252"/>
      <c r="OOS98" s="252"/>
      <c r="OOT98" s="252"/>
      <c r="OOU98" s="252"/>
      <c r="OOV98" s="253"/>
      <c r="OOW98" s="253"/>
      <c r="OOX98" s="255"/>
      <c r="OOY98" s="255"/>
      <c r="OOZ98" s="256"/>
      <c r="OPC98" s="251"/>
      <c r="OPD98" s="251"/>
      <c r="OPE98" s="251"/>
      <c r="OPF98" s="251"/>
      <c r="OPG98" s="251"/>
      <c r="OPH98" s="251"/>
      <c r="OPI98" s="252"/>
      <c r="OPJ98" s="253"/>
      <c r="OPO98" s="254"/>
      <c r="OPR98" s="252"/>
      <c r="OPS98" s="252"/>
      <c r="OPT98" s="252"/>
      <c r="OPU98" s="252"/>
      <c r="OPV98" s="253"/>
      <c r="OPW98" s="253"/>
      <c r="OPX98" s="255"/>
      <c r="OPY98" s="255"/>
      <c r="OPZ98" s="256"/>
      <c r="OQC98" s="251"/>
      <c r="OQD98" s="251"/>
      <c r="OQE98" s="251"/>
      <c r="OQF98" s="251"/>
      <c r="OQG98" s="251"/>
      <c r="OQH98" s="251"/>
      <c r="OQI98" s="252"/>
      <c r="OQJ98" s="253"/>
      <c r="OQO98" s="254"/>
      <c r="OQR98" s="252"/>
      <c r="OQS98" s="252"/>
      <c r="OQT98" s="252"/>
      <c r="OQU98" s="252"/>
      <c r="OQV98" s="253"/>
      <c r="OQW98" s="253"/>
      <c r="OQX98" s="255"/>
      <c r="OQY98" s="255"/>
      <c r="OQZ98" s="256"/>
      <c r="ORC98" s="251"/>
      <c r="ORD98" s="251"/>
      <c r="ORE98" s="251"/>
      <c r="ORF98" s="251"/>
      <c r="ORG98" s="251"/>
      <c r="ORH98" s="251"/>
      <c r="ORI98" s="252"/>
      <c r="ORJ98" s="253"/>
      <c r="ORO98" s="254"/>
      <c r="ORR98" s="252"/>
      <c r="ORS98" s="252"/>
      <c r="ORT98" s="252"/>
      <c r="ORU98" s="252"/>
      <c r="ORV98" s="253"/>
      <c r="ORW98" s="253"/>
      <c r="ORX98" s="255"/>
      <c r="ORY98" s="255"/>
      <c r="ORZ98" s="256"/>
      <c r="OSC98" s="251"/>
      <c r="OSD98" s="251"/>
      <c r="OSE98" s="251"/>
      <c r="OSF98" s="251"/>
      <c r="OSG98" s="251"/>
      <c r="OSH98" s="251"/>
      <c r="OSI98" s="252"/>
      <c r="OSJ98" s="253"/>
      <c r="OSO98" s="254"/>
      <c r="OSR98" s="252"/>
      <c r="OSS98" s="252"/>
      <c r="OST98" s="252"/>
      <c r="OSU98" s="252"/>
      <c r="OSV98" s="253"/>
      <c r="OSW98" s="253"/>
      <c r="OSX98" s="255"/>
      <c r="OSY98" s="255"/>
      <c r="OSZ98" s="256"/>
      <c r="OTC98" s="251"/>
      <c r="OTD98" s="251"/>
      <c r="OTE98" s="251"/>
      <c r="OTF98" s="251"/>
      <c r="OTG98" s="251"/>
      <c r="OTH98" s="251"/>
      <c r="OTI98" s="252"/>
      <c r="OTJ98" s="253"/>
      <c r="OTO98" s="254"/>
      <c r="OTR98" s="252"/>
      <c r="OTS98" s="252"/>
      <c r="OTT98" s="252"/>
      <c r="OTU98" s="252"/>
      <c r="OTV98" s="253"/>
      <c r="OTW98" s="253"/>
      <c r="OTX98" s="255"/>
      <c r="OTY98" s="255"/>
      <c r="OTZ98" s="256"/>
      <c r="OUC98" s="251"/>
      <c r="OUD98" s="251"/>
      <c r="OUE98" s="251"/>
      <c r="OUF98" s="251"/>
      <c r="OUG98" s="251"/>
      <c r="OUH98" s="251"/>
      <c r="OUI98" s="252"/>
      <c r="OUJ98" s="253"/>
      <c r="OUO98" s="254"/>
      <c r="OUR98" s="252"/>
      <c r="OUS98" s="252"/>
      <c r="OUT98" s="252"/>
      <c r="OUU98" s="252"/>
      <c r="OUV98" s="253"/>
      <c r="OUW98" s="253"/>
      <c r="OUX98" s="255"/>
      <c r="OUY98" s="255"/>
      <c r="OUZ98" s="256"/>
      <c r="OVC98" s="251"/>
      <c r="OVD98" s="251"/>
      <c r="OVE98" s="251"/>
      <c r="OVF98" s="251"/>
      <c r="OVG98" s="251"/>
      <c r="OVH98" s="251"/>
      <c r="OVI98" s="252"/>
      <c r="OVJ98" s="253"/>
      <c r="OVO98" s="254"/>
      <c r="OVR98" s="252"/>
      <c r="OVS98" s="252"/>
      <c r="OVT98" s="252"/>
      <c r="OVU98" s="252"/>
      <c r="OVV98" s="253"/>
      <c r="OVW98" s="253"/>
      <c r="OVX98" s="255"/>
      <c r="OVY98" s="255"/>
      <c r="OVZ98" s="256"/>
      <c r="OWC98" s="251"/>
      <c r="OWD98" s="251"/>
      <c r="OWE98" s="251"/>
      <c r="OWF98" s="251"/>
      <c r="OWG98" s="251"/>
      <c r="OWH98" s="251"/>
      <c r="OWI98" s="252"/>
      <c r="OWJ98" s="253"/>
      <c r="OWO98" s="254"/>
      <c r="OWR98" s="252"/>
      <c r="OWS98" s="252"/>
      <c r="OWT98" s="252"/>
      <c r="OWU98" s="252"/>
      <c r="OWV98" s="253"/>
      <c r="OWW98" s="253"/>
      <c r="OWX98" s="255"/>
      <c r="OWY98" s="255"/>
      <c r="OWZ98" s="256"/>
      <c r="OXC98" s="251"/>
      <c r="OXD98" s="251"/>
      <c r="OXE98" s="251"/>
      <c r="OXF98" s="251"/>
      <c r="OXG98" s="251"/>
      <c r="OXH98" s="251"/>
      <c r="OXI98" s="252"/>
      <c r="OXJ98" s="253"/>
      <c r="OXO98" s="254"/>
      <c r="OXR98" s="252"/>
      <c r="OXS98" s="252"/>
      <c r="OXT98" s="252"/>
      <c r="OXU98" s="252"/>
      <c r="OXV98" s="253"/>
      <c r="OXW98" s="253"/>
      <c r="OXX98" s="255"/>
      <c r="OXY98" s="255"/>
      <c r="OXZ98" s="256"/>
      <c r="OYC98" s="251"/>
      <c r="OYD98" s="251"/>
      <c r="OYE98" s="251"/>
      <c r="OYF98" s="251"/>
      <c r="OYG98" s="251"/>
      <c r="OYH98" s="251"/>
      <c r="OYI98" s="252"/>
      <c r="OYJ98" s="253"/>
      <c r="OYO98" s="254"/>
      <c r="OYR98" s="252"/>
      <c r="OYS98" s="252"/>
      <c r="OYT98" s="252"/>
      <c r="OYU98" s="252"/>
      <c r="OYV98" s="253"/>
      <c r="OYW98" s="253"/>
      <c r="OYX98" s="255"/>
      <c r="OYY98" s="255"/>
      <c r="OYZ98" s="256"/>
      <c r="OZC98" s="251"/>
      <c r="OZD98" s="251"/>
      <c r="OZE98" s="251"/>
      <c r="OZF98" s="251"/>
      <c r="OZG98" s="251"/>
      <c r="OZH98" s="251"/>
      <c r="OZI98" s="252"/>
      <c r="OZJ98" s="253"/>
      <c r="OZO98" s="254"/>
      <c r="OZR98" s="252"/>
      <c r="OZS98" s="252"/>
      <c r="OZT98" s="252"/>
      <c r="OZU98" s="252"/>
      <c r="OZV98" s="253"/>
      <c r="OZW98" s="253"/>
      <c r="OZX98" s="255"/>
      <c r="OZY98" s="255"/>
      <c r="OZZ98" s="256"/>
      <c r="PAC98" s="251"/>
      <c r="PAD98" s="251"/>
      <c r="PAE98" s="251"/>
      <c r="PAF98" s="251"/>
      <c r="PAG98" s="251"/>
      <c r="PAH98" s="251"/>
      <c r="PAI98" s="252"/>
      <c r="PAJ98" s="253"/>
      <c r="PAO98" s="254"/>
      <c r="PAR98" s="252"/>
      <c r="PAS98" s="252"/>
      <c r="PAT98" s="252"/>
      <c r="PAU98" s="252"/>
      <c r="PAV98" s="253"/>
      <c r="PAW98" s="253"/>
      <c r="PAX98" s="255"/>
      <c r="PAY98" s="255"/>
      <c r="PAZ98" s="256"/>
      <c r="PBC98" s="251"/>
      <c r="PBD98" s="251"/>
      <c r="PBE98" s="251"/>
      <c r="PBF98" s="251"/>
      <c r="PBG98" s="251"/>
      <c r="PBH98" s="251"/>
      <c r="PBI98" s="252"/>
      <c r="PBJ98" s="253"/>
      <c r="PBO98" s="254"/>
      <c r="PBR98" s="252"/>
      <c r="PBS98" s="252"/>
      <c r="PBT98" s="252"/>
      <c r="PBU98" s="252"/>
      <c r="PBV98" s="253"/>
      <c r="PBW98" s="253"/>
      <c r="PBX98" s="255"/>
      <c r="PBY98" s="255"/>
      <c r="PBZ98" s="256"/>
      <c r="PCC98" s="251"/>
      <c r="PCD98" s="251"/>
      <c r="PCE98" s="251"/>
      <c r="PCF98" s="251"/>
      <c r="PCG98" s="251"/>
      <c r="PCH98" s="251"/>
      <c r="PCI98" s="252"/>
      <c r="PCJ98" s="253"/>
      <c r="PCO98" s="254"/>
      <c r="PCR98" s="252"/>
      <c r="PCS98" s="252"/>
      <c r="PCT98" s="252"/>
      <c r="PCU98" s="252"/>
      <c r="PCV98" s="253"/>
      <c r="PCW98" s="253"/>
      <c r="PCX98" s="255"/>
      <c r="PCY98" s="255"/>
      <c r="PCZ98" s="256"/>
      <c r="PDC98" s="251"/>
      <c r="PDD98" s="251"/>
      <c r="PDE98" s="251"/>
      <c r="PDF98" s="251"/>
      <c r="PDG98" s="251"/>
      <c r="PDH98" s="251"/>
      <c r="PDI98" s="252"/>
      <c r="PDJ98" s="253"/>
      <c r="PDO98" s="254"/>
      <c r="PDR98" s="252"/>
      <c r="PDS98" s="252"/>
      <c r="PDT98" s="252"/>
      <c r="PDU98" s="252"/>
      <c r="PDV98" s="253"/>
      <c r="PDW98" s="253"/>
      <c r="PDX98" s="255"/>
      <c r="PDY98" s="255"/>
      <c r="PDZ98" s="256"/>
      <c r="PEC98" s="251"/>
      <c r="PED98" s="251"/>
      <c r="PEE98" s="251"/>
      <c r="PEF98" s="251"/>
      <c r="PEG98" s="251"/>
      <c r="PEH98" s="251"/>
      <c r="PEI98" s="252"/>
      <c r="PEJ98" s="253"/>
      <c r="PEO98" s="254"/>
      <c r="PER98" s="252"/>
      <c r="PES98" s="252"/>
      <c r="PET98" s="252"/>
      <c r="PEU98" s="252"/>
      <c r="PEV98" s="253"/>
      <c r="PEW98" s="253"/>
      <c r="PEX98" s="255"/>
      <c r="PEY98" s="255"/>
      <c r="PEZ98" s="256"/>
      <c r="PFC98" s="251"/>
      <c r="PFD98" s="251"/>
      <c r="PFE98" s="251"/>
      <c r="PFF98" s="251"/>
      <c r="PFG98" s="251"/>
      <c r="PFH98" s="251"/>
      <c r="PFI98" s="252"/>
      <c r="PFJ98" s="253"/>
      <c r="PFO98" s="254"/>
      <c r="PFR98" s="252"/>
      <c r="PFS98" s="252"/>
      <c r="PFT98" s="252"/>
      <c r="PFU98" s="252"/>
      <c r="PFV98" s="253"/>
      <c r="PFW98" s="253"/>
      <c r="PFX98" s="255"/>
      <c r="PFY98" s="255"/>
      <c r="PFZ98" s="256"/>
      <c r="PGC98" s="251"/>
      <c r="PGD98" s="251"/>
      <c r="PGE98" s="251"/>
      <c r="PGF98" s="251"/>
      <c r="PGG98" s="251"/>
      <c r="PGH98" s="251"/>
      <c r="PGI98" s="252"/>
      <c r="PGJ98" s="253"/>
      <c r="PGO98" s="254"/>
      <c r="PGR98" s="252"/>
      <c r="PGS98" s="252"/>
      <c r="PGT98" s="252"/>
      <c r="PGU98" s="252"/>
      <c r="PGV98" s="253"/>
      <c r="PGW98" s="253"/>
      <c r="PGX98" s="255"/>
      <c r="PGY98" s="255"/>
      <c r="PGZ98" s="256"/>
      <c r="PHC98" s="251"/>
      <c r="PHD98" s="251"/>
      <c r="PHE98" s="251"/>
      <c r="PHF98" s="251"/>
      <c r="PHG98" s="251"/>
      <c r="PHH98" s="251"/>
      <c r="PHI98" s="252"/>
      <c r="PHJ98" s="253"/>
      <c r="PHO98" s="254"/>
      <c r="PHR98" s="252"/>
      <c r="PHS98" s="252"/>
      <c r="PHT98" s="252"/>
      <c r="PHU98" s="252"/>
      <c r="PHV98" s="253"/>
      <c r="PHW98" s="253"/>
      <c r="PHX98" s="255"/>
      <c r="PHY98" s="255"/>
      <c r="PHZ98" s="256"/>
      <c r="PIC98" s="251"/>
      <c r="PID98" s="251"/>
      <c r="PIE98" s="251"/>
      <c r="PIF98" s="251"/>
      <c r="PIG98" s="251"/>
      <c r="PIH98" s="251"/>
      <c r="PII98" s="252"/>
      <c r="PIJ98" s="253"/>
      <c r="PIO98" s="254"/>
      <c r="PIR98" s="252"/>
      <c r="PIS98" s="252"/>
      <c r="PIT98" s="252"/>
      <c r="PIU98" s="252"/>
      <c r="PIV98" s="253"/>
      <c r="PIW98" s="253"/>
      <c r="PIX98" s="255"/>
      <c r="PIY98" s="255"/>
      <c r="PIZ98" s="256"/>
      <c r="PJC98" s="251"/>
      <c r="PJD98" s="251"/>
      <c r="PJE98" s="251"/>
      <c r="PJF98" s="251"/>
      <c r="PJG98" s="251"/>
      <c r="PJH98" s="251"/>
      <c r="PJI98" s="252"/>
      <c r="PJJ98" s="253"/>
      <c r="PJO98" s="254"/>
      <c r="PJR98" s="252"/>
      <c r="PJS98" s="252"/>
      <c r="PJT98" s="252"/>
      <c r="PJU98" s="252"/>
      <c r="PJV98" s="253"/>
      <c r="PJW98" s="253"/>
      <c r="PJX98" s="255"/>
      <c r="PJY98" s="255"/>
      <c r="PJZ98" s="256"/>
      <c r="PKC98" s="251"/>
      <c r="PKD98" s="251"/>
      <c r="PKE98" s="251"/>
      <c r="PKF98" s="251"/>
      <c r="PKG98" s="251"/>
      <c r="PKH98" s="251"/>
      <c r="PKI98" s="252"/>
      <c r="PKJ98" s="253"/>
      <c r="PKO98" s="254"/>
      <c r="PKR98" s="252"/>
      <c r="PKS98" s="252"/>
      <c r="PKT98" s="252"/>
      <c r="PKU98" s="252"/>
      <c r="PKV98" s="253"/>
      <c r="PKW98" s="253"/>
      <c r="PKX98" s="255"/>
      <c r="PKY98" s="255"/>
      <c r="PKZ98" s="256"/>
      <c r="PLC98" s="251"/>
      <c r="PLD98" s="251"/>
      <c r="PLE98" s="251"/>
      <c r="PLF98" s="251"/>
      <c r="PLG98" s="251"/>
      <c r="PLH98" s="251"/>
      <c r="PLI98" s="252"/>
      <c r="PLJ98" s="253"/>
      <c r="PLO98" s="254"/>
      <c r="PLR98" s="252"/>
      <c r="PLS98" s="252"/>
      <c r="PLT98" s="252"/>
      <c r="PLU98" s="252"/>
      <c r="PLV98" s="253"/>
      <c r="PLW98" s="253"/>
      <c r="PLX98" s="255"/>
      <c r="PLY98" s="255"/>
      <c r="PLZ98" s="256"/>
      <c r="PMC98" s="251"/>
      <c r="PMD98" s="251"/>
      <c r="PME98" s="251"/>
      <c r="PMF98" s="251"/>
      <c r="PMG98" s="251"/>
      <c r="PMH98" s="251"/>
      <c r="PMI98" s="252"/>
      <c r="PMJ98" s="253"/>
      <c r="PMO98" s="254"/>
      <c r="PMR98" s="252"/>
      <c r="PMS98" s="252"/>
      <c r="PMT98" s="252"/>
      <c r="PMU98" s="252"/>
      <c r="PMV98" s="253"/>
      <c r="PMW98" s="253"/>
      <c r="PMX98" s="255"/>
      <c r="PMY98" s="255"/>
      <c r="PMZ98" s="256"/>
      <c r="PNC98" s="251"/>
      <c r="PND98" s="251"/>
      <c r="PNE98" s="251"/>
      <c r="PNF98" s="251"/>
      <c r="PNG98" s="251"/>
      <c r="PNH98" s="251"/>
      <c r="PNI98" s="252"/>
      <c r="PNJ98" s="253"/>
      <c r="PNO98" s="254"/>
      <c r="PNR98" s="252"/>
      <c r="PNS98" s="252"/>
      <c r="PNT98" s="252"/>
      <c r="PNU98" s="252"/>
      <c r="PNV98" s="253"/>
      <c r="PNW98" s="253"/>
      <c r="PNX98" s="255"/>
      <c r="PNY98" s="255"/>
      <c r="PNZ98" s="256"/>
      <c r="POC98" s="251"/>
      <c r="POD98" s="251"/>
      <c r="POE98" s="251"/>
      <c r="POF98" s="251"/>
      <c r="POG98" s="251"/>
      <c r="POH98" s="251"/>
      <c r="POI98" s="252"/>
      <c r="POJ98" s="253"/>
      <c r="POO98" s="254"/>
      <c r="POR98" s="252"/>
      <c r="POS98" s="252"/>
      <c r="POT98" s="252"/>
      <c r="POU98" s="252"/>
      <c r="POV98" s="253"/>
      <c r="POW98" s="253"/>
      <c r="POX98" s="255"/>
      <c r="POY98" s="255"/>
      <c r="POZ98" s="256"/>
      <c r="PPC98" s="251"/>
      <c r="PPD98" s="251"/>
      <c r="PPE98" s="251"/>
      <c r="PPF98" s="251"/>
      <c r="PPG98" s="251"/>
      <c r="PPH98" s="251"/>
      <c r="PPI98" s="252"/>
      <c r="PPJ98" s="253"/>
      <c r="PPO98" s="254"/>
      <c r="PPR98" s="252"/>
      <c r="PPS98" s="252"/>
      <c r="PPT98" s="252"/>
      <c r="PPU98" s="252"/>
      <c r="PPV98" s="253"/>
      <c r="PPW98" s="253"/>
      <c r="PPX98" s="255"/>
      <c r="PPY98" s="255"/>
      <c r="PPZ98" s="256"/>
      <c r="PQC98" s="251"/>
      <c r="PQD98" s="251"/>
      <c r="PQE98" s="251"/>
      <c r="PQF98" s="251"/>
      <c r="PQG98" s="251"/>
      <c r="PQH98" s="251"/>
      <c r="PQI98" s="252"/>
      <c r="PQJ98" s="253"/>
      <c r="PQO98" s="254"/>
      <c r="PQR98" s="252"/>
      <c r="PQS98" s="252"/>
      <c r="PQT98" s="252"/>
      <c r="PQU98" s="252"/>
      <c r="PQV98" s="253"/>
      <c r="PQW98" s="253"/>
      <c r="PQX98" s="255"/>
      <c r="PQY98" s="255"/>
      <c r="PQZ98" s="256"/>
      <c r="PRC98" s="251"/>
      <c r="PRD98" s="251"/>
      <c r="PRE98" s="251"/>
      <c r="PRF98" s="251"/>
      <c r="PRG98" s="251"/>
      <c r="PRH98" s="251"/>
      <c r="PRI98" s="252"/>
      <c r="PRJ98" s="253"/>
      <c r="PRO98" s="254"/>
      <c r="PRR98" s="252"/>
      <c r="PRS98" s="252"/>
      <c r="PRT98" s="252"/>
      <c r="PRU98" s="252"/>
      <c r="PRV98" s="253"/>
      <c r="PRW98" s="253"/>
      <c r="PRX98" s="255"/>
      <c r="PRY98" s="255"/>
      <c r="PRZ98" s="256"/>
      <c r="PSC98" s="251"/>
      <c r="PSD98" s="251"/>
      <c r="PSE98" s="251"/>
      <c r="PSF98" s="251"/>
      <c r="PSG98" s="251"/>
      <c r="PSH98" s="251"/>
      <c r="PSI98" s="252"/>
      <c r="PSJ98" s="253"/>
      <c r="PSO98" s="254"/>
      <c r="PSR98" s="252"/>
      <c r="PSS98" s="252"/>
      <c r="PST98" s="252"/>
      <c r="PSU98" s="252"/>
      <c r="PSV98" s="253"/>
      <c r="PSW98" s="253"/>
      <c r="PSX98" s="255"/>
      <c r="PSY98" s="255"/>
      <c r="PSZ98" s="256"/>
      <c r="PTC98" s="251"/>
      <c r="PTD98" s="251"/>
      <c r="PTE98" s="251"/>
      <c r="PTF98" s="251"/>
      <c r="PTG98" s="251"/>
      <c r="PTH98" s="251"/>
      <c r="PTI98" s="252"/>
      <c r="PTJ98" s="253"/>
      <c r="PTO98" s="254"/>
      <c r="PTR98" s="252"/>
      <c r="PTS98" s="252"/>
      <c r="PTT98" s="252"/>
      <c r="PTU98" s="252"/>
      <c r="PTV98" s="253"/>
      <c r="PTW98" s="253"/>
      <c r="PTX98" s="255"/>
      <c r="PTY98" s="255"/>
      <c r="PTZ98" s="256"/>
      <c r="PUC98" s="251"/>
      <c r="PUD98" s="251"/>
      <c r="PUE98" s="251"/>
      <c r="PUF98" s="251"/>
      <c r="PUG98" s="251"/>
      <c r="PUH98" s="251"/>
      <c r="PUI98" s="252"/>
      <c r="PUJ98" s="253"/>
      <c r="PUO98" s="254"/>
      <c r="PUR98" s="252"/>
      <c r="PUS98" s="252"/>
      <c r="PUT98" s="252"/>
      <c r="PUU98" s="252"/>
      <c r="PUV98" s="253"/>
      <c r="PUW98" s="253"/>
      <c r="PUX98" s="255"/>
      <c r="PUY98" s="255"/>
      <c r="PUZ98" s="256"/>
      <c r="PVC98" s="251"/>
      <c r="PVD98" s="251"/>
      <c r="PVE98" s="251"/>
      <c r="PVF98" s="251"/>
      <c r="PVG98" s="251"/>
      <c r="PVH98" s="251"/>
      <c r="PVI98" s="252"/>
      <c r="PVJ98" s="253"/>
      <c r="PVO98" s="254"/>
      <c r="PVR98" s="252"/>
      <c r="PVS98" s="252"/>
      <c r="PVT98" s="252"/>
      <c r="PVU98" s="252"/>
      <c r="PVV98" s="253"/>
      <c r="PVW98" s="253"/>
      <c r="PVX98" s="255"/>
      <c r="PVY98" s="255"/>
      <c r="PVZ98" s="256"/>
      <c r="PWC98" s="251"/>
      <c r="PWD98" s="251"/>
      <c r="PWE98" s="251"/>
      <c r="PWF98" s="251"/>
      <c r="PWG98" s="251"/>
      <c r="PWH98" s="251"/>
      <c r="PWI98" s="252"/>
      <c r="PWJ98" s="253"/>
      <c r="PWO98" s="254"/>
      <c r="PWR98" s="252"/>
      <c r="PWS98" s="252"/>
      <c r="PWT98" s="252"/>
      <c r="PWU98" s="252"/>
      <c r="PWV98" s="253"/>
      <c r="PWW98" s="253"/>
      <c r="PWX98" s="255"/>
      <c r="PWY98" s="255"/>
      <c r="PWZ98" s="256"/>
      <c r="PXC98" s="251"/>
      <c r="PXD98" s="251"/>
      <c r="PXE98" s="251"/>
      <c r="PXF98" s="251"/>
      <c r="PXG98" s="251"/>
      <c r="PXH98" s="251"/>
      <c r="PXI98" s="252"/>
      <c r="PXJ98" s="253"/>
      <c r="PXO98" s="254"/>
      <c r="PXR98" s="252"/>
      <c r="PXS98" s="252"/>
      <c r="PXT98" s="252"/>
      <c r="PXU98" s="252"/>
      <c r="PXV98" s="253"/>
      <c r="PXW98" s="253"/>
      <c r="PXX98" s="255"/>
      <c r="PXY98" s="255"/>
      <c r="PXZ98" s="256"/>
      <c r="PYC98" s="251"/>
      <c r="PYD98" s="251"/>
      <c r="PYE98" s="251"/>
      <c r="PYF98" s="251"/>
      <c r="PYG98" s="251"/>
      <c r="PYH98" s="251"/>
      <c r="PYI98" s="252"/>
      <c r="PYJ98" s="253"/>
      <c r="PYO98" s="254"/>
      <c r="PYR98" s="252"/>
      <c r="PYS98" s="252"/>
      <c r="PYT98" s="252"/>
      <c r="PYU98" s="252"/>
      <c r="PYV98" s="253"/>
      <c r="PYW98" s="253"/>
      <c r="PYX98" s="255"/>
      <c r="PYY98" s="255"/>
      <c r="PYZ98" s="256"/>
      <c r="PZC98" s="251"/>
      <c r="PZD98" s="251"/>
      <c r="PZE98" s="251"/>
      <c r="PZF98" s="251"/>
      <c r="PZG98" s="251"/>
      <c r="PZH98" s="251"/>
      <c r="PZI98" s="252"/>
      <c r="PZJ98" s="253"/>
      <c r="PZO98" s="254"/>
      <c r="PZR98" s="252"/>
      <c r="PZS98" s="252"/>
      <c r="PZT98" s="252"/>
      <c r="PZU98" s="252"/>
      <c r="PZV98" s="253"/>
      <c r="PZW98" s="253"/>
      <c r="PZX98" s="255"/>
      <c r="PZY98" s="255"/>
      <c r="PZZ98" s="256"/>
      <c r="QAC98" s="251"/>
      <c r="QAD98" s="251"/>
      <c r="QAE98" s="251"/>
      <c r="QAF98" s="251"/>
      <c r="QAG98" s="251"/>
      <c r="QAH98" s="251"/>
      <c r="QAI98" s="252"/>
      <c r="QAJ98" s="253"/>
      <c r="QAO98" s="254"/>
      <c r="QAR98" s="252"/>
      <c r="QAS98" s="252"/>
      <c r="QAT98" s="252"/>
      <c r="QAU98" s="252"/>
      <c r="QAV98" s="253"/>
      <c r="QAW98" s="253"/>
      <c r="QAX98" s="255"/>
      <c r="QAY98" s="255"/>
      <c r="QAZ98" s="256"/>
      <c r="QBC98" s="251"/>
      <c r="QBD98" s="251"/>
      <c r="QBE98" s="251"/>
      <c r="QBF98" s="251"/>
      <c r="QBG98" s="251"/>
      <c r="QBH98" s="251"/>
      <c r="QBI98" s="252"/>
      <c r="QBJ98" s="253"/>
      <c r="QBO98" s="254"/>
      <c r="QBR98" s="252"/>
      <c r="QBS98" s="252"/>
      <c r="QBT98" s="252"/>
      <c r="QBU98" s="252"/>
      <c r="QBV98" s="253"/>
      <c r="QBW98" s="253"/>
      <c r="QBX98" s="255"/>
      <c r="QBY98" s="255"/>
      <c r="QBZ98" s="256"/>
      <c r="QCC98" s="251"/>
      <c r="QCD98" s="251"/>
      <c r="QCE98" s="251"/>
      <c r="QCF98" s="251"/>
      <c r="QCG98" s="251"/>
      <c r="QCH98" s="251"/>
      <c r="QCI98" s="252"/>
      <c r="QCJ98" s="253"/>
      <c r="QCO98" s="254"/>
      <c r="QCR98" s="252"/>
      <c r="QCS98" s="252"/>
      <c r="QCT98" s="252"/>
      <c r="QCU98" s="252"/>
      <c r="QCV98" s="253"/>
      <c r="QCW98" s="253"/>
      <c r="QCX98" s="255"/>
      <c r="QCY98" s="255"/>
      <c r="QCZ98" s="256"/>
      <c r="QDC98" s="251"/>
      <c r="QDD98" s="251"/>
      <c r="QDE98" s="251"/>
      <c r="QDF98" s="251"/>
      <c r="QDG98" s="251"/>
      <c r="QDH98" s="251"/>
      <c r="QDI98" s="252"/>
      <c r="QDJ98" s="253"/>
      <c r="QDO98" s="254"/>
      <c r="QDR98" s="252"/>
      <c r="QDS98" s="252"/>
      <c r="QDT98" s="252"/>
      <c r="QDU98" s="252"/>
      <c r="QDV98" s="253"/>
      <c r="QDW98" s="253"/>
      <c r="QDX98" s="255"/>
      <c r="QDY98" s="255"/>
      <c r="QDZ98" s="256"/>
      <c r="QEC98" s="251"/>
      <c r="QED98" s="251"/>
      <c r="QEE98" s="251"/>
      <c r="QEF98" s="251"/>
      <c r="QEG98" s="251"/>
      <c r="QEH98" s="251"/>
      <c r="QEI98" s="252"/>
      <c r="QEJ98" s="253"/>
      <c r="QEO98" s="254"/>
      <c r="QER98" s="252"/>
      <c r="QES98" s="252"/>
      <c r="QET98" s="252"/>
      <c r="QEU98" s="252"/>
      <c r="QEV98" s="253"/>
      <c r="QEW98" s="253"/>
      <c r="QEX98" s="255"/>
      <c r="QEY98" s="255"/>
      <c r="QEZ98" s="256"/>
      <c r="QFC98" s="251"/>
      <c r="QFD98" s="251"/>
      <c r="QFE98" s="251"/>
      <c r="QFF98" s="251"/>
      <c r="QFG98" s="251"/>
      <c r="QFH98" s="251"/>
      <c r="QFI98" s="252"/>
      <c r="QFJ98" s="253"/>
      <c r="QFO98" s="254"/>
      <c r="QFR98" s="252"/>
      <c r="QFS98" s="252"/>
      <c r="QFT98" s="252"/>
      <c r="QFU98" s="252"/>
      <c r="QFV98" s="253"/>
      <c r="QFW98" s="253"/>
      <c r="QFX98" s="255"/>
      <c r="QFY98" s="255"/>
      <c r="QFZ98" s="256"/>
      <c r="QGC98" s="251"/>
      <c r="QGD98" s="251"/>
      <c r="QGE98" s="251"/>
      <c r="QGF98" s="251"/>
      <c r="QGG98" s="251"/>
      <c r="QGH98" s="251"/>
      <c r="QGI98" s="252"/>
      <c r="QGJ98" s="253"/>
      <c r="QGO98" s="254"/>
      <c r="QGR98" s="252"/>
      <c r="QGS98" s="252"/>
      <c r="QGT98" s="252"/>
      <c r="QGU98" s="252"/>
      <c r="QGV98" s="253"/>
      <c r="QGW98" s="253"/>
      <c r="QGX98" s="255"/>
      <c r="QGY98" s="255"/>
      <c r="QGZ98" s="256"/>
      <c r="QHC98" s="251"/>
      <c r="QHD98" s="251"/>
      <c r="QHE98" s="251"/>
      <c r="QHF98" s="251"/>
      <c r="QHG98" s="251"/>
      <c r="QHH98" s="251"/>
      <c r="QHI98" s="252"/>
      <c r="QHJ98" s="253"/>
      <c r="QHO98" s="254"/>
      <c r="QHR98" s="252"/>
      <c r="QHS98" s="252"/>
      <c r="QHT98" s="252"/>
      <c r="QHU98" s="252"/>
      <c r="QHV98" s="253"/>
      <c r="QHW98" s="253"/>
      <c r="QHX98" s="255"/>
      <c r="QHY98" s="255"/>
      <c r="QHZ98" s="256"/>
      <c r="QIC98" s="251"/>
      <c r="QID98" s="251"/>
      <c r="QIE98" s="251"/>
      <c r="QIF98" s="251"/>
      <c r="QIG98" s="251"/>
      <c r="QIH98" s="251"/>
      <c r="QII98" s="252"/>
      <c r="QIJ98" s="253"/>
      <c r="QIO98" s="254"/>
      <c r="QIR98" s="252"/>
      <c r="QIS98" s="252"/>
      <c r="QIT98" s="252"/>
      <c r="QIU98" s="252"/>
      <c r="QIV98" s="253"/>
      <c r="QIW98" s="253"/>
      <c r="QIX98" s="255"/>
      <c r="QIY98" s="255"/>
      <c r="QIZ98" s="256"/>
      <c r="QJC98" s="251"/>
      <c r="QJD98" s="251"/>
      <c r="QJE98" s="251"/>
      <c r="QJF98" s="251"/>
      <c r="QJG98" s="251"/>
      <c r="QJH98" s="251"/>
      <c r="QJI98" s="252"/>
      <c r="QJJ98" s="253"/>
      <c r="QJO98" s="254"/>
      <c r="QJR98" s="252"/>
      <c r="QJS98" s="252"/>
      <c r="QJT98" s="252"/>
      <c r="QJU98" s="252"/>
      <c r="QJV98" s="253"/>
      <c r="QJW98" s="253"/>
      <c r="QJX98" s="255"/>
      <c r="QJY98" s="255"/>
      <c r="QJZ98" s="256"/>
      <c r="QKC98" s="251"/>
      <c r="QKD98" s="251"/>
      <c r="QKE98" s="251"/>
      <c r="QKF98" s="251"/>
      <c r="QKG98" s="251"/>
      <c r="QKH98" s="251"/>
      <c r="QKI98" s="252"/>
      <c r="QKJ98" s="253"/>
      <c r="QKO98" s="254"/>
      <c r="QKR98" s="252"/>
      <c r="QKS98" s="252"/>
      <c r="QKT98" s="252"/>
      <c r="QKU98" s="252"/>
      <c r="QKV98" s="253"/>
      <c r="QKW98" s="253"/>
      <c r="QKX98" s="255"/>
      <c r="QKY98" s="255"/>
      <c r="QKZ98" s="256"/>
      <c r="QLC98" s="251"/>
      <c r="QLD98" s="251"/>
      <c r="QLE98" s="251"/>
      <c r="QLF98" s="251"/>
      <c r="QLG98" s="251"/>
      <c r="QLH98" s="251"/>
      <c r="QLI98" s="252"/>
      <c r="QLJ98" s="253"/>
      <c r="QLO98" s="254"/>
      <c r="QLR98" s="252"/>
      <c r="QLS98" s="252"/>
      <c r="QLT98" s="252"/>
      <c r="QLU98" s="252"/>
      <c r="QLV98" s="253"/>
      <c r="QLW98" s="253"/>
      <c r="QLX98" s="255"/>
      <c r="QLY98" s="255"/>
      <c r="QLZ98" s="256"/>
      <c r="QMC98" s="251"/>
      <c r="QMD98" s="251"/>
      <c r="QME98" s="251"/>
      <c r="QMF98" s="251"/>
      <c r="QMG98" s="251"/>
      <c r="QMH98" s="251"/>
      <c r="QMI98" s="252"/>
      <c r="QMJ98" s="253"/>
      <c r="QMO98" s="254"/>
      <c r="QMR98" s="252"/>
      <c r="QMS98" s="252"/>
      <c r="QMT98" s="252"/>
      <c r="QMU98" s="252"/>
      <c r="QMV98" s="253"/>
      <c r="QMW98" s="253"/>
      <c r="QMX98" s="255"/>
      <c r="QMY98" s="255"/>
      <c r="QMZ98" s="256"/>
      <c r="QNC98" s="251"/>
      <c r="QND98" s="251"/>
      <c r="QNE98" s="251"/>
      <c r="QNF98" s="251"/>
      <c r="QNG98" s="251"/>
      <c r="QNH98" s="251"/>
      <c r="QNI98" s="252"/>
      <c r="QNJ98" s="253"/>
      <c r="QNO98" s="254"/>
      <c r="QNR98" s="252"/>
      <c r="QNS98" s="252"/>
      <c r="QNT98" s="252"/>
      <c r="QNU98" s="252"/>
      <c r="QNV98" s="253"/>
      <c r="QNW98" s="253"/>
      <c r="QNX98" s="255"/>
      <c r="QNY98" s="255"/>
      <c r="QNZ98" s="256"/>
      <c r="QOC98" s="251"/>
      <c r="QOD98" s="251"/>
      <c r="QOE98" s="251"/>
      <c r="QOF98" s="251"/>
      <c r="QOG98" s="251"/>
      <c r="QOH98" s="251"/>
      <c r="QOI98" s="252"/>
      <c r="QOJ98" s="253"/>
      <c r="QOO98" s="254"/>
      <c r="QOR98" s="252"/>
      <c r="QOS98" s="252"/>
      <c r="QOT98" s="252"/>
      <c r="QOU98" s="252"/>
      <c r="QOV98" s="253"/>
      <c r="QOW98" s="253"/>
      <c r="QOX98" s="255"/>
      <c r="QOY98" s="255"/>
      <c r="QOZ98" s="256"/>
      <c r="QPC98" s="251"/>
      <c r="QPD98" s="251"/>
      <c r="QPE98" s="251"/>
      <c r="QPF98" s="251"/>
      <c r="QPG98" s="251"/>
      <c r="QPH98" s="251"/>
      <c r="QPI98" s="252"/>
      <c r="QPJ98" s="253"/>
      <c r="QPO98" s="254"/>
      <c r="QPR98" s="252"/>
      <c r="QPS98" s="252"/>
      <c r="QPT98" s="252"/>
      <c r="QPU98" s="252"/>
      <c r="QPV98" s="253"/>
      <c r="QPW98" s="253"/>
      <c r="QPX98" s="255"/>
      <c r="QPY98" s="255"/>
      <c r="QPZ98" s="256"/>
      <c r="QQC98" s="251"/>
      <c r="QQD98" s="251"/>
      <c r="QQE98" s="251"/>
      <c r="QQF98" s="251"/>
      <c r="QQG98" s="251"/>
      <c r="QQH98" s="251"/>
      <c r="QQI98" s="252"/>
      <c r="QQJ98" s="253"/>
      <c r="QQO98" s="254"/>
      <c r="QQR98" s="252"/>
      <c r="QQS98" s="252"/>
      <c r="QQT98" s="252"/>
      <c r="QQU98" s="252"/>
      <c r="QQV98" s="253"/>
      <c r="QQW98" s="253"/>
      <c r="QQX98" s="255"/>
      <c r="QQY98" s="255"/>
      <c r="QQZ98" s="256"/>
      <c r="QRC98" s="251"/>
      <c r="QRD98" s="251"/>
      <c r="QRE98" s="251"/>
      <c r="QRF98" s="251"/>
      <c r="QRG98" s="251"/>
      <c r="QRH98" s="251"/>
      <c r="QRI98" s="252"/>
      <c r="QRJ98" s="253"/>
      <c r="QRO98" s="254"/>
      <c r="QRR98" s="252"/>
      <c r="QRS98" s="252"/>
      <c r="QRT98" s="252"/>
      <c r="QRU98" s="252"/>
      <c r="QRV98" s="253"/>
      <c r="QRW98" s="253"/>
      <c r="QRX98" s="255"/>
      <c r="QRY98" s="255"/>
      <c r="QRZ98" s="256"/>
      <c r="QSC98" s="251"/>
      <c r="QSD98" s="251"/>
      <c r="QSE98" s="251"/>
      <c r="QSF98" s="251"/>
      <c r="QSG98" s="251"/>
      <c r="QSH98" s="251"/>
      <c r="QSI98" s="252"/>
      <c r="QSJ98" s="253"/>
      <c r="QSO98" s="254"/>
      <c r="QSR98" s="252"/>
      <c r="QSS98" s="252"/>
      <c r="QST98" s="252"/>
      <c r="QSU98" s="252"/>
      <c r="QSV98" s="253"/>
      <c r="QSW98" s="253"/>
      <c r="QSX98" s="255"/>
      <c r="QSY98" s="255"/>
      <c r="QSZ98" s="256"/>
      <c r="QTC98" s="251"/>
      <c r="QTD98" s="251"/>
      <c r="QTE98" s="251"/>
      <c r="QTF98" s="251"/>
      <c r="QTG98" s="251"/>
      <c r="QTH98" s="251"/>
      <c r="QTI98" s="252"/>
      <c r="QTJ98" s="253"/>
      <c r="QTO98" s="254"/>
      <c r="QTR98" s="252"/>
      <c r="QTS98" s="252"/>
      <c r="QTT98" s="252"/>
      <c r="QTU98" s="252"/>
      <c r="QTV98" s="253"/>
      <c r="QTW98" s="253"/>
      <c r="QTX98" s="255"/>
      <c r="QTY98" s="255"/>
      <c r="QTZ98" s="256"/>
      <c r="QUC98" s="251"/>
      <c r="QUD98" s="251"/>
      <c r="QUE98" s="251"/>
      <c r="QUF98" s="251"/>
      <c r="QUG98" s="251"/>
      <c r="QUH98" s="251"/>
      <c r="QUI98" s="252"/>
      <c r="QUJ98" s="253"/>
      <c r="QUO98" s="254"/>
      <c r="QUR98" s="252"/>
      <c r="QUS98" s="252"/>
      <c r="QUT98" s="252"/>
      <c r="QUU98" s="252"/>
      <c r="QUV98" s="253"/>
      <c r="QUW98" s="253"/>
      <c r="QUX98" s="255"/>
      <c r="QUY98" s="255"/>
      <c r="QUZ98" s="256"/>
      <c r="QVC98" s="251"/>
      <c r="QVD98" s="251"/>
      <c r="QVE98" s="251"/>
      <c r="QVF98" s="251"/>
      <c r="QVG98" s="251"/>
      <c r="QVH98" s="251"/>
      <c r="QVI98" s="252"/>
      <c r="QVJ98" s="253"/>
      <c r="QVO98" s="254"/>
      <c r="QVR98" s="252"/>
      <c r="QVS98" s="252"/>
      <c r="QVT98" s="252"/>
      <c r="QVU98" s="252"/>
      <c r="QVV98" s="253"/>
      <c r="QVW98" s="253"/>
      <c r="QVX98" s="255"/>
      <c r="QVY98" s="255"/>
      <c r="QVZ98" s="256"/>
      <c r="QWC98" s="251"/>
      <c r="QWD98" s="251"/>
      <c r="QWE98" s="251"/>
      <c r="QWF98" s="251"/>
      <c r="QWG98" s="251"/>
      <c r="QWH98" s="251"/>
      <c r="QWI98" s="252"/>
      <c r="QWJ98" s="253"/>
      <c r="QWO98" s="254"/>
      <c r="QWR98" s="252"/>
      <c r="QWS98" s="252"/>
      <c r="QWT98" s="252"/>
      <c r="QWU98" s="252"/>
      <c r="QWV98" s="253"/>
      <c r="QWW98" s="253"/>
      <c r="QWX98" s="255"/>
      <c r="QWY98" s="255"/>
      <c r="QWZ98" s="256"/>
      <c r="QXC98" s="251"/>
      <c r="QXD98" s="251"/>
      <c r="QXE98" s="251"/>
      <c r="QXF98" s="251"/>
      <c r="QXG98" s="251"/>
      <c r="QXH98" s="251"/>
      <c r="QXI98" s="252"/>
      <c r="QXJ98" s="253"/>
      <c r="QXO98" s="254"/>
      <c r="QXR98" s="252"/>
      <c r="QXS98" s="252"/>
      <c r="QXT98" s="252"/>
      <c r="QXU98" s="252"/>
      <c r="QXV98" s="253"/>
      <c r="QXW98" s="253"/>
      <c r="QXX98" s="255"/>
      <c r="QXY98" s="255"/>
      <c r="QXZ98" s="256"/>
      <c r="QYC98" s="251"/>
      <c r="QYD98" s="251"/>
      <c r="QYE98" s="251"/>
      <c r="QYF98" s="251"/>
      <c r="QYG98" s="251"/>
      <c r="QYH98" s="251"/>
      <c r="QYI98" s="252"/>
      <c r="QYJ98" s="253"/>
      <c r="QYO98" s="254"/>
      <c r="QYR98" s="252"/>
      <c r="QYS98" s="252"/>
      <c r="QYT98" s="252"/>
      <c r="QYU98" s="252"/>
      <c r="QYV98" s="253"/>
      <c r="QYW98" s="253"/>
      <c r="QYX98" s="255"/>
      <c r="QYY98" s="255"/>
      <c r="QYZ98" s="256"/>
      <c r="QZC98" s="251"/>
      <c r="QZD98" s="251"/>
      <c r="QZE98" s="251"/>
      <c r="QZF98" s="251"/>
      <c r="QZG98" s="251"/>
      <c r="QZH98" s="251"/>
      <c r="QZI98" s="252"/>
      <c r="QZJ98" s="253"/>
      <c r="QZO98" s="254"/>
      <c r="QZR98" s="252"/>
      <c r="QZS98" s="252"/>
      <c r="QZT98" s="252"/>
      <c r="QZU98" s="252"/>
      <c r="QZV98" s="253"/>
      <c r="QZW98" s="253"/>
      <c r="QZX98" s="255"/>
      <c r="QZY98" s="255"/>
      <c r="QZZ98" s="256"/>
      <c r="RAC98" s="251"/>
      <c r="RAD98" s="251"/>
      <c r="RAE98" s="251"/>
      <c r="RAF98" s="251"/>
      <c r="RAG98" s="251"/>
      <c r="RAH98" s="251"/>
      <c r="RAI98" s="252"/>
      <c r="RAJ98" s="253"/>
      <c r="RAO98" s="254"/>
      <c r="RAR98" s="252"/>
      <c r="RAS98" s="252"/>
      <c r="RAT98" s="252"/>
      <c r="RAU98" s="252"/>
      <c r="RAV98" s="253"/>
      <c r="RAW98" s="253"/>
      <c r="RAX98" s="255"/>
      <c r="RAY98" s="255"/>
      <c r="RAZ98" s="256"/>
      <c r="RBC98" s="251"/>
      <c r="RBD98" s="251"/>
      <c r="RBE98" s="251"/>
      <c r="RBF98" s="251"/>
      <c r="RBG98" s="251"/>
      <c r="RBH98" s="251"/>
      <c r="RBI98" s="252"/>
      <c r="RBJ98" s="253"/>
      <c r="RBO98" s="254"/>
      <c r="RBR98" s="252"/>
      <c r="RBS98" s="252"/>
      <c r="RBT98" s="252"/>
      <c r="RBU98" s="252"/>
      <c r="RBV98" s="253"/>
      <c r="RBW98" s="253"/>
      <c r="RBX98" s="255"/>
      <c r="RBY98" s="255"/>
      <c r="RBZ98" s="256"/>
      <c r="RCC98" s="251"/>
      <c r="RCD98" s="251"/>
      <c r="RCE98" s="251"/>
      <c r="RCF98" s="251"/>
      <c r="RCG98" s="251"/>
      <c r="RCH98" s="251"/>
      <c r="RCI98" s="252"/>
      <c r="RCJ98" s="253"/>
      <c r="RCO98" s="254"/>
      <c r="RCR98" s="252"/>
      <c r="RCS98" s="252"/>
      <c r="RCT98" s="252"/>
      <c r="RCU98" s="252"/>
      <c r="RCV98" s="253"/>
      <c r="RCW98" s="253"/>
      <c r="RCX98" s="255"/>
      <c r="RCY98" s="255"/>
      <c r="RCZ98" s="256"/>
      <c r="RDC98" s="251"/>
      <c r="RDD98" s="251"/>
      <c r="RDE98" s="251"/>
      <c r="RDF98" s="251"/>
      <c r="RDG98" s="251"/>
      <c r="RDH98" s="251"/>
      <c r="RDI98" s="252"/>
      <c r="RDJ98" s="253"/>
      <c r="RDO98" s="254"/>
      <c r="RDR98" s="252"/>
      <c r="RDS98" s="252"/>
      <c r="RDT98" s="252"/>
      <c r="RDU98" s="252"/>
      <c r="RDV98" s="253"/>
      <c r="RDW98" s="253"/>
      <c r="RDX98" s="255"/>
      <c r="RDY98" s="255"/>
      <c r="RDZ98" s="256"/>
      <c r="REC98" s="251"/>
      <c r="RED98" s="251"/>
      <c r="REE98" s="251"/>
      <c r="REF98" s="251"/>
      <c r="REG98" s="251"/>
      <c r="REH98" s="251"/>
      <c r="REI98" s="252"/>
      <c r="REJ98" s="253"/>
      <c r="REO98" s="254"/>
      <c r="RER98" s="252"/>
      <c r="RES98" s="252"/>
      <c r="RET98" s="252"/>
      <c r="REU98" s="252"/>
      <c r="REV98" s="253"/>
      <c r="REW98" s="253"/>
      <c r="REX98" s="255"/>
      <c r="REY98" s="255"/>
      <c r="REZ98" s="256"/>
      <c r="RFC98" s="251"/>
      <c r="RFD98" s="251"/>
      <c r="RFE98" s="251"/>
      <c r="RFF98" s="251"/>
      <c r="RFG98" s="251"/>
      <c r="RFH98" s="251"/>
      <c r="RFI98" s="252"/>
      <c r="RFJ98" s="253"/>
      <c r="RFO98" s="254"/>
      <c r="RFR98" s="252"/>
      <c r="RFS98" s="252"/>
      <c r="RFT98" s="252"/>
      <c r="RFU98" s="252"/>
      <c r="RFV98" s="253"/>
      <c r="RFW98" s="253"/>
      <c r="RFX98" s="255"/>
      <c r="RFY98" s="255"/>
      <c r="RFZ98" s="256"/>
      <c r="RGC98" s="251"/>
      <c r="RGD98" s="251"/>
      <c r="RGE98" s="251"/>
      <c r="RGF98" s="251"/>
      <c r="RGG98" s="251"/>
      <c r="RGH98" s="251"/>
      <c r="RGI98" s="252"/>
      <c r="RGJ98" s="253"/>
      <c r="RGO98" s="254"/>
      <c r="RGR98" s="252"/>
      <c r="RGS98" s="252"/>
      <c r="RGT98" s="252"/>
      <c r="RGU98" s="252"/>
      <c r="RGV98" s="253"/>
      <c r="RGW98" s="253"/>
      <c r="RGX98" s="255"/>
      <c r="RGY98" s="255"/>
      <c r="RGZ98" s="256"/>
      <c r="RHC98" s="251"/>
      <c r="RHD98" s="251"/>
      <c r="RHE98" s="251"/>
      <c r="RHF98" s="251"/>
      <c r="RHG98" s="251"/>
      <c r="RHH98" s="251"/>
      <c r="RHI98" s="252"/>
      <c r="RHJ98" s="253"/>
      <c r="RHO98" s="254"/>
      <c r="RHR98" s="252"/>
      <c r="RHS98" s="252"/>
      <c r="RHT98" s="252"/>
      <c r="RHU98" s="252"/>
      <c r="RHV98" s="253"/>
      <c r="RHW98" s="253"/>
      <c r="RHX98" s="255"/>
      <c r="RHY98" s="255"/>
      <c r="RHZ98" s="256"/>
      <c r="RIC98" s="251"/>
      <c r="RID98" s="251"/>
      <c r="RIE98" s="251"/>
      <c r="RIF98" s="251"/>
      <c r="RIG98" s="251"/>
      <c r="RIH98" s="251"/>
      <c r="RII98" s="252"/>
      <c r="RIJ98" s="253"/>
      <c r="RIO98" s="254"/>
      <c r="RIR98" s="252"/>
      <c r="RIS98" s="252"/>
      <c r="RIT98" s="252"/>
      <c r="RIU98" s="252"/>
      <c r="RIV98" s="253"/>
      <c r="RIW98" s="253"/>
      <c r="RIX98" s="255"/>
      <c r="RIY98" s="255"/>
      <c r="RIZ98" s="256"/>
      <c r="RJC98" s="251"/>
      <c r="RJD98" s="251"/>
      <c r="RJE98" s="251"/>
      <c r="RJF98" s="251"/>
      <c r="RJG98" s="251"/>
      <c r="RJH98" s="251"/>
      <c r="RJI98" s="252"/>
      <c r="RJJ98" s="253"/>
      <c r="RJO98" s="254"/>
      <c r="RJR98" s="252"/>
      <c r="RJS98" s="252"/>
      <c r="RJT98" s="252"/>
      <c r="RJU98" s="252"/>
      <c r="RJV98" s="253"/>
      <c r="RJW98" s="253"/>
      <c r="RJX98" s="255"/>
      <c r="RJY98" s="255"/>
      <c r="RJZ98" s="256"/>
      <c r="RKC98" s="251"/>
      <c r="RKD98" s="251"/>
      <c r="RKE98" s="251"/>
      <c r="RKF98" s="251"/>
      <c r="RKG98" s="251"/>
      <c r="RKH98" s="251"/>
      <c r="RKI98" s="252"/>
      <c r="RKJ98" s="253"/>
      <c r="RKO98" s="254"/>
      <c r="RKR98" s="252"/>
      <c r="RKS98" s="252"/>
      <c r="RKT98" s="252"/>
      <c r="RKU98" s="252"/>
      <c r="RKV98" s="253"/>
      <c r="RKW98" s="253"/>
      <c r="RKX98" s="255"/>
      <c r="RKY98" s="255"/>
      <c r="RKZ98" s="256"/>
      <c r="RLC98" s="251"/>
      <c r="RLD98" s="251"/>
      <c r="RLE98" s="251"/>
      <c r="RLF98" s="251"/>
      <c r="RLG98" s="251"/>
      <c r="RLH98" s="251"/>
      <c r="RLI98" s="252"/>
      <c r="RLJ98" s="253"/>
      <c r="RLO98" s="254"/>
      <c r="RLR98" s="252"/>
      <c r="RLS98" s="252"/>
      <c r="RLT98" s="252"/>
      <c r="RLU98" s="252"/>
      <c r="RLV98" s="253"/>
      <c r="RLW98" s="253"/>
      <c r="RLX98" s="255"/>
      <c r="RLY98" s="255"/>
      <c r="RLZ98" s="256"/>
      <c r="RMC98" s="251"/>
      <c r="RMD98" s="251"/>
      <c r="RME98" s="251"/>
      <c r="RMF98" s="251"/>
      <c r="RMG98" s="251"/>
      <c r="RMH98" s="251"/>
      <c r="RMI98" s="252"/>
      <c r="RMJ98" s="253"/>
      <c r="RMO98" s="254"/>
      <c r="RMR98" s="252"/>
      <c r="RMS98" s="252"/>
      <c r="RMT98" s="252"/>
      <c r="RMU98" s="252"/>
      <c r="RMV98" s="253"/>
      <c r="RMW98" s="253"/>
      <c r="RMX98" s="255"/>
      <c r="RMY98" s="255"/>
      <c r="RMZ98" s="256"/>
      <c r="RNC98" s="251"/>
      <c r="RND98" s="251"/>
      <c r="RNE98" s="251"/>
      <c r="RNF98" s="251"/>
      <c r="RNG98" s="251"/>
      <c r="RNH98" s="251"/>
      <c r="RNI98" s="252"/>
      <c r="RNJ98" s="253"/>
      <c r="RNO98" s="254"/>
      <c r="RNR98" s="252"/>
      <c r="RNS98" s="252"/>
      <c r="RNT98" s="252"/>
      <c r="RNU98" s="252"/>
      <c r="RNV98" s="253"/>
      <c r="RNW98" s="253"/>
      <c r="RNX98" s="255"/>
      <c r="RNY98" s="255"/>
      <c r="RNZ98" s="256"/>
      <c r="ROC98" s="251"/>
      <c r="ROD98" s="251"/>
      <c r="ROE98" s="251"/>
      <c r="ROF98" s="251"/>
      <c r="ROG98" s="251"/>
      <c r="ROH98" s="251"/>
      <c r="ROI98" s="252"/>
      <c r="ROJ98" s="253"/>
      <c r="ROO98" s="254"/>
      <c r="ROR98" s="252"/>
      <c r="ROS98" s="252"/>
      <c r="ROT98" s="252"/>
      <c r="ROU98" s="252"/>
      <c r="ROV98" s="253"/>
      <c r="ROW98" s="253"/>
      <c r="ROX98" s="255"/>
      <c r="ROY98" s="255"/>
      <c r="ROZ98" s="256"/>
      <c r="RPC98" s="251"/>
      <c r="RPD98" s="251"/>
      <c r="RPE98" s="251"/>
      <c r="RPF98" s="251"/>
      <c r="RPG98" s="251"/>
      <c r="RPH98" s="251"/>
      <c r="RPI98" s="252"/>
      <c r="RPJ98" s="253"/>
      <c r="RPO98" s="254"/>
      <c r="RPR98" s="252"/>
      <c r="RPS98" s="252"/>
      <c r="RPT98" s="252"/>
      <c r="RPU98" s="252"/>
      <c r="RPV98" s="253"/>
      <c r="RPW98" s="253"/>
      <c r="RPX98" s="255"/>
      <c r="RPY98" s="255"/>
      <c r="RPZ98" s="256"/>
      <c r="RQC98" s="251"/>
      <c r="RQD98" s="251"/>
      <c r="RQE98" s="251"/>
      <c r="RQF98" s="251"/>
      <c r="RQG98" s="251"/>
      <c r="RQH98" s="251"/>
      <c r="RQI98" s="252"/>
      <c r="RQJ98" s="253"/>
      <c r="RQO98" s="254"/>
      <c r="RQR98" s="252"/>
      <c r="RQS98" s="252"/>
      <c r="RQT98" s="252"/>
      <c r="RQU98" s="252"/>
      <c r="RQV98" s="253"/>
      <c r="RQW98" s="253"/>
      <c r="RQX98" s="255"/>
      <c r="RQY98" s="255"/>
      <c r="RQZ98" s="256"/>
      <c r="RRC98" s="251"/>
      <c r="RRD98" s="251"/>
      <c r="RRE98" s="251"/>
      <c r="RRF98" s="251"/>
      <c r="RRG98" s="251"/>
      <c r="RRH98" s="251"/>
      <c r="RRI98" s="252"/>
      <c r="RRJ98" s="253"/>
      <c r="RRO98" s="254"/>
      <c r="RRR98" s="252"/>
      <c r="RRS98" s="252"/>
      <c r="RRT98" s="252"/>
      <c r="RRU98" s="252"/>
      <c r="RRV98" s="253"/>
      <c r="RRW98" s="253"/>
      <c r="RRX98" s="255"/>
      <c r="RRY98" s="255"/>
      <c r="RRZ98" s="256"/>
      <c r="RSC98" s="251"/>
      <c r="RSD98" s="251"/>
      <c r="RSE98" s="251"/>
      <c r="RSF98" s="251"/>
      <c r="RSG98" s="251"/>
      <c r="RSH98" s="251"/>
      <c r="RSI98" s="252"/>
      <c r="RSJ98" s="253"/>
      <c r="RSO98" s="254"/>
      <c r="RSR98" s="252"/>
      <c r="RSS98" s="252"/>
      <c r="RST98" s="252"/>
      <c r="RSU98" s="252"/>
      <c r="RSV98" s="253"/>
      <c r="RSW98" s="253"/>
      <c r="RSX98" s="255"/>
      <c r="RSY98" s="255"/>
      <c r="RSZ98" s="256"/>
      <c r="RTC98" s="251"/>
      <c r="RTD98" s="251"/>
      <c r="RTE98" s="251"/>
      <c r="RTF98" s="251"/>
      <c r="RTG98" s="251"/>
      <c r="RTH98" s="251"/>
      <c r="RTI98" s="252"/>
      <c r="RTJ98" s="253"/>
      <c r="RTO98" s="254"/>
      <c r="RTR98" s="252"/>
      <c r="RTS98" s="252"/>
      <c r="RTT98" s="252"/>
      <c r="RTU98" s="252"/>
      <c r="RTV98" s="253"/>
      <c r="RTW98" s="253"/>
      <c r="RTX98" s="255"/>
      <c r="RTY98" s="255"/>
      <c r="RTZ98" s="256"/>
      <c r="RUC98" s="251"/>
      <c r="RUD98" s="251"/>
      <c r="RUE98" s="251"/>
      <c r="RUF98" s="251"/>
      <c r="RUG98" s="251"/>
      <c r="RUH98" s="251"/>
      <c r="RUI98" s="252"/>
      <c r="RUJ98" s="253"/>
      <c r="RUO98" s="254"/>
      <c r="RUR98" s="252"/>
      <c r="RUS98" s="252"/>
      <c r="RUT98" s="252"/>
      <c r="RUU98" s="252"/>
      <c r="RUV98" s="253"/>
      <c r="RUW98" s="253"/>
      <c r="RUX98" s="255"/>
      <c r="RUY98" s="255"/>
      <c r="RUZ98" s="256"/>
      <c r="RVC98" s="251"/>
      <c r="RVD98" s="251"/>
      <c r="RVE98" s="251"/>
      <c r="RVF98" s="251"/>
      <c r="RVG98" s="251"/>
      <c r="RVH98" s="251"/>
      <c r="RVI98" s="252"/>
      <c r="RVJ98" s="253"/>
      <c r="RVO98" s="254"/>
      <c r="RVR98" s="252"/>
      <c r="RVS98" s="252"/>
      <c r="RVT98" s="252"/>
      <c r="RVU98" s="252"/>
      <c r="RVV98" s="253"/>
      <c r="RVW98" s="253"/>
      <c r="RVX98" s="255"/>
      <c r="RVY98" s="255"/>
      <c r="RVZ98" s="256"/>
      <c r="RWC98" s="251"/>
      <c r="RWD98" s="251"/>
      <c r="RWE98" s="251"/>
      <c r="RWF98" s="251"/>
      <c r="RWG98" s="251"/>
      <c r="RWH98" s="251"/>
      <c r="RWI98" s="252"/>
      <c r="RWJ98" s="253"/>
      <c r="RWO98" s="254"/>
      <c r="RWR98" s="252"/>
      <c r="RWS98" s="252"/>
      <c r="RWT98" s="252"/>
      <c r="RWU98" s="252"/>
      <c r="RWV98" s="253"/>
      <c r="RWW98" s="253"/>
      <c r="RWX98" s="255"/>
      <c r="RWY98" s="255"/>
      <c r="RWZ98" s="256"/>
      <c r="RXC98" s="251"/>
      <c r="RXD98" s="251"/>
      <c r="RXE98" s="251"/>
      <c r="RXF98" s="251"/>
      <c r="RXG98" s="251"/>
      <c r="RXH98" s="251"/>
      <c r="RXI98" s="252"/>
      <c r="RXJ98" s="253"/>
      <c r="RXO98" s="254"/>
      <c r="RXR98" s="252"/>
      <c r="RXS98" s="252"/>
      <c r="RXT98" s="252"/>
      <c r="RXU98" s="252"/>
      <c r="RXV98" s="253"/>
      <c r="RXW98" s="253"/>
      <c r="RXX98" s="255"/>
      <c r="RXY98" s="255"/>
      <c r="RXZ98" s="256"/>
      <c r="RYC98" s="251"/>
      <c r="RYD98" s="251"/>
      <c r="RYE98" s="251"/>
      <c r="RYF98" s="251"/>
      <c r="RYG98" s="251"/>
      <c r="RYH98" s="251"/>
      <c r="RYI98" s="252"/>
      <c r="RYJ98" s="253"/>
      <c r="RYO98" s="254"/>
      <c r="RYR98" s="252"/>
      <c r="RYS98" s="252"/>
      <c r="RYT98" s="252"/>
      <c r="RYU98" s="252"/>
      <c r="RYV98" s="253"/>
      <c r="RYW98" s="253"/>
      <c r="RYX98" s="255"/>
      <c r="RYY98" s="255"/>
      <c r="RYZ98" s="256"/>
      <c r="RZC98" s="251"/>
      <c r="RZD98" s="251"/>
      <c r="RZE98" s="251"/>
      <c r="RZF98" s="251"/>
      <c r="RZG98" s="251"/>
      <c r="RZH98" s="251"/>
      <c r="RZI98" s="252"/>
      <c r="RZJ98" s="253"/>
      <c r="RZO98" s="254"/>
      <c r="RZR98" s="252"/>
      <c r="RZS98" s="252"/>
      <c r="RZT98" s="252"/>
      <c r="RZU98" s="252"/>
      <c r="RZV98" s="253"/>
      <c r="RZW98" s="253"/>
      <c r="RZX98" s="255"/>
      <c r="RZY98" s="255"/>
      <c r="RZZ98" s="256"/>
      <c r="SAC98" s="251"/>
      <c r="SAD98" s="251"/>
      <c r="SAE98" s="251"/>
      <c r="SAF98" s="251"/>
      <c r="SAG98" s="251"/>
      <c r="SAH98" s="251"/>
      <c r="SAI98" s="252"/>
      <c r="SAJ98" s="253"/>
      <c r="SAO98" s="254"/>
      <c r="SAR98" s="252"/>
      <c r="SAS98" s="252"/>
      <c r="SAT98" s="252"/>
      <c r="SAU98" s="252"/>
      <c r="SAV98" s="253"/>
      <c r="SAW98" s="253"/>
      <c r="SAX98" s="255"/>
      <c r="SAY98" s="255"/>
      <c r="SAZ98" s="256"/>
      <c r="SBC98" s="251"/>
      <c r="SBD98" s="251"/>
      <c r="SBE98" s="251"/>
      <c r="SBF98" s="251"/>
      <c r="SBG98" s="251"/>
      <c r="SBH98" s="251"/>
      <c r="SBI98" s="252"/>
      <c r="SBJ98" s="253"/>
      <c r="SBO98" s="254"/>
      <c r="SBR98" s="252"/>
      <c r="SBS98" s="252"/>
      <c r="SBT98" s="252"/>
      <c r="SBU98" s="252"/>
      <c r="SBV98" s="253"/>
      <c r="SBW98" s="253"/>
      <c r="SBX98" s="255"/>
      <c r="SBY98" s="255"/>
      <c r="SBZ98" s="256"/>
      <c r="SCC98" s="251"/>
      <c r="SCD98" s="251"/>
      <c r="SCE98" s="251"/>
      <c r="SCF98" s="251"/>
      <c r="SCG98" s="251"/>
      <c r="SCH98" s="251"/>
      <c r="SCI98" s="252"/>
      <c r="SCJ98" s="253"/>
      <c r="SCO98" s="254"/>
      <c r="SCR98" s="252"/>
      <c r="SCS98" s="252"/>
      <c r="SCT98" s="252"/>
      <c r="SCU98" s="252"/>
      <c r="SCV98" s="253"/>
      <c r="SCW98" s="253"/>
      <c r="SCX98" s="255"/>
      <c r="SCY98" s="255"/>
      <c r="SCZ98" s="256"/>
      <c r="SDC98" s="251"/>
      <c r="SDD98" s="251"/>
      <c r="SDE98" s="251"/>
      <c r="SDF98" s="251"/>
      <c r="SDG98" s="251"/>
      <c r="SDH98" s="251"/>
      <c r="SDI98" s="252"/>
      <c r="SDJ98" s="253"/>
      <c r="SDO98" s="254"/>
      <c r="SDR98" s="252"/>
      <c r="SDS98" s="252"/>
      <c r="SDT98" s="252"/>
      <c r="SDU98" s="252"/>
      <c r="SDV98" s="253"/>
      <c r="SDW98" s="253"/>
      <c r="SDX98" s="255"/>
      <c r="SDY98" s="255"/>
      <c r="SDZ98" s="256"/>
      <c r="SEC98" s="251"/>
      <c r="SED98" s="251"/>
      <c r="SEE98" s="251"/>
      <c r="SEF98" s="251"/>
      <c r="SEG98" s="251"/>
      <c r="SEH98" s="251"/>
      <c r="SEI98" s="252"/>
      <c r="SEJ98" s="253"/>
      <c r="SEO98" s="254"/>
      <c r="SER98" s="252"/>
      <c r="SES98" s="252"/>
      <c r="SET98" s="252"/>
      <c r="SEU98" s="252"/>
      <c r="SEV98" s="253"/>
      <c r="SEW98" s="253"/>
      <c r="SEX98" s="255"/>
      <c r="SEY98" s="255"/>
      <c r="SEZ98" s="256"/>
      <c r="SFC98" s="251"/>
      <c r="SFD98" s="251"/>
      <c r="SFE98" s="251"/>
      <c r="SFF98" s="251"/>
      <c r="SFG98" s="251"/>
      <c r="SFH98" s="251"/>
      <c r="SFI98" s="252"/>
      <c r="SFJ98" s="253"/>
      <c r="SFO98" s="254"/>
      <c r="SFR98" s="252"/>
      <c r="SFS98" s="252"/>
      <c r="SFT98" s="252"/>
      <c r="SFU98" s="252"/>
      <c r="SFV98" s="253"/>
      <c r="SFW98" s="253"/>
      <c r="SFX98" s="255"/>
      <c r="SFY98" s="255"/>
      <c r="SFZ98" s="256"/>
      <c r="SGC98" s="251"/>
      <c r="SGD98" s="251"/>
      <c r="SGE98" s="251"/>
      <c r="SGF98" s="251"/>
      <c r="SGG98" s="251"/>
      <c r="SGH98" s="251"/>
      <c r="SGI98" s="252"/>
      <c r="SGJ98" s="253"/>
      <c r="SGO98" s="254"/>
      <c r="SGR98" s="252"/>
      <c r="SGS98" s="252"/>
      <c r="SGT98" s="252"/>
      <c r="SGU98" s="252"/>
      <c r="SGV98" s="253"/>
      <c r="SGW98" s="253"/>
      <c r="SGX98" s="255"/>
      <c r="SGY98" s="255"/>
      <c r="SGZ98" s="256"/>
      <c r="SHC98" s="251"/>
      <c r="SHD98" s="251"/>
      <c r="SHE98" s="251"/>
      <c r="SHF98" s="251"/>
      <c r="SHG98" s="251"/>
      <c r="SHH98" s="251"/>
      <c r="SHI98" s="252"/>
      <c r="SHJ98" s="253"/>
      <c r="SHO98" s="254"/>
      <c r="SHR98" s="252"/>
      <c r="SHS98" s="252"/>
      <c r="SHT98" s="252"/>
      <c r="SHU98" s="252"/>
      <c r="SHV98" s="253"/>
      <c r="SHW98" s="253"/>
      <c r="SHX98" s="255"/>
      <c r="SHY98" s="255"/>
      <c r="SHZ98" s="256"/>
      <c r="SIC98" s="251"/>
      <c r="SID98" s="251"/>
      <c r="SIE98" s="251"/>
      <c r="SIF98" s="251"/>
      <c r="SIG98" s="251"/>
      <c r="SIH98" s="251"/>
      <c r="SII98" s="252"/>
      <c r="SIJ98" s="253"/>
      <c r="SIO98" s="254"/>
      <c r="SIR98" s="252"/>
      <c r="SIS98" s="252"/>
      <c r="SIT98" s="252"/>
      <c r="SIU98" s="252"/>
      <c r="SIV98" s="253"/>
      <c r="SIW98" s="253"/>
      <c r="SIX98" s="255"/>
      <c r="SIY98" s="255"/>
      <c r="SIZ98" s="256"/>
      <c r="SJC98" s="251"/>
      <c r="SJD98" s="251"/>
      <c r="SJE98" s="251"/>
      <c r="SJF98" s="251"/>
      <c r="SJG98" s="251"/>
      <c r="SJH98" s="251"/>
      <c r="SJI98" s="252"/>
      <c r="SJJ98" s="253"/>
      <c r="SJO98" s="254"/>
      <c r="SJR98" s="252"/>
      <c r="SJS98" s="252"/>
      <c r="SJT98" s="252"/>
      <c r="SJU98" s="252"/>
      <c r="SJV98" s="253"/>
      <c r="SJW98" s="253"/>
      <c r="SJX98" s="255"/>
      <c r="SJY98" s="255"/>
      <c r="SJZ98" s="256"/>
      <c r="SKC98" s="251"/>
      <c r="SKD98" s="251"/>
      <c r="SKE98" s="251"/>
      <c r="SKF98" s="251"/>
      <c r="SKG98" s="251"/>
      <c r="SKH98" s="251"/>
      <c r="SKI98" s="252"/>
      <c r="SKJ98" s="253"/>
      <c r="SKO98" s="254"/>
      <c r="SKR98" s="252"/>
      <c r="SKS98" s="252"/>
      <c r="SKT98" s="252"/>
      <c r="SKU98" s="252"/>
      <c r="SKV98" s="253"/>
      <c r="SKW98" s="253"/>
      <c r="SKX98" s="255"/>
      <c r="SKY98" s="255"/>
      <c r="SKZ98" s="256"/>
      <c r="SLC98" s="251"/>
      <c r="SLD98" s="251"/>
      <c r="SLE98" s="251"/>
      <c r="SLF98" s="251"/>
      <c r="SLG98" s="251"/>
      <c r="SLH98" s="251"/>
      <c r="SLI98" s="252"/>
      <c r="SLJ98" s="253"/>
      <c r="SLO98" s="254"/>
      <c r="SLR98" s="252"/>
      <c r="SLS98" s="252"/>
      <c r="SLT98" s="252"/>
      <c r="SLU98" s="252"/>
      <c r="SLV98" s="253"/>
      <c r="SLW98" s="253"/>
      <c r="SLX98" s="255"/>
      <c r="SLY98" s="255"/>
      <c r="SLZ98" s="256"/>
      <c r="SMC98" s="251"/>
      <c r="SMD98" s="251"/>
      <c r="SME98" s="251"/>
      <c r="SMF98" s="251"/>
      <c r="SMG98" s="251"/>
      <c r="SMH98" s="251"/>
      <c r="SMI98" s="252"/>
      <c r="SMJ98" s="253"/>
      <c r="SMO98" s="254"/>
      <c r="SMR98" s="252"/>
      <c r="SMS98" s="252"/>
      <c r="SMT98" s="252"/>
      <c r="SMU98" s="252"/>
      <c r="SMV98" s="253"/>
      <c r="SMW98" s="253"/>
      <c r="SMX98" s="255"/>
      <c r="SMY98" s="255"/>
      <c r="SMZ98" s="256"/>
      <c r="SNC98" s="251"/>
      <c r="SND98" s="251"/>
      <c r="SNE98" s="251"/>
      <c r="SNF98" s="251"/>
      <c r="SNG98" s="251"/>
      <c r="SNH98" s="251"/>
      <c r="SNI98" s="252"/>
      <c r="SNJ98" s="253"/>
      <c r="SNO98" s="254"/>
      <c r="SNR98" s="252"/>
      <c r="SNS98" s="252"/>
      <c r="SNT98" s="252"/>
      <c r="SNU98" s="252"/>
      <c r="SNV98" s="253"/>
      <c r="SNW98" s="253"/>
      <c r="SNX98" s="255"/>
      <c r="SNY98" s="255"/>
      <c r="SNZ98" s="256"/>
      <c r="SOC98" s="251"/>
      <c r="SOD98" s="251"/>
      <c r="SOE98" s="251"/>
      <c r="SOF98" s="251"/>
      <c r="SOG98" s="251"/>
      <c r="SOH98" s="251"/>
      <c r="SOI98" s="252"/>
      <c r="SOJ98" s="253"/>
      <c r="SOO98" s="254"/>
      <c r="SOR98" s="252"/>
      <c r="SOS98" s="252"/>
      <c r="SOT98" s="252"/>
      <c r="SOU98" s="252"/>
      <c r="SOV98" s="253"/>
      <c r="SOW98" s="253"/>
      <c r="SOX98" s="255"/>
      <c r="SOY98" s="255"/>
      <c r="SOZ98" s="256"/>
      <c r="SPC98" s="251"/>
      <c r="SPD98" s="251"/>
      <c r="SPE98" s="251"/>
      <c r="SPF98" s="251"/>
      <c r="SPG98" s="251"/>
      <c r="SPH98" s="251"/>
      <c r="SPI98" s="252"/>
      <c r="SPJ98" s="253"/>
      <c r="SPO98" s="254"/>
      <c r="SPR98" s="252"/>
      <c r="SPS98" s="252"/>
      <c r="SPT98" s="252"/>
      <c r="SPU98" s="252"/>
      <c r="SPV98" s="253"/>
      <c r="SPW98" s="253"/>
      <c r="SPX98" s="255"/>
      <c r="SPY98" s="255"/>
      <c r="SPZ98" s="256"/>
      <c r="SQC98" s="251"/>
      <c r="SQD98" s="251"/>
      <c r="SQE98" s="251"/>
      <c r="SQF98" s="251"/>
      <c r="SQG98" s="251"/>
      <c r="SQH98" s="251"/>
      <c r="SQI98" s="252"/>
      <c r="SQJ98" s="253"/>
      <c r="SQO98" s="254"/>
      <c r="SQR98" s="252"/>
      <c r="SQS98" s="252"/>
      <c r="SQT98" s="252"/>
      <c r="SQU98" s="252"/>
      <c r="SQV98" s="253"/>
      <c r="SQW98" s="253"/>
      <c r="SQX98" s="255"/>
      <c r="SQY98" s="255"/>
      <c r="SQZ98" s="256"/>
      <c r="SRC98" s="251"/>
      <c r="SRD98" s="251"/>
      <c r="SRE98" s="251"/>
      <c r="SRF98" s="251"/>
      <c r="SRG98" s="251"/>
      <c r="SRH98" s="251"/>
      <c r="SRI98" s="252"/>
      <c r="SRJ98" s="253"/>
      <c r="SRO98" s="254"/>
      <c r="SRR98" s="252"/>
      <c r="SRS98" s="252"/>
      <c r="SRT98" s="252"/>
      <c r="SRU98" s="252"/>
      <c r="SRV98" s="253"/>
      <c r="SRW98" s="253"/>
      <c r="SRX98" s="255"/>
      <c r="SRY98" s="255"/>
      <c r="SRZ98" s="256"/>
      <c r="SSC98" s="251"/>
      <c r="SSD98" s="251"/>
      <c r="SSE98" s="251"/>
      <c r="SSF98" s="251"/>
      <c r="SSG98" s="251"/>
      <c r="SSH98" s="251"/>
      <c r="SSI98" s="252"/>
      <c r="SSJ98" s="253"/>
      <c r="SSO98" s="254"/>
      <c r="SSR98" s="252"/>
      <c r="SSS98" s="252"/>
      <c r="SST98" s="252"/>
      <c r="SSU98" s="252"/>
      <c r="SSV98" s="253"/>
      <c r="SSW98" s="253"/>
      <c r="SSX98" s="255"/>
      <c r="SSY98" s="255"/>
      <c r="SSZ98" s="256"/>
      <c r="STC98" s="251"/>
      <c r="STD98" s="251"/>
      <c r="STE98" s="251"/>
      <c r="STF98" s="251"/>
      <c r="STG98" s="251"/>
      <c r="STH98" s="251"/>
      <c r="STI98" s="252"/>
      <c r="STJ98" s="253"/>
      <c r="STO98" s="254"/>
      <c r="STR98" s="252"/>
      <c r="STS98" s="252"/>
      <c r="STT98" s="252"/>
      <c r="STU98" s="252"/>
      <c r="STV98" s="253"/>
      <c r="STW98" s="253"/>
      <c r="STX98" s="255"/>
      <c r="STY98" s="255"/>
      <c r="STZ98" s="256"/>
      <c r="SUC98" s="251"/>
      <c r="SUD98" s="251"/>
      <c r="SUE98" s="251"/>
      <c r="SUF98" s="251"/>
      <c r="SUG98" s="251"/>
      <c r="SUH98" s="251"/>
      <c r="SUI98" s="252"/>
      <c r="SUJ98" s="253"/>
      <c r="SUO98" s="254"/>
      <c r="SUR98" s="252"/>
      <c r="SUS98" s="252"/>
      <c r="SUT98" s="252"/>
      <c r="SUU98" s="252"/>
      <c r="SUV98" s="253"/>
      <c r="SUW98" s="253"/>
      <c r="SUX98" s="255"/>
      <c r="SUY98" s="255"/>
      <c r="SUZ98" s="256"/>
      <c r="SVC98" s="251"/>
      <c r="SVD98" s="251"/>
      <c r="SVE98" s="251"/>
      <c r="SVF98" s="251"/>
      <c r="SVG98" s="251"/>
      <c r="SVH98" s="251"/>
      <c r="SVI98" s="252"/>
      <c r="SVJ98" s="253"/>
      <c r="SVO98" s="254"/>
      <c r="SVR98" s="252"/>
      <c r="SVS98" s="252"/>
      <c r="SVT98" s="252"/>
      <c r="SVU98" s="252"/>
      <c r="SVV98" s="253"/>
      <c r="SVW98" s="253"/>
      <c r="SVX98" s="255"/>
      <c r="SVY98" s="255"/>
      <c r="SVZ98" s="256"/>
      <c r="SWC98" s="251"/>
      <c r="SWD98" s="251"/>
      <c r="SWE98" s="251"/>
      <c r="SWF98" s="251"/>
      <c r="SWG98" s="251"/>
      <c r="SWH98" s="251"/>
      <c r="SWI98" s="252"/>
      <c r="SWJ98" s="253"/>
      <c r="SWO98" s="254"/>
      <c r="SWR98" s="252"/>
      <c r="SWS98" s="252"/>
      <c r="SWT98" s="252"/>
      <c r="SWU98" s="252"/>
      <c r="SWV98" s="253"/>
      <c r="SWW98" s="253"/>
      <c r="SWX98" s="255"/>
      <c r="SWY98" s="255"/>
      <c r="SWZ98" s="256"/>
      <c r="SXC98" s="251"/>
      <c r="SXD98" s="251"/>
      <c r="SXE98" s="251"/>
      <c r="SXF98" s="251"/>
      <c r="SXG98" s="251"/>
      <c r="SXH98" s="251"/>
      <c r="SXI98" s="252"/>
      <c r="SXJ98" s="253"/>
      <c r="SXO98" s="254"/>
      <c r="SXR98" s="252"/>
      <c r="SXS98" s="252"/>
      <c r="SXT98" s="252"/>
      <c r="SXU98" s="252"/>
      <c r="SXV98" s="253"/>
      <c r="SXW98" s="253"/>
      <c r="SXX98" s="255"/>
      <c r="SXY98" s="255"/>
      <c r="SXZ98" s="256"/>
      <c r="SYC98" s="251"/>
      <c r="SYD98" s="251"/>
      <c r="SYE98" s="251"/>
      <c r="SYF98" s="251"/>
      <c r="SYG98" s="251"/>
      <c r="SYH98" s="251"/>
      <c r="SYI98" s="252"/>
      <c r="SYJ98" s="253"/>
      <c r="SYO98" s="254"/>
      <c r="SYR98" s="252"/>
      <c r="SYS98" s="252"/>
      <c r="SYT98" s="252"/>
      <c r="SYU98" s="252"/>
      <c r="SYV98" s="253"/>
      <c r="SYW98" s="253"/>
      <c r="SYX98" s="255"/>
      <c r="SYY98" s="255"/>
      <c r="SYZ98" s="256"/>
      <c r="SZC98" s="251"/>
      <c r="SZD98" s="251"/>
      <c r="SZE98" s="251"/>
      <c r="SZF98" s="251"/>
      <c r="SZG98" s="251"/>
      <c r="SZH98" s="251"/>
      <c r="SZI98" s="252"/>
      <c r="SZJ98" s="253"/>
      <c r="SZO98" s="254"/>
      <c r="SZR98" s="252"/>
      <c r="SZS98" s="252"/>
      <c r="SZT98" s="252"/>
      <c r="SZU98" s="252"/>
      <c r="SZV98" s="253"/>
      <c r="SZW98" s="253"/>
      <c r="SZX98" s="255"/>
      <c r="SZY98" s="255"/>
      <c r="SZZ98" s="256"/>
      <c r="TAC98" s="251"/>
      <c r="TAD98" s="251"/>
      <c r="TAE98" s="251"/>
      <c r="TAF98" s="251"/>
      <c r="TAG98" s="251"/>
      <c r="TAH98" s="251"/>
      <c r="TAI98" s="252"/>
      <c r="TAJ98" s="253"/>
      <c r="TAO98" s="254"/>
      <c r="TAR98" s="252"/>
      <c r="TAS98" s="252"/>
      <c r="TAT98" s="252"/>
      <c r="TAU98" s="252"/>
      <c r="TAV98" s="253"/>
      <c r="TAW98" s="253"/>
      <c r="TAX98" s="255"/>
      <c r="TAY98" s="255"/>
      <c r="TAZ98" s="256"/>
      <c r="TBC98" s="251"/>
      <c r="TBD98" s="251"/>
      <c r="TBE98" s="251"/>
      <c r="TBF98" s="251"/>
      <c r="TBG98" s="251"/>
      <c r="TBH98" s="251"/>
      <c r="TBI98" s="252"/>
      <c r="TBJ98" s="253"/>
      <c r="TBO98" s="254"/>
      <c r="TBR98" s="252"/>
      <c r="TBS98" s="252"/>
      <c r="TBT98" s="252"/>
      <c r="TBU98" s="252"/>
      <c r="TBV98" s="253"/>
      <c r="TBW98" s="253"/>
      <c r="TBX98" s="255"/>
      <c r="TBY98" s="255"/>
      <c r="TBZ98" s="256"/>
      <c r="TCC98" s="251"/>
      <c r="TCD98" s="251"/>
      <c r="TCE98" s="251"/>
      <c r="TCF98" s="251"/>
      <c r="TCG98" s="251"/>
      <c r="TCH98" s="251"/>
      <c r="TCI98" s="252"/>
      <c r="TCJ98" s="253"/>
      <c r="TCO98" s="254"/>
      <c r="TCR98" s="252"/>
      <c r="TCS98" s="252"/>
      <c r="TCT98" s="252"/>
      <c r="TCU98" s="252"/>
      <c r="TCV98" s="253"/>
      <c r="TCW98" s="253"/>
      <c r="TCX98" s="255"/>
      <c r="TCY98" s="255"/>
      <c r="TCZ98" s="256"/>
      <c r="TDC98" s="251"/>
      <c r="TDD98" s="251"/>
      <c r="TDE98" s="251"/>
      <c r="TDF98" s="251"/>
      <c r="TDG98" s="251"/>
      <c r="TDH98" s="251"/>
      <c r="TDI98" s="252"/>
      <c r="TDJ98" s="253"/>
      <c r="TDO98" s="254"/>
      <c r="TDR98" s="252"/>
      <c r="TDS98" s="252"/>
      <c r="TDT98" s="252"/>
      <c r="TDU98" s="252"/>
      <c r="TDV98" s="253"/>
      <c r="TDW98" s="253"/>
      <c r="TDX98" s="255"/>
      <c r="TDY98" s="255"/>
      <c r="TDZ98" s="256"/>
      <c r="TEC98" s="251"/>
      <c r="TED98" s="251"/>
      <c r="TEE98" s="251"/>
      <c r="TEF98" s="251"/>
      <c r="TEG98" s="251"/>
      <c r="TEH98" s="251"/>
      <c r="TEI98" s="252"/>
      <c r="TEJ98" s="253"/>
      <c r="TEO98" s="254"/>
      <c r="TER98" s="252"/>
      <c r="TES98" s="252"/>
      <c r="TET98" s="252"/>
      <c r="TEU98" s="252"/>
      <c r="TEV98" s="253"/>
      <c r="TEW98" s="253"/>
      <c r="TEX98" s="255"/>
      <c r="TEY98" s="255"/>
      <c r="TEZ98" s="256"/>
      <c r="TFC98" s="251"/>
      <c r="TFD98" s="251"/>
      <c r="TFE98" s="251"/>
      <c r="TFF98" s="251"/>
      <c r="TFG98" s="251"/>
      <c r="TFH98" s="251"/>
      <c r="TFI98" s="252"/>
      <c r="TFJ98" s="253"/>
      <c r="TFO98" s="254"/>
      <c r="TFR98" s="252"/>
      <c r="TFS98" s="252"/>
      <c r="TFT98" s="252"/>
      <c r="TFU98" s="252"/>
      <c r="TFV98" s="253"/>
      <c r="TFW98" s="253"/>
      <c r="TFX98" s="255"/>
      <c r="TFY98" s="255"/>
      <c r="TFZ98" s="256"/>
      <c r="TGC98" s="251"/>
      <c r="TGD98" s="251"/>
      <c r="TGE98" s="251"/>
      <c r="TGF98" s="251"/>
      <c r="TGG98" s="251"/>
      <c r="TGH98" s="251"/>
      <c r="TGI98" s="252"/>
      <c r="TGJ98" s="253"/>
      <c r="TGO98" s="254"/>
      <c r="TGR98" s="252"/>
      <c r="TGS98" s="252"/>
      <c r="TGT98" s="252"/>
      <c r="TGU98" s="252"/>
      <c r="TGV98" s="253"/>
      <c r="TGW98" s="253"/>
      <c r="TGX98" s="255"/>
      <c r="TGY98" s="255"/>
      <c r="TGZ98" s="256"/>
      <c r="THC98" s="251"/>
      <c r="THD98" s="251"/>
      <c r="THE98" s="251"/>
      <c r="THF98" s="251"/>
      <c r="THG98" s="251"/>
      <c r="THH98" s="251"/>
      <c r="THI98" s="252"/>
      <c r="THJ98" s="253"/>
      <c r="THO98" s="254"/>
      <c r="THR98" s="252"/>
      <c r="THS98" s="252"/>
      <c r="THT98" s="252"/>
      <c r="THU98" s="252"/>
      <c r="THV98" s="253"/>
      <c r="THW98" s="253"/>
      <c r="THX98" s="255"/>
      <c r="THY98" s="255"/>
      <c r="THZ98" s="256"/>
      <c r="TIC98" s="251"/>
      <c r="TID98" s="251"/>
      <c r="TIE98" s="251"/>
      <c r="TIF98" s="251"/>
      <c r="TIG98" s="251"/>
      <c r="TIH98" s="251"/>
      <c r="TII98" s="252"/>
      <c r="TIJ98" s="253"/>
      <c r="TIO98" s="254"/>
      <c r="TIR98" s="252"/>
      <c r="TIS98" s="252"/>
      <c r="TIT98" s="252"/>
      <c r="TIU98" s="252"/>
      <c r="TIV98" s="253"/>
      <c r="TIW98" s="253"/>
      <c r="TIX98" s="255"/>
      <c r="TIY98" s="255"/>
      <c r="TIZ98" s="256"/>
      <c r="TJC98" s="251"/>
      <c r="TJD98" s="251"/>
      <c r="TJE98" s="251"/>
      <c r="TJF98" s="251"/>
      <c r="TJG98" s="251"/>
      <c r="TJH98" s="251"/>
      <c r="TJI98" s="252"/>
      <c r="TJJ98" s="253"/>
      <c r="TJO98" s="254"/>
      <c r="TJR98" s="252"/>
      <c r="TJS98" s="252"/>
      <c r="TJT98" s="252"/>
      <c r="TJU98" s="252"/>
      <c r="TJV98" s="253"/>
      <c r="TJW98" s="253"/>
      <c r="TJX98" s="255"/>
      <c r="TJY98" s="255"/>
      <c r="TJZ98" s="256"/>
      <c r="TKC98" s="251"/>
      <c r="TKD98" s="251"/>
      <c r="TKE98" s="251"/>
      <c r="TKF98" s="251"/>
      <c r="TKG98" s="251"/>
      <c r="TKH98" s="251"/>
      <c r="TKI98" s="252"/>
      <c r="TKJ98" s="253"/>
      <c r="TKO98" s="254"/>
      <c r="TKR98" s="252"/>
      <c r="TKS98" s="252"/>
      <c r="TKT98" s="252"/>
      <c r="TKU98" s="252"/>
      <c r="TKV98" s="253"/>
      <c r="TKW98" s="253"/>
      <c r="TKX98" s="255"/>
      <c r="TKY98" s="255"/>
      <c r="TKZ98" s="256"/>
      <c r="TLC98" s="251"/>
      <c r="TLD98" s="251"/>
      <c r="TLE98" s="251"/>
      <c r="TLF98" s="251"/>
      <c r="TLG98" s="251"/>
      <c r="TLH98" s="251"/>
      <c r="TLI98" s="252"/>
      <c r="TLJ98" s="253"/>
      <c r="TLO98" s="254"/>
      <c r="TLR98" s="252"/>
      <c r="TLS98" s="252"/>
      <c r="TLT98" s="252"/>
      <c r="TLU98" s="252"/>
      <c r="TLV98" s="253"/>
      <c r="TLW98" s="253"/>
      <c r="TLX98" s="255"/>
      <c r="TLY98" s="255"/>
      <c r="TLZ98" s="256"/>
      <c r="TMC98" s="251"/>
      <c r="TMD98" s="251"/>
      <c r="TME98" s="251"/>
      <c r="TMF98" s="251"/>
      <c r="TMG98" s="251"/>
      <c r="TMH98" s="251"/>
      <c r="TMI98" s="252"/>
      <c r="TMJ98" s="253"/>
      <c r="TMO98" s="254"/>
      <c r="TMR98" s="252"/>
      <c r="TMS98" s="252"/>
      <c r="TMT98" s="252"/>
      <c r="TMU98" s="252"/>
      <c r="TMV98" s="253"/>
      <c r="TMW98" s="253"/>
      <c r="TMX98" s="255"/>
      <c r="TMY98" s="255"/>
      <c r="TMZ98" s="256"/>
      <c r="TNC98" s="251"/>
      <c r="TND98" s="251"/>
      <c r="TNE98" s="251"/>
      <c r="TNF98" s="251"/>
      <c r="TNG98" s="251"/>
      <c r="TNH98" s="251"/>
      <c r="TNI98" s="252"/>
      <c r="TNJ98" s="253"/>
      <c r="TNO98" s="254"/>
      <c r="TNR98" s="252"/>
      <c r="TNS98" s="252"/>
      <c r="TNT98" s="252"/>
      <c r="TNU98" s="252"/>
      <c r="TNV98" s="253"/>
      <c r="TNW98" s="253"/>
      <c r="TNX98" s="255"/>
      <c r="TNY98" s="255"/>
      <c r="TNZ98" s="256"/>
      <c r="TOC98" s="251"/>
      <c r="TOD98" s="251"/>
      <c r="TOE98" s="251"/>
      <c r="TOF98" s="251"/>
      <c r="TOG98" s="251"/>
      <c r="TOH98" s="251"/>
      <c r="TOI98" s="252"/>
      <c r="TOJ98" s="253"/>
      <c r="TOO98" s="254"/>
      <c r="TOR98" s="252"/>
      <c r="TOS98" s="252"/>
      <c r="TOT98" s="252"/>
      <c r="TOU98" s="252"/>
      <c r="TOV98" s="253"/>
      <c r="TOW98" s="253"/>
      <c r="TOX98" s="255"/>
      <c r="TOY98" s="255"/>
      <c r="TOZ98" s="256"/>
      <c r="TPC98" s="251"/>
      <c r="TPD98" s="251"/>
      <c r="TPE98" s="251"/>
      <c r="TPF98" s="251"/>
      <c r="TPG98" s="251"/>
      <c r="TPH98" s="251"/>
      <c r="TPI98" s="252"/>
      <c r="TPJ98" s="253"/>
      <c r="TPO98" s="254"/>
      <c r="TPR98" s="252"/>
      <c r="TPS98" s="252"/>
      <c r="TPT98" s="252"/>
      <c r="TPU98" s="252"/>
      <c r="TPV98" s="253"/>
      <c r="TPW98" s="253"/>
      <c r="TPX98" s="255"/>
      <c r="TPY98" s="255"/>
      <c r="TPZ98" s="256"/>
      <c r="TQC98" s="251"/>
      <c r="TQD98" s="251"/>
      <c r="TQE98" s="251"/>
      <c r="TQF98" s="251"/>
      <c r="TQG98" s="251"/>
      <c r="TQH98" s="251"/>
      <c r="TQI98" s="252"/>
      <c r="TQJ98" s="253"/>
      <c r="TQO98" s="254"/>
      <c r="TQR98" s="252"/>
      <c r="TQS98" s="252"/>
      <c r="TQT98" s="252"/>
      <c r="TQU98" s="252"/>
      <c r="TQV98" s="253"/>
      <c r="TQW98" s="253"/>
      <c r="TQX98" s="255"/>
      <c r="TQY98" s="255"/>
      <c r="TQZ98" s="256"/>
      <c r="TRC98" s="251"/>
      <c r="TRD98" s="251"/>
      <c r="TRE98" s="251"/>
      <c r="TRF98" s="251"/>
      <c r="TRG98" s="251"/>
      <c r="TRH98" s="251"/>
      <c r="TRI98" s="252"/>
      <c r="TRJ98" s="253"/>
      <c r="TRO98" s="254"/>
      <c r="TRR98" s="252"/>
      <c r="TRS98" s="252"/>
      <c r="TRT98" s="252"/>
      <c r="TRU98" s="252"/>
      <c r="TRV98" s="253"/>
      <c r="TRW98" s="253"/>
      <c r="TRX98" s="255"/>
      <c r="TRY98" s="255"/>
      <c r="TRZ98" s="256"/>
      <c r="TSC98" s="251"/>
      <c r="TSD98" s="251"/>
      <c r="TSE98" s="251"/>
      <c r="TSF98" s="251"/>
      <c r="TSG98" s="251"/>
      <c r="TSH98" s="251"/>
      <c r="TSI98" s="252"/>
      <c r="TSJ98" s="253"/>
      <c r="TSO98" s="254"/>
      <c r="TSR98" s="252"/>
      <c r="TSS98" s="252"/>
      <c r="TST98" s="252"/>
      <c r="TSU98" s="252"/>
      <c r="TSV98" s="253"/>
      <c r="TSW98" s="253"/>
      <c r="TSX98" s="255"/>
      <c r="TSY98" s="255"/>
      <c r="TSZ98" s="256"/>
      <c r="TTC98" s="251"/>
      <c r="TTD98" s="251"/>
      <c r="TTE98" s="251"/>
      <c r="TTF98" s="251"/>
      <c r="TTG98" s="251"/>
      <c r="TTH98" s="251"/>
      <c r="TTI98" s="252"/>
      <c r="TTJ98" s="253"/>
      <c r="TTO98" s="254"/>
      <c r="TTR98" s="252"/>
      <c r="TTS98" s="252"/>
      <c r="TTT98" s="252"/>
      <c r="TTU98" s="252"/>
      <c r="TTV98" s="253"/>
      <c r="TTW98" s="253"/>
      <c r="TTX98" s="255"/>
      <c r="TTY98" s="255"/>
      <c r="TTZ98" s="256"/>
      <c r="TUC98" s="251"/>
      <c r="TUD98" s="251"/>
      <c r="TUE98" s="251"/>
      <c r="TUF98" s="251"/>
      <c r="TUG98" s="251"/>
      <c r="TUH98" s="251"/>
      <c r="TUI98" s="252"/>
      <c r="TUJ98" s="253"/>
      <c r="TUO98" s="254"/>
      <c r="TUR98" s="252"/>
      <c r="TUS98" s="252"/>
      <c r="TUT98" s="252"/>
      <c r="TUU98" s="252"/>
      <c r="TUV98" s="253"/>
      <c r="TUW98" s="253"/>
      <c r="TUX98" s="255"/>
      <c r="TUY98" s="255"/>
      <c r="TUZ98" s="256"/>
      <c r="TVC98" s="251"/>
      <c r="TVD98" s="251"/>
      <c r="TVE98" s="251"/>
      <c r="TVF98" s="251"/>
      <c r="TVG98" s="251"/>
      <c r="TVH98" s="251"/>
      <c r="TVI98" s="252"/>
      <c r="TVJ98" s="253"/>
      <c r="TVO98" s="254"/>
      <c r="TVR98" s="252"/>
      <c r="TVS98" s="252"/>
      <c r="TVT98" s="252"/>
      <c r="TVU98" s="252"/>
      <c r="TVV98" s="253"/>
      <c r="TVW98" s="253"/>
      <c r="TVX98" s="255"/>
      <c r="TVY98" s="255"/>
      <c r="TVZ98" s="256"/>
      <c r="TWC98" s="251"/>
      <c r="TWD98" s="251"/>
      <c r="TWE98" s="251"/>
      <c r="TWF98" s="251"/>
      <c r="TWG98" s="251"/>
      <c r="TWH98" s="251"/>
      <c r="TWI98" s="252"/>
      <c r="TWJ98" s="253"/>
      <c r="TWO98" s="254"/>
      <c r="TWR98" s="252"/>
      <c r="TWS98" s="252"/>
      <c r="TWT98" s="252"/>
      <c r="TWU98" s="252"/>
      <c r="TWV98" s="253"/>
      <c r="TWW98" s="253"/>
      <c r="TWX98" s="255"/>
      <c r="TWY98" s="255"/>
      <c r="TWZ98" s="256"/>
      <c r="TXC98" s="251"/>
      <c r="TXD98" s="251"/>
      <c r="TXE98" s="251"/>
      <c r="TXF98" s="251"/>
      <c r="TXG98" s="251"/>
      <c r="TXH98" s="251"/>
      <c r="TXI98" s="252"/>
      <c r="TXJ98" s="253"/>
      <c r="TXO98" s="254"/>
      <c r="TXR98" s="252"/>
      <c r="TXS98" s="252"/>
      <c r="TXT98" s="252"/>
      <c r="TXU98" s="252"/>
      <c r="TXV98" s="253"/>
      <c r="TXW98" s="253"/>
      <c r="TXX98" s="255"/>
      <c r="TXY98" s="255"/>
      <c r="TXZ98" s="256"/>
      <c r="TYC98" s="251"/>
      <c r="TYD98" s="251"/>
      <c r="TYE98" s="251"/>
      <c r="TYF98" s="251"/>
      <c r="TYG98" s="251"/>
      <c r="TYH98" s="251"/>
      <c r="TYI98" s="252"/>
      <c r="TYJ98" s="253"/>
      <c r="TYO98" s="254"/>
      <c r="TYR98" s="252"/>
      <c r="TYS98" s="252"/>
      <c r="TYT98" s="252"/>
      <c r="TYU98" s="252"/>
      <c r="TYV98" s="253"/>
      <c r="TYW98" s="253"/>
      <c r="TYX98" s="255"/>
      <c r="TYY98" s="255"/>
      <c r="TYZ98" s="256"/>
      <c r="TZC98" s="251"/>
      <c r="TZD98" s="251"/>
      <c r="TZE98" s="251"/>
      <c r="TZF98" s="251"/>
      <c r="TZG98" s="251"/>
      <c r="TZH98" s="251"/>
      <c r="TZI98" s="252"/>
      <c r="TZJ98" s="253"/>
      <c r="TZO98" s="254"/>
      <c r="TZR98" s="252"/>
      <c r="TZS98" s="252"/>
      <c r="TZT98" s="252"/>
      <c r="TZU98" s="252"/>
      <c r="TZV98" s="253"/>
      <c r="TZW98" s="253"/>
      <c r="TZX98" s="255"/>
      <c r="TZY98" s="255"/>
      <c r="TZZ98" s="256"/>
      <c r="UAC98" s="251"/>
      <c r="UAD98" s="251"/>
      <c r="UAE98" s="251"/>
      <c r="UAF98" s="251"/>
      <c r="UAG98" s="251"/>
      <c r="UAH98" s="251"/>
      <c r="UAI98" s="252"/>
      <c r="UAJ98" s="253"/>
      <c r="UAO98" s="254"/>
      <c r="UAR98" s="252"/>
      <c r="UAS98" s="252"/>
      <c r="UAT98" s="252"/>
      <c r="UAU98" s="252"/>
      <c r="UAV98" s="253"/>
      <c r="UAW98" s="253"/>
      <c r="UAX98" s="255"/>
      <c r="UAY98" s="255"/>
      <c r="UAZ98" s="256"/>
      <c r="UBC98" s="251"/>
      <c r="UBD98" s="251"/>
      <c r="UBE98" s="251"/>
      <c r="UBF98" s="251"/>
      <c r="UBG98" s="251"/>
      <c r="UBH98" s="251"/>
      <c r="UBI98" s="252"/>
      <c r="UBJ98" s="253"/>
      <c r="UBO98" s="254"/>
      <c r="UBR98" s="252"/>
      <c r="UBS98" s="252"/>
      <c r="UBT98" s="252"/>
      <c r="UBU98" s="252"/>
      <c r="UBV98" s="253"/>
      <c r="UBW98" s="253"/>
      <c r="UBX98" s="255"/>
      <c r="UBY98" s="255"/>
      <c r="UBZ98" s="256"/>
      <c r="UCC98" s="251"/>
      <c r="UCD98" s="251"/>
      <c r="UCE98" s="251"/>
      <c r="UCF98" s="251"/>
      <c r="UCG98" s="251"/>
      <c r="UCH98" s="251"/>
      <c r="UCI98" s="252"/>
      <c r="UCJ98" s="253"/>
      <c r="UCO98" s="254"/>
      <c r="UCR98" s="252"/>
      <c r="UCS98" s="252"/>
      <c r="UCT98" s="252"/>
      <c r="UCU98" s="252"/>
      <c r="UCV98" s="253"/>
      <c r="UCW98" s="253"/>
      <c r="UCX98" s="255"/>
      <c r="UCY98" s="255"/>
      <c r="UCZ98" s="256"/>
      <c r="UDC98" s="251"/>
      <c r="UDD98" s="251"/>
      <c r="UDE98" s="251"/>
      <c r="UDF98" s="251"/>
      <c r="UDG98" s="251"/>
      <c r="UDH98" s="251"/>
      <c r="UDI98" s="252"/>
      <c r="UDJ98" s="253"/>
      <c r="UDO98" s="254"/>
      <c r="UDR98" s="252"/>
      <c r="UDS98" s="252"/>
      <c r="UDT98" s="252"/>
      <c r="UDU98" s="252"/>
      <c r="UDV98" s="253"/>
      <c r="UDW98" s="253"/>
      <c r="UDX98" s="255"/>
      <c r="UDY98" s="255"/>
      <c r="UDZ98" s="256"/>
      <c r="UEC98" s="251"/>
      <c r="UED98" s="251"/>
      <c r="UEE98" s="251"/>
      <c r="UEF98" s="251"/>
      <c r="UEG98" s="251"/>
      <c r="UEH98" s="251"/>
      <c r="UEI98" s="252"/>
      <c r="UEJ98" s="253"/>
      <c r="UEO98" s="254"/>
      <c r="UER98" s="252"/>
      <c r="UES98" s="252"/>
      <c r="UET98" s="252"/>
      <c r="UEU98" s="252"/>
      <c r="UEV98" s="253"/>
      <c r="UEW98" s="253"/>
      <c r="UEX98" s="255"/>
      <c r="UEY98" s="255"/>
      <c r="UEZ98" s="256"/>
      <c r="UFC98" s="251"/>
      <c r="UFD98" s="251"/>
      <c r="UFE98" s="251"/>
      <c r="UFF98" s="251"/>
      <c r="UFG98" s="251"/>
      <c r="UFH98" s="251"/>
      <c r="UFI98" s="252"/>
      <c r="UFJ98" s="253"/>
      <c r="UFO98" s="254"/>
      <c r="UFR98" s="252"/>
      <c r="UFS98" s="252"/>
      <c r="UFT98" s="252"/>
      <c r="UFU98" s="252"/>
      <c r="UFV98" s="253"/>
      <c r="UFW98" s="253"/>
      <c r="UFX98" s="255"/>
      <c r="UFY98" s="255"/>
      <c r="UFZ98" s="256"/>
      <c r="UGC98" s="251"/>
      <c r="UGD98" s="251"/>
      <c r="UGE98" s="251"/>
      <c r="UGF98" s="251"/>
      <c r="UGG98" s="251"/>
      <c r="UGH98" s="251"/>
      <c r="UGI98" s="252"/>
      <c r="UGJ98" s="253"/>
      <c r="UGO98" s="254"/>
      <c r="UGR98" s="252"/>
      <c r="UGS98" s="252"/>
      <c r="UGT98" s="252"/>
      <c r="UGU98" s="252"/>
      <c r="UGV98" s="253"/>
      <c r="UGW98" s="253"/>
      <c r="UGX98" s="255"/>
      <c r="UGY98" s="255"/>
      <c r="UGZ98" s="256"/>
      <c r="UHC98" s="251"/>
      <c r="UHD98" s="251"/>
      <c r="UHE98" s="251"/>
      <c r="UHF98" s="251"/>
      <c r="UHG98" s="251"/>
      <c r="UHH98" s="251"/>
      <c r="UHI98" s="252"/>
      <c r="UHJ98" s="253"/>
      <c r="UHO98" s="254"/>
      <c r="UHR98" s="252"/>
      <c r="UHS98" s="252"/>
      <c r="UHT98" s="252"/>
      <c r="UHU98" s="252"/>
      <c r="UHV98" s="253"/>
      <c r="UHW98" s="253"/>
      <c r="UHX98" s="255"/>
      <c r="UHY98" s="255"/>
      <c r="UHZ98" s="256"/>
      <c r="UIC98" s="251"/>
      <c r="UID98" s="251"/>
      <c r="UIE98" s="251"/>
      <c r="UIF98" s="251"/>
      <c r="UIG98" s="251"/>
      <c r="UIH98" s="251"/>
      <c r="UII98" s="252"/>
      <c r="UIJ98" s="253"/>
      <c r="UIO98" s="254"/>
      <c r="UIR98" s="252"/>
      <c r="UIS98" s="252"/>
      <c r="UIT98" s="252"/>
      <c r="UIU98" s="252"/>
      <c r="UIV98" s="253"/>
      <c r="UIW98" s="253"/>
      <c r="UIX98" s="255"/>
      <c r="UIY98" s="255"/>
      <c r="UIZ98" s="256"/>
      <c r="UJC98" s="251"/>
      <c r="UJD98" s="251"/>
      <c r="UJE98" s="251"/>
      <c r="UJF98" s="251"/>
      <c r="UJG98" s="251"/>
      <c r="UJH98" s="251"/>
      <c r="UJI98" s="252"/>
      <c r="UJJ98" s="253"/>
      <c r="UJO98" s="254"/>
      <c r="UJR98" s="252"/>
      <c r="UJS98" s="252"/>
      <c r="UJT98" s="252"/>
      <c r="UJU98" s="252"/>
      <c r="UJV98" s="253"/>
      <c r="UJW98" s="253"/>
      <c r="UJX98" s="255"/>
      <c r="UJY98" s="255"/>
      <c r="UJZ98" s="256"/>
      <c r="UKC98" s="251"/>
      <c r="UKD98" s="251"/>
      <c r="UKE98" s="251"/>
      <c r="UKF98" s="251"/>
      <c r="UKG98" s="251"/>
      <c r="UKH98" s="251"/>
      <c r="UKI98" s="252"/>
      <c r="UKJ98" s="253"/>
      <c r="UKO98" s="254"/>
      <c r="UKR98" s="252"/>
      <c r="UKS98" s="252"/>
      <c r="UKT98" s="252"/>
      <c r="UKU98" s="252"/>
      <c r="UKV98" s="253"/>
      <c r="UKW98" s="253"/>
      <c r="UKX98" s="255"/>
      <c r="UKY98" s="255"/>
      <c r="UKZ98" s="256"/>
      <c r="ULC98" s="251"/>
      <c r="ULD98" s="251"/>
      <c r="ULE98" s="251"/>
      <c r="ULF98" s="251"/>
      <c r="ULG98" s="251"/>
      <c r="ULH98" s="251"/>
      <c r="ULI98" s="252"/>
      <c r="ULJ98" s="253"/>
      <c r="ULO98" s="254"/>
      <c r="ULR98" s="252"/>
      <c r="ULS98" s="252"/>
      <c r="ULT98" s="252"/>
      <c r="ULU98" s="252"/>
      <c r="ULV98" s="253"/>
      <c r="ULW98" s="253"/>
      <c r="ULX98" s="255"/>
      <c r="ULY98" s="255"/>
      <c r="ULZ98" s="256"/>
      <c r="UMC98" s="251"/>
      <c r="UMD98" s="251"/>
      <c r="UME98" s="251"/>
      <c r="UMF98" s="251"/>
      <c r="UMG98" s="251"/>
      <c r="UMH98" s="251"/>
      <c r="UMI98" s="252"/>
      <c r="UMJ98" s="253"/>
      <c r="UMO98" s="254"/>
      <c r="UMR98" s="252"/>
      <c r="UMS98" s="252"/>
      <c r="UMT98" s="252"/>
      <c r="UMU98" s="252"/>
      <c r="UMV98" s="253"/>
      <c r="UMW98" s="253"/>
      <c r="UMX98" s="255"/>
      <c r="UMY98" s="255"/>
      <c r="UMZ98" s="256"/>
      <c r="UNC98" s="251"/>
      <c r="UND98" s="251"/>
      <c r="UNE98" s="251"/>
      <c r="UNF98" s="251"/>
      <c r="UNG98" s="251"/>
      <c r="UNH98" s="251"/>
      <c r="UNI98" s="252"/>
      <c r="UNJ98" s="253"/>
      <c r="UNO98" s="254"/>
      <c r="UNR98" s="252"/>
      <c r="UNS98" s="252"/>
      <c r="UNT98" s="252"/>
      <c r="UNU98" s="252"/>
      <c r="UNV98" s="253"/>
      <c r="UNW98" s="253"/>
      <c r="UNX98" s="255"/>
      <c r="UNY98" s="255"/>
      <c r="UNZ98" s="256"/>
      <c r="UOC98" s="251"/>
      <c r="UOD98" s="251"/>
      <c r="UOE98" s="251"/>
      <c r="UOF98" s="251"/>
      <c r="UOG98" s="251"/>
      <c r="UOH98" s="251"/>
      <c r="UOI98" s="252"/>
      <c r="UOJ98" s="253"/>
      <c r="UOO98" s="254"/>
      <c r="UOR98" s="252"/>
      <c r="UOS98" s="252"/>
      <c r="UOT98" s="252"/>
      <c r="UOU98" s="252"/>
      <c r="UOV98" s="253"/>
      <c r="UOW98" s="253"/>
      <c r="UOX98" s="255"/>
      <c r="UOY98" s="255"/>
      <c r="UOZ98" s="256"/>
      <c r="UPC98" s="251"/>
      <c r="UPD98" s="251"/>
      <c r="UPE98" s="251"/>
      <c r="UPF98" s="251"/>
      <c r="UPG98" s="251"/>
      <c r="UPH98" s="251"/>
      <c r="UPI98" s="252"/>
      <c r="UPJ98" s="253"/>
      <c r="UPO98" s="254"/>
      <c r="UPR98" s="252"/>
      <c r="UPS98" s="252"/>
      <c r="UPT98" s="252"/>
      <c r="UPU98" s="252"/>
      <c r="UPV98" s="253"/>
      <c r="UPW98" s="253"/>
      <c r="UPX98" s="255"/>
      <c r="UPY98" s="255"/>
      <c r="UPZ98" s="256"/>
      <c r="UQC98" s="251"/>
      <c r="UQD98" s="251"/>
      <c r="UQE98" s="251"/>
      <c r="UQF98" s="251"/>
      <c r="UQG98" s="251"/>
      <c r="UQH98" s="251"/>
      <c r="UQI98" s="252"/>
      <c r="UQJ98" s="253"/>
      <c r="UQO98" s="254"/>
      <c r="UQR98" s="252"/>
      <c r="UQS98" s="252"/>
      <c r="UQT98" s="252"/>
      <c r="UQU98" s="252"/>
      <c r="UQV98" s="253"/>
      <c r="UQW98" s="253"/>
      <c r="UQX98" s="255"/>
      <c r="UQY98" s="255"/>
      <c r="UQZ98" s="256"/>
      <c r="URC98" s="251"/>
      <c r="URD98" s="251"/>
      <c r="URE98" s="251"/>
      <c r="URF98" s="251"/>
      <c r="URG98" s="251"/>
      <c r="URH98" s="251"/>
      <c r="URI98" s="252"/>
      <c r="URJ98" s="253"/>
      <c r="URO98" s="254"/>
      <c r="URR98" s="252"/>
      <c r="URS98" s="252"/>
      <c r="URT98" s="252"/>
      <c r="URU98" s="252"/>
      <c r="URV98" s="253"/>
      <c r="URW98" s="253"/>
      <c r="URX98" s="255"/>
      <c r="URY98" s="255"/>
      <c r="URZ98" s="256"/>
      <c r="USC98" s="251"/>
      <c r="USD98" s="251"/>
      <c r="USE98" s="251"/>
      <c r="USF98" s="251"/>
      <c r="USG98" s="251"/>
      <c r="USH98" s="251"/>
      <c r="USI98" s="252"/>
      <c r="USJ98" s="253"/>
      <c r="USO98" s="254"/>
      <c r="USR98" s="252"/>
      <c r="USS98" s="252"/>
      <c r="UST98" s="252"/>
      <c r="USU98" s="252"/>
      <c r="USV98" s="253"/>
      <c r="USW98" s="253"/>
      <c r="USX98" s="255"/>
      <c r="USY98" s="255"/>
      <c r="USZ98" s="256"/>
      <c r="UTC98" s="251"/>
      <c r="UTD98" s="251"/>
      <c r="UTE98" s="251"/>
      <c r="UTF98" s="251"/>
      <c r="UTG98" s="251"/>
      <c r="UTH98" s="251"/>
      <c r="UTI98" s="252"/>
      <c r="UTJ98" s="253"/>
      <c r="UTO98" s="254"/>
      <c r="UTR98" s="252"/>
      <c r="UTS98" s="252"/>
      <c r="UTT98" s="252"/>
      <c r="UTU98" s="252"/>
      <c r="UTV98" s="253"/>
      <c r="UTW98" s="253"/>
      <c r="UTX98" s="255"/>
      <c r="UTY98" s="255"/>
      <c r="UTZ98" s="256"/>
      <c r="UUC98" s="251"/>
      <c r="UUD98" s="251"/>
      <c r="UUE98" s="251"/>
      <c r="UUF98" s="251"/>
      <c r="UUG98" s="251"/>
      <c r="UUH98" s="251"/>
      <c r="UUI98" s="252"/>
      <c r="UUJ98" s="253"/>
      <c r="UUO98" s="254"/>
      <c r="UUR98" s="252"/>
      <c r="UUS98" s="252"/>
      <c r="UUT98" s="252"/>
      <c r="UUU98" s="252"/>
      <c r="UUV98" s="253"/>
      <c r="UUW98" s="253"/>
      <c r="UUX98" s="255"/>
      <c r="UUY98" s="255"/>
      <c r="UUZ98" s="256"/>
      <c r="UVC98" s="251"/>
      <c r="UVD98" s="251"/>
      <c r="UVE98" s="251"/>
      <c r="UVF98" s="251"/>
      <c r="UVG98" s="251"/>
      <c r="UVH98" s="251"/>
      <c r="UVI98" s="252"/>
      <c r="UVJ98" s="253"/>
      <c r="UVO98" s="254"/>
      <c r="UVR98" s="252"/>
      <c r="UVS98" s="252"/>
      <c r="UVT98" s="252"/>
      <c r="UVU98" s="252"/>
      <c r="UVV98" s="253"/>
      <c r="UVW98" s="253"/>
      <c r="UVX98" s="255"/>
      <c r="UVY98" s="255"/>
      <c r="UVZ98" s="256"/>
      <c r="UWC98" s="251"/>
      <c r="UWD98" s="251"/>
      <c r="UWE98" s="251"/>
      <c r="UWF98" s="251"/>
      <c r="UWG98" s="251"/>
      <c r="UWH98" s="251"/>
      <c r="UWI98" s="252"/>
      <c r="UWJ98" s="253"/>
      <c r="UWO98" s="254"/>
      <c r="UWR98" s="252"/>
      <c r="UWS98" s="252"/>
      <c r="UWT98" s="252"/>
      <c r="UWU98" s="252"/>
      <c r="UWV98" s="253"/>
      <c r="UWW98" s="253"/>
      <c r="UWX98" s="255"/>
      <c r="UWY98" s="255"/>
      <c r="UWZ98" s="256"/>
      <c r="UXC98" s="251"/>
      <c r="UXD98" s="251"/>
      <c r="UXE98" s="251"/>
      <c r="UXF98" s="251"/>
      <c r="UXG98" s="251"/>
      <c r="UXH98" s="251"/>
      <c r="UXI98" s="252"/>
      <c r="UXJ98" s="253"/>
      <c r="UXO98" s="254"/>
      <c r="UXR98" s="252"/>
      <c r="UXS98" s="252"/>
      <c r="UXT98" s="252"/>
      <c r="UXU98" s="252"/>
      <c r="UXV98" s="253"/>
      <c r="UXW98" s="253"/>
      <c r="UXX98" s="255"/>
      <c r="UXY98" s="255"/>
      <c r="UXZ98" s="256"/>
      <c r="UYC98" s="251"/>
      <c r="UYD98" s="251"/>
      <c r="UYE98" s="251"/>
      <c r="UYF98" s="251"/>
      <c r="UYG98" s="251"/>
      <c r="UYH98" s="251"/>
      <c r="UYI98" s="252"/>
      <c r="UYJ98" s="253"/>
      <c r="UYO98" s="254"/>
      <c r="UYR98" s="252"/>
      <c r="UYS98" s="252"/>
      <c r="UYT98" s="252"/>
      <c r="UYU98" s="252"/>
      <c r="UYV98" s="253"/>
      <c r="UYW98" s="253"/>
      <c r="UYX98" s="255"/>
      <c r="UYY98" s="255"/>
      <c r="UYZ98" s="256"/>
      <c r="UZC98" s="251"/>
      <c r="UZD98" s="251"/>
      <c r="UZE98" s="251"/>
      <c r="UZF98" s="251"/>
      <c r="UZG98" s="251"/>
      <c r="UZH98" s="251"/>
      <c r="UZI98" s="252"/>
      <c r="UZJ98" s="253"/>
      <c r="UZO98" s="254"/>
      <c r="UZR98" s="252"/>
      <c r="UZS98" s="252"/>
      <c r="UZT98" s="252"/>
      <c r="UZU98" s="252"/>
      <c r="UZV98" s="253"/>
      <c r="UZW98" s="253"/>
      <c r="UZX98" s="255"/>
      <c r="UZY98" s="255"/>
      <c r="UZZ98" s="256"/>
      <c r="VAC98" s="251"/>
      <c r="VAD98" s="251"/>
      <c r="VAE98" s="251"/>
      <c r="VAF98" s="251"/>
      <c r="VAG98" s="251"/>
      <c r="VAH98" s="251"/>
      <c r="VAI98" s="252"/>
      <c r="VAJ98" s="253"/>
      <c r="VAO98" s="254"/>
      <c r="VAR98" s="252"/>
      <c r="VAS98" s="252"/>
      <c r="VAT98" s="252"/>
      <c r="VAU98" s="252"/>
      <c r="VAV98" s="253"/>
      <c r="VAW98" s="253"/>
      <c r="VAX98" s="255"/>
      <c r="VAY98" s="255"/>
      <c r="VAZ98" s="256"/>
      <c r="VBC98" s="251"/>
      <c r="VBD98" s="251"/>
      <c r="VBE98" s="251"/>
      <c r="VBF98" s="251"/>
      <c r="VBG98" s="251"/>
      <c r="VBH98" s="251"/>
      <c r="VBI98" s="252"/>
      <c r="VBJ98" s="253"/>
      <c r="VBO98" s="254"/>
      <c r="VBR98" s="252"/>
      <c r="VBS98" s="252"/>
      <c r="VBT98" s="252"/>
      <c r="VBU98" s="252"/>
      <c r="VBV98" s="253"/>
      <c r="VBW98" s="253"/>
      <c r="VBX98" s="255"/>
      <c r="VBY98" s="255"/>
      <c r="VBZ98" s="256"/>
      <c r="VCC98" s="251"/>
      <c r="VCD98" s="251"/>
      <c r="VCE98" s="251"/>
      <c r="VCF98" s="251"/>
      <c r="VCG98" s="251"/>
      <c r="VCH98" s="251"/>
      <c r="VCI98" s="252"/>
      <c r="VCJ98" s="253"/>
      <c r="VCO98" s="254"/>
      <c r="VCR98" s="252"/>
      <c r="VCS98" s="252"/>
      <c r="VCT98" s="252"/>
      <c r="VCU98" s="252"/>
      <c r="VCV98" s="253"/>
      <c r="VCW98" s="253"/>
      <c r="VCX98" s="255"/>
      <c r="VCY98" s="255"/>
      <c r="VCZ98" s="256"/>
      <c r="VDC98" s="251"/>
      <c r="VDD98" s="251"/>
      <c r="VDE98" s="251"/>
      <c r="VDF98" s="251"/>
      <c r="VDG98" s="251"/>
      <c r="VDH98" s="251"/>
      <c r="VDI98" s="252"/>
      <c r="VDJ98" s="253"/>
      <c r="VDO98" s="254"/>
      <c r="VDR98" s="252"/>
      <c r="VDS98" s="252"/>
      <c r="VDT98" s="252"/>
      <c r="VDU98" s="252"/>
      <c r="VDV98" s="253"/>
      <c r="VDW98" s="253"/>
      <c r="VDX98" s="255"/>
      <c r="VDY98" s="255"/>
      <c r="VDZ98" s="256"/>
      <c r="VEC98" s="251"/>
      <c r="VED98" s="251"/>
      <c r="VEE98" s="251"/>
      <c r="VEF98" s="251"/>
      <c r="VEG98" s="251"/>
      <c r="VEH98" s="251"/>
      <c r="VEI98" s="252"/>
      <c r="VEJ98" s="253"/>
      <c r="VEO98" s="254"/>
      <c r="VER98" s="252"/>
      <c r="VES98" s="252"/>
      <c r="VET98" s="252"/>
      <c r="VEU98" s="252"/>
      <c r="VEV98" s="253"/>
      <c r="VEW98" s="253"/>
      <c r="VEX98" s="255"/>
      <c r="VEY98" s="255"/>
      <c r="VEZ98" s="256"/>
      <c r="VFC98" s="251"/>
      <c r="VFD98" s="251"/>
      <c r="VFE98" s="251"/>
      <c r="VFF98" s="251"/>
      <c r="VFG98" s="251"/>
      <c r="VFH98" s="251"/>
      <c r="VFI98" s="252"/>
      <c r="VFJ98" s="253"/>
      <c r="VFO98" s="254"/>
      <c r="VFR98" s="252"/>
      <c r="VFS98" s="252"/>
      <c r="VFT98" s="252"/>
      <c r="VFU98" s="252"/>
      <c r="VFV98" s="253"/>
      <c r="VFW98" s="253"/>
      <c r="VFX98" s="255"/>
      <c r="VFY98" s="255"/>
      <c r="VFZ98" s="256"/>
      <c r="VGC98" s="251"/>
      <c r="VGD98" s="251"/>
      <c r="VGE98" s="251"/>
      <c r="VGF98" s="251"/>
      <c r="VGG98" s="251"/>
      <c r="VGH98" s="251"/>
      <c r="VGI98" s="252"/>
      <c r="VGJ98" s="253"/>
      <c r="VGO98" s="254"/>
      <c r="VGR98" s="252"/>
      <c r="VGS98" s="252"/>
      <c r="VGT98" s="252"/>
      <c r="VGU98" s="252"/>
      <c r="VGV98" s="253"/>
      <c r="VGW98" s="253"/>
      <c r="VGX98" s="255"/>
      <c r="VGY98" s="255"/>
      <c r="VGZ98" s="256"/>
      <c r="VHC98" s="251"/>
      <c r="VHD98" s="251"/>
      <c r="VHE98" s="251"/>
      <c r="VHF98" s="251"/>
      <c r="VHG98" s="251"/>
      <c r="VHH98" s="251"/>
      <c r="VHI98" s="252"/>
      <c r="VHJ98" s="253"/>
      <c r="VHO98" s="254"/>
      <c r="VHR98" s="252"/>
      <c r="VHS98" s="252"/>
      <c r="VHT98" s="252"/>
      <c r="VHU98" s="252"/>
      <c r="VHV98" s="253"/>
      <c r="VHW98" s="253"/>
      <c r="VHX98" s="255"/>
      <c r="VHY98" s="255"/>
      <c r="VHZ98" s="256"/>
      <c r="VIC98" s="251"/>
      <c r="VID98" s="251"/>
      <c r="VIE98" s="251"/>
      <c r="VIF98" s="251"/>
      <c r="VIG98" s="251"/>
      <c r="VIH98" s="251"/>
      <c r="VII98" s="252"/>
      <c r="VIJ98" s="253"/>
      <c r="VIO98" s="254"/>
      <c r="VIR98" s="252"/>
      <c r="VIS98" s="252"/>
      <c r="VIT98" s="252"/>
      <c r="VIU98" s="252"/>
      <c r="VIV98" s="253"/>
      <c r="VIW98" s="253"/>
      <c r="VIX98" s="255"/>
      <c r="VIY98" s="255"/>
      <c r="VIZ98" s="256"/>
      <c r="VJC98" s="251"/>
      <c r="VJD98" s="251"/>
      <c r="VJE98" s="251"/>
      <c r="VJF98" s="251"/>
      <c r="VJG98" s="251"/>
      <c r="VJH98" s="251"/>
      <c r="VJI98" s="252"/>
      <c r="VJJ98" s="253"/>
      <c r="VJO98" s="254"/>
      <c r="VJR98" s="252"/>
      <c r="VJS98" s="252"/>
      <c r="VJT98" s="252"/>
      <c r="VJU98" s="252"/>
      <c r="VJV98" s="253"/>
      <c r="VJW98" s="253"/>
      <c r="VJX98" s="255"/>
      <c r="VJY98" s="255"/>
      <c r="VJZ98" s="256"/>
      <c r="VKC98" s="251"/>
      <c r="VKD98" s="251"/>
      <c r="VKE98" s="251"/>
      <c r="VKF98" s="251"/>
      <c r="VKG98" s="251"/>
      <c r="VKH98" s="251"/>
      <c r="VKI98" s="252"/>
      <c r="VKJ98" s="253"/>
      <c r="VKO98" s="254"/>
      <c r="VKR98" s="252"/>
      <c r="VKS98" s="252"/>
      <c r="VKT98" s="252"/>
      <c r="VKU98" s="252"/>
      <c r="VKV98" s="253"/>
      <c r="VKW98" s="253"/>
      <c r="VKX98" s="255"/>
      <c r="VKY98" s="255"/>
      <c r="VKZ98" s="256"/>
      <c r="VLC98" s="251"/>
      <c r="VLD98" s="251"/>
      <c r="VLE98" s="251"/>
      <c r="VLF98" s="251"/>
      <c r="VLG98" s="251"/>
      <c r="VLH98" s="251"/>
      <c r="VLI98" s="252"/>
      <c r="VLJ98" s="253"/>
      <c r="VLO98" s="254"/>
      <c r="VLR98" s="252"/>
      <c r="VLS98" s="252"/>
      <c r="VLT98" s="252"/>
      <c r="VLU98" s="252"/>
      <c r="VLV98" s="253"/>
      <c r="VLW98" s="253"/>
      <c r="VLX98" s="255"/>
      <c r="VLY98" s="255"/>
      <c r="VLZ98" s="256"/>
      <c r="VMC98" s="251"/>
      <c r="VMD98" s="251"/>
      <c r="VME98" s="251"/>
      <c r="VMF98" s="251"/>
      <c r="VMG98" s="251"/>
      <c r="VMH98" s="251"/>
      <c r="VMI98" s="252"/>
      <c r="VMJ98" s="253"/>
      <c r="VMO98" s="254"/>
      <c r="VMR98" s="252"/>
      <c r="VMS98" s="252"/>
      <c r="VMT98" s="252"/>
      <c r="VMU98" s="252"/>
      <c r="VMV98" s="253"/>
      <c r="VMW98" s="253"/>
      <c r="VMX98" s="255"/>
      <c r="VMY98" s="255"/>
      <c r="VMZ98" s="256"/>
      <c r="VNC98" s="251"/>
      <c r="VND98" s="251"/>
      <c r="VNE98" s="251"/>
      <c r="VNF98" s="251"/>
      <c r="VNG98" s="251"/>
      <c r="VNH98" s="251"/>
      <c r="VNI98" s="252"/>
      <c r="VNJ98" s="253"/>
      <c r="VNO98" s="254"/>
      <c r="VNR98" s="252"/>
      <c r="VNS98" s="252"/>
      <c r="VNT98" s="252"/>
      <c r="VNU98" s="252"/>
      <c r="VNV98" s="253"/>
      <c r="VNW98" s="253"/>
      <c r="VNX98" s="255"/>
      <c r="VNY98" s="255"/>
      <c r="VNZ98" s="256"/>
      <c r="VOC98" s="251"/>
      <c r="VOD98" s="251"/>
      <c r="VOE98" s="251"/>
      <c r="VOF98" s="251"/>
      <c r="VOG98" s="251"/>
      <c r="VOH98" s="251"/>
      <c r="VOI98" s="252"/>
      <c r="VOJ98" s="253"/>
      <c r="VOO98" s="254"/>
      <c r="VOR98" s="252"/>
      <c r="VOS98" s="252"/>
      <c r="VOT98" s="252"/>
      <c r="VOU98" s="252"/>
      <c r="VOV98" s="253"/>
      <c r="VOW98" s="253"/>
      <c r="VOX98" s="255"/>
      <c r="VOY98" s="255"/>
      <c r="VOZ98" s="256"/>
      <c r="VPC98" s="251"/>
      <c r="VPD98" s="251"/>
      <c r="VPE98" s="251"/>
      <c r="VPF98" s="251"/>
      <c r="VPG98" s="251"/>
      <c r="VPH98" s="251"/>
      <c r="VPI98" s="252"/>
      <c r="VPJ98" s="253"/>
      <c r="VPO98" s="254"/>
      <c r="VPR98" s="252"/>
      <c r="VPS98" s="252"/>
      <c r="VPT98" s="252"/>
      <c r="VPU98" s="252"/>
      <c r="VPV98" s="253"/>
      <c r="VPW98" s="253"/>
      <c r="VPX98" s="255"/>
      <c r="VPY98" s="255"/>
      <c r="VPZ98" s="256"/>
      <c r="VQC98" s="251"/>
      <c r="VQD98" s="251"/>
      <c r="VQE98" s="251"/>
      <c r="VQF98" s="251"/>
      <c r="VQG98" s="251"/>
      <c r="VQH98" s="251"/>
      <c r="VQI98" s="252"/>
      <c r="VQJ98" s="253"/>
      <c r="VQO98" s="254"/>
      <c r="VQR98" s="252"/>
      <c r="VQS98" s="252"/>
      <c r="VQT98" s="252"/>
      <c r="VQU98" s="252"/>
      <c r="VQV98" s="253"/>
      <c r="VQW98" s="253"/>
      <c r="VQX98" s="255"/>
      <c r="VQY98" s="255"/>
      <c r="VQZ98" s="256"/>
      <c r="VRC98" s="251"/>
      <c r="VRD98" s="251"/>
      <c r="VRE98" s="251"/>
      <c r="VRF98" s="251"/>
      <c r="VRG98" s="251"/>
      <c r="VRH98" s="251"/>
      <c r="VRI98" s="252"/>
      <c r="VRJ98" s="253"/>
      <c r="VRO98" s="254"/>
      <c r="VRR98" s="252"/>
      <c r="VRS98" s="252"/>
      <c r="VRT98" s="252"/>
      <c r="VRU98" s="252"/>
      <c r="VRV98" s="253"/>
      <c r="VRW98" s="253"/>
      <c r="VRX98" s="255"/>
      <c r="VRY98" s="255"/>
      <c r="VRZ98" s="256"/>
      <c r="VSC98" s="251"/>
      <c r="VSD98" s="251"/>
      <c r="VSE98" s="251"/>
      <c r="VSF98" s="251"/>
      <c r="VSG98" s="251"/>
      <c r="VSH98" s="251"/>
      <c r="VSI98" s="252"/>
      <c r="VSJ98" s="253"/>
      <c r="VSO98" s="254"/>
      <c r="VSR98" s="252"/>
      <c r="VSS98" s="252"/>
      <c r="VST98" s="252"/>
      <c r="VSU98" s="252"/>
      <c r="VSV98" s="253"/>
      <c r="VSW98" s="253"/>
      <c r="VSX98" s="255"/>
      <c r="VSY98" s="255"/>
      <c r="VSZ98" s="256"/>
      <c r="VTC98" s="251"/>
      <c r="VTD98" s="251"/>
      <c r="VTE98" s="251"/>
      <c r="VTF98" s="251"/>
      <c r="VTG98" s="251"/>
      <c r="VTH98" s="251"/>
      <c r="VTI98" s="252"/>
      <c r="VTJ98" s="253"/>
      <c r="VTO98" s="254"/>
      <c r="VTR98" s="252"/>
      <c r="VTS98" s="252"/>
      <c r="VTT98" s="252"/>
      <c r="VTU98" s="252"/>
      <c r="VTV98" s="253"/>
      <c r="VTW98" s="253"/>
      <c r="VTX98" s="255"/>
      <c r="VTY98" s="255"/>
      <c r="VTZ98" s="256"/>
      <c r="VUC98" s="251"/>
      <c r="VUD98" s="251"/>
      <c r="VUE98" s="251"/>
      <c r="VUF98" s="251"/>
      <c r="VUG98" s="251"/>
      <c r="VUH98" s="251"/>
      <c r="VUI98" s="252"/>
      <c r="VUJ98" s="253"/>
      <c r="VUO98" s="254"/>
      <c r="VUR98" s="252"/>
      <c r="VUS98" s="252"/>
      <c r="VUT98" s="252"/>
      <c r="VUU98" s="252"/>
      <c r="VUV98" s="253"/>
      <c r="VUW98" s="253"/>
      <c r="VUX98" s="255"/>
      <c r="VUY98" s="255"/>
      <c r="VUZ98" s="256"/>
      <c r="VVC98" s="251"/>
      <c r="VVD98" s="251"/>
      <c r="VVE98" s="251"/>
      <c r="VVF98" s="251"/>
      <c r="VVG98" s="251"/>
      <c r="VVH98" s="251"/>
      <c r="VVI98" s="252"/>
      <c r="VVJ98" s="253"/>
      <c r="VVO98" s="254"/>
      <c r="VVR98" s="252"/>
      <c r="VVS98" s="252"/>
      <c r="VVT98" s="252"/>
      <c r="VVU98" s="252"/>
      <c r="VVV98" s="253"/>
      <c r="VVW98" s="253"/>
      <c r="VVX98" s="255"/>
      <c r="VVY98" s="255"/>
      <c r="VVZ98" s="256"/>
      <c r="VWC98" s="251"/>
      <c r="VWD98" s="251"/>
      <c r="VWE98" s="251"/>
      <c r="VWF98" s="251"/>
      <c r="VWG98" s="251"/>
      <c r="VWH98" s="251"/>
      <c r="VWI98" s="252"/>
      <c r="VWJ98" s="253"/>
      <c r="VWO98" s="254"/>
      <c r="VWR98" s="252"/>
      <c r="VWS98" s="252"/>
      <c r="VWT98" s="252"/>
      <c r="VWU98" s="252"/>
      <c r="VWV98" s="253"/>
      <c r="VWW98" s="253"/>
      <c r="VWX98" s="255"/>
      <c r="VWY98" s="255"/>
      <c r="VWZ98" s="256"/>
      <c r="VXC98" s="251"/>
      <c r="VXD98" s="251"/>
      <c r="VXE98" s="251"/>
      <c r="VXF98" s="251"/>
      <c r="VXG98" s="251"/>
      <c r="VXH98" s="251"/>
      <c r="VXI98" s="252"/>
      <c r="VXJ98" s="253"/>
      <c r="VXO98" s="254"/>
      <c r="VXR98" s="252"/>
      <c r="VXS98" s="252"/>
      <c r="VXT98" s="252"/>
      <c r="VXU98" s="252"/>
      <c r="VXV98" s="253"/>
      <c r="VXW98" s="253"/>
      <c r="VXX98" s="255"/>
      <c r="VXY98" s="255"/>
      <c r="VXZ98" s="256"/>
      <c r="VYC98" s="251"/>
      <c r="VYD98" s="251"/>
      <c r="VYE98" s="251"/>
      <c r="VYF98" s="251"/>
      <c r="VYG98" s="251"/>
      <c r="VYH98" s="251"/>
      <c r="VYI98" s="252"/>
      <c r="VYJ98" s="253"/>
      <c r="VYO98" s="254"/>
      <c r="VYR98" s="252"/>
      <c r="VYS98" s="252"/>
      <c r="VYT98" s="252"/>
      <c r="VYU98" s="252"/>
      <c r="VYV98" s="253"/>
      <c r="VYW98" s="253"/>
      <c r="VYX98" s="255"/>
      <c r="VYY98" s="255"/>
      <c r="VYZ98" s="256"/>
      <c r="VZC98" s="251"/>
      <c r="VZD98" s="251"/>
      <c r="VZE98" s="251"/>
      <c r="VZF98" s="251"/>
      <c r="VZG98" s="251"/>
      <c r="VZH98" s="251"/>
      <c r="VZI98" s="252"/>
      <c r="VZJ98" s="253"/>
      <c r="VZO98" s="254"/>
      <c r="VZR98" s="252"/>
      <c r="VZS98" s="252"/>
      <c r="VZT98" s="252"/>
      <c r="VZU98" s="252"/>
      <c r="VZV98" s="253"/>
      <c r="VZW98" s="253"/>
      <c r="VZX98" s="255"/>
      <c r="VZY98" s="255"/>
      <c r="VZZ98" s="256"/>
      <c r="WAC98" s="251"/>
      <c r="WAD98" s="251"/>
      <c r="WAE98" s="251"/>
      <c r="WAF98" s="251"/>
      <c r="WAG98" s="251"/>
      <c r="WAH98" s="251"/>
      <c r="WAI98" s="252"/>
      <c r="WAJ98" s="253"/>
      <c r="WAO98" s="254"/>
      <c r="WAR98" s="252"/>
      <c r="WAS98" s="252"/>
      <c r="WAT98" s="252"/>
      <c r="WAU98" s="252"/>
      <c r="WAV98" s="253"/>
      <c r="WAW98" s="253"/>
      <c r="WAX98" s="255"/>
      <c r="WAY98" s="255"/>
      <c r="WAZ98" s="256"/>
      <c r="WBC98" s="251"/>
      <c r="WBD98" s="251"/>
      <c r="WBE98" s="251"/>
      <c r="WBF98" s="251"/>
      <c r="WBG98" s="251"/>
      <c r="WBH98" s="251"/>
      <c r="WBI98" s="252"/>
      <c r="WBJ98" s="253"/>
      <c r="WBO98" s="254"/>
      <c r="WBR98" s="252"/>
      <c r="WBS98" s="252"/>
      <c r="WBT98" s="252"/>
      <c r="WBU98" s="252"/>
      <c r="WBV98" s="253"/>
      <c r="WBW98" s="253"/>
      <c r="WBX98" s="255"/>
      <c r="WBY98" s="255"/>
      <c r="WBZ98" s="256"/>
      <c r="WCC98" s="251"/>
      <c r="WCD98" s="251"/>
      <c r="WCE98" s="251"/>
      <c r="WCF98" s="251"/>
      <c r="WCG98" s="251"/>
      <c r="WCH98" s="251"/>
      <c r="WCI98" s="252"/>
      <c r="WCJ98" s="253"/>
      <c r="WCO98" s="254"/>
      <c r="WCR98" s="252"/>
      <c r="WCS98" s="252"/>
      <c r="WCT98" s="252"/>
      <c r="WCU98" s="252"/>
      <c r="WCV98" s="253"/>
      <c r="WCW98" s="253"/>
      <c r="WCX98" s="255"/>
      <c r="WCY98" s="255"/>
      <c r="WCZ98" s="256"/>
      <c r="WDC98" s="251"/>
      <c r="WDD98" s="251"/>
      <c r="WDE98" s="251"/>
      <c r="WDF98" s="251"/>
      <c r="WDG98" s="251"/>
      <c r="WDH98" s="251"/>
      <c r="WDI98" s="252"/>
      <c r="WDJ98" s="253"/>
      <c r="WDO98" s="254"/>
      <c r="WDR98" s="252"/>
      <c r="WDS98" s="252"/>
      <c r="WDT98" s="252"/>
      <c r="WDU98" s="252"/>
      <c r="WDV98" s="253"/>
      <c r="WDW98" s="253"/>
      <c r="WDX98" s="255"/>
      <c r="WDY98" s="255"/>
      <c r="WDZ98" s="256"/>
      <c r="WEC98" s="251"/>
      <c r="WED98" s="251"/>
      <c r="WEE98" s="251"/>
      <c r="WEF98" s="251"/>
      <c r="WEG98" s="251"/>
      <c r="WEH98" s="251"/>
      <c r="WEI98" s="252"/>
      <c r="WEJ98" s="253"/>
      <c r="WEO98" s="254"/>
      <c r="WER98" s="252"/>
      <c r="WES98" s="252"/>
      <c r="WET98" s="252"/>
      <c r="WEU98" s="252"/>
      <c r="WEV98" s="253"/>
      <c r="WEW98" s="253"/>
      <c r="WEX98" s="255"/>
      <c r="WEY98" s="255"/>
      <c r="WEZ98" s="256"/>
      <c r="WFC98" s="251"/>
      <c r="WFD98" s="251"/>
      <c r="WFE98" s="251"/>
      <c r="WFF98" s="251"/>
      <c r="WFG98" s="251"/>
      <c r="WFH98" s="251"/>
      <c r="WFI98" s="252"/>
      <c r="WFJ98" s="253"/>
      <c r="WFO98" s="254"/>
      <c r="WFR98" s="252"/>
      <c r="WFS98" s="252"/>
      <c r="WFT98" s="252"/>
      <c r="WFU98" s="252"/>
      <c r="WFV98" s="253"/>
      <c r="WFW98" s="253"/>
      <c r="WFX98" s="255"/>
      <c r="WFY98" s="255"/>
      <c r="WFZ98" s="256"/>
      <c r="WGC98" s="251"/>
      <c r="WGD98" s="251"/>
      <c r="WGE98" s="251"/>
      <c r="WGF98" s="251"/>
      <c r="WGG98" s="251"/>
      <c r="WGH98" s="251"/>
      <c r="WGI98" s="252"/>
      <c r="WGJ98" s="253"/>
      <c r="WGO98" s="254"/>
      <c r="WGR98" s="252"/>
      <c r="WGS98" s="252"/>
      <c r="WGT98" s="252"/>
      <c r="WGU98" s="252"/>
      <c r="WGV98" s="253"/>
      <c r="WGW98" s="253"/>
      <c r="WGX98" s="255"/>
      <c r="WGY98" s="255"/>
      <c r="WGZ98" s="256"/>
      <c r="WHC98" s="251"/>
      <c r="WHD98" s="251"/>
      <c r="WHE98" s="251"/>
      <c r="WHF98" s="251"/>
      <c r="WHG98" s="251"/>
      <c r="WHH98" s="251"/>
      <c r="WHI98" s="252"/>
      <c r="WHJ98" s="253"/>
      <c r="WHO98" s="254"/>
      <c r="WHR98" s="252"/>
      <c r="WHS98" s="252"/>
      <c r="WHT98" s="252"/>
      <c r="WHU98" s="252"/>
      <c r="WHV98" s="253"/>
      <c r="WHW98" s="253"/>
      <c r="WHX98" s="255"/>
      <c r="WHY98" s="255"/>
      <c r="WHZ98" s="256"/>
      <c r="WIC98" s="251"/>
      <c r="WID98" s="251"/>
      <c r="WIE98" s="251"/>
      <c r="WIF98" s="251"/>
      <c r="WIG98" s="251"/>
      <c r="WIH98" s="251"/>
      <c r="WII98" s="252"/>
      <c r="WIJ98" s="253"/>
      <c r="WIO98" s="254"/>
      <c r="WIR98" s="252"/>
      <c r="WIS98" s="252"/>
      <c r="WIT98" s="252"/>
      <c r="WIU98" s="252"/>
      <c r="WIV98" s="253"/>
      <c r="WIW98" s="253"/>
      <c r="WIX98" s="255"/>
      <c r="WIY98" s="255"/>
      <c r="WIZ98" s="256"/>
      <c r="WJC98" s="251"/>
      <c r="WJD98" s="251"/>
      <c r="WJE98" s="251"/>
      <c r="WJF98" s="251"/>
      <c r="WJG98" s="251"/>
      <c r="WJH98" s="251"/>
      <c r="WJI98" s="252"/>
      <c r="WJJ98" s="253"/>
      <c r="WJO98" s="254"/>
      <c r="WJR98" s="252"/>
      <c r="WJS98" s="252"/>
      <c r="WJT98" s="252"/>
      <c r="WJU98" s="252"/>
      <c r="WJV98" s="253"/>
      <c r="WJW98" s="253"/>
      <c r="WJX98" s="255"/>
      <c r="WJY98" s="255"/>
      <c r="WJZ98" s="256"/>
      <c r="WKC98" s="251"/>
      <c r="WKD98" s="251"/>
      <c r="WKE98" s="251"/>
      <c r="WKF98" s="251"/>
      <c r="WKG98" s="251"/>
      <c r="WKH98" s="251"/>
      <c r="WKI98" s="252"/>
      <c r="WKJ98" s="253"/>
      <c r="WKO98" s="254"/>
      <c r="WKR98" s="252"/>
      <c r="WKS98" s="252"/>
      <c r="WKT98" s="252"/>
      <c r="WKU98" s="252"/>
      <c r="WKV98" s="253"/>
      <c r="WKW98" s="253"/>
      <c r="WKX98" s="255"/>
      <c r="WKY98" s="255"/>
      <c r="WKZ98" s="256"/>
      <c r="WLC98" s="251"/>
      <c r="WLD98" s="251"/>
      <c r="WLE98" s="251"/>
      <c r="WLF98" s="251"/>
      <c r="WLG98" s="251"/>
      <c r="WLH98" s="251"/>
      <c r="WLI98" s="252"/>
      <c r="WLJ98" s="253"/>
      <c r="WLO98" s="254"/>
      <c r="WLR98" s="252"/>
      <c r="WLS98" s="252"/>
      <c r="WLT98" s="252"/>
      <c r="WLU98" s="252"/>
      <c r="WLV98" s="253"/>
      <c r="WLW98" s="253"/>
      <c r="WLX98" s="255"/>
      <c r="WLY98" s="255"/>
      <c r="WLZ98" s="256"/>
      <c r="WMC98" s="251"/>
      <c r="WMD98" s="251"/>
      <c r="WME98" s="251"/>
      <c r="WMF98" s="251"/>
      <c r="WMG98" s="251"/>
      <c r="WMH98" s="251"/>
      <c r="WMI98" s="252"/>
      <c r="WMJ98" s="253"/>
      <c r="WMO98" s="254"/>
      <c r="WMR98" s="252"/>
      <c r="WMS98" s="252"/>
      <c r="WMT98" s="252"/>
      <c r="WMU98" s="252"/>
      <c r="WMV98" s="253"/>
      <c r="WMW98" s="253"/>
      <c r="WMX98" s="255"/>
      <c r="WMY98" s="255"/>
      <c r="WMZ98" s="256"/>
      <c r="WNC98" s="251"/>
      <c r="WND98" s="251"/>
      <c r="WNE98" s="251"/>
      <c r="WNF98" s="251"/>
      <c r="WNG98" s="251"/>
      <c r="WNH98" s="251"/>
      <c r="WNI98" s="252"/>
      <c r="WNJ98" s="253"/>
      <c r="WNO98" s="254"/>
      <c r="WNR98" s="252"/>
      <c r="WNS98" s="252"/>
      <c r="WNT98" s="252"/>
      <c r="WNU98" s="252"/>
      <c r="WNV98" s="253"/>
      <c r="WNW98" s="253"/>
      <c r="WNX98" s="255"/>
      <c r="WNY98" s="255"/>
      <c r="WNZ98" s="256"/>
      <c r="WOC98" s="251"/>
      <c r="WOD98" s="251"/>
      <c r="WOE98" s="251"/>
      <c r="WOF98" s="251"/>
      <c r="WOG98" s="251"/>
      <c r="WOH98" s="251"/>
      <c r="WOI98" s="252"/>
      <c r="WOJ98" s="253"/>
      <c r="WOO98" s="254"/>
      <c r="WOR98" s="252"/>
      <c r="WOS98" s="252"/>
      <c r="WOT98" s="252"/>
      <c r="WOU98" s="252"/>
      <c r="WOV98" s="253"/>
      <c r="WOW98" s="253"/>
      <c r="WOX98" s="255"/>
      <c r="WOY98" s="255"/>
      <c r="WOZ98" s="256"/>
      <c r="WPC98" s="251"/>
      <c r="WPD98" s="251"/>
      <c r="WPE98" s="251"/>
      <c r="WPF98" s="251"/>
      <c r="WPG98" s="251"/>
      <c r="WPH98" s="251"/>
      <c r="WPI98" s="252"/>
      <c r="WPJ98" s="253"/>
      <c r="WPO98" s="254"/>
      <c r="WPR98" s="252"/>
      <c r="WPS98" s="252"/>
      <c r="WPT98" s="252"/>
      <c r="WPU98" s="252"/>
      <c r="WPV98" s="253"/>
      <c r="WPW98" s="253"/>
      <c r="WPX98" s="255"/>
      <c r="WPY98" s="255"/>
      <c r="WPZ98" s="256"/>
      <c r="WQC98" s="251"/>
      <c r="WQD98" s="251"/>
      <c r="WQE98" s="251"/>
      <c r="WQF98" s="251"/>
      <c r="WQG98" s="251"/>
      <c r="WQH98" s="251"/>
      <c r="WQI98" s="252"/>
      <c r="WQJ98" s="253"/>
      <c r="WQO98" s="254"/>
      <c r="WQR98" s="252"/>
      <c r="WQS98" s="252"/>
      <c r="WQT98" s="252"/>
      <c r="WQU98" s="252"/>
      <c r="WQV98" s="253"/>
      <c r="WQW98" s="253"/>
      <c r="WQX98" s="255"/>
      <c r="WQY98" s="255"/>
      <c r="WQZ98" s="256"/>
      <c r="WRC98" s="251"/>
      <c r="WRD98" s="251"/>
      <c r="WRE98" s="251"/>
      <c r="WRF98" s="251"/>
      <c r="WRG98" s="251"/>
      <c r="WRH98" s="251"/>
      <c r="WRI98" s="252"/>
      <c r="WRJ98" s="253"/>
      <c r="WRO98" s="254"/>
      <c r="WRR98" s="252"/>
      <c r="WRS98" s="252"/>
      <c r="WRT98" s="252"/>
      <c r="WRU98" s="252"/>
      <c r="WRV98" s="253"/>
      <c r="WRW98" s="253"/>
      <c r="WRX98" s="255"/>
      <c r="WRY98" s="255"/>
      <c r="WRZ98" s="256"/>
      <c r="WSC98" s="251"/>
      <c r="WSD98" s="251"/>
      <c r="WSE98" s="251"/>
      <c r="WSF98" s="251"/>
      <c r="WSG98" s="251"/>
      <c r="WSH98" s="251"/>
      <c r="WSI98" s="252"/>
      <c r="WSJ98" s="253"/>
      <c r="WSO98" s="254"/>
      <c r="WSR98" s="252"/>
      <c r="WSS98" s="252"/>
      <c r="WST98" s="252"/>
      <c r="WSU98" s="252"/>
      <c r="WSV98" s="253"/>
      <c r="WSW98" s="253"/>
      <c r="WSX98" s="255"/>
      <c r="WSY98" s="255"/>
      <c r="WSZ98" s="256"/>
      <c r="WTC98" s="251"/>
      <c r="WTD98" s="251"/>
      <c r="WTE98" s="251"/>
      <c r="WTF98" s="251"/>
      <c r="WTG98" s="251"/>
      <c r="WTH98" s="251"/>
      <c r="WTI98" s="252"/>
      <c r="WTJ98" s="253"/>
      <c r="WTO98" s="254"/>
      <c r="WTR98" s="252"/>
      <c r="WTS98" s="252"/>
      <c r="WTT98" s="252"/>
      <c r="WTU98" s="252"/>
      <c r="WTV98" s="253"/>
      <c r="WTW98" s="253"/>
      <c r="WTX98" s="255"/>
      <c r="WTY98" s="255"/>
      <c r="WTZ98" s="256"/>
      <c r="WUC98" s="251"/>
      <c r="WUD98" s="251"/>
      <c r="WUE98" s="251"/>
      <c r="WUF98" s="251"/>
      <c r="WUG98" s="251"/>
      <c r="WUH98" s="251"/>
      <c r="WUI98" s="252"/>
      <c r="WUJ98" s="253"/>
      <c r="WUO98" s="254"/>
      <c r="WUR98" s="252"/>
      <c r="WUS98" s="252"/>
      <c r="WUT98" s="252"/>
      <c r="WUU98" s="252"/>
      <c r="WUV98" s="253"/>
      <c r="WUW98" s="253"/>
      <c r="WUX98" s="255"/>
      <c r="WUY98" s="255"/>
      <c r="WUZ98" s="256"/>
      <c r="WVC98" s="251"/>
      <c r="WVD98" s="251"/>
      <c r="WVE98" s="251"/>
      <c r="WVF98" s="251"/>
      <c r="WVG98" s="251"/>
      <c r="WVH98" s="251"/>
      <c r="WVI98" s="252"/>
      <c r="WVJ98" s="253"/>
      <c r="WVO98" s="254"/>
      <c r="WVR98" s="252"/>
      <c r="WVS98" s="252"/>
      <c r="WVT98" s="252"/>
      <c r="WVU98" s="252"/>
      <c r="WVV98" s="253"/>
      <c r="WVW98" s="253"/>
      <c r="WVX98" s="255"/>
      <c r="WVY98" s="255"/>
      <c r="WVZ98" s="256"/>
      <c r="WWC98" s="251"/>
      <c r="WWD98" s="251"/>
      <c r="WWE98" s="251"/>
      <c r="WWF98" s="251"/>
      <c r="WWG98" s="251"/>
      <c r="WWH98" s="251"/>
      <c r="WWI98" s="252"/>
      <c r="WWJ98" s="253"/>
      <c r="WWO98" s="254"/>
      <c r="WWR98" s="252"/>
      <c r="WWS98" s="252"/>
      <c r="WWT98" s="252"/>
      <c r="WWU98" s="252"/>
      <c r="WWV98" s="253"/>
      <c r="WWW98" s="253"/>
      <c r="WWX98" s="255"/>
      <c r="WWY98" s="255"/>
      <c r="WWZ98" s="256"/>
      <c r="WXC98" s="251"/>
      <c r="WXD98" s="251"/>
      <c r="WXE98" s="251"/>
      <c r="WXF98" s="251"/>
      <c r="WXG98" s="251"/>
      <c r="WXH98" s="251"/>
      <c r="WXI98" s="252"/>
      <c r="WXJ98" s="253"/>
      <c r="WXO98" s="254"/>
      <c r="WXR98" s="252"/>
      <c r="WXS98" s="252"/>
      <c r="WXT98" s="252"/>
      <c r="WXU98" s="252"/>
      <c r="WXV98" s="253"/>
      <c r="WXW98" s="253"/>
      <c r="WXX98" s="255"/>
      <c r="WXY98" s="255"/>
      <c r="WXZ98" s="256"/>
      <c r="WYC98" s="251"/>
      <c r="WYD98" s="251"/>
      <c r="WYE98" s="251"/>
      <c r="WYF98" s="251"/>
      <c r="WYG98" s="251"/>
      <c r="WYH98" s="251"/>
      <c r="WYI98" s="252"/>
      <c r="WYJ98" s="253"/>
      <c r="WYO98" s="254"/>
      <c r="WYR98" s="252"/>
      <c r="WYS98" s="252"/>
      <c r="WYT98" s="252"/>
      <c r="WYU98" s="252"/>
      <c r="WYV98" s="253"/>
      <c r="WYW98" s="253"/>
      <c r="WYX98" s="255"/>
      <c r="WYY98" s="255"/>
      <c r="WYZ98" s="256"/>
      <c r="WZC98" s="251"/>
      <c r="WZD98" s="251"/>
      <c r="WZE98" s="251"/>
      <c r="WZF98" s="251"/>
      <c r="WZG98" s="251"/>
      <c r="WZH98" s="251"/>
      <c r="WZI98" s="252"/>
      <c r="WZJ98" s="253"/>
      <c r="WZO98" s="254"/>
      <c r="WZR98" s="252"/>
      <c r="WZS98" s="252"/>
      <c r="WZT98" s="252"/>
      <c r="WZU98" s="252"/>
      <c r="WZV98" s="253"/>
      <c r="WZW98" s="253"/>
      <c r="WZX98" s="255"/>
      <c r="WZY98" s="255"/>
      <c r="WZZ98" s="256"/>
      <c r="XAC98" s="251"/>
      <c r="XAD98" s="251"/>
      <c r="XAE98" s="251"/>
      <c r="XAF98" s="251"/>
      <c r="XAG98" s="251"/>
      <c r="XAH98" s="251"/>
      <c r="XAI98" s="252"/>
      <c r="XAJ98" s="253"/>
      <c r="XAO98" s="254"/>
      <c r="XAR98" s="252"/>
      <c r="XAS98" s="252"/>
      <c r="XAT98" s="252"/>
      <c r="XAU98" s="252"/>
      <c r="XAV98" s="253"/>
      <c r="XAW98" s="253"/>
      <c r="XAX98" s="255"/>
      <c r="XAY98" s="255"/>
      <c r="XAZ98" s="256"/>
      <c r="XBC98" s="251"/>
      <c r="XBD98" s="251"/>
      <c r="XBE98" s="251"/>
      <c r="XBF98" s="251"/>
      <c r="XBG98" s="251"/>
      <c r="XBH98" s="251"/>
      <c r="XBI98" s="252"/>
      <c r="XBJ98" s="253"/>
      <c r="XBO98" s="254"/>
      <c r="XBR98" s="252"/>
      <c r="XBS98" s="252"/>
      <c r="XBT98" s="252"/>
      <c r="XBU98" s="252"/>
      <c r="XBV98" s="253"/>
      <c r="XBW98" s="253"/>
      <c r="XBX98" s="255"/>
      <c r="XBY98" s="255"/>
      <c r="XBZ98" s="256"/>
      <c r="XCC98" s="251"/>
      <c r="XCD98" s="251"/>
      <c r="XCE98" s="251"/>
      <c r="XCF98" s="251"/>
      <c r="XCG98" s="251"/>
      <c r="XCH98" s="251"/>
      <c r="XCI98" s="252"/>
      <c r="XCJ98" s="253"/>
      <c r="XCO98" s="254"/>
      <c r="XCR98" s="252"/>
      <c r="XCS98" s="252"/>
      <c r="XCT98" s="252"/>
      <c r="XCU98" s="252"/>
      <c r="XCV98" s="253"/>
      <c r="XCW98" s="253"/>
      <c r="XCX98" s="255"/>
      <c r="XCY98" s="255"/>
      <c r="XCZ98" s="256"/>
      <c r="XDC98" s="251"/>
      <c r="XDD98" s="251"/>
      <c r="XDE98" s="251"/>
      <c r="XDF98" s="251"/>
      <c r="XDG98" s="251"/>
      <c r="XDH98" s="251"/>
      <c r="XDI98" s="252"/>
      <c r="XDJ98" s="253"/>
      <c r="XDO98" s="254"/>
      <c r="XDR98" s="252"/>
      <c r="XDS98" s="252"/>
      <c r="XDT98" s="252"/>
      <c r="XDU98" s="252"/>
      <c r="XDV98" s="253"/>
      <c r="XDW98" s="253"/>
      <c r="XDX98" s="255"/>
      <c r="XDY98" s="255"/>
      <c r="XDZ98" s="256"/>
      <c r="XEC98" s="251"/>
      <c r="XED98" s="251"/>
      <c r="XEE98" s="251"/>
      <c r="XEF98" s="251"/>
      <c r="XEG98" s="251"/>
      <c r="XEH98" s="251"/>
      <c r="XEI98" s="252"/>
      <c r="XEJ98" s="253"/>
      <c r="XEO98" s="254"/>
      <c r="XER98" s="252"/>
      <c r="XES98" s="252"/>
      <c r="XET98" s="252"/>
      <c r="XEU98" s="252"/>
      <c r="XEV98" s="253"/>
      <c r="XEW98" s="253"/>
      <c r="XEX98" s="255"/>
      <c r="XEY98" s="255"/>
      <c r="XEZ98" s="256"/>
      <c r="XFC98" s="251"/>
      <c r="XFD98" s="251"/>
    </row>
    <row r="99" spans="1:55 1185:4092 4097:8190 8193:9214 9219:12287 12290:13312 13315:14336 14341:16384" x14ac:dyDescent="0.15">
      <c r="A99" s="201" t="str">
        <f>'Tariffs July 2021'!K83</f>
        <v>Nectr</v>
      </c>
      <c r="B99" s="202" t="str">
        <f>'Tariffs July 2021'!L83</f>
        <v>Friends Clean</v>
      </c>
      <c r="C99" s="203">
        <f>IF('Tariffs July 2021'!BP83=0,91*'Tariffs July 2021'!M83/100,(91*'Tariffs July 2021'!M83/100)+'Tariffs July 2021'!BP83/4)</f>
        <v>79.98899999999999</v>
      </c>
      <c r="D99" s="203">
        <f>IF('Tariffs July 2021'!O83="",$K$5*'Tariffs July 2021'!N83/100,IF($K$5&gt;='Tariffs July 2021'!P83,('Tariffs July 2021'!P83*'Tariffs July 2021'!N83/100),($K$5*'Tariffs July 2021'!N83/100)))</f>
        <v>134.39217059999999</v>
      </c>
      <c r="E99" s="203">
        <f>IF('Tariffs July 2021'!T83&gt;0,IF(($K$5&lt;'Tariffs July 2021'!T83),(0),($K$5-'Tariffs July 2021'!T83)*'Tariffs July 2021'!U83/100),IF(AND('Tariffs July 2021'!R83&gt;0,'Tariffs July 2021'!T83=""),IF(($K$5&lt;'Tariffs July 2021'!R83),(0),($K$5-'Tariffs July 2021'!R83)*'Tariffs July 2021'!S83/100),IF(AND('Tariffs July 2021'!P83&gt;0,'Tariffs July 2021'!R83=""),IF(($K$5&lt;'Tariffs July 2021'!P83),(0),($K$5-'Tariffs July 2021'!P83)*'Tariffs July 2021'!Q83/100),0)))</f>
        <v>0</v>
      </c>
      <c r="F99" s="203">
        <f>($L$5)*'Tariffs July 2021'!AE83/100</f>
        <v>19.562569199999999</v>
      </c>
      <c r="G99" s="203">
        <f t="shared" ref="G99:G104" si="62">SUM(C99:F99)</f>
        <v>233.94373979999995</v>
      </c>
      <c r="H99" s="203">
        <f t="shared" ref="H99:H104" si="63">(G99-C99)*4</f>
        <v>615.81895919999988</v>
      </c>
      <c r="I99" s="247">
        <f t="shared" ref="I99:I104" si="64">G99*4</f>
        <v>935.77495919999978</v>
      </c>
      <c r="J99" s="204">
        <f t="shared" ref="J99:J104" si="65">I99*1.1</f>
        <v>1029.3524551199998</v>
      </c>
      <c r="K99" s="207">
        <f>'Tariffs July 2021'!AZ83</f>
        <v>0</v>
      </c>
      <c r="L99" s="207">
        <f>'Tariffs July 2021'!BA83</f>
        <v>0</v>
      </c>
      <c r="M99" s="207">
        <f>'Tariffs July 2021'!BB83</f>
        <v>0</v>
      </c>
      <c r="N99" s="207">
        <f>'Tariffs July 2021'!BC83</f>
        <v>0</v>
      </c>
      <c r="O99" s="205">
        <f>($F$6*'Tariffs July 2021'!AT83/100)*4</f>
        <v>111.24288</v>
      </c>
      <c r="P99" s="206" t="str">
        <f t="shared" ref="P99:P104" si="66">IF(SUM(K99:N99)=0,"No discount",IF(K99&gt;0,"Guaranteed off bill",IF(L99&gt;0,"Guaranteed off usage",IF(M99&gt;0,"Pay-on-time off bill","Pay-on-time off usage"))))</f>
        <v>No discount</v>
      </c>
      <c r="Q99" s="206" t="str">
        <f t="shared" ref="Q99:Q104" si="67">IF(OR(A99="Origin Energy",A99="Red Energy",A99="Powershop"),"Inclusive","Exclusive")</f>
        <v>Exclusive</v>
      </c>
      <c r="R99" s="293">
        <f t="shared" ref="R99:R104" si="68">IF(AND(P99="Guaranteed off bill",Q99="Inclusive"),((I99*1.1)-((I99*1.1)*K99/100))/1.1,IF(AND(P99="Guaranteed off usage",Q99="Inclusive"),((I99*1.1)-((H99*1.1)*L99/100))/1.1,IF(AND(P99="Guaranteed off bill",Q99="Exclusive"),I99-(I99*K99/100),IF(AND(P99="Guaranteed off usage",Q99="Exclusive"),I99-(H99*L99/100),IF(Q99="Inclusive",((I99*1.1))/1.1,I99)))))</f>
        <v>935.77495919999978</v>
      </c>
      <c r="S99" s="247">
        <f t="shared" ref="S99:S104" si="69">IF(AND(P99="Pay-on-time off bill",Q99="Inclusive"),((R99*1.1)-((R99*1.1)*M99/100))/1.1,IF(AND(P99="Pay-on-time off usage",Q99="Inclusive"),((R99*1.1)-((H99*1.1)*N99/100))/1.1,IF(AND(P99="Pay-on-time off bill",Q99="Exclusive"),R99-(R99*M99/100),IF(AND(P99="Pay-on-time off usage",Q99="Exclusive"),R99-(H99*N99/100),IF(Q99="Inclusive",((R99*1.1))/1.1,R99)))))</f>
        <v>935.77495919999978</v>
      </c>
      <c r="T99" s="247">
        <f t="shared" ref="T99:T104" si="70">R99-O99</f>
        <v>824.53207919999977</v>
      </c>
      <c r="U99" s="247">
        <f t="shared" ref="U99:U104" si="71">S99-O99</f>
        <v>824.53207919999977</v>
      </c>
      <c r="V99" s="292">
        <f t="shared" ref="V99:V104" si="72">T99*1.1</f>
        <v>906.98528711999984</v>
      </c>
      <c r="W99" s="292">
        <f t="shared" ref="W99:W104" si="73">U99*1.1</f>
        <v>906.98528711999984</v>
      </c>
      <c r="X99" s="207">
        <f>'Tariffs July 2021'!BL83</f>
        <v>0</v>
      </c>
      <c r="Y99" s="207" t="str">
        <f>'Tariffs July 2021'!BM83</f>
        <v>n</v>
      </c>
      <c r="Z99" s="208">
        <f>'Tariffs July 2021'!G83</f>
        <v>42916</v>
      </c>
      <c r="AA99" s="342"/>
      <c r="AB99" s="342"/>
      <c r="AC99" s="342"/>
      <c r="AD99" s="342"/>
      <c r="AE99" s="342"/>
      <c r="AF99" s="342"/>
      <c r="AG99" s="342"/>
      <c r="AH99" s="342"/>
      <c r="AI99" s="342"/>
      <c r="AJ99" s="342"/>
      <c r="AK99" s="342"/>
      <c r="AL99" s="342"/>
      <c r="AM99" s="342"/>
      <c r="AN99" s="342"/>
      <c r="AO99" s="342"/>
      <c r="AP99" s="342"/>
      <c r="AQ99" s="342"/>
      <c r="AR99" s="342"/>
      <c r="AS99" s="342"/>
      <c r="AT99" s="342"/>
      <c r="AU99" s="342"/>
      <c r="AV99" s="342"/>
      <c r="AW99" s="342"/>
      <c r="AX99" s="342"/>
      <c r="AY99" s="342"/>
      <c r="AZ99" s="342"/>
      <c r="BA99" s="342"/>
      <c r="BB99" s="342"/>
      <c r="BC99" s="342"/>
    </row>
    <row r="100" spans="1:55 1185:4092 4097:8190 8193:9214 9219:12287 12290:13312 13315:14336 14341:16384" x14ac:dyDescent="0.15">
      <c r="A100" s="201" t="str">
        <f>'Tariffs July 2021'!K84</f>
        <v>Momentum Energy</v>
      </c>
      <c r="B100" s="202" t="str">
        <f>'Tariffs July 2021'!L84</f>
        <v>SmilePower Flexi</v>
      </c>
      <c r="C100" s="203">
        <f>IF('Tariffs July 2021'!BP84=0,91*'Tariffs July 2021'!M84/100,(91*'Tariffs July 2021'!M84/100)+'Tariffs July 2021'!BP84/4)</f>
        <v>75.248727272727251</v>
      </c>
      <c r="D100" s="203">
        <f>IF('Tariffs July 2021'!O84="",$K$5*'Tariffs July 2021'!N84/100,IF($K$5&gt;='Tariffs July 2021'!P84,('Tariffs July 2021'!P84*'Tariffs July 2021'!N84/100),($K$5*'Tariffs July 2021'!N84/100)))</f>
        <v>154.5475449272727</v>
      </c>
      <c r="E100" s="203">
        <f>IF('Tariffs July 2021'!T84&gt;0,IF(($K$5&lt;'Tariffs July 2021'!T84),(0),($K$5-'Tariffs July 2021'!T84)*'Tariffs July 2021'!U84/100),IF(AND('Tariffs July 2021'!R84&gt;0,'Tariffs July 2021'!T84=""),IF(($K$5&lt;'Tariffs July 2021'!R84),(0),($K$5-'Tariffs July 2021'!R84)*'Tariffs July 2021'!S84/100),IF(AND('Tariffs July 2021'!P84&gt;0,'Tariffs July 2021'!R84=""),IF(($K$5&lt;'Tariffs July 2021'!P84),(0),($K$5-'Tariffs July 2021'!P84)*'Tariffs July 2021'!Q84/100),0)))</f>
        <v>0</v>
      </c>
      <c r="F100" s="203">
        <f>($L$5)*'Tariffs July 2021'!AE84/100</f>
        <v>19.367674363636365</v>
      </c>
      <c r="G100" s="203">
        <f t="shared" si="62"/>
        <v>249.1639465636363</v>
      </c>
      <c r="H100" s="203">
        <f t="shared" si="63"/>
        <v>695.6608771636362</v>
      </c>
      <c r="I100" s="247">
        <f t="shared" si="64"/>
        <v>996.65578625454521</v>
      </c>
      <c r="J100" s="204">
        <f t="shared" si="65"/>
        <v>1096.3213648799999</v>
      </c>
      <c r="K100" s="207">
        <f>'Tariffs July 2021'!AZ84</f>
        <v>0</v>
      </c>
      <c r="L100" s="207">
        <f>'Tariffs July 2021'!BA84</f>
        <v>0</v>
      </c>
      <c r="M100" s="207">
        <f>'Tariffs July 2021'!BB84</f>
        <v>0</v>
      </c>
      <c r="N100" s="207">
        <f>'Tariffs July 2021'!BC84</f>
        <v>0</v>
      </c>
      <c r="O100" s="205">
        <f>($F$6*'Tariffs July 2021'!AT84/100)*4</f>
        <v>194.67504</v>
      </c>
      <c r="P100" s="206" t="str">
        <f t="shared" si="66"/>
        <v>No discount</v>
      </c>
      <c r="Q100" s="206" t="str">
        <f t="shared" si="67"/>
        <v>Exclusive</v>
      </c>
      <c r="R100" s="293">
        <f t="shared" si="68"/>
        <v>996.65578625454521</v>
      </c>
      <c r="S100" s="247">
        <f t="shared" si="69"/>
        <v>996.65578625454521</v>
      </c>
      <c r="T100" s="247">
        <f t="shared" si="70"/>
        <v>801.98074625454524</v>
      </c>
      <c r="U100" s="247">
        <f t="shared" si="71"/>
        <v>801.98074625454524</v>
      </c>
      <c r="V100" s="292">
        <f t="shared" si="72"/>
        <v>882.17882087999988</v>
      </c>
      <c r="W100" s="292">
        <f t="shared" si="73"/>
        <v>882.17882087999988</v>
      </c>
      <c r="X100" s="207">
        <f>'Tariffs July 2021'!BL84</f>
        <v>0</v>
      </c>
      <c r="Y100" s="207" t="str">
        <f>'Tariffs July 2021'!BM84</f>
        <v>n</v>
      </c>
      <c r="Z100" s="208">
        <f>'Tariffs July 2021'!G84</f>
        <v>42916</v>
      </c>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342"/>
      <c r="AX100" s="342"/>
      <c r="AY100" s="342"/>
      <c r="AZ100" s="342"/>
      <c r="BA100" s="342"/>
      <c r="BB100" s="342"/>
      <c r="BC100" s="342"/>
    </row>
    <row r="101" spans="1:55 1185:4092 4097:8190 8193:9214 9219:12287 12290:13312 13315:14336 14341:16384" x14ac:dyDescent="0.15">
      <c r="A101" s="201" t="str">
        <f>'Tariffs July 2021'!K85</f>
        <v>Bright Spark Power</v>
      </c>
      <c r="B101" s="202" t="str">
        <f>'Tariffs July 2021'!L85</f>
        <v>12 Month Contract</v>
      </c>
      <c r="C101" s="203">
        <f>IF('Tariffs July 2021'!BP85=0,91*'Tariffs July 2021'!M85/100,(91*'Tariffs July 2021'!M85/100)+'Tariffs July 2021'!BP85/4)</f>
        <v>81.899999999999991</v>
      </c>
      <c r="D101" s="203">
        <f>IF('Tariffs July 2021'!O85="",$K$5*'Tariffs July 2021'!N85/100,IF($K$5&gt;='Tariffs July 2021'!P85,('Tariffs July 2021'!P85*'Tariffs July 2021'!N85/100),($K$5*'Tariffs July 2021'!N85/100)))</f>
        <v>151.78653474545453</v>
      </c>
      <c r="E101" s="203">
        <f>IF('Tariffs July 2021'!T85&gt;0,IF(($K$5&lt;'Tariffs July 2021'!T85),(0),($K$5-'Tariffs July 2021'!T85)*'Tariffs July 2021'!U85/100),IF(AND('Tariffs July 2021'!R85&gt;0,'Tariffs July 2021'!T85=""),IF(($K$5&lt;'Tariffs July 2021'!R85),(0),($K$5-'Tariffs July 2021'!R85)*'Tariffs July 2021'!S85/100),IF(AND('Tariffs July 2021'!P85&gt;0,'Tariffs July 2021'!R85=""),IF(($K$5&lt;'Tariffs July 2021'!P85),(0),($K$5-'Tariffs July 2021'!P85)*'Tariffs July 2021'!Q85/100),0)))</f>
        <v>0</v>
      </c>
      <c r="F101" s="203">
        <f>($L$5)*'Tariffs July 2021'!AE85/100</f>
        <v>20.695395436363636</v>
      </c>
      <c r="G101" s="203">
        <f t="shared" si="62"/>
        <v>254.38193018181818</v>
      </c>
      <c r="H101" s="203">
        <f t="shared" si="63"/>
        <v>689.9277207272728</v>
      </c>
      <c r="I101" s="247">
        <f t="shared" si="64"/>
        <v>1017.5277207272727</v>
      </c>
      <c r="J101" s="204">
        <f t="shared" si="65"/>
        <v>1119.2804928</v>
      </c>
      <c r="K101" s="207">
        <f>'Tariffs July 2021'!AZ85</f>
        <v>0</v>
      </c>
      <c r="L101" s="207">
        <f>'Tariffs July 2021'!BA85</f>
        <v>0</v>
      </c>
      <c r="M101" s="207">
        <f>'Tariffs July 2021'!BB85</f>
        <v>0</v>
      </c>
      <c r="N101" s="207">
        <f>'Tariffs July 2021'!BC85</f>
        <v>0</v>
      </c>
      <c r="O101" s="205">
        <f>($F$6*'Tariffs July 2021'!AT85/100)*4</f>
        <v>194.67504</v>
      </c>
      <c r="P101" s="206" t="str">
        <f t="shared" si="66"/>
        <v>No discount</v>
      </c>
      <c r="Q101" s="206" t="str">
        <f t="shared" si="67"/>
        <v>Exclusive</v>
      </c>
      <c r="R101" s="293">
        <f t="shared" si="68"/>
        <v>1017.5277207272727</v>
      </c>
      <c r="S101" s="247">
        <f t="shared" si="69"/>
        <v>1017.5277207272727</v>
      </c>
      <c r="T101" s="247">
        <f t="shared" si="70"/>
        <v>822.85268072727274</v>
      </c>
      <c r="U101" s="247">
        <f t="shared" si="71"/>
        <v>822.85268072727274</v>
      </c>
      <c r="V101" s="292">
        <f t="shared" si="72"/>
        <v>905.13794880000012</v>
      </c>
      <c r="W101" s="292">
        <f t="shared" si="73"/>
        <v>905.13794880000012</v>
      </c>
      <c r="X101" s="207">
        <f>'Tariffs July 2021'!BL85</f>
        <v>12</v>
      </c>
      <c r="Y101" s="207" t="str">
        <f>'Tariffs July 2021'!BM85</f>
        <v>n</v>
      </c>
      <c r="Z101" s="208">
        <f>'Tariffs July 2021'!G85</f>
        <v>42916</v>
      </c>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342"/>
      <c r="AX101" s="342"/>
      <c r="AY101" s="342"/>
      <c r="AZ101" s="342"/>
      <c r="BA101" s="342"/>
      <c r="BB101" s="342"/>
      <c r="BC101" s="342"/>
    </row>
    <row r="102" spans="1:55 1185:4092 4097:8190 8193:9214 9219:12287 12290:13312 13315:14336 14341:16384" x14ac:dyDescent="0.15">
      <c r="A102" s="201" t="str">
        <f>'Tariffs July 2021'!K86</f>
        <v>Momentum Energy</v>
      </c>
      <c r="B102" s="202" t="str">
        <f>'Tariffs July 2021'!L86</f>
        <v>Solar Step Up</v>
      </c>
      <c r="C102" s="203">
        <f>IF('Tariffs July 2021'!BP86=0,91*'Tariffs July 2021'!M86/100,(91*'Tariffs July 2021'!M86/100)+'Tariffs July 2021'!BP86/4)</f>
        <v>80.907272727272712</v>
      </c>
      <c r="D102" s="203">
        <f>IF('Tariffs July 2021'!O86="",$K$5*'Tariffs July 2021'!N86/100,IF($K$5&gt;='Tariffs July 2021'!P86,('Tariffs July 2021'!P86*'Tariffs July 2021'!N86/100),($K$5*'Tariffs July 2021'!N86/100)))</f>
        <v>166.14378769090905</v>
      </c>
      <c r="E102" s="203">
        <f>IF('Tariffs July 2021'!T86&gt;0,IF(($K$5&lt;'Tariffs July 2021'!T86),(0),($K$5-'Tariffs July 2021'!T86)*'Tariffs July 2021'!U86/100),IF(AND('Tariffs July 2021'!R86&gt;0,'Tariffs July 2021'!T86=""),IF(($K$5&lt;'Tariffs July 2021'!R86),(0),($K$5-'Tariffs July 2021'!R86)*'Tariffs July 2021'!S86/100),IF(AND('Tariffs July 2021'!P86&gt;0,'Tariffs July 2021'!R86=""),IF(($K$5&lt;'Tariffs July 2021'!P86),(0),($K$5-'Tariffs July 2021'!P86)*'Tariffs July 2021'!Q86/100),0)))</f>
        <v>0</v>
      </c>
      <c r="F102" s="203">
        <f>($L$5)*'Tariffs July 2021'!AE86/100</f>
        <v>20.817204709090912</v>
      </c>
      <c r="G102" s="203">
        <f t="shared" si="62"/>
        <v>267.86826512727265</v>
      </c>
      <c r="H102" s="203">
        <f t="shared" si="63"/>
        <v>747.84396959999981</v>
      </c>
      <c r="I102" s="247">
        <f t="shared" si="64"/>
        <v>1071.4730605090906</v>
      </c>
      <c r="J102" s="204">
        <f t="shared" si="65"/>
        <v>1178.6203665599999</v>
      </c>
      <c r="K102" s="207">
        <f>'Tariffs July 2021'!AZ86</f>
        <v>0</v>
      </c>
      <c r="L102" s="207">
        <f>'Tariffs July 2021'!BA86</f>
        <v>0</v>
      </c>
      <c r="M102" s="207">
        <f>'Tariffs July 2021'!BB86</f>
        <v>0</v>
      </c>
      <c r="N102" s="207">
        <f>'Tariffs July 2021'!BC86</f>
        <v>0</v>
      </c>
      <c r="O102" s="205">
        <f>($F$6*'Tariffs July 2021'!AT86/100)*4</f>
        <v>278.10720000000003</v>
      </c>
      <c r="P102" s="206" t="str">
        <f t="shared" si="66"/>
        <v>No discount</v>
      </c>
      <c r="Q102" s="206" t="str">
        <f t="shared" si="67"/>
        <v>Exclusive</v>
      </c>
      <c r="R102" s="293">
        <f t="shared" si="68"/>
        <v>1071.4730605090906</v>
      </c>
      <c r="S102" s="247">
        <f t="shared" si="69"/>
        <v>1071.4730605090906</v>
      </c>
      <c r="T102" s="247">
        <f t="shared" si="70"/>
        <v>793.36586050909057</v>
      </c>
      <c r="U102" s="247">
        <f t="shared" si="71"/>
        <v>793.36586050909057</v>
      </c>
      <c r="V102" s="292">
        <f t="shared" si="72"/>
        <v>872.70244655999966</v>
      </c>
      <c r="W102" s="292">
        <f t="shared" si="73"/>
        <v>872.70244655999966</v>
      </c>
      <c r="X102" s="207">
        <f>'Tariffs July 2021'!BL86</f>
        <v>0</v>
      </c>
      <c r="Y102" s="207" t="str">
        <f>'Tariffs July 2021'!BM86</f>
        <v>n</v>
      </c>
      <c r="Z102" s="208">
        <f>'Tariffs July 2021'!G86</f>
        <v>42916</v>
      </c>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c r="AY102" s="342"/>
      <c r="AZ102" s="342"/>
      <c r="BA102" s="342"/>
      <c r="BB102" s="342"/>
      <c r="BC102" s="342"/>
    </row>
    <row r="103" spans="1:55 1185:4092 4097:8190 8193:9214 9219:12287 12290:13312 13315:14336 14341:16384" x14ac:dyDescent="0.15">
      <c r="A103" s="201" t="str">
        <f>'Tariffs July 2021'!K87</f>
        <v>Glow Power</v>
      </c>
      <c r="B103" s="202" t="str">
        <f>'Tariffs July 2021'!L87</f>
        <v>Everyday Saver</v>
      </c>
      <c r="C103" s="203">
        <f>IF('Tariffs July 2021'!BP87=0,91*'Tariffs July 2021'!M87/100,(91*'Tariffs July 2021'!M87/100)+'Tariffs July 2021'!BP87/4)</f>
        <v>83.968181818181819</v>
      </c>
      <c r="D103" s="203">
        <f>IF('Tariffs July 2021'!O87="",$K$5*'Tariffs July 2021'!N87/100,IF($K$5&gt;='Tariffs July 2021'!P87,('Tariffs July 2021'!P87*'Tariffs July 2021'!N87/100),($K$5*'Tariffs July 2021'!N87/100)))</f>
        <v>133.28776652727268</v>
      </c>
      <c r="E103" s="203">
        <f>IF('Tariffs July 2021'!T87&gt;0,IF(($K$5&lt;'Tariffs July 2021'!T87),(0),($K$5-'Tariffs July 2021'!T87)*'Tariffs July 2021'!U87/100),IF(AND('Tariffs July 2021'!R87&gt;0,'Tariffs July 2021'!T87=""),IF(($K$5&lt;'Tariffs July 2021'!R87),(0),($K$5-'Tariffs July 2021'!R87)*'Tariffs July 2021'!S87/100),IF(AND('Tariffs July 2021'!P87&gt;0,'Tariffs July 2021'!R87=""),IF(($K$5&lt;'Tariffs July 2021'!P87),(0),($K$5-'Tariffs July 2021'!P87)*'Tariffs July 2021'!Q87/100),0)))</f>
        <v>0</v>
      </c>
      <c r="F103" s="203">
        <f>($L$5)*'Tariffs July 2021'!AE87/100</f>
        <v>21.913488163636362</v>
      </c>
      <c r="G103" s="203">
        <f t="shared" si="62"/>
        <v>239.16943650909087</v>
      </c>
      <c r="H103" s="203">
        <f t="shared" si="63"/>
        <v>620.80501876363621</v>
      </c>
      <c r="I103" s="247">
        <f t="shared" si="64"/>
        <v>956.67774603636349</v>
      </c>
      <c r="J103" s="204">
        <f t="shared" si="65"/>
        <v>1052.3455206399999</v>
      </c>
      <c r="K103" s="207">
        <f>'Tariffs July 2021'!AZ87</f>
        <v>0</v>
      </c>
      <c r="L103" s="207">
        <f>'Tariffs July 2021'!BA87</f>
        <v>0</v>
      </c>
      <c r="M103" s="207">
        <f>'Tariffs July 2021'!BB87</f>
        <v>0</v>
      </c>
      <c r="N103" s="207">
        <f>'Tariffs July 2021'!BC87</f>
        <v>0</v>
      </c>
      <c r="O103" s="205">
        <f>($F$6*'Tariffs July 2021'!AT87/100)*4</f>
        <v>194.67504</v>
      </c>
      <c r="P103" s="206" t="str">
        <f t="shared" si="66"/>
        <v>No discount</v>
      </c>
      <c r="Q103" s="206" t="str">
        <f t="shared" si="67"/>
        <v>Exclusive</v>
      </c>
      <c r="R103" s="293">
        <f t="shared" si="68"/>
        <v>956.67774603636349</v>
      </c>
      <c r="S103" s="247">
        <f t="shared" si="69"/>
        <v>956.67774603636349</v>
      </c>
      <c r="T103" s="247">
        <f t="shared" si="70"/>
        <v>762.00270603636352</v>
      </c>
      <c r="U103" s="247">
        <f t="shared" si="71"/>
        <v>762.00270603636352</v>
      </c>
      <c r="V103" s="292">
        <f t="shared" si="72"/>
        <v>838.20297663999997</v>
      </c>
      <c r="W103" s="292">
        <f t="shared" si="73"/>
        <v>838.20297663999997</v>
      </c>
      <c r="X103" s="207">
        <f>'Tariffs July 2021'!BL87</f>
        <v>0</v>
      </c>
      <c r="Y103" s="207" t="str">
        <f>'Tariffs July 2021'!BM87</f>
        <v>n</v>
      </c>
      <c r="Z103" s="208">
        <f>'Tariffs July 2021'!G87</f>
        <v>42768</v>
      </c>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342"/>
      <c r="AX103" s="342"/>
      <c r="AY103" s="342"/>
      <c r="AZ103" s="342"/>
      <c r="BA103" s="342"/>
      <c r="BB103" s="342"/>
      <c r="BC103" s="342"/>
    </row>
    <row r="104" spans="1:55 1185:4092 4097:8190 8193:9214 9219:12287 12290:13312 13315:14336 14341:16384" x14ac:dyDescent="0.15">
      <c r="A104" s="201" t="str">
        <f>'Tariffs July 2021'!K88</f>
        <v>Radian Energy</v>
      </c>
      <c r="B104" s="202" t="str">
        <f>'Tariffs July 2021'!L88</f>
        <v>Grid to Go</v>
      </c>
      <c r="C104" s="203">
        <f>IF('Tariffs July 2021'!BP88=0,91*'Tariffs July 2021'!M88/100,(91*'Tariffs July 2021'!M88/100)+'Tariffs July 2021'!BP88/4)</f>
        <v>82.677636363636353</v>
      </c>
      <c r="D104" s="203">
        <f>IF('Tariffs July 2021'!O88="",$K$5*'Tariffs July 2021'!N88/100,IF($K$5&gt;='Tariffs July 2021'!P88,('Tariffs July 2021'!P88*'Tariffs July 2021'!N88/100),($K$5*'Tariffs July 2021'!N88/100)))</f>
        <v>137.70538281818179</v>
      </c>
      <c r="E104" s="203">
        <f>IF('Tariffs July 2021'!T88&gt;0,IF(($K$5&lt;'Tariffs July 2021'!T88),(0),($K$5-'Tariffs July 2021'!T88)*'Tariffs July 2021'!U88/100),IF(AND('Tariffs July 2021'!R88&gt;0,'Tariffs July 2021'!T88=""),IF(($K$5&lt;'Tariffs July 2021'!R88),(0),($K$5-'Tariffs July 2021'!R88)*'Tariffs July 2021'!S88/100),IF(AND('Tariffs July 2021'!P88&gt;0,'Tariffs July 2021'!R88=""),IF(($K$5&lt;'Tariffs July 2021'!P88),(0),($K$5-'Tariffs July 2021'!P88)*'Tariffs July 2021'!Q88/100),0)))</f>
        <v>0</v>
      </c>
      <c r="F104" s="203">
        <f>($L$5)*'Tariffs July 2021'!AE88/100</f>
        <v>17.784153818181821</v>
      </c>
      <c r="G104" s="203">
        <f t="shared" si="62"/>
        <v>238.16717299999999</v>
      </c>
      <c r="H104" s="203">
        <f t="shared" si="63"/>
        <v>621.95814654545461</v>
      </c>
      <c r="I104" s="247">
        <f t="shared" si="64"/>
        <v>952.66869199999996</v>
      </c>
      <c r="J104" s="204">
        <f t="shared" si="65"/>
        <v>1047.9355611999999</v>
      </c>
      <c r="K104" s="207">
        <f>'Tariffs July 2021'!AZ88</f>
        <v>0</v>
      </c>
      <c r="L104" s="207">
        <f>'Tariffs July 2021'!BA88</f>
        <v>0</v>
      </c>
      <c r="M104" s="207">
        <f>'Tariffs July 2021'!BB88</f>
        <v>0</v>
      </c>
      <c r="N104" s="207">
        <f>'Tariffs July 2021'!BC88</f>
        <v>0</v>
      </c>
      <c r="O104" s="205">
        <f>($F$6*'Tariffs July 2021'!AT88/100)*4</f>
        <v>166.86432000000002</v>
      </c>
      <c r="P104" s="206" t="str">
        <f t="shared" si="66"/>
        <v>No discount</v>
      </c>
      <c r="Q104" s="206" t="str">
        <f t="shared" si="67"/>
        <v>Exclusive</v>
      </c>
      <c r="R104" s="293">
        <f t="shared" si="68"/>
        <v>952.66869199999996</v>
      </c>
      <c r="S104" s="247">
        <f t="shared" si="69"/>
        <v>952.66869199999996</v>
      </c>
      <c r="T104" s="247">
        <f t="shared" si="70"/>
        <v>785.80437199999994</v>
      </c>
      <c r="U104" s="247">
        <f t="shared" si="71"/>
        <v>785.80437199999994</v>
      </c>
      <c r="V104" s="292">
        <f t="shared" si="72"/>
        <v>864.38480920000006</v>
      </c>
      <c r="W104" s="292">
        <f t="shared" si="73"/>
        <v>864.38480920000006</v>
      </c>
      <c r="X104" s="207">
        <f>'Tariffs July 2021'!BL88</f>
        <v>0</v>
      </c>
      <c r="Y104" s="207" t="str">
        <f>'Tariffs July 2021'!BM88</f>
        <v>n</v>
      </c>
      <c r="Z104" s="208">
        <f>'Tariffs July 2021'!G88</f>
        <v>42858</v>
      </c>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c r="AX104" s="342"/>
      <c r="AY104" s="342"/>
      <c r="AZ104" s="342"/>
      <c r="BA104" s="342"/>
      <c r="BB104" s="342"/>
      <c r="BC104" s="342"/>
    </row>
    <row r="105" spans="1:55 1185:4092 4097:8190 8193:9214 9219:12287 12290:13312 13315:14336 14341:16384" customFormat="1" ht="13"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342"/>
      <c r="AX105" s="342"/>
      <c r="AY105" s="342"/>
      <c r="AZ105" s="342"/>
      <c r="BA105" s="342"/>
      <c r="BB105" s="342"/>
      <c r="BC105" s="342"/>
    </row>
    <row r="106" spans="1:55 1185:4092 4097:8190 8193:9214 9219:12287 12290:13312 13315:14336 14341:16384" customFormat="1" thickBot="1" x14ac:dyDescent="0.2">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c r="AY106" s="342"/>
      <c r="AZ106" s="342"/>
      <c r="BA106" s="342"/>
      <c r="BB106" s="342"/>
      <c r="BC106" s="342"/>
    </row>
    <row r="107" spans="1:55 1185:4092 4097:8190 8193:9214 9219:12287 12290:13312 13315:14336 14341:16384" x14ac:dyDescent="0.15">
      <c r="A107" s="257" t="s">
        <v>203</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9"/>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342"/>
      <c r="AX107" s="342"/>
      <c r="AY107" s="342"/>
      <c r="AZ107" s="342"/>
      <c r="BA107" s="342"/>
      <c r="BB107" s="342"/>
      <c r="BC107" s="342"/>
    </row>
    <row r="108" spans="1:55 1185:4092 4097:8190 8193:9214 9219:12287 12290:13312 13315:14336 14341:16384" ht="75" x14ac:dyDescent="0.15">
      <c r="A108" s="262" t="s">
        <v>184</v>
      </c>
      <c r="B108" s="263" t="s">
        <v>222</v>
      </c>
      <c r="C108" s="264" t="s">
        <v>211</v>
      </c>
      <c r="D108" s="264" t="s">
        <v>113</v>
      </c>
      <c r="E108" s="264" t="s">
        <v>204</v>
      </c>
      <c r="F108" s="264" t="s">
        <v>205</v>
      </c>
      <c r="G108" s="264" t="s">
        <v>698</v>
      </c>
      <c r="H108" s="265" t="s">
        <v>206</v>
      </c>
      <c r="I108" s="265" t="s">
        <v>224</v>
      </c>
      <c r="J108" s="266" t="s">
        <v>571</v>
      </c>
      <c r="K108" s="267" t="s">
        <v>215</v>
      </c>
      <c r="L108" s="267" t="s">
        <v>189</v>
      </c>
      <c r="M108" s="267" t="s">
        <v>127</v>
      </c>
      <c r="N108" s="267" t="s">
        <v>209</v>
      </c>
      <c r="O108" s="268" t="s">
        <v>233</v>
      </c>
      <c r="P108" s="269" t="s">
        <v>572</v>
      </c>
      <c r="Q108" s="269" t="s">
        <v>573</v>
      </c>
      <c r="R108" s="270" t="s">
        <v>190</v>
      </c>
      <c r="S108" s="270" t="s">
        <v>148</v>
      </c>
      <c r="T108" s="270" t="s">
        <v>118</v>
      </c>
      <c r="U108" s="270" t="s">
        <v>161</v>
      </c>
      <c r="V108" s="268" t="s">
        <v>199</v>
      </c>
      <c r="W108" s="268" t="s">
        <v>210</v>
      </c>
      <c r="X108" s="273" t="s">
        <v>149</v>
      </c>
      <c r="Y108" s="267" t="s">
        <v>150</v>
      </c>
      <c r="Z108" s="272" t="s">
        <v>56</v>
      </c>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342"/>
      <c r="AX108" s="342"/>
      <c r="AY108" s="342"/>
      <c r="AZ108" s="342"/>
      <c r="BA108" s="342"/>
      <c r="BB108" s="342"/>
      <c r="BC108" s="342"/>
    </row>
    <row r="109" spans="1:55 1185:4092 4097:8190 8193:9214 9219:12287 12290:13312 13315:14336 14341:16384" x14ac:dyDescent="0.15">
      <c r="A109" s="201" t="str">
        <f>'Tariffs July 2021'!K89</f>
        <v>AGL</v>
      </c>
      <c r="B109" s="202" t="str">
        <f>'Tariffs July 2021'!L89</f>
        <v>Solar Savers</v>
      </c>
      <c r="C109" s="203">
        <f>IF('Tariffs July 2021'!BP89=0,91*'Tariffs July 2021'!M89/100,(91*'Tariffs July 2021'!M89/100)+'Tariffs July 2021'!BP89/4)</f>
        <v>99.438181818181818</v>
      </c>
      <c r="D109" s="203">
        <f>IF('Tariffs July 2021'!O89="",$K$6*'Tariffs July 2021'!N89/100,IF($K$6&gt;='Tariffs July 2021'!P89,('Tariffs July 2021'!P89*'Tariffs July 2021'!N89/100),($K$6*'Tariffs July 2021'!N89/100)))</f>
        <v>48.5937792</v>
      </c>
      <c r="E109" s="203">
        <f>$M$6*'Tariffs July 2021'!AH89/100</f>
        <v>97.053568200000015</v>
      </c>
      <c r="F109" s="203">
        <f>$L$6*'Tariffs July 2021'!W89/100</f>
        <v>36.644289545454548</v>
      </c>
      <c r="G109" s="203">
        <f t="shared" ref="G109:G128" si="74">SUM(C109:F109)</f>
        <v>281.72981876363639</v>
      </c>
      <c r="H109" s="203">
        <f t="shared" ref="H109:H128" si="75">(G109-C109)*4</f>
        <v>729.16654778181828</v>
      </c>
      <c r="I109" s="247">
        <f>G109*4</f>
        <v>1126.9192750545456</v>
      </c>
      <c r="J109" s="204">
        <f>I109*1.1</f>
        <v>1239.6112025600003</v>
      </c>
      <c r="K109" s="207">
        <f>'Tariffs July 2021'!AZ89</f>
        <v>0</v>
      </c>
      <c r="L109" s="207">
        <f>'Tariffs July 2021'!BA89</f>
        <v>0</v>
      </c>
      <c r="M109" s="207">
        <f>'Tariffs July 2021'!BB89</f>
        <v>0</v>
      </c>
      <c r="N109" s="207">
        <f>'Tariffs July 2021'!BC89</f>
        <v>0</v>
      </c>
      <c r="O109" s="205">
        <f>($F$6*'Tariffs July 2021'!AT89/100)*4</f>
        <v>417.16079999999999</v>
      </c>
      <c r="P109" s="206" t="str">
        <f>IF(SUM(K109:N109)=0,"No discount",IF(K109&gt;0,"Guaranteed off bill",IF(L109&gt;0,"Guaranteed off usage",IF(M109&gt;0,"Pay-on-time off bill","Pay-on-time off usage"))))</f>
        <v>No discount</v>
      </c>
      <c r="Q109" s="206" t="str">
        <f t="shared" ref="Q109:Q128" si="76">IF(OR(A109="Origin Energy",A109="Red Energy",A109="Powershop"),"Inclusive","Exclusive")</f>
        <v>Exclusive</v>
      </c>
      <c r="R109" s="293">
        <f>IF(AND(P109="Guaranteed off bill",Q109="Inclusive"),((I109*1.1)-((I109*1.1)*K109/100))/1.1,IF(AND(P109="Guaranteed off usage",Q109="Inclusive"),((I109*1.1)-((H109*1.1)*L109/100))/1.1,IF(AND(P109="Guaranteed off bill",Q109="Exclusive"),I109-(I109*K109/100),IF(AND(P109="Guaranteed off usage",Q109="Exclusive"),I109-(H109*L109/100),IF(Q109="Inclusive",((I109*1.1))/1.1,I109)))))</f>
        <v>1126.9192750545456</v>
      </c>
      <c r="S109" s="247">
        <f>IF(AND(P109="Pay-on-time off bill",Q109="Inclusive"),((R109*1.1)-((R109*1.1)*M109/100))/1.1,IF(AND(P109="Pay-on-time off usage",Q109="Inclusive"),((R109*1.1)-((H109*1.1)*N109/100))/1.1,IF(AND(P109="Pay-on-time off bill",Q109="Exclusive"),R109-(R109*M109/100),IF(AND(P109="Pay-on-time off usage",Q109="Exclusive"),R109-(H109*N109/100),IF(Q109="Inclusive",((R109*1.1))/1.1,R109)))))</f>
        <v>1126.9192750545456</v>
      </c>
      <c r="T109" s="247">
        <f t="shared" ref="T109:T128" si="77">R109-O109</f>
        <v>709.75847505454556</v>
      </c>
      <c r="U109" s="247">
        <f t="shared" ref="U109:U128" si="78">S109-O109</f>
        <v>709.75847505454556</v>
      </c>
      <c r="V109" s="292">
        <f t="shared" ref="V109:W121" si="79">T109*1.1</f>
        <v>780.73432256000012</v>
      </c>
      <c r="W109" s="292">
        <f t="shared" si="79"/>
        <v>780.73432256000012</v>
      </c>
      <c r="X109" s="207">
        <f>'Tariffs July 2021'!BL89</f>
        <v>0</v>
      </c>
      <c r="Y109" s="207" t="str">
        <f>'Tariffs July 2021'!BM89</f>
        <v>n</v>
      </c>
      <c r="Z109" s="208">
        <f>'Tariffs July 2021'!G89</f>
        <v>42922</v>
      </c>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c r="AX109" s="342"/>
      <c r="AY109" s="342"/>
      <c r="AZ109" s="342"/>
      <c r="BA109" s="342"/>
      <c r="BB109" s="342"/>
      <c r="BC109" s="342"/>
    </row>
    <row r="110" spans="1:55 1185:4092 4097:8190 8193:9214 9219:12287 12290:13312 13315:14336 14341:16384" x14ac:dyDescent="0.15">
      <c r="A110" s="201" t="str">
        <f>'Tariffs July 2021'!K90</f>
        <v>Diamond Energy</v>
      </c>
      <c r="B110" s="202" t="str">
        <f>'Tariffs July 2021'!L90</f>
        <v>Renewable Saver POT</v>
      </c>
      <c r="C110" s="203">
        <f>IF('Tariffs July 2021'!BP90=0,91*'Tariffs July 2021'!M90/100,(91*'Tariffs July 2021'!M90/100)+'Tariffs July 2021'!BP90/4)</f>
        <v>95.459000000000003</v>
      </c>
      <c r="D110" s="203">
        <f>IF('Tariffs July 2021'!O90="",$K$6*'Tariffs July 2021'!N90/100,IF($K$6&gt;='Tariffs July 2021'!P90,('Tariffs July 2021'!P90*'Tariffs July 2021'!N90/100),($K$6*'Tariffs July 2021'!N90/100)))</f>
        <v>52.81650065454545</v>
      </c>
      <c r="E110" s="203">
        <f>$M$6*'Tariffs July 2021'!AH90/100</f>
        <v>105.89692140000001</v>
      </c>
      <c r="F110" s="203">
        <f>$L$6*'Tariffs July 2021'!W90/100</f>
        <v>40.095552272727275</v>
      </c>
      <c r="G110" s="203">
        <f t="shared" si="74"/>
        <v>294.26797432727273</v>
      </c>
      <c r="H110" s="203">
        <f t="shared" si="75"/>
        <v>795.23589730909089</v>
      </c>
      <c r="I110" s="247">
        <f t="shared" ref="I110:I118" si="80">G110*4</f>
        <v>1177.0718973090909</v>
      </c>
      <c r="J110" s="204">
        <f t="shared" ref="J110:J128" si="81">I110*1.1</f>
        <v>1294.7790870400001</v>
      </c>
      <c r="K110" s="207">
        <f>'Tariffs July 2021'!AZ90</f>
        <v>0</v>
      </c>
      <c r="L110" s="207">
        <f>'Tariffs July 2021'!BA90</f>
        <v>0</v>
      </c>
      <c r="M110" s="207">
        <f>'Tariffs July 2021'!BB90</f>
        <v>7</v>
      </c>
      <c r="N110" s="207">
        <f>'Tariffs July 2021'!BC90</f>
        <v>0</v>
      </c>
      <c r="O110" s="205">
        <f>($F$6*'Tariffs July 2021'!AT90/100)*4</f>
        <v>333.72864000000004</v>
      </c>
      <c r="P110" s="206" t="str">
        <f t="shared" ref="P110:P128" si="82">IF(SUM(K110:N110)=0,"No discount",IF(K110&gt;0,"Guaranteed off bill",IF(L110&gt;0,"Guaranteed off usage",IF(M110&gt;0,"Pay-on-time off bill","Pay-on-time off usage"))))</f>
        <v>Pay-on-time off bill</v>
      </c>
      <c r="Q110" s="206" t="str">
        <f t="shared" si="76"/>
        <v>Exclusive</v>
      </c>
      <c r="R110" s="293">
        <f t="shared" ref="R110:R128" si="83">IF(AND(P110="Guaranteed off bill",Q110="Inclusive"),((I110*1.1)-((I110*1.1)*K110/100))/1.1,IF(AND(P110="Guaranteed off usage",Q110="Inclusive"),((I110*1.1)-((H110*1.1)*L110/100))/1.1,IF(AND(P110="Guaranteed off bill",Q110="Exclusive"),I110-(I110*K110/100),IF(AND(P110="Guaranteed off usage",Q110="Exclusive"),I110-(H110*L110/100),IF(Q110="Inclusive",((I110*1.1))/1.1,I110)))))</f>
        <v>1177.0718973090909</v>
      </c>
      <c r="S110" s="247">
        <f t="shared" ref="S110:S128" si="84">IF(AND(P110="Pay-on-time off bill",Q110="Inclusive"),((R110*1.1)-((R110*1.1)*M110/100))/1.1,IF(AND(P110="Pay-on-time off usage",Q110="Inclusive"),((R110*1.1)-((H110*1.1)*N110/100))/1.1,IF(AND(P110="Pay-on-time off bill",Q110="Exclusive"),R110-(R110*M110/100),IF(AND(P110="Pay-on-time off usage",Q110="Exclusive"),R110-(H110*N110/100),IF(Q110="Inclusive",((R110*1.1))/1.1,R110)))))</f>
        <v>1094.6768644974545</v>
      </c>
      <c r="T110" s="247">
        <f t="shared" si="77"/>
        <v>843.34325730909086</v>
      </c>
      <c r="U110" s="247">
        <f t="shared" si="78"/>
        <v>760.94822449745448</v>
      </c>
      <c r="V110" s="292">
        <f t="shared" si="79"/>
        <v>927.67758304000006</v>
      </c>
      <c r="W110" s="292">
        <f t="shared" si="79"/>
        <v>837.04304694719997</v>
      </c>
      <c r="X110" s="207">
        <f>'Tariffs July 2021'!BL90</f>
        <v>0</v>
      </c>
      <c r="Y110" s="207" t="str">
        <f>'Tariffs July 2021'!BM90</f>
        <v>n</v>
      </c>
      <c r="Z110" s="208">
        <f>'Tariffs July 2021'!G90</f>
        <v>42643</v>
      </c>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c r="AY110" s="342"/>
      <c r="AZ110" s="342"/>
      <c r="BA110" s="342"/>
      <c r="BB110" s="342"/>
      <c r="BC110" s="342"/>
    </row>
    <row r="111" spans="1:55 1185:4092 4097:8190 8193:9214 9219:12287 12290:13312 13315:14336 14341:16384" x14ac:dyDescent="0.15">
      <c r="A111" s="201" t="str">
        <f>'Tariffs July 2021'!K91</f>
        <v>Dodo Power &amp; Gas</v>
      </c>
      <c r="B111" s="202" t="str">
        <f>'Tariffs July 2021'!L91</f>
        <v>Market offer</v>
      </c>
      <c r="C111" s="203">
        <f>IF('Tariffs July 2021'!BP91=0,91*'Tariffs July 2021'!M91/100,(91*'Tariffs July 2021'!M91/100)+'Tariffs July 2021'!BP91/4)</f>
        <v>95.094999999999999</v>
      </c>
      <c r="D111" s="203">
        <f>IF('Tariffs July 2021'!O91="",$K$6*'Tariffs July 2021'!N91/100,IF($K$6&gt;='Tariffs July 2021'!P91,('Tariffs July 2021'!P91*'Tariffs July 2021'!N91/100),($K$6*'Tariffs July 2021'!N91/100)))</f>
        <v>52.507917163636357</v>
      </c>
      <c r="E111" s="203">
        <f>$M$6*'Tariffs July 2021'!AH91/100</f>
        <v>110.80989539999999</v>
      </c>
      <c r="F111" s="203">
        <f>$L$6*'Tariffs July 2021'!W91/100</f>
        <v>39.263188909090907</v>
      </c>
      <c r="G111" s="203">
        <f t="shared" si="74"/>
        <v>297.67600147272725</v>
      </c>
      <c r="H111" s="203">
        <f t="shared" si="75"/>
        <v>810.32400589090901</v>
      </c>
      <c r="I111" s="247">
        <f t="shared" si="80"/>
        <v>1190.704005890909</v>
      </c>
      <c r="J111" s="204">
        <f t="shared" si="81"/>
        <v>1309.7744064799999</v>
      </c>
      <c r="K111" s="207">
        <f>'Tariffs July 2021'!AZ91</f>
        <v>0</v>
      </c>
      <c r="L111" s="207">
        <f>'Tariffs July 2021'!BA91</f>
        <v>0</v>
      </c>
      <c r="M111" s="207">
        <f>'Tariffs July 2021'!BB91</f>
        <v>0</v>
      </c>
      <c r="N111" s="207">
        <f>'Tariffs July 2021'!BC91</f>
        <v>0</v>
      </c>
      <c r="O111" s="205">
        <f>($F$6*'Tariffs July 2021'!AT91/100)*4</f>
        <v>236.39112</v>
      </c>
      <c r="P111" s="206" t="str">
        <f t="shared" si="82"/>
        <v>No discount</v>
      </c>
      <c r="Q111" s="206" t="str">
        <f t="shared" si="76"/>
        <v>Exclusive</v>
      </c>
      <c r="R111" s="293">
        <f t="shared" si="83"/>
        <v>1190.704005890909</v>
      </c>
      <c r="S111" s="247">
        <f t="shared" si="84"/>
        <v>1190.704005890909</v>
      </c>
      <c r="T111" s="247">
        <f t="shared" si="77"/>
        <v>954.312885890909</v>
      </c>
      <c r="U111" s="247">
        <f t="shared" si="78"/>
        <v>954.312885890909</v>
      </c>
      <c r="V111" s="292">
        <f t="shared" si="79"/>
        <v>1049.7441744800001</v>
      </c>
      <c r="W111" s="292">
        <f t="shared" si="79"/>
        <v>1049.7441744800001</v>
      </c>
      <c r="X111" s="207">
        <f>'Tariffs July 2021'!BL91</f>
        <v>0</v>
      </c>
      <c r="Y111" s="207" t="str">
        <f>'Tariffs July 2021'!BM91</f>
        <v>n</v>
      </c>
      <c r="Z111" s="208">
        <f>'Tariffs July 2021'!G91</f>
        <v>42916</v>
      </c>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342"/>
      <c r="AX111" s="342"/>
      <c r="AY111" s="342"/>
      <c r="AZ111" s="342"/>
      <c r="BA111" s="342"/>
      <c r="BB111" s="342"/>
      <c r="BC111" s="342"/>
    </row>
    <row r="112" spans="1:55 1185:4092 4097:8190 8193:9214 9219:12287 12290:13312 13315:14336 14341:16384" x14ac:dyDescent="0.15">
      <c r="A112" s="201" t="str">
        <f>'Tariffs July 2021'!K92</f>
        <v>Energy Locals</v>
      </c>
      <c r="B112" s="202" t="str">
        <f>'Tariffs July 2021'!L92</f>
        <v>Online Member</v>
      </c>
      <c r="C112" s="203">
        <f>IF('Tariffs July 2021'!BP92=0,91*'Tariffs July 2021'!M92/100,(91*'Tariffs July 2021'!M92/100)+'Tariffs July 2021'!BP92/4)</f>
        <v>84.009090909090901</v>
      </c>
      <c r="D112" s="203">
        <f>IF('Tariffs July 2021'!O92="",$K$6*'Tariffs July 2021'!N92/100,IF($K$6&gt;='Tariffs July 2021'!P92,('Tariffs July 2021'!P92*'Tariffs July 2021'!N92/100),($K$6*'Tariffs July 2021'!N92/100)))</f>
        <v>48.72370909090909</v>
      </c>
      <c r="E112" s="203">
        <f>$M$6*'Tariffs July 2021'!AH92/100</f>
        <v>84.860459999999989</v>
      </c>
      <c r="F112" s="203">
        <f>$L$6*'Tariffs July 2021'!W92/100</f>
        <v>30.452318181818178</v>
      </c>
      <c r="G112" s="203">
        <f t="shared" si="74"/>
        <v>248.04557818181817</v>
      </c>
      <c r="H112" s="203">
        <f t="shared" si="75"/>
        <v>656.14594909090908</v>
      </c>
      <c r="I112" s="247">
        <f t="shared" si="80"/>
        <v>992.18231272727269</v>
      </c>
      <c r="J112" s="204">
        <f t="shared" si="81"/>
        <v>1091.4005440000001</v>
      </c>
      <c r="K112" s="207">
        <f>'Tariffs July 2021'!AZ92</f>
        <v>0</v>
      </c>
      <c r="L112" s="207">
        <f>'Tariffs July 2021'!BA92</f>
        <v>0</v>
      </c>
      <c r="M112" s="207">
        <f>'Tariffs July 2021'!BB92</f>
        <v>0</v>
      </c>
      <c r="N112" s="207">
        <f>'Tariffs July 2021'!BC92</f>
        <v>0</v>
      </c>
      <c r="O112" s="205">
        <f>($F$6*'Tariffs July 2021'!AT92/100)*4</f>
        <v>236.39112</v>
      </c>
      <c r="P112" s="206" t="str">
        <f t="shared" si="82"/>
        <v>No discount</v>
      </c>
      <c r="Q112" s="206" t="str">
        <f t="shared" si="76"/>
        <v>Exclusive</v>
      </c>
      <c r="R112" s="293">
        <f t="shared" si="83"/>
        <v>992.18231272727269</v>
      </c>
      <c r="S112" s="247">
        <f t="shared" si="84"/>
        <v>992.18231272727269</v>
      </c>
      <c r="T112" s="247">
        <f t="shared" si="77"/>
        <v>755.79119272727269</v>
      </c>
      <c r="U112" s="247">
        <f t="shared" si="78"/>
        <v>755.79119272727269</v>
      </c>
      <c r="V112" s="292">
        <f t="shared" si="79"/>
        <v>831.37031200000001</v>
      </c>
      <c r="W112" s="292">
        <f t="shared" si="79"/>
        <v>831.37031200000001</v>
      </c>
      <c r="X112" s="207">
        <f>'Tariffs July 2021'!BL92</f>
        <v>0</v>
      </c>
      <c r="Y112" s="207" t="str">
        <f>'Tariffs July 2021'!BM92</f>
        <v>n</v>
      </c>
      <c r="Z112" s="208">
        <f>'Tariffs July 2021'!G92</f>
        <v>42658</v>
      </c>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342"/>
      <c r="AX112" s="342"/>
      <c r="AY112" s="342"/>
      <c r="AZ112" s="342"/>
      <c r="BA112" s="342"/>
      <c r="BB112" s="342"/>
      <c r="BC112" s="342"/>
    </row>
    <row r="113" spans="1:55 1185:4092 4097:8190 8193:9214 9219:12287 12290:13312 13315:14336 14341:16384" x14ac:dyDescent="0.15">
      <c r="A113" s="201" t="str">
        <f>'Tariffs July 2021'!K93</f>
        <v>Origin Energy</v>
      </c>
      <c r="B113" s="202" t="str">
        <f>'Tariffs July 2021'!L93</f>
        <v>Solar Boost</v>
      </c>
      <c r="C113" s="203">
        <f>IF('Tariffs July 2021'!BP93=0,91*'Tariffs July 2021'!M93/100,(91*'Tariffs July 2021'!M93/100)+'Tariffs July 2021'!BP93/4)</f>
        <v>97.436181818181808</v>
      </c>
      <c r="D113" s="203">
        <f>IF('Tariffs July 2021'!O93="",$K$6*'Tariffs July 2021'!N93/100,IF($K$6&gt;='Tariffs July 2021'!P93,('Tariffs July 2021'!P93*'Tariffs July 2021'!N93/100),($K$6*'Tariffs July 2021'!N93/100)))</f>
        <v>49.958043054545449</v>
      </c>
      <c r="E113" s="203">
        <f>$M$6*'Tariffs July 2021'!AH93/100</f>
        <v>99.063421199999993</v>
      </c>
      <c r="F113" s="203">
        <f>$L$6*'Tariffs July 2021'!W93/100</f>
        <v>35.060768999999993</v>
      </c>
      <c r="G113" s="203">
        <f t="shared" si="74"/>
        <v>281.51841507272724</v>
      </c>
      <c r="H113" s="203">
        <f t="shared" si="75"/>
        <v>736.32893301818171</v>
      </c>
      <c r="I113" s="247">
        <f t="shared" si="80"/>
        <v>1126.0736602909089</v>
      </c>
      <c r="J113" s="204">
        <f t="shared" si="81"/>
        <v>1238.68102632</v>
      </c>
      <c r="K113" s="207">
        <f>'Tariffs July 2021'!AZ93</f>
        <v>0</v>
      </c>
      <c r="L113" s="207">
        <f>'Tariffs July 2021'!BA93</f>
        <v>0</v>
      </c>
      <c r="M113" s="207">
        <f>'Tariffs July 2021'!BB93</f>
        <v>0</v>
      </c>
      <c r="N113" s="207">
        <f>'Tariffs July 2021'!BC93</f>
        <v>0</v>
      </c>
      <c r="O113" s="205">
        <f>($F$6*'Tariffs July 2021'!AT93/100)*4</f>
        <v>361.53935999999999</v>
      </c>
      <c r="P113" s="206" t="str">
        <f t="shared" si="82"/>
        <v>No discount</v>
      </c>
      <c r="Q113" s="206" t="str">
        <f t="shared" si="76"/>
        <v>Inclusive</v>
      </c>
      <c r="R113" s="293">
        <f t="shared" si="83"/>
        <v>1126.0736602909089</v>
      </c>
      <c r="S113" s="247">
        <f t="shared" si="84"/>
        <v>1126.0736602909089</v>
      </c>
      <c r="T113" s="247">
        <f t="shared" si="77"/>
        <v>764.53430029090896</v>
      </c>
      <c r="U113" s="247">
        <f t="shared" si="78"/>
        <v>764.53430029090896</v>
      </c>
      <c r="V113" s="292">
        <f t="shared" si="79"/>
        <v>840.98773031999997</v>
      </c>
      <c r="W113" s="292">
        <f t="shared" si="79"/>
        <v>840.98773031999997</v>
      </c>
      <c r="X113" s="207">
        <f>'Tariffs July 2021'!BL93</f>
        <v>0</v>
      </c>
      <c r="Y113" s="207" t="str">
        <f>'Tariffs July 2021'!BM93</f>
        <v>n</v>
      </c>
      <c r="Z113" s="208">
        <f>'Tariffs July 2021'!G93</f>
        <v>42916</v>
      </c>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342"/>
      <c r="AX113" s="342"/>
      <c r="AY113" s="342"/>
      <c r="AZ113" s="342"/>
      <c r="BA113" s="342"/>
      <c r="BB113" s="342"/>
      <c r="BC113" s="342"/>
    </row>
    <row r="114" spans="1:55 1185:4092 4097:8190 8193:9214 9219:12287 12290:13312 13315:14336 14341:16384" x14ac:dyDescent="0.15">
      <c r="A114" s="201" t="str">
        <f>'Tariffs July 2021'!K94</f>
        <v>Simply Energy</v>
      </c>
      <c r="B114" s="202" t="str">
        <f>'Tariffs July 2021'!L94</f>
        <v>Energy Saver</v>
      </c>
      <c r="C114" s="203">
        <f>IF('Tariffs July 2021'!BP94=0,91*'Tariffs July 2021'!M94/100,(91*'Tariffs July 2021'!M94/100)+'Tariffs July 2021'!BP94/4)</f>
        <v>81.899999999999991</v>
      </c>
      <c r="D114" s="203">
        <f>IF('Tariffs July 2021'!O94="",$K$6*'Tariffs July 2021'!N94/100,IF($K$6&gt;='Tariffs July 2021'!P94,('Tariffs July 2021'!P94*'Tariffs July 2021'!N94/100),($K$6*'Tariffs July 2021'!N94/100)))</f>
        <v>50.916276000000011</v>
      </c>
      <c r="E114" s="203">
        <f>$M$6*'Tariffs July 2021'!AH94/100</f>
        <v>102.23452260000001</v>
      </c>
      <c r="F114" s="203">
        <f>$L$6*'Tariffs July 2021'!W94/100</f>
        <v>42.430229999999995</v>
      </c>
      <c r="G114" s="203">
        <f t="shared" si="74"/>
        <v>277.4810286</v>
      </c>
      <c r="H114" s="203">
        <f t="shared" si="75"/>
        <v>782.3241144000001</v>
      </c>
      <c r="I114" s="247">
        <f t="shared" si="80"/>
        <v>1109.9241144</v>
      </c>
      <c r="J114" s="204">
        <f t="shared" si="81"/>
        <v>1220.9165258400001</v>
      </c>
      <c r="K114" s="207">
        <f>'Tariffs July 2021'!AZ94</f>
        <v>15</v>
      </c>
      <c r="L114" s="207">
        <f>'Tariffs July 2021'!BA94</f>
        <v>0</v>
      </c>
      <c r="M114" s="207">
        <f>'Tariffs July 2021'!BB94</f>
        <v>0</v>
      </c>
      <c r="N114" s="207">
        <f>'Tariffs July 2021'!BC94</f>
        <v>0</v>
      </c>
      <c r="O114" s="205">
        <f>($F$6*'Tariffs July 2021'!AT94/100)*4</f>
        <v>125.14824</v>
      </c>
      <c r="P114" s="206" t="str">
        <f t="shared" si="82"/>
        <v>Guaranteed off bill</v>
      </c>
      <c r="Q114" s="206" t="str">
        <f t="shared" si="76"/>
        <v>Exclusive</v>
      </c>
      <c r="R114" s="293">
        <f t="shared" si="83"/>
        <v>943.43549724000002</v>
      </c>
      <c r="S114" s="247">
        <f t="shared" si="84"/>
        <v>943.43549724000002</v>
      </c>
      <c r="T114" s="247">
        <f t="shared" si="77"/>
        <v>818.28725724000003</v>
      </c>
      <c r="U114" s="247">
        <f t="shared" si="78"/>
        <v>818.28725724000003</v>
      </c>
      <c r="V114" s="292">
        <f t="shared" si="79"/>
        <v>900.11598296400007</v>
      </c>
      <c r="W114" s="292">
        <f t="shared" si="79"/>
        <v>900.11598296400007</v>
      </c>
      <c r="X114" s="207">
        <f>'Tariffs July 2021'!BL94</f>
        <v>0</v>
      </c>
      <c r="Y114" s="207" t="str">
        <f>'Tariffs July 2021'!BM94</f>
        <v>n</v>
      </c>
      <c r="Z114" s="208">
        <f>'Tariffs July 2021'!G94</f>
        <v>42916</v>
      </c>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342"/>
      <c r="AX114" s="342"/>
      <c r="AY114" s="342"/>
      <c r="AZ114" s="342"/>
      <c r="BA114" s="342"/>
      <c r="BB114" s="342"/>
      <c r="BC114" s="342"/>
    </row>
    <row r="115" spans="1:55 1185:4092 4097:8190 8193:9214 9219:12287 12290:13312 13315:14336 14341:16384" x14ac:dyDescent="0.15">
      <c r="A115" s="201" t="str">
        <f>'Tariffs July 2021'!K95</f>
        <v>Powershop</v>
      </c>
      <c r="B115" s="202" t="str">
        <f>'Tariffs July 2021'!L95</f>
        <v>Carbon neutral</v>
      </c>
      <c r="C115" s="203">
        <f>IF('Tariffs July 2021'!BP95=0,91*'Tariffs July 2021'!M95/100,(91*'Tariffs July 2021'!M95/100)+'Tariffs July 2021'!BP95/4)</f>
        <v>90.999999999999986</v>
      </c>
      <c r="D115" s="203">
        <f>IF('Tariffs July 2021'!O95="",$K$6*'Tariffs July 2021'!N95/100,IF($K$6&gt;='Tariffs July 2021'!P95,('Tariffs July 2021'!P95*'Tariffs July 2021'!N95/100),($K$6*'Tariffs July 2021'!N95/100)))</f>
        <v>42.876863999999998</v>
      </c>
      <c r="E115" s="203">
        <f>$M$6*'Tariffs July 2021'!AH95/100</f>
        <v>73.694609999999997</v>
      </c>
      <c r="F115" s="203">
        <f>$L$6*'Tariffs July 2021'!W95/100</f>
        <v>27.914624999999997</v>
      </c>
      <c r="G115" s="203">
        <f t="shared" si="74"/>
        <v>235.48609899999997</v>
      </c>
      <c r="H115" s="203">
        <f t="shared" si="75"/>
        <v>577.94439599999987</v>
      </c>
      <c r="I115" s="247">
        <f t="shared" si="80"/>
        <v>941.94439599999987</v>
      </c>
      <c r="J115" s="204">
        <f t="shared" si="81"/>
        <v>1036.1388356</v>
      </c>
      <c r="K115" s="207">
        <f>'Tariffs July 2021'!AZ95</f>
        <v>0</v>
      </c>
      <c r="L115" s="207">
        <f>'Tariffs July 2021'!BA95</f>
        <v>0</v>
      </c>
      <c r="M115" s="207">
        <f>'Tariffs July 2021'!BB95</f>
        <v>0</v>
      </c>
      <c r="N115" s="207">
        <f>'Tariffs July 2021'!BC95</f>
        <v>0</v>
      </c>
      <c r="O115" s="205">
        <f>($F$6*'Tariffs July 2021'!AT95/100)*4</f>
        <v>97.337519999999998</v>
      </c>
      <c r="P115" s="206" t="str">
        <f t="shared" si="82"/>
        <v>No discount</v>
      </c>
      <c r="Q115" s="206" t="str">
        <f t="shared" si="76"/>
        <v>Inclusive</v>
      </c>
      <c r="R115" s="293">
        <f t="shared" si="83"/>
        <v>941.94439599999987</v>
      </c>
      <c r="S115" s="247">
        <f t="shared" si="84"/>
        <v>941.94439599999987</v>
      </c>
      <c r="T115" s="247">
        <f t="shared" si="77"/>
        <v>844.60687599999983</v>
      </c>
      <c r="U115" s="247">
        <f t="shared" si="78"/>
        <v>844.60687599999983</v>
      </c>
      <c r="V115" s="292">
        <f t="shared" si="79"/>
        <v>929.06756359999986</v>
      </c>
      <c r="W115" s="292">
        <f t="shared" si="79"/>
        <v>929.06756359999986</v>
      </c>
      <c r="X115" s="207">
        <f>'Tariffs July 2021'!BL95</f>
        <v>0</v>
      </c>
      <c r="Y115" s="207" t="str">
        <f>'Tariffs July 2021'!BM95</f>
        <v>n</v>
      </c>
      <c r="Z115" s="208">
        <f>'Tariffs July 2021'!G95</f>
        <v>42900</v>
      </c>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342"/>
      <c r="AX115" s="342"/>
      <c r="AY115" s="342"/>
      <c r="AZ115" s="342"/>
      <c r="BA115" s="342"/>
      <c r="BB115" s="342"/>
      <c r="BC115" s="342"/>
    </row>
    <row r="116" spans="1:55 1185:4092 4097:8190 8193:9214 9219:12287 12290:13312 13315:14336 14341:16384" x14ac:dyDescent="0.15">
      <c r="A116" s="201" t="str">
        <f>'Tariffs July 2021'!K96</f>
        <v>Red Energy</v>
      </c>
      <c r="B116" s="202" t="str">
        <f>'Tariffs July 2021'!L96</f>
        <v>Living Energy Saver</v>
      </c>
      <c r="C116" s="203">
        <f>IF('Tariffs July 2021'!BP96=0,91*'Tariffs July 2021'!M96/100,(91*'Tariffs July 2021'!M96/100)+'Tariffs July 2021'!BP96/4)</f>
        <v>77.349999999999994</v>
      </c>
      <c r="D116" s="203">
        <f>IF('Tariffs July 2021'!O96="",$K$6*'Tariffs July 2021'!N96/100,IF($K$6&gt;='Tariffs July 2021'!P96,('Tariffs July 2021'!P96*'Tariffs July 2021'!N96/100),($K$6*'Tariffs July 2021'!N96/100)))</f>
        <v>46.27128239999999</v>
      </c>
      <c r="E116" s="203">
        <f>$M$6*'Tariffs July 2021'!AH96/100</f>
        <v>90.398721600000002</v>
      </c>
      <c r="F116" s="203">
        <f>$L$6*'Tariffs July 2021'!W96/100</f>
        <v>35.405895272727271</v>
      </c>
      <c r="G116" s="203">
        <f t="shared" si="74"/>
        <v>249.42589927272724</v>
      </c>
      <c r="H116" s="203">
        <f t="shared" si="75"/>
        <v>688.30359709090897</v>
      </c>
      <c r="I116" s="247">
        <f t="shared" si="80"/>
        <v>997.70359709090894</v>
      </c>
      <c r="J116" s="204">
        <f t="shared" si="81"/>
        <v>1097.4739568</v>
      </c>
      <c r="K116" s="207">
        <f>'Tariffs July 2021'!AZ96</f>
        <v>0</v>
      </c>
      <c r="L116" s="207">
        <f>'Tariffs July 2021'!BA96</f>
        <v>0</v>
      </c>
      <c r="M116" s="207">
        <f>'Tariffs July 2021'!BB96</f>
        <v>0</v>
      </c>
      <c r="N116" s="207">
        <f>'Tariffs July 2021'!BC96</f>
        <v>0</v>
      </c>
      <c r="O116" s="205">
        <f>($F$6*'Tariffs July 2021'!AT96/100)*4</f>
        <v>139.05360000000002</v>
      </c>
      <c r="P116" s="206" t="str">
        <f t="shared" si="82"/>
        <v>No discount</v>
      </c>
      <c r="Q116" s="206" t="str">
        <f t="shared" si="76"/>
        <v>Inclusive</v>
      </c>
      <c r="R116" s="293">
        <f t="shared" si="83"/>
        <v>997.70359709090906</v>
      </c>
      <c r="S116" s="247">
        <f t="shared" si="84"/>
        <v>997.70359709090906</v>
      </c>
      <c r="T116" s="247">
        <f t="shared" si="77"/>
        <v>858.64999709090898</v>
      </c>
      <c r="U116" s="247">
        <f t="shared" si="78"/>
        <v>858.64999709090898</v>
      </c>
      <c r="V116" s="292">
        <f t="shared" si="79"/>
        <v>944.51499679999995</v>
      </c>
      <c r="W116" s="292">
        <f t="shared" si="79"/>
        <v>944.51499679999995</v>
      </c>
      <c r="X116" s="207">
        <f>'Tariffs July 2021'!BL96</f>
        <v>0</v>
      </c>
      <c r="Y116" s="207" t="str">
        <f>'Tariffs July 2021'!BM96</f>
        <v>n</v>
      </c>
      <c r="Z116" s="208">
        <f>'Tariffs July 2021'!G96</f>
        <v>42916</v>
      </c>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row>
    <row r="117" spans="1:55 1185:4092 4097:8190 8193:9214 9219:12287 12290:13312 13315:14336 14341:16384" x14ac:dyDescent="0.15">
      <c r="A117" s="201" t="str">
        <f>'Tariffs July 2021'!K97</f>
        <v>Alinta Energy</v>
      </c>
      <c r="B117" s="202" t="str">
        <f>'Tariffs July 2021'!L97</f>
        <v>Home Deal</v>
      </c>
      <c r="C117" s="203">
        <f>IF('Tariffs July 2021'!BP97=0,91*'Tariffs July 2021'!M97/100,(91*'Tariffs July 2021'!M97/100)+'Tariffs July 2021'!BP97/4)</f>
        <v>80.989999999999995</v>
      </c>
      <c r="D117" s="203">
        <f>IF('Tariffs July 2021'!O97="",$K$6*'Tariffs July 2021'!N97/100,IF($K$6&gt;='Tariffs July 2021'!P97,('Tariffs July 2021'!P97*'Tariffs July 2021'!N97/100),($K$6*'Tariffs July 2021'!N97/100)))</f>
        <v>42.974311418181827</v>
      </c>
      <c r="E117" s="203">
        <f>$M$6*'Tariffs July 2021'!AH97/100</f>
        <v>85.977045000000004</v>
      </c>
      <c r="F117" s="203">
        <f>$L$6*'Tariffs July 2021'!W97/100</f>
        <v>32.807297454545449</v>
      </c>
      <c r="G117" s="203">
        <f t="shared" si="74"/>
        <v>242.74865387272729</v>
      </c>
      <c r="H117" s="203">
        <f t="shared" si="75"/>
        <v>647.03461549090912</v>
      </c>
      <c r="I117" s="247">
        <f t="shared" si="80"/>
        <v>970.99461549090915</v>
      </c>
      <c r="J117" s="204">
        <f t="shared" si="81"/>
        <v>1068.0940770400002</v>
      </c>
      <c r="K117" s="207">
        <f>'Tariffs July 2021'!AZ97</f>
        <v>0</v>
      </c>
      <c r="L117" s="207">
        <f>'Tariffs July 2021'!BA97</f>
        <v>0</v>
      </c>
      <c r="M117" s="207">
        <f>'Tariffs July 2021'!BB97</f>
        <v>0</v>
      </c>
      <c r="N117" s="207">
        <f>'Tariffs July 2021'!BC97</f>
        <v>0</v>
      </c>
      <c r="O117" s="205">
        <f>($F$6*'Tariffs July 2021'!AT97/100)*4</f>
        <v>0</v>
      </c>
      <c r="P117" s="206" t="str">
        <f t="shared" si="82"/>
        <v>No discount</v>
      </c>
      <c r="Q117" s="206" t="str">
        <f t="shared" si="76"/>
        <v>Exclusive</v>
      </c>
      <c r="R117" s="293">
        <f t="shared" si="83"/>
        <v>970.99461549090915</v>
      </c>
      <c r="S117" s="247">
        <f t="shared" si="84"/>
        <v>970.99461549090915</v>
      </c>
      <c r="T117" s="247">
        <f t="shared" si="77"/>
        <v>970.99461549090915</v>
      </c>
      <c r="U117" s="247">
        <f t="shared" si="78"/>
        <v>970.99461549090915</v>
      </c>
      <c r="V117" s="292">
        <f t="shared" si="79"/>
        <v>1068.0940770400002</v>
      </c>
      <c r="W117" s="292">
        <f t="shared" si="79"/>
        <v>1068.0940770400002</v>
      </c>
      <c r="X117" s="207">
        <f>'Tariffs July 2021'!BL97</f>
        <v>0</v>
      </c>
      <c r="Y117" s="207" t="str">
        <f>'Tariffs July 2021'!BM97</f>
        <v>n</v>
      </c>
      <c r="Z117" s="208">
        <f>'Tariffs July 2021'!G97</f>
        <v>42916</v>
      </c>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342"/>
      <c r="AX117" s="342"/>
      <c r="AY117" s="342"/>
      <c r="AZ117" s="342"/>
      <c r="BA117" s="342"/>
      <c r="BB117" s="342"/>
      <c r="BC117" s="342"/>
    </row>
    <row r="118" spans="1:55 1185:4092 4097:8190 8193:9214 9219:12287 12290:13312 13315:14336 14341:16384" x14ac:dyDescent="0.15">
      <c r="A118" s="201" t="str">
        <f>'Tariffs July 2021'!K98</f>
        <v>Powerdirect</v>
      </c>
      <c r="B118" s="202" t="str">
        <f>'Tariffs July 2021'!L98</f>
        <v>Rate Saver</v>
      </c>
      <c r="C118" s="203">
        <f>IF('Tariffs July 2021'!BP98=0,91*'Tariffs July 2021'!M98/100,(91*'Tariffs July 2021'!M98/100)+'Tariffs July 2021'!BP98/4)</f>
        <v>61.640090909090901</v>
      </c>
      <c r="D118" s="203">
        <f>IF('Tariffs July 2021'!O98="",$K$6*'Tariffs July 2021'!N98/100,IF($K$6&gt;='Tariffs July 2021'!P98,('Tariffs July 2021'!P98*'Tariffs July 2021'!N98/100),($K$6*'Tariffs July 2021'!N98/100)))</f>
        <v>43.234171199999999</v>
      </c>
      <c r="E118" s="203">
        <f>$M$6*'Tariffs July 2021'!AH98/100</f>
        <v>86.334352199999998</v>
      </c>
      <c r="F118" s="203">
        <f>$L$6*'Tariffs July 2021'!W98/100</f>
        <v>32.604281999999998</v>
      </c>
      <c r="G118" s="203">
        <f t="shared" si="74"/>
        <v>223.81289630909089</v>
      </c>
      <c r="H118" s="203">
        <f t="shared" si="75"/>
        <v>648.69122159999995</v>
      </c>
      <c r="I118" s="247">
        <f t="shared" si="80"/>
        <v>895.25158523636355</v>
      </c>
      <c r="J118" s="204">
        <f t="shared" si="81"/>
        <v>984.77674375999993</v>
      </c>
      <c r="K118" s="207">
        <f>'Tariffs July 2021'!AZ98</f>
        <v>0</v>
      </c>
      <c r="L118" s="207">
        <f>'Tariffs July 2021'!BA98</f>
        <v>0</v>
      </c>
      <c r="M118" s="207">
        <f>'Tariffs July 2021'!BB98</f>
        <v>0</v>
      </c>
      <c r="N118" s="207">
        <f>'Tariffs July 2021'!BC98</f>
        <v>0</v>
      </c>
      <c r="O118" s="205">
        <f>($F$6*'Tariffs July 2021'!AT98/100)*4</f>
        <v>166.86432000000002</v>
      </c>
      <c r="P118" s="206" t="str">
        <f t="shared" si="82"/>
        <v>No discount</v>
      </c>
      <c r="Q118" s="206" t="str">
        <f t="shared" si="76"/>
        <v>Exclusive</v>
      </c>
      <c r="R118" s="293">
        <f t="shared" si="83"/>
        <v>895.25158523636355</v>
      </c>
      <c r="S118" s="247">
        <f t="shared" si="84"/>
        <v>895.25158523636355</v>
      </c>
      <c r="T118" s="247">
        <f t="shared" si="77"/>
        <v>728.38726523636353</v>
      </c>
      <c r="U118" s="247">
        <f t="shared" si="78"/>
        <v>728.38726523636353</v>
      </c>
      <c r="V118" s="292">
        <f t="shared" si="79"/>
        <v>801.22599175999994</v>
      </c>
      <c r="W118" s="292">
        <f t="shared" si="79"/>
        <v>801.22599175999994</v>
      </c>
      <c r="X118" s="207">
        <f>'Tariffs July 2021'!BL98</f>
        <v>0</v>
      </c>
      <c r="Y118" s="207" t="str">
        <f>'Tariffs July 2021'!BM98</f>
        <v>n</v>
      </c>
      <c r="Z118" s="208">
        <f>'Tariffs July 2021'!G98</f>
        <v>42922</v>
      </c>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c r="AX118" s="342"/>
      <c r="AY118" s="342"/>
      <c r="AZ118" s="342"/>
      <c r="BA118" s="342"/>
      <c r="BB118" s="342"/>
      <c r="BC118" s="342"/>
    </row>
    <row r="119" spans="1:55 1185:4092 4097:8190 8193:9214 9219:12287 12290:13312 13315:14336 14341:16384" x14ac:dyDescent="0.15">
      <c r="A119" s="201" t="str">
        <f>'Tariffs July 2021'!K99</f>
        <v>1st Energy</v>
      </c>
      <c r="B119" s="202" t="str">
        <f>'Tariffs July 2021'!L99</f>
        <v>Solar Bonus</v>
      </c>
      <c r="C119" s="203">
        <f>IF('Tariffs July 2021'!BP99=0,91*'Tariffs July 2021'!M99/100,(91*'Tariffs July 2021'!M99/100)+'Tariffs July 2021'!BP99/4)</f>
        <v>103.74</v>
      </c>
      <c r="D119" s="203">
        <f>IF('Tariffs July 2021'!O99="",$K$6*'Tariffs July 2021'!N99/100,IF($K$6&gt;='Tariffs July 2021'!P99,('Tariffs July 2021'!P99*'Tariffs July 2021'!N99/100),($K$6*'Tariffs July 2021'!N99/100)))</f>
        <v>48.918603927272727</v>
      </c>
      <c r="E119" s="203">
        <f>$M$6*'Tariffs July 2021'!AH99/100</f>
        <v>86.825649599999991</v>
      </c>
      <c r="F119" s="203">
        <f>$L$6*'Tariffs July 2021'!W99/100</f>
        <v>36.360067909090908</v>
      </c>
      <c r="G119" s="203">
        <f t="shared" si="74"/>
        <v>275.84432143636366</v>
      </c>
      <c r="H119" s="203">
        <f t="shared" si="75"/>
        <v>688.41728574545459</v>
      </c>
      <c r="I119" s="247">
        <f>G119*4</f>
        <v>1103.3772857454546</v>
      </c>
      <c r="J119" s="204">
        <f t="shared" si="81"/>
        <v>1213.7150143200001</v>
      </c>
      <c r="K119" s="207">
        <f>'Tariffs July 2021'!AZ99</f>
        <v>0</v>
      </c>
      <c r="L119" s="207">
        <f>'Tariffs July 2021'!BA99</f>
        <v>0</v>
      </c>
      <c r="M119" s="207">
        <f>'Tariffs July 2021'!BB99</f>
        <v>0</v>
      </c>
      <c r="N119" s="207">
        <f>'Tariffs July 2021'!BC99</f>
        <v>0</v>
      </c>
      <c r="O119" s="205">
        <f>($F$6*'Tariffs July 2021'!AT99/100)*4</f>
        <v>305.91792000000004</v>
      </c>
      <c r="P119" s="206" t="str">
        <f t="shared" si="82"/>
        <v>No discount</v>
      </c>
      <c r="Q119" s="206" t="str">
        <f t="shared" si="76"/>
        <v>Exclusive</v>
      </c>
      <c r="R119" s="293">
        <f t="shared" si="83"/>
        <v>1103.3772857454546</v>
      </c>
      <c r="S119" s="247">
        <f t="shared" si="84"/>
        <v>1103.3772857454546</v>
      </c>
      <c r="T119" s="247">
        <f t="shared" si="77"/>
        <v>797.45936574545453</v>
      </c>
      <c r="U119" s="247">
        <f t="shared" si="78"/>
        <v>797.45936574545453</v>
      </c>
      <c r="V119" s="292">
        <f t="shared" si="79"/>
        <v>877.2053023200001</v>
      </c>
      <c r="W119" s="292">
        <f t="shared" si="79"/>
        <v>877.2053023200001</v>
      </c>
      <c r="X119" s="207">
        <f>'Tariffs July 2021'!BL99</f>
        <v>0</v>
      </c>
      <c r="Y119" s="207" t="str">
        <f>'Tariffs July 2021'!BM99</f>
        <v>n</v>
      </c>
      <c r="Z119" s="208">
        <f>'Tariffs July 2021'!G99</f>
        <v>42916</v>
      </c>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c r="AY119" s="342"/>
      <c r="AZ119" s="342"/>
      <c r="BA119" s="342"/>
      <c r="BB119" s="342"/>
      <c r="BC119" s="342"/>
    </row>
    <row r="120" spans="1:55 1185:4092 4097:8190 8193:9214 9219:12287 12290:13312 13315:14336 14341:16384" x14ac:dyDescent="0.15">
      <c r="A120" s="201" t="str">
        <f>'Tariffs July 2021'!K100</f>
        <v>ReAmped Energy</v>
      </c>
      <c r="B120" s="202" t="str">
        <f>'Tariffs July 2021'!L100</f>
        <v>Solar</v>
      </c>
      <c r="C120" s="203">
        <f>IF('Tariffs July 2021'!BP100=0,91*'Tariffs July 2021'!M100/100,(91*'Tariffs July 2021'!M100/100)+'Tariffs July 2021'!BP100/4)</f>
        <v>94.962636363636364</v>
      </c>
      <c r="D120" s="203">
        <f>IF('Tariffs July 2021'!O100="",$K$6*'Tariffs July 2021'!N100/100,IF($K$6&gt;='Tariffs July 2021'!P100,('Tariffs July 2021'!P100*'Tariffs July 2021'!N100/100),($K$6*'Tariffs July 2021'!N100/100)))</f>
        <v>53.904663490909087</v>
      </c>
      <c r="E120" s="203">
        <f>$M$6*'Tariffs July 2021'!AH100/100</f>
        <v>90.398721600000002</v>
      </c>
      <c r="F120" s="203">
        <f>$L$6*'Tariffs July 2021'!W100/100</f>
        <v>40.603090909090909</v>
      </c>
      <c r="G120" s="203">
        <f t="shared" si="74"/>
        <v>279.86911236363636</v>
      </c>
      <c r="H120" s="203">
        <f t="shared" si="75"/>
        <v>739.62590399999999</v>
      </c>
      <c r="I120" s="247">
        <f t="shared" ref="I120" si="85">G120*4</f>
        <v>1119.4764494545454</v>
      </c>
      <c r="J120" s="204">
        <f t="shared" si="81"/>
        <v>1231.4240944000001</v>
      </c>
      <c r="K120" s="207">
        <f>'Tariffs July 2021'!AZ100</f>
        <v>0</v>
      </c>
      <c r="L120" s="207">
        <f>'Tariffs July 2021'!BA100</f>
        <v>0</v>
      </c>
      <c r="M120" s="207">
        <f>'Tariffs July 2021'!BB100</f>
        <v>0</v>
      </c>
      <c r="N120" s="207">
        <f>'Tariffs July 2021'!BC100</f>
        <v>0</v>
      </c>
      <c r="O120" s="205">
        <f>($F$6*'Tariffs July 2021'!AT100/100)*4</f>
        <v>472.78224</v>
      </c>
      <c r="P120" s="206" t="str">
        <f t="shared" si="82"/>
        <v>No discount</v>
      </c>
      <c r="Q120" s="206" t="str">
        <f t="shared" si="76"/>
        <v>Exclusive</v>
      </c>
      <c r="R120" s="293">
        <f t="shared" si="83"/>
        <v>1119.4764494545454</v>
      </c>
      <c r="S120" s="247">
        <f t="shared" si="84"/>
        <v>1119.4764494545454</v>
      </c>
      <c r="T120" s="247">
        <f t="shared" si="77"/>
        <v>646.69420945454544</v>
      </c>
      <c r="U120" s="247">
        <f t="shared" si="78"/>
        <v>646.69420945454544</v>
      </c>
      <c r="V120" s="292">
        <f t="shared" si="79"/>
        <v>711.36363040000003</v>
      </c>
      <c r="W120" s="292">
        <f t="shared" si="79"/>
        <v>711.36363040000003</v>
      </c>
      <c r="X120" s="207">
        <f>'Tariffs July 2021'!BL100</f>
        <v>0</v>
      </c>
      <c r="Y120" s="207" t="str">
        <f>'Tariffs July 2021'!BM100</f>
        <v>n</v>
      </c>
      <c r="Z120" s="208">
        <f>'Tariffs July 2021'!G100</f>
        <v>42642</v>
      </c>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342"/>
      <c r="AX120" s="342"/>
      <c r="AY120" s="342"/>
      <c r="AZ120" s="342"/>
      <c r="BA120" s="342"/>
      <c r="BB120" s="342"/>
      <c r="BC120" s="342"/>
    </row>
    <row r="121" spans="1:55 1185:4092 4097:8190 8193:9214 9219:12287 12290:13312 13315:14336 14341:16384" x14ac:dyDescent="0.15">
      <c r="A121" s="201" t="str">
        <f>'Tariffs July 2021'!K101</f>
        <v>Powerclub</v>
      </c>
      <c r="B121" s="202" t="str">
        <f>'Tariffs July 2021'!L101</f>
        <v>Powerbank Home Solar</v>
      </c>
      <c r="C121" s="203">
        <f>IF('Tariffs July 2021'!BP101=0,91*'Tariffs July 2021'!M101/100,(91*'Tariffs July 2021'!M101/100)+'Tariffs July 2021'!BP101/4)</f>
        <v>114.52290909090907</v>
      </c>
      <c r="D121" s="203">
        <f>IF('Tariffs July 2021'!O101="",$K$6*'Tariffs July 2021'!N101/100,IF($K$6&gt;='Tariffs July 2021'!P101,('Tariffs July 2021'!P101*'Tariffs July 2021'!N101/100),($K$6*'Tariffs July 2021'!N101/100)))</f>
        <v>44.257369090909087</v>
      </c>
      <c r="E121" s="203">
        <f>$M$6*'Tariffs July 2021'!AH101/100</f>
        <v>78.652247399999993</v>
      </c>
      <c r="F121" s="203">
        <f>$L$6*'Tariffs July 2021'!W101/100</f>
        <v>31.507998545454544</v>
      </c>
      <c r="G121" s="203">
        <f t="shared" si="74"/>
        <v>268.94052412727268</v>
      </c>
      <c r="H121" s="203">
        <f t="shared" si="75"/>
        <v>617.6704601454544</v>
      </c>
      <c r="I121" s="247">
        <f t="shared" ref="I121" si="86">G121*4</f>
        <v>1075.7620965090907</v>
      </c>
      <c r="J121" s="204">
        <f t="shared" si="81"/>
        <v>1183.33830616</v>
      </c>
      <c r="K121" s="207">
        <f>'Tariffs July 2021'!AZ101</f>
        <v>0</v>
      </c>
      <c r="L121" s="207">
        <f>'Tariffs July 2021'!BA101</f>
        <v>0</v>
      </c>
      <c r="M121" s="207">
        <f>'Tariffs July 2021'!BB101</f>
        <v>0</v>
      </c>
      <c r="N121" s="207">
        <f>'Tariffs July 2021'!BC101</f>
        <v>0</v>
      </c>
      <c r="O121" s="205">
        <f>($F$6*'Tariffs July 2021'!AT101/100)*4</f>
        <v>57.011975999999997</v>
      </c>
      <c r="P121" s="206" t="str">
        <f t="shared" si="82"/>
        <v>No discount</v>
      </c>
      <c r="Q121" s="206" t="str">
        <f t="shared" si="76"/>
        <v>Exclusive</v>
      </c>
      <c r="R121" s="293">
        <f t="shared" si="83"/>
        <v>1075.7620965090907</v>
      </c>
      <c r="S121" s="247">
        <f t="shared" si="84"/>
        <v>1075.7620965090907</v>
      </c>
      <c r="T121" s="247">
        <f t="shared" si="77"/>
        <v>1018.7501205090907</v>
      </c>
      <c r="U121" s="247">
        <f t="shared" si="78"/>
        <v>1018.7501205090907</v>
      </c>
      <c r="V121" s="292">
        <f t="shared" si="79"/>
        <v>1120.6251325599999</v>
      </c>
      <c r="W121" s="292">
        <f t="shared" si="79"/>
        <v>1120.6251325599999</v>
      </c>
      <c r="X121" s="207">
        <f>'Tariffs July 2021'!BL101</f>
        <v>0</v>
      </c>
      <c r="Y121" s="207" t="str">
        <f>'Tariffs July 2021'!BM101</f>
        <v>n</v>
      </c>
      <c r="Z121" s="208">
        <f>'Tariffs July 2021'!G101</f>
        <v>42916</v>
      </c>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c r="AY121" s="342"/>
      <c r="AZ121" s="342"/>
      <c r="BA121" s="342"/>
      <c r="BB121" s="342"/>
      <c r="BC121" s="342"/>
    </row>
    <row r="122" spans="1:55 1185:4092 4097:8190 8193:9214 9219:12287 12290:13312 13315:14336 14341:16384" x14ac:dyDescent="0.15">
      <c r="A122" s="201" t="str">
        <f>'Tariffs July 2021'!K102</f>
        <v>CovaU</v>
      </c>
      <c r="B122" s="202" t="str">
        <f>'Tariffs July 2021'!L102</f>
        <v>Freedom Plus Solar</v>
      </c>
      <c r="C122" s="203">
        <f>IF('Tariffs July 2021'!BP102=0,91*'Tariffs July 2021'!M102/100,(91*'Tariffs July 2021'!M102/100)+'Tariffs July 2021'!BP102/4)</f>
        <v>90.09</v>
      </c>
      <c r="D122" s="203">
        <f>IF('Tariffs July 2021'!O102="",$K$6*'Tariffs July 2021'!N102/100,IF($K$6&gt;='Tariffs July 2021'!P102,('Tariffs July 2021'!P102*'Tariffs July 2021'!N102/100),($K$6*'Tariffs July 2021'!N102/100)))</f>
        <v>60.742223999999986</v>
      </c>
      <c r="E122" s="203">
        <f>$M$6*'Tariffs July 2021'!AH102/100</f>
        <v>110.54191499999999</v>
      </c>
      <c r="F122" s="203">
        <f>$L$6*'Tariffs July 2021'!W102/100</f>
        <v>40.19706</v>
      </c>
      <c r="G122" s="203">
        <f t="shared" si="74"/>
        <v>301.57119900000004</v>
      </c>
      <c r="H122" s="203">
        <f t="shared" si="75"/>
        <v>845.92479600000013</v>
      </c>
      <c r="I122" s="247">
        <f>G122*4</f>
        <v>1206.2847960000001</v>
      </c>
      <c r="J122" s="204">
        <f t="shared" si="81"/>
        <v>1326.9132756000004</v>
      </c>
      <c r="K122" s="207">
        <f>'Tariffs July 2021'!AZ102</f>
        <v>15</v>
      </c>
      <c r="L122" s="207">
        <f>'Tariffs July 2021'!BA102</f>
        <v>0</v>
      </c>
      <c r="M122" s="207">
        <f>'Tariffs July 2021'!BB102</f>
        <v>0</v>
      </c>
      <c r="N122" s="207">
        <f>'Tariffs July 2021'!BC102</f>
        <v>0</v>
      </c>
      <c r="O122" s="205">
        <f>($F$6*'Tariffs July 2021'!AT102/100)*4</f>
        <v>305.91792000000004</v>
      </c>
      <c r="P122" s="206" t="str">
        <f t="shared" si="82"/>
        <v>Guaranteed off bill</v>
      </c>
      <c r="Q122" s="206" t="str">
        <f t="shared" si="76"/>
        <v>Exclusive</v>
      </c>
      <c r="R122" s="293">
        <f t="shared" si="83"/>
        <v>1025.3420766000002</v>
      </c>
      <c r="S122" s="247">
        <f t="shared" si="84"/>
        <v>1025.3420766000002</v>
      </c>
      <c r="T122" s="247">
        <f t="shared" si="77"/>
        <v>719.42415660000006</v>
      </c>
      <c r="U122" s="247">
        <f t="shared" si="78"/>
        <v>719.42415660000006</v>
      </c>
      <c r="V122" s="292">
        <f t="shared" ref="V122:W128" si="87">T122*1.1</f>
        <v>791.36657226000011</v>
      </c>
      <c r="W122" s="292">
        <f t="shared" si="87"/>
        <v>791.36657226000011</v>
      </c>
      <c r="X122" s="207">
        <f>'Tariffs July 2021'!BL102</f>
        <v>0</v>
      </c>
      <c r="Y122" s="207" t="str">
        <f>'Tariffs July 2021'!BM102</f>
        <v>n</v>
      </c>
      <c r="Z122" s="208">
        <f>'Tariffs July 2021'!G102</f>
        <v>42654</v>
      </c>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c r="AY122" s="342"/>
      <c r="AZ122" s="342"/>
      <c r="BA122" s="342"/>
      <c r="BB122" s="342"/>
      <c r="BC122" s="342"/>
    </row>
    <row r="123" spans="1:55 1185:4092 4097:8190 8193:9214 9219:12287 12290:13312 13315:14336 14341:16384" x14ac:dyDescent="0.15">
      <c r="A123" s="201" t="str">
        <f>'Tariffs July 2021'!K103</f>
        <v>Discover Energy</v>
      </c>
      <c r="B123" s="202" t="str">
        <f>'Tariffs July 2021'!L103</f>
        <v>Solar Smart</v>
      </c>
      <c r="C123" s="203">
        <f>IF('Tariffs July 2021'!BP103=0,91*'Tariffs July 2021'!M103/100,(91*'Tariffs July 2021'!M103/100)+'Tariffs July 2021'!BP103/4)</f>
        <v>65.52</v>
      </c>
      <c r="D123" s="203">
        <f>IF('Tariffs July 2021'!O103="",$K$6*'Tariffs July 2021'!N103/100,IF($K$6&gt;='Tariffs July 2021'!P103,('Tariffs July 2021'!P103*'Tariffs July 2021'!N103/100),($K$6*'Tariffs July 2021'!N103/100)))</f>
        <v>55.382616000000006</v>
      </c>
      <c r="E123" s="203">
        <f>$M$6*'Tariffs July 2021'!AH103/100</f>
        <v>100.71596700000001</v>
      </c>
      <c r="F123" s="203">
        <f>$L$6*'Tariffs July 2021'!W103/100</f>
        <v>43.100180999999992</v>
      </c>
      <c r="G123" s="203">
        <f t="shared" si="74"/>
        <v>264.71876399999996</v>
      </c>
      <c r="H123" s="203">
        <f t="shared" si="75"/>
        <v>796.79505599999993</v>
      </c>
      <c r="I123" s="247">
        <f t="shared" ref="I123:I128" si="88">G123*4</f>
        <v>1058.8750559999999</v>
      </c>
      <c r="J123" s="204">
        <f t="shared" si="81"/>
        <v>1164.7625616</v>
      </c>
      <c r="K123" s="207">
        <f>'Tariffs July 2021'!AZ103</f>
        <v>0</v>
      </c>
      <c r="L123" s="207">
        <f>'Tariffs July 2021'!BA103</f>
        <v>18</v>
      </c>
      <c r="M123" s="207">
        <f>'Tariffs July 2021'!BB103</f>
        <v>0</v>
      </c>
      <c r="N123" s="207">
        <f>'Tariffs July 2021'!BC103</f>
        <v>0</v>
      </c>
      <c r="O123" s="205">
        <f>($F$6*'Tariffs July 2021'!AT103/100)*4</f>
        <v>444.97152</v>
      </c>
      <c r="P123" s="206" t="str">
        <f t="shared" si="82"/>
        <v>Guaranteed off usage</v>
      </c>
      <c r="Q123" s="206" t="str">
        <f t="shared" si="76"/>
        <v>Exclusive</v>
      </c>
      <c r="R123" s="293">
        <f t="shared" si="83"/>
        <v>915.45194591999984</v>
      </c>
      <c r="S123" s="247">
        <f t="shared" si="84"/>
        <v>915.45194591999984</v>
      </c>
      <c r="T123" s="247">
        <f t="shared" si="77"/>
        <v>470.48042591999985</v>
      </c>
      <c r="U123" s="247">
        <f t="shared" si="78"/>
        <v>470.48042591999985</v>
      </c>
      <c r="V123" s="292">
        <f t="shared" si="87"/>
        <v>517.5284685119999</v>
      </c>
      <c r="W123" s="292">
        <f t="shared" si="87"/>
        <v>517.5284685119999</v>
      </c>
      <c r="X123" s="207">
        <f>'Tariffs July 2021'!BL103</f>
        <v>0</v>
      </c>
      <c r="Y123" s="207" t="str">
        <f>'Tariffs July 2021'!BM103</f>
        <v>n</v>
      </c>
      <c r="Z123" s="208">
        <f>'Tariffs July 2021'!G103</f>
        <v>42916</v>
      </c>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c r="AY123" s="342"/>
      <c r="AZ123" s="342"/>
      <c r="BA123" s="342"/>
      <c r="BB123" s="342"/>
      <c r="BC123" s="342"/>
    </row>
    <row r="124" spans="1:55 1185:4092 4097:8190 8193:9214 9219:12287 12290:13312 13315:14336 14341:16384" x14ac:dyDescent="0.15">
      <c r="A124" s="201" t="str">
        <f>'Tariffs July 2021'!K104</f>
        <v>Kogan Energy</v>
      </c>
      <c r="B124" s="202" t="str">
        <f>'Tariffs July 2021'!L104</f>
        <v>Market offer</v>
      </c>
      <c r="C124" s="203">
        <f>IF('Tariffs July 2021'!BP104=0,91*'Tariffs July 2021'!M104/100,(91*'Tariffs July 2021'!M104/100)+'Tariffs July 2021'!BP104/4)</f>
        <v>108.54645454545454</v>
      </c>
      <c r="D124" s="203">
        <f>IF('Tariffs July 2021'!O104="",$K$6*'Tariffs July 2021'!N104/100,IF($K$6&gt;='Tariffs July 2021'!P104,('Tariffs July 2021'!P104*'Tariffs July 2021'!N104/100),($K$6*'Tariffs July 2021'!N104/100)))</f>
        <v>38.264352872727265</v>
      </c>
      <c r="E124" s="203">
        <f>$M$6*'Tariffs July 2021'!AH104/100</f>
        <v>61.769482199999999</v>
      </c>
      <c r="F124" s="203">
        <f>$L$6*'Tariffs July 2021'!W104/100</f>
        <v>24.585171545454546</v>
      </c>
      <c r="G124" s="203">
        <f t="shared" si="74"/>
        <v>233.16546116363637</v>
      </c>
      <c r="H124" s="203">
        <f t="shared" si="75"/>
        <v>498.47602647272731</v>
      </c>
      <c r="I124" s="247">
        <f t="shared" si="88"/>
        <v>932.66184465454546</v>
      </c>
      <c r="J124" s="204">
        <f t="shared" si="81"/>
        <v>1025.92802912</v>
      </c>
      <c r="K124" s="207">
        <f>'Tariffs July 2021'!AZ104</f>
        <v>0</v>
      </c>
      <c r="L124" s="207">
        <f>'Tariffs July 2021'!BA104</f>
        <v>0</v>
      </c>
      <c r="M124" s="207">
        <f>'Tariffs July 2021'!BB104</f>
        <v>0</v>
      </c>
      <c r="N124" s="207">
        <f>'Tariffs July 2021'!BC104</f>
        <v>0</v>
      </c>
      <c r="O124" s="205">
        <f>($F$6*'Tariffs July 2021'!AT104/100)*4</f>
        <v>80.0948736</v>
      </c>
      <c r="P124" s="206" t="str">
        <f t="shared" si="82"/>
        <v>No discount</v>
      </c>
      <c r="Q124" s="206" t="str">
        <f t="shared" si="76"/>
        <v>Exclusive</v>
      </c>
      <c r="R124" s="293">
        <f t="shared" si="83"/>
        <v>932.66184465454546</v>
      </c>
      <c r="S124" s="247">
        <f t="shared" si="84"/>
        <v>932.66184465454546</v>
      </c>
      <c r="T124" s="247">
        <f t="shared" si="77"/>
        <v>852.56697105454543</v>
      </c>
      <c r="U124" s="247">
        <f t="shared" si="78"/>
        <v>852.56697105454543</v>
      </c>
      <c r="V124" s="292">
        <f t="shared" si="87"/>
        <v>937.82366816000001</v>
      </c>
      <c r="W124" s="292">
        <f t="shared" si="87"/>
        <v>937.82366816000001</v>
      </c>
      <c r="X124" s="207">
        <f>'Tariffs July 2021'!BL104</f>
        <v>0</v>
      </c>
      <c r="Y124" s="207" t="str">
        <f>'Tariffs July 2021'!BM104</f>
        <v>n</v>
      </c>
      <c r="Z124" s="208">
        <f>'Tariffs July 2021'!G104</f>
        <v>42900</v>
      </c>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c r="AY124" s="342"/>
      <c r="AZ124" s="342"/>
      <c r="BA124" s="342"/>
      <c r="BB124" s="342"/>
      <c r="BC124" s="342"/>
    </row>
    <row r="125" spans="1:55 1185:4092 4097:8190 8193:9214 9219:12287 12290:13312 13315:14336 14341:16384" x14ac:dyDescent="0.15">
      <c r="A125" s="201" t="str">
        <f>'Tariffs July 2021'!K105</f>
        <v>Locality Planning Energy</v>
      </c>
      <c r="B125" s="202" t="str">
        <f>'Tariffs July 2021'!L105</f>
        <v>LPE Mates Rates (solar)</v>
      </c>
      <c r="C125" s="203">
        <f>IF('Tariffs July 2021'!BP105=0,91*'Tariffs July 2021'!M105/100,(91*'Tariffs July 2021'!M105/100)+'Tariffs July 2021'!BP105/4)</f>
        <v>99.98418181818181</v>
      </c>
      <c r="D125" s="203">
        <f>IF('Tariffs July 2021'!O105="",$K$6*'Tariffs July 2021'!N105/100,IF($K$6&gt;='Tariffs July 2021'!P105,('Tariffs July 2021'!P105*'Tariffs July 2021'!N105/100),($K$6*'Tariffs July 2021'!N105/100)))</f>
        <v>43.948785600000001</v>
      </c>
      <c r="E125" s="203">
        <f>$M$6*'Tariffs July 2021'!AH105/100</f>
        <v>77.758979400000001</v>
      </c>
      <c r="F125" s="203">
        <f>$L$6*'Tariffs July 2021'!W105/100</f>
        <v>30.98015836363636</v>
      </c>
      <c r="G125" s="203">
        <f t="shared" si="74"/>
        <v>252.67210518181815</v>
      </c>
      <c r="H125" s="203">
        <f t="shared" si="75"/>
        <v>610.75169345454538</v>
      </c>
      <c r="I125" s="247">
        <f t="shared" si="88"/>
        <v>1010.6884207272726</v>
      </c>
      <c r="J125" s="204">
        <f t="shared" si="81"/>
        <v>1111.7572628</v>
      </c>
      <c r="K125" s="207">
        <f>'Tariffs July 2021'!AZ105</f>
        <v>0</v>
      </c>
      <c r="L125" s="207">
        <f>'Tariffs July 2021'!BA105</f>
        <v>0</v>
      </c>
      <c r="M125" s="207">
        <f>'Tariffs July 2021'!BB105</f>
        <v>0</v>
      </c>
      <c r="N125" s="207">
        <f>'Tariffs July 2021'!BC105</f>
        <v>0</v>
      </c>
      <c r="O125" s="205">
        <f>($F$6*'Tariffs July 2021'!AT105/100)*4</f>
        <v>152.95896000000002</v>
      </c>
      <c r="P125" s="206" t="str">
        <f t="shared" si="82"/>
        <v>No discount</v>
      </c>
      <c r="Q125" s="206" t="str">
        <f t="shared" si="76"/>
        <v>Exclusive</v>
      </c>
      <c r="R125" s="293">
        <f t="shared" si="83"/>
        <v>1010.6884207272726</v>
      </c>
      <c r="S125" s="247">
        <f t="shared" si="84"/>
        <v>1010.6884207272726</v>
      </c>
      <c r="T125" s="247">
        <f t="shared" si="77"/>
        <v>857.72946072727257</v>
      </c>
      <c r="U125" s="247">
        <f t="shared" si="78"/>
        <v>857.72946072727257</v>
      </c>
      <c r="V125" s="292">
        <f t="shared" si="87"/>
        <v>943.5024067999999</v>
      </c>
      <c r="W125" s="292">
        <f t="shared" si="87"/>
        <v>943.5024067999999</v>
      </c>
      <c r="X125" s="207">
        <f>'Tariffs July 2021'!BL105</f>
        <v>0</v>
      </c>
      <c r="Y125" s="207" t="str">
        <f>'Tariffs July 2021'!BM105</f>
        <v>n</v>
      </c>
      <c r="Z125" s="208">
        <f>'Tariffs July 2021'!G105</f>
        <v>42916</v>
      </c>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342"/>
      <c r="AX125" s="342"/>
      <c r="AY125" s="342"/>
      <c r="AZ125" s="342"/>
      <c r="BA125" s="342"/>
      <c r="BB125" s="342"/>
      <c r="BC125" s="342"/>
    </row>
    <row r="126" spans="1:55 1185:4092 4097:8190 8193:9214 9219:12287 12290:13312 13315:14336 14341:16384" x14ac:dyDescent="0.15">
      <c r="A126" s="201" t="str">
        <f>'Tariffs July 2021'!K106</f>
        <v>GloBird Energy</v>
      </c>
      <c r="B126" s="202" t="str">
        <f>'Tariffs July 2021'!L106</f>
        <v>SureSave</v>
      </c>
      <c r="C126" s="203">
        <f>IF('Tariffs July 2021'!BP106=0,91*'Tariffs July 2021'!M106/100,(91*'Tariffs July 2021'!M106/100)+'Tariffs July 2021'!BP106/4)</f>
        <v>113.74999999999999</v>
      </c>
      <c r="D126" s="203">
        <f>IF('Tariffs July 2021'!O106="",$K$6*'Tariffs July 2021'!N106/100,IF($K$6&gt;='Tariffs July 2021'!P106,('Tariffs July 2021'!P106*'Tariffs July 2021'!N106/100),($K$6*'Tariffs July 2021'!N106/100)))</f>
        <v>58.062420000000003</v>
      </c>
      <c r="E126" s="203">
        <f>$M$6*'Tariffs July 2021'!AH106/100</f>
        <v>78.607584000000003</v>
      </c>
      <c r="F126" s="203">
        <f>$L$6*'Tariffs July 2021'!W106/100</f>
        <v>35.730719999999998</v>
      </c>
      <c r="G126" s="203">
        <f t="shared" si="74"/>
        <v>286.15072399999997</v>
      </c>
      <c r="H126" s="203">
        <f t="shared" si="75"/>
        <v>689.60289599999987</v>
      </c>
      <c r="I126" s="247">
        <f t="shared" si="88"/>
        <v>1144.6028959999999</v>
      </c>
      <c r="J126" s="204">
        <f t="shared" si="81"/>
        <v>1259.0631856</v>
      </c>
      <c r="K126" s="207">
        <f>'Tariffs July 2021'!AZ106</f>
        <v>0</v>
      </c>
      <c r="L126" s="207">
        <f>'Tariffs July 2021'!BA106</f>
        <v>0</v>
      </c>
      <c r="M126" s="207">
        <f>'Tariffs July 2021'!BB106</f>
        <v>0</v>
      </c>
      <c r="N126" s="207">
        <f>'Tariffs July 2021'!BC106</f>
        <v>0</v>
      </c>
      <c r="O126" s="205">
        <f>($F$6*'Tariffs July 2021'!AT106/100)*4</f>
        <v>83.43216000000001</v>
      </c>
      <c r="P126" s="206" t="str">
        <f t="shared" si="82"/>
        <v>No discount</v>
      </c>
      <c r="Q126" s="206" t="str">
        <f t="shared" si="76"/>
        <v>Exclusive</v>
      </c>
      <c r="R126" s="293">
        <f t="shared" si="83"/>
        <v>1144.6028959999999</v>
      </c>
      <c r="S126" s="247">
        <f t="shared" si="84"/>
        <v>1144.6028959999999</v>
      </c>
      <c r="T126" s="247">
        <f t="shared" si="77"/>
        <v>1061.1707359999998</v>
      </c>
      <c r="U126" s="247">
        <f t="shared" si="78"/>
        <v>1061.1707359999998</v>
      </c>
      <c r="V126" s="292">
        <f t="shared" si="87"/>
        <v>1167.2878095999999</v>
      </c>
      <c r="W126" s="292">
        <f t="shared" si="87"/>
        <v>1167.2878095999999</v>
      </c>
      <c r="X126" s="207">
        <f>'Tariffs July 2021'!BL106</f>
        <v>0</v>
      </c>
      <c r="Y126" s="207" t="str">
        <f>'Tariffs July 2021'!BM106</f>
        <v>n</v>
      </c>
      <c r="Z126" s="208">
        <f>'Tariffs July 2021'!G106</f>
        <v>42916</v>
      </c>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c r="AX126" s="342"/>
      <c r="AY126" s="342"/>
      <c r="AZ126" s="342"/>
      <c r="BA126" s="342"/>
      <c r="BB126" s="342"/>
      <c r="BC126" s="342"/>
    </row>
    <row r="127" spans="1:55 1185:4092 4097:8190 8193:9214 9219:12287 12290:13312 13315:14336 14341:16384" x14ac:dyDescent="0.15">
      <c r="A127" s="201" t="str">
        <f>'Tariffs July 2021'!K107</f>
        <v>Sumo Power</v>
      </c>
      <c r="B127" s="202" t="str">
        <f>'Tariffs July 2021'!L107</f>
        <v>Assure</v>
      </c>
      <c r="C127" s="203">
        <f>IF('Tariffs July 2021'!BP107=0,91*'Tariffs July 2021'!M107/100,(91*'Tariffs July 2021'!M107/100)+'Tariffs July 2021'!BP107/4)</f>
        <v>81.899999999999991</v>
      </c>
      <c r="D127" s="203">
        <f>IF('Tariffs July 2021'!O107="",$K$6*'Tariffs July 2021'!N107/100,IF($K$6&gt;='Tariffs July 2021'!P107,('Tariffs July 2021'!P107*'Tariffs July 2021'!N107/100),($K$6*'Tariffs July 2021'!N107/100)))</f>
        <v>45.378014400000005</v>
      </c>
      <c r="E127" s="203">
        <f>$M$6*'Tariffs July 2021'!AH107/100</f>
        <v>81.064070999999984</v>
      </c>
      <c r="F127" s="203">
        <f>$L$6*'Tariffs July 2021'!W107/100</f>
        <v>33.274233000000002</v>
      </c>
      <c r="G127" s="203">
        <f t="shared" si="74"/>
        <v>241.61631839999998</v>
      </c>
      <c r="H127" s="203">
        <f t="shared" si="75"/>
        <v>638.86527359999991</v>
      </c>
      <c r="I127" s="247">
        <f t="shared" si="88"/>
        <v>966.46527359999993</v>
      </c>
      <c r="J127" s="204">
        <f t="shared" si="81"/>
        <v>1063.11180096</v>
      </c>
      <c r="K127" s="207">
        <f>'Tariffs July 2021'!AZ107</f>
        <v>0</v>
      </c>
      <c r="L127" s="207">
        <f>'Tariffs July 2021'!BA107</f>
        <v>0</v>
      </c>
      <c r="M127" s="207">
        <f>'Tariffs July 2021'!BB107</f>
        <v>0</v>
      </c>
      <c r="N127" s="207">
        <f>'Tariffs July 2021'!BC107</f>
        <v>0</v>
      </c>
      <c r="O127" s="205">
        <f>($F$6*'Tariffs July 2021'!AT107/100)*4</f>
        <v>166.86432000000002</v>
      </c>
      <c r="P127" s="206" t="str">
        <f t="shared" si="82"/>
        <v>No discount</v>
      </c>
      <c r="Q127" s="206" t="str">
        <f t="shared" si="76"/>
        <v>Exclusive</v>
      </c>
      <c r="R127" s="293">
        <f t="shared" si="83"/>
        <v>966.46527359999993</v>
      </c>
      <c r="S127" s="247">
        <f t="shared" si="84"/>
        <v>966.46527359999993</v>
      </c>
      <c r="T127" s="247">
        <f t="shared" si="77"/>
        <v>799.60095359999991</v>
      </c>
      <c r="U127" s="247">
        <f t="shared" si="78"/>
        <v>799.60095359999991</v>
      </c>
      <c r="V127" s="292">
        <f t="shared" si="87"/>
        <v>879.56104895999999</v>
      </c>
      <c r="W127" s="292">
        <f t="shared" si="87"/>
        <v>879.56104895999999</v>
      </c>
      <c r="X127" s="207">
        <f>'Tariffs July 2021'!BL107</f>
        <v>0</v>
      </c>
      <c r="Y127" s="207" t="str">
        <f>'Tariffs July 2021'!BM107</f>
        <v>n</v>
      </c>
      <c r="Z127" s="208">
        <f>'Tariffs July 2021'!G107</f>
        <v>42594</v>
      </c>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c r="AX127" s="342"/>
      <c r="AY127" s="342"/>
      <c r="AZ127" s="342"/>
      <c r="BA127" s="342"/>
      <c r="BB127" s="342"/>
      <c r="BC127" s="342"/>
    </row>
    <row r="128" spans="1:55 1185:4092 4097:8190 8193:9214 9219:12287 12290:13312 13315:14336 14341:16384" x14ac:dyDescent="0.15">
      <c r="A128" s="201" t="str">
        <f>'Tariffs July 2021'!K108</f>
        <v>Enova Energy</v>
      </c>
      <c r="B128" s="202" t="str">
        <f>'Tariffs July 2021'!L108</f>
        <v>Solar Premium</v>
      </c>
      <c r="C128" s="203">
        <f>IF('Tariffs July 2021'!BP108=0,91*'Tariffs July 2021'!M108/100,(91*'Tariffs July 2021'!M108/100)+'Tariffs July 2021'!BP108/4)</f>
        <v>90.172727272727258</v>
      </c>
      <c r="D128" s="203">
        <f>IF('Tariffs July 2021'!O108="",$K$6*'Tariffs July 2021'!N108/100,IF($K$6&gt;='Tariffs July 2021'!P108,('Tariffs July 2021'!P108*'Tariffs July 2021'!N108/100),($K$6*'Tariffs July 2021'!N108/100)))</f>
        <v>53.433667636363637</v>
      </c>
      <c r="E128" s="203">
        <f>$M$6*'Tariffs July 2021'!AH108/100</f>
        <v>84.413825999999986</v>
      </c>
      <c r="F128" s="203">
        <f>$L$6*'Tariffs July 2021'!W108/100</f>
        <v>38.369920909090908</v>
      </c>
      <c r="G128" s="203">
        <f t="shared" si="74"/>
        <v>266.3901418181818</v>
      </c>
      <c r="H128" s="203">
        <f t="shared" si="75"/>
        <v>704.86965818181818</v>
      </c>
      <c r="I128" s="247">
        <f t="shared" si="88"/>
        <v>1065.5605672727272</v>
      </c>
      <c r="J128" s="204">
        <f t="shared" si="81"/>
        <v>1172.116624</v>
      </c>
      <c r="K128" s="207">
        <f>'Tariffs July 2021'!AZ108</f>
        <v>0</v>
      </c>
      <c r="L128" s="207">
        <f>'Tariffs July 2021'!BA108</f>
        <v>0</v>
      </c>
      <c r="M128" s="207">
        <f>'Tariffs July 2021'!BB108</f>
        <v>0</v>
      </c>
      <c r="N128" s="207">
        <f>'Tariffs July 2021'!BC108</f>
        <v>0</v>
      </c>
      <c r="O128" s="205">
        <f>($F$6*'Tariffs July 2021'!AT108/100)*4</f>
        <v>278.10720000000003</v>
      </c>
      <c r="P128" s="206" t="str">
        <f t="shared" si="82"/>
        <v>No discount</v>
      </c>
      <c r="Q128" s="206" t="str">
        <f t="shared" si="76"/>
        <v>Exclusive</v>
      </c>
      <c r="R128" s="293">
        <f t="shared" si="83"/>
        <v>1065.5605672727272</v>
      </c>
      <c r="S128" s="247">
        <f t="shared" si="84"/>
        <v>1065.5605672727272</v>
      </c>
      <c r="T128" s="247">
        <f t="shared" si="77"/>
        <v>787.45336727272718</v>
      </c>
      <c r="U128" s="247">
        <f t="shared" si="78"/>
        <v>787.45336727272718</v>
      </c>
      <c r="V128" s="292">
        <f t="shared" si="87"/>
        <v>866.19870400000002</v>
      </c>
      <c r="W128" s="292">
        <f t="shared" si="87"/>
        <v>866.19870400000002</v>
      </c>
      <c r="X128" s="207">
        <f>'Tariffs July 2021'!BL108</f>
        <v>0</v>
      </c>
      <c r="Y128" s="207" t="str">
        <f>'Tariffs July 2021'!BM108</f>
        <v>n</v>
      </c>
      <c r="Z128" s="208">
        <f>'Tariffs July 2021'!G108</f>
        <v>42755</v>
      </c>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AY128" s="342"/>
      <c r="AZ128" s="342"/>
      <c r="BA128" s="342"/>
      <c r="BB128" s="342"/>
      <c r="BC128" s="342"/>
      <c r="ASO128" s="254"/>
      <c r="ASR128" s="252"/>
      <c r="ASS128" s="252"/>
      <c r="AST128" s="252"/>
      <c r="ASU128" s="252"/>
      <c r="ASV128" s="253"/>
      <c r="ASW128" s="253"/>
      <c r="ASX128" s="255"/>
      <c r="ASY128" s="255"/>
      <c r="ASZ128" s="256"/>
      <c r="ATC128" s="251"/>
      <c r="ATD128" s="251"/>
      <c r="ATE128" s="251"/>
      <c r="ATF128" s="251"/>
      <c r="ATG128" s="251"/>
      <c r="ATH128" s="251"/>
      <c r="ATI128" s="252"/>
      <c r="ATJ128" s="253"/>
      <c r="ATO128" s="254"/>
      <c r="ATR128" s="252"/>
      <c r="ATS128" s="252"/>
      <c r="ATT128" s="252"/>
      <c r="ATU128" s="252"/>
      <c r="ATV128" s="253"/>
      <c r="ATW128" s="253"/>
      <c r="ATX128" s="255"/>
      <c r="ATY128" s="255"/>
      <c r="ATZ128" s="256"/>
      <c r="AUC128" s="251"/>
      <c r="AUD128" s="251"/>
      <c r="AUE128" s="251"/>
      <c r="AUF128" s="251"/>
      <c r="AUG128" s="251"/>
      <c r="AUH128" s="251"/>
      <c r="AUI128" s="252"/>
      <c r="AUJ128" s="253"/>
      <c r="AUO128" s="254"/>
      <c r="AUR128" s="252"/>
      <c r="AUS128" s="252"/>
      <c r="AUT128" s="252"/>
      <c r="AUU128" s="252"/>
      <c r="AUV128" s="253"/>
      <c r="AUW128" s="253"/>
      <c r="AUX128" s="255"/>
      <c r="AUY128" s="255"/>
      <c r="AUZ128" s="256"/>
      <c r="AVC128" s="251"/>
      <c r="AVD128" s="251"/>
      <c r="AVE128" s="251"/>
      <c r="AVF128" s="251"/>
      <c r="AVG128" s="251"/>
      <c r="AVH128" s="251"/>
      <c r="AVI128" s="252"/>
      <c r="AVJ128" s="253"/>
      <c r="AVO128" s="254"/>
      <c r="AVR128" s="252"/>
      <c r="AVS128" s="252"/>
      <c r="AVT128" s="252"/>
      <c r="AVU128" s="252"/>
      <c r="AVV128" s="253"/>
      <c r="AVW128" s="253"/>
      <c r="AVX128" s="255"/>
      <c r="AVY128" s="255"/>
      <c r="AVZ128" s="256"/>
      <c r="AWC128" s="251"/>
      <c r="AWD128" s="251"/>
      <c r="AWE128" s="251"/>
      <c r="AWF128" s="251"/>
      <c r="AWG128" s="251"/>
      <c r="AWH128" s="251"/>
      <c r="AWI128" s="252"/>
      <c r="AWJ128" s="253"/>
      <c r="AWO128" s="254"/>
      <c r="AWR128" s="252"/>
      <c r="AWS128" s="252"/>
      <c r="AWT128" s="252"/>
      <c r="AWU128" s="252"/>
      <c r="AWV128" s="253"/>
      <c r="AWW128" s="253"/>
      <c r="AWX128" s="255"/>
      <c r="AWY128" s="255"/>
      <c r="AWZ128" s="256"/>
      <c r="AXC128" s="251"/>
      <c r="AXD128" s="251"/>
      <c r="AXE128" s="251"/>
      <c r="AXF128" s="251"/>
      <c r="AXG128" s="251"/>
      <c r="AXH128" s="251"/>
      <c r="AXI128" s="252"/>
      <c r="AXJ128" s="253"/>
      <c r="AXO128" s="254"/>
      <c r="AXR128" s="252"/>
      <c r="AXS128" s="252"/>
      <c r="AXT128" s="252"/>
      <c r="AXU128" s="252"/>
      <c r="AXV128" s="253"/>
      <c r="AXW128" s="253"/>
      <c r="AXX128" s="255"/>
      <c r="AXY128" s="255"/>
      <c r="AXZ128" s="256"/>
      <c r="AYC128" s="251"/>
      <c r="AYD128" s="251"/>
      <c r="AYE128" s="251"/>
      <c r="AYF128" s="251"/>
      <c r="AYG128" s="251"/>
      <c r="AYH128" s="251"/>
      <c r="AYI128" s="252"/>
      <c r="AYJ128" s="253"/>
      <c r="AYO128" s="254"/>
      <c r="AYR128" s="252"/>
      <c r="AYS128" s="252"/>
      <c r="AYT128" s="252"/>
      <c r="AYU128" s="252"/>
      <c r="AYV128" s="253"/>
      <c r="AYW128" s="253"/>
      <c r="AYX128" s="255"/>
      <c r="AYY128" s="255"/>
      <c r="AYZ128" s="256"/>
      <c r="AZC128" s="251"/>
      <c r="AZD128" s="251"/>
      <c r="AZE128" s="251"/>
      <c r="AZF128" s="251"/>
      <c r="AZG128" s="251"/>
      <c r="AZH128" s="251"/>
      <c r="AZI128" s="252"/>
      <c r="AZJ128" s="253"/>
      <c r="AZO128" s="254"/>
      <c r="AZR128" s="252"/>
      <c r="AZS128" s="252"/>
      <c r="AZT128" s="252"/>
      <c r="AZU128" s="252"/>
      <c r="AZV128" s="253"/>
      <c r="AZW128" s="253"/>
      <c r="AZX128" s="255"/>
      <c r="AZY128" s="255"/>
      <c r="AZZ128" s="256"/>
      <c r="BAC128" s="251"/>
      <c r="BAD128" s="251"/>
      <c r="BAE128" s="251"/>
      <c r="BAF128" s="251"/>
      <c r="BAG128" s="251"/>
      <c r="BAH128" s="251"/>
      <c r="BAI128" s="252"/>
      <c r="BAJ128" s="253"/>
      <c r="BAO128" s="254"/>
      <c r="BAR128" s="252"/>
      <c r="BAS128" s="252"/>
      <c r="BAT128" s="252"/>
      <c r="BAU128" s="252"/>
      <c r="BAV128" s="253"/>
      <c r="BAW128" s="253"/>
      <c r="BAX128" s="255"/>
      <c r="BAY128" s="255"/>
      <c r="BAZ128" s="256"/>
      <c r="BBC128" s="251"/>
      <c r="BBD128" s="251"/>
      <c r="BBE128" s="251"/>
      <c r="BBF128" s="251"/>
      <c r="BBG128" s="251"/>
      <c r="BBH128" s="251"/>
      <c r="BBI128" s="252"/>
      <c r="BBJ128" s="253"/>
      <c r="BBO128" s="254"/>
      <c r="BBR128" s="252"/>
      <c r="BBS128" s="252"/>
      <c r="BBT128" s="252"/>
      <c r="BBU128" s="252"/>
      <c r="BBV128" s="253"/>
      <c r="BBW128" s="253"/>
      <c r="BBX128" s="255"/>
      <c r="BBY128" s="255"/>
      <c r="BBZ128" s="256"/>
      <c r="BCC128" s="251"/>
      <c r="BCD128" s="251"/>
      <c r="BCE128" s="251"/>
      <c r="BCF128" s="251"/>
      <c r="BCG128" s="251"/>
      <c r="BCH128" s="251"/>
      <c r="BCI128" s="252"/>
      <c r="BCJ128" s="253"/>
      <c r="BCO128" s="254"/>
      <c r="BCR128" s="252"/>
      <c r="BCS128" s="252"/>
      <c r="BCT128" s="252"/>
      <c r="BCU128" s="252"/>
      <c r="BCV128" s="253"/>
      <c r="BCW128" s="253"/>
      <c r="BCX128" s="255"/>
      <c r="BCY128" s="255"/>
      <c r="BCZ128" s="256"/>
      <c r="BDC128" s="251"/>
      <c r="BDD128" s="251"/>
      <c r="BDE128" s="251"/>
      <c r="BDF128" s="251"/>
      <c r="BDG128" s="251"/>
      <c r="BDH128" s="251"/>
      <c r="BDI128" s="252"/>
      <c r="BDJ128" s="253"/>
      <c r="BDO128" s="254"/>
      <c r="BDR128" s="252"/>
      <c r="BDS128" s="252"/>
      <c r="BDT128" s="252"/>
      <c r="BDU128" s="252"/>
      <c r="BDV128" s="253"/>
      <c r="BDW128" s="253"/>
      <c r="BDX128" s="255"/>
      <c r="BDY128" s="255"/>
      <c r="BDZ128" s="256"/>
      <c r="BEC128" s="251"/>
      <c r="BED128" s="251"/>
      <c r="BEE128" s="251"/>
      <c r="BEF128" s="251"/>
      <c r="BEG128" s="251"/>
      <c r="BEH128" s="251"/>
      <c r="BEI128" s="252"/>
      <c r="BEJ128" s="253"/>
      <c r="BEO128" s="254"/>
      <c r="BER128" s="252"/>
      <c r="BES128" s="252"/>
      <c r="BET128" s="252"/>
      <c r="BEU128" s="252"/>
      <c r="BEV128" s="253"/>
      <c r="BEW128" s="253"/>
      <c r="BEX128" s="255"/>
      <c r="BEY128" s="255"/>
      <c r="BEZ128" s="256"/>
      <c r="BFC128" s="251"/>
      <c r="BFD128" s="251"/>
      <c r="BFE128" s="251"/>
      <c r="BFF128" s="251"/>
      <c r="BFG128" s="251"/>
      <c r="BFH128" s="251"/>
      <c r="BFI128" s="252"/>
      <c r="BFJ128" s="253"/>
      <c r="BFO128" s="254"/>
      <c r="BFR128" s="252"/>
      <c r="BFS128" s="252"/>
      <c r="BFT128" s="252"/>
      <c r="BFU128" s="252"/>
      <c r="BFV128" s="253"/>
      <c r="BFW128" s="253"/>
      <c r="BFX128" s="255"/>
      <c r="BFY128" s="255"/>
      <c r="BFZ128" s="256"/>
      <c r="BGC128" s="251"/>
      <c r="BGD128" s="251"/>
      <c r="BGE128" s="251"/>
      <c r="BGF128" s="251"/>
      <c r="BGG128" s="251"/>
      <c r="BGH128" s="251"/>
      <c r="BGI128" s="252"/>
      <c r="BGJ128" s="253"/>
      <c r="BGO128" s="254"/>
      <c r="BGR128" s="252"/>
      <c r="BGS128" s="252"/>
      <c r="BGT128" s="252"/>
      <c r="BGU128" s="252"/>
      <c r="BGV128" s="253"/>
      <c r="BGW128" s="253"/>
      <c r="BGX128" s="255"/>
      <c r="BGY128" s="255"/>
      <c r="BGZ128" s="256"/>
      <c r="BHC128" s="251"/>
      <c r="BHD128" s="251"/>
      <c r="BHE128" s="251"/>
      <c r="BHF128" s="251"/>
      <c r="BHG128" s="251"/>
      <c r="BHH128" s="251"/>
      <c r="BHI128" s="252"/>
      <c r="BHJ128" s="253"/>
      <c r="BHO128" s="254"/>
      <c r="BHR128" s="252"/>
      <c r="BHS128" s="252"/>
      <c r="BHT128" s="252"/>
      <c r="BHU128" s="252"/>
      <c r="BHV128" s="253"/>
      <c r="BHW128" s="253"/>
      <c r="BHX128" s="255"/>
      <c r="BHY128" s="255"/>
      <c r="BHZ128" s="256"/>
      <c r="BIC128" s="251"/>
      <c r="BID128" s="251"/>
      <c r="BIE128" s="251"/>
      <c r="BIF128" s="251"/>
      <c r="BIG128" s="251"/>
      <c r="BIH128" s="251"/>
      <c r="BII128" s="252"/>
      <c r="BIJ128" s="253"/>
      <c r="BIO128" s="254"/>
      <c r="BIR128" s="252"/>
      <c r="BIS128" s="252"/>
      <c r="BIT128" s="252"/>
      <c r="BIU128" s="252"/>
      <c r="BIV128" s="253"/>
      <c r="BIW128" s="253"/>
      <c r="BIX128" s="255"/>
      <c r="BIY128" s="255"/>
      <c r="BIZ128" s="256"/>
      <c r="BJC128" s="251"/>
      <c r="BJD128" s="251"/>
      <c r="BJE128" s="251"/>
      <c r="BJF128" s="251"/>
      <c r="BJG128" s="251"/>
      <c r="BJH128" s="251"/>
      <c r="BJI128" s="252"/>
      <c r="BJJ128" s="253"/>
      <c r="BJO128" s="254"/>
      <c r="BJR128" s="252"/>
      <c r="BJS128" s="252"/>
      <c r="BJT128" s="252"/>
      <c r="BJU128" s="252"/>
      <c r="BJV128" s="253"/>
      <c r="BJW128" s="253"/>
      <c r="BJX128" s="255"/>
      <c r="BJY128" s="255"/>
      <c r="BJZ128" s="256"/>
      <c r="BKC128" s="251"/>
      <c r="BKD128" s="251"/>
      <c r="BKE128" s="251"/>
      <c r="BKF128" s="251"/>
      <c r="BKG128" s="251"/>
      <c r="BKH128" s="251"/>
      <c r="BKI128" s="252"/>
      <c r="BKJ128" s="253"/>
      <c r="BKO128" s="254"/>
      <c r="BKR128" s="252"/>
      <c r="BKS128" s="252"/>
      <c r="BKT128" s="252"/>
      <c r="BKU128" s="252"/>
      <c r="BKV128" s="253"/>
      <c r="BKW128" s="253"/>
      <c r="BKX128" s="255"/>
      <c r="BKY128" s="255"/>
      <c r="BKZ128" s="256"/>
      <c r="BLC128" s="251"/>
      <c r="BLD128" s="251"/>
      <c r="BLE128" s="251"/>
      <c r="BLF128" s="251"/>
      <c r="BLG128" s="251"/>
      <c r="BLH128" s="251"/>
      <c r="BLI128" s="252"/>
      <c r="BLJ128" s="253"/>
      <c r="BLO128" s="254"/>
      <c r="BLR128" s="252"/>
      <c r="BLS128" s="252"/>
      <c r="BLT128" s="252"/>
      <c r="BLU128" s="252"/>
      <c r="BLV128" s="253"/>
      <c r="BLW128" s="253"/>
      <c r="BLX128" s="255"/>
      <c r="BLY128" s="255"/>
      <c r="BLZ128" s="256"/>
      <c r="BMC128" s="251"/>
      <c r="BMD128" s="251"/>
      <c r="BME128" s="251"/>
      <c r="BMF128" s="251"/>
      <c r="BMG128" s="251"/>
      <c r="BMH128" s="251"/>
      <c r="BMI128" s="252"/>
      <c r="BMJ128" s="253"/>
      <c r="BMO128" s="254"/>
      <c r="BMR128" s="252"/>
      <c r="BMS128" s="252"/>
      <c r="BMT128" s="252"/>
      <c r="BMU128" s="252"/>
      <c r="BMV128" s="253"/>
      <c r="BMW128" s="253"/>
      <c r="BMX128" s="255"/>
      <c r="BMY128" s="255"/>
      <c r="BMZ128" s="256"/>
      <c r="BNC128" s="251"/>
      <c r="BND128" s="251"/>
      <c r="BNE128" s="251"/>
      <c r="BNF128" s="251"/>
      <c r="BNG128" s="251"/>
      <c r="BNH128" s="251"/>
      <c r="BNI128" s="252"/>
      <c r="BNJ128" s="253"/>
      <c r="BNO128" s="254"/>
      <c r="BNR128" s="252"/>
      <c r="BNS128" s="252"/>
      <c r="BNT128" s="252"/>
      <c r="BNU128" s="252"/>
      <c r="BNV128" s="253"/>
      <c r="BNW128" s="253"/>
      <c r="BNX128" s="255"/>
      <c r="BNY128" s="255"/>
      <c r="BNZ128" s="256"/>
      <c r="BOC128" s="251"/>
      <c r="BOD128" s="251"/>
      <c r="BOE128" s="251"/>
      <c r="BOF128" s="251"/>
      <c r="BOG128" s="251"/>
      <c r="BOH128" s="251"/>
      <c r="BOI128" s="252"/>
      <c r="BOJ128" s="253"/>
      <c r="BOO128" s="254"/>
      <c r="BOR128" s="252"/>
      <c r="BOS128" s="252"/>
      <c r="BOT128" s="252"/>
      <c r="BOU128" s="252"/>
      <c r="BOV128" s="253"/>
      <c r="BOW128" s="253"/>
      <c r="BOX128" s="255"/>
      <c r="BOY128" s="255"/>
      <c r="BOZ128" s="256"/>
      <c r="BPC128" s="251"/>
      <c r="BPD128" s="251"/>
      <c r="BPE128" s="251"/>
      <c r="BPF128" s="251"/>
      <c r="BPG128" s="251"/>
      <c r="BPH128" s="251"/>
      <c r="BPI128" s="252"/>
      <c r="BPJ128" s="253"/>
      <c r="BPO128" s="254"/>
      <c r="BPR128" s="252"/>
      <c r="BPS128" s="252"/>
      <c r="BPT128" s="252"/>
      <c r="BPU128" s="252"/>
      <c r="BPV128" s="253"/>
      <c r="BPW128" s="253"/>
      <c r="BPX128" s="255"/>
      <c r="BPY128" s="255"/>
      <c r="BPZ128" s="256"/>
      <c r="BQC128" s="251"/>
      <c r="BQD128" s="251"/>
      <c r="BQE128" s="251"/>
      <c r="BQF128" s="251"/>
      <c r="BQG128" s="251"/>
      <c r="BQH128" s="251"/>
      <c r="BQI128" s="252"/>
      <c r="BQJ128" s="253"/>
      <c r="BQO128" s="254"/>
      <c r="BQR128" s="252"/>
      <c r="BQS128" s="252"/>
      <c r="BQT128" s="252"/>
      <c r="BQU128" s="252"/>
      <c r="BQV128" s="253"/>
      <c r="BQW128" s="253"/>
      <c r="BQX128" s="255"/>
      <c r="BQY128" s="255"/>
      <c r="BQZ128" s="256"/>
      <c r="BRC128" s="251"/>
      <c r="BRD128" s="251"/>
      <c r="BRE128" s="251"/>
      <c r="BRF128" s="251"/>
      <c r="BRG128" s="251"/>
      <c r="BRH128" s="251"/>
      <c r="BRI128" s="252"/>
      <c r="BRJ128" s="253"/>
      <c r="BRO128" s="254"/>
      <c r="BRR128" s="252"/>
      <c r="BRS128" s="252"/>
      <c r="BRT128" s="252"/>
      <c r="BRU128" s="252"/>
      <c r="BRV128" s="253"/>
      <c r="BRW128" s="253"/>
      <c r="BRX128" s="255"/>
      <c r="BRY128" s="255"/>
      <c r="BRZ128" s="256"/>
      <c r="BSC128" s="251"/>
      <c r="BSD128" s="251"/>
      <c r="BSE128" s="251"/>
      <c r="BSF128" s="251"/>
      <c r="BSG128" s="251"/>
      <c r="BSH128" s="251"/>
      <c r="BSI128" s="252"/>
      <c r="BSJ128" s="253"/>
      <c r="BSO128" s="254"/>
      <c r="BSR128" s="252"/>
      <c r="BSS128" s="252"/>
      <c r="BST128" s="252"/>
      <c r="BSU128" s="252"/>
      <c r="BSV128" s="253"/>
      <c r="BSW128" s="253"/>
      <c r="BSX128" s="255"/>
      <c r="BSY128" s="255"/>
      <c r="BSZ128" s="256"/>
      <c r="BTC128" s="251"/>
      <c r="BTD128" s="251"/>
      <c r="BTE128" s="251"/>
      <c r="BTF128" s="251"/>
      <c r="BTG128" s="251"/>
      <c r="BTH128" s="251"/>
      <c r="BTI128" s="252"/>
      <c r="BTJ128" s="253"/>
      <c r="BTO128" s="254"/>
      <c r="BTR128" s="252"/>
      <c r="BTS128" s="252"/>
      <c r="BTT128" s="252"/>
      <c r="BTU128" s="252"/>
      <c r="BTV128" s="253"/>
      <c r="BTW128" s="253"/>
      <c r="BTX128" s="255"/>
      <c r="BTY128" s="255"/>
      <c r="BTZ128" s="256"/>
      <c r="BUC128" s="251"/>
      <c r="BUD128" s="251"/>
      <c r="BUE128" s="251"/>
      <c r="BUF128" s="251"/>
      <c r="BUG128" s="251"/>
      <c r="BUH128" s="251"/>
      <c r="BUI128" s="252"/>
      <c r="BUJ128" s="253"/>
      <c r="BUO128" s="254"/>
      <c r="BUR128" s="252"/>
      <c r="BUS128" s="252"/>
      <c r="BUT128" s="252"/>
      <c r="BUU128" s="252"/>
      <c r="BUV128" s="253"/>
      <c r="BUW128" s="253"/>
      <c r="BUX128" s="255"/>
      <c r="BUY128" s="255"/>
      <c r="BUZ128" s="256"/>
      <c r="BVC128" s="251"/>
      <c r="BVD128" s="251"/>
      <c r="BVE128" s="251"/>
      <c r="BVF128" s="251"/>
      <c r="BVG128" s="251"/>
      <c r="BVH128" s="251"/>
      <c r="BVI128" s="252"/>
      <c r="BVJ128" s="253"/>
      <c r="BVO128" s="254"/>
      <c r="BVR128" s="252"/>
      <c r="BVS128" s="252"/>
      <c r="BVT128" s="252"/>
      <c r="BVU128" s="252"/>
      <c r="BVV128" s="253"/>
      <c r="BVW128" s="253"/>
      <c r="BVX128" s="255"/>
      <c r="BVY128" s="255"/>
      <c r="BVZ128" s="256"/>
      <c r="BWC128" s="251"/>
      <c r="BWD128" s="251"/>
      <c r="BWE128" s="251"/>
      <c r="BWF128" s="251"/>
      <c r="BWG128" s="251"/>
      <c r="BWH128" s="251"/>
      <c r="BWI128" s="252"/>
      <c r="BWJ128" s="253"/>
      <c r="BWO128" s="254"/>
      <c r="BWR128" s="252"/>
      <c r="BWS128" s="252"/>
      <c r="BWT128" s="252"/>
      <c r="BWU128" s="252"/>
      <c r="BWV128" s="253"/>
      <c r="BWW128" s="253"/>
      <c r="BWX128" s="255"/>
      <c r="BWY128" s="255"/>
      <c r="BWZ128" s="256"/>
      <c r="BXC128" s="251"/>
      <c r="BXD128" s="251"/>
      <c r="BXE128" s="251"/>
      <c r="BXF128" s="251"/>
      <c r="BXG128" s="251"/>
      <c r="BXH128" s="251"/>
      <c r="BXI128" s="252"/>
      <c r="BXJ128" s="253"/>
      <c r="BXO128" s="254"/>
      <c r="BXR128" s="252"/>
      <c r="BXS128" s="252"/>
      <c r="BXT128" s="252"/>
      <c r="BXU128" s="252"/>
      <c r="BXV128" s="253"/>
      <c r="BXW128" s="253"/>
      <c r="BXX128" s="255"/>
      <c r="BXY128" s="255"/>
      <c r="BXZ128" s="256"/>
      <c r="BYC128" s="251"/>
      <c r="BYD128" s="251"/>
      <c r="BYE128" s="251"/>
      <c r="BYF128" s="251"/>
      <c r="BYG128" s="251"/>
      <c r="BYH128" s="251"/>
      <c r="BYI128" s="252"/>
      <c r="BYJ128" s="253"/>
      <c r="BYO128" s="254"/>
      <c r="BYR128" s="252"/>
      <c r="BYS128" s="252"/>
      <c r="BYT128" s="252"/>
      <c r="BYU128" s="252"/>
      <c r="BYV128" s="253"/>
      <c r="BYW128" s="253"/>
      <c r="BYX128" s="255"/>
      <c r="BYY128" s="255"/>
      <c r="BYZ128" s="256"/>
      <c r="BZC128" s="251"/>
      <c r="BZD128" s="251"/>
      <c r="BZE128" s="251"/>
      <c r="BZF128" s="251"/>
      <c r="BZG128" s="251"/>
      <c r="BZH128" s="251"/>
      <c r="BZI128" s="252"/>
      <c r="BZJ128" s="253"/>
      <c r="BZO128" s="254"/>
      <c r="BZR128" s="252"/>
      <c r="BZS128" s="252"/>
      <c r="BZT128" s="252"/>
      <c r="BZU128" s="252"/>
      <c r="BZV128" s="253"/>
      <c r="BZW128" s="253"/>
      <c r="BZX128" s="255"/>
      <c r="BZY128" s="255"/>
      <c r="BZZ128" s="256"/>
      <c r="CAC128" s="251"/>
      <c r="CAD128" s="251"/>
      <c r="CAE128" s="251"/>
      <c r="CAF128" s="251"/>
      <c r="CAG128" s="251"/>
      <c r="CAH128" s="251"/>
      <c r="CAI128" s="252"/>
      <c r="CAJ128" s="253"/>
      <c r="CAO128" s="254"/>
      <c r="CAR128" s="252"/>
      <c r="CAS128" s="252"/>
      <c r="CAT128" s="252"/>
      <c r="CAU128" s="252"/>
      <c r="CAV128" s="253"/>
      <c r="CAW128" s="253"/>
      <c r="CAX128" s="255"/>
      <c r="CAY128" s="255"/>
      <c r="CAZ128" s="256"/>
      <c r="CBC128" s="251"/>
      <c r="CBD128" s="251"/>
      <c r="CBE128" s="251"/>
      <c r="CBF128" s="251"/>
      <c r="CBG128" s="251"/>
      <c r="CBH128" s="251"/>
      <c r="CBI128" s="252"/>
      <c r="CBJ128" s="253"/>
      <c r="CBO128" s="254"/>
      <c r="CBR128" s="252"/>
      <c r="CBS128" s="252"/>
      <c r="CBT128" s="252"/>
      <c r="CBU128" s="252"/>
      <c r="CBV128" s="253"/>
      <c r="CBW128" s="253"/>
      <c r="CBX128" s="255"/>
      <c r="CBY128" s="255"/>
      <c r="CBZ128" s="256"/>
      <c r="CCC128" s="251"/>
      <c r="CCD128" s="251"/>
      <c r="CCE128" s="251"/>
      <c r="CCF128" s="251"/>
      <c r="CCG128" s="251"/>
      <c r="CCH128" s="251"/>
      <c r="CCI128" s="252"/>
      <c r="CCJ128" s="253"/>
      <c r="CCO128" s="254"/>
      <c r="CCR128" s="252"/>
      <c r="CCS128" s="252"/>
      <c r="CCT128" s="252"/>
      <c r="CCU128" s="252"/>
      <c r="CCV128" s="253"/>
      <c r="CCW128" s="253"/>
      <c r="CCX128" s="255"/>
      <c r="CCY128" s="255"/>
      <c r="CCZ128" s="256"/>
      <c r="CDC128" s="251"/>
      <c r="CDD128" s="251"/>
      <c r="CDE128" s="251"/>
      <c r="CDF128" s="251"/>
      <c r="CDG128" s="251"/>
      <c r="CDH128" s="251"/>
      <c r="CDI128" s="252"/>
      <c r="CDJ128" s="253"/>
      <c r="CDO128" s="254"/>
      <c r="CDR128" s="252"/>
      <c r="CDS128" s="252"/>
      <c r="CDT128" s="252"/>
      <c r="CDU128" s="252"/>
      <c r="CDV128" s="253"/>
      <c r="CDW128" s="253"/>
      <c r="CDX128" s="255"/>
      <c r="CDY128" s="255"/>
      <c r="CDZ128" s="256"/>
      <c r="CEC128" s="251"/>
      <c r="CED128" s="251"/>
      <c r="CEE128" s="251"/>
      <c r="CEF128" s="251"/>
      <c r="CEG128" s="251"/>
      <c r="CEH128" s="251"/>
      <c r="CEI128" s="252"/>
      <c r="CEJ128" s="253"/>
      <c r="CEO128" s="254"/>
      <c r="CER128" s="252"/>
      <c r="CES128" s="252"/>
      <c r="CET128" s="252"/>
      <c r="CEU128" s="252"/>
      <c r="CEV128" s="253"/>
      <c r="CEW128" s="253"/>
      <c r="CEX128" s="255"/>
      <c r="CEY128" s="255"/>
      <c r="CEZ128" s="256"/>
      <c r="CFC128" s="251"/>
      <c r="CFD128" s="251"/>
      <c r="CFE128" s="251"/>
      <c r="CFF128" s="251"/>
      <c r="CFG128" s="251"/>
      <c r="CFH128" s="251"/>
      <c r="CFI128" s="252"/>
      <c r="CFJ128" s="253"/>
      <c r="CFO128" s="254"/>
      <c r="CFR128" s="252"/>
      <c r="CFS128" s="252"/>
      <c r="CFT128" s="252"/>
      <c r="CFU128" s="252"/>
      <c r="CFV128" s="253"/>
      <c r="CFW128" s="253"/>
      <c r="CFX128" s="255"/>
      <c r="CFY128" s="255"/>
      <c r="CFZ128" s="256"/>
      <c r="CGC128" s="251"/>
      <c r="CGD128" s="251"/>
      <c r="CGE128" s="251"/>
      <c r="CGF128" s="251"/>
      <c r="CGG128" s="251"/>
      <c r="CGH128" s="251"/>
      <c r="CGI128" s="252"/>
      <c r="CGJ128" s="253"/>
      <c r="CGO128" s="254"/>
      <c r="CGR128" s="252"/>
      <c r="CGS128" s="252"/>
      <c r="CGT128" s="252"/>
      <c r="CGU128" s="252"/>
      <c r="CGV128" s="253"/>
      <c r="CGW128" s="253"/>
      <c r="CGX128" s="255"/>
      <c r="CGY128" s="255"/>
      <c r="CGZ128" s="256"/>
      <c r="CHC128" s="251"/>
      <c r="CHD128" s="251"/>
      <c r="CHE128" s="251"/>
      <c r="CHF128" s="251"/>
      <c r="CHG128" s="251"/>
      <c r="CHH128" s="251"/>
      <c r="CHI128" s="252"/>
      <c r="CHJ128" s="253"/>
      <c r="CHO128" s="254"/>
      <c r="CHR128" s="252"/>
      <c r="CHS128" s="252"/>
      <c r="CHT128" s="252"/>
      <c r="CHU128" s="252"/>
      <c r="CHV128" s="253"/>
      <c r="CHW128" s="253"/>
      <c r="CHX128" s="255"/>
      <c r="CHY128" s="255"/>
      <c r="CHZ128" s="256"/>
      <c r="CIC128" s="251"/>
      <c r="CID128" s="251"/>
      <c r="CIE128" s="251"/>
      <c r="CIF128" s="251"/>
      <c r="CIG128" s="251"/>
      <c r="CIH128" s="251"/>
      <c r="CII128" s="252"/>
      <c r="CIJ128" s="253"/>
      <c r="CIO128" s="254"/>
      <c r="CIR128" s="252"/>
      <c r="CIS128" s="252"/>
      <c r="CIT128" s="252"/>
      <c r="CIU128" s="252"/>
      <c r="CIV128" s="253"/>
      <c r="CIW128" s="253"/>
      <c r="CIX128" s="255"/>
      <c r="CIY128" s="255"/>
      <c r="CIZ128" s="256"/>
      <c r="CJC128" s="251"/>
      <c r="CJD128" s="251"/>
      <c r="CJE128" s="251"/>
      <c r="CJF128" s="251"/>
      <c r="CJG128" s="251"/>
      <c r="CJH128" s="251"/>
      <c r="CJI128" s="252"/>
      <c r="CJJ128" s="253"/>
      <c r="CJO128" s="254"/>
      <c r="CJR128" s="252"/>
      <c r="CJS128" s="252"/>
      <c r="CJT128" s="252"/>
      <c r="CJU128" s="252"/>
      <c r="CJV128" s="253"/>
      <c r="CJW128" s="253"/>
      <c r="CJX128" s="255"/>
      <c r="CJY128" s="255"/>
      <c r="CJZ128" s="256"/>
      <c r="CKC128" s="251"/>
      <c r="CKD128" s="251"/>
      <c r="CKE128" s="251"/>
      <c r="CKF128" s="251"/>
      <c r="CKG128" s="251"/>
      <c r="CKH128" s="251"/>
      <c r="CKI128" s="252"/>
      <c r="CKJ128" s="253"/>
      <c r="CKO128" s="254"/>
      <c r="CKR128" s="252"/>
      <c r="CKS128" s="252"/>
      <c r="CKT128" s="252"/>
      <c r="CKU128" s="252"/>
      <c r="CKV128" s="253"/>
      <c r="CKW128" s="253"/>
      <c r="CKX128" s="255"/>
      <c r="CKY128" s="255"/>
      <c r="CKZ128" s="256"/>
      <c r="CLC128" s="251"/>
      <c r="CLD128" s="251"/>
      <c r="CLE128" s="251"/>
      <c r="CLF128" s="251"/>
      <c r="CLG128" s="251"/>
      <c r="CLH128" s="251"/>
      <c r="CLI128" s="252"/>
      <c r="CLJ128" s="253"/>
      <c r="CLO128" s="254"/>
      <c r="CLR128" s="252"/>
      <c r="CLS128" s="252"/>
      <c r="CLT128" s="252"/>
      <c r="CLU128" s="252"/>
      <c r="CLV128" s="253"/>
      <c r="CLW128" s="253"/>
      <c r="CLX128" s="255"/>
      <c r="CLY128" s="255"/>
      <c r="CLZ128" s="256"/>
      <c r="CMC128" s="251"/>
      <c r="CMD128" s="251"/>
      <c r="CME128" s="251"/>
      <c r="CMF128" s="251"/>
      <c r="CMG128" s="251"/>
      <c r="CMH128" s="251"/>
      <c r="CMI128" s="252"/>
      <c r="CMJ128" s="253"/>
      <c r="CMO128" s="254"/>
      <c r="CMR128" s="252"/>
      <c r="CMS128" s="252"/>
      <c r="CMT128" s="252"/>
      <c r="CMU128" s="252"/>
      <c r="CMV128" s="253"/>
      <c r="CMW128" s="253"/>
      <c r="CMX128" s="255"/>
      <c r="CMY128" s="255"/>
      <c r="CMZ128" s="256"/>
      <c r="CNC128" s="251"/>
      <c r="CND128" s="251"/>
      <c r="CNE128" s="251"/>
      <c r="CNF128" s="251"/>
      <c r="CNG128" s="251"/>
      <c r="CNH128" s="251"/>
      <c r="CNI128" s="252"/>
      <c r="CNJ128" s="253"/>
      <c r="CNO128" s="254"/>
      <c r="CNR128" s="252"/>
      <c r="CNS128" s="252"/>
      <c r="CNT128" s="252"/>
      <c r="CNU128" s="252"/>
      <c r="CNV128" s="253"/>
      <c r="CNW128" s="253"/>
      <c r="CNX128" s="255"/>
      <c r="CNY128" s="255"/>
      <c r="CNZ128" s="256"/>
      <c r="COC128" s="251"/>
      <c r="COD128" s="251"/>
      <c r="COE128" s="251"/>
      <c r="COF128" s="251"/>
      <c r="COG128" s="251"/>
      <c r="COH128" s="251"/>
      <c r="COI128" s="252"/>
      <c r="COJ128" s="253"/>
      <c r="COO128" s="254"/>
      <c r="COR128" s="252"/>
      <c r="COS128" s="252"/>
      <c r="COT128" s="252"/>
      <c r="COU128" s="252"/>
      <c r="COV128" s="253"/>
      <c r="COW128" s="253"/>
      <c r="COX128" s="255"/>
      <c r="COY128" s="255"/>
      <c r="COZ128" s="256"/>
      <c r="CPC128" s="251"/>
      <c r="CPD128" s="251"/>
      <c r="CPE128" s="251"/>
      <c r="CPF128" s="251"/>
      <c r="CPG128" s="251"/>
      <c r="CPH128" s="251"/>
      <c r="CPI128" s="252"/>
      <c r="CPJ128" s="253"/>
      <c r="CPO128" s="254"/>
      <c r="CPR128" s="252"/>
      <c r="CPS128" s="252"/>
      <c r="CPT128" s="252"/>
      <c r="CPU128" s="252"/>
      <c r="CPV128" s="253"/>
      <c r="CPW128" s="253"/>
      <c r="CPX128" s="255"/>
      <c r="CPY128" s="255"/>
      <c r="CPZ128" s="256"/>
      <c r="CQC128" s="251"/>
      <c r="CQD128" s="251"/>
      <c r="CQE128" s="251"/>
      <c r="CQF128" s="251"/>
      <c r="CQG128" s="251"/>
      <c r="CQH128" s="251"/>
      <c r="CQI128" s="252"/>
      <c r="CQJ128" s="253"/>
      <c r="CQO128" s="254"/>
      <c r="CQR128" s="252"/>
      <c r="CQS128" s="252"/>
      <c r="CQT128" s="252"/>
      <c r="CQU128" s="252"/>
      <c r="CQV128" s="253"/>
      <c r="CQW128" s="253"/>
      <c r="CQX128" s="255"/>
      <c r="CQY128" s="255"/>
      <c r="CQZ128" s="256"/>
      <c r="CRC128" s="251"/>
      <c r="CRD128" s="251"/>
      <c r="CRE128" s="251"/>
      <c r="CRF128" s="251"/>
      <c r="CRG128" s="251"/>
      <c r="CRH128" s="251"/>
      <c r="CRI128" s="252"/>
      <c r="CRJ128" s="253"/>
      <c r="CRO128" s="254"/>
      <c r="CRR128" s="252"/>
      <c r="CRS128" s="252"/>
      <c r="CRT128" s="252"/>
      <c r="CRU128" s="252"/>
      <c r="CRV128" s="253"/>
      <c r="CRW128" s="253"/>
      <c r="CRX128" s="255"/>
      <c r="CRY128" s="255"/>
      <c r="CRZ128" s="256"/>
      <c r="CSC128" s="251"/>
      <c r="CSD128" s="251"/>
      <c r="CSE128" s="251"/>
      <c r="CSF128" s="251"/>
      <c r="CSG128" s="251"/>
      <c r="CSH128" s="251"/>
      <c r="CSI128" s="252"/>
      <c r="CSJ128" s="253"/>
      <c r="CSO128" s="254"/>
      <c r="CSR128" s="252"/>
      <c r="CSS128" s="252"/>
      <c r="CST128" s="252"/>
      <c r="CSU128" s="252"/>
      <c r="CSV128" s="253"/>
      <c r="CSW128" s="253"/>
      <c r="CSX128" s="255"/>
      <c r="CSY128" s="255"/>
      <c r="CSZ128" s="256"/>
      <c r="CTC128" s="251"/>
      <c r="CTD128" s="251"/>
      <c r="CTE128" s="251"/>
      <c r="CTF128" s="251"/>
      <c r="CTG128" s="251"/>
      <c r="CTH128" s="251"/>
      <c r="CTI128" s="252"/>
      <c r="CTJ128" s="253"/>
      <c r="CTO128" s="254"/>
      <c r="CTR128" s="252"/>
      <c r="CTS128" s="252"/>
      <c r="CTT128" s="252"/>
      <c r="CTU128" s="252"/>
      <c r="CTV128" s="253"/>
      <c r="CTW128" s="253"/>
      <c r="CTX128" s="255"/>
      <c r="CTY128" s="255"/>
      <c r="CTZ128" s="256"/>
      <c r="CUC128" s="251"/>
      <c r="CUD128" s="251"/>
      <c r="CUE128" s="251"/>
      <c r="CUF128" s="251"/>
      <c r="CUG128" s="251"/>
      <c r="CUH128" s="251"/>
      <c r="CUI128" s="252"/>
      <c r="CUJ128" s="253"/>
      <c r="CUO128" s="254"/>
      <c r="CUR128" s="252"/>
      <c r="CUS128" s="252"/>
      <c r="CUT128" s="252"/>
      <c r="CUU128" s="252"/>
      <c r="CUV128" s="253"/>
      <c r="CUW128" s="253"/>
      <c r="CUX128" s="255"/>
      <c r="CUY128" s="255"/>
      <c r="CUZ128" s="256"/>
      <c r="CVC128" s="251"/>
      <c r="CVD128" s="251"/>
      <c r="CVE128" s="251"/>
      <c r="CVF128" s="251"/>
      <c r="CVG128" s="251"/>
      <c r="CVH128" s="251"/>
      <c r="CVI128" s="252"/>
      <c r="CVJ128" s="253"/>
      <c r="CVO128" s="254"/>
      <c r="CVR128" s="252"/>
      <c r="CVS128" s="252"/>
      <c r="CVT128" s="252"/>
      <c r="CVU128" s="252"/>
      <c r="CVV128" s="253"/>
      <c r="CVW128" s="253"/>
      <c r="CVX128" s="255"/>
      <c r="CVY128" s="255"/>
      <c r="CVZ128" s="256"/>
      <c r="CWC128" s="251"/>
      <c r="CWD128" s="251"/>
      <c r="CWE128" s="251"/>
      <c r="CWF128" s="251"/>
      <c r="CWG128" s="251"/>
      <c r="CWH128" s="251"/>
      <c r="CWI128" s="252"/>
      <c r="CWJ128" s="253"/>
      <c r="CWO128" s="254"/>
      <c r="CWR128" s="252"/>
      <c r="CWS128" s="252"/>
      <c r="CWT128" s="252"/>
      <c r="CWU128" s="252"/>
      <c r="CWV128" s="253"/>
      <c r="CWW128" s="253"/>
      <c r="CWX128" s="255"/>
      <c r="CWY128" s="255"/>
      <c r="CWZ128" s="256"/>
      <c r="CXC128" s="251"/>
      <c r="CXD128" s="251"/>
      <c r="CXE128" s="251"/>
      <c r="CXF128" s="251"/>
      <c r="CXG128" s="251"/>
      <c r="CXH128" s="251"/>
      <c r="CXI128" s="252"/>
      <c r="CXJ128" s="253"/>
      <c r="CXO128" s="254"/>
      <c r="CXR128" s="252"/>
      <c r="CXS128" s="252"/>
      <c r="CXT128" s="252"/>
      <c r="CXU128" s="252"/>
      <c r="CXV128" s="253"/>
      <c r="CXW128" s="253"/>
      <c r="CXX128" s="255"/>
      <c r="CXY128" s="255"/>
      <c r="CXZ128" s="256"/>
      <c r="CYC128" s="251"/>
      <c r="CYD128" s="251"/>
      <c r="CYE128" s="251"/>
      <c r="CYF128" s="251"/>
      <c r="CYG128" s="251"/>
      <c r="CYH128" s="251"/>
      <c r="CYI128" s="252"/>
      <c r="CYJ128" s="253"/>
      <c r="CYO128" s="254"/>
      <c r="CYR128" s="252"/>
      <c r="CYS128" s="252"/>
      <c r="CYT128" s="252"/>
      <c r="CYU128" s="252"/>
      <c r="CYV128" s="253"/>
      <c r="CYW128" s="253"/>
      <c r="CYX128" s="255"/>
      <c r="CYY128" s="255"/>
      <c r="CYZ128" s="256"/>
      <c r="CZC128" s="251"/>
      <c r="CZD128" s="251"/>
      <c r="CZE128" s="251"/>
      <c r="CZF128" s="251"/>
      <c r="CZG128" s="251"/>
      <c r="CZH128" s="251"/>
      <c r="CZI128" s="252"/>
      <c r="CZJ128" s="253"/>
      <c r="CZO128" s="254"/>
      <c r="CZR128" s="252"/>
      <c r="CZS128" s="252"/>
      <c r="CZT128" s="252"/>
      <c r="CZU128" s="252"/>
      <c r="CZV128" s="253"/>
      <c r="CZW128" s="253"/>
      <c r="CZX128" s="255"/>
      <c r="CZY128" s="255"/>
      <c r="CZZ128" s="256"/>
      <c r="DAC128" s="251"/>
      <c r="DAD128" s="251"/>
      <c r="DAE128" s="251"/>
      <c r="DAF128" s="251"/>
      <c r="DAG128" s="251"/>
      <c r="DAH128" s="251"/>
      <c r="DAI128" s="252"/>
      <c r="DAJ128" s="253"/>
      <c r="DAO128" s="254"/>
      <c r="DAR128" s="252"/>
      <c r="DAS128" s="252"/>
      <c r="DAT128" s="252"/>
      <c r="DAU128" s="252"/>
      <c r="DAV128" s="253"/>
      <c r="DAW128" s="253"/>
      <c r="DAX128" s="255"/>
      <c r="DAY128" s="255"/>
      <c r="DAZ128" s="256"/>
      <c r="DBC128" s="251"/>
      <c r="DBD128" s="251"/>
      <c r="DBE128" s="251"/>
      <c r="DBF128" s="251"/>
      <c r="DBG128" s="251"/>
      <c r="DBH128" s="251"/>
      <c r="DBI128" s="252"/>
      <c r="DBJ128" s="253"/>
      <c r="DBO128" s="254"/>
      <c r="DBR128" s="252"/>
      <c r="DBS128" s="252"/>
      <c r="DBT128" s="252"/>
      <c r="DBU128" s="252"/>
      <c r="DBV128" s="253"/>
      <c r="DBW128" s="253"/>
      <c r="DBX128" s="255"/>
      <c r="DBY128" s="255"/>
      <c r="DBZ128" s="256"/>
      <c r="DCC128" s="251"/>
      <c r="DCD128" s="251"/>
      <c r="DCE128" s="251"/>
      <c r="DCF128" s="251"/>
      <c r="DCG128" s="251"/>
      <c r="DCH128" s="251"/>
      <c r="DCI128" s="252"/>
      <c r="DCJ128" s="253"/>
      <c r="DCO128" s="254"/>
      <c r="DCR128" s="252"/>
      <c r="DCS128" s="252"/>
      <c r="DCT128" s="252"/>
      <c r="DCU128" s="252"/>
      <c r="DCV128" s="253"/>
      <c r="DCW128" s="253"/>
      <c r="DCX128" s="255"/>
      <c r="DCY128" s="255"/>
      <c r="DCZ128" s="256"/>
      <c r="DDC128" s="251"/>
      <c r="DDD128" s="251"/>
      <c r="DDE128" s="251"/>
      <c r="DDF128" s="251"/>
      <c r="DDG128" s="251"/>
      <c r="DDH128" s="251"/>
      <c r="DDI128" s="252"/>
      <c r="DDJ128" s="253"/>
      <c r="DDO128" s="254"/>
      <c r="DDR128" s="252"/>
      <c r="DDS128" s="252"/>
      <c r="DDT128" s="252"/>
      <c r="DDU128" s="252"/>
      <c r="DDV128" s="253"/>
      <c r="DDW128" s="253"/>
      <c r="DDX128" s="255"/>
      <c r="DDY128" s="255"/>
      <c r="DDZ128" s="256"/>
      <c r="DEC128" s="251"/>
      <c r="DED128" s="251"/>
      <c r="DEE128" s="251"/>
      <c r="DEF128" s="251"/>
      <c r="DEG128" s="251"/>
      <c r="DEH128" s="251"/>
      <c r="DEI128" s="252"/>
      <c r="DEJ128" s="253"/>
      <c r="DEO128" s="254"/>
      <c r="DER128" s="252"/>
      <c r="DES128" s="252"/>
      <c r="DET128" s="252"/>
      <c r="DEU128" s="252"/>
      <c r="DEV128" s="253"/>
      <c r="DEW128" s="253"/>
      <c r="DEX128" s="255"/>
      <c r="DEY128" s="255"/>
      <c r="DEZ128" s="256"/>
      <c r="DFC128" s="251"/>
      <c r="DFD128" s="251"/>
      <c r="DFE128" s="251"/>
      <c r="DFF128" s="251"/>
      <c r="DFG128" s="251"/>
      <c r="DFH128" s="251"/>
      <c r="DFI128" s="252"/>
      <c r="DFJ128" s="253"/>
      <c r="DFO128" s="254"/>
      <c r="DFR128" s="252"/>
      <c r="DFS128" s="252"/>
      <c r="DFT128" s="252"/>
      <c r="DFU128" s="252"/>
      <c r="DFV128" s="253"/>
      <c r="DFW128" s="253"/>
      <c r="DFX128" s="255"/>
      <c r="DFY128" s="255"/>
      <c r="DFZ128" s="256"/>
      <c r="DGC128" s="251"/>
      <c r="DGD128" s="251"/>
      <c r="DGE128" s="251"/>
      <c r="DGF128" s="251"/>
      <c r="DGG128" s="251"/>
      <c r="DGH128" s="251"/>
      <c r="DGI128" s="252"/>
      <c r="DGJ128" s="253"/>
      <c r="DGO128" s="254"/>
      <c r="DGR128" s="252"/>
      <c r="DGS128" s="252"/>
      <c r="DGT128" s="252"/>
      <c r="DGU128" s="252"/>
      <c r="DGV128" s="253"/>
      <c r="DGW128" s="253"/>
      <c r="DGX128" s="255"/>
      <c r="DGY128" s="255"/>
      <c r="DGZ128" s="256"/>
      <c r="DHC128" s="251"/>
      <c r="DHD128" s="251"/>
      <c r="DHE128" s="251"/>
      <c r="DHF128" s="251"/>
      <c r="DHG128" s="251"/>
      <c r="DHH128" s="251"/>
      <c r="DHI128" s="252"/>
      <c r="DHJ128" s="253"/>
      <c r="DHO128" s="254"/>
      <c r="DHR128" s="252"/>
      <c r="DHS128" s="252"/>
      <c r="DHT128" s="252"/>
      <c r="DHU128" s="252"/>
      <c r="DHV128" s="253"/>
      <c r="DHW128" s="253"/>
      <c r="DHX128" s="255"/>
      <c r="DHY128" s="255"/>
      <c r="DHZ128" s="256"/>
      <c r="DIC128" s="251"/>
      <c r="DID128" s="251"/>
      <c r="DIE128" s="251"/>
      <c r="DIF128" s="251"/>
      <c r="DIG128" s="251"/>
      <c r="DIH128" s="251"/>
      <c r="DII128" s="252"/>
      <c r="DIJ128" s="253"/>
      <c r="DIO128" s="254"/>
      <c r="DIR128" s="252"/>
      <c r="DIS128" s="252"/>
      <c r="DIT128" s="252"/>
      <c r="DIU128" s="252"/>
      <c r="DIV128" s="253"/>
      <c r="DIW128" s="253"/>
      <c r="DIX128" s="255"/>
      <c r="DIY128" s="255"/>
      <c r="DIZ128" s="256"/>
      <c r="DJC128" s="251"/>
      <c r="DJD128" s="251"/>
      <c r="DJE128" s="251"/>
      <c r="DJF128" s="251"/>
      <c r="DJG128" s="251"/>
      <c r="DJH128" s="251"/>
      <c r="DJI128" s="252"/>
      <c r="DJJ128" s="253"/>
      <c r="DJO128" s="254"/>
      <c r="DJR128" s="252"/>
      <c r="DJS128" s="252"/>
      <c r="DJT128" s="252"/>
      <c r="DJU128" s="252"/>
      <c r="DJV128" s="253"/>
      <c r="DJW128" s="253"/>
      <c r="DJX128" s="255"/>
      <c r="DJY128" s="255"/>
      <c r="DJZ128" s="256"/>
      <c r="DKC128" s="251"/>
      <c r="DKD128" s="251"/>
      <c r="DKE128" s="251"/>
      <c r="DKF128" s="251"/>
      <c r="DKG128" s="251"/>
      <c r="DKH128" s="251"/>
      <c r="DKI128" s="252"/>
      <c r="DKJ128" s="253"/>
      <c r="DKO128" s="254"/>
      <c r="DKR128" s="252"/>
      <c r="DKS128" s="252"/>
      <c r="DKT128" s="252"/>
      <c r="DKU128" s="252"/>
      <c r="DKV128" s="253"/>
      <c r="DKW128" s="253"/>
      <c r="DKX128" s="255"/>
      <c r="DKY128" s="255"/>
      <c r="DKZ128" s="256"/>
      <c r="DLC128" s="251"/>
      <c r="DLD128" s="251"/>
      <c r="DLE128" s="251"/>
      <c r="DLF128" s="251"/>
      <c r="DLG128" s="251"/>
      <c r="DLH128" s="251"/>
      <c r="DLI128" s="252"/>
      <c r="DLJ128" s="253"/>
      <c r="DLO128" s="254"/>
      <c r="DLR128" s="252"/>
      <c r="DLS128" s="252"/>
      <c r="DLT128" s="252"/>
      <c r="DLU128" s="252"/>
      <c r="DLV128" s="253"/>
      <c r="DLW128" s="253"/>
      <c r="DLX128" s="255"/>
      <c r="DLY128" s="255"/>
      <c r="DLZ128" s="256"/>
      <c r="DMC128" s="251"/>
      <c r="DMD128" s="251"/>
      <c r="DME128" s="251"/>
      <c r="DMF128" s="251"/>
      <c r="DMG128" s="251"/>
      <c r="DMH128" s="251"/>
      <c r="DMI128" s="252"/>
      <c r="DMJ128" s="253"/>
      <c r="DMO128" s="254"/>
      <c r="DMR128" s="252"/>
      <c r="DMS128" s="252"/>
      <c r="DMT128" s="252"/>
      <c r="DMU128" s="252"/>
      <c r="DMV128" s="253"/>
      <c r="DMW128" s="253"/>
      <c r="DMX128" s="255"/>
      <c r="DMY128" s="255"/>
      <c r="DMZ128" s="256"/>
      <c r="DNC128" s="251"/>
      <c r="DND128" s="251"/>
      <c r="DNE128" s="251"/>
      <c r="DNF128" s="251"/>
      <c r="DNG128" s="251"/>
      <c r="DNH128" s="251"/>
      <c r="DNI128" s="252"/>
      <c r="DNJ128" s="253"/>
      <c r="DNO128" s="254"/>
      <c r="DNR128" s="252"/>
      <c r="DNS128" s="252"/>
      <c r="DNT128" s="252"/>
      <c r="DNU128" s="252"/>
      <c r="DNV128" s="253"/>
      <c r="DNW128" s="253"/>
      <c r="DNX128" s="255"/>
      <c r="DNY128" s="255"/>
      <c r="DNZ128" s="256"/>
      <c r="DOC128" s="251"/>
      <c r="DOD128" s="251"/>
      <c r="DOE128" s="251"/>
      <c r="DOF128" s="251"/>
      <c r="DOG128" s="251"/>
      <c r="DOH128" s="251"/>
      <c r="DOI128" s="252"/>
      <c r="DOJ128" s="253"/>
      <c r="DOO128" s="254"/>
      <c r="DOR128" s="252"/>
      <c r="DOS128" s="252"/>
      <c r="DOT128" s="252"/>
      <c r="DOU128" s="252"/>
      <c r="DOV128" s="253"/>
      <c r="DOW128" s="253"/>
      <c r="DOX128" s="255"/>
      <c r="DOY128" s="255"/>
      <c r="DOZ128" s="256"/>
      <c r="DPC128" s="251"/>
      <c r="DPD128" s="251"/>
      <c r="DPE128" s="251"/>
      <c r="DPF128" s="251"/>
      <c r="DPG128" s="251"/>
      <c r="DPH128" s="251"/>
      <c r="DPI128" s="252"/>
      <c r="DPJ128" s="253"/>
      <c r="DPO128" s="254"/>
      <c r="DPR128" s="252"/>
      <c r="DPS128" s="252"/>
      <c r="DPT128" s="252"/>
      <c r="DPU128" s="252"/>
      <c r="DPV128" s="253"/>
      <c r="DPW128" s="253"/>
      <c r="DPX128" s="255"/>
      <c r="DPY128" s="255"/>
      <c r="DPZ128" s="256"/>
      <c r="DQC128" s="251"/>
      <c r="DQD128" s="251"/>
      <c r="DQE128" s="251"/>
      <c r="DQF128" s="251"/>
      <c r="DQG128" s="251"/>
      <c r="DQH128" s="251"/>
      <c r="DQI128" s="252"/>
      <c r="DQJ128" s="253"/>
      <c r="DQO128" s="254"/>
      <c r="DQR128" s="252"/>
      <c r="DQS128" s="252"/>
      <c r="DQT128" s="252"/>
      <c r="DQU128" s="252"/>
      <c r="DQV128" s="253"/>
      <c r="DQW128" s="253"/>
      <c r="DQX128" s="255"/>
      <c r="DQY128" s="255"/>
      <c r="DQZ128" s="256"/>
      <c r="DRC128" s="251"/>
      <c r="DRD128" s="251"/>
      <c r="DRE128" s="251"/>
      <c r="DRF128" s="251"/>
      <c r="DRG128" s="251"/>
      <c r="DRH128" s="251"/>
      <c r="DRI128" s="252"/>
      <c r="DRJ128" s="253"/>
      <c r="DRO128" s="254"/>
      <c r="DRR128" s="252"/>
      <c r="DRS128" s="252"/>
      <c r="DRT128" s="252"/>
      <c r="DRU128" s="252"/>
      <c r="DRV128" s="253"/>
      <c r="DRW128" s="253"/>
      <c r="DRX128" s="255"/>
      <c r="DRY128" s="255"/>
      <c r="DRZ128" s="256"/>
      <c r="DSC128" s="251"/>
      <c r="DSD128" s="251"/>
      <c r="DSE128" s="251"/>
      <c r="DSF128" s="251"/>
      <c r="DSG128" s="251"/>
      <c r="DSH128" s="251"/>
      <c r="DSI128" s="252"/>
      <c r="DSJ128" s="253"/>
      <c r="DSO128" s="254"/>
      <c r="DSR128" s="252"/>
      <c r="DSS128" s="252"/>
      <c r="DST128" s="252"/>
      <c r="DSU128" s="252"/>
      <c r="DSV128" s="253"/>
      <c r="DSW128" s="253"/>
      <c r="DSX128" s="255"/>
      <c r="DSY128" s="255"/>
      <c r="DSZ128" s="256"/>
      <c r="DTC128" s="251"/>
      <c r="DTD128" s="251"/>
      <c r="DTE128" s="251"/>
      <c r="DTF128" s="251"/>
      <c r="DTG128" s="251"/>
      <c r="DTH128" s="251"/>
      <c r="DTI128" s="252"/>
      <c r="DTJ128" s="253"/>
      <c r="DTO128" s="254"/>
      <c r="DTR128" s="252"/>
      <c r="DTS128" s="252"/>
      <c r="DTT128" s="252"/>
      <c r="DTU128" s="252"/>
      <c r="DTV128" s="253"/>
      <c r="DTW128" s="253"/>
      <c r="DTX128" s="255"/>
      <c r="DTY128" s="255"/>
      <c r="DTZ128" s="256"/>
      <c r="DUC128" s="251"/>
      <c r="DUD128" s="251"/>
      <c r="DUE128" s="251"/>
      <c r="DUF128" s="251"/>
      <c r="DUG128" s="251"/>
      <c r="DUH128" s="251"/>
      <c r="DUI128" s="252"/>
      <c r="DUJ128" s="253"/>
      <c r="DUO128" s="254"/>
      <c r="DUR128" s="252"/>
      <c r="DUS128" s="252"/>
      <c r="DUT128" s="252"/>
      <c r="DUU128" s="252"/>
      <c r="DUV128" s="253"/>
      <c r="DUW128" s="253"/>
      <c r="DUX128" s="255"/>
      <c r="DUY128" s="255"/>
      <c r="DUZ128" s="256"/>
      <c r="DVC128" s="251"/>
      <c r="DVD128" s="251"/>
      <c r="DVE128" s="251"/>
      <c r="DVF128" s="251"/>
      <c r="DVG128" s="251"/>
      <c r="DVH128" s="251"/>
      <c r="DVI128" s="252"/>
      <c r="DVJ128" s="253"/>
      <c r="DVO128" s="254"/>
      <c r="DVR128" s="252"/>
      <c r="DVS128" s="252"/>
      <c r="DVT128" s="252"/>
      <c r="DVU128" s="252"/>
      <c r="DVV128" s="253"/>
      <c r="DVW128" s="253"/>
      <c r="DVX128" s="255"/>
      <c r="DVY128" s="255"/>
      <c r="DVZ128" s="256"/>
      <c r="DWC128" s="251"/>
      <c r="DWD128" s="251"/>
      <c r="DWE128" s="251"/>
      <c r="DWF128" s="251"/>
      <c r="DWG128" s="251"/>
      <c r="DWH128" s="251"/>
      <c r="DWI128" s="252"/>
      <c r="DWJ128" s="253"/>
      <c r="DWO128" s="254"/>
      <c r="DWR128" s="252"/>
      <c r="DWS128" s="252"/>
      <c r="DWT128" s="252"/>
      <c r="DWU128" s="252"/>
      <c r="DWV128" s="253"/>
      <c r="DWW128" s="253"/>
      <c r="DWX128" s="255"/>
      <c r="DWY128" s="255"/>
      <c r="DWZ128" s="256"/>
      <c r="DXC128" s="251"/>
      <c r="DXD128" s="251"/>
      <c r="DXE128" s="251"/>
      <c r="DXF128" s="251"/>
      <c r="DXG128" s="251"/>
      <c r="DXH128" s="251"/>
      <c r="DXI128" s="252"/>
      <c r="DXJ128" s="253"/>
      <c r="DXO128" s="254"/>
      <c r="DXR128" s="252"/>
      <c r="DXS128" s="252"/>
      <c r="DXT128" s="252"/>
      <c r="DXU128" s="252"/>
      <c r="DXV128" s="253"/>
      <c r="DXW128" s="253"/>
      <c r="DXX128" s="255"/>
      <c r="DXY128" s="255"/>
      <c r="DXZ128" s="256"/>
      <c r="DYC128" s="251"/>
      <c r="DYD128" s="251"/>
      <c r="DYE128" s="251"/>
      <c r="DYF128" s="251"/>
      <c r="DYG128" s="251"/>
      <c r="DYH128" s="251"/>
      <c r="DYI128" s="252"/>
      <c r="DYJ128" s="253"/>
      <c r="DYO128" s="254"/>
      <c r="DYR128" s="252"/>
      <c r="DYS128" s="252"/>
      <c r="DYT128" s="252"/>
      <c r="DYU128" s="252"/>
      <c r="DYV128" s="253"/>
      <c r="DYW128" s="253"/>
      <c r="DYX128" s="255"/>
      <c r="DYY128" s="255"/>
      <c r="DYZ128" s="256"/>
      <c r="DZC128" s="251"/>
      <c r="DZD128" s="251"/>
      <c r="DZE128" s="251"/>
      <c r="DZF128" s="251"/>
      <c r="DZG128" s="251"/>
      <c r="DZH128" s="251"/>
      <c r="DZI128" s="252"/>
      <c r="DZJ128" s="253"/>
      <c r="DZO128" s="254"/>
      <c r="DZR128" s="252"/>
      <c r="DZS128" s="252"/>
      <c r="DZT128" s="252"/>
      <c r="DZU128" s="252"/>
      <c r="DZV128" s="253"/>
      <c r="DZW128" s="253"/>
      <c r="DZX128" s="255"/>
      <c r="DZY128" s="255"/>
      <c r="DZZ128" s="256"/>
      <c r="EAC128" s="251"/>
      <c r="EAD128" s="251"/>
      <c r="EAE128" s="251"/>
      <c r="EAF128" s="251"/>
      <c r="EAG128" s="251"/>
      <c r="EAH128" s="251"/>
      <c r="EAI128" s="252"/>
      <c r="EAJ128" s="253"/>
      <c r="EAO128" s="254"/>
      <c r="EAR128" s="252"/>
      <c r="EAS128" s="252"/>
      <c r="EAT128" s="252"/>
      <c r="EAU128" s="252"/>
      <c r="EAV128" s="253"/>
      <c r="EAW128" s="253"/>
      <c r="EAX128" s="255"/>
      <c r="EAY128" s="255"/>
      <c r="EAZ128" s="256"/>
      <c r="EBC128" s="251"/>
      <c r="EBD128" s="251"/>
      <c r="EBE128" s="251"/>
      <c r="EBF128" s="251"/>
      <c r="EBG128" s="251"/>
      <c r="EBH128" s="251"/>
      <c r="EBI128" s="252"/>
      <c r="EBJ128" s="253"/>
      <c r="EBO128" s="254"/>
      <c r="EBR128" s="252"/>
      <c r="EBS128" s="252"/>
      <c r="EBT128" s="252"/>
      <c r="EBU128" s="252"/>
      <c r="EBV128" s="253"/>
      <c r="EBW128" s="253"/>
      <c r="EBX128" s="255"/>
      <c r="EBY128" s="255"/>
      <c r="EBZ128" s="256"/>
      <c r="ECC128" s="251"/>
      <c r="ECD128" s="251"/>
      <c r="ECE128" s="251"/>
      <c r="ECF128" s="251"/>
      <c r="ECG128" s="251"/>
      <c r="ECH128" s="251"/>
      <c r="ECI128" s="252"/>
      <c r="ECJ128" s="253"/>
      <c r="ECO128" s="254"/>
      <c r="ECR128" s="252"/>
      <c r="ECS128" s="252"/>
      <c r="ECT128" s="252"/>
      <c r="ECU128" s="252"/>
      <c r="ECV128" s="253"/>
      <c r="ECW128" s="253"/>
      <c r="ECX128" s="255"/>
      <c r="ECY128" s="255"/>
      <c r="ECZ128" s="256"/>
      <c r="EDC128" s="251"/>
      <c r="EDD128" s="251"/>
      <c r="EDE128" s="251"/>
      <c r="EDF128" s="251"/>
      <c r="EDG128" s="251"/>
      <c r="EDH128" s="251"/>
      <c r="EDI128" s="252"/>
      <c r="EDJ128" s="253"/>
      <c r="EDO128" s="254"/>
      <c r="EDR128" s="252"/>
      <c r="EDS128" s="252"/>
      <c r="EDT128" s="252"/>
      <c r="EDU128" s="252"/>
      <c r="EDV128" s="253"/>
      <c r="EDW128" s="253"/>
      <c r="EDX128" s="255"/>
      <c r="EDY128" s="255"/>
      <c r="EDZ128" s="256"/>
      <c r="EEC128" s="251"/>
      <c r="EED128" s="251"/>
      <c r="EEE128" s="251"/>
      <c r="EEF128" s="251"/>
      <c r="EEG128" s="251"/>
      <c r="EEH128" s="251"/>
      <c r="EEI128" s="252"/>
      <c r="EEJ128" s="253"/>
      <c r="EEO128" s="254"/>
      <c r="EER128" s="252"/>
      <c r="EES128" s="252"/>
      <c r="EET128" s="252"/>
      <c r="EEU128" s="252"/>
      <c r="EEV128" s="253"/>
      <c r="EEW128" s="253"/>
      <c r="EEX128" s="255"/>
      <c r="EEY128" s="255"/>
      <c r="EEZ128" s="256"/>
      <c r="EFC128" s="251"/>
      <c r="EFD128" s="251"/>
      <c r="EFE128" s="251"/>
      <c r="EFF128" s="251"/>
      <c r="EFG128" s="251"/>
      <c r="EFH128" s="251"/>
      <c r="EFI128" s="252"/>
      <c r="EFJ128" s="253"/>
      <c r="EFO128" s="254"/>
      <c r="EFR128" s="252"/>
      <c r="EFS128" s="252"/>
      <c r="EFT128" s="252"/>
      <c r="EFU128" s="252"/>
      <c r="EFV128" s="253"/>
      <c r="EFW128" s="253"/>
      <c r="EFX128" s="255"/>
      <c r="EFY128" s="255"/>
      <c r="EFZ128" s="256"/>
      <c r="EGC128" s="251"/>
      <c r="EGD128" s="251"/>
      <c r="EGE128" s="251"/>
      <c r="EGF128" s="251"/>
      <c r="EGG128" s="251"/>
      <c r="EGH128" s="251"/>
      <c r="EGI128" s="252"/>
      <c r="EGJ128" s="253"/>
      <c r="EGO128" s="254"/>
      <c r="EGR128" s="252"/>
      <c r="EGS128" s="252"/>
      <c r="EGT128" s="252"/>
      <c r="EGU128" s="252"/>
      <c r="EGV128" s="253"/>
      <c r="EGW128" s="253"/>
      <c r="EGX128" s="255"/>
      <c r="EGY128" s="255"/>
      <c r="EGZ128" s="256"/>
      <c r="EHC128" s="251"/>
      <c r="EHD128" s="251"/>
      <c r="EHE128" s="251"/>
      <c r="EHF128" s="251"/>
      <c r="EHG128" s="251"/>
      <c r="EHH128" s="251"/>
      <c r="EHI128" s="252"/>
      <c r="EHJ128" s="253"/>
      <c r="EHO128" s="254"/>
      <c r="EHR128" s="252"/>
      <c r="EHS128" s="252"/>
      <c r="EHT128" s="252"/>
      <c r="EHU128" s="252"/>
      <c r="EHV128" s="253"/>
      <c r="EHW128" s="253"/>
      <c r="EHX128" s="255"/>
      <c r="EHY128" s="255"/>
      <c r="EHZ128" s="256"/>
      <c r="EIC128" s="251"/>
      <c r="EID128" s="251"/>
      <c r="EIE128" s="251"/>
      <c r="EIF128" s="251"/>
      <c r="EIG128" s="251"/>
      <c r="EIH128" s="251"/>
      <c r="EII128" s="252"/>
      <c r="EIJ128" s="253"/>
      <c r="EIO128" s="254"/>
      <c r="EIR128" s="252"/>
      <c r="EIS128" s="252"/>
      <c r="EIT128" s="252"/>
      <c r="EIU128" s="252"/>
      <c r="EIV128" s="253"/>
      <c r="EIW128" s="253"/>
      <c r="EIX128" s="255"/>
      <c r="EIY128" s="255"/>
      <c r="EIZ128" s="256"/>
      <c r="EJC128" s="251"/>
      <c r="EJD128" s="251"/>
      <c r="EJE128" s="251"/>
      <c r="EJF128" s="251"/>
      <c r="EJG128" s="251"/>
      <c r="EJH128" s="251"/>
      <c r="EJI128" s="252"/>
      <c r="EJJ128" s="253"/>
      <c r="EJO128" s="254"/>
      <c r="EJR128" s="252"/>
      <c r="EJS128" s="252"/>
      <c r="EJT128" s="252"/>
      <c r="EJU128" s="252"/>
      <c r="EJV128" s="253"/>
      <c r="EJW128" s="253"/>
      <c r="EJX128" s="255"/>
      <c r="EJY128" s="255"/>
      <c r="EJZ128" s="256"/>
      <c r="EKC128" s="251"/>
      <c r="EKD128" s="251"/>
      <c r="EKE128" s="251"/>
      <c r="EKF128" s="251"/>
      <c r="EKG128" s="251"/>
      <c r="EKH128" s="251"/>
      <c r="EKI128" s="252"/>
      <c r="EKJ128" s="253"/>
      <c r="EKO128" s="254"/>
      <c r="EKR128" s="252"/>
      <c r="EKS128" s="252"/>
      <c r="EKT128" s="252"/>
      <c r="EKU128" s="252"/>
      <c r="EKV128" s="253"/>
      <c r="EKW128" s="253"/>
      <c r="EKX128" s="255"/>
      <c r="EKY128" s="255"/>
      <c r="EKZ128" s="256"/>
      <c r="ELC128" s="251"/>
      <c r="ELD128" s="251"/>
      <c r="ELE128" s="251"/>
      <c r="ELF128" s="251"/>
      <c r="ELG128" s="251"/>
      <c r="ELH128" s="251"/>
      <c r="ELI128" s="252"/>
      <c r="ELJ128" s="253"/>
      <c r="ELO128" s="254"/>
      <c r="ELR128" s="252"/>
      <c r="ELS128" s="252"/>
      <c r="ELT128" s="252"/>
      <c r="ELU128" s="252"/>
      <c r="ELV128" s="253"/>
      <c r="ELW128" s="253"/>
      <c r="ELX128" s="255"/>
      <c r="ELY128" s="255"/>
      <c r="ELZ128" s="256"/>
      <c r="EMC128" s="251"/>
      <c r="EMD128" s="251"/>
      <c r="EME128" s="251"/>
      <c r="EMF128" s="251"/>
      <c r="EMG128" s="251"/>
      <c r="EMH128" s="251"/>
      <c r="EMI128" s="252"/>
      <c r="EMJ128" s="253"/>
      <c r="EMO128" s="254"/>
      <c r="EMR128" s="252"/>
      <c r="EMS128" s="252"/>
      <c r="EMT128" s="252"/>
      <c r="EMU128" s="252"/>
      <c r="EMV128" s="253"/>
      <c r="EMW128" s="253"/>
      <c r="EMX128" s="255"/>
      <c r="EMY128" s="255"/>
      <c r="EMZ128" s="256"/>
      <c r="ENC128" s="251"/>
      <c r="END128" s="251"/>
      <c r="ENE128" s="251"/>
      <c r="ENF128" s="251"/>
      <c r="ENG128" s="251"/>
      <c r="ENH128" s="251"/>
      <c r="ENI128" s="252"/>
      <c r="ENJ128" s="253"/>
      <c r="ENO128" s="254"/>
      <c r="ENR128" s="252"/>
      <c r="ENS128" s="252"/>
      <c r="ENT128" s="252"/>
      <c r="ENU128" s="252"/>
      <c r="ENV128" s="253"/>
      <c r="ENW128" s="253"/>
      <c r="ENX128" s="255"/>
      <c r="ENY128" s="255"/>
      <c r="ENZ128" s="256"/>
      <c r="EOC128" s="251"/>
      <c r="EOD128" s="251"/>
      <c r="EOE128" s="251"/>
      <c r="EOF128" s="251"/>
      <c r="EOG128" s="251"/>
      <c r="EOH128" s="251"/>
      <c r="EOI128" s="252"/>
      <c r="EOJ128" s="253"/>
      <c r="EOO128" s="254"/>
      <c r="EOR128" s="252"/>
      <c r="EOS128" s="252"/>
      <c r="EOT128" s="252"/>
      <c r="EOU128" s="252"/>
      <c r="EOV128" s="253"/>
      <c r="EOW128" s="253"/>
      <c r="EOX128" s="255"/>
      <c r="EOY128" s="255"/>
      <c r="EOZ128" s="256"/>
      <c r="EPC128" s="251"/>
      <c r="EPD128" s="251"/>
      <c r="EPE128" s="251"/>
      <c r="EPF128" s="251"/>
      <c r="EPG128" s="251"/>
      <c r="EPH128" s="251"/>
      <c r="EPI128" s="252"/>
      <c r="EPJ128" s="253"/>
      <c r="EPO128" s="254"/>
      <c r="EPR128" s="252"/>
      <c r="EPS128" s="252"/>
      <c r="EPT128" s="252"/>
      <c r="EPU128" s="252"/>
      <c r="EPV128" s="253"/>
      <c r="EPW128" s="253"/>
      <c r="EPX128" s="255"/>
      <c r="EPY128" s="255"/>
      <c r="EPZ128" s="256"/>
      <c r="EQC128" s="251"/>
      <c r="EQD128" s="251"/>
      <c r="EQE128" s="251"/>
      <c r="EQF128" s="251"/>
      <c r="EQG128" s="251"/>
      <c r="EQH128" s="251"/>
      <c r="EQI128" s="252"/>
      <c r="EQJ128" s="253"/>
      <c r="EQO128" s="254"/>
      <c r="EQR128" s="252"/>
      <c r="EQS128" s="252"/>
      <c r="EQT128" s="252"/>
      <c r="EQU128" s="252"/>
      <c r="EQV128" s="253"/>
      <c r="EQW128" s="253"/>
      <c r="EQX128" s="255"/>
      <c r="EQY128" s="255"/>
      <c r="EQZ128" s="256"/>
      <c r="ERC128" s="251"/>
      <c r="ERD128" s="251"/>
      <c r="ERE128" s="251"/>
      <c r="ERF128" s="251"/>
      <c r="ERG128" s="251"/>
      <c r="ERH128" s="251"/>
      <c r="ERI128" s="252"/>
      <c r="ERJ128" s="253"/>
      <c r="ERO128" s="254"/>
      <c r="ERR128" s="252"/>
      <c r="ERS128" s="252"/>
      <c r="ERT128" s="252"/>
      <c r="ERU128" s="252"/>
      <c r="ERV128" s="253"/>
      <c r="ERW128" s="253"/>
      <c r="ERX128" s="255"/>
      <c r="ERY128" s="255"/>
      <c r="ERZ128" s="256"/>
      <c r="ESC128" s="251"/>
      <c r="ESD128" s="251"/>
      <c r="ESE128" s="251"/>
      <c r="ESF128" s="251"/>
      <c r="ESG128" s="251"/>
      <c r="ESH128" s="251"/>
      <c r="ESI128" s="252"/>
      <c r="ESJ128" s="253"/>
      <c r="ESO128" s="254"/>
      <c r="ESR128" s="252"/>
      <c r="ESS128" s="252"/>
      <c r="EST128" s="252"/>
      <c r="ESU128" s="252"/>
      <c r="ESV128" s="253"/>
      <c r="ESW128" s="253"/>
      <c r="ESX128" s="255"/>
      <c r="ESY128" s="255"/>
      <c r="ESZ128" s="256"/>
      <c r="ETC128" s="251"/>
      <c r="ETD128" s="251"/>
      <c r="ETE128" s="251"/>
      <c r="ETF128" s="251"/>
      <c r="ETG128" s="251"/>
      <c r="ETH128" s="251"/>
      <c r="ETI128" s="252"/>
      <c r="ETJ128" s="253"/>
      <c r="ETO128" s="254"/>
      <c r="ETR128" s="252"/>
      <c r="ETS128" s="252"/>
      <c r="ETT128" s="252"/>
      <c r="ETU128" s="252"/>
      <c r="ETV128" s="253"/>
      <c r="ETW128" s="253"/>
      <c r="ETX128" s="255"/>
      <c r="ETY128" s="255"/>
      <c r="ETZ128" s="256"/>
      <c r="EUC128" s="251"/>
      <c r="EUD128" s="251"/>
      <c r="EUE128" s="251"/>
      <c r="EUF128" s="251"/>
      <c r="EUG128" s="251"/>
      <c r="EUH128" s="251"/>
      <c r="EUI128" s="252"/>
      <c r="EUJ128" s="253"/>
      <c r="EUO128" s="254"/>
      <c r="EUR128" s="252"/>
      <c r="EUS128" s="252"/>
      <c r="EUT128" s="252"/>
      <c r="EUU128" s="252"/>
      <c r="EUV128" s="253"/>
      <c r="EUW128" s="253"/>
      <c r="EUX128" s="255"/>
      <c r="EUY128" s="255"/>
      <c r="EUZ128" s="256"/>
      <c r="EVC128" s="251"/>
      <c r="EVD128" s="251"/>
      <c r="EVE128" s="251"/>
      <c r="EVF128" s="251"/>
      <c r="EVG128" s="251"/>
      <c r="EVH128" s="251"/>
      <c r="EVI128" s="252"/>
      <c r="EVJ128" s="253"/>
      <c r="EVO128" s="254"/>
      <c r="EVR128" s="252"/>
      <c r="EVS128" s="252"/>
      <c r="EVT128" s="252"/>
      <c r="EVU128" s="252"/>
      <c r="EVV128" s="253"/>
      <c r="EVW128" s="253"/>
      <c r="EVX128" s="255"/>
      <c r="EVY128" s="255"/>
      <c r="EVZ128" s="256"/>
      <c r="EWC128" s="251"/>
      <c r="EWD128" s="251"/>
      <c r="EWE128" s="251"/>
      <c r="EWF128" s="251"/>
      <c r="EWG128" s="251"/>
      <c r="EWH128" s="251"/>
      <c r="EWI128" s="252"/>
      <c r="EWJ128" s="253"/>
      <c r="EWO128" s="254"/>
      <c r="EWR128" s="252"/>
      <c r="EWS128" s="252"/>
      <c r="EWT128" s="252"/>
      <c r="EWU128" s="252"/>
      <c r="EWV128" s="253"/>
      <c r="EWW128" s="253"/>
      <c r="EWX128" s="255"/>
      <c r="EWY128" s="255"/>
      <c r="EWZ128" s="256"/>
      <c r="EXC128" s="251"/>
      <c r="EXD128" s="251"/>
      <c r="EXE128" s="251"/>
      <c r="EXF128" s="251"/>
      <c r="EXG128" s="251"/>
      <c r="EXH128" s="251"/>
      <c r="EXI128" s="252"/>
      <c r="EXJ128" s="253"/>
      <c r="EXO128" s="254"/>
      <c r="EXR128" s="252"/>
      <c r="EXS128" s="252"/>
      <c r="EXT128" s="252"/>
      <c r="EXU128" s="252"/>
      <c r="EXV128" s="253"/>
      <c r="EXW128" s="253"/>
      <c r="EXX128" s="255"/>
      <c r="EXY128" s="255"/>
      <c r="EXZ128" s="256"/>
      <c r="EYC128" s="251"/>
      <c r="EYD128" s="251"/>
      <c r="EYE128" s="251"/>
      <c r="EYF128" s="251"/>
      <c r="EYG128" s="251"/>
      <c r="EYH128" s="251"/>
      <c r="EYI128" s="252"/>
      <c r="EYJ128" s="253"/>
      <c r="EYO128" s="254"/>
      <c r="EYR128" s="252"/>
      <c r="EYS128" s="252"/>
      <c r="EYT128" s="252"/>
      <c r="EYU128" s="252"/>
      <c r="EYV128" s="253"/>
      <c r="EYW128" s="253"/>
      <c r="EYX128" s="255"/>
      <c r="EYY128" s="255"/>
      <c r="EYZ128" s="256"/>
      <c r="EZC128" s="251"/>
      <c r="EZD128" s="251"/>
      <c r="EZE128" s="251"/>
      <c r="EZF128" s="251"/>
      <c r="EZG128" s="251"/>
      <c r="EZH128" s="251"/>
      <c r="EZI128" s="252"/>
      <c r="EZJ128" s="253"/>
      <c r="EZO128" s="254"/>
      <c r="EZR128" s="252"/>
      <c r="EZS128" s="252"/>
      <c r="EZT128" s="252"/>
      <c r="EZU128" s="252"/>
      <c r="EZV128" s="253"/>
      <c r="EZW128" s="253"/>
      <c r="EZX128" s="255"/>
      <c r="EZY128" s="255"/>
      <c r="EZZ128" s="256"/>
      <c r="FAC128" s="251"/>
      <c r="FAD128" s="251"/>
      <c r="FAE128" s="251"/>
      <c r="FAF128" s="251"/>
      <c r="FAG128" s="251"/>
      <c r="FAH128" s="251"/>
      <c r="FAI128" s="252"/>
      <c r="FAJ128" s="253"/>
      <c r="FAO128" s="254"/>
      <c r="FAR128" s="252"/>
      <c r="FAS128" s="252"/>
      <c r="FAT128" s="252"/>
      <c r="FAU128" s="252"/>
      <c r="FAV128" s="253"/>
      <c r="FAW128" s="253"/>
      <c r="FAX128" s="255"/>
      <c r="FAY128" s="255"/>
      <c r="FAZ128" s="256"/>
      <c r="FBC128" s="251"/>
      <c r="FBD128" s="251"/>
      <c r="FBE128" s="251"/>
      <c r="FBF128" s="251"/>
      <c r="FBG128" s="251"/>
      <c r="FBH128" s="251"/>
      <c r="FBI128" s="252"/>
      <c r="FBJ128" s="253"/>
      <c r="FBO128" s="254"/>
      <c r="FBR128" s="252"/>
      <c r="FBS128" s="252"/>
      <c r="FBT128" s="252"/>
      <c r="FBU128" s="252"/>
      <c r="FBV128" s="253"/>
      <c r="FBW128" s="253"/>
      <c r="FBX128" s="255"/>
      <c r="FBY128" s="255"/>
      <c r="FBZ128" s="256"/>
      <c r="FCC128" s="251"/>
      <c r="FCD128" s="251"/>
      <c r="FCE128" s="251"/>
      <c r="FCF128" s="251"/>
      <c r="FCG128" s="251"/>
      <c r="FCH128" s="251"/>
      <c r="FCI128" s="252"/>
      <c r="FCJ128" s="253"/>
      <c r="FCO128" s="254"/>
      <c r="FCR128" s="252"/>
      <c r="FCS128" s="252"/>
      <c r="FCT128" s="252"/>
      <c r="FCU128" s="252"/>
      <c r="FCV128" s="253"/>
      <c r="FCW128" s="253"/>
      <c r="FCX128" s="255"/>
      <c r="FCY128" s="255"/>
      <c r="FCZ128" s="256"/>
      <c r="FDC128" s="251"/>
      <c r="FDD128" s="251"/>
      <c r="FDE128" s="251"/>
      <c r="FDF128" s="251"/>
      <c r="FDG128" s="251"/>
      <c r="FDH128" s="251"/>
      <c r="FDI128" s="252"/>
      <c r="FDJ128" s="253"/>
      <c r="FDO128" s="254"/>
      <c r="FDR128" s="252"/>
      <c r="FDS128" s="252"/>
      <c r="FDT128" s="252"/>
      <c r="FDU128" s="252"/>
      <c r="FDV128" s="253"/>
      <c r="FDW128" s="253"/>
      <c r="FDX128" s="255"/>
      <c r="FDY128" s="255"/>
      <c r="FDZ128" s="256"/>
      <c r="FEC128" s="251"/>
      <c r="FED128" s="251"/>
      <c r="FEE128" s="251"/>
      <c r="FEF128" s="251"/>
      <c r="FEG128" s="251"/>
      <c r="FEH128" s="251"/>
      <c r="FEI128" s="252"/>
      <c r="FEJ128" s="253"/>
      <c r="FEO128" s="254"/>
      <c r="FER128" s="252"/>
      <c r="FES128" s="252"/>
      <c r="FET128" s="252"/>
      <c r="FEU128" s="252"/>
      <c r="FEV128" s="253"/>
      <c r="FEW128" s="253"/>
      <c r="FEX128" s="255"/>
      <c r="FEY128" s="255"/>
      <c r="FEZ128" s="256"/>
      <c r="FFC128" s="251"/>
      <c r="FFD128" s="251"/>
      <c r="FFE128" s="251"/>
      <c r="FFF128" s="251"/>
      <c r="FFG128" s="251"/>
      <c r="FFH128" s="251"/>
      <c r="FFI128" s="252"/>
      <c r="FFJ128" s="253"/>
      <c r="FFO128" s="254"/>
      <c r="FFR128" s="252"/>
      <c r="FFS128" s="252"/>
      <c r="FFT128" s="252"/>
      <c r="FFU128" s="252"/>
      <c r="FFV128" s="253"/>
      <c r="FFW128" s="253"/>
      <c r="FFX128" s="255"/>
      <c r="FFY128" s="255"/>
      <c r="FFZ128" s="256"/>
      <c r="FGC128" s="251"/>
      <c r="FGD128" s="251"/>
      <c r="FGE128" s="251"/>
      <c r="FGF128" s="251"/>
      <c r="FGG128" s="251"/>
      <c r="FGH128" s="251"/>
      <c r="FGI128" s="252"/>
      <c r="FGJ128" s="253"/>
      <c r="FGO128" s="254"/>
      <c r="FGR128" s="252"/>
      <c r="FGS128" s="252"/>
      <c r="FGT128" s="252"/>
      <c r="FGU128" s="252"/>
      <c r="FGV128" s="253"/>
      <c r="FGW128" s="253"/>
      <c r="FGX128" s="255"/>
      <c r="FGY128" s="255"/>
      <c r="FGZ128" s="256"/>
      <c r="FHC128" s="251"/>
      <c r="FHD128" s="251"/>
      <c r="FHE128" s="251"/>
      <c r="FHF128" s="251"/>
      <c r="FHG128" s="251"/>
      <c r="FHH128" s="251"/>
      <c r="FHI128" s="252"/>
      <c r="FHJ128" s="253"/>
      <c r="FHO128" s="254"/>
      <c r="FHR128" s="252"/>
      <c r="FHS128" s="252"/>
      <c r="FHT128" s="252"/>
      <c r="FHU128" s="252"/>
      <c r="FHV128" s="253"/>
      <c r="FHW128" s="253"/>
      <c r="FHX128" s="255"/>
      <c r="FHY128" s="255"/>
      <c r="FHZ128" s="256"/>
      <c r="FIC128" s="251"/>
      <c r="FID128" s="251"/>
      <c r="FIE128" s="251"/>
      <c r="FIF128" s="251"/>
      <c r="FIG128" s="251"/>
      <c r="FIH128" s="251"/>
      <c r="FII128" s="252"/>
      <c r="FIJ128" s="253"/>
      <c r="FIO128" s="254"/>
      <c r="FIR128" s="252"/>
      <c r="FIS128" s="252"/>
      <c r="FIT128" s="252"/>
      <c r="FIU128" s="252"/>
      <c r="FIV128" s="253"/>
      <c r="FIW128" s="253"/>
      <c r="FIX128" s="255"/>
      <c r="FIY128" s="255"/>
      <c r="FIZ128" s="256"/>
      <c r="FJC128" s="251"/>
      <c r="FJD128" s="251"/>
      <c r="FJE128" s="251"/>
      <c r="FJF128" s="251"/>
      <c r="FJG128" s="251"/>
      <c r="FJH128" s="251"/>
      <c r="FJI128" s="252"/>
      <c r="FJJ128" s="253"/>
      <c r="FJO128" s="254"/>
      <c r="FJR128" s="252"/>
      <c r="FJS128" s="252"/>
      <c r="FJT128" s="252"/>
      <c r="FJU128" s="252"/>
      <c r="FJV128" s="253"/>
      <c r="FJW128" s="253"/>
      <c r="FJX128" s="255"/>
      <c r="FJY128" s="255"/>
      <c r="FJZ128" s="256"/>
      <c r="FKC128" s="251"/>
      <c r="FKD128" s="251"/>
      <c r="FKE128" s="251"/>
      <c r="FKF128" s="251"/>
      <c r="FKG128" s="251"/>
      <c r="FKH128" s="251"/>
      <c r="FKI128" s="252"/>
      <c r="FKJ128" s="253"/>
      <c r="FKO128" s="254"/>
      <c r="FKR128" s="252"/>
      <c r="FKS128" s="252"/>
      <c r="FKT128" s="252"/>
      <c r="FKU128" s="252"/>
      <c r="FKV128" s="253"/>
      <c r="FKW128" s="253"/>
      <c r="FKX128" s="255"/>
      <c r="FKY128" s="255"/>
      <c r="FKZ128" s="256"/>
      <c r="FLC128" s="251"/>
      <c r="FLD128" s="251"/>
      <c r="FLE128" s="251"/>
      <c r="FLF128" s="251"/>
      <c r="FLG128" s="251"/>
      <c r="FLH128" s="251"/>
      <c r="FLI128" s="252"/>
      <c r="FLJ128" s="253"/>
      <c r="FLO128" s="254"/>
      <c r="FLR128" s="252"/>
      <c r="FLS128" s="252"/>
      <c r="FLT128" s="252"/>
      <c r="FLU128" s="252"/>
      <c r="FLV128" s="253"/>
      <c r="FLW128" s="253"/>
      <c r="FLX128" s="255"/>
      <c r="FLY128" s="255"/>
      <c r="FLZ128" s="256"/>
      <c r="FMC128" s="251"/>
      <c r="FMD128" s="251"/>
      <c r="FME128" s="251"/>
      <c r="FMF128" s="251"/>
      <c r="FMG128" s="251"/>
      <c r="FMH128" s="251"/>
      <c r="FMI128" s="252"/>
      <c r="FMJ128" s="253"/>
      <c r="FMO128" s="254"/>
      <c r="FMR128" s="252"/>
      <c r="FMS128" s="252"/>
      <c r="FMT128" s="252"/>
      <c r="FMU128" s="252"/>
      <c r="FMV128" s="253"/>
      <c r="FMW128" s="253"/>
      <c r="FMX128" s="255"/>
      <c r="FMY128" s="255"/>
      <c r="FMZ128" s="256"/>
      <c r="FNC128" s="251"/>
      <c r="FND128" s="251"/>
      <c r="FNE128" s="251"/>
      <c r="FNF128" s="251"/>
      <c r="FNG128" s="251"/>
      <c r="FNH128" s="251"/>
      <c r="FNI128" s="252"/>
      <c r="FNJ128" s="253"/>
      <c r="FNO128" s="254"/>
      <c r="FNR128" s="252"/>
      <c r="FNS128" s="252"/>
      <c r="FNT128" s="252"/>
      <c r="FNU128" s="252"/>
      <c r="FNV128" s="253"/>
      <c r="FNW128" s="253"/>
      <c r="FNX128" s="255"/>
      <c r="FNY128" s="255"/>
      <c r="FNZ128" s="256"/>
      <c r="FOC128" s="251"/>
      <c r="FOD128" s="251"/>
      <c r="FOE128" s="251"/>
      <c r="FOF128" s="251"/>
      <c r="FOG128" s="251"/>
      <c r="FOH128" s="251"/>
      <c r="FOI128" s="252"/>
      <c r="FOJ128" s="253"/>
      <c r="FOO128" s="254"/>
      <c r="FOR128" s="252"/>
      <c r="FOS128" s="252"/>
      <c r="FOT128" s="252"/>
      <c r="FOU128" s="252"/>
      <c r="FOV128" s="253"/>
      <c r="FOW128" s="253"/>
      <c r="FOX128" s="255"/>
      <c r="FOY128" s="255"/>
      <c r="FOZ128" s="256"/>
      <c r="FPC128" s="251"/>
      <c r="FPD128" s="251"/>
      <c r="FPE128" s="251"/>
      <c r="FPF128" s="251"/>
      <c r="FPG128" s="251"/>
      <c r="FPH128" s="251"/>
      <c r="FPI128" s="252"/>
      <c r="FPJ128" s="253"/>
      <c r="FPO128" s="254"/>
      <c r="FPR128" s="252"/>
      <c r="FPS128" s="252"/>
      <c r="FPT128" s="252"/>
      <c r="FPU128" s="252"/>
      <c r="FPV128" s="253"/>
      <c r="FPW128" s="253"/>
      <c r="FPX128" s="255"/>
      <c r="FPY128" s="255"/>
      <c r="FPZ128" s="256"/>
      <c r="FQC128" s="251"/>
      <c r="FQD128" s="251"/>
      <c r="FQE128" s="251"/>
      <c r="FQF128" s="251"/>
      <c r="FQG128" s="251"/>
      <c r="FQH128" s="251"/>
      <c r="FQI128" s="252"/>
      <c r="FQJ128" s="253"/>
      <c r="FQO128" s="254"/>
      <c r="FQR128" s="252"/>
      <c r="FQS128" s="252"/>
      <c r="FQT128" s="252"/>
      <c r="FQU128" s="252"/>
      <c r="FQV128" s="253"/>
      <c r="FQW128" s="253"/>
      <c r="FQX128" s="255"/>
      <c r="FQY128" s="255"/>
      <c r="FQZ128" s="256"/>
      <c r="FRC128" s="251"/>
      <c r="FRD128" s="251"/>
      <c r="FRE128" s="251"/>
      <c r="FRF128" s="251"/>
      <c r="FRG128" s="251"/>
      <c r="FRH128" s="251"/>
      <c r="FRI128" s="252"/>
      <c r="FRJ128" s="253"/>
      <c r="FRO128" s="254"/>
      <c r="FRR128" s="252"/>
      <c r="FRS128" s="252"/>
      <c r="FRT128" s="252"/>
      <c r="FRU128" s="252"/>
      <c r="FRV128" s="253"/>
      <c r="FRW128" s="253"/>
      <c r="FRX128" s="255"/>
      <c r="FRY128" s="255"/>
      <c r="FRZ128" s="256"/>
      <c r="FSC128" s="251"/>
      <c r="FSD128" s="251"/>
      <c r="FSE128" s="251"/>
      <c r="FSF128" s="251"/>
      <c r="FSG128" s="251"/>
      <c r="FSH128" s="251"/>
      <c r="FSI128" s="252"/>
      <c r="FSJ128" s="253"/>
      <c r="FSO128" s="254"/>
      <c r="FSR128" s="252"/>
      <c r="FSS128" s="252"/>
      <c r="FST128" s="252"/>
      <c r="FSU128" s="252"/>
      <c r="FSV128" s="253"/>
      <c r="FSW128" s="253"/>
      <c r="FSX128" s="255"/>
      <c r="FSY128" s="255"/>
      <c r="FSZ128" s="256"/>
      <c r="FTC128" s="251"/>
      <c r="FTD128" s="251"/>
      <c r="FTE128" s="251"/>
      <c r="FTF128" s="251"/>
      <c r="FTG128" s="251"/>
      <c r="FTH128" s="251"/>
      <c r="FTI128" s="252"/>
      <c r="FTJ128" s="253"/>
      <c r="FTO128" s="254"/>
      <c r="FTR128" s="252"/>
      <c r="FTS128" s="252"/>
      <c r="FTT128" s="252"/>
      <c r="FTU128" s="252"/>
      <c r="FTV128" s="253"/>
      <c r="FTW128" s="253"/>
      <c r="FTX128" s="255"/>
      <c r="FTY128" s="255"/>
      <c r="FTZ128" s="256"/>
      <c r="FUC128" s="251"/>
      <c r="FUD128" s="251"/>
      <c r="FUE128" s="251"/>
      <c r="FUF128" s="251"/>
      <c r="FUG128" s="251"/>
      <c r="FUH128" s="251"/>
      <c r="FUI128" s="252"/>
      <c r="FUJ128" s="253"/>
      <c r="FUO128" s="254"/>
      <c r="FUR128" s="252"/>
      <c r="FUS128" s="252"/>
      <c r="FUT128" s="252"/>
      <c r="FUU128" s="252"/>
      <c r="FUV128" s="253"/>
      <c r="FUW128" s="253"/>
      <c r="FUX128" s="255"/>
      <c r="FUY128" s="255"/>
      <c r="FUZ128" s="256"/>
      <c r="FVC128" s="251"/>
      <c r="FVD128" s="251"/>
      <c r="FVE128" s="251"/>
      <c r="FVF128" s="251"/>
      <c r="FVG128" s="251"/>
      <c r="FVH128" s="251"/>
      <c r="FVI128" s="252"/>
      <c r="FVJ128" s="253"/>
      <c r="FVO128" s="254"/>
      <c r="FVR128" s="252"/>
      <c r="FVS128" s="252"/>
      <c r="FVT128" s="252"/>
      <c r="FVU128" s="252"/>
      <c r="FVV128" s="253"/>
      <c r="FVW128" s="253"/>
      <c r="FVX128" s="255"/>
      <c r="FVY128" s="255"/>
      <c r="FVZ128" s="256"/>
      <c r="FWC128" s="251"/>
      <c r="FWD128" s="251"/>
      <c r="FWE128" s="251"/>
      <c r="FWF128" s="251"/>
      <c r="FWG128" s="251"/>
      <c r="FWH128" s="251"/>
      <c r="FWI128" s="252"/>
      <c r="FWJ128" s="253"/>
      <c r="FWO128" s="254"/>
      <c r="FWR128" s="252"/>
      <c r="FWS128" s="252"/>
      <c r="FWT128" s="252"/>
      <c r="FWU128" s="252"/>
      <c r="FWV128" s="253"/>
      <c r="FWW128" s="253"/>
      <c r="FWX128" s="255"/>
      <c r="FWY128" s="255"/>
      <c r="FWZ128" s="256"/>
      <c r="FXC128" s="251"/>
      <c r="FXD128" s="251"/>
      <c r="FXE128" s="251"/>
      <c r="FXF128" s="251"/>
      <c r="FXG128" s="251"/>
      <c r="FXH128" s="251"/>
      <c r="FXI128" s="252"/>
      <c r="FXJ128" s="253"/>
      <c r="FXO128" s="254"/>
      <c r="FXR128" s="252"/>
      <c r="FXS128" s="252"/>
      <c r="FXT128" s="252"/>
      <c r="FXU128" s="252"/>
      <c r="FXV128" s="253"/>
      <c r="FXW128" s="253"/>
      <c r="FXX128" s="255"/>
      <c r="FXY128" s="255"/>
      <c r="FXZ128" s="256"/>
      <c r="FYC128" s="251"/>
      <c r="FYD128" s="251"/>
      <c r="FYE128" s="251"/>
      <c r="FYF128" s="251"/>
      <c r="FYG128" s="251"/>
      <c r="FYH128" s="251"/>
      <c r="FYI128" s="252"/>
      <c r="FYJ128" s="253"/>
      <c r="FYO128" s="254"/>
      <c r="FYR128" s="252"/>
      <c r="FYS128" s="252"/>
      <c r="FYT128" s="252"/>
      <c r="FYU128" s="252"/>
      <c r="FYV128" s="253"/>
      <c r="FYW128" s="253"/>
      <c r="FYX128" s="255"/>
      <c r="FYY128" s="255"/>
      <c r="FYZ128" s="256"/>
      <c r="FZC128" s="251"/>
      <c r="FZD128" s="251"/>
      <c r="FZE128" s="251"/>
      <c r="FZF128" s="251"/>
      <c r="FZG128" s="251"/>
      <c r="FZH128" s="251"/>
      <c r="FZI128" s="252"/>
      <c r="FZJ128" s="253"/>
      <c r="FZO128" s="254"/>
      <c r="FZR128" s="252"/>
      <c r="FZS128" s="252"/>
      <c r="FZT128" s="252"/>
      <c r="FZU128" s="252"/>
      <c r="FZV128" s="253"/>
      <c r="FZW128" s="253"/>
      <c r="FZX128" s="255"/>
      <c r="FZY128" s="255"/>
      <c r="FZZ128" s="256"/>
      <c r="GAC128" s="251"/>
      <c r="GAD128" s="251"/>
      <c r="GAE128" s="251"/>
      <c r="GAF128" s="251"/>
      <c r="GAG128" s="251"/>
      <c r="GAH128" s="251"/>
      <c r="GAI128" s="252"/>
      <c r="GAJ128" s="253"/>
      <c r="GAO128" s="254"/>
      <c r="GAR128" s="252"/>
      <c r="GAS128" s="252"/>
      <c r="GAT128" s="252"/>
      <c r="GAU128" s="252"/>
      <c r="GAV128" s="253"/>
      <c r="GAW128" s="253"/>
      <c r="GAX128" s="255"/>
      <c r="GAY128" s="255"/>
      <c r="GAZ128" s="256"/>
      <c r="GBC128" s="251"/>
      <c r="GBD128" s="251"/>
      <c r="GBE128" s="251"/>
      <c r="GBF128" s="251"/>
      <c r="GBG128" s="251"/>
      <c r="GBH128" s="251"/>
      <c r="GBI128" s="252"/>
      <c r="GBJ128" s="253"/>
      <c r="GBO128" s="254"/>
      <c r="GBR128" s="252"/>
      <c r="GBS128" s="252"/>
      <c r="GBT128" s="252"/>
      <c r="GBU128" s="252"/>
      <c r="GBV128" s="253"/>
      <c r="GBW128" s="253"/>
      <c r="GBX128" s="255"/>
      <c r="GBY128" s="255"/>
      <c r="GBZ128" s="256"/>
      <c r="GCC128" s="251"/>
      <c r="GCD128" s="251"/>
      <c r="GCE128" s="251"/>
      <c r="GCF128" s="251"/>
      <c r="GCG128" s="251"/>
      <c r="GCH128" s="251"/>
      <c r="GCI128" s="252"/>
      <c r="GCJ128" s="253"/>
      <c r="GCO128" s="254"/>
      <c r="GCR128" s="252"/>
      <c r="GCS128" s="252"/>
      <c r="GCT128" s="252"/>
      <c r="GCU128" s="252"/>
      <c r="GCV128" s="253"/>
      <c r="GCW128" s="253"/>
      <c r="GCX128" s="255"/>
      <c r="GCY128" s="255"/>
      <c r="GCZ128" s="256"/>
      <c r="GDC128" s="251"/>
      <c r="GDD128" s="251"/>
      <c r="GDE128" s="251"/>
      <c r="GDF128" s="251"/>
      <c r="GDG128" s="251"/>
      <c r="GDH128" s="251"/>
      <c r="GDI128" s="252"/>
      <c r="GDJ128" s="253"/>
      <c r="GDO128" s="254"/>
      <c r="GDR128" s="252"/>
      <c r="GDS128" s="252"/>
      <c r="GDT128" s="252"/>
      <c r="GDU128" s="252"/>
      <c r="GDV128" s="253"/>
      <c r="GDW128" s="253"/>
      <c r="GDX128" s="255"/>
      <c r="GDY128" s="255"/>
      <c r="GDZ128" s="256"/>
      <c r="GEC128" s="251"/>
      <c r="GED128" s="251"/>
      <c r="GEE128" s="251"/>
      <c r="GEF128" s="251"/>
      <c r="GEG128" s="251"/>
      <c r="GEH128" s="251"/>
      <c r="GEI128" s="252"/>
      <c r="GEJ128" s="253"/>
      <c r="GEO128" s="254"/>
      <c r="GER128" s="252"/>
      <c r="GES128" s="252"/>
      <c r="GET128" s="252"/>
      <c r="GEU128" s="252"/>
      <c r="GEV128" s="253"/>
      <c r="GEW128" s="253"/>
      <c r="GEX128" s="255"/>
      <c r="GEY128" s="255"/>
      <c r="GEZ128" s="256"/>
      <c r="GFC128" s="251"/>
      <c r="GFD128" s="251"/>
      <c r="GFE128" s="251"/>
      <c r="GFF128" s="251"/>
      <c r="GFG128" s="251"/>
      <c r="GFH128" s="251"/>
      <c r="GFI128" s="252"/>
      <c r="GFJ128" s="253"/>
      <c r="GFO128" s="254"/>
      <c r="GFR128" s="252"/>
      <c r="GFS128" s="252"/>
      <c r="GFT128" s="252"/>
      <c r="GFU128" s="252"/>
      <c r="GFV128" s="253"/>
      <c r="GFW128" s="253"/>
      <c r="GFX128" s="255"/>
      <c r="GFY128" s="255"/>
      <c r="GFZ128" s="256"/>
      <c r="GGC128" s="251"/>
      <c r="GGD128" s="251"/>
      <c r="GGE128" s="251"/>
      <c r="GGF128" s="251"/>
      <c r="GGG128" s="251"/>
      <c r="GGH128" s="251"/>
      <c r="GGI128" s="252"/>
      <c r="GGJ128" s="253"/>
      <c r="GGO128" s="254"/>
      <c r="GGR128" s="252"/>
      <c r="GGS128" s="252"/>
      <c r="GGT128" s="252"/>
      <c r="GGU128" s="252"/>
      <c r="GGV128" s="253"/>
      <c r="GGW128" s="253"/>
      <c r="GGX128" s="255"/>
      <c r="GGY128" s="255"/>
      <c r="GGZ128" s="256"/>
      <c r="GHC128" s="251"/>
      <c r="GHD128" s="251"/>
      <c r="GHE128" s="251"/>
      <c r="GHF128" s="251"/>
      <c r="GHG128" s="251"/>
      <c r="GHH128" s="251"/>
      <c r="GHI128" s="252"/>
      <c r="GHJ128" s="253"/>
      <c r="GHO128" s="254"/>
      <c r="GHR128" s="252"/>
      <c r="GHS128" s="252"/>
      <c r="GHT128" s="252"/>
      <c r="GHU128" s="252"/>
      <c r="GHV128" s="253"/>
      <c r="GHW128" s="253"/>
      <c r="GHX128" s="255"/>
      <c r="GHY128" s="255"/>
      <c r="GHZ128" s="256"/>
      <c r="GIC128" s="251"/>
      <c r="GID128" s="251"/>
      <c r="GIE128" s="251"/>
      <c r="GIF128" s="251"/>
      <c r="GIG128" s="251"/>
      <c r="GIH128" s="251"/>
      <c r="GII128" s="252"/>
      <c r="GIJ128" s="253"/>
      <c r="GIO128" s="254"/>
      <c r="GIR128" s="252"/>
      <c r="GIS128" s="252"/>
      <c r="GIT128" s="252"/>
      <c r="GIU128" s="252"/>
      <c r="GIV128" s="253"/>
      <c r="GIW128" s="253"/>
      <c r="GIX128" s="255"/>
      <c r="GIY128" s="255"/>
      <c r="GIZ128" s="256"/>
      <c r="GJC128" s="251"/>
      <c r="GJD128" s="251"/>
      <c r="GJE128" s="251"/>
      <c r="GJF128" s="251"/>
      <c r="GJG128" s="251"/>
      <c r="GJH128" s="251"/>
      <c r="GJI128" s="252"/>
      <c r="GJJ128" s="253"/>
      <c r="GJO128" s="254"/>
      <c r="GJR128" s="252"/>
      <c r="GJS128" s="252"/>
      <c r="GJT128" s="252"/>
      <c r="GJU128" s="252"/>
      <c r="GJV128" s="253"/>
      <c r="GJW128" s="253"/>
      <c r="GJX128" s="255"/>
      <c r="GJY128" s="255"/>
      <c r="GJZ128" s="256"/>
      <c r="GKC128" s="251"/>
      <c r="GKD128" s="251"/>
      <c r="GKE128" s="251"/>
      <c r="GKF128" s="251"/>
      <c r="GKG128" s="251"/>
      <c r="GKH128" s="251"/>
      <c r="GKI128" s="252"/>
      <c r="GKJ128" s="253"/>
      <c r="GKO128" s="254"/>
      <c r="GKR128" s="252"/>
      <c r="GKS128" s="252"/>
      <c r="GKT128" s="252"/>
      <c r="GKU128" s="252"/>
      <c r="GKV128" s="253"/>
      <c r="GKW128" s="253"/>
      <c r="GKX128" s="255"/>
      <c r="GKY128" s="255"/>
      <c r="GKZ128" s="256"/>
      <c r="GLC128" s="251"/>
      <c r="GLD128" s="251"/>
      <c r="GLE128" s="251"/>
      <c r="GLF128" s="251"/>
      <c r="GLG128" s="251"/>
      <c r="GLH128" s="251"/>
      <c r="GLI128" s="252"/>
      <c r="GLJ128" s="253"/>
      <c r="GLO128" s="254"/>
      <c r="GLR128" s="252"/>
      <c r="GLS128" s="252"/>
      <c r="GLT128" s="252"/>
      <c r="GLU128" s="252"/>
      <c r="GLV128" s="253"/>
      <c r="GLW128" s="253"/>
      <c r="GLX128" s="255"/>
      <c r="GLY128" s="255"/>
      <c r="GLZ128" s="256"/>
      <c r="GMC128" s="251"/>
      <c r="GMD128" s="251"/>
      <c r="GME128" s="251"/>
      <c r="GMF128" s="251"/>
      <c r="GMG128" s="251"/>
      <c r="GMH128" s="251"/>
      <c r="GMI128" s="252"/>
      <c r="GMJ128" s="253"/>
      <c r="GMO128" s="254"/>
      <c r="GMR128" s="252"/>
      <c r="GMS128" s="252"/>
      <c r="GMT128" s="252"/>
      <c r="GMU128" s="252"/>
      <c r="GMV128" s="253"/>
      <c r="GMW128" s="253"/>
      <c r="GMX128" s="255"/>
      <c r="GMY128" s="255"/>
      <c r="GMZ128" s="256"/>
      <c r="GNC128" s="251"/>
      <c r="GND128" s="251"/>
      <c r="GNE128" s="251"/>
      <c r="GNF128" s="251"/>
      <c r="GNG128" s="251"/>
      <c r="GNH128" s="251"/>
      <c r="GNI128" s="252"/>
      <c r="GNJ128" s="253"/>
      <c r="GNO128" s="254"/>
      <c r="GNR128" s="252"/>
      <c r="GNS128" s="252"/>
      <c r="GNT128" s="252"/>
      <c r="GNU128" s="252"/>
      <c r="GNV128" s="253"/>
      <c r="GNW128" s="253"/>
      <c r="GNX128" s="255"/>
      <c r="GNY128" s="255"/>
      <c r="GNZ128" s="256"/>
      <c r="GOC128" s="251"/>
      <c r="GOD128" s="251"/>
      <c r="GOE128" s="251"/>
      <c r="GOF128" s="251"/>
      <c r="GOG128" s="251"/>
      <c r="GOH128" s="251"/>
      <c r="GOI128" s="252"/>
      <c r="GOJ128" s="253"/>
      <c r="GOO128" s="254"/>
      <c r="GOR128" s="252"/>
      <c r="GOS128" s="252"/>
      <c r="GOT128" s="252"/>
      <c r="GOU128" s="252"/>
      <c r="GOV128" s="253"/>
      <c r="GOW128" s="253"/>
      <c r="GOX128" s="255"/>
      <c r="GOY128" s="255"/>
      <c r="GOZ128" s="256"/>
      <c r="GPC128" s="251"/>
      <c r="GPD128" s="251"/>
      <c r="GPE128" s="251"/>
      <c r="GPF128" s="251"/>
      <c r="GPG128" s="251"/>
      <c r="GPH128" s="251"/>
      <c r="GPI128" s="252"/>
      <c r="GPJ128" s="253"/>
      <c r="GPO128" s="254"/>
      <c r="GPR128" s="252"/>
      <c r="GPS128" s="252"/>
      <c r="GPT128" s="252"/>
      <c r="GPU128" s="252"/>
      <c r="GPV128" s="253"/>
      <c r="GPW128" s="253"/>
      <c r="GPX128" s="255"/>
      <c r="GPY128" s="255"/>
      <c r="GPZ128" s="256"/>
      <c r="GQC128" s="251"/>
      <c r="GQD128" s="251"/>
      <c r="GQE128" s="251"/>
      <c r="GQF128" s="251"/>
      <c r="GQG128" s="251"/>
      <c r="GQH128" s="251"/>
      <c r="GQI128" s="252"/>
      <c r="GQJ128" s="253"/>
      <c r="GQO128" s="254"/>
      <c r="GQR128" s="252"/>
      <c r="GQS128" s="252"/>
      <c r="GQT128" s="252"/>
      <c r="GQU128" s="252"/>
      <c r="GQV128" s="253"/>
      <c r="GQW128" s="253"/>
      <c r="GQX128" s="255"/>
      <c r="GQY128" s="255"/>
      <c r="GQZ128" s="256"/>
      <c r="GRC128" s="251"/>
      <c r="GRD128" s="251"/>
      <c r="GRE128" s="251"/>
      <c r="GRF128" s="251"/>
      <c r="GRG128" s="251"/>
      <c r="GRH128" s="251"/>
      <c r="GRI128" s="252"/>
      <c r="GRJ128" s="253"/>
      <c r="GRO128" s="254"/>
      <c r="GRR128" s="252"/>
      <c r="GRS128" s="252"/>
      <c r="GRT128" s="252"/>
      <c r="GRU128" s="252"/>
      <c r="GRV128" s="253"/>
      <c r="GRW128" s="253"/>
      <c r="GRX128" s="255"/>
      <c r="GRY128" s="255"/>
      <c r="GRZ128" s="256"/>
      <c r="GSC128" s="251"/>
      <c r="GSD128" s="251"/>
      <c r="GSE128" s="251"/>
      <c r="GSF128" s="251"/>
      <c r="GSG128" s="251"/>
      <c r="GSH128" s="251"/>
      <c r="GSI128" s="252"/>
      <c r="GSJ128" s="253"/>
      <c r="GSO128" s="254"/>
      <c r="GSR128" s="252"/>
      <c r="GSS128" s="252"/>
      <c r="GST128" s="252"/>
      <c r="GSU128" s="252"/>
      <c r="GSV128" s="253"/>
      <c r="GSW128" s="253"/>
      <c r="GSX128" s="255"/>
      <c r="GSY128" s="255"/>
      <c r="GSZ128" s="256"/>
      <c r="GTC128" s="251"/>
      <c r="GTD128" s="251"/>
      <c r="GTE128" s="251"/>
      <c r="GTF128" s="251"/>
      <c r="GTG128" s="251"/>
      <c r="GTH128" s="251"/>
      <c r="GTI128" s="252"/>
      <c r="GTJ128" s="253"/>
      <c r="GTO128" s="254"/>
      <c r="GTR128" s="252"/>
      <c r="GTS128" s="252"/>
      <c r="GTT128" s="252"/>
      <c r="GTU128" s="252"/>
      <c r="GTV128" s="253"/>
      <c r="GTW128" s="253"/>
      <c r="GTX128" s="255"/>
      <c r="GTY128" s="255"/>
      <c r="GTZ128" s="256"/>
      <c r="GUC128" s="251"/>
      <c r="GUD128" s="251"/>
      <c r="GUE128" s="251"/>
      <c r="GUF128" s="251"/>
      <c r="GUG128" s="251"/>
      <c r="GUH128" s="251"/>
      <c r="GUI128" s="252"/>
      <c r="GUJ128" s="253"/>
      <c r="GUO128" s="254"/>
      <c r="GUR128" s="252"/>
      <c r="GUS128" s="252"/>
      <c r="GUT128" s="252"/>
      <c r="GUU128" s="252"/>
      <c r="GUV128" s="253"/>
      <c r="GUW128" s="253"/>
      <c r="GUX128" s="255"/>
      <c r="GUY128" s="255"/>
      <c r="GUZ128" s="256"/>
      <c r="GVC128" s="251"/>
      <c r="GVD128" s="251"/>
      <c r="GVE128" s="251"/>
      <c r="GVF128" s="251"/>
      <c r="GVG128" s="251"/>
      <c r="GVH128" s="251"/>
      <c r="GVI128" s="252"/>
      <c r="GVJ128" s="253"/>
      <c r="GVO128" s="254"/>
      <c r="GVR128" s="252"/>
      <c r="GVS128" s="252"/>
      <c r="GVT128" s="252"/>
      <c r="GVU128" s="252"/>
      <c r="GVV128" s="253"/>
      <c r="GVW128" s="253"/>
      <c r="GVX128" s="255"/>
      <c r="GVY128" s="255"/>
      <c r="GVZ128" s="256"/>
      <c r="GWC128" s="251"/>
      <c r="GWD128" s="251"/>
      <c r="GWE128" s="251"/>
      <c r="GWF128" s="251"/>
      <c r="GWG128" s="251"/>
      <c r="GWH128" s="251"/>
      <c r="GWI128" s="252"/>
      <c r="GWJ128" s="253"/>
      <c r="GWO128" s="254"/>
      <c r="GWR128" s="252"/>
      <c r="GWS128" s="252"/>
      <c r="GWT128" s="252"/>
      <c r="GWU128" s="252"/>
      <c r="GWV128" s="253"/>
      <c r="GWW128" s="253"/>
      <c r="GWX128" s="255"/>
      <c r="GWY128" s="255"/>
      <c r="GWZ128" s="256"/>
      <c r="GXC128" s="251"/>
      <c r="GXD128" s="251"/>
      <c r="GXE128" s="251"/>
      <c r="GXF128" s="251"/>
      <c r="GXG128" s="251"/>
      <c r="GXH128" s="251"/>
      <c r="GXI128" s="252"/>
      <c r="GXJ128" s="253"/>
      <c r="GXO128" s="254"/>
      <c r="GXR128" s="252"/>
      <c r="GXS128" s="252"/>
      <c r="GXT128" s="252"/>
      <c r="GXU128" s="252"/>
      <c r="GXV128" s="253"/>
      <c r="GXW128" s="253"/>
      <c r="GXX128" s="255"/>
      <c r="GXY128" s="255"/>
      <c r="GXZ128" s="256"/>
      <c r="GYC128" s="251"/>
      <c r="GYD128" s="251"/>
      <c r="GYE128" s="251"/>
      <c r="GYF128" s="251"/>
      <c r="GYG128" s="251"/>
      <c r="GYH128" s="251"/>
      <c r="GYI128" s="252"/>
      <c r="GYJ128" s="253"/>
      <c r="GYO128" s="254"/>
      <c r="GYR128" s="252"/>
      <c r="GYS128" s="252"/>
      <c r="GYT128" s="252"/>
      <c r="GYU128" s="252"/>
      <c r="GYV128" s="253"/>
      <c r="GYW128" s="253"/>
      <c r="GYX128" s="255"/>
      <c r="GYY128" s="255"/>
      <c r="GYZ128" s="256"/>
      <c r="GZC128" s="251"/>
      <c r="GZD128" s="251"/>
      <c r="GZE128" s="251"/>
      <c r="GZF128" s="251"/>
      <c r="GZG128" s="251"/>
      <c r="GZH128" s="251"/>
      <c r="GZI128" s="252"/>
      <c r="GZJ128" s="253"/>
      <c r="GZO128" s="254"/>
      <c r="GZR128" s="252"/>
      <c r="GZS128" s="252"/>
      <c r="GZT128" s="252"/>
      <c r="GZU128" s="252"/>
      <c r="GZV128" s="253"/>
      <c r="GZW128" s="253"/>
      <c r="GZX128" s="255"/>
      <c r="GZY128" s="255"/>
      <c r="GZZ128" s="256"/>
      <c r="HAC128" s="251"/>
      <c r="HAD128" s="251"/>
      <c r="HAE128" s="251"/>
      <c r="HAF128" s="251"/>
      <c r="HAG128" s="251"/>
      <c r="HAH128" s="251"/>
      <c r="HAI128" s="252"/>
      <c r="HAJ128" s="253"/>
      <c r="HAO128" s="254"/>
      <c r="HAR128" s="252"/>
      <c r="HAS128" s="252"/>
      <c r="HAT128" s="252"/>
      <c r="HAU128" s="252"/>
      <c r="HAV128" s="253"/>
      <c r="HAW128" s="253"/>
      <c r="HAX128" s="255"/>
      <c r="HAY128" s="255"/>
      <c r="HAZ128" s="256"/>
      <c r="HBC128" s="251"/>
      <c r="HBD128" s="251"/>
      <c r="HBE128" s="251"/>
      <c r="HBF128" s="251"/>
      <c r="HBG128" s="251"/>
      <c r="HBH128" s="251"/>
      <c r="HBI128" s="252"/>
      <c r="HBJ128" s="253"/>
      <c r="HBO128" s="254"/>
      <c r="HBR128" s="252"/>
      <c r="HBS128" s="252"/>
      <c r="HBT128" s="252"/>
      <c r="HBU128" s="252"/>
      <c r="HBV128" s="253"/>
      <c r="HBW128" s="253"/>
      <c r="HBX128" s="255"/>
      <c r="HBY128" s="255"/>
      <c r="HBZ128" s="256"/>
      <c r="HCC128" s="251"/>
      <c r="HCD128" s="251"/>
      <c r="HCE128" s="251"/>
      <c r="HCF128" s="251"/>
      <c r="HCG128" s="251"/>
      <c r="HCH128" s="251"/>
      <c r="HCI128" s="252"/>
      <c r="HCJ128" s="253"/>
      <c r="HCO128" s="254"/>
      <c r="HCR128" s="252"/>
      <c r="HCS128" s="252"/>
      <c r="HCT128" s="252"/>
      <c r="HCU128" s="252"/>
      <c r="HCV128" s="253"/>
      <c r="HCW128" s="253"/>
      <c r="HCX128" s="255"/>
      <c r="HCY128" s="255"/>
      <c r="HCZ128" s="256"/>
      <c r="HDC128" s="251"/>
      <c r="HDD128" s="251"/>
      <c r="HDE128" s="251"/>
      <c r="HDF128" s="251"/>
      <c r="HDG128" s="251"/>
      <c r="HDH128" s="251"/>
      <c r="HDI128" s="252"/>
      <c r="HDJ128" s="253"/>
      <c r="HDO128" s="254"/>
      <c r="HDR128" s="252"/>
      <c r="HDS128" s="252"/>
      <c r="HDT128" s="252"/>
      <c r="HDU128" s="252"/>
      <c r="HDV128" s="253"/>
      <c r="HDW128" s="253"/>
      <c r="HDX128" s="255"/>
      <c r="HDY128" s="255"/>
      <c r="HDZ128" s="256"/>
      <c r="HEC128" s="251"/>
      <c r="HED128" s="251"/>
      <c r="HEE128" s="251"/>
      <c r="HEF128" s="251"/>
      <c r="HEG128" s="251"/>
      <c r="HEH128" s="251"/>
      <c r="HEI128" s="252"/>
      <c r="HEJ128" s="253"/>
      <c r="HEO128" s="254"/>
      <c r="HER128" s="252"/>
      <c r="HES128" s="252"/>
      <c r="HET128" s="252"/>
      <c r="HEU128" s="252"/>
      <c r="HEV128" s="253"/>
      <c r="HEW128" s="253"/>
      <c r="HEX128" s="255"/>
      <c r="HEY128" s="255"/>
      <c r="HEZ128" s="256"/>
      <c r="HFC128" s="251"/>
      <c r="HFD128" s="251"/>
      <c r="HFE128" s="251"/>
      <c r="HFF128" s="251"/>
      <c r="HFG128" s="251"/>
      <c r="HFH128" s="251"/>
      <c r="HFI128" s="252"/>
      <c r="HFJ128" s="253"/>
      <c r="HFO128" s="254"/>
      <c r="HFR128" s="252"/>
      <c r="HFS128" s="252"/>
      <c r="HFT128" s="252"/>
      <c r="HFU128" s="252"/>
      <c r="HFV128" s="253"/>
      <c r="HFW128" s="253"/>
      <c r="HFX128" s="255"/>
      <c r="HFY128" s="255"/>
      <c r="HFZ128" s="256"/>
      <c r="HGC128" s="251"/>
      <c r="HGD128" s="251"/>
      <c r="HGE128" s="251"/>
      <c r="HGF128" s="251"/>
      <c r="HGG128" s="251"/>
      <c r="HGH128" s="251"/>
      <c r="HGI128" s="252"/>
      <c r="HGJ128" s="253"/>
      <c r="HGO128" s="254"/>
      <c r="HGR128" s="252"/>
      <c r="HGS128" s="252"/>
      <c r="HGT128" s="252"/>
      <c r="HGU128" s="252"/>
      <c r="HGV128" s="253"/>
      <c r="HGW128" s="253"/>
      <c r="HGX128" s="255"/>
      <c r="HGY128" s="255"/>
      <c r="HGZ128" s="256"/>
      <c r="HHC128" s="251"/>
      <c r="HHD128" s="251"/>
      <c r="HHE128" s="251"/>
      <c r="HHF128" s="251"/>
      <c r="HHG128" s="251"/>
      <c r="HHH128" s="251"/>
      <c r="HHI128" s="252"/>
      <c r="HHJ128" s="253"/>
      <c r="HHO128" s="254"/>
      <c r="HHR128" s="252"/>
      <c r="HHS128" s="252"/>
      <c r="HHT128" s="252"/>
      <c r="HHU128" s="252"/>
      <c r="HHV128" s="253"/>
      <c r="HHW128" s="253"/>
      <c r="HHX128" s="255"/>
      <c r="HHY128" s="255"/>
      <c r="HHZ128" s="256"/>
      <c r="HIC128" s="251"/>
      <c r="HID128" s="251"/>
      <c r="HIE128" s="251"/>
      <c r="HIF128" s="251"/>
      <c r="HIG128" s="251"/>
      <c r="HIH128" s="251"/>
      <c r="HII128" s="252"/>
      <c r="HIJ128" s="253"/>
      <c r="HIO128" s="254"/>
      <c r="HIR128" s="252"/>
      <c r="HIS128" s="252"/>
      <c r="HIT128" s="252"/>
      <c r="HIU128" s="252"/>
      <c r="HIV128" s="253"/>
      <c r="HIW128" s="253"/>
      <c r="HIX128" s="255"/>
      <c r="HIY128" s="255"/>
      <c r="HIZ128" s="256"/>
      <c r="HJC128" s="251"/>
      <c r="HJD128" s="251"/>
      <c r="HJE128" s="251"/>
      <c r="HJF128" s="251"/>
      <c r="HJG128" s="251"/>
      <c r="HJH128" s="251"/>
      <c r="HJI128" s="252"/>
      <c r="HJJ128" s="253"/>
      <c r="HJO128" s="254"/>
      <c r="HJR128" s="252"/>
      <c r="HJS128" s="252"/>
      <c r="HJT128" s="252"/>
      <c r="HJU128" s="252"/>
      <c r="HJV128" s="253"/>
      <c r="HJW128" s="253"/>
      <c r="HJX128" s="255"/>
      <c r="HJY128" s="255"/>
      <c r="HJZ128" s="256"/>
      <c r="HKC128" s="251"/>
      <c r="HKD128" s="251"/>
      <c r="HKE128" s="251"/>
      <c r="HKF128" s="251"/>
      <c r="HKG128" s="251"/>
      <c r="HKH128" s="251"/>
      <c r="HKI128" s="252"/>
      <c r="HKJ128" s="253"/>
      <c r="HKO128" s="254"/>
      <c r="HKR128" s="252"/>
      <c r="HKS128" s="252"/>
      <c r="HKT128" s="252"/>
      <c r="HKU128" s="252"/>
      <c r="HKV128" s="253"/>
      <c r="HKW128" s="253"/>
      <c r="HKX128" s="255"/>
      <c r="HKY128" s="255"/>
      <c r="HKZ128" s="256"/>
      <c r="HLC128" s="251"/>
      <c r="HLD128" s="251"/>
      <c r="HLE128" s="251"/>
      <c r="HLF128" s="251"/>
      <c r="HLG128" s="251"/>
      <c r="HLH128" s="251"/>
      <c r="HLI128" s="252"/>
      <c r="HLJ128" s="253"/>
      <c r="HLO128" s="254"/>
      <c r="HLR128" s="252"/>
      <c r="HLS128" s="252"/>
      <c r="HLT128" s="252"/>
      <c r="HLU128" s="252"/>
      <c r="HLV128" s="253"/>
      <c r="HLW128" s="253"/>
      <c r="HLX128" s="255"/>
      <c r="HLY128" s="255"/>
      <c r="HLZ128" s="256"/>
      <c r="HMC128" s="251"/>
      <c r="HMD128" s="251"/>
      <c r="HME128" s="251"/>
      <c r="HMF128" s="251"/>
      <c r="HMG128" s="251"/>
      <c r="HMH128" s="251"/>
      <c r="HMI128" s="252"/>
      <c r="HMJ128" s="253"/>
      <c r="HMO128" s="254"/>
      <c r="HMR128" s="252"/>
      <c r="HMS128" s="252"/>
      <c r="HMT128" s="252"/>
      <c r="HMU128" s="252"/>
      <c r="HMV128" s="253"/>
      <c r="HMW128" s="253"/>
      <c r="HMX128" s="255"/>
      <c r="HMY128" s="255"/>
      <c r="HMZ128" s="256"/>
      <c r="HNC128" s="251"/>
      <c r="HND128" s="251"/>
      <c r="HNE128" s="251"/>
      <c r="HNF128" s="251"/>
      <c r="HNG128" s="251"/>
      <c r="HNH128" s="251"/>
      <c r="HNI128" s="252"/>
      <c r="HNJ128" s="253"/>
      <c r="HNO128" s="254"/>
      <c r="HNR128" s="252"/>
      <c r="HNS128" s="252"/>
      <c r="HNT128" s="252"/>
      <c r="HNU128" s="252"/>
      <c r="HNV128" s="253"/>
      <c r="HNW128" s="253"/>
      <c r="HNX128" s="255"/>
      <c r="HNY128" s="255"/>
      <c r="HNZ128" s="256"/>
      <c r="HOC128" s="251"/>
      <c r="HOD128" s="251"/>
      <c r="HOE128" s="251"/>
      <c r="HOF128" s="251"/>
      <c r="HOG128" s="251"/>
      <c r="HOH128" s="251"/>
      <c r="HOI128" s="252"/>
      <c r="HOJ128" s="253"/>
      <c r="HOO128" s="254"/>
      <c r="HOR128" s="252"/>
      <c r="HOS128" s="252"/>
      <c r="HOT128" s="252"/>
      <c r="HOU128" s="252"/>
      <c r="HOV128" s="253"/>
      <c r="HOW128" s="253"/>
      <c r="HOX128" s="255"/>
      <c r="HOY128" s="255"/>
      <c r="HOZ128" s="256"/>
      <c r="HPC128" s="251"/>
      <c r="HPD128" s="251"/>
      <c r="HPE128" s="251"/>
      <c r="HPF128" s="251"/>
      <c r="HPG128" s="251"/>
      <c r="HPH128" s="251"/>
      <c r="HPI128" s="252"/>
      <c r="HPJ128" s="253"/>
      <c r="HPO128" s="254"/>
      <c r="HPR128" s="252"/>
      <c r="HPS128" s="252"/>
      <c r="HPT128" s="252"/>
      <c r="HPU128" s="252"/>
      <c r="HPV128" s="253"/>
      <c r="HPW128" s="253"/>
      <c r="HPX128" s="255"/>
      <c r="HPY128" s="255"/>
      <c r="HPZ128" s="256"/>
      <c r="HQC128" s="251"/>
      <c r="HQD128" s="251"/>
      <c r="HQE128" s="251"/>
      <c r="HQF128" s="251"/>
      <c r="HQG128" s="251"/>
      <c r="HQH128" s="251"/>
      <c r="HQI128" s="252"/>
      <c r="HQJ128" s="253"/>
      <c r="HQO128" s="254"/>
      <c r="HQR128" s="252"/>
      <c r="HQS128" s="252"/>
      <c r="HQT128" s="252"/>
      <c r="HQU128" s="252"/>
      <c r="HQV128" s="253"/>
      <c r="HQW128" s="253"/>
      <c r="HQX128" s="255"/>
      <c r="HQY128" s="255"/>
      <c r="HQZ128" s="256"/>
      <c r="HRC128" s="251"/>
      <c r="HRD128" s="251"/>
      <c r="HRE128" s="251"/>
      <c r="HRF128" s="251"/>
      <c r="HRG128" s="251"/>
      <c r="HRH128" s="251"/>
      <c r="HRI128" s="252"/>
      <c r="HRJ128" s="253"/>
      <c r="HRO128" s="254"/>
      <c r="HRR128" s="252"/>
      <c r="HRS128" s="252"/>
      <c r="HRT128" s="252"/>
      <c r="HRU128" s="252"/>
      <c r="HRV128" s="253"/>
      <c r="HRW128" s="253"/>
      <c r="HRX128" s="255"/>
      <c r="HRY128" s="255"/>
      <c r="HRZ128" s="256"/>
      <c r="HSC128" s="251"/>
      <c r="HSD128" s="251"/>
      <c r="HSE128" s="251"/>
      <c r="HSF128" s="251"/>
      <c r="HSG128" s="251"/>
      <c r="HSH128" s="251"/>
      <c r="HSI128" s="252"/>
      <c r="HSJ128" s="253"/>
      <c r="HSO128" s="254"/>
      <c r="HSR128" s="252"/>
      <c r="HSS128" s="252"/>
      <c r="HST128" s="252"/>
      <c r="HSU128" s="252"/>
      <c r="HSV128" s="253"/>
      <c r="HSW128" s="253"/>
      <c r="HSX128" s="255"/>
      <c r="HSY128" s="255"/>
      <c r="HSZ128" s="256"/>
      <c r="HTC128" s="251"/>
      <c r="HTD128" s="251"/>
      <c r="HTE128" s="251"/>
      <c r="HTF128" s="251"/>
      <c r="HTG128" s="251"/>
      <c r="HTH128" s="251"/>
      <c r="HTI128" s="252"/>
      <c r="HTJ128" s="253"/>
      <c r="HTO128" s="254"/>
      <c r="HTR128" s="252"/>
      <c r="HTS128" s="252"/>
      <c r="HTT128" s="252"/>
      <c r="HTU128" s="252"/>
      <c r="HTV128" s="253"/>
      <c r="HTW128" s="253"/>
      <c r="HTX128" s="255"/>
      <c r="HTY128" s="255"/>
      <c r="HTZ128" s="256"/>
      <c r="HUC128" s="251"/>
      <c r="HUD128" s="251"/>
      <c r="HUE128" s="251"/>
      <c r="HUF128" s="251"/>
      <c r="HUG128" s="251"/>
      <c r="HUH128" s="251"/>
      <c r="HUI128" s="252"/>
      <c r="HUJ128" s="253"/>
      <c r="HUO128" s="254"/>
      <c r="HUR128" s="252"/>
      <c r="HUS128" s="252"/>
      <c r="HUT128" s="252"/>
      <c r="HUU128" s="252"/>
      <c r="HUV128" s="253"/>
      <c r="HUW128" s="253"/>
      <c r="HUX128" s="255"/>
      <c r="HUY128" s="255"/>
      <c r="HUZ128" s="256"/>
      <c r="HVC128" s="251"/>
      <c r="HVD128" s="251"/>
      <c r="HVE128" s="251"/>
      <c r="HVF128" s="251"/>
      <c r="HVG128" s="251"/>
      <c r="HVH128" s="251"/>
      <c r="HVI128" s="252"/>
      <c r="HVJ128" s="253"/>
      <c r="HVO128" s="254"/>
      <c r="HVR128" s="252"/>
      <c r="HVS128" s="252"/>
      <c r="HVT128" s="252"/>
      <c r="HVU128" s="252"/>
      <c r="HVV128" s="253"/>
      <c r="HVW128" s="253"/>
      <c r="HVX128" s="255"/>
      <c r="HVY128" s="255"/>
      <c r="HVZ128" s="256"/>
      <c r="HWC128" s="251"/>
      <c r="HWD128" s="251"/>
      <c r="HWE128" s="251"/>
      <c r="HWF128" s="251"/>
      <c r="HWG128" s="251"/>
      <c r="HWH128" s="251"/>
      <c r="HWI128" s="252"/>
      <c r="HWJ128" s="253"/>
      <c r="HWO128" s="254"/>
      <c r="HWR128" s="252"/>
      <c r="HWS128" s="252"/>
      <c r="HWT128" s="252"/>
      <c r="HWU128" s="252"/>
      <c r="HWV128" s="253"/>
      <c r="HWW128" s="253"/>
      <c r="HWX128" s="255"/>
      <c r="HWY128" s="255"/>
      <c r="HWZ128" s="256"/>
      <c r="HXC128" s="251"/>
      <c r="HXD128" s="251"/>
      <c r="HXE128" s="251"/>
      <c r="HXF128" s="251"/>
      <c r="HXG128" s="251"/>
      <c r="HXH128" s="251"/>
      <c r="HXI128" s="252"/>
      <c r="HXJ128" s="253"/>
      <c r="HXO128" s="254"/>
      <c r="HXR128" s="252"/>
      <c r="HXS128" s="252"/>
      <c r="HXT128" s="252"/>
      <c r="HXU128" s="252"/>
      <c r="HXV128" s="253"/>
      <c r="HXW128" s="253"/>
      <c r="HXX128" s="255"/>
      <c r="HXY128" s="255"/>
      <c r="HXZ128" s="256"/>
      <c r="HYC128" s="251"/>
      <c r="HYD128" s="251"/>
      <c r="HYE128" s="251"/>
      <c r="HYF128" s="251"/>
      <c r="HYG128" s="251"/>
      <c r="HYH128" s="251"/>
      <c r="HYI128" s="252"/>
      <c r="HYJ128" s="253"/>
      <c r="HYO128" s="254"/>
      <c r="HYR128" s="252"/>
      <c r="HYS128" s="252"/>
      <c r="HYT128" s="252"/>
      <c r="HYU128" s="252"/>
      <c r="HYV128" s="253"/>
      <c r="HYW128" s="253"/>
      <c r="HYX128" s="255"/>
      <c r="HYY128" s="255"/>
      <c r="HYZ128" s="256"/>
      <c r="HZC128" s="251"/>
      <c r="HZD128" s="251"/>
      <c r="HZE128" s="251"/>
      <c r="HZF128" s="251"/>
      <c r="HZG128" s="251"/>
      <c r="HZH128" s="251"/>
      <c r="HZI128" s="252"/>
      <c r="HZJ128" s="253"/>
      <c r="HZO128" s="254"/>
      <c r="HZR128" s="252"/>
      <c r="HZS128" s="252"/>
      <c r="HZT128" s="252"/>
      <c r="HZU128" s="252"/>
      <c r="HZV128" s="253"/>
      <c r="HZW128" s="253"/>
      <c r="HZX128" s="255"/>
      <c r="HZY128" s="255"/>
      <c r="HZZ128" s="256"/>
      <c r="IAC128" s="251"/>
      <c r="IAD128" s="251"/>
      <c r="IAE128" s="251"/>
      <c r="IAF128" s="251"/>
      <c r="IAG128" s="251"/>
      <c r="IAH128" s="251"/>
      <c r="IAI128" s="252"/>
      <c r="IAJ128" s="253"/>
      <c r="IAO128" s="254"/>
      <c r="IAR128" s="252"/>
      <c r="IAS128" s="252"/>
      <c r="IAT128" s="252"/>
      <c r="IAU128" s="252"/>
      <c r="IAV128" s="253"/>
      <c r="IAW128" s="253"/>
      <c r="IAX128" s="255"/>
      <c r="IAY128" s="255"/>
      <c r="IAZ128" s="256"/>
      <c r="IBC128" s="251"/>
      <c r="IBD128" s="251"/>
      <c r="IBE128" s="251"/>
      <c r="IBF128" s="251"/>
      <c r="IBG128" s="251"/>
      <c r="IBH128" s="251"/>
      <c r="IBI128" s="252"/>
      <c r="IBJ128" s="253"/>
      <c r="IBO128" s="254"/>
      <c r="IBR128" s="252"/>
      <c r="IBS128" s="252"/>
      <c r="IBT128" s="252"/>
      <c r="IBU128" s="252"/>
      <c r="IBV128" s="253"/>
      <c r="IBW128" s="253"/>
      <c r="IBX128" s="255"/>
      <c r="IBY128" s="255"/>
      <c r="IBZ128" s="256"/>
      <c r="ICC128" s="251"/>
      <c r="ICD128" s="251"/>
      <c r="ICE128" s="251"/>
      <c r="ICF128" s="251"/>
      <c r="ICG128" s="251"/>
      <c r="ICH128" s="251"/>
      <c r="ICI128" s="252"/>
      <c r="ICJ128" s="253"/>
      <c r="ICO128" s="254"/>
      <c r="ICR128" s="252"/>
      <c r="ICS128" s="252"/>
      <c r="ICT128" s="252"/>
      <c r="ICU128" s="252"/>
      <c r="ICV128" s="253"/>
      <c r="ICW128" s="253"/>
      <c r="ICX128" s="255"/>
      <c r="ICY128" s="255"/>
      <c r="ICZ128" s="256"/>
      <c r="IDC128" s="251"/>
      <c r="IDD128" s="251"/>
      <c r="IDE128" s="251"/>
      <c r="IDF128" s="251"/>
      <c r="IDG128" s="251"/>
      <c r="IDH128" s="251"/>
      <c r="IDI128" s="252"/>
      <c r="IDJ128" s="253"/>
      <c r="IDO128" s="254"/>
      <c r="IDR128" s="252"/>
      <c r="IDS128" s="252"/>
      <c r="IDT128" s="252"/>
      <c r="IDU128" s="252"/>
      <c r="IDV128" s="253"/>
      <c r="IDW128" s="253"/>
      <c r="IDX128" s="255"/>
      <c r="IDY128" s="255"/>
      <c r="IDZ128" s="256"/>
      <c r="IEC128" s="251"/>
      <c r="IED128" s="251"/>
      <c r="IEE128" s="251"/>
      <c r="IEF128" s="251"/>
      <c r="IEG128" s="251"/>
      <c r="IEH128" s="251"/>
      <c r="IEI128" s="252"/>
      <c r="IEJ128" s="253"/>
      <c r="IEO128" s="254"/>
      <c r="IER128" s="252"/>
      <c r="IES128" s="252"/>
      <c r="IET128" s="252"/>
      <c r="IEU128" s="252"/>
      <c r="IEV128" s="253"/>
      <c r="IEW128" s="253"/>
      <c r="IEX128" s="255"/>
      <c r="IEY128" s="255"/>
      <c r="IEZ128" s="256"/>
      <c r="IFC128" s="251"/>
      <c r="IFD128" s="251"/>
      <c r="IFE128" s="251"/>
      <c r="IFF128" s="251"/>
      <c r="IFG128" s="251"/>
      <c r="IFH128" s="251"/>
      <c r="IFI128" s="252"/>
      <c r="IFJ128" s="253"/>
      <c r="IFO128" s="254"/>
      <c r="IFR128" s="252"/>
      <c r="IFS128" s="252"/>
      <c r="IFT128" s="252"/>
      <c r="IFU128" s="252"/>
      <c r="IFV128" s="253"/>
      <c r="IFW128" s="253"/>
      <c r="IFX128" s="255"/>
      <c r="IFY128" s="255"/>
      <c r="IFZ128" s="256"/>
      <c r="IGC128" s="251"/>
      <c r="IGD128" s="251"/>
      <c r="IGE128" s="251"/>
      <c r="IGF128" s="251"/>
      <c r="IGG128" s="251"/>
      <c r="IGH128" s="251"/>
      <c r="IGI128" s="252"/>
      <c r="IGJ128" s="253"/>
      <c r="IGO128" s="254"/>
      <c r="IGR128" s="252"/>
      <c r="IGS128" s="252"/>
      <c r="IGT128" s="252"/>
      <c r="IGU128" s="252"/>
      <c r="IGV128" s="253"/>
      <c r="IGW128" s="253"/>
      <c r="IGX128" s="255"/>
      <c r="IGY128" s="255"/>
      <c r="IGZ128" s="256"/>
      <c r="IHC128" s="251"/>
      <c r="IHD128" s="251"/>
      <c r="IHE128" s="251"/>
      <c r="IHF128" s="251"/>
      <c r="IHG128" s="251"/>
      <c r="IHH128" s="251"/>
      <c r="IHI128" s="252"/>
      <c r="IHJ128" s="253"/>
      <c r="IHO128" s="254"/>
      <c r="IHR128" s="252"/>
      <c r="IHS128" s="252"/>
      <c r="IHT128" s="252"/>
      <c r="IHU128" s="252"/>
      <c r="IHV128" s="253"/>
      <c r="IHW128" s="253"/>
      <c r="IHX128" s="255"/>
      <c r="IHY128" s="255"/>
      <c r="IHZ128" s="256"/>
      <c r="IIC128" s="251"/>
      <c r="IID128" s="251"/>
      <c r="IIE128" s="251"/>
      <c r="IIF128" s="251"/>
      <c r="IIG128" s="251"/>
      <c r="IIH128" s="251"/>
      <c r="III128" s="252"/>
      <c r="IIJ128" s="253"/>
      <c r="IIO128" s="254"/>
      <c r="IIR128" s="252"/>
      <c r="IIS128" s="252"/>
      <c r="IIT128" s="252"/>
      <c r="IIU128" s="252"/>
      <c r="IIV128" s="253"/>
      <c r="IIW128" s="253"/>
      <c r="IIX128" s="255"/>
      <c r="IIY128" s="255"/>
      <c r="IIZ128" s="256"/>
      <c r="IJC128" s="251"/>
      <c r="IJD128" s="251"/>
      <c r="IJE128" s="251"/>
      <c r="IJF128" s="251"/>
      <c r="IJG128" s="251"/>
      <c r="IJH128" s="251"/>
      <c r="IJI128" s="252"/>
      <c r="IJJ128" s="253"/>
      <c r="IJO128" s="254"/>
      <c r="IJR128" s="252"/>
      <c r="IJS128" s="252"/>
      <c r="IJT128" s="252"/>
      <c r="IJU128" s="252"/>
      <c r="IJV128" s="253"/>
      <c r="IJW128" s="253"/>
      <c r="IJX128" s="255"/>
      <c r="IJY128" s="255"/>
      <c r="IJZ128" s="256"/>
      <c r="IKC128" s="251"/>
      <c r="IKD128" s="251"/>
      <c r="IKE128" s="251"/>
      <c r="IKF128" s="251"/>
      <c r="IKG128" s="251"/>
      <c r="IKH128" s="251"/>
      <c r="IKI128" s="252"/>
      <c r="IKJ128" s="253"/>
      <c r="IKO128" s="254"/>
      <c r="IKR128" s="252"/>
      <c r="IKS128" s="252"/>
      <c r="IKT128" s="252"/>
      <c r="IKU128" s="252"/>
      <c r="IKV128" s="253"/>
      <c r="IKW128" s="253"/>
      <c r="IKX128" s="255"/>
      <c r="IKY128" s="255"/>
      <c r="IKZ128" s="256"/>
      <c r="ILC128" s="251"/>
      <c r="ILD128" s="251"/>
      <c r="ILE128" s="251"/>
      <c r="ILF128" s="251"/>
      <c r="ILG128" s="251"/>
      <c r="ILH128" s="251"/>
      <c r="ILI128" s="252"/>
      <c r="ILJ128" s="253"/>
      <c r="ILO128" s="254"/>
      <c r="ILR128" s="252"/>
      <c r="ILS128" s="252"/>
      <c r="ILT128" s="252"/>
      <c r="ILU128" s="252"/>
      <c r="ILV128" s="253"/>
      <c r="ILW128" s="253"/>
      <c r="ILX128" s="255"/>
      <c r="ILY128" s="255"/>
      <c r="ILZ128" s="256"/>
      <c r="IMC128" s="251"/>
      <c r="IMD128" s="251"/>
      <c r="IME128" s="251"/>
      <c r="IMF128" s="251"/>
      <c r="IMG128" s="251"/>
      <c r="IMH128" s="251"/>
      <c r="IMI128" s="252"/>
      <c r="IMJ128" s="253"/>
      <c r="IMO128" s="254"/>
      <c r="IMR128" s="252"/>
      <c r="IMS128" s="252"/>
      <c r="IMT128" s="252"/>
      <c r="IMU128" s="252"/>
      <c r="IMV128" s="253"/>
      <c r="IMW128" s="253"/>
      <c r="IMX128" s="255"/>
      <c r="IMY128" s="255"/>
      <c r="IMZ128" s="256"/>
      <c r="INC128" s="251"/>
      <c r="IND128" s="251"/>
      <c r="INE128" s="251"/>
      <c r="INF128" s="251"/>
      <c r="ING128" s="251"/>
      <c r="INH128" s="251"/>
      <c r="INI128" s="252"/>
      <c r="INJ128" s="253"/>
      <c r="INO128" s="254"/>
      <c r="INR128" s="252"/>
      <c r="INS128" s="252"/>
      <c r="INT128" s="252"/>
      <c r="INU128" s="252"/>
      <c r="INV128" s="253"/>
      <c r="INW128" s="253"/>
      <c r="INX128" s="255"/>
      <c r="INY128" s="255"/>
      <c r="INZ128" s="256"/>
      <c r="IOC128" s="251"/>
      <c r="IOD128" s="251"/>
      <c r="IOE128" s="251"/>
      <c r="IOF128" s="251"/>
      <c r="IOG128" s="251"/>
      <c r="IOH128" s="251"/>
      <c r="IOI128" s="252"/>
      <c r="IOJ128" s="253"/>
      <c r="IOO128" s="254"/>
      <c r="IOR128" s="252"/>
      <c r="IOS128" s="252"/>
      <c r="IOT128" s="252"/>
      <c r="IOU128" s="252"/>
      <c r="IOV128" s="253"/>
      <c r="IOW128" s="253"/>
      <c r="IOX128" s="255"/>
      <c r="IOY128" s="255"/>
      <c r="IOZ128" s="256"/>
      <c r="IPC128" s="251"/>
      <c r="IPD128" s="251"/>
      <c r="IPE128" s="251"/>
      <c r="IPF128" s="251"/>
      <c r="IPG128" s="251"/>
      <c r="IPH128" s="251"/>
      <c r="IPI128" s="252"/>
      <c r="IPJ128" s="253"/>
      <c r="IPO128" s="254"/>
      <c r="IPR128" s="252"/>
      <c r="IPS128" s="252"/>
      <c r="IPT128" s="252"/>
      <c r="IPU128" s="252"/>
      <c r="IPV128" s="253"/>
      <c r="IPW128" s="253"/>
      <c r="IPX128" s="255"/>
      <c r="IPY128" s="255"/>
      <c r="IPZ128" s="256"/>
      <c r="IQC128" s="251"/>
      <c r="IQD128" s="251"/>
      <c r="IQE128" s="251"/>
      <c r="IQF128" s="251"/>
      <c r="IQG128" s="251"/>
      <c r="IQH128" s="251"/>
      <c r="IQI128" s="252"/>
      <c r="IQJ128" s="253"/>
      <c r="IQO128" s="254"/>
      <c r="IQR128" s="252"/>
      <c r="IQS128" s="252"/>
      <c r="IQT128" s="252"/>
      <c r="IQU128" s="252"/>
      <c r="IQV128" s="253"/>
      <c r="IQW128" s="253"/>
      <c r="IQX128" s="255"/>
      <c r="IQY128" s="255"/>
      <c r="IQZ128" s="256"/>
      <c r="IRC128" s="251"/>
      <c r="IRD128" s="251"/>
      <c r="IRE128" s="251"/>
      <c r="IRF128" s="251"/>
      <c r="IRG128" s="251"/>
      <c r="IRH128" s="251"/>
      <c r="IRI128" s="252"/>
      <c r="IRJ128" s="253"/>
      <c r="IRO128" s="254"/>
      <c r="IRR128" s="252"/>
      <c r="IRS128" s="252"/>
      <c r="IRT128" s="252"/>
      <c r="IRU128" s="252"/>
      <c r="IRV128" s="253"/>
      <c r="IRW128" s="253"/>
      <c r="IRX128" s="255"/>
      <c r="IRY128" s="255"/>
      <c r="IRZ128" s="256"/>
      <c r="ISC128" s="251"/>
      <c r="ISD128" s="251"/>
      <c r="ISE128" s="251"/>
      <c r="ISF128" s="251"/>
      <c r="ISG128" s="251"/>
      <c r="ISH128" s="251"/>
      <c r="ISI128" s="252"/>
      <c r="ISJ128" s="253"/>
      <c r="ISO128" s="254"/>
      <c r="ISR128" s="252"/>
      <c r="ISS128" s="252"/>
      <c r="IST128" s="252"/>
      <c r="ISU128" s="252"/>
      <c r="ISV128" s="253"/>
      <c r="ISW128" s="253"/>
      <c r="ISX128" s="255"/>
      <c r="ISY128" s="255"/>
      <c r="ISZ128" s="256"/>
      <c r="ITC128" s="251"/>
      <c r="ITD128" s="251"/>
      <c r="ITE128" s="251"/>
      <c r="ITF128" s="251"/>
      <c r="ITG128" s="251"/>
      <c r="ITH128" s="251"/>
      <c r="ITI128" s="252"/>
      <c r="ITJ128" s="253"/>
      <c r="ITO128" s="254"/>
      <c r="ITR128" s="252"/>
      <c r="ITS128" s="252"/>
      <c r="ITT128" s="252"/>
      <c r="ITU128" s="252"/>
      <c r="ITV128" s="253"/>
      <c r="ITW128" s="253"/>
      <c r="ITX128" s="255"/>
      <c r="ITY128" s="255"/>
      <c r="ITZ128" s="256"/>
      <c r="IUC128" s="251"/>
      <c r="IUD128" s="251"/>
      <c r="IUE128" s="251"/>
      <c r="IUF128" s="251"/>
      <c r="IUG128" s="251"/>
      <c r="IUH128" s="251"/>
      <c r="IUI128" s="252"/>
      <c r="IUJ128" s="253"/>
      <c r="IUO128" s="254"/>
      <c r="IUR128" s="252"/>
      <c r="IUS128" s="252"/>
      <c r="IUT128" s="252"/>
      <c r="IUU128" s="252"/>
      <c r="IUV128" s="253"/>
      <c r="IUW128" s="253"/>
      <c r="IUX128" s="255"/>
      <c r="IUY128" s="255"/>
      <c r="IUZ128" s="256"/>
      <c r="IVC128" s="251"/>
      <c r="IVD128" s="251"/>
      <c r="IVE128" s="251"/>
      <c r="IVF128" s="251"/>
      <c r="IVG128" s="251"/>
      <c r="IVH128" s="251"/>
      <c r="IVI128" s="252"/>
      <c r="IVJ128" s="253"/>
      <c r="IVO128" s="254"/>
      <c r="IVR128" s="252"/>
      <c r="IVS128" s="252"/>
      <c r="IVT128" s="252"/>
      <c r="IVU128" s="252"/>
      <c r="IVV128" s="253"/>
      <c r="IVW128" s="253"/>
      <c r="IVX128" s="255"/>
      <c r="IVY128" s="255"/>
      <c r="IVZ128" s="256"/>
      <c r="IWC128" s="251"/>
      <c r="IWD128" s="251"/>
      <c r="IWE128" s="251"/>
      <c r="IWF128" s="251"/>
      <c r="IWG128" s="251"/>
      <c r="IWH128" s="251"/>
      <c r="IWI128" s="252"/>
      <c r="IWJ128" s="253"/>
      <c r="IWO128" s="254"/>
      <c r="IWR128" s="252"/>
      <c r="IWS128" s="252"/>
      <c r="IWT128" s="252"/>
      <c r="IWU128" s="252"/>
      <c r="IWV128" s="253"/>
      <c r="IWW128" s="253"/>
      <c r="IWX128" s="255"/>
      <c r="IWY128" s="255"/>
      <c r="IWZ128" s="256"/>
      <c r="IXC128" s="251"/>
      <c r="IXD128" s="251"/>
      <c r="IXE128" s="251"/>
      <c r="IXF128" s="251"/>
      <c r="IXG128" s="251"/>
      <c r="IXH128" s="251"/>
      <c r="IXI128" s="252"/>
      <c r="IXJ128" s="253"/>
      <c r="IXO128" s="254"/>
      <c r="IXR128" s="252"/>
      <c r="IXS128" s="252"/>
      <c r="IXT128" s="252"/>
      <c r="IXU128" s="252"/>
      <c r="IXV128" s="253"/>
      <c r="IXW128" s="253"/>
      <c r="IXX128" s="255"/>
      <c r="IXY128" s="255"/>
      <c r="IXZ128" s="256"/>
      <c r="IYC128" s="251"/>
      <c r="IYD128" s="251"/>
      <c r="IYE128" s="251"/>
      <c r="IYF128" s="251"/>
      <c r="IYG128" s="251"/>
      <c r="IYH128" s="251"/>
      <c r="IYI128" s="252"/>
      <c r="IYJ128" s="253"/>
      <c r="IYO128" s="254"/>
      <c r="IYR128" s="252"/>
      <c r="IYS128" s="252"/>
      <c r="IYT128" s="252"/>
      <c r="IYU128" s="252"/>
      <c r="IYV128" s="253"/>
      <c r="IYW128" s="253"/>
      <c r="IYX128" s="255"/>
      <c r="IYY128" s="255"/>
      <c r="IYZ128" s="256"/>
      <c r="IZC128" s="251"/>
      <c r="IZD128" s="251"/>
      <c r="IZE128" s="251"/>
      <c r="IZF128" s="251"/>
      <c r="IZG128" s="251"/>
      <c r="IZH128" s="251"/>
      <c r="IZI128" s="252"/>
      <c r="IZJ128" s="253"/>
      <c r="IZO128" s="254"/>
      <c r="IZR128" s="252"/>
      <c r="IZS128" s="252"/>
      <c r="IZT128" s="252"/>
      <c r="IZU128" s="252"/>
      <c r="IZV128" s="253"/>
      <c r="IZW128" s="253"/>
      <c r="IZX128" s="255"/>
      <c r="IZY128" s="255"/>
      <c r="IZZ128" s="256"/>
      <c r="JAC128" s="251"/>
      <c r="JAD128" s="251"/>
      <c r="JAE128" s="251"/>
      <c r="JAF128" s="251"/>
      <c r="JAG128" s="251"/>
      <c r="JAH128" s="251"/>
      <c r="JAI128" s="252"/>
      <c r="JAJ128" s="253"/>
      <c r="JAO128" s="254"/>
      <c r="JAR128" s="252"/>
      <c r="JAS128" s="252"/>
      <c r="JAT128" s="252"/>
      <c r="JAU128" s="252"/>
      <c r="JAV128" s="253"/>
      <c r="JAW128" s="253"/>
      <c r="JAX128" s="255"/>
      <c r="JAY128" s="255"/>
      <c r="JAZ128" s="256"/>
      <c r="JBC128" s="251"/>
      <c r="JBD128" s="251"/>
      <c r="JBE128" s="251"/>
      <c r="JBF128" s="251"/>
      <c r="JBG128" s="251"/>
      <c r="JBH128" s="251"/>
      <c r="JBI128" s="252"/>
      <c r="JBJ128" s="253"/>
      <c r="JBO128" s="254"/>
      <c r="JBR128" s="252"/>
      <c r="JBS128" s="252"/>
      <c r="JBT128" s="252"/>
      <c r="JBU128" s="252"/>
      <c r="JBV128" s="253"/>
      <c r="JBW128" s="253"/>
      <c r="JBX128" s="255"/>
      <c r="JBY128" s="255"/>
      <c r="JBZ128" s="256"/>
      <c r="JCC128" s="251"/>
      <c r="JCD128" s="251"/>
      <c r="JCE128" s="251"/>
      <c r="JCF128" s="251"/>
      <c r="JCG128" s="251"/>
      <c r="JCH128" s="251"/>
      <c r="JCI128" s="252"/>
      <c r="JCJ128" s="253"/>
      <c r="JCO128" s="254"/>
      <c r="JCR128" s="252"/>
      <c r="JCS128" s="252"/>
      <c r="JCT128" s="252"/>
      <c r="JCU128" s="252"/>
      <c r="JCV128" s="253"/>
      <c r="JCW128" s="253"/>
      <c r="JCX128" s="255"/>
      <c r="JCY128" s="255"/>
      <c r="JCZ128" s="256"/>
      <c r="JDC128" s="251"/>
      <c r="JDD128" s="251"/>
      <c r="JDE128" s="251"/>
      <c r="JDF128" s="251"/>
      <c r="JDG128" s="251"/>
      <c r="JDH128" s="251"/>
      <c r="JDI128" s="252"/>
      <c r="JDJ128" s="253"/>
      <c r="JDO128" s="254"/>
      <c r="JDR128" s="252"/>
      <c r="JDS128" s="252"/>
      <c r="JDT128" s="252"/>
      <c r="JDU128" s="252"/>
      <c r="JDV128" s="253"/>
      <c r="JDW128" s="253"/>
      <c r="JDX128" s="255"/>
      <c r="JDY128" s="255"/>
      <c r="JDZ128" s="256"/>
      <c r="JEC128" s="251"/>
      <c r="JED128" s="251"/>
      <c r="JEE128" s="251"/>
      <c r="JEF128" s="251"/>
      <c r="JEG128" s="251"/>
      <c r="JEH128" s="251"/>
      <c r="JEI128" s="252"/>
      <c r="JEJ128" s="253"/>
      <c r="JEO128" s="254"/>
      <c r="JER128" s="252"/>
      <c r="JES128" s="252"/>
      <c r="JET128" s="252"/>
      <c r="JEU128" s="252"/>
      <c r="JEV128" s="253"/>
      <c r="JEW128" s="253"/>
      <c r="JEX128" s="255"/>
      <c r="JEY128" s="255"/>
      <c r="JEZ128" s="256"/>
      <c r="JFC128" s="251"/>
      <c r="JFD128" s="251"/>
      <c r="JFE128" s="251"/>
      <c r="JFF128" s="251"/>
      <c r="JFG128" s="251"/>
      <c r="JFH128" s="251"/>
      <c r="JFI128" s="252"/>
      <c r="JFJ128" s="253"/>
      <c r="JFO128" s="254"/>
      <c r="JFR128" s="252"/>
      <c r="JFS128" s="252"/>
      <c r="JFT128" s="252"/>
      <c r="JFU128" s="252"/>
      <c r="JFV128" s="253"/>
      <c r="JFW128" s="253"/>
      <c r="JFX128" s="255"/>
      <c r="JFY128" s="255"/>
      <c r="JFZ128" s="256"/>
      <c r="JGC128" s="251"/>
      <c r="JGD128" s="251"/>
      <c r="JGE128" s="251"/>
      <c r="JGF128" s="251"/>
      <c r="JGG128" s="251"/>
      <c r="JGH128" s="251"/>
      <c r="JGI128" s="252"/>
      <c r="JGJ128" s="253"/>
      <c r="JGO128" s="254"/>
      <c r="JGR128" s="252"/>
      <c r="JGS128" s="252"/>
      <c r="JGT128" s="252"/>
      <c r="JGU128" s="252"/>
      <c r="JGV128" s="253"/>
      <c r="JGW128" s="253"/>
      <c r="JGX128" s="255"/>
      <c r="JGY128" s="255"/>
      <c r="JGZ128" s="256"/>
      <c r="JHC128" s="251"/>
      <c r="JHD128" s="251"/>
      <c r="JHE128" s="251"/>
      <c r="JHF128" s="251"/>
      <c r="JHG128" s="251"/>
      <c r="JHH128" s="251"/>
      <c r="JHI128" s="252"/>
      <c r="JHJ128" s="253"/>
      <c r="JHO128" s="254"/>
      <c r="JHR128" s="252"/>
      <c r="JHS128" s="252"/>
      <c r="JHT128" s="252"/>
      <c r="JHU128" s="252"/>
      <c r="JHV128" s="253"/>
      <c r="JHW128" s="253"/>
      <c r="JHX128" s="255"/>
      <c r="JHY128" s="255"/>
      <c r="JHZ128" s="256"/>
      <c r="JIC128" s="251"/>
      <c r="JID128" s="251"/>
      <c r="JIE128" s="251"/>
      <c r="JIF128" s="251"/>
      <c r="JIG128" s="251"/>
      <c r="JIH128" s="251"/>
      <c r="JII128" s="252"/>
      <c r="JIJ128" s="253"/>
      <c r="JIO128" s="254"/>
      <c r="JIR128" s="252"/>
      <c r="JIS128" s="252"/>
      <c r="JIT128" s="252"/>
      <c r="JIU128" s="252"/>
      <c r="JIV128" s="253"/>
      <c r="JIW128" s="253"/>
      <c r="JIX128" s="255"/>
      <c r="JIY128" s="255"/>
      <c r="JIZ128" s="256"/>
      <c r="JJC128" s="251"/>
      <c r="JJD128" s="251"/>
      <c r="JJE128" s="251"/>
      <c r="JJF128" s="251"/>
      <c r="JJG128" s="251"/>
      <c r="JJH128" s="251"/>
      <c r="JJI128" s="252"/>
      <c r="JJJ128" s="253"/>
      <c r="JJO128" s="254"/>
      <c r="JJR128" s="252"/>
      <c r="JJS128" s="252"/>
      <c r="JJT128" s="252"/>
      <c r="JJU128" s="252"/>
      <c r="JJV128" s="253"/>
      <c r="JJW128" s="253"/>
      <c r="JJX128" s="255"/>
      <c r="JJY128" s="255"/>
      <c r="JJZ128" s="256"/>
      <c r="JKC128" s="251"/>
      <c r="JKD128" s="251"/>
      <c r="JKE128" s="251"/>
      <c r="JKF128" s="251"/>
      <c r="JKG128" s="251"/>
      <c r="JKH128" s="251"/>
      <c r="JKI128" s="252"/>
      <c r="JKJ128" s="253"/>
      <c r="JKO128" s="254"/>
      <c r="JKR128" s="252"/>
      <c r="JKS128" s="252"/>
      <c r="JKT128" s="252"/>
      <c r="JKU128" s="252"/>
      <c r="JKV128" s="253"/>
      <c r="JKW128" s="253"/>
      <c r="JKX128" s="255"/>
      <c r="JKY128" s="255"/>
      <c r="JKZ128" s="256"/>
      <c r="JLC128" s="251"/>
      <c r="JLD128" s="251"/>
      <c r="JLE128" s="251"/>
      <c r="JLF128" s="251"/>
      <c r="JLG128" s="251"/>
      <c r="JLH128" s="251"/>
      <c r="JLI128" s="252"/>
      <c r="JLJ128" s="253"/>
      <c r="JLO128" s="254"/>
      <c r="JLR128" s="252"/>
      <c r="JLS128" s="252"/>
      <c r="JLT128" s="252"/>
      <c r="JLU128" s="252"/>
      <c r="JLV128" s="253"/>
      <c r="JLW128" s="253"/>
      <c r="JLX128" s="255"/>
      <c r="JLY128" s="255"/>
      <c r="JLZ128" s="256"/>
      <c r="JMC128" s="251"/>
      <c r="JMD128" s="251"/>
      <c r="JME128" s="251"/>
      <c r="JMF128" s="251"/>
      <c r="JMG128" s="251"/>
      <c r="JMH128" s="251"/>
      <c r="JMI128" s="252"/>
      <c r="JMJ128" s="253"/>
      <c r="JMO128" s="254"/>
      <c r="JMR128" s="252"/>
      <c r="JMS128" s="252"/>
      <c r="JMT128" s="252"/>
      <c r="JMU128" s="252"/>
      <c r="JMV128" s="253"/>
      <c r="JMW128" s="253"/>
      <c r="JMX128" s="255"/>
      <c r="JMY128" s="255"/>
      <c r="JMZ128" s="256"/>
      <c r="JNC128" s="251"/>
      <c r="JND128" s="251"/>
      <c r="JNE128" s="251"/>
      <c r="JNF128" s="251"/>
      <c r="JNG128" s="251"/>
      <c r="JNH128" s="251"/>
      <c r="JNI128" s="252"/>
      <c r="JNJ128" s="253"/>
      <c r="JNO128" s="254"/>
      <c r="JNR128" s="252"/>
      <c r="JNS128" s="252"/>
      <c r="JNT128" s="252"/>
      <c r="JNU128" s="252"/>
      <c r="JNV128" s="253"/>
      <c r="JNW128" s="253"/>
      <c r="JNX128" s="255"/>
      <c r="JNY128" s="255"/>
      <c r="JNZ128" s="256"/>
      <c r="JOC128" s="251"/>
      <c r="JOD128" s="251"/>
      <c r="JOE128" s="251"/>
      <c r="JOF128" s="251"/>
      <c r="JOG128" s="251"/>
      <c r="JOH128" s="251"/>
      <c r="JOI128" s="252"/>
      <c r="JOJ128" s="253"/>
      <c r="JOO128" s="254"/>
      <c r="JOR128" s="252"/>
      <c r="JOS128" s="252"/>
      <c r="JOT128" s="252"/>
      <c r="JOU128" s="252"/>
      <c r="JOV128" s="253"/>
      <c r="JOW128" s="253"/>
      <c r="JOX128" s="255"/>
      <c r="JOY128" s="255"/>
      <c r="JOZ128" s="256"/>
      <c r="JPC128" s="251"/>
      <c r="JPD128" s="251"/>
      <c r="JPE128" s="251"/>
      <c r="JPF128" s="251"/>
      <c r="JPG128" s="251"/>
      <c r="JPH128" s="251"/>
      <c r="JPI128" s="252"/>
      <c r="JPJ128" s="253"/>
      <c r="JPO128" s="254"/>
      <c r="JPR128" s="252"/>
      <c r="JPS128" s="252"/>
      <c r="JPT128" s="252"/>
      <c r="JPU128" s="252"/>
      <c r="JPV128" s="253"/>
      <c r="JPW128" s="253"/>
      <c r="JPX128" s="255"/>
      <c r="JPY128" s="255"/>
      <c r="JPZ128" s="256"/>
      <c r="JQC128" s="251"/>
      <c r="JQD128" s="251"/>
      <c r="JQE128" s="251"/>
      <c r="JQF128" s="251"/>
      <c r="JQG128" s="251"/>
      <c r="JQH128" s="251"/>
      <c r="JQI128" s="252"/>
      <c r="JQJ128" s="253"/>
      <c r="JQO128" s="254"/>
      <c r="JQR128" s="252"/>
      <c r="JQS128" s="252"/>
      <c r="JQT128" s="252"/>
      <c r="JQU128" s="252"/>
      <c r="JQV128" s="253"/>
      <c r="JQW128" s="253"/>
      <c r="JQX128" s="255"/>
      <c r="JQY128" s="255"/>
      <c r="JQZ128" s="256"/>
      <c r="JRC128" s="251"/>
      <c r="JRD128" s="251"/>
      <c r="JRE128" s="251"/>
      <c r="JRF128" s="251"/>
      <c r="JRG128" s="251"/>
      <c r="JRH128" s="251"/>
      <c r="JRI128" s="252"/>
      <c r="JRJ128" s="253"/>
      <c r="JRO128" s="254"/>
      <c r="JRR128" s="252"/>
      <c r="JRS128" s="252"/>
      <c r="JRT128" s="252"/>
      <c r="JRU128" s="252"/>
      <c r="JRV128" s="253"/>
      <c r="JRW128" s="253"/>
      <c r="JRX128" s="255"/>
      <c r="JRY128" s="255"/>
      <c r="JRZ128" s="256"/>
      <c r="JSC128" s="251"/>
      <c r="JSD128" s="251"/>
      <c r="JSE128" s="251"/>
      <c r="JSF128" s="251"/>
      <c r="JSG128" s="251"/>
      <c r="JSH128" s="251"/>
      <c r="JSI128" s="252"/>
      <c r="JSJ128" s="253"/>
      <c r="JSO128" s="254"/>
      <c r="JSR128" s="252"/>
      <c r="JSS128" s="252"/>
      <c r="JST128" s="252"/>
      <c r="JSU128" s="252"/>
      <c r="JSV128" s="253"/>
      <c r="JSW128" s="253"/>
      <c r="JSX128" s="255"/>
      <c r="JSY128" s="255"/>
      <c r="JSZ128" s="256"/>
      <c r="JTC128" s="251"/>
      <c r="JTD128" s="251"/>
      <c r="JTE128" s="251"/>
      <c r="JTF128" s="251"/>
      <c r="JTG128" s="251"/>
      <c r="JTH128" s="251"/>
      <c r="JTI128" s="252"/>
      <c r="JTJ128" s="253"/>
      <c r="JTO128" s="254"/>
      <c r="JTR128" s="252"/>
      <c r="JTS128" s="252"/>
      <c r="JTT128" s="252"/>
      <c r="JTU128" s="252"/>
      <c r="JTV128" s="253"/>
      <c r="JTW128" s="253"/>
      <c r="JTX128" s="255"/>
      <c r="JTY128" s="255"/>
      <c r="JTZ128" s="256"/>
      <c r="JUC128" s="251"/>
      <c r="JUD128" s="251"/>
      <c r="JUE128" s="251"/>
      <c r="JUF128" s="251"/>
      <c r="JUG128" s="251"/>
      <c r="JUH128" s="251"/>
      <c r="JUI128" s="252"/>
      <c r="JUJ128" s="253"/>
      <c r="JUO128" s="254"/>
      <c r="JUR128" s="252"/>
      <c r="JUS128" s="252"/>
      <c r="JUT128" s="252"/>
      <c r="JUU128" s="252"/>
      <c r="JUV128" s="253"/>
      <c r="JUW128" s="253"/>
      <c r="JUX128" s="255"/>
      <c r="JUY128" s="255"/>
      <c r="JUZ128" s="256"/>
      <c r="JVC128" s="251"/>
      <c r="JVD128" s="251"/>
      <c r="JVE128" s="251"/>
      <c r="JVF128" s="251"/>
      <c r="JVG128" s="251"/>
      <c r="JVH128" s="251"/>
      <c r="JVI128" s="252"/>
      <c r="JVJ128" s="253"/>
      <c r="JVO128" s="254"/>
      <c r="JVR128" s="252"/>
      <c r="JVS128" s="252"/>
      <c r="JVT128" s="252"/>
      <c r="JVU128" s="252"/>
      <c r="JVV128" s="253"/>
      <c r="JVW128" s="253"/>
      <c r="JVX128" s="255"/>
      <c r="JVY128" s="255"/>
      <c r="JVZ128" s="256"/>
      <c r="JWC128" s="251"/>
      <c r="JWD128" s="251"/>
      <c r="JWE128" s="251"/>
      <c r="JWF128" s="251"/>
      <c r="JWG128" s="251"/>
      <c r="JWH128" s="251"/>
      <c r="JWI128" s="252"/>
      <c r="JWJ128" s="253"/>
      <c r="JWO128" s="254"/>
      <c r="JWR128" s="252"/>
      <c r="JWS128" s="252"/>
      <c r="JWT128" s="252"/>
      <c r="JWU128" s="252"/>
      <c r="JWV128" s="253"/>
      <c r="JWW128" s="253"/>
      <c r="JWX128" s="255"/>
      <c r="JWY128" s="255"/>
      <c r="JWZ128" s="256"/>
      <c r="JXC128" s="251"/>
      <c r="JXD128" s="251"/>
      <c r="JXE128" s="251"/>
      <c r="JXF128" s="251"/>
      <c r="JXG128" s="251"/>
      <c r="JXH128" s="251"/>
      <c r="JXI128" s="252"/>
      <c r="JXJ128" s="253"/>
      <c r="JXO128" s="254"/>
      <c r="JXR128" s="252"/>
      <c r="JXS128" s="252"/>
      <c r="JXT128" s="252"/>
      <c r="JXU128" s="252"/>
      <c r="JXV128" s="253"/>
      <c r="JXW128" s="253"/>
      <c r="JXX128" s="255"/>
      <c r="JXY128" s="255"/>
      <c r="JXZ128" s="256"/>
      <c r="JYC128" s="251"/>
      <c r="JYD128" s="251"/>
      <c r="JYE128" s="251"/>
      <c r="JYF128" s="251"/>
      <c r="JYG128" s="251"/>
      <c r="JYH128" s="251"/>
      <c r="JYI128" s="252"/>
      <c r="JYJ128" s="253"/>
      <c r="JYO128" s="254"/>
      <c r="JYR128" s="252"/>
      <c r="JYS128" s="252"/>
      <c r="JYT128" s="252"/>
      <c r="JYU128" s="252"/>
      <c r="JYV128" s="253"/>
      <c r="JYW128" s="253"/>
      <c r="JYX128" s="255"/>
      <c r="JYY128" s="255"/>
      <c r="JYZ128" s="256"/>
      <c r="JZC128" s="251"/>
      <c r="JZD128" s="251"/>
      <c r="JZE128" s="251"/>
      <c r="JZF128" s="251"/>
      <c r="JZG128" s="251"/>
      <c r="JZH128" s="251"/>
      <c r="JZI128" s="252"/>
      <c r="JZJ128" s="253"/>
      <c r="JZO128" s="254"/>
      <c r="JZR128" s="252"/>
      <c r="JZS128" s="252"/>
      <c r="JZT128" s="252"/>
      <c r="JZU128" s="252"/>
      <c r="JZV128" s="253"/>
      <c r="JZW128" s="253"/>
      <c r="JZX128" s="255"/>
      <c r="JZY128" s="255"/>
      <c r="JZZ128" s="256"/>
      <c r="KAC128" s="251"/>
      <c r="KAD128" s="251"/>
      <c r="KAE128" s="251"/>
      <c r="KAF128" s="251"/>
      <c r="KAG128" s="251"/>
      <c r="KAH128" s="251"/>
      <c r="KAI128" s="252"/>
      <c r="KAJ128" s="253"/>
      <c r="KAO128" s="254"/>
      <c r="KAR128" s="252"/>
      <c r="KAS128" s="252"/>
      <c r="KAT128" s="252"/>
      <c r="KAU128" s="252"/>
      <c r="KAV128" s="253"/>
      <c r="KAW128" s="253"/>
      <c r="KAX128" s="255"/>
      <c r="KAY128" s="255"/>
      <c r="KAZ128" s="256"/>
      <c r="KBC128" s="251"/>
      <c r="KBD128" s="251"/>
      <c r="KBE128" s="251"/>
      <c r="KBF128" s="251"/>
      <c r="KBG128" s="251"/>
      <c r="KBH128" s="251"/>
      <c r="KBI128" s="252"/>
      <c r="KBJ128" s="253"/>
      <c r="KBO128" s="254"/>
      <c r="KBR128" s="252"/>
      <c r="KBS128" s="252"/>
      <c r="KBT128" s="252"/>
      <c r="KBU128" s="252"/>
      <c r="KBV128" s="253"/>
      <c r="KBW128" s="253"/>
      <c r="KBX128" s="255"/>
      <c r="KBY128" s="255"/>
      <c r="KBZ128" s="256"/>
      <c r="KCC128" s="251"/>
      <c r="KCD128" s="251"/>
      <c r="KCE128" s="251"/>
      <c r="KCF128" s="251"/>
      <c r="KCG128" s="251"/>
      <c r="KCH128" s="251"/>
      <c r="KCI128" s="252"/>
      <c r="KCJ128" s="253"/>
      <c r="KCO128" s="254"/>
      <c r="KCR128" s="252"/>
      <c r="KCS128" s="252"/>
      <c r="KCT128" s="252"/>
      <c r="KCU128" s="252"/>
      <c r="KCV128" s="253"/>
      <c r="KCW128" s="253"/>
      <c r="KCX128" s="255"/>
      <c r="KCY128" s="255"/>
      <c r="KCZ128" s="256"/>
      <c r="KDC128" s="251"/>
      <c r="KDD128" s="251"/>
      <c r="KDE128" s="251"/>
      <c r="KDF128" s="251"/>
      <c r="KDG128" s="251"/>
      <c r="KDH128" s="251"/>
      <c r="KDI128" s="252"/>
      <c r="KDJ128" s="253"/>
      <c r="KDO128" s="254"/>
      <c r="KDR128" s="252"/>
      <c r="KDS128" s="252"/>
      <c r="KDT128" s="252"/>
      <c r="KDU128" s="252"/>
      <c r="KDV128" s="253"/>
      <c r="KDW128" s="253"/>
      <c r="KDX128" s="255"/>
      <c r="KDY128" s="255"/>
      <c r="KDZ128" s="256"/>
      <c r="KEC128" s="251"/>
      <c r="KED128" s="251"/>
      <c r="KEE128" s="251"/>
      <c r="KEF128" s="251"/>
      <c r="KEG128" s="251"/>
      <c r="KEH128" s="251"/>
      <c r="KEI128" s="252"/>
      <c r="KEJ128" s="253"/>
      <c r="KEO128" s="254"/>
      <c r="KER128" s="252"/>
      <c r="KES128" s="252"/>
      <c r="KET128" s="252"/>
      <c r="KEU128" s="252"/>
      <c r="KEV128" s="253"/>
      <c r="KEW128" s="253"/>
      <c r="KEX128" s="255"/>
      <c r="KEY128" s="255"/>
      <c r="KEZ128" s="256"/>
      <c r="KFC128" s="251"/>
      <c r="KFD128" s="251"/>
      <c r="KFE128" s="251"/>
      <c r="KFF128" s="251"/>
      <c r="KFG128" s="251"/>
      <c r="KFH128" s="251"/>
      <c r="KFI128" s="252"/>
      <c r="KFJ128" s="253"/>
      <c r="KFO128" s="254"/>
      <c r="KFR128" s="252"/>
      <c r="KFS128" s="252"/>
      <c r="KFT128" s="252"/>
      <c r="KFU128" s="252"/>
      <c r="KFV128" s="253"/>
      <c r="KFW128" s="253"/>
      <c r="KFX128" s="255"/>
      <c r="KFY128" s="255"/>
      <c r="KFZ128" s="256"/>
      <c r="KGC128" s="251"/>
      <c r="KGD128" s="251"/>
      <c r="KGE128" s="251"/>
      <c r="KGF128" s="251"/>
      <c r="KGG128" s="251"/>
      <c r="KGH128" s="251"/>
      <c r="KGI128" s="252"/>
      <c r="KGJ128" s="253"/>
      <c r="KGO128" s="254"/>
      <c r="KGR128" s="252"/>
      <c r="KGS128" s="252"/>
      <c r="KGT128" s="252"/>
      <c r="KGU128" s="252"/>
      <c r="KGV128" s="253"/>
      <c r="KGW128" s="253"/>
      <c r="KGX128" s="255"/>
      <c r="KGY128" s="255"/>
      <c r="KGZ128" s="256"/>
      <c r="KHC128" s="251"/>
      <c r="KHD128" s="251"/>
      <c r="KHE128" s="251"/>
      <c r="KHF128" s="251"/>
      <c r="KHG128" s="251"/>
      <c r="KHH128" s="251"/>
      <c r="KHI128" s="252"/>
      <c r="KHJ128" s="253"/>
      <c r="KHO128" s="254"/>
      <c r="KHR128" s="252"/>
      <c r="KHS128" s="252"/>
      <c r="KHT128" s="252"/>
      <c r="KHU128" s="252"/>
      <c r="KHV128" s="253"/>
      <c r="KHW128" s="253"/>
      <c r="KHX128" s="255"/>
      <c r="KHY128" s="255"/>
      <c r="KHZ128" s="256"/>
      <c r="KIC128" s="251"/>
      <c r="KID128" s="251"/>
      <c r="KIE128" s="251"/>
      <c r="KIF128" s="251"/>
      <c r="KIG128" s="251"/>
      <c r="KIH128" s="251"/>
      <c r="KII128" s="252"/>
      <c r="KIJ128" s="253"/>
      <c r="KIO128" s="254"/>
      <c r="KIR128" s="252"/>
      <c r="KIS128" s="252"/>
      <c r="KIT128" s="252"/>
      <c r="KIU128" s="252"/>
      <c r="KIV128" s="253"/>
      <c r="KIW128" s="253"/>
      <c r="KIX128" s="255"/>
      <c r="KIY128" s="255"/>
      <c r="KIZ128" s="256"/>
      <c r="KJC128" s="251"/>
      <c r="KJD128" s="251"/>
      <c r="KJE128" s="251"/>
      <c r="KJF128" s="251"/>
      <c r="KJG128" s="251"/>
      <c r="KJH128" s="251"/>
      <c r="KJI128" s="252"/>
      <c r="KJJ128" s="253"/>
      <c r="KJO128" s="254"/>
      <c r="KJR128" s="252"/>
      <c r="KJS128" s="252"/>
      <c r="KJT128" s="252"/>
      <c r="KJU128" s="252"/>
      <c r="KJV128" s="253"/>
      <c r="KJW128" s="253"/>
      <c r="KJX128" s="255"/>
      <c r="KJY128" s="255"/>
      <c r="KJZ128" s="256"/>
      <c r="KKC128" s="251"/>
      <c r="KKD128" s="251"/>
      <c r="KKE128" s="251"/>
      <c r="KKF128" s="251"/>
      <c r="KKG128" s="251"/>
      <c r="KKH128" s="251"/>
      <c r="KKI128" s="252"/>
      <c r="KKJ128" s="253"/>
      <c r="KKO128" s="254"/>
      <c r="KKR128" s="252"/>
      <c r="KKS128" s="252"/>
      <c r="KKT128" s="252"/>
      <c r="KKU128" s="252"/>
      <c r="KKV128" s="253"/>
      <c r="KKW128" s="253"/>
      <c r="KKX128" s="255"/>
      <c r="KKY128" s="255"/>
      <c r="KKZ128" s="256"/>
      <c r="KLC128" s="251"/>
      <c r="KLD128" s="251"/>
      <c r="KLE128" s="251"/>
      <c r="KLF128" s="251"/>
      <c r="KLG128" s="251"/>
      <c r="KLH128" s="251"/>
      <c r="KLI128" s="252"/>
      <c r="KLJ128" s="253"/>
      <c r="KLO128" s="254"/>
      <c r="KLR128" s="252"/>
      <c r="KLS128" s="252"/>
      <c r="KLT128" s="252"/>
      <c r="KLU128" s="252"/>
      <c r="KLV128" s="253"/>
      <c r="KLW128" s="253"/>
      <c r="KLX128" s="255"/>
      <c r="KLY128" s="255"/>
      <c r="KLZ128" s="256"/>
      <c r="KMC128" s="251"/>
      <c r="KMD128" s="251"/>
      <c r="KME128" s="251"/>
      <c r="KMF128" s="251"/>
      <c r="KMG128" s="251"/>
      <c r="KMH128" s="251"/>
      <c r="KMI128" s="252"/>
      <c r="KMJ128" s="253"/>
      <c r="KMO128" s="254"/>
      <c r="KMR128" s="252"/>
      <c r="KMS128" s="252"/>
      <c r="KMT128" s="252"/>
      <c r="KMU128" s="252"/>
      <c r="KMV128" s="253"/>
      <c r="KMW128" s="253"/>
      <c r="KMX128" s="255"/>
      <c r="KMY128" s="255"/>
      <c r="KMZ128" s="256"/>
      <c r="KNC128" s="251"/>
      <c r="KND128" s="251"/>
      <c r="KNE128" s="251"/>
      <c r="KNF128" s="251"/>
      <c r="KNG128" s="251"/>
      <c r="KNH128" s="251"/>
      <c r="KNI128" s="252"/>
      <c r="KNJ128" s="253"/>
      <c r="KNO128" s="254"/>
      <c r="KNR128" s="252"/>
      <c r="KNS128" s="252"/>
      <c r="KNT128" s="252"/>
      <c r="KNU128" s="252"/>
      <c r="KNV128" s="253"/>
      <c r="KNW128" s="253"/>
      <c r="KNX128" s="255"/>
      <c r="KNY128" s="255"/>
      <c r="KNZ128" s="256"/>
      <c r="KOC128" s="251"/>
      <c r="KOD128" s="251"/>
      <c r="KOE128" s="251"/>
      <c r="KOF128" s="251"/>
      <c r="KOG128" s="251"/>
      <c r="KOH128" s="251"/>
      <c r="KOI128" s="252"/>
      <c r="KOJ128" s="253"/>
      <c r="KOO128" s="254"/>
      <c r="KOR128" s="252"/>
      <c r="KOS128" s="252"/>
      <c r="KOT128" s="252"/>
      <c r="KOU128" s="252"/>
      <c r="KOV128" s="253"/>
      <c r="KOW128" s="253"/>
      <c r="KOX128" s="255"/>
      <c r="KOY128" s="255"/>
      <c r="KOZ128" s="256"/>
      <c r="KPC128" s="251"/>
      <c r="KPD128" s="251"/>
      <c r="KPE128" s="251"/>
      <c r="KPF128" s="251"/>
      <c r="KPG128" s="251"/>
      <c r="KPH128" s="251"/>
      <c r="KPI128" s="252"/>
      <c r="KPJ128" s="253"/>
      <c r="KPO128" s="254"/>
      <c r="KPR128" s="252"/>
      <c r="KPS128" s="252"/>
      <c r="KPT128" s="252"/>
      <c r="KPU128" s="252"/>
      <c r="KPV128" s="253"/>
      <c r="KPW128" s="253"/>
      <c r="KPX128" s="255"/>
      <c r="KPY128" s="255"/>
      <c r="KPZ128" s="256"/>
      <c r="KQC128" s="251"/>
      <c r="KQD128" s="251"/>
      <c r="KQE128" s="251"/>
      <c r="KQF128" s="251"/>
      <c r="KQG128" s="251"/>
      <c r="KQH128" s="251"/>
      <c r="KQI128" s="252"/>
      <c r="KQJ128" s="253"/>
      <c r="KQO128" s="254"/>
      <c r="KQR128" s="252"/>
      <c r="KQS128" s="252"/>
      <c r="KQT128" s="252"/>
      <c r="KQU128" s="252"/>
      <c r="KQV128" s="253"/>
      <c r="KQW128" s="253"/>
      <c r="KQX128" s="255"/>
      <c r="KQY128" s="255"/>
      <c r="KQZ128" s="256"/>
      <c r="KRC128" s="251"/>
      <c r="KRD128" s="251"/>
      <c r="KRE128" s="251"/>
      <c r="KRF128" s="251"/>
      <c r="KRG128" s="251"/>
      <c r="KRH128" s="251"/>
      <c r="KRI128" s="252"/>
      <c r="KRJ128" s="253"/>
      <c r="KRO128" s="254"/>
      <c r="KRR128" s="252"/>
      <c r="KRS128" s="252"/>
      <c r="KRT128" s="252"/>
      <c r="KRU128" s="252"/>
      <c r="KRV128" s="253"/>
      <c r="KRW128" s="253"/>
      <c r="KRX128" s="255"/>
      <c r="KRY128" s="255"/>
      <c r="KRZ128" s="256"/>
      <c r="KSC128" s="251"/>
      <c r="KSD128" s="251"/>
      <c r="KSE128" s="251"/>
      <c r="KSF128" s="251"/>
      <c r="KSG128" s="251"/>
      <c r="KSH128" s="251"/>
      <c r="KSI128" s="252"/>
      <c r="KSJ128" s="253"/>
      <c r="KSO128" s="254"/>
      <c r="KSR128" s="252"/>
      <c r="KSS128" s="252"/>
      <c r="KST128" s="252"/>
      <c r="KSU128" s="252"/>
      <c r="KSV128" s="253"/>
      <c r="KSW128" s="253"/>
      <c r="KSX128" s="255"/>
      <c r="KSY128" s="255"/>
      <c r="KSZ128" s="256"/>
      <c r="KTC128" s="251"/>
      <c r="KTD128" s="251"/>
      <c r="KTE128" s="251"/>
      <c r="KTF128" s="251"/>
      <c r="KTG128" s="251"/>
      <c r="KTH128" s="251"/>
      <c r="KTI128" s="252"/>
      <c r="KTJ128" s="253"/>
      <c r="KTO128" s="254"/>
      <c r="KTR128" s="252"/>
      <c r="KTS128" s="252"/>
      <c r="KTT128" s="252"/>
      <c r="KTU128" s="252"/>
      <c r="KTV128" s="253"/>
      <c r="KTW128" s="253"/>
      <c r="KTX128" s="255"/>
      <c r="KTY128" s="255"/>
      <c r="KTZ128" s="256"/>
      <c r="KUC128" s="251"/>
      <c r="KUD128" s="251"/>
      <c r="KUE128" s="251"/>
      <c r="KUF128" s="251"/>
      <c r="KUG128" s="251"/>
      <c r="KUH128" s="251"/>
      <c r="KUI128" s="252"/>
      <c r="KUJ128" s="253"/>
      <c r="KUO128" s="254"/>
      <c r="KUR128" s="252"/>
      <c r="KUS128" s="252"/>
      <c r="KUT128" s="252"/>
      <c r="KUU128" s="252"/>
      <c r="KUV128" s="253"/>
      <c r="KUW128" s="253"/>
      <c r="KUX128" s="255"/>
      <c r="KUY128" s="255"/>
      <c r="KUZ128" s="256"/>
      <c r="KVC128" s="251"/>
      <c r="KVD128" s="251"/>
      <c r="KVE128" s="251"/>
      <c r="KVF128" s="251"/>
      <c r="KVG128" s="251"/>
      <c r="KVH128" s="251"/>
      <c r="KVI128" s="252"/>
      <c r="KVJ128" s="253"/>
      <c r="KVO128" s="254"/>
      <c r="KVR128" s="252"/>
      <c r="KVS128" s="252"/>
      <c r="KVT128" s="252"/>
      <c r="KVU128" s="252"/>
      <c r="KVV128" s="253"/>
      <c r="KVW128" s="253"/>
      <c r="KVX128" s="255"/>
      <c r="KVY128" s="255"/>
      <c r="KVZ128" s="256"/>
      <c r="KWC128" s="251"/>
      <c r="KWD128" s="251"/>
      <c r="KWE128" s="251"/>
      <c r="KWF128" s="251"/>
      <c r="KWG128" s="251"/>
      <c r="KWH128" s="251"/>
      <c r="KWI128" s="252"/>
      <c r="KWJ128" s="253"/>
      <c r="KWO128" s="254"/>
      <c r="KWR128" s="252"/>
      <c r="KWS128" s="252"/>
      <c r="KWT128" s="252"/>
      <c r="KWU128" s="252"/>
      <c r="KWV128" s="253"/>
      <c r="KWW128" s="253"/>
      <c r="KWX128" s="255"/>
      <c r="KWY128" s="255"/>
      <c r="KWZ128" s="256"/>
      <c r="KXC128" s="251"/>
      <c r="KXD128" s="251"/>
      <c r="KXE128" s="251"/>
      <c r="KXF128" s="251"/>
      <c r="KXG128" s="251"/>
      <c r="KXH128" s="251"/>
      <c r="KXI128" s="252"/>
      <c r="KXJ128" s="253"/>
      <c r="KXO128" s="254"/>
      <c r="KXR128" s="252"/>
      <c r="KXS128" s="252"/>
      <c r="KXT128" s="252"/>
      <c r="KXU128" s="252"/>
      <c r="KXV128" s="253"/>
      <c r="KXW128" s="253"/>
      <c r="KXX128" s="255"/>
      <c r="KXY128" s="255"/>
      <c r="KXZ128" s="256"/>
      <c r="KYC128" s="251"/>
      <c r="KYD128" s="251"/>
      <c r="KYE128" s="251"/>
      <c r="KYF128" s="251"/>
      <c r="KYG128" s="251"/>
      <c r="KYH128" s="251"/>
      <c r="KYI128" s="252"/>
      <c r="KYJ128" s="253"/>
      <c r="KYO128" s="254"/>
      <c r="KYR128" s="252"/>
      <c r="KYS128" s="252"/>
      <c r="KYT128" s="252"/>
      <c r="KYU128" s="252"/>
      <c r="KYV128" s="253"/>
      <c r="KYW128" s="253"/>
      <c r="KYX128" s="255"/>
      <c r="KYY128" s="255"/>
      <c r="KYZ128" s="256"/>
      <c r="KZC128" s="251"/>
      <c r="KZD128" s="251"/>
      <c r="KZE128" s="251"/>
      <c r="KZF128" s="251"/>
      <c r="KZG128" s="251"/>
      <c r="KZH128" s="251"/>
      <c r="KZI128" s="252"/>
      <c r="KZJ128" s="253"/>
      <c r="KZO128" s="254"/>
      <c r="KZR128" s="252"/>
      <c r="KZS128" s="252"/>
      <c r="KZT128" s="252"/>
      <c r="KZU128" s="252"/>
      <c r="KZV128" s="253"/>
      <c r="KZW128" s="253"/>
      <c r="KZX128" s="255"/>
      <c r="KZY128" s="255"/>
      <c r="KZZ128" s="256"/>
      <c r="LAC128" s="251"/>
      <c r="LAD128" s="251"/>
      <c r="LAE128" s="251"/>
      <c r="LAF128" s="251"/>
      <c r="LAG128" s="251"/>
      <c r="LAH128" s="251"/>
      <c r="LAI128" s="252"/>
      <c r="LAJ128" s="253"/>
      <c r="LAO128" s="254"/>
      <c r="LAR128" s="252"/>
      <c r="LAS128" s="252"/>
      <c r="LAT128" s="252"/>
      <c r="LAU128" s="252"/>
      <c r="LAV128" s="253"/>
      <c r="LAW128" s="253"/>
      <c r="LAX128" s="255"/>
      <c r="LAY128" s="255"/>
      <c r="LAZ128" s="256"/>
      <c r="LBC128" s="251"/>
      <c r="LBD128" s="251"/>
      <c r="LBE128" s="251"/>
      <c r="LBF128" s="251"/>
      <c r="LBG128" s="251"/>
      <c r="LBH128" s="251"/>
      <c r="LBI128" s="252"/>
      <c r="LBJ128" s="253"/>
      <c r="LBO128" s="254"/>
      <c r="LBR128" s="252"/>
      <c r="LBS128" s="252"/>
      <c r="LBT128" s="252"/>
      <c r="LBU128" s="252"/>
      <c r="LBV128" s="253"/>
      <c r="LBW128" s="253"/>
      <c r="LBX128" s="255"/>
      <c r="LBY128" s="255"/>
      <c r="LBZ128" s="256"/>
      <c r="LCC128" s="251"/>
      <c r="LCD128" s="251"/>
      <c r="LCE128" s="251"/>
      <c r="LCF128" s="251"/>
      <c r="LCG128" s="251"/>
      <c r="LCH128" s="251"/>
      <c r="LCI128" s="252"/>
      <c r="LCJ128" s="253"/>
      <c r="LCO128" s="254"/>
      <c r="LCR128" s="252"/>
      <c r="LCS128" s="252"/>
      <c r="LCT128" s="252"/>
      <c r="LCU128" s="252"/>
      <c r="LCV128" s="253"/>
      <c r="LCW128" s="253"/>
      <c r="LCX128" s="255"/>
      <c r="LCY128" s="255"/>
      <c r="LCZ128" s="256"/>
      <c r="LDC128" s="251"/>
      <c r="LDD128" s="251"/>
      <c r="LDE128" s="251"/>
      <c r="LDF128" s="251"/>
      <c r="LDG128" s="251"/>
      <c r="LDH128" s="251"/>
      <c r="LDI128" s="252"/>
      <c r="LDJ128" s="253"/>
      <c r="LDO128" s="254"/>
      <c r="LDR128" s="252"/>
      <c r="LDS128" s="252"/>
      <c r="LDT128" s="252"/>
      <c r="LDU128" s="252"/>
      <c r="LDV128" s="253"/>
      <c r="LDW128" s="253"/>
      <c r="LDX128" s="255"/>
      <c r="LDY128" s="255"/>
      <c r="LDZ128" s="256"/>
      <c r="LEC128" s="251"/>
      <c r="LED128" s="251"/>
      <c r="LEE128" s="251"/>
      <c r="LEF128" s="251"/>
      <c r="LEG128" s="251"/>
      <c r="LEH128" s="251"/>
      <c r="LEI128" s="252"/>
      <c r="LEJ128" s="253"/>
      <c r="LEO128" s="254"/>
      <c r="LER128" s="252"/>
      <c r="LES128" s="252"/>
      <c r="LET128" s="252"/>
      <c r="LEU128" s="252"/>
      <c r="LEV128" s="253"/>
      <c r="LEW128" s="253"/>
      <c r="LEX128" s="255"/>
      <c r="LEY128" s="255"/>
      <c r="LEZ128" s="256"/>
      <c r="LFC128" s="251"/>
      <c r="LFD128" s="251"/>
      <c r="LFE128" s="251"/>
      <c r="LFF128" s="251"/>
      <c r="LFG128" s="251"/>
      <c r="LFH128" s="251"/>
      <c r="LFI128" s="252"/>
      <c r="LFJ128" s="253"/>
      <c r="LFO128" s="254"/>
      <c r="LFR128" s="252"/>
      <c r="LFS128" s="252"/>
      <c r="LFT128" s="252"/>
      <c r="LFU128" s="252"/>
      <c r="LFV128" s="253"/>
      <c r="LFW128" s="253"/>
      <c r="LFX128" s="255"/>
      <c r="LFY128" s="255"/>
      <c r="LFZ128" s="256"/>
      <c r="LGC128" s="251"/>
      <c r="LGD128" s="251"/>
      <c r="LGE128" s="251"/>
      <c r="LGF128" s="251"/>
      <c r="LGG128" s="251"/>
      <c r="LGH128" s="251"/>
      <c r="LGI128" s="252"/>
      <c r="LGJ128" s="253"/>
      <c r="LGO128" s="254"/>
      <c r="LGR128" s="252"/>
      <c r="LGS128" s="252"/>
      <c r="LGT128" s="252"/>
      <c r="LGU128" s="252"/>
      <c r="LGV128" s="253"/>
      <c r="LGW128" s="253"/>
      <c r="LGX128" s="255"/>
      <c r="LGY128" s="255"/>
      <c r="LGZ128" s="256"/>
      <c r="LHC128" s="251"/>
      <c r="LHD128" s="251"/>
      <c r="LHE128" s="251"/>
      <c r="LHF128" s="251"/>
      <c r="LHG128" s="251"/>
      <c r="LHH128" s="251"/>
      <c r="LHI128" s="252"/>
      <c r="LHJ128" s="253"/>
      <c r="LHO128" s="254"/>
      <c r="LHR128" s="252"/>
      <c r="LHS128" s="252"/>
      <c r="LHT128" s="252"/>
      <c r="LHU128" s="252"/>
      <c r="LHV128" s="253"/>
      <c r="LHW128" s="253"/>
      <c r="LHX128" s="255"/>
      <c r="LHY128" s="255"/>
      <c r="LHZ128" s="256"/>
      <c r="LIC128" s="251"/>
      <c r="LID128" s="251"/>
      <c r="LIE128" s="251"/>
      <c r="LIF128" s="251"/>
      <c r="LIG128" s="251"/>
      <c r="LIH128" s="251"/>
      <c r="LII128" s="252"/>
      <c r="LIJ128" s="253"/>
      <c r="LIO128" s="254"/>
      <c r="LIR128" s="252"/>
      <c r="LIS128" s="252"/>
      <c r="LIT128" s="252"/>
      <c r="LIU128" s="252"/>
      <c r="LIV128" s="253"/>
      <c r="LIW128" s="253"/>
      <c r="LIX128" s="255"/>
      <c r="LIY128" s="255"/>
      <c r="LIZ128" s="256"/>
      <c r="LJC128" s="251"/>
      <c r="LJD128" s="251"/>
      <c r="LJE128" s="251"/>
      <c r="LJF128" s="251"/>
      <c r="LJG128" s="251"/>
      <c r="LJH128" s="251"/>
      <c r="LJI128" s="252"/>
      <c r="LJJ128" s="253"/>
      <c r="LJO128" s="254"/>
      <c r="LJR128" s="252"/>
      <c r="LJS128" s="252"/>
      <c r="LJT128" s="252"/>
      <c r="LJU128" s="252"/>
      <c r="LJV128" s="253"/>
      <c r="LJW128" s="253"/>
      <c r="LJX128" s="255"/>
      <c r="LJY128" s="255"/>
      <c r="LJZ128" s="256"/>
      <c r="LKC128" s="251"/>
      <c r="LKD128" s="251"/>
      <c r="LKE128" s="251"/>
      <c r="LKF128" s="251"/>
      <c r="LKG128" s="251"/>
      <c r="LKH128" s="251"/>
      <c r="LKI128" s="252"/>
      <c r="LKJ128" s="253"/>
      <c r="LKO128" s="254"/>
      <c r="LKR128" s="252"/>
      <c r="LKS128" s="252"/>
      <c r="LKT128" s="252"/>
      <c r="LKU128" s="252"/>
      <c r="LKV128" s="253"/>
      <c r="LKW128" s="253"/>
      <c r="LKX128" s="255"/>
      <c r="LKY128" s="255"/>
      <c r="LKZ128" s="256"/>
      <c r="LLC128" s="251"/>
      <c r="LLD128" s="251"/>
      <c r="LLE128" s="251"/>
      <c r="LLF128" s="251"/>
      <c r="LLG128" s="251"/>
      <c r="LLH128" s="251"/>
      <c r="LLI128" s="252"/>
      <c r="LLJ128" s="253"/>
      <c r="LLO128" s="254"/>
      <c r="LLR128" s="252"/>
      <c r="LLS128" s="252"/>
      <c r="LLT128" s="252"/>
      <c r="LLU128" s="252"/>
      <c r="LLV128" s="253"/>
      <c r="LLW128" s="253"/>
      <c r="LLX128" s="255"/>
      <c r="LLY128" s="255"/>
      <c r="LLZ128" s="256"/>
      <c r="LMC128" s="251"/>
      <c r="LMD128" s="251"/>
      <c r="LME128" s="251"/>
      <c r="LMF128" s="251"/>
      <c r="LMG128" s="251"/>
      <c r="LMH128" s="251"/>
      <c r="LMI128" s="252"/>
      <c r="LMJ128" s="253"/>
      <c r="LMO128" s="254"/>
      <c r="LMR128" s="252"/>
      <c r="LMS128" s="252"/>
      <c r="LMT128" s="252"/>
      <c r="LMU128" s="252"/>
      <c r="LMV128" s="253"/>
      <c r="LMW128" s="253"/>
      <c r="LMX128" s="255"/>
      <c r="LMY128" s="255"/>
      <c r="LMZ128" s="256"/>
      <c r="LNC128" s="251"/>
      <c r="LND128" s="251"/>
      <c r="LNE128" s="251"/>
      <c r="LNF128" s="251"/>
      <c r="LNG128" s="251"/>
      <c r="LNH128" s="251"/>
      <c r="LNI128" s="252"/>
      <c r="LNJ128" s="253"/>
      <c r="LNO128" s="254"/>
      <c r="LNR128" s="252"/>
      <c r="LNS128" s="252"/>
      <c r="LNT128" s="252"/>
      <c r="LNU128" s="252"/>
      <c r="LNV128" s="253"/>
      <c r="LNW128" s="253"/>
      <c r="LNX128" s="255"/>
      <c r="LNY128" s="255"/>
      <c r="LNZ128" s="256"/>
      <c r="LOC128" s="251"/>
      <c r="LOD128" s="251"/>
      <c r="LOE128" s="251"/>
      <c r="LOF128" s="251"/>
      <c r="LOG128" s="251"/>
      <c r="LOH128" s="251"/>
      <c r="LOI128" s="252"/>
      <c r="LOJ128" s="253"/>
      <c r="LOO128" s="254"/>
      <c r="LOR128" s="252"/>
      <c r="LOS128" s="252"/>
      <c r="LOT128" s="252"/>
      <c r="LOU128" s="252"/>
      <c r="LOV128" s="253"/>
      <c r="LOW128" s="253"/>
      <c r="LOX128" s="255"/>
      <c r="LOY128" s="255"/>
      <c r="LOZ128" s="256"/>
      <c r="LPC128" s="251"/>
      <c r="LPD128" s="251"/>
      <c r="LPE128" s="251"/>
      <c r="LPF128" s="251"/>
      <c r="LPG128" s="251"/>
      <c r="LPH128" s="251"/>
      <c r="LPI128" s="252"/>
      <c r="LPJ128" s="253"/>
      <c r="LPO128" s="254"/>
      <c r="LPR128" s="252"/>
      <c r="LPS128" s="252"/>
      <c r="LPT128" s="252"/>
      <c r="LPU128" s="252"/>
      <c r="LPV128" s="253"/>
      <c r="LPW128" s="253"/>
      <c r="LPX128" s="255"/>
      <c r="LPY128" s="255"/>
      <c r="LPZ128" s="256"/>
      <c r="LQC128" s="251"/>
      <c r="LQD128" s="251"/>
      <c r="LQE128" s="251"/>
      <c r="LQF128" s="251"/>
      <c r="LQG128" s="251"/>
      <c r="LQH128" s="251"/>
      <c r="LQI128" s="252"/>
      <c r="LQJ128" s="253"/>
      <c r="LQO128" s="254"/>
      <c r="LQR128" s="252"/>
      <c r="LQS128" s="252"/>
      <c r="LQT128" s="252"/>
      <c r="LQU128" s="252"/>
      <c r="LQV128" s="253"/>
      <c r="LQW128" s="253"/>
      <c r="LQX128" s="255"/>
      <c r="LQY128" s="255"/>
      <c r="LQZ128" s="256"/>
      <c r="LRC128" s="251"/>
      <c r="LRD128" s="251"/>
      <c r="LRE128" s="251"/>
      <c r="LRF128" s="251"/>
      <c r="LRG128" s="251"/>
      <c r="LRH128" s="251"/>
      <c r="LRI128" s="252"/>
      <c r="LRJ128" s="253"/>
      <c r="LRO128" s="254"/>
      <c r="LRR128" s="252"/>
      <c r="LRS128" s="252"/>
      <c r="LRT128" s="252"/>
      <c r="LRU128" s="252"/>
      <c r="LRV128" s="253"/>
      <c r="LRW128" s="253"/>
      <c r="LRX128" s="255"/>
      <c r="LRY128" s="255"/>
      <c r="LRZ128" s="256"/>
      <c r="LSC128" s="251"/>
      <c r="LSD128" s="251"/>
      <c r="LSE128" s="251"/>
      <c r="LSF128" s="251"/>
      <c r="LSG128" s="251"/>
      <c r="LSH128" s="251"/>
      <c r="LSI128" s="252"/>
      <c r="LSJ128" s="253"/>
      <c r="LSO128" s="254"/>
      <c r="LSR128" s="252"/>
      <c r="LSS128" s="252"/>
      <c r="LST128" s="252"/>
      <c r="LSU128" s="252"/>
      <c r="LSV128" s="253"/>
      <c r="LSW128" s="253"/>
      <c r="LSX128" s="255"/>
      <c r="LSY128" s="255"/>
      <c r="LSZ128" s="256"/>
      <c r="LTC128" s="251"/>
      <c r="LTD128" s="251"/>
      <c r="LTE128" s="251"/>
      <c r="LTF128" s="251"/>
      <c r="LTG128" s="251"/>
      <c r="LTH128" s="251"/>
      <c r="LTI128" s="252"/>
      <c r="LTJ128" s="253"/>
      <c r="LTO128" s="254"/>
      <c r="LTR128" s="252"/>
      <c r="LTS128" s="252"/>
      <c r="LTT128" s="252"/>
      <c r="LTU128" s="252"/>
      <c r="LTV128" s="253"/>
      <c r="LTW128" s="253"/>
      <c r="LTX128" s="255"/>
      <c r="LTY128" s="255"/>
      <c r="LTZ128" s="256"/>
      <c r="LUC128" s="251"/>
      <c r="LUD128" s="251"/>
      <c r="LUE128" s="251"/>
      <c r="LUF128" s="251"/>
      <c r="LUG128" s="251"/>
      <c r="LUH128" s="251"/>
      <c r="LUI128" s="252"/>
      <c r="LUJ128" s="253"/>
      <c r="LUO128" s="254"/>
      <c r="LUR128" s="252"/>
      <c r="LUS128" s="252"/>
      <c r="LUT128" s="252"/>
      <c r="LUU128" s="252"/>
      <c r="LUV128" s="253"/>
      <c r="LUW128" s="253"/>
      <c r="LUX128" s="255"/>
      <c r="LUY128" s="255"/>
      <c r="LUZ128" s="256"/>
      <c r="LVC128" s="251"/>
      <c r="LVD128" s="251"/>
      <c r="LVE128" s="251"/>
      <c r="LVF128" s="251"/>
      <c r="LVG128" s="251"/>
      <c r="LVH128" s="251"/>
      <c r="LVI128" s="252"/>
      <c r="LVJ128" s="253"/>
      <c r="LVO128" s="254"/>
      <c r="LVR128" s="252"/>
      <c r="LVS128" s="252"/>
      <c r="LVT128" s="252"/>
      <c r="LVU128" s="252"/>
      <c r="LVV128" s="253"/>
      <c r="LVW128" s="253"/>
      <c r="LVX128" s="255"/>
      <c r="LVY128" s="255"/>
      <c r="LVZ128" s="256"/>
      <c r="LWC128" s="251"/>
      <c r="LWD128" s="251"/>
      <c r="LWE128" s="251"/>
      <c r="LWF128" s="251"/>
      <c r="LWG128" s="251"/>
      <c r="LWH128" s="251"/>
      <c r="LWI128" s="252"/>
      <c r="LWJ128" s="253"/>
      <c r="LWO128" s="254"/>
      <c r="LWR128" s="252"/>
      <c r="LWS128" s="252"/>
      <c r="LWT128" s="252"/>
      <c r="LWU128" s="252"/>
      <c r="LWV128" s="253"/>
      <c r="LWW128" s="253"/>
      <c r="LWX128" s="255"/>
      <c r="LWY128" s="255"/>
      <c r="LWZ128" s="256"/>
      <c r="LXC128" s="251"/>
      <c r="LXD128" s="251"/>
      <c r="LXE128" s="251"/>
      <c r="LXF128" s="251"/>
      <c r="LXG128" s="251"/>
      <c r="LXH128" s="251"/>
      <c r="LXI128" s="252"/>
      <c r="LXJ128" s="253"/>
      <c r="LXO128" s="254"/>
      <c r="LXR128" s="252"/>
      <c r="LXS128" s="252"/>
      <c r="LXT128" s="252"/>
      <c r="LXU128" s="252"/>
      <c r="LXV128" s="253"/>
      <c r="LXW128" s="253"/>
      <c r="LXX128" s="255"/>
      <c r="LXY128" s="255"/>
      <c r="LXZ128" s="256"/>
      <c r="LYC128" s="251"/>
      <c r="LYD128" s="251"/>
      <c r="LYE128" s="251"/>
      <c r="LYF128" s="251"/>
      <c r="LYG128" s="251"/>
      <c r="LYH128" s="251"/>
      <c r="LYI128" s="252"/>
      <c r="LYJ128" s="253"/>
      <c r="LYO128" s="254"/>
      <c r="LYR128" s="252"/>
      <c r="LYS128" s="252"/>
      <c r="LYT128" s="252"/>
      <c r="LYU128" s="252"/>
      <c r="LYV128" s="253"/>
      <c r="LYW128" s="253"/>
      <c r="LYX128" s="255"/>
      <c r="LYY128" s="255"/>
      <c r="LYZ128" s="256"/>
      <c r="LZC128" s="251"/>
      <c r="LZD128" s="251"/>
      <c r="LZE128" s="251"/>
      <c r="LZF128" s="251"/>
      <c r="LZG128" s="251"/>
      <c r="LZH128" s="251"/>
      <c r="LZI128" s="252"/>
      <c r="LZJ128" s="253"/>
      <c r="LZO128" s="254"/>
      <c r="LZR128" s="252"/>
      <c r="LZS128" s="252"/>
      <c r="LZT128" s="252"/>
      <c r="LZU128" s="252"/>
      <c r="LZV128" s="253"/>
      <c r="LZW128" s="253"/>
      <c r="LZX128" s="255"/>
      <c r="LZY128" s="255"/>
      <c r="LZZ128" s="256"/>
      <c r="MAC128" s="251"/>
      <c r="MAD128" s="251"/>
      <c r="MAE128" s="251"/>
      <c r="MAF128" s="251"/>
      <c r="MAG128" s="251"/>
      <c r="MAH128" s="251"/>
      <c r="MAI128" s="252"/>
      <c r="MAJ128" s="253"/>
      <c r="MAO128" s="254"/>
      <c r="MAR128" s="252"/>
      <c r="MAS128" s="252"/>
      <c r="MAT128" s="252"/>
      <c r="MAU128" s="252"/>
      <c r="MAV128" s="253"/>
      <c r="MAW128" s="253"/>
      <c r="MAX128" s="255"/>
      <c r="MAY128" s="255"/>
      <c r="MAZ128" s="256"/>
      <c r="MBC128" s="251"/>
      <c r="MBD128" s="251"/>
      <c r="MBE128" s="251"/>
      <c r="MBF128" s="251"/>
      <c r="MBG128" s="251"/>
      <c r="MBH128" s="251"/>
      <c r="MBI128" s="252"/>
      <c r="MBJ128" s="253"/>
      <c r="MBO128" s="254"/>
      <c r="MBR128" s="252"/>
      <c r="MBS128" s="252"/>
      <c r="MBT128" s="252"/>
      <c r="MBU128" s="252"/>
      <c r="MBV128" s="253"/>
      <c r="MBW128" s="253"/>
      <c r="MBX128" s="255"/>
      <c r="MBY128" s="255"/>
      <c r="MBZ128" s="256"/>
      <c r="MCC128" s="251"/>
      <c r="MCD128" s="251"/>
      <c r="MCE128" s="251"/>
      <c r="MCF128" s="251"/>
      <c r="MCG128" s="251"/>
      <c r="MCH128" s="251"/>
      <c r="MCI128" s="252"/>
      <c r="MCJ128" s="253"/>
      <c r="MCO128" s="254"/>
      <c r="MCR128" s="252"/>
      <c r="MCS128" s="252"/>
      <c r="MCT128" s="252"/>
      <c r="MCU128" s="252"/>
      <c r="MCV128" s="253"/>
      <c r="MCW128" s="253"/>
      <c r="MCX128" s="255"/>
      <c r="MCY128" s="255"/>
      <c r="MCZ128" s="256"/>
      <c r="MDC128" s="251"/>
      <c r="MDD128" s="251"/>
      <c r="MDE128" s="251"/>
      <c r="MDF128" s="251"/>
      <c r="MDG128" s="251"/>
      <c r="MDH128" s="251"/>
      <c r="MDI128" s="252"/>
      <c r="MDJ128" s="253"/>
      <c r="MDO128" s="254"/>
      <c r="MDR128" s="252"/>
      <c r="MDS128" s="252"/>
      <c r="MDT128" s="252"/>
      <c r="MDU128" s="252"/>
      <c r="MDV128" s="253"/>
      <c r="MDW128" s="253"/>
      <c r="MDX128" s="255"/>
      <c r="MDY128" s="255"/>
      <c r="MDZ128" s="256"/>
      <c r="MEC128" s="251"/>
      <c r="MED128" s="251"/>
      <c r="MEE128" s="251"/>
      <c r="MEF128" s="251"/>
      <c r="MEG128" s="251"/>
      <c r="MEH128" s="251"/>
      <c r="MEI128" s="252"/>
      <c r="MEJ128" s="253"/>
      <c r="MEO128" s="254"/>
      <c r="MER128" s="252"/>
      <c r="MES128" s="252"/>
      <c r="MET128" s="252"/>
      <c r="MEU128" s="252"/>
      <c r="MEV128" s="253"/>
      <c r="MEW128" s="253"/>
      <c r="MEX128" s="255"/>
      <c r="MEY128" s="255"/>
      <c r="MEZ128" s="256"/>
      <c r="MFC128" s="251"/>
      <c r="MFD128" s="251"/>
      <c r="MFE128" s="251"/>
      <c r="MFF128" s="251"/>
      <c r="MFG128" s="251"/>
      <c r="MFH128" s="251"/>
      <c r="MFI128" s="252"/>
      <c r="MFJ128" s="253"/>
      <c r="MFO128" s="254"/>
      <c r="MFR128" s="252"/>
      <c r="MFS128" s="252"/>
      <c r="MFT128" s="252"/>
      <c r="MFU128" s="252"/>
      <c r="MFV128" s="253"/>
      <c r="MFW128" s="253"/>
      <c r="MFX128" s="255"/>
      <c r="MFY128" s="255"/>
      <c r="MFZ128" s="256"/>
      <c r="MGC128" s="251"/>
      <c r="MGD128" s="251"/>
      <c r="MGE128" s="251"/>
      <c r="MGF128" s="251"/>
      <c r="MGG128" s="251"/>
      <c r="MGH128" s="251"/>
      <c r="MGI128" s="252"/>
      <c r="MGJ128" s="253"/>
      <c r="MGO128" s="254"/>
      <c r="MGR128" s="252"/>
      <c r="MGS128" s="252"/>
      <c r="MGT128" s="252"/>
      <c r="MGU128" s="252"/>
      <c r="MGV128" s="253"/>
      <c r="MGW128" s="253"/>
      <c r="MGX128" s="255"/>
      <c r="MGY128" s="255"/>
      <c r="MGZ128" s="256"/>
      <c r="MHC128" s="251"/>
      <c r="MHD128" s="251"/>
      <c r="MHE128" s="251"/>
      <c r="MHF128" s="251"/>
      <c r="MHG128" s="251"/>
      <c r="MHH128" s="251"/>
      <c r="MHI128" s="252"/>
      <c r="MHJ128" s="253"/>
      <c r="MHO128" s="254"/>
      <c r="MHR128" s="252"/>
      <c r="MHS128" s="252"/>
      <c r="MHT128" s="252"/>
      <c r="MHU128" s="252"/>
      <c r="MHV128" s="253"/>
      <c r="MHW128" s="253"/>
      <c r="MHX128" s="255"/>
      <c r="MHY128" s="255"/>
      <c r="MHZ128" s="256"/>
      <c r="MIC128" s="251"/>
      <c r="MID128" s="251"/>
      <c r="MIE128" s="251"/>
      <c r="MIF128" s="251"/>
      <c r="MIG128" s="251"/>
      <c r="MIH128" s="251"/>
      <c r="MII128" s="252"/>
      <c r="MIJ128" s="253"/>
      <c r="MIO128" s="254"/>
      <c r="MIR128" s="252"/>
      <c r="MIS128" s="252"/>
      <c r="MIT128" s="252"/>
      <c r="MIU128" s="252"/>
      <c r="MIV128" s="253"/>
      <c r="MIW128" s="253"/>
      <c r="MIX128" s="255"/>
      <c r="MIY128" s="255"/>
      <c r="MIZ128" s="256"/>
      <c r="MJC128" s="251"/>
      <c r="MJD128" s="251"/>
      <c r="MJE128" s="251"/>
      <c r="MJF128" s="251"/>
      <c r="MJG128" s="251"/>
      <c r="MJH128" s="251"/>
      <c r="MJI128" s="252"/>
      <c r="MJJ128" s="253"/>
      <c r="MJO128" s="254"/>
      <c r="MJR128" s="252"/>
      <c r="MJS128" s="252"/>
      <c r="MJT128" s="252"/>
      <c r="MJU128" s="252"/>
      <c r="MJV128" s="253"/>
      <c r="MJW128" s="253"/>
      <c r="MJX128" s="255"/>
      <c r="MJY128" s="255"/>
      <c r="MJZ128" s="256"/>
      <c r="MKC128" s="251"/>
      <c r="MKD128" s="251"/>
      <c r="MKE128" s="251"/>
      <c r="MKF128" s="251"/>
      <c r="MKG128" s="251"/>
      <c r="MKH128" s="251"/>
      <c r="MKI128" s="252"/>
      <c r="MKJ128" s="253"/>
      <c r="MKO128" s="254"/>
      <c r="MKR128" s="252"/>
      <c r="MKS128" s="252"/>
      <c r="MKT128" s="252"/>
      <c r="MKU128" s="252"/>
      <c r="MKV128" s="253"/>
      <c r="MKW128" s="253"/>
      <c r="MKX128" s="255"/>
      <c r="MKY128" s="255"/>
      <c r="MKZ128" s="256"/>
      <c r="MLC128" s="251"/>
      <c r="MLD128" s="251"/>
      <c r="MLE128" s="251"/>
      <c r="MLF128" s="251"/>
      <c r="MLG128" s="251"/>
      <c r="MLH128" s="251"/>
      <c r="MLI128" s="252"/>
      <c r="MLJ128" s="253"/>
      <c r="MLO128" s="254"/>
      <c r="MLR128" s="252"/>
      <c r="MLS128" s="252"/>
      <c r="MLT128" s="252"/>
      <c r="MLU128" s="252"/>
      <c r="MLV128" s="253"/>
      <c r="MLW128" s="253"/>
      <c r="MLX128" s="255"/>
      <c r="MLY128" s="255"/>
      <c r="MLZ128" s="256"/>
      <c r="MMC128" s="251"/>
      <c r="MMD128" s="251"/>
      <c r="MME128" s="251"/>
      <c r="MMF128" s="251"/>
      <c r="MMG128" s="251"/>
      <c r="MMH128" s="251"/>
      <c r="MMI128" s="252"/>
      <c r="MMJ128" s="253"/>
      <c r="MMO128" s="254"/>
      <c r="MMR128" s="252"/>
      <c r="MMS128" s="252"/>
      <c r="MMT128" s="252"/>
      <c r="MMU128" s="252"/>
      <c r="MMV128" s="253"/>
      <c r="MMW128" s="253"/>
      <c r="MMX128" s="255"/>
      <c r="MMY128" s="255"/>
      <c r="MMZ128" s="256"/>
      <c r="MNC128" s="251"/>
      <c r="MND128" s="251"/>
      <c r="MNE128" s="251"/>
      <c r="MNF128" s="251"/>
      <c r="MNG128" s="251"/>
      <c r="MNH128" s="251"/>
      <c r="MNI128" s="252"/>
      <c r="MNJ128" s="253"/>
      <c r="MNO128" s="254"/>
      <c r="MNR128" s="252"/>
      <c r="MNS128" s="252"/>
      <c r="MNT128" s="252"/>
      <c r="MNU128" s="252"/>
      <c r="MNV128" s="253"/>
      <c r="MNW128" s="253"/>
      <c r="MNX128" s="255"/>
      <c r="MNY128" s="255"/>
      <c r="MNZ128" s="256"/>
      <c r="MOC128" s="251"/>
      <c r="MOD128" s="251"/>
      <c r="MOE128" s="251"/>
      <c r="MOF128" s="251"/>
      <c r="MOG128" s="251"/>
      <c r="MOH128" s="251"/>
      <c r="MOI128" s="252"/>
      <c r="MOJ128" s="253"/>
      <c r="MOO128" s="254"/>
      <c r="MOR128" s="252"/>
      <c r="MOS128" s="252"/>
      <c r="MOT128" s="252"/>
      <c r="MOU128" s="252"/>
      <c r="MOV128" s="253"/>
      <c r="MOW128" s="253"/>
      <c r="MOX128" s="255"/>
      <c r="MOY128" s="255"/>
      <c r="MOZ128" s="256"/>
      <c r="MPC128" s="251"/>
      <c r="MPD128" s="251"/>
      <c r="MPE128" s="251"/>
      <c r="MPF128" s="251"/>
      <c r="MPG128" s="251"/>
      <c r="MPH128" s="251"/>
      <c r="MPI128" s="252"/>
      <c r="MPJ128" s="253"/>
      <c r="MPO128" s="254"/>
      <c r="MPR128" s="252"/>
      <c r="MPS128" s="252"/>
      <c r="MPT128" s="252"/>
      <c r="MPU128" s="252"/>
      <c r="MPV128" s="253"/>
      <c r="MPW128" s="253"/>
      <c r="MPX128" s="255"/>
      <c r="MPY128" s="255"/>
      <c r="MPZ128" s="256"/>
      <c r="MQC128" s="251"/>
      <c r="MQD128" s="251"/>
      <c r="MQE128" s="251"/>
      <c r="MQF128" s="251"/>
      <c r="MQG128" s="251"/>
      <c r="MQH128" s="251"/>
      <c r="MQI128" s="252"/>
      <c r="MQJ128" s="253"/>
      <c r="MQO128" s="254"/>
      <c r="MQR128" s="252"/>
      <c r="MQS128" s="252"/>
      <c r="MQT128" s="252"/>
      <c r="MQU128" s="252"/>
      <c r="MQV128" s="253"/>
      <c r="MQW128" s="253"/>
      <c r="MQX128" s="255"/>
      <c r="MQY128" s="255"/>
      <c r="MQZ128" s="256"/>
      <c r="MRC128" s="251"/>
      <c r="MRD128" s="251"/>
      <c r="MRE128" s="251"/>
      <c r="MRF128" s="251"/>
      <c r="MRG128" s="251"/>
      <c r="MRH128" s="251"/>
      <c r="MRI128" s="252"/>
      <c r="MRJ128" s="253"/>
      <c r="MRO128" s="254"/>
      <c r="MRR128" s="252"/>
      <c r="MRS128" s="252"/>
      <c r="MRT128" s="252"/>
      <c r="MRU128" s="252"/>
      <c r="MRV128" s="253"/>
      <c r="MRW128" s="253"/>
      <c r="MRX128" s="255"/>
      <c r="MRY128" s="255"/>
      <c r="MRZ128" s="256"/>
      <c r="MSC128" s="251"/>
      <c r="MSD128" s="251"/>
      <c r="MSE128" s="251"/>
      <c r="MSF128" s="251"/>
      <c r="MSG128" s="251"/>
      <c r="MSH128" s="251"/>
      <c r="MSI128" s="252"/>
      <c r="MSJ128" s="253"/>
      <c r="MSO128" s="254"/>
      <c r="MSR128" s="252"/>
      <c r="MSS128" s="252"/>
      <c r="MST128" s="252"/>
      <c r="MSU128" s="252"/>
      <c r="MSV128" s="253"/>
      <c r="MSW128" s="253"/>
      <c r="MSX128" s="255"/>
      <c r="MSY128" s="255"/>
      <c r="MSZ128" s="256"/>
      <c r="MTC128" s="251"/>
      <c r="MTD128" s="251"/>
      <c r="MTE128" s="251"/>
      <c r="MTF128" s="251"/>
      <c r="MTG128" s="251"/>
      <c r="MTH128" s="251"/>
      <c r="MTI128" s="252"/>
      <c r="MTJ128" s="253"/>
      <c r="MTO128" s="254"/>
      <c r="MTR128" s="252"/>
      <c r="MTS128" s="252"/>
      <c r="MTT128" s="252"/>
      <c r="MTU128" s="252"/>
      <c r="MTV128" s="253"/>
      <c r="MTW128" s="253"/>
      <c r="MTX128" s="255"/>
      <c r="MTY128" s="255"/>
      <c r="MTZ128" s="256"/>
      <c r="MUC128" s="251"/>
      <c r="MUD128" s="251"/>
      <c r="MUE128" s="251"/>
      <c r="MUF128" s="251"/>
      <c r="MUG128" s="251"/>
      <c r="MUH128" s="251"/>
      <c r="MUI128" s="252"/>
      <c r="MUJ128" s="253"/>
      <c r="MUO128" s="254"/>
      <c r="MUR128" s="252"/>
      <c r="MUS128" s="252"/>
      <c r="MUT128" s="252"/>
      <c r="MUU128" s="252"/>
      <c r="MUV128" s="253"/>
      <c r="MUW128" s="253"/>
      <c r="MUX128" s="255"/>
      <c r="MUY128" s="255"/>
      <c r="MUZ128" s="256"/>
      <c r="MVC128" s="251"/>
      <c r="MVD128" s="251"/>
      <c r="MVE128" s="251"/>
      <c r="MVF128" s="251"/>
      <c r="MVG128" s="251"/>
      <c r="MVH128" s="251"/>
      <c r="MVI128" s="252"/>
      <c r="MVJ128" s="253"/>
      <c r="MVO128" s="254"/>
      <c r="MVR128" s="252"/>
      <c r="MVS128" s="252"/>
      <c r="MVT128" s="252"/>
      <c r="MVU128" s="252"/>
      <c r="MVV128" s="253"/>
      <c r="MVW128" s="253"/>
      <c r="MVX128" s="255"/>
      <c r="MVY128" s="255"/>
      <c r="MVZ128" s="256"/>
      <c r="MWC128" s="251"/>
      <c r="MWD128" s="251"/>
      <c r="MWE128" s="251"/>
      <c r="MWF128" s="251"/>
      <c r="MWG128" s="251"/>
      <c r="MWH128" s="251"/>
      <c r="MWI128" s="252"/>
      <c r="MWJ128" s="253"/>
      <c r="MWO128" s="254"/>
      <c r="MWR128" s="252"/>
      <c r="MWS128" s="252"/>
      <c r="MWT128" s="252"/>
      <c r="MWU128" s="252"/>
      <c r="MWV128" s="253"/>
      <c r="MWW128" s="253"/>
      <c r="MWX128" s="255"/>
      <c r="MWY128" s="255"/>
      <c r="MWZ128" s="256"/>
      <c r="MXC128" s="251"/>
      <c r="MXD128" s="251"/>
      <c r="MXE128" s="251"/>
      <c r="MXF128" s="251"/>
      <c r="MXG128" s="251"/>
      <c r="MXH128" s="251"/>
      <c r="MXI128" s="252"/>
      <c r="MXJ128" s="253"/>
      <c r="MXO128" s="254"/>
      <c r="MXR128" s="252"/>
      <c r="MXS128" s="252"/>
      <c r="MXT128" s="252"/>
      <c r="MXU128" s="252"/>
      <c r="MXV128" s="253"/>
      <c r="MXW128" s="253"/>
      <c r="MXX128" s="255"/>
      <c r="MXY128" s="255"/>
      <c r="MXZ128" s="256"/>
      <c r="MYC128" s="251"/>
      <c r="MYD128" s="251"/>
      <c r="MYE128" s="251"/>
      <c r="MYF128" s="251"/>
      <c r="MYG128" s="251"/>
      <c r="MYH128" s="251"/>
      <c r="MYI128" s="252"/>
      <c r="MYJ128" s="253"/>
      <c r="MYO128" s="254"/>
      <c r="MYR128" s="252"/>
      <c r="MYS128" s="252"/>
      <c r="MYT128" s="252"/>
      <c r="MYU128" s="252"/>
      <c r="MYV128" s="253"/>
      <c r="MYW128" s="253"/>
      <c r="MYX128" s="255"/>
      <c r="MYY128" s="255"/>
      <c r="MYZ128" s="256"/>
      <c r="MZC128" s="251"/>
      <c r="MZD128" s="251"/>
      <c r="MZE128" s="251"/>
      <c r="MZF128" s="251"/>
      <c r="MZG128" s="251"/>
      <c r="MZH128" s="251"/>
      <c r="MZI128" s="252"/>
      <c r="MZJ128" s="253"/>
      <c r="MZO128" s="254"/>
      <c r="MZR128" s="252"/>
      <c r="MZS128" s="252"/>
      <c r="MZT128" s="252"/>
      <c r="MZU128" s="252"/>
      <c r="MZV128" s="253"/>
      <c r="MZW128" s="253"/>
      <c r="MZX128" s="255"/>
      <c r="MZY128" s="255"/>
      <c r="MZZ128" s="256"/>
      <c r="NAC128" s="251"/>
      <c r="NAD128" s="251"/>
      <c r="NAE128" s="251"/>
      <c r="NAF128" s="251"/>
      <c r="NAG128" s="251"/>
      <c r="NAH128" s="251"/>
      <c r="NAI128" s="252"/>
      <c r="NAJ128" s="253"/>
      <c r="NAO128" s="254"/>
      <c r="NAR128" s="252"/>
      <c r="NAS128" s="252"/>
      <c r="NAT128" s="252"/>
      <c r="NAU128" s="252"/>
      <c r="NAV128" s="253"/>
      <c r="NAW128" s="253"/>
      <c r="NAX128" s="255"/>
      <c r="NAY128" s="255"/>
      <c r="NAZ128" s="256"/>
      <c r="NBC128" s="251"/>
      <c r="NBD128" s="251"/>
      <c r="NBE128" s="251"/>
      <c r="NBF128" s="251"/>
      <c r="NBG128" s="251"/>
      <c r="NBH128" s="251"/>
      <c r="NBI128" s="252"/>
      <c r="NBJ128" s="253"/>
      <c r="NBO128" s="254"/>
      <c r="NBR128" s="252"/>
      <c r="NBS128" s="252"/>
      <c r="NBT128" s="252"/>
      <c r="NBU128" s="252"/>
      <c r="NBV128" s="253"/>
      <c r="NBW128" s="253"/>
      <c r="NBX128" s="255"/>
      <c r="NBY128" s="255"/>
      <c r="NBZ128" s="256"/>
      <c r="NCC128" s="251"/>
      <c r="NCD128" s="251"/>
      <c r="NCE128" s="251"/>
      <c r="NCF128" s="251"/>
      <c r="NCG128" s="251"/>
      <c r="NCH128" s="251"/>
      <c r="NCI128" s="252"/>
      <c r="NCJ128" s="253"/>
      <c r="NCO128" s="254"/>
      <c r="NCR128" s="252"/>
      <c r="NCS128" s="252"/>
      <c r="NCT128" s="252"/>
      <c r="NCU128" s="252"/>
      <c r="NCV128" s="253"/>
      <c r="NCW128" s="253"/>
      <c r="NCX128" s="255"/>
      <c r="NCY128" s="255"/>
      <c r="NCZ128" s="256"/>
      <c r="NDC128" s="251"/>
      <c r="NDD128" s="251"/>
      <c r="NDE128" s="251"/>
      <c r="NDF128" s="251"/>
      <c r="NDG128" s="251"/>
      <c r="NDH128" s="251"/>
      <c r="NDI128" s="252"/>
      <c r="NDJ128" s="253"/>
      <c r="NDO128" s="254"/>
      <c r="NDR128" s="252"/>
      <c r="NDS128" s="252"/>
      <c r="NDT128" s="252"/>
      <c r="NDU128" s="252"/>
      <c r="NDV128" s="253"/>
      <c r="NDW128" s="253"/>
      <c r="NDX128" s="255"/>
      <c r="NDY128" s="255"/>
      <c r="NDZ128" s="256"/>
      <c r="NEC128" s="251"/>
      <c r="NED128" s="251"/>
      <c r="NEE128" s="251"/>
      <c r="NEF128" s="251"/>
      <c r="NEG128" s="251"/>
      <c r="NEH128" s="251"/>
      <c r="NEI128" s="252"/>
      <c r="NEJ128" s="253"/>
      <c r="NEO128" s="254"/>
      <c r="NER128" s="252"/>
      <c r="NES128" s="252"/>
      <c r="NET128" s="252"/>
      <c r="NEU128" s="252"/>
      <c r="NEV128" s="253"/>
      <c r="NEW128" s="253"/>
      <c r="NEX128" s="255"/>
      <c r="NEY128" s="255"/>
      <c r="NEZ128" s="256"/>
      <c r="NFC128" s="251"/>
      <c r="NFD128" s="251"/>
      <c r="NFE128" s="251"/>
      <c r="NFF128" s="251"/>
      <c r="NFG128" s="251"/>
      <c r="NFH128" s="251"/>
      <c r="NFI128" s="252"/>
      <c r="NFJ128" s="253"/>
      <c r="NFO128" s="254"/>
      <c r="NFR128" s="252"/>
      <c r="NFS128" s="252"/>
      <c r="NFT128" s="252"/>
      <c r="NFU128" s="252"/>
      <c r="NFV128" s="253"/>
      <c r="NFW128" s="253"/>
      <c r="NFX128" s="255"/>
      <c r="NFY128" s="255"/>
      <c r="NFZ128" s="256"/>
      <c r="NGC128" s="251"/>
      <c r="NGD128" s="251"/>
      <c r="NGE128" s="251"/>
      <c r="NGF128" s="251"/>
      <c r="NGG128" s="251"/>
      <c r="NGH128" s="251"/>
      <c r="NGI128" s="252"/>
      <c r="NGJ128" s="253"/>
      <c r="NGO128" s="254"/>
      <c r="NGR128" s="252"/>
      <c r="NGS128" s="252"/>
      <c r="NGT128" s="252"/>
      <c r="NGU128" s="252"/>
      <c r="NGV128" s="253"/>
      <c r="NGW128" s="253"/>
      <c r="NGX128" s="255"/>
      <c r="NGY128" s="255"/>
      <c r="NGZ128" s="256"/>
      <c r="NHC128" s="251"/>
      <c r="NHD128" s="251"/>
      <c r="NHE128" s="251"/>
      <c r="NHF128" s="251"/>
      <c r="NHG128" s="251"/>
      <c r="NHH128" s="251"/>
      <c r="NHI128" s="252"/>
      <c r="NHJ128" s="253"/>
      <c r="NHO128" s="254"/>
      <c r="NHR128" s="252"/>
      <c r="NHS128" s="252"/>
      <c r="NHT128" s="252"/>
      <c r="NHU128" s="252"/>
      <c r="NHV128" s="253"/>
      <c r="NHW128" s="253"/>
      <c r="NHX128" s="255"/>
      <c r="NHY128" s="255"/>
      <c r="NHZ128" s="256"/>
      <c r="NIC128" s="251"/>
      <c r="NID128" s="251"/>
      <c r="NIE128" s="251"/>
      <c r="NIF128" s="251"/>
      <c r="NIG128" s="251"/>
      <c r="NIH128" s="251"/>
      <c r="NII128" s="252"/>
      <c r="NIJ128" s="253"/>
      <c r="NIO128" s="254"/>
      <c r="NIR128" s="252"/>
      <c r="NIS128" s="252"/>
      <c r="NIT128" s="252"/>
      <c r="NIU128" s="252"/>
      <c r="NIV128" s="253"/>
      <c r="NIW128" s="253"/>
      <c r="NIX128" s="255"/>
      <c r="NIY128" s="255"/>
      <c r="NIZ128" s="256"/>
      <c r="NJC128" s="251"/>
      <c r="NJD128" s="251"/>
      <c r="NJE128" s="251"/>
      <c r="NJF128" s="251"/>
      <c r="NJG128" s="251"/>
      <c r="NJH128" s="251"/>
      <c r="NJI128" s="252"/>
      <c r="NJJ128" s="253"/>
      <c r="NJO128" s="254"/>
      <c r="NJR128" s="252"/>
      <c r="NJS128" s="252"/>
      <c r="NJT128" s="252"/>
      <c r="NJU128" s="252"/>
      <c r="NJV128" s="253"/>
      <c r="NJW128" s="253"/>
      <c r="NJX128" s="255"/>
      <c r="NJY128" s="255"/>
      <c r="NJZ128" s="256"/>
      <c r="NKC128" s="251"/>
      <c r="NKD128" s="251"/>
      <c r="NKE128" s="251"/>
      <c r="NKF128" s="251"/>
      <c r="NKG128" s="251"/>
      <c r="NKH128" s="251"/>
      <c r="NKI128" s="252"/>
      <c r="NKJ128" s="253"/>
      <c r="NKO128" s="254"/>
      <c r="NKR128" s="252"/>
      <c r="NKS128" s="252"/>
      <c r="NKT128" s="252"/>
      <c r="NKU128" s="252"/>
      <c r="NKV128" s="253"/>
      <c r="NKW128" s="253"/>
      <c r="NKX128" s="255"/>
      <c r="NKY128" s="255"/>
      <c r="NKZ128" s="256"/>
      <c r="NLC128" s="251"/>
      <c r="NLD128" s="251"/>
      <c r="NLE128" s="251"/>
      <c r="NLF128" s="251"/>
      <c r="NLG128" s="251"/>
      <c r="NLH128" s="251"/>
      <c r="NLI128" s="252"/>
      <c r="NLJ128" s="253"/>
      <c r="NLO128" s="254"/>
      <c r="NLR128" s="252"/>
      <c r="NLS128" s="252"/>
      <c r="NLT128" s="252"/>
      <c r="NLU128" s="252"/>
      <c r="NLV128" s="253"/>
      <c r="NLW128" s="253"/>
      <c r="NLX128" s="255"/>
      <c r="NLY128" s="255"/>
      <c r="NLZ128" s="256"/>
      <c r="NMC128" s="251"/>
      <c r="NMD128" s="251"/>
      <c r="NME128" s="251"/>
      <c r="NMF128" s="251"/>
      <c r="NMG128" s="251"/>
      <c r="NMH128" s="251"/>
      <c r="NMI128" s="252"/>
      <c r="NMJ128" s="253"/>
      <c r="NMO128" s="254"/>
      <c r="NMR128" s="252"/>
      <c r="NMS128" s="252"/>
      <c r="NMT128" s="252"/>
      <c r="NMU128" s="252"/>
      <c r="NMV128" s="253"/>
      <c r="NMW128" s="253"/>
      <c r="NMX128" s="255"/>
      <c r="NMY128" s="255"/>
      <c r="NMZ128" s="256"/>
      <c r="NNC128" s="251"/>
      <c r="NND128" s="251"/>
      <c r="NNE128" s="251"/>
      <c r="NNF128" s="251"/>
      <c r="NNG128" s="251"/>
      <c r="NNH128" s="251"/>
      <c r="NNI128" s="252"/>
      <c r="NNJ128" s="253"/>
      <c r="NNO128" s="254"/>
      <c r="NNR128" s="252"/>
      <c r="NNS128" s="252"/>
      <c r="NNT128" s="252"/>
      <c r="NNU128" s="252"/>
      <c r="NNV128" s="253"/>
      <c r="NNW128" s="253"/>
      <c r="NNX128" s="255"/>
      <c r="NNY128" s="255"/>
      <c r="NNZ128" s="256"/>
      <c r="NOC128" s="251"/>
      <c r="NOD128" s="251"/>
      <c r="NOE128" s="251"/>
      <c r="NOF128" s="251"/>
      <c r="NOG128" s="251"/>
      <c r="NOH128" s="251"/>
      <c r="NOI128" s="252"/>
      <c r="NOJ128" s="253"/>
      <c r="NOO128" s="254"/>
      <c r="NOR128" s="252"/>
      <c r="NOS128" s="252"/>
      <c r="NOT128" s="252"/>
      <c r="NOU128" s="252"/>
      <c r="NOV128" s="253"/>
      <c r="NOW128" s="253"/>
      <c r="NOX128" s="255"/>
      <c r="NOY128" s="255"/>
      <c r="NOZ128" s="256"/>
      <c r="NPC128" s="251"/>
      <c r="NPD128" s="251"/>
      <c r="NPE128" s="251"/>
      <c r="NPF128" s="251"/>
      <c r="NPG128" s="251"/>
      <c r="NPH128" s="251"/>
      <c r="NPI128" s="252"/>
      <c r="NPJ128" s="253"/>
      <c r="NPO128" s="254"/>
      <c r="NPR128" s="252"/>
      <c r="NPS128" s="252"/>
      <c r="NPT128" s="252"/>
      <c r="NPU128" s="252"/>
      <c r="NPV128" s="253"/>
      <c r="NPW128" s="253"/>
      <c r="NPX128" s="255"/>
      <c r="NPY128" s="255"/>
      <c r="NPZ128" s="256"/>
      <c r="NQC128" s="251"/>
      <c r="NQD128" s="251"/>
      <c r="NQE128" s="251"/>
      <c r="NQF128" s="251"/>
      <c r="NQG128" s="251"/>
      <c r="NQH128" s="251"/>
      <c r="NQI128" s="252"/>
      <c r="NQJ128" s="253"/>
      <c r="NQO128" s="254"/>
      <c r="NQR128" s="252"/>
      <c r="NQS128" s="252"/>
      <c r="NQT128" s="252"/>
      <c r="NQU128" s="252"/>
      <c r="NQV128" s="253"/>
      <c r="NQW128" s="253"/>
      <c r="NQX128" s="255"/>
      <c r="NQY128" s="255"/>
      <c r="NQZ128" s="256"/>
      <c r="NRC128" s="251"/>
      <c r="NRD128" s="251"/>
      <c r="NRE128" s="251"/>
      <c r="NRF128" s="251"/>
      <c r="NRG128" s="251"/>
      <c r="NRH128" s="251"/>
      <c r="NRI128" s="252"/>
      <c r="NRJ128" s="253"/>
      <c r="NRO128" s="254"/>
      <c r="NRR128" s="252"/>
      <c r="NRS128" s="252"/>
      <c r="NRT128" s="252"/>
      <c r="NRU128" s="252"/>
      <c r="NRV128" s="253"/>
      <c r="NRW128" s="253"/>
      <c r="NRX128" s="255"/>
      <c r="NRY128" s="255"/>
      <c r="NRZ128" s="256"/>
      <c r="NSC128" s="251"/>
      <c r="NSD128" s="251"/>
      <c r="NSE128" s="251"/>
      <c r="NSF128" s="251"/>
      <c r="NSG128" s="251"/>
      <c r="NSH128" s="251"/>
      <c r="NSI128" s="252"/>
      <c r="NSJ128" s="253"/>
      <c r="NSO128" s="254"/>
      <c r="NSR128" s="252"/>
      <c r="NSS128" s="252"/>
      <c r="NST128" s="252"/>
      <c r="NSU128" s="252"/>
      <c r="NSV128" s="253"/>
      <c r="NSW128" s="253"/>
      <c r="NSX128" s="255"/>
      <c r="NSY128" s="255"/>
      <c r="NSZ128" s="256"/>
      <c r="NTC128" s="251"/>
      <c r="NTD128" s="251"/>
      <c r="NTE128" s="251"/>
      <c r="NTF128" s="251"/>
      <c r="NTG128" s="251"/>
      <c r="NTH128" s="251"/>
      <c r="NTI128" s="252"/>
      <c r="NTJ128" s="253"/>
      <c r="NTO128" s="254"/>
      <c r="NTR128" s="252"/>
      <c r="NTS128" s="252"/>
      <c r="NTT128" s="252"/>
      <c r="NTU128" s="252"/>
      <c r="NTV128" s="253"/>
      <c r="NTW128" s="253"/>
      <c r="NTX128" s="255"/>
      <c r="NTY128" s="255"/>
      <c r="NTZ128" s="256"/>
      <c r="NUC128" s="251"/>
      <c r="NUD128" s="251"/>
      <c r="NUE128" s="251"/>
      <c r="NUF128" s="251"/>
      <c r="NUG128" s="251"/>
      <c r="NUH128" s="251"/>
      <c r="NUI128" s="252"/>
      <c r="NUJ128" s="253"/>
      <c r="NUO128" s="254"/>
      <c r="NUR128" s="252"/>
      <c r="NUS128" s="252"/>
      <c r="NUT128" s="252"/>
      <c r="NUU128" s="252"/>
      <c r="NUV128" s="253"/>
      <c r="NUW128" s="253"/>
      <c r="NUX128" s="255"/>
      <c r="NUY128" s="255"/>
      <c r="NUZ128" s="256"/>
      <c r="NVC128" s="251"/>
      <c r="NVD128" s="251"/>
      <c r="NVE128" s="251"/>
      <c r="NVF128" s="251"/>
      <c r="NVG128" s="251"/>
      <c r="NVH128" s="251"/>
      <c r="NVI128" s="252"/>
      <c r="NVJ128" s="253"/>
      <c r="NVO128" s="254"/>
      <c r="NVR128" s="252"/>
      <c r="NVS128" s="252"/>
      <c r="NVT128" s="252"/>
      <c r="NVU128" s="252"/>
      <c r="NVV128" s="253"/>
      <c r="NVW128" s="253"/>
      <c r="NVX128" s="255"/>
      <c r="NVY128" s="255"/>
      <c r="NVZ128" s="256"/>
      <c r="NWC128" s="251"/>
      <c r="NWD128" s="251"/>
      <c r="NWE128" s="251"/>
      <c r="NWF128" s="251"/>
      <c r="NWG128" s="251"/>
      <c r="NWH128" s="251"/>
      <c r="NWI128" s="252"/>
      <c r="NWJ128" s="253"/>
      <c r="NWO128" s="254"/>
      <c r="NWR128" s="252"/>
      <c r="NWS128" s="252"/>
      <c r="NWT128" s="252"/>
      <c r="NWU128" s="252"/>
      <c r="NWV128" s="253"/>
      <c r="NWW128" s="253"/>
      <c r="NWX128" s="255"/>
      <c r="NWY128" s="255"/>
      <c r="NWZ128" s="256"/>
      <c r="NXC128" s="251"/>
      <c r="NXD128" s="251"/>
      <c r="NXE128" s="251"/>
      <c r="NXF128" s="251"/>
      <c r="NXG128" s="251"/>
      <c r="NXH128" s="251"/>
      <c r="NXI128" s="252"/>
      <c r="NXJ128" s="253"/>
      <c r="NXO128" s="254"/>
      <c r="NXR128" s="252"/>
      <c r="NXS128" s="252"/>
      <c r="NXT128" s="252"/>
      <c r="NXU128" s="252"/>
      <c r="NXV128" s="253"/>
      <c r="NXW128" s="253"/>
      <c r="NXX128" s="255"/>
      <c r="NXY128" s="255"/>
      <c r="NXZ128" s="256"/>
      <c r="NYC128" s="251"/>
      <c r="NYD128" s="251"/>
      <c r="NYE128" s="251"/>
      <c r="NYF128" s="251"/>
      <c r="NYG128" s="251"/>
      <c r="NYH128" s="251"/>
      <c r="NYI128" s="252"/>
      <c r="NYJ128" s="253"/>
      <c r="NYO128" s="254"/>
      <c r="NYR128" s="252"/>
      <c r="NYS128" s="252"/>
      <c r="NYT128" s="252"/>
      <c r="NYU128" s="252"/>
      <c r="NYV128" s="253"/>
      <c r="NYW128" s="253"/>
      <c r="NYX128" s="255"/>
      <c r="NYY128" s="255"/>
      <c r="NYZ128" s="256"/>
      <c r="NZC128" s="251"/>
      <c r="NZD128" s="251"/>
      <c r="NZE128" s="251"/>
      <c r="NZF128" s="251"/>
      <c r="NZG128" s="251"/>
      <c r="NZH128" s="251"/>
      <c r="NZI128" s="252"/>
      <c r="NZJ128" s="253"/>
      <c r="NZO128" s="254"/>
      <c r="NZR128" s="252"/>
      <c r="NZS128" s="252"/>
      <c r="NZT128" s="252"/>
      <c r="NZU128" s="252"/>
      <c r="NZV128" s="253"/>
      <c r="NZW128" s="253"/>
      <c r="NZX128" s="255"/>
      <c r="NZY128" s="255"/>
      <c r="NZZ128" s="256"/>
      <c r="OAC128" s="251"/>
      <c r="OAD128" s="251"/>
      <c r="OAE128" s="251"/>
      <c r="OAF128" s="251"/>
      <c r="OAG128" s="251"/>
      <c r="OAH128" s="251"/>
      <c r="OAI128" s="252"/>
      <c r="OAJ128" s="253"/>
      <c r="OAO128" s="254"/>
      <c r="OAR128" s="252"/>
      <c r="OAS128" s="252"/>
      <c r="OAT128" s="252"/>
      <c r="OAU128" s="252"/>
      <c r="OAV128" s="253"/>
      <c r="OAW128" s="253"/>
      <c r="OAX128" s="255"/>
      <c r="OAY128" s="255"/>
      <c r="OAZ128" s="256"/>
      <c r="OBC128" s="251"/>
      <c r="OBD128" s="251"/>
      <c r="OBE128" s="251"/>
      <c r="OBF128" s="251"/>
      <c r="OBG128" s="251"/>
      <c r="OBH128" s="251"/>
      <c r="OBI128" s="252"/>
      <c r="OBJ128" s="253"/>
      <c r="OBO128" s="254"/>
      <c r="OBR128" s="252"/>
      <c r="OBS128" s="252"/>
      <c r="OBT128" s="252"/>
      <c r="OBU128" s="252"/>
      <c r="OBV128" s="253"/>
      <c r="OBW128" s="253"/>
      <c r="OBX128" s="255"/>
      <c r="OBY128" s="255"/>
      <c r="OBZ128" s="256"/>
      <c r="OCC128" s="251"/>
      <c r="OCD128" s="251"/>
      <c r="OCE128" s="251"/>
      <c r="OCF128" s="251"/>
      <c r="OCG128" s="251"/>
      <c r="OCH128" s="251"/>
      <c r="OCI128" s="252"/>
      <c r="OCJ128" s="253"/>
      <c r="OCO128" s="254"/>
      <c r="OCR128" s="252"/>
      <c r="OCS128" s="252"/>
      <c r="OCT128" s="252"/>
      <c r="OCU128" s="252"/>
      <c r="OCV128" s="253"/>
      <c r="OCW128" s="253"/>
      <c r="OCX128" s="255"/>
      <c r="OCY128" s="255"/>
      <c r="OCZ128" s="256"/>
      <c r="ODC128" s="251"/>
      <c r="ODD128" s="251"/>
      <c r="ODE128" s="251"/>
      <c r="ODF128" s="251"/>
      <c r="ODG128" s="251"/>
      <c r="ODH128" s="251"/>
      <c r="ODI128" s="252"/>
      <c r="ODJ128" s="253"/>
      <c r="ODO128" s="254"/>
      <c r="ODR128" s="252"/>
      <c r="ODS128" s="252"/>
      <c r="ODT128" s="252"/>
      <c r="ODU128" s="252"/>
      <c r="ODV128" s="253"/>
      <c r="ODW128" s="253"/>
      <c r="ODX128" s="255"/>
      <c r="ODY128" s="255"/>
      <c r="ODZ128" s="256"/>
      <c r="OEC128" s="251"/>
      <c r="OED128" s="251"/>
      <c r="OEE128" s="251"/>
      <c r="OEF128" s="251"/>
      <c r="OEG128" s="251"/>
      <c r="OEH128" s="251"/>
      <c r="OEI128" s="252"/>
      <c r="OEJ128" s="253"/>
      <c r="OEO128" s="254"/>
      <c r="OER128" s="252"/>
      <c r="OES128" s="252"/>
      <c r="OET128" s="252"/>
      <c r="OEU128" s="252"/>
      <c r="OEV128" s="253"/>
      <c r="OEW128" s="253"/>
      <c r="OEX128" s="255"/>
      <c r="OEY128" s="255"/>
      <c r="OEZ128" s="256"/>
      <c r="OFC128" s="251"/>
      <c r="OFD128" s="251"/>
      <c r="OFE128" s="251"/>
      <c r="OFF128" s="251"/>
      <c r="OFG128" s="251"/>
      <c r="OFH128" s="251"/>
      <c r="OFI128" s="252"/>
      <c r="OFJ128" s="253"/>
      <c r="OFO128" s="254"/>
      <c r="OFR128" s="252"/>
      <c r="OFS128" s="252"/>
      <c r="OFT128" s="252"/>
      <c r="OFU128" s="252"/>
      <c r="OFV128" s="253"/>
      <c r="OFW128" s="253"/>
      <c r="OFX128" s="255"/>
      <c r="OFY128" s="255"/>
      <c r="OFZ128" s="256"/>
      <c r="OGC128" s="251"/>
      <c r="OGD128" s="251"/>
      <c r="OGE128" s="251"/>
      <c r="OGF128" s="251"/>
      <c r="OGG128" s="251"/>
      <c r="OGH128" s="251"/>
      <c r="OGI128" s="252"/>
      <c r="OGJ128" s="253"/>
      <c r="OGO128" s="254"/>
      <c r="OGR128" s="252"/>
      <c r="OGS128" s="252"/>
      <c r="OGT128" s="252"/>
      <c r="OGU128" s="252"/>
      <c r="OGV128" s="253"/>
      <c r="OGW128" s="253"/>
      <c r="OGX128" s="255"/>
      <c r="OGY128" s="255"/>
      <c r="OGZ128" s="256"/>
      <c r="OHC128" s="251"/>
      <c r="OHD128" s="251"/>
      <c r="OHE128" s="251"/>
      <c r="OHF128" s="251"/>
      <c r="OHG128" s="251"/>
      <c r="OHH128" s="251"/>
      <c r="OHI128" s="252"/>
      <c r="OHJ128" s="253"/>
      <c r="OHO128" s="254"/>
      <c r="OHR128" s="252"/>
      <c r="OHS128" s="252"/>
      <c r="OHT128" s="252"/>
      <c r="OHU128" s="252"/>
      <c r="OHV128" s="253"/>
      <c r="OHW128" s="253"/>
      <c r="OHX128" s="255"/>
      <c r="OHY128" s="255"/>
      <c r="OHZ128" s="256"/>
      <c r="OIC128" s="251"/>
      <c r="OID128" s="251"/>
      <c r="OIE128" s="251"/>
      <c r="OIF128" s="251"/>
      <c r="OIG128" s="251"/>
      <c r="OIH128" s="251"/>
      <c r="OII128" s="252"/>
      <c r="OIJ128" s="253"/>
      <c r="OIO128" s="254"/>
      <c r="OIR128" s="252"/>
      <c r="OIS128" s="252"/>
      <c r="OIT128" s="252"/>
      <c r="OIU128" s="252"/>
      <c r="OIV128" s="253"/>
      <c r="OIW128" s="253"/>
      <c r="OIX128" s="255"/>
      <c r="OIY128" s="255"/>
      <c r="OIZ128" s="256"/>
      <c r="OJC128" s="251"/>
      <c r="OJD128" s="251"/>
      <c r="OJE128" s="251"/>
      <c r="OJF128" s="251"/>
      <c r="OJG128" s="251"/>
      <c r="OJH128" s="251"/>
      <c r="OJI128" s="252"/>
      <c r="OJJ128" s="253"/>
      <c r="OJO128" s="254"/>
      <c r="OJR128" s="252"/>
      <c r="OJS128" s="252"/>
      <c r="OJT128" s="252"/>
      <c r="OJU128" s="252"/>
      <c r="OJV128" s="253"/>
      <c r="OJW128" s="253"/>
      <c r="OJX128" s="255"/>
      <c r="OJY128" s="255"/>
      <c r="OJZ128" s="256"/>
      <c r="OKC128" s="251"/>
      <c r="OKD128" s="251"/>
      <c r="OKE128" s="251"/>
      <c r="OKF128" s="251"/>
      <c r="OKG128" s="251"/>
      <c r="OKH128" s="251"/>
      <c r="OKI128" s="252"/>
      <c r="OKJ128" s="253"/>
      <c r="OKO128" s="254"/>
      <c r="OKR128" s="252"/>
      <c r="OKS128" s="252"/>
      <c r="OKT128" s="252"/>
      <c r="OKU128" s="252"/>
      <c r="OKV128" s="253"/>
      <c r="OKW128" s="253"/>
      <c r="OKX128" s="255"/>
      <c r="OKY128" s="255"/>
      <c r="OKZ128" s="256"/>
      <c r="OLC128" s="251"/>
      <c r="OLD128" s="251"/>
      <c r="OLE128" s="251"/>
      <c r="OLF128" s="251"/>
      <c r="OLG128" s="251"/>
      <c r="OLH128" s="251"/>
      <c r="OLI128" s="252"/>
      <c r="OLJ128" s="253"/>
      <c r="OLO128" s="254"/>
      <c r="OLR128" s="252"/>
      <c r="OLS128" s="252"/>
      <c r="OLT128" s="252"/>
      <c r="OLU128" s="252"/>
      <c r="OLV128" s="253"/>
      <c r="OLW128" s="253"/>
      <c r="OLX128" s="255"/>
      <c r="OLY128" s="255"/>
      <c r="OLZ128" s="256"/>
      <c r="OMC128" s="251"/>
      <c r="OMD128" s="251"/>
      <c r="OME128" s="251"/>
      <c r="OMF128" s="251"/>
      <c r="OMG128" s="251"/>
      <c r="OMH128" s="251"/>
      <c r="OMI128" s="252"/>
      <c r="OMJ128" s="253"/>
      <c r="OMO128" s="254"/>
      <c r="OMR128" s="252"/>
      <c r="OMS128" s="252"/>
      <c r="OMT128" s="252"/>
      <c r="OMU128" s="252"/>
      <c r="OMV128" s="253"/>
      <c r="OMW128" s="253"/>
      <c r="OMX128" s="255"/>
      <c r="OMY128" s="255"/>
      <c r="OMZ128" s="256"/>
      <c r="ONC128" s="251"/>
      <c r="OND128" s="251"/>
      <c r="ONE128" s="251"/>
      <c r="ONF128" s="251"/>
      <c r="ONG128" s="251"/>
      <c r="ONH128" s="251"/>
      <c r="ONI128" s="252"/>
      <c r="ONJ128" s="253"/>
      <c r="ONO128" s="254"/>
      <c r="ONR128" s="252"/>
      <c r="ONS128" s="252"/>
      <c r="ONT128" s="252"/>
      <c r="ONU128" s="252"/>
      <c r="ONV128" s="253"/>
      <c r="ONW128" s="253"/>
      <c r="ONX128" s="255"/>
      <c r="ONY128" s="255"/>
      <c r="ONZ128" s="256"/>
      <c r="OOC128" s="251"/>
      <c r="OOD128" s="251"/>
      <c r="OOE128" s="251"/>
      <c r="OOF128" s="251"/>
      <c r="OOG128" s="251"/>
      <c r="OOH128" s="251"/>
      <c r="OOI128" s="252"/>
      <c r="OOJ128" s="253"/>
      <c r="OOO128" s="254"/>
      <c r="OOR128" s="252"/>
      <c r="OOS128" s="252"/>
      <c r="OOT128" s="252"/>
      <c r="OOU128" s="252"/>
      <c r="OOV128" s="253"/>
      <c r="OOW128" s="253"/>
      <c r="OOX128" s="255"/>
      <c r="OOY128" s="255"/>
      <c r="OOZ128" s="256"/>
      <c r="OPC128" s="251"/>
      <c r="OPD128" s="251"/>
      <c r="OPE128" s="251"/>
      <c r="OPF128" s="251"/>
      <c r="OPG128" s="251"/>
      <c r="OPH128" s="251"/>
      <c r="OPI128" s="252"/>
      <c r="OPJ128" s="253"/>
      <c r="OPO128" s="254"/>
      <c r="OPR128" s="252"/>
      <c r="OPS128" s="252"/>
      <c r="OPT128" s="252"/>
      <c r="OPU128" s="252"/>
      <c r="OPV128" s="253"/>
      <c r="OPW128" s="253"/>
      <c r="OPX128" s="255"/>
      <c r="OPY128" s="255"/>
      <c r="OPZ128" s="256"/>
      <c r="OQC128" s="251"/>
      <c r="OQD128" s="251"/>
      <c r="OQE128" s="251"/>
      <c r="OQF128" s="251"/>
      <c r="OQG128" s="251"/>
      <c r="OQH128" s="251"/>
      <c r="OQI128" s="252"/>
      <c r="OQJ128" s="253"/>
      <c r="OQO128" s="254"/>
      <c r="OQR128" s="252"/>
      <c r="OQS128" s="252"/>
      <c r="OQT128" s="252"/>
      <c r="OQU128" s="252"/>
      <c r="OQV128" s="253"/>
      <c r="OQW128" s="253"/>
      <c r="OQX128" s="255"/>
      <c r="OQY128" s="255"/>
      <c r="OQZ128" s="256"/>
      <c r="ORC128" s="251"/>
      <c r="ORD128" s="251"/>
      <c r="ORE128" s="251"/>
      <c r="ORF128" s="251"/>
      <c r="ORG128" s="251"/>
      <c r="ORH128" s="251"/>
      <c r="ORI128" s="252"/>
      <c r="ORJ128" s="253"/>
      <c r="ORO128" s="254"/>
      <c r="ORR128" s="252"/>
      <c r="ORS128" s="252"/>
      <c r="ORT128" s="252"/>
      <c r="ORU128" s="252"/>
      <c r="ORV128" s="253"/>
      <c r="ORW128" s="253"/>
      <c r="ORX128" s="255"/>
      <c r="ORY128" s="255"/>
      <c r="ORZ128" s="256"/>
      <c r="OSC128" s="251"/>
      <c r="OSD128" s="251"/>
      <c r="OSE128" s="251"/>
      <c r="OSF128" s="251"/>
      <c r="OSG128" s="251"/>
      <c r="OSH128" s="251"/>
      <c r="OSI128" s="252"/>
      <c r="OSJ128" s="253"/>
      <c r="OSO128" s="254"/>
      <c r="OSR128" s="252"/>
      <c r="OSS128" s="252"/>
      <c r="OST128" s="252"/>
      <c r="OSU128" s="252"/>
      <c r="OSV128" s="253"/>
      <c r="OSW128" s="253"/>
      <c r="OSX128" s="255"/>
      <c r="OSY128" s="255"/>
      <c r="OSZ128" s="256"/>
      <c r="OTC128" s="251"/>
      <c r="OTD128" s="251"/>
      <c r="OTE128" s="251"/>
      <c r="OTF128" s="251"/>
      <c r="OTG128" s="251"/>
      <c r="OTH128" s="251"/>
      <c r="OTI128" s="252"/>
      <c r="OTJ128" s="253"/>
      <c r="OTO128" s="254"/>
      <c r="OTR128" s="252"/>
      <c r="OTS128" s="252"/>
      <c r="OTT128" s="252"/>
      <c r="OTU128" s="252"/>
      <c r="OTV128" s="253"/>
      <c r="OTW128" s="253"/>
      <c r="OTX128" s="255"/>
      <c r="OTY128" s="255"/>
      <c r="OTZ128" s="256"/>
      <c r="OUC128" s="251"/>
      <c r="OUD128" s="251"/>
      <c r="OUE128" s="251"/>
      <c r="OUF128" s="251"/>
      <c r="OUG128" s="251"/>
      <c r="OUH128" s="251"/>
      <c r="OUI128" s="252"/>
      <c r="OUJ128" s="253"/>
      <c r="OUO128" s="254"/>
      <c r="OUR128" s="252"/>
      <c r="OUS128" s="252"/>
      <c r="OUT128" s="252"/>
      <c r="OUU128" s="252"/>
      <c r="OUV128" s="253"/>
      <c r="OUW128" s="253"/>
      <c r="OUX128" s="255"/>
      <c r="OUY128" s="255"/>
      <c r="OUZ128" s="256"/>
      <c r="OVC128" s="251"/>
      <c r="OVD128" s="251"/>
      <c r="OVE128" s="251"/>
      <c r="OVF128" s="251"/>
      <c r="OVG128" s="251"/>
      <c r="OVH128" s="251"/>
      <c r="OVI128" s="252"/>
      <c r="OVJ128" s="253"/>
      <c r="OVO128" s="254"/>
      <c r="OVR128" s="252"/>
      <c r="OVS128" s="252"/>
      <c r="OVT128" s="252"/>
      <c r="OVU128" s="252"/>
      <c r="OVV128" s="253"/>
      <c r="OVW128" s="253"/>
      <c r="OVX128" s="255"/>
      <c r="OVY128" s="255"/>
      <c r="OVZ128" s="256"/>
      <c r="OWC128" s="251"/>
      <c r="OWD128" s="251"/>
      <c r="OWE128" s="251"/>
      <c r="OWF128" s="251"/>
      <c r="OWG128" s="251"/>
      <c r="OWH128" s="251"/>
      <c r="OWI128" s="252"/>
      <c r="OWJ128" s="253"/>
      <c r="OWO128" s="254"/>
      <c r="OWR128" s="252"/>
      <c r="OWS128" s="252"/>
      <c r="OWT128" s="252"/>
      <c r="OWU128" s="252"/>
      <c r="OWV128" s="253"/>
      <c r="OWW128" s="253"/>
      <c r="OWX128" s="255"/>
      <c r="OWY128" s="255"/>
      <c r="OWZ128" s="256"/>
      <c r="OXC128" s="251"/>
      <c r="OXD128" s="251"/>
      <c r="OXE128" s="251"/>
      <c r="OXF128" s="251"/>
      <c r="OXG128" s="251"/>
      <c r="OXH128" s="251"/>
      <c r="OXI128" s="252"/>
      <c r="OXJ128" s="253"/>
      <c r="OXO128" s="254"/>
      <c r="OXR128" s="252"/>
      <c r="OXS128" s="252"/>
      <c r="OXT128" s="252"/>
      <c r="OXU128" s="252"/>
      <c r="OXV128" s="253"/>
      <c r="OXW128" s="253"/>
      <c r="OXX128" s="255"/>
      <c r="OXY128" s="255"/>
      <c r="OXZ128" s="256"/>
      <c r="OYC128" s="251"/>
      <c r="OYD128" s="251"/>
      <c r="OYE128" s="251"/>
      <c r="OYF128" s="251"/>
      <c r="OYG128" s="251"/>
      <c r="OYH128" s="251"/>
      <c r="OYI128" s="252"/>
      <c r="OYJ128" s="253"/>
      <c r="OYO128" s="254"/>
      <c r="OYR128" s="252"/>
      <c r="OYS128" s="252"/>
      <c r="OYT128" s="252"/>
      <c r="OYU128" s="252"/>
      <c r="OYV128" s="253"/>
      <c r="OYW128" s="253"/>
      <c r="OYX128" s="255"/>
      <c r="OYY128" s="255"/>
      <c r="OYZ128" s="256"/>
      <c r="OZC128" s="251"/>
      <c r="OZD128" s="251"/>
      <c r="OZE128" s="251"/>
      <c r="OZF128" s="251"/>
      <c r="OZG128" s="251"/>
      <c r="OZH128" s="251"/>
      <c r="OZI128" s="252"/>
      <c r="OZJ128" s="253"/>
      <c r="OZO128" s="254"/>
      <c r="OZR128" s="252"/>
      <c r="OZS128" s="252"/>
      <c r="OZT128" s="252"/>
      <c r="OZU128" s="252"/>
      <c r="OZV128" s="253"/>
      <c r="OZW128" s="253"/>
      <c r="OZX128" s="255"/>
      <c r="OZY128" s="255"/>
      <c r="OZZ128" s="256"/>
      <c r="PAC128" s="251"/>
      <c r="PAD128" s="251"/>
      <c r="PAE128" s="251"/>
      <c r="PAF128" s="251"/>
      <c r="PAG128" s="251"/>
      <c r="PAH128" s="251"/>
      <c r="PAI128" s="252"/>
      <c r="PAJ128" s="253"/>
      <c r="PAO128" s="254"/>
      <c r="PAR128" s="252"/>
      <c r="PAS128" s="252"/>
      <c r="PAT128" s="252"/>
      <c r="PAU128" s="252"/>
      <c r="PAV128" s="253"/>
      <c r="PAW128" s="253"/>
      <c r="PAX128" s="255"/>
      <c r="PAY128" s="255"/>
      <c r="PAZ128" s="256"/>
      <c r="PBC128" s="251"/>
      <c r="PBD128" s="251"/>
      <c r="PBE128" s="251"/>
      <c r="PBF128" s="251"/>
      <c r="PBG128" s="251"/>
      <c r="PBH128" s="251"/>
      <c r="PBI128" s="252"/>
      <c r="PBJ128" s="253"/>
      <c r="PBO128" s="254"/>
      <c r="PBR128" s="252"/>
      <c r="PBS128" s="252"/>
      <c r="PBT128" s="252"/>
      <c r="PBU128" s="252"/>
      <c r="PBV128" s="253"/>
      <c r="PBW128" s="253"/>
      <c r="PBX128" s="255"/>
      <c r="PBY128" s="255"/>
      <c r="PBZ128" s="256"/>
      <c r="PCC128" s="251"/>
      <c r="PCD128" s="251"/>
      <c r="PCE128" s="251"/>
      <c r="PCF128" s="251"/>
      <c r="PCG128" s="251"/>
      <c r="PCH128" s="251"/>
      <c r="PCI128" s="252"/>
      <c r="PCJ128" s="253"/>
      <c r="PCO128" s="254"/>
      <c r="PCR128" s="252"/>
      <c r="PCS128" s="252"/>
      <c r="PCT128" s="252"/>
      <c r="PCU128" s="252"/>
      <c r="PCV128" s="253"/>
      <c r="PCW128" s="253"/>
      <c r="PCX128" s="255"/>
      <c r="PCY128" s="255"/>
      <c r="PCZ128" s="256"/>
      <c r="PDC128" s="251"/>
      <c r="PDD128" s="251"/>
      <c r="PDE128" s="251"/>
      <c r="PDF128" s="251"/>
      <c r="PDG128" s="251"/>
      <c r="PDH128" s="251"/>
      <c r="PDI128" s="252"/>
      <c r="PDJ128" s="253"/>
      <c r="PDO128" s="254"/>
      <c r="PDR128" s="252"/>
      <c r="PDS128" s="252"/>
      <c r="PDT128" s="252"/>
      <c r="PDU128" s="252"/>
      <c r="PDV128" s="253"/>
      <c r="PDW128" s="253"/>
      <c r="PDX128" s="255"/>
      <c r="PDY128" s="255"/>
      <c r="PDZ128" s="256"/>
      <c r="PEC128" s="251"/>
      <c r="PED128" s="251"/>
      <c r="PEE128" s="251"/>
      <c r="PEF128" s="251"/>
      <c r="PEG128" s="251"/>
      <c r="PEH128" s="251"/>
      <c r="PEI128" s="252"/>
      <c r="PEJ128" s="253"/>
      <c r="PEO128" s="254"/>
      <c r="PER128" s="252"/>
      <c r="PES128" s="252"/>
      <c r="PET128" s="252"/>
      <c r="PEU128" s="252"/>
      <c r="PEV128" s="253"/>
      <c r="PEW128" s="253"/>
      <c r="PEX128" s="255"/>
      <c r="PEY128" s="255"/>
      <c r="PEZ128" s="256"/>
      <c r="PFC128" s="251"/>
      <c r="PFD128" s="251"/>
      <c r="PFE128" s="251"/>
      <c r="PFF128" s="251"/>
      <c r="PFG128" s="251"/>
      <c r="PFH128" s="251"/>
      <c r="PFI128" s="252"/>
      <c r="PFJ128" s="253"/>
      <c r="PFO128" s="254"/>
      <c r="PFR128" s="252"/>
      <c r="PFS128" s="252"/>
      <c r="PFT128" s="252"/>
      <c r="PFU128" s="252"/>
      <c r="PFV128" s="253"/>
      <c r="PFW128" s="253"/>
      <c r="PFX128" s="255"/>
      <c r="PFY128" s="255"/>
      <c r="PFZ128" s="256"/>
      <c r="PGC128" s="251"/>
      <c r="PGD128" s="251"/>
      <c r="PGE128" s="251"/>
      <c r="PGF128" s="251"/>
      <c r="PGG128" s="251"/>
      <c r="PGH128" s="251"/>
      <c r="PGI128" s="252"/>
      <c r="PGJ128" s="253"/>
      <c r="PGO128" s="254"/>
      <c r="PGR128" s="252"/>
      <c r="PGS128" s="252"/>
      <c r="PGT128" s="252"/>
      <c r="PGU128" s="252"/>
      <c r="PGV128" s="253"/>
      <c r="PGW128" s="253"/>
      <c r="PGX128" s="255"/>
      <c r="PGY128" s="255"/>
      <c r="PGZ128" s="256"/>
      <c r="PHC128" s="251"/>
      <c r="PHD128" s="251"/>
      <c r="PHE128" s="251"/>
      <c r="PHF128" s="251"/>
      <c r="PHG128" s="251"/>
      <c r="PHH128" s="251"/>
      <c r="PHI128" s="252"/>
      <c r="PHJ128" s="253"/>
      <c r="PHO128" s="254"/>
      <c r="PHR128" s="252"/>
      <c r="PHS128" s="252"/>
      <c r="PHT128" s="252"/>
      <c r="PHU128" s="252"/>
      <c r="PHV128" s="253"/>
      <c r="PHW128" s="253"/>
      <c r="PHX128" s="255"/>
      <c r="PHY128" s="255"/>
      <c r="PHZ128" s="256"/>
      <c r="PIC128" s="251"/>
      <c r="PID128" s="251"/>
      <c r="PIE128" s="251"/>
      <c r="PIF128" s="251"/>
      <c r="PIG128" s="251"/>
      <c r="PIH128" s="251"/>
      <c r="PII128" s="252"/>
      <c r="PIJ128" s="253"/>
      <c r="PIO128" s="254"/>
      <c r="PIR128" s="252"/>
      <c r="PIS128" s="252"/>
      <c r="PIT128" s="252"/>
      <c r="PIU128" s="252"/>
      <c r="PIV128" s="253"/>
      <c r="PIW128" s="253"/>
      <c r="PIX128" s="255"/>
      <c r="PIY128" s="255"/>
      <c r="PIZ128" s="256"/>
      <c r="PJC128" s="251"/>
      <c r="PJD128" s="251"/>
      <c r="PJE128" s="251"/>
      <c r="PJF128" s="251"/>
      <c r="PJG128" s="251"/>
      <c r="PJH128" s="251"/>
      <c r="PJI128" s="252"/>
      <c r="PJJ128" s="253"/>
      <c r="PJO128" s="254"/>
      <c r="PJR128" s="252"/>
      <c r="PJS128" s="252"/>
      <c r="PJT128" s="252"/>
      <c r="PJU128" s="252"/>
      <c r="PJV128" s="253"/>
      <c r="PJW128" s="253"/>
      <c r="PJX128" s="255"/>
      <c r="PJY128" s="255"/>
      <c r="PJZ128" s="256"/>
      <c r="PKC128" s="251"/>
      <c r="PKD128" s="251"/>
      <c r="PKE128" s="251"/>
      <c r="PKF128" s="251"/>
      <c r="PKG128" s="251"/>
      <c r="PKH128" s="251"/>
      <c r="PKI128" s="252"/>
      <c r="PKJ128" s="253"/>
      <c r="PKO128" s="254"/>
      <c r="PKR128" s="252"/>
      <c r="PKS128" s="252"/>
      <c r="PKT128" s="252"/>
      <c r="PKU128" s="252"/>
      <c r="PKV128" s="253"/>
      <c r="PKW128" s="253"/>
      <c r="PKX128" s="255"/>
      <c r="PKY128" s="255"/>
      <c r="PKZ128" s="256"/>
      <c r="PLC128" s="251"/>
      <c r="PLD128" s="251"/>
      <c r="PLE128" s="251"/>
      <c r="PLF128" s="251"/>
      <c r="PLG128" s="251"/>
      <c r="PLH128" s="251"/>
      <c r="PLI128" s="252"/>
      <c r="PLJ128" s="253"/>
      <c r="PLO128" s="254"/>
      <c r="PLR128" s="252"/>
      <c r="PLS128" s="252"/>
      <c r="PLT128" s="252"/>
      <c r="PLU128" s="252"/>
      <c r="PLV128" s="253"/>
      <c r="PLW128" s="253"/>
      <c r="PLX128" s="255"/>
      <c r="PLY128" s="255"/>
      <c r="PLZ128" s="256"/>
      <c r="PMC128" s="251"/>
      <c r="PMD128" s="251"/>
      <c r="PME128" s="251"/>
      <c r="PMF128" s="251"/>
      <c r="PMG128" s="251"/>
      <c r="PMH128" s="251"/>
      <c r="PMI128" s="252"/>
      <c r="PMJ128" s="253"/>
      <c r="PMO128" s="254"/>
      <c r="PMR128" s="252"/>
      <c r="PMS128" s="252"/>
      <c r="PMT128" s="252"/>
      <c r="PMU128" s="252"/>
      <c r="PMV128" s="253"/>
      <c r="PMW128" s="253"/>
      <c r="PMX128" s="255"/>
      <c r="PMY128" s="255"/>
      <c r="PMZ128" s="256"/>
      <c r="PNC128" s="251"/>
      <c r="PND128" s="251"/>
      <c r="PNE128" s="251"/>
      <c r="PNF128" s="251"/>
      <c r="PNG128" s="251"/>
      <c r="PNH128" s="251"/>
      <c r="PNI128" s="252"/>
      <c r="PNJ128" s="253"/>
      <c r="PNO128" s="254"/>
      <c r="PNR128" s="252"/>
      <c r="PNS128" s="252"/>
      <c r="PNT128" s="252"/>
      <c r="PNU128" s="252"/>
      <c r="PNV128" s="253"/>
      <c r="PNW128" s="253"/>
      <c r="PNX128" s="255"/>
      <c r="PNY128" s="255"/>
      <c r="PNZ128" s="256"/>
      <c r="POC128" s="251"/>
      <c r="POD128" s="251"/>
      <c r="POE128" s="251"/>
      <c r="POF128" s="251"/>
      <c r="POG128" s="251"/>
      <c r="POH128" s="251"/>
      <c r="POI128" s="252"/>
      <c r="POJ128" s="253"/>
      <c r="POO128" s="254"/>
      <c r="POR128" s="252"/>
      <c r="POS128" s="252"/>
      <c r="POT128" s="252"/>
      <c r="POU128" s="252"/>
      <c r="POV128" s="253"/>
      <c r="POW128" s="253"/>
      <c r="POX128" s="255"/>
      <c r="POY128" s="255"/>
      <c r="POZ128" s="256"/>
      <c r="PPC128" s="251"/>
      <c r="PPD128" s="251"/>
      <c r="PPE128" s="251"/>
      <c r="PPF128" s="251"/>
      <c r="PPG128" s="251"/>
      <c r="PPH128" s="251"/>
      <c r="PPI128" s="252"/>
      <c r="PPJ128" s="253"/>
      <c r="PPO128" s="254"/>
      <c r="PPR128" s="252"/>
      <c r="PPS128" s="252"/>
      <c r="PPT128" s="252"/>
      <c r="PPU128" s="252"/>
      <c r="PPV128" s="253"/>
      <c r="PPW128" s="253"/>
      <c r="PPX128" s="255"/>
      <c r="PPY128" s="255"/>
      <c r="PPZ128" s="256"/>
      <c r="PQC128" s="251"/>
      <c r="PQD128" s="251"/>
      <c r="PQE128" s="251"/>
      <c r="PQF128" s="251"/>
      <c r="PQG128" s="251"/>
      <c r="PQH128" s="251"/>
      <c r="PQI128" s="252"/>
      <c r="PQJ128" s="253"/>
      <c r="PQO128" s="254"/>
      <c r="PQR128" s="252"/>
      <c r="PQS128" s="252"/>
      <c r="PQT128" s="252"/>
      <c r="PQU128" s="252"/>
      <c r="PQV128" s="253"/>
      <c r="PQW128" s="253"/>
      <c r="PQX128" s="255"/>
      <c r="PQY128" s="255"/>
      <c r="PQZ128" s="256"/>
      <c r="PRC128" s="251"/>
      <c r="PRD128" s="251"/>
      <c r="PRE128" s="251"/>
      <c r="PRF128" s="251"/>
      <c r="PRG128" s="251"/>
      <c r="PRH128" s="251"/>
      <c r="PRI128" s="252"/>
      <c r="PRJ128" s="253"/>
      <c r="PRO128" s="254"/>
      <c r="PRR128" s="252"/>
      <c r="PRS128" s="252"/>
      <c r="PRT128" s="252"/>
      <c r="PRU128" s="252"/>
      <c r="PRV128" s="253"/>
      <c r="PRW128" s="253"/>
      <c r="PRX128" s="255"/>
      <c r="PRY128" s="255"/>
      <c r="PRZ128" s="256"/>
      <c r="PSC128" s="251"/>
      <c r="PSD128" s="251"/>
      <c r="PSE128" s="251"/>
      <c r="PSF128" s="251"/>
      <c r="PSG128" s="251"/>
      <c r="PSH128" s="251"/>
      <c r="PSI128" s="252"/>
      <c r="PSJ128" s="253"/>
      <c r="PSO128" s="254"/>
      <c r="PSR128" s="252"/>
      <c r="PSS128" s="252"/>
      <c r="PST128" s="252"/>
      <c r="PSU128" s="252"/>
      <c r="PSV128" s="253"/>
      <c r="PSW128" s="253"/>
      <c r="PSX128" s="255"/>
      <c r="PSY128" s="255"/>
      <c r="PSZ128" s="256"/>
      <c r="PTC128" s="251"/>
      <c r="PTD128" s="251"/>
      <c r="PTE128" s="251"/>
      <c r="PTF128" s="251"/>
      <c r="PTG128" s="251"/>
      <c r="PTH128" s="251"/>
      <c r="PTI128" s="252"/>
      <c r="PTJ128" s="253"/>
      <c r="PTO128" s="254"/>
      <c r="PTR128" s="252"/>
      <c r="PTS128" s="252"/>
      <c r="PTT128" s="252"/>
      <c r="PTU128" s="252"/>
      <c r="PTV128" s="253"/>
      <c r="PTW128" s="253"/>
      <c r="PTX128" s="255"/>
      <c r="PTY128" s="255"/>
      <c r="PTZ128" s="256"/>
      <c r="PUC128" s="251"/>
      <c r="PUD128" s="251"/>
      <c r="PUE128" s="251"/>
      <c r="PUF128" s="251"/>
      <c r="PUG128" s="251"/>
      <c r="PUH128" s="251"/>
      <c r="PUI128" s="252"/>
      <c r="PUJ128" s="253"/>
      <c r="PUO128" s="254"/>
      <c r="PUR128" s="252"/>
      <c r="PUS128" s="252"/>
      <c r="PUT128" s="252"/>
      <c r="PUU128" s="252"/>
      <c r="PUV128" s="253"/>
      <c r="PUW128" s="253"/>
      <c r="PUX128" s="255"/>
      <c r="PUY128" s="255"/>
      <c r="PUZ128" s="256"/>
      <c r="PVC128" s="251"/>
      <c r="PVD128" s="251"/>
      <c r="PVE128" s="251"/>
      <c r="PVF128" s="251"/>
      <c r="PVG128" s="251"/>
      <c r="PVH128" s="251"/>
      <c r="PVI128" s="252"/>
      <c r="PVJ128" s="253"/>
      <c r="PVO128" s="254"/>
      <c r="PVR128" s="252"/>
      <c r="PVS128" s="252"/>
      <c r="PVT128" s="252"/>
      <c r="PVU128" s="252"/>
      <c r="PVV128" s="253"/>
      <c r="PVW128" s="253"/>
      <c r="PVX128" s="255"/>
      <c r="PVY128" s="255"/>
      <c r="PVZ128" s="256"/>
      <c r="PWC128" s="251"/>
      <c r="PWD128" s="251"/>
      <c r="PWE128" s="251"/>
      <c r="PWF128" s="251"/>
      <c r="PWG128" s="251"/>
      <c r="PWH128" s="251"/>
      <c r="PWI128" s="252"/>
      <c r="PWJ128" s="253"/>
      <c r="PWO128" s="254"/>
      <c r="PWR128" s="252"/>
      <c r="PWS128" s="252"/>
      <c r="PWT128" s="252"/>
      <c r="PWU128" s="252"/>
      <c r="PWV128" s="253"/>
      <c r="PWW128" s="253"/>
      <c r="PWX128" s="255"/>
      <c r="PWY128" s="255"/>
      <c r="PWZ128" s="256"/>
      <c r="PXC128" s="251"/>
      <c r="PXD128" s="251"/>
      <c r="PXE128" s="251"/>
      <c r="PXF128" s="251"/>
      <c r="PXG128" s="251"/>
      <c r="PXH128" s="251"/>
      <c r="PXI128" s="252"/>
      <c r="PXJ128" s="253"/>
      <c r="PXO128" s="254"/>
      <c r="PXR128" s="252"/>
      <c r="PXS128" s="252"/>
      <c r="PXT128" s="252"/>
      <c r="PXU128" s="252"/>
      <c r="PXV128" s="253"/>
      <c r="PXW128" s="253"/>
      <c r="PXX128" s="255"/>
      <c r="PXY128" s="255"/>
      <c r="PXZ128" s="256"/>
      <c r="PYC128" s="251"/>
      <c r="PYD128" s="251"/>
      <c r="PYE128" s="251"/>
      <c r="PYF128" s="251"/>
      <c r="PYG128" s="251"/>
      <c r="PYH128" s="251"/>
      <c r="PYI128" s="252"/>
      <c r="PYJ128" s="253"/>
      <c r="PYO128" s="254"/>
      <c r="PYR128" s="252"/>
      <c r="PYS128" s="252"/>
      <c r="PYT128" s="252"/>
      <c r="PYU128" s="252"/>
      <c r="PYV128" s="253"/>
      <c r="PYW128" s="253"/>
      <c r="PYX128" s="255"/>
      <c r="PYY128" s="255"/>
      <c r="PYZ128" s="256"/>
      <c r="PZC128" s="251"/>
      <c r="PZD128" s="251"/>
      <c r="PZE128" s="251"/>
      <c r="PZF128" s="251"/>
      <c r="PZG128" s="251"/>
      <c r="PZH128" s="251"/>
      <c r="PZI128" s="252"/>
      <c r="PZJ128" s="253"/>
      <c r="PZO128" s="254"/>
      <c r="PZR128" s="252"/>
      <c r="PZS128" s="252"/>
      <c r="PZT128" s="252"/>
      <c r="PZU128" s="252"/>
      <c r="PZV128" s="253"/>
      <c r="PZW128" s="253"/>
      <c r="PZX128" s="255"/>
      <c r="PZY128" s="255"/>
      <c r="PZZ128" s="256"/>
      <c r="QAC128" s="251"/>
      <c r="QAD128" s="251"/>
      <c r="QAE128" s="251"/>
      <c r="QAF128" s="251"/>
      <c r="QAG128" s="251"/>
      <c r="QAH128" s="251"/>
      <c r="QAI128" s="252"/>
      <c r="QAJ128" s="253"/>
      <c r="QAO128" s="254"/>
      <c r="QAR128" s="252"/>
      <c r="QAS128" s="252"/>
      <c r="QAT128" s="252"/>
      <c r="QAU128" s="252"/>
      <c r="QAV128" s="253"/>
      <c r="QAW128" s="253"/>
      <c r="QAX128" s="255"/>
      <c r="QAY128" s="255"/>
      <c r="QAZ128" s="256"/>
      <c r="QBC128" s="251"/>
      <c r="QBD128" s="251"/>
      <c r="QBE128" s="251"/>
      <c r="QBF128" s="251"/>
      <c r="QBG128" s="251"/>
      <c r="QBH128" s="251"/>
      <c r="QBI128" s="252"/>
      <c r="QBJ128" s="253"/>
      <c r="QBO128" s="254"/>
      <c r="QBR128" s="252"/>
      <c r="QBS128" s="252"/>
      <c r="QBT128" s="252"/>
      <c r="QBU128" s="252"/>
      <c r="QBV128" s="253"/>
      <c r="QBW128" s="253"/>
      <c r="QBX128" s="255"/>
      <c r="QBY128" s="255"/>
      <c r="QBZ128" s="256"/>
      <c r="QCC128" s="251"/>
      <c r="QCD128" s="251"/>
      <c r="QCE128" s="251"/>
      <c r="QCF128" s="251"/>
      <c r="QCG128" s="251"/>
      <c r="QCH128" s="251"/>
      <c r="QCI128" s="252"/>
      <c r="QCJ128" s="253"/>
      <c r="QCO128" s="254"/>
      <c r="QCR128" s="252"/>
      <c r="QCS128" s="252"/>
      <c r="QCT128" s="252"/>
      <c r="QCU128" s="252"/>
      <c r="QCV128" s="253"/>
      <c r="QCW128" s="253"/>
      <c r="QCX128" s="255"/>
      <c r="QCY128" s="255"/>
      <c r="QCZ128" s="256"/>
      <c r="QDC128" s="251"/>
      <c r="QDD128" s="251"/>
      <c r="QDE128" s="251"/>
      <c r="QDF128" s="251"/>
      <c r="QDG128" s="251"/>
      <c r="QDH128" s="251"/>
      <c r="QDI128" s="252"/>
      <c r="QDJ128" s="253"/>
      <c r="QDO128" s="254"/>
      <c r="QDR128" s="252"/>
      <c r="QDS128" s="252"/>
      <c r="QDT128" s="252"/>
      <c r="QDU128" s="252"/>
      <c r="QDV128" s="253"/>
      <c r="QDW128" s="253"/>
      <c r="QDX128" s="255"/>
      <c r="QDY128" s="255"/>
      <c r="QDZ128" s="256"/>
      <c r="QEC128" s="251"/>
      <c r="QED128" s="251"/>
      <c r="QEE128" s="251"/>
      <c r="QEF128" s="251"/>
      <c r="QEG128" s="251"/>
      <c r="QEH128" s="251"/>
      <c r="QEI128" s="252"/>
      <c r="QEJ128" s="253"/>
      <c r="QEO128" s="254"/>
      <c r="QER128" s="252"/>
      <c r="QES128" s="252"/>
      <c r="QET128" s="252"/>
      <c r="QEU128" s="252"/>
      <c r="QEV128" s="253"/>
      <c r="QEW128" s="253"/>
      <c r="QEX128" s="255"/>
      <c r="QEY128" s="255"/>
      <c r="QEZ128" s="256"/>
      <c r="QFC128" s="251"/>
      <c r="QFD128" s="251"/>
      <c r="QFE128" s="251"/>
      <c r="QFF128" s="251"/>
      <c r="QFG128" s="251"/>
      <c r="QFH128" s="251"/>
      <c r="QFI128" s="252"/>
      <c r="QFJ128" s="253"/>
      <c r="QFO128" s="254"/>
      <c r="QFR128" s="252"/>
      <c r="QFS128" s="252"/>
      <c r="QFT128" s="252"/>
      <c r="QFU128" s="252"/>
      <c r="QFV128" s="253"/>
      <c r="QFW128" s="253"/>
      <c r="QFX128" s="255"/>
      <c r="QFY128" s="255"/>
      <c r="QFZ128" s="256"/>
      <c r="QGC128" s="251"/>
      <c r="QGD128" s="251"/>
      <c r="QGE128" s="251"/>
      <c r="QGF128" s="251"/>
      <c r="QGG128" s="251"/>
      <c r="QGH128" s="251"/>
      <c r="QGI128" s="252"/>
      <c r="QGJ128" s="253"/>
      <c r="QGO128" s="254"/>
      <c r="QGR128" s="252"/>
      <c r="QGS128" s="252"/>
      <c r="QGT128" s="252"/>
      <c r="QGU128" s="252"/>
      <c r="QGV128" s="253"/>
      <c r="QGW128" s="253"/>
      <c r="QGX128" s="255"/>
      <c r="QGY128" s="255"/>
      <c r="QGZ128" s="256"/>
      <c r="QHC128" s="251"/>
      <c r="QHD128" s="251"/>
      <c r="QHE128" s="251"/>
      <c r="QHF128" s="251"/>
      <c r="QHG128" s="251"/>
      <c r="QHH128" s="251"/>
      <c r="QHI128" s="252"/>
      <c r="QHJ128" s="253"/>
      <c r="QHO128" s="254"/>
      <c r="QHR128" s="252"/>
      <c r="QHS128" s="252"/>
      <c r="QHT128" s="252"/>
      <c r="QHU128" s="252"/>
      <c r="QHV128" s="253"/>
      <c r="QHW128" s="253"/>
      <c r="QHX128" s="255"/>
      <c r="QHY128" s="255"/>
      <c r="QHZ128" s="256"/>
      <c r="QIC128" s="251"/>
      <c r="QID128" s="251"/>
      <c r="QIE128" s="251"/>
      <c r="QIF128" s="251"/>
      <c r="QIG128" s="251"/>
      <c r="QIH128" s="251"/>
      <c r="QII128" s="252"/>
      <c r="QIJ128" s="253"/>
      <c r="QIO128" s="254"/>
      <c r="QIR128" s="252"/>
      <c r="QIS128" s="252"/>
      <c r="QIT128" s="252"/>
      <c r="QIU128" s="252"/>
      <c r="QIV128" s="253"/>
      <c r="QIW128" s="253"/>
      <c r="QIX128" s="255"/>
      <c r="QIY128" s="255"/>
      <c r="QIZ128" s="256"/>
      <c r="QJC128" s="251"/>
      <c r="QJD128" s="251"/>
      <c r="QJE128" s="251"/>
      <c r="QJF128" s="251"/>
      <c r="QJG128" s="251"/>
      <c r="QJH128" s="251"/>
      <c r="QJI128" s="252"/>
      <c r="QJJ128" s="253"/>
      <c r="QJO128" s="254"/>
      <c r="QJR128" s="252"/>
      <c r="QJS128" s="252"/>
      <c r="QJT128" s="252"/>
      <c r="QJU128" s="252"/>
      <c r="QJV128" s="253"/>
      <c r="QJW128" s="253"/>
      <c r="QJX128" s="255"/>
      <c r="QJY128" s="255"/>
      <c r="QJZ128" s="256"/>
      <c r="QKC128" s="251"/>
      <c r="QKD128" s="251"/>
      <c r="QKE128" s="251"/>
      <c r="QKF128" s="251"/>
      <c r="QKG128" s="251"/>
      <c r="QKH128" s="251"/>
      <c r="QKI128" s="252"/>
      <c r="QKJ128" s="253"/>
      <c r="QKO128" s="254"/>
      <c r="QKR128" s="252"/>
      <c r="QKS128" s="252"/>
      <c r="QKT128" s="252"/>
      <c r="QKU128" s="252"/>
      <c r="QKV128" s="253"/>
      <c r="QKW128" s="253"/>
      <c r="QKX128" s="255"/>
      <c r="QKY128" s="255"/>
      <c r="QKZ128" s="256"/>
      <c r="QLC128" s="251"/>
      <c r="QLD128" s="251"/>
      <c r="QLE128" s="251"/>
      <c r="QLF128" s="251"/>
      <c r="QLG128" s="251"/>
      <c r="QLH128" s="251"/>
      <c r="QLI128" s="252"/>
      <c r="QLJ128" s="253"/>
      <c r="QLO128" s="254"/>
      <c r="QLR128" s="252"/>
      <c r="QLS128" s="252"/>
      <c r="QLT128" s="252"/>
      <c r="QLU128" s="252"/>
      <c r="QLV128" s="253"/>
      <c r="QLW128" s="253"/>
      <c r="QLX128" s="255"/>
      <c r="QLY128" s="255"/>
      <c r="QLZ128" s="256"/>
      <c r="QMC128" s="251"/>
      <c r="QMD128" s="251"/>
      <c r="QME128" s="251"/>
      <c r="QMF128" s="251"/>
      <c r="QMG128" s="251"/>
      <c r="QMH128" s="251"/>
      <c r="QMI128" s="252"/>
      <c r="QMJ128" s="253"/>
      <c r="QMO128" s="254"/>
      <c r="QMR128" s="252"/>
      <c r="QMS128" s="252"/>
      <c r="QMT128" s="252"/>
      <c r="QMU128" s="252"/>
      <c r="QMV128" s="253"/>
      <c r="QMW128" s="253"/>
      <c r="QMX128" s="255"/>
      <c r="QMY128" s="255"/>
      <c r="QMZ128" s="256"/>
      <c r="QNC128" s="251"/>
      <c r="QND128" s="251"/>
      <c r="QNE128" s="251"/>
      <c r="QNF128" s="251"/>
      <c r="QNG128" s="251"/>
      <c r="QNH128" s="251"/>
      <c r="QNI128" s="252"/>
      <c r="QNJ128" s="253"/>
      <c r="QNO128" s="254"/>
      <c r="QNR128" s="252"/>
      <c r="QNS128" s="252"/>
      <c r="QNT128" s="252"/>
      <c r="QNU128" s="252"/>
      <c r="QNV128" s="253"/>
      <c r="QNW128" s="253"/>
      <c r="QNX128" s="255"/>
      <c r="QNY128" s="255"/>
      <c r="QNZ128" s="256"/>
      <c r="QOC128" s="251"/>
      <c r="QOD128" s="251"/>
      <c r="QOE128" s="251"/>
      <c r="QOF128" s="251"/>
      <c r="QOG128" s="251"/>
      <c r="QOH128" s="251"/>
      <c r="QOI128" s="252"/>
      <c r="QOJ128" s="253"/>
      <c r="QOO128" s="254"/>
      <c r="QOR128" s="252"/>
      <c r="QOS128" s="252"/>
      <c r="QOT128" s="252"/>
      <c r="QOU128" s="252"/>
      <c r="QOV128" s="253"/>
      <c r="QOW128" s="253"/>
      <c r="QOX128" s="255"/>
      <c r="QOY128" s="255"/>
      <c r="QOZ128" s="256"/>
      <c r="QPC128" s="251"/>
      <c r="QPD128" s="251"/>
      <c r="QPE128" s="251"/>
      <c r="QPF128" s="251"/>
      <c r="QPG128" s="251"/>
      <c r="QPH128" s="251"/>
      <c r="QPI128" s="252"/>
      <c r="QPJ128" s="253"/>
      <c r="QPO128" s="254"/>
      <c r="QPR128" s="252"/>
      <c r="QPS128" s="252"/>
      <c r="QPT128" s="252"/>
      <c r="QPU128" s="252"/>
      <c r="QPV128" s="253"/>
      <c r="QPW128" s="253"/>
      <c r="QPX128" s="255"/>
      <c r="QPY128" s="255"/>
      <c r="QPZ128" s="256"/>
      <c r="QQC128" s="251"/>
      <c r="QQD128" s="251"/>
      <c r="QQE128" s="251"/>
      <c r="QQF128" s="251"/>
      <c r="QQG128" s="251"/>
      <c r="QQH128" s="251"/>
      <c r="QQI128" s="252"/>
      <c r="QQJ128" s="253"/>
      <c r="QQO128" s="254"/>
      <c r="QQR128" s="252"/>
      <c r="QQS128" s="252"/>
      <c r="QQT128" s="252"/>
      <c r="QQU128" s="252"/>
      <c r="QQV128" s="253"/>
      <c r="QQW128" s="253"/>
      <c r="QQX128" s="255"/>
      <c r="QQY128" s="255"/>
      <c r="QQZ128" s="256"/>
      <c r="QRC128" s="251"/>
      <c r="QRD128" s="251"/>
      <c r="QRE128" s="251"/>
      <c r="QRF128" s="251"/>
      <c r="QRG128" s="251"/>
      <c r="QRH128" s="251"/>
      <c r="QRI128" s="252"/>
      <c r="QRJ128" s="253"/>
      <c r="QRO128" s="254"/>
      <c r="QRR128" s="252"/>
      <c r="QRS128" s="252"/>
      <c r="QRT128" s="252"/>
      <c r="QRU128" s="252"/>
      <c r="QRV128" s="253"/>
      <c r="QRW128" s="253"/>
      <c r="QRX128" s="255"/>
      <c r="QRY128" s="255"/>
      <c r="QRZ128" s="256"/>
      <c r="QSC128" s="251"/>
      <c r="QSD128" s="251"/>
      <c r="QSE128" s="251"/>
      <c r="QSF128" s="251"/>
      <c r="QSG128" s="251"/>
      <c r="QSH128" s="251"/>
      <c r="QSI128" s="252"/>
      <c r="QSJ128" s="253"/>
      <c r="QSO128" s="254"/>
      <c r="QSR128" s="252"/>
      <c r="QSS128" s="252"/>
      <c r="QST128" s="252"/>
      <c r="QSU128" s="252"/>
      <c r="QSV128" s="253"/>
      <c r="QSW128" s="253"/>
      <c r="QSX128" s="255"/>
      <c r="QSY128" s="255"/>
      <c r="QSZ128" s="256"/>
      <c r="QTC128" s="251"/>
      <c r="QTD128" s="251"/>
      <c r="QTE128" s="251"/>
      <c r="QTF128" s="251"/>
      <c r="QTG128" s="251"/>
      <c r="QTH128" s="251"/>
      <c r="QTI128" s="252"/>
      <c r="QTJ128" s="253"/>
      <c r="QTO128" s="254"/>
      <c r="QTR128" s="252"/>
      <c r="QTS128" s="252"/>
      <c r="QTT128" s="252"/>
      <c r="QTU128" s="252"/>
      <c r="QTV128" s="253"/>
      <c r="QTW128" s="253"/>
      <c r="QTX128" s="255"/>
      <c r="QTY128" s="255"/>
      <c r="QTZ128" s="256"/>
      <c r="QUC128" s="251"/>
      <c r="QUD128" s="251"/>
      <c r="QUE128" s="251"/>
      <c r="QUF128" s="251"/>
      <c r="QUG128" s="251"/>
      <c r="QUH128" s="251"/>
      <c r="QUI128" s="252"/>
      <c r="QUJ128" s="253"/>
      <c r="QUO128" s="254"/>
      <c r="QUR128" s="252"/>
      <c r="QUS128" s="252"/>
      <c r="QUT128" s="252"/>
      <c r="QUU128" s="252"/>
      <c r="QUV128" s="253"/>
      <c r="QUW128" s="253"/>
      <c r="QUX128" s="255"/>
      <c r="QUY128" s="255"/>
      <c r="QUZ128" s="256"/>
      <c r="QVC128" s="251"/>
      <c r="QVD128" s="251"/>
      <c r="QVE128" s="251"/>
      <c r="QVF128" s="251"/>
      <c r="QVG128" s="251"/>
      <c r="QVH128" s="251"/>
      <c r="QVI128" s="252"/>
      <c r="QVJ128" s="253"/>
      <c r="QVO128" s="254"/>
      <c r="QVR128" s="252"/>
      <c r="QVS128" s="252"/>
      <c r="QVT128" s="252"/>
      <c r="QVU128" s="252"/>
      <c r="QVV128" s="253"/>
      <c r="QVW128" s="253"/>
      <c r="QVX128" s="255"/>
      <c r="QVY128" s="255"/>
      <c r="QVZ128" s="256"/>
      <c r="QWC128" s="251"/>
      <c r="QWD128" s="251"/>
      <c r="QWE128" s="251"/>
      <c r="QWF128" s="251"/>
      <c r="QWG128" s="251"/>
      <c r="QWH128" s="251"/>
      <c r="QWI128" s="252"/>
      <c r="QWJ128" s="253"/>
      <c r="QWO128" s="254"/>
      <c r="QWR128" s="252"/>
      <c r="QWS128" s="252"/>
      <c r="QWT128" s="252"/>
      <c r="QWU128" s="252"/>
      <c r="QWV128" s="253"/>
      <c r="QWW128" s="253"/>
      <c r="QWX128" s="255"/>
      <c r="QWY128" s="255"/>
      <c r="QWZ128" s="256"/>
      <c r="QXC128" s="251"/>
      <c r="QXD128" s="251"/>
      <c r="QXE128" s="251"/>
      <c r="QXF128" s="251"/>
      <c r="QXG128" s="251"/>
      <c r="QXH128" s="251"/>
      <c r="QXI128" s="252"/>
      <c r="QXJ128" s="253"/>
      <c r="QXO128" s="254"/>
      <c r="QXR128" s="252"/>
      <c r="QXS128" s="252"/>
      <c r="QXT128" s="252"/>
      <c r="QXU128" s="252"/>
      <c r="QXV128" s="253"/>
      <c r="QXW128" s="253"/>
      <c r="QXX128" s="255"/>
      <c r="QXY128" s="255"/>
      <c r="QXZ128" s="256"/>
      <c r="QYC128" s="251"/>
      <c r="QYD128" s="251"/>
      <c r="QYE128" s="251"/>
      <c r="QYF128" s="251"/>
      <c r="QYG128" s="251"/>
      <c r="QYH128" s="251"/>
      <c r="QYI128" s="252"/>
      <c r="QYJ128" s="253"/>
      <c r="QYO128" s="254"/>
      <c r="QYR128" s="252"/>
      <c r="QYS128" s="252"/>
      <c r="QYT128" s="252"/>
      <c r="QYU128" s="252"/>
      <c r="QYV128" s="253"/>
      <c r="QYW128" s="253"/>
      <c r="QYX128" s="255"/>
      <c r="QYY128" s="255"/>
      <c r="QYZ128" s="256"/>
      <c r="QZC128" s="251"/>
      <c r="QZD128" s="251"/>
      <c r="QZE128" s="251"/>
      <c r="QZF128" s="251"/>
      <c r="QZG128" s="251"/>
      <c r="QZH128" s="251"/>
      <c r="QZI128" s="252"/>
      <c r="QZJ128" s="253"/>
      <c r="QZO128" s="254"/>
      <c r="QZR128" s="252"/>
      <c r="QZS128" s="252"/>
      <c r="QZT128" s="252"/>
      <c r="QZU128" s="252"/>
      <c r="QZV128" s="253"/>
      <c r="QZW128" s="253"/>
      <c r="QZX128" s="255"/>
      <c r="QZY128" s="255"/>
      <c r="QZZ128" s="256"/>
      <c r="RAC128" s="251"/>
      <c r="RAD128" s="251"/>
      <c r="RAE128" s="251"/>
      <c r="RAF128" s="251"/>
      <c r="RAG128" s="251"/>
      <c r="RAH128" s="251"/>
      <c r="RAI128" s="252"/>
      <c r="RAJ128" s="253"/>
      <c r="RAO128" s="254"/>
      <c r="RAR128" s="252"/>
      <c r="RAS128" s="252"/>
      <c r="RAT128" s="252"/>
      <c r="RAU128" s="252"/>
      <c r="RAV128" s="253"/>
      <c r="RAW128" s="253"/>
      <c r="RAX128" s="255"/>
      <c r="RAY128" s="255"/>
      <c r="RAZ128" s="256"/>
      <c r="RBC128" s="251"/>
      <c r="RBD128" s="251"/>
      <c r="RBE128" s="251"/>
      <c r="RBF128" s="251"/>
      <c r="RBG128" s="251"/>
      <c r="RBH128" s="251"/>
      <c r="RBI128" s="252"/>
      <c r="RBJ128" s="253"/>
      <c r="RBO128" s="254"/>
      <c r="RBR128" s="252"/>
      <c r="RBS128" s="252"/>
      <c r="RBT128" s="252"/>
      <c r="RBU128" s="252"/>
      <c r="RBV128" s="253"/>
      <c r="RBW128" s="253"/>
      <c r="RBX128" s="255"/>
      <c r="RBY128" s="255"/>
      <c r="RBZ128" s="256"/>
      <c r="RCC128" s="251"/>
      <c r="RCD128" s="251"/>
      <c r="RCE128" s="251"/>
      <c r="RCF128" s="251"/>
      <c r="RCG128" s="251"/>
      <c r="RCH128" s="251"/>
      <c r="RCI128" s="252"/>
      <c r="RCJ128" s="253"/>
      <c r="RCO128" s="254"/>
      <c r="RCR128" s="252"/>
      <c r="RCS128" s="252"/>
      <c r="RCT128" s="252"/>
      <c r="RCU128" s="252"/>
      <c r="RCV128" s="253"/>
      <c r="RCW128" s="253"/>
      <c r="RCX128" s="255"/>
      <c r="RCY128" s="255"/>
      <c r="RCZ128" s="256"/>
      <c r="RDC128" s="251"/>
      <c r="RDD128" s="251"/>
      <c r="RDE128" s="251"/>
      <c r="RDF128" s="251"/>
      <c r="RDG128" s="251"/>
      <c r="RDH128" s="251"/>
      <c r="RDI128" s="252"/>
      <c r="RDJ128" s="253"/>
      <c r="RDO128" s="254"/>
      <c r="RDR128" s="252"/>
      <c r="RDS128" s="252"/>
      <c r="RDT128" s="252"/>
      <c r="RDU128" s="252"/>
      <c r="RDV128" s="253"/>
      <c r="RDW128" s="253"/>
      <c r="RDX128" s="255"/>
      <c r="RDY128" s="255"/>
      <c r="RDZ128" s="256"/>
      <c r="REC128" s="251"/>
      <c r="RED128" s="251"/>
      <c r="REE128" s="251"/>
      <c r="REF128" s="251"/>
      <c r="REG128" s="251"/>
      <c r="REH128" s="251"/>
      <c r="REI128" s="252"/>
      <c r="REJ128" s="253"/>
      <c r="REO128" s="254"/>
      <c r="RER128" s="252"/>
      <c r="RES128" s="252"/>
      <c r="RET128" s="252"/>
      <c r="REU128" s="252"/>
      <c r="REV128" s="253"/>
      <c r="REW128" s="253"/>
      <c r="REX128" s="255"/>
      <c r="REY128" s="255"/>
      <c r="REZ128" s="256"/>
      <c r="RFC128" s="251"/>
      <c r="RFD128" s="251"/>
      <c r="RFE128" s="251"/>
      <c r="RFF128" s="251"/>
      <c r="RFG128" s="251"/>
      <c r="RFH128" s="251"/>
      <c r="RFI128" s="252"/>
      <c r="RFJ128" s="253"/>
      <c r="RFO128" s="254"/>
      <c r="RFR128" s="252"/>
      <c r="RFS128" s="252"/>
      <c r="RFT128" s="252"/>
      <c r="RFU128" s="252"/>
      <c r="RFV128" s="253"/>
      <c r="RFW128" s="253"/>
      <c r="RFX128" s="255"/>
      <c r="RFY128" s="255"/>
      <c r="RFZ128" s="256"/>
      <c r="RGC128" s="251"/>
      <c r="RGD128" s="251"/>
      <c r="RGE128" s="251"/>
      <c r="RGF128" s="251"/>
      <c r="RGG128" s="251"/>
      <c r="RGH128" s="251"/>
      <c r="RGI128" s="252"/>
      <c r="RGJ128" s="253"/>
      <c r="RGO128" s="254"/>
      <c r="RGR128" s="252"/>
      <c r="RGS128" s="252"/>
      <c r="RGT128" s="252"/>
      <c r="RGU128" s="252"/>
      <c r="RGV128" s="253"/>
      <c r="RGW128" s="253"/>
      <c r="RGX128" s="255"/>
      <c r="RGY128" s="255"/>
      <c r="RGZ128" s="256"/>
      <c r="RHC128" s="251"/>
      <c r="RHD128" s="251"/>
      <c r="RHE128" s="251"/>
      <c r="RHF128" s="251"/>
      <c r="RHG128" s="251"/>
      <c r="RHH128" s="251"/>
      <c r="RHI128" s="252"/>
      <c r="RHJ128" s="253"/>
      <c r="RHO128" s="254"/>
      <c r="RHR128" s="252"/>
      <c r="RHS128" s="252"/>
      <c r="RHT128" s="252"/>
      <c r="RHU128" s="252"/>
      <c r="RHV128" s="253"/>
      <c r="RHW128" s="253"/>
      <c r="RHX128" s="255"/>
      <c r="RHY128" s="255"/>
      <c r="RHZ128" s="256"/>
      <c r="RIC128" s="251"/>
      <c r="RID128" s="251"/>
      <c r="RIE128" s="251"/>
      <c r="RIF128" s="251"/>
      <c r="RIG128" s="251"/>
      <c r="RIH128" s="251"/>
      <c r="RII128" s="252"/>
      <c r="RIJ128" s="253"/>
      <c r="RIO128" s="254"/>
      <c r="RIR128" s="252"/>
      <c r="RIS128" s="252"/>
      <c r="RIT128" s="252"/>
      <c r="RIU128" s="252"/>
      <c r="RIV128" s="253"/>
      <c r="RIW128" s="253"/>
      <c r="RIX128" s="255"/>
      <c r="RIY128" s="255"/>
      <c r="RIZ128" s="256"/>
      <c r="RJC128" s="251"/>
      <c r="RJD128" s="251"/>
      <c r="RJE128" s="251"/>
      <c r="RJF128" s="251"/>
      <c r="RJG128" s="251"/>
      <c r="RJH128" s="251"/>
      <c r="RJI128" s="252"/>
      <c r="RJJ128" s="253"/>
      <c r="RJO128" s="254"/>
      <c r="RJR128" s="252"/>
      <c r="RJS128" s="252"/>
      <c r="RJT128" s="252"/>
      <c r="RJU128" s="252"/>
      <c r="RJV128" s="253"/>
      <c r="RJW128" s="253"/>
      <c r="RJX128" s="255"/>
      <c r="RJY128" s="255"/>
      <c r="RJZ128" s="256"/>
      <c r="RKC128" s="251"/>
      <c r="RKD128" s="251"/>
      <c r="RKE128" s="251"/>
      <c r="RKF128" s="251"/>
      <c r="RKG128" s="251"/>
      <c r="RKH128" s="251"/>
      <c r="RKI128" s="252"/>
      <c r="RKJ128" s="253"/>
      <c r="RKO128" s="254"/>
      <c r="RKR128" s="252"/>
      <c r="RKS128" s="252"/>
      <c r="RKT128" s="252"/>
      <c r="RKU128" s="252"/>
      <c r="RKV128" s="253"/>
      <c r="RKW128" s="253"/>
      <c r="RKX128" s="255"/>
      <c r="RKY128" s="255"/>
      <c r="RKZ128" s="256"/>
      <c r="RLC128" s="251"/>
      <c r="RLD128" s="251"/>
      <c r="RLE128" s="251"/>
      <c r="RLF128" s="251"/>
      <c r="RLG128" s="251"/>
      <c r="RLH128" s="251"/>
      <c r="RLI128" s="252"/>
      <c r="RLJ128" s="253"/>
      <c r="RLO128" s="254"/>
      <c r="RLR128" s="252"/>
      <c r="RLS128" s="252"/>
      <c r="RLT128" s="252"/>
      <c r="RLU128" s="252"/>
      <c r="RLV128" s="253"/>
      <c r="RLW128" s="253"/>
      <c r="RLX128" s="255"/>
      <c r="RLY128" s="255"/>
      <c r="RLZ128" s="256"/>
      <c r="RMC128" s="251"/>
      <c r="RMD128" s="251"/>
      <c r="RME128" s="251"/>
      <c r="RMF128" s="251"/>
      <c r="RMG128" s="251"/>
      <c r="RMH128" s="251"/>
      <c r="RMI128" s="252"/>
      <c r="RMJ128" s="253"/>
      <c r="RMO128" s="254"/>
      <c r="RMR128" s="252"/>
      <c r="RMS128" s="252"/>
      <c r="RMT128" s="252"/>
      <c r="RMU128" s="252"/>
      <c r="RMV128" s="253"/>
      <c r="RMW128" s="253"/>
      <c r="RMX128" s="255"/>
      <c r="RMY128" s="255"/>
      <c r="RMZ128" s="256"/>
      <c r="RNC128" s="251"/>
      <c r="RND128" s="251"/>
      <c r="RNE128" s="251"/>
      <c r="RNF128" s="251"/>
      <c r="RNG128" s="251"/>
      <c r="RNH128" s="251"/>
      <c r="RNI128" s="252"/>
      <c r="RNJ128" s="253"/>
      <c r="RNO128" s="254"/>
      <c r="RNR128" s="252"/>
      <c r="RNS128" s="252"/>
      <c r="RNT128" s="252"/>
      <c r="RNU128" s="252"/>
      <c r="RNV128" s="253"/>
      <c r="RNW128" s="253"/>
      <c r="RNX128" s="255"/>
      <c r="RNY128" s="255"/>
      <c r="RNZ128" s="256"/>
      <c r="ROC128" s="251"/>
      <c r="ROD128" s="251"/>
      <c r="ROE128" s="251"/>
      <c r="ROF128" s="251"/>
      <c r="ROG128" s="251"/>
      <c r="ROH128" s="251"/>
      <c r="ROI128" s="252"/>
      <c r="ROJ128" s="253"/>
      <c r="ROO128" s="254"/>
      <c r="ROR128" s="252"/>
      <c r="ROS128" s="252"/>
      <c r="ROT128" s="252"/>
      <c r="ROU128" s="252"/>
      <c r="ROV128" s="253"/>
      <c r="ROW128" s="253"/>
      <c r="ROX128" s="255"/>
      <c r="ROY128" s="255"/>
      <c r="ROZ128" s="256"/>
      <c r="RPC128" s="251"/>
      <c r="RPD128" s="251"/>
      <c r="RPE128" s="251"/>
      <c r="RPF128" s="251"/>
      <c r="RPG128" s="251"/>
      <c r="RPH128" s="251"/>
      <c r="RPI128" s="252"/>
      <c r="RPJ128" s="253"/>
      <c r="RPO128" s="254"/>
      <c r="RPR128" s="252"/>
      <c r="RPS128" s="252"/>
      <c r="RPT128" s="252"/>
      <c r="RPU128" s="252"/>
      <c r="RPV128" s="253"/>
      <c r="RPW128" s="253"/>
      <c r="RPX128" s="255"/>
      <c r="RPY128" s="255"/>
      <c r="RPZ128" s="256"/>
      <c r="RQC128" s="251"/>
      <c r="RQD128" s="251"/>
      <c r="RQE128" s="251"/>
      <c r="RQF128" s="251"/>
      <c r="RQG128" s="251"/>
      <c r="RQH128" s="251"/>
      <c r="RQI128" s="252"/>
      <c r="RQJ128" s="253"/>
      <c r="RQO128" s="254"/>
      <c r="RQR128" s="252"/>
      <c r="RQS128" s="252"/>
      <c r="RQT128" s="252"/>
      <c r="RQU128" s="252"/>
      <c r="RQV128" s="253"/>
      <c r="RQW128" s="253"/>
      <c r="RQX128" s="255"/>
      <c r="RQY128" s="255"/>
      <c r="RQZ128" s="256"/>
      <c r="RRC128" s="251"/>
      <c r="RRD128" s="251"/>
      <c r="RRE128" s="251"/>
      <c r="RRF128" s="251"/>
      <c r="RRG128" s="251"/>
      <c r="RRH128" s="251"/>
      <c r="RRI128" s="252"/>
      <c r="RRJ128" s="253"/>
      <c r="RRO128" s="254"/>
      <c r="RRR128" s="252"/>
      <c r="RRS128" s="252"/>
      <c r="RRT128" s="252"/>
      <c r="RRU128" s="252"/>
      <c r="RRV128" s="253"/>
      <c r="RRW128" s="253"/>
      <c r="RRX128" s="255"/>
      <c r="RRY128" s="255"/>
      <c r="RRZ128" s="256"/>
      <c r="RSC128" s="251"/>
      <c r="RSD128" s="251"/>
      <c r="RSE128" s="251"/>
      <c r="RSF128" s="251"/>
      <c r="RSG128" s="251"/>
      <c r="RSH128" s="251"/>
      <c r="RSI128" s="252"/>
      <c r="RSJ128" s="253"/>
      <c r="RSO128" s="254"/>
      <c r="RSR128" s="252"/>
      <c r="RSS128" s="252"/>
      <c r="RST128" s="252"/>
      <c r="RSU128" s="252"/>
      <c r="RSV128" s="253"/>
      <c r="RSW128" s="253"/>
      <c r="RSX128" s="255"/>
      <c r="RSY128" s="255"/>
      <c r="RSZ128" s="256"/>
      <c r="RTC128" s="251"/>
      <c r="RTD128" s="251"/>
      <c r="RTE128" s="251"/>
      <c r="RTF128" s="251"/>
      <c r="RTG128" s="251"/>
      <c r="RTH128" s="251"/>
      <c r="RTI128" s="252"/>
      <c r="RTJ128" s="253"/>
      <c r="RTO128" s="254"/>
      <c r="RTR128" s="252"/>
      <c r="RTS128" s="252"/>
      <c r="RTT128" s="252"/>
      <c r="RTU128" s="252"/>
      <c r="RTV128" s="253"/>
      <c r="RTW128" s="253"/>
      <c r="RTX128" s="255"/>
      <c r="RTY128" s="255"/>
      <c r="RTZ128" s="256"/>
      <c r="RUC128" s="251"/>
      <c r="RUD128" s="251"/>
      <c r="RUE128" s="251"/>
      <c r="RUF128" s="251"/>
      <c r="RUG128" s="251"/>
      <c r="RUH128" s="251"/>
      <c r="RUI128" s="252"/>
      <c r="RUJ128" s="253"/>
      <c r="RUO128" s="254"/>
      <c r="RUR128" s="252"/>
      <c r="RUS128" s="252"/>
      <c r="RUT128" s="252"/>
      <c r="RUU128" s="252"/>
      <c r="RUV128" s="253"/>
      <c r="RUW128" s="253"/>
      <c r="RUX128" s="255"/>
      <c r="RUY128" s="255"/>
      <c r="RUZ128" s="256"/>
      <c r="RVC128" s="251"/>
      <c r="RVD128" s="251"/>
      <c r="RVE128" s="251"/>
      <c r="RVF128" s="251"/>
      <c r="RVG128" s="251"/>
      <c r="RVH128" s="251"/>
      <c r="RVI128" s="252"/>
      <c r="RVJ128" s="253"/>
      <c r="RVO128" s="254"/>
      <c r="RVR128" s="252"/>
      <c r="RVS128" s="252"/>
      <c r="RVT128" s="252"/>
      <c r="RVU128" s="252"/>
      <c r="RVV128" s="253"/>
      <c r="RVW128" s="253"/>
      <c r="RVX128" s="255"/>
      <c r="RVY128" s="255"/>
      <c r="RVZ128" s="256"/>
      <c r="RWC128" s="251"/>
      <c r="RWD128" s="251"/>
      <c r="RWE128" s="251"/>
      <c r="RWF128" s="251"/>
      <c r="RWG128" s="251"/>
      <c r="RWH128" s="251"/>
      <c r="RWI128" s="252"/>
      <c r="RWJ128" s="253"/>
      <c r="RWO128" s="254"/>
      <c r="RWR128" s="252"/>
      <c r="RWS128" s="252"/>
      <c r="RWT128" s="252"/>
      <c r="RWU128" s="252"/>
      <c r="RWV128" s="253"/>
      <c r="RWW128" s="253"/>
      <c r="RWX128" s="255"/>
      <c r="RWY128" s="255"/>
      <c r="RWZ128" s="256"/>
      <c r="RXC128" s="251"/>
      <c r="RXD128" s="251"/>
      <c r="RXE128" s="251"/>
      <c r="RXF128" s="251"/>
      <c r="RXG128" s="251"/>
      <c r="RXH128" s="251"/>
      <c r="RXI128" s="252"/>
      <c r="RXJ128" s="253"/>
      <c r="RXO128" s="254"/>
      <c r="RXR128" s="252"/>
      <c r="RXS128" s="252"/>
      <c r="RXT128" s="252"/>
      <c r="RXU128" s="252"/>
      <c r="RXV128" s="253"/>
      <c r="RXW128" s="253"/>
      <c r="RXX128" s="255"/>
      <c r="RXY128" s="255"/>
      <c r="RXZ128" s="256"/>
      <c r="RYC128" s="251"/>
      <c r="RYD128" s="251"/>
      <c r="RYE128" s="251"/>
      <c r="RYF128" s="251"/>
      <c r="RYG128" s="251"/>
      <c r="RYH128" s="251"/>
      <c r="RYI128" s="252"/>
      <c r="RYJ128" s="253"/>
      <c r="RYO128" s="254"/>
      <c r="RYR128" s="252"/>
      <c r="RYS128" s="252"/>
      <c r="RYT128" s="252"/>
      <c r="RYU128" s="252"/>
      <c r="RYV128" s="253"/>
      <c r="RYW128" s="253"/>
      <c r="RYX128" s="255"/>
      <c r="RYY128" s="255"/>
      <c r="RYZ128" s="256"/>
      <c r="RZC128" s="251"/>
      <c r="RZD128" s="251"/>
      <c r="RZE128" s="251"/>
      <c r="RZF128" s="251"/>
      <c r="RZG128" s="251"/>
      <c r="RZH128" s="251"/>
      <c r="RZI128" s="252"/>
      <c r="RZJ128" s="253"/>
      <c r="RZO128" s="254"/>
      <c r="RZR128" s="252"/>
      <c r="RZS128" s="252"/>
      <c r="RZT128" s="252"/>
      <c r="RZU128" s="252"/>
      <c r="RZV128" s="253"/>
      <c r="RZW128" s="253"/>
      <c r="RZX128" s="255"/>
      <c r="RZY128" s="255"/>
      <c r="RZZ128" s="256"/>
      <c r="SAC128" s="251"/>
      <c r="SAD128" s="251"/>
      <c r="SAE128" s="251"/>
      <c r="SAF128" s="251"/>
      <c r="SAG128" s="251"/>
      <c r="SAH128" s="251"/>
      <c r="SAI128" s="252"/>
      <c r="SAJ128" s="253"/>
      <c r="SAO128" s="254"/>
      <c r="SAR128" s="252"/>
      <c r="SAS128" s="252"/>
      <c r="SAT128" s="252"/>
      <c r="SAU128" s="252"/>
      <c r="SAV128" s="253"/>
      <c r="SAW128" s="253"/>
      <c r="SAX128" s="255"/>
      <c r="SAY128" s="255"/>
      <c r="SAZ128" s="256"/>
      <c r="SBC128" s="251"/>
      <c r="SBD128" s="251"/>
      <c r="SBE128" s="251"/>
      <c r="SBF128" s="251"/>
      <c r="SBG128" s="251"/>
      <c r="SBH128" s="251"/>
      <c r="SBI128" s="252"/>
      <c r="SBJ128" s="253"/>
      <c r="SBO128" s="254"/>
      <c r="SBR128" s="252"/>
      <c r="SBS128" s="252"/>
      <c r="SBT128" s="252"/>
      <c r="SBU128" s="252"/>
      <c r="SBV128" s="253"/>
      <c r="SBW128" s="253"/>
      <c r="SBX128" s="255"/>
      <c r="SBY128" s="255"/>
      <c r="SBZ128" s="256"/>
      <c r="SCC128" s="251"/>
      <c r="SCD128" s="251"/>
      <c r="SCE128" s="251"/>
      <c r="SCF128" s="251"/>
      <c r="SCG128" s="251"/>
      <c r="SCH128" s="251"/>
      <c r="SCI128" s="252"/>
      <c r="SCJ128" s="253"/>
      <c r="SCO128" s="254"/>
      <c r="SCR128" s="252"/>
      <c r="SCS128" s="252"/>
      <c r="SCT128" s="252"/>
      <c r="SCU128" s="252"/>
      <c r="SCV128" s="253"/>
      <c r="SCW128" s="253"/>
      <c r="SCX128" s="255"/>
      <c r="SCY128" s="255"/>
      <c r="SCZ128" s="256"/>
      <c r="SDC128" s="251"/>
      <c r="SDD128" s="251"/>
      <c r="SDE128" s="251"/>
      <c r="SDF128" s="251"/>
      <c r="SDG128" s="251"/>
      <c r="SDH128" s="251"/>
      <c r="SDI128" s="252"/>
      <c r="SDJ128" s="253"/>
      <c r="SDO128" s="254"/>
      <c r="SDR128" s="252"/>
      <c r="SDS128" s="252"/>
      <c r="SDT128" s="252"/>
      <c r="SDU128" s="252"/>
      <c r="SDV128" s="253"/>
      <c r="SDW128" s="253"/>
      <c r="SDX128" s="255"/>
      <c r="SDY128" s="255"/>
      <c r="SDZ128" s="256"/>
      <c r="SEC128" s="251"/>
      <c r="SED128" s="251"/>
      <c r="SEE128" s="251"/>
      <c r="SEF128" s="251"/>
      <c r="SEG128" s="251"/>
      <c r="SEH128" s="251"/>
      <c r="SEI128" s="252"/>
      <c r="SEJ128" s="253"/>
      <c r="SEO128" s="254"/>
      <c r="SER128" s="252"/>
      <c r="SES128" s="252"/>
      <c r="SET128" s="252"/>
      <c r="SEU128" s="252"/>
      <c r="SEV128" s="253"/>
      <c r="SEW128" s="253"/>
      <c r="SEX128" s="255"/>
      <c r="SEY128" s="255"/>
      <c r="SEZ128" s="256"/>
      <c r="SFC128" s="251"/>
      <c r="SFD128" s="251"/>
      <c r="SFE128" s="251"/>
      <c r="SFF128" s="251"/>
      <c r="SFG128" s="251"/>
      <c r="SFH128" s="251"/>
      <c r="SFI128" s="252"/>
      <c r="SFJ128" s="253"/>
      <c r="SFO128" s="254"/>
      <c r="SFR128" s="252"/>
      <c r="SFS128" s="252"/>
      <c r="SFT128" s="252"/>
      <c r="SFU128" s="252"/>
      <c r="SFV128" s="253"/>
      <c r="SFW128" s="253"/>
      <c r="SFX128" s="255"/>
      <c r="SFY128" s="255"/>
      <c r="SFZ128" s="256"/>
      <c r="SGC128" s="251"/>
      <c r="SGD128" s="251"/>
      <c r="SGE128" s="251"/>
      <c r="SGF128" s="251"/>
      <c r="SGG128" s="251"/>
      <c r="SGH128" s="251"/>
      <c r="SGI128" s="252"/>
      <c r="SGJ128" s="253"/>
      <c r="SGO128" s="254"/>
      <c r="SGR128" s="252"/>
      <c r="SGS128" s="252"/>
      <c r="SGT128" s="252"/>
      <c r="SGU128" s="252"/>
      <c r="SGV128" s="253"/>
      <c r="SGW128" s="253"/>
      <c r="SGX128" s="255"/>
      <c r="SGY128" s="255"/>
      <c r="SGZ128" s="256"/>
      <c r="SHC128" s="251"/>
      <c r="SHD128" s="251"/>
      <c r="SHE128" s="251"/>
      <c r="SHF128" s="251"/>
      <c r="SHG128" s="251"/>
      <c r="SHH128" s="251"/>
      <c r="SHI128" s="252"/>
      <c r="SHJ128" s="253"/>
      <c r="SHO128" s="254"/>
      <c r="SHR128" s="252"/>
      <c r="SHS128" s="252"/>
      <c r="SHT128" s="252"/>
      <c r="SHU128" s="252"/>
      <c r="SHV128" s="253"/>
      <c r="SHW128" s="253"/>
      <c r="SHX128" s="255"/>
      <c r="SHY128" s="255"/>
      <c r="SHZ128" s="256"/>
      <c r="SIC128" s="251"/>
      <c r="SID128" s="251"/>
      <c r="SIE128" s="251"/>
      <c r="SIF128" s="251"/>
      <c r="SIG128" s="251"/>
      <c r="SIH128" s="251"/>
      <c r="SII128" s="252"/>
      <c r="SIJ128" s="253"/>
      <c r="SIO128" s="254"/>
      <c r="SIR128" s="252"/>
      <c r="SIS128" s="252"/>
      <c r="SIT128" s="252"/>
      <c r="SIU128" s="252"/>
      <c r="SIV128" s="253"/>
      <c r="SIW128" s="253"/>
      <c r="SIX128" s="255"/>
      <c r="SIY128" s="255"/>
      <c r="SIZ128" s="256"/>
      <c r="SJC128" s="251"/>
      <c r="SJD128" s="251"/>
      <c r="SJE128" s="251"/>
      <c r="SJF128" s="251"/>
      <c r="SJG128" s="251"/>
      <c r="SJH128" s="251"/>
      <c r="SJI128" s="252"/>
      <c r="SJJ128" s="253"/>
      <c r="SJO128" s="254"/>
      <c r="SJR128" s="252"/>
      <c r="SJS128" s="252"/>
      <c r="SJT128" s="252"/>
      <c r="SJU128" s="252"/>
      <c r="SJV128" s="253"/>
      <c r="SJW128" s="253"/>
      <c r="SJX128" s="255"/>
      <c r="SJY128" s="255"/>
      <c r="SJZ128" s="256"/>
      <c r="SKC128" s="251"/>
      <c r="SKD128" s="251"/>
      <c r="SKE128" s="251"/>
      <c r="SKF128" s="251"/>
      <c r="SKG128" s="251"/>
      <c r="SKH128" s="251"/>
      <c r="SKI128" s="252"/>
      <c r="SKJ128" s="253"/>
      <c r="SKO128" s="254"/>
      <c r="SKR128" s="252"/>
      <c r="SKS128" s="252"/>
      <c r="SKT128" s="252"/>
      <c r="SKU128" s="252"/>
      <c r="SKV128" s="253"/>
      <c r="SKW128" s="253"/>
      <c r="SKX128" s="255"/>
      <c r="SKY128" s="255"/>
      <c r="SKZ128" s="256"/>
      <c r="SLC128" s="251"/>
      <c r="SLD128" s="251"/>
      <c r="SLE128" s="251"/>
      <c r="SLF128" s="251"/>
      <c r="SLG128" s="251"/>
      <c r="SLH128" s="251"/>
      <c r="SLI128" s="252"/>
      <c r="SLJ128" s="253"/>
      <c r="SLO128" s="254"/>
      <c r="SLR128" s="252"/>
      <c r="SLS128" s="252"/>
      <c r="SLT128" s="252"/>
      <c r="SLU128" s="252"/>
      <c r="SLV128" s="253"/>
      <c r="SLW128" s="253"/>
      <c r="SLX128" s="255"/>
      <c r="SLY128" s="255"/>
      <c r="SLZ128" s="256"/>
      <c r="SMC128" s="251"/>
      <c r="SMD128" s="251"/>
      <c r="SME128" s="251"/>
      <c r="SMF128" s="251"/>
      <c r="SMG128" s="251"/>
      <c r="SMH128" s="251"/>
      <c r="SMI128" s="252"/>
      <c r="SMJ128" s="253"/>
      <c r="SMO128" s="254"/>
      <c r="SMR128" s="252"/>
      <c r="SMS128" s="252"/>
      <c r="SMT128" s="252"/>
      <c r="SMU128" s="252"/>
      <c r="SMV128" s="253"/>
      <c r="SMW128" s="253"/>
      <c r="SMX128" s="255"/>
      <c r="SMY128" s="255"/>
      <c r="SMZ128" s="256"/>
      <c r="SNC128" s="251"/>
      <c r="SND128" s="251"/>
      <c r="SNE128" s="251"/>
      <c r="SNF128" s="251"/>
      <c r="SNG128" s="251"/>
      <c r="SNH128" s="251"/>
      <c r="SNI128" s="252"/>
      <c r="SNJ128" s="253"/>
      <c r="SNO128" s="254"/>
      <c r="SNR128" s="252"/>
      <c r="SNS128" s="252"/>
      <c r="SNT128" s="252"/>
      <c r="SNU128" s="252"/>
      <c r="SNV128" s="253"/>
      <c r="SNW128" s="253"/>
      <c r="SNX128" s="255"/>
      <c r="SNY128" s="255"/>
      <c r="SNZ128" s="256"/>
      <c r="SOC128" s="251"/>
      <c r="SOD128" s="251"/>
      <c r="SOE128" s="251"/>
      <c r="SOF128" s="251"/>
      <c r="SOG128" s="251"/>
      <c r="SOH128" s="251"/>
      <c r="SOI128" s="252"/>
      <c r="SOJ128" s="253"/>
      <c r="SOO128" s="254"/>
      <c r="SOR128" s="252"/>
      <c r="SOS128" s="252"/>
      <c r="SOT128" s="252"/>
      <c r="SOU128" s="252"/>
      <c r="SOV128" s="253"/>
      <c r="SOW128" s="253"/>
      <c r="SOX128" s="255"/>
      <c r="SOY128" s="255"/>
      <c r="SOZ128" s="256"/>
      <c r="SPC128" s="251"/>
      <c r="SPD128" s="251"/>
      <c r="SPE128" s="251"/>
      <c r="SPF128" s="251"/>
      <c r="SPG128" s="251"/>
      <c r="SPH128" s="251"/>
      <c r="SPI128" s="252"/>
      <c r="SPJ128" s="253"/>
      <c r="SPO128" s="254"/>
      <c r="SPR128" s="252"/>
      <c r="SPS128" s="252"/>
      <c r="SPT128" s="252"/>
      <c r="SPU128" s="252"/>
      <c r="SPV128" s="253"/>
      <c r="SPW128" s="253"/>
      <c r="SPX128" s="255"/>
      <c r="SPY128" s="255"/>
      <c r="SPZ128" s="256"/>
      <c r="SQC128" s="251"/>
      <c r="SQD128" s="251"/>
      <c r="SQE128" s="251"/>
      <c r="SQF128" s="251"/>
      <c r="SQG128" s="251"/>
      <c r="SQH128" s="251"/>
      <c r="SQI128" s="252"/>
      <c r="SQJ128" s="253"/>
      <c r="SQO128" s="254"/>
      <c r="SQR128" s="252"/>
      <c r="SQS128" s="252"/>
      <c r="SQT128" s="252"/>
      <c r="SQU128" s="252"/>
      <c r="SQV128" s="253"/>
      <c r="SQW128" s="253"/>
      <c r="SQX128" s="255"/>
      <c r="SQY128" s="255"/>
      <c r="SQZ128" s="256"/>
      <c r="SRC128" s="251"/>
      <c r="SRD128" s="251"/>
      <c r="SRE128" s="251"/>
      <c r="SRF128" s="251"/>
      <c r="SRG128" s="251"/>
      <c r="SRH128" s="251"/>
      <c r="SRI128" s="252"/>
      <c r="SRJ128" s="253"/>
      <c r="SRO128" s="254"/>
      <c r="SRR128" s="252"/>
      <c r="SRS128" s="252"/>
      <c r="SRT128" s="252"/>
      <c r="SRU128" s="252"/>
      <c r="SRV128" s="253"/>
      <c r="SRW128" s="253"/>
      <c r="SRX128" s="255"/>
      <c r="SRY128" s="255"/>
      <c r="SRZ128" s="256"/>
      <c r="SSC128" s="251"/>
      <c r="SSD128" s="251"/>
      <c r="SSE128" s="251"/>
      <c r="SSF128" s="251"/>
      <c r="SSG128" s="251"/>
      <c r="SSH128" s="251"/>
      <c r="SSI128" s="252"/>
      <c r="SSJ128" s="253"/>
      <c r="SSO128" s="254"/>
      <c r="SSR128" s="252"/>
      <c r="SSS128" s="252"/>
      <c r="SST128" s="252"/>
      <c r="SSU128" s="252"/>
      <c r="SSV128" s="253"/>
      <c r="SSW128" s="253"/>
      <c r="SSX128" s="255"/>
      <c r="SSY128" s="255"/>
      <c r="SSZ128" s="256"/>
      <c r="STC128" s="251"/>
      <c r="STD128" s="251"/>
      <c r="STE128" s="251"/>
      <c r="STF128" s="251"/>
      <c r="STG128" s="251"/>
      <c r="STH128" s="251"/>
      <c r="STI128" s="252"/>
      <c r="STJ128" s="253"/>
      <c r="STO128" s="254"/>
      <c r="STR128" s="252"/>
      <c r="STS128" s="252"/>
      <c r="STT128" s="252"/>
      <c r="STU128" s="252"/>
      <c r="STV128" s="253"/>
      <c r="STW128" s="253"/>
      <c r="STX128" s="255"/>
      <c r="STY128" s="255"/>
      <c r="STZ128" s="256"/>
      <c r="SUC128" s="251"/>
      <c r="SUD128" s="251"/>
      <c r="SUE128" s="251"/>
      <c r="SUF128" s="251"/>
      <c r="SUG128" s="251"/>
      <c r="SUH128" s="251"/>
      <c r="SUI128" s="252"/>
      <c r="SUJ128" s="253"/>
      <c r="SUO128" s="254"/>
      <c r="SUR128" s="252"/>
      <c r="SUS128" s="252"/>
      <c r="SUT128" s="252"/>
      <c r="SUU128" s="252"/>
      <c r="SUV128" s="253"/>
      <c r="SUW128" s="253"/>
      <c r="SUX128" s="255"/>
      <c r="SUY128" s="255"/>
      <c r="SUZ128" s="256"/>
      <c r="SVC128" s="251"/>
      <c r="SVD128" s="251"/>
      <c r="SVE128" s="251"/>
      <c r="SVF128" s="251"/>
      <c r="SVG128" s="251"/>
      <c r="SVH128" s="251"/>
      <c r="SVI128" s="252"/>
      <c r="SVJ128" s="253"/>
      <c r="SVO128" s="254"/>
      <c r="SVR128" s="252"/>
      <c r="SVS128" s="252"/>
      <c r="SVT128" s="252"/>
      <c r="SVU128" s="252"/>
      <c r="SVV128" s="253"/>
      <c r="SVW128" s="253"/>
      <c r="SVX128" s="255"/>
      <c r="SVY128" s="255"/>
      <c r="SVZ128" s="256"/>
      <c r="SWC128" s="251"/>
      <c r="SWD128" s="251"/>
      <c r="SWE128" s="251"/>
      <c r="SWF128" s="251"/>
      <c r="SWG128" s="251"/>
      <c r="SWH128" s="251"/>
      <c r="SWI128" s="252"/>
      <c r="SWJ128" s="253"/>
      <c r="SWO128" s="254"/>
      <c r="SWR128" s="252"/>
      <c r="SWS128" s="252"/>
      <c r="SWT128" s="252"/>
      <c r="SWU128" s="252"/>
      <c r="SWV128" s="253"/>
      <c r="SWW128" s="253"/>
      <c r="SWX128" s="255"/>
      <c r="SWY128" s="255"/>
      <c r="SWZ128" s="256"/>
      <c r="SXC128" s="251"/>
      <c r="SXD128" s="251"/>
      <c r="SXE128" s="251"/>
      <c r="SXF128" s="251"/>
      <c r="SXG128" s="251"/>
      <c r="SXH128" s="251"/>
      <c r="SXI128" s="252"/>
      <c r="SXJ128" s="253"/>
      <c r="SXO128" s="254"/>
      <c r="SXR128" s="252"/>
      <c r="SXS128" s="252"/>
      <c r="SXT128" s="252"/>
      <c r="SXU128" s="252"/>
      <c r="SXV128" s="253"/>
      <c r="SXW128" s="253"/>
      <c r="SXX128" s="255"/>
      <c r="SXY128" s="255"/>
      <c r="SXZ128" s="256"/>
      <c r="SYC128" s="251"/>
      <c r="SYD128" s="251"/>
      <c r="SYE128" s="251"/>
      <c r="SYF128" s="251"/>
      <c r="SYG128" s="251"/>
      <c r="SYH128" s="251"/>
      <c r="SYI128" s="252"/>
      <c r="SYJ128" s="253"/>
      <c r="SYO128" s="254"/>
      <c r="SYR128" s="252"/>
      <c r="SYS128" s="252"/>
      <c r="SYT128" s="252"/>
      <c r="SYU128" s="252"/>
      <c r="SYV128" s="253"/>
      <c r="SYW128" s="253"/>
      <c r="SYX128" s="255"/>
      <c r="SYY128" s="255"/>
      <c r="SYZ128" s="256"/>
      <c r="SZC128" s="251"/>
      <c r="SZD128" s="251"/>
      <c r="SZE128" s="251"/>
      <c r="SZF128" s="251"/>
      <c r="SZG128" s="251"/>
      <c r="SZH128" s="251"/>
      <c r="SZI128" s="252"/>
      <c r="SZJ128" s="253"/>
      <c r="SZO128" s="254"/>
      <c r="SZR128" s="252"/>
      <c r="SZS128" s="252"/>
      <c r="SZT128" s="252"/>
      <c r="SZU128" s="252"/>
      <c r="SZV128" s="253"/>
      <c r="SZW128" s="253"/>
      <c r="SZX128" s="255"/>
      <c r="SZY128" s="255"/>
      <c r="SZZ128" s="256"/>
      <c r="TAC128" s="251"/>
      <c r="TAD128" s="251"/>
      <c r="TAE128" s="251"/>
      <c r="TAF128" s="251"/>
      <c r="TAG128" s="251"/>
      <c r="TAH128" s="251"/>
      <c r="TAI128" s="252"/>
      <c r="TAJ128" s="253"/>
      <c r="TAO128" s="254"/>
      <c r="TAR128" s="252"/>
      <c r="TAS128" s="252"/>
      <c r="TAT128" s="252"/>
      <c r="TAU128" s="252"/>
      <c r="TAV128" s="253"/>
      <c r="TAW128" s="253"/>
      <c r="TAX128" s="255"/>
      <c r="TAY128" s="255"/>
      <c r="TAZ128" s="256"/>
      <c r="TBC128" s="251"/>
      <c r="TBD128" s="251"/>
      <c r="TBE128" s="251"/>
      <c r="TBF128" s="251"/>
      <c r="TBG128" s="251"/>
      <c r="TBH128" s="251"/>
      <c r="TBI128" s="252"/>
      <c r="TBJ128" s="253"/>
      <c r="TBO128" s="254"/>
      <c r="TBR128" s="252"/>
      <c r="TBS128" s="252"/>
      <c r="TBT128" s="252"/>
      <c r="TBU128" s="252"/>
      <c r="TBV128" s="253"/>
      <c r="TBW128" s="253"/>
      <c r="TBX128" s="255"/>
      <c r="TBY128" s="255"/>
      <c r="TBZ128" s="256"/>
      <c r="TCC128" s="251"/>
      <c r="TCD128" s="251"/>
      <c r="TCE128" s="251"/>
      <c r="TCF128" s="251"/>
      <c r="TCG128" s="251"/>
      <c r="TCH128" s="251"/>
      <c r="TCI128" s="252"/>
      <c r="TCJ128" s="253"/>
      <c r="TCO128" s="254"/>
      <c r="TCR128" s="252"/>
      <c r="TCS128" s="252"/>
      <c r="TCT128" s="252"/>
      <c r="TCU128" s="252"/>
      <c r="TCV128" s="253"/>
      <c r="TCW128" s="253"/>
      <c r="TCX128" s="255"/>
      <c r="TCY128" s="255"/>
      <c r="TCZ128" s="256"/>
      <c r="TDC128" s="251"/>
      <c r="TDD128" s="251"/>
      <c r="TDE128" s="251"/>
      <c r="TDF128" s="251"/>
      <c r="TDG128" s="251"/>
      <c r="TDH128" s="251"/>
      <c r="TDI128" s="252"/>
      <c r="TDJ128" s="253"/>
      <c r="TDO128" s="254"/>
      <c r="TDR128" s="252"/>
      <c r="TDS128" s="252"/>
      <c r="TDT128" s="252"/>
      <c r="TDU128" s="252"/>
      <c r="TDV128" s="253"/>
      <c r="TDW128" s="253"/>
      <c r="TDX128" s="255"/>
      <c r="TDY128" s="255"/>
      <c r="TDZ128" s="256"/>
      <c r="TEC128" s="251"/>
      <c r="TED128" s="251"/>
      <c r="TEE128" s="251"/>
      <c r="TEF128" s="251"/>
      <c r="TEG128" s="251"/>
      <c r="TEH128" s="251"/>
      <c r="TEI128" s="252"/>
      <c r="TEJ128" s="253"/>
      <c r="TEO128" s="254"/>
      <c r="TER128" s="252"/>
      <c r="TES128" s="252"/>
      <c r="TET128" s="252"/>
      <c r="TEU128" s="252"/>
      <c r="TEV128" s="253"/>
      <c r="TEW128" s="253"/>
      <c r="TEX128" s="255"/>
      <c r="TEY128" s="255"/>
      <c r="TEZ128" s="256"/>
      <c r="TFC128" s="251"/>
      <c r="TFD128" s="251"/>
      <c r="TFE128" s="251"/>
      <c r="TFF128" s="251"/>
      <c r="TFG128" s="251"/>
      <c r="TFH128" s="251"/>
      <c r="TFI128" s="252"/>
      <c r="TFJ128" s="253"/>
      <c r="TFO128" s="254"/>
      <c r="TFR128" s="252"/>
      <c r="TFS128" s="252"/>
      <c r="TFT128" s="252"/>
      <c r="TFU128" s="252"/>
      <c r="TFV128" s="253"/>
      <c r="TFW128" s="253"/>
      <c r="TFX128" s="255"/>
      <c r="TFY128" s="255"/>
      <c r="TFZ128" s="256"/>
      <c r="TGC128" s="251"/>
      <c r="TGD128" s="251"/>
      <c r="TGE128" s="251"/>
      <c r="TGF128" s="251"/>
      <c r="TGG128" s="251"/>
      <c r="TGH128" s="251"/>
      <c r="TGI128" s="252"/>
      <c r="TGJ128" s="253"/>
      <c r="TGO128" s="254"/>
      <c r="TGR128" s="252"/>
      <c r="TGS128" s="252"/>
      <c r="TGT128" s="252"/>
      <c r="TGU128" s="252"/>
      <c r="TGV128" s="253"/>
      <c r="TGW128" s="253"/>
      <c r="TGX128" s="255"/>
      <c r="TGY128" s="255"/>
      <c r="TGZ128" s="256"/>
      <c r="THC128" s="251"/>
      <c r="THD128" s="251"/>
      <c r="THE128" s="251"/>
      <c r="THF128" s="251"/>
      <c r="THG128" s="251"/>
      <c r="THH128" s="251"/>
      <c r="THI128" s="252"/>
      <c r="THJ128" s="253"/>
      <c r="THO128" s="254"/>
      <c r="THR128" s="252"/>
      <c r="THS128" s="252"/>
      <c r="THT128" s="252"/>
      <c r="THU128" s="252"/>
      <c r="THV128" s="253"/>
      <c r="THW128" s="253"/>
      <c r="THX128" s="255"/>
      <c r="THY128" s="255"/>
      <c r="THZ128" s="256"/>
      <c r="TIC128" s="251"/>
      <c r="TID128" s="251"/>
      <c r="TIE128" s="251"/>
      <c r="TIF128" s="251"/>
      <c r="TIG128" s="251"/>
      <c r="TIH128" s="251"/>
      <c r="TII128" s="252"/>
      <c r="TIJ128" s="253"/>
      <c r="TIO128" s="254"/>
      <c r="TIR128" s="252"/>
      <c r="TIS128" s="252"/>
      <c r="TIT128" s="252"/>
      <c r="TIU128" s="252"/>
      <c r="TIV128" s="253"/>
      <c r="TIW128" s="253"/>
      <c r="TIX128" s="255"/>
      <c r="TIY128" s="255"/>
      <c r="TIZ128" s="256"/>
      <c r="TJC128" s="251"/>
      <c r="TJD128" s="251"/>
      <c r="TJE128" s="251"/>
      <c r="TJF128" s="251"/>
      <c r="TJG128" s="251"/>
      <c r="TJH128" s="251"/>
      <c r="TJI128" s="252"/>
      <c r="TJJ128" s="253"/>
      <c r="TJO128" s="254"/>
      <c r="TJR128" s="252"/>
      <c r="TJS128" s="252"/>
      <c r="TJT128" s="252"/>
      <c r="TJU128" s="252"/>
      <c r="TJV128" s="253"/>
      <c r="TJW128" s="253"/>
      <c r="TJX128" s="255"/>
      <c r="TJY128" s="255"/>
      <c r="TJZ128" s="256"/>
      <c r="TKC128" s="251"/>
      <c r="TKD128" s="251"/>
      <c r="TKE128" s="251"/>
      <c r="TKF128" s="251"/>
      <c r="TKG128" s="251"/>
      <c r="TKH128" s="251"/>
      <c r="TKI128" s="252"/>
      <c r="TKJ128" s="253"/>
      <c r="TKO128" s="254"/>
      <c r="TKR128" s="252"/>
      <c r="TKS128" s="252"/>
      <c r="TKT128" s="252"/>
      <c r="TKU128" s="252"/>
      <c r="TKV128" s="253"/>
      <c r="TKW128" s="253"/>
      <c r="TKX128" s="255"/>
      <c r="TKY128" s="255"/>
      <c r="TKZ128" s="256"/>
      <c r="TLC128" s="251"/>
      <c r="TLD128" s="251"/>
      <c r="TLE128" s="251"/>
      <c r="TLF128" s="251"/>
      <c r="TLG128" s="251"/>
      <c r="TLH128" s="251"/>
      <c r="TLI128" s="252"/>
      <c r="TLJ128" s="253"/>
      <c r="TLO128" s="254"/>
      <c r="TLR128" s="252"/>
      <c r="TLS128" s="252"/>
      <c r="TLT128" s="252"/>
      <c r="TLU128" s="252"/>
      <c r="TLV128" s="253"/>
      <c r="TLW128" s="253"/>
      <c r="TLX128" s="255"/>
      <c r="TLY128" s="255"/>
      <c r="TLZ128" s="256"/>
      <c r="TMC128" s="251"/>
      <c r="TMD128" s="251"/>
      <c r="TME128" s="251"/>
      <c r="TMF128" s="251"/>
      <c r="TMG128" s="251"/>
      <c r="TMH128" s="251"/>
      <c r="TMI128" s="252"/>
      <c r="TMJ128" s="253"/>
      <c r="TMO128" s="254"/>
      <c r="TMR128" s="252"/>
      <c r="TMS128" s="252"/>
      <c r="TMT128" s="252"/>
      <c r="TMU128" s="252"/>
      <c r="TMV128" s="253"/>
      <c r="TMW128" s="253"/>
      <c r="TMX128" s="255"/>
      <c r="TMY128" s="255"/>
      <c r="TMZ128" s="256"/>
      <c r="TNC128" s="251"/>
      <c r="TND128" s="251"/>
      <c r="TNE128" s="251"/>
      <c r="TNF128" s="251"/>
      <c r="TNG128" s="251"/>
      <c r="TNH128" s="251"/>
      <c r="TNI128" s="252"/>
      <c r="TNJ128" s="253"/>
      <c r="TNO128" s="254"/>
      <c r="TNR128" s="252"/>
      <c r="TNS128" s="252"/>
      <c r="TNT128" s="252"/>
      <c r="TNU128" s="252"/>
      <c r="TNV128" s="253"/>
      <c r="TNW128" s="253"/>
      <c r="TNX128" s="255"/>
      <c r="TNY128" s="255"/>
      <c r="TNZ128" s="256"/>
      <c r="TOC128" s="251"/>
      <c r="TOD128" s="251"/>
      <c r="TOE128" s="251"/>
      <c r="TOF128" s="251"/>
      <c r="TOG128" s="251"/>
      <c r="TOH128" s="251"/>
      <c r="TOI128" s="252"/>
      <c r="TOJ128" s="253"/>
      <c r="TOO128" s="254"/>
      <c r="TOR128" s="252"/>
      <c r="TOS128" s="252"/>
      <c r="TOT128" s="252"/>
      <c r="TOU128" s="252"/>
      <c r="TOV128" s="253"/>
      <c r="TOW128" s="253"/>
      <c r="TOX128" s="255"/>
      <c r="TOY128" s="255"/>
      <c r="TOZ128" s="256"/>
      <c r="TPC128" s="251"/>
      <c r="TPD128" s="251"/>
      <c r="TPE128" s="251"/>
      <c r="TPF128" s="251"/>
      <c r="TPG128" s="251"/>
      <c r="TPH128" s="251"/>
      <c r="TPI128" s="252"/>
      <c r="TPJ128" s="253"/>
      <c r="TPO128" s="254"/>
      <c r="TPR128" s="252"/>
      <c r="TPS128" s="252"/>
      <c r="TPT128" s="252"/>
      <c r="TPU128" s="252"/>
      <c r="TPV128" s="253"/>
      <c r="TPW128" s="253"/>
      <c r="TPX128" s="255"/>
      <c r="TPY128" s="255"/>
      <c r="TPZ128" s="256"/>
      <c r="TQC128" s="251"/>
      <c r="TQD128" s="251"/>
      <c r="TQE128" s="251"/>
      <c r="TQF128" s="251"/>
      <c r="TQG128" s="251"/>
      <c r="TQH128" s="251"/>
      <c r="TQI128" s="252"/>
      <c r="TQJ128" s="253"/>
      <c r="TQO128" s="254"/>
      <c r="TQR128" s="252"/>
      <c r="TQS128" s="252"/>
      <c r="TQT128" s="252"/>
      <c r="TQU128" s="252"/>
      <c r="TQV128" s="253"/>
      <c r="TQW128" s="253"/>
      <c r="TQX128" s="255"/>
      <c r="TQY128" s="255"/>
      <c r="TQZ128" s="256"/>
      <c r="TRC128" s="251"/>
      <c r="TRD128" s="251"/>
      <c r="TRE128" s="251"/>
      <c r="TRF128" s="251"/>
      <c r="TRG128" s="251"/>
      <c r="TRH128" s="251"/>
      <c r="TRI128" s="252"/>
      <c r="TRJ128" s="253"/>
      <c r="TRO128" s="254"/>
      <c r="TRR128" s="252"/>
      <c r="TRS128" s="252"/>
      <c r="TRT128" s="252"/>
      <c r="TRU128" s="252"/>
      <c r="TRV128" s="253"/>
      <c r="TRW128" s="253"/>
      <c r="TRX128" s="255"/>
      <c r="TRY128" s="255"/>
      <c r="TRZ128" s="256"/>
      <c r="TSC128" s="251"/>
      <c r="TSD128" s="251"/>
      <c r="TSE128" s="251"/>
      <c r="TSF128" s="251"/>
      <c r="TSG128" s="251"/>
      <c r="TSH128" s="251"/>
      <c r="TSI128" s="252"/>
      <c r="TSJ128" s="253"/>
      <c r="TSO128" s="254"/>
      <c r="TSR128" s="252"/>
      <c r="TSS128" s="252"/>
      <c r="TST128" s="252"/>
      <c r="TSU128" s="252"/>
      <c r="TSV128" s="253"/>
      <c r="TSW128" s="253"/>
      <c r="TSX128" s="255"/>
      <c r="TSY128" s="255"/>
      <c r="TSZ128" s="256"/>
      <c r="TTC128" s="251"/>
      <c r="TTD128" s="251"/>
      <c r="TTE128" s="251"/>
      <c r="TTF128" s="251"/>
      <c r="TTG128" s="251"/>
      <c r="TTH128" s="251"/>
      <c r="TTI128" s="252"/>
      <c r="TTJ128" s="253"/>
      <c r="TTO128" s="254"/>
      <c r="TTR128" s="252"/>
      <c r="TTS128" s="252"/>
      <c r="TTT128" s="252"/>
      <c r="TTU128" s="252"/>
      <c r="TTV128" s="253"/>
      <c r="TTW128" s="253"/>
      <c r="TTX128" s="255"/>
      <c r="TTY128" s="255"/>
      <c r="TTZ128" s="256"/>
      <c r="TUC128" s="251"/>
      <c r="TUD128" s="251"/>
      <c r="TUE128" s="251"/>
      <c r="TUF128" s="251"/>
      <c r="TUG128" s="251"/>
      <c r="TUH128" s="251"/>
      <c r="TUI128" s="252"/>
      <c r="TUJ128" s="253"/>
      <c r="TUO128" s="254"/>
      <c r="TUR128" s="252"/>
      <c r="TUS128" s="252"/>
      <c r="TUT128" s="252"/>
      <c r="TUU128" s="252"/>
      <c r="TUV128" s="253"/>
      <c r="TUW128" s="253"/>
      <c r="TUX128" s="255"/>
      <c r="TUY128" s="255"/>
      <c r="TUZ128" s="256"/>
      <c r="TVC128" s="251"/>
      <c r="TVD128" s="251"/>
      <c r="TVE128" s="251"/>
      <c r="TVF128" s="251"/>
      <c r="TVG128" s="251"/>
      <c r="TVH128" s="251"/>
      <c r="TVI128" s="252"/>
      <c r="TVJ128" s="253"/>
      <c r="TVO128" s="254"/>
      <c r="TVR128" s="252"/>
      <c r="TVS128" s="252"/>
      <c r="TVT128" s="252"/>
      <c r="TVU128" s="252"/>
      <c r="TVV128" s="253"/>
      <c r="TVW128" s="253"/>
      <c r="TVX128" s="255"/>
      <c r="TVY128" s="255"/>
      <c r="TVZ128" s="256"/>
      <c r="TWC128" s="251"/>
      <c r="TWD128" s="251"/>
      <c r="TWE128" s="251"/>
      <c r="TWF128" s="251"/>
      <c r="TWG128" s="251"/>
      <c r="TWH128" s="251"/>
      <c r="TWI128" s="252"/>
      <c r="TWJ128" s="253"/>
      <c r="TWO128" s="254"/>
      <c r="TWR128" s="252"/>
      <c r="TWS128" s="252"/>
      <c r="TWT128" s="252"/>
      <c r="TWU128" s="252"/>
      <c r="TWV128" s="253"/>
      <c r="TWW128" s="253"/>
      <c r="TWX128" s="255"/>
      <c r="TWY128" s="255"/>
      <c r="TWZ128" s="256"/>
      <c r="TXC128" s="251"/>
      <c r="TXD128" s="251"/>
      <c r="TXE128" s="251"/>
      <c r="TXF128" s="251"/>
      <c r="TXG128" s="251"/>
      <c r="TXH128" s="251"/>
      <c r="TXI128" s="252"/>
      <c r="TXJ128" s="253"/>
      <c r="TXO128" s="254"/>
      <c r="TXR128" s="252"/>
      <c r="TXS128" s="252"/>
      <c r="TXT128" s="252"/>
      <c r="TXU128" s="252"/>
      <c r="TXV128" s="253"/>
      <c r="TXW128" s="253"/>
      <c r="TXX128" s="255"/>
      <c r="TXY128" s="255"/>
      <c r="TXZ128" s="256"/>
      <c r="TYC128" s="251"/>
      <c r="TYD128" s="251"/>
      <c r="TYE128" s="251"/>
      <c r="TYF128" s="251"/>
      <c r="TYG128" s="251"/>
      <c r="TYH128" s="251"/>
      <c r="TYI128" s="252"/>
      <c r="TYJ128" s="253"/>
      <c r="TYO128" s="254"/>
      <c r="TYR128" s="252"/>
      <c r="TYS128" s="252"/>
      <c r="TYT128" s="252"/>
      <c r="TYU128" s="252"/>
      <c r="TYV128" s="253"/>
      <c r="TYW128" s="253"/>
      <c r="TYX128" s="255"/>
      <c r="TYY128" s="255"/>
      <c r="TYZ128" s="256"/>
      <c r="TZC128" s="251"/>
      <c r="TZD128" s="251"/>
      <c r="TZE128" s="251"/>
      <c r="TZF128" s="251"/>
      <c r="TZG128" s="251"/>
      <c r="TZH128" s="251"/>
      <c r="TZI128" s="252"/>
      <c r="TZJ128" s="253"/>
      <c r="TZO128" s="254"/>
      <c r="TZR128" s="252"/>
      <c r="TZS128" s="252"/>
      <c r="TZT128" s="252"/>
      <c r="TZU128" s="252"/>
      <c r="TZV128" s="253"/>
      <c r="TZW128" s="253"/>
      <c r="TZX128" s="255"/>
      <c r="TZY128" s="255"/>
      <c r="TZZ128" s="256"/>
      <c r="UAC128" s="251"/>
      <c r="UAD128" s="251"/>
      <c r="UAE128" s="251"/>
      <c r="UAF128" s="251"/>
      <c r="UAG128" s="251"/>
      <c r="UAH128" s="251"/>
      <c r="UAI128" s="252"/>
      <c r="UAJ128" s="253"/>
      <c r="UAO128" s="254"/>
      <c r="UAR128" s="252"/>
      <c r="UAS128" s="252"/>
      <c r="UAT128" s="252"/>
      <c r="UAU128" s="252"/>
      <c r="UAV128" s="253"/>
      <c r="UAW128" s="253"/>
      <c r="UAX128" s="255"/>
      <c r="UAY128" s="255"/>
      <c r="UAZ128" s="256"/>
      <c r="UBC128" s="251"/>
      <c r="UBD128" s="251"/>
      <c r="UBE128" s="251"/>
      <c r="UBF128" s="251"/>
      <c r="UBG128" s="251"/>
      <c r="UBH128" s="251"/>
      <c r="UBI128" s="252"/>
      <c r="UBJ128" s="253"/>
      <c r="UBO128" s="254"/>
      <c r="UBR128" s="252"/>
      <c r="UBS128" s="252"/>
      <c r="UBT128" s="252"/>
      <c r="UBU128" s="252"/>
      <c r="UBV128" s="253"/>
      <c r="UBW128" s="253"/>
      <c r="UBX128" s="255"/>
      <c r="UBY128" s="255"/>
      <c r="UBZ128" s="256"/>
      <c r="UCC128" s="251"/>
      <c r="UCD128" s="251"/>
      <c r="UCE128" s="251"/>
      <c r="UCF128" s="251"/>
      <c r="UCG128" s="251"/>
      <c r="UCH128" s="251"/>
      <c r="UCI128" s="252"/>
      <c r="UCJ128" s="253"/>
      <c r="UCO128" s="254"/>
      <c r="UCR128" s="252"/>
      <c r="UCS128" s="252"/>
      <c r="UCT128" s="252"/>
      <c r="UCU128" s="252"/>
      <c r="UCV128" s="253"/>
      <c r="UCW128" s="253"/>
      <c r="UCX128" s="255"/>
      <c r="UCY128" s="255"/>
      <c r="UCZ128" s="256"/>
      <c r="UDC128" s="251"/>
      <c r="UDD128" s="251"/>
      <c r="UDE128" s="251"/>
      <c r="UDF128" s="251"/>
      <c r="UDG128" s="251"/>
      <c r="UDH128" s="251"/>
      <c r="UDI128" s="252"/>
      <c r="UDJ128" s="253"/>
      <c r="UDO128" s="254"/>
      <c r="UDR128" s="252"/>
      <c r="UDS128" s="252"/>
      <c r="UDT128" s="252"/>
      <c r="UDU128" s="252"/>
      <c r="UDV128" s="253"/>
      <c r="UDW128" s="253"/>
      <c r="UDX128" s="255"/>
      <c r="UDY128" s="255"/>
      <c r="UDZ128" s="256"/>
      <c r="UEC128" s="251"/>
      <c r="UED128" s="251"/>
      <c r="UEE128" s="251"/>
      <c r="UEF128" s="251"/>
      <c r="UEG128" s="251"/>
      <c r="UEH128" s="251"/>
      <c r="UEI128" s="252"/>
      <c r="UEJ128" s="253"/>
      <c r="UEO128" s="254"/>
      <c r="UER128" s="252"/>
      <c r="UES128" s="252"/>
      <c r="UET128" s="252"/>
      <c r="UEU128" s="252"/>
      <c r="UEV128" s="253"/>
      <c r="UEW128" s="253"/>
      <c r="UEX128" s="255"/>
      <c r="UEY128" s="255"/>
      <c r="UEZ128" s="256"/>
      <c r="UFC128" s="251"/>
      <c r="UFD128" s="251"/>
      <c r="UFE128" s="251"/>
      <c r="UFF128" s="251"/>
      <c r="UFG128" s="251"/>
      <c r="UFH128" s="251"/>
      <c r="UFI128" s="252"/>
      <c r="UFJ128" s="253"/>
      <c r="UFO128" s="254"/>
      <c r="UFR128" s="252"/>
      <c r="UFS128" s="252"/>
      <c r="UFT128" s="252"/>
      <c r="UFU128" s="252"/>
      <c r="UFV128" s="253"/>
      <c r="UFW128" s="253"/>
      <c r="UFX128" s="255"/>
      <c r="UFY128" s="255"/>
      <c r="UFZ128" s="256"/>
      <c r="UGC128" s="251"/>
      <c r="UGD128" s="251"/>
      <c r="UGE128" s="251"/>
      <c r="UGF128" s="251"/>
      <c r="UGG128" s="251"/>
      <c r="UGH128" s="251"/>
      <c r="UGI128" s="252"/>
      <c r="UGJ128" s="253"/>
      <c r="UGO128" s="254"/>
      <c r="UGR128" s="252"/>
      <c r="UGS128" s="252"/>
      <c r="UGT128" s="252"/>
      <c r="UGU128" s="252"/>
      <c r="UGV128" s="253"/>
      <c r="UGW128" s="253"/>
      <c r="UGX128" s="255"/>
      <c r="UGY128" s="255"/>
      <c r="UGZ128" s="256"/>
      <c r="UHC128" s="251"/>
      <c r="UHD128" s="251"/>
      <c r="UHE128" s="251"/>
      <c r="UHF128" s="251"/>
      <c r="UHG128" s="251"/>
      <c r="UHH128" s="251"/>
      <c r="UHI128" s="252"/>
      <c r="UHJ128" s="253"/>
      <c r="UHO128" s="254"/>
      <c r="UHR128" s="252"/>
      <c r="UHS128" s="252"/>
      <c r="UHT128" s="252"/>
      <c r="UHU128" s="252"/>
      <c r="UHV128" s="253"/>
      <c r="UHW128" s="253"/>
      <c r="UHX128" s="255"/>
      <c r="UHY128" s="255"/>
      <c r="UHZ128" s="256"/>
      <c r="UIC128" s="251"/>
      <c r="UID128" s="251"/>
      <c r="UIE128" s="251"/>
      <c r="UIF128" s="251"/>
      <c r="UIG128" s="251"/>
      <c r="UIH128" s="251"/>
      <c r="UII128" s="252"/>
      <c r="UIJ128" s="253"/>
      <c r="UIO128" s="254"/>
      <c r="UIR128" s="252"/>
      <c r="UIS128" s="252"/>
      <c r="UIT128" s="252"/>
      <c r="UIU128" s="252"/>
      <c r="UIV128" s="253"/>
      <c r="UIW128" s="253"/>
      <c r="UIX128" s="255"/>
      <c r="UIY128" s="255"/>
      <c r="UIZ128" s="256"/>
      <c r="UJC128" s="251"/>
      <c r="UJD128" s="251"/>
      <c r="UJE128" s="251"/>
      <c r="UJF128" s="251"/>
      <c r="UJG128" s="251"/>
      <c r="UJH128" s="251"/>
      <c r="UJI128" s="252"/>
      <c r="UJJ128" s="253"/>
      <c r="UJO128" s="254"/>
      <c r="UJR128" s="252"/>
      <c r="UJS128" s="252"/>
      <c r="UJT128" s="252"/>
      <c r="UJU128" s="252"/>
      <c r="UJV128" s="253"/>
      <c r="UJW128" s="253"/>
      <c r="UJX128" s="255"/>
      <c r="UJY128" s="255"/>
      <c r="UJZ128" s="256"/>
      <c r="UKC128" s="251"/>
      <c r="UKD128" s="251"/>
      <c r="UKE128" s="251"/>
      <c r="UKF128" s="251"/>
      <c r="UKG128" s="251"/>
      <c r="UKH128" s="251"/>
      <c r="UKI128" s="252"/>
      <c r="UKJ128" s="253"/>
      <c r="UKO128" s="254"/>
      <c r="UKR128" s="252"/>
      <c r="UKS128" s="252"/>
      <c r="UKT128" s="252"/>
      <c r="UKU128" s="252"/>
      <c r="UKV128" s="253"/>
      <c r="UKW128" s="253"/>
      <c r="UKX128" s="255"/>
      <c r="UKY128" s="255"/>
      <c r="UKZ128" s="256"/>
      <c r="ULC128" s="251"/>
      <c r="ULD128" s="251"/>
      <c r="ULE128" s="251"/>
      <c r="ULF128" s="251"/>
      <c r="ULG128" s="251"/>
      <c r="ULH128" s="251"/>
      <c r="ULI128" s="252"/>
      <c r="ULJ128" s="253"/>
      <c r="ULO128" s="254"/>
      <c r="ULR128" s="252"/>
      <c r="ULS128" s="252"/>
      <c r="ULT128" s="252"/>
      <c r="ULU128" s="252"/>
      <c r="ULV128" s="253"/>
      <c r="ULW128" s="253"/>
      <c r="ULX128" s="255"/>
      <c r="ULY128" s="255"/>
      <c r="ULZ128" s="256"/>
      <c r="UMC128" s="251"/>
      <c r="UMD128" s="251"/>
      <c r="UME128" s="251"/>
      <c r="UMF128" s="251"/>
      <c r="UMG128" s="251"/>
      <c r="UMH128" s="251"/>
      <c r="UMI128" s="252"/>
      <c r="UMJ128" s="253"/>
      <c r="UMO128" s="254"/>
      <c r="UMR128" s="252"/>
      <c r="UMS128" s="252"/>
      <c r="UMT128" s="252"/>
      <c r="UMU128" s="252"/>
      <c r="UMV128" s="253"/>
      <c r="UMW128" s="253"/>
      <c r="UMX128" s="255"/>
      <c r="UMY128" s="255"/>
      <c r="UMZ128" s="256"/>
      <c r="UNC128" s="251"/>
      <c r="UND128" s="251"/>
      <c r="UNE128" s="251"/>
      <c r="UNF128" s="251"/>
      <c r="UNG128" s="251"/>
      <c r="UNH128" s="251"/>
      <c r="UNI128" s="252"/>
      <c r="UNJ128" s="253"/>
      <c r="UNO128" s="254"/>
      <c r="UNR128" s="252"/>
      <c r="UNS128" s="252"/>
      <c r="UNT128" s="252"/>
      <c r="UNU128" s="252"/>
      <c r="UNV128" s="253"/>
      <c r="UNW128" s="253"/>
      <c r="UNX128" s="255"/>
      <c r="UNY128" s="255"/>
      <c r="UNZ128" s="256"/>
      <c r="UOC128" s="251"/>
      <c r="UOD128" s="251"/>
      <c r="UOE128" s="251"/>
      <c r="UOF128" s="251"/>
      <c r="UOG128" s="251"/>
      <c r="UOH128" s="251"/>
      <c r="UOI128" s="252"/>
      <c r="UOJ128" s="253"/>
      <c r="UOO128" s="254"/>
      <c r="UOR128" s="252"/>
      <c r="UOS128" s="252"/>
      <c r="UOT128" s="252"/>
      <c r="UOU128" s="252"/>
      <c r="UOV128" s="253"/>
      <c r="UOW128" s="253"/>
      <c r="UOX128" s="255"/>
      <c r="UOY128" s="255"/>
      <c r="UOZ128" s="256"/>
      <c r="UPC128" s="251"/>
      <c r="UPD128" s="251"/>
      <c r="UPE128" s="251"/>
      <c r="UPF128" s="251"/>
      <c r="UPG128" s="251"/>
      <c r="UPH128" s="251"/>
      <c r="UPI128" s="252"/>
      <c r="UPJ128" s="253"/>
      <c r="UPO128" s="254"/>
      <c r="UPR128" s="252"/>
      <c r="UPS128" s="252"/>
      <c r="UPT128" s="252"/>
      <c r="UPU128" s="252"/>
      <c r="UPV128" s="253"/>
      <c r="UPW128" s="253"/>
      <c r="UPX128" s="255"/>
      <c r="UPY128" s="255"/>
      <c r="UPZ128" s="256"/>
      <c r="UQC128" s="251"/>
      <c r="UQD128" s="251"/>
      <c r="UQE128" s="251"/>
      <c r="UQF128" s="251"/>
      <c r="UQG128" s="251"/>
      <c r="UQH128" s="251"/>
      <c r="UQI128" s="252"/>
      <c r="UQJ128" s="253"/>
      <c r="UQO128" s="254"/>
      <c r="UQR128" s="252"/>
      <c r="UQS128" s="252"/>
      <c r="UQT128" s="252"/>
      <c r="UQU128" s="252"/>
      <c r="UQV128" s="253"/>
      <c r="UQW128" s="253"/>
      <c r="UQX128" s="255"/>
      <c r="UQY128" s="255"/>
      <c r="UQZ128" s="256"/>
      <c r="URC128" s="251"/>
      <c r="URD128" s="251"/>
      <c r="URE128" s="251"/>
      <c r="URF128" s="251"/>
      <c r="URG128" s="251"/>
      <c r="URH128" s="251"/>
      <c r="URI128" s="252"/>
      <c r="URJ128" s="253"/>
      <c r="URO128" s="254"/>
      <c r="URR128" s="252"/>
      <c r="URS128" s="252"/>
      <c r="URT128" s="252"/>
      <c r="URU128" s="252"/>
      <c r="URV128" s="253"/>
      <c r="URW128" s="253"/>
      <c r="URX128" s="255"/>
      <c r="URY128" s="255"/>
      <c r="URZ128" s="256"/>
      <c r="USC128" s="251"/>
      <c r="USD128" s="251"/>
      <c r="USE128" s="251"/>
      <c r="USF128" s="251"/>
      <c r="USG128" s="251"/>
      <c r="USH128" s="251"/>
      <c r="USI128" s="252"/>
      <c r="USJ128" s="253"/>
      <c r="USO128" s="254"/>
      <c r="USR128" s="252"/>
      <c r="USS128" s="252"/>
      <c r="UST128" s="252"/>
      <c r="USU128" s="252"/>
      <c r="USV128" s="253"/>
      <c r="USW128" s="253"/>
      <c r="USX128" s="255"/>
      <c r="USY128" s="255"/>
      <c r="USZ128" s="256"/>
      <c r="UTC128" s="251"/>
      <c r="UTD128" s="251"/>
      <c r="UTE128" s="251"/>
      <c r="UTF128" s="251"/>
      <c r="UTG128" s="251"/>
      <c r="UTH128" s="251"/>
      <c r="UTI128" s="252"/>
      <c r="UTJ128" s="253"/>
      <c r="UTO128" s="254"/>
      <c r="UTR128" s="252"/>
      <c r="UTS128" s="252"/>
      <c r="UTT128" s="252"/>
      <c r="UTU128" s="252"/>
      <c r="UTV128" s="253"/>
      <c r="UTW128" s="253"/>
      <c r="UTX128" s="255"/>
      <c r="UTY128" s="255"/>
      <c r="UTZ128" s="256"/>
      <c r="UUC128" s="251"/>
      <c r="UUD128" s="251"/>
      <c r="UUE128" s="251"/>
      <c r="UUF128" s="251"/>
      <c r="UUG128" s="251"/>
      <c r="UUH128" s="251"/>
      <c r="UUI128" s="252"/>
      <c r="UUJ128" s="253"/>
      <c r="UUO128" s="254"/>
      <c r="UUR128" s="252"/>
      <c r="UUS128" s="252"/>
      <c r="UUT128" s="252"/>
      <c r="UUU128" s="252"/>
      <c r="UUV128" s="253"/>
      <c r="UUW128" s="253"/>
      <c r="UUX128" s="255"/>
      <c r="UUY128" s="255"/>
      <c r="UUZ128" s="256"/>
      <c r="UVC128" s="251"/>
      <c r="UVD128" s="251"/>
      <c r="UVE128" s="251"/>
      <c r="UVF128" s="251"/>
      <c r="UVG128" s="251"/>
      <c r="UVH128" s="251"/>
      <c r="UVI128" s="252"/>
      <c r="UVJ128" s="253"/>
      <c r="UVO128" s="254"/>
      <c r="UVR128" s="252"/>
      <c r="UVS128" s="252"/>
      <c r="UVT128" s="252"/>
      <c r="UVU128" s="252"/>
      <c r="UVV128" s="253"/>
      <c r="UVW128" s="253"/>
      <c r="UVX128" s="255"/>
      <c r="UVY128" s="255"/>
      <c r="UVZ128" s="256"/>
      <c r="UWC128" s="251"/>
      <c r="UWD128" s="251"/>
      <c r="UWE128" s="251"/>
      <c r="UWF128" s="251"/>
      <c r="UWG128" s="251"/>
      <c r="UWH128" s="251"/>
      <c r="UWI128" s="252"/>
      <c r="UWJ128" s="253"/>
      <c r="UWO128" s="254"/>
      <c r="UWR128" s="252"/>
      <c r="UWS128" s="252"/>
      <c r="UWT128" s="252"/>
      <c r="UWU128" s="252"/>
      <c r="UWV128" s="253"/>
      <c r="UWW128" s="253"/>
      <c r="UWX128" s="255"/>
      <c r="UWY128" s="255"/>
      <c r="UWZ128" s="256"/>
      <c r="UXC128" s="251"/>
      <c r="UXD128" s="251"/>
      <c r="UXE128" s="251"/>
      <c r="UXF128" s="251"/>
      <c r="UXG128" s="251"/>
      <c r="UXH128" s="251"/>
      <c r="UXI128" s="252"/>
      <c r="UXJ128" s="253"/>
      <c r="UXO128" s="254"/>
      <c r="UXR128" s="252"/>
      <c r="UXS128" s="252"/>
      <c r="UXT128" s="252"/>
      <c r="UXU128" s="252"/>
      <c r="UXV128" s="253"/>
      <c r="UXW128" s="253"/>
      <c r="UXX128" s="255"/>
      <c r="UXY128" s="255"/>
      <c r="UXZ128" s="256"/>
      <c r="UYC128" s="251"/>
      <c r="UYD128" s="251"/>
      <c r="UYE128" s="251"/>
      <c r="UYF128" s="251"/>
      <c r="UYG128" s="251"/>
      <c r="UYH128" s="251"/>
      <c r="UYI128" s="252"/>
      <c r="UYJ128" s="253"/>
      <c r="UYO128" s="254"/>
      <c r="UYR128" s="252"/>
      <c r="UYS128" s="252"/>
      <c r="UYT128" s="252"/>
      <c r="UYU128" s="252"/>
      <c r="UYV128" s="253"/>
      <c r="UYW128" s="253"/>
      <c r="UYX128" s="255"/>
      <c r="UYY128" s="255"/>
      <c r="UYZ128" s="256"/>
      <c r="UZC128" s="251"/>
      <c r="UZD128" s="251"/>
      <c r="UZE128" s="251"/>
      <c r="UZF128" s="251"/>
      <c r="UZG128" s="251"/>
      <c r="UZH128" s="251"/>
      <c r="UZI128" s="252"/>
      <c r="UZJ128" s="253"/>
      <c r="UZO128" s="254"/>
      <c r="UZR128" s="252"/>
      <c r="UZS128" s="252"/>
      <c r="UZT128" s="252"/>
      <c r="UZU128" s="252"/>
      <c r="UZV128" s="253"/>
      <c r="UZW128" s="253"/>
      <c r="UZX128" s="255"/>
      <c r="UZY128" s="255"/>
      <c r="UZZ128" s="256"/>
      <c r="VAC128" s="251"/>
      <c r="VAD128" s="251"/>
      <c r="VAE128" s="251"/>
      <c r="VAF128" s="251"/>
      <c r="VAG128" s="251"/>
      <c r="VAH128" s="251"/>
      <c r="VAI128" s="252"/>
      <c r="VAJ128" s="253"/>
      <c r="VAO128" s="254"/>
      <c r="VAR128" s="252"/>
      <c r="VAS128" s="252"/>
      <c r="VAT128" s="252"/>
      <c r="VAU128" s="252"/>
      <c r="VAV128" s="253"/>
      <c r="VAW128" s="253"/>
      <c r="VAX128" s="255"/>
      <c r="VAY128" s="255"/>
      <c r="VAZ128" s="256"/>
      <c r="VBC128" s="251"/>
      <c r="VBD128" s="251"/>
      <c r="VBE128" s="251"/>
      <c r="VBF128" s="251"/>
      <c r="VBG128" s="251"/>
      <c r="VBH128" s="251"/>
      <c r="VBI128" s="252"/>
      <c r="VBJ128" s="253"/>
      <c r="VBO128" s="254"/>
      <c r="VBR128" s="252"/>
      <c r="VBS128" s="252"/>
      <c r="VBT128" s="252"/>
      <c r="VBU128" s="252"/>
      <c r="VBV128" s="253"/>
      <c r="VBW128" s="253"/>
      <c r="VBX128" s="255"/>
      <c r="VBY128" s="255"/>
      <c r="VBZ128" s="256"/>
      <c r="VCC128" s="251"/>
      <c r="VCD128" s="251"/>
      <c r="VCE128" s="251"/>
      <c r="VCF128" s="251"/>
      <c r="VCG128" s="251"/>
      <c r="VCH128" s="251"/>
      <c r="VCI128" s="252"/>
      <c r="VCJ128" s="253"/>
      <c r="VCO128" s="254"/>
      <c r="VCR128" s="252"/>
      <c r="VCS128" s="252"/>
      <c r="VCT128" s="252"/>
      <c r="VCU128" s="252"/>
      <c r="VCV128" s="253"/>
      <c r="VCW128" s="253"/>
      <c r="VCX128" s="255"/>
      <c r="VCY128" s="255"/>
      <c r="VCZ128" s="256"/>
      <c r="VDC128" s="251"/>
      <c r="VDD128" s="251"/>
      <c r="VDE128" s="251"/>
      <c r="VDF128" s="251"/>
      <c r="VDG128" s="251"/>
      <c r="VDH128" s="251"/>
      <c r="VDI128" s="252"/>
      <c r="VDJ128" s="253"/>
      <c r="VDO128" s="254"/>
      <c r="VDR128" s="252"/>
      <c r="VDS128" s="252"/>
      <c r="VDT128" s="252"/>
      <c r="VDU128" s="252"/>
      <c r="VDV128" s="253"/>
      <c r="VDW128" s="253"/>
      <c r="VDX128" s="255"/>
      <c r="VDY128" s="255"/>
      <c r="VDZ128" s="256"/>
      <c r="VEC128" s="251"/>
      <c r="VED128" s="251"/>
      <c r="VEE128" s="251"/>
      <c r="VEF128" s="251"/>
      <c r="VEG128" s="251"/>
      <c r="VEH128" s="251"/>
      <c r="VEI128" s="252"/>
      <c r="VEJ128" s="253"/>
      <c r="VEO128" s="254"/>
      <c r="VER128" s="252"/>
      <c r="VES128" s="252"/>
      <c r="VET128" s="252"/>
      <c r="VEU128" s="252"/>
      <c r="VEV128" s="253"/>
      <c r="VEW128" s="253"/>
      <c r="VEX128" s="255"/>
      <c r="VEY128" s="255"/>
      <c r="VEZ128" s="256"/>
      <c r="VFC128" s="251"/>
      <c r="VFD128" s="251"/>
      <c r="VFE128" s="251"/>
      <c r="VFF128" s="251"/>
      <c r="VFG128" s="251"/>
      <c r="VFH128" s="251"/>
      <c r="VFI128" s="252"/>
      <c r="VFJ128" s="253"/>
      <c r="VFO128" s="254"/>
      <c r="VFR128" s="252"/>
      <c r="VFS128" s="252"/>
      <c r="VFT128" s="252"/>
      <c r="VFU128" s="252"/>
      <c r="VFV128" s="253"/>
      <c r="VFW128" s="253"/>
      <c r="VFX128" s="255"/>
      <c r="VFY128" s="255"/>
      <c r="VFZ128" s="256"/>
      <c r="VGC128" s="251"/>
      <c r="VGD128" s="251"/>
      <c r="VGE128" s="251"/>
      <c r="VGF128" s="251"/>
      <c r="VGG128" s="251"/>
      <c r="VGH128" s="251"/>
      <c r="VGI128" s="252"/>
      <c r="VGJ128" s="253"/>
      <c r="VGO128" s="254"/>
      <c r="VGR128" s="252"/>
      <c r="VGS128" s="252"/>
      <c r="VGT128" s="252"/>
      <c r="VGU128" s="252"/>
      <c r="VGV128" s="253"/>
      <c r="VGW128" s="253"/>
      <c r="VGX128" s="255"/>
      <c r="VGY128" s="255"/>
      <c r="VGZ128" s="256"/>
      <c r="VHC128" s="251"/>
      <c r="VHD128" s="251"/>
      <c r="VHE128" s="251"/>
      <c r="VHF128" s="251"/>
      <c r="VHG128" s="251"/>
      <c r="VHH128" s="251"/>
      <c r="VHI128" s="252"/>
      <c r="VHJ128" s="253"/>
      <c r="VHO128" s="254"/>
      <c r="VHR128" s="252"/>
      <c r="VHS128" s="252"/>
      <c r="VHT128" s="252"/>
      <c r="VHU128" s="252"/>
      <c r="VHV128" s="253"/>
      <c r="VHW128" s="253"/>
      <c r="VHX128" s="255"/>
      <c r="VHY128" s="255"/>
      <c r="VHZ128" s="256"/>
      <c r="VIC128" s="251"/>
      <c r="VID128" s="251"/>
      <c r="VIE128" s="251"/>
      <c r="VIF128" s="251"/>
      <c r="VIG128" s="251"/>
      <c r="VIH128" s="251"/>
      <c r="VII128" s="252"/>
      <c r="VIJ128" s="253"/>
      <c r="VIO128" s="254"/>
      <c r="VIR128" s="252"/>
      <c r="VIS128" s="252"/>
      <c r="VIT128" s="252"/>
      <c r="VIU128" s="252"/>
      <c r="VIV128" s="253"/>
      <c r="VIW128" s="253"/>
      <c r="VIX128" s="255"/>
      <c r="VIY128" s="255"/>
      <c r="VIZ128" s="256"/>
      <c r="VJC128" s="251"/>
      <c r="VJD128" s="251"/>
      <c r="VJE128" s="251"/>
      <c r="VJF128" s="251"/>
      <c r="VJG128" s="251"/>
      <c r="VJH128" s="251"/>
      <c r="VJI128" s="252"/>
      <c r="VJJ128" s="253"/>
      <c r="VJO128" s="254"/>
      <c r="VJR128" s="252"/>
      <c r="VJS128" s="252"/>
      <c r="VJT128" s="252"/>
      <c r="VJU128" s="252"/>
      <c r="VJV128" s="253"/>
      <c r="VJW128" s="253"/>
      <c r="VJX128" s="255"/>
      <c r="VJY128" s="255"/>
      <c r="VJZ128" s="256"/>
      <c r="VKC128" s="251"/>
      <c r="VKD128" s="251"/>
      <c r="VKE128" s="251"/>
      <c r="VKF128" s="251"/>
      <c r="VKG128" s="251"/>
      <c r="VKH128" s="251"/>
      <c r="VKI128" s="252"/>
      <c r="VKJ128" s="253"/>
      <c r="VKO128" s="254"/>
      <c r="VKR128" s="252"/>
      <c r="VKS128" s="252"/>
      <c r="VKT128" s="252"/>
      <c r="VKU128" s="252"/>
      <c r="VKV128" s="253"/>
      <c r="VKW128" s="253"/>
      <c r="VKX128" s="255"/>
      <c r="VKY128" s="255"/>
      <c r="VKZ128" s="256"/>
      <c r="VLC128" s="251"/>
      <c r="VLD128" s="251"/>
      <c r="VLE128" s="251"/>
      <c r="VLF128" s="251"/>
      <c r="VLG128" s="251"/>
      <c r="VLH128" s="251"/>
      <c r="VLI128" s="252"/>
      <c r="VLJ128" s="253"/>
      <c r="VLO128" s="254"/>
      <c r="VLR128" s="252"/>
      <c r="VLS128" s="252"/>
      <c r="VLT128" s="252"/>
      <c r="VLU128" s="252"/>
      <c r="VLV128" s="253"/>
      <c r="VLW128" s="253"/>
      <c r="VLX128" s="255"/>
      <c r="VLY128" s="255"/>
      <c r="VLZ128" s="256"/>
      <c r="VMC128" s="251"/>
      <c r="VMD128" s="251"/>
      <c r="VME128" s="251"/>
      <c r="VMF128" s="251"/>
      <c r="VMG128" s="251"/>
      <c r="VMH128" s="251"/>
      <c r="VMI128" s="252"/>
      <c r="VMJ128" s="253"/>
      <c r="VMO128" s="254"/>
      <c r="VMR128" s="252"/>
      <c r="VMS128" s="252"/>
      <c r="VMT128" s="252"/>
      <c r="VMU128" s="252"/>
      <c r="VMV128" s="253"/>
      <c r="VMW128" s="253"/>
      <c r="VMX128" s="255"/>
      <c r="VMY128" s="255"/>
      <c r="VMZ128" s="256"/>
      <c r="VNC128" s="251"/>
      <c r="VND128" s="251"/>
      <c r="VNE128" s="251"/>
      <c r="VNF128" s="251"/>
      <c r="VNG128" s="251"/>
      <c r="VNH128" s="251"/>
      <c r="VNI128" s="252"/>
      <c r="VNJ128" s="253"/>
      <c r="VNO128" s="254"/>
      <c r="VNR128" s="252"/>
      <c r="VNS128" s="252"/>
      <c r="VNT128" s="252"/>
      <c r="VNU128" s="252"/>
      <c r="VNV128" s="253"/>
      <c r="VNW128" s="253"/>
      <c r="VNX128" s="255"/>
      <c r="VNY128" s="255"/>
      <c r="VNZ128" s="256"/>
      <c r="VOC128" s="251"/>
      <c r="VOD128" s="251"/>
      <c r="VOE128" s="251"/>
      <c r="VOF128" s="251"/>
      <c r="VOG128" s="251"/>
      <c r="VOH128" s="251"/>
      <c r="VOI128" s="252"/>
      <c r="VOJ128" s="253"/>
      <c r="VOO128" s="254"/>
      <c r="VOR128" s="252"/>
      <c r="VOS128" s="252"/>
      <c r="VOT128" s="252"/>
      <c r="VOU128" s="252"/>
      <c r="VOV128" s="253"/>
      <c r="VOW128" s="253"/>
      <c r="VOX128" s="255"/>
      <c r="VOY128" s="255"/>
      <c r="VOZ128" s="256"/>
      <c r="VPC128" s="251"/>
      <c r="VPD128" s="251"/>
      <c r="VPE128" s="251"/>
      <c r="VPF128" s="251"/>
      <c r="VPG128" s="251"/>
      <c r="VPH128" s="251"/>
      <c r="VPI128" s="252"/>
      <c r="VPJ128" s="253"/>
      <c r="VPO128" s="254"/>
      <c r="VPR128" s="252"/>
      <c r="VPS128" s="252"/>
      <c r="VPT128" s="252"/>
      <c r="VPU128" s="252"/>
      <c r="VPV128" s="253"/>
      <c r="VPW128" s="253"/>
      <c r="VPX128" s="255"/>
      <c r="VPY128" s="255"/>
      <c r="VPZ128" s="256"/>
      <c r="VQC128" s="251"/>
      <c r="VQD128" s="251"/>
      <c r="VQE128" s="251"/>
      <c r="VQF128" s="251"/>
      <c r="VQG128" s="251"/>
      <c r="VQH128" s="251"/>
      <c r="VQI128" s="252"/>
      <c r="VQJ128" s="253"/>
      <c r="VQO128" s="254"/>
      <c r="VQR128" s="252"/>
      <c r="VQS128" s="252"/>
      <c r="VQT128" s="252"/>
      <c r="VQU128" s="252"/>
      <c r="VQV128" s="253"/>
      <c r="VQW128" s="253"/>
      <c r="VQX128" s="255"/>
      <c r="VQY128" s="255"/>
      <c r="VQZ128" s="256"/>
      <c r="VRC128" s="251"/>
      <c r="VRD128" s="251"/>
      <c r="VRE128" s="251"/>
      <c r="VRF128" s="251"/>
      <c r="VRG128" s="251"/>
      <c r="VRH128" s="251"/>
      <c r="VRI128" s="252"/>
      <c r="VRJ128" s="253"/>
      <c r="VRO128" s="254"/>
      <c r="VRR128" s="252"/>
      <c r="VRS128" s="252"/>
      <c r="VRT128" s="252"/>
      <c r="VRU128" s="252"/>
      <c r="VRV128" s="253"/>
      <c r="VRW128" s="253"/>
      <c r="VRX128" s="255"/>
      <c r="VRY128" s="255"/>
      <c r="VRZ128" s="256"/>
      <c r="VSC128" s="251"/>
      <c r="VSD128" s="251"/>
      <c r="VSE128" s="251"/>
      <c r="VSF128" s="251"/>
      <c r="VSG128" s="251"/>
      <c r="VSH128" s="251"/>
      <c r="VSI128" s="252"/>
      <c r="VSJ128" s="253"/>
      <c r="VSO128" s="254"/>
      <c r="VSR128" s="252"/>
      <c r="VSS128" s="252"/>
      <c r="VST128" s="252"/>
      <c r="VSU128" s="252"/>
      <c r="VSV128" s="253"/>
      <c r="VSW128" s="253"/>
      <c r="VSX128" s="255"/>
      <c r="VSY128" s="255"/>
      <c r="VSZ128" s="256"/>
      <c r="VTC128" s="251"/>
      <c r="VTD128" s="251"/>
      <c r="VTE128" s="251"/>
      <c r="VTF128" s="251"/>
      <c r="VTG128" s="251"/>
      <c r="VTH128" s="251"/>
      <c r="VTI128" s="252"/>
      <c r="VTJ128" s="253"/>
      <c r="VTO128" s="254"/>
      <c r="VTR128" s="252"/>
      <c r="VTS128" s="252"/>
      <c r="VTT128" s="252"/>
      <c r="VTU128" s="252"/>
      <c r="VTV128" s="253"/>
      <c r="VTW128" s="253"/>
      <c r="VTX128" s="255"/>
      <c r="VTY128" s="255"/>
      <c r="VTZ128" s="256"/>
      <c r="VUC128" s="251"/>
      <c r="VUD128" s="251"/>
      <c r="VUE128" s="251"/>
      <c r="VUF128" s="251"/>
      <c r="VUG128" s="251"/>
      <c r="VUH128" s="251"/>
      <c r="VUI128" s="252"/>
      <c r="VUJ128" s="253"/>
      <c r="VUO128" s="254"/>
      <c r="VUR128" s="252"/>
      <c r="VUS128" s="252"/>
      <c r="VUT128" s="252"/>
      <c r="VUU128" s="252"/>
      <c r="VUV128" s="253"/>
      <c r="VUW128" s="253"/>
      <c r="VUX128" s="255"/>
      <c r="VUY128" s="255"/>
      <c r="VUZ128" s="256"/>
      <c r="VVC128" s="251"/>
      <c r="VVD128" s="251"/>
      <c r="VVE128" s="251"/>
      <c r="VVF128" s="251"/>
      <c r="VVG128" s="251"/>
      <c r="VVH128" s="251"/>
      <c r="VVI128" s="252"/>
      <c r="VVJ128" s="253"/>
      <c r="VVO128" s="254"/>
      <c r="VVR128" s="252"/>
      <c r="VVS128" s="252"/>
      <c r="VVT128" s="252"/>
      <c r="VVU128" s="252"/>
      <c r="VVV128" s="253"/>
      <c r="VVW128" s="253"/>
      <c r="VVX128" s="255"/>
      <c r="VVY128" s="255"/>
      <c r="VVZ128" s="256"/>
      <c r="VWC128" s="251"/>
      <c r="VWD128" s="251"/>
      <c r="VWE128" s="251"/>
      <c r="VWF128" s="251"/>
      <c r="VWG128" s="251"/>
      <c r="VWH128" s="251"/>
      <c r="VWI128" s="252"/>
      <c r="VWJ128" s="253"/>
      <c r="VWO128" s="254"/>
      <c r="VWR128" s="252"/>
      <c r="VWS128" s="252"/>
      <c r="VWT128" s="252"/>
      <c r="VWU128" s="252"/>
      <c r="VWV128" s="253"/>
      <c r="VWW128" s="253"/>
      <c r="VWX128" s="255"/>
      <c r="VWY128" s="255"/>
      <c r="VWZ128" s="256"/>
      <c r="VXC128" s="251"/>
      <c r="VXD128" s="251"/>
      <c r="VXE128" s="251"/>
      <c r="VXF128" s="251"/>
      <c r="VXG128" s="251"/>
      <c r="VXH128" s="251"/>
      <c r="VXI128" s="252"/>
      <c r="VXJ128" s="253"/>
      <c r="VXO128" s="254"/>
      <c r="VXR128" s="252"/>
      <c r="VXS128" s="252"/>
      <c r="VXT128" s="252"/>
      <c r="VXU128" s="252"/>
      <c r="VXV128" s="253"/>
      <c r="VXW128" s="253"/>
      <c r="VXX128" s="255"/>
      <c r="VXY128" s="255"/>
      <c r="VXZ128" s="256"/>
      <c r="VYC128" s="251"/>
      <c r="VYD128" s="251"/>
      <c r="VYE128" s="251"/>
      <c r="VYF128" s="251"/>
      <c r="VYG128" s="251"/>
      <c r="VYH128" s="251"/>
      <c r="VYI128" s="252"/>
      <c r="VYJ128" s="253"/>
      <c r="VYO128" s="254"/>
      <c r="VYR128" s="252"/>
      <c r="VYS128" s="252"/>
      <c r="VYT128" s="252"/>
      <c r="VYU128" s="252"/>
      <c r="VYV128" s="253"/>
      <c r="VYW128" s="253"/>
      <c r="VYX128" s="255"/>
      <c r="VYY128" s="255"/>
      <c r="VYZ128" s="256"/>
      <c r="VZC128" s="251"/>
      <c r="VZD128" s="251"/>
      <c r="VZE128" s="251"/>
      <c r="VZF128" s="251"/>
      <c r="VZG128" s="251"/>
      <c r="VZH128" s="251"/>
      <c r="VZI128" s="252"/>
      <c r="VZJ128" s="253"/>
      <c r="VZO128" s="254"/>
      <c r="VZR128" s="252"/>
      <c r="VZS128" s="252"/>
      <c r="VZT128" s="252"/>
      <c r="VZU128" s="252"/>
      <c r="VZV128" s="253"/>
      <c r="VZW128" s="253"/>
      <c r="VZX128" s="255"/>
      <c r="VZY128" s="255"/>
      <c r="VZZ128" s="256"/>
      <c r="WAC128" s="251"/>
      <c r="WAD128" s="251"/>
      <c r="WAE128" s="251"/>
      <c r="WAF128" s="251"/>
      <c r="WAG128" s="251"/>
      <c r="WAH128" s="251"/>
      <c r="WAI128" s="252"/>
      <c r="WAJ128" s="253"/>
      <c r="WAO128" s="254"/>
      <c r="WAR128" s="252"/>
      <c r="WAS128" s="252"/>
      <c r="WAT128" s="252"/>
      <c r="WAU128" s="252"/>
      <c r="WAV128" s="253"/>
      <c r="WAW128" s="253"/>
      <c r="WAX128" s="255"/>
      <c r="WAY128" s="255"/>
      <c r="WAZ128" s="256"/>
      <c r="WBC128" s="251"/>
      <c r="WBD128" s="251"/>
      <c r="WBE128" s="251"/>
      <c r="WBF128" s="251"/>
      <c r="WBG128" s="251"/>
      <c r="WBH128" s="251"/>
      <c r="WBI128" s="252"/>
      <c r="WBJ128" s="253"/>
      <c r="WBO128" s="254"/>
      <c r="WBR128" s="252"/>
      <c r="WBS128" s="252"/>
      <c r="WBT128" s="252"/>
      <c r="WBU128" s="252"/>
      <c r="WBV128" s="253"/>
      <c r="WBW128" s="253"/>
      <c r="WBX128" s="255"/>
      <c r="WBY128" s="255"/>
      <c r="WBZ128" s="256"/>
      <c r="WCC128" s="251"/>
      <c r="WCD128" s="251"/>
      <c r="WCE128" s="251"/>
      <c r="WCF128" s="251"/>
      <c r="WCG128" s="251"/>
      <c r="WCH128" s="251"/>
      <c r="WCI128" s="252"/>
      <c r="WCJ128" s="253"/>
      <c r="WCO128" s="254"/>
      <c r="WCR128" s="252"/>
      <c r="WCS128" s="252"/>
      <c r="WCT128" s="252"/>
      <c r="WCU128" s="252"/>
      <c r="WCV128" s="253"/>
      <c r="WCW128" s="253"/>
      <c r="WCX128" s="255"/>
      <c r="WCY128" s="255"/>
      <c r="WCZ128" s="256"/>
      <c r="WDC128" s="251"/>
      <c r="WDD128" s="251"/>
      <c r="WDE128" s="251"/>
      <c r="WDF128" s="251"/>
      <c r="WDG128" s="251"/>
      <c r="WDH128" s="251"/>
      <c r="WDI128" s="252"/>
      <c r="WDJ128" s="253"/>
      <c r="WDO128" s="254"/>
      <c r="WDR128" s="252"/>
      <c r="WDS128" s="252"/>
      <c r="WDT128" s="252"/>
      <c r="WDU128" s="252"/>
      <c r="WDV128" s="253"/>
      <c r="WDW128" s="253"/>
      <c r="WDX128" s="255"/>
      <c r="WDY128" s="255"/>
      <c r="WDZ128" s="256"/>
      <c r="WEC128" s="251"/>
      <c r="WED128" s="251"/>
      <c r="WEE128" s="251"/>
      <c r="WEF128" s="251"/>
      <c r="WEG128" s="251"/>
      <c r="WEH128" s="251"/>
      <c r="WEI128" s="252"/>
      <c r="WEJ128" s="253"/>
      <c r="WEO128" s="254"/>
      <c r="WER128" s="252"/>
      <c r="WES128" s="252"/>
      <c r="WET128" s="252"/>
      <c r="WEU128" s="252"/>
      <c r="WEV128" s="253"/>
      <c r="WEW128" s="253"/>
      <c r="WEX128" s="255"/>
      <c r="WEY128" s="255"/>
      <c r="WEZ128" s="256"/>
      <c r="WFC128" s="251"/>
      <c r="WFD128" s="251"/>
      <c r="WFE128" s="251"/>
      <c r="WFF128" s="251"/>
      <c r="WFG128" s="251"/>
      <c r="WFH128" s="251"/>
      <c r="WFI128" s="252"/>
      <c r="WFJ128" s="253"/>
      <c r="WFO128" s="254"/>
      <c r="WFR128" s="252"/>
      <c r="WFS128" s="252"/>
      <c r="WFT128" s="252"/>
      <c r="WFU128" s="252"/>
      <c r="WFV128" s="253"/>
      <c r="WFW128" s="253"/>
      <c r="WFX128" s="255"/>
      <c r="WFY128" s="255"/>
      <c r="WFZ128" s="256"/>
      <c r="WGC128" s="251"/>
      <c r="WGD128" s="251"/>
      <c r="WGE128" s="251"/>
      <c r="WGF128" s="251"/>
      <c r="WGG128" s="251"/>
      <c r="WGH128" s="251"/>
      <c r="WGI128" s="252"/>
      <c r="WGJ128" s="253"/>
      <c r="WGO128" s="254"/>
      <c r="WGR128" s="252"/>
      <c r="WGS128" s="252"/>
      <c r="WGT128" s="252"/>
      <c r="WGU128" s="252"/>
      <c r="WGV128" s="253"/>
      <c r="WGW128" s="253"/>
      <c r="WGX128" s="255"/>
      <c r="WGY128" s="255"/>
      <c r="WGZ128" s="256"/>
      <c r="WHC128" s="251"/>
      <c r="WHD128" s="251"/>
      <c r="WHE128" s="251"/>
      <c r="WHF128" s="251"/>
      <c r="WHG128" s="251"/>
      <c r="WHH128" s="251"/>
      <c r="WHI128" s="252"/>
      <c r="WHJ128" s="253"/>
      <c r="WHO128" s="254"/>
      <c r="WHR128" s="252"/>
      <c r="WHS128" s="252"/>
      <c r="WHT128" s="252"/>
      <c r="WHU128" s="252"/>
      <c r="WHV128" s="253"/>
      <c r="WHW128" s="253"/>
      <c r="WHX128" s="255"/>
      <c r="WHY128" s="255"/>
      <c r="WHZ128" s="256"/>
      <c r="WIC128" s="251"/>
      <c r="WID128" s="251"/>
      <c r="WIE128" s="251"/>
      <c r="WIF128" s="251"/>
      <c r="WIG128" s="251"/>
      <c r="WIH128" s="251"/>
      <c r="WII128" s="252"/>
      <c r="WIJ128" s="253"/>
      <c r="WIO128" s="254"/>
      <c r="WIR128" s="252"/>
      <c r="WIS128" s="252"/>
      <c r="WIT128" s="252"/>
      <c r="WIU128" s="252"/>
      <c r="WIV128" s="253"/>
      <c r="WIW128" s="253"/>
      <c r="WIX128" s="255"/>
      <c r="WIY128" s="255"/>
      <c r="WIZ128" s="256"/>
      <c r="WJC128" s="251"/>
      <c r="WJD128" s="251"/>
      <c r="WJE128" s="251"/>
      <c r="WJF128" s="251"/>
      <c r="WJG128" s="251"/>
      <c r="WJH128" s="251"/>
      <c r="WJI128" s="252"/>
      <c r="WJJ128" s="253"/>
      <c r="WJO128" s="254"/>
      <c r="WJR128" s="252"/>
      <c r="WJS128" s="252"/>
      <c r="WJT128" s="252"/>
      <c r="WJU128" s="252"/>
      <c r="WJV128" s="253"/>
      <c r="WJW128" s="253"/>
      <c r="WJX128" s="255"/>
      <c r="WJY128" s="255"/>
      <c r="WJZ128" s="256"/>
      <c r="WKC128" s="251"/>
      <c r="WKD128" s="251"/>
      <c r="WKE128" s="251"/>
      <c r="WKF128" s="251"/>
      <c r="WKG128" s="251"/>
      <c r="WKH128" s="251"/>
      <c r="WKI128" s="252"/>
      <c r="WKJ128" s="253"/>
      <c r="WKO128" s="254"/>
      <c r="WKR128" s="252"/>
      <c r="WKS128" s="252"/>
      <c r="WKT128" s="252"/>
      <c r="WKU128" s="252"/>
      <c r="WKV128" s="253"/>
      <c r="WKW128" s="253"/>
      <c r="WKX128" s="255"/>
      <c r="WKY128" s="255"/>
      <c r="WKZ128" s="256"/>
      <c r="WLC128" s="251"/>
      <c r="WLD128" s="251"/>
      <c r="WLE128" s="251"/>
      <c r="WLF128" s="251"/>
      <c r="WLG128" s="251"/>
      <c r="WLH128" s="251"/>
      <c r="WLI128" s="252"/>
      <c r="WLJ128" s="253"/>
      <c r="WLO128" s="254"/>
      <c r="WLR128" s="252"/>
      <c r="WLS128" s="252"/>
      <c r="WLT128" s="252"/>
      <c r="WLU128" s="252"/>
      <c r="WLV128" s="253"/>
      <c r="WLW128" s="253"/>
      <c r="WLX128" s="255"/>
      <c r="WLY128" s="255"/>
      <c r="WLZ128" s="256"/>
      <c r="WMC128" s="251"/>
      <c r="WMD128" s="251"/>
      <c r="WME128" s="251"/>
      <c r="WMF128" s="251"/>
      <c r="WMG128" s="251"/>
      <c r="WMH128" s="251"/>
      <c r="WMI128" s="252"/>
      <c r="WMJ128" s="253"/>
      <c r="WMO128" s="254"/>
      <c r="WMR128" s="252"/>
      <c r="WMS128" s="252"/>
      <c r="WMT128" s="252"/>
      <c r="WMU128" s="252"/>
      <c r="WMV128" s="253"/>
      <c r="WMW128" s="253"/>
      <c r="WMX128" s="255"/>
      <c r="WMY128" s="255"/>
      <c r="WMZ128" s="256"/>
      <c r="WNC128" s="251"/>
      <c r="WND128" s="251"/>
      <c r="WNE128" s="251"/>
      <c r="WNF128" s="251"/>
      <c r="WNG128" s="251"/>
      <c r="WNH128" s="251"/>
      <c r="WNI128" s="252"/>
      <c r="WNJ128" s="253"/>
      <c r="WNO128" s="254"/>
      <c r="WNR128" s="252"/>
      <c r="WNS128" s="252"/>
      <c r="WNT128" s="252"/>
      <c r="WNU128" s="252"/>
      <c r="WNV128" s="253"/>
      <c r="WNW128" s="253"/>
      <c r="WNX128" s="255"/>
      <c r="WNY128" s="255"/>
      <c r="WNZ128" s="256"/>
      <c r="WOC128" s="251"/>
      <c r="WOD128" s="251"/>
      <c r="WOE128" s="251"/>
      <c r="WOF128" s="251"/>
      <c r="WOG128" s="251"/>
      <c r="WOH128" s="251"/>
      <c r="WOI128" s="252"/>
      <c r="WOJ128" s="253"/>
      <c r="WOO128" s="254"/>
      <c r="WOR128" s="252"/>
      <c r="WOS128" s="252"/>
      <c r="WOT128" s="252"/>
      <c r="WOU128" s="252"/>
      <c r="WOV128" s="253"/>
      <c r="WOW128" s="253"/>
      <c r="WOX128" s="255"/>
      <c r="WOY128" s="255"/>
      <c r="WOZ128" s="256"/>
      <c r="WPC128" s="251"/>
      <c r="WPD128" s="251"/>
      <c r="WPE128" s="251"/>
      <c r="WPF128" s="251"/>
      <c r="WPG128" s="251"/>
      <c r="WPH128" s="251"/>
      <c r="WPI128" s="252"/>
      <c r="WPJ128" s="253"/>
      <c r="WPO128" s="254"/>
      <c r="WPR128" s="252"/>
      <c r="WPS128" s="252"/>
      <c r="WPT128" s="252"/>
      <c r="WPU128" s="252"/>
      <c r="WPV128" s="253"/>
      <c r="WPW128" s="253"/>
      <c r="WPX128" s="255"/>
      <c r="WPY128" s="255"/>
      <c r="WPZ128" s="256"/>
      <c r="WQC128" s="251"/>
      <c r="WQD128" s="251"/>
      <c r="WQE128" s="251"/>
      <c r="WQF128" s="251"/>
      <c r="WQG128" s="251"/>
      <c r="WQH128" s="251"/>
      <c r="WQI128" s="252"/>
      <c r="WQJ128" s="253"/>
      <c r="WQO128" s="254"/>
      <c r="WQR128" s="252"/>
      <c r="WQS128" s="252"/>
      <c r="WQT128" s="252"/>
      <c r="WQU128" s="252"/>
      <c r="WQV128" s="253"/>
      <c r="WQW128" s="253"/>
      <c r="WQX128" s="255"/>
      <c r="WQY128" s="255"/>
      <c r="WQZ128" s="256"/>
      <c r="WRC128" s="251"/>
      <c r="WRD128" s="251"/>
      <c r="WRE128" s="251"/>
      <c r="WRF128" s="251"/>
      <c r="WRG128" s="251"/>
      <c r="WRH128" s="251"/>
      <c r="WRI128" s="252"/>
      <c r="WRJ128" s="253"/>
      <c r="WRO128" s="254"/>
      <c r="WRR128" s="252"/>
      <c r="WRS128" s="252"/>
      <c r="WRT128" s="252"/>
      <c r="WRU128" s="252"/>
      <c r="WRV128" s="253"/>
      <c r="WRW128" s="253"/>
      <c r="WRX128" s="255"/>
      <c r="WRY128" s="255"/>
      <c r="WRZ128" s="256"/>
      <c r="WSC128" s="251"/>
      <c r="WSD128" s="251"/>
      <c r="WSE128" s="251"/>
      <c r="WSF128" s="251"/>
      <c r="WSG128" s="251"/>
      <c r="WSH128" s="251"/>
      <c r="WSI128" s="252"/>
      <c r="WSJ128" s="253"/>
      <c r="WSO128" s="254"/>
      <c r="WSR128" s="252"/>
      <c r="WSS128" s="252"/>
      <c r="WST128" s="252"/>
      <c r="WSU128" s="252"/>
      <c r="WSV128" s="253"/>
      <c r="WSW128" s="253"/>
      <c r="WSX128" s="255"/>
      <c r="WSY128" s="255"/>
      <c r="WSZ128" s="256"/>
      <c r="WTC128" s="251"/>
      <c r="WTD128" s="251"/>
      <c r="WTE128" s="251"/>
      <c r="WTF128" s="251"/>
      <c r="WTG128" s="251"/>
      <c r="WTH128" s="251"/>
      <c r="WTI128" s="252"/>
      <c r="WTJ128" s="253"/>
      <c r="WTO128" s="254"/>
      <c r="WTR128" s="252"/>
      <c r="WTS128" s="252"/>
      <c r="WTT128" s="252"/>
      <c r="WTU128" s="252"/>
      <c r="WTV128" s="253"/>
      <c r="WTW128" s="253"/>
      <c r="WTX128" s="255"/>
      <c r="WTY128" s="255"/>
      <c r="WTZ128" s="256"/>
      <c r="WUC128" s="251"/>
      <c r="WUD128" s="251"/>
      <c r="WUE128" s="251"/>
      <c r="WUF128" s="251"/>
      <c r="WUG128" s="251"/>
      <c r="WUH128" s="251"/>
      <c r="WUI128" s="252"/>
      <c r="WUJ128" s="253"/>
      <c r="WUO128" s="254"/>
      <c r="WUR128" s="252"/>
      <c r="WUS128" s="252"/>
      <c r="WUT128" s="252"/>
      <c r="WUU128" s="252"/>
      <c r="WUV128" s="253"/>
      <c r="WUW128" s="253"/>
      <c r="WUX128" s="255"/>
      <c r="WUY128" s="255"/>
      <c r="WUZ128" s="256"/>
      <c r="WVC128" s="251"/>
      <c r="WVD128" s="251"/>
      <c r="WVE128" s="251"/>
      <c r="WVF128" s="251"/>
      <c r="WVG128" s="251"/>
      <c r="WVH128" s="251"/>
      <c r="WVI128" s="252"/>
      <c r="WVJ128" s="253"/>
      <c r="WVO128" s="254"/>
      <c r="WVR128" s="252"/>
      <c r="WVS128" s="252"/>
      <c r="WVT128" s="252"/>
      <c r="WVU128" s="252"/>
      <c r="WVV128" s="253"/>
      <c r="WVW128" s="253"/>
      <c r="WVX128" s="255"/>
      <c r="WVY128" s="255"/>
      <c r="WVZ128" s="256"/>
      <c r="WWC128" s="251"/>
      <c r="WWD128" s="251"/>
      <c r="WWE128" s="251"/>
      <c r="WWF128" s="251"/>
      <c r="WWG128" s="251"/>
      <c r="WWH128" s="251"/>
      <c r="WWI128" s="252"/>
      <c r="WWJ128" s="253"/>
      <c r="WWO128" s="254"/>
      <c r="WWR128" s="252"/>
      <c r="WWS128" s="252"/>
      <c r="WWT128" s="252"/>
      <c r="WWU128" s="252"/>
      <c r="WWV128" s="253"/>
      <c r="WWW128" s="253"/>
      <c r="WWX128" s="255"/>
      <c r="WWY128" s="255"/>
      <c r="WWZ128" s="256"/>
      <c r="WXC128" s="251"/>
      <c r="WXD128" s="251"/>
      <c r="WXE128" s="251"/>
      <c r="WXF128" s="251"/>
      <c r="WXG128" s="251"/>
      <c r="WXH128" s="251"/>
      <c r="WXI128" s="252"/>
      <c r="WXJ128" s="253"/>
      <c r="WXO128" s="254"/>
      <c r="WXR128" s="252"/>
      <c r="WXS128" s="252"/>
      <c r="WXT128" s="252"/>
      <c r="WXU128" s="252"/>
      <c r="WXV128" s="253"/>
      <c r="WXW128" s="253"/>
      <c r="WXX128" s="255"/>
      <c r="WXY128" s="255"/>
      <c r="WXZ128" s="256"/>
      <c r="WYC128" s="251"/>
      <c r="WYD128" s="251"/>
      <c r="WYE128" s="251"/>
      <c r="WYF128" s="251"/>
      <c r="WYG128" s="251"/>
      <c r="WYH128" s="251"/>
      <c r="WYI128" s="252"/>
      <c r="WYJ128" s="253"/>
      <c r="WYO128" s="254"/>
      <c r="WYR128" s="252"/>
      <c r="WYS128" s="252"/>
      <c r="WYT128" s="252"/>
      <c r="WYU128" s="252"/>
      <c r="WYV128" s="253"/>
      <c r="WYW128" s="253"/>
      <c r="WYX128" s="255"/>
      <c r="WYY128" s="255"/>
      <c r="WYZ128" s="256"/>
      <c r="WZC128" s="251"/>
      <c r="WZD128" s="251"/>
      <c r="WZE128" s="251"/>
      <c r="WZF128" s="251"/>
      <c r="WZG128" s="251"/>
      <c r="WZH128" s="251"/>
      <c r="WZI128" s="252"/>
      <c r="WZJ128" s="253"/>
      <c r="WZO128" s="254"/>
      <c r="WZR128" s="252"/>
      <c r="WZS128" s="252"/>
      <c r="WZT128" s="252"/>
      <c r="WZU128" s="252"/>
      <c r="WZV128" s="253"/>
      <c r="WZW128" s="253"/>
      <c r="WZX128" s="255"/>
      <c r="WZY128" s="255"/>
      <c r="WZZ128" s="256"/>
      <c r="XAC128" s="251"/>
      <c r="XAD128" s="251"/>
      <c r="XAE128" s="251"/>
      <c r="XAF128" s="251"/>
      <c r="XAG128" s="251"/>
      <c r="XAH128" s="251"/>
      <c r="XAI128" s="252"/>
      <c r="XAJ128" s="253"/>
      <c r="XAO128" s="254"/>
      <c r="XAR128" s="252"/>
      <c r="XAS128" s="252"/>
      <c r="XAT128" s="252"/>
      <c r="XAU128" s="252"/>
      <c r="XAV128" s="253"/>
      <c r="XAW128" s="253"/>
      <c r="XAX128" s="255"/>
      <c r="XAY128" s="255"/>
      <c r="XAZ128" s="256"/>
      <c r="XBC128" s="251"/>
      <c r="XBD128" s="251"/>
      <c r="XBE128" s="251"/>
      <c r="XBF128" s="251"/>
      <c r="XBG128" s="251"/>
      <c r="XBH128" s="251"/>
      <c r="XBI128" s="252"/>
      <c r="XBJ128" s="253"/>
      <c r="XBO128" s="254"/>
      <c r="XBR128" s="252"/>
      <c r="XBS128" s="252"/>
      <c r="XBT128" s="252"/>
      <c r="XBU128" s="252"/>
      <c r="XBV128" s="253"/>
      <c r="XBW128" s="253"/>
      <c r="XBX128" s="255"/>
      <c r="XBY128" s="255"/>
      <c r="XBZ128" s="256"/>
      <c r="XCC128" s="251"/>
      <c r="XCD128" s="251"/>
      <c r="XCE128" s="251"/>
      <c r="XCF128" s="251"/>
      <c r="XCG128" s="251"/>
      <c r="XCH128" s="251"/>
      <c r="XCI128" s="252"/>
      <c r="XCJ128" s="253"/>
      <c r="XCO128" s="254"/>
      <c r="XCR128" s="252"/>
      <c r="XCS128" s="252"/>
      <c r="XCT128" s="252"/>
      <c r="XCU128" s="252"/>
      <c r="XCV128" s="253"/>
      <c r="XCW128" s="253"/>
      <c r="XCX128" s="255"/>
      <c r="XCY128" s="255"/>
      <c r="XCZ128" s="256"/>
      <c r="XDC128" s="251"/>
      <c r="XDD128" s="251"/>
      <c r="XDE128" s="251"/>
      <c r="XDF128" s="251"/>
      <c r="XDG128" s="251"/>
      <c r="XDH128" s="251"/>
      <c r="XDI128" s="252"/>
      <c r="XDJ128" s="253"/>
      <c r="XDO128" s="254"/>
      <c r="XDR128" s="252"/>
      <c r="XDS128" s="252"/>
      <c r="XDT128" s="252"/>
      <c r="XDU128" s="252"/>
      <c r="XDV128" s="253"/>
      <c r="XDW128" s="253"/>
      <c r="XDX128" s="255"/>
      <c r="XDY128" s="255"/>
      <c r="XDZ128" s="256"/>
      <c r="XEC128" s="251"/>
      <c r="XED128" s="251"/>
      <c r="XEE128" s="251"/>
      <c r="XEF128" s="251"/>
      <c r="XEG128" s="251"/>
      <c r="XEH128" s="251"/>
      <c r="XEI128" s="252"/>
      <c r="XEJ128" s="253"/>
      <c r="XEO128" s="254"/>
      <c r="XER128" s="252"/>
      <c r="XES128" s="252"/>
      <c r="XET128" s="252"/>
      <c r="XEU128" s="252"/>
      <c r="XEV128" s="253"/>
      <c r="XEW128" s="253"/>
      <c r="XEX128" s="255"/>
      <c r="XEY128" s="255"/>
      <c r="XEZ128" s="256"/>
      <c r="XFC128" s="251"/>
      <c r="XFD128" s="251"/>
    </row>
    <row r="129" spans="1:55" x14ac:dyDescent="0.15">
      <c r="A129" s="201" t="str">
        <f>'Tariffs July 2021'!K109</f>
        <v>Glow Power</v>
      </c>
      <c r="B129" s="202" t="str">
        <f>'Tariffs July 2021'!L109</f>
        <v>Everyday Saver</v>
      </c>
      <c r="C129" s="203">
        <f>IF('Tariffs July 2021'!BP109=0,91*'Tariffs July 2021'!M109/100,(91*'Tariffs July 2021'!M109/100)+'Tariffs July 2021'!BP109/4)</f>
        <v>82.081999999999994</v>
      </c>
      <c r="D129" s="203">
        <f>IF('Tariffs July 2021'!O109="",$K$6*'Tariffs July 2021'!N109/100,IF($K$6&gt;='Tariffs July 2021'!P109,('Tariffs July 2021'!P109*'Tariffs July 2021'!N109/100),($K$6*'Tariffs July 2021'!N109/100)))</f>
        <v>44.793329890909092</v>
      </c>
      <c r="E129" s="203">
        <f>$M$6*'Tariffs July 2021'!AH109/100</f>
        <v>88.746175800000003</v>
      </c>
      <c r="F129" s="203">
        <f>$L$6*'Tariffs July 2021'!W109/100</f>
        <v>32.827599000000006</v>
      </c>
      <c r="G129" s="203">
        <f t="shared" ref="G129:G131" si="89">SUM(C129:F129)</f>
        <v>248.44910469090911</v>
      </c>
      <c r="H129" s="203">
        <f t="shared" ref="H129:H131" si="90">(G129-C129)*4</f>
        <v>665.46841876363646</v>
      </c>
      <c r="I129" s="247">
        <f t="shared" ref="I129:I131" si="91">G129*4</f>
        <v>993.79641876363644</v>
      </c>
      <c r="J129" s="204">
        <f t="shared" ref="J129:J131" si="92">I129*1.1</f>
        <v>1093.1760606400001</v>
      </c>
      <c r="K129" s="207">
        <f>'Tariffs July 2021'!AZ109</f>
        <v>0</v>
      </c>
      <c r="L129" s="207">
        <f>'Tariffs July 2021'!BA109</f>
        <v>0</v>
      </c>
      <c r="M129" s="207">
        <f>'Tariffs July 2021'!BB109</f>
        <v>0</v>
      </c>
      <c r="N129" s="207">
        <f>'Tariffs July 2021'!BC109</f>
        <v>0</v>
      </c>
      <c r="O129" s="205">
        <f>($F$6*'Tariffs July 2021'!AT109/100)*4</f>
        <v>194.67504</v>
      </c>
      <c r="P129" s="206" t="str">
        <f t="shared" ref="P129:P131" si="93">IF(SUM(K129:N129)=0,"No discount",IF(K129&gt;0,"Guaranteed off bill",IF(L129&gt;0,"Guaranteed off usage",IF(M129&gt;0,"Pay-on-time off bill","Pay-on-time off usage"))))</f>
        <v>No discount</v>
      </c>
      <c r="Q129" s="206" t="str">
        <f t="shared" ref="Q129:Q131" si="94">IF(OR(A129="Origin Energy",A129="Red Energy",A129="Powershop"),"Inclusive","Exclusive")</f>
        <v>Exclusive</v>
      </c>
      <c r="R129" s="293">
        <f t="shared" ref="R129:R131" si="95">IF(AND(P129="Guaranteed off bill",Q129="Inclusive"),((I129*1.1)-((I129*1.1)*K129/100))/1.1,IF(AND(P129="Guaranteed off usage",Q129="Inclusive"),((I129*1.1)-((H129*1.1)*L129/100))/1.1,IF(AND(P129="Guaranteed off bill",Q129="Exclusive"),I129-(I129*K129/100),IF(AND(P129="Guaranteed off usage",Q129="Exclusive"),I129-(H129*L129/100),IF(Q129="Inclusive",((I129*1.1))/1.1,I129)))))</f>
        <v>993.79641876363644</v>
      </c>
      <c r="S129" s="247">
        <f t="shared" ref="S129:S131" si="96">IF(AND(P129="Pay-on-time off bill",Q129="Inclusive"),((R129*1.1)-((R129*1.1)*M129/100))/1.1,IF(AND(P129="Pay-on-time off usage",Q129="Inclusive"),((R129*1.1)-((H129*1.1)*N129/100))/1.1,IF(AND(P129="Pay-on-time off bill",Q129="Exclusive"),R129-(R129*M129/100),IF(AND(P129="Pay-on-time off usage",Q129="Exclusive"),R129-(H129*N129/100),IF(Q129="Inclusive",((R129*1.1))/1.1,R129)))))</f>
        <v>993.79641876363644</v>
      </c>
      <c r="T129" s="247">
        <f t="shared" ref="T129:T131" si="97">R129-O129</f>
        <v>799.12137876363647</v>
      </c>
      <c r="U129" s="247">
        <f t="shared" ref="U129:U131" si="98">S129-O129</f>
        <v>799.12137876363647</v>
      </c>
      <c r="V129" s="292">
        <f t="shared" ref="V129:V131" si="99">T129*1.1</f>
        <v>879.03351664000024</v>
      </c>
      <c r="W129" s="292">
        <f t="shared" ref="W129:W131" si="100">U129*1.1</f>
        <v>879.03351664000024</v>
      </c>
      <c r="X129" s="207">
        <f>'Tariffs July 2021'!BL109</f>
        <v>0</v>
      </c>
      <c r="Y129" s="207" t="str">
        <f>'Tariffs July 2021'!BM109</f>
        <v>n</v>
      </c>
      <c r="Z129" s="208">
        <f>'Tariffs July 2021'!G109</f>
        <v>42768</v>
      </c>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c r="AY129" s="342"/>
      <c r="AZ129" s="342"/>
      <c r="BA129" s="342"/>
      <c r="BB129" s="342"/>
      <c r="BC129" s="342"/>
    </row>
    <row r="130" spans="1:55" x14ac:dyDescent="0.15">
      <c r="A130" s="201" t="str">
        <f>'Tariffs July 2021'!K110</f>
        <v>Radian Energy</v>
      </c>
      <c r="B130" s="202" t="str">
        <f>'Tariffs July 2021'!L110</f>
        <v>Grid to Go</v>
      </c>
      <c r="C130" s="203">
        <f>IF('Tariffs July 2021'!BP110=0,91*'Tariffs July 2021'!M110/100,(91*'Tariffs July 2021'!M110/100)+'Tariffs July 2021'!BP110/4)</f>
        <v>99.917999999999992</v>
      </c>
      <c r="D130" s="203">
        <f>IF('Tariffs July 2021'!O110="",$K$6*'Tariffs July 2021'!N110/100,IF($K$6&gt;='Tariffs July 2021'!P110,('Tariffs July 2021'!P110*'Tariffs July 2021'!N110/100),($K$6*'Tariffs July 2021'!N110/100)))</f>
        <v>40.197059999999993</v>
      </c>
      <c r="E130" s="203">
        <f>$M$6*'Tariffs July 2021'!AH110/100</f>
        <v>81.823348799999991</v>
      </c>
      <c r="F130" s="203">
        <f>$L$6*'Tariffs July 2021'!W110/100</f>
        <v>32.56367890909091</v>
      </c>
      <c r="G130" s="203">
        <f t="shared" si="89"/>
        <v>254.50208770909086</v>
      </c>
      <c r="H130" s="203">
        <f t="shared" si="90"/>
        <v>618.33635083636341</v>
      </c>
      <c r="I130" s="247">
        <f t="shared" si="91"/>
        <v>1018.0083508363634</v>
      </c>
      <c r="J130" s="204">
        <f t="shared" si="92"/>
        <v>1119.8091859199999</v>
      </c>
      <c r="K130" s="207">
        <f>'Tariffs July 2021'!AZ110</f>
        <v>0</v>
      </c>
      <c r="L130" s="207">
        <f>'Tariffs July 2021'!BA110</f>
        <v>0</v>
      </c>
      <c r="M130" s="207">
        <f>'Tariffs July 2021'!BB110</f>
        <v>0</v>
      </c>
      <c r="N130" s="207">
        <f>'Tariffs July 2021'!BC110</f>
        <v>0</v>
      </c>
      <c r="O130" s="205">
        <f>($F$6*'Tariffs July 2021'!AT110/100)*4</f>
        <v>166.86432000000002</v>
      </c>
      <c r="P130" s="206" t="str">
        <f t="shared" si="93"/>
        <v>No discount</v>
      </c>
      <c r="Q130" s="206" t="str">
        <f t="shared" si="94"/>
        <v>Exclusive</v>
      </c>
      <c r="R130" s="293">
        <f t="shared" si="95"/>
        <v>1018.0083508363634</v>
      </c>
      <c r="S130" s="247">
        <f t="shared" si="96"/>
        <v>1018.0083508363634</v>
      </c>
      <c r="T130" s="247">
        <f t="shared" si="97"/>
        <v>851.14403083636341</v>
      </c>
      <c r="U130" s="247">
        <f t="shared" si="98"/>
        <v>851.14403083636341</v>
      </c>
      <c r="V130" s="292">
        <f t="shared" si="99"/>
        <v>936.25843391999979</v>
      </c>
      <c r="W130" s="292">
        <f t="shared" si="100"/>
        <v>936.25843391999979</v>
      </c>
      <c r="X130" s="207">
        <f>'Tariffs July 2021'!BL110</f>
        <v>0</v>
      </c>
      <c r="Y130" s="207" t="str">
        <f>'Tariffs July 2021'!BM110</f>
        <v>n</v>
      </c>
      <c r="Z130" s="208">
        <f>'Tariffs July 2021'!G110</f>
        <v>42858</v>
      </c>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342"/>
      <c r="AX130" s="342"/>
      <c r="AY130" s="342"/>
      <c r="AZ130" s="342"/>
      <c r="BA130" s="342"/>
      <c r="BB130" s="342"/>
      <c r="BC130" s="342"/>
    </row>
    <row r="131" spans="1:55" x14ac:dyDescent="0.15">
      <c r="A131" s="201" t="str">
        <f>'Tariffs July 2021'!K111</f>
        <v>Mojo Power</v>
      </c>
      <c r="B131" s="202" t="str">
        <f>'Tariffs July 2021'!L111</f>
        <v>G'day Sunshine</v>
      </c>
      <c r="C131" s="203">
        <f>IF('Tariffs July 2021'!BP111=0,91*'Tariffs July 2021'!M111/100,(91*'Tariffs July 2021'!M111/100)+'Tariffs July 2021'!BP111/4)</f>
        <v>150.38659999999999</v>
      </c>
      <c r="D131" s="203">
        <f>IF('Tariffs July 2021'!O111="",$K$6*'Tariffs July 2021'!N111/100,IF($K$6&gt;='Tariffs July 2021'!P111,('Tariffs July 2021'!P111*'Tariffs July 2021'!N111/100),($K$6*'Tariffs July 2021'!N111/100)))</f>
        <v>27.548385119999999</v>
      </c>
      <c r="E131" s="203">
        <f>$M$6*'Tariffs July 2021'!AH111/100</f>
        <v>75.758059079999995</v>
      </c>
      <c r="F131" s="203">
        <f>$L$6*'Tariffs July 2021'!W111/100</f>
        <v>34.4354814</v>
      </c>
      <c r="G131" s="203">
        <f t="shared" si="89"/>
        <v>288.12852559999999</v>
      </c>
      <c r="H131" s="203">
        <f t="shared" si="90"/>
        <v>550.96770240000001</v>
      </c>
      <c r="I131" s="247">
        <f t="shared" si="91"/>
        <v>1152.5141024</v>
      </c>
      <c r="J131" s="204">
        <f t="shared" si="92"/>
        <v>1267.76551264</v>
      </c>
      <c r="K131" s="207">
        <f>'Tariffs July 2021'!AZ111</f>
        <v>0</v>
      </c>
      <c r="L131" s="207">
        <f>'Tariffs July 2021'!BA111</f>
        <v>0</v>
      </c>
      <c r="M131" s="207">
        <f>'Tariffs July 2021'!BB111</f>
        <v>0</v>
      </c>
      <c r="N131" s="207">
        <f>'Tariffs July 2021'!BC111</f>
        <v>0</v>
      </c>
      <c r="O131" s="205">
        <f>($F$6*'Tariffs July 2021'!AT111/100)*4</f>
        <v>500.59296000000001</v>
      </c>
      <c r="P131" s="206" t="str">
        <f t="shared" si="93"/>
        <v>No discount</v>
      </c>
      <c r="Q131" s="206" t="str">
        <f t="shared" si="94"/>
        <v>Exclusive</v>
      </c>
      <c r="R131" s="293">
        <f t="shared" si="95"/>
        <v>1152.5141024</v>
      </c>
      <c r="S131" s="247">
        <f t="shared" si="96"/>
        <v>1152.5141024</v>
      </c>
      <c r="T131" s="247">
        <f t="shared" si="97"/>
        <v>651.92114240000001</v>
      </c>
      <c r="U131" s="247">
        <f t="shared" si="98"/>
        <v>651.92114240000001</v>
      </c>
      <c r="V131" s="292">
        <f t="shared" si="99"/>
        <v>717.11325664000003</v>
      </c>
      <c r="W131" s="292">
        <f t="shared" si="100"/>
        <v>717.11325664000003</v>
      </c>
      <c r="X131" s="207">
        <f>'Tariffs July 2021'!BL111</f>
        <v>0</v>
      </c>
      <c r="Y131" s="207" t="str">
        <f>'Tariffs July 2021'!BM111</f>
        <v>n</v>
      </c>
      <c r="Z131" s="208">
        <f>'Tariffs July 2021'!G111</f>
        <v>42816</v>
      </c>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342"/>
      <c r="AX131" s="342"/>
      <c r="AY131" s="342"/>
      <c r="AZ131" s="342"/>
      <c r="BA131" s="342"/>
      <c r="BB131" s="342"/>
      <c r="BC131" s="342"/>
    </row>
    <row r="132" spans="1:55" customFormat="1" ht="13"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342"/>
      <c r="AX132" s="342"/>
      <c r="AY132" s="342"/>
      <c r="AZ132" s="342"/>
      <c r="BA132" s="342"/>
      <c r="BB132" s="342"/>
      <c r="BC132" s="342"/>
    </row>
    <row r="133" spans="1:55" customFormat="1" ht="13"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342"/>
      <c r="AX133" s="342"/>
      <c r="AY133" s="342"/>
      <c r="AZ133" s="342"/>
      <c r="BA133" s="342"/>
      <c r="BB133" s="342"/>
      <c r="BC133" s="342"/>
    </row>
    <row r="134" spans="1:55" customFormat="1" ht="13"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c r="AX134" s="342"/>
      <c r="AY134" s="342"/>
      <c r="AZ134" s="342"/>
      <c r="BA134" s="342"/>
      <c r="BB134" s="342"/>
      <c r="BC134" s="342"/>
    </row>
    <row r="135" spans="1:55" customFormat="1" ht="13"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c r="AX135" s="342"/>
      <c r="AY135" s="342"/>
      <c r="AZ135" s="342"/>
      <c r="BA135" s="342"/>
      <c r="BB135" s="342"/>
      <c r="BC135" s="342"/>
    </row>
    <row r="136" spans="1:55" customFormat="1" ht="13"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342"/>
      <c r="AX136" s="342"/>
      <c r="AY136" s="342"/>
      <c r="AZ136" s="342"/>
      <c r="BA136" s="342"/>
      <c r="BB136" s="342"/>
      <c r="BC136" s="342"/>
    </row>
    <row r="137" spans="1:55" customFormat="1" ht="13"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342"/>
      <c r="AX137" s="342"/>
      <c r="AY137" s="342"/>
      <c r="AZ137" s="342"/>
      <c r="BA137" s="342"/>
      <c r="BB137" s="342"/>
      <c r="BC137" s="342"/>
    </row>
    <row r="138" spans="1:55" customFormat="1" ht="13"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342"/>
      <c r="AX138" s="342"/>
      <c r="AY138" s="342"/>
      <c r="AZ138" s="342"/>
      <c r="BA138" s="342"/>
      <c r="BB138" s="342"/>
      <c r="BC138" s="342"/>
    </row>
    <row r="139" spans="1:55" customFormat="1" ht="13"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c r="AX139" s="342"/>
      <c r="AY139" s="342"/>
      <c r="AZ139" s="342"/>
      <c r="BA139" s="342"/>
      <c r="BB139" s="342"/>
      <c r="BC139" s="342"/>
    </row>
    <row r="140" spans="1:55" customFormat="1" ht="13"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c r="AY140" s="342"/>
      <c r="AZ140" s="342"/>
      <c r="BA140" s="342"/>
      <c r="BB140" s="342"/>
      <c r="BC140" s="342"/>
    </row>
    <row r="141" spans="1:55" customFormat="1" ht="13"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342"/>
      <c r="AX141" s="342"/>
      <c r="AY141" s="342"/>
      <c r="AZ141" s="342"/>
      <c r="BA141" s="342"/>
      <c r="BB141" s="342"/>
      <c r="BC141" s="342"/>
    </row>
    <row r="142" spans="1:55" customFormat="1" ht="13"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c r="AX142" s="342"/>
      <c r="AY142" s="342"/>
      <c r="AZ142" s="342"/>
      <c r="BA142" s="342"/>
      <c r="BB142" s="342"/>
      <c r="BC142" s="342"/>
    </row>
    <row r="143" spans="1:55" customFormat="1" ht="13"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row>
    <row r="144" spans="1:55" customFormat="1" ht="13"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342"/>
      <c r="AX144" s="342"/>
      <c r="AY144" s="342"/>
      <c r="AZ144" s="342"/>
      <c r="BA144" s="342"/>
      <c r="BB144" s="342"/>
      <c r="BC144" s="342"/>
    </row>
    <row r="145" spans="1:55" customFormat="1" ht="13"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342"/>
      <c r="AX145" s="342"/>
      <c r="AY145" s="342"/>
      <c r="AZ145" s="342"/>
      <c r="BA145" s="342"/>
      <c r="BB145" s="342"/>
      <c r="BC145" s="342"/>
    </row>
    <row r="146" spans="1:55" customFormat="1" ht="13"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342"/>
      <c r="AX146" s="342"/>
      <c r="AY146" s="342"/>
      <c r="AZ146" s="342"/>
      <c r="BA146" s="342"/>
      <c r="BB146" s="342"/>
      <c r="BC146" s="342"/>
    </row>
    <row r="147" spans="1:55" customFormat="1" ht="13"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342"/>
      <c r="AX147" s="342"/>
      <c r="AY147" s="342"/>
      <c r="AZ147" s="342"/>
      <c r="BA147" s="342"/>
      <c r="BB147" s="342"/>
      <c r="BC147" s="342"/>
    </row>
    <row r="148" spans="1:55" customFormat="1" ht="13"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c r="AX148" s="342"/>
      <c r="AY148" s="342"/>
      <c r="AZ148" s="342"/>
      <c r="BA148" s="342"/>
      <c r="BB148" s="342"/>
      <c r="BC148" s="342"/>
    </row>
    <row r="149" spans="1:55" customFormat="1" ht="13"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42"/>
      <c r="AY149" s="342"/>
      <c r="AZ149" s="342"/>
      <c r="BA149" s="342"/>
      <c r="BB149" s="342"/>
      <c r="BC149" s="342"/>
    </row>
    <row r="150" spans="1:55" customFormat="1" ht="13"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42"/>
      <c r="AY150" s="342"/>
      <c r="AZ150" s="342"/>
      <c r="BA150" s="342"/>
      <c r="BB150" s="342"/>
      <c r="BC150" s="342"/>
    </row>
    <row r="151" spans="1:55" customFormat="1" ht="13"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342"/>
      <c r="AX151" s="342"/>
      <c r="AY151" s="342"/>
      <c r="AZ151" s="342"/>
      <c r="BA151" s="342"/>
      <c r="BB151" s="342"/>
      <c r="BC151" s="342"/>
    </row>
    <row r="152" spans="1:55" customFormat="1" ht="13"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342"/>
      <c r="AX152" s="342"/>
      <c r="AY152" s="342"/>
      <c r="AZ152" s="342"/>
      <c r="BA152" s="342"/>
      <c r="BB152" s="342"/>
      <c r="BC152" s="342"/>
    </row>
    <row r="153" spans="1:55" customFormat="1" ht="13"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342"/>
      <c r="AX153" s="342"/>
      <c r="AY153" s="342"/>
      <c r="AZ153" s="342"/>
      <c r="BA153" s="342"/>
      <c r="BB153" s="342"/>
      <c r="BC153" s="342"/>
    </row>
    <row r="154" spans="1:55" customFormat="1" ht="13"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342"/>
      <c r="AX154" s="342"/>
      <c r="AY154" s="342"/>
      <c r="AZ154" s="342"/>
      <c r="BA154" s="342"/>
      <c r="BB154" s="342"/>
      <c r="BC154" s="342"/>
    </row>
    <row r="155" spans="1:55" customFormat="1" ht="13"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342"/>
      <c r="AX155" s="342"/>
      <c r="AY155" s="342"/>
      <c r="AZ155" s="342"/>
      <c r="BA155" s="342"/>
      <c r="BB155" s="342"/>
      <c r="BC155" s="342"/>
    </row>
    <row r="156" spans="1:55" customFormat="1" ht="13"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c r="AY156" s="342"/>
      <c r="AZ156" s="342"/>
      <c r="BA156" s="342"/>
      <c r="BB156" s="342"/>
      <c r="BC156" s="342"/>
    </row>
    <row r="157" spans="1:55" customFormat="1" ht="13"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c r="AY157" s="342"/>
      <c r="AZ157" s="342"/>
      <c r="BA157" s="342"/>
      <c r="BB157" s="342"/>
      <c r="BC157" s="342"/>
    </row>
    <row r="158" spans="1:55" customFormat="1" ht="13"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342"/>
      <c r="BC158" s="342"/>
    </row>
    <row r="159" spans="1:55" customFormat="1" ht="13"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342"/>
      <c r="BC159" s="342"/>
    </row>
    <row r="160" spans="1:55" customFormat="1" ht="13"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c r="AS160" s="342"/>
      <c r="AT160" s="342"/>
      <c r="AU160" s="342"/>
      <c r="AV160" s="342"/>
      <c r="AW160" s="342"/>
      <c r="AX160" s="342"/>
      <c r="AY160" s="342"/>
      <c r="AZ160" s="342"/>
      <c r="BA160" s="342"/>
      <c r="BB160" s="342"/>
      <c r="BC160" s="342"/>
    </row>
    <row r="161" spans="1:55" customFormat="1" ht="13"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c r="AS161" s="342"/>
      <c r="AT161" s="342"/>
      <c r="AU161" s="342"/>
      <c r="AV161" s="342"/>
      <c r="AW161" s="342"/>
      <c r="AX161" s="342"/>
      <c r="AY161" s="342"/>
      <c r="AZ161" s="342"/>
      <c r="BA161" s="342"/>
      <c r="BB161" s="342"/>
      <c r="BC161" s="342"/>
    </row>
    <row r="162" spans="1:55" customFormat="1" ht="13"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342"/>
      <c r="BC162" s="342"/>
    </row>
    <row r="163" spans="1:55" customFormat="1" ht="13"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342"/>
      <c r="BC163" s="342"/>
    </row>
    <row r="164" spans="1:55" customFormat="1" ht="13"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342"/>
      <c r="BC164" s="342"/>
    </row>
    <row r="165" spans="1:55" customFormat="1" ht="13"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c r="AS165" s="342"/>
      <c r="AT165" s="342"/>
      <c r="AU165" s="342"/>
      <c r="AV165" s="342"/>
      <c r="AW165" s="342"/>
      <c r="AX165" s="342"/>
      <c r="AY165" s="342"/>
      <c r="AZ165" s="342"/>
      <c r="BA165" s="342"/>
      <c r="BB165" s="342"/>
      <c r="BC165" s="342"/>
    </row>
    <row r="166" spans="1:55" customFormat="1" ht="13"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c r="AS166" s="342"/>
      <c r="AT166" s="342"/>
      <c r="AU166" s="342"/>
      <c r="AV166" s="342"/>
      <c r="AW166" s="342"/>
      <c r="AX166" s="342"/>
      <c r="AY166" s="342"/>
      <c r="AZ166" s="342"/>
      <c r="BA166" s="342"/>
      <c r="BB166" s="342"/>
      <c r="BC166" s="342"/>
    </row>
    <row r="167" spans="1:55" customFormat="1" ht="13"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c r="AY167" s="342"/>
      <c r="AZ167" s="342"/>
      <c r="BA167" s="342"/>
      <c r="BB167" s="342"/>
      <c r="BC167" s="342"/>
    </row>
    <row r="168" spans="1:55" customFormat="1" ht="13"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c r="AY168" s="342"/>
      <c r="AZ168" s="342"/>
      <c r="BA168" s="342"/>
      <c r="BB168" s="342"/>
      <c r="BC168" s="342"/>
    </row>
    <row r="169" spans="1:55" customFormat="1" ht="13"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c r="AS169" s="342"/>
      <c r="AT169" s="342"/>
      <c r="AU169" s="342"/>
      <c r="AV169" s="342"/>
      <c r="AW169" s="342"/>
      <c r="AX169" s="342"/>
      <c r="AY169" s="342"/>
      <c r="AZ169" s="342"/>
      <c r="BA169" s="342"/>
      <c r="BB169" s="342"/>
      <c r="BC169" s="342"/>
    </row>
    <row r="170" spans="1:55" customFormat="1" ht="13"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row>
    <row r="171" spans="1:55" customFormat="1" ht="13"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42"/>
      <c r="AT171" s="342"/>
      <c r="AU171" s="342"/>
      <c r="AV171" s="342"/>
      <c r="AW171" s="342"/>
      <c r="AX171" s="342"/>
      <c r="AY171" s="342"/>
      <c r="AZ171" s="342"/>
      <c r="BA171" s="342"/>
      <c r="BB171" s="342"/>
      <c r="BC171" s="342"/>
    </row>
    <row r="172" spans="1:55" customFormat="1" ht="13"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c r="AX172" s="342"/>
      <c r="AY172" s="342"/>
      <c r="AZ172" s="342"/>
      <c r="BA172" s="342"/>
      <c r="BB172" s="342"/>
      <c r="BC172" s="342"/>
    </row>
    <row r="173" spans="1:55" customFormat="1" ht="13"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c r="AX173" s="342"/>
      <c r="AY173" s="342"/>
      <c r="AZ173" s="342"/>
      <c r="BA173" s="342"/>
      <c r="BB173" s="342"/>
      <c r="BC173" s="342"/>
    </row>
    <row r="174" spans="1:55" customFormat="1" ht="13"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c r="AS174" s="342"/>
      <c r="AT174" s="342"/>
      <c r="AU174" s="342"/>
      <c r="AV174" s="342"/>
      <c r="AW174" s="342"/>
      <c r="AX174" s="342"/>
      <c r="AY174" s="342"/>
      <c r="AZ174" s="342"/>
      <c r="BA174" s="342"/>
      <c r="BB174" s="342"/>
      <c r="BC174" s="342"/>
    </row>
    <row r="175" spans="1:55" customFormat="1" ht="13"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c r="AS175" s="342"/>
      <c r="AT175" s="342"/>
      <c r="AU175" s="342"/>
      <c r="AV175" s="342"/>
      <c r="AW175" s="342"/>
      <c r="AX175" s="342"/>
      <c r="AY175" s="342"/>
      <c r="AZ175" s="342"/>
      <c r="BA175" s="342"/>
      <c r="BB175" s="342"/>
      <c r="BC175" s="342"/>
    </row>
    <row r="176" spans="1:55" customFormat="1" ht="13"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c r="AX176" s="342"/>
      <c r="AY176" s="342"/>
      <c r="AZ176" s="342"/>
      <c r="BA176" s="342"/>
      <c r="BB176" s="342"/>
      <c r="BC176" s="342"/>
    </row>
    <row r="177" spans="1:55" customFormat="1" ht="13"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c r="AX177" s="342"/>
      <c r="AY177" s="342"/>
      <c r="AZ177" s="342"/>
      <c r="BA177" s="342"/>
      <c r="BB177" s="342"/>
      <c r="BC177" s="342"/>
    </row>
    <row r="178" spans="1:55" customFormat="1" ht="13"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c r="AX178" s="342"/>
      <c r="AY178" s="342"/>
      <c r="AZ178" s="342"/>
      <c r="BA178" s="342"/>
      <c r="BB178" s="342"/>
      <c r="BC178" s="342"/>
    </row>
    <row r="179" spans="1:55" customFormat="1" ht="13"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c r="AX179" s="342"/>
      <c r="AY179" s="342"/>
      <c r="AZ179" s="342"/>
      <c r="BA179" s="342"/>
      <c r="BB179" s="342"/>
      <c r="BC179" s="342"/>
    </row>
    <row r="180" spans="1:55" customFormat="1" ht="13"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c r="AX180" s="342"/>
      <c r="AY180" s="342"/>
      <c r="AZ180" s="342"/>
      <c r="BA180" s="342"/>
      <c r="BB180" s="342"/>
      <c r="BC180" s="342"/>
    </row>
    <row r="181" spans="1:55" customFormat="1" ht="13"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c r="AX181" s="342"/>
      <c r="AY181" s="342"/>
      <c r="AZ181" s="342"/>
      <c r="BA181" s="342"/>
      <c r="BB181" s="342"/>
      <c r="BC181" s="342"/>
    </row>
    <row r="182" spans="1:55" customFormat="1" ht="13"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c r="AS182" s="342"/>
      <c r="AT182" s="342"/>
      <c r="AU182" s="342"/>
      <c r="AV182" s="342"/>
      <c r="AW182" s="342"/>
      <c r="AX182" s="342"/>
      <c r="AY182" s="342"/>
      <c r="AZ182" s="342"/>
      <c r="BA182" s="342"/>
      <c r="BB182" s="342"/>
      <c r="BC182" s="342"/>
    </row>
    <row r="183" spans="1:55" customFormat="1" ht="13"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c r="AS183" s="342"/>
      <c r="AT183" s="342"/>
      <c r="AU183" s="342"/>
      <c r="AV183" s="342"/>
      <c r="AW183" s="342"/>
      <c r="AX183" s="342"/>
      <c r="AY183" s="342"/>
      <c r="AZ183" s="342"/>
      <c r="BA183" s="342"/>
      <c r="BB183" s="342"/>
      <c r="BC183" s="342"/>
    </row>
    <row r="184" spans="1:55" customFormat="1" ht="13"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c r="AS184" s="342"/>
      <c r="AT184" s="342"/>
      <c r="AU184" s="342"/>
      <c r="AV184" s="342"/>
      <c r="AW184" s="342"/>
      <c r="AX184" s="342"/>
      <c r="AY184" s="342"/>
      <c r="AZ184" s="342"/>
      <c r="BA184" s="342"/>
      <c r="BB184" s="342"/>
      <c r="BC184" s="342"/>
    </row>
    <row r="185" spans="1:55" customFormat="1" ht="13"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c r="AS185" s="342"/>
      <c r="AT185" s="342"/>
      <c r="AU185" s="342"/>
      <c r="AV185" s="342"/>
      <c r="AW185" s="342"/>
      <c r="AX185" s="342"/>
      <c r="AY185" s="342"/>
      <c r="AZ185" s="342"/>
      <c r="BA185" s="342"/>
      <c r="BB185" s="342"/>
      <c r="BC185" s="342"/>
    </row>
    <row r="186" spans="1:55" customFormat="1" ht="13" x14ac:dyDescent="0.15">
      <c r="A186" s="342"/>
      <c r="B186" s="342"/>
      <c r="C186" s="342"/>
      <c r="D186" s="342"/>
      <c r="E186" s="342"/>
      <c r="F186" s="342"/>
      <c r="G186" s="342"/>
      <c r="H186" s="342"/>
      <c r="I186" s="342"/>
      <c r="J186" s="342"/>
      <c r="K186" s="342"/>
      <c r="L186" s="342"/>
      <c r="M186" s="342"/>
      <c r="N186" s="342"/>
      <c r="O186" s="342"/>
      <c r="P186" s="342"/>
      <c r="Q186" s="342"/>
      <c r="R186" s="342"/>
      <c r="S186" s="342"/>
      <c r="T186" s="342"/>
      <c r="U186" s="342"/>
      <c r="V186" s="342"/>
      <c r="W186" s="342"/>
      <c r="X186" s="342"/>
      <c r="Y186" s="342"/>
      <c r="Z186" s="342"/>
      <c r="AA186" s="342"/>
      <c r="AB186" s="342"/>
      <c r="AC186" s="342"/>
      <c r="AD186" s="342"/>
      <c r="AE186" s="342"/>
      <c r="AF186" s="342"/>
      <c r="AG186" s="342"/>
      <c r="AH186" s="342"/>
      <c r="AI186" s="342"/>
      <c r="AJ186" s="342"/>
      <c r="AK186" s="342"/>
      <c r="AL186" s="342"/>
      <c r="AM186" s="342"/>
      <c r="AN186" s="342"/>
      <c r="AO186" s="342"/>
      <c r="AP186" s="342"/>
      <c r="AQ186" s="342"/>
      <c r="AR186" s="342"/>
      <c r="AS186" s="342"/>
      <c r="AT186" s="342"/>
      <c r="AU186" s="342"/>
      <c r="AV186" s="342"/>
      <c r="AW186" s="342"/>
      <c r="AX186" s="342"/>
      <c r="AY186" s="342"/>
      <c r="AZ186" s="342"/>
      <c r="BA186" s="342"/>
      <c r="BB186" s="342"/>
      <c r="BC186" s="342"/>
    </row>
    <row r="187" spans="1:55" customFormat="1" ht="13" x14ac:dyDescent="0.15">
      <c r="A187" s="342"/>
      <c r="B187" s="342"/>
      <c r="C187" s="342"/>
      <c r="D187" s="342"/>
      <c r="E187" s="342"/>
      <c r="F187" s="342"/>
      <c r="G187" s="342"/>
      <c r="H187" s="342"/>
      <c r="I187" s="342"/>
      <c r="J187" s="342"/>
      <c r="K187" s="342"/>
      <c r="L187" s="342"/>
      <c r="M187" s="342"/>
      <c r="N187" s="342"/>
      <c r="O187" s="342"/>
      <c r="P187" s="342"/>
      <c r="Q187" s="342"/>
      <c r="R187" s="342"/>
      <c r="S187" s="342"/>
      <c r="T187" s="342"/>
      <c r="U187" s="342"/>
      <c r="V187" s="342"/>
      <c r="W187" s="342"/>
      <c r="X187" s="342"/>
      <c r="Y187" s="342"/>
      <c r="Z187" s="342"/>
      <c r="AA187" s="342"/>
      <c r="AB187" s="342"/>
      <c r="AC187" s="342"/>
      <c r="AD187" s="342"/>
      <c r="AE187" s="342"/>
      <c r="AF187" s="342"/>
      <c r="AG187" s="342"/>
      <c r="AH187" s="342"/>
      <c r="AI187" s="342"/>
      <c r="AJ187" s="342"/>
      <c r="AK187" s="342"/>
      <c r="AL187" s="342"/>
      <c r="AM187" s="342"/>
      <c r="AN187" s="342"/>
      <c r="AO187" s="342"/>
      <c r="AP187" s="342"/>
      <c r="AQ187" s="342"/>
      <c r="AR187" s="342"/>
      <c r="AS187" s="342"/>
      <c r="AT187" s="342"/>
      <c r="AU187" s="342"/>
      <c r="AV187" s="342"/>
      <c r="AW187" s="342"/>
      <c r="AX187" s="342"/>
      <c r="AY187" s="342"/>
      <c r="AZ187" s="342"/>
      <c r="BA187" s="342"/>
      <c r="BB187" s="342"/>
      <c r="BC187" s="342"/>
    </row>
    <row r="188" spans="1:55" customFormat="1" ht="13" x14ac:dyDescent="0.15">
      <c r="A188" s="342"/>
      <c r="B188" s="342"/>
      <c r="C188" s="342"/>
      <c r="D188" s="342"/>
      <c r="E188" s="342"/>
      <c r="F188" s="342"/>
      <c r="G188" s="342"/>
      <c r="H188" s="342"/>
      <c r="I188" s="342"/>
      <c r="J188" s="342"/>
      <c r="K188" s="342"/>
      <c r="L188" s="342"/>
      <c r="M188" s="342"/>
      <c r="N188" s="342"/>
      <c r="O188" s="342"/>
      <c r="P188" s="342"/>
      <c r="Q188" s="342"/>
      <c r="R188" s="342"/>
      <c r="S188" s="342"/>
      <c r="T188" s="342"/>
      <c r="U188" s="342"/>
      <c r="V188" s="342"/>
      <c r="W188" s="342"/>
      <c r="X188" s="342"/>
      <c r="Y188" s="342"/>
      <c r="Z188" s="342"/>
      <c r="AA188" s="342"/>
      <c r="AB188" s="342"/>
      <c r="AC188" s="342"/>
      <c r="AD188" s="342"/>
      <c r="AE188" s="342"/>
      <c r="AF188" s="342"/>
      <c r="AG188" s="342"/>
      <c r="AH188" s="342"/>
      <c r="AI188" s="342"/>
      <c r="AJ188" s="342"/>
      <c r="AK188" s="342"/>
      <c r="AL188" s="342"/>
      <c r="AM188" s="342"/>
      <c r="AN188" s="342"/>
      <c r="AO188" s="342"/>
      <c r="AP188" s="342"/>
      <c r="AQ188" s="342"/>
      <c r="AR188" s="342"/>
      <c r="AS188" s="342"/>
      <c r="AT188" s="342"/>
      <c r="AU188" s="342"/>
      <c r="AV188" s="342"/>
      <c r="AW188" s="342"/>
      <c r="AX188" s="342"/>
      <c r="AY188" s="342"/>
      <c r="AZ188" s="342"/>
      <c r="BA188" s="342"/>
      <c r="BB188" s="342"/>
      <c r="BC188" s="342"/>
    </row>
    <row r="189" spans="1:55" customFormat="1" ht="13" x14ac:dyDescent="0.15">
      <c r="A189" s="342"/>
      <c r="B189" s="342"/>
      <c r="C189" s="342"/>
      <c r="D189" s="342"/>
      <c r="E189" s="342"/>
      <c r="F189" s="342"/>
      <c r="G189" s="342"/>
      <c r="H189" s="342"/>
      <c r="I189" s="342"/>
      <c r="J189" s="342"/>
      <c r="K189" s="342"/>
      <c r="L189" s="342"/>
      <c r="M189" s="342"/>
      <c r="N189" s="342"/>
      <c r="O189" s="342"/>
      <c r="P189" s="342"/>
      <c r="Q189" s="342"/>
      <c r="R189" s="342"/>
      <c r="S189" s="342"/>
      <c r="T189" s="342"/>
      <c r="U189" s="342"/>
      <c r="V189" s="342"/>
      <c r="W189" s="342"/>
      <c r="X189" s="342"/>
      <c r="Y189" s="342"/>
      <c r="Z189" s="342"/>
      <c r="AA189" s="342"/>
      <c r="AB189" s="342"/>
      <c r="AC189" s="342"/>
      <c r="AD189" s="342"/>
      <c r="AE189" s="342"/>
      <c r="AF189" s="342"/>
      <c r="AG189" s="342"/>
      <c r="AH189" s="342"/>
      <c r="AI189" s="342"/>
      <c r="AJ189" s="342"/>
      <c r="AK189" s="342"/>
      <c r="AL189" s="342"/>
      <c r="AM189" s="342"/>
      <c r="AN189" s="342"/>
      <c r="AO189" s="342"/>
      <c r="AP189" s="342"/>
      <c r="AQ189" s="342"/>
      <c r="AR189" s="342"/>
      <c r="AS189" s="342"/>
      <c r="AT189" s="342"/>
      <c r="AU189" s="342"/>
      <c r="AV189" s="342"/>
      <c r="AW189" s="342"/>
      <c r="AX189" s="342"/>
      <c r="AY189" s="342"/>
      <c r="AZ189" s="342"/>
      <c r="BA189" s="342"/>
      <c r="BB189" s="342"/>
      <c r="BC189" s="342"/>
    </row>
    <row r="190" spans="1:55" customFormat="1" ht="13" x14ac:dyDescent="0.15">
      <c r="A190" s="342"/>
      <c r="B190" s="342"/>
      <c r="C190" s="342"/>
      <c r="D190" s="342"/>
      <c r="E190" s="342"/>
      <c r="F190" s="342"/>
      <c r="G190" s="342"/>
      <c r="H190" s="342"/>
      <c r="I190" s="342"/>
      <c r="J190" s="342"/>
      <c r="K190" s="342"/>
      <c r="L190" s="342"/>
      <c r="M190" s="342"/>
      <c r="N190" s="342"/>
      <c r="O190" s="342"/>
      <c r="P190" s="342"/>
      <c r="Q190" s="342"/>
      <c r="R190" s="342"/>
      <c r="S190" s="342"/>
      <c r="T190" s="342"/>
      <c r="U190" s="342"/>
      <c r="V190" s="342"/>
      <c r="W190" s="342"/>
      <c r="X190" s="342"/>
      <c r="Y190" s="342"/>
      <c r="Z190" s="342"/>
      <c r="AA190" s="342"/>
      <c r="AB190" s="342"/>
      <c r="AC190" s="342"/>
      <c r="AD190" s="342"/>
      <c r="AE190" s="342"/>
      <c r="AF190" s="342"/>
      <c r="AG190" s="342"/>
      <c r="AH190" s="342"/>
      <c r="AI190" s="342"/>
      <c r="AJ190" s="342"/>
      <c r="AK190" s="342"/>
      <c r="AL190" s="342"/>
      <c r="AM190" s="342"/>
      <c r="AN190" s="342"/>
      <c r="AO190" s="342"/>
      <c r="AP190" s="342"/>
      <c r="AQ190" s="342"/>
      <c r="AR190" s="342"/>
      <c r="AS190" s="342"/>
      <c r="AT190" s="342"/>
      <c r="AU190" s="342"/>
      <c r="AV190" s="342"/>
      <c r="AW190" s="342"/>
      <c r="AX190" s="342"/>
      <c r="AY190" s="342"/>
      <c r="AZ190" s="342"/>
      <c r="BA190" s="342"/>
      <c r="BB190" s="342"/>
      <c r="BC190" s="342"/>
    </row>
    <row r="191" spans="1:55" customFormat="1" ht="13" x14ac:dyDescent="0.15">
      <c r="A191" s="342"/>
      <c r="B191" s="342"/>
      <c r="C191" s="342"/>
      <c r="D191" s="342"/>
      <c r="E191" s="342"/>
      <c r="F191" s="342"/>
      <c r="G191" s="342"/>
      <c r="H191" s="342"/>
      <c r="I191" s="342"/>
      <c r="J191" s="342"/>
      <c r="K191" s="342"/>
      <c r="L191" s="342"/>
      <c r="M191" s="342"/>
      <c r="N191" s="342"/>
      <c r="O191" s="342"/>
      <c r="P191" s="342"/>
      <c r="Q191" s="342"/>
      <c r="R191" s="342"/>
      <c r="S191" s="342"/>
      <c r="T191" s="342"/>
      <c r="U191" s="342"/>
      <c r="V191" s="342"/>
      <c r="W191" s="342"/>
      <c r="X191" s="342"/>
      <c r="Y191" s="342"/>
      <c r="Z191" s="342"/>
      <c r="AA191" s="342"/>
      <c r="AB191" s="342"/>
      <c r="AC191" s="342"/>
      <c r="AD191" s="342"/>
      <c r="AE191" s="342"/>
      <c r="AF191" s="342"/>
      <c r="AG191" s="342"/>
      <c r="AH191" s="342"/>
      <c r="AI191" s="342"/>
      <c r="AJ191" s="342"/>
      <c r="AK191" s="342"/>
      <c r="AL191" s="342"/>
      <c r="AM191" s="342"/>
      <c r="AN191" s="342"/>
      <c r="AO191" s="342"/>
      <c r="AP191" s="342"/>
      <c r="AQ191" s="342"/>
      <c r="AR191" s="342"/>
      <c r="AS191" s="342"/>
      <c r="AT191" s="342"/>
      <c r="AU191" s="342"/>
      <c r="AV191" s="342"/>
      <c r="AW191" s="342"/>
      <c r="AX191" s="342"/>
      <c r="AY191" s="342"/>
      <c r="AZ191" s="342"/>
      <c r="BA191" s="342"/>
      <c r="BB191" s="342"/>
      <c r="BC191" s="342"/>
    </row>
    <row r="192" spans="1:55" customFormat="1" ht="13" x14ac:dyDescent="0.15">
      <c r="A192" s="342"/>
      <c r="B192" s="342"/>
      <c r="C192" s="342"/>
      <c r="D192" s="342"/>
      <c r="E192" s="342"/>
      <c r="F192" s="342"/>
      <c r="G192" s="342"/>
      <c r="H192" s="342"/>
      <c r="I192" s="342"/>
      <c r="J192" s="342"/>
      <c r="K192" s="342"/>
      <c r="L192" s="342"/>
      <c r="M192" s="342"/>
      <c r="N192" s="342"/>
      <c r="O192" s="342"/>
      <c r="P192" s="342"/>
      <c r="Q192" s="342"/>
      <c r="R192" s="342"/>
      <c r="S192" s="342"/>
      <c r="T192" s="342"/>
      <c r="U192" s="342"/>
      <c r="V192" s="342"/>
      <c r="W192" s="342"/>
      <c r="X192" s="342"/>
      <c r="Y192" s="342"/>
      <c r="Z192" s="342"/>
      <c r="AA192" s="342"/>
      <c r="AB192" s="342"/>
      <c r="AC192" s="342"/>
      <c r="AD192" s="342"/>
      <c r="AE192" s="342"/>
      <c r="AF192" s="342"/>
      <c r="AG192" s="342"/>
      <c r="AH192" s="342"/>
      <c r="AI192" s="342"/>
      <c r="AJ192" s="342"/>
      <c r="AK192" s="342"/>
      <c r="AL192" s="342"/>
      <c r="AM192" s="342"/>
      <c r="AN192" s="342"/>
      <c r="AO192" s="342"/>
      <c r="AP192" s="342"/>
      <c r="AQ192" s="342"/>
      <c r="AR192" s="342"/>
      <c r="AS192" s="342"/>
      <c r="AT192" s="342"/>
      <c r="AU192" s="342"/>
      <c r="AV192" s="342"/>
      <c r="AW192" s="342"/>
      <c r="AX192" s="342"/>
      <c r="AY192" s="342"/>
      <c r="AZ192" s="342"/>
      <c r="BA192" s="342"/>
      <c r="BB192" s="342"/>
      <c r="BC192" s="342"/>
    </row>
    <row r="193" spans="1:55" customFormat="1" ht="13" x14ac:dyDescent="0.15">
      <c r="A193" s="342"/>
      <c r="B193" s="342"/>
      <c r="C193" s="342"/>
      <c r="D193" s="342"/>
      <c r="E193" s="342"/>
      <c r="F193" s="342"/>
      <c r="G193" s="342"/>
      <c r="H193" s="342"/>
      <c r="I193" s="342"/>
      <c r="J193" s="342"/>
      <c r="K193" s="342"/>
      <c r="L193" s="342"/>
      <c r="M193" s="342"/>
      <c r="N193" s="342"/>
      <c r="O193" s="342"/>
      <c r="P193" s="342"/>
      <c r="Q193" s="342"/>
      <c r="R193" s="342"/>
      <c r="S193" s="342"/>
      <c r="T193" s="342"/>
      <c r="U193" s="342"/>
      <c r="V193" s="342"/>
      <c r="W193" s="342"/>
      <c r="X193" s="342"/>
      <c r="Y193" s="342"/>
      <c r="Z193" s="342"/>
      <c r="AA193" s="342"/>
      <c r="AB193" s="342"/>
      <c r="AC193" s="342"/>
      <c r="AD193" s="342"/>
      <c r="AE193" s="342"/>
      <c r="AF193" s="342"/>
      <c r="AG193" s="342"/>
      <c r="AH193" s="342"/>
      <c r="AI193" s="342"/>
      <c r="AJ193" s="342"/>
      <c r="AK193" s="342"/>
      <c r="AL193" s="342"/>
      <c r="AM193" s="342"/>
      <c r="AN193" s="342"/>
      <c r="AO193" s="342"/>
      <c r="AP193" s="342"/>
      <c r="AQ193" s="342"/>
      <c r="AR193" s="342"/>
      <c r="AS193" s="342"/>
      <c r="AT193" s="342"/>
      <c r="AU193" s="342"/>
      <c r="AV193" s="342"/>
      <c r="AW193" s="342"/>
      <c r="AX193" s="342"/>
      <c r="AY193" s="342"/>
      <c r="AZ193" s="342"/>
      <c r="BA193" s="342"/>
      <c r="BB193" s="342"/>
      <c r="BC193" s="342"/>
    </row>
    <row r="194" spans="1:55" customFormat="1" ht="13" x14ac:dyDescent="0.15">
      <c r="A194" s="342"/>
      <c r="B194" s="342"/>
      <c r="C194" s="342"/>
      <c r="D194" s="342"/>
      <c r="E194" s="342"/>
      <c r="F194" s="342"/>
      <c r="G194" s="342"/>
      <c r="H194" s="342"/>
      <c r="I194" s="342"/>
      <c r="J194" s="342"/>
      <c r="K194" s="342"/>
      <c r="L194" s="342"/>
      <c r="M194" s="342"/>
      <c r="N194" s="342"/>
      <c r="O194" s="342"/>
      <c r="P194" s="342"/>
      <c r="Q194" s="342"/>
      <c r="R194" s="342"/>
      <c r="S194" s="342"/>
      <c r="T194" s="342"/>
      <c r="U194" s="342"/>
      <c r="V194" s="342"/>
      <c r="W194" s="342"/>
      <c r="X194" s="342"/>
      <c r="Y194" s="342"/>
      <c r="Z194" s="342"/>
      <c r="AA194" s="342"/>
      <c r="AB194" s="342"/>
      <c r="AC194" s="342"/>
      <c r="AD194" s="342"/>
      <c r="AE194" s="342"/>
      <c r="AF194" s="342"/>
      <c r="AG194" s="342"/>
      <c r="AH194" s="342"/>
      <c r="AI194" s="342"/>
      <c r="AJ194" s="342"/>
      <c r="AK194" s="342"/>
      <c r="AL194" s="342"/>
      <c r="AM194" s="342"/>
      <c r="AN194" s="342"/>
      <c r="AO194" s="342"/>
      <c r="AP194" s="342"/>
      <c r="AQ194" s="342"/>
      <c r="AR194" s="342"/>
      <c r="AS194" s="342"/>
      <c r="AT194" s="342"/>
      <c r="AU194" s="342"/>
      <c r="AV194" s="342"/>
      <c r="AW194" s="342"/>
      <c r="AX194" s="342"/>
      <c r="AY194" s="342"/>
      <c r="AZ194" s="342"/>
      <c r="BA194" s="342"/>
      <c r="BB194" s="342"/>
      <c r="BC194" s="342"/>
    </row>
    <row r="195" spans="1:55" customFormat="1" ht="13" x14ac:dyDescent="0.15">
      <c r="A195" s="342"/>
      <c r="B195" s="342"/>
      <c r="C195" s="342"/>
      <c r="D195" s="342"/>
      <c r="E195" s="342"/>
      <c r="F195" s="342"/>
      <c r="G195" s="342"/>
      <c r="H195" s="342"/>
      <c r="I195" s="342"/>
      <c r="J195" s="342"/>
      <c r="K195" s="342"/>
      <c r="L195" s="342"/>
      <c r="M195" s="342"/>
      <c r="N195" s="342"/>
      <c r="O195" s="342"/>
      <c r="P195" s="342"/>
      <c r="Q195" s="342"/>
      <c r="R195" s="342"/>
      <c r="S195" s="342"/>
      <c r="T195" s="342"/>
      <c r="U195" s="342"/>
      <c r="V195" s="342"/>
      <c r="W195" s="342"/>
      <c r="X195" s="342"/>
      <c r="Y195" s="342"/>
      <c r="Z195" s="342"/>
      <c r="AA195" s="342"/>
      <c r="AB195" s="342"/>
      <c r="AC195" s="342"/>
      <c r="AD195" s="342"/>
      <c r="AE195" s="342"/>
      <c r="AF195" s="342"/>
      <c r="AG195" s="342"/>
      <c r="AH195" s="342"/>
      <c r="AI195" s="342"/>
      <c r="AJ195" s="342"/>
      <c r="AK195" s="342"/>
      <c r="AL195" s="342"/>
      <c r="AM195" s="342"/>
      <c r="AN195" s="342"/>
      <c r="AO195" s="342"/>
      <c r="AP195" s="342"/>
      <c r="AQ195" s="342"/>
      <c r="AR195" s="342"/>
      <c r="AS195" s="342"/>
      <c r="AT195" s="342"/>
      <c r="AU195" s="342"/>
      <c r="AV195" s="342"/>
      <c r="AW195" s="342"/>
      <c r="AX195" s="342"/>
      <c r="AY195" s="342"/>
      <c r="AZ195" s="342"/>
      <c r="BA195" s="342"/>
      <c r="BB195" s="342"/>
      <c r="BC195" s="342"/>
    </row>
    <row r="196" spans="1:55" customFormat="1" ht="13" x14ac:dyDescent="0.15">
      <c r="A196" s="342"/>
      <c r="B196" s="342"/>
      <c r="C196" s="342"/>
      <c r="D196" s="342"/>
      <c r="E196" s="342"/>
      <c r="F196" s="342"/>
      <c r="G196" s="342"/>
      <c r="H196" s="342"/>
      <c r="I196" s="342"/>
      <c r="J196" s="342"/>
      <c r="K196" s="342"/>
      <c r="L196" s="342"/>
      <c r="M196" s="342"/>
      <c r="N196" s="342"/>
      <c r="O196" s="342"/>
      <c r="P196" s="342"/>
      <c r="Q196" s="342"/>
      <c r="R196" s="342"/>
      <c r="S196" s="342"/>
      <c r="T196" s="342"/>
      <c r="U196" s="342"/>
      <c r="V196" s="342"/>
      <c r="W196" s="342"/>
      <c r="X196" s="342"/>
      <c r="Y196" s="342"/>
      <c r="Z196" s="342"/>
      <c r="AA196" s="342"/>
      <c r="AB196" s="342"/>
      <c r="AC196" s="342"/>
      <c r="AD196" s="342"/>
      <c r="AE196" s="342"/>
      <c r="AF196" s="342"/>
      <c r="AG196" s="342"/>
      <c r="AH196" s="342"/>
      <c r="AI196" s="342"/>
      <c r="AJ196" s="342"/>
      <c r="AK196" s="342"/>
      <c r="AL196" s="342"/>
      <c r="AM196" s="342"/>
      <c r="AN196" s="342"/>
      <c r="AO196" s="342"/>
      <c r="AP196" s="342"/>
      <c r="AQ196" s="342"/>
      <c r="AR196" s="342"/>
      <c r="AS196" s="342"/>
      <c r="AT196" s="342"/>
      <c r="AU196" s="342"/>
      <c r="AV196" s="342"/>
      <c r="AW196" s="342"/>
      <c r="AX196" s="342"/>
      <c r="AY196" s="342"/>
      <c r="AZ196" s="342"/>
      <c r="BA196" s="342"/>
      <c r="BB196" s="342"/>
      <c r="BC196" s="342"/>
    </row>
    <row r="197" spans="1:55" customFormat="1" ht="13" x14ac:dyDescent="0.15">
      <c r="A197" s="342"/>
      <c r="B197" s="342"/>
      <c r="C197" s="342"/>
      <c r="D197" s="342"/>
      <c r="E197" s="342"/>
      <c r="F197" s="342"/>
      <c r="G197" s="342"/>
      <c r="H197" s="342"/>
      <c r="I197" s="342"/>
      <c r="J197" s="342"/>
      <c r="K197" s="342"/>
      <c r="L197" s="342"/>
      <c r="M197" s="342"/>
      <c r="N197" s="342"/>
      <c r="O197" s="342"/>
      <c r="P197" s="342"/>
      <c r="Q197" s="342"/>
      <c r="R197" s="342"/>
      <c r="S197" s="342"/>
      <c r="T197" s="342"/>
      <c r="U197" s="342"/>
      <c r="V197" s="342"/>
      <c r="W197" s="342"/>
      <c r="X197" s="342"/>
      <c r="Y197" s="342"/>
      <c r="Z197" s="342"/>
      <c r="AA197" s="342"/>
      <c r="AB197" s="342"/>
      <c r="AC197" s="342"/>
      <c r="AD197" s="342"/>
      <c r="AE197" s="342"/>
      <c r="AF197" s="342"/>
      <c r="AG197" s="342"/>
      <c r="AH197" s="342"/>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row>
    <row r="198" spans="1:55" customFormat="1" ht="13" x14ac:dyDescent="0.15">
      <c r="A198" s="342"/>
      <c r="B198" s="342"/>
      <c r="C198" s="342"/>
      <c r="D198" s="342"/>
      <c r="E198" s="342"/>
      <c r="F198" s="342"/>
      <c r="G198" s="342"/>
      <c r="H198" s="342"/>
      <c r="I198" s="342"/>
      <c r="J198" s="342"/>
      <c r="K198" s="342"/>
      <c r="L198" s="342"/>
      <c r="M198" s="342"/>
      <c r="N198" s="342"/>
      <c r="O198" s="342"/>
      <c r="P198" s="342"/>
      <c r="Q198" s="342"/>
      <c r="R198" s="342"/>
      <c r="S198" s="342"/>
      <c r="T198" s="342"/>
      <c r="U198" s="342"/>
      <c r="V198" s="342"/>
      <c r="W198" s="342"/>
      <c r="X198" s="342"/>
      <c r="Y198" s="342"/>
      <c r="Z198" s="342"/>
      <c r="AA198" s="342"/>
      <c r="AB198" s="342"/>
      <c r="AC198" s="342"/>
      <c r="AD198" s="342"/>
      <c r="AE198" s="342"/>
      <c r="AF198" s="342"/>
      <c r="AG198" s="342"/>
      <c r="AH198" s="342"/>
      <c r="AI198" s="342"/>
      <c r="AJ198" s="342"/>
      <c r="AK198" s="342"/>
      <c r="AL198" s="342"/>
      <c r="AM198" s="342"/>
      <c r="AN198" s="342"/>
      <c r="AO198" s="342"/>
      <c r="AP198" s="342"/>
      <c r="AQ198" s="342"/>
      <c r="AR198" s="342"/>
      <c r="AS198" s="342"/>
      <c r="AT198" s="342"/>
      <c r="AU198" s="342"/>
      <c r="AV198" s="342"/>
      <c r="AW198" s="342"/>
      <c r="AX198" s="342"/>
      <c r="AY198" s="342"/>
      <c r="AZ198" s="342"/>
      <c r="BA198" s="342"/>
      <c r="BB198" s="342"/>
      <c r="BC198" s="342"/>
    </row>
    <row r="199" spans="1:55" customFormat="1" ht="13" x14ac:dyDescent="0.15">
      <c r="A199" s="342"/>
      <c r="B199" s="342"/>
      <c r="C199" s="342"/>
      <c r="D199" s="342"/>
      <c r="E199" s="342"/>
      <c r="F199" s="342"/>
      <c r="G199" s="342"/>
      <c r="H199" s="342"/>
      <c r="I199" s="342"/>
      <c r="J199" s="342"/>
      <c r="K199" s="342"/>
      <c r="L199" s="342"/>
      <c r="M199" s="342"/>
      <c r="N199" s="342"/>
      <c r="O199" s="342"/>
      <c r="P199" s="342"/>
      <c r="Q199" s="342"/>
      <c r="R199" s="342"/>
      <c r="S199" s="342"/>
      <c r="T199" s="342"/>
      <c r="U199" s="342"/>
      <c r="V199" s="342"/>
      <c r="W199" s="342"/>
      <c r="X199" s="342"/>
      <c r="Y199" s="342"/>
      <c r="Z199" s="342"/>
      <c r="AA199" s="342"/>
      <c r="AB199" s="342"/>
      <c r="AC199" s="342"/>
      <c r="AD199" s="342"/>
      <c r="AE199" s="342"/>
      <c r="AF199" s="342"/>
      <c r="AG199" s="342"/>
      <c r="AH199" s="342"/>
      <c r="AI199" s="342"/>
      <c r="AJ199" s="342"/>
      <c r="AK199" s="342"/>
      <c r="AL199" s="342"/>
      <c r="AM199" s="342"/>
      <c r="AN199" s="342"/>
      <c r="AO199" s="342"/>
      <c r="AP199" s="342"/>
      <c r="AQ199" s="342"/>
      <c r="AR199" s="342"/>
      <c r="AS199" s="342"/>
      <c r="AT199" s="342"/>
      <c r="AU199" s="342"/>
      <c r="AV199" s="342"/>
      <c r="AW199" s="342"/>
      <c r="AX199" s="342"/>
      <c r="AY199" s="342"/>
      <c r="AZ199" s="342"/>
      <c r="BA199" s="342"/>
      <c r="BB199" s="342"/>
      <c r="BC199" s="342"/>
    </row>
    <row r="200" spans="1:55" customFormat="1" ht="13" x14ac:dyDescent="0.15">
      <c r="A200" s="342"/>
      <c r="B200" s="342"/>
      <c r="C200" s="342"/>
      <c r="D200" s="342"/>
      <c r="E200" s="342"/>
      <c r="F200" s="342"/>
      <c r="G200" s="342"/>
      <c r="H200" s="342"/>
      <c r="I200" s="342"/>
      <c r="J200" s="342"/>
      <c r="K200" s="342"/>
      <c r="L200" s="342"/>
      <c r="M200" s="342"/>
      <c r="N200" s="342"/>
      <c r="O200" s="342"/>
      <c r="P200" s="342"/>
      <c r="Q200" s="342"/>
      <c r="R200" s="342"/>
      <c r="S200" s="342"/>
      <c r="T200" s="342"/>
      <c r="U200" s="342"/>
      <c r="V200" s="342"/>
      <c r="W200" s="342"/>
      <c r="X200" s="342"/>
      <c r="Y200" s="342"/>
      <c r="Z200" s="342"/>
      <c r="AA200" s="342"/>
      <c r="AB200" s="342"/>
      <c r="AC200" s="342"/>
      <c r="AD200" s="342"/>
      <c r="AE200" s="342"/>
      <c r="AF200" s="342"/>
      <c r="AG200" s="342"/>
      <c r="AH200" s="342"/>
      <c r="AI200" s="342"/>
      <c r="AJ200" s="342"/>
      <c r="AK200" s="342"/>
      <c r="AL200" s="342"/>
      <c r="AM200" s="342"/>
      <c r="AN200" s="342"/>
      <c r="AO200" s="342"/>
      <c r="AP200" s="342"/>
      <c r="AQ200" s="342"/>
      <c r="AR200" s="342"/>
      <c r="AS200" s="342"/>
      <c r="AT200" s="342"/>
      <c r="AU200" s="342"/>
      <c r="AV200" s="342"/>
      <c r="AW200" s="342"/>
      <c r="AX200" s="342"/>
      <c r="AY200" s="342"/>
      <c r="AZ200" s="342"/>
      <c r="BA200" s="342"/>
      <c r="BB200" s="342"/>
      <c r="BC200" s="342"/>
    </row>
    <row r="201" spans="1:55" customFormat="1" ht="13" x14ac:dyDescent="0.15">
      <c r="A201" s="342"/>
      <c r="B201" s="342"/>
      <c r="C201" s="342"/>
      <c r="D201" s="342"/>
      <c r="E201" s="342"/>
      <c r="F201" s="342"/>
      <c r="G201" s="342"/>
      <c r="H201" s="342"/>
      <c r="I201" s="342"/>
      <c r="J201" s="342"/>
      <c r="K201" s="342"/>
      <c r="L201" s="342"/>
      <c r="M201" s="342"/>
      <c r="N201" s="342"/>
      <c r="O201" s="342"/>
      <c r="P201" s="342"/>
      <c r="Q201" s="342"/>
      <c r="R201" s="342"/>
      <c r="S201" s="342"/>
      <c r="T201" s="342"/>
      <c r="U201" s="342"/>
      <c r="V201" s="342"/>
      <c r="W201" s="342"/>
      <c r="X201" s="342"/>
      <c r="Y201" s="342"/>
      <c r="Z201" s="342"/>
      <c r="AA201" s="342"/>
      <c r="AB201" s="342"/>
      <c r="AC201" s="342"/>
      <c r="AD201" s="342"/>
      <c r="AE201" s="342"/>
      <c r="AF201" s="342"/>
      <c r="AG201" s="342"/>
      <c r="AH201" s="342"/>
      <c r="AI201" s="342"/>
      <c r="AJ201" s="342"/>
      <c r="AK201" s="342"/>
      <c r="AL201" s="342"/>
      <c r="AM201" s="342"/>
      <c r="AN201" s="342"/>
      <c r="AO201" s="342"/>
      <c r="AP201" s="342"/>
      <c r="AQ201" s="342"/>
      <c r="AR201" s="342"/>
      <c r="AS201" s="342"/>
      <c r="AT201" s="342"/>
      <c r="AU201" s="342"/>
      <c r="AV201" s="342"/>
      <c r="AW201" s="342"/>
      <c r="AX201" s="342"/>
      <c r="AY201" s="342"/>
      <c r="AZ201" s="342"/>
      <c r="BA201" s="342"/>
      <c r="BB201" s="342"/>
      <c r="BC201" s="342"/>
    </row>
    <row r="202" spans="1:55" customFormat="1" ht="13" x14ac:dyDescent="0.15">
      <c r="A202" s="342"/>
      <c r="B202" s="342"/>
      <c r="C202" s="342"/>
      <c r="D202" s="342"/>
      <c r="E202" s="342"/>
      <c r="F202" s="342"/>
      <c r="G202" s="342"/>
      <c r="H202" s="342"/>
      <c r="I202" s="342"/>
      <c r="J202" s="342"/>
      <c r="K202" s="342"/>
      <c r="L202" s="342"/>
      <c r="M202" s="342"/>
      <c r="N202" s="342"/>
      <c r="O202" s="342"/>
      <c r="P202" s="342"/>
      <c r="Q202" s="342"/>
      <c r="R202" s="342"/>
      <c r="S202" s="342"/>
      <c r="T202" s="342"/>
      <c r="U202" s="342"/>
      <c r="V202" s="342"/>
      <c r="W202" s="342"/>
      <c r="X202" s="342"/>
      <c r="Y202" s="342"/>
      <c r="Z202" s="342"/>
      <c r="AA202" s="342"/>
      <c r="AB202" s="342"/>
      <c r="AC202" s="342"/>
      <c r="AD202" s="342"/>
      <c r="AE202" s="342"/>
      <c r="AF202" s="342"/>
      <c r="AG202" s="342"/>
      <c r="AH202" s="342"/>
      <c r="AI202" s="342"/>
      <c r="AJ202" s="342"/>
      <c r="AK202" s="342"/>
      <c r="AL202" s="342"/>
      <c r="AM202" s="342"/>
      <c r="AN202" s="342"/>
      <c r="AO202" s="342"/>
      <c r="AP202" s="342"/>
      <c r="AQ202" s="342"/>
      <c r="AR202" s="342"/>
      <c r="AS202" s="342"/>
      <c r="AT202" s="342"/>
      <c r="AU202" s="342"/>
      <c r="AV202" s="342"/>
      <c r="AW202" s="342"/>
      <c r="AX202" s="342"/>
      <c r="AY202" s="342"/>
      <c r="AZ202" s="342"/>
      <c r="BA202" s="342"/>
      <c r="BB202" s="342"/>
      <c r="BC202" s="342"/>
    </row>
    <row r="203" spans="1:55" customFormat="1" ht="13" x14ac:dyDescent="0.15">
      <c r="A203" s="342"/>
      <c r="B203" s="342"/>
      <c r="C203" s="342"/>
      <c r="D203" s="342"/>
      <c r="E203" s="342"/>
      <c r="F203" s="342"/>
      <c r="G203" s="342"/>
      <c r="H203" s="342"/>
      <c r="I203" s="342"/>
      <c r="J203" s="342"/>
      <c r="K203" s="342"/>
      <c r="L203" s="342"/>
      <c r="M203" s="342"/>
      <c r="N203" s="342"/>
      <c r="O203" s="342"/>
      <c r="P203" s="342"/>
      <c r="Q203" s="342"/>
      <c r="R203" s="342"/>
      <c r="S203" s="342"/>
      <c r="T203" s="342"/>
      <c r="U203" s="342"/>
      <c r="V203" s="342"/>
      <c r="W203" s="342"/>
      <c r="X203" s="342"/>
      <c r="Y203" s="342"/>
      <c r="Z203" s="342"/>
      <c r="AA203" s="342"/>
      <c r="AB203" s="342"/>
      <c r="AC203" s="342"/>
      <c r="AD203" s="342"/>
      <c r="AE203" s="342"/>
      <c r="AF203" s="342"/>
      <c r="AG203" s="342"/>
      <c r="AH203" s="342"/>
      <c r="AI203" s="342"/>
      <c r="AJ203" s="342"/>
      <c r="AK203" s="342"/>
      <c r="AL203" s="342"/>
      <c r="AM203" s="342"/>
      <c r="AN203" s="342"/>
      <c r="AO203" s="342"/>
      <c r="AP203" s="342"/>
      <c r="AQ203" s="342"/>
      <c r="AR203" s="342"/>
      <c r="AS203" s="342"/>
      <c r="AT203" s="342"/>
      <c r="AU203" s="342"/>
      <c r="AV203" s="342"/>
      <c r="AW203" s="342"/>
      <c r="AX203" s="342"/>
      <c r="AY203" s="342"/>
      <c r="AZ203" s="342"/>
      <c r="BA203" s="342"/>
      <c r="BB203" s="342"/>
      <c r="BC203" s="342"/>
    </row>
    <row r="204" spans="1:55" customFormat="1" ht="13" x14ac:dyDescent="0.15">
      <c r="A204" s="342"/>
      <c r="B204" s="342"/>
      <c r="C204" s="342"/>
      <c r="D204" s="342"/>
      <c r="E204" s="342"/>
      <c r="F204" s="342"/>
      <c r="G204" s="342"/>
      <c r="H204" s="342"/>
      <c r="I204" s="342"/>
      <c r="J204" s="342"/>
      <c r="K204" s="342"/>
      <c r="L204" s="342"/>
      <c r="M204" s="342"/>
      <c r="N204" s="342"/>
      <c r="O204" s="342"/>
      <c r="P204" s="342"/>
      <c r="Q204" s="342"/>
      <c r="R204" s="342"/>
      <c r="S204" s="342"/>
      <c r="T204" s="342"/>
      <c r="U204" s="342"/>
      <c r="V204" s="342"/>
      <c r="W204" s="342"/>
      <c r="X204" s="342"/>
      <c r="Y204" s="342"/>
      <c r="Z204" s="342"/>
      <c r="AA204" s="342"/>
      <c r="AB204" s="342"/>
      <c r="AC204" s="342"/>
      <c r="AD204" s="342"/>
      <c r="AE204" s="342"/>
      <c r="AF204" s="342"/>
      <c r="AG204" s="342"/>
      <c r="AH204" s="342"/>
      <c r="AI204" s="342"/>
      <c r="AJ204" s="342"/>
      <c r="AK204" s="342"/>
      <c r="AL204" s="342"/>
      <c r="AM204" s="342"/>
      <c r="AN204" s="342"/>
      <c r="AO204" s="342"/>
      <c r="AP204" s="342"/>
      <c r="AQ204" s="342"/>
      <c r="AR204" s="342"/>
      <c r="AS204" s="342"/>
      <c r="AT204" s="342"/>
      <c r="AU204" s="342"/>
      <c r="AV204" s="342"/>
      <c r="AW204" s="342"/>
      <c r="AX204" s="342"/>
      <c r="AY204" s="342"/>
      <c r="AZ204" s="342"/>
      <c r="BA204" s="342"/>
      <c r="BB204" s="342"/>
      <c r="BC204" s="342"/>
    </row>
    <row r="205" spans="1:55" customFormat="1" ht="13" x14ac:dyDescent="0.15">
      <c r="A205" s="342"/>
      <c r="B205" s="342"/>
      <c r="C205" s="342"/>
      <c r="D205" s="342"/>
      <c r="E205" s="342"/>
      <c r="F205" s="342"/>
      <c r="G205" s="342"/>
      <c r="H205" s="342"/>
      <c r="I205" s="342"/>
      <c r="J205" s="342"/>
      <c r="K205" s="342"/>
      <c r="L205" s="342"/>
      <c r="M205" s="342"/>
      <c r="N205" s="342"/>
      <c r="O205" s="342"/>
      <c r="P205" s="342"/>
      <c r="Q205" s="342"/>
      <c r="R205" s="342"/>
      <c r="S205" s="342"/>
      <c r="T205" s="342"/>
      <c r="U205" s="342"/>
      <c r="V205" s="342"/>
      <c r="W205" s="342"/>
      <c r="X205" s="342"/>
      <c r="Y205" s="342"/>
      <c r="Z205" s="342"/>
      <c r="AA205" s="342"/>
      <c r="AB205" s="342"/>
      <c r="AC205" s="342"/>
      <c r="AD205" s="342"/>
      <c r="AE205" s="342"/>
      <c r="AF205" s="342"/>
      <c r="AG205" s="342"/>
      <c r="AH205" s="342"/>
      <c r="AI205" s="342"/>
      <c r="AJ205" s="342"/>
      <c r="AK205" s="342"/>
      <c r="AL205" s="342"/>
      <c r="AM205" s="342"/>
      <c r="AN205" s="342"/>
      <c r="AO205" s="342"/>
      <c r="AP205" s="342"/>
      <c r="AQ205" s="342"/>
      <c r="AR205" s="342"/>
      <c r="AS205" s="342"/>
      <c r="AT205" s="342"/>
      <c r="AU205" s="342"/>
      <c r="AV205" s="342"/>
      <c r="AW205" s="342"/>
      <c r="AX205" s="342"/>
      <c r="AY205" s="342"/>
      <c r="AZ205" s="342"/>
      <c r="BA205" s="342"/>
      <c r="BB205" s="342"/>
      <c r="BC205" s="342"/>
    </row>
    <row r="206" spans="1:55" customFormat="1" ht="13" x14ac:dyDescent="0.15">
      <c r="A206" s="342"/>
      <c r="B206" s="342"/>
      <c r="C206" s="342"/>
      <c r="D206" s="342"/>
      <c r="E206" s="342"/>
      <c r="F206" s="342"/>
      <c r="G206" s="342"/>
      <c r="H206" s="342"/>
      <c r="I206" s="342"/>
      <c r="J206" s="342"/>
      <c r="K206" s="342"/>
      <c r="L206" s="342"/>
      <c r="M206" s="342"/>
      <c r="N206" s="342"/>
      <c r="O206" s="342"/>
      <c r="P206" s="342"/>
      <c r="Q206" s="342"/>
      <c r="R206" s="342"/>
      <c r="S206" s="342"/>
      <c r="T206" s="342"/>
      <c r="U206" s="342"/>
      <c r="V206" s="342"/>
      <c r="W206" s="342"/>
      <c r="X206" s="342"/>
      <c r="Y206" s="342"/>
      <c r="Z206" s="342"/>
      <c r="AA206" s="342"/>
      <c r="AB206" s="342"/>
      <c r="AC206" s="342"/>
      <c r="AD206" s="342"/>
      <c r="AE206" s="342"/>
      <c r="AF206" s="342"/>
      <c r="AG206" s="342"/>
      <c r="AH206" s="342"/>
      <c r="AI206" s="342"/>
      <c r="AJ206" s="342"/>
      <c r="AK206" s="342"/>
      <c r="AL206" s="342"/>
      <c r="AM206" s="342"/>
      <c r="AN206" s="342"/>
      <c r="AO206" s="342"/>
      <c r="AP206" s="342"/>
      <c r="AQ206" s="342"/>
      <c r="AR206" s="342"/>
      <c r="AS206" s="342"/>
      <c r="AT206" s="342"/>
      <c r="AU206" s="342"/>
      <c r="AV206" s="342"/>
      <c r="AW206" s="342"/>
      <c r="AX206" s="342"/>
      <c r="AY206" s="342"/>
      <c r="AZ206" s="342"/>
      <c r="BA206" s="342"/>
      <c r="BB206" s="342"/>
      <c r="BC206" s="342"/>
    </row>
    <row r="207" spans="1:55" customFormat="1" ht="13" x14ac:dyDescent="0.15">
      <c r="A207" s="342"/>
      <c r="B207" s="342"/>
      <c r="C207" s="342"/>
      <c r="D207" s="342"/>
      <c r="E207" s="342"/>
      <c r="F207" s="342"/>
      <c r="G207" s="342"/>
      <c r="H207" s="342"/>
      <c r="I207" s="342"/>
      <c r="J207" s="342"/>
      <c r="K207" s="342"/>
      <c r="L207" s="342"/>
      <c r="M207" s="342"/>
      <c r="N207" s="342"/>
      <c r="O207" s="342"/>
      <c r="P207" s="342"/>
      <c r="Q207" s="342"/>
      <c r="R207" s="342"/>
      <c r="S207" s="342"/>
      <c r="T207" s="342"/>
      <c r="U207" s="342"/>
      <c r="V207" s="342"/>
      <c r="W207" s="342"/>
      <c r="X207" s="342"/>
      <c r="Y207" s="342"/>
      <c r="Z207" s="342"/>
      <c r="AA207" s="342"/>
      <c r="AB207" s="342"/>
      <c r="AC207" s="342"/>
      <c r="AD207" s="342"/>
      <c r="AE207" s="342"/>
      <c r="AF207" s="342"/>
      <c r="AG207" s="342"/>
      <c r="AH207" s="342"/>
      <c r="AI207" s="342"/>
      <c r="AJ207" s="342"/>
      <c r="AK207" s="342"/>
      <c r="AL207" s="342"/>
      <c r="AM207" s="342"/>
      <c r="AN207" s="342"/>
      <c r="AO207" s="342"/>
      <c r="AP207" s="342"/>
      <c r="AQ207" s="342"/>
      <c r="AR207" s="342"/>
      <c r="AS207" s="342"/>
      <c r="AT207" s="342"/>
      <c r="AU207" s="342"/>
      <c r="AV207" s="342"/>
      <c r="AW207" s="342"/>
      <c r="AX207" s="342"/>
      <c r="AY207" s="342"/>
      <c r="AZ207" s="342"/>
      <c r="BA207" s="342"/>
      <c r="BB207" s="342"/>
      <c r="BC207" s="342"/>
    </row>
    <row r="208" spans="1:55"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row r="6251" customFormat="1" ht="13" x14ac:dyDescent="0.15"/>
    <row r="6252" customFormat="1" ht="13" x14ac:dyDescent="0.15"/>
    <row r="6253" customFormat="1" ht="13" x14ac:dyDescent="0.15"/>
    <row r="6254" customFormat="1" ht="13" x14ac:dyDescent="0.15"/>
    <row r="6255" customFormat="1" ht="13" x14ac:dyDescent="0.15"/>
    <row r="6256" customFormat="1" ht="13" x14ac:dyDescent="0.15"/>
    <row r="6257" customFormat="1" ht="13" x14ac:dyDescent="0.15"/>
    <row r="6258" customFormat="1" ht="13" x14ac:dyDescent="0.15"/>
    <row r="6259" customFormat="1" ht="13" x14ac:dyDescent="0.15"/>
    <row r="6260" customFormat="1" ht="13" x14ac:dyDescent="0.15"/>
    <row r="6261" customFormat="1" ht="13" x14ac:dyDescent="0.15"/>
    <row r="6262" customFormat="1" ht="13" x14ac:dyDescent="0.15"/>
    <row r="6263" customFormat="1" ht="13" x14ac:dyDescent="0.15"/>
    <row r="6264" customFormat="1" ht="13" x14ac:dyDescent="0.15"/>
    <row r="6265" customFormat="1" ht="13" x14ac:dyDescent="0.15"/>
    <row r="6266" customFormat="1" ht="13" x14ac:dyDescent="0.15"/>
    <row r="6267" customFormat="1" ht="13" x14ac:dyDescent="0.15"/>
    <row r="6268" customFormat="1" ht="13" x14ac:dyDescent="0.15"/>
    <row r="6269" customFormat="1" ht="13" x14ac:dyDescent="0.15"/>
    <row r="6270" customFormat="1" ht="13" x14ac:dyDescent="0.15"/>
    <row r="6271" customFormat="1" ht="13" x14ac:dyDescent="0.15"/>
    <row r="6272" customFormat="1" ht="13" x14ac:dyDescent="0.15"/>
    <row r="6273" customFormat="1" ht="13" x14ac:dyDescent="0.15"/>
    <row r="6274" customFormat="1" ht="13" x14ac:dyDescent="0.15"/>
    <row r="6275" customFormat="1" ht="13" x14ac:dyDescent="0.15"/>
    <row r="6276" customFormat="1" ht="13" x14ac:dyDescent="0.15"/>
    <row r="6277" customFormat="1" ht="13" x14ac:dyDescent="0.15"/>
    <row r="6278" customFormat="1" ht="13" x14ac:dyDescent="0.15"/>
    <row r="6279" customFormat="1" ht="13" x14ac:dyDescent="0.15"/>
    <row r="6280" customFormat="1" ht="13" x14ac:dyDescent="0.15"/>
    <row r="6281" customFormat="1" ht="13" x14ac:dyDescent="0.15"/>
    <row r="6282" customFormat="1" ht="13" x14ac:dyDescent="0.15"/>
    <row r="6283" customFormat="1" ht="13" x14ac:dyDescent="0.15"/>
    <row r="6284" customFormat="1" ht="13" x14ac:dyDescent="0.15"/>
    <row r="6285" customFormat="1" ht="13" x14ac:dyDescent="0.15"/>
    <row r="6286" customFormat="1" ht="13" x14ac:dyDescent="0.15"/>
    <row r="6287" customFormat="1" ht="13" x14ac:dyDescent="0.15"/>
    <row r="6288" customFormat="1" ht="13" x14ac:dyDescent="0.15"/>
    <row r="6289" customFormat="1" ht="13" x14ac:dyDescent="0.15"/>
    <row r="6290" customFormat="1" ht="13" x14ac:dyDescent="0.15"/>
    <row r="6291" customFormat="1" ht="13" x14ac:dyDescent="0.15"/>
    <row r="6292" customFormat="1" ht="13" x14ac:dyDescent="0.15"/>
    <row r="6293" customFormat="1" ht="13" x14ac:dyDescent="0.15"/>
    <row r="6294" customFormat="1" ht="13" x14ac:dyDescent="0.15"/>
    <row r="6295" customFormat="1" ht="13" x14ac:dyDescent="0.15"/>
    <row r="6296" customFormat="1" ht="13" x14ac:dyDescent="0.15"/>
    <row r="6297" customFormat="1" ht="13" x14ac:dyDescent="0.15"/>
    <row r="6298" customFormat="1" ht="13" x14ac:dyDescent="0.15"/>
    <row r="6299" customFormat="1" ht="13" x14ac:dyDescent="0.15"/>
    <row r="6300" customFormat="1" ht="13" x14ac:dyDescent="0.15"/>
    <row r="6301" customFormat="1" ht="13" x14ac:dyDescent="0.15"/>
    <row r="6302" customFormat="1" ht="13" x14ac:dyDescent="0.15"/>
    <row r="6303" customFormat="1" ht="13" x14ac:dyDescent="0.15"/>
    <row r="6304" customFormat="1" ht="13" x14ac:dyDescent="0.15"/>
    <row r="6305" customFormat="1" ht="13" x14ac:dyDescent="0.15"/>
    <row r="6306" customFormat="1" ht="13" x14ac:dyDescent="0.15"/>
    <row r="6307" customFormat="1" ht="13" x14ac:dyDescent="0.15"/>
    <row r="6308" customFormat="1" ht="13" x14ac:dyDescent="0.15"/>
    <row r="6309" customFormat="1" ht="13" x14ac:dyDescent="0.15"/>
    <row r="6310" customFormat="1" ht="13" x14ac:dyDescent="0.15"/>
    <row r="6311" customFormat="1" ht="13" x14ac:dyDescent="0.15"/>
    <row r="6312" customFormat="1" ht="13" x14ac:dyDescent="0.15"/>
    <row r="6313" customFormat="1" ht="13" x14ac:dyDescent="0.15"/>
    <row r="6314" customFormat="1" ht="13" x14ac:dyDescent="0.15"/>
    <row r="6315" customFormat="1" ht="13" x14ac:dyDescent="0.15"/>
    <row r="6316" customFormat="1" ht="13" x14ac:dyDescent="0.15"/>
    <row r="6317" customFormat="1" ht="13" x14ac:dyDescent="0.15"/>
    <row r="6318" customFormat="1" ht="13" x14ac:dyDescent="0.15"/>
    <row r="6319" customFormat="1" ht="13" x14ac:dyDescent="0.15"/>
    <row r="6320" customFormat="1" ht="13" x14ac:dyDescent="0.15"/>
    <row r="6321" customFormat="1" ht="13" x14ac:dyDescent="0.15"/>
    <row r="6322" customFormat="1" ht="13" x14ac:dyDescent="0.15"/>
    <row r="6323" customFormat="1" ht="13" x14ac:dyDescent="0.15"/>
    <row r="6324" customFormat="1" ht="13" x14ac:dyDescent="0.15"/>
    <row r="6325" customFormat="1" ht="13" x14ac:dyDescent="0.15"/>
    <row r="6326" customFormat="1" ht="13" x14ac:dyDescent="0.15"/>
    <row r="6327" customFormat="1" ht="13" x14ac:dyDescent="0.15"/>
    <row r="6328" customFormat="1" ht="13" x14ac:dyDescent="0.15"/>
    <row r="6329" customFormat="1" ht="13" x14ac:dyDescent="0.15"/>
    <row r="6330" customFormat="1" ht="13" x14ac:dyDescent="0.15"/>
    <row r="6331" customFormat="1" ht="13" x14ac:dyDescent="0.15"/>
    <row r="6332" customFormat="1" ht="13" x14ac:dyDescent="0.15"/>
    <row r="6333" customFormat="1" ht="13" x14ac:dyDescent="0.15"/>
    <row r="6334" customFormat="1" ht="13" x14ac:dyDescent="0.15"/>
    <row r="6335" customFormat="1" ht="13" x14ac:dyDescent="0.15"/>
    <row r="6336" customFormat="1" ht="13" x14ac:dyDescent="0.15"/>
    <row r="6337" customFormat="1" ht="13" x14ac:dyDescent="0.15"/>
    <row r="6338" customFormat="1" ht="13" x14ac:dyDescent="0.15"/>
    <row r="6339" customFormat="1" ht="13" x14ac:dyDescent="0.15"/>
    <row r="6340" customFormat="1" ht="13" x14ac:dyDescent="0.15"/>
    <row r="6341" customFormat="1" ht="13" x14ac:dyDescent="0.15"/>
    <row r="6342" customFormat="1" ht="13" x14ac:dyDescent="0.15"/>
    <row r="6343" customFormat="1" ht="13" x14ac:dyDescent="0.15"/>
    <row r="6344" customFormat="1" ht="13" x14ac:dyDescent="0.15"/>
    <row r="6345" customFormat="1" ht="13" x14ac:dyDescent="0.15"/>
    <row r="6346" customFormat="1" ht="13" x14ac:dyDescent="0.15"/>
    <row r="6347" customFormat="1" ht="13" x14ac:dyDescent="0.15"/>
    <row r="6348" customFormat="1" ht="13" x14ac:dyDescent="0.15"/>
    <row r="6349" customFormat="1" ht="13" x14ac:dyDescent="0.15"/>
    <row r="6350" customFormat="1" ht="13" x14ac:dyDescent="0.15"/>
    <row r="6351" customFormat="1" ht="13" x14ac:dyDescent="0.15"/>
    <row r="6352" customFormat="1" ht="13" x14ac:dyDescent="0.15"/>
    <row r="6353" customFormat="1" ht="13" x14ac:dyDescent="0.15"/>
    <row r="6354" customFormat="1" ht="13" x14ac:dyDescent="0.15"/>
    <row r="6355" customFormat="1" ht="13" x14ac:dyDescent="0.15"/>
    <row r="6356" customFormat="1" ht="13" x14ac:dyDescent="0.15"/>
    <row r="6357" customFormat="1" ht="13" x14ac:dyDescent="0.15"/>
    <row r="6358" customFormat="1" ht="13" x14ac:dyDescent="0.15"/>
    <row r="6359" customFormat="1" ht="13" x14ac:dyDescent="0.15"/>
    <row r="6360" customFormat="1" ht="13" x14ac:dyDescent="0.15"/>
    <row r="6361" customFormat="1" ht="13" x14ac:dyDescent="0.15"/>
    <row r="6362" customFormat="1" ht="13" x14ac:dyDescent="0.15"/>
    <row r="6363" customFormat="1" ht="13" x14ac:dyDescent="0.15"/>
    <row r="6364" customFormat="1" ht="13" x14ac:dyDescent="0.15"/>
    <row r="6365" customFormat="1" ht="13" x14ac:dyDescent="0.15"/>
    <row r="6366" customFormat="1" ht="13" x14ac:dyDescent="0.15"/>
    <row r="6367" customFormat="1" ht="13" x14ac:dyDescent="0.15"/>
    <row r="6368" customFormat="1" ht="13" x14ac:dyDescent="0.15"/>
    <row r="6369" customFormat="1" ht="13" x14ac:dyDescent="0.15"/>
    <row r="6370" customFormat="1" ht="13" x14ac:dyDescent="0.15"/>
    <row r="6371" customFormat="1" ht="13" x14ac:dyDescent="0.15"/>
    <row r="6372" customFormat="1" ht="13" x14ac:dyDescent="0.15"/>
    <row r="6373" customFormat="1" ht="13" x14ac:dyDescent="0.15"/>
    <row r="6374" customFormat="1" ht="13" x14ac:dyDescent="0.15"/>
    <row r="6375" customFormat="1" ht="13" x14ac:dyDescent="0.15"/>
    <row r="6376" customFormat="1" ht="13" x14ac:dyDescent="0.15"/>
    <row r="6377" customFormat="1" ht="13" x14ac:dyDescent="0.15"/>
    <row r="6378" customFormat="1" ht="13" x14ac:dyDescent="0.15"/>
    <row r="6379" customFormat="1" ht="13" x14ac:dyDescent="0.15"/>
    <row r="6380" customFormat="1" ht="13" x14ac:dyDescent="0.15"/>
    <row r="6381" customFormat="1" ht="13" x14ac:dyDescent="0.15"/>
    <row r="6382" customFormat="1" ht="13" x14ac:dyDescent="0.15"/>
    <row r="6383" customFormat="1" ht="13" x14ac:dyDescent="0.15"/>
    <row r="6384" customFormat="1" ht="13" x14ac:dyDescent="0.15"/>
    <row r="6385" customFormat="1" ht="13" x14ac:dyDescent="0.15"/>
    <row r="6386" customFormat="1" ht="13" x14ac:dyDescent="0.15"/>
    <row r="6387" customFormat="1" ht="13" x14ac:dyDescent="0.15"/>
    <row r="6388" customFormat="1" ht="13" x14ac:dyDescent="0.15"/>
    <row r="6389" customFormat="1" ht="13" x14ac:dyDescent="0.15"/>
    <row r="6390" customFormat="1" ht="13" x14ac:dyDescent="0.15"/>
    <row r="6391" customFormat="1" ht="13" x14ac:dyDescent="0.15"/>
    <row r="6392" customFormat="1" ht="13" x14ac:dyDescent="0.15"/>
    <row r="6393" customFormat="1" ht="13" x14ac:dyDescent="0.15"/>
    <row r="6394" customFormat="1" ht="13" x14ac:dyDescent="0.15"/>
    <row r="6395" customFormat="1" ht="13" x14ac:dyDescent="0.15"/>
    <row r="6396" customFormat="1" ht="13" x14ac:dyDescent="0.15"/>
    <row r="6397" customFormat="1" ht="13" x14ac:dyDescent="0.15"/>
    <row r="6398" customFormat="1" ht="13" x14ac:dyDescent="0.15"/>
    <row r="6399" customFormat="1" ht="13" x14ac:dyDescent="0.15"/>
    <row r="6400" customFormat="1" ht="13" x14ac:dyDescent="0.15"/>
    <row r="6401" customFormat="1" ht="13" x14ac:dyDescent="0.15"/>
    <row r="6402" customFormat="1" ht="13" x14ac:dyDescent="0.15"/>
    <row r="6403" customFormat="1" ht="13" x14ac:dyDescent="0.15"/>
    <row r="6404" customFormat="1" ht="13" x14ac:dyDescent="0.15"/>
    <row r="6405" customFormat="1" ht="13" x14ac:dyDescent="0.15"/>
    <row r="6406" customFormat="1" ht="13" x14ac:dyDescent="0.15"/>
    <row r="6407" customFormat="1" ht="13" x14ac:dyDescent="0.15"/>
    <row r="6408" customFormat="1" ht="13" x14ac:dyDescent="0.15"/>
    <row r="6409" customFormat="1" ht="13" x14ac:dyDescent="0.15"/>
    <row r="6410" customFormat="1" ht="13" x14ac:dyDescent="0.15"/>
    <row r="6411" customFormat="1" ht="13" x14ac:dyDescent="0.15"/>
    <row r="6412" customFormat="1" ht="13" x14ac:dyDescent="0.15"/>
    <row r="6413" customFormat="1" ht="13" x14ac:dyDescent="0.15"/>
    <row r="6414" customFormat="1" ht="13" x14ac:dyDescent="0.15"/>
    <row r="6415" customFormat="1" ht="13" x14ac:dyDescent="0.15"/>
    <row r="6416" customFormat="1" ht="13" x14ac:dyDescent="0.15"/>
    <row r="6417" customFormat="1" ht="13" x14ac:dyDescent="0.15"/>
    <row r="6418" customFormat="1" ht="13" x14ac:dyDescent="0.15"/>
    <row r="6419" customFormat="1" ht="13" x14ac:dyDescent="0.15"/>
    <row r="6420" customFormat="1" ht="13" x14ac:dyDescent="0.15"/>
    <row r="6421" customFormat="1" ht="13" x14ac:dyDescent="0.15"/>
    <row r="6422" customFormat="1" ht="13" x14ac:dyDescent="0.15"/>
    <row r="6423" customFormat="1" ht="13" x14ac:dyDescent="0.15"/>
    <row r="6424" customFormat="1" ht="13" x14ac:dyDescent="0.15"/>
    <row r="6425" customFormat="1" ht="13" x14ac:dyDescent="0.15"/>
    <row r="6426" customFormat="1" ht="13" x14ac:dyDescent="0.15"/>
    <row r="6427" customFormat="1" ht="13" x14ac:dyDescent="0.15"/>
    <row r="6428" customFormat="1" ht="13" x14ac:dyDescent="0.15"/>
    <row r="6429" customFormat="1" ht="13" x14ac:dyDescent="0.15"/>
    <row r="6430" customFormat="1" ht="13" x14ac:dyDescent="0.15"/>
    <row r="6431" customFormat="1" ht="13" x14ac:dyDescent="0.15"/>
    <row r="6432" customFormat="1" ht="13" x14ac:dyDescent="0.15"/>
    <row r="6433" customFormat="1" ht="13" x14ac:dyDescent="0.15"/>
    <row r="6434" customFormat="1" ht="13" x14ac:dyDescent="0.15"/>
    <row r="6435" customFormat="1" ht="13" x14ac:dyDescent="0.15"/>
    <row r="6436" customFormat="1" ht="13" x14ac:dyDescent="0.15"/>
    <row r="6437" customFormat="1" ht="13" x14ac:dyDescent="0.15"/>
    <row r="6438" customFormat="1" ht="13" x14ac:dyDescent="0.15"/>
    <row r="6439" customFormat="1" ht="13" x14ac:dyDescent="0.15"/>
    <row r="6440" customFormat="1" ht="13" x14ac:dyDescent="0.15"/>
    <row r="6441" customFormat="1" ht="13" x14ac:dyDescent="0.15"/>
    <row r="6442" customFormat="1" ht="13" x14ac:dyDescent="0.15"/>
    <row r="6443" customFormat="1" ht="13" x14ac:dyDescent="0.15"/>
    <row r="6444" customFormat="1" ht="13" x14ac:dyDescent="0.15"/>
    <row r="6445" customFormat="1" ht="13" x14ac:dyDescent="0.15"/>
    <row r="6446" customFormat="1" ht="13" x14ac:dyDescent="0.15"/>
    <row r="6447" customFormat="1" ht="13" x14ac:dyDescent="0.15"/>
    <row r="6448" customFormat="1" ht="13" x14ac:dyDescent="0.15"/>
    <row r="6449" customFormat="1" ht="13" x14ac:dyDescent="0.15"/>
    <row r="6450" customFormat="1" ht="13" x14ac:dyDescent="0.15"/>
    <row r="6451" customFormat="1" ht="13" x14ac:dyDescent="0.15"/>
    <row r="6452" customFormat="1" ht="13" x14ac:dyDescent="0.15"/>
    <row r="6453" customFormat="1" ht="13" x14ac:dyDescent="0.15"/>
    <row r="6454" customFormat="1" ht="13" x14ac:dyDescent="0.15"/>
    <row r="6455" customFormat="1" ht="13" x14ac:dyDescent="0.15"/>
    <row r="6456" customFormat="1" ht="13" x14ac:dyDescent="0.15"/>
    <row r="6457" customFormat="1" ht="13" x14ac:dyDescent="0.15"/>
    <row r="6458" customFormat="1" ht="13" x14ac:dyDescent="0.15"/>
    <row r="6459" customFormat="1" ht="13" x14ac:dyDescent="0.15"/>
    <row r="6460" customFormat="1" ht="13" x14ac:dyDescent="0.15"/>
    <row r="6461" customFormat="1" ht="13" x14ac:dyDescent="0.15"/>
    <row r="6462" customFormat="1" ht="13" x14ac:dyDescent="0.15"/>
    <row r="6463" customFormat="1" ht="13" x14ac:dyDescent="0.15"/>
    <row r="6464" customFormat="1" ht="13" x14ac:dyDescent="0.15"/>
    <row r="6465" customFormat="1" ht="13" x14ac:dyDescent="0.15"/>
    <row r="6466" customFormat="1" ht="13" x14ac:dyDescent="0.15"/>
    <row r="6467" customFormat="1" ht="13" x14ac:dyDescent="0.15"/>
    <row r="6468" customFormat="1" ht="13" x14ac:dyDescent="0.15"/>
    <row r="6469" customFormat="1" ht="13" x14ac:dyDescent="0.15"/>
    <row r="6470" customFormat="1" ht="13" x14ac:dyDescent="0.15"/>
    <row r="6471" customFormat="1" ht="13" x14ac:dyDescent="0.15"/>
    <row r="6472" customFormat="1" ht="13" x14ac:dyDescent="0.15"/>
    <row r="6473" customFormat="1" ht="13" x14ac:dyDescent="0.15"/>
    <row r="6474" customFormat="1" ht="13" x14ac:dyDescent="0.15"/>
    <row r="6475" customFormat="1" ht="13" x14ac:dyDescent="0.15"/>
    <row r="6476" customFormat="1" ht="13" x14ac:dyDescent="0.15"/>
    <row r="6477" customFormat="1" ht="13" x14ac:dyDescent="0.15"/>
    <row r="6478" customFormat="1" ht="13" x14ac:dyDescent="0.15"/>
    <row r="6479" customFormat="1" ht="13" x14ac:dyDescent="0.15"/>
    <row r="6480" customFormat="1" ht="13" x14ac:dyDescent="0.15"/>
    <row r="6481" customFormat="1" ht="13" x14ac:dyDescent="0.15"/>
    <row r="6482" customFormat="1" ht="13" x14ac:dyDescent="0.15"/>
    <row r="6483" customFormat="1" ht="13" x14ac:dyDescent="0.15"/>
    <row r="6484" customFormat="1" ht="13" x14ac:dyDescent="0.15"/>
    <row r="6485" customFormat="1" ht="13" x14ac:dyDescent="0.15"/>
    <row r="6486" customFormat="1" ht="13" x14ac:dyDescent="0.15"/>
    <row r="6487" customFormat="1" ht="13" x14ac:dyDescent="0.15"/>
    <row r="6488" customFormat="1" ht="13" x14ac:dyDescent="0.15"/>
    <row r="6489" customFormat="1" ht="13" x14ac:dyDescent="0.15"/>
    <row r="6490" customFormat="1" ht="13" x14ac:dyDescent="0.15"/>
    <row r="6491" customFormat="1" ht="13" x14ac:dyDescent="0.15"/>
    <row r="6492" customFormat="1" ht="13" x14ac:dyDescent="0.15"/>
    <row r="6493" customFormat="1" ht="13" x14ac:dyDescent="0.15"/>
    <row r="6494" customFormat="1" ht="13" x14ac:dyDescent="0.15"/>
    <row r="6495" customFormat="1" ht="13" x14ac:dyDescent="0.15"/>
    <row r="6496" customFormat="1" ht="13" x14ac:dyDescent="0.15"/>
    <row r="6497" customFormat="1" ht="13" x14ac:dyDescent="0.15"/>
    <row r="6498" customFormat="1" ht="13" x14ac:dyDescent="0.15"/>
    <row r="6499" customFormat="1" ht="13" x14ac:dyDescent="0.15"/>
    <row r="6500" customFormat="1" ht="13" x14ac:dyDescent="0.15"/>
    <row r="6501" customFormat="1" ht="13" x14ac:dyDescent="0.15"/>
    <row r="6502" customFormat="1" ht="13" x14ac:dyDescent="0.15"/>
    <row r="6503" customFormat="1" ht="13" x14ac:dyDescent="0.15"/>
    <row r="6504" customFormat="1" ht="13" x14ac:dyDescent="0.15"/>
    <row r="6505" customFormat="1" ht="13" x14ac:dyDescent="0.15"/>
    <row r="6506" customFormat="1" ht="13" x14ac:dyDescent="0.15"/>
    <row r="6507" customFormat="1" ht="13" x14ac:dyDescent="0.15"/>
    <row r="6508" customFormat="1" ht="13" x14ac:dyDescent="0.15"/>
    <row r="6509" customFormat="1" ht="13" x14ac:dyDescent="0.15"/>
    <row r="6510" customFormat="1" ht="13" x14ac:dyDescent="0.15"/>
    <row r="6511" customFormat="1" ht="13" x14ac:dyDescent="0.15"/>
    <row r="6512" customFormat="1" ht="13" x14ac:dyDescent="0.15"/>
    <row r="6513" customFormat="1" ht="13" x14ac:dyDescent="0.15"/>
    <row r="6514" customFormat="1" ht="13" x14ac:dyDescent="0.15"/>
    <row r="6515" customFormat="1" ht="13" x14ac:dyDescent="0.15"/>
    <row r="6516" customFormat="1" ht="13" x14ac:dyDescent="0.15"/>
    <row r="6517" customFormat="1" ht="13" x14ac:dyDescent="0.15"/>
    <row r="6518" customFormat="1" ht="13" x14ac:dyDescent="0.15"/>
    <row r="6519" customFormat="1" ht="13" x14ac:dyDescent="0.15"/>
    <row r="6520" customFormat="1" ht="13" x14ac:dyDescent="0.15"/>
    <row r="6521" customFormat="1" ht="13" x14ac:dyDescent="0.15"/>
    <row r="6522" customFormat="1" ht="13" x14ac:dyDescent="0.15"/>
    <row r="6523" customFormat="1" ht="13" x14ac:dyDescent="0.15"/>
    <row r="6524" customFormat="1" ht="13" x14ac:dyDescent="0.15"/>
    <row r="6525" customFormat="1" ht="13" x14ac:dyDescent="0.15"/>
    <row r="6526" customFormat="1" ht="13" x14ac:dyDescent="0.15"/>
    <row r="6527" customFormat="1" ht="13" x14ac:dyDescent="0.15"/>
    <row r="6528" customFormat="1" ht="13" x14ac:dyDescent="0.15"/>
    <row r="6529" customFormat="1" ht="13" x14ac:dyDescent="0.15"/>
    <row r="6530" customFormat="1" ht="13" x14ac:dyDescent="0.15"/>
    <row r="6531" customFormat="1" ht="13" x14ac:dyDescent="0.15"/>
    <row r="6532" customFormat="1" ht="13" x14ac:dyDescent="0.15"/>
    <row r="6533" customFormat="1" ht="13" x14ac:dyDescent="0.15"/>
    <row r="6534" customFormat="1" ht="13" x14ac:dyDescent="0.15"/>
    <row r="6535" customFormat="1" ht="13" x14ac:dyDescent="0.15"/>
    <row r="6536" customFormat="1" ht="13" x14ac:dyDescent="0.15"/>
    <row r="6537" customFormat="1" ht="13" x14ac:dyDescent="0.15"/>
    <row r="6538" customFormat="1" ht="13" x14ac:dyDescent="0.15"/>
    <row r="6539" customFormat="1" ht="13" x14ac:dyDescent="0.15"/>
    <row r="6540" customFormat="1" ht="13" x14ac:dyDescent="0.15"/>
    <row r="6541" customFormat="1" ht="13" x14ac:dyDescent="0.15"/>
    <row r="6542" customFormat="1" ht="13" x14ac:dyDescent="0.15"/>
    <row r="6543" customFormat="1" ht="13" x14ac:dyDescent="0.15"/>
    <row r="6544" customFormat="1" ht="13" x14ac:dyDescent="0.15"/>
    <row r="6545" customFormat="1" ht="13" x14ac:dyDescent="0.15"/>
    <row r="6546" customFormat="1" ht="13" x14ac:dyDescent="0.15"/>
    <row r="6547" customFormat="1" ht="13" x14ac:dyDescent="0.15"/>
    <row r="6548" customFormat="1" ht="13" x14ac:dyDescent="0.15"/>
    <row r="6549" customFormat="1" ht="13" x14ac:dyDescent="0.15"/>
    <row r="6550" customFormat="1" ht="13" x14ac:dyDescent="0.15"/>
    <row r="6551" customFormat="1" ht="13" x14ac:dyDescent="0.15"/>
    <row r="6552" customFormat="1" ht="13" x14ac:dyDescent="0.15"/>
    <row r="6553" customFormat="1" ht="13" x14ac:dyDescent="0.15"/>
    <row r="6554" customFormat="1" ht="13" x14ac:dyDescent="0.15"/>
    <row r="6555" customFormat="1" ht="13" x14ac:dyDescent="0.15"/>
    <row r="6556" customFormat="1" ht="13" x14ac:dyDescent="0.15"/>
    <row r="6557" customFormat="1" ht="13" x14ac:dyDescent="0.15"/>
    <row r="6558" customFormat="1" ht="13" x14ac:dyDescent="0.15"/>
    <row r="6559" customFormat="1" ht="13" x14ac:dyDescent="0.15"/>
    <row r="6560" customFormat="1" ht="13" x14ac:dyDescent="0.15"/>
    <row r="6561" customFormat="1" ht="13" x14ac:dyDescent="0.15"/>
    <row r="6562" customFormat="1" ht="13" x14ac:dyDescent="0.15"/>
    <row r="6563" customFormat="1" ht="13" x14ac:dyDescent="0.15"/>
    <row r="6564" customFormat="1" ht="13" x14ac:dyDescent="0.15"/>
    <row r="6565" customFormat="1" ht="13" x14ac:dyDescent="0.15"/>
    <row r="6566" customFormat="1" ht="13" x14ac:dyDescent="0.15"/>
    <row r="6567" customFormat="1" ht="13" x14ac:dyDescent="0.15"/>
    <row r="6568" customFormat="1" ht="13" x14ac:dyDescent="0.15"/>
    <row r="6569" customFormat="1" ht="13" x14ac:dyDescent="0.15"/>
    <row r="6570" customFormat="1" ht="13" x14ac:dyDescent="0.15"/>
    <row r="6571" customFormat="1" ht="13" x14ac:dyDescent="0.15"/>
    <row r="6572" customFormat="1" ht="13" x14ac:dyDescent="0.15"/>
    <row r="6573" customFormat="1" ht="13" x14ac:dyDescent="0.15"/>
    <row r="6574" customFormat="1" ht="13" x14ac:dyDescent="0.15"/>
    <row r="6575" customFormat="1" ht="13" x14ac:dyDescent="0.15"/>
    <row r="6576" customFormat="1" ht="13" x14ac:dyDescent="0.15"/>
    <row r="6577" customFormat="1" ht="13" x14ac:dyDescent="0.15"/>
    <row r="6578" customFormat="1" ht="13" x14ac:dyDescent="0.15"/>
    <row r="6579" customFormat="1" ht="13" x14ac:dyDescent="0.15"/>
    <row r="6580" customFormat="1" ht="13" x14ac:dyDescent="0.15"/>
    <row r="6581" customFormat="1" ht="13" x14ac:dyDescent="0.15"/>
    <row r="6582" customFormat="1" ht="13" x14ac:dyDescent="0.15"/>
    <row r="6583" customFormat="1" ht="13" x14ac:dyDescent="0.15"/>
    <row r="6584" customFormat="1" ht="13" x14ac:dyDescent="0.15"/>
    <row r="6585" customFormat="1" ht="13" x14ac:dyDescent="0.15"/>
    <row r="6586" customFormat="1" ht="13" x14ac:dyDescent="0.15"/>
    <row r="6587" customFormat="1" ht="13" x14ac:dyDescent="0.15"/>
    <row r="6588" customFormat="1" ht="13" x14ac:dyDescent="0.15"/>
    <row r="6589" customFormat="1" ht="13" x14ac:dyDescent="0.15"/>
    <row r="6590" customFormat="1" ht="13" x14ac:dyDescent="0.15"/>
    <row r="6591" customFormat="1" ht="13" x14ac:dyDescent="0.15"/>
    <row r="6592" customFormat="1" ht="13" x14ac:dyDescent="0.15"/>
    <row r="6593" customFormat="1" ht="13" x14ac:dyDescent="0.15"/>
    <row r="6594" customFormat="1" ht="13" x14ac:dyDescent="0.15"/>
    <row r="6595" customFormat="1" ht="13" x14ac:dyDescent="0.15"/>
    <row r="6596" customFormat="1" ht="13" x14ac:dyDescent="0.15"/>
    <row r="6597" customFormat="1" ht="13" x14ac:dyDescent="0.15"/>
    <row r="6598" customFormat="1" ht="13" x14ac:dyDescent="0.15"/>
    <row r="6599" customFormat="1" ht="13" x14ac:dyDescent="0.15"/>
    <row r="6600" customFormat="1" ht="13" x14ac:dyDescent="0.15"/>
    <row r="6601" customFormat="1" ht="13" x14ac:dyDescent="0.15"/>
    <row r="6602" customFormat="1" ht="13" x14ac:dyDescent="0.15"/>
    <row r="6603" customFormat="1" ht="13" x14ac:dyDescent="0.15"/>
    <row r="6604" customFormat="1" ht="13" x14ac:dyDescent="0.15"/>
    <row r="6605" customFormat="1" ht="13" x14ac:dyDescent="0.15"/>
    <row r="6606" customFormat="1" ht="13" x14ac:dyDescent="0.15"/>
    <row r="6607" customFormat="1" ht="13" x14ac:dyDescent="0.15"/>
    <row r="6608" customFormat="1" ht="13" x14ac:dyDescent="0.15"/>
    <row r="6609" customFormat="1" ht="13" x14ac:dyDescent="0.15"/>
    <row r="6610" customFormat="1" ht="13" x14ac:dyDescent="0.15"/>
    <row r="6611" customFormat="1" ht="13" x14ac:dyDescent="0.15"/>
    <row r="6612" customFormat="1" ht="13" x14ac:dyDescent="0.15"/>
    <row r="6613" customFormat="1" ht="13" x14ac:dyDescent="0.15"/>
    <row r="6614" customFormat="1" ht="13" x14ac:dyDescent="0.15"/>
    <row r="6615" customFormat="1" ht="13" x14ac:dyDescent="0.15"/>
    <row r="6616" customFormat="1" ht="13" x14ac:dyDescent="0.15"/>
    <row r="6617" customFormat="1" ht="13" x14ac:dyDescent="0.15"/>
    <row r="6618" customFormat="1" ht="13" x14ac:dyDescent="0.15"/>
    <row r="6619" customFormat="1" ht="13" x14ac:dyDescent="0.15"/>
    <row r="6620" customFormat="1" ht="13" x14ac:dyDescent="0.15"/>
    <row r="6621" customFormat="1" ht="13" x14ac:dyDescent="0.15"/>
    <row r="6622" customFormat="1" ht="13" x14ac:dyDescent="0.15"/>
    <row r="6623" customFormat="1" ht="13" x14ac:dyDescent="0.15"/>
    <row r="6624" customFormat="1" ht="13" x14ac:dyDescent="0.15"/>
    <row r="6625" customFormat="1" ht="13" x14ac:dyDescent="0.15"/>
    <row r="6626" customFormat="1" ht="13" x14ac:dyDescent="0.15"/>
    <row r="6627" customFormat="1" ht="13" x14ac:dyDescent="0.15"/>
    <row r="6628" customFormat="1" ht="13" x14ac:dyDescent="0.15"/>
    <row r="6629" customFormat="1" ht="13" x14ac:dyDescent="0.15"/>
    <row r="6630" customFormat="1" ht="13" x14ac:dyDescent="0.15"/>
    <row r="6631" customFormat="1" ht="13" x14ac:dyDescent="0.15"/>
    <row r="6632" customFormat="1" ht="13" x14ac:dyDescent="0.15"/>
    <row r="6633" customFormat="1" ht="13" x14ac:dyDescent="0.15"/>
    <row r="6634" customFormat="1" ht="13" x14ac:dyDescent="0.15"/>
    <row r="6635" customFormat="1" ht="13" x14ac:dyDescent="0.15"/>
    <row r="6636" customFormat="1" ht="13" x14ac:dyDescent="0.15"/>
    <row r="6637" customFormat="1" ht="13" x14ac:dyDescent="0.15"/>
    <row r="6638" customFormat="1" ht="13" x14ac:dyDescent="0.15"/>
    <row r="6639" customFormat="1" ht="13" x14ac:dyDescent="0.15"/>
    <row r="6640" customFormat="1" ht="13" x14ac:dyDescent="0.15"/>
    <row r="6641" customFormat="1" ht="13" x14ac:dyDescent="0.15"/>
    <row r="6642" customFormat="1" ht="13" x14ac:dyDescent="0.15"/>
    <row r="6643" customFormat="1" ht="13" x14ac:dyDescent="0.15"/>
    <row r="6644" customFormat="1" ht="13" x14ac:dyDescent="0.15"/>
    <row r="6645" customFormat="1" ht="13" x14ac:dyDescent="0.15"/>
    <row r="6646" customFormat="1" ht="13" x14ac:dyDescent="0.15"/>
    <row r="6647" customFormat="1" ht="13" x14ac:dyDescent="0.15"/>
    <row r="6648" customFormat="1" ht="13" x14ac:dyDescent="0.15"/>
    <row r="6649" customFormat="1" ht="13" x14ac:dyDescent="0.15"/>
    <row r="6650" customFormat="1" ht="13" x14ac:dyDescent="0.15"/>
    <row r="6651" customFormat="1" ht="13" x14ac:dyDescent="0.15"/>
    <row r="6652" customFormat="1" ht="13" x14ac:dyDescent="0.15"/>
    <row r="6653" customFormat="1" ht="13" x14ac:dyDescent="0.15"/>
    <row r="6654" customFormat="1" ht="13" x14ac:dyDescent="0.15"/>
    <row r="6655" customFormat="1" ht="13" x14ac:dyDescent="0.15"/>
    <row r="6656" customFormat="1" ht="13" x14ac:dyDescent="0.15"/>
    <row r="6657" customFormat="1" ht="13" x14ac:dyDescent="0.15"/>
    <row r="6658" customFormat="1" ht="13" x14ac:dyDescent="0.15"/>
    <row r="6659" customFormat="1" ht="13" x14ac:dyDescent="0.15"/>
    <row r="6660" customFormat="1" ht="13" x14ac:dyDescent="0.15"/>
    <row r="6661" customFormat="1" ht="13" x14ac:dyDescent="0.15"/>
    <row r="6662" customFormat="1" ht="13" x14ac:dyDescent="0.15"/>
    <row r="6663" customFormat="1" ht="13" x14ac:dyDescent="0.15"/>
    <row r="6664" customFormat="1" ht="13" x14ac:dyDescent="0.15"/>
    <row r="6665" customFormat="1" ht="13" x14ac:dyDescent="0.15"/>
    <row r="6666" customFormat="1" ht="13" x14ac:dyDescent="0.15"/>
    <row r="6667" customFormat="1" ht="13" x14ac:dyDescent="0.15"/>
    <row r="6668" customFormat="1" ht="13" x14ac:dyDescent="0.15"/>
    <row r="6669" customFormat="1" ht="13" x14ac:dyDescent="0.15"/>
    <row r="6670" customFormat="1" ht="13" x14ac:dyDescent="0.15"/>
    <row r="6671" customFormat="1" ht="13" x14ac:dyDescent="0.15"/>
    <row r="6672" customFormat="1" ht="13" x14ac:dyDescent="0.15"/>
    <row r="6673" customFormat="1" ht="13" x14ac:dyDescent="0.15"/>
    <row r="6674" customFormat="1" ht="13" x14ac:dyDescent="0.15"/>
    <row r="6675" customFormat="1" ht="13" x14ac:dyDescent="0.15"/>
    <row r="6676" customFormat="1" ht="13" x14ac:dyDescent="0.15"/>
    <row r="6677" customFormat="1" ht="13" x14ac:dyDescent="0.15"/>
    <row r="6678" customFormat="1" ht="13" x14ac:dyDescent="0.15"/>
    <row r="6679" customFormat="1" ht="13" x14ac:dyDescent="0.15"/>
    <row r="6680" customFormat="1" ht="13" x14ac:dyDescent="0.15"/>
    <row r="6681" customFormat="1" ht="13" x14ac:dyDescent="0.15"/>
    <row r="6682" customFormat="1" ht="13" x14ac:dyDescent="0.15"/>
    <row r="6683" customFormat="1" ht="13" x14ac:dyDescent="0.15"/>
    <row r="6684" customFormat="1" ht="13" x14ac:dyDescent="0.15"/>
    <row r="6685" customFormat="1" ht="13" x14ac:dyDescent="0.15"/>
    <row r="6686" customFormat="1" ht="13" x14ac:dyDescent="0.15"/>
    <row r="6687" customFormat="1" ht="13" x14ac:dyDescent="0.15"/>
    <row r="6688" customFormat="1" ht="13" x14ac:dyDescent="0.15"/>
    <row r="6689" customFormat="1" ht="13" x14ac:dyDescent="0.15"/>
    <row r="6690" customFormat="1" ht="13" x14ac:dyDescent="0.15"/>
    <row r="6691" customFormat="1" ht="13" x14ac:dyDescent="0.15"/>
    <row r="6692" customFormat="1" ht="13" x14ac:dyDescent="0.15"/>
    <row r="6693" customFormat="1" ht="13" x14ac:dyDescent="0.15"/>
    <row r="6694" customFormat="1" ht="13" x14ac:dyDescent="0.15"/>
    <row r="6695" customFormat="1" ht="13" x14ac:dyDescent="0.15"/>
    <row r="6696" customFormat="1" ht="13" x14ac:dyDescent="0.15"/>
    <row r="6697" customFormat="1" ht="13" x14ac:dyDescent="0.15"/>
    <row r="6698" customFormat="1" ht="13" x14ac:dyDescent="0.15"/>
    <row r="6699" customFormat="1" ht="13" x14ac:dyDescent="0.15"/>
    <row r="6700" customFormat="1" ht="13" x14ac:dyDescent="0.15"/>
    <row r="6701" customFormat="1" ht="13" x14ac:dyDescent="0.15"/>
    <row r="6702" customFormat="1" ht="13" x14ac:dyDescent="0.15"/>
    <row r="6703" customFormat="1" ht="13" x14ac:dyDescent="0.15"/>
    <row r="6704" customFormat="1" ht="13" x14ac:dyDescent="0.15"/>
    <row r="6705" customFormat="1" ht="13" x14ac:dyDescent="0.15"/>
    <row r="6706" customFormat="1" ht="13" x14ac:dyDescent="0.15"/>
    <row r="6707" customFormat="1" ht="13" x14ac:dyDescent="0.15"/>
    <row r="6708" customFormat="1" ht="13" x14ac:dyDescent="0.15"/>
    <row r="6709" customFormat="1" ht="13" x14ac:dyDescent="0.15"/>
    <row r="6710" customFormat="1" ht="13" x14ac:dyDescent="0.15"/>
    <row r="6711" customFormat="1" ht="13" x14ac:dyDescent="0.15"/>
    <row r="6712" customFormat="1" ht="13" x14ac:dyDescent="0.15"/>
    <row r="6713" customFormat="1" ht="13" x14ac:dyDescent="0.15"/>
    <row r="6714" customFormat="1" ht="13" x14ac:dyDescent="0.15"/>
    <row r="6715" customFormat="1" ht="13" x14ac:dyDescent="0.15"/>
    <row r="6716" customFormat="1" ht="13" x14ac:dyDescent="0.15"/>
    <row r="6717" customFormat="1" ht="13" x14ac:dyDescent="0.15"/>
    <row r="6718" customFormat="1" ht="13" x14ac:dyDescent="0.15"/>
    <row r="6719" customFormat="1" ht="13" x14ac:dyDescent="0.15"/>
    <row r="6720" customFormat="1" ht="13" x14ac:dyDescent="0.15"/>
    <row r="6721" customFormat="1" ht="13" x14ac:dyDescent="0.15"/>
    <row r="6722" customFormat="1" ht="13" x14ac:dyDescent="0.15"/>
    <row r="6723" customFormat="1" ht="13" x14ac:dyDescent="0.15"/>
    <row r="6724" customFormat="1" ht="13" x14ac:dyDescent="0.15"/>
    <row r="6725" customFormat="1" ht="13" x14ac:dyDescent="0.15"/>
    <row r="6726" customFormat="1" ht="13" x14ac:dyDescent="0.15"/>
    <row r="6727" customFormat="1" ht="13" x14ac:dyDescent="0.15"/>
    <row r="6728" customFormat="1" ht="13" x14ac:dyDescent="0.15"/>
    <row r="6729" customFormat="1" ht="13" x14ac:dyDescent="0.15"/>
    <row r="6730" customFormat="1" ht="13" x14ac:dyDescent="0.15"/>
    <row r="6731" customFormat="1" ht="13" x14ac:dyDescent="0.15"/>
    <row r="6732" customFormat="1" ht="13" x14ac:dyDescent="0.15"/>
    <row r="6733" customFormat="1" ht="13" x14ac:dyDescent="0.15"/>
    <row r="6734" customFormat="1" ht="13" x14ac:dyDescent="0.15"/>
    <row r="6735" customFormat="1" ht="13" x14ac:dyDescent="0.15"/>
    <row r="6736" customFormat="1" ht="13" x14ac:dyDescent="0.15"/>
    <row r="6737" customFormat="1" ht="13" x14ac:dyDescent="0.15"/>
    <row r="6738" customFormat="1" ht="13" x14ac:dyDescent="0.15"/>
    <row r="6739" customFormat="1" ht="13" x14ac:dyDescent="0.15"/>
    <row r="6740" customFormat="1" ht="13" x14ac:dyDescent="0.15"/>
    <row r="6741" customFormat="1" ht="13" x14ac:dyDescent="0.15"/>
    <row r="6742" customFormat="1" ht="13" x14ac:dyDescent="0.15"/>
    <row r="6743" customFormat="1" ht="13" x14ac:dyDescent="0.15"/>
    <row r="6744" customFormat="1" ht="13" x14ac:dyDescent="0.15"/>
    <row r="6745" customFormat="1" ht="13" x14ac:dyDescent="0.15"/>
    <row r="6746" customFormat="1" ht="13" x14ac:dyDescent="0.15"/>
    <row r="6747" customFormat="1" ht="13" x14ac:dyDescent="0.15"/>
    <row r="6748" customFormat="1" ht="13" x14ac:dyDescent="0.15"/>
    <row r="6749" customFormat="1" ht="13" x14ac:dyDescent="0.15"/>
    <row r="6750" customFormat="1" ht="13" x14ac:dyDescent="0.15"/>
    <row r="6751" customFormat="1" ht="13" x14ac:dyDescent="0.15"/>
    <row r="6752" customFormat="1" ht="13" x14ac:dyDescent="0.15"/>
    <row r="6753" customFormat="1" ht="13" x14ac:dyDescent="0.15"/>
    <row r="6754" customFormat="1" ht="13" x14ac:dyDescent="0.15"/>
    <row r="6755" customFormat="1" ht="13" x14ac:dyDescent="0.15"/>
    <row r="6756" customFormat="1" ht="13" x14ac:dyDescent="0.15"/>
    <row r="6757" customFormat="1" ht="13" x14ac:dyDescent="0.15"/>
    <row r="6758" customFormat="1" ht="13" x14ac:dyDescent="0.15"/>
    <row r="6759" customFormat="1" ht="13" x14ac:dyDescent="0.15"/>
    <row r="6760" customFormat="1" ht="13" x14ac:dyDescent="0.15"/>
    <row r="6761" customFormat="1" ht="13" x14ac:dyDescent="0.15"/>
    <row r="6762" customFormat="1" ht="13" x14ac:dyDescent="0.15"/>
    <row r="6763" customFormat="1" ht="13" x14ac:dyDescent="0.15"/>
    <row r="6764" customFormat="1" ht="13" x14ac:dyDescent="0.15"/>
    <row r="6765" customFormat="1" ht="13" x14ac:dyDescent="0.15"/>
    <row r="6766" customFormat="1" ht="13" x14ac:dyDescent="0.15"/>
    <row r="6767" customFormat="1" ht="13" x14ac:dyDescent="0.15"/>
    <row r="6768" customFormat="1" ht="13" x14ac:dyDescent="0.15"/>
    <row r="6769" customFormat="1" ht="13" x14ac:dyDescent="0.15"/>
    <row r="6770" customFormat="1" ht="13" x14ac:dyDescent="0.15"/>
    <row r="6771" customFormat="1" ht="13" x14ac:dyDescent="0.15"/>
    <row r="6772" customFormat="1" ht="13" x14ac:dyDescent="0.15"/>
    <row r="6773" customFormat="1" ht="13" x14ac:dyDescent="0.15"/>
    <row r="6774" customFormat="1" ht="13" x14ac:dyDescent="0.15"/>
    <row r="6775" customFormat="1" ht="13" x14ac:dyDescent="0.15"/>
    <row r="6776" customFormat="1" ht="13" x14ac:dyDescent="0.15"/>
    <row r="6777" customFormat="1" ht="13" x14ac:dyDescent="0.15"/>
    <row r="6778" customFormat="1" ht="13" x14ac:dyDescent="0.15"/>
    <row r="6779" customFormat="1" ht="13" x14ac:dyDescent="0.15"/>
    <row r="6780" customFormat="1" ht="13" x14ac:dyDescent="0.15"/>
    <row r="6781" customFormat="1" ht="13" x14ac:dyDescent="0.15"/>
    <row r="6782" customFormat="1" ht="13" x14ac:dyDescent="0.15"/>
    <row r="6783" customFormat="1" ht="13" x14ac:dyDescent="0.15"/>
    <row r="6784" customFormat="1" ht="13" x14ac:dyDescent="0.15"/>
    <row r="6785" customFormat="1" ht="13" x14ac:dyDescent="0.15"/>
    <row r="6786" customFormat="1" ht="13" x14ac:dyDescent="0.15"/>
    <row r="6787" customFormat="1" ht="13" x14ac:dyDescent="0.15"/>
    <row r="6788" customFormat="1" ht="13" x14ac:dyDescent="0.15"/>
    <row r="6789" customFormat="1" ht="13" x14ac:dyDescent="0.15"/>
    <row r="6790" customFormat="1" ht="13" x14ac:dyDescent="0.15"/>
    <row r="6791" customFormat="1" ht="13" x14ac:dyDescent="0.15"/>
    <row r="6792" customFormat="1" ht="13" x14ac:dyDescent="0.15"/>
    <row r="6793" customFormat="1" ht="13" x14ac:dyDescent="0.15"/>
    <row r="6794" customFormat="1" ht="13" x14ac:dyDescent="0.15"/>
    <row r="6795" customFormat="1" ht="13" x14ac:dyDescent="0.15"/>
    <row r="6796" customFormat="1" ht="13" x14ac:dyDescent="0.15"/>
    <row r="6797" customFormat="1" ht="13" x14ac:dyDescent="0.15"/>
    <row r="6798" customFormat="1" ht="13" x14ac:dyDescent="0.15"/>
    <row r="6799" customFormat="1" ht="13" x14ac:dyDescent="0.15"/>
    <row r="6800" customFormat="1" ht="13" x14ac:dyDescent="0.15"/>
    <row r="6801" customFormat="1" ht="13" x14ac:dyDescent="0.15"/>
    <row r="6802" customFormat="1" ht="13" x14ac:dyDescent="0.15"/>
    <row r="6803" customFormat="1" ht="13" x14ac:dyDescent="0.15"/>
    <row r="6804" customFormat="1" ht="13" x14ac:dyDescent="0.15"/>
    <row r="6805" customFormat="1" ht="13" x14ac:dyDescent="0.15"/>
    <row r="6806" customFormat="1" ht="13" x14ac:dyDescent="0.15"/>
    <row r="6807" customFormat="1" ht="13" x14ac:dyDescent="0.15"/>
    <row r="6808" customFormat="1" ht="13" x14ac:dyDescent="0.15"/>
    <row r="6809" customFormat="1" ht="13" x14ac:dyDescent="0.15"/>
    <row r="6810" customFormat="1" ht="13" x14ac:dyDescent="0.15"/>
    <row r="6811" customFormat="1" ht="13" x14ac:dyDescent="0.15"/>
    <row r="6812" customFormat="1" ht="13" x14ac:dyDescent="0.15"/>
    <row r="6813" customFormat="1" ht="13" x14ac:dyDescent="0.15"/>
    <row r="6814" customFormat="1" ht="13" x14ac:dyDescent="0.15"/>
    <row r="6815" customFormat="1" ht="13" x14ac:dyDescent="0.15"/>
    <row r="6816" customFormat="1" ht="13" x14ac:dyDescent="0.15"/>
    <row r="6817" customFormat="1" ht="13" x14ac:dyDescent="0.15"/>
    <row r="6818" customFormat="1" ht="13" x14ac:dyDescent="0.15"/>
    <row r="6819" customFormat="1" ht="13" x14ac:dyDescent="0.15"/>
    <row r="6820" customFormat="1" ht="13" x14ac:dyDescent="0.15"/>
    <row r="6821" customFormat="1" ht="13" x14ac:dyDescent="0.15"/>
    <row r="6822" customFormat="1" ht="13" x14ac:dyDescent="0.15"/>
    <row r="6823" customFormat="1" ht="13" x14ac:dyDescent="0.15"/>
    <row r="6824" customFormat="1" ht="13" x14ac:dyDescent="0.15"/>
    <row r="6825" customFormat="1" ht="13" x14ac:dyDescent="0.15"/>
    <row r="6826" customFormat="1" ht="13" x14ac:dyDescent="0.15"/>
    <row r="6827" customFormat="1" ht="13" x14ac:dyDescent="0.15"/>
    <row r="6828" customFormat="1" ht="13" x14ac:dyDescent="0.15"/>
    <row r="6829" customFormat="1" ht="13" x14ac:dyDescent="0.15"/>
    <row r="6830" customFormat="1" ht="13" x14ac:dyDescent="0.15"/>
    <row r="6831" customFormat="1" ht="13" x14ac:dyDescent="0.15"/>
    <row r="6832" customFormat="1" ht="13" x14ac:dyDescent="0.15"/>
    <row r="6833" customFormat="1" ht="13" x14ac:dyDescent="0.15"/>
    <row r="6834" customFormat="1" ht="13" x14ac:dyDescent="0.15"/>
    <row r="6835" customFormat="1" ht="13" x14ac:dyDescent="0.15"/>
    <row r="6836" customFormat="1" ht="13" x14ac:dyDescent="0.15"/>
    <row r="6837" customFormat="1" ht="13" x14ac:dyDescent="0.15"/>
    <row r="6838" customFormat="1" ht="13" x14ac:dyDescent="0.15"/>
    <row r="6839" customFormat="1" ht="13" x14ac:dyDescent="0.15"/>
    <row r="6840" customFormat="1" ht="13" x14ac:dyDescent="0.15"/>
    <row r="6841" customFormat="1" ht="13" x14ac:dyDescent="0.15"/>
    <row r="6842" customFormat="1" ht="13" x14ac:dyDescent="0.15"/>
    <row r="6843" customFormat="1" ht="13" x14ac:dyDescent="0.15"/>
    <row r="6844" customFormat="1" ht="13" x14ac:dyDescent="0.15"/>
    <row r="6845" customFormat="1" ht="13" x14ac:dyDescent="0.15"/>
    <row r="6846" customFormat="1" ht="13" x14ac:dyDescent="0.15"/>
    <row r="6847" customFormat="1" ht="13" x14ac:dyDescent="0.15"/>
    <row r="6848" customFormat="1" ht="13" x14ac:dyDescent="0.15"/>
    <row r="6849" customFormat="1" ht="13" x14ac:dyDescent="0.15"/>
    <row r="6850" customFormat="1" ht="13" x14ac:dyDescent="0.15"/>
    <row r="6851" customFormat="1" ht="13" x14ac:dyDescent="0.15"/>
    <row r="6852" customFormat="1" ht="13" x14ac:dyDescent="0.15"/>
    <row r="6853" customFormat="1" ht="13" x14ac:dyDescent="0.15"/>
    <row r="6854" customFormat="1" ht="13" x14ac:dyDescent="0.15"/>
    <row r="6855" customFormat="1" ht="13" x14ac:dyDescent="0.15"/>
    <row r="6856" customFormat="1" ht="13" x14ac:dyDescent="0.15"/>
    <row r="6857" customFormat="1" ht="13" x14ac:dyDescent="0.15"/>
    <row r="6858" customFormat="1" ht="13" x14ac:dyDescent="0.15"/>
    <row r="6859" customFormat="1" ht="13" x14ac:dyDescent="0.15"/>
    <row r="6860" customFormat="1" ht="13" x14ac:dyDescent="0.15"/>
    <row r="6861" customFormat="1" ht="13" x14ac:dyDescent="0.15"/>
    <row r="6862" customFormat="1" ht="13" x14ac:dyDescent="0.15"/>
    <row r="6863" customFormat="1" ht="13" x14ac:dyDescent="0.15"/>
    <row r="6864" customFormat="1" ht="13" x14ac:dyDescent="0.15"/>
    <row r="6865" customFormat="1" ht="13" x14ac:dyDescent="0.15"/>
    <row r="6866" customFormat="1" ht="13" x14ac:dyDescent="0.15"/>
    <row r="6867" customFormat="1" ht="13" x14ac:dyDescent="0.15"/>
    <row r="6868" customFormat="1" ht="13" x14ac:dyDescent="0.15"/>
    <row r="6869" customFormat="1" ht="13" x14ac:dyDescent="0.15"/>
    <row r="6870" customFormat="1" ht="13" x14ac:dyDescent="0.15"/>
    <row r="6871" customFormat="1" ht="13" x14ac:dyDescent="0.15"/>
    <row r="6872" customFormat="1" ht="13" x14ac:dyDescent="0.15"/>
    <row r="6873" customFormat="1" ht="13" x14ac:dyDescent="0.15"/>
    <row r="6874" customFormat="1" ht="13" x14ac:dyDescent="0.15"/>
    <row r="6875" customFormat="1" ht="13" x14ac:dyDescent="0.15"/>
    <row r="6876" customFormat="1" ht="13" x14ac:dyDescent="0.15"/>
    <row r="6877" customFormat="1" ht="13" x14ac:dyDescent="0.15"/>
    <row r="6878" customFormat="1" ht="13" x14ac:dyDescent="0.15"/>
    <row r="6879" customFormat="1" ht="13" x14ac:dyDescent="0.15"/>
    <row r="6880" customFormat="1" ht="13" x14ac:dyDescent="0.15"/>
    <row r="6881" customFormat="1" ht="13" x14ac:dyDescent="0.15"/>
    <row r="6882" customFormat="1" ht="13" x14ac:dyDescent="0.15"/>
    <row r="6883" customFormat="1" ht="13" x14ac:dyDescent="0.15"/>
    <row r="6884" customFormat="1" ht="13" x14ac:dyDescent="0.15"/>
    <row r="6885" customFormat="1" ht="13" x14ac:dyDescent="0.15"/>
    <row r="6886" customFormat="1" ht="13" x14ac:dyDescent="0.15"/>
    <row r="6887" customFormat="1" ht="13" x14ac:dyDescent="0.15"/>
    <row r="6888" customFormat="1" ht="13" x14ac:dyDescent="0.15"/>
    <row r="6889" customFormat="1" ht="13" x14ac:dyDescent="0.15"/>
    <row r="6890" customFormat="1" ht="13" x14ac:dyDescent="0.15"/>
    <row r="6891" customFormat="1" ht="13" x14ac:dyDescent="0.15"/>
    <row r="6892" customFormat="1" ht="13" x14ac:dyDescent="0.15"/>
    <row r="6893" customFormat="1" ht="13" x14ac:dyDescent="0.15"/>
    <row r="6894" customFormat="1" ht="13" x14ac:dyDescent="0.15"/>
    <row r="6895" customFormat="1" ht="13" x14ac:dyDescent="0.15"/>
    <row r="6896" customFormat="1" ht="13" x14ac:dyDescent="0.15"/>
    <row r="6897" customFormat="1" ht="13" x14ac:dyDescent="0.15"/>
    <row r="6898" customFormat="1" ht="13" x14ac:dyDescent="0.15"/>
    <row r="6899" customFormat="1" ht="13" x14ac:dyDescent="0.15"/>
    <row r="6900" customFormat="1" ht="13" x14ac:dyDescent="0.15"/>
    <row r="6901" customFormat="1" ht="13" x14ac:dyDescent="0.15"/>
    <row r="6902" customFormat="1" ht="13" x14ac:dyDescent="0.15"/>
    <row r="6903" customFormat="1" ht="13" x14ac:dyDescent="0.15"/>
    <row r="6904" customFormat="1" ht="13" x14ac:dyDescent="0.15"/>
    <row r="6905" customFormat="1" ht="13" x14ac:dyDescent="0.15"/>
    <row r="6906" customFormat="1" ht="13" x14ac:dyDescent="0.15"/>
    <row r="6907" customFormat="1" ht="13" x14ac:dyDescent="0.15"/>
    <row r="6908" customFormat="1" ht="13" x14ac:dyDescent="0.15"/>
    <row r="6909" customFormat="1" ht="13" x14ac:dyDescent="0.15"/>
    <row r="6910" customFormat="1" ht="13" x14ac:dyDescent="0.15"/>
    <row r="6911" customFormat="1" ht="13" x14ac:dyDescent="0.15"/>
    <row r="6912" customFormat="1" ht="13" x14ac:dyDescent="0.15"/>
    <row r="6913" customFormat="1" ht="13" x14ac:dyDescent="0.15"/>
    <row r="6914" customFormat="1" ht="13" x14ac:dyDescent="0.15"/>
    <row r="6915" customFormat="1" ht="13" x14ac:dyDescent="0.15"/>
    <row r="6916" customFormat="1" ht="13" x14ac:dyDescent="0.15"/>
    <row r="6917" customFormat="1" ht="13" x14ac:dyDescent="0.15"/>
    <row r="6918" customFormat="1" ht="13" x14ac:dyDescent="0.15"/>
    <row r="6919" customFormat="1" ht="13" x14ac:dyDescent="0.15"/>
    <row r="6920" customFormat="1" ht="13" x14ac:dyDescent="0.15"/>
    <row r="6921" customFormat="1" ht="13" x14ac:dyDescent="0.15"/>
    <row r="6922" customFormat="1" ht="13" x14ac:dyDescent="0.15"/>
    <row r="6923" customFormat="1" ht="13" x14ac:dyDescent="0.15"/>
    <row r="6924" customFormat="1" ht="13" x14ac:dyDescent="0.15"/>
    <row r="6925" customFormat="1" ht="13" x14ac:dyDescent="0.15"/>
    <row r="6926" customFormat="1" ht="13" x14ac:dyDescent="0.15"/>
    <row r="6927" customFormat="1" ht="13" x14ac:dyDescent="0.15"/>
    <row r="6928" customFormat="1" ht="13" x14ac:dyDescent="0.15"/>
    <row r="6929" customFormat="1" ht="13" x14ac:dyDescent="0.15"/>
    <row r="6930" customFormat="1" ht="13" x14ac:dyDescent="0.15"/>
    <row r="6931" customFormat="1" ht="13" x14ac:dyDescent="0.15"/>
    <row r="6932" customFormat="1" ht="13" x14ac:dyDescent="0.15"/>
    <row r="6933" customFormat="1" ht="13" x14ac:dyDescent="0.15"/>
    <row r="6934" customFormat="1" ht="13" x14ac:dyDescent="0.15"/>
    <row r="6935" customFormat="1" ht="13" x14ac:dyDescent="0.15"/>
    <row r="6936" customFormat="1" ht="13" x14ac:dyDescent="0.15"/>
    <row r="6937" customFormat="1" ht="13" x14ac:dyDescent="0.15"/>
    <row r="6938" customFormat="1" ht="13" x14ac:dyDescent="0.15"/>
    <row r="6939" customFormat="1" ht="13" x14ac:dyDescent="0.15"/>
    <row r="6940" customFormat="1" ht="13" x14ac:dyDescent="0.15"/>
    <row r="6941" customFormat="1" ht="13" x14ac:dyDescent="0.15"/>
    <row r="6942" customFormat="1" ht="13" x14ac:dyDescent="0.15"/>
    <row r="6943" customFormat="1" ht="13" x14ac:dyDescent="0.15"/>
    <row r="6944" customFormat="1" ht="13" x14ac:dyDescent="0.15"/>
    <row r="6945" customFormat="1" ht="13" x14ac:dyDescent="0.15"/>
    <row r="6946" customFormat="1" ht="13" x14ac:dyDescent="0.15"/>
    <row r="6947" customFormat="1" ht="13" x14ac:dyDescent="0.15"/>
    <row r="6948" customFormat="1" ht="13" x14ac:dyDescent="0.15"/>
    <row r="6949" customFormat="1" ht="13" x14ac:dyDescent="0.15"/>
    <row r="6950" customFormat="1" ht="13" x14ac:dyDescent="0.15"/>
    <row r="6951" customFormat="1" ht="13" x14ac:dyDescent="0.15"/>
    <row r="6952" customFormat="1" ht="13" x14ac:dyDescent="0.15"/>
    <row r="6953" customFormat="1" ht="13" x14ac:dyDescent="0.15"/>
    <row r="6954" customFormat="1" ht="13" x14ac:dyDescent="0.15"/>
    <row r="6955" customFormat="1" ht="13" x14ac:dyDescent="0.15"/>
    <row r="6956" customFormat="1" ht="13" x14ac:dyDescent="0.15"/>
    <row r="6957" customFormat="1" ht="13" x14ac:dyDescent="0.15"/>
    <row r="6958" customFormat="1" ht="13" x14ac:dyDescent="0.15"/>
    <row r="6959" customFormat="1" ht="13" x14ac:dyDescent="0.15"/>
    <row r="6960" customFormat="1" ht="13" x14ac:dyDescent="0.15"/>
    <row r="6961" customFormat="1" ht="13" x14ac:dyDescent="0.15"/>
    <row r="6962" customFormat="1" ht="13" x14ac:dyDescent="0.15"/>
    <row r="6963" customFormat="1" ht="13" x14ac:dyDescent="0.15"/>
    <row r="6964" customFormat="1" ht="13" x14ac:dyDescent="0.15"/>
    <row r="6965" customFormat="1" ht="13" x14ac:dyDescent="0.15"/>
    <row r="6966" customFormat="1" ht="13" x14ac:dyDescent="0.15"/>
    <row r="6967" customFormat="1" ht="13" x14ac:dyDescent="0.15"/>
    <row r="6968" customFormat="1" ht="13" x14ac:dyDescent="0.15"/>
    <row r="6969" customFormat="1" ht="13" x14ac:dyDescent="0.15"/>
    <row r="6970" customFormat="1" ht="13" x14ac:dyDescent="0.15"/>
    <row r="6971" customFormat="1" ht="13" x14ac:dyDescent="0.15"/>
    <row r="6972" customFormat="1" ht="13" x14ac:dyDescent="0.15"/>
    <row r="6973" customFormat="1" ht="13" x14ac:dyDescent="0.15"/>
    <row r="6974" customFormat="1" ht="13" x14ac:dyDescent="0.15"/>
    <row r="6975" customFormat="1" ht="13" x14ac:dyDescent="0.15"/>
    <row r="6976" customFormat="1" ht="13" x14ac:dyDescent="0.15"/>
    <row r="6977" customFormat="1" ht="13" x14ac:dyDescent="0.15"/>
    <row r="6978" customFormat="1" ht="13" x14ac:dyDescent="0.15"/>
    <row r="6979" customFormat="1" ht="13" x14ac:dyDescent="0.15"/>
    <row r="6980" customFormat="1" ht="13" x14ac:dyDescent="0.15"/>
    <row r="6981" customFormat="1" ht="13" x14ac:dyDescent="0.15"/>
    <row r="6982" customFormat="1" ht="13" x14ac:dyDescent="0.15"/>
    <row r="6983" customFormat="1" ht="13" x14ac:dyDescent="0.15"/>
    <row r="6984" customFormat="1" ht="13" x14ac:dyDescent="0.15"/>
    <row r="6985" customFormat="1" ht="13" x14ac:dyDescent="0.15"/>
    <row r="6986" customFormat="1" ht="13" x14ac:dyDescent="0.15"/>
    <row r="6987" customFormat="1" ht="13" x14ac:dyDescent="0.15"/>
    <row r="6988" customFormat="1" ht="13" x14ac:dyDescent="0.15"/>
    <row r="6989" customFormat="1" ht="13" x14ac:dyDescent="0.15"/>
    <row r="6990" customFormat="1" ht="13" x14ac:dyDescent="0.15"/>
    <row r="6991" customFormat="1" ht="13" x14ac:dyDescent="0.15"/>
    <row r="6992" customFormat="1" ht="13" x14ac:dyDescent="0.15"/>
    <row r="6993" customFormat="1" ht="13" x14ac:dyDescent="0.15"/>
    <row r="6994" customFormat="1" ht="13" x14ac:dyDescent="0.15"/>
    <row r="6995" customFormat="1" ht="13" x14ac:dyDescent="0.15"/>
    <row r="6996" customFormat="1" ht="13" x14ac:dyDescent="0.15"/>
    <row r="6997" customFormat="1" ht="13" x14ac:dyDescent="0.15"/>
    <row r="6998" customFormat="1" ht="13" x14ac:dyDescent="0.15"/>
    <row r="6999" customFormat="1" ht="13" x14ac:dyDescent="0.15"/>
    <row r="7000" customFormat="1" ht="13" x14ac:dyDescent="0.15"/>
    <row r="7001" customFormat="1" ht="13" x14ac:dyDescent="0.15"/>
    <row r="7002" customFormat="1" ht="13" x14ac:dyDescent="0.15"/>
    <row r="7003" customFormat="1" ht="13" x14ac:dyDescent="0.15"/>
    <row r="7004" customFormat="1" ht="13" x14ac:dyDescent="0.15"/>
    <row r="7005" customFormat="1" ht="13" x14ac:dyDescent="0.15"/>
    <row r="7006" customFormat="1" ht="13" x14ac:dyDescent="0.15"/>
    <row r="7007" customFormat="1" ht="13" x14ac:dyDescent="0.15"/>
    <row r="7008" customFormat="1" ht="13" x14ac:dyDescent="0.15"/>
    <row r="7009" customFormat="1" ht="13" x14ac:dyDescent="0.15"/>
    <row r="7010" customFormat="1" ht="13" x14ac:dyDescent="0.15"/>
    <row r="7011" customFormat="1" ht="13" x14ac:dyDescent="0.15"/>
    <row r="7012" customFormat="1" ht="13" x14ac:dyDescent="0.15"/>
    <row r="7013" customFormat="1" ht="13" x14ac:dyDescent="0.15"/>
    <row r="7014" customFormat="1" ht="13" x14ac:dyDescent="0.15"/>
    <row r="7015" customFormat="1" ht="13" x14ac:dyDescent="0.15"/>
    <row r="7016" customFormat="1" ht="13" x14ac:dyDescent="0.15"/>
    <row r="7017" customFormat="1" ht="13" x14ac:dyDescent="0.15"/>
    <row r="7018" customFormat="1" ht="13" x14ac:dyDescent="0.15"/>
    <row r="7019" customFormat="1" ht="13" x14ac:dyDescent="0.15"/>
    <row r="7020" customFormat="1" ht="13" x14ac:dyDescent="0.15"/>
    <row r="7021" customFormat="1" ht="13" x14ac:dyDescent="0.15"/>
    <row r="7022" customFormat="1" ht="13" x14ac:dyDescent="0.15"/>
    <row r="7023" customFormat="1" ht="13" x14ac:dyDescent="0.15"/>
    <row r="7024" customFormat="1" ht="13" x14ac:dyDescent="0.15"/>
    <row r="7025" customFormat="1" ht="13" x14ac:dyDescent="0.15"/>
    <row r="7026" customFormat="1" ht="13" x14ac:dyDescent="0.15"/>
    <row r="7027" customFormat="1" ht="13" x14ac:dyDescent="0.15"/>
    <row r="7028" customFormat="1" ht="13" x14ac:dyDescent="0.15"/>
    <row r="7029" customFormat="1" ht="13" x14ac:dyDescent="0.15"/>
    <row r="7030" customFormat="1" ht="13" x14ac:dyDescent="0.15"/>
    <row r="7031" customFormat="1" ht="13" x14ac:dyDescent="0.15"/>
    <row r="7032" customFormat="1" ht="13" x14ac:dyDescent="0.15"/>
    <row r="7033" customFormat="1" ht="13" x14ac:dyDescent="0.15"/>
    <row r="7034" customFormat="1" ht="13" x14ac:dyDescent="0.15"/>
    <row r="7035" customFormat="1" ht="13" x14ac:dyDescent="0.15"/>
    <row r="7036" customFormat="1" ht="13" x14ac:dyDescent="0.15"/>
    <row r="7037" customFormat="1" ht="13" x14ac:dyDescent="0.15"/>
    <row r="7038" customFormat="1" ht="13" x14ac:dyDescent="0.15"/>
    <row r="7039" customFormat="1" ht="13" x14ac:dyDescent="0.15"/>
    <row r="7040" customFormat="1" ht="13" x14ac:dyDescent="0.15"/>
    <row r="7041" customFormat="1" ht="13" x14ac:dyDescent="0.15"/>
    <row r="7042" customFormat="1" ht="13" x14ac:dyDescent="0.15"/>
    <row r="7043" customFormat="1" ht="13" x14ac:dyDescent="0.15"/>
    <row r="7044" customFormat="1" ht="13" x14ac:dyDescent="0.15"/>
    <row r="7045" customFormat="1" ht="13" x14ac:dyDescent="0.15"/>
    <row r="7046" customFormat="1" ht="13" x14ac:dyDescent="0.15"/>
    <row r="7047" customFormat="1" ht="13" x14ac:dyDescent="0.15"/>
    <row r="7048" customFormat="1" ht="13" x14ac:dyDescent="0.15"/>
    <row r="7049" customFormat="1" ht="13" x14ac:dyDescent="0.15"/>
    <row r="7050" customFormat="1" ht="13" x14ac:dyDescent="0.15"/>
    <row r="7051" customFormat="1" ht="13" x14ac:dyDescent="0.15"/>
    <row r="7052" customFormat="1" ht="13" x14ac:dyDescent="0.15"/>
    <row r="7053" customFormat="1" ht="13" x14ac:dyDescent="0.15"/>
    <row r="7054" customFormat="1" ht="13" x14ac:dyDescent="0.15"/>
    <row r="7055" customFormat="1" ht="13" x14ac:dyDescent="0.15"/>
    <row r="7056" customFormat="1" ht="13" x14ac:dyDescent="0.15"/>
    <row r="7057" customFormat="1" ht="13" x14ac:dyDescent="0.15"/>
    <row r="7058" customFormat="1" ht="13" x14ac:dyDescent="0.15"/>
    <row r="7059" customFormat="1" ht="13" x14ac:dyDescent="0.15"/>
    <row r="7060" customFormat="1" ht="13" x14ac:dyDescent="0.15"/>
    <row r="7061" customFormat="1" ht="13" x14ac:dyDescent="0.15"/>
    <row r="7062" customFormat="1" ht="13" x14ac:dyDescent="0.15"/>
    <row r="7063" customFormat="1" ht="13" x14ac:dyDescent="0.15"/>
    <row r="7064" customFormat="1" ht="13" x14ac:dyDescent="0.15"/>
    <row r="7065" customFormat="1" ht="13" x14ac:dyDescent="0.15"/>
    <row r="7066" customFormat="1" ht="13" x14ac:dyDescent="0.15"/>
    <row r="7067" customFormat="1" ht="13" x14ac:dyDescent="0.15"/>
    <row r="7068" customFormat="1" ht="13" x14ac:dyDescent="0.15"/>
    <row r="7069" customFormat="1" ht="13" x14ac:dyDescent="0.15"/>
    <row r="7070" customFormat="1" ht="13" x14ac:dyDescent="0.15"/>
    <row r="7071" customFormat="1" ht="13" x14ac:dyDescent="0.15"/>
    <row r="7072" customFormat="1" ht="13" x14ac:dyDescent="0.15"/>
    <row r="7073" customFormat="1" ht="13" x14ac:dyDescent="0.15"/>
    <row r="7074" customFormat="1" ht="13" x14ac:dyDescent="0.15"/>
    <row r="7075" customFormat="1" ht="13" x14ac:dyDescent="0.15"/>
    <row r="7076" customFormat="1" ht="13" x14ac:dyDescent="0.15"/>
    <row r="7077" customFormat="1" ht="13" x14ac:dyDescent="0.15"/>
    <row r="7078" customFormat="1" ht="13" x14ac:dyDescent="0.15"/>
    <row r="7079" customFormat="1" ht="13" x14ac:dyDescent="0.15"/>
    <row r="7080" customFormat="1" ht="13" x14ac:dyDescent="0.15"/>
    <row r="7081" customFormat="1" ht="13" x14ac:dyDescent="0.15"/>
    <row r="7082" customFormat="1" ht="13" x14ac:dyDescent="0.15"/>
    <row r="7083" customFormat="1" ht="13" x14ac:dyDescent="0.15"/>
    <row r="7084" customFormat="1" ht="13" x14ac:dyDescent="0.15"/>
    <row r="7085" customFormat="1" ht="13" x14ac:dyDescent="0.15"/>
    <row r="7086" customFormat="1" ht="13" x14ac:dyDescent="0.15"/>
    <row r="7087" customFormat="1" ht="13" x14ac:dyDescent="0.15"/>
    <row r="7088" customFormat="1" ht="13" x14ac:dyDescent="0.15"/>
    <row r="7089" customFormat="1" ht="13" x14ac:dyDescent="0.15"/>
    <row r="7090" customFormat="1" ht="13" x14ac:dyDescent="0.15"/>
    <row r="7091" customFormat="1" ht="13" x14ac:dyDescent="0.15"/>
    <row r="7092" customFormat="1" ht="13" x14ac:dyDescent="0.15"/>
    <row r="7093" customFormat="1" ht="13" x14ac:dyDescent="0.15"/>
    <row r="7094" customFormat="1" ht="13" x14ac:dyDescent="0.15"/>
    <row r="7095" customFormat="1" ht="13" x14ac:dyDescent="0.15"/>
    <row r="7096" customFormat="1" ht="13" x14ac:dyDescent="0.15"/>
    <row r="7097" customFormat="1" ht="13" x14ac:dyDescent="0.15"/>
    <row r="7098" customFormat="1" ht="13" x14ac:dyDescent="0.15"/>
    <row r="7099" customFormat="1" ht="13" x14ac:dyDescent="0.15"/>
    <row r="7100" customFormat="1" ht="13" x14ac:dyDescent="0.15"/>
    <row r="7101" customFormat="1" ht="13" x14ac:dyDescent="0.15"/>
    <row r="7102" customFormat="1" ht="13" x14ac:dyDescent="0.15"/>
    <row r="7103" customFormat="1" ht="13" x14ac:dyDescent="0.15"/>
    <row r="7104" customFormat="1" ht="13" x14ac:dyDescent="0.15"/>
    <row r="7105" customFormat="1" ht="13" x14ac:dyDescent="0.15"/>
    <row r="7106" customFormat="1" ht="13" x14ac:dyDescent="0.15"/>
    <row r="7107" customFormat="1" ht="13" x14ac:dyDescent="0.15"/>
    <row r="7108" customFormat="1" ht="13" x14ac:dyDescent="0.15"/>
    <row r="7109" customFormat="1" ht="13" x14ac:dyDescent="0.15"/>
    <row r="7110" customFormat="1" ht="13" x14ac:dyDescent="0.15"/>
    <row r="7111" customFormat="1" ht="13" x14ac:dyDescent="0.15"/>
    <row r="7112" customFormat="1" ht="13" x14ac:dyDescent="0.15"/>
    <row r="7113" customFormat="1" ht="13" x14ac:dyDescent="0.15"/>
    <row r="7114" customFormat="1" ht="13" x14ac:dyDescent="0.15"/>
    <row r="7115" customFormat="1" ht="13" x14ac:dyDescent="0.15"/>
    <row r="7116" customFormat="1" ht="13" x14ac:dyDescent="0.15"/>
    <row r="7117" customFormat="1" ht="13" x14ac:dyDescent="0.15"/>
    <row r="7118" customFormat="1" ht="13" x14ac:dyDescent="0.15"/>
    <row r="7119" customFormat="1" ht="13" x14ac:dyDescent="0.15"/>
    <row r="7120" customFormat="1" ht="13" x14ac:dyDescent="0.15"/>
    <row r="7121" customFormat="1" ht="13" x14ac:dyDescent="0.15"/>
    <row r="7122" customFormat="1" ht="13" x14ac:dyDescent="0.15"/>
    <row r="7123" customFormat="1" ht="13" x14ac:dyDescent="0.15"/>
    <row r="7124" customFormat="1" ht="13" x14ac:dyDescent="0.15"/>
    <row r="7125" customFormat="1" ht="13" x14ac:dyDescent="0.15"/>
    <row r="7126" customFormat="1" ht="13" x14ac:dyDescent="0.15"/>
    <row r="7127" customFormat="1" ht="13" x14ac:dyDescent="0.15"/>
    <row r="7128" customFormat="1" ht="13" x14ac:dyDescent="0.15"/>
    <row r="7129" customFormat="1" ht="13" x14ac:dyDescent="0.15"/>
    <row r="7130" customFormat="1" ht="13" x14ac:dyDescent="0.15"/>
    <row r="7131" customFormat="1" ht="13" x14ac:dyDescent="0.15"/>
    <row r="7132" customFormat="1" ht="13" x14ac:dyDescent="0.15"/>
    <row r="7133" customFormat="1" ht="13" x14ac:dyDescent="0.15"/>
    <row r="7134" customFormat="1" ht="13" x14ac:dyDescent="0.15"/>
    <row r="7135" customFormat="1" ht="13" x14ac:dyDescent="0.15"/>
    <row r="7136" customFormat="1" ht="13" x14ac:dyDescent="0.15"/>
    <row r="7137" customFormat="1" ht="13" x14ac:dyDescent="0.15"/>
    <row r="7138" customFormat="1" ht="13" x14ac:dyDescent="0.15"/>
    <row r="7139" customFormat="1" ht="13" x14ac:dyDescent="0.15"/>
    <row r="7140" customFormat="1" ht="13" x14ac:dyDescent="0.15"/>
    <row r="7141" customFormat="1" ht="13" x14ac:dyDescent="0.15"/>
    <row r="7142" customFormat="1" ht="13" x14ac:dyDescent="0.15"/>
    <row r="7143" customFormat="1" ht="13" x14ac:dyDescent="0.15"/>
    <row r="7144" customFormat="1" ht="13" x14ac:dyDescent="0.15"/>
    <row r="7145" customFormat="1" ht="13" x14ac:dyDescent="0.15"/>
    <row r="7146" customFormat="1" ht="13" x14ac:dyDescent="0.15"/>
    <row r="7147" customFormat="1" ht="13" x14ac:dyDescent="0.15"/>
    <row r="7148" customFormat="1" ht="13" x14ac:dyDescent="0.15"/>
    <row r="7149" customFormat="1" ht="13" x14ac:dyDescent="0.15"/>
    <row r="7150" customFormat="1" ht="13" x14ac:dyDescent="0.15"/>
    <row r="7151" customFormat="1" ht="13" x14ac:dyDescent="0.15"/>
    <row r="7152" customFormat="1" ht="13" x14ac:dyDescent="0.15"/>
    <row r="7153" customFormat="1" ht="13" x14ac:dyDescent="0.15"/>
    <row r="7154" customFormat="1" ht="13" x14ac:dyDescent="0.15"/>
    <row r="7155" customFormat="1" ht="13" x14ac:dyDescent="0.15"/>
    <row r="7156" customFormat="1" ht="13" x14ac:dyDescent="0.15"/>
    <row r="7157" customFormat="1" ht="13" x14ac:dyDescent="0.15"/>
    <row r="7158" customFormat="1" ht="13" x14ac:dyDescent="0.15"/>
    <row r="7159" customFormat="1" ht="13" x14ac:dyDescent="0.15"/>
    <row r="7160" customFormat="1" ht="13" x14ac:dyDescent="0.15"/>
    <row r="7161" customFormat="1" ht="13" x14ac:dyDescent="0.15"/>
    <row r="7162" customFormat="1" ht="13" x14ac:dyDescent="0.15"/>
    <row r="7163" customFormat="1" ht="13" x14ac:dyDescent="0.15"/>
    <row r="7164" customFormat="1" ht="13" x14ac:dyDescent="0.15"/>
    <row r="7165" customFormat="1" ht="13" x14ac:dyDescent="0.15"/>
    <row r="7166" customFormat="1" ht="13" x14ac:dyDescent="0.15"/>
    <row r="7167" customFormat="1" ht="13" x14ac:dyDescent="0.15"/>
    <row r="7168" customFormat="1" ht="13" x14ac:dyDescent="0.15"/>
    <row r="7169" customFormat="1" ht="13" x14ac:dyDescent="0.15"/>
    <row r="7170" customFormat="1" ht="13" x14ac:dyDescent="0.15"/>
    <row r="7171" customFormat="1" ht="13" x14ac:dyDescent="0.15"/>
    <row r="7172" customFormat="1" ht="13" x14ac:dyDescent="0.15"/>
    <row r="7173" customFormat="1" ht="13" x14ac:dyDescent="0.15"/>
    <row r="7174" customFormat="1" ht="13" x14ac:dyDescent="0.15"/>
    <row r="7175" customFormat="1" ht="13" x14ac:dyDescent="0.15"/>
    <row r="7176" customFormat="1" ht="13" x14ac:dyDescent="0.15"/>
    <row r="7177" customFormat="1" ht="13" x14ac:dyDescent="0.15"/>
    <row r="7178" customFormat="1" ht="13" x14ac:dyDescent="0.15"/>
    <row r="7179" customFormat="1" ht="13" x14ac:dyDescent="0.15"/>
    <row r="7180" customFormat="1" ht="13" x14ac:dyDescent="0.15"/>
    <row r="7181" customFormat="1" ht="13" x14ac:dyDescent="0.15"/>
    <row r="7182" customFormat="1" ht="13" x14ac:dyDescent="0.15"/>
    <row r="7183" customFormat="1" ht="13" x14ac:dyDescent="0.15"/>
    <row r="7184" customFormat="1" ht="13" x14ac:dyDescent="0.15"/>
    <row r="7185" customFormat="1" ht="13" x14ac:dyDescent="0.15"/>
    <row r="7186" customFormat="1" ht="13" x14ac:dyDescent="0.15"/>
    <row r="7187" customFormat="1" ht="13" x14ac:dyDescent="0.15"/>
    <row r="7188" customFormat="1" ht="13" x14ac:dyDescent="0.15"/>
    <row r="7189" customFormat="1" ht="13" x14ac:dyDescent="0.15"/>
    <row r="7190" customFormat="1" ht="13" x14ac:dyDescent="0.15"/>
    <row r="7191" customFormat="1" ht="13" x14ac:dyDescent="0.15"/>
    <row r="7192" customFormat="1" ht="13" x14ac:dyDescent="0.15"/>
    <row r="7193" customFormat="1" ht="13" x14ac:dyDescent="0.15"/>
    <row r="7194" customFormat="1" ht="13" x14ac:dyDescent="0.15"/>
    <row r="7195" customFormat="1" ht="13" x14ac:dyDescent="0.15"/>
    <row r="7196" customFormat="1" ht="13" x14ac:dyDescent="0.15"/>
    <row r="7197" customFormat="1" ht="13" x14ac:dyDescent="0.15"/>
    <row r="7198" customFormat="1" ht="13" x14ac:dyDescent="0.15"/>
    <row r="7199" customFormat="1" ht="13" x14ac:dyDescent="0.15"/>
    <row r="7200" customFormat="1" ht="13" x14ac:dyDescent="0.15"/>
    <row r="7201" customFormat="1" ht="13" x14ac:dyDescent="0.15"/>
    <row r="7202" customFormat="1" ht="13" x14ac:dyDescent="0.15"/>
    <row r="7203" customFormat="1" ht="13" x14ac:dyDescent="0.15"/>
    <row r="7204" customFormat="1" ht="13" x14ac:dyDescent="0.15"/>
    <row r="7205" customFormat="1" ht="13" x14ac:dyDescent="0.15"/>
    <row r="7206" customFormat="1" ht="13" x14ac:dyDescent="0.15"/>
    <row r="7207" customFormat="1" ht="13" x14ac:dyDescent="0.15"/>
    <row r="7208" customFormat="1" ht="13" x14ac:dyDescent="0.15"/>
    <row r="7209" customFormat="1" ht="13" x14ac:dyDescent="0.15"/>
    <row r="7210" customFormat="1" ht="13" x14ac:dyDescent="0.15"/>
    <row r="7211" customFormat="1" ht="13" x14ac:dyDescent="0.15"/>
    <row r="7212" customFormat="1" ht="13" x14ac:dyDescent="0.15"/>
    <row r="7213" customFormat="1" ht="13" x14ac:dyDescent="0.15"/>
    <row r="7214" customFormat="1" ht="13" x14ac:dyDescent="0.15"/>
    <row r="7215" customFormat="1" ht="13" x14ac:dyDescent="0.15"/>
    <row r="7216" customFormat="1" ht="13" x14ac:dyDescent="0.15"/>
    <row r="7217" customFormat="1" ht="13" x14ac:dyDescent="0.15"/>
    <row r="7218" customFormat="1" ht="13" x14ac:dyDescent="0.15"/>
    <row r="7219" customFormat="1" ht="13" x14ac:dyDescent="0.15"/>
    <row r="7220" customFormat="1" ht="13" x14ac:dyDescent="0.15"/>
    <row r="7221" customFormat="1" ht="13" x14ac:dyDescent="0.15"/>
    <row r="7222" customFormat="1" ht="13" x14ac:dyDescent="0.15"/>
    <row r="7223" customFormat="1" ht="13" x14ac:dyDescent="0.15"/>
    <row r="7224" customFormat="1" ht="13" x14ac:dyDescent="0.15"/>
    <row r="7225" customFormat="1" ht="13" x14ac:dyDescent="0.15"/>
    <row r="7226" customFormat="1" ht="13" x14ac:dyDescent="0.15"/>
    <row r="7227" customFormat="1" ht="13" x14ac:dyDescent="0.15"/>
    <row r="7228" customFormat="1" ht="13" x14ac:dyDescent="0.15"/>
    <row r="7229" customFormat="1" ht="13" x14ac:dyDescent="0.15"/>
    <row r="7230" customFormat="1" ht="13" x14ac:dyDescent="0.15"/>
    <row r="7231" customFormat="1" ht="13" x14ac:dyDescent="0.15"/>
    <row r="7232" customFormat="1" ht="13" x14ac:dyDescent="0.15"/>
    <row r="7233" customFormat="1" ht="13" x14ac:dyDescent="0.15"/>
    <row r="7234" customFormat="1" ht="13" x14ac:dyDescent="0.15"/>
    <row r="7235" customFormat="1" ht="13" x14ac:dyDescent="0.15"/>
    <row r="7236" customFormat="1" ht="13" x14ac:dyDescent="0.15"/>
    <row r="7237" customFormat="1" ht="13" x14ac:dyDescent="0.15"/>
    <row r="7238" customFormat="1" ht="13" x14ac:dyDescent="0.15"/>
    <row r="7239" customFormat="1" ht="13" x14ac:dyDescent="0.15"/>
    <row r="7240" customFormat="1" ht="13" x14ac:dyDescent="0.15"/>
    <row r="7241" customFormat="1" ht="13" x14ac:dyDescent="0.15"/>
    <row r="7242" customFormat="1" ht="13" x14ac:dyDescent="0.15"/>
    <row r="7243" customFormat="1" ht="13" x14ac:dyDescent="0.15"/>
    <row r="7244" customFormat="1" ht="13" x14ac:dyDescent="0.15"/>
    <row r="7245" customFormat="1" ht="13" x14ac:dyDescent="0.15"/>
    <row r="7246" customFormat="1" ht="13" x14ac:dyDescent="0.15"/>
    <row r="7247" customFormat="1" ht="13" x14ac:dyDescent="0.15"/>
    <row r="7248" customFormat="1" ht="13" x14ac:dyDescent="0.15"/>
    <row r="7249" customFormat="1" ht="13" x14ac:dyDescent="0.15"/>
    <row r="7250" customFormat="1" ht="13" x14ac:dyDescent="0.15"/>
    <row r="7251" customFormat="1" ht="13" x14ac:dyDescent="0.15"/>
    <row r="7252" customFormat="1" ht="13" x14ac:dyDescent="0.15"/>
    <row r="7253" customFormat="1" ht="13" x14ac:dyDescent="0.15"/>
    <row r="7254" customFormat="1" ht="13" x14ac:dyDescent="0.15"/>
    <row r="7255" customFormat="1" ht="13" x14ac:dyDescent="0.15"/>
    <row r="7256" customFormat="1" ht="13" x14ac:dyDescent="0.15"/>
    <row r="7257" customFormat="1" ht="13" x14ac:dyDescent="0.15"/>
    <row r="7258" customFormat="1" ht="13" x14ac:dyDescent="0.15"/>
    <row r="7259" customFormat="1" ht="13" x14ac:dyDescent="0.15"/>
    <row r="7260" customFormat="1" ht="13" x14ac:dyDescent="0.15"/>
    <row r="7261" customFormat="1" ht="13" x14ac:dyDescent="0.15"/>
    <row r="7262" customFormat="1" ht="13" x14ac:dyDescent="0.15"/>
    <row r="7263" customFormat="1" ht="13" x14ac:dyDescent="0.15"/>
    <row r="7264" customFormat="1" ht="13" x14ac:dyDescent="0.15"/>
    <row r="7265" customFormat="1" ht="13" x14ac:dyDescent="0.15"/>
    <row r="7266" customFormat="1" ht="13" x14ac:dyDescent="0.15"/>
    <row r="7267" customFormat="1" ht="13" x14ac:dyDescent="0.15"/>
    <row r="7268" customFormat="1" ht="13" x14ac:dyDescent="0.15"/>
    <row r="7269" customFormat="1" ht="13" x14ac:dyDescent="0.15"/>
    <row r="7270" customFormat="1" ht="13" x14ac:dyDescent="0.15"/>
    <row r="7271" customFormat="1" ht="13" x14ac:dyDescent="0.15"/>
    <row r="7272" customFormat="1" ht="13" x14ac:dyDescent="0.15"/>
    <row r="7273" customFormat="1" ht="13" x14ac:dyDescent="0.15"/>
    <row r="7274" customFormat="1" ht="13" x14ac:dyDescent="0.15"/>
    <row r="7275" customFormat="1" ht="13" x14ac:dyDescent="0.15"/>
    <row r="7276" customFormat="1" ht="13" x14ac:dyDescent="0.15"/>
    <row r="7277" customFormat="1" ht="13" x14ac:dyDescent="0.15"/>
    <row r="7278" customFormat="1" ht="13" x14ac:dyDescent="0.15"/>
    <row r="7279" customFormat="1" ht="13" x14ac:dyDescent="0.15"/>
    <row r="7280" customFormat="1" ht="13" x14ac:dyDescent="0.15"/>
    <row r="7281" customFormat="1" ht="13" x14ac:dyDescent="0.15"/>
    <row r="7282" customFormat="1" ht="13" x14ac:dyDescent="0.15"/>
    <row r="7283" customFormat="1" ht="13" x14ac:dyDescent="0.15"/>
    <row r="7284" customFormat="1" ht="13" x14ac:dyDescent="0.15"/>
    <row r="7285" customFormat="1" ht="13" x14ac:dyDescent="0.15"/>
    <row r="7286" customFormat="1" ht="13" x14ac:dyDescent="0.15"/>
    <row r="7287" customFormat="1" ht="13" x14ac:dyDescent="0.15"/>
    <row r="7288" customFormat="1" ht="13" x14ac:dyDescent="0.15"/>
    <row r="7289" customFormat="1" ht="13" x14ac:dyDescent="0.15"/>
    <row r="7290" customFormat="1" ht="13" x14ac:dyDescent="0.15"/>
    <row r="7291" customFormat="1" ht="13" x14ac:dyDescent="0.15"/>
    <row r="7292" customFormat="1" ht="13" x14ac:dyDescent="0.15"/>
    <row r="7293" customFormat="1" ht="13" x14ac:dyDescent="0.15"/>
    <row r="7294" customFormat="1" ht="13" x14ac:dyDescent="0.15"/>
    <row r="7295" customFormat="1" ht="13" x14ac:dyDescent="0.15"/>
    <row r="7296" customFormat="1" ht="13" x14ac:dyDescent="0.15"/>
    <row r="7297" customFormat="1" ht="13" x14ac:dyDescent="0.15"/>
    <row r="7298" customFormat="1" ht="13" x14ac:dyDescent="0.15"/>
    <row r="7299" customFormat="1" ht="13" x14ac:dyDescent="0.15"/>
    <row r="7300" customFormat="1" ht="13" x14ac:dyDescent="0.15"/>
    <row r="7301" customFormat="1" ht="13" x14ac:dyDescent="0.15"/>
    <row r="7302" customFormat="1" ht="13" x14ac:dyDescent="0.15"/>
    <row r="7303" customFormat="1" ht="13" x14ac:dyDescent="0.15"/>
    <row r="7304" customFormat="1" ht="13" x14ac:dyDescent="0.15"/>
    <row r="7305" customFormat="1" ht="13" x14ac:dyDescent="0.15"/>
    <row r="7306" customFormat="1" ht="13" x14ac:dyDescent="0.15"/>
    <row r="7307" customFormat="1" ht="13" x14ac:dyDescent="0.15"/>
    <row r="7308" customFormat="1" ht="13" x14ac:dyDescent="0.15"/>
    <row r="7309" customFormat="1" ht="13" x14ac:dyDescent="0.15"/>
    <row r="7310" customFormat="1" ht="13" x14ac:dyDescent="0.15"/>
    <row r="7311" customFormat="1" ht="13" x14ac:dyDescent="0.15"/>
    <row r="7312" customFormat="1" ht="13" x14ac:dyDescent="0.15"/>
    <row r="7313" customFormat="1" ht="13" x14ac:dyDescent="0.15"/>
    <row r="7314" customFormat="1" ht="13" x14ac:dyDescent="0.15"/>
    <row r="7315" customFormat="1" ht="13" x14ac:dyDescent="0.15"/>
    <row r="7316" customFormat="1" ht="13" x14ac:dyDescent="0.15"/>
    <row r="7317" customFormat="1" ht="13" x14ac:dyDescent="0.15"/>
    <row r="7318" customFormat="1" ht="13" x14ac:dyDescent="0.15"/>
    <row r="7319" customFormat="1" ht="13" x14ac:dyDescent="0.15"/>
    <row r="7320" customFormat="1" ht="13" x14ac:dyDescent="0.15"/>
    <row r="7321" customFormat="1" ht="13" x14ac:dyDescent="0.15"/>
    <row r="7322" customFormat="1" ht="13" x14ac:dyDescent="0.15"/>
    <row r="7323" customFormat="1" ht="13" x14ac:dyDescent="0.15"/>
    <row r="7324" customFormat="1" ht="13" x14ac:dyDescent="0.15"/>
    <row r="7325" customFormat="1" ht="13" x14ac:dyDescent="0.15"/>
    <row r="7326" customFormat="1" ht="13" x14ac:dyDescent="0.15"/>
    <row r="7327" customFormat="1" ht="13" x14ac:dyDescent="0.15"/>
    <row r="7328" customFormat="1" ht="13" x14ac:dyDescent="0.15"/>
    <row r="7329" customFormat="1" ht="13" x14ac:dyDescent="0.15"/>
    <row r="7330" customFormat="1" ht="13" x14ac:dyDescent="0.15"/>
    <row r="7331" customFormat="1" ht="13" x14ac:dyDescent="0.15"/>
    <row r="7332" customFormat="1" ht="13" x14ac:dyDescent="0.15"/>
    <row r="7333" customFormat="1" ht="13" x14ac:dyDescent="0.15"/>
    <row r="7334" customFormat="1" ht="13" x14ac:dyDescent="0.15"/>
    <row r="7335" customFormat="1" ht="13" x14ac:dyDescent="0.15"/>
    <row r="7336" customFormat="1" ht="13" x14ac:dyDescent="0.15"/>
    <row r="7337" customFormat="1" ht="13" x14ac:dyDescent="0.15"/>
    <row r="7338" customFormat="1" ht="13" x14ac:dyDescent="0.15"/>
    <row r="7339" customFormat="1" ht="13" x14ac:dyDescent="0.15"/>
    <row r="7340" customFormat="1" ht="13" x14ac:dyDescent="0.15"/>
    <row r="7341" customFormat="1" ht="13" x14ac:dyDescent="0.15"/>
    <row r="7342" customFormat="1" ht="13" x14ac:dyDescent="0.15"/>
    <row r="7343" customFormat="1" ht="13" x14ac:dyDescent="0.15"/>
    <row r="7344" customFormat="1" ht="13" x14ac:dyDescent="0.15"/>
    <row r="7345" customFormat="1" ht="13" x14ac:dyDescent="0.15"/>
    <row r="7346" customFormat="1" ht="13" x14ac:dyDescent="0.15"/>
    <row r="7347" customFormat="1" ht="13" x14ac:dyDescent="0.15"/>
    <row r="7348" customFormat="1" ht="13" x14ac:dyDescent="0.15"/>
    <row r="7349" customFormat="1" ht="13" x14ac:dyDescent="0.15"/>
    <row r="7350" customFormat="1" ht="13" x14ac:dyDescent="0.15"/>
    <row r="7351" customFormat="1" ht="13" x14ac:dyDescent="0.15"/>
    <row r="7352" customFormat="1" ht="13" x14ac:dyDescent="0.15"/>
    <row r="7353" customFormat="1" ht="13" x14ac:dyDescent="0.15"/>
    <row r="7354" customFormat="1" ht="13" x14ac:dyDescent="0.15"/>
    <row r="7355" customFormat="1" ht="13" x14ac:dyDescent="0.15"/>
    <row r="7356" customFormat="1" ht="13" x14ac:dyDescent="0.15"/>
    <row r="7357" customFormat="1" ht="13" x14ac:dyDescent="0.15"/>
    <row r="7358" customFormat="1" ht="13" x14ac:dyDescent="0.15"/>
    <row r="7359" customFormat="1" ht="13" x14ac:dyDescent="0.15"/>
    <row r="7360" customFormat="1" ht="13" x14ac:dyDescent="0.15"/>
    <row r="7361" customFormat="1" ht="13" x14ac:dyDescent="0.15"/>
    <row r="7362" customFormat="1" ht="13" x14ac:dyDescent="0.15"/>
    <row r="7363" customFormat="1" ht="13" x14ac:dyDescent="0.15"/>
    <row r="7364" customFormat="1" ht="13" x14ac:dyDescent="0.15"/>
    <row r="7365" customFormat="1" ht="13" x14ac:dyDescent="0.15"/>
    <row r="7366" customFormat="1" ht="13" x14ac:dyDescent="0.15"/>
    <row r="7367" customFormat="1" ht="13" x14ac:dyDescent="0.15"/>
    <row r="7368" customFormat="1" ht="13" x14ac:dyDescent="0.15"/>
    <row r="7369" customFormat="1" ht="13" x14ac:dyDescent="0.15"/>
    <row r="7370" customFormat="1" ht="13" x14ac:dyDescent="0.15"/>
    <row r="7371" customFormat="1" ht="13" x14ac:dyDescent="0.15"/>
    <row r="7372" customFormat="1" ht="13" x14ac:dyDescent="0.15"/>
    <row r="7373" customFormat="1" ht="13" x14ac:dyDescent="0.15"/>
    <row r="7374" customFormat="1" ht="13" x14ac:dyDescent="0.15"/>
    <row r="7375" customFormat="1" ht="13" x14ac:dyDescent="0.15"/>
    <row r="7376" customFormat="1" ht="13" x14ac:dyDescent="0.15"/>
    <row r="7377" customFormat="1" ht="13" x14ac:dyDescent="0.15"/>
    <row r="7378" customFormat="1" ht="13" x14ac:dyDescent="0.15"/>
    <row r="7379" customFormat="1" ht="13" x14ac:dyDescent="0.15"/>
    <row r="7380" customFormat="1" ht="13" x14ac:dyDescent="0.15"/>
    <row r="7381" customFormat="1" ht="13" x14ac:dyDescent="0.15"/>
    <row r="7382" customFormat="1" ht="13" x14ac:dyDescent="0.15"/>
    <row r="7383" customFormat="1" ht="13" x14ac:dyDescent="0.15"/>
    <row r="7384" customFormat="1" ht="13" x14ac:dyDescent="0.15"/>
    <row r="7385" customFormat="1" ht="13" x14ac:dyDescent="0.15"/>
    <row r="7386" customFormat="1" ht="13" x14ac:dyDescent="0.15"/>
    <row r="7387" customFormat="1" ht="13" x14ac:dyDescent="0.15"/>
    <row r="7388" customFormat="1" ht="13" x14ac:dyDescent="0.15"/>
    <row r="7389" customFormat="1" ht="13" x14ac:dyDescent="0.15"/>
    <row r="7390" customFormat="1" ht="13" x14ac:dyDescent="0.15"/>
    <row r="7391" customFormat="1" ht="13" x14ac:dyDescent="0.15"/>
    <row r="7392" customFormat="1" ht="13" x14ac:dyDescent="0.15"/>
    <row r="7393" customFormat="1" ht="13" x14ac:dyDescent="0.15"/>
    <row r="7394" customFormat="1" ht="13" x14ac:dyDescent="0.15"/>
    <row r="7395" customFormat="1" ht="13" x14ac:dyDescent="0.15"/>
    <row r="7396" customFormat="1" ht="13" x14ac:dyDescent="0.15"/>
    <row r="7397" customFormat="1" ht="13" x14ac:dyDescent="0.15"/>
    <row r="7398" customFormat="1" ht="13" x14ac:dyDescent="0.15"/>
    <row r="7399" customFormat="1" ht="13" x14ac:dyDescent="0.15"/>
    <row r="7400" customFormat="1" ht="13" x14ac:dyDescent="0.15"/>
    <row r="7401" customFormat="1" ht="13" x14ac:dyDescent="0.15"/>
    <row r="7402" customFormat="1" ht="13" x14ac:dyDescent="0.15"/>
    <row r="7403" customFormat="1" ht="13" x14ac:dyDescent="0.15"/>
    <row r="7404" customFormat="1" ht="13" x14ac:dyDescent="0.15"/>
    <row r="7405" customFormat="1" ht="13" x14ac:dyDescent="0.15"/>
    <row r="7406" customFormat="1" ht="13" x14ac:dyDescent="0.15"/>
    <row r="7407" customFormat="1" ht="13" x14ac:dyDescent="0.15"/>
    <row r="7408" customFormat="1" ht="13" x14ac:dyDescent="0.15"/>
    <row r="7409" customFormat="1" ht="13" x14ac:dyDescent="0.15"/>
    <row r="7410" customFormat="1" ht="13" x14ac:dyDescent="0.15"/>
    <row r="7411" customFormat="1" ht="13" x14ac:dyDescent="0.15"/>
    <row r="7412" customFormat="1" ht="13" x14ac:dyDescent="0.15"/>
    <row r="7413" customFormat="1" ht="13" x14ac:dyDescent="0.15"/>
    <row r="7414" customFormat="1" ht="13" x14ac:dyDescent="0.15"/>
    <row r="7415" customFormat="1" ht="13" x14ac:dyDescent="0.15"/>
    <row r="7416" customFormat="1" ht="13" x14ac:dyDescent="0.15"/>
    <row r="7417" customFormat="1" ht="13" x14ac:dyDescent="0.15"/>
    <row r="7418" customFormat="1" ht="13" x14ac:dyDescent="0.15"/>
    <row r="7419" customFormat="1" ht="13" x14ac:dyDescent="0.15"/>
    <row r="7420" customFormat="1" ht="13" x14ac:dyDescent="0.15"/>
    <row r="7421" customFormat="1" ht="13" x14ac:dyDescent="0.15"/>
    <row r="7422" customFormat="1" ht="13" x14ac:dyDescent="0.15"/>
    <row r="7423" customFormat="1" ht="13" x14ac:dyDescent="0.15"/>
    <row r="7424" customFormat="1" ht="13" x14ac:dyDescent="0.15"/>
    <row r="7425" customFormat="1" ht="13" x14ac:dyDescent="0.15"/>
    <row r="7426" customFormat="1" ht="13" x14ac:dyDescent="0.15"/>
    <row r="7427" customFormat="1" ht="13" x14ac:dyDescent="0.15"/>
    <row r="7428" customFormat="1" ht="13" x14ac:dyDescent="0.15"/>
    <row r="7429" customFormat="1" ht="13" x14ac:dyDescent="0.15"/>
    <row r="7430" customFormat="1" ht="13" x14ac:dyDescent="0.15"/>
    <row r="7431" customFormat="1" ht="13" x14ac:dyDescent="0.15"/>
    <row r="7432" customFormat="1" ht="13" x14ac:dyDescent="0.15"/>
    <row r="7433" customFormat="1" ht="13" x14ac:dyDescent="0.15"/>
    <row r="7434" customFormat="1" ht="13" x14ac:dyDescent="0.15"/>
    <row r="7435" customFormat="1" ht="13" x14ac:dyDescent="0.15"/>
    <row r="7436" customFormat="1" ht="13" x14ac:dyDescent="0.15"/>
    <row r="7437" customFormat="1" ht="13" x14ac:dyDescent="0.15"/>
    <row r="7438" customFormat="1" ht="13" x14ac:dyDescent="0.15"/>
    <row r="7439" customFormat="1" ht="13" x14ac:dyDescent="0.15"/>
    <row r="7440" customFormat="1" ht="13" x14ac:dyDescent="0.15"/>
    <row r="7441" customFormat="1" ht="13" x14ac:dyDescent="0.15"/>
    <row r="7442" customFormat="1" ht="13" x14ac:dyDescent="0.15"/>
    <row r="7443" customFormat="1" ht="13" x14ac:dyDescent="0.15"/>
    <row r="7444" customFormat="1" ht="13" x14ac:dyDescent="0.15"/>
    <row r="7445" customFormat="1" ht="13" x14ac:dyDescent="0.15"/>
    <row r="7446" customFormat="1" ht="13" x14ac:dyDescent="0.15"/>
    <row r="7447" customFormat="1" ht="13" x14ac:dyDescent="0.15"/>
    <row r="7448" customFormat="1" ht="13" x14ac:dyDescent="0.15"/>
    <row r="7449" customFormat="1" ht="13" x14ac:dyDescent="0.15"/>
    <row r="7450" customFormat="1" ht="13" x14ac:dyDescent="0.15"/>
    <row r="7451" customFormat="1" ht="13" x14ac:dyDescent="0.15"/>
    <row r="7452" customFormat="1" ht="13" x14ac:dyDescent="0.15"/>
    <row r="7453" customFormat="1" ht="13" x14ac:dyDescent="0.15"/>
    <row r="7454" customFormat="1" ht="13" x14ac:dyDescent="0.15"/>
    <row r="7455" customFormat="1" ht="13" x14ac:dyDescent="0.15"/>
    <row r="7456" customFormat="1" ht="13" x14ac:dyDescent="0.15"/>
    <row r="7457" customFormat="1" ht="13" x14ac:dyDescent="0.15"/>
    <row r="7458" customFormat="1" ht="13" x14ac:dyDescent="0.15"/>
    <row r="7459" customFormat="1" ht="13" x14ac:dyDescent="0.15"/>
    <row r="7460" customFormat="1" ht="13" x14ac:dyDescent="0.15"/>
    <row r="7461" customFormat="1" ht="13" x14ac:dyDescent="0.15"/>
    <row r="7462" customFormat="1" ht="13" x14ac:dyDescent="0.15"/>
    <row r="7463" customFormat="1" ht="13" x14ac:dyDescent="0.15"/>
    <row r="7464" customFormat="1" ht="13" x14ac:dyDescent="0.15"/>
    <row r="7465" customFormat="1" ht="13" x14ac:dyDescent="0.15"/>
    <row r="7466" customFormat="1" ht="13" x14ac:dyDescent="0.15"/>
    <row r="7467" customFormat="1" ht="13" x14ac:dyDescent="0.15"/>
    <row r="7468" customFormat="1" ht="13" x14ac:dyDescent="0.15"/>
    <row r="7469" customFormat="1" ht="13" x14ac:dyDescent="0.15"/>
    <row r="7470" customFormat="1" ht="13" x14ac:dyDescent="0.15"/>
    <row r="7471" customFormat="1" ht="13" x14ac:dyDescent="0.15"/>
    <row r="7472" customFormat="1" ht="13" x14ac:dyDescent="0.15"/>
    <row r="7473" customFormat="1" ht="13" x14ac:dyDescent="0.15"/>
    <row r="7474" customFormat="1" ht="13" x14ac:dyDescent="0.15"/>
    <row r="7475" customFormat="1" ht="13" x14ac:dyDescent="0.15"/>
    <row r="7476" customFormat="1" ht="13" x14ac:dyDescent="0.15"/>
    <row r="7477" customFormat="1" ht="13" x14ac:dyDescent="0.15"/>
    <row r="7478" customFormat="1" ht="13" x14ac:dyDescent="0.15"/>
    <row r="7479" customFormat="1" ht="13" x14ac:dyDescent="0.15"/>
    <row r="7480" customFormat="1" ht="13" x14ac:dyDescent="0.15"/>
    <row r="7481" customFormat="1" ht="13" x14ac:dyDescent="0.15"/>
    <row r="7482" customFormat="1" ht="13" x14ac:dyDescent="0.15"/>
    <row r="7483" customFormat="1" ht="13" x14ac:dyDescent="0.15"/>
    <row r="7484" customFormat="1" ht="13" x14ac:dyDescent="0.15"/>
    <row r="7485" customFormat="1" ht="13" x14ac:dyDescent="0.15"/>
    <row r="7486" customFormat="1" ht="13" x14ac:dyDescent="0.15"/>
    <row r="7487" customFormat="1" ht="13" x14ac:dyDescent="0.15"/>
    <row r="7488" customFormat="1" ht="13" x14ac:dyDescent="0.15"/>
    <row r="7489" customFormat="1" ht="13" x14ac:dyDescent="0.15"/>
    <row r="7490" customFormat="1" ht="13" x14ac:dyDescent="0.15"/>
    <row r="7491" customFormat="1" ht="13" x14ac:dyDescent="0.15"/>
    <row r="7492" customFormat="1" ht="13" x14ac:dyDescent="0.15"/>
    <row r="7493" customFormat="1" ht="13" x14ac:dyDescent="0.15"/>
    <row r="7494" customFormat="1" ht="13" x14ac:dyDescent="0.15"/>
    <row r="7495" customFormat="1" ht="13" x14ac:dyDescent="0.15"/>
    <row r="7496" customFormat="1" ht="13" x14ac:dyDescent="0.15"/>
    <row r="7497" customFormat="1" ht="13" x14ac:dyDescent="0.15"/>
    <row r="7498" customFormat="1" ht="13" x14ac:dyDescent="0.15"/>
    <row r="7499" customFormat="1" ht="13" x14ac:dyDescent="0.15"/>
    <row r="7500" customFormat="1" ht="13" x14ac:dyDescent="0.15"/>
    <row r="7501" customFormat="1" ht="13" x14ac:dyDescent="0.15"/>
    <row r="7502" customFormat="1" ht="13" x14ac:dyDescent="0.15"/>
    <row r="7503" customFormat="1" ht="13" x14ac:dyDescent="0.15"/>
    <row r="7504" customFormat="1" ht="13" x14ac:dyDescent="0.15"/>
    <row r="7505" customFormat="1" ht="13" x14ac:dyDescent="0.15"/>
    <row r="7506" customFormat="1" ht="13" x14ac:dyDescent="0.15"/>
    <row r="7507" customFormat="1" ht="13" x14ac:dyDescent="0.15"/>
    <row r="7508" customFormat="1" ht="13" x14ac:dyDescent="0.15"/>
    <row r="7509" customFormat="1" ht="13" x14ac:dyDescent="0.15"/>
    <row r="7510" customFormat="1" ht="13" x14ac:dyDescent="0.15"/>
    <row r="7511" customFormat="1" ht="13" x14ac:dyDescent="0.15"/>
    <row r="7512" customFormat="1" ht="13" x14ac:dyDescent="0.15"/>
    <row r="7513" customFormat="1" ht="13" x14ac:dyDescent="0.15"/>
    <row r="7514" customFormat="1" ht="13" x14ac:dyDescent="0.15"/>
    <row r="7515" customFormat="1" ht="13" x14ac:dyDescent="0.15"/>
    <row r="7516" customFormat="1" ht="13" x14ac:dyDescent="0.15"/>
    <row r="7517" customFormat="1" ht="13" x14ac:dyDescent="0.15"/>
    <row r="7518" customFormat="1" ht="13" x14ac:dyDescent="0.15"/>
    <row r="7519" customFormat="1" ht="13" x14ac:dyDescent="0.15"/>
    <row r="7520" customFormat="1" ht="13" x14ac:dyDescent="0.15"/>
    <row r="7521" customFormat="1" ht="13" x14ac:dyDescent="0.15"/>
    <row r="7522" customFormat="1" ht="13" x14ac:dyDescent="0.15"/>
    <row r="7523" customFormat="1" ht="13" x14ac:dyDescent="0.15"/>
    <row r="7524" customFormat="1" ht="13" x14ac:dyDescent="0.15"/>
    <row r="7525" customFormat="1" ht="13" x14ac:dyDescent="0.15"/>
    <row r="7526" customFormat="1" ht="13" x14ac:dyDescent="0.15"/>
    <row r="7527" customFormat="1" ht="13" x14ac:dyDescent="0.15"/>
    <row r="7528" customFormat="1" ht="13" x14ac:dyDescent="0.15"/>
    <row r="7529" customFormat="1" ht="13" x14ac:dyDescent="0.15"/>
    <row r="7530" customFormat="1" ht="13" x14ac:dyDescent="0.15"/>
    <row r="7531" customFormat="1" ht="13" x14ac:dyDescent="0.15"/>
    <row r="7532" customFormat="1" ht="13" x14ac:dyDescent="0.15"/>
    <row r="7533" customFormat="1" ht="13" x14ac:dyDescent="0.15"/>
    <row r="7534" customFormat="1" ht="13" x14ac:dyDescent="0.15"/>
    <row r="7535" customFormat="1" ht="13" x14ac:dyDescent="0.15"/>
    <row r="7536" customFormat="1" ht="13" x14ac:dyDescent="0.15"/>
    <row r="7537" customFormat="1" ht="13" x14ac:dyDescent="0.15"/>
    <row r="7538" customFormat="1" ht="13" x14ac:dyDescent="0.15"/>
    <row r="7539" customFormat="1" ht="13" x14ac:dyDescent="0.15"/>
    <row r="7540" customFormat="1" ht="13" x14ac:dyDescent="0.15"/>
    <row r="7541" customFormat="1" ht="13" x14ac:dyDescent="0.15"/>
    <row r="7542" customFormat="1" ht="13" x14ac:dyDescent="0.15"/>
    <row r="7543" customFormat="1" ht="13" x14ac:dyDescent="0.15"/>
    <row r="7544" customFormat="1" ht="13" x14ac:dyDescent="0.15"/>
    <row r="7545" customFormat="1" ht="13" x14ac:dyDescent="0.15"/>
    <row r="7546" customFormat="1" ht="13" x14ac:dyDescent="0.15"/>
    <row r="7547" customFormat="1" ht="13" x14ac:dyDescent="0.15"/>
    <row r="7548" customFormat="1" ht="13" x14ac:dyDescent="0.15"/>
    <row r="7549" customFormat="1" ht="13" x14ac:dyDescent="0.15"/>
    <row r="7550" customFormat="1" ht="13" x14ac:dyDescent="0.15"/>
    <row r="7551" customFormat="1" ht="13" x14ac:dyDescent="0.15"/>
    <row r="7552" customFormat="1" ht="13" x14ac:dyDescent="0.15"/>
    <row r="7553" customFormat="1" ht="13" x14ac:dyDescent="0.15"/>
    <row r="7554" customFormat="1" ht="13" x14ac:dyDescent="0.15"/>
    <row r="7555" customFormat="1" ht="13" x14ac:dyDescent="0.15"/>
    <row r="7556" customFormat="1" ht="13" x14ac:dyDescent="0.15"/>
    <row r="7557" customFormat="1" ht="13" x14ac:dyDescent="0.15"/>
    <row r="7558" customFormat="1" ht="13" x14ac:dyDescent="0.15"/>
    <row r="7559" customFormat="1" ht="13" x14ac:dyDescent="0.15"/>
    <row r="7560" customFormat="1" ht="13" x14ac:dyDescent="0.15"/>
    <row r="7561" customFormat="1" ht="13" x14ac:dyDescent="0.15"/>
    <row r="7562" customFormat="1" ht="13" x14ac:dyDescent="0.15"/>
    <row r="7563" customFormat="1" ht="13" x14ac:dyDescent="0.15"/>
    <row r="7564" customFormat="1" ht="13" x14ac:dyDescent="0.15"/>
    <row r="7565" customFormat="1" ht="13" x14ac:dyDescent="0.15"/>
    <row r="7566" customFormat="1" ht="13" x14ac:dyDescent="0.15"/>
    <row r="7567" customFormat="1" ht="13" x14ac:dyDescent="0.15"/>
    <row r="7568" customFormat="1" ht="13" x14ac:dyDescent="0.15"/>
    <row r="7569" customFormat="1" ht="13" x14ac:dyDescent="0.15"/>
    <row r="7570" customFormat="1" ht="13" x14ac:dyDescent="0.15"/>
    <row r="7571" customFormat="1" ht="13" x14ac:dyDescent="0.15"/>
    <row r="7572" customFormat="1" ht="13" x14ac:dyDescent="0.15"/>
    <row r="7573" customFormat="1" ht="13" x14ac:dyDescent="0.15"/>
    <row r="7574" customFormat="1" ht="13" x14ac:dyDescent="0.15"/>
    <row r="7575" customFormat="1" ht="13" x14ac:dyDescent="0.15"/>
    <row r="7576" customFormat="1" ht="13" x14ac:dyDescent="0.15"/>
    <row r="7577" customFormat="1" ht="13" x14ac:dyDescent="0.15"/>
    <row r="7578" customFormat="1" ht="13" x14ac:dyDescent="0.15"/>
    <row r="7579" customFormat="1" ht="13" x14ac:dyDescent="0.15"/>
    <row r="7580" customFormat="1" ht="13" x14ac:dyDescent="0.15"/>
    <row r="7581" customFormat="1" ht="13" x14ac:dyDescent="0.15"/>
    <row r="7582" customFormat="1" ht="13" x14ac:dyDescent="0.15"/>
    <row r="7583" customFormat="1" ht="13" x14ac:dyDescent="0.15"/>
    <row r="7584" customFormat="1" ht="13" x14ac:dyDescent="0.15"/>
    <row r="7585" customFormat="1" ht="13" x14ac:dyDescent="0.15"/>
    <row r="7586" customFormat="1" ht="13" x14ac:dyDescent="0.15"/>
    <row r="7587" customFormat="1" ht="13" x14ac:dyDescent="0.15"/>
    <row r="7588" customFormat="1" ht="13" x14ac:dyDescent="0.15"/>
    <row r="7589" customFormat="1" ht="13" x14ac:dyDescent="0.15"/>
    <row r="7590" customFormat="1" ht="13" x14ac:dyDescent="0.15"/>
    <row r="7591" customFormat="1" ht="13" x14ac:dyDescent="0.15"/>
    <row r="7592" customFormat="1" ht="13" x14ac:dyDescent="0.15"/>
    <row r="7593" customFormat="1" ht="13" x14ac:dyDescent="0.15"/>
    <row r="7594" customFormat="1" ht="13" x14ac:dyDescent="0.15"/>
    <row r="7595" customFormat="1" ht="13" x14ac:dyDescent="0.15"/>
    <row r="7596" customFormat="1" ht="13" x14ac:dyDescent="0.15"/>
    <row r="7597" customFormat="1" ht="13" x14ac:dyDescent="0.15"/>
    <row r="7598" customFormat="1" ht="13" x14ac:dyDescent="0.15"/>
    <row r="7599" customFormat="1" ht="13" x14ac:dyDescent="0.15"/>
    <row r="7600" customFormat="1" ht="13" x14ac:dyDescent="0.15"/>
    <row r="7601" customFormat="1" ht="13" x14ac:dyDescent="0.15"/>
    <row r="7602" customFormat="1" ht="13" x14ac:dyDescent="0.15"/>
    <row r="7603" customFormat="1" ht="13" x14ac:dyDescent="0.15"/>
    <row r="7604" customFormat="1" ht="13" x14ac:dyDescent="0.15"/>
    <row r="7605" customFormat="1" ht="13" x14ac:dyDescent="0.15"/>
    <row r="7606" customFormat="1" ht="13" x14ac:dyDescent="0.15"/>
    <row r="7607" customFormat="1" ht="13" x14ac:dyDescent="0.15"/>
    <row r="7608" customFormat="1" ht="13" x14ac:dyDescent="0.15"/>
    <row r="7609" customFormat="1" ht="13" x14ac:dyDescent="0.15"/>
    <row r="7610" customFormat="1" ht="13" x14ac:dyDescent="0.15"/>
    <row r="7611" customFormat="1" ht="13" x14ac:dyDescent="0.15"/>
    <row r="7612" customFormat="1" ht="13" x14ac:dyDescent="0.15"/>
    <row r="7613" customFormat="1" ht="13" x14ac:dyDescent="0.15"/>
    <row r="7614" customFormat="1" ht="13" x14ac:dyDescent="0.15"/>
    <row r="7615" customFormat="1" ht="13" x14ac:dyDescent="0.15"/>
    <row r="7616" customFormat="1" ht="13" x14ac:dyDescent="0.15"/>
    <row r="7617" customFormat="1" ht="13" x14ac:dyDescent="0.15"/>
    <row r="7618" customFormat="1" ht="13" x14ac:dyDescent="0.15"/>
    <row r="7619" customFormat="1" ht="13" x14ac:dyDescent="0.15"/>
    <row r="7620" customFormat="1" ht="13" x14ac:dyDescent="0.15"/>
    <row r="7621" customFormat="1" ht="13" x14ac:dyDescent="0.15"/>
    <row r="7622" customFormat="1" ht="13" x14ac:dyDescent="0.15"/>
    <row r="7623" customFormat="1" ht="13" x14ac:dyDescent="0.15"/>
    <row r="7624" customFormat="1" ht="13" x14ac:dyDescent="0.15"/>
    <row r="7625" customFormat="1" ht="13" x14ac:dyDescent="0.15"/>
    <row r="7626" customFormat="1" ht="13" x14ac:dyDescent="0.15"/>
    <row r="7627" customFormat="1" ht="13" x14ac:dyDescent="0.15"/>
    <row r="7628" customFormat="1" ht="13" x14ac:dyDescent="0.15"/>
    <row r="7629" customFormat="1" ht="13" x14ac:dyDescent="0.15"/>
    <row r="7630" customFormat="1" ht="13" x14ac:dyDescent="0.15"/>
    <row r="7631" customFormat="1" ht="13" x14ac:dyDescent="0.15"/>
    <row r="7632" customFormat="1" ht="13" x14ac:dyDescent="0.15"/>
    <row r="7633" customFormat="1" ht="13" x14ac:dyDescent="0.15"/>
    <row r="7634" customFormat="1" ht="13" x14ac:dyDescent="0.15"/>
    <row r="7635" customFormat="1" ht="13" x14ac:dyDescent="0.15"/>
    <row r="7636" customFormat="1" ht="13" x14ac:dyDescent="0.15"/>
    <row r="7637" customFormat="1" ht="13" x14ac:dyDescent="0.15"/>
    <row r="7638" customFormat="1" ht="13" x14ac:dyDescent="0.15"/>
    <row r="7639" customFormat="1" ht="13" x14ac:dyDescent="0.15"/>
    <row r="7640" customFormat="1" ht="13" x14ac:dyDescent="0.15"/>
    <row r="7641" customFormat="1" ht="13" x14ac:dyDescent="0.15"/>
    <row r="7642" customFormat="1" ht="13" x14ac:dyDescent="0.15"/>
    <row r="7643" customFormat="1" ht="13" x14ac:dyDescent="0.15"/>
    <row r="7644" customFormat="1" ht="13" x14ac:dyDescent="0.15"/>
    <row r="7645" customFormat="1" ht="13" x14ac:dyDescent="0.15"/>
    <row r="7646" customFormat="1" ht="13" x14ac:dyDescent="0.15"/>
    <row r="7647" customFormat="1" ht="13" x14ac:dyDescent="0.15"/>
    <row r="7648" customFormat="1" ht="13" x14ac:dyDescent="0.15"/>
    <row r="7649" customFormat="1" ht="13" x14ac:dyDescent="0.15"/>
    <row r="7650" customFormat="1" ht="13" x14ac:dyDescent="0.15"/>
    <row r="7651" customFormat="1" ht="13" x14ac:dyDescent="0.15"/>
    <row r="7652" customFormat="1" ht="13" x14ac:dyDescent="0.15"/>
    <row r="7653" customFormat="1" ht="13" x14ac:dyDescent="0.15"/>
    <row r="7654" customFormat="1" ht="13" x14ac:dyDescent="0.15"/>
    <row r="7655" customFormat="1" ht="13" x14ac:dyDescent="0.15"/>
    <row r="7656" customFormat="1" ht="13" x14ac:dyDescent="0.15"/>
    <row r="7657" customFormat="1" ht="13" x14ac:dyDescent="0.15"/>
    <row r="7658" customFormat="1" ht="13" x14ac:dyDescent="0.15"/>
    <row r="7659" customFormat="1" ht="13" x14ac:dyDescent="0.15"/>
    <row r="7660" customFormat="1" ht="13" x14ac:dyDescent="0.15"/>
    <row r="7661" customFormat="1" ht="13" x14ac:dyDescent="0.15"/>
    <row r="7662" customFormat="1" ht="13" x14ac:dyDescent="0.15"/>
    <row r="7663" customFormat="1" ht="13" x14ac:dyDescent="0.15"/>
    <row r="7664" customFormat="1" ht="13" x14ac:dyDescent="0.15"/>
    <row r="7665" customFormat="1" ht="13" x14ac:dyDescent="0.15"/>
    <row r="7666" customFormat="1" ht="13" x14ac:dyDescent="0.15"/>
    <row r="7667" customFormat="1" ht="13" x14ac:dyDescent="0.15"/>
    <row r="7668" customFormat="1" ht="13" x14ac:dyDescent="0.15"/>
    <row r="7669" customFormat="1" ht="13" x14ac:dyDescent="0.15"/>
    <row r="7670" customFormat="1" ht="13" x14ac:dyDescent="0.15"/>
    <row r="7671" customFormat="1" ht="13" x14ac:dyDescent="0.15"/>
    <row r="7672" customFormat="1" ht="13" x14ac:dyDescent="0.15"/>
    <row r="7673" customFormat="1" ht="13" x14ac:dyDescent="0.15"/>
    <row r="7674" customFormat="1" ht="13" x14ac:dyDescent="0.15"/>
    <row r="7675" customFormat="1" ht="13" x14ac:dyDescent="0.15"/>
    <row r="7676" customFormat="1" ht="13" x14ac:dyDescent="0.15"/>
    <row r="7677" customFormat="1" ht="13" x14ac:dyDescent="0.15"/>
    <row r="7678" customFormat="1" ht="13" x14ac:dyDescent="0.15"/>
    <row r="7679" customFormat="1" ht="13" x14ac:dyDescent="0.15"/>
    <row r="7680" customFormat="1" ht="13" x14ac:dyDescent="0.15"/>
    <row r="7681" customFormat="1" ht="13" x14ac:dyDescent="0.15"/>
    <row r="7682" customFormat="1" ht="13" x14ac:dyDescent="0.15"/>
    <row r="7683" customFormat="1" ht="13" x14ac:dyDescent="0.15"/>
    <row r="7684" customFormat="1" ht="13" x14ac:dyDescent="0.15"/>
    <row r="7685" customFormat="1" ht="13" x14ac:dyDescent="0.15"/>
    <row r="7686" customFormat="1" ht="13" x14ac:dyDescent="0.15"/>
    <row r="7687" customFormat="1" ht="13" x14ac:dyDescent="0.15"/>
    <row r="7688" customFormat="1" ht="13" x14ac:dyDescent="0.15"/>
    <row r="7689" customFormat="1" ht="13" x14ac:dyDescent="0.15"/>
    <row r="7690" customFormat="1" ht="13" x14ac:dyDescent="0.15"/>
    <row r="7691" customFormat="1" ht="13" x14ac:dyDescent="0.15"/>
    <row r="7692" customFormat="1" ht="13" x14ac:dyDescent="0.15"/>
    <row r="7693" customFormat="1" ht="13" x14ac:dyDescent="0.15"/>
    <row r="7694" customFormat="1" ht="13" x14ac:dyDescent="0.15"/>
    <row r="7695" customFormat="1" ht="13" x14ac:dyDescent="0.15"/>
    <row r="7696" customFormat="1" ht="13" x14ac:dyDescent="0.15"/>
    <row r="7697" customFormat="1" ht="13" x14ac:dyDescent="0.15"/>
    <row r="7698" customFormat="1" ht="13" x14ac:dyDescent="0.15"/>
    <row r="7699" customFormat="1" ht="13" x14ac:dyDescent="0.15"/>
    <row r="7700" customFormat="1" ht="13" x14ac:dyDescent="0.15"/>
    <row r="7701" customFormat="1" ht="13" x14ac:dyDescent="0.15"/>
    <row r="7702" customFormat="1" ht="13" x14ac:dyDescent="0.15"/>
    <row r="7703" customFormat="1" ht="13" x14ac:dyDescent="0.15"/>
    <row r="7704" customFormat="1" ht="13" x14ac:dyDescent="0.15"/>
    <row r="7705" customFormat="1" ht="13" x14ac:dyDescent="0.15"/>
    <row r="7706" customFormat="1" ht="13" x14ac:dyDescent="0.15"/>
    <row r="7707" customFormat="1" ht="13" x14ac:dyDescent="0.15"/>
    <row r="7708" customFormat="1" ht="13" x14ac:dyDescent="0.15"/>
    <row r="7709" customFormat="1" ht="13" x14ac:dyDescent="0.15"/>
    <row r="7710" customFormat="1" ht="13" x14ac:dyDescent="0.15"/>
    <row r="7711" customFormat="1" ht="13" x14ac:dyDescent="0.15"/>
    <row r="7712" customFormat="1" ht="13" x14ac:dyDescent="0.15"/>
    <row r="7713" customFormat="1" ht="13" x14ac:dyDescent="0.15"/>
    <row r="7714" customFormat="1" ht="13" x14ac:dyDescent="0.15"/>
    <row r="7715" customFormat="1" ht="13" x14ac:dyDescent="0.15"/>
    <row r="7716" customFormat="1" ht="13" x14ac:dyDescent="0.15"/>
    <row r="7717" customFormat="1" ht="13" x14ac:dyDescent="0.15"/>
    <row r="7718" customFormat="1" ht="13" x14ac:dyDescent="0.15"/>
    <row r="7719" customFormat="1" ht="13" x14ac:dyDescent="0.15"/>
    <row r="7720" customFormat="1" ht="13" x14ac:dyDescent="0.15"/>
    <row r="7721" customFormat="1" ht="13" x14ac:dyDescent="0.15"/>
    <row r="7722" customFormat="1" ht="13" x14ac:dyDescent="0.15"/>
    <row r="7723" customFormat="1" ht="13" x14ac:dyDescent="0.15"/>
    <row r="7724" customFormat="1" ht="13" x14ac:dyDescent="0.15"/>
    <row r="7725" customFormat="1" ht="13" x14ac:dyDescent="0.15"/>
    <row r="7726" customFormat="1" ht="13" x14ac:dyDescent="0.15"/>
    <row r="7727" customFormat="1" ht="13" x14ac:dyDescent="0.15"/>
    <row r="7728" customFormat="1" ht="13" x14ac:dyDescent="0.15"/>
    <row r="7729" customFormat="1" ht="13" x14ac:dyDescent="0.15"/>
    <row r="7730" customFormat="1" ht="13" x14ac:dyDescent="0.15"/>
    <row r="7731" customFormat="1" ht="13" x14ac:dyDescent="0.15"/>
    <row r="7732" customFormat="1" ht="13" x14ac:dyDescent="0.15"/>
    <row r="7733" customFormat="1" ht="13" x14ac:dyDescent="0.15"/>
    <row r="7734" customFormat="1" ht="13" x14ac:dyDescent="0.15"/>
    <row r="7735" customFormat="1" ht="13" x14ac:dyDescent="0.15"/>
    <row r="7736" customFormat="1" ht="13" x14ac:dyDescent="0.15"/>
    <row r="7737" customFormat="1" ht="13" x14ac:dyDescent="0.15"/>
    <row r="7738" customFormat="1" ht="13" x14ac:dyDescent="0.15"/>
    <row r="7739" customFormat="1" ht="13" x14ac:dyDescent="0.15"/>
    <row r="7740" customFormat="1" ht="13" x14ac:dyDescent="0.15"/>
    <row r="7741" customFormat="1" ht="13" x14ac:dyDescent="0.15"/>
    <row r="7742" customFormat="1" ht="13" x14ac:dyDescent="0.15"/>
    <row r="7743" customFormat="1" ht="13" x14ac:dyDescent="0.15"/>
    <row r="7744" customFormat="1" ht="13" x14ac:dyDescent="0.15"/>
    <row r="7745" customFormat="1" ht="13" x14ac:dyDescent="0.15"/>
    <row r="7746" customFormat="1" ht="13" x14ac:dyDescent="0.15"/>
    <row r="7747" customFormat="1" ht="13" x14ac:dyDescent="0.15"/>
    <row r="7748" customFormat="1" ht="13" x14ac:dyDescent="0.15"/>
    <row r="7749" customFormat="1" ht="13" x14ac:dyDescent="0.15"/>
    <row r="7750" customFormat="1" ht="13" x14ac:dyDescent="0.15"/>
    <row r="7751" customFormat="1" ht="13" x14ac:dyDescent="0.15"/>
    <row r="7752" customFormat="1" ht="13" x14ac:dyDescent="0.15"/>
    <row r="7753" customFormat="1" ht="13" x14ac:dyDescent="0.15"/>
    <row r="7754" customFormat="1" ht="13" x14ac:dyDescent="0.15"/>
    <row r="7755" customFormat="1" ht="13" x14ac:dyDescent="0.15"/>
    <row r="7756" customFormat="1" ht="13" x14ac:dyDescent="0.15"/>
    <row r="7757" customFormat="1" ht="13" x14ac:dyDescent="0.15"/>
    <row r="7758" customFormat="1" ht="13" x14ac:dyDescent="0.15"/>
    <row r="7759" customFormat="1" ht="13" x14ac:dyDescent="0.15"/>
    <row r="7760" customFormat="1" ht="13" x14ac:dyDescent="0.15"/>
    <row r="7761" customFormat="1" ht="13" x14ac:dyDescent="0.15"/>
    <row r="7762" customFormat="1" ht="13" x14ac:dyDescent="0.15"/>
    <row r="7763" customFormat="1" ht="13" x14ac:dyDescent="0.15"/>
    <row r="7764" customFormat="1" ht="13" x14ac:dyDescent="0.15"/>
    <row r="7765" customFormat="1" ht="13" x14ac:dyDescent="0.15"/>
    <row r="7766" customFormat="1" ht="13" x14ac:dyDescent="0.15"/>
    <row r="7767" customFormat="1" ht="13" x14ac:dyDescent="0.15"/>
    <row r="7768" customFormat="1" ht="13" x14ac:dyDescent="0.15"/>
    <row r="7769" customFormat="1" ht="13" x14ac:dyDescent="0.15"/>
    <row r="7770" customFormat="1" ht="13" x14ac:dyDescent="0.15"/>
    <row r="7771" customFormat="1" ht="13" x14ac:dyDescent="0.15"/>
    <row r="7772" customFormat="1" ht="13" x14ac:dyDescent="0.15"/>
    <row r="7773" customFormat="1" ht="13" x14ac:dyDescent="0.15"/>
    <row r="7774" customFormat="1" ht="13" x14ac:dyDescent="0.15"/>
    <row r="7775" customFormat="1" ht="13" x14ac:dyDescent="0.15"/>
    <row r="7776" customFormat="1" ht="13" x14ac:dyDescent="0.15"/>
    <row r="7777" customFormat="1" ht="13" x14ac:dyDescent="0.15"/>
    <row r="7778" customFormat="1" ht="13" x14ac:dyDescent="0.15"/>
    <row r="7779" customFormat="1" ht="13" x14ac:dyDescent="0.15"/>
    <row r="7780" customFormat="1" ht="13" x14ac:dyDescent="0.15"/>
    <row r="7781" customFormat="1" ht="13" x14ac:dyDescent="0.15"/>
    <row r="7782" customFormat="1" ht="13" x14ac:dyDescent="0.15"/>
    <row r="7783" customFormat="1" ht="13" x14ac:dyDescent="0.15"/>
    <row r="7784" customFormat="1" ht="13" x14ac:dyDescent="0.15"/>
    <row r="7785" customFormat="1" ht="13" x14ac:dyDescent="0.15"/>
    <row r="7786" customFormat="1" ht="13" x14ac:dyDescent="0.15"/>
    <row r="7787" customFormat="1" ht="13" x14ac:dyDescent="0.15"/>
    <row r="7788" customFormat="1" ht="13" x14ac:dyDescent="0.15"/>
    <row r="7789" customFormat="1" ht="13" x14ac:dyDescent="0.15"/>
    <row r="7790" customFormat="1" ht="13" x14ac:dyDescent="0.15"/>
    <row r="7791" customFormat="1" ht="13" x14ac:dyDescent="0.15"/>
    <row r="7792" customFormat="1" ht="13" x14ac:dyDescent="0.15"/>
    <row r="7793" customFormat="1" ht="13" x14ac:dyDescent="0.15"/>
    <row r="7794" customFormat="1" ht="13" x14ac:dyDescent="0.15"/>
    <row r="7795" customFormat="1" ht="13" x14ac:dyDescent="0.15"/>
    <row r="7796" customFormat="1" ht="13" x14ac:dyDescent="0.15"/>
    <row r="7797" customFormat="1" ht="13" x14ac:dyDescent="0.15"/>
    <row r="7798" customFormat="1" ht="13" x14ac:dyDescent="0.15"/>
    <row r="7799" customFormat="1" ht="13" x14ac:dyDescent="0.15"/>
    <row r="7800" customFormat="1" ht="13" x14ac:dyDescent="0.15"/>
    <row r="7801" customFormat="1" ht="13" x14ac:dyDescent="0.15"/>
    <row r="7802" customFormat="1" ht="13" x14ac:dyDescent="0.15"/>
    <row r="7803" customFormat="1" ht="13" x14ac:dyDescent="0.15"/>
    <row r="7804" customFormat="1" ht="13" x14ac:dyDescent="0.15"/>
    <row r="7805" customFormat="1" ht="13" x14ac:dyDescent="0.15"/>
    <row r="7806" customFormat="1" ht="13" x14ac:dyDescent="0.15"/>
    <row r="7807" customFormat="1" ht="13" x14ac:dyDescent="0.15"/>
    <row r="7808" customFormat="1" ht="13" x14ac:dyDescent="0.15"/>
    <row r="7809" customFormat="1" ht="13" x14ac:dyDescent="0.15"/>
    <row r="7810" customFormat="1" ht="13" x14ac:dyDescent="0.15"/>
    <row r="7811" customFormat="1" ht="13" x14ac:dyDescent="0.15"/>
    <row r="7812" customFormat="1" ht="13" x14ac:dyDescent="0.15"/>
    <row r="7813" customFormat="1" ht="13" x14ac:dyDescent="0.15"/>
    <row r="7814" customFormat="1" ht="13" x14ac:dyDescent="0.15"/>
    <row r="7815" customFormat="1" ht="13" x14ac:dyDescent="0.15"/>
    <row r="7816" customFormat="1" ht="13" x14ac:dyDescent="0.15"/>
    <row r="7817" customFormat="1" ht="13" x14ac:dyDescent="0.15"/>
    <row r="7818" customFormat="1" ht="13" x14ac:dyDescent="0.15"/>
    <row r="7819" customFormat="1" ht="13" x14ac:dyDescent="0.15"/>
    <row r="7820" customFormat="1" ht="13" x14ac:dyDescent="0.15"/>
    <row r="7821" customFormat="1" ht="13" x14ac:dyDescent="0.15"/>
    <row r="7822" customFormat="1" ht="13" x14ac:dyDescent="0.15"/>
    <row r="7823" customFormat="1" ht="13" x14ac:dyDescent="0.15"/>
    <row r="7824" customFormat="1" ht="13" x14ac:dyDescent="0.15"/>
    <row r="7825" customFormat="1" ht="13" x14ac:dyDescent="0.15"/>
    <row r="7826" customFormat="1" ht="13" x14ac:dyDescent="0.15"/>
    <row r="7827" customFormat="1" ht="13" x14ac:dyDescent="0.15"/>
    <row r="7828" customFormat="1" ht="13" x14ac:dyDescent="0.15"/>
    <row r="7829" customFormat="1" ht="13" x14ac:dyDescent="0.15"/>
    <row r="7830" customFormat="1" ht="13" x14ac:dyDescent="0.15"/>
    <row r="7831" customFormat="1" ht="13" x14ac:dyDescent="0.15"/>
    <row r="7832" customFormat="1" ht="13" x14ac:dyDescent="0.15"/>
    <row r="7833" customFormat="1" ht="13" x14ac:dyDescent="0.15"/>
    <row r="7834" customFormat="1" ht="13" x14ac:dyDescent="0.15"/>
    <row r="7835" customFormat="1" ht="13" x14ac:dyDescent="0.15"/>
    <row r="7836" customFormat="1" ht="13" x14ac:dyDescent="0.15"/>
    <row r="7837" customFormat="1" ht="13" x14ac:dyDescent="0.15"/>
    <row r="7838" customFormat="1" ht="13" x14ac:dyDescent="0.15"/>
    <row r="7839" customFormat="1" ht="13" x14ac:dyDescent="0.15"/>
    <row r="7840" customFormat="1" ht="13" x14ac:dyDescent="0.15"/>
    <row r="7841" customFormat="1" ht="13" x14ac:dyDescent="0.15"/>
    <row r="7842" customFormat="1" ht="13" x14ac:dyDescent="0.15"/>
    <row r="7843" customFormat="1" ht="13" x14ac:dyDescent="0.15"/>
    <row r="7844" customFormat="1" ht="13" x14ac:dyDescent="0.15"/>
    <row r="7845" customFormat="1" ht="13" x14ac:dyDescent="0.15"/>
    <row r="7846" customFormat="1" ht="13" x14ac:dyDescent="0.15"/>
    <row r="7847" customFormat="1" ht="13" x14ac:dyDescent="0.15"/>
    <row r="7848" customFormat="1" ht="13" x14ac:dyDescent="0.15"/>
    <row r="7849" customFormat="1" ht="13" x14ac:dyDescent="0.15"/>
    <row r="7850" customFormat="1" ht="13" x14ac:dyDescent="0.15"/>
    <row r="7851" customFormat="1" ht="13" x14ac:dyDescent="0.15"/>
    <row r="7852" customFormat="1" ht="13" x14ac:dyDescent="0.15"/>
    <row r="7853" customFormat="1" ht="13" x14ac:dyDescent="0.15"/>
    <row r="7854" customFormat="1" ht="13" x14ac:dyDescent="0.15"/>
    <row r="7855" customFormat="1" ht="13" x14ac:dyDescent="0.15"/>
    <row r="7856" customFormat="1" ht="13" x14ac:dyDescent="0.15"/>
    <row r="7857" customFormat="1" ht="13" x14ac:dyDescent="0.15"/>
    <row r="7858" customFormat="1" ht="13" x14ac:dyDescent="0.15"/>
    <row r="7859" customFormat="1" ht="13" x14ac:dyDescent="0.15"/>
    <row r="7860" customFormat="1" ht="13" x14ac:dyDescent="0.15"/>
    <row r="7861" customFormat="1" ht="13" x14ac:dyDescent="0.15"/>
    <row r="7862" customFormat="1" ht="13" x14ac:dyDescent="0.15"/>
    <row r="7863" customFormat="1" ht="13" x14ac:dyDescent="0.15"/>
    <row r="7864" customFormat="1" ht="13" x14ac:dyDescent="0.15"/>
    <row r="7865" customFormat="1" ht="13" x14ac:dyDescent="0.15"/>
    <row r="7866" customFormat="1" ht="13" x14ac:dyDescent="0.15"/>
    <row r="7867" customFormat="1" ht="13" x14ac:dyDescent="0.15"/>
    <row r="7868" customFormat="1" ht="13" x14ac:dyDescent="0.15"/>
    <row r="7869" customFormat="1" ht="13" x14ac:dyDescent="0.15"/>
    <row r="7870" customFormat="1" ht="13" x14ac:dyDescent="0.15"/>
    <row r="7871" customFormat="1" ht="13" x14ac:dyDescent="0.15"/>
    <row r="7872" customFormat="1" ht="13" x14ac:dyDescent="0.15"/>
    <row r="7873" customFormat="1" ht="13" x14ac:dyDescent="0.15"/>
    <row r="7874" customFormat="1" ht="13" x14ac:dyDescent="0.15"/>
    <row r="7875" customFormat="1" ht="13" x14ac:dyDescent="0.15"/>
    <row r="7876" customFormat="1" ht="13" x14ac:dyDescent="0.15"/>
    <row r="7877" customFormat="1" ht="13" x14ac:dyDescent="0.15"/>
    <row r="7878" customFormat="1" ht="13" x14ac:dyDescent="0.15"/>
    <row r="7879" customFormat="1" ht="13" x14ac:dyDescent="0.15"/>
    <row r="7880" customFormat="1" ht="13" x14ac:dyDescent="0.15"/>
    <row r="7881" customFormat="1" ht="13" x14ac:dyDescent="0.15"/>
    <row r="7882" customFormat="1" ht="13" x14ac:dyDescent="0.15"/>
    <row r="7883" customFormat="1" ht="13" x14ac:dyDescent="0.15"/>
    <row r="7884" customFormat="1" ht="13" x14ac:dyDescent="0.15"/>
    <row r="7885" customFormat="1" ht="13" x14ac:dyDescent="0.15"/>
    <row r="7886" customFormat="1" ht="13" x14ac:dyDescent="0.15"/>
    <row r="7887" customFormat="1" ht="13" x14ac:dyDescent="0.15"/>
    <row r="7888" customFormat="1" ht="13" x14ac:dyDescent="0.15"/>
    <row r="7889" customFormat="1" ht="13" x14ac:dyDescent="0.15"/>
    <row r="7890" customFormat="1" ht="13" x14ac:dyDescent="0.15"/>
    <row r="7891" customFormat="1" ht="13" x14ac:dyDescent="0.15"/>
    <row r="7892" customFormat="1" ht="13" x14ac:dyDescent="0.15"/>
    <row r="7893" customFormat="1" ht="13" x14ac:dyDescent="0.15"/>
    <row r="7894" customFormat="1" ht="13" x14ac:dyDescent="0.15"/>
    <row r="7895" customFormat="1" ht="13" x14ac:dyDescent="0.15"/>
    <row r="7896" customFormat="1" ht="13" x14ac:dyDescent="0.15"/>
    <row r="7897" customFormat="1" ht="13" x14ac:dyDescent="0.15"/>
    <row r="7898" customFormat="1" ht="13" x14ac:dyDescent="0.15"/>
    <row r="7899" customFormat="1" ht="13" x14ac:dyDescent="0.15"/>
    <row r="7900" customFormat="1" ht="13" x14ac:dyDescent="0.15"/>
    <row r="7901" customFormat="1" ht="13" x14ac:dyDescent="0.15"/>
    <row r="7902" customFormat="1" ht="13" x14ac:dyDescent="0.15"/>
    <row r="7903" customFormat="1" ht="13" x14ac:dyDescent="0.15"/>
    <row r="7904" customFormat="1" ht="13" x14ac:dyDescent="0.15"/>
    <row r="7905" customFormat="1" ht="13" x14ac:dyDescent="0.15"/>
    <row r="7906" customFormat="1" ht="13" x14ac:dyDescent="0.15"/>
    <row r="7907" customFormat="1" ht="13" x14ac:dyDescent="0.15"/>
    <row r="7908" customFormat="1" ht="13" x14ac:dyDescent="0.15"/>
    <row r="7909" customFormat="1" ht="13" x14ac:dyDescent="0.15"/>
    <row r="7910" customFormat="1" ht="13" x14ac:dyDescent="0.15"/>
    <row r="7911" customFormat="1" ht="13" x14ac:dyDescent="0.15"/>
    <row r="7912" customFormat="1" ht="13" x14ac:dyDescent="0.15"/>
    <row r="7913" customFormat="1" ht="13" x14ac:dyDescent="0.15"/>
    <row r="7914" customFormat="1" ht="13" x14ac:dyDescent="0.15"/>
    <row r="7915" customFormat="1" ht="13" x14ac:dyDescent="0.15"/>
    <row r="7916" customFormat="1" ht="13" x14ac:dyDescent="0.15"/>
    <row r="7917" customFormat="1" ht="13" x14ac:dyDescent="0.15"/>
    <row r="7918" customFormat="1" ht="13" x14ac:dyDescent="0.15"/>
    <row r="7919" customFormat="1" ht="13" x14ac:dyDescent="0.15"/>
    <row r="7920" customFormat="1" ht="13" x14ac:dyDescent="0.15"/>
    <row r="7921" customFormat="1" ht="13" x14ac:dyDescent="0.15"/>
    <row r="7922" customFormat="1" ht="13" x14ac:dyDescent="0.15"/>
    <row r="7923" customFormat="1" ht="13" x14ac:dyDescent="0.15"/>
    <row r="7924" customFormat="1" ht="13" x14ac:dyDescent="0.15"/>
    <row r="7925" customFormat="1" ht="13" x14ac:dyDescent="0.15"/>
    <row r="7926" customFormat="1" ht="13" x14ac:dyDescent="0.15"/>
    <row r="7927" customFormat="1" ht="13" x14ac:dyDescent="0.15"/>
    <row r="7928" customFormat="1" ht="13" x14ac:dyDescent="0.15"/>
    <row r="7929" customFormat="1" ht="13" x14ac:dyDescent="0.15"/>
    <row r="7930" customFormat="1" ht="13" x14ac:dyDescent="0.15"/>
    <row r="7931" customFormat="1" ht="13" x14ac:dyDescent="0.15"/>
    <row r="7932" customFormat="1" ht="13" x14ac:dyDescent="0.15"/>
    <row r="7933" customFormat="1" ht="13" x14ac:dyDescent="0.15"/>
    <row r="7934" customFormat="1" ht="13" x14ac:dyDescent="0.15"/>
    <row r="7935" customFormat="1" ht="13" x14ac:dyDescent="0.15"/>
    <row r="7936" customFormat="1" ht="13" x14ac:dyDescent="0.15"/>
    <row r="7937" customFormat="1" ht="13" x14ac:dyDescent="0.15"/>
    <row r="7938" customFormat="1" ht="13" x14ac:dyDescent="0.15"/>
    <row r="7939" customFormat="1" ht="13" x14ac:dyDescent="0.15"/>
    <row r="7940" customFormat="1" ht="13" x14ac:dyDescent="0.15"/>
    <row r="7941" customFormat="1" ht="13" x14ac:dyDescent="0.15"/>
    <row r="7942" customFormat="1" ht="13" x14ac:dyDescent="0.15"/>
    <row r="7943" customFormat="1" ht="13" x14ac:dyDescent="0.15"/>
    <row r="7944" customFormat="1" ht="13" x14ac:dyDescent="0.15"/>
    <row r="7945" customFormat="1" ht="13" x14ac:dyDescent="0.15"/>
    <row r="7946" customFormat="1" ht="13" x14ac:dyDescent="0.15"/>
    <row r="7947" customFormat="1" ht="13" x14ac:dyDescent="0.15"/>
    <row r="7948" customFormat="1" ht="13" x14ac:dyDescent="0.15"/>
    <row r="7949" customFormat="1" ht="13" x14ac:dyDescent="0.15"/>
    <row r="7950" customFormat="1" ht="13" x14ac:dyDescent="0.15"/>
    <row r="7951" customFormat="1" ht="13" x14ac:dyDescent="0.15"/>
    <row r="7952" customFormat="1" ht="13" x14ac:dyDescent="0.15"/>
    <row r="7953" customFormat="1" ht="13" x14ac:dyDescent="0.15"/>
    <row r="7954" customFormat="1" ht="13" x14ac:dyDescent="0.15"/>
    <row r="7955" customFormat="1" ht="13" x14ac:dyDescent="0.15"/>
    <row r="7956" customFormat="1" ht="13" x14ac:dyDescent="0.15"/>
    <row r="7957" customFormat="1" ht="13" x14ac:dyDescent="0.15"/>
    <row r="7958" customFormat="1" ht="13" x14ac:dyDescent="0.15"/>
    <row r="7959" customFormat="1" ht="13" x14ac:dyDescent="0.15"/>
    <row r="7960" customFormat="1" ht="13" x14ac:dyDescent="0.15"/>
    <row r="7961" customFormat="1" ht="13" x14ac:dyDescent="0.15"/>
    <row r="7962" customFormat="1" ht="13" x14ac:dyDescent="0.15"/>
    <row r="7963" customFormat="1" ht="13" x14ac:dyDescent="0.15"/>
    <row r="7964" customFormat="1" ht="13" x14ac:dyDescent="0.15"/>
    <row r="7965" customFormat="1" ht="13" x14ac:dyDescent="0.15"/>
    <row r="7966" customFormat="1" ht="13" x14ac:dyDescent="0.15"/>
    <row r="7967" customFormat="1" ht="13" x14ac:dyDescent="0.15"/>
    <row r="7968" customFormat="1" ht="13" x14ac:dyDescent="0.15"/>
    <row r="7969" customFormat="1" ht="13" x14ac:dyDescent="0.15"/>
    <row r="7970" customFormat="1" ht="13" x14ac:dyDescent="0.15"/>
    <row r="7971" customFormat="1" ht="13" x14ac:dyDescent="0.15"/>
    <row r="7972" customFormat="1" ht="13" x14ac:dyDescent="0.15"/>
    <row r="7973" customFormat="1" ht="13" x14ac:dyDescent="0.15"/>
    <row r="7974" customFormat="1" ht="13" x14ac:dyDescent="0.15"/>
    <row r="7975" customFormat="1" ht="13" x14ac:dyDescent="0.15"/>
    <row r="7976" customFormat="1" ht="13" x14ac:dyDescent="0.15"/>
    <row r="7977" customFormat="1" ht="13" x14ac:dyDescent="0.15"/>
    <row r="7978" customFormat="1" ht="13" x14ac:dyDescent="0.15"/>
    <row r="7979" customFormat="1" ht="13" x14ac:dyDescent="0.15"/>
    <row r="7980" customFormat="1" ht="13" x14ac:dyDescent="0.15"/>
    <row r="7981" customFormat="1" ht="13" x14ac:dyDescent="0.15"/>
    <row r="7982" customFormat="1" ht="13" x14ac:dyDescent="0.15"/>
    <row r="7983" customFormat="1" ht="13" x14ac:dyDescent="0.15"/>
    <row r="7984" customFormat="1" ht="13" x14ac:dyDescent="0.15"/>
    <row r="7985" customFormat="1" ht="13" x14ac:dyDescent="0.15"/>
    <row r="7986" customFormat="1" ht="13" x14ac:dyDescent="0.15"/>
    <row r="7987" customFormat="1" ht="13" x14ac:dyDescent="0.15"/>
    <row r="7988" customFormat="1" ht="13" x14ac:dyDescent="0.15"/>
    <row r="7989" customFormat="1" ht="13" x14ac:dyDescent="0.15"/>
    <row r="7990" customFormat="1" ht="13" x14ac:dyDescent="0.15"/>
    <row r="7991" customFormat="1" ht="13" x14ac:dyDescent="0.15"/>
    <row r="7992" customFormat="1" ht="13" x14ac:dyDescent="0.15"/>
    <row r="7993" customFormat="1" ht="13" x14ac:dyDescent="0.15"/>
    <row r="7994" customFormat="1" ht="13" x14ac:dyDescent="0.15"/>
    <row r="7995" customFormat="1" ht="13" x14ac:dyDescent="0.15"/>
    <row r="7996" customFormat="1" ht="13" x14ac:dyDescent="0.15"/>
    <row r="7997" customFormat="1" ht="13" x14ac:dyDescent="0.15"/>
    <row r="7998" customFormat="1" ht="13" x14ac:dyDescent="0.15"/>
    <row r="7999" customFormat="1" ht="13" x14ac:dyDescent="0.15"/>
    <row r="8000" customFormat="1" ht="13" x14ac:dyDescent="0.15"/>
    <row r="8001" customFormat="1" ht="13" x14ac:dyDescent="0.15"/>
    <row r="8002" customFormat="1" ht="13" x14ac:dyDescent="0.15"/>
    <row r="8003" customFormat="1" ht="13" x14ac:dyDescent="0.15"/>
    <row r="8004" customFormat="1" ht="13" x14ac:dyDescent="0.15"/>
    <row r="8005" customFormat="1" ht="13" x14ac:dyDescent="0.15"/>
    <row r="8006" customFormat="1" ht="13" x14ac:dyDescent="0.15"/>
    <row r="8007" customFormat="1" ht="13" x14ac:dyDescent="0.15"/>
    <row r="8008" customFormat="1" ht="13" x14ac:dyDescent="0.15"/>
    <row r="8009" customFormat="1" ht="13" x14ac:dyDescent="0.15"/>
    <row r="8010" customFormat="1" ht="13" x14ac:dyDescent="0.15"/>
    <row r="8011" customFormat="1" ht="13" x14ac:dyDescent="0.15"/>
    <row r="8012" customFormat="1" ht="13" x14ac:dyDescent="0.15"/>
    <row r="8013" customFormat="1" ht="13" x14ac:dyDescent="0.15"/>
    <row r="8014" customFormat="1" ht="13" x14ac:dyDescent="0.15"/>
    <row r="8015" customFormat="1" ht="13" x14ac:dyDescent="0.15"/>
    <row r="8016" customFormat="1" ht="13" x14ac:dyDescent="0.15"/>
    <row r="8017" customFormat="1" ht="13" x14ac:dyDescent="0.15"/>
    <row r="8018" customFormat="1" ht="13" x14ac:dyDescent="0.15"/>
    <row r="8019" customFormat="1" ht="13" x14ac:dyDescent="0.15"/>
    <row r="8020" customFormat="1" ht="13" x14ac:dyDescent="0.15"/>
    <row r="8021" customFormat="1" ht="13" x14ac:dyDescent="0.15"/>
    <row r="8022" customFormat="1" ht="13" x14ac:dyDescent="0.15"/>
    <row r="8023" customFormat="1" ht="13" x14ac:dyDescent="0.15"/>
    <row r="8024" customFormat="1" ht="13" x14ac:dyDescent="0.15"/>
    <row r="8025" customFormat="1" ht="13" x14ac:dyDescent="0.15"/>
    <row r="8026" customFormat="1" ht="13" x14ac:dyDescent="0.15"/>
    <row r="8027" customFormat="1" ht="13" x14ac:dyDescent="0.15"/>
    <row r="8028" customFormat="1" ht="13" x14ac:dyDescent="0.15"/>
    <row r="8029" customFormat="1" ht="13" x14ac:dyDescent="0.15"/>
    <row r="8030" customFormat="1" ht="13" x14ac:dyDescent="0.15"/>
    <row r="8031" customFormat="1" ht="13" x14ac:dyDescent="0.15"/>
    <row r="8032" customFormat="1" ht="13" x14ac:dyDescent="0.15"/>
    <row r="8033" customFormat="1" ht="13" x14ac:dyDescent="0.15"/>
    <row r="8034" customFormat="1" ht="13" x14ac:dyDescent="0.15"/>
    <row r="8035" customFormat="1" ht="13" x14ac:dyDescent="0.15"/>
    <row r="8036" customFormat="1" ht="13" x14ac:dyDescent="0.15"/>
    <row r="8037" customFormat="1" ht="13" x14ac:dyDescent="0.15"/>
    <row r="8038" customFormat="1" ht="13" x14ac:dyDescent="0.15"/>
    <row r="8039" customFormat="1" ht="13" x14ac:dyDescent="0.15"/>
    <row r="8040" customFormat="1" ht="13" x14ac:dyDescent="0.15"/>
    <row r="8041" customFormat="1" ht="13" x14ac:dyDescent="0.15"/>
    <row r="8042" customFormat="1" ht="13" x14ac:dyDescent="0.15"/>
    <row r="8043" customFormat="1" ht="13" x14ac:dyDescent="0.15"/>
    <row r="8044" customFormat="1" ht="13" x14ac:dyDescent="0.15"/>
    <row r="8045" customFormat="1" ht="13" x14ac:dyDescent="0.15"/>
    <row r="8046" customFormat="1" ht="13" x14ac:dyDescent="0.15"/>
    <row r="8047" customFormat="1" ht="13" x14ac:dyDescent="0.15"/>
    <row r="8048" customFormat="1" ht="13" x14ac:dyDescent="0.15"/>
    <row r="8049" customFormat="1" ht="13" x14ac:dyDescent="0.15"/>
    <row r="8050" customFormat="1" ht="13" x14ac:dyDescent="0.15"/>
    <row r="8051" customFormat="1" ht="13" x14ac:dyDescent="0.15"/>
    <row r="8052" customFormat="1" ht="13" x14ac:dyDescent="0.15"/>
    <row r="8053" customFormat="1" ht="13" x14ac:dyDescent="0.15"/>
    <row r="8054" customFormat="1" ht="13" x14ac:dyDescent="0.15"/>
    <row r="8055" customFormat="1" ht="13" x14ac:dyDescent="0.15"/>
    <row r="8056" customFormat="1" ht="13" x14ac:dyDescent="0.15"/>
    <row r="8057" customFormat="1" ht="13" x14ac:dyDescent="0.15"/>
    <row r="8058" customFormat="1" ht="13" x14ac:dyDescent="0.15"/>
    <row r="8059" customFormat="1" ht="13" x14ac:dyDescent="0.15"/>
    <row r="8060" customFormat="1" ht="13" x14ac:dyDescent="0.15"/>
    <row r="8061" customFormat="1" ht="13" x14ac:dyDescent="0.15"/>
    <row r="8062" customFormat="1" ht="13" x14ac:dyDescent="0.15"/>
    <row r="8063" customFormat="1" ht="13" x14ac:dyDescent="0.15"/>
    <row r="8064" customFormat="1" ht="13" x14ac:dyDescent="0.15"/>
    <row r="8065" customFormat="1" ht="13" x14ac:dyDescent="0.15"/>
    <row r="8066" customFormat="1" ht="13" x14ac:dyDescent="0.15"/>
    <row r="8067" customFormat="1" ht="13" x14ac:dyDescent="0.15"/>
    <row r="8068" customFormat="1" ht="13" x14ac:dyDescent="0.15"/>
    <row r="8069" customFormat="1" ht="13" x14ac:dyDescent="0.15"/>
    <row r="8070" customFormat="1" ht="13" x14ac:dyDescent="0.15"/>
    <row r="8071" customFormat="1" ht="13" x14ac:dyDescent="0.15"/>
    <row r="8072" customFormat="1" ht="13" x14ac:dyDescent="0.15"/>
    <row r="8073" customFormat="1" ht="13" x14ac:dyDescent="0.15"/>
    <row r="8074" customFormat="1" ht="13" x14ac:dyDescent="0.15"/>
    <row r="8075" customFormat="1" ht="13" x14ac:dyDescent="0.15"/>
    <row r="8076" customFormat="1" ht="13" x14ac:dyDescent="0.15"/>
    <row r="8077" customFormat="1" ht="13" x14ac:dyDescent="0.15"/>
    <row r="8078" customFormat="1" ht="13" x14ac:dyDescent="0.15"/>
    <row r="8079" customFormat="1" ht="13" x14ac:dyDescent="0.15"/>
    <row r="8080" customFormat="1" ht="13" x14ac:dyDescent="0.15"/>
    <row r="8081" customFormat="1" ht="13" x14ac:dyDescent="0.15"/>
    <row r="8082" customFormat="1" ht="13" x14ac:dyDescent="0.15"/>
    <row r="8083" customFormat="1" ht="13" x14ac:dyDescent="0.15"/>
    <row r="8084" customFormat="1" ht="13" x14ac:dyDescent="0.15"/>
    <row r="8085" customFormat="1" ht="13" x14ac:dyDescent="0.15"/>
    <row r="8086" customFormat="1" ht="13" x14ac:dyDescent="0.15"/>
    <row r="8087" customFormat="1" ht="13" x14ac:dyDescent="0.15"/>
    <row r="8088" customFormat="1" ht="13" x14ac:dyDescent="0.15"/>
    <row r="8089" customFormat="1" ht="13" x14ac:dyDescent="0.15"/>
    <row r="8090" customFormat="1" ht="13" x14ac:dyDescent="0.15"/>
    <row r="8091" customFormat="1" ht="13" x14ac:dyDescent="0.15"/>
    <row r="8092" customFormat="1" ht="13" x14ac:dyDescent="0.15"/>
    <row r="8093" customFormat="1" ht="13" x14ac:dyDescent="0.15"/>
    <row r="8094" customFormat="1" ht="13" x14ac:dyDescent="0.15"/>
    <row r="8095" customFormat="1" ht="13" x14ac:dyDescent="0.15"/>
    <row r="8096" customFormat="1" ht="13" x14ac:dyDescent="0.15"/>
    <row r="8097" customFormat="1" ht="13" x14ac:dyDescent="0.15"/>
    <row r="8098" customFormat="1" ht="13" x14ac:dyDescent="0.15"/>
    <row r="8099" customFormat="1" ht="13" x14ac:dyDescent="0.15"/>
    <row r="8100" customFormat="1" ht="13" x14ac:dyDescent="0.15"/>
    <row r="8101" customFormat="1" ht="13" x14ac:dyDescent="0.15"/>
    <row r="8102" customFormat="1" ht="13" x14ac:dyDescent="0.15"/>
    <row r="8103" customFormat="1" ht="13" x14ac:dyDescent="0.15"/>
    <row r="8104" customFormat="1" ht="13" x14ac:dyDescent="0.15"/>
    <row r="8105" customFormat="1" ht="13" x14ac:dyDescent="0.15"/>
    <row r="8106" customFormat="1" ht="13" x14ac:dyDescent="0.15"/>
    <row r="8107" customFormat="1" ht="13" x14ac:dyDescent="0.15"/>
    <row r="8108" customFormat="1" ht="13" x14ac:dyDescent="0.15"/>
    <row r="8109" customFormat="1" ht="13" x14ac:dyDescent="0.15"/>
    <row r="8110" customFormat="1" ht="13" x14ac:dyDescent="0.15"/>
    <row r="8111" customFormat="1" ht="13" x14ac:dyDescent="0.15"/>
    <row r="8112" customFormat="1" ht="13" x14ac:dyDescent="0.15"/>
    <row r="8113" customFormat="1" ht="13" x14ac:dyDescent="0.15"/>
    <row r="8114" customFormat="1" ht="13" x14ac:dyDescent="0.15"/>
    <row r="8115" customFormat="1" ht="13" x14ac:dyDescent="0.15"/>
    <row r="8116" customFormat="1" ht="13" x14ac:dyDescent="0.15"/>
    <row r="8117" customFormat="1" ht="13" x14ac:dyDescent="0.15"/>
    <row r="8118" customFormat="1" ht="13" x14ac:dyDescent="0.15"/>
    <row r="8119" customFormat="1" ht="13" x14ac:dyDescent="0.15"/>
    <row r="8120" customFormat="1" ht="13" x14ac:dyDescent="0.15"/>
    <row r="8121" customFormat="1" ht="13" x14ac:dyDescent="0.15"/>
    <row r="8122" customFormat="1" ht="13" x14ac:dyDescent="0.15"/>
    <row r="8123" customFormat="1" ht="13" x14ac:dyDescent="0.15"/>
    <row r="8124" customFormat="1" ht="13" x14ac:dyDescent="0.15"/>
    <row r="8125" customFormat="1" ht="13" x14ac:dyDescent="0.15"/>
    <row r="8126" customFormat="1" ht="13" x14ac:dyDescent="0.15"/>
    <row r="8127" customFormat="1" ht="13" x14ac:dyDescent="0.15"/>
    <row r="8128" customFormat="1" ht="13" x14ac:dyDescent="0.15"/>
    <row r="8129" customFormat="1" ht="13" x14ac:dyDescent="0.15"/>
    <row r="8130" customFormat="1" ht="13" x14ac:dyDescent="0.15"/>
    <row r="8131" customFormat="1" ht="13" x14ac:dyDescent="0.15"/>
    <row r="8132" customFormat="1" ht="13" x14ac:dyDescent="0.15"/>
    <row r="8133" customFormat="1" ht="13" x14ac:dyDescent="0.15"/>
    <row r="8134" customFormat="1" ht="13" x14ac:dyDescent="0.15"/>
    <row r="8135" customFormat="1" ht="13" x14ac:dyDescent="0.15"/>
    <row r="8136" customFormat="1" ht="13" x14ac:dyDescent="0.15"/>
    <row r="8137" customFormat="1" ht="13" x14ac:dyDescent="0.15"/>
    <row r="8138" customFormat="1" ht="13" x14ac:dyDescent="0.15"/>
    <row r="8139" customFormat="1" ht="13" x14ac:dyDescent="0.15"/>
    <row r="8140" customFormat="1" ht="13" x14ac:dyDescent="0.15"/>
    <row r="8141" customFormat="1" ht="13" x14ac:dyDescent="0.15"/>
    <row r="8142" customFormat="1" ht="13" x14ac:dyDescent="0.15"/>
    <row r="8143" customFormat="1" ht="13" x14ac:dyDescent="0.15"/>
    <row r="8144" customFormat="1" ht="13" x14ac:dyDescent="0.15"/>
    <row r="8145" customFormat="1" ht="13" x14ac:dyDescent="0.15"/>
    <row r="8146" customFormat="1" ht="13" x14ac:dyDescent="0.15"/>
    <row r="8147" customFormat="1" ht="13" x14ac:dyDescent="0.15"/>
    <row r="8148" customFormat="1" ht="13" x14ac:dyDescent="0.15"/>
    <row r="8149" customFormat="1" ht="13" x14ac:dyDescent="0.15"/>
    <row r="8150" customFormat="1" ht="13" x14ac:dyDescent="0.15"/>
    <row r="8151" customFormat="1" ht="13" x14ac:dyDescent="0.15"/>
    <row r="8152" customFormat="1" ht="13" x14ac:dyDescent="0.15"/>
    <row r="8153" customFormat="1" ht="13" x14ac:dyDescent="0.15"/>
    <row r="8154" customFormat="1" ht="13" x14ac:dyDescent="0.15"/>
    <row r="8155" customFormat="1" ht="13" x14ac:dyDescent="0.15"/>
    <row r="8156" customFormat="1" ht="13" x14ac:dyDescent="0.15"/>
    <row r="8157" customFormat="1" ht="13" x14ac:dyDescent="0.15"/>
    <row r="8158" customFormat="1" ht="13" x14ac:dyDescent="0.15"/>
    <row r="8159" customFormat="1" ht="13" x14ac:dyDescent="0.15"/>
    <row r="8160" customFormat="1" ht="13" x14ac:dyDescent="0.15"/>
    <row r="8161" customFormat="1" ht="13" x14ac:dyDescent="0.15"/>
    <row r="8162" customFormat="1" ht="13" x14ac:dyDescent="0.15"/>
    <row r="8163" customFormat="1" ht="13" x14ac:dyDescent="0.15"/>
    <row r="8164" customFormat="1" ht="13" x14ac:dyDescent="0.15"/>
    <row r="8165" customFormat="1" ht="13" x14ac:dyDescent="0.15"/>
    <row r="8166" customFormat="1" ht="13" x14ac:dyDescent="0.15"/>
    <row r="8167" customFormat="1" ht="13" x14ac:dyDescent="0.15"/>
    <row r="8168" customFormat="1" ht="13" x14ac:dyDescent="0.15"/>
    <row r="8169" customFormat="1" ht="13" x14ac:dyDescent="0.15"/>
    <row r="8170" customFormat="1" ht="13" x14ac:dyDescent="0.15"/>
    <row r="8171" customFormat="1" ht="13" x14ac:dyDescent="0.15"/>
    <row r="8172" customFormat="1" ht="13" x14ac:dyDescent="0.15"/>
    <row r="8173" customFormat="1" ht="13" x14ac:dyDescent="0.15"/>
    <row r="8174" customFormat="1" ht="13" x14ac:dyDescent="0.15"/>
    <row r="8175" customFormat="1" ht="13" x14ac:dyDescent="0.15"/>
    <row r="8176" customFormat="1" ht="13" x14ac:dyDescent="0.15"/>
    <row r="8177" customFormat="1" ht="13" x14ac:dyDescent="0.15"/>
    <row r="8178" customFormat="1" ht="13" x14ac:dyDescent="0.15"/>
    <row r="8179" customFormat="1" ht="13" x14ac:dyDescent="0.15"/>
    <row r="8180" customFormat="1" ht="13" x14ac:dyDescent="0.15"/>
    <row r="8181" customFormat="1" ht="13" x14ac:dyDescent="0.15"/>
    <row r="8182" customFormat="1" ht="13" x14ac:dyDescent="0.15"/>
    <row r="8183" customFormat="1" ht="13" x14ac:dyDescent="0.15"/>
    <row r="8184" customFormat="1" ht="13" x14ac:dyDescent="0.15"/>
    <row r="8185" customFormat="1" ht="13" x14ac:dyDescent="0.15"/>
    <row r="8186" customFormat="1" ht="13" x14ac:dyDescent="0.15"/>
    <row r="8187" customFormat="1" ht="13" x14ac:dyDescent="0.15"/>
    <row r="8188" customFormat="1" ht="13" x14ac:dyDescent="0.15"/>
    <row r="8189" customFormat="1" ht="13" x14ac:dyDescent="0.15"/>
    <row r="8190" customFormat="1" ht="13" x14ac:dyDescent="0.15"/>
    <row r="8191" customFormat="1" ht="13" x14ac:dyDescent="0.15"/>
    <row r="8192" customFormat="1" ht="13" x14ac:dyDescent="0.15"/>
    <row r="8193" customFormat="1" ht="13" x14ac:dyDescent="0.15"/>
    <row r="8194" customFormat="1" ht="13" x14ac:dyDescent="0.15"/>
    <row r="8195" customFormat="1" ht="13" x14ac:dyDescent="0.15"/>
    <row r="8196" customFormat="1" ht="13" x14ac:dyDescent="0.15"/>
    <row r="8197" customFormat="1" ht="13" x14ac:dyDescent="0.15"/>
    <row r="8198" customFormat="1" ht="13" x14ac:dyDescent="0.15"/>
    <row r="8199" customFormat="1" ht="13" x14ac:dyDescent="0.15"/>
    <row r="8200" customFormat="1" ht="13" x14ac:dyDescent="0.15"/>
    <row r="8201" customFormat="1" ht="13" x14ac:dyDescent="0.15"/>
    <row r="8202" customFormat="1" ht="13" x14ac:dyDescent="0.15"/>
    <row r="8203" customFormat="1" ht="13" x14ac:dyDescent="0.15"/>
    <row r="8204" customFormat="1" ht="13" x14ac:dyDescent="0.15"/>
    <row r="8205" customFormat="1" ht="13" x14ac:dyDescent="0.15"/>
    <row r="8206" customFormat="1" ht="13" x14ac:dyDescent="0.15"/>
    <row r="8207" customFormat="1" ht="13" x14ac:dyDescent="0.15"/>
    <row r="8208" customFormat="1" ht="13" x14ac:dyDescent="0.15"/>
    <row r="8209" customFormat="1" ht="13" x14ac:dyDescent="0.15"/>
    <row r="8210" customFormat="1" ht="13" x14ac:dyDescent="0.15"/>
    <row r="8211" customFormat="1" ht="13" x14ac:dyDescent="0.15"/>
    <row r="8212" customFormat="1" ht="13" x14ac:dyDescent="0.15"/>
    <row r="8213" customFormat="1" ht="13" x14ac:dyDescent="0.15"/>
    <row r="8214" customFormat="1" ht="13" x14ac:dyDescent="0.15"/>
    <row r="8215" customFormat="1" ht="13" x14ac:dyDescent="0.15"/>
    <row r="8216" customFormat="1" ht="13" x14ac:dyDescent="0.15"/>
    <row r="8217" customFormat="1" ht="13" x14ac:dyDescent="0.15"/>
    <row r="8218" customFormat="1" ht="13" x14ac:dyDescent="0.15"/>
    <row r="8219" customFormat="1" ht="13" x14ac:dyDescent="0.15"/>
    <row r="8220" customFormat="1" ht="13" x14ac:dyDescent="0.15"/>
    <row r="8221" customFormat="1" ht="13" x14ac:dyDescent="0.15"/>
    <row r="8222" customFormat="1" ht="13" x14ac:dyDescent="0.15"/>
    <row r="8223" customFormat="1" ht="13" x14ac:dyDescent="0.15"/>
    <row r="8224" customFormat="1" ht="13" x14ac:dyDescent="0.15"/>
    <row r="8225" customFormat="1" ht="13" x14ac:dyDescent="0.15"/>
    <row r="8226" customFormat="1" ht="13" x14ac:dyDescent="0.15"/>
    <row r="8227" customFormat="1" ht="13" x14ac:dyDescent="0.15"/>
    <row r="8228" customFormat="1" ht="13" x14ac:dyDescent="0.15"/>
    <row r="8229" customFormat="1" ht="13" x14ac:dyDescent="0.15"/>
    <row r="8230" customFormat="1" ht="13" x14ac:dyDescent="0.15"/>
    <row r="8231" customFormat="1" ht="13" x14ac:dyDescent="0.15"/>
    <row r="8232" customFormat="1" ht="13" x14ac:dyDescent="0.15"/>
    <row r="8233" customFormat="1" ht="13" x14ac:dyDescent="0.15"/>
    <row r="8234" customFormat="1" ht="13" x14ac:dyDescent="0.15"/>
    <row r="8235" customFormat="1" ht="13" x14ac:dyDescent="0.15"/>
    <row r="8236" customFormat="1" ht="13" x14ac:dyDescent="0.15"/>
    <row r="8237" customFormat="1" ht="13" x14ac:dyDescent="0.15"/>
    <row r="8238" customFormat="1" ht="13" x14ac:dyDescent="0.15"/>
    <row r="8239" customFormat="1" ht="13" x14ac:dyDescent="0.15"/>
    <row r="8240" customFormat="1" ht="13" x14ac:dyDescent="0.15"/>
    <row r="8241" customFormat="1" ht="13" x14ac:dyDescent="0.15"/>
    <row r="8242" customFormat="1" ht="13" x14ac:dyDescent="0.15"/>
    <row r="8243" customFormat="1" ht="13" x14ac:dyDescent="0.15"/>
    <row r="8244" customFormat="1" ht="13" x14ac:dyDescent="0.15"/>
    <row r="8245" customFormat="1" ht="13" x14ac:dyDescent="0.15"/>
    <row r="8246" customFormat="1" ht="13" x14ac:dyDescent="0.15"/>
    <row r="8247" customFormat="1" ht="13" x14ac:dyDescent="0.15"/>
    <row r="8248" customFormat="1" ht="13" x14ac:dyDescent="0.15"/>
    <row r="8249" customFormat="1" ht="13" x14ac:dyDescent="0.15"/>
    <row r="8250" customFormat="1" ht="13" x14ac:dyDescent="0.15"/>
    <row r="8251" customFormat="1" ht="13" x14ac:dyDescent="0.15"/>
    <row r="8252" customFormat="1" ht="13" x14ac:dyDescent="0.15"/>
    <row r="8253" customFormat="1" ht="13" x14ac:dyDescent="0.15"/>
    <row r="8254" customFormat="1" ht="13" x14ac:dyDescent="0.15"/>
    <row r="8255" customFormat="1" ht="13" x14ac:dyDescent="0.15"/>
    <row r="8256" customFormat="1" ht="13" x14ac:dyDescent="0.15"/>
    <row r="8257" customFormat="1" ht="13" x14ac:dyDescent="0.15"/>
    <row r="8258" customFormat="1" ht="13" x14ac:dyDescent="0.15"/>
    <row r="8259" customFormat="1" ht="13" x14ac:dyDescent="0.15"/>
    <row r="8260" customFormat="1" ht="13" x14ac:dyDescent="0.15"/>
    <row r="8261" customFormat="1" ht="13" x14ac:dyDescent="0.15"/>
    <row r="8262" customFormat="1" ht="13" x14ac:dyDescent="0.15"/>
    <row r="8263" customFormat="1" ht="13" x14ac:dyDescent="0.15"/>
    <row r="8264" customFormat="1" ht="13" x14ac:dyDescent="0.15"/>
    <row r="8265" customFormat="1" ht="13" x14ac:dyDescent="0.15"/>
    <row r="8266" customFormat="1" ht="13" x14ac:dyDescent="0.15"/>
    <row r="8267" customFormat="1" ht="13" x14ac:dyDescent="0.15"/>
    <row r="8268" customFormat="1" ht="13" x14ac:dyDescent="0.15"/>
    <row r="8269" customFormat="1" ht="13" x14ac:dyDescent="0.15"/>
    <row r="8270" customFormat="1" ht="13" x14ac:dyDescent="0.15"/>
    <row r="8271" customFormat="1" ht="13" x14ac:dyDescent="0.15"/>
    <row r="8272" customFormat="1" ht="13" x14ac:dyDescent="0.15"/>
    <row r="8273" customFormat="1" ht="13" x14ac:dyDescent="0.15"/>
    <row r="8274" customFormat="1" ht="13" x14ac:dyDescent="0.15"/>
    <row r="8275" customFormat="1" ht="13" x14ac:dyDescent="0.15"/>
    <row r="8276" customFormat="1" ht="13" x14ac:dyDescent="0.15"/>
    <row r="8277" customFormat="1" ht="13" x14ac:dyDescent="0.15"/>
    <row r="8278" customFormat="1" ht="13" x14ac:dyDescent="0.15"/>
    <row r="8279" customFormat="1" ht="13" x14ac:dyDescent="0.15"/>
    <row r="8280" customFormat="1" ht="13" x14ac:dyDescent="0.15"/>
    <row r="8281" customFormat="1" ht="13" x14ac:dyDescent="0.15"/>
    <row r="8282" customFormat="1" ht="13" x14ac:dyDescent="0.15"/>
    <row r="8283" customFormat="1" ht="13" x14ac:dyDescent="0.15"/>
    <row r="8284" customFormat="1" ht="13" x14ac:dyDescent="0.15"/>
    <row r="8285" customFormat="1" ht="13" x14ac:dyDescent="0.15"/>
    <row r="8286" customFormat="1" ht="13" x14ac:dyDescent="0.15"/>
    <row r="8287" customFormat="1" ht="13" x14ac:dyDescent="0.15"/>
    <row r="8288" customFormat="1" ht="13" x14ac:dyDescent="0.15"/>
    <row r="8289" customFormat="1" ht="13" x14ac:dyDescent="0.15"/>
    <row r="8290" customFormat="1" ht="13" x14ac:dyDescent="0.15"/>
    <row r="8291" customFormat="1" ht="13" x14ac:dyDescent="0.15"/>
    <row r="8292" customFormat="1" ht="13" x14ac:dyDescent="0.15"/>
    <row r="8293" customFormat="1" ht="13" x14ac:dyDescent="0.15"/>
    <row r="8294" customFormat="1" ht="13" x14ac:dyDescent="0.15"/>
    <row r="8295" customFormat="1" ht="13" x14ac:dyDescent="0.15"/>
    <row r="8296" customFormat="1" ht="13" x14ac:dyDescent="0.15"/>
    <row r="8297" customFormat="1" ht="13" x14ac:dyDescent="0.15"/>
    <row r="8298" customFormat="1" ht="13" x14ac:dyDescent="0.15"/>
    <row r="8299" customFormat="1" ht="13" x14ac:dyDescent="0.15"/>
    <row r="8300" customFormat="1" ht="13" x14ac:dyDescent="0.15"/>
    <row r="8301" customFormat="1" ht="13" x14ac:dyDescent="0.15"/>
    <row r="8302" customFormat="1" ht="13" x14ac:dyDescent="0.15"/>
    <row r="8303" customFormat="1" ht="13" x14ac:dyDescent="0.15"/>
    <row r="8304" customFormat="1" ht="13" x14ac:dyDescent="0.15"/>
    <row r="8305" customFormat="1" ht="13" x14ac:dyDescent="0.15"/>
    <row r="8306" customFormat="1" ht="13" x14ac:dyDescent="0.15"/>
    <row r="8307" customFormat="1" ht="13" x14ac:dyDescent="0.15"/>
    <row r="8308" customFormat="1" ht="13" x14ac:dyDescent="0.15"/>
    <row r="8309" customFormat="1" ht="13" x14ac:dyDescent="0.15"/>
    <row r="8310" customFormat="1" ht="13" x14ac:dyDescent="0.15"/>
    <row r="8311" customFormat="1" ht="13" x14ac:dyDescent="0.15"/>
    <row r="8312" customFormat="1" ht="13" x14ac:dyDescent="0.15"/>
    <row r="8313" customFormat="1" ht="13" x14ac:dyDescent="0.15"/>
    <row r="8314" customFormat="1" ht="13" x14ac:dyDescent="0.15"/>
    <row r="8315" customFormat="1" ht="13" x14ac:dyDescent="0.15"/>
    <row r="8316" customFormat="1" ht="13" x14ac:dyDescent="0.15"/>
    <row r="8317" customFormat="1" ht="13" x14ac:dyDescent="0.15"/>
    <row r="8318" customFormat="1" ht="13" x14ac:dyDescent="0.15"/>
    <row r="8319" customFormat="1" ht="13" x14ac:dyDescent="0.15"/>
    <row r="8320" customFormat="1" ht="13" x14ac:dyDescent="0.15"/>
    <row r="8321" customFormat="1" ht="13" x14ac:dyDescent="0.15"/>
    <row r="8322" customFormat="1" ht="13" x14ac:dyDescent="0.15"/>
    <row r="8323" customFormat="1" ht="13" x14ac:dyDescent="0.15"/>
    <row r="8324" customFormat="1" ht="13" x14ac:dyDescent="0.15"/>
    <row r="8325" customFormat="1" ht="13" x14ac:dyDescent="0.15"/>
    <row r="8326" customFormat="1" ht="13" x14ac:dyDescent="0.15"/>
    <row r="8327" customFormat="1" ht="13" x14ac:dyDescent="0.15"/>
    <row r="8328" customFormat="1" ht="13" x14ac:dyDescent="0.15"/>
    <row r="8329" customFormat="1" ht="13" x14ac:dyDescent="0.15"/>
    <row r="8330" customFormat="1" ht="13" x14ac:dyDescent="0.15"/>
    <row r="8331" customFormat="1" ht="13" x14ac:dyDescent="0.15"/>
    <row r="8332" customFormat="1" ht="13" x14ac:dyDescent="0.15"/>
    <row r="8333" customFormat="1" ht="13" x14ac:dyDescent="0.15"/>
    <row r="8334" customFormat="1" ht="13" x14ac:dyDescent="0.15"/>
    <row r="8335" customFormat="1" ht="13" x14ac:dyDescent="0.15"/>
    <row r="8336" customFormat="1" ht="13" x14ac:dyDescent="0.15"/>
    <row r="8337" customFormat="1" ht="13" x14ac:dyDescent="0.15"/>
    <row r="8338" customFormat="1" ht="13" x14ac:dyDescent="0.15"/>
    <row r="8339" customFormat="1" ht="13" x14ac:dyDescent="0.15"/>
    <row r="8340" customFormat="1" ht="13" x14ac:dyDescent="0.15"/>
    <row r="8341" customFormat="1" ht="13" x14ac:dyDescent="0.15"/>
    <row r="8342" customFormat="1" ht="13" x14ac:dyDescent="0.15"/>
    <row r="8343" customFormat="1" ht="13" x14ac:dyDescent="0.15"/>
    <row r="8344" customFormat="1" ht="13" x14ac:dyDescent="0.15"/>
    <row r="8345" customFormat="1" ht="13" x14ac:dyDescent="0.15"/>
    <row r="8346" customFormat="1" ht="13" x14ac:dyDescent="0.15"/>
    <row r="8347" customFormat="1" ht="13" x14ac:dyDescent="0.15"/>
    <row r="8348" customFormat="1" ht="13" x14ac:dyDescent="0.15"/>
    <row r="8349" customFormat="1" ht="13" x14ac:dyDescent="0.15"/>
    <row r="8350" customFormat="1" ht="13" x14ac:dyDescent="0.15"/>
    <row r="8351" customFormat="1" ht="13" x14ac:dyDescent="0.15"/>
    <row r="8352" customFormat="1" ht="13" x14ac:dyDescent="0.15"/>
    <row r="8353" customFormat="1" ht="13" x14ac:dyDescent="0.15"/>
    <row r="8354" customFormat="1" ht="13" x14ac:dyDescent="0.15"/>
    <row r="8355" customFormat="1" ht="13" x14ac:dyDescent="0.15"/>
    <row r="8356" customFormat="1" ht="13" x14ac:dyDescent="0.15"/>
    <row r="8357" customFormat="1" ht="13" x14ac:dyDescent="0.15"/>
    <row r="8358" customFormat="1" ht="13" x14ac:dyDescent="0.15"/>
    <row r="8359" customFormat="1" ht="13" x14ac:dyDescent="0.15"/>
    <row r="8360" customFormat="1" ht="13" x14ac:dyDescent="0.15"/>
    <row r="8361" customFormat="1" ht="13" x14ac:dyDescent="0.15"/>
    <row r="8362" customFormat="1" ht="13" x14ac:dyDescent="0.15"/>
    <row r="8363" customFormat="1" ht="13" x14ac:dyDescent="0.15"/>
    <row r="8364" customFormat="1" ht="13" x14ac:dyDescent="0.15"/>
    <row r="8365" customFormat="1" ht="13" x14ac:dyDescent="0.15"/>
    <row r="8366" customFormat="1" ht="13" x14ac:dyDescent="0.15"/>
    <row r="8367" customFormat="1" ht="13" x14ac:dyDescent="0.15"/>
    <row r="8368" customFormat="1" ht="13" x14ac:dyDescent="0.15"/>
    <row r="8369" customFormat="1" ht="13" x14ac:dyDescent="0.15"/>
    <row r="8370" customFormat="1" ht="13" x14ac:dyDescent="0.15"/>
    <row r="8371" customFormat="1" ht="13" x14ac:dyDescent="0.15"/>
    <row r="8372" customFormat="1" ht="13" x14ac:dyDescent="0.15"/>
    <row r="8373" customFormat="1" ht="13" x14ac:dyDescent="0.15"/>
    <row r="8374" customFormat="1" ht="13" x14ac:dyDescent="0.15"/>
    <row r="8375" customFormat="1" ht="13" x14ac:dyDescent="0.15"/>
    <row r="8376" customFormat="1" ht="13" x14ac:dyDescent="0.15"/>
    <row r="8377" customFormat="1" ht="13" x14ac:dyDescent="0.15"/>
    <row r="8378" customFormat="1" ht="13" x14ac:dyDescent="0.15"/>
    <row r="8379" customFormat="1" ht="13" x14ac:dyDescent="0.15"/>
    <row r="8380" customFormat="1" ht="13" x14ac:dyDescent="0.15"/>
    <row r="8381" customFormat="1" ht="13" x14ac:dyDescent="0.15"/>
    <row r="8382" customFormat="1" ht="13" x14ac:dyDescent="0.15"/>
    <row r="8383" customFormat="1" ht="13" x14ac:dyDescent="0.15"/>
    <row r="8384" customFormat="1" ht="13" x14ac:dyDescent="0.15"/>
    <row r="8385" customFormat="1" ht="13" x14ac:dyDescent="0.15"/>
    <row r="8386" customFormat="1" ht="13" x14ac:dyDescent="0.15"/>
    <row r="8387" customFormat="1" ht="13" x14ac:dyDescent="0.15"/>
    <row r="8388" customFormat="1" ht="13" x14ac:dyDescent="0.15"/>
    <row r="8389" customFormat="1" ht="13" x14ac:dyDescent="0.15"/>
    <row r="8390" customFormat="1" ht="13" x14ac:dyDescent="0.15"/>
    <row r="8391" customFormat="1" ht="13" x14ac:dyDescent="0.15"/>
    <row r="8392" customFormat="1" ht="13" x14ac:dyDescent="0.15"/>
    <row r="8393" customFormat="1" ht="13" x14ac:dyDescent="0.15"/>
    <row r="8394" customFormat="1" ht="13" x14ac:dyDescent="0.15"/>
    <row r="8395" customFormat="1" ht="13" x14ac:dyDescent="0.15"/>
    <row r="8396" customFormat="1" ht="13" x14ac:dyDescent="0.15"/>
    <row r="8397" customFormat="1" ht="13" x14ac:dyDescent="0.15"/>
    <row r="8398" customFormat="1" ht="13" x14ac:dyDescent="0.15"/>
    <row r="8399" customFormat="1" ht="13" x14ac:dyDescent="0.15"/>
    <row r="8400" customFormat="1" ht="13" x14ac:dyDescent="0.15"/>
    <row r="8401" customFormat="1" ht="13" x14ac:dyDescent="0.15"/>
    <row r="8402" customFormat="1" ht="13" x14ac:dyDescent="0.15"/>
    <row r="8403" customFormat="1" ht="13" x14ac:dyDescent="0.15"/>
    <row r="8404" customFormat="1" ht="13" x14ac:dyDescent="0.15"/>
    <row r="8405" customFormat="1" ht="13" x14ac:dyDescent="0.15"/>
    <row r="8406" customFormat="1" ht="13" x14ac:dyDescent="0.15"/>
    <row r="8407" customFormat="1" ht="13" x14ac:dyDescent="0.15"/>
    <row r="8408" customFormat="1" ht="13" x14ac:dyDescent="0.15"/>
    <row r="8409" customFormat="1" ht="13" x14ac:dyDescent="0.15"/>
    <row r="8410" customFormat="1" ht="13" x14ac:dyDescent="0.15"/>
    <row r="8411" customFormat="1" ht="13" x14ac:dyDescent="0.15"/>
    <row r="8412" customFormat="1" ht="13" x14ac:dyDescent="0.15"/>
    <row r="8413" customFormat="1" ht="13" x14ac:dyDescent="0.15"/>
    <row r="8414" customFormat="1" ht="13" x14ac:dyDescent="0.15"/>
    <row r="8415" customFormat="1" ht="13" x14ac:dyDescent="0.15"/>
    <row r="8416" customFormat="1" ht="13" x14ac:dyDescent="0.15"/>
    <row r="8417" customFormat="1" ht="13" x14ac:dyDescent="0.15"/>
    <row r="8418" customFormat="1" ht="13" x14ac:dyDescent="0.15"/>
    <row r="8419" customFormat="1" ht="13" x14ac:dyDescent="0.15"/>
    <row r="8420" customFormat="1" ht="13" x14ac:dyDescent="0.15"/>
    <row r="8421" customFormat="1" ht="13" x14ac:dyDescent="0.15"/>
    <row r="8422" customFormat="1" ht="13" x14ac:dyDescent="0.15"/>
    <row r="8423" customFormat="1" ht="13" x14ac:dyDescent="0.15"/>
    <row r="8424" customFormat="1" ht="13" x14ac:dyDescent="0.15"/>
    <row r="8425" customFormat="1" ht="13" x14ac:dyDescent="0.15"/>
    <row r="8426" customFormat="1" ht="13" x14ac:dyDescent="0.15"/>
    <row r="8427" customFormat="1" ht="13" x14ac:dyDescent="0.15"/>
    <row r="8428" customFormat="1" ht="13" x14ac:dyDescent="0.15"/>
    <row r="8429" customFormat="1" ht="13" x14ac:dyDescent="0.15"/>
    <row r="8430" customFormat="1" ht="13" x14ac:dyDescent="0.15"/>
    <row r="8431" customFormat="1" ht="13" x14ac:dyDescent="0.15"/>
    <row r="8432" customFormat="1" ht="13" x14ac:dyDescent="0.15"/>
    <row r="8433" customFormat="1" ht="13" x14ac:dyDescent="0.15"/>
    <row r="8434" customFormat="1" ht="13" x14ac:dyDescent="0.15"/>
    <row r="8435" customFormat="1" ht="13" x14ac:dyDescent="0.15"/>
    <row r="8436" customFormat="1" ht="13" x14ac:dyDescent="0.15"/>
    <row r="8437" customFormat="1" ht="13" x14ac:dyDescent="0.15"/>
    <row r="8438" customFormat="1" ht="13" x14ac:dyDescent="0.15"/>
    <row r="8439" customFormat="1" ht="13" x14ac:dyDescent="0.15"/>
    <row r="8440" customFormat="1" ht="13" x14ac:dyDescent="0.15"/>
    <row r="8441" customFormat="1" ht="13" x14ac:dyDescent="0.15"/>
    <row r="8442" customFormat="1" ht="13" x14ac:dyDescent="0.15"/>
    <row r="8443" customFormat="1" ht="13" x14ac:dyDescent="0.15"/>
    <row r="8444" customFormat="1" ht="13" x14ac:dyDescent="0.15"/>
    <row r="8445" customFormat="1" ht="13" x14ac:dyDescent="0.15"/>
    <row r="8446" customFormat="1" ht="13" x14ac:dyDescent="0.15"/>
    <row r="8447" customFormat="1" ht="13" x14ac:dyDescent="0.15"/>
    <row r="8448" customFormat="1" ht="13" x14ac:dyDescent="0.15"/>
    <row r="8449" customFormat="1" ht="13" x14ac:dyDescent="0.15"/>
    <row r="8450" customFormat="1" ht="13" x14ac:dyDescent="0.15"/>
    <row r="8451" customFormat="1" ht="13" x14ac:dyDescent="0.15"/>
    <row r="8452" customFormat="1" ht="13" x14ac:dyDescent="0.15"/>
    <row r="8453" customFormat="1" ht="13" x14ac:dyDescent="0.15"/>
    <row r="8454" customFormat="1" ht="13" x14ac:dyDescent="0.15"/>
    <row r="8455" customFormat="1" ht="13" x14ac:dyDescent="0.15"/>
    <row r="8456" customFormat="1" ht="13" x14ac:dyDescent="0.15"/>
    <row r="8457" customFormat="1" ht="13" x14ac:dyDescent="0.15"/>
    <row r="8458" customFormat="1" ht="13" x14ac:dyDescent="0.15"/>
    <row r="8459" customFormat="1" ht="13" x14ac:dyDescent="0.15"/>
    <row r="8460" customFormat="1" ht="13" x14ac:dyDescent="0.15"/>
    <row r="8461" customFormat="1" ht="13" x14ac:dyDescent="0.15"/>
    <row r="8462" customFormat="1" ht="13" x14ac:dyDescent="0.15"/>
    <row r="8463" customFormat="1" ht="13" x14ac:dyDescent="0.15"/>
    <row r="8464" customFormat="1" ht="13" x14ac:dyDescent="0.15"/>
    <row r="8465" customFormat="1" ht="13" x14ac:dyDescent="0.15"/>
    <row r="8466" customFormat="1" ht="13" x14ac:dyDescent="0.15"/>
    <row r="8467" customFormat="1" ht="13" x14ac:dyDescent="0.15"/>
    <row r="8468" customFormat="1" ht="13" x14ac:dyDescent="0.15"/>
    <row r="8469" customFormat="1" ht="13" x14ac:dyDescent="0.15"/>
    <row r="8470" customFormat="1" ht="13" x14ac:dyDescent="0.15"/>
    <row r="8471" customFormat="1" ht="13" x14ac:dyDescent="0.15"/>
    <row r="8472" customFormat="1" ht="13" x14ac:dyDescent="0.15"/>
    <row r="8473" customFormat="1" ht="13" x14ac:dyDescent="0.15"/>
    <row r="8474" customFormat="1" ht="13" x14ac:dyDescent="0.15"/>
    <row r="8475" customFormat="1" ht="13" x14ac:dyDescent="0.15"/>
    <row r="8476" customFormat="1" ht="13" x14ac:dyDescent="0.15"/>
    <row r="8477" customFormat="1" ht="13" x14ac:dyDescent="0.15"/>
    <row r="8478" customFormat="1" ht="13" x14ac:dyDescent="0.15"/>
    <row r="8479" customFormat="1" ht="13" x14ac:dyDescent="0.15"/>
    <row r="8480" customFormat="1" ht="13" x14ac:dyDescent="0.15"/>
    <row r="8481" customFormat="1" ht="13" x14ac:dyDescent="0.15"/>
    <row r="8482" customFormat="1" ht="13" x14ac:dyDescent="0.15"/>
    <row r="8483" customFormat="1" ht="13" x14ac:dyDescent="0.15"/>
    <row r="8484" customFormat="1" ht="13" x14ac:dyDescent="0.15"/>
    <row r="8485" customFormat="1" ht="13" x14ac:dyDescent="0.15"/>
    <row r="8486" customFormat="1" ht="13" x14ac:dyDescent="0.15"/>
    <row r="8487" customFormat="1" ht="13" x14ac:dyDescent="0.15"/>
    <row r="8488" customFormat="1" ht="13" x14ac:dyDescent="0.15"/>
    <row r="8489" customFormat="1" ht="13" x14ac:dyDescent="0.15"/>
    <row r="8490" customFormat="1" ht="13" x14ac:dyDescent="0.15"/>
    <row r="8491" customFormat="1" ht="13" x14ac:dyDescent="0.15"/>
    <row r="8492" customFormat="1" ht="13" x14ac:dyDescent="0.15"/>
    <row r="8493" customFormat="1" ht="13" x14ac:dyDescent="0.15"/>
    <row r="8494" customFormat="1" ht="13" x14ac:dyDescent="0.15"/>
    <row r="8495" customFormat="1" ht="13" x14ac:dyDescent="0.15"/>
    <row r="8496" customFormat="1" ht="13" x14ac:dyDescent="0.15"/>
    <row r="8497" customFormat="1" ht="13" x14ac:dyDescent="0.15"/>
    <row r="8498" customFormat="1" ht="13" x14ac:dyDescent="0.15"/>
    <row r="8499" customFormat="1" ht="13" x14ac:dyDescent="0.15"/>
    <row r="8500" customFormat="1" ht="13" x14ac:dyDescent="0.15"/>
    <row r="8501" customFormat="1" ht="13" x14ac:dyDescent="0.15"/>
    <row r="8502" customFormat="1" ht="13" x14ac:dyDescent="0.15"/>
    <row r="8503" customFormat="1" ht="13" x14ac:dyDescent="0.15"/>
    <row r="8504" customFormat="1" ht="13" x14ac:dyDescent="0.15"/>
    <row r="8505" customFormat="1" ht="13" x14ac:dyDescent="0.15"/>
    <row r="8506" customFormat="1" ht="13" x14ac:dyDescent="0.15"/>
    <row r="8507" customFormat="1" ht="13" x14ac:dyDescent="0.15"/>
    <row r="8508" customFormat="1" ht="13" x14ac:dyDescent="0.15"/>
    <row r="8509" customFormat="1" ht="13" x14ac:dyDescent="0.15"/>
    <row r="8510" customFormat="1" ht="13" x14ac:dyDescent="0.15"/>
    <row r="8511" customFormat="1" ht="13" x14ac:dyDescent="0.15"/>
    <row r="8512" customFormat="1" ht="13" x14ac:dyDescent="0.15"/>
    <row r="8513" customFormat="1" ht="13" x14ac:dyDescent="0.15"/>
    <row r="8514" customFormat="1" ht="13" x14ac:dyDescent="0.15"/>
    <row r="8515" customFormat="1" ht="13" x14ac:dyDescent="0.15"/>
    <row r="8516" customFormat="1" ht="13" x14ac:dyDescent="0.15"/>
    <row r="8517" customFormat="1" ht="13" x14ac:dyDescent="0.15"/>
    <row r="8518" customFormat="1" ht="13" x14ac:dyDescent="0.15"/>
    <row r="8519" customFormat="1" ht="13" x14ac:dyDescent="0.15"/>
    <row r="8520" customFormat="1" ht="13" x14ac:dyDescent="0.15"/>
    <row r="8521" customFormat="1" ht="13" x14ac:dyDescent="0.15"/>
    <row r="8522" customFormat="1" ht="13" x14ac:dyDescent="0.15"/>
    <row r="8523" customFormat="1" ht="13" x14ac:dyDescent="0.15"/>
    <row r="8524" customFormat="1" ht="13" x14ac:dyDescent="0.15"/>
    <row r="8525" customFormat="1" ht="13" x14ac:dyDescent="0.15"/>
    <row r="8526" customFormat="1" ht="13" x14ac:dyDescent="0.15"/>
    <row r="8527" customFormat="1" ht="13" x14ac:dyDescent="0.15"/>
    <row r="8528" customFormat="1" ht="13" x14ac:dyDescent="0.15"/>
    <row r="8529" customFormat="1" ht="13" x14ac:dyDescent="0.15"/>
    <row r="8530" customFormat="1" ht="13" x14ac:dyDescent="0.15"/>
    <row r="8531" customFormat="1" ht="13" x14ac:dyDescent="0.15"/>
    <row r="8532" customFormat="1" ht="13" x14ac:dyDescent="0.15"/>
    <row r="8533" customFormat="1" ht="13" x14ac:dyDescent="0.15"/>
    <row r="8534" customFormat="1" ht="13" x14ac:dyDescent="0.15"/>
    <row r="8535" customFormat="1" ht="13" x14ac:dyDescent="0.15"/>
    <row r="8536" customFormat="1" ht="13" x14ac:dyDescent="0.15"/>
    <row r="8537" customFormat="1" ht="13" x14ac:dyDescent="0.15"/>
    <row r="8538" customFormat="1" ht="13" x14ac:dyDescent="0.15"/>
    <row r="8539" customFormat="1" ht="13" x14ac:dyDescent="0.15"/>
    <row r="8540" customFormat="1" ht="13" x14ac:dyDescent="0.15"/>
    <row r="8541" customFormat="1" ht="13" x14ac:dyDescent="0.15"/>
    <row r="8542" customFormat="1" ht="13" x14ac:dyDescent="0.15"/>
    <row r="8543" customFormat="1" ht="13" x14ac:dyDescent="0.15"/>
    <row r="8544" customFormat="1" ht="13" x14ac:dyDescent="0.15"/>
    <row r="8545" customFormat="1" ht="13" x14ac:dyDescent="0.15"/>
    <row r="8546" customFormat="1" ht="13" x14ac:dyDescent="0.15"/>
    <row r="8547" customFormat="1" ht="13" x14ac:dyDescent="0.15"/>
    <row r="8548" customFormat="1" ht="13" x14ac:dyDescent="0.15"/>
    <row r="8549" customFormat="1" ht="13" x14ac:dyDescent="0.15"/>
    <row r="8550" customFormat="1" ht="13" x14ac:dyDescent="0.15"/>
    <row r="8551" customFormat="1" ht="13" x14ac:dyDescent="0.15"/>
    <row r="8552" customFormat="1" ht="13" x14ac:dyDescent="0.15"/>
    <row r="8553" customFormat="1" ht="13" x14ac:dyDescent="0.15"/>
    <row r="8554" customFormat="1" ht="13" x14ac:dyDescent="0.15"/>
    <row r="8555" customFormat="1" ht="13" x14ac:dyDescent="0.15"/>
    <row r="8556" customFormat="1" ht="13" x14ac:dyDescent="0.15"/>
    <row r="8557" customFormat="1" ht="13" x14ac:dyDescent="0.15"/>
    <row r="8558" customFormat="1" ht="13" x14ac:dyDescent="0.15"/>
    <row r="8559" customFormat="1" ht="13" x14ac:dyDescent="0.15"/>
    <row r="8560" customFormat="1" ht="13" x14ac:dyDescent="0.15"/>
    <row r="8561" customFormat="1" ht="13" x14ac:dyDescent="0.15"/>
    <row r="8562" customFormat="1" ht="13" x14ac:dyDescent="0.15"/>
    <row r="8563" customFormat="1" ht="13" x14ac:dyDescent="0.15"/>
    <row r="8564" customFormat="1" ht="13" x14ac:dyDescent="0.15"/>
    <row r="8565" customFormat="1" ht="13" x14ac:dyDescent="0.15"/>
    <row r="8566" customFormat="1" ht="13" x14ac:dyDescent="0.15"/>
    <row r="8567" customFormat="1" ht="13" x14ac:dyDescent="0.15"/>
    <row r="8568" customFormat="1" ht="13" x14ac:dyDescent="0.15"/>
    <row r="8569" customFormat="1" ht="13" x14ac:dyDescent="0.15"/>
    <row r="8570" customFormat="1" ht="13" x14ac:dyDescent="0.15"/>
    <row r="8571" customFormat="1" ht="13" x14ac:dyDescent="0.15"/>
    <row r="8572" customFormat="1" ht="13" x14ac:dyDescent="0.15"/>
    <row r="8573" customFormat="1" ht="13" x14ac:dyDescent="0.15"/>
    <row r="8574" customFormat="1" ht="13" x14ac:dyDescent="0.15"/>
    <row r="8575" customFormat="1" ht="13" x14ac:dyDescent="0.15"/>
    <row r="8576" customFormat="1" ht="13" x14ac:dyDescent="0.15"/>
    <row r="8577" customFormat="1" ht="13" x14ac:dyDescent="0.15"/>
    <row r="8578" customFormat="1" ht="13" x14ac:dyDescent="0.15"/>
    <row r="8579" customFormat="1" ht="13" x14ac:dyDescent="0.15"/>
    <row r="8580" customFormat="1" ht="13" x14ac:dyDescent="0.15"/>
    <row r="8581" customFormat="1" ht="13" x14ac:dyDescent="0.15"/>
    <row r="8582" customFormat="1" ht="13" x14ac:dyDescent="0.15"/>
    <row r="8583" customFormat="1" ht="13" x14ac:dyDescent="0.15"/>
    <row r="8584" customFormat="1" ht="13" x14ac:dyDescent="0.15"/>
    <row r="8585" customFormat="1" ht="13" x14ac:dyDescent="0.15"/>
    <row r="8586" customFormat="1" ht="13" x14ac:dyDescent="0.15"/>
    <row r="8587" customFormat="1" ht="13" x14ac:dyDescent="0.15"/>
    <row r="8588" customFormat="1" ht="13" x14ac:dyDescent="0.15"/>
    <row r="8589" customFormat="1" ht="13" x14ac:dyDescent="0.15"/>
    <row r="8590" customFormat="1" ht="13" x14ac:dyDescent="0.15"/>
    <row r="8591" customFormat="1" ht="13" x14ac:dyDescent="0.15"/>
    <row r="8592" customFormat="1" ht="13" x14ac:dyDescent="0.15"/>
    <row r="8593" customFormat="1" ht="13" x14ac:dyDescent="0.15"/>
    <row r="8594" customFormat="1" ht="13" x14ac:dyDescent="0.15"/>
    <row r="8595" customFormat="1" ht="13" x14ac:dyDescent="0.15"/>
    <row r="8596" customFormat="1" ht="13" x14ac:dyDescent="0.15"/>
    <row r="8597" customFormat="1" ht="13" x14ac:dyDescent="0.15"/>
    <row r="8598" customFormat="1" ht="13" x14ac:dyDescent="0.15"/>
    <row r="8599" customFormat="1" ht="13" x14ac:dyDescent="0.15"/>
    <row r="8600" customFormat="1" ht="13" x14ac:dyDescent="0.15"/>
    <row r="8601" customFormat="1" ht="13" x14ac:dyDescent="0.15"/>
    <row r="8602" customFormat="1" ht="13" x14ac:dyDescent="0.15"/>
    <row r="8603" customFormat="1" ht="13" x14ac:dyDescent="0.15"/>
    <row r="8604" customFormat="1" ht="13" x14ac:dyDescent="0.15"/>
    <row r="8605" customFormat="1" ht="13" x14ac:dyDescent="0.15"/>
    <row r="8606" customFormat="1" ht="13" x14ac:dyDescent="0.15"/>
    <row r="8607" customFormat="1" ht="13" x14ac:dyDescent="0.15"/>
    <row r="8608" customFormat="1" ht="13" x14ac:dyDescent="0.15"/>
    <row r="8609" customFormat="1" ht="13" x14ac:dyDescent="0.15"/>
    <row r="8610" customFormat="1" ht="13" x14ac:dyDescent="0.15"/>
    <row r="8611" customFormat="1" ht="13" x14ac:dyDescent="0.15"/>
    <row r="8612" customFormat="1" ht="13" x14ac:dyDescent="0.15"/>
    <row r="8613" customFormat="1" ht="13" x14ac:dyDescent="0.15"/>
    <row r="8614" customFormat="1" ht="13" x14ac:dyDescent="0.15"/>
    <row r="8615" customFormat="1" ht="13" x14ac:dyDescent="0.15"/>
    <row r="8616" customFormat="1" ht="13" x14ac:dyDescent="0.15"/>
    <row r="8617" customFormat="1" ht="13" x14ac:dyDescent="0.15"/>
    <row r="8618" customFormat="1" ht="13" x14ac:dyDescent="0.15"/>
    <row r="8619" customFormat="1" ht="13" x14ac:dyDescent="0.15"/>
    <row r="8620" customFormat="1" ht="13" x14ac:dyDescent="0.15"/>
    <row r="8621" customFormat="1" ht="13" x14ac:dyDescent="0.15"/>
    <row r="8622" customFormat="1" ht="13" x14ac:dyDescent="0.15"/>
    <row r="8623" customFormat="1" ht="13" x14ac:dyDescent="0.15"/>
    <row r="8624" customFormat="1" ht="13" x14ac:dyDescent="0.15"/>
    <row r="8625" customFormat="1" ht="13" x14ac:dyDescent="0.15"/>
    <row r="8626" customFormat="1" ht="13" x14ac:dyDescent="0.15"/>
    <row r="8627" customFormat="1" ht="13" x14ac:dyDescent="0.15"/>
    <row r="8628" customFormat="1" ht="13" x14ac:dyDescent="0.15"/>
    <row r="8629" customFormat="1" ht="13" x14ac:dyDescent="0.15"/>
    <row r="8630" customFormat="1" ht="13" x14ac:dyDescent="0.15"/>
    <row r="8631" customFormat="1" ht="13" x14ac:dyDescent="0.15"/>
    <row r="8632" customFormat="1" ht="13" x14ac:dyDescent="0.15"/>
    <row r="8633" customFormat="1" ht="13" x14ac:dyDescent="0.15"/>
    <row r="8634" customFormat="1" ht="13" x14ac:dyDescent="0.15"/>
    <row r="8635" customFormat="1" ht="13" x14ac:dyDescent="0.15"/>
    <row r="8636" customFormat="1" ht="13" x14ac:dyDescent="0.15"/>
    <row r="8637" customFormat="1" ht="13" x14ac:dyDescent="0.15"/>
    <row r="8638" customFormat="1" ht="13" x14ac:dyDescent="0.15"/>
    <row r="8639" customFormat="1" ht="13" x14ac:dyDescent="0.15"/>
    <row r="8640" customFormat="1" ht="13" x14ac:dyDescent="0.15"/>
    <row r="8641" customFormat="1" ht="13" x14ac:dyDescent="0.15"/>
    <row r="8642" customFormat="1" ht="13" x14ac:dyDescent="0.15"/>
    <row r="8643" customFormat="1" ht="13" x14ac:dyDescent="0.15"/>
    <row r="8644" customFormat="1" ht="13" x14ac:dyDescent="0.15"/>
    <row r="8645" customFormat="1" ht="13" x14ac:dyDescent="0.15"/>
    <row r="8646" customFormat="1" ht="13" x14ac:dyDescent="0.15"/>
    <row r="8647" customFormat="1" ht="13" x14ac:dyDescent="0.15"/>
    <row r="8648" customFormat="1" ht="13" x14ac:dyDescent="0.15"/>
    <row r="8649" customFormat="1" ht="13" x14ac:dyDescent="0.15"/>
    <row r="8650" customFormat="1" ht="13" x14ac:dyDescent="0.15"/>
    <row r="8651" customFormat="1" ht="13" x14ac:dyDescent="0.15"/>
    <row r="8652" customFormat="1" ht="13" x14ac:dyDescent="0.15"/>
    <row r="8653" customFormat="1" ht="13" x14ac:dyDescent="0.15"/>
    <row r="8654" customFormat="1" ht="13" x14ac:dyDescent="0.15"/>
    <row r="8655" customFormat="1" ht="13" x14ac:dyDescent="0.15"/>
    <row r="8656" customFormat="1" ht="13" x14ac:dyDescent="0.15"/>
    <row r="8657" customFormat="1" ht="13" x14ac:dyDescent="0.15"/>
    <row r="8658" customFormat="1" ht="13" x14ac:dyDescent="0.15"/>
    <row r="8659" customFormat="1" ht="13" x14ac:dyDescent="0.15"/>
    <row r="8660" customFormat="1" ht="13" x14ac:dyDescent="0.15"/>
    <row r="8661" customFormat="1" ht="13" x14ac:dyDescent="0.15"/>
    <row r="8662" customFormat="1" ht="13" x14ac:dyDescent="0.15"/>
    <row r="8663" customFormat="1" ht="13" x14ac:dyDescent="0.15"/>
    <row r="8664" customFormat="1" ht="13" x14ac:dyDescent="0.15"/>
    <row r="8665" customFormat="1" ht="13" x14ac:dyDescent="0.15"/>
    <row r="8666" customFormat="1" ht="13" x14ac:dyDescent="0.15"/>
    <row r="8667" customFormat="1" ht="13" x14ac:dyDescent="0.15"/>
    <row r="8668" customFormat="1" ht="13" x14ac:dyDescent="0.15"/>
    <row r="8669" customFormat="1" ht="13" x14ac:dyDescent="0.15"/>
    <row r="8670" customFormat="1" ht="13" x14ac:dyDescent="0.15"/>
    <row r="8671" customFormat="1" ht="13" x14ac:dyDescent="0.15"/>
    <row r="8672" customFormat="1" ht="13" x14ac:dyDescent="0.15"/>
    <row r="8673" customFormat="1" ht="13" x14ac:dyDescent="0.15"/>
    <row r="8674" customFormat="1" ht="13" x14ac:dyDescent="0.15"/>
    <row r="8675" customFormat="1" ht="13" x14ac:dyDescent="0.15"/>
    <row r="8676" customFormat="1" ht="13" x14ac:dyDescent="0.15"/>
    <row r="8677" customFormat="1" ht="13" x14ac:dyDescent="0.15"/>
    <row r="8678" customFormat="1" ht="13" x14ac:dyDescent="0.15"/>
    <row r="8679" customFormat="1" ht="13" x14ac:dyDescent="0.15"/>
    <row r="8680" customFormat="1" ht="13" x14ac:dyDescent="0.15"/>
    <row r="8681" customFormat="1" ht="13" x14ac:dyDescent="0.15"/>
    <row r="8682" customFormat="1" ht="13" x14ac:dyDescent="0.15"/>
    <row r="8683" customFormat="1" ht="13" x14ac:dyDescent="0.15"/>
    <row r="8684" customFormat="1" ht="13" x14ac:dyDescent="0.15"/>
    <row r="8685" customFormat="1" ht="13" x14ac:dyDescent="0.15"/>
    <row r="8686" customFormat="1" ht="13" x14ac:dyDescent="0.15"/>
    <row r="8687" customFormat="1" ht="13" x14ac:dyDescent="0.15"/>
    <row r="8688" customFormat="1" ht="13" x14ac:dyDescent="0.15"/>
    <row r="8689" customFormat="1" ht="13" x14ac:dyDescent="0.15"/>
    <row r="8690" customFormat="1" ht="13" x14ac:dyDescent="0.15"/>
    <row r="8691" customFormat="1" ht="13" x14ac:dyDescent="0.15"/>
    <row r="8692" customFormat="1" ht="13" x14ac:dyDescent="0.15"/>
    <row r="8693" customFormat="1" ht="13" x14ac:dyDescent="0.15"/>
    <row r="8694" customFormat="1" ht="13" x14ac:dyDescent="0.15"/>
    <row r="8695" customFormat="1" ht="13" x14ac:dyDescent="0.15"/>
    <row r="8696" customFormat="1" ht="13" x14ac:dyDescent="0.15"/>
    <row r="8697" customFormat="1" ht="13" x14ac:dyDescent="0.15"/>
    <row r="8698" customFormat="1" ht="13" x14ac:dyDescent="0.15"/>
    <row r="8699" customFormat="1" ht="13" x14ac:dyDescent="0.15"/>
    <row r="8700" customFormat="1" ht="13" x14ac:dyDescent="0.15"/>
    <row r="8701" customFormat="1" ht="13" x14ac:dyDescent="0.15"/>
    <row r="8702" customFormat="1" ht="13" x14ac:dyDescent="0.15"/>
    <row r="8703" customFormat="1" ht="13" x14ac:dyDescent="0.15"/>
    <row r="8704" customFormat="1" ht="13" x14ac:dyDescent="0.15"/>
    <row r="8705" customFormat="1" ht="13" x14ac:dyDescent="0.15"/>
    <row r="8706" customFormat="1" ht="13" x14ac:dyDescent="0.15"/>
    <row r="8707" customFormat="1" ht="13" x14ac:dyDescent="0.15"/>
    <row r="8708" customFormat="1" ht="13" x14ac:dyDescent="0.15"/>
    <row r="8709" customFormat="1" ht="13" x14ac:dyDescent="0.15"/>
    <row r="8710" customFormat="1" ht="13" x14ac:dyDescent="0.15"/>
    <row r="8711" customFormat="1" ht="13" x14ac:dyDescent="0.15"/>
    <row r="8712" customFormat="1" ht="13" x14ac:dyDescent="0.15"/>
    <row r="8713" customFormat="1" ht="13" x14ac:dyDescent="0.15"/>
    <row r="8714" customFormat="1" ht="13" x14ac:dyDescent="0.15"/>
    <row r="8715" customFormat="1" ht="13" x14ac:dyDescent="0.15"/>
    <row r="8716" customFormat="1" ht="13" x14ac:dyDescent="0.15"/>
    <row r="8717" customFormat="1" ht="13" x14ac:dyDescent="0.15"/>
    <row r="8718" customFormat="1" ht="13" x14ac:dyDescent="0.15"/>
    <row r="8719" customFormat="1" ht="13" x14ac:dyDescent="0.15"/>
    <row r="8720" customFormat="1" ht="13" x14ac:dyDescent="0.15"/>
    <row r="8721" customFormat="1" ht="13" x14ac:dyDescent="0.15"/>
    <row r="8722" customFormat="1" ht="13" x14ac:dyDescent="0.15"/>
    <row r="8723" customFormat="1" ht="13" x14ac:dyDescent="0.15"/>
    <row r="8724" customFormat="1" ht="13" x14ac:dyDescent="0.15"/>
    <row r="8725" customFormat="1" ht="13" x14ac:dyDescent="0.15"/>
    <row r="8726" customFormat="1" ht="13" x14ac:dyDescent="0.15"/>
    <row r="8727" customFormat="1" ht="13" x14ac:dyDescent="0.15"/>
    <row r="8728" customFormat="1" ht="13" x14ac:dyDescent="0.15"/>
    <row r="8729" customFormat="1" ht="13" x14ac:dyDescent="0.15"/>
    <row r="8730" customFormat="1" ht="13" x14ac:dyDescent="0.15"/>
    <row r="8731" customFormat="1" ht="13" x14ac:dyDescent="0.15"/>
    <row r="8732" customFormat="1" ht="13" x14ac:dyDescent="0.15"/>
    <row r="8733" customFormat="1" ht="13" x14ac:dyDescent="0.15"/>
    <row r="8734" customFormat="1" ht="13" x14ac:dyDescent="0.15"/>
    <row r="8735" customFormat="1" ht="13" x14ac:dyDescent="0.15"/>
    <row r="8736" customFormat="1" ht="13" x14ac:dyDescent="0.15"/>
    <row r="8737" customFormat="1" ht="13" x14ac:dyDescent="0.15"/>
    <row r="8738" customFormat="1" ht="13" x14ac:dyDescent="0.15"/>
    <row r="8739" customFormat="1" ht="13" x14ac:dyDescent="0.15"/>
    <row r="8740" customFormat="1" ht="13" x14ac:dyDescent="0.15"/>
    <row r="8741" customFormat="1" ht="13" x14ac:dyDescent="0.15"/>
    <row r="8742" customFormat="1" ht="13" x14ac:dyDescent="0.15"/>
    <row r="8743" customFormat="1" ht="13" x14ac:dyDescent="0.15"/>
    <row r="8744" customFormat="1" ht="13" x14ac:dyDescent="0.15"/>
    <row r="8745" customFormat="1" ht="13" x14ac:dyDescent="0.15"/>
    <row r="8746" customFormat="1" ht="13" x14ac:dyDescent="0.15"/>
    <row r="8747" customFormat="1" ht="13" x14ac:dyDescent="0.15"/>
    <row r="8748" customFormat="1" ht="13" x14ac:dyDescent="0.15"/>
    <row r="8749" customFormat="1" ht="13" x14ac:dyDescent="0.15"/>
    <row r="8750" customFormat="1" ht="13" x14ac:dyDescent="0.15"/>
    <row r="8751" customFormat="1" ht="13" x14ac:dyDescent="0.15"/>
    <row r="8752" customFormat="1" ht="13" x14ac:dyDescent="0.15"/>
    <row r="8753" customFormat="1" ht="13" x14ac:dyDescent="0.15"/>
    <row r="8754" customFormat="1" ht="13" x14ac:dyDescent="0.15"/>
    <row r="8755" customFormat="1" ht="13" x14ac:dyDescent="0.15"/>
    <row r="8756" customFormat="1" ht="13" x14ac:dyDescent="0.15"/>
    <row r="8757" customFormat="1" ht="13" x14ac:dyDescent="0.15"/>
    <row r="8758" customFormat="1" ht="13" x14ac:dyDescent="0.15"/>
    <row r="8759" customFormat="1" ht="13" x14ac:dyDescent="0.15"/>
    <row r="8760" customFormat="1" ht="13" x14ac:dyDescent="0.15"/>
    <row r="8761" customFormat="1" ht="13" x14ac:dyDescent="0.15"/>
    <row r="8762" customFormat="1" ht="13" x14ac:dyDescent="0.15"/>
    <row r="8763" customFormat="1" ht="13" x14ac:dyDescent="0.15"/>
    <row r="8764" customFormat="1" ht="13" x14ac:dyDescent="0.15"/>
    <row r="8765" customFormat="1" ht="13" x14ac:dyDescent="0.15"/>
    <row r="8766" customFormat="1" ht="13" x14ac:dyDescent="0.15"/>
    <row r="8767" customFormat="1" ht="13" x14ac:dyDescent="0.15"/>
    <row r="8768" customFormat="1" ht="13" x14ac:dyDescent="0.15"/>
    <row r="8769" customFormat="1" ht="13" x14ac:dyDescent="0.15"/>
    <row r="8770" customFormat="1" ht="13" x14ac:dyDescent="0.15"/>
    <row r="8771" customFormat="1" ht="13" x14ac:dyDescent="0.15"/>
    <row r="8772" customFormat="1" ht="13" x14ac:dyDescent="0.15"/>
    <row r="8773" customFormat="1" ht="13" x14ac:dyDescent="0.15"/>
    <row r="8774" customFormat="1" ht="13" x14ac:dyDescent="0.15"/>
    <row r="8775" customFormat="1" ht="13" x14ac:dyDescent="0.15"/>
    <row r="8776" customFormat="1" ht="13" x14ac:dyDescent="0.15"/>
    <row r="8777" customFormat="1" ht="13" x14ac:dyDescent="0.15"/>
    <row r="8778" customFormat="1" ht="13" x14ac:dyDescent="0.15"/>
    <row r="8779" customFormat="1" ht="13" x14ac:dyDescent="0.15"/>
    <row r="8780" customFormat="1" ht="13" x14ac:dyDescent="0.15"/>
    <row r="8781" customFormat="1" ht="13" x14ac:dyDescent="0.15"/>
    <row r="8782" customFormat="1" ht="13" x14ac:dyDescent="0.15"/>
    <row r="8783" customFormat="1" ht="13" x14ac:dyDescent="0.15"/>
    <row r="8784" customFormat="1" ht="13" x14ac:dyDescent="0.15"/>
    <row r="8785" customFormat="1" ht="13" x14ac:dyDescent="0.15"/>
    <row r="8786" customFormat="1" ht="13" x14ac:dyDescent="0.15"/>
    <row r="8787" customFormat="1" ht="13" x14ac:dyDescent="0.15"/>
    <row r="8788" customFormat="1" ht="13" x14ac:dyDescent="0.15"/>
    <row r="8789" customFormat="1" ht="13" x14ac:dyDescent="0.15"/>
    <row r="8790" customFormat="1" ht="13" x14ac:dyDescent="0.15"/>
    <row r="8791" customFormat="1" ht="13" x14ac:dyDescent="0.15"/>
    <row r="8792" customFormat="1" ht="13" x14ac:dyDescent="0.15"/>
    <row r="8793" customFormat="1" ht="13" x14ac:dyDescent="0.15"/>
    <row r="8794" customFormat="1" ht="13" x14ac:dyDescent="0.15"/>
    <row r="8795" customFormat="1" ht="13" x14ac:dyDescent="0.15"/>
    <row r="8796" customFormat="1" ht="13" x14ac:dyDescent="0.15"/>
    <row r="8797" customFormat="1" ht="13" x14ac:dyDescent="0.15"/>
    <row r="8798" customFormat="1" ht="13" x14ac:dyDescent="0.15"/>
    <row r="8799" customFormat="1" ht="13" x14ac:dyDescent="0.15"/>
    <row r="8800" customFormat="1" ht="13" x14ac:dyDescent="0.15"/>
    <row r="8801" customFormat="1" ht="13" x14ac:dyDescent="0.15"/>
    <row r="8802" customFormat="1" ht="13" x14ac:dyDescent="0.15"/>
    <row r="8803" customFormat="1" ht="13" x14ac:dyDescent="0.15"/>
    <row r="8804" customFormat="1" ht="13" x14ac:dyDescent="0.15"/>
    <row r="8805" customFormat="1" ht="13" x14ac:dyDescent="0.15"/>
    <row r="8806" customFormat="1" ht="13" x14ac:dyDescent="0.15"/>
    <row r="8807" customFormat="1" ht="13" x14ac:dyDescent="0.15"/>
    <row r="8808" customFormat="1" ht="13" x14ac:dyDescent="0.15"/>
    <row r="8809" customFormat="1" ht="13" x14ac:dyDescent="0.15"/>
    <row r="8810" customFormat="1" ht="13" x14ac:dyDescent="0.15"/>
    <row r="8811" customFormat="1" ht="13" x14ac:dyDescent="0.15"/>
    <row r="8812" customFormat="1" ht="13" x14ac:dyDescent="0.15"/>
    <row r="8813" customFormat="1" ht="13" x14ac:dyDescent="0.15"/>
    <row r="8814" customFormat="1" ht="13" x14ac:dyDescent="0.15"/>
    <row r="8815" customFormat="1" ht="13" x14ac:dyDescent="0.15"/>
    <row r="8816" customFormat="1" ht="13" x14ac:dyDescent="0.15"/>
    <row r="8817" customFormat="1" ht="13" x14ac:dyDescent="0.15"/>
    <row r="8818" customFormat="1" ht="13" x14ac:dyDescent="0.15"/>
    <row r="8819" customFormat="1" ht="13" x14ac:dyDescent="0.15"/>
    <row r="8820" customFormat="1" ht="13" x14ac:dyDescent="0.15"/>
    <row r="8821" customFormat="1" ht="13" x14ac:dyDescent="0.15"/>
    <row r="8822" customFormat="1" ht="13" x14ac:dyDescent="0.15"/>
    <row r="8823" customFormat="1" ht="13" x14ac:dyDescent="0.15"/>
    <row r="8824" customFormat="1" ht="13" x14ac:dyDescent="0.15"/>
    <row r="8825" customFormat="1" ht="13" x14ac:dyDescent="0.15"/>
    <row r="8826" customFormat="1" ht="13" x14ac:dyDescent="0.15"/>
    <row r="8827" customFormat="1" ht="13" x14ac:dyDescent="0.15"/>
    <row r="8828" customFormat="1" ht="13" x14ac:dyDescent="0.15"/>
    <row r="8829" customFormat="1" ht="13" x14ac:dyDescent="0.15"/>
    <row r="8830" customFormat="1" ht="13" x14ac:dyDescent="0.15"/>
    <row r="8831" customFormat="1" ht="13" x14ac:dyDescent="0.15"/>
    <row r="8832" customFormat="1" ht="13" x14ac:dyDescent="0.15"/>
    <row r="8833" customFormat="1" ht="13" x14ac:dyDescent="0.15"/>
    <row r="8834" customFormat="1" ht="13" x14ac:dyDescent="0.15"/>
    <row r="8835" customFormat="1" ht="13" x14ac:dyDescent="0.15"/>
    <row r="8836" customFormat="1" ht="13" x14ac:dyDescent="0.15"/>
    <row r="8837" customFormat="1" ht="13" x14ac:dyDescent="0.15"/>
    <row r="8838" customFormat="1" ht="13" x14ac:dyDescent="0.15"/>
    <row r="8839" customFormat="1" ht="13" x14ac:dyDescent="0.15"/>
    <row r="8840" customFormat="1" ht="13" x14ac:dyDescent="0.15"/>
    <row r="8841" customFormat="1" ht="13" x14ac:dyDescent="0.15"/>
    <row r="8842" customFormat="1" ht="13" x14ac:dyDescent="0.15"/>
    <row r="8843" customFormat="1" ht="13" x14ac:dyDescent="0.15"/>
    <row r="8844" customFormat="1" ht="13" x14ac:dyDescent="0.15"/>
    <row r="8845" customFormat="1" ht="13" x14ac:dyDescent="0.15"/>
    <row r="8846" customFormat="1" ht="13" x14ac:dyDescent="0.15"/>
    <row r="8847" customFormat="1" ht="13" x14ac:dyDescent="0.15"/>
    <row r="8848" customFormat="1" ht="13" x14ac:dyDescent="0.15"/>
    <row r="8849" customFormat="1" ht="13" x14ac:dyDescent="0.15"/>
    <row r="8850" customFormat="1" ht="13" x14ac:dyDescent="0.15"/>
    <row r="8851" customFormat="1" ht="13" x14ac:dyDescent="0.15"/>
    <row r="8852" customFormat="1" ht="13" x14ac:dyDescent="0.15"/>
    <row r="8853" customFormat="1" ht="13" x14ac:dyDescent="0.15"/>
    <row r="8854" customFormat="1" ht="13" x14ac:dyDescent="0.15"/>
    <row r="8855" customFormat="1" ht="13" x14ac:dyDescent="0.15"/>
    <row r="8856" customFormat="1" ht="13" x14ac:dyDescent="0.15"/>
    <row r="8857" customFormat="1" ht="13" x14ac:dyDescent="0.15"/>
    <row r="8858" customFormat="1" ht="13" x14ac:dyDescent="0.15"/>
    <row r="8859" customFormat="1" ht="13" x14ac:dyDescent="0.15"/>
    <row r="8860" customFormat="1" ht="13" x14ac:dyDescent="0.15"/>
    <row r="8861" customFormat="1" ht="13" x14ac:dyDescent="0.15"/>
    <row r="8862" customFormat="1" ht="13" x14ac:dyDescent="0.15"/>
    <row r="8863" customFormat="1" ht="13" x14ac:dyDescent="0.15"/>
    <row r="8864" customFormat="1" ht="13" x14ac:dyDescent="0.15"/>
    <row r="8865" customFormat="1" ht="13" x14ac:dyDescent="0.15"/>
    <row r="8866" customFormat="1" ht="13" x14ac:dyDescent="0.15"/>
    <row r="8867" customFormat="1" ht="13" x14ac:dyDescent="0.15"/>
    <row r="8868" customFormat="1" ht="13" x14ac:dyDescent="0.15"/>
    <row r="8869" customFormat="1" ht="13" x14ac:dyDescent="0.15"/>
    <row r="8870" customFormat="1" ht="13" x14ac:dyDescent="0.15"/>
    <row r="8871" customFormat="1" ht="13" x14ac:dyDescent="0.15"/>
    <row r="8872" customFormat="1" ht="13" x14ac:dyDescent="0.15"/>
    <row r="8873" customFormat="1" ht="13" x14ac:dyDescent="0.15"/>
    <row r="8874" customFormat="1" ht="13" x14ac:dyDescent="0.15"/>
    <row r="8875" customFormat="1" ht="13" x14ac:dyDescent="0.15"/>
    <row r="8876" customFormat="1" ht="13" x14ac:dyDescent="0.15"/>
    <row r="8877" customFormat="1" ht="13" x14ac:dyDescent="0.15"/>
    <row r="8878" customFormat="1" ht="13" x14ac:dyDescent="0.15"/>
    <row r="8879" customFormat="1" ht="13" x14ac:dyDescent="0.15"/>
    <row r="8880" customFormat="1" ht="13" x14ac:dyDescent="0.15"/>
    <row r="8881" customFormat="1" ht="13" x14ac:dyDescent="0.15"/>
    <row r="8882" customFormat="1" ht="13" x14ac:dyDescent="0.15"/>
    <row r="8883" customFormat="1" ht="13" x14ac:dyDescent="0.15"/>
    <row r="8884" customFormat="1" ht="13" x14ac:dyDescent="0.15"/>
    <row r="8885" customFormat="1" ht="13" x14ac:dyDescent="0.15"/>
    <row r="8886" customFormat="1" ht="13" x14ac:dyDescent="0.15"/>
    <row r="8887" customFormat="1" ht="13" x14ac:dyDescent="0.15"/>
    <row r="8888" customFormat="1" ht="13" x14ac:dyDescent="0.15"/>
    <row r="8889" customFormat="1" ht="13" x14ac:dyDescent="0.15"/>
    <row r="8890" customFormat="1" ht="13" x14ac:dyDescent="0.15"/>
    <row r="8891" customFormat="1" ht="13" x14ac:dyDescent="0.15"/>
    <row r="8892" customFormat="1" ht="13" x14ac:dyDescent="0.15"/>
    <row r="8893" customFormat="1" ht="13" x14ac:dyDescent="0.15"/>
    <row r="8894" customFormat="1" ht="13" x14ac:dyDescent="0.15"/>
    <row r="8895" customFormat="1" ht="13" x14ac:dyDescent="0.15"/>
    <row r="8896" customFormat="1" ht="13" x14ac:dyDescent="0.15"/>
    <row r="8897" customFormat="1" ht="13" x14ac:dyDescent="0.15"/>
    <row r="8898" customFormat="1" ht="13" x14ac:dyDescent="0.15"/>
    <row r="8899" customFormat="1" ht="13" x14ac:dyDescent="0.15"/>
    <row r="8900" customFormat="1" ht="13" x14ac:dyDescent="0.15"/>
    <row r="8901" customFormat="1" ht="13" x14ac:dyDescent="0.15"/>
    <row r="8902" customFormat="1" ht="13" x14ac:dyDescent="0.15"/>
    <row r="8903" customFormat="1" ht="13" x14ac:dyDescent="0.15"/>
    <row r="8904" customFormat="1" ht="13" x14ac:dyDescent="0.15"/>
    <row r="8905" customFormat="1" ht="13" x14ac:dyDescent="0.15"/>
    <row r="8906" customFormat="1" ht="13" x14ac:dyDescent="0.15"/>
    <row r="8907" customFormat="1" ht="13" x14ac:dyDescent="0.15"/>
    <row r="8908" customFormat="1" ht="13" x14ac:dyDescent="0.15"/>
    <row r="8909" customFormat="1" ht="13" x14ac:dyDescent="0.15"/>
    <row r="8910" customFormat="1" ht="13" x14ac:dyDescent="0.15"/>
    <row r="8911" customFormat="1" ht="13" x14ac:dyDescent="0.15"/>
    <row r="8912" customFormat="1" ht="13" x14ac:dyDescent="0.15"/>
    <row r="8913" customFormat="1" ht="13" x14ac:dyDescent="0.15"/>
    <row r="8914" customFormat="1" ht="13" x14ac:dyDescent="0.15"/>
    <row r="8915" customFormat="1" ht="13" x14ac:dyDescent="0.15"/>
    <row r="8916" customFormat="1" ht="13" x14ac:dyDescent="0.15"/>
    <row r="8917" customFormat="1" ht="13" x14ac:dyDescent="0.15"/>
    <row r="8918" customFormat="1" ht="13" x14ac:dyDescent="0.15"/>
    <row r="8919" customFormat="1" ht="13" x14ac:dyDescent="0.15"/>
    <row r="8920" customFormat="1" ht="13" x14ac:dyDescent="0.15"/>
    <row r="8921" customFormat="1" ht="13" x14ac:dyDescent="0.15"/>
    <row r="8922" customFormat="1" ht="13" x14ac:dyDescent="0.15"/>
    <row r="8923" customFormat="1" ht="13" x14ac:dyDescent="0.15"/>
    <row r="8924" customFormat="1" ht="13" x14ac:dyDescent="0.15"/>
    <row r="8925" customFormat="1" ht="13" x14ac:dyDescent="0.15"/>
    <row r="8926" customFormat="1" ht="13" x14ac:dyDescent="0.15"/>
    <row r="8927" customFormat="1" ht="13" x14ac:dyDescent="0.15"/>
    <row r="8928" customFormat="1" ht="13" x14ac:dyDescent="0.15"/>
    <row r="8929" customFormat="1" ht="13" x14ac:dyDescent="0.15"/>
    <row r="8930" customFormat="1" ht="13" x14ac:dyDescent="0.15"/>
    <row r="8931" customFormat="1" ht="13" x14ac:dyDescent="0.15"/>
    <row r="8932" customFormat="1" ht="13" x14ac:dyDescent="0.15"/>
    <row r="8933" customFormat="1" ht="13" x14ac:dyDescent="0.15"/>
    <row r="8934" customFormat="1" ht="13" x14ac:dyDescent="0.15"/>
    <row r="8935" customFormat="1" ht="13" x14ac:dyDescent="0.15"/>
    <row r="8936" customFormat="1" ht="13" x14ac:dyDescent="0.15"/>
    <row r="8937" customFormat="1" ht="13" x14ac:dyDescent="0.15"/>
    <row r="8938" customFormat="1" ht="13" x14ac:dyDescent="0.15"/>
    <row r="8939" customFormat="1" ht="13" x14ac:dyDescent="0.15"/>
    <row r="8940" customFormat="1" ht="13" x14ac:dyDescent="0.15"/>
    <row r="8941" customFormat="1" ht="13" x14ac:dyDescent="0.15"/>
    <row r="8942" customFormat="1" ht="13" x14ac:dyDescent="0.15"/>
    <row r="8943" customFormat="1" ht="13" x14ac:dyDescent="0.15"/>
    <row r="8944" customFormat="1" ht="13" x14ac:dyDescent="0.15"/>
    <row r="8945" customFormat="1" ht="13" x14ac:dyDescent="0.15"/>
    <row r="8946" customFormat="1" ht="13" x14ac:dyDescent="0.15"/>
    <row r="8947" customFormat="1" ht="13" x14ac:dyDescent="0.15"/>
    <row r="8948" customFormat="1" ht="13" x14ac:dyDescent="0.15"/>
    <row r="8949" customFormat="1" ht="13" x14ac:dyDescent="0.15"/>
    <row r="8950" customFormat="1" ht="13" x14ac:dyDescent="0.15"/>
    <row r="8951" customFormat="1" ht="13" x14ac:dyDescent="0.15"/>
    <row r="8952" customFormat="1" ht="13" x14ac:dyDescent="0.15"/>
    <row r="8953" customFormat="1" ht="13" x14ac:dyDescent="0.15"/>
    <row r="8954" customFormat="1" ht="13" x14ac:dyDescent="0.15"/>
    <row r="8955" customFormat="1" ht="13" x14ac:dyDescent="0.15"/>
    <row r="8956" customFormat="1" ht="13" x14ac:dyDescent="0.15"/>
    <row r="8957" customFormat="1" ht="13" x14ac:dyDescent="0.15"/>
    <row r="8958" customFormat="1" ht="13" x14ac:dyDescent="0.15"/>
    <row r="8959" customFormat="1" ht="13" x14ac:dyDescent="0.15"/>
    <row r="8960" customFormat="1" ht="13" x14ac:dyDescent="0.15"/>
    <row r="8961" customFormat="1" ht="13" x14ac:dyDescent="0.15"/>
    <row r="8962" customFormat="1" ht="13" x14ac:dyDescent="0.15"/>
    <row r="8963" customFormat="1" ht="13" x14ac:dyDescent="0.15"/>
    <row r="8964" customFormat="1" ht="13" x14ac:dyDescent="0.15"/>
    <row r="8965" customFormat="1" ht="13" x14ac:dyDescent="0.15"/>
    <row r="8966" customFormat="1" ht="13" x14ac:dyDescent="0.15"/>
    <row r="8967" customFormat="1" ht="13" x14ac:dyDescent="0.15"/>
    <row r="8968" customFormat="1" ht="13" x14ac:dyDescent="0.15"/>
    <row r="8969" customFormat="1" ht="13" x14ac:dyDescent="0.15"/>
    <row r="8970" customFormat="1" ht="13" x14ac:dyDescent="0.15"/>
    <row r="8971" customFormat="1" ht="13" x14ac:dyDescent="0.15"/>
    <row r="8972" customFormat="1" ht="13" x14ac:dyDescent="0.15"/>
    <row r="8973" customFormat="1" ht="13" x14ac:dyDescent="0.15"/>
    <row r="8974" customFormat="1" ht="13" x14ac:dyDescent="0.15"/>
    <row r="8975" customFormat="1" ht="13" x14ac:dyDescent="0.15"/>
    <row r="8976" customFormat="1" ht="13" x14ac:dyDescent="0.15"/>
    <row r="8977" customFormat="1" ht="13" x14ac:dyDescent="0.15"/>
    <row r="8978" customFormat="1" ht="13" x14ac:dyDescent="0.15"/>
    <row r="8979" customFormat="1" ht="13" x14ac:dyDescent="0.15"/>
    <row r="8980" customFormat="1" ht="13" x14ac:dyDescent="0.15"/>
    <row r="8981" customFormat="1" ht="13" x14ac:dyDescent="0.15"/>
    <row r="8982" customFormat="1" ht="13" x14ac:dyDescent="0.15"/>
    <row r="8983" customFormat="1" ht="13" x14ac:dyDescent="0.15"/>
    <row r="8984" customFormat="1" ht="13" x14ac:dyDescent="0.15"/>
    <row r="8985" customFormat="1" ht="13" x14ac:dyDescent="0.15"/>
    <row r="8986" customFormat="1" ht="13" x14ac:dyDescent="0.15"/>
    <row r="8987" customFormat="1" ht="13" x14ac:dyDescent="0.15"/>
    <row r="8988" customFormat="1" ht="13" x14ac:dyDescent="0.15"/>
    <row r="8989" customFormat="1" ht="13" x14ac:dyDescent="0.15"/>
    <row r="8990" customFormat="1" ht="13" x14ac:dyDescent="0.15"/>
    <row r="8991" customFormat="1" ht="13" x14ac:dyDescent="0.15"/>
    <row r="8992" customFormat="1" ht="13" x14ac:dyDescent="0.15"/>
    <row r="8993" customFormat="1" ht="13" x14ac:dyDescent="0.15"/>
    <row r="8994" customFormat="1" ht="13" x14ac:dyDescent="0.15"/>
    <row r="8995" customFormat="1" ht="13" x14ac:dyDescent="0.15"/>
    <row r="8996" customFormat="1" ht="13" x14ac:dyDescent="0.15"/>
    <row r="8997" customFormat="1" ht="13" x14ac:dyDescent="0.15"/>
    <row r="8998" customFormat="1" ht="13" x14ac:dyDescent="0.15"/>
    <row r="8999" customFormat="1" ht="13" x14ac:dyDescent="0.15"/>
    <row r="9000" customFormat="1" ht="13" x14ac:dyDescent="0.15"/>
    <row r="9001" customFormat="1" ht="13" x14ac:dyDescent="0.15"/>
    <row r="9002" customFormat="1" ht="13" x14ac:dyDescent="0.15"/>
    <row r="9003" customFormat="1" ht="13" x14ac:dyDescent="0.15"/>
    <row r="9004" customFormat="1" ht="13" x14ac:dyDescent="0.15"/>
    <row r="9005" customFormat="1" ht="13" x14ac:dyDescent="0.15"/>
    <row r="9006" customFormat="1" ht="13" x14ac:dyDescent="0.15"/>
    <row r="9007" customFormat="1" ht="13" x14ac:dyDescent="0.15"/>
    <row r="9008" customFormat="1" ht="13" x14ac:dyDescent="0.15"/>
    <row r="9009" customFormat="1" ht="13" x14ac:dyDescent="0.15"/>
    <row r="9010" customFormat="1" ht="13" x14ac:dyDescent="0.15"/>
    <row r="9011" customFormat="1" ht="13" x14ac:dyDescent="0.15"/>
    <row r="9012" customFormat="1" ht="13" x14ac:dyDescent="0.15"/>
    <row r="9013" customFormat="1" ht="13" x14ac:dyDescent="0.15"/>
    <row r="9014" customFormat="1" ht="13" x14ac:dyDescent="0.15"/>
    <row r="9015" customFormat="1" ht="13" x14ac:dyDescent="0.15"/>
    <row r="9016" customFormat="1" ht="13" x14ac:dyDescent="0.15"/>
    <row r="9017" customFormat="1" ht="13" x14ac:dyDescent="0.15"/>
    <row r="9018" customFormat="1" ht="13" x14ac:dyDescent="0.15"/>
    <row r="9019" customFormat="1" ht="13" x14ac:dyDescent="0.15"/>
    <row r="9020" customFormat="1" ht="13" x14ac:dyDescent="0.15"/>
    <row r="9021" customFormat="1" ht="13" x14ac:dyDescent="0.15"/>
    <row r="9022" customFormat="1" ht="13" x14ac:dyDescent="0.15"/>
    <row r="9023" customFormat="1" ht="13" x14ac:dyDescent="0.15"/>
    <row r="9024" customFormat="1" ht="13" x14ac:dyDescent="0.15"/>
    <row r="9025" customFormat="1" ht="13" x14ac:dyDescent="0.15"/>
    <row r="9026" customFormat="1" ht="13" x14ac:dyDescent="0.15"/>
    <row r="9027" customFormat="1" ht="13" x14ac:dyDescent="0.15"/>
    <row r="9028" customFormat="1" ht="13" x14ac:dyDescent="0.15"/>
    <row r="9029" customFormat="1" ht="13" x14ac:dyDescent="0.15"/>
    <row r="9030" customFormat="1" ht="13" x14ac:dyDescent="0.15"/>
    <row r="9031" customFormat="1" ht="13" x14ac:dyDescent="0.15"/>
    <row r="9032" customFormat="1" ht="13" x14ac:dyDescent="0.15"/>
    <row r="9033" customFormat="1" ht="13" x14ac:dyDescent="0.15"/>
    <row r="9034" customFormat="1" ht="13" x14ac:dyDescent="0.15"/>
    <row r="9035" customFormat="1" ht="13" x14ac:dyDescent="0.15"/>
    <row r="9036" customFormat="1" ht="13" x14ac:dyDescent="0.15"/>
    <row r="9037" customFormat="1" ht="13" x14ac:dyDescent="0.15"/>
    <row r="9038" customFormat="1" ht="13" x14ac:dyDescent="0.15"/>
    <row r="9039" customFormat="1" ht="13" x14ac:dyDescent="0.15"/>
    <row r="9040" customFormat="1" ht="13" x14ac:dyDescent="0.15"/>
    <row r="9041" customFormat="1" ht="13" x14ac:dyDescent="0.15"/>
    <row r="9042" customFormat="1" ht="13" x14ac:dyDescent="0.15"/>
    <row r="9043" customFormat="1" ht="13" x14ac:dyDescent="0.15"/>
    <row r="9044" customFormat="1" ht="13" x14ac:dyDescent="0.15"/>
    <row r="9045" customFormat="1" ht="13" x14ac:dyDescent="0.15"/>
    <row r="9046" customFormat="1" ht="13" x14ac:dyDescent="0.15"/>
    <row r="9047" customFormat="1" ht="13" x14ac:dyDescent="0.15"/>
    <row r="9048" customFormat="1" ht="13" x14ac:dyDescent="0.15"/>
    <row r="9049" customFormat="1" ht="13" x14ac:dyDescent="0.15"/>
    <row r="9050" customFormat="1" ht="13" x14ac:dyDescent="0.15"/>
    <row r="9051" customFormat="1" ht="13" x14ac:dyDescent="0.15"/>
    <row r="9052" customFormat="1" ht="13" x14ac:dyDescent="0.15"/>
    <row r="9053" customFormat="1" ht="13" x14ac:dyDescent="0.15"/>
    <row r="9054" customFormat="1" ht="13" x14ac:dyDescent="0.15"/>
    <row r="9055" customFormat="1" ht="13" x14ac:dyDescent="0.15"/>
    <row r="9056" customFormat="1" ht="13" x14ac:dyDescent="0.15"/>
    <row r="9057" customFormat="1" ht="13" x14ac:dyDescent="0.15"/>
    <row r="9058" customFormat="1" ht="13" x14ac:dyDescent="0.15"/>
    <row r="9059" customFormat="1" ht="13" x14ac:dyDescent="0.15"/>
    <row r="9060" customFormat="1" ht="13" x14ac:dyDescent="0.15"/>
    <row r="9061" customFormat="1" ht="13" x14ac:dyDescent="0.15"/>
    <row r="9062" customFormat="1" ht="13" x14ac:dyDescent="0.15"/>
    <row r="9063" customFormat="1" ht="13" x14ac:dyDescent="0.15"/>
    <row r="9064" customFormat="1" ht="13" x14ac:dyDescent="0.15"/>
    <row r="9065" customFormat="1" ht="13" x14ac:dyDescent="0.15"/>
    <row r="9066" customFormat="1" ht="13" x14ac:dyDescent="0.15"/>
    <row r="9067" customFormat="1" ht="13" x14ac:dyDescent="0.15"/>
    <row r="9068" customFormat="1" ht="13" x14ac:dyDescent="0.15"/>
    <row r="9069" customFormat="1" ht="13" x14ac:dyDescent="0.15"/>
    <row r="9070" customFormat="1" ht="13" x14ac:dyDescent="0.15"/>
    <row r="9071" customFormat="1" ht="13" x14ac:dyDescent="0.15"/>
    <row r="9072" customFormat="1" ht="13" x14ac:dyDescent="0.15"/>
    <row r="9073" customFormat="1" ht="13" x14ac:dyDescent="0.15"/>
    <row r="9074" customFormat="1" ht="13" x14ac:dyDescent="0.15"/>
    <row r="9075" customFormat="1" ht="13" x14ac:dyDescent="0.15"/>
    <row r="9076" customFormat="1" ht="13" x14ac:dyDescent="0.15"/>
    <row r="9077" customFormat="1" ht="13" x14ac:dyDescent="0.15"/>
    <row r="9078" customFormat="1" ht="13" x14ac:dyDescent="0.15"/>
    <row r="9079" customFormat="1" ht="13" x14ac:dyDescent="0.15"/>
    <row r="9080" customFormat="1" ht="13" x14ac:dyDescent="0.15"/>
    <row r="9081" customFormat="1" ht="13" x14ac:dyDescent="0.15"/>
    <row r="9082" customFormat="1" ht="13" x14ac:dyDescent="0.15"/>
    <row r="9083" customFormat="1" ht="13" x14ac:dyDescent="0.15"/>
    <row r="9084" customFormat="1" ht="13" x14ac:dyDescent="0.15"/>
    <row r="9085" customFormat="1" ht="13" x14ac:dyDescent="0.15"/>
    <row r="9086" customFormat="1" ht="13" x14ac:dyDescent="0.15"/>
    <row r="9087" customFormat="1" ht="13" x14ac:dyDescent="0.15"/>
    <row r="9088" customFormat="1" ht="13" x14ac:dyDescent="0.15"/>
    <row r="9089" customFormat="1" ht="13" x14ac:dyDescent="0.15"/>
    <row r="9090" customFormat="1" ht="13" x14ac:dyDescent="0.15"/>
    <row r="9091" customFormat="1" ht="13" x14ac:dyDescent="0.15"/>
    <row r="9092" customFormat="1" ht="13" x14ac:dyDescent="0.15"/>
    <row r="9093" customFormat="1" ht="13" x14ac:dyDescent="0.15"/>
    <row r="9094" customFormat="1" ht="13" x14ac:dyDescent="0.15"/>
    <row r="9095" customFormat="1" ht="13" x14ac:dyDescent="0.15"/>
    <row r="9096" customFormat="1" ht="13" x14ac:dyDescent="0.15"/>
    <row r="9097" customFormat="1" ht="13" x14ac:dyDescent="0.15"/>
    <row r="9098" customFormat="1" ht="13" x14ac:dyDescent="0.15"/>
    <row r="9099" customFormat="1" ht="13" x14ac:dyDescent="0.15"/>
    <row r="9100" customFormat="1" ht="13" x14ac:dyDescent="0.15"/>
    <row r="9101" customFormat="1" ht="13" x14ac:dyDescent="0.15"/>
    <row r="9102" customFormat="1" ht="13" x14ac:dyDescent="0.15"/>
    <row r="9103" customFormat="1" ht="13" x14ac:dyDescent="0.15"/>
    <row r="9104" customFormat="1" ht="13" x14ac:dyDescent="0.15"/>
    <row r="9105" customFormat="1" ht="13" x14ac:dyDescent="0.15"/>
    <row r="9106" customFormat="1" ht="13" x14ac:dyDescent="0.15"/>
    <row r="9107" customFormat="1" ht="13" x14ac:dyDescent="0.15"/>
    <row r="9108" customFormat="1" ht="13" x14ac:dyDescent="0.15"/>
    <row r="9109" customFormat="1" ht="13" x14ac:dyDescent="0.15"/>
    <row r="9110" customFormat="1" ht="13" x14ac:dyDescent="0.15"/>
    <row r="9111" customFormat="1" ht="13" x14ac:dyDescent="0.15"/>
    <row r="9112" customFormat="1" ht="13" x14ac:dyDescent="0.15"/>
    <row r="9113" customFormat="1" ht="13" x14ac:dyDescent="0.15"/>
    <row r="9114" customFormat="1" ht="13" x14ac:dyDescent="0.15"/>
    <row r="9115" customFormat="1" ht="13" x14ac:dyDescent="0.15"/>
    <row r="9116" customFormat="1" ht="13" x14ac:dyDescent="0.15"/>
    <row r="9117" customFormat="1" ht="13" x14ac:dyDescent="0.15"/>
    <row r="9118" customFormat="1" ht="13" x14ac:dyDescent="0.15"/>
    <row r="9119" customFormat="1" ht="13" x14ac:dyDescent="0.15"/>
    <row r="9120" customFormat="1" ht="13" x14ac:dyDescent="0.15"/>
    <row r="9121" customFormat="1" ht="13" x14ac:dyDescent="0.15"/>
    <row r="9122" customFormat="1" ht="13" x14ac:dyDescent="0.15"/>
    <row r="9123" customFormat="1" ht="13" x14ac:dyDescent="0.15"/>
    <row r="9124" customFormat="1" ht="13" x14ac:dyDescent="0.15"/>
    <row r="9125" customFormat="1" ht="13" x14ac:dyDescent="0.15"/>
    <row r="9126" customFormat="1" ht="13" x14ac:dyDescent="0.15"/>
    <row r="9127" customFormat="1" ht="13" x14ac:dyDescent="0.15"/>
    <row r="9128" customFormat="1" ht="13" x14ac:dyDescent="0.15"/>
    <row r="9129" customFormat="1" ht="13" x14ac:dyDescent="0.15"/>
    <row r="9130" customFormat="1" ht="13" x14ac:dyDescent="0.15"/>
    <row r="9131" customFormat="1" ht="13" x14ac:dyDescent="0.15"/>
    <row r="9132" customFormat="1" ht="13" x14ac:dyDescent="0.15"/>
    <row r="9133" customFormat="1" ht="13" x14ac:dyDescent="0.15"/>
    <row r="9134" customFormat="1" ht="13" x14ac:dyDescent="0.15"/>
    <row r="9135" customFormat="1" ht="13" x14ac:dyDescent="0.15"/>
    <row r="9136" customFormat="1" ht="13" x14ac:dyDescent="0.15"/>
    <row r="9137" customFormat="1" ht="13" x14ac:dyDescent="0.15"/>
    <row r="9138" customFormat="1" ht="13" x14ac:dyDescent="0.15"/>
    <row r="9139" customFormat="1" ht="13" x14ac:dyDescent="0.15"/>
    <row r="9140" customFormat="1" ht="13" x14ac:dyDescent="0.15"/>
    <row r="9141" customFormat="1" ht="13" x14ac:dyDescent="0.15"/>
    <row r="9142" customFormat="1" ht="13" x14ac:dyDescent="0.15"/>
    <row r="9143" customFormat="1" ht="13" x14ac:dyDescent="0.15"/>
    <row r="9144" customFormat="1" ht="13" x14ac:dyDescent="0.15"/>
    <row r="9145" customFormat="1" ht="13" x14ac:dyDescent="0.15"/>
    <row r="9146" customFormat="1" ht="13" x14ac:dyDescent="0.15"/>
    <row r="9147" customFormat="1" ht="13" x14ac:dyDescent="0.15"/>
    <row r="9148" customFormat="1" ht="13" x14ac:dyDescent="0.15"/>
    <row r="9149" customFormat="1" ht="13" x14ac:dyDescent="0.15"/>
    <row r="9150" customFormat="1" ht="13" x14ac:dyDescent="0.15"/>
    <row r="9151" customFormat="1" ht="13" x14ac:dyDescent="0.15"/>
    <row r="9152" customFormat="1" ht="13" x14ac:dyDescent="0.15"/>
    <row r="9153" customFormat="1" ht="13" x14ac:dyDescent="0.15"/>
    <row r="9154" customFormat="1" ht="13" x14ac:dyDescent="0.15"/>
    <row r="9155" customFormat="1" ht="13" x14ac:dyDescent="0.15"/>
    <row r="9156" customFormat="1" ht="13" x14ac:dyDescent="0.15"/>
    <row r="9157" customFormat="1" ht="13" x14ac:dyDescent="0.15"/>
    <row r="9158" customFormat="1" ht="13" x14ac:dyDescent="0.15"/>
    <row r="9159" customFormat="1" ht="13" x14ac:dyDescent="0.15"/>
    <row r="9160" customFormat="1" ht="13" x14ac:dyDescent="0.15"/>
    <row r="9161" customFormat="1" ht="13" x14ac:dyDescent="0.15"/>
    <row r="9162" customFormat="1" ht="13" x14ac:dyDescent="0.15"/>
    <row r="9163" customFormat="1" ht="13" x14ac:dyDescent="0.15"/>
    <row r="9164" customFormat="1" ht="13" x14ac:dyDescent="0.15"/>
    <row r="9165" customFormat="1" ht="13" x14ac:dyDescent="0.15"/>
    <row r="9166" customFormat="1" ht="13" x14ac:dyDescent="0.15"/>
    <row r="9167" customFormat="1" ht="13" x14ac:dyDescent="0.15"/>
    <row r="9168" customFormat="1" ht="13" x14ac:dyDescent="0.15"/>
    <row r="9169" customFormat="1" ht="13" x14ac:dyDescent="0.15"/>
    <row r="9170" customFormat="1" ht="13" x14ac:dyDescent="0.15"/>
    <row r="9171" customFormat="1" ht="13" x14ac:dyDescent="0.15"/>
    <row r="9172" customFormat="1" ht="13" x14ac:dyDescent="0.15"/>
    <row r="9173" customFormat="1" ht="13" x14ac:dyDescent="0.15"/>
    <row r="9174" customFormat="1" ht="13" x14ac:dyDescent="0.15"/>
    <row r="9175" customFormat="1" ht="13" x14ac:dyDescent="0.15"/>
    <row r="9176" customFormat="1" ht="13" x14ac:dyDescent="0.15"/>
    <row r="9177" customFormat="1" ht="13" x14ac:dyDescent="0.15"/>
    <row r="9178" customFormat="1" ht="13" x14ac:dyDescent="0.15"/>
    <row r="9179" customFormat="1" ht="13" x14ac:dyDescent="0.15"/>
    <row r="9180" customFormat="1" ht="13" x14ac:dyDescent="0.15"/>
    <row r="9181" customFormat="1" ht="13" x14ac:dyDescent="0.15"/>
    <row r="9182" customFormat="1" ht="13" x14ac:dyDescent="0.15"/>
    <row r="9183" customFormat="1" ht="13" x14ac:dyDescent="0.15"/>
    <row r="9184" customFormat="1" ht="13" x14ac:dyDescent="0.15"/>
    <row r="9185" customFormat="1" ht="13" x14ac:dyDescent="0.15"/>
    <row r="9186" customFormat="1" ht="13" x14ac:dyDescent="0.15"/>
    <row r="9187" customFormat="1" ht="13" x14ac:dyDescent="0.15"/>
    <row r="9188" customFormat="1" ht="13" x14ac:dyDescent="0.15"/>
    <row r="9189" customFormat="1" ht="13" x14ac:dyDescent="0.15"/>
    <row r="9190" customFormat="1" ht="13" x14ac:dyDescent="0.15"/>
    <row r="9191" customFormat="1" ht="13" x14ac:dyDescent="0.15"/>
    <row r="9192" customFormat="1" ht="13" x14ac:dyDescent="0.15"/>
    <row r="9193" customFormat="1" ht="13" x14ac:dyDescent="0.15"/>
    <row r="9194" customFormat="1" ht="13" x14ac:dyDescent="0.15"/>
    <row r="9195" customFormat="1" ht="13" x14ac:dyDescent="0.15"/>
    <row r="9196" customFormat="1" ht="13" x14ac:dyDescent="0.15"/>
    <row r="9197" customFormat="1" ht="13" x14ac:dyDescent="0.15"/>
    <row r="9198" customFormat="1" ht="13" x14ac:dyDescent="0.15"/>
    <row r="9199" customFormat="1" ht="13" x14ac:dyDescent="0.15"/>
    <row r="9200" customFormat="1" ht="13" x14ac:dyDescent="0.15"/>
    <row r="9201" customFormat="1" ht="13" x14ac:dyDescent="0.15"/>
    <row r="9202" customFormat="1" ht="13" x14ac:dyDescent="0.15"/>
    <row r="9203" customFormat="1" ht="13" x14ac:dyDescent="0.15"/>
    <row r="9204" customFormat="1" ht="13" x14ac:dyDescent="0.15"/>
    <row r="9205" customFormat="1" ht="13" x14ac:dyDescent="0.15"/>
    <row r="9206" customFormat="1" ht="13" x14ac:dyDescent="0.15"/>
    <row r="9207" customFormat="1" ht="13" x14ac:dyDescent="0.15"/>
    <row r="9208" customFormat="1" ht="13" x14ac:dyDescent="0.15"/>
    <row r="9209" customFormat="1" ht="13" x14ac:dyDescent="0.15"/>
    <row r="9210" customFormat="1" ht="13" x14ac:dyDescent="0.15"/>
    <row r="9211" customFormat="1" ht="13" x14ac:dyDescent="0.15"/>
    <row r="9212" customFormat="1" ht="13" x14ac:dyDescent="0.15"/>
    <row r="9213" customFormat="1" ht="13" x14ac:dyDescent="0.15"/>
    <row r="9214" customFormat="1" ht="13" x14ac:dyDescent="0.15"/>
    <row r="9215" customFormat="1" ht="13" x14ac:dyDescent="0.15"/>
    <row r="9216" customFormat="1" ht="13" x14ac:dyDescent="0.15"/>
    <row r="9217" customFormat="1" ht="13" x14ac:dyDescent="0.15"/>
    <row r="9218" customFormat="1" ht="13" x14ac:dyDescent="0.15"/>
    <row r="9219" customFormat="1" ht="13" x14ac:dyDescent="0.15"/>
    <row r="9220" customFormat="1" ht="13" x14ac:dyDescent="0.15"/>
    <row r="9221" customFormat="1" ht="13" x14ac:dyDescent="0.15"/>
    <row r="9222" customFormat="1" ht="13" x14ac:dyDescent="0.15"/>
    <row r="9223" customFormat="1" ht="13" x14ac:dyDescent="0.15"/>
    <row r="9224" customFormat="1" ht="13" x14ac:dyDescent="0.15"/>
    <row r="9225" customFormat="1" ht="13" x14ac:dyDescent="0.15"/>
    <row r="9226" customFormat="1" ht="13" x14ac:dyDescent="0.15"/>
    <row r="9227" customFormat="1" ht="13" x14ac:dyDescent="0.15"/>
    <row r="9228" customFormat="1" ht="13" x14ac:dyDescent="0.15"/>
    <row r="9229" customFormat="1" ht="13" x14ac:dyDescent="0.15"/>
    <row r="9230" customFormat="1" ht="13" x14ac:dyDescent="0.15"/>
    <row r="9231" customFormat="1" ht="13" x14ac:dyDescent="0.15"/>
    <row r="9232" customFormat="1" ht="13" x14ac:dyDescent="0.15"/>
    <row r="9233" customFormat="1" ht="13" x14ac:dyDescent="0.15"/>
    <row r="9234" customFormat="1" ht="13" x14ac:dyDescent="0.15"/>
    <row r="9235" customFormat="1" ht="13" x14ac:dyDescent="0.15"/>
    <row r="9236" customFormat="1" ht="13" x14ac:dyDescent="0.15"/>
    <row r="9237" customFormat="1" ht="13" x14ac:dyDescent="0.15"/>
    <row r="9238" customFormat="1" ht="13" x14ac:dyDescent="0.15"/>
    <row r="9239" customFormat="1" ht="13" x14ac:dyDescent="0.15"/>
    <row r="9240" customFormat="1" ht="13" x14ac:dyDescent="0.15"/>
    <row r="9241" customFormat="1" ht="13" x14ac:dyDescent="0.15"/>
    <row r="9242" customFormat="1" ht="13" x14ac:dyDescent="0.15"/>
    <row r="9243" customFormat="1" ht="13" x14ac:dyDescent="0.15"/>
    <row r="9244" customFormat="1" ht="13" x14ac:dyDescent="0.15"/>
    <row r="9245" customFormat="1" ht="13" x14ac:dyDescent="0.15"/>
    <row r="9246" customFormat="1" ht="13" x14ac:dyDescent="0.15"/>
    <row r="9247" customFormat="1" ht="13" x14ac:dyDescent="0.15"/>
    <row r="9248" customFormat="1" ht="13" x14ac:dyDescent="0.15"/>
    <row r="9249" customFormat="1" ht="13" x14ac:dyDescent="0.15"/>
    <row r="9250" customFormat="1" ht="13" x14ac:dyDescent="0.15"/>
    <row r="9251" customFormat="1" ht="13" x14ac:dyDescent="0.15"/>
    <row r="9252" customFormat="1" ht="13" x14ac:dyDescent="0.15"/>
    <row r="9253" customFormat="1" ht="13" x14ac:dyDescent="0.15"/>
    <row r="9254" customFormat="1" ht="13" x14ac:dyDescent="0.15"/>
    <row r="9255" customFormat="1" ht="13" x14ac:dyDescent="0.15"/>
    <row r="9256" customFormat="1" ht="13" x14ac:dyDescent="0.15"/>
    <row r="9257" customFormat="1" ht="13" x14ac:dyDescent="0.15"/>
    <row r="9258" customFormat="1" ht="13" x14ac:dyDescent="0.15"/>
    <row r="9259" customFormat="1" ht="13" x14ac:dyDescent="0.15"/>
    <row r="9260" customFormat="1" ht="13" x14ac:dyDescent="0.15"/>
    <row r="9261" customFormat="1" ht="13" x14ac:dyDescent="0.15"/>
    <row r="9262" customFormat="1" ht="13" x14ac:dyDescent="0.15"/>
    <row r="9263" customFormat="1" ht="13" x14ac:dyDescent="0.15"/>
    <row r="9264" customFormat="1" ht="13" x14ac:dyDescent="0.15"/>
    <row r="9265" customFormat="1" ht="13" x14ac:dyDescent="0.15"/>
    <row r="9266" customFormat="1" ht="13" x14ac:dyDescent="0.15"/>
    <row r="9267" customFormat="1" ht="13" x14ac:dyDescent="0.15"/>
    <row r="9268" customFormat="1" ht="13" x14ac:dyDescent="0.15"/>
    <row r="9269" customFormat="1" ht="13" x14ac:dyDescent="0.15"/>
    <row r="9270" customFormat="1" ht="13" x14ac:dyDescent="0.15"/>
    <row r="9271" customFormat="1" ht="13" x14ac:dyDescent="0.15"/>
    <row r="9272" customFormat="1" ht="13" x14ac:dyDescent="0.15"/>
    <row r="9273" customFormat="1" ht="13" x14ac:dyDescent="0.15"/>
    <row r="9274" customFormat="1" ht="13" x14ac:dyDescent="0.15"/>
    <row r="9275" customFormat="1" ht="13" x14ac:dyDescent="0.15"/>
    <row r="9276" customFormat="1" ht="13" x14ac:dyDescent="0.15"/>
    <row r="9277" customFormat="1" ht="13" x14ac:dyDescent="0.15"/>
    <row r="9278" customFormat="1" ht="13" x14ac:dyDescent="0.15"/>
    <row r="9279" customFormat="1" ht="13" x14ac:dyDescent="0.15"/>
    <row r="9280" customFormat="1" ht="13" x14ac:dyDescent="0.15"/>
    <row r="9281" customFormat="1" ht="13" x14ac:dyDescent="0.15"/>
    <row r="9282" customFormat="1" ht="13" x14ac:dyDescent="0.15"/>
    <row r="9283" customFormat="1" ht="13" x14ac:dyDescent="0.15"/>
    <row r="9284" customFormat="1" ht="13" x14ac:dyDescent="0.15"/>
    <row r="9285" customFormat="1" ht="13" x14ac:dyDescent="0.15"/>
    <row r="9286" customFormat="1" ht="13" x14ac:dyDescent="0.15"/>
    <row r="9287" customFormat="1" ht="13" x14ac:dyDescent="0.15"/>
    <row r="9288" customFormat="1" ht="13" x14ac:dyDescent="0.15"/>
    <row r="9289" customFormat="1" ht="13" x14ac:dyDescent="0.15"/>
    <row r="9290" customFormat="1" ht="13" x14ac:dyDescent="0.15"/>
    <row r="9291" customFormat="1" ht="13" x14ac:dyDescent="0.15"/>
    <row r="9292" customFormat="1" ht="13" x14ac:dyDescent="0.15"/>
    <row r="9293" customFormat="1" ht="13" x14ac:dyDescent="0.15"/>
    <row r="9294" customFormat="1" ht="13" x14ac:dyDescent="0.15"/>
    <row r="9295" customFormat="1" ht="13" x14ac:dyDescent="0.15"/>
    <row r="9296" customFormat="1" ht="13" x14ac:dyDescent="0.15"/>
    <row r="9297" customFormat="1" ht="13" x14ac:dyDescent="0.15"/>
    <row r="9298" customFormat="1" ht="13" x14ac:dyDescent="0.15"/>
    <row r="9299" customFormat="1" ht="13" x14ac:dyDescent="0.15"/>
    <row r="9300" customFormat="1" ht="13" x14ac:dyDescent="0.15"/>
    <row r="9301" customFormat="1" ht="13" x14ac:dyDescent="0.15"/>
    <row r="9302" customFormat="1" ht="13" x14ac:dyDescent="0.15"/>
    <row r="9303" customFormat="1" ht="13" x14ac:dyDescent="0.15"/>
    <row r="9304" customFormat="1" ht="13" x14ac:dyDescent="0.15"/>
    <row r="9305" customFormat="1" ht="13" x14ac:dyDescent="0.15"/>
    <row r="9306" customFormat="1" ht="13" x14ac:dyDescent="0.15"/>
    <row r="9307" customFormat="1" ht="13" x14ac:dyDescent="0.15"/>
    <row r="9308" customFormat="1" ht="13" x14ac:dyDescent="0.15"/>
    <row r="9309" customFormat="1" ht="13" x14ac:dyDescent="0.15"/>
    <row r="9310" customFormat="1" ht="13" x14ac:dyDescent="0.15"/>
    <row r="9311" customFormat="1" ht="13" x14ac:dyDescent="0.15"/>
    <row r="9312" customFormat="1" ht="13" x14ac:dyDescent="0.15"/>
    <row r="9313" customFormat="1" ht="13" x14ac:dyDescent="0.15"/>
    <row r="9314" customFormat="1" ht="13" x14ac:dyDescent="0.15"/>
    <row r="9315" customFormat="1" ht="13" x14ac:dyDescent="0.15"/>
    <row r="9316" customFormat="1" ht="13" x14ac:dyDescent="0.15"/>
    <row r="9317" customFormat="1" ht="13" x14ac:dyDescent="0.15"/>
    <row r="9318" customFormat="1" ht="13" x14ac:dyDescent="0.15"/>
    <row r="9319" customFormat="1" ht="13" x14ac:dyDescent="0.15"/>
    <row r="9320" customFormat="1" ht="13" x14ac:dyDescent="0.15"/>
    <row r="9321" customFormat="1" ht="13" x14ac:dyDescent="0.15"/>
    <row r="9322" customFormat="1" ht="13" x14ac:dyDescent="0.15"/>
    <row r="9323" customFormat="1" ht="13" x14ac:dyDescent="0.15"/>
    <row r="9324" customFormat="1" ht="13" x14ac:dyDescent="0.15"/>
    <row r="9325" customFormat="1" ht="13" x14ac:dyDescent="0.15"/>
    <row r="9326" customFormat="1" ht="13" x14ac:dyDescent="0.15"/>
    <row r="9327" customFormat="1" ht="13" x14ac:dyDescent="0.15"/>
    <row r="9328" customFormat="1" ht="13" x14ac:dyDescent="0.15"/>
    <row r="9329" customFormat="1" ht="13" x14ac:dyDescent="0.15"/>
    <row r="9330" customFormat="1" ht="13" x14ac:dyDescent="0.15"/>
    <row r="9331" customFormat="1" ht="13" x14ac:dyDescent="0.15"/>
    <row r="9332" customFormat="1" ht="13" x14ac:dyDescent="0.15"/>
    <row r="9333" customFormat="1" ht="13" x14ac:dyDescent="0.15"/>
    <row r="9334" customFormat="1" ht="13" x14ac:dyDescent="0.15"/>
    <row r="9335" customFormat="1" ht="13" x14ac:dyDescent="0.15"/>
    <row r="9336" customFormat="1" ht="13" x14ac:dyDescent="0.15"/>
    <row r="9337" customFormat="1" ht="13" x14ac:dyDescent="0.15"/>
    <row r="9338" customFormat="1" ht="13" x14ac:dyDescent="0.15"/>
    <row r="9339" customFormat="1" ht="13" x14ac:dyDescent="0.15"/>
    <row r="9340" customFormat="1" ht="13" x14ac:dyDescent="0.15"/>
    <row r="9341" customFormat="1" ht="13" x14ac:dyDescent="0.15"/>
    <row r="9342" customFormat="1" ht="13" x14ac:dyDescent="0.15"/>
    <row r="9343" customFormat="1" ht="13" x14ac:dyDescent="0.15"/>
    <row r="9344" customFormat="1" ht="13" x14ac:dyDescent="0.15"/>
    <row r="9345" customFormat="1" ht="13" x14ac:dyDescent="0.15"/>
    <row r="9346" customFormat="1" ht="13" x14ac:dyDescent="0.15"/>
    <row r="9347" customFormat="1" ht="13" x14ac:dyDescent="0.15"/>
    <row r="9348" customFormat="1" ht="13" x14ac:dyDescent="0.15"/>
    <row r="9349" customFormat="1" ht="13" x14ac:dyDescent="0.15"/>
    <row r="9350" customFormat="1" ht="13" x14ac:dyDescent="0.15"/>
    <row r="9351" customFormat="1" ht="13" x14ac:dyDescent="0.15"/>
    <row r="9352" customFormat="1" ht="13" x14ac:dyDescent="0.15"/>
    <row r="9353" customFormat="1" ht="13" x14ac:dyDescent="0.15"/>
    <row r="9354" customFormat="1" ht="13" x14ac:dyDescent="0.15"/>
    <row r="9355" customFormat="1" ht="13" x14ac:dyDescent="0.15"/>
    <row r="9356" customFormat="1" ht="13" x14ac:dyDescent="0.15"/>
    <row r="9357" customFormat="1" ht="13" x14ac:dyDescent="0.15"/>
    <row r="9358" customFormat="1" ht="13" x14ac:dyDescent="0.15"/>
    <row r="9359" customFormat="1" ht="13" x14ac:dyDescent="0.15"/>
    <row r="9360" customFormat="1" ht="13" x14ac:dyDescent="0.15"/>
    <row r="9361" customFormat="1" ht="13" x14ac:dyDescent="0.15"/>
    <row r="9362" customFormat="1" ht="13" x14ac:dyDescent="0.15"/>
    <row r="9363" customFormat="1" ht="13" x14ac:dyDescent="0.15"/>
    <row r="9364" customFormat="1" ht="13" x14ac:dyDescent="0.15"/>
    <row r="9365" customFormat="1" ht="13" x14ac:dyDescent="0.15"/>
    <row r="9366" customFormat="1" ht="13" x14ac:dyDescent="0.15"/>
    <row r="9367" customFormat="1" ht="13" x14ac:dyDescent="0.15"/>
    <row r="9368" customFormat="1" ht="13" x14ac:dyDescent="0.15"/>
    <row r="9369" customFormat="1" ht="13" x14ac:dyDescent="0.15"/>
    <row r="9370" customFormat="1" ht="13" x14ac:dyDescent="0.15"/>
    <row r="9371" customFormat="1" ht="13" x14ac:dyDescent="0.15"/>
    <row r="9372" customFormat="1" ht="13" x14ac:dyDescent="0.15"/>
    <row r="9373" customFormat="1" ht="13" x14ac:dyDescent="0.15"/>
    <row r="9374" customFormat="1" ht="13" x14ac:dyDescent="0.15"/>
    <row r="9375" customFormat="1" ht="13" x14ac:dyDescent="0.15"/>
    <row r="9376" customFormat="1" ht="13" x14ac:dyDescent="0.15"/>
    <row r="9377" customFormat="1" ht="13" x14ac:dyDescent="0.15"/>
    <row r="9378" customFormat="1" ht="13" x14ac:dyDescent="0.15"/>
    <row r="9379" customFormat="1" ht="13" x14ac:dyDescent="0.15"/>
    <row r="9380" customFormat="1" ht="13" x14ac:dyDescent="0.15"/>
    <row r="9381" customFormat="1" ht="13" x14ac:dyDescent="0.15"/>
    <row r="9382" customFormat="1" ht="13" x14ac:dyDescent="0.15"/>
    <row r="9383" customFormat="1" ht="13" x14ac:dyDescent="0.15"/>
    <row r="9384" customFormat="1" ht="13" x14ac:dyDescent="0.15"/>
    <row r="9385" customFormat="1" ht="13" x14ac:dyDescent="0.15"/>
    <row r="9386" customFormat="1" ht="13" x14ac:dyDescent="0.15"/>
    <row r="9387" customFormat="1" ht="13" x14ac:dyDescent="0.15"/>
    <row r="9388" customFormat="1" ht="13" x14ac:dyDescent="0.15"/>
    <row r="9389" customFormat="1" ht="13" x14ac:dyDescent="0.15"/>
    <row r="9390" customFormat="1" ht="13" x14ac:dyDescent="0.15"/>
    <row r="9391" customFormat="1" ht="13" x14ac:dyDescent="0.15"/>
    <row r="9392" customFormat="1" ht="13" x14ac:dyDescent="0.15"/>
    <row r="9393" customFormat="1" ht="13" x14ac:dyDescent="0.15"/>
    <row r="9394" customFormat="1" ht="13" x14ac:dyDescent="0.15"/>
    <row r="9395" customFormat="1" ht="13" x14ac:dyDescent="0.15"/>
    <row r="9396" customFormat="1" ht="13" x14ac:dyDescent="0.15"/>
    <row r="9397" customFormat="1" ht="13" x14ac:dyDescent="0.15"/>
    <row r="9398" customFormat="1" ht="13" x14ac:dyDescent="0.15"/>
    <row r="9399" customFormat="1" ht="13" x14ac:dyDescent="0.15"/>
    <row r="9400" customFormat="1" ht="13" x14ac:dyDescent="0.15"/>
    <row r="9401" customFormat="1" ht="13" x14ac:dyDescent="0.15"/>
    <row r="9402" customFormat="1" ht="13" x14ac:dyDescent="0.15"/>
    <row r="9403" customFormat="1" ht="13" x14ac:dyDescent="0.15"/>
    <row r="9404" customFormat="1" ht="13" x14ac:dyDescent="0.15"/>
    <row r="9405" customFormat="1" ht="13" x14ac:dyDescent="0.15"/>
    <row r="9406" customFormat="1" ht="13" x14ac:dyDescent="0.15"/>
    <row r="9407" customFormat="1" ht="13" x14ac:dyDescent="0.15"/>
    <row r="9408" customFormat="1" ht="13" x14ac:dyDescent="0.15"/>
    <row r="9409" customFormat="1" ht="13" x14ac:dyDescent="0.15"/>
    <row r="9410" customFormat="1" ht="13" x14ac:dyDescent="0.15"/>
    <row r="9411" customFormat="1" ht="13" x14ac:dyDescent="0.15"/>
    <row r="9412" customFormat="1" ht="13" x14ac:dyDescent="0.15"/>
    <row r="9413" customFormat="1" ht="13" x14ac:dyDescent="0.15"/>
    <row r="9414" customFormat="1" ht="13" x14ac:dyDescent="0.15"/>
    <row r="9415" customFormat="1" ht="13" x14ac:dyDescent="0.15"/>
    <row r="9416" customFormat="1" ht="13" x14ac:dyDescent="0.15"/>
    <row r="9417" customFormat="1" ht="13" x14ac:dyDescent="0.15"/>
    <row r="9418" customFormat="1" ht="13" x14ac:dyDescent="0.15"/>
    <row r="9419" customFormat="1" ht="13" x14ac:dyDescent="0.15"/>
    <row r="9420" customFormat="1" ht="13" x14ac:dyDescent="0.15"/>
    <row r="9421" customFormat="1" ht="13" x14ac:dyDescent="0.15"/>
    <row r="9422" customFormat="1" ht="13" x14ac:dyDescent="0.15"/>
    <row r="9423" customFormat="1" ht="13" x14ac:dyDescent="0.15"/>
    <row r="9424" customFormat="1" ht="13" x14ac:dyDescent="0.15"/>
    <row r="9425" customFormat="1" ht="13" x14ac:dyDescent="0.15"/>
    <row r="9426" customFormat="1" ht="13" x14ac:dyDescent="0.15"/>
    <row r="9427" customFormat="1" ht="13" x14ac:dyDescent="0.15"/>
    <row r="9428" customFormat="1" ht="13" x14ac:dyDescent="0.15"/>
    <row r="9429" customFormat="1" ht="13" x14ac:dyDescent="0.15"/>
    <row r="9430" customFormat="1" ht="13" x14ac:dyDescent="0.15"/>
    <row r="9431" customFormat="1" ht="13" x14ac:dyDescent="0.15"/>
    <row r="9432" customFormat="1" ht="13" x14ac:dyDescent="0.15"/>
    <row r="9433" customFormat="1" ht="13" x14ac:dyDescent="0.15"/>
    <row r="9434" customFormat="1" ht="13" x14ac:dyDescent="0.15"/>
    <row r="9435" customFormat="1" ht="13" x14ac:dyDescent="0.15"/>
    <row r="9436" customFormat="1" ht="13" x14ac:dyDescent="0.15"/>
    <row r="9437" customFormat="1" ht="13" x14ac:dyDescent="0.15"/>
    <row r="9438" customFormat="1" ht="13" x14ac:dyDescent="0.15"/>
    <row r="9439" customFormat="1" ht="13" x14ac:dyDescent="0.15"/>
    <row r="9440" customFormat="1" ht="13" x14ac:dyDescent="0.15"/>
    <row r="9441" customFormat="1" ht="13" x14ac:dyDescent="0.15"/>
    <row r="9442" customFormat="1" ht="13" x14ac:dyDescent="0.15"/>
    <row r="9443" customFormat="1" ht="13" x14ac:dyDescent="0.15"/>
    <row r="9444" customFormat="1" ht="13" x14ac:dyDescent="0.15"/>
    <row r="9445" customFormat="1" ht="13" x14ac:dyDescent="0.15"/>
    <row r="9446" customFormat="1" ht="13" x14ac:dyDescent="0.15"/>
    <row r="9447" customFormat="1" ht="13" x14ac:dyDescent="0.15"/>
    <row r="9448" customFormat="1" ht="13" x14ac:dyDescent="0.15"/>
    <row r="9449" customFormat="1" ht="13" x14ac:dyDescent="0.15"/>
    <row r="9450" customFormat="1" ht="13" x14ac:dyDescent="0.15"/>
    <row r="9451" customFormat="1" ht="13" x14ac:dyDescent="0.15"/>
    <row r="9452" customFormat="1" ht="13" x14ac:dyDescent="0.15"/>
    <row r="9453" customFormat="1" ht="13" x14ac:dyDescent="0.15"/>
    <row r="9454" customFormat="1" ht="13" x14ac:dyDescent="0.15"/>
    <row r="9455" customFormat="1" ht="13" x14ac:dyDescent="0.15"/>
    <row r="9456" customFormat="1" ht="13" x14ac:dyDescent="0.15"/>
    <row r="9457" customFormat="1" ht="13" x14ac:dyDescent="0.15"/>
    <row r="9458" customFormat="1" ht="13" x14ac:dyDescent="0.15"/>
    <row r="9459" customFormat="1" ht="13" x14ac:dyDescent="0.15"/>
    <row r="9460" customFormat="1" ht="13" x14ac:dyDescent="0.15"/>
    <row r="9461" customFormat="1" ht="13" x14ac:dyDescent="0.15"/>
    <row r="9462" customFormat="1" ht="13" x14ac:dyDescent="0.15"/>
    <row r="9463" customFormat="1" ht="13" x14ac:dyDescent="0.15"/>
    <row r="9464" customFormat="1" ht="13" x14ac:dyDescent="0.15"/>
    <row r="9465" customFormat="1" ht="13" x14ac:dyDescent="0.15"/>
    <row r="9466" customFormat="1" ht="13" x14ac:dyDescent="0.15"/>
    <row r="9467" customFormat="1" ht="13" x14ac:dyDescent="0.15"/>
    <row r="9468" customFormat="1" ht="13" x14ac:dyDescent="0.15"/>
    <row r="9469" customFormat="1" ht="13" x14ac:dyDescent="0.15"/>
    <row r="9470" customFormat="1" ht="13" x14ac:dyDescent="0.15"/>
    <row r="9471" customFormat="1" ht="13" x14ac:dyDescent="0.15"/>
    <row r="9472" customFormat="1" ht="13" x14ac:dyDescent="0.15"/>
    <row r="9473" customFormat="1" ht="13" x14ac:dyDescent="0.15"/>
    <row r="9474" customFormat="1" ht="13" x14ac:dyDescent="0.15"/>
    <row r="9475" customFormat="1" ht="13" x14ac:dyDescent="0.15"/>
    <row r="9476" customFormat="1" ht="13" x14ac:dyDescent="0.15"/>
    <row r="9477" customFormat="1" ht="13" x14ac:dyDescent="0.15"/>
    <row r="9478" customFormat="1" ht="13" x14ac:dyDescent="0.15"/>
    <row r="9479" customFormat="1" ht="13" x14ac:dyDescent="0.15"/>
    <row r="9480" customFormat="1" ht="13" x14ac:dyDescent="0.15"/>
    <row r="9481" customFormat="1" ht="13" x14ac:dyDescent="0.15"/>
    <row r="9482" customFormat="1" ht="13" x14ac:dyDescent="0.15"/>
    <row r="9483" customFormat="1" ht="13" x14ac:dyDescent="0.15"/>
    <row r="9484" customFormat="1" ht="13" x14ac:dyDescent="0.15"/>
    <row r="9485" customFormat="1" ht="13" x14ac:dyDescent="0.15"/>
    <row r="9486" customFormat="1" ht="13" x14ac:dyDescent="0.15"/>
    <row r="9487" customFormat="1" ht="13" x14ac:dyDescent="0.15"/>
    <row r="9488" customFormat="1" ht="13" x14ac:dyDescent="0.15"/>
    <row r="9489" customFormat="1" ht="13" x14ac:dyDescent="0.15"/>
    <row r="9490" customFormat="1" ht="13" x14ac:dyDescent="0.15"/>
    <row r="9491" customFormat="1" ht="13" x14ac:dyDescent="0.15"/>
    <row r="9492" customFormat="1" ht="13" x14ac:dyDescent="0.15"/>
    <row r="9493" customFormat="1" ht="13" x14ac:dyDescent="0.15"/>
    <row r="9494" customFormat="1" ht="13" x14ac:dyDescent="0.15"/>
    <row r="9495" customFormat="1" ht="13" x14ac:dyDescent="0.15"/>
    <row r="9496" customFormat="1" ht="13" x14ac:dyDescent="0.15"/>
    <row r="9497" customFormat="1" ht="13" x14ac:dyDescent="0.15"/>
    <row r="9498" customFormat="1" ht="13" x14ac:dyDescent="0.15"/>
    <row r="9499" customFormat="1" ht="13" x14ac:dyDescent="0.15"/>
    <row r="9500" customFormat="1" ht="13" x14ac:dyDescent="0.15"/>
    <row r="9501" customFormat="1" ht="13" x14ac:dyDescent="0.15"/>
    <row r="9502" customFormat="1" ht="13" x14ac:dyDescent="0.15"/>
    <row r="9503" customFormat="1" ht="13" x14ac:dyDescent="0.15"/>
    <row r="9504" customFormat="1" ht="13" x14ac:dyDescent="0.15"/>
    <row r="9505" customFormat="1" ht="13" x14ac:dyDescent="0.15"/>
    <row r="9506" customFormat="1" ht="13" x14ac:dyDescent="0.15"/>
    <row r="9507" customFormat="1" ht="13" x14ac:dyDescent="0.15"/>
    <row r="9508" customFormat="1" ht="13" x14ac:dyDescent="0.15"/>
    <row r="9509" customFormat="1" ht="13" x14ac:dyDescent="0.15"/>
    <row r="9510" customFormat="1" ht="13" x14ac:dyDescent="0.15"/>
    <row r="9511" customFormat="1" ht="13" x14ac:dyDescent="0.15"/>
    <row r="9512" customFormat="1" ht="13" x14ac:dyDescent="0.15"/>
    <row r="9513" customFormat="1" ht="13" x14ac:dyDescent="0.15"/>
    <row r="9514" customFormat="1" ht="13" x14ac:dyDescent="0.15"/>
    <row r="9515" customFormat="1" ht="13" x14ac:dyDescent="0.15"/>
    <row r="9516" customFormat="1" ht="13" x14ac:dyDescent="0.15"/>
    <row r="9517" customFormat="1" ht="13" x14ac:dyDescent="0.15"/>
    <row r="9518" customFormat="1" ht="13" x14ac:dyDescent="0.15"/>
    <row r="9519" customFormat="1" ht="13" x14ac:dyDescent="0.15"/>
    <row r="9520" customFormat="1" ht="13" x14ac:dyDescent="0.15"/>
    <row r="9521" customFormat="1" ht="13" x14ac:dyDescent="0.15"/>
    <row r="9522" customFormat="1" ht="13" x14ac:dyDescent="0.15"/>
    <row r="9523" customFormat="1" ht="13" x14ac:dyDescent="0.15"/>
    <row r="9524" customFormat="1" ht="13" x14ac:dyDescent="0.15"/>
    <row r="9525" customFormat="1" ht="13" x14ac:dyDescent="0.15"/>
    <row r="9526" customFormat="1" ht="13" x14ac:dyDescent="0.15"/>
    <row r="9527" customFormat="1" ht="13" x14ac:dyDescent="0.15"/>
    <row r="9528" customFormat="1" ht="13" x14ac:dyDescent="0.15"/>
    <row r="9529" customFormat="1" ht="13" x14ac:dyDescent="0.15"/>
    <row r="9530" customFormat="1" ht="13" x14ac:dyDescent="0.15"/>
    <row r="9531" customFormat="1" ht="13" x14ac:dyDescent="0.15"/>
    <row r="9532" customFormat="1" ht="13" x14ac:dyDescent="0.15"/>
    <row r="9533" customFormat="1" ht="13" x14ac:dyDescent="0.15"/>
    <row r="9534" customFormat="1" ht="13" x14ac:dyDescent="0.15"/>
    <row r="9535" customFormat="1" ht="13" x14ac:dyDescent="0.15"/>
    <row r="9536" customFormat="1" ht="13" x14ac:dyDescent="0.15"/>
    <row r="9537" customFormat="1" ht="13" x14ac:dyDescent="0.15"/>
    <row r="9538" customFormat="1" ht="13" x14ac:dyDescent="0.15"/>
    <row r="9539" customFormat="1" ht="13" x14ac:dyDescent="0.15"/>
    <row r="9540" customFormat="1" ht="13" x14ac:dyDescent="0.15"/>
    <row r="9541" customFormat="1" ht="13" x14ac:dyDescent="0.15"/>
    <row r="9542" customFormat="1" ht="13" x14ac:dyDescent="0.15"/>
    <row r="9543" customFormat="1" ht="13" x14ac:dyDescent="0.15"/>
    <row r="9544" customFormat="1" ht="13" x14ac:dyDescent="0.15"/>
    <row r="9545" customFormat="1" ht="13" x14ac:dyDescent="0.15"/>
    <row r="9546" customFormat="1" ht="13" x14ac:dyDescent="0.15"/>
    <row r="9547" customFormat="1" ht="13" x14ac:dyDescent="0.15"/>
    <row r="9548" customFormat="1" ht="13" x14ac:dyDescent="0.15"/>
    <row r="9549" customFormat="1" ht="13" x14ac:dyDescent="0.15"/>
    <row r="9550" customFormat="1" ht="13" x14ac:dyDescent="0.15"/>
    <row r="9551" customFormat="1" ht="13" x14ac:dyDescent="0.15"/>
    <row r="9552" customFormat="1" ht="13" x14ac:dyDescent="0.15"/>
    <row r="9553" customFormat="1" ht="13" x14ac:dyDescent="0.15"/>
    <row r="9554" customFormat="1" ht="13" x14ac:dyDescent="0.15"/>
    <row r="9555" customFormat="1" ht="13" x14ac:dyDescent="0.15"/>
    <row r="9556" customFormat="1" ht="13" x14ac:dyDescent="0.15"/>
    <row r="9557" customFormat="1" ht="13" x14ac:dyDescent="0.15"/>
    <row r="9558" customFormat="1" ht="13" x14ac:dyDescent="0.15"/>
    <row r="9559" customFormat="1" ht="13" x14ac:dyDescent="0.15"/>
    <row r="9560" customFormat="1" ht="13" x14ac:dyDescent="0.15"/>
    <row r="9561" customFormat="1" ht="13" x14ac:dyDescent="0.15"/>
    <row r="9562" customFormat="1" ht="13" x14ac:dyDescent="0.15"/>
    <row r="9563" customFormat="1" ht="13" x14ac:dyDescent="0.15"/>
    <row r="9564" customFormat="1" ht="13" x14ac:dyDescent="0.15"/>
    <row r="9565" customFormat="1" ht="13" x14ac:dyDescent="0.15"/>
    <row r="9566" customFormat="1" ht="13" x14ac:dyDescent="0.15"/>
    <row r="9567" customFormat="1" ht="13" x14ac:dyDescent="0.15"/>
    <row r="9568" customFormat="1" ht="13" x14ac:dyDescent="0.15"/>
    <row r="9569" customFormat="1" ht="13" x14ac:dyDescent="0.15"/>
    <row r="9570" customFormat="1" ht="13" x14ac:dyDescent="0.15"/>
    <row r="9571" customFormat="1" ht="13" x14ac:dyDescent="0.15"/>
    <row r="9572" customFormat="1" ht="13" x14ac:dyDescent="0.15"/>
    <row r="9573" customFormat="1" ht="13" x14ac:dyDescent="0.15"/>
    <row r="9574" customFormat="1" ht="13" x14ac:dyDescent="0.15"/>
    <row r="9575" customFormat="1" ht="13" x14ac:dyDescent="0.15"/>
    <row r="9576" customFormat="1" ht="13" x14ac:dyDescent="0.15"/>
    <row r="9577" customFormat="1" ht="13" x14ac:dyDescent="0.15"/>
    <row r="9578" customFormat="1" ht="13" x14ac:dyDescent="0.15"/>
    <row r="9579" customFormat="1" ht="13" x14ac:dyDescent="0.15"/>
    <row r="9580" customFormat="1" ht="13" x14ac:dyDescent="0.15"/>
    <row r="9581" customFormat="1" ht="13" x14ac:dyDescent="0.15"/>
    <row r="9582" customFormat="1" ht="13" x14ac:dyDescent="0.15"/>
    <row r="9583" customFormat="1" ht="13" x14ac:dyDescent="0.15"/>
    <row r="9584" customFormat="1" ht="13" x14ac:dyDescent="0.15"/>
    <row r="9585" customFormat="1" ht="13" x14ac:dyDescent="0.15"/>
    <row r="9586" customFormat="1" ht="13" x14ac:dyDescent="0.15"/>
    <row r="9587" customFormat="1" ht="13" x14ac:dyDescent="0.15"/>
    <row r="9588" customFormat="1" ht="13" x14ac:dyDescent="0.15"/>
    <row r="9589" customFormat="1" ht="13" x14ac:dyDescent="0.15"/>
    <row r="9590" customFormat="1" ht="13" x14ac:dyDescent="0.15"/>
    <row r="9591" customFormat="1" ht="13" x14ac:dyDescent="0.15"/>
    <row r="9592" customFormat="1" ht="13" x14ac:dyDescent="0.15"/>
    <row r="9593" customFormat="1" ht="13" x14ac:dyDescent="0.15"/>
    <row r="9594" customFormat="1" ht="13" x14ac:dyDescent="0.15"/>
    <row r="9595" customFormat="1" ht="13" x14ac:dyDescent="0.15"/>
    <row r="9596" customFormat="1" ht="13" x14ac:dyDescent="0.15"/>
    <row r="9597" customFormat="1" ht="13" x14ac:dyDescent="0.15"/>
    <row r="9598" customFormat="1" ht="13" x14ac:dyDescent="0.15"/>
    <row r="9599" customFormat="1" ht="13" x14ac:dyDescent="0.15"/>
    <row r="9600" customFormat="1" ht="13" x14ac:dyDescent="0.15"/>
    <row r="9601" customFormat="1" ht="13" x14ac:dyDescent="0.15"/>
    <row r="9602" customFormat="1" ht="13" x14ac:dyDescent="0.15"/>
    <row r="9603" customFormat="1" ht="13" x14ac:dyDescent="0.15"/>
    <row r="9604" customFormat="1" ht="13" x14ac:dyDescent="0.15"/>
    <row r="9605" customFormat="1" ht="13" x14ac:dyDescent="0.15"/>
    <row r="9606" customFormat="1" ht="13" x14ac:dyDescent="0.15"/>
    <row r="9607" customFormat="1" ht="13" x14ac:dyDescent="0.15"/>
    <row r="9608" customFormat="1" ht="13" x14ac:dyDescent="0.15"/>
    <row r="9609" customFormat="1" ht="13" x14ac:dyDescent="0.15"/>
    <row r="9610" customFormat="1" ht="13" x14ac:dyDescent="0.15"/>
    <row r="9611" customFormat="1" ht="13" x14ac:dyDescent="0.15"/>
    <row r="9612" customFormat="1" ht="13" x14ac:dyDescent="0.15"/>
    <row r="9613" customFormat="1" ht="13" x14ac:dyDescent="0.15"/>
    <row r="9614" customFormat="1" ht="13" x14ac:dyDescent="0.15"/>
    <row r="9615" customFormat="1" ht="13" x14ac:dyDescent="0.15"/>
    <row r="9616" customFormat="1" ht="13" x14ac:dyDescent="0.15"/>
    <row r="9617" customFormat="1" ht="13" x14ac:dyDescent="0.15"/>
    <row r="9618" customFormat="1" ht="13" x14ac:dyDescent="0.15"/>
    <row r="9619" customFormat="1" ht="13" x14ac:dyDescent="0.15"/>
    <row r="9620" customFormat="1" ht="13" x14ac:dyDescent="0.15"/>
    <row r="9621" customFormat="1" ht="13" x14ac:dyDescent="0.15"/>
    <row r="9622" customFormat="1" ht="13" x14ac:dyDescent="0.15"/>
    <row r="9623" customFormat="1" ht="13" x14ac:dyDescent="0.15"/>
    <row r="9624" customFormat="1" ht="13" x14ac:dyDescent="0.15"/>
    <row r="9625" customFormat="1" ht="13" x14ac:dyDescent="0.15"/>
    <row r="9626" customFormat="1" ht="13" x14ac:dyDescent="0.15"/>
    <row r="9627" customFormat="1" ht="13" x14ac:dyDescent="0.15"/>
    <row r="9628" customFormat="1" ht="13" x14ac:dyDescent="0.15"/>
    <row r="9629" customFormat="1" ht="13" x14ac:dyDescent="0.15"/>
    <row r="9630" customFormat="1" ht="13" x14ac:dyDescent="0.15"/>
    <row r="9631" customFormat="1" ht="13" x14ac:dyDescent="0.15"/>
    <row r="9632" customFormat="1" ht="13" x14ac:dyDescent="0.15"/>
    <row r="9633" customFormat="1" ht="13" x14ac:dyDescent="0.15"/>
    <row r="9634" customFormat="1" ht="13" x14ac:dyDescent="0.15"/>
    <row r="9635" customFormat="1" ht="13" x14ac:dyDescent="0.15"/>
    <row r="9636" customFormat="1" ht="13" x14ac:dyDescent="0.15"/>
    <row r="9637" customFormat="1" ht="13" x14ac:dyDescent="0.15"/>
    <row r="9638" customFormat="1" ht="13" x14ac:dyDescent="0.15"/>
    <row r="9639" customFormat="1" ht="13" x14ac:dyDescent="0.15"/>
    <row r="9640" customFormat="1" ht="13" x14ac:dyDescent="0.15"/>
    <row r="9641" customFormat="1" ht="13" x14ac:dyDescent="0.15"/>
    <row r="9642" customFormat="1" ht="13" x14ac:dyDescent="0.15"/>
    <row r="9643" customFormat="1" ht="13" x14ac:dyDescent="0.15"/>
    <row r="9644" customFormat="1" ht="13" x14ac:dyDescent="0.15"/>
    <row r="9645" customFormat="1" ht="13" x14ac:dyDescent="0.15"/>
    <row r="9646" customFormat="1" ht="13" x14ac:dyDescent="0.15"/>
    <row r="9647" customFormat="1" ht="13" x14ac:dyDescent="0.15"/>
    <row r="9648" customFormat="1" ht="13" x14ac:dyDescent="0.15"/>
    <row r="9649" customFormat="1" ht="13" x14ac:dyDescent="0.15"/>
    <row r="9650" customFormat="1" ht="13" x14ac:dyDescent="0.15"/>
    <row r="9651" customFormat="1" ht="13" x14ac:dyDescent="0.15"/>
    <row r="9652" customFormat="1" ht="13" x14ac:dyDescent="0.15"/>
    <row r="9653" customFormat="1" ht="13" x14ac:dyDescent="0.15"/>
    <row r="9654" customFormat="1" ht="13" x14ac:dyDescent="0.15"/>
    <row r="9655" customFormat="1" ht="13" x14ac:dyDescent="0.15"/>
    <row r="9656" customFormat="1" ht="13" x14ac:dyDescent="0.15"/>
    <row r="9657" customFormat="1" ht="13" x14ac:dyDescent="0.15"/>
    <row r="9658" customFormat="1" ht="13" x14ac:dyDescent="0.15"/>
    <row r="9659" customFormat="1" ht="13" x14ac:dyDescent="0.15"/>
    <row r="9660" customFormat="1" ht="13" x14ac:dyDescent="0.15"/>
    <row r="9661" customFormat="1" ht="13" x14ac:dyDescent="0.15"/>
    <row r="9662" customFormat="1" ht="13" x14ac:dyDescent="0.15"/>
    <row r="9663" customFormat="1" ht="13" x14ac:dyDescent="0.15"/>
    <row r="9664" customFormat="1" ht="13" x14ac:dyDescent="0.15"/>
    <row r="9665" customFormat="1" ht="13" x14ac:dyDescent="0.15"/>
    <row r="9666" customFormat="1" ht="13" x14ac:dyDescent="0.15"/>
    <row r="9667" customFormat="1" ht="13" x14ac:dyDescent="0.15"/>
    <row r="9668" customFormat="1" ht="13" x14ac:dyDescent="0.15"/>
    <row r="9669" customFormat="1" ht="13" x14ac:dyDescent="0.15"/>
    <row r="9670" customFormat="1" ht="13" x14ac:dyDescent="0.15"/>
    <row r="9671" customFormat="1" ht="13" x14ac:dyDescent="0.15"/>
    <row r="9672" customFormat="1" ht="13" x14ac:dyDescent="0.15"/>
    <row r="9673" customFormat="1" ht="13" x14ac:dyDescent="0.15"/>
    <row r="9674" customFormat="1" ht="13" x14ac:dyDescent="0.15"/>
    <row r="9675" customFormat="1" ht="13" x14ac:dyDescent="0.15"/>
    <row r="9676" customFormat="1" ht="13" x14ac:dyDescent="0.15"/>
    <row r="9677" customFormat="1" ht="13" x14ac:dyDescent="0.15"/>
    <row r="9678" customFormat="1" ht="13" x14ac:dyDescent="0.15"/>
    <row r="9679" customFormat="1" ht="13" x14ac:dyDescent="0.15"/>
    <row r="9680" customFormat="1" ht="13" x14ac:dyDescent="0.15"/>
    <row r="9681" customFormat="1" ht="13" x14ac:dyDescent="0.15"/>
    <row r="9682" customFormat="1" ht="13" x14ac:dyDescent="0.15"/>
    <row r="9683" customFormat="1" ht="13" x14ac:dyDescent="0.15"/>
    <row r="9684" customFormat="1" ht="13" x14ac:dyDescent="0.15"/>
    <row r="9685" customFormat="1" ht="13" x14ac:dyDescent="0.15"/>
    <row r="9686" customFormat="1" ht="13" x14ac:dyDescent="0.15"/>
    <row r="9687" customFormat="1" ht="13" x14ac:dyDescent="0.15"/>
    <row r="9688" customFormat="1" ht="13" x14ac:dyDescent="0.15"/>
    <row r="9689" customFormat="1" ht="13" x14ac:dyDescent="0.15"/>
    <row r="9690" customFormat="1" ht="13" x14ac:dyDescent="0.15"/>
    <row r="9691" customFormat="1" ht="13" x14ac:dyDescent="0.15"/>
    <row r="9692" customFormat="1" ht="13" x14ac:dyDescent="0.15"/>
    <row r="9693" customFormat="1" ht="13" x14ac:dyDescent="0.15"/>
    <row r="9694" customFormat="1" ht="13" x14ac:dyDescent="0.15"/>
    <row r="9695" customFormat="1" ht="13" x14ac:dyDescent="0.15"/>
    <row r="9696" customFormat="1" ht="13" x14ac:dyDescent="0.15"/>
    <row r="9697" customFormat="1" ht="13" x14ac:dyDescent="0.15"/>
    <row r="9698" customFormat="1" ht="13" x14ac:dyDescent="0.15"/>
    <row r="9699" customFormat="1" ht="13" x14ac:dyDescent="0.15"/>
    <row r="9700" customFormat="1" ht="13" x14ac:dyDescent="0.15"/>
    <row r="9701" customFormat="1" ht="13" x14ac:dyDescent="0.15"/>
    <row r="9702" customFormat="1" ht="13" x14ac:dyDescent="0.15"/>
    <row r="9703" customFormat="1" ht="13" x14ac:dyDescent="0.15"/>
    <row r="9704" customFormat="1" ht="13" x14ac:dyDescent="0.15"/>
    <row r="9705" customFormat="1" ht="13" x14ac:dyDescent="0.15"/>
    <row r="9706" customFormat="1" ht="13" x14ac:dyDescent="0.15"/>
    <row r="9707" customFormat="1" ht="13" x14ac:dyDescent="0.15"/>
    <row r="9708" customFormat="1" ht="13" x14ac:dyDescent="0.15"/>
    <row r="9709" customFormat="1" ht="13" x14ac:dyDescent="0.15"/>
    <row r="9710" customFormat="1" ht="13" x14ac:dyDescent="0.15"/>
    <row r="9711" customFormat="1" ht="13" x14ac:dyDescent="0.15"/>
    <row r="9712" customFormat="1" ht="13" x14ac:dyDescent="0.15"/>
    <row r="9713" customFormat="1" ht="13" x14ac:dyDescent="0.15"/>
    <row r="9714" customFormat="1" ht="13" x14ac:dyDescent="0.15"/>
    <row r="9715" customFormat="1" ht="13" x14ac:dyDescent="0.15"/>
    <row r="9716" customFormat="1" ht="13" x14ac:dyDescent="0.15"/>
    <row r="9717" customFormat="1" ht="13" x14ac:dyDescent="0.15"/>
    <row r="9718" customFormat="1" ht="13" x14ac:dyDescent="0.15"/>
    <row r="9719" customFormat="1" ht="13" x14ac:dyDescent="0.15"/>
    <row r="9720" customFormat="1" ht="13" x14ac:dyDescent="0.15"/>
    <row r="9721" customFormat="1" ht="13" x14ac:dyDescent="0.15"/>
    <row r="9722" customFormat="1" ht="13" x14ac:dyDescent="0.15"/>
    <row r="9723" customFormat="1" ht="13" x14ac:dyDescent="0.15"/>
    <row r="9724" customFormat="1" ht="13" x14ac:dyDescent="0.15"/>
    <row r="9725" customFormat="1" ht="13" x14ac:dyDescent="0.15"/>
    <row r="9726" customFormat="1" ht="13" x14ac:dyDescent="0.15"/>
    <row r="9727" customFormat="1" ht="13" x14ac:dyDescent="0.15"/>
    <row r="9728" customFormat="1" ht="13" x14ac:dyDescent="0.15"/>
    <row r="9729" customFormat="1" ht="13" x14ac:dyDescent="0.15"/>
    <row r="9730" customFormat="1" ht="13" x14ac:dyDescent="0.15"/>
    <row r="9731" customFormat="1" ht="13" x14ac:dyDescent="0.15"/>
    <row r="9732" customFormat="1" ht="13" x14ac:dyDescent="0.15"/>
    <row r="9733" customFormat="1" ht="13" x14ac:dyDescent="0.15"/>
    <row r="9734" customFormat="1" ht="13" x14ac:dyDescent="0.15"/>
    <row r="9735" customFormat="1" ht="13" x14ac:dyDescent="0.15"/>
    <row r="9736" customFormat="1" ht="13" x14ac:dyDescent="0.15"/>
    <row r="9737" customFormat="1" ht="13" x14ac:dyDescent="0.15"/>
    <row r="9738" customFormat="1" ht="13" x14ac:dyDescent="0.15"/>
    <row r="9739" customFormat="1" ht="13" x14ac:dyDescent="0.15"/>
    <row r="9740" customFormat="1" ht="13" x14ac:dyDescent="0.15"/>
    <row r="9741" customFormat="1" ht="13" x14ac:dyDescent="0.15"/>
    <row r="9742" customFormat="1" ht="13" x14ac:dyDescent="0.15"/>
    <row r="9743" customFormat="1" ht="13" x14ac:dyDescent="0.15"/>
    <row r="9744" customFormat="1" ht="13" x14ac:dyDescent="0.15"/>
    <row r="9745" customFormat="1" ht="13" x14ac:dyDescent="0.15"/>
    <row r="9746" customFormat="1" ht="13" x14ac:dyDescent="0.15"/>
    <row r="9747" customFormat="1" ht="13" x14ac:dyDescent="0.15"/>
    <row r="9748" customFormat="1" ht="13" x14ac:dyDescent="0.15"/>
    <row r="9749" customFormat="1" ht="13" x14ac:dyDescent="0.15"/>
    <row r="9750" customFormat="1" ht="13" x14ac:dyDescent="0.15"/>
    <row r="9751" customFormat="1" ht="13" x14ac:dyDescent="0.15"/>
    <row r="9752" customFormat="1" ht="13" x14ac:dyDescent="0.15"/>
    <row r="9753" customFormat="1" ht="13" x14ac:dyDescent="0.15"/>
    <row r="9754" customFormat="1" ht="13" x14ac:dyDescent="0.15"/>
    <row r="9755" customFormat="1" ht="13" x14ac:dyDescent="0.15"/>
    <row r="9756" customFormat="1" ht="13" x14ac:dyDescent="0.15"/>
    <row r="9757" customFormat="1" ht="13" x14ac:dyDescent="0.15"/>
    <row r="9758" customFormat="1" ht="13" x14ac:dyDescent="0.15"/>
    <row r="9759" customFormat="1" ht="13" x14ac:dyDescent="0.15"/>
    <row r="9760" customFormat="1" ht="13" x14ac:dyDescent="0.15"/>
    <row r="9761" customFormat="1" ht="13" x14ac:dyDescent="0.15"/>
    <row r="9762" customFormat="1" ht="13" x14ac:dyDescent="0.15"/>
    <row r="9763" customFormat="1" ht="13" x14ac:dyDescent="0.15"/>
    <row r="9764" customFormat="1" ht="13" x14ac:dyDescent="0.15"/>
    <row r="9765" customFormat="1" ht="13" x14ac:dyDescent="0.15"/>
    <row r="9766" customFormat="1" ht="13" x14ac:dyDescent="0.15"/>
    <row r="9767" customFormat="1" ht="13" x14ac:dyDescent="0.15"/>
    <row r="9768" customFormat="1" ht="13" x14ac:dyDescent="0.15"/>
    <row r="9769" customFormat="1" ht="13" x14ac:dyDescent="0.15"/>
    <row r="9770" customFormat="1" ht="13" x14ac:dyDescent="0.15"/>
    <row r="9771" customFormat="1" ht="13" x14ac:dyDescent="0.15"/>
    <row r="9772" customFormat="1" ht="13" x14ac:dyDescent="0.15"/>
    <row r="9773" customFormat="1" ht="13" x14ac:dyDescent="0.15"/>
    <row r="9774" customFormat="1" ht="13" x14ac:dyDescent="0.15"/>
    <row r="9775" customFormat="1" ht="13" x14ac:dyDescent="0.15"/>
    <row r="9776" customFormat="1" ht="13" x14ac:dyDescent="0.15"/>
    <row r="9777" customFormat="1" ht="13" x14ac:dyDescent="0.15"/>
    <row r="9778" customFormat="1" ht="13" x14ac:dyDescent="0.15"/>
    <row r="9779" customFormat="1" ht="13" x14ac:dyDescent="0.15"/>
    <row r="9780" customFormat="1" ht="13" x14ac:dyDescent="0.15"/>
    <row r="9781" customFormat="1" ht="13" x14ac:dyDescent="0.15"/>
    <row r="9782" customFormat="1" ht="13" x14ac:dyDescent="0.15"/>
    <row r="9783" customFormat="1" ht="13" x14ac:dyDescent="0.15"/>
    <row r="9784" customFormat="1" ht="13" x14ac:dyDescent="0.15"/>
    <row r="9785" customFormat="1" ht="13" x14ac:dyDescent="0.15"/>
    <row r="9786" customFormat="1" ht="13" x14ac:dyDescent="0.15"/>
    <row r="9787" customFormat="1" ht="13" x14ac:dyDescent="0.15"/>
    <row r="9788" customFormat="1" ht="13" x14ac:dyDescent="0.15"/>
    <row r="9789" customFormat="1" ht="13" x14ac:dyDescent="0.15"/>
    <row r="9790" customFormat="1" ht="13" x14ac:dyDescent="0.15"/>
    <row r="9791" customFormat="1" ht="13" x14ac:dyDescent="0.15"/>
    <row r="9792" customFormat="1" ht="13" x14ac:dyDescent="0.15"/>
    <row r="9793" customFormat="1" ht="13" x14ac:dyDescent="0.15"/>
    <row r="9794" customFormat="1" ht="13" x14ac:dyDescent="0.15"/>
    <row r="9795" customFormat="1" ht="13" x14ac:dyDescent="0.15"/>
    <row r="9796" customFormat="1" ht="13" x14ac:dyDescent="0.15"/>
    <row r="9797" customFormat="1" ht="13" x14ac:dyDescent="0.15"/>
    <row r="9798" customFormat="1" ht="13" x14ac:dyDescent="0.15"/>
    <row r="9799" customFormat="1" ht="13" x14ac:dyDescent="0.15"/>
    <row r="9800" customFormat="1" ht="13" x14ac:dyDescent="0.15"/>
    <row r="9801" customFormat="1" ht="13" x14ac:dyDescent="0.15"/>
    <row r="9802" customFormat="1" ht="13" x14ac:dyDescent="0.15"/>
    <row r="9803" customFormat="1" ht="13" x14ac:dyDescent="0.15"/>
    <row r="9804" customFormat="1" ht="13" x14ac:dyDescent="0.15"/>
    <row r="9805" customFormat="1" ht="13" x14ac:dyDescent="0.15"/>
    <row r="9806" customFormat="1" ht="13" x14ac:dyDescent="0.15"/>
    <row r="9807" customFormat="1" ht="13" x14ac:dyDescent="0.15"/>
    <row r="9808" customFormat="1" ht="13" x14ac:dyDescent="0.15"/>
    <row r="9809" customFormat="1" ht="13" x14ac:dyDescent="0.15"/>
    <row r="9810" customFormat="1" ht="13" x14ac:dyDescent="0.15"/>
    <row r="9811" customFormat="1" ht="13" x14ac:dyDescent="0.15"/>
    <row r="9812" customFormat="1" ht="13" x14ac:dyDescent="0.15"/>
    <row r="9813" customFormat="1" ht="13" x14ac:dyDescent="0.15"/>
    <row r="9814" customFormat="1" ht="13" x14ac:dyDescent="0.15"/>
    <row r="9815" customFormat="1" ht="13" x14ac:dyDescent="0.15"/>
    <row r="9816" customFormat="1" ht="13" x14ac:dyDescent="0.15"/>
    <row r="9817" customFormat="1" ht="13" x14ac:dyDescent="0.15"/>
    <row r="9818" customFormat="1" ht="13" x14ac:dyDescent="0.15"/>
    <row r="9819" customFormat="1" ht="13" x14ac:dyDescent="0.15"/>
    <row r="9820" customFormat="1" ht="13" x14ac:dyDescent="0.15"/>
    <row r="9821" customFormat="1" ht="13" x14ac:dyDescent="0.15"/>
    <row r="9822" customFormat="1" ht="13" x14ac:dyDescent="0.15"/>
    <row r="9823" customFormat="1" ht="13" x14ac:dyDescent="0.15"/>
    <row r="9824" customFormat="1" ht="13" x14ac:dyDescent="0.15"/>
    <row r="9825" customFormat="1" ht="13" x14ac:dyDescent="0.15"/>
    <row r="9826" customFormat="1" ht="13" x14ac:dyDescent="0.15"/>
    <row r="9827" customFormat="1" ht="13" x14ac:dyDescent="0.15"/>
    <row r="9828" customFormat="1" ht="13" x14ac:dyDescent="0.15"/>
    <row r="9829" customFormat="1" ht="13" x14ac:dyDescent="0.15"/>
    <row r="9830" customFormat="1" ht="13" x14ac:dyDescent="0.15"/>
    <row r="9831" customFormat="1" ht="13" x14ac:dyDescent="0.15"/>
    <row r="9832" customFormat="1" ht="13" x14ac:dyDescent="0.15"/>
    <row r="9833" customFormat="1" ht="13" x14ac:dyDescent="0.15"/>
    <row r="9834" customFormat="1" ht="13" x14ac:dyDescent="0.15"/>
    <row r="9835" customFormat="1" ht="13" x14ac:dyDescent="0.15"/>
    <row r="9836" customFormat="1" ht="13" x14ac:dyDescent="0.15"/>
    <row r="9837" customFormat="1" ht="13" x14ac:dyDescent="0.15"/>
    <row r="9838" customFormat="1" ht="13" x14ac:dyDescent="0.15"/>
    <row r="9839" customFormat="1" ht="13" x14ac:dyDescent="0.15"/>
    <row r="9840" customFormat="1" ht="13" x14ac:dyDescent="0.15"/>
    <row r="9841" customFormat="1" ht="13" x14ac:dyDescent="0.15"/>
    <row r="9842" customFormat="1" ht="13" x14ac:dyDescent="0.15"/>
    <row r="9843" customFormat="1" ht="13" x14ac:dyDescent="0.15"/>
    <row r="9844" customFormat="1" ht="13" x14ac:dyDescent="0.15"/>
    <row r="9845" customFormat="1" ht="13" x14ac:dyDescent="0.15"/>
    <row r="9846" customFormat="1" ht="13" x14ac:dyDescent="0.15"/>
    <row r="9847" customFormat="1" ht="13" x14ac:dyDescent="0.15"/>
    <row r="9848" customFormat="1" ht="13" x14ac:dyDescent="0.15"/>
    <row r="9849" customFormat="1" ht="13" x14ac:dyDescent="0.15"/>
    <row r="9850" customFormat="1" ht="13" x14ac:dyDescent="0.15"/>
    <row r="9851" customFormat="1" ht="13" x14ac:dyDescent="0.15"/>
    <row r="9852" customFormat="1" ht="13" x14ac:dyDescent="0.15"/>
    <row r="9853" customFormat="1" ht="13" x14ac:dyDescent="0.15"/>
    <row r="9854" customFormat="1" ht="13" x14ac:dyDescent="0.15"/>
    <row r="9855" customFormat="1" ht="13" x14ac:dyDescent="0.15"/>
    <row r="9856" customFormat="1" ht="13" x14ac:dyDescent="0.15"/>
    <row r="9857" customFormat="1" ht="13" x14ac:dyDescent="0.15"/>
    <row r="9858" customFormat="1" ht="13" x14ac:dyDescent="0.15"/>
    <row r="9859" customFormat="1" ht="13" x14ac:dyDescent="0.15"/>
    <row r="9860" customFormat="1" ht="13" x14ac:dyDescent="0.15"/>
    <row r="9861" customFormat="1" ht="13" x14ac:dyDescent="0.15"/>
    <row r="9862" customFormat="1" ht="13" x14ac:dyDescent="0.15"/>
    <row r="9863" customFormat="1" ht="13" x14ac:dyDescent="0.15"/>
    <row r="9864" customFormat="1" ht="13" x14ac:dyDescent="0.15"/>
    <row r="9865" customFormat="1" ht="13" x14ac:dyDescent="0.15"/>
    <row r="9866" customFormat="1" ht="13" x14ac:dyDescent="0.15"/>
    <row r="9867" customFormat="1" ht="13" x14ac:dyDescent="0.15"/>
    <row r="9868" customFormat="1" ht="13" x14ac:dyDescent="0.15"/>
    <row r="9869" customFormat="1" ht="13" x14ac:dyDescent="0.15"/>
    <row r="9870" customFormat="1" ht="13" x14ac:dyDescent="0.15"/>
    <row r="9871" customFormat="1" ht="13" x14ac:dyDescent="0.15"/>
    <row r="9872" customFormat="1" ht="13" x14ac:dyDescent="0.15"/>
    <row r="9873" customFormat="1" ht="13" x14ac:dyDescent="0.15"/>
    <row r="9874" customFormat="1" ht="13" x14ac:dyDescent="0.15"/>
    <row r="9875" customFormat="1" ht="13" x14ac:dyDescent="0.15"/>
    <row r="9876" customFormat="1" ht="13" x14ac:dyDescent="0.15"/>
    <row r="9877" customFormat="1" ht="13" x14ac:dyDescent="0.15"/>
    <row r="9878" customFormat="1" ht="13" x14ac:dyDescent="0.15"/>
    <row r="9879" customFormat="1" ht="13" x14ac:dyDescent="0.15"/>
    <row r="9880" customFormat="1" ht="13" x14ac:dyDescent="0.15"/>
    <row r="9881" customFormat="1" ht="13" x14ac:dyDescent="0.15"/>
    <row r="9882" customFormat="1" ht="13" x14ac:dyDescent="0.15"/>
    <row r="9883" customFormat="1" ht="13" x14ac:dyDescent="0.15"/>
    <row r="9884" customFormat="1" ht="13" x14ac:dyDescent="0.15"/>
    <row r="9885" customFormat="1" ht="13" x14ac:dyDescent="0.15"/>
    <row r="9886" customFormat="1" ht="13" x14ac:dyDescent="0.15"/>
    <row r="9887" customFormat="1" ht="13" x14ac:dyDescent="0.15"/>
    <row r="9888" customFormat="1" ht="13" x14ac:dyDescent="0.15"/>
    <row r="9889" customFormat="1" ht="13" x14ac:dyDescent="0.15"/>
    <row r="9890" customFormat="1" ht="13" x14ac:dyDescent="0.15"/>
    <row r="9891" customFormat="1" ht="13" x14ac:dyDescent="0.15"/>
    <row r="9892" customFormat="1" ht="13" x14ac:dyDescent="0.15"/>
    <row r="9893" customFormat="1" ht="13" x14ac:dyDescent="0.15"/>
    <row r="9894" customFormat="1" ht="13" x14ac:dyDescent="0.15"/>
    <row r="9895" customFormat="1" ht="13" x14ac:dyDescent="0.15"/>
    <row r="9896" customFormat="1" ht="13" x14ac:dyDescent="0.15"/>
    <row r="9897" customFormat="1" ht="13" x14ac:dyDescent="0.15"/>
    <row r="9898" customFormat="1" ht="13" x14ac:dyDescent="0.15"/>
    <row r="9899" customFormat="1" ht="13" x14ac:dyDescent="0.15"/>
    <row r="9900" customFormat="1" ht="13" x14ac:dyDescent="0.15"/>
    <row r="9901" customFormat="1" ht="13" x14ac:dyDescent="0.15"/>
    <row r="9902" customFormat="1" ht="13" x14ac:dyDescent="0.15"/>
    <row r="9903" customFormat="1" ht="13" x14ac:dyDescent="0.15"/>
    <row r="9904" customFormat="1" ht="13" x14ac:dyDescent="0.15"/>
    <row r="9905" customFormat="1" ht="13" x14ac:dyDescent="0.15"/>
    <row r="9906" customFormat="1" ht="13" x14ac:dyDescent="0.15"/>
    <row r="9907" customFormat="1" ht="13" x14ac:dyDescent="0.15"/>
    <row r="9908" customFormat="1" ht="13" x14ac:dyDescent="0.15"/>
    <row r="9909" customFormat="1" ht="13" x14ac:dyDescent="0.15"/>
    <row r="9910" customFormat="1" ht="13" x14ac:dyDescent="0.15"/>
    <row r="9911" customFormat="1" ht="13" x14ac:dyDescent="0.15"/>
    <row r="9912" customFormat="1" ht="13" x14ac:dyDescent="0.15"/>
    <row r="9913" customFormat="1" ht="13" x14ac:dyDescent="0.15"/>
    <row r="9914" customFormat="1" ht="13" x14ac:dyDescent="0.15"/>
    <row r="9915" customFormat="1" ht="13" x14ac:dyDescent="0.15"/>
    <row r="9916" customFormat="1" ht="13" x14ac:dyDescent="0.15"/>
    <row r="9917" customFormat="1" ht="13" x14ac:dyDescent="0.15"/>
    <row r="9918" customFormat="1" ht="13" x14ac:dyDescent="0.15"/>
    <row r="9919" customFormat="1" ht="13" x14ac:dyDescent="0.15"/>
    <row r="9920" customFormat="1" ht="13" x14ac:dyDescent="0.15"/>
    <row r="9921" customFormat="1" ht="13" x14ac:dyDescent="0.15"/>
    <row r="9922" customFormat="1" ht="13" x14ac:dyDescent="0.15"/>
    <row r="9923" customFormat="1" ht="13" x14ac:dyDescent="0.15"/>
    <row r="9924" customFormat="1" ht="13" x14ac:dyDescent="0.15"/>
    <row r="9925" customFormat="1" ht="13" x14ac:dyDescent="0.15"/>
    <row r="9926" customFormat="1" ht="13" x14ac:dyDescent="0.15"/>
    <row r="9927" customFormat="1" ht="13" x14ac:dyDescent="0.15"/>
    <row r="9928" customFormat="1" ht="13" x14ac:dyDescent="0.15"/>
    <row r="9929" customFormat="1" ht="13" x14ac:dyDescent="0.15"/>
    <row r="9930" customFormat="1" ht="13" x14ac:dyDescent="0.15"/>
    <row r="9931" customFormat="1" ht="13" x14ac:dyDescent="0.15"/>
    <row r="9932" customFormat="1" ht="13" x14ac:dyDescent="0.15"/>
    <row r="9933" customFormat="1" ht="13" x14ac:dyDescent="0.15"/>
    <row r="9934" customFormat="1" ht="13" x14ac:dyDescent="0.15"/>
    <row r="9935" customFormat="1" ht="13" x14ac:dyDescent="0.15"/>
    <row r="9936" customFormat="1" ht="13" x14ac:dyDescent="0.15"/>
    <row r="9937" customFormat="1" ht="13" x14ac:dyDescent="0.15"/>
    <row r="9938" customFormat="1" ht="13" x14ac:dyDescent="0.15"/>
    <row r="9939" customFormat="1" ht="13" x14ac:dyDescent="0.15"/>
    <row r="9940" customFormat="1" ht="13" x14ac:dyDescent="0.15"/>
    <row r="9941" customFormat="1" ht="13" x14ac:dyDescent="0.15"/>
    <row r="9942" customFormat="1" ht="13" x14ac:dyDescent="0.15"/>
    <row r="9943" customFormat="1" ht="13" x14ac:dyDescent="0.15"/>
    <row r="9944" customFormat="1" ht="13" x14ac:dyDescent="0.15"/>
    <row r="9945" customFormat="1" ht="13" x14ac:dyDescent="0.15"/>
    <row r="9946" customFormat="1" ht="13" x14ac:dyDescent="0.15"/>
    <row r="9947" customFormat="1" ht="13" x14ac:dyDescent="0.15"/>
    <row r="9948" customFormat="1" ht="13" x14ac:dyDescent="0.15"/>
    <row r="9949" customFormat="1" ht="13" x14ac:dyDescent="0.15"/>
    <row r="9950" customFormat="1" ht="13" x14ac:dyDescent="0.15"/>
    <row r="9951" customFormat="1" ht="13" x14ac:dyDescent="0.15"/>
    <row r="9952" customFormat="1" ht="13" x14ac:dyDescent="0.15"/>
    <row r="9953" customFormat="1" ht="13" x14ac:dyDescent="0.15"/>
    <row r="9954" customFormat="1" ht="13" x14ac:dyDescent="0.15"/>
    <row r="9955" customFormat="1" ht="13" x14ac:dyDescent="0.15"/>
    <row r="9956" customFormat="1" ht="13" x14ac:dyDescent="0.15"/>
    <row r="9957" customFormat="1" ht="13" x14ac:dyDescent="0.15"/>
    <row r="9958" customFormat="1" ht="13" x14ac:dyDescent="0.15"/>
    <row r="9959" customFormat="1" ht="13" x14ac:dyDescent="0.15"/>
    <row r="9960" customFormat="1" ht="13" x14ac:dyDescent="0.15"/>
    <row r="9961" customFormat="1" ht="13" x14ac:dyDescent="0.15"/>
    <row r="9962" customFormat="1" ht="13" x14ac:dyDescent="0.15"/>
    <row r="9963" customFormat="1" ht="13" x14ac:dyDescent="0.15"/>
    <row r="9964" customFormat="1" ht="13" x14ac:dyDescent="0.15"/>
    <row r="9965" customFormat="1" ht="13" x14ac:dyDescent="0.15"/>
    <row r="9966" customFormat="1" ht="13" x14ac:dyDescent="0.15"/>
    <row r="9967" customFormat="1" ht="13" x14ac:dyDescent="0.15"/>
    <row r="9968" customFormat="1" ht="13" x14ac:dyDescent="0.15"/>
    <row r="9969" customFormat="1" ht="13" x14ac:dyDescent="0.15"/>
    <row r="9970" customFormat="1" ht="13" x14ac:dyDescent="0.15"/>
    <row r="9971" customFormat="1" ht="13" x14ac:dyDescent="0.15"/>
    <row r="9972" customFormat="1" ht="13" x14ac:dyDescent="0.15"/>
    <row r="9973" customFormat="1" ht="13" x14ac:dyDescent="0.15"/>
    <row r="9974" customFormat="1" ht="13" x14ac:dyDescent="0.15"/>
    <row r="9975" customFormat="1" ht="13" x14ac:dyDescent="0.15"/>
    <row r="9976" customFormat="1" ht="13" x14ac:dyDescent="0.15"/>
    <row r="9977" customFormat="1" ht="13" x14ac:dyDescent="0.15"/>
    <row r="9978" customFormat="1" ht="13" x14ac:dyDescent="0.15"/>
    <row r="9979" customFormat="1" ht="13" x14ac:dyDescent="0.15"/>
    <row r="9980" customFormat="1" ht="13" x14ac:dyDescent="0.15"/>
    <row r="9981" customFormat="1" ht="13" x14ac:dyDescent="0.15"/>
    <row r="9982" customFormat="1" ht="13" x14ac:dyDescent="0.15"/>
    <row r="9983" customFormat="1" ht="13" x14ac:dyDescent="0.15"/>
    <row r="9984" customFormat="1" ht="13" x14ac:dyDescent="0.15"/>
    <row r="9985" customFormat="1" ht="13" x14ac:dyDescent="0.15"/>
    <row r="9986" customFormat="1" ht="13" x14ac:dyDescent="0.15"/>
    <row r="9987" customFormat="1" ht="13" x14ac:dyDescent="0.15"/>
    <row r="9988" customFormat="1" ht="13" x14ac:dyDescent="0.15"/>
    <row r="9989" customFormat="1" ht="13" x14ac:dyDescent="0.15"/>
    <row r="9990" customFormat="1" ht="13" x14ac:dyDescent="0.15"/>
    <row r="9991" customFormat="1" ht="13" x14ac:dyDescent="0.15"/>
    <row r="9992" customFormat="1" ht="13" x14ac:dyDescent="0.15"/>
    <row r="9993" customFormat="1" ht="13" x14ac:dyDescent="0.15"/>
    <row r="9994" customFormat="1" ht="13" x14ac:dyDescent="0.15"/>
    <row r="9995" customFormat="1" ht="13" x14ac:dyDescent="0.15"/>
    <row r="9996" customFormat="1" ht="13" x14ac:dyDescent="0.15"/>
    <row r="9997" customFormat="1" ht="13" x14ac:dyDescent="0.15"/>
    <row r="9998" customFormat="1" ht="13" x14ac:dyDescent="0.15"/>
    <row r="9999" customFormat="1" ht="13" x14ac:dyDescent="0.15"/>
    <row r="10000" customFormat="1" ht="13" x14ac:dyDescent="0.15"/>
    <row r="10001" customFormat="1" ht="13" x14ac:dyDescent="0.15"/>
    <row r="10002" customFormat="1" ht="13" x14ac:dyDescent="0.15"/>
    <row r="10003" customFormat="1" ht="13" x14ac:dyDescent="0.15"/>
    <row r="10004" customFormat="1" ht="13" x14ac:dyDescent="0.15"/>
    <row r="10005" customFormat="1" ht="13" x14ac:dyDescent="0.15"/>
    <row r="10006" customFormat="1" ht="13" x14ac:dyDescent="0.15"/>
    <row r="10007" customFormat="1" ht="13" x14ac:dyDescent="0.15"/>
    <row r="10008" customFormat="1" ht="13" x14ac:dyDescent="0.15"/>
    <row r="10009" customFormat="1" ht="13" x14ac:dyDescent="0.15"/>
    <row r="10010" customFormat="1" ht="13" x14ac:dyDescent="0.15"/>
    <row r="10011" customFormat="1" ht="13" x14ac:dyDescent="0.15"/>
    <row r="10012" customFormat="1" ht="13" x14ac:dyDescent="0.15"/>
    <row r="10013" customFormat="1" ht="13" x14ac:dyDescent="0.15"/>
    <row r="10014" customFormat="1" ht="13" x14ac:dyDescent="0.15"/>
    <row r="10015" customFormat="1" ht="13" x14ac:dyDescent="0.15"/>
    <row r="10016" customFormat="1" ht="13" x14ac:dyDescent="0.15"/>
    <row r="10017" customFormat="1" ht="13" x14ac:dyDescent="0.15"/>
    <row r="10018" customFormat="1" ht="13" x14ac:dyDescent="0.15"/>
    <row r="10019" customFormat="1" ht="13" x14ac:dyDescent="0.15"/>
    <row r="10020" customFormat="1" ht="13" x14ac:dyDescent="0.15"/>
    <row r="10021" customFormat="1" ht="13" x14ac:dyDescent="0.15"/>
    <row r="10022" customFormat="1" ht="13" x14ac:dyDescent="0.15"/>
    <row r="10023" customFormat="1" ht="13" x14ac:dyDescent="0.15"/>
    <row r="10024" customFormat="1" ht="13" x14ac:dyDescent="0.15"/>
    <row r="10025" customFormat="1" ht="13" x14ac:dyDescent="0.15"/>
    <row r="10026" customFormat="1" ht="13" x14ac:dyDescent="0.15"/>
    <row r="10027" customFormat="1" ht="13" x14ac:dyDescent="0.15"/>
    <row r="10028" customFormat="1" ht="13" x14ac:dyDescent="0.15"/>
    <row r="10029" customFormat="1" ht="13" x14ac:dyDescent="0.15"/>
    <row r="10030" customFormat="1" ht="13" x14ac:dyDescent="0.15"/>
    <row r="10031" customFormat="1" ht="13" x14ac:dyDescent="0.15"/>
    <row r="10032" customFormat="1" ht="13" x14ac:dyDescent="0.15"/>
    <row r="10033" customFormat="1" ht="13" x14ac:dyDescent="0.15"/>
    <row r="10034" customFormat="1" ht="13" x14ac:dyDescent="0.15"/>
    <row r="10035" customFormat="1" ht="13" x14ac:dyDescent="0.15"/>
    <row r="10036" customFormat="1" ht="13" x14ac:dyDescent="0.15"/>
    <row r="10037" customFormat="1" ht="13" x14ac:dyDescent="0.15"/>
    <row r="10038" customFormat="1" ht="13" x14ac:dyDescent="0.15"/>
    <row r="10039" customFormat="1" ht="13" x14ac:dyDescent="0.15"/>
    <row r="10040" customFormat="1" ht="13" x14ac:dyDescent="0.15"/>
    <row r="10041" customFormat="1" ht="13" x14ac:dyDescent="0.15"/>
    <row r="10042" customFormat="1" ht="13" x14ac:dyDescent="0.15"/>
    <row r="10043" customFormat="1" ht="13" x14ac:dyDescent="0.15"/>
    <row r="10044" customFormat="1" ht="13" x14ac:dyDescent="0.15"/>
    <row r="10045" customFormat="1" ht="13" x14ac:dyDescent="0.15"/>
    <row r="10046" customFormat="1" ht="13" x14ac:dyDescent="0.15"/>
    <row r="10047" customFormat="1" ht="13" x14ac:dyDescent="0.15"/>
  </sheetData>
  <sheetProtection algorithmName="SHA-512" hashValue="5BvzpGVhQtfBXgIEIv7cNs7bm7IMmX/QM8Qx/Adnv9+ml1O1tFFYHDa5dVNVf/oURpLcvJvISsb7VohyB37D0g==" saltValue="PfCu1o/rDw4GbVJj4C+Zyg==" spinCount="100000" sheet="1" objects="1" scenarios="1"/>
  <dataValidations count="2">
    <dataValidation type="whole" showInputMessage="1" showErrorMessage="1" errorTitle="Incorrect number" error="Please enter quarterly consumption between 700-4000kWh" sqref="C5" xr:uid="{82FEA5C3-1967-2542-9BCF-9D40CD4B185C}">
      <formula1>700</formula1>
      <formula2>4000</formula2>
    </dataValidation>
    <dataValidation type="decimal" showInputMessage="1" showErrorMessage="1" errorTitle="Incorrect entry" error="Enter 1.5 or 3.0 only" sqref="C4" xr:uid="{C832B7C0-3DDD-6943-BD93-6190880E3609}">
      <formula1>1.5</formula1>
      <formula2>3</formula2>
    </dataValidation>
  </dataValidations>
  <pageMargins left="0.75" right="0.75" top="1" bottom="1" header="0.5" footer="0.5"/>
  <pageSetup paperSize="10"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FBB2F-3DA4-2D4C-9AF4-A91CD3769716}">
  <sheetPr codeName="Sheet19"/>
  <dimension ref="A1:XFD6250"/>
  <sheetViews>
    <sheetView zoomScaleNormal="100" workbookViewId="0">
      <selection activeCell="A3" sqref="A3"/>
    </sheetView>
  </sheetViews>
  <sheetFormatPr baseColWidth="10" defaultRowHeight="14" x14ac:dyDescent="0.15"/>
  <cols>
    <col min="1" max="1" width="22" style="219" customWidth="1"/>
    <col min="2" max="2" width="23.832031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customWidth="1"/>
    <col min="29" max="39" width="7.5" customWidth="1"/>
    <col min="40" max="76" width="11.1640625" customWidth="1"/>
    <col min="132" max="16384" width="10.83203125" style="219"/>
  </cols>
  <sheetData>
    <row r="1" spans="1:50" customFormat="1" ht="13" x14ac:dyDescent="0.15">
      <c r="A1" s="342" t="s">
        <v>221</v>
      </c>
      <c r="B1" s="342"/>
      <c r="C1" s="342"/>
      <c r="D1" s="342"/>
      <c r="E1" s="342"/>
      <c r="F1" s="342"/>
      <c r="G1" s="342"/>
      <c r="H1" s="342">
        <v>3</v>
      </c>
      <c r="I1" s="342"/>
      <c r="J1" s="342"/>
      <c r="K1" s="342"/>
      <c r="L1" s="342"/>
      <c r="M1" s="342"/>
      <c r="N1" s="342"/>
      <c r="O1" s="342"/>
      <c r="P1" s="342"/>
      <c r="Q1" s="342"/>
      <c r="R1" s="342"/>
      <c r="S1" s="342"/>
      <c r="T1" s="342"/>
      <c r="U1" s="342"/>
      <c r="V1" s="342"/>
      <c r="W1" s="342"/>
      <c r="X1" s="342"/>
      <c r="Y1" s="342"/>
      <c r="Z1" s="342"/>
      <c r="AA1" s="342"/>
      <c r="AB1" s="342"/>
      <c r="AC1" s="342"/>
      <c r="AD1" s="342"/>
      <c r="AE1" s="342"/>
      <c r="AF1" s="342"/>
      <c r="AG1" s="342"/>
      <c r="AH1" s="342"/>
      <c r="AI1" s="342"/>
      <c r="AJ1" s="342"/>
      <c r="AK1" s="342"/>
      <c r="AL1" s="342"/>
      <c r="AM1" s="342"/>
      <c r="AN1" s="342"/>
      <c r="AO1" s="342"/>
      <c r="AP1" s="342"/>
      <c r="AQ1" s="342"/>
      <c r="AR1" s="342"/>
      <c r="AS1" s="342"/>
      <c r="AT1" s="342"/>
      <c r="AU1" s="342"/>
      <c r="AV1" s="342"/>
      <c r="AW1" s="342"/>
      <c r="AX1" s="342"/>
    </row>
    <row r="2" spans="1:50" customFormat="1" ht="13" x14ac:dyDescent="0.15">
      <c r="A2" s="354" t="s">
        <v>856</v>
      </c>
      <c r="B2" s="342"/>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row>
    <row r="3" spans="1:50" customFormat="1" ht="13" x14ac:dyDescent="0.15">
      <c r="A3" s="342"/>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row>
    <row r="4" spans="1:50" x14ac:dyDescent="0.15">
      <c r="A4" s="184" t="s">
        <v>243</v>
      </c>
      <c r="B4" s="185"/>
      <c r="C4" s="186">
        <v>3</v>
      </c>
      <c r="D4" s="343"/>
      <c r="E4" s="187" t="s">
        <v>244</v>
      </c>
      <c r="F4" s="188">
        <f>IF(C4&lt;H1,(696),(1393))</f>
        <v>1393</v>
      </c>
      <c r="G4" s="343"/>
      <c r="H4" s="313"/>
      <c r="I4" s="313"/>
      <c r="J4" s="184"/>
      <c r="K4" s="189" t="s">
        <v>156</v>
      </c>
      <c r="L4" s="190" t="s">
        <v>157</v>
      </c>
      <c r="M4" s="191" t="s">
        <v>158</v>
      </c>
      <c r="N4" s="342"/>
      <c r="O4" s="342"/>
      <c r="P4" s="342"/>
      <c r="Q4" s="342"/>
      <c r="R4" s="342"/>
      <c r="S4" s="342"/>
      <c r="T4" s="342"/>
      <c r="U4" s="342"/>
      <c r="V4" s="342"/>
      <c r="W4" s="342"/>
      <c r="X4" s="342"/>
      <c r="Y4" s="342"/>
      <c r="Z4" s="342"/>
      <c r="AA4" s="342"/>
      <c r="AB4" s="342"/>
      <c r="AC4" s="342"/>
      <c r="AD4" s="342"/>
      <c r="AE4" s="342"/>
      <c r="AF4" s="342"/>
      <c r="AG4" s="342"/>
      <c r="AH4" s="342"/>
      <c r="AI4" s="342"/>
      <c r="AJ4" s="342"/>
      <c r="AK4" s="342"/>
      <c r="AL4" s="342"/>
      <c r="AM4" s="342"/>
      <c r="AN4" s="342"/>
      <c r="AO4" s="342"/>
      <c r="AP4" s="342"/>
      <c r="AQ4" s="342"/>
      <c r="AR4" s="342"/>
      <c r="AS4" s="342"/>
      <c r="AT4" s="342"/>
      <c r="AU4" s="342"/>
      <c r="AV4" s="342"/>
      <c r="AW4" s="342"/>
      <c r="AX4" s="342"/>
    </row>
    <row r="5" spans="1:50" x14ac:dyDescent="0.15">
      <c r="A5" s="192" t="s">
        <v>0</v>
      </c>
      <c r="B5" s="193"/>
      <c r="C5" s="194">
        <v>2000</v>
      </c>
      <c r="D5" s="343"/>
      <c r="E5" s="187" t="s">
        <v>159</v>
      </c>
      <c r="F5" s="195">
        <f>C5-(F4-F6)</f>
        <v>1392.652</v>
      </c>
      <c r="G5" s="343"/>
      <c r="H5" s="313"/>
      <c r="I5" s="313"/>
      <c r="J5" s="192" t="s">
        <v>160</v>
      </c>
      <c r="K5" s="196">
        <f>F5*85/100</f>
        <v>1183.7542000000001</v>
      </c>
      <c r="L5" s="197">
        <f>F5*15/100</f>
        <v>208.89779999999999</v>
      </c>
      <c r="M5" s="198" t="s">
        <v>79</v>
      </c>
      <c r="N5" s="342"/>
      <c r="O5" s="342"/>
      <c r="P5" s="342"/>
      <c r="Q5" s="342"/>
      <c r="R5" s="342"/>
      <c r="S5" s="342"/>
      <c r="T5" s="342"/>
      <c r="U5" s="342"/>
      <c r="V5" s="342"/>
      <c r="W5" s="342"/>
      <c r="X5" s="342"/>
      <c r="Y5" s="342"/>
      <c r="Z5" s="342"/>
      <c r="AA5" s="342"/>
      <c r="AB5" s="342"/>
      <c r="AC5" s="342"/>
      <c r="AD5" s="342"/>
      <c r="AE5" s="342"/>
      <c r="AF5" s="342"/>
      <c r="AG5" s="342"/>
      <c r="AH5" s="342"/>
      <c r="AI5" s="342"/>
      <c r="AJ5" s="342"/>
      <c r="AK5" s="342"/>
      <c r="AL5" s="342"/>
      <c r="AM5" s="342"/>
      <c r="AN5" s="342"/>
      <c r="AO5" s="342"/>
      <c r="AP5" s="342"/>
      <c r="AQ5" s="342"/>
      <c r="AR5" s="342"/>
      <c r="AS5" s="342"/>
      <c r="AT5" s="342"/>
      <c r="AU5" s="342"/>
      <c r="AV5" s="342"/>
      <c r="AW5" s="342"/>
      <c r="AX5" s="342"/>
    </row>
    <row r="6" spans="1:50" x14ac:dyDescent="0.15">
      <c r="A6" s="343"/>
      <c r="B6" s="343"/>
      <c r="C6" s="343"/>
      <c r="D6" s="343"/>
      <c r="E6" s="187" t="s">
        <v>80</v>
      </c>
      <c r="F6" s="195">
        <f>IF(C4&lt;H1,(F4*29.5/100),(F4*56.4/100))</f>
        <v>785.65199999999993</v>
      </c>
      <c r="G6" s="343"/>
      <c r="H6" s="313"/>
      <c r="I6" s="313"/>
      <c r="J6" s="192" t="s">
        <v>81</v>
      </c>
      <c r="K6" s="196">
        <f>F5*20/100</f>
        <v>278.53039999999999</v>
      </c>
      <c r="L6" s="197">
        <f>F5*25/100</f>
        <v>348.16300000000001</v>
      </c>
      <c r="M6" s="199">
        <f>F5*55/100</f>
        <v>765.95860000000005</v>
      </c>
      <c r="N6" s="342"/>
      <c r="O6" s="342"/>
      <c r="P6" s="342"/>
      <c r="Q6" s="342"/>
      <c r="R6" s="342"/>
      <c r="S6" s="342"/>
      <c r="T6" s="342"/>
      <c r="U6" s="342"/>
      <c r="V6" s="342"/>
      <c r="W6" s="342"/>
      <c r="X6" s="342"/>
      <c r="Y6" s="342"/>
      <c r="Z6" s="342"/>
      <c r="AA6" s="342"/>
      <c r="AB6" s="342"/>
      <c r="AC6" s="342"/>
      <c r="AD6" s="342"/>
      <c r="AE6" s="342"/>
      <c r="AF6" s="342"/>
      <c r="AG6" s="342"/>
      <c r="AH6" s="342"/>
      <c r="AI6" s="342"/>
      <c r="AJ6" s="342"/>
      <c r="AK6" s="342"/>
      <c r="AL6" s="342"/>
      <c r="AM6" s="342"/>
      <c r="AN6" s="342"/>
      <c r="AO6" s="342"/>
      <c r="AP6" s="342"/>
      <c r="AQ6" s="342"/>
      <c r="AR6" s="342"/>
      <c r="AS6" s="342"/>
      <c r="AT6" s="342"/>
      <c r="AU6" s="342"/>
      <c r="AV6" s="342"/>
      <c r="AW6" s="342"/>
      <c r="AX6" s="342"/>
    </row>
    <row r="7" spans="1:50" customFormat="1" thickBot="1" x14ac:dyDescent="0.2">
      <c r="A7" s="342"/>
      <c r="B7" s="342"/>
      <c r="C7" s="342"/>
      <c r="D7" s="342"/>
      <c r="E7" s="342"/>
      <c r="F7" s="342"/>
      <c r="G7" s="342"/>
      <c r="H7" s="342"/>
      <c r="I7" s="342"/>
      <c r="J7" s="342"/>
      <c r="K7" s="342"/>
      <c r="L7" s="342"/>
      <c r="M7" s="342"/>
      <c r="N7" s="342"/>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42"/>
      <c r="AP7" s="342"/>
      <c r="AQ7" s="342"/>
      <c r="AR7" s="342"/>
      <c r="AS7" s="342"/>
      <c r="AT7" s="342"/>
      <c r="AU7" s="342"/>
      <c r="AV7" s="342"/>
      <c r="AW7" s="342"/>
      <c r="AX7" s="342"/>
    </row>
    <row r="8" spans="1:50"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c r="AA8" s="342"/>
      <c r="AB8" s="342"/>
      <c r="AC8" s="342"/>
      <c r="AD8" s="342"/>
      <c r="AE8" s="342"/>
      <c r="AF8" s="342"/>
      <c r="AG8" s="342"/>
      <c r="AH8" s="342"/>
      <c r="AI8" s="342"/>
      <c r="AJ8" s="342"/>
      <c r="AK8" s="342"/>
      <c r="AL8" s="342"/>
      <c r="AM8" s="342"/>
      <c r="AN8" s="342"/>
      <c r="AO8" s="342"/>
      <c r="AP8" s="342"/>
      <c r="AQ8" s="342"/>
      <c r="AR8" s="342"/>
      <c r="AS8" s="342"/>
      <c r="AT8" s="342"/>
      <c r="AU8" s="342"/>
      <c r="AV8" s="342"/>
      <c r="AW8" s="342"/>
      <c r="AX8" s="342"/>
    </row>
    <row r="9" spans="1:50" ht="75" x14ac:dyDescent="0.15">
      <c r="A9" s="262" t="s">
        <v>184</v>
      </c>
      <c r="B9" s="263" t="s">
        <v>222</v>
      </c>
      <c r="C9" s="291" t="s">
        <v>211</v>
      </c>
      <c r="D9" s="291" t="s">
        <v>113</v>
      </c>
      <c r="E9" s="291" t="s">
        <v>231</v>
      </c>
      <c r="F9" s="291" t="s">
        <v>232</v>
      </c>
      <c r="G9" s="289" t="s">
        <v>234</v>
      </c>
      <c r="H9" s="265" t="s">
        <v>206</v>
      </c>
      <c r="I9" s="265" t="s">
        <v>224</v>
      </c>
      <c r="J9" s="266"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c r="AA9" s="342"/>
      <c r="AB9" s="342"/>
      <c r="AC9" s="342"/>
      <c r="AD9" s="342"/>
      <c r="AE9" s="342"/>
      <c r="AF9" s="342"/>
      <c r="AG9" s="342"/>
      <c r="AH9" s="342"/>
      <c r="AI9" s="342"/>
      <c r="AJ9" s="342"/>
      <c r="AK9" s="342"/>
      <c r="AL9" s="342"/>
      <c r="AM9" s="342"/>
      <c r="AN9" s="342"/>
      <c r="AO9" s="342"/>
      <c r="AP9" s="342"/>
      <c r="AQ9" s="342"/>
      <c r="AR9" s="342"/>
      <c r="AS9" s="342"/>
      <c r="AT9" s="342"/>
      <c r="AU9" s="342"/>
      <c r="AV9" s="342"/>
      <c r="AW9" s="342"/>
      <c r="AX9" s="342"/>
    </row>
    <row r="10" spans="1:50" x14ac:dyDescent="0.15">
      <c r="A10" s="201" t="str">
        <f>'Tariffs July 2021'!K2</f>
        <v>AGL</v>
      </c>
      <c r="B10" s="202" t="str">
        <f>'Tariffs July 2021'!L2</f>
        <v>Solar Savers</v>
      </c>
      <c r="C10" s="203">
        <f>IF('Tariffs July 2021'!BP2=0,91*'Tariffs July 2021'!M2/100,(91*'Tariffs July 2021'!M2/100)+'Tariffs July 2021'!BP2/4)</f>
        <v>99.438181818181818</v>
      </c>
      <c r="D10" s="203">
        <f>IF('Tariffs July 2021'!O2="",$F$5*'Tariffs July 2021'!N2/100,IF($F$5&gt;='Tariffs July 2021'!P2,('Tariffs July 2021'!P2*'Tariffs July 2021'!N2/100),($F$5*'Tariffs July 2021'!N2/100)))</f>
        <v>279.66984254545451</v>
      </c>
      <c r="E10" s="203">
        <f>IF(AND('Tariffs July 2021'!P2&gt;0,'Tariffs July 2021'!R2&gt;0),IF($F$5&lt;'Tariffs July 2021'!P2,0,IF($F$5&lt;=('Tariffs July 2021'!R2+'Tariffs July 2021'!P2),(($F$5-'Tariffs July 2021'!P2)*'Tariffs July 2021'!Q2/100),(('Tariffs July 2021'!R2)*'Tariffs July 2021'!Q2/100))),0)</f>
        <v>0</v>
      </c>
      <c r="F10" s="203">
        <f>IF('Tariffs July 2021'!T2&gt;0,IF(($F$5&lt;'Tariffs July 2021'!T2),(0),($F$5-'Tariffs July 2021'!T2)*'Tariffs July 2021'!U2/100),IF(AND('Tariffs July 2021'!R2&gt;0,'Tariffs July 2021'!T2=""),IF(($F$5&lt;'Tariffs July 2021'!R2),(0),($F$5-'Tariffs July 2021'!R2)*'Tariffs July 2021'!S2/100),IF(AND('Tariffs July 2021'!P2&gt;0,'Tariffs July 2021'!R2=""),IF(($F$5&lt;'Tariffs July 2021'!P2),(0),($F$5-'Tariffs July 2021'!P2)*'Tariffs July 2021'!Q2/100),0)))</f>
        <v>0</v>
      </c>
      <c r="G10" s="203">
        <f>SUM(C10:F10)</f>
        <v>379.10802436363633</v>
      </c>
      <c r="H10" s="203">
        <f t="shared" ref="H10:H33" si="0">(G10-C10)*4</f>
        <v>1118.6793701818181</v>
      </c>
      <c r="I10" s="247">
        <f>G10*4</f>
        <v>1516.4320974545453</v>
      </c>
      <c r="J10" s="204">
        <f>I10*1.1</f>
        <v>1668.0753072</v>
      </c>
      <c r="K10" s="207">
        <f>'Tariffs July 2021'!AZ2</f>
        <v>0</v>
      </c>
      <c r="L10" s="207">
        <f>'Tariffs July 2021'!BA2</f>
        <v>0</v>
      </c>
      <c r="M10" s="207">
        <f>'Tariffs July 2021'!BB2</f>
        <v>0</v>
      </c>
      <c r="N10" s="207">
        <f>'Tariffs July 2021'!BC2</f>
        <v>0</v>
      </c>
      <c r="O10" s="205">
        <f>($F$6*'Tariffs July 2021'!AT2/100)*4</f>
        <v>471.39119999999997</v>
      </c>
      <c r="P10" s="206" t="str">
        <f>IF(SUM(K10:N10)=0,"No discount",IF(K10&gt;0,"Guaranteed off bill",IF(L10&gt;0,"Guaranteed off usage",IF(M10&gt;0,"Pay-on-time off bill","Pay-on-time off usage"))))</f>
        <v>No discount</v>
      </c>
      <c r="Q10" s="206" t="str">
        <f t="shared" ref="Q10:Q33" si="1">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1516.4320974545453</v>
      </c>
      <c r="S10" s="247">
        <f>IF(AND(P10="Pay-on-time off bill",Q10="Inclusive"),((R10*1.1)-((R10*1.1)*M10/100))/1.1,IF(AND(P10="Pay-on-time off usage",Q10="Inclusive"),((R10*1.1)-((H10*1.1)*N10/100))/1.1,IF(AND(P10="Pay-on-time off bill",Q10="Exclusive"),R10-(R10*M10/100),IF(AND(P10="Pay-on-time off usage",Q10="Exclusive"),R10-(H10*N10/100),IF(Q10="Inclusive",((R10*1.1))/1.1,R10)))))</f>
        <v>1516.4320974545453</v>
      </c>
      <c r="T10" s="247">
        <f t="shared" ref="T10:T33" si="2">R10-O10</f>
        <v>1045.0408974545453</v>
      </c>
      <c r="U10" s="247">
        <f t="shared" ref="U10:U33" si="3">S10-O10</f>
        <v>1045.0408974545453</v>
      </c>
      <c r="V10" s="292">
        <f t="shared" ref="V10:W22" si="4">T10*1.1</f>
        <v>1149.5449871999999</v>
      </c>
      <c r="W10" s="292">
        <f t="shared" si="4"/>
        <v>1149.5449871999999</v>
      </c>
      <c r="X10" s="207">
        <f>'Tariffs July 2021'!BL2</f>
        <v>0</v>
      </c>
      <c r="Y10" s="207" t="str">
        <f>'Tariffs July 2021'!BM2</f>
        <v>n</v>
      </c>
      <c r="Z10" s="208">
        <f>'Tariffs July 2021'!G2</f>
        <v>42922</v>
      </c>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row>
    <row r="11" spans="1:50" x14ac:dyDescent="0.15">
      <c r="A11" s="201" t="str">
        <f>'Tariffs July 2021'!K3</f>
        <v>Diamond Energy</v>
      </c>
      <c r="B11" s="202" t="str">
        <f>'Tariffs July 2021'!L3</f>
        <v>Renewable Saver POT</v>
      </c>
      <c r="C11" s="203">
        <f>IF('Tariffs July 2021'!BP3=0,91*'Tariffs July 2021'!M3/100,(91*'Tariffs July 2021'!M3/100)+'Tariffs July 2021'!BP3/4)</f>
        <v>88.72499999999998</v>
      </c>
      <c r="D11" s="203">
        <f>IF('Tariffs July 2021'!O3="",$F$5*'Tariffs July 2021'!N3/100,IF($F$5&gt;='Tariffs July 2021'!P3,('Tariffs July 2021'!P3*'Tariffs July 2021'!N3/100),($F$5*'Tariffs July 2021'!N3/100)))</f>
        <v>228.01636363636359</v>
      </c>
      <c r="E11" s="203">
        <f>IF(AND('Tariffs July 2021'!P3&gt;0,'Tariffs July 2021'!R3&gt;0),IF($F$5&lt;'Tariffs July 2021'!P3,0,IF($F$5&lt;=('Tariffs July 2021'!R3+'Tariffs July 2021'!P3),(($F$5-'Tariffs July 2021'!P3)*'Tariffs July 2021'!Q3/100),(('Tariffs July 2021'!R3)*'Tariffs July 2021'!Q3/100))),0)</f>
        <v>0</v>
      </c>
      <c r="F11" s="203">
        <f>IF('Tariffs July 2021'!T3&gt;0,IF(($F$5&lt;'Tariffs July 2021'!T3),(0),($F$5-'Tariffs July 2021'!T3)*'Tariffs July 2021'!U3/100),IF(AND('Tariffs July 2021'!R3&gt;0,'Tariffs July 2021'!T3=""),IF(($F$5&lt;'Tariffs July 2021'!R3),(0),($F$5-'Tariffs July 2021'!R3)*'Tariffs July 2021'!S3/100),IF(AND('Tariffs July 2021'!P3&gt;0,'Tariffs July 2021'!R3=""),IF(($F$5&lt;'Tariffs July 2021'!P3),(0),($F$5-'Tariffs July 2021'!P3)*'Tariffs July 2021'!Q3/100),0)))</f>
        <v>96.720132727272741</v>
      </c>
      <c r="G11" s="203">
        <f t="shared" ref="G11:G33" si="5">SUM(C11:F11)</f>
        <v>413.46149636363634</v>
      </c>
      <c r="H11" s="203">
        <f t="shared" si="0"/>
        <v>1298.9459854545455</v>
      </c>
      <c r="I11" s="247">
        <f t="shared" ref="I11:I33" si="6">G11*4</f>
        <v>1653.8459854545454</v>
      </c>
      <c r="J11" s="204">
        <f t="shared" ref="J11:J33" si="7">I11*1.1</f>
        <v>1819.2305840000001</v>
      </c>
      <c r="K11" s="207">
        <f>'Tariffs July 2021'!AZ3</f>
        <v>0</v>
      </c>
      <c r="L11" s="207">
        <f>'Tariffs July 2021'!BA3</f>
        <v>0</v>
      </c>
      <c r="M11" s="207">
        <f>'Tariffs July 2021'!BB3</f>
        <v>7</v>
      </c>
      <c r="N11" s="207">
        <f>'Tariffs July 2021'!BC3</f>
        <v>0</v>
      </c>
      <c r="O11" s="205">
        <f>($F$6*'Tariffs July 2021'!AT3/100)*4</f>
        <v>377.11295999999993</v>
      </c>
      <c r="P11" s="206" t="str">
        <f t="shared" ref="P11:P33" si="8">IF(SUM(K11:N11)=0,"No discount",IF(K11&gt;0,"Guaranteed off bill",IF(L11&gt;0,"Guaranteed off usage",IF(M11&gt;0,"Pay-on-time off bill","Pay-on-time off usage"))))</f>
        <v>Pay-on-time off bill</v>
      </c>
      <c r="Q11" s="206" t="str">
        <f t="shared" si="1"/>
        <v>Exclusive</v>
      </c>
      <c r="R11" s="293">
        <f t="shared" ref="R11:R33" si="9">IF(AND(P11="Guaranteed off bill",Q11="Inclusive"),((I11*1.1)-((I11*1.1)*K11/100))/1.1,IF(AND(P11="Guaranteed off usage",Q11="Inclusive"),((I11*1.1)-((H11*1.1)*L11/100))/1.1,IF(AND(P11="Guaranteed off bill",Q11="Exclusive"),I11-(I11*K11/100),IF(AND(P11="Guaranteed off usage",Q11="Exclusive"),I11-(H11*L11/100),IF(Q11="Inclusive",((I11*1.1))/1.1,I11)))))</f>
        <v>1653.8459854545454</v>
      </c>
      <c r="S11" s="247">
        <f t="shared" ref="S11:S33" si="10">IF(AND(P11="Pay-on-time off bill",Q11="Inclusive"),((R11*1.1)-((R11*1.1)*M11/100))/1.1,IF(AND(P11="Pay-on-time off usage",Q11="Inclusive"),((R11*1.1)-((H11*1.1)*N11/100))/1.1,IF(AND(P11="Pay-on-time off bill",Q11="Exclusive"),R11-(R11*M11/100),IF(AND(P11="Pay-on-time off usage",Q11="Exclusive"),R11-(H11*N11/100),IF(Q11="Inclusive",((R11*1.1))/1.1,R11)))))</f>
        <v>1538.0767664727273</v>
      </c>
      <c r="T11" s="247">
        <f t="shared" si="2"/>
        <v>1276.7330254545454</v>
      </c>
      <c r="U11" s="247">
        <f t="shared" si="3"/>
        <v>1160.9638064727274</v>
      </c>
      <c r="V11" s="292">
        <f t="shared" si="4"/>
        <v>1404.406328</v>
      </c>
      <c r="W11" s="292">
        <f t="shared" si="4"/>
        <v>1277.0601871200001</v>
      </c>
      <c r="X11" s="207">
        <f>'Tariffs July 2021'!BL3</f>
        <v>0</v>
      </c>
      <c r="Y11" s="207" t="str">
        <f>'Tariffs July 2021'!BM3</f>
        <v>n</v>
      </c>
      <c r="Z11" s="208">
        <f>'Tariffs July 2021'!G3</f>
        <v>42643</v>
      </c>
      <c r="AA11" s="342"/>
      <c r="AB11" s="342"/>
      <c r="AC11" s="342"/>
      <c r="AD11" s="342"/>
      <c r="AE11" s="342"/>
      <c r="AF11" s="342"/>
      <c r="AG11" s="342"/>
      <c r="AH11" s="342"/>
      <c r="AI11" s="342"/>
      <c r="AJ11" s="342"/>
      <c r="AK11" s="342"/>
      <c r="AL11" s="342"/>
      <c r="AM11" s="342"/>
      <c r="AN11" s="342"/>
      <c r="AO11" s="342"/>
      <c r="AP11" s="342"/>
      <c r="AQ11" s="342"/>
      <c r="AR11" s="342"/>
      <c r="AS11" s="342"/>
      <c r="AT11" s="342"/>
      <c r="AU11" s="342"/>
      <c r="AV11" s="342"/>
      <c r="AW11" s="342"/>
      <c r="AX11" s="342"/>
    </row>
    <row r="12" spans="1:50" x14ac:dyDescent="0.15">
      <c r="A12" s="201" t="str">
        <f>'Tariffs July 2021'!K4</f>
        <v>Dodo Power &amp; Gas</v>
      </c>
      <c r="B12" s="202" t="str">
        <f>'Tariffs July 2021'!L4</f>
        <v>Market offer</v>
      </c>
      <c r="C12" s="203">
        <f>IF('Tariffs July 2021'!BP4=0,91*'Tariffs July 2021'!M4/100,(91*'Tariffs July 2021'!M4/100)+'Tariffs July 2021'!BP4/4)</f>
        <v>72.030636363636347</v>
      </c>
      <c r="D12" s="203">
        <f>IF('Tariffs July 2021'!O4="",$F$5*'Tariffs July 2021'!N4/100,IF($F$5&gt;='Tariffs July 2021'!P4,('Tariffs July 2021'!P4*'Tariffs July 2021'!N4/100),($F$5*'Tariffs July 2021'!N4/100)))</f>
        <v>242.82786690909089</v>
      </c>
      <c r="E12" s="203">
        <f>IF(AND('Tariffs July 2021'!P4&gt;0,'Tariffs July 2021'!R4&gt;0),IF($F$5&lt;'Tariffs July 2021'!P4,0,IF($F$5&lt;=('Tariffs July 2021'!R4+'Tariffs July 2021'!P4),(($F$5-'Tariffs July 2021'!P4)*'Tariffs July 2021'!Q4/100),(('Tariffs July 2021'!R4)*'Tariffs July 2021'!Q4/100))),0)</f>
        <v>0</v>
      </c>
      <c r="F12" s="203">
        <f>IF('Tariffs July 2021'!T4&gt;0,IF(($F$5&lt;'Tariffs July 2021'!T4),(0),($F$5-'Tariffs July 2021'!T4)*'Tariffs July 2021'!U4/100),IF(AND('Tariffs July 2021'!R4&gt;0,'Tariffs July 2021'!T4=""),IF(($F$5&lt;'Tariffs July 2021'!R4),(0),($F$5-'Tariffs July 2021'!R4)*'Tariffs July 2021'!S4/100),IF(AND('Tariffs July 2021'!P4&gt;0,'Tariffs July 2021'!R4=""),IF(($F$5&lt;'Tariffs July 2021'!P4),(0),($F$5-'Tariffs July 2021'!P4)*'Tariffs July 2021'!Q4/100),0)))</f>
        <v>0</v>
      </c>
      <c r="G12" s="203">
        <f t="shared" si="5"/>
        <v>314.85850327272726</v>
      </c>
      <c r="H12" s="203">
        <f t="shared" si="0"/>
        <v>971.31146763636366</v>
      </c>
      <c r="I12" s="247">
        <f t="shared" si="6"/>
        <v>1259.434013090909</v>
      </c>
      <c r="J12" s="204">
        <f t="shared" si="7"/>
        <v>1385.3774144000001</v>
      </c>
      <c r="K12" s="207">
        <f>'Tariffs July 2021'!AZ4</f>
        <v>0</v>
      </c>
      <c r="L12" s="207">
        <f>'Tariffs July 2021'!BA4</f>
        <v>0</v>
      </c>
      <c r="M12" s="207">
        <f>'Tariffs July 2021'!BB4</f>
        <v>0</v>
      </c>
      <c r="N12" s="207">
        <f>'Tariffs July 2021'!BC4</f>
        <v>0</v>
      </c>
      <c r="O12" s="205">
        <f>($F$6*'Tariffs July 2021'!AT4/100)*4</f>
        <v>267.12167999999997</v>
      </c>
      <c r="P12" s="206" t="str">
        <f t="shared" si="8"/>
        <v>No discount</v>
      </c>
      <c r="Q12" s="206" t="str">
        <f t="shared" si="1"/>
        <v>Exclusive</v>
      </c>
      <c r="R12" s="293">
        <f t="shared" si="9"/>
        <v>1259.434013090909</v>
      </c>
      <c r="S12" s="247">
        <f t="shared" si="10"/>
        <v>1259.434013090909</v>
      </c>
      <c r="T12" s="247">
        <f t="shared" si="2"/>
        <v>992.31233309090908</v>
      </c>
      <c r="U12" s="247">
        <f t="shared" si="3"/>
        <v>992.31233309090908</v>
      </c>
      <c r="V12" s="292">
        <f t="shared" si="4"/>
        <v>1091.5435664000001</v>
      </c>
      <c r="W12" s="292">
        <f t="shared" si="4"/>
        <v>1091.5435664000001</v>
      </c>
      <c r="X12" s="207">
        <f>'Tariffs July 2021'!BL4</f>
        <v>0</v>
      </c>
      <c r="Y12" s="207" t="str">
        <f>'Tariffs July 2021'!BM4</f>
        <v>n</v>
      </c>
      <c r="Z12" s="208">
        <f>'Tariffs July 2021'!G4</f>
        <v>42916</v>
      </c>
      <c r="AA12" s="342"/>
      <c r="AB12" s="342"/>
      <c r="AC12" s="342"/>
      <c r="AD12" s="342"/>
      <c r="AE12" s="342"/>
      <c r="AF12" s="342"/>
      <c r="AG12" s="342"/>
      <c r="AH12" s="342"/>
      <c r="AI12" s="342"/>
      <c r="AJ12" s="342"/>
      <c r="AK12" s="342"/>
      <c r="AL12" s="342"/>
      <c r="AM12" s="342"/>
      <c r="AN12" s="342"/>
      <c r="AO12" s="342"/>
      <c r="AP12" s="342"/>
      <c r="AQ12" s="342"/>
      <c r="AR12" s="342"/>
      <c r="AS12" s="342"/>
      <c r="AT12" s="342"/>
      <c r="AU12" s="342"/>
      <c r="AV12" s="342"/>
      <c r="AW12" s="342"/>
      <c r="AX12" s="342"/>
    </row>
    <row r="13" spans="1:50" x14ac:dyDescent="0.15">
      <c r="A13" s="201" t="str">
        <f>'Tariffs July 2021'!K5</f>
        <v>EnergyAustralia</v>
      </c>
      <c r="B13" s="202" t="str">
        <f>'Tariffs July 2021'!L5</f>
        <v>Total Plan Home</v>
      </c>
      <c r="C13" s="203">
        <f>IF('Tariffs July 2021'!BP5=0,91*'Tariffs July 2021'!M5/100,(91*'Tariffs July 2021'!M5/100)+'Tariffs July 2021'!BP5/4)</f>
        <v>84.174999999999983</v>
      </c>
      <c r="D13" s="203">
        <f>IF('Tariffs July 2021'!O5="",$F$5*'Tariffs July 2021'!N5/100,IF($F$5&gt;='Tariffs July 2021'!P5,('Tariffs July 2021'!P5*'Tariffs July 2021'!N5/100),($F$5*'Tariffs July 2021'!N5/100)))</f>
        <v>298.28073745454543</v>
      </c>
      <c r="E13" s="203">
        <f>IF(AND('Tariffs July 2021'!P5&gt;0,'Tariffs July 2021'!R5&gt;0),IF($F$5&lt;'Tariffs July 2021'!P5,0,IF($F$5&lt;=('Tariffs July 2021'!R5+'Tariffs July 2021'!P5),(($F$5-'Tariffs July 2021'!P5)*'Tariffs July 2021'!Q5/100),(('Tariffs July 2021'!R5)*'Tariffs July 2021'!Q5/100))),0)</f>
        <v>0</v>
      </c>
      <c r="F13" s="203">
        <f>IF('Tariffs July 2021'!T5&gt;0,IF(($F$5&lt;'Tariffs July 2021'!T5),(0),($F$5-'Tariffs July 2021'!T5)*'Tariffs July 2021'!U5/100),IF(AND('Tariffs July 2021'!R5&gt;0,'Tariffs July 2021'!T5=""),IF(($F$5&lt;'Tariffs July 2021'!R5),(0),($F$5-'Tariffs July 2021'!R5)*'Tariffs July 2021'!S5/100),IF(AND('Tariffs July 2021'!P5&gt;0,'Tariffs July 2021'!R5=""),IF(($F$5&lt;'Tariffs July 2021'!P5),(0),($F$5-'Tariffs July 2021'!P5)*'Tariffs July 2021'!Q5/100),0)))</f>
        <v>0</v>
      </c>
      <c r="G13" s="203">
        <f t="shared" si="5"/>
        <v>382.45573745454544</v>
      </c>
      <c r="H13" s="203">
        <f t="shared" si="0"/>
        <v>1193.122949818182</v>
      </c>
      <c r="I13" s="247">
        <f t="shared" si="6"/>
        <v>1529.8229498181818</v>
      </c>
      <c r="J13" s="204">
        <f t="shared" si="7"/>
        <v>1682.8052448000001</v>
      </c>
      <c r="K13" s="207">
        <f>'Tariffs July 2021'!AZ5</f>
        <v>14</v>
      </c>
      <c r="L13" s="207">
        <f>'Tariffs July 2021'!BA5</f>
        <v>0</v>
      </c>
      <c r="M13" s="207">
        <f>'Tariffs July 2021'!BB5</f>
        <v>0</v>
      </c>
      <c r="N13" s="207">
        <f>'Tariffs July 2021'!BC5</f>
        <v>0</v>
      </c>
      <c r="O13" s="205">
        <f>($F$6*'Tariffs July 2021'!AT5/100)*4</f>
        <v>267.12167999999997</v>
      </c>
      <c r="P13" s="206" t="str">
        <f t="shared" si="8"/>
        <v>Guaranteed off bill</v>
      </c>
      <c r="Q13" s="206" t="str">
        <f t="shared" si="1"/>
        <v>Exclusive</v>
      </c>
      <c r="R13" s="293">
        <f t="shared" si="9"/>
        <v>1315.6477368436363</v>
      </c>
      <c r="S13" s="247">
        <f t="shared" si="10"/>
        <v>1315.6477368436363</v>
      </c>
      <c r="T13" s="247">
        <f t="shared" si="2"/>
        <v>1048.5260568436363</v>
      </c>
      <c r="U13" s="247">
        <f t="shared" si="3"/>
        <v>1048.5260568436363</v>
      </c>
      <c r="V13" s="292">
        <f t="shared" si="4"/>
        <v>1153.3786625279999</v>
      </c>
      <c r="W13" s="292">
        <f t="shared" si="4"/>
        <v>1153.3786625279999</v>
      </c>
      <c r="X13" s="207">
        <f>'Tariffs July 2021'!BL5</f>
        <v>0</v>
      </c>
      <c r="Y13" s="207" t="str">
        <f>'Tariffs July 2021'!BM5</f>
        <v>n</v>
      </c>
      <c r="Z13" s="208">
        <f>'Tariffs July 2021'!G5</f>
        <v>42916</v>
      </c>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row>
    <row r="14" spans="1:50" x14ac:dyDescent="0.15">
      <c r="A14" s="201" t="str">
        <f>'Tariffs July 2021'!K6</f>
        <v>Energy Locals</v>
      </c>
      <c r="B14" s="202" t="str">
        <f>'Tariffs July 2021'!L6</f>
        <v>Online Member</v>
      </c>
      <c r="C14" s="203">
        <f>IF('Tariffs July 2021'!BP6=0,91*'Tariffs July 2021'!M6/100,(91*'Tariffs July 2021'!M6/100)+'Tariffs July 2021'!BP6/4)</f>
        <v>84.009090909090901</v>
      </c>
      <c r="D14" s="203">
        <f>IF('Tariffs July 2021'!O6="",$F$5*'Tariffs July 2021'!N6/100,IF($F$5&gt;='Tariffs July 2021'!P6,('Tariffs July 2021'!P6*'Tariffs July 2021'!N6/100),($F$5*'Tariffs July 2021'!N6/100)))</f>
        <v>240.54898181818177</v>
      </c>
      <c r="E14" s="203">
        <f>IF(AND('Tariffs July 2021'!P6&gt;0,'Tariffs July 2021'!R6&gt;0),IF($F$5&lt;'Tariffs July 2021'!P6,0,IF($F$5&lt;=('Tariffs July 2021'!R6+'Tariffs July 2021'!P6),(($F$5-'Tariffs July 2021'!P6)*'Tariffs July 2021'!Q6/100),(('Tariffs July 2021'!R6)*'Tariffs July 2021'!Q6/100))),0)</f>
        <v>0</v>
      </c>
      <c r="F14" s="203">
        <f>IF('Tariffs July 2021'!T6&gt;0,IF(($F$5&lt;'Tariffs July 2021'!T6),(0),($F$5-'Tariffs July 2021'!T6)*'Tariffs July 2021'!U6/100),IF(AND('Tariffs July 2021'!R6&gt;0,'Tariffs July 2021'!T6=""),IF(($F$5&lt;'Tariffs July 2021'!R6),(0),($F$5-'Tariffs July 2021'!R6)*'Tariffs July 2021'!S6/100),IF(AND('Tariffs July 2021'!P6&gt;0,'Tariffs July 2021'!R6=""),IF(($F$5&lt;'Tariffs July 2021'!P6),(0),($F$5-'Tariffs July 2021'!P6)*'Tariffs July 2021'!Q6/100),0)))</f>
        <v>0</v>
      </c>
      <c r="G14" s="203">
        <f t="shared" si="5"/>
        <v>324.5580727272727</v>
      </c>
      <c r="H14" s="203">
        <f t="shared" si="0"/>
        <v>962.1959272727272</v>
      </c>
      <c r="I14" s="247">
        <f t="shared" si="6"/>
        <v>1298.2322909090908</v>
      </c>
      <c r="J14" s="204">
        <f t="shared" si="7"/>
        <v>1428.0555200000001</v>
      </c>
      <c r="K14" s="207">
        <f>'Tariffs July 2021'!AZ6</f>
        <v>0</v>
      </c>
      <c r="L14" s="207">
        <f>'Tariffs July 2021'!BA6</f>
        <v>0</v>
      </c>
      <c r="M14" s="207">
        <f>'Tariffs July 2021'!BB6</f>
        <v>0</v>
      </c>
      <c r="N14" s="207">
        <f>'Tariffs July 2021'!BC6</f>
        <v>0</v>
      </c>
      <c r="O14" s="205">
        <f>($F$6*'Tariffs July 2021'!AT6/100)*4</f>
        <v>267.12167999999997</v>
      </c>
      <c r="P14" s="206" t="str">
        <f t="shared" si="8"/>
        <v>No discount</v>
      </c>
      <c r="Q14" s="206" t="str">
        <f t="shared" si="1"/>
        <v>Exclusive</v>
      </c>
      <c r="R14" s="293">
        <f t="shared" si="9"/>
        <v>1298.2322909090908</v>
      </c>
      <c r="S14" s="247">
        <f t="shared" si="10"/>
        <v>1298.2322909090908</v>
      </c>
      <c r="T14" s="247">
        <f t="shared" si="2"/>
        <v>1031.1106109090908</v>
      </c>
      <c r="U14" s="247">
        <f t="shared" si="3"/>
        <v>1031.1106109090908</v>
      </c>
      <c r="V14" s="292">
        <f t="shared" si="4"/>
        <v>1134.2216720000001</v>
      </c>
      <c r="W14" s="292">
        <f t="shared" si="4"/>
        <v>1134.2216720000001</v>
      </c>
      <c r="X14" s="207">
        <f>'Tariffs July 2021'!BL6</f>
        <v>0</v>
      </c>
      <c r="Y14" s="207" t="str">
        <f>'Tariffs July 2021'!BM6</f>
        <v>n</v>
      </c>
      <c r="Z14" s="208">
        <f>'Tariffs July 2021'!G6</f>
        <v>42658</v>
      </c>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2"/>
    </row>
    <row r="15" spans="1:50" x14ac:dyDescent="0.15">
      <c r="A15" s="201" t="str">
        <f>'Tariffs July 2021'!K7</f>
        <v>Origin Energy</v>
      </c>
      <c r="B15" s="202" t="str">
        <f>'Tariffs July 2021'!L7</f>
        <v>Solar Boost</v>
      </c>
      <c r="C15" s="203">
        <f>IF('Tariffs July 2021'!BP7=0,91*'Tariffs July 2021'!M7/100,(91*'Tariffs July 2021'!M7/100)+'Tariffs July 2021'!BP7/4)</f>
        <v>93.399090909090916</v>
      </c>
      <c r="D15" s="203">
        <f>IF('Tariffs July 2021'!O7="",$F$5*'Tariffs July 2021'!N7/100,IF($F$5&gt;='Tariffs July 2021'!P7,('Tariffs July 2021'!P7*'Tariffs July 2021'!N7/100),($F$5*'Tariffs July 2021'!N7/100)))</f>
        <v>287.01291672727274</v>
      </c>
      <c r="E15" s="203">
        <f>IF(AND('Tariffs July 2021'!P7&gt;0,'Tariffs July 2021'!R7&gt;0),IF($F$5&lt;'Tariffs July 2021'!P7,0,IF($F$5&lt;=('Tariffs July 2021'!R7+'Tariffs July 2021'!P7),(($F$5-'Tariffs July 2021'!P7)*'Tariffs July 2021'!Q7/100),(('Tariffs July 2021'!R7)*'Tariffs July 2021'!Q7/100))),0)</f>
        <v>0</v>
      </c>
      <c r="F15" s="203">
        <f>IF('Tariffs July 2021'!T7&gt;0,IF(($F$5&lt;'Tariffs July 2021'!T7),(0),($F$5-'Tariffs July 2021'!T7)*'Tariffs July 2021'!U7/100),IF(AND('Tariffs July 2021'!R7&gt;0,'Tariffs July 2021'!T7=""),IF(($F$5&lt;'Tariffs July 2021'!R7),(0),($F$5-'Tariffs July 2021'!R7)*'Tariffs July 2021'!S7/100),IF(AND('Tariffs July 2021'!P7&gt;0,'Tariffs July 2021'!R7=""),IF(($F$5&lt;'Tariffs July 2021'!P7),(0),($F$5-'Tariffs July 2021'!P7)*'Tariffs July 2021'!Q7/100),0)))</f>
        <v>0</v>
      </c>
      <c r="G15" s="203">
        <f t="shared" si="5"/>
        <v>380.41200763636368</v>
      </c>
      <c r="H15" s="203">
        <f t="shared" si="0"/>
        <v>1148.0516669090912</v>
      </c>
      <c r="I15" s="247">
        <f t="shared" si="6"/>
        <v>1521.6480305454547</v>
      </c>
      <c r="J15" s="204">
        <f t="shared" si="7"/>
        <v>1673.8128336000004</v>
      </c>
      <c r="K15" s="207">
        <f>'Tariffs July 2021'!AZ7</f>
        <v>0</v>
      </c>
      <c r="L15" s="207">
        <f>'Tariffs July 2021'!BA7</f>
        <v>0</v>
      </c>
      <c r="M15" s="207">
        <f>'Tariffs July 2021'!BB7</f>
        <v>0</v>
      </c>
      <c r="N15" s="207">
        <f>'Tariffs July 2021'!BC7</f>
        <v>0</v>
      </c>
      <c r="O15" s="205">
        <f>($F$6*'Tariffs July 2021'!AT7/100)*4</f>
        <v>408.53903999999994</v>
      </c>
      <c r="P15" s="206" t="str">
        <f t="shared" si="8"/>
        <v>No discount</v>
      </c>
      <c r="Q15" s="206" t="str">
        <f t="shared" si="1"/>
        <v>Inclusive</v>
      </c>
      <c r="R15" s="293">
        <f t="shared" si="9"/>
        <v>1521.6480305454547</v>
      </c>
      <c r="S15" s="247">
        <f t="shared" si="10"/>
        <v>1521.6480305454547</v>
      </c>
      <c r="T15" s="247">
        <f t="shared" si="2"/>
        <v>1113.1089905454548</v>
      </c>
      <c r="U15" s="247">
        <f t="shared" si="3"/>
        <v>1113.1089905454548</v>
      </c>
      <c r="V15" s="292">
        <f t="shared" si="4"/>
        <v>1224.4198896000005</v>
      </c>
      <c r="W15" s="292">
        <f t="shared" si="4"/>
        <v>1224.4198896000005</v>
      </c>
      <c r="X15" s="207">
        <f>'Tariffs July 2021'!BL7</f>
        <v>0</v>
      </c>
      <c r="Y15" s="207" t="str">
        <f>'Tariffs July 2021'!BM7</f>
        <v>n</v>
      </c>
      <c r="Z15" s="208">
        <f>'Tariffs July 2021'!G7</f>
        <v>42916</v>
      </c>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row>
    <row r="16" spans="1:50" x14ac:dyDescent="0.15">
      <c r="A16" s="201" t="str">
        <f>'Tariffs July 2021'!K8</f>
        <v>Powerdirect</v>
      </c>
      <c r="B16" s="202" t="str">
        <f>'Tariffs July 2021'!L8</f>
        <v>Rate Saver</v>
      </c>
      <c r="C16" s="203">
        <f>IF('Tariffs July 2021'!BP8=0,91*'Tariffs July 2021'!M8/100,(91*'Tariffs July 2021'!M8/100)+'Tariffs July 2021'!BP8/4)</f>
        <v>61.640090909090901</v>
      </c>
      <c r="D16" s="203">
        <f>IF('Tariffs July 2021'!O8="",$F$5*'Tariffs July 2021'!N8/100,IF($F$5&gt;='Tariffs July 2021'!P8,('Tariffs July 2021'!P8*'Tariffs July 2021'!N8/100),($F$5*'Tariffs July 2021'!N8/100)))</f>
        <v>248.90489381818182</v>
      </c>
      <c r="E16" s="203">
        <f>IF(AND('Tariffs July 2021'!P8&gt;0,'Tariffs July 2021'!R8&gt;0),IF($F$5&lt;'Tariffs July 2021'!P8,0,IF($F$5&lt;=('Tariffs July 2021'!R8+'Tariffs July 2021'!P8),(($F$5-'Tariffs July 2021'!P8)*'Tariffs July 2021'!Q8/100),(('Tariffs July 2021'!R8)*'Tariffs July 2021'!Q8/100))),0)</f>
        <v>0</v>
      </c>
      <c r="F16" s="203">
        <f>IF('Tariffs July 2021'!T8&gt;0,IF(($F$5&lt;'Tariffs July 2021'!T8),(0),($F$5-'Tariffs July 2021'!T8)*'Tariffs July 2021'!U8/100),IF(AND('Tariffs July 2021'!R8&gt;0,'Tariffs July 2021'!T8=""),IF(($F$5&lt;'Tariffs July 2021'!R8),(0),($F$5-'Tariffs July 2021'!R8)*'Tariffs July 2021'!S8/100),IF(AND('Tariffs July 2021'!P8&gt;0,'Tariffs July 2021'!R8=""),IF(($F$5&lt;'Tariffs July 2021'!P8),(0),($F$5-'Tariffs July 2021'!P8)*'Tariffs July 2021'!Q8/100),0)))</f>
        <v>0</v>
      </c>
      <c r="G16" s="203">
        <f t="shared" si="5"/>
        <v>310.54498472727272</v>
      </c>
      <c r="H16" s="203">
        <f t="shared" si="0"/>
        <v>995.61957527272727</v>
      </c>
      <c r="I16" s="247">
        <f t="shared" si="6"/>
        <v>1242.1799389090909</v>
      </c>
      <c r="J16" s="204">
        <f t="shared" si="7"/>
        <v>1366.3979328</v>
      </c>
      <c r="K16" s="207">
        <f>'Tariffs July 2021'!AZ8</f>
        <v>0</v>
      </c>
      <c r="L16" s="207">
        <f>'Tariffs July 2021'!BA8</f>
        <v>0</v>
      </c>
      <c r="M16" s="207">
        <f>'Tariffs July 2021'!BB8</f>
        <v>0</v>
      </c>
      <c r="N16" s="207">
        <f>'Tariffs July 2021'!BC8</f>
        <v>0</v>
      </c>
      <c r="O16" s="205">
        <f>($F$6*'Tariffs July 2021'!AT8/100)*4</f>
        <v>188.55647999999997</v>
      </c>
      <c r="P16" s="206" t="str">
        <f t="shared" si="8"/>
        <v>No discount</v>
      </c>
      <c r="Q16" s="206" t="str">
        <f t="shared" si="1"/>
        <v>Exclusive</v>
      </c>
      <c r="R16" s="293">
        <f t="shared" si="9"/>
        <v>1242.1799389090909</v>
      </c>
      <c r="S16" s="247">
        <f t="shared" si="10"/>
        <v>1242.1799389090909</v>
      </c>
      <c r="T16" s="247">
        <f t="shared" si="2"/>
        <v>1053.6234589090909</v>
      </c>
      <c r="U16" s="247">
        <f t="shared" si="3"/>
        <v>1053.6234589090909</v>
      </c>
      <c r="V16" s="292">
        <f t="shared" si="4"/>
        <v>1158.9858048000001</v>
      </c>
      <c r="W16" s="292">
        <f t="shared" si="4"/>
        <v>1158.9858048000001</v>
      </c>
      <c r="X16" s="207">
        <f>'Tariffs July 2021'!BL8</f>
        <v>0</v>
      </c>
      <c r="Y16" s="207" t="str">
        <f>'Tariffs July 2021'!BM8</f>
        <v>n</v>
      </c>
      <c r="Z16" s="208">
        <f>'Tariffs July 2021'!G8</f>
        <v>42922</v>
      </c>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row>
    <row r="17" spans="1:50" x14ac:dyDescent="0.15">
      <c r="A17" s="201" t="str">
        <f>'Tariffs July 2021'!K9</f>
        <v>Simply Energy</v>
      </c>
      <c r="B17" s="202" t="str">
        <f>'Tariffs July 2021'!L9</f>
        <v>Energy Saver</v>
      </c>
      <c r="C17" s="203">
        <f>IF('Tariffs July 2021'!BP9=0,91*'Tariffs July 2021'!M9/100,(91*'Tariffs July 2021'!M9/100)+'Tariffs July 2021'!BP9/4)</f>
        <v>81.899999999999991</v>
      </c>
      <c r="D17" s="203">
        <f>IF('Tariffs July 2021'!O9="",$F$5*'Tariffs July 2021'!N9/100,IF($F$5&gt;='Tariffs July 2021'!P9,('Tariffs July 2021'!P9*'Tariffs July 2021'!N9/100),($F$5*'Tariffs July 2021'!N9/100)))</f>
        <v>255.63554545454542</v>
      </c>
      <c r="E17" s="203">
        <f>IF(AND('Tariffs July 2021'!P9&gt;0,'Tariffs July 2021'!R9&gt;0),IF($F$5&lt;'Tariffs July 2021'!P9,0,IF($F$5&lt;=('Tariffs July 2021'!R9+'Tariffs July 2021'!P9),(($F$5-'Tariffs July 2021'!P9)*'Tariffs July 2021'!Q9/100),(('Tariffs July 2021'!R9)*'Tariffs July 2021'!Q9/100))),0)</f>
        <v>0</v>
      </c>
      <c r="F17" s="203">
        <f>IF('Tariffs July 2021'!T9&gt;0,IF(($F$5&lt;'Tariffs July 2021'!T9),(0),($F$5-'Tariffs July 2021'!T9)*'Tariffs July 2021'!U9/100),IF(AND('Tariffs July 2021'!R9&gt;0,'Tariffs July 2021'!T9=""),IF(($F$5&lt;'Tariffs July 2021'!R9),(0),($F$5-'Tariffs July 2021'!R9)*'Tariffs July 2021'!S9/100),IF(AND('Tariffs July 2021'!P9&gt;0,'Tariffs July 2021'!R9=""),IF(($F$5&lt;'Tariffs July 2021'!P9),(0),($F$5-'Tariffs July 2021'!P9)*'Tariffs July 2021'!Q9/100),0)))</f>
        <v>47.076403636363651</v>
      </c>
      <c r="G17" s="203">
        <f t="shared" si="5"/>
        <v>384.61194909090904</v>
      </c>
      <c r="H17" s="203">
        <f t="shared" si="0"/>
        <v>1210.8477963636362</v>
      </c>
      <c r="I17" s="247">
        <f t="shared" si="6"/>
        <v>1538.4477963636361</v>
      </c>
      <c r="J17" s="204">
        <f t="shared" si="7"/>
        <v>1692.2925759999998</v>
      </c>
      <c r="K17" s="207">
        <f>'Tariffs July 2021'!AZ9</f>
        <v>15</v>
      </c>
      <c r="L17" s="207">
        <f>'Tariffs July 2021'!BA9</f>
        <v>0</v>
      </c>
      <c r="M17" s="207">
        <f>'Tariffs July 2021'!BB9</f>
        <v>0</v>
      </c>
      <c r="N17" s="207">
        <f>'Tariffs July 2021'!BC9</f>
        <v>0</v>
      </c>
      <c r="O17" s="205">
        <f>($F$6*'Tariffs July 2021'!AT9/100)*4</f>
        <v>141.41736</v>
      </c>
      <c r="P17" s="206" t="str">
        <f t="shared" si="8"/>
        <v>Guaranteed off bill</v>
      </c>
      <c r="Q17" s="206" t="str">
        <f t="shared" si="1"/>
        <v>Exclusive</v>
      </c>
      <c r="R17" s="293">
        <f t="shared" si="9"/>
        <v>1307.6806269090907</v>
      </c>
      <c r="S17" s="247">
        <f t="shared" si="10"/>
        <v>1307.6806269090907</v>
      </c>
      <c r="T17" s="247">
        <f t="shared" si="2"/>
        <v>1166.2632669090908</v>
      </c>
      <c r="U17" s="247">
        <f t="shared" si="3"/>
        <v>1166.2632669090908</v>
      </c>
      <c r="V17" s="292">
        <f t="shared" si="4"/>
        <v>1282.8895935999999</v>
      </c>
      <c r="W17" s="292">
        <f t="shared" si="4"/>
        <v>1282.8895935999999</v>
      </c>
      <c r="X17" s="207">
        <f>'Tariffs July 2021'!BL9</f>
        <v>0</v>
      </c>
      <c r="Y17" s="207" t="str">
        <f>'Tariffs July 2021'!BM9</f>
        <v>n</v>
      </c>
      <c r="Z17" s="208">
        <f>'Tariffs July 2021'!G9</f>
        <v>42916</v>
      </c>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row>
    <row r="18" spans="1:50" x14ac:dyDescent="0.15">
      <c r="A18" s="201" t="str">
        <f>'Tariffs July 2021'!K10</f>
        <v>Mojo Power</v>
      </c>
      <c r="B18" s="202" t="str">
        <f>'Tariffs July 2021'!L10</f>
        <v>All Day Breakfast</v>
      </c>
      <c r="C18" s="203">
        <f>IF('Tariffs July 2021'!BP10=0,91*'Tariffs July 2021'!M10/100,(91*'Tariffs July 2021'!M10/100)+'Tariffs July 2021'!BP10/4)</f>
        <v>61.879999999999988</v>
      </c>
      <c r="D18" s="203">
        <f>IF('Tariffs July 2021'!O10="",$F$5*'Tariffs July 2021'!N10/100,IF($F$5&gt;='Tariffs July 2021'!P10,('Tariffs July 2021'!P10*'Tariffs July 2021'!N10/100),($F$5*'Tariffs July 2021'!N10/100)))</f>
        <v>222.82432</v>
      </c>
      <c r="E18" s="203">
        <f>IF(AND('Tariffs July 2021'!P10&gt;0,'Tariffs July 2021'!R10&gt;0),IF($F$5&lt;'Tariffs July 2021'!P10,0,IF($F$5&lt;=('Tariffs July 2021'!R10+'Tariffs July 2021'!P10),(($F$5-'Tariffs July 2021'!P10)*'Tariffs July 2021'!Q10/100),(('Tariffs July 2021'!R10)*'Tariffs July 2021'!Q10/100))),0)</f>
        <v>0</v>
      </c>
      <c r="F18" s="203">
        <f>IF('Tariffs July 2021'!T10&gt;0,IF(($F$5&lt;'Tariffs July 2021'!T10),(0),($F$5-'Tariffs July 2021'!T10)*'Tariffs July 2021'!U10/100),IF(AND('Tariffs July 2021'!R10&gt;0,'Tariffs July 2021'!T10=""),IF(($F$5&lt;'Tariffs July 2021'!R10),(0),($F$5-'Tariffs July 2021'!R10)*'Tariffs July 2021'!S10/100),IF(AND('Tariffs July 2021'!P10&gt;0,'Tariffs July 2021'!R10=""),IF(($F$5&lt;'Tariffs July 2021'!P10),(0),($F$5-'Tariffs July 2021'!P10)*'Tariffs July 2021'!Q10/100),0)))</f>
        <v>0</v>
      </c>
      <c r="G18" s="203">
        <f t="shared" si="5"/>
        <v>284.70432</v>
      </c>
      <c r="H18" s="203">
        <f t="shared" si="0"/>
        <v>891.29728</v>
      </c>
      <c r="I18" s="247">
        <f t="shared" si="6"/>
        <v>1138.81728</v>
      </c>
      <c r="J18" s="204">
        <f t="shared" si="7"/>
        <v>1252.699008</v>
      </c>
      <c r="K18" s="207">
        <f>'Tariffs July 2021'!AZ10</f>
        <v>0</v>
      </c>
      <c r="L18" s="207">
        <f>'Tariffs July 2021'!BA10</f>
        <v>0</v>
      </c>
      <c r="M18" s="207">
        <f>'Tariffs July 2021'!BB10</f>
        <v>0</v>
      </c>
      <c r="N18" s="207">
        <f>'Tariffs July 2021'!BC10</f>
        <v>0</v>
      </c>
      <c r="O18" s="205">
        <f>($F$6*'Tariffs July 2021'!AT10/100)*4</f>
        <v>172.84343999999999</v>
      </c>
      <c r="P18" s="206" t="str">
        <f t="shared" si="8"/>
        <v>No discount</v>
      </c>
      <c r="Q18" s="206" t="str">
        <f t="shared" si="1"/>
        <v>Exclusive</v>
      </c>
      <c r="R18" s="293">
        <f t="shared" si="9"/>
        <v>1138.81728</v>
      </c>
      <c r="S18" s="247">
        <f t="shared" si="10"/>
        <v>1138.81728</v>
      </c>
      <c r="T18" s="247">
        <f t="shared" si="2"/>
        <v>965.97384</v>
      </c>
      <c r="U18" s="247">
        <f t="shared" si="3"/>
        <v>965.97384</v>
      </c>
      <c r="V18" s="292">
        <f t="shared" si="4"/>
        <v>1062.571224</v>
      </c>
      <c r="W18" s="292">
        <f t="shared" si="4"/>
        <v>1062.571224</v>
      </c>
      <c r="X18" s="207">
        <f>'Tariffs July 2021'!BL10</f>
        <v>0</v>
      </c>
      <c r="Y18" s="207" t="str">
        <f>'Tariffs July 2021'!BM10</f>
        <v>n</v>
      </c>
      <c r="Z18" s="208">
        <f>'Tariffs July 2021'!G10</f>
        <v>42917</v>
      </c>
      <c r="AA18" s="342"/>
      <c r="AB18" s="342"/>
      <c r="AC18" s="342"/>
      <c r="AD18" s="342"/>
      <c r="AE18" s="342"/>
      <c r="AF18" s="342"/>
      <c r="AG18" s="342"/>
      <c r="AH18" s="342"/>
      <c r="AI18" s="342"/>
      <c r="AJ18" s="342"/>
      <c r="AK18" s="342"/>
      <c r="AL18" s="342"/>
      <c r="AM18" s="342"/>
      <c r="AN18" s="342"/>
      <c r="AO18" s="342"/>
      <c r="AP18" s="342"/>
      <c r="AQ18" s="342"/>
      <c r="AR18" s="342"/>
      <c r="AS18" s="342"/>
      <c r="AT18" s="342"/>
      <c r="AU18" s="342"/>
      <c r="AV18" s="342"/>
      <c r="AW18" s="342"/>
      <c r="AX18" s="342"/>
    </row>
    <row r="19" spans="1:50" x14ac:dyDescent="0.15">
      <c r="A19" s="201" t="str">
        <f>'Tariffs July 2021'!K11</f>
        <v>Powershop</v>
      </c>
      <c r="B19" s="202" t="str">
        <f>'Tariffs July 2021'!L11</f>
        <v>Carbon neutral</v>
      </c>
      <c r="C19" s="203">
        <f>IF('Tariffs July 2021'!BP11=0,91*'Tariffs July 2021'!M11/100,(91*'Tariffs July 2021'!M11/100)+'Tariffs July 2021'!BP11/4)</f>
        <v>81.899999999999991</v>
      </c>
      <c r="D19" s="203">
        <f>IF('Tariffs July 2021'!O11="",$F$5*'Tariffs July 2021'!N11/100,IF($F$5&gt;='Tariffs July 2021'!P11,('Tariffs July 2021'!P11*'Tariffs July 2021'!N11/100),($F$5*'Tariffs July 2021'!N11/100)))</f>
        <v>253.46266400000002</v>
      </c>
      <c r="E19" s="203">
        <f>IF(AND('Tariffs July 2021'!P11&gt;0,'Tariffs July 2021'!R11&gt;0),IF($F$5&lt;'Tariffs July 2021'!P11,0,IF($F$5&lt;=('Tariffs July 2021'!R11+'Tariffs July 2021'!P11),(($F$5-'Tariffs July 2021'!P11)*'Tariffs July 2021'!Q11/100),(('Tariffs July 2021'!R11)*'Tariffs July 2021'!Q11/100))),0)</f>
        <v>0</v>
      </c>
      <c r="F19" s="203">
        <f>IF('Tariffs July 2021'!T11&gt;0,IF(($F$5&lt;'Tariffs July 2021'!T11),(0),($F$5-'Tariffs July 2021'!T11)*'Tariffs July 2021'!U11/100),IF(AND('Tariffs July 2021'!R11&gt;0,'Tariffs July 2021'!T11=""),IF(($F$5&lt;'Tariffs July 2021'!R11),(0),($F$5-'Tariffs July 2021'!R11)*'Tariffs July 2021'!S11/100),IF(AND('Tariffs July 2021'!P11&gt;0,'Tariffs July 2021'!R11=""),IF(($F$5&lt;'Tariffs July 2021'!P11),(0),($F$5-'Tariffs July 2021'!P11)*'Tariffs July 2021'!Q11/100),0)))</f>
        <v>0</v>
      </c>
      <c r="G19" s="203">
        <f t="shared" si="5"/>
        <v>335.362664</v>
      </c>
      <c r="H19" s="203">
        <f t="shared" si="0"/>
        <v>1013.8506560000001</v>
      </c>
      <c r="I19" s="247">
        <f t="shared" si="6"/>
        <v>1341.450656</v>
      </c>
      <c r="J19" s="204">
        <f t="shared" si="7"/>
        <v>1475.5957216000002</v>
      </c>
      <c r="K19" s="207">
        <f>'Tariffs July 2021'!AZ11</f>
        <v>0</v>
      </c>
      <c r="L19" s="207">
        <f>'Tariffs July 2021'!BA11</f>
        <v>0</v>
      </c>
      <c r="M19" s="207">
        <f>'Tariffs July 2021'!BB11</f>
        <v>0</v>
      </c>
      <c r="N19" s="207">
        <f>'Tariffs July 2021'!BC11</f>
        <v>0</v>
      </c>
      <c r="O19" s="205">
        <f>($F$6*'Tariffs July 2021'!AT11/100)*4</f>
        <v>109.99127999999999</v>
      </c>
      <c r="P19" s="206" t="str">
        <f t="shared" si="8"/>
        <v>No discount</v>
      </c>
      <c r="Q19" s="206" t="str">
        <f t="shared" si="1"/>
        <v>Inclusive</v>
      </c>
      <c r="R19" s="293">
        <f t="shared" si="9"/>
        <v>1341.450656</v>
      </c>
      <c r="S19" s="247">
        <f t="shared" si="10"/>
        <v>1341.450656</v>
      </c>
      <c r="T19" s="247">
        <f t="shared" si="2"/>
        <v>1231.459376</v>
      </c>
      <c r="U19" s="247">
        <f t="shared" si="3"/>
        <v>1231.459376</v>
      </c>
      <c r="V19" s="292">
        <f t="shared" si="4"/>
        <v>1354.6053136</v>
      </c>
      <c r="W19" s="292">
        <f t="shared" si="4"/>
        <v>1354.6053136</v>
      </c>
      <c r="X19" s="207">
        <f>'Tariffs July 2021'!BL11</f>
        <v>0</v>
      </c>
      <c r="Y19" s="207" t="str">
        <f>'Tariffs July 2021'!BM11</f>
        <v>n</v>
      </c>
      <c r="Z19" s="208">
        <f>'Tariffs July 2021'!G11</f>
        <v>42900</v>
      </c>
      <c r="AA19" s="342"/>
      <c r="AB19" s="342"/>
      <c r="AC19" s="342"/>
      <c r="AD19" s="342"/>
      <c r="AE19" s="342"/>
      <c r="AF19" s="342"/>
      <c r="AG19" s="342"/>
      <c r="AH19" s="342"/>
      <c r="AI19" s="342"/>
      <c r="AJ19" s="342"/>
      <c r="AK19" s="342"/>
      <c r="AL19" s="342"/>
      <c r="AM19" s="342"/>
      <c r="AN19" s="342"/>
      <c r="AO19" s="342"/>
      <c r="AP19" s="342"/>
      <c r="AQ19" s="342"/>
      <c r="AR19" s="342"/>
      <c r="AS19" s="342"/>
      <c r="AT19" s="342"/>
      <c r="AU19" s="342"/>
      <c r="AV19" s="342"/>
      <c r="AW19" s="342"/>
      <c r="AX19" s="342"/>
    </row>
    <row r="20" spans="1:50" x14ac:dyDescent="0.15">
      <c r="A20" s="201" t="str">
        <f>'Tariffs July 2021'!K12</f>
        <v>Red Energy</v>
      </c>
      <c r="B20" s="202" t="str">
        <f>'Tariffs July 2021'!L12</f>
        <v>Living Energy Saver</v>
      </c>
      <c r="C20" s="203">
        <f>IF('Tariffs July 2021'!BP12=0,91*'Tariffs July 2021'!M12/100,(91*'Tariffs July 2021'!M12/100)+'Tariffs July 2021'!BP12/4)</f>
        <v>77.349999999999994</v>
      </c>
      <c r="D20" s="203">
        <f>IF('Tariffs July 2021'!O12="",$F$5*'Tariffs July 2021'!N12/100,IF($F$5&gt;='Tariffs July 2021'!P12,('Tariffs July 2021'!P12*'Tariffs July 2021'!N12/100),($F$5*'Tariffs July 2021'!N12/100)))</f>
        <v>264.35067054545453</v>
      </c>
      <c r="E20" s="203">
        <f>IF(AND('Tariffs July 2021'!P12&gt;0,'Tariffs July 2021'!R12&gt;0),IF($F$5&lt;'Tariffs July 2021'!P12,0,IF($F$5&lt;=('Tariffs July 2021'!R12+'Tariffs July 2021'!P12),(($F$5-'Tariffs July 2021'!P12)*'Tariffs July 2021'!Q12/100),(('Tariffs July 2021'!R12)*'Tariffs July 2021'!Q12/100))),0)</f>
        <v>0</v>
      </c>
      <c r="F20" s="203">
        <f>IF('Tariffs July 2021'!T12&gt;0,IF(($F$5&lt;'Tariffs July 2021'!T12),(0),($F$5-'Tariffs July 2021'!T12)*'Tariffs July 2021'!U12/100),IF(AND('Tariffs July 2021'!R12&gt;0,'Tariffs July 2021'!T12=""),IF(($F$5&lt;'Tariffs July 2021'!R12),(0),($F$5-'Tariffs July 2021'!R12)*'Tariffs July 2021'!S12/100),IF(AND('Tariffs July 2021'!P12&gt;0,'Tariffs July 2021'!R12=""),IF(($F$5&lt;'Tariffs July 2021'!P12),(0),($F$5-'Tariffs July 2021'!P12)*'Tariffs July 2021'!Q12/100),0)))</f>
        <v>0</v>
      </c>
      <c r="G20" s="203">
        <f t="shared" si="5"/>
        <v>341.7006705454545</v>
      </c>
      <c r="H20" s="203">
        <f t="shared" si="0"/>
        <v>1057.4026821818179</v>
      </c>
      <c r="I20" s="247">
        <f t="shared" si="6"/>
        <v>1366.802682181818</v>
      </c>
      <c r="J20" s="204">
        <f t="shared" si="7"/>
        <v>1503.4829503999999</v>
      </c>
      <c r="K20" s="207">
        <f>'Tariffs July 2021'!AZ12</f>
        <v>0</v>
      </c>
      <c r="L20" s="207">
        <f>'Tariffs July 2021'!BA12</f>
        <v>0</v>
      </c>
      <c r="M20" s="207">
        <f>'Tariffs July 2021'!BB12</f>
        <v>0</v>
      </c>
      <c r="N20" s="207">
        <f>'Tariffs July 2021'!BC12</f>
        <v>0</v>
      </c>
      <c r="O20" s="205">
        <f>($F$6*'Tariffs July 2021'!AT12/100)*4</f>
        <v>157.13039999999998</v>
      </c>
      <c r="P20" s="206" t="str">
        <f t="shared" si="8"/>
        <v>No discount</v>
      </c>
      <c r="Q20" s="206" t="str">
        <f t="shared" si="1"/>
        <v>Inclusive</v>
      </c>
      <c r="R20" s="293">
        <f t="shared" si="9"/>
        <v>1366.802682181818</v>
      </c>
      <c r="S20" s="247">
        <f t="shared" si="10"/>
        <v>1366.802682181818</v>
      </c>
      <c r="T20" s="247">
        <f t="shared" si="2"/>
        <v>1209.672282181818</v>
      </c>
      <c r="U20" s="247">
        <f t="shared" si="3"/>
        <v>1209.672282181818</v>
      </c>
      <c r="V20" s="292">
        <f t="shared" si="4"/>
        <v>1330.6395103999998</v>
      </c>
      <c r="W20" s="292">
        <f t="shared" si="4"/>
        <v>1330.6395103999998</v>
      </c>
      <c r="X20" s="207">
        <f>'Tariffs July 2021'!BL12</f>
        <v>0</v>
      </c>
      <c r="Y20" s="207" t="str">
        <f>'Tariffs July 2021'!BM12</f>
        <v>n</v>
      </c>
      <c r="Z20" s="208">
        <f>'Tariffs July 2021'!G12</f>
        <v>42916</v>
      </c>
      <c r="AA20" s="342"/>
      <c r="AB20" s="342"/>
      <c r="AC20" s="342"/>
      <c r="AD20" s="342"/>
      <c r="AE20" s="342"/>
      <c r="AF20" s="342"/>
      <c r="AG20" s="342"/>
      <c r="AH20" s="342"/>
      <c r="AI20" s="342"/>
      <c r="AJ20" s="342"/>
      <c r="AK20" s="342"/>
      <c r="AL20" s="342"/>
      <c r="AM20" s="342"/>
      <c r="AN20" s="342"/>
      <c r="AO20" s="342"/>
      <c r="AP20" s="342"/>
      <c r="AQ20" s="342"/>
      <c r="AR20" s="342"/>
      <c r="AS20" s="342"/>
      <c r="AT20" s="342"/>
      <c r="AU20" s="342"/>
      <c r="AV20" s="342"/>
      <c r="AW20" s="342"/>
      <c r="AX20" s="342"/>
    </row>
    <row r="21" spans="1:50" x14ac:dyDescent="0.15">
      <c r="A21" s="201" t="str">
        <f>'Tariffs July 2021'!K13</f>
        <v>Alinta Energy</v>
      </c>
      <c r="B21" s="202" t="str">
        <f>'Tariffs July 2021'!L13</f>
        <v>Home Deal</v>
      </c>
      <c r="C21" s="203">
        <f>IF('Tariffs July 2021'!BP13=0,91*'Tariffs July 2021'!M13/100,(91*'Tariffs July 2021'!M13/100)+'Tariffs July 2021'!BP13/4)</f>
        <v>80.989999999999995</v>
      </c>
      <c r="D21" s="203">
        <f>IF('Tariffs July 2021'!O13="",$F$5*'Tariffs July 2021'!N13/100,IF($F$5&gt;='Tariffs July 2021'!P13,('Tariffs July 2021'!P13*'Tariffs July 2021'!N13/100),($F$5*'Tariffs July 2021'!N13/100)))</f>
        <v>244.09391418181818</v>
      </c>
      <c r="E21" s="203">
        <f>IF(AND('Tariffs July 2021'!P13&gt;0,'Tariffs July 2021'!R13&gt;0),IF($F$5&lt;'Tariffs July 2021'!P13,0,IF($F$5&lt;=('Tariffs July 2021'!R13+'Tariffs July 2021'!P13),(($F$5-'Tariffs July 2021'!P13)*'Tariffs July 2021'!Q13/100),(('Tariffs July 2021'!R13)*'Tariffs July 2021'!Q13/100))),0)</f>
        <v>0</v>
      </c>
      <c r="F21" s="203">
        <f>IF('Tariffs July 2021'!T13&gt;0,IF(($F$5&lt;'Tariffs July 2021'!T13),(0),($F$5-'Tariffs July 2021'!T13)*'Tariffs July 2021'!U13/100),IF(AND('Tariffs July 2021'!R13&gt;0,'Tariffs July 2021'!T13=""),IF(($F$5&lt;'Tariffs July 2021'!R13),(0),($F$5-'Tariffs July 2021'!R13)*'Tariffs July 2021'!S13/100),IF(AND('Tariffs July 2021'!P13&gt;0,'Tariffs July 2021'!R13=""),IF(($F$5&lt;'Tariffs July 2021'!P13),(0),($F$5-'Tariffs July 2021'!P13)*'Tariffs July 2021'!Q13/100),0)))</f>
        <v>0</v>
      </c>
      <c r="G21" s="203">
        <f t="shared" si="5"/>
        <v>325.08391418181816</v>
      </c>
      <c r="H21" s="203">
        <f t="shared" si="0"/>
        <v>976.3756567272726</v>
      </c>
      <c r="I21" s="247">
        <f t="shared" si="6"/>
        <v>1300.3356567272726</v>
      </c>
      <c r="J21" s="204">
        <f t="shared" si="7"/>
        <v>1430.3692224000001</v>
      </c>
      <c r="K21" s="207">
        <f>'Tariffs July 2021'!AZ13</f>
        <v>0</v>
      </c>
      <c r="L21" s="207">
        <f>'Tariffs July 2021'!BA13</f>
        <v>0</v>
      </c>
      <c r="M21" s="207">
        <f>'Tariffs July 2021'!BB13</f>
        <v>0</v>
      </c>
      <c r="N21" s="207">
        <f>'Tariffs July 2021'!BC13</f>
        <v>0</v>
      </c>
      <c r="O21" s="205">
        <f>($F$6*'Tariffs July 2021'!AT13/100)*4</f>
        <v>0</v>
      </c>
      <c r="P21" s="206" t="str">
        <f t="shared" si="8"/>
        <v>No discount</v>
      </c>
      <c r="Q21" s="206" t="str">
        <f t="shared" si="1"/>
        <v>Exclusive</v>
      </c>
      <c r="R21" s="293">
        <f t="shared" si="9"/>
        <v>1300.3356567272726</v>
      </c>
      <c r="S21" s="247">
        <f t="shared" si="10"/>
        <v>1300.3356567272726</v>
      </c>
      <c r="T21" s="247">
        <f t="shared" si="2"/>
        <v>1300.3356567272726</v>
      </c>
      <c r="U21" s="247">
        <f t="shared" si="3"/>
        <v>1300.3356567272726</v>
      </c>
      <c r="V21" s="292">
        <f t="shared" si="4"/>
        <v>1430.3692224000001</v>
      </c>
      <c r="W21" s="292">
        <f t="shared" si="4"/>
        <v>1430.3692224000001</v>
      </c>
      <c r="X21" s="207">
        <f>'Tariffs July 2021'!BL13</f>
        <v>0</v>
      </c>
      <c r="Y21" s="207" t="str">
        <f>'Tariffs July 2021'!BM13</f>
        <v>n</v>
      </c>
      <c r="Z21" s="208">
        <f>'Tariffs July 2021'!G13</f>
        <v>42916</v>
      </c>
      <c r="AA21" s="342"/>
      <c r="AB21" s="342"/>
      <c r="AC21" s="342"/>
      <c r="AD21" s="342"/>
      <c r="AE21" s="342"/>
      <c r="AF21" s="342"/>
      <c r="AG21" s="342"/>
      <c r="AH21" s="342"/>
      <c r="AI21" s="342"/>
      <c r="AJ21" s="342"/>
      <c r="AK21" s="342"/>
      <c r="AL21" s="342"/>
      <c r="AM21" s="342"/>
      <c r="AN21" s="342"/>
      <c r="AO21" s="342"/>
      <c r="AP21" s="342"/>
      <c r="AQ21" s="342"/>
      <c r="AR21" s="342"/>
      <c r="AS21" s="342"/>
      <c r="AT21" s="342"/>
      <c r="AU21" s="342"/>
      <c r="AV21" s="342"/>
      <c r="AW21" s="342"/>
      <c r="AX21" s="342"/>
    </row>
    <row r="22" spans="1:50" x14ac:dyDescent="0.15">
      <c r="A22" s="201" t="str">
        <f>'Tariffs July 2021'!K14</f>
        <v>1st Energy</v>
      </c>
      <c r="B22" s="202" t="str">
        <f>'Tariffs July 2021'!L14</f>
        <v>Solar Bonus</v>
      </c>
      <c r="C22" s="203">
        <f>IF('Tariffs July 2021'!BP14=0,91*'Tariffs July 2021'!M14/100,(91*'Tariffs July 2021'!M14/100)+'Tariffs July 2021'!BP14/4)</f>
        <v>103.74</v>
      </c>
      <c r="D22" s="203">
        <f>IF('Tariffs July 2021'!O14="",$F$5*'Tariffs July 2021'!N14/100,IF($F$5&gt;='Tariffs July 2021'!P14,('Tariffs July 2021'!P14*'Tariffs July 2021'!N14/100),($F$5*'Tariffs July 2021'!N14/100)))</f>
        <v>263.00454545454545</v>
      </c>
      <c r="E22" s="203">
        <f>IF(AND('Tariffs July 2021'!P14&gt;0,'Tariffs July 2021'!R14&gt;0),IF($F$5&lt;'Tariffs July 2021'!P14,0,IF($F$5&lt;=('Tariffs July 2021'!R14+'Tariffs July 2021'!P14),(($F$5-'Tariffs July 2021'!P14)*'Tariffs July 2021'!Q14/100),(('Tariffs July 2021'!R14)*'Tariffs July 2021'!Q14/100))),0)</f>
        <v>0</v>
      </c>
      <c r="F22" s="203">
        <f>IF('Tariffs July 2021'!T14&gt;0,IF(($F$5&lt;'Tariffs July 2021'!T14),(0),($F$5-'Tariffs July 2021'!T14)*'Tariffs July 2021'!U14/100),IF(AND('Tariffs July 2021'!R14&gt;0,'Tariffs July 2021'!T14=""),IF(($F$5&lt;'Tariffs July 2021'!R14),(0),($F$5-'Tariffs July 2021'!R14)*'Tariffs July 2021'!S14/100),IF(AND('Tariffs July 2021'!P14&gt;0,'Tariffs July 2021'!R14=""),IF(($F$5&lt;'Tariffs July 2021'!P14),(0),($F$5-'Tariffs July 2021'!P14)*'Tariffs July 2021'!Q14/100),0)))</f>
        <v>9.7556756363636445</v>
      </c>
      <c r="G22" s="203">
        <f t="shared" si="5"/>
        <v>376.50022109090912</v>
      </c>
      <c r="H22" s="203">
        <f t="shared" si="0"/>
        <v>1091.0408843636365</v>
      </c>
      <c r="I22" s="247">
        <f t="shared" si="6"/>
        <v>1506.0008843636365</v>
      </c>
      <c r="J22" s="204">
        <f t="shared" si="7"/>
        <v>1656.6009728000004</v>
      </c>
      <c r="K22" s="207">
        <f>'Tariffs July 2021'!AZ14</f>
        <v>0</v>
      </c>
      <c r="L22" s="207">
        <f>'Tariffs July 2021'!BA14</f>
        <v>0</v>
      </c>
      <c r="M22" s="207">
        <f>'Tariffs July 2021'!BB14</f>
        <v>0</v>
      </c>
      <c r="N22" s="207">
        <f>'Tariffs July 2021'!BC14</f>
        <v>0</v>
      </c>
      <c r="O22" s="205">
        <f>($F$6*'Tariffs July 2021'!AT14/100)*4</f>
        <v>345.68687999999997</v>
      </c>
      <c r="P22" s="206" t="str">
        <f t="shared" si="8"/>
        <v>No discount</v>
      </c>
      <c r="Q22" s="206" t="str">
        <f t="shared" si="1"/>
        <v>Exclusive</v>
      </c>
      <c r="R22" s="293">
        <f t="shared" si="9"/>
        <v>1506.0008843636365</v>
      </c>
      <c r="S22" s="247">
        <f t="shared" si="10"/>
        <v>1506.0008843636365</v>
      </c>
      <c r="T22" s="247">
        <f t="shared" si="2"/>
        <v>1160.3140043636365</v>
      </c>
      <c r="U22" s="247">
        <f t="shared" si="3"/>
        <v>1160.3140043636365</v>
      </c>
      <c r="V22" s="292">
        <f t="shared" si="4"/>
        <v>1276.3454048000003</v>
      </c>
      <c r="W22" s="292">
        <f t="shared" si="4"/>
        <v>1276.3454048000003</v>
      </c>
      <c r="X22" s="207">
        <f>'Tariffs July 2021'!BL14</f>
        <v>0</v>
      </c>
      <c r="Y22" s="207" t="str">
        <f>'Tariffs July 2021'!BM14</f>
        <v>n</v>
      </c>
      <c r="Z22" s="208">
        <f>'Tariffs July 2021'!G14</f>
        <v>42916</v>
      </c>
      <c r="AA22" s="342"/>
      <c r="AB22" s="342"/>
      <c r="AC22" s="342"/>
      <c r="AD22" s="342"/>
      <c r="AE22" s="342"/>
      <c r="AF22" s="342"/>
      <c r="AG22" s="342"/>
      <c r="AH22" s="342"/>
      <c r="AI22" s="342"/>
      <c r="AJ22" s="342"/>
      <c r="AK22" s="342"/>
      <c r="AL22" s="342"/>
      <c r="AM22" s="342"/>
      <c r="AN22" s="342"/>
      <c r="AO22" s="342"/>
      <c r="AP22" s="342"/>
      <c r="AQ22" s="342"/>
      <c r="AR22" s="342"/>
      <c r="AS22" s="342"/>
      <c r="AT22" s="342"/>
      <c r="AU22" s="342"/>
      <c r="AV22" s="342"/>
      <c r="AW22" s="342"/>
      <c r="AX22" s="342"/>
    </row>
    <row r="23" spans="1:50" x14ac:dyDescent="0.15">
      <c r="A23" s="201" t="str">
        <f>'Tariffs July 2021'!K15</f>
        <v>ReAmped Energy</v>
      </c>
      <c r="B23" s="202" t="str">
        <f>'Tariffs July 2021'!L15</f>
        <v>Solar</v>
      </c>
      <c r="C23" s="203">
        <f>IF('Tariffs July 2021'!BP15=0,91*'Tariffs July 2021'!M15/100,(91*'Tariffs July 2021'!M15/100)+'Tariffs July 2021'!BP15/4)</f>
        <v>91.711454545454529</v>
      </c>
      <c r="D23" s="203">
        <f>IF('Tariffs July 2021'!O15="",$F$5*'Tariffs July 2021'!N15/100,IF($F$5&gt;='Tariffs July 2021'!P15,('Tariffs July 2021'!P15*'Tariffs July 2021'!N15/100),($F$5*'Tariffs July 2021'!N15/100)))</f>
        <v>303.72474072727272</v>
      </c>
      <c r="E23" s="203">
        <f>IF(AND('Tariffs July 2021'!P15&gt;0,'Tariffs July 2021'!R15&gt;0),IF($F$5&lt;'Tariffs July 2021'!P15,0,IF($F$5&lt;=('Tariffs July 2021'!R15+'Tariffs July 2021'!P15),(($F$5-'Tariffs July 2021'!P15)*'Tariffs July 2021'!Q15/100),(('Tariffs July 2021'!R15)*'Tariffs July 2021'!Q15/100))),0)</f>
        <v>0</v>
      </c>
      <c r="F23" s="203">
        <f>IF('Tariffs July 2021'!T15&gt;0,IF(($F$5&lt;'Tariffs July 2021'!T15),(0),($F$5-'Tariffs July 2021'!T15)*'Tariffs July 2021'!U15/100),IF(AND('Tariffs July 2021'!R15&gt;0,'Tariffs July 2021'!T15=""),IF(($F$5&lt;'Tariffs July 2021'!R15),(0),($F$5-'Tariffs July 2021'!R15)*'Tariffs July 2021'!S15/100),IF(AND('Tariffs July 2021'!P15&gt;0,'Tariffs July 2021'!R15=""),IF(($F$5&lt;'Tariffs July 2021'!P15),(0),($F$5-'Tariffs July 2021'!P15)*'Tariffs July 2021'!Q15/100),0)))</f>
        <v>0</v>
      </c>
      <c r="G23" s="203">
        <f t="shared" si="5"/>
        <v>395.43619527272722</v>
      </c>
      <c r="H23" s="203">
        <f t="shared" si="0"/>
        <v>1214.8989629090906</v>
      </c>
      <c r="I23" s="247">
        <f t="shared" si="6"/>
        <v>1581.7447810909089</v>
      </c>
      <c r="J23" s="204">
        <f t="shared" si="7"/>
        <v>1739.9192591999999</v>
      </c>
      <c r="K23" s="207">
        <f>'Tariffs July 2021'!AZ15</f>
        <v>0</v>
      </c>
      <c r="L23" s="207">
        <f>'Tariffs July 2021'!BA15</f>
        <v>0</v>
      </c>
      <c r="M23" s="207">
        <f>'Tariffs July 2021'!BB15</f>
        <v>0</v>
      </c>
      <c r="N23" s="207">
        <f>'Tariffs July 2021'!BC15</f>
        <v>0</v>
      </c>
      <c r="O23" s="205">
        <f>($F$6*'Tariffs July 2021'!AT15/100)*4</f>
        <v>534.24335999999994</v>
      </c>
      <c r="P23" s="206" t="str">
        <f t="shared" si="8"/>
        <v>No discount</v>
      </c>
      <c r="Q23" s="206" t="str">
        <f t="shared" si="1"/>
        <v>Exclusive</v>
      </c>
      <c r="R23" s="293">
        <f t="shared" si="9"/>
        <v>1581.7447810909089</v>
      </c>
      <c r="S23" s="247">
        <f t="shared" si="10"/>
        <v>1581.7447810909089</v>
      </c>
      <c r="T23" s="247">
        <f t="shared" si="2"/>
        <v>1047.5014210909089</v>
      </c>
      <c r="U23" s="247">
        <f t="shared" si="3"/>
        <v>1047.5014210909089</v>
      </c>
      <c r="V23" s="292">
        <f t="shared" ref="V23:W33" si="11">T23*1.1</f>
        <v>1152.2515632</v>
      </c>
      <c r="W23" s="292">
        <f t="shared" si="11"/>
        <v>1152.2515632</v>
      </c>
      <c r="X23" s="207">
        <f>'Tariffs July 2021'!BL15</f>
        <v>0</v>
      </c>
      <c r="Y23" s="207" t="str">
        <f>'Tariffs July 2021'!BM15</f>
        <v>n</v>
      </c>
      <c r="Z23" s="208">
        <f>'Tariffs July 2021'!G15</f>
        <v>42642</v>
      </c>
      <c r="AA23" s="342"/>
      <c r="AB23" s="342"/>
      <c r="AC23" s="342"/>
      <c r="AD23" s="342"/>
      <c r="AE23" s="342"/>
      <c r="AF23" s="342"/>
      <c r="AG23" s="342"/>
      <c r="AH23" s="342"/>
      <c r="AI23" s="342"/>
      <c r="AJ23" s="342"/>
      <c r="AK23" s="342"/>
      <c r="AL23" s="342"/>
      <c r="AM23" s="342"/>
      <c r="AN23" s="342"/>
      <c r="AO23" s="342"/>
      <c r="AP23" s="342"/>
      <c r="AQ23" s="342"/>
      <c r="AR23" s="342"/>
      <c r="AS23" s="342"/>
      <c r="AT23" s="342"/>
      <c r="AU23" s="342"/>
      <c r="AV23" s="342"/>
      <c r="AW23" s="342"/>
      <c r="AX23" s="342"/>
    </row>
    <row r="24" spans="1:50" x14ac:dyDescent="0.15">
      <c r="A24" s="201" t="str">
        <f>'Tariffs July 2021'!K16</f>
        <v>Powerclub</v>
      </c>
      <c r="B24" s="202" t="str">
        <f>'Tariffs July 2021'!L16</f>
        <v>Powerbank Home Solar</v>
      </c>
      <c r="C24" s="203">
        <f>IF('Tariffs July 2021'!BP16=0,91*'Tariffs July 2021'!M16/100,(91*'Tariffs July 2021'!M16/100)+'Tariffs July 2021'!BP16/4)</f>
        <v>108.05363636363636</v>
      </c>
      <c r="D24" s="203">
        <f>IF('Tariffs July 2021'!O16="",$F$5*'Tariffs July 2021'!N16/100,IF($F$5&gt;='Tariffs July 2021'!P16,('Tariffs July 2021'!P16*'Tariffs July 2021'!N16/100),($F$5*'Tariffs July 2021'!N16/100)))</f>
        <v>234.21874545454543</v>
      </c>
      <c r="E24" s="203">
        <f>IF(AND('Tariffs July 2021'!P16&gt;0,'Tariffs July 2021'!R16&gt;0),IF($F$5&lt;'Tariffs July 2021'!P16,0,IF($F$5&lt;=('Tariffs July 2021'!R16+'Tariffs July 2021'!P16),(($F$5-'Tariffs July 2021'!P16)*'Tariffs July 2021'!Q16/100),(('Tariffs July 2021'!R16)*'Tariffs July 2021'!Q16/100))),0)</f>
        <v>0</v>
      </c>
      <c r="F24" s="203">
        <f>IF('Tariffs July 2021'!T16&gt;0,IF(($F$5&lt;'Tariffs July 2021'!T16),(0),($F$5-'Tariffs July 2021'!T16)*'Tariffs July 2021'!U16/100),IF(AND('Tariffs July 2021'!R16&gt;0,'Tariffs July 2021'!T16=""),IF(($F$5&lt;'Tariffs July 2021'!R16),(0),($F$5-'Tariffs July 2021'!R16)*'Tariffs July 2021'!S16/100),IF(AND('Tariffs July 2021'!P16&gt;0,'Tariffs July 2021'!R16=""),IF(($F$5&lt;'Tariffs July 2021'!P16),(0),($F$5-'Tariffs July 2021'!P16)*'Tariffs July 2021'!Q16/100),0)))</f>
        <v>0</v>
      </c>
      <c r="G24" s="203">
        <f t="shared" si="5"/>
        <v>342.27238181818177</v>
      </c>
      <c r="H24" s="203">
        <f t="shared" si="0"/>
        <v>936.8749818181816</v>
      </c>
      <c r="I24" s="247">
        <f t="shared" si="6"/>
        <v>1369.0895272727271</v>
      </c>
      <c r="J24" s="204">
        <f t="shared" si="7"/>
        <v>1505.99848</v>
      </c>
      <c r="K24" s="207">
        <f>'Tariffs July 2021'!AZ16</f>
        <v>0</v>
      </c>
      <c r="L24" s="207">
        <f>'Tariffs July 2021'!BA16</f>
        <v>0</v>
      </c>
      <c r="M24" s="207">
        <f>'Tariffs July 2021'!BB16</f>
        <v>0</v>
      </c>
      <c r="N24" s="207">
        <f>'Tariffs July 2021'!BC16</f>
        <v>0</v>
      </c>
      <c r="O24" s="205">
        <f>($F$6*'Tariffs July 2021'!AT16/100)*4</f>
        <v>64.423463999999981</v>
      </c>
      <c r="P24" s="206" t="str">
        <f t="shared" si="8"/>
        <v>No discount</v>
      </c>
      <c r="Q24" s="206" t="str">
        <f t="shared" si="1"/>
        <v>Exclusive</v>
      </c>
      <c r="R24" s="293">
        <f t="shared" si="9"/>
        <v>1369.0895272727271</v>
      </c>
      <c r="S24" s="247">
        <f t="shared" si="10"/>
        <v>1369.0895272727271</v>
      </c>
      <c r="T24" s="247">
        <f t="shared" si="2"/>
        <v>1304.6660632727271</v>
      </c>
      <c r="U24" s="247">
        <f t="shared" si="3"/>
        <v>1304.6660632727271</v>
      </c>
      <c r="V24" s="292">
        <f t="shared" si="11"/>
        <v>1435.1326695999999</v>
      </c>
      <c r="W24" s="292">
        <f t="shared" si="11"/>
        <v>1435.1326695999999</v>
      </c>
      <c r="X24" s="207">
        <f>'Tariffs July 2021'!BL16</f>
        <v>0</v>
      </c>
      <c r="Y24" s="207" t="str">
        <f>'Tariffs July 2021'!BM16</f>
        <v>n</v>
      </c>
      <c r="Z24" s="208">
        <f>'Tariffs July 2021'!G16</f>
        <v>42916</v>
      </c>
      <c r="AA24" s="342"/>
      <c r="AB24" s="342"/>
      <c r="AC24" s="342"/>
      <c r="AD24" s="342"/>
      <c r="AE24" s="342"/>
      <c r="AF24" s="342"/>
      <c r="AG24" s="342"/>
      <c r="AH24" s="342"/>
      <c r="AI24" s="342"/>
      <c r="AJ24" s="342"/>
      <c r="AK24" s="342"/>
      <c r="AL24" s="342"/>
      <c r="AM24" s="342"/>
      <c r="AN24" s="342"/>
      <c r="AO24" s="342"/>
      <c r="AP24" s="342"/>
      <c r="AQ24" s="342"/>
      <c r="AR24" s="342"/>
      <c r="AS24" s="342"/>
      <c r="AT24" s="342"/>
      <c r="AU24" s="342"/>
      <c r="AV24" s="342"/>
      <c r="AW24" s="342"/>
      <c r="AX24" s="342"/>
    </row>
    <row r="25" spans="1:50" x14ac:dyDescent="0.15">
      <c r="A25" s="201" t="str">
        <f>'Tariffs July 2021'!K17</f>
        <v>Amber Electric</v>
      </c>
      <c r="B25" s="202" t="str">
        <f>'Tariffs July 2021'!L17</f>
        <v>Amber Plan</v>
      </c>
      <c r="C25" s="203">
        <f>IF('Tariffs July 2021'!BP17=0,91*'Tariffs July 2021'!M17/100,(91*'Tariffs July 2021'!M17/100)+'Tariffs July 2021'!BP17/4)</f>
        <v>89.395090909090911</v>
      </c>
      <c r="D25" s="203">
        <f>IF('Tariffs July 2021'!O17="",$F$5*'Tariffs July 2021'!N17/100,IF($F$5&gt;='Tariffs July 2021'!P17,('Tariffs July 2021'!P17*'Tariffs July 2021'!N17/100),($F$5*'Tariffs July 2021'!N17/100)))</f>
        <v>242.32144799999998</v>
      </c>
      <c r="E25" s="203">
        <f>IF(AND('Tariffs July 2021'!P17&gt;0,'Tariffs July 2021'!R17&gt;0),IF($F$5&lt;'Tariffs July 2021'!P17,0,IF($F$5&lt;=('Tariffs July 2021'!R17+'Tariffs July 2021'!P17),(($F$5-'Tariffs July 2021'!P17)*'Tariffs July 2021'!Q17/100),(('Tariffs July 2021'!R17)*'Tariffs July 2021'!Q17/100))),0)</f>
        <v>0</v>
      </c>
      <c r="F25" s="203">
        <f>IF('Tariffs July 2021'!T17&gt;0,IF(($F$5&lt;'Tariffs July 2021'!T17),(0),($F$5-'Tariffs July 2021'!T17)*'Tariffs July 2021'!U17/100),IF(AND('Tariffs July 2021'!R17&gt;0,'Tariffs July 2021'!T17=""),IF(($F$5&lt;'Tariffs July 2021'!R17),(0),($F$5-'Tariffs July 2021'!R17)*'Tariffs July 2021'!S17/100),IF(AND('Tariffs July 2021'!P17&gt;0,'Tariffs July 2021'!R17=""),IF(($F$5&lt;'Tariffs July 2021'!P17),(0),($F$5-'Tariffs July 2021'!P17)*'Tariffs July 2021'!Q17/100),0)))</f>
        <v>0</v>
      </c>
      <c r="G25" s="203">
        <f t="shared" si="5"/>
        <v>331.7165389090909</v>
      </c>
      <c r="H25" s="203">
        <f t="shared" si="0"/>
        <v>969.2857919999999</v>
      </c>
      <c r="I25" s="247">
        <f t="shared" si="6"/>
        <v>1326.8661556363636</v>
      </c>
      <c r="J25" s="204">
        <f t="shared" si="7"/>
        <v>1459.5527712000001</v>
      </c>
      <c r="K25" s="207">
        <f>'Tariffs July 2021'!AZ17</f>
        <v>0</v>
      </c>
      <c r="L25" s="207">
        <f>'Tariffs July 2021'!BA17</f>
        <v>0</v>
      </c>
      <c r="M25" s="207">
        <f>'Tariffs July 2021'!BB17</f>
        <v>0</v>
      </c>
      <c r="N25" s="207">
        <f>'Tariffs July 2021'!BC17</f>
        <v>0</v>
      </c>
      <c r="O25" s="205">
        <f>($F$6*'Tariffs July 2021'!AT17/100)*4</f>
        <v>0</v>
      </c>
      <c r="P25" s="206" t="str">
        <f t="shared" si="8"/>
        <v>No discount</v>
      </c>
      <c r="Q25" s="206" t="str">
        <f t="shared" si="1"/>
        <v>Exclusive</v>
      </c>
      <c r="R25" s="293">
        <f t="shared" si="9"/>
        <v>1326.8661556363636</v>
      </c>
      <c r="S25" s="247">
        <f t="shared" si="10"/>
        <v>1326.8661556363636</v>
      </c>
      <c r="T25" s="247">
        <f t="shared" si="2"/>
        <v>1326.8661556363636</v>
      </c>
      <c r="U25" s="247">
        <f t="shared" si="3"/>
        <v>1326.8661556363636</v>
      </c>
      <c r="V25" s="292">
        <f t="shared" si="11"/>
        <v>1459.5527712000001</v>
      </c>
      <c r="W25" s="292">
        <f t="shared" si="11"/>
        <v>1459.5527712000001</v>
      </c>
      <c r="X25" s="207">
        <f>'Tariffs July 2021'!BL17</f>
        <v>0</v>
      </c>
      <c r="Y25" s="207" t="str">
        <f>'Tariffs July 2021'!BM17</f>
        <v>n</v>
      </c>
      <c r="Z25" s="208">
        <f>'Tariffs July 2021'!G17</f>
        <v>42916</v>
      </c>
      <c r="AA25" s="342"/>
      <c r="AB25" s="342"/>
      <c r="AC25" s="342"/>
      <c r="AD25" s="342"/>
      <c r="AE25" s="342"/>
      <c r="AF25" s="342"/>
      <c r="AG25" s="342"/>
      <c r="AH25" s="342"/>
      <c r="AI25" s="342"/>
      <c r="AJ25" s="342"/>
      <c r="AK25" s="342"/>
      <c r="AL25" s="342"/>
      <c r="AM25" s="342"/>
      <c r="AN25" s="342"/>
      <c r="AO25" s="342"/>
      <c r="AP25" s="342"/>
      <c r="AQ25" s="342"/>
      <c r="AR25" s="342"/>
      <c r="AS25" s="342"/>
      <c r="AT25" s="342"/>
      <c r="AU25" s="342"/>
      <c r="AV25" s="342"/>
      <c r="AW25" s="342"/>
      <c r="AX25" s="342"/>
    </row>
    <row r="26" spans="1:50" x14ac:dyDescent="0.15">
      <c r="A26" s="201" t="str">
        <f>'Tariffs July 2021'!K18</f>
        <v>CovaU</v>
      </c>
      <c r="B26" s="202" t="str">
        <f>'Tariffs July 2021'!L18</f>
        <v>Freedom Plus Solar</v>
      </c>
      <c r="C26" s="203">
        <f>IF('Tariffs July 2021'!BP18=0,91*'Tariffs July 2021'!M18/100,(91*'Tariffs July 2021'!M18/100)+'Tariffs July 2021'!BP18/4)</f>
        <v>90.09</v>
      </c>
      <c r="D26" s="203">
        <f>IF('Tariffs July 2021'!O18="",$F$5*'Tariffs July 2021'!N18/100,IF($F$5&gt;='Tariffs July 2021'!P18,('Tariffs July 2021'!P18*'Tariffs July 2021'!N18/100),($F$5*'Tariffs July 2021'!N18/100)))</f>
        <v>296.00185236363632</v>
      </c>
      <c r="E26" s="203">
        <f>IF(AND('Tariffs July 2021'!P18&gt;0,'Tariffs July 2021'!R18&gt;0),IF($F$5&lt;'Tariffs July 2021'!P18,0,IF($F$5&lt;=('Tariffs July 2021'!R18+'Tariffs July 2021'!P18),(($F$5-'Tariffs July 2021'!P18)*'Tariffs July 2021'!Q18/100),(('Tariffs July 2021'!R18)*'Tariffs July 2021'!Q18/100))),0)</f>
        <v>0</v>
      </c>
      <c r="F26" s="203">
        <f>IF('Tariffs July 2021'!T18&gt;0,IF(($F$5&lt;'Tariffs July 2021'!T18),(0),($F$5-'Tariffs July 2021'!T18)*'Tariffs July 2021'!U18/100),IF(AND('Tariffs July 2021'!R18&gt;0,'Tariffs July 2021'!T18=""),IF(($F$5&lt;'Tariffs July 2021'!R18),(0),($F$5-'Tariffs July 2021'!R18)*'Tariffs July 2021'!S18/100),IF(AND('Tariffs July 2021'!P18&gt;0,'Tariffs July 2021'!R18=""),IF(($F$5&lt;'Tariffs July 2021'!P18),(0),($F$5-'Tariffs July 2021'!P18)*'Tariffs July 2021'!Q18/100),0)))</f>
        <v>0</v>
      </c>
      <c r="G26" s="203">
        <f t="shared" si="5"/>
        <v>386.09185236363635</v>
      </c>
      <c r="H26" s="203">
        <f t="shared" si="0"/>
        <v>1184.0074094545453</v>
      </c>
      <c r="I26" s="247">
        <f t="shared" si="6"/>
        <v>1544.3674094545454</v>
      </c>
      <c r="J26" s="204">
        <f t="shared" si="7"/>
        <v>1698.8041504</v>
      </c>
      <c r="K26" s="207">
        <f>'Tariffs July 2021'!AZ18</f>
        <v>15</v>
      </c>
      <c r="L26" s="207">
        <f>'Tariffs July 2021'!BA18</f>
        <v>0</v>
      </c>
      <c r="M26" s="207">
        <f>'Tariffs July 2021'!BB18</f>
        <v>0</v>
      </c>
      <c r="N26" s="207">
        <f>'Tariffs July 2021'!BC18</f>
        <v>0</v>
      </c>
      <c r="O26" s="205">
        <f>($F$6*'Tariffs July 2021'!AT18/100)*4</f>
        <v>345.68687999999997</v>
      </c>
      <c r="P26" s="206" t="str">
        <f t="shared" si="8"/>
        <v>Guaranteed off bill</v>
      </c>
      <c r="Q26" s="206" t="str">
        <f t="shared" si="1"/>
        <v>Exclusive</v>
      </c>
      <c r="R26" s="293">
        <f t="shared" si="9"/>
        <v>1312.7122980363636</v>
      </c>
      <c r="S26" s="247">
        <f t="shared" si="10"/>
        <v>1312.7122980363636</v>
      </c>
      <c r="T26" s="247">
        <f t="shared" si="2"/>
        <v>967.02541803636359</v>
      </c>
      <c r="U26" s="247">
        <f t="shared" si="3"/>
        <v>967.02541803636359</v>
      </c>
      <c r="V26" s="292">
        <f t="shared" si="11"/>
        <v>1063.72795984</v>
      </c>
      <c r="W26" s="292">
        <f t="shared" si="11"/>
        <v>1063.72795984</v>
      </c>
      <c r="X26" s="207">
        <f>'Tariffs July 2021'!BL18</f>
        <v>0</v>
      </c>
      <c r="Y26" s="207" t="str">
        <f>'Tariffs July 2021'!BM18</f>
        <v>n</v>
      </c>
      <c r="Z26" s="208">
        <f>'Tariffs July 2021'!G18</f>
        <v>42654</v>
      </c>
      <c r="AA26" s="342"/>
      <c r="AB26" s="342"/>
      <c r="AC26" s="342"/>
      <c r="AD26" s="342"/>
      <c r="AE26" s="342"/>
      <c r="AF26" s="342"/>
      <c r="AG26" s="342"/>
      <c r="AH26" s="342"/>
      <c r="AI26" s="342"/>
      <c r="AJ26" s="342"/>
      <c r="AK26" s="342"/>
      <c r="AL26" s="342"/>
      <c r="AM26" s="342"/>
      <c r="AN26" s="342"/>
      <c r="AO26" s="342"/>
      <c r="AP26" s="342"/>
      <c r="AQ26" s="342"/>
      <c r="AR26" s="342"/>
      <c r="AS26" s="342"/>
      <c r="AT26" s="342"/>
      <c r="AU26" s="342"/>
      <c r="AV26" s="342"/>
      <c r="AW26" s="342"/>
      <c r="AX26" s="342"/>
    </row>
    <row r="27" spans="1:50" x14ac:dyDescent="0.15">
      <c r="A27" s="201" t="str">
        <f>'Tariffs July 2021'!K19</f>
        <v>Discover Energy</v>
      </c>
      <c r="B27" s="202" t="str">
        <f>'Tariffs July 2021'!L19</f>
        <v>Solar Smart</v>
      </c>
      <c r="C27" s="203">
        <f>IF('Tariffs July 2021'!BP19=0,91*'Tariffs July 2021'!M19/100,(91*'Tariffs July 2021'!M19/100)+'Tariffs July 2021'!BP19/4)</f>
        <v>65.52</v>
      </c>
      <c r="D27" s="203">
        <f>IF('Tariffs July 2021'!O19="",$F$5*'Tariffs July 2021'!N19/100,IF($F$5&gt;='Tariffs July 2021'!P19,('Tariffs July 2021'!P19*'Tariffs July 2021'!N19/100),($F$5*'Tariffs July 2021'!N19/100)))</f>
        <v>320.18335527272723</v>
      </c>
      <c r="E27" s="203">
        <f>IF(AND('Tariffs July 2021'!P19&gt;0,'Tariffs July 2021'!R19&gt;0),IF($F$5&lt;'Tariffs July 2021'!P19,0,IF($F$5&lt;=('Tariffs July 2021'!R19+'Tariffs July 2021'!P19),(($F$5-'Tariffs July 2021'!P19)*'Tariffs July 2021'!Q19/100),(('Tariffs July 2021'!R19)*'Tariffs July 2021'!Q19/100))),0)</f>
        <v>0</v>
      </c>
      <c r="F27" s="203">
        <f>IF('Tariffs July 2021'!T19&gt;0,IF(($F$5&lt;'Tariffs July 2021'!T19),(0),($F$5-'Tariffs July 2021'!T19)*'Tariffs July 2021'!U19/100),IF(AND('Tariffs July 2021'!R19&gt;0,'Tariffs July 2021'!T19=""),IF(($F$5&lt;'Tariffs July 2021'!R19),(0),($F$5-'Tariffs July 2021'!R19)*'Tariffs July 2021'!S19/100),IF(AND('Tariffs July 2021'!P19&gt;0,'Tariffs July 2021'!R19=""),IF(($F$5&lt;'Tariffs July 2021'!P19),(0),($F$5-'Tariffs July 2021'!P19)*'Tariffs July 2021'!Q19/100),0)))</f>
        <v>0</v>
      </c>
      <c r="G27" s="203">
        <f t="shared" si="5"/>
        <v>385.70335527272721</v>
      </c>
      <c r="H27" s="203">
        <f t="shared" si="0"/>
        <v>1280.7334210909089</v>
      </c>
      <c r="I27" s="247">
        <f t="shared" si="6"/>
        <v>1542.8134210909088</v>
      </c>
      <c r="J27" s="204">
        <f t="shared" si="7"/>
        <v>1697.0947631999998</v>
      </c>
      <c r="K27" s="207">
        <f>'Tariffs July 2021'!AZ19</f>
        <v>0</v>
      </c>
      <c r="L27" s="207">
        <f>'Tariffs July 2021'!BA19</f>
        <v>18</v>
      </c>
      <c r="M27" s="207">
        <f>'Tariffs July 2021'!BB19</f>
        <v>0</v>
      </c>
      <c r="N27" s="207">
        <f>'Tariffs July 2021'!BC19</f>
        <v>0</v>
      </c>
      <c r="O27" s="205">
        <f>($F$6*'Tariffs July 2021'!AT19/100)*4</f>
        <v>502.81727999999998</v>
      </c>
      <c r="P27" s="206" t="str">
        <f t="shared" si="8"/>
        <v>Guaranteed off usage</v>
      </c>
      <c r="Q27" s="206" t="str">
        <f t="shared" si="1"/>
        <v>Exclusive</v>
      </c>
      <c r="R27" s="293">
        <f t="shared" si="9"/>
        <v>1312.2814052945453</v>
      </c>
      <c r="S27" s="247">
        <f t="shared" si="10"/>
        <v>1312.2814052945453</v>
      </c>
      <c r="T27" s="247">
        <f t="shared" si="2"/>
        <v>809.46412529454528</v>
      </c>
      <c r="U27" s="247">
        <f t="shared" si="3"/>
        <v>809.46412529454528</v>
      </c>
      <c r="V27" s="292">
        <f t="shared" si="11"/>
        <v>890.4105378239999</v>
      </c>
      <c r="W27" s="292">
        <f t="shared" si="11"/>
        <v>890.4105378239999</v>
      </c>
      <c r="X27" s="207">
        <f>'Tariffs July 2021'!BL19</f>
        <v>0</v>
      </c>
      <c r="Y27" s="207" t="str">
        <f>'Tariffs July 2021'!BM19</f>
        <v>n</v>
      </c>
      <c r="Z27" s="208">
        <f>'Tariffs July 2021'!G19</f>
        <v>42916</v>
      </c>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row>
    <row r="28" spans="1:50" x14ac:dyDescent="0.15">
      <c r="A28" s="201" t="str">
        <f>'Tariffs July 2021'!K20</f>
        <v>Future X Power</v>
      </c>
      <c r="B28" s="202" t="str">
        <f>'Tariffs July 2021'!L20</f>
        <v>Flexi Saver</v>
      </c>
      <c r="C28" s="203">
        <f>IF('Tariffs July 2021'!BP20=0,91*'Tariffs July 2021'!M20/100,(91*'Tariffs July 2021'!M20/100)+'Tariffs July 2021'!BP20/4)</f>
        <v>81.320909090909083</v>
      </c>
      <c r="D28" s="203">
        <f>IF('Tariffs July 2021'!O20="",$F$5*'Tariffs July 2021'!N20/100,IF($F$5&gt;='Tariffs July 2021'!P20,('Tariffs July 2021'!P20*'Tariffs July 2021'!N20/100),($F$5*'Tariffs July 2021'!N20/100)))</f>
        <v>244.98014727272727</v>
      </c>
      <c r="E28" s="203">
        <f>IF(AND('Tariffs July 2021'!P20&gt;0,'Tariffs July 2021'!R20&gt;0),IF($F$5&lt;'Tariffs July 2021'!P20,0,IF($F$5&lt;=('Tariffs July 2021'!R20+'Tariffs July 2021'!P20),(($F$5-'Tariffs July 2021'!P20)*'Tariffs July 2021'!Q20/100),(('Tariffs July 2021'!R20)*'Tariffs July 2021'!Q20/100))),0)</f>
        <v>0</v>
      </c>
      <c r="F28" s="203">
        <f>IF('Tariffs July 2021'!T20&gt;0,IF(($F$5&lt;'Tariffs July 2021'!T20),(0),($F$5-'Tariffs July 2021'!T20)*'Tariffs July 2021'!U20/100),IF(AND('Tariffs July 2021'!R20&gt;0,'Tariffs July 2021'!T20=""),IF(($F$5&lt;'Tariffs July 2021'!R20),(0),($F$5-'Tariffs July 2021'!R20)*'Tariffs July 2021'!S20/100),IF(AND('Tariffs July 2021'!P20&gt;0,'Tariffs July 2021'!R20=""),IF(($F$5&lt;'Tariffs July 2021'!P20),(0),($F$5-'Tariffs July 2021'!P20)*'Tariffs July 2021'!Q20/100),0)))</f>
        <v>0</v>
      </c>
      <c r="G28" s="203">
        <f t="shared" si="5"/>
        <v>326.30105636363635</v>
      </c>
      <c r="H28" s="203">
        <f t="shared" si="0"/>
        <v>979.92058909090906</v>
      </c>
      <c r="I28" s="247">
        <f t="shared" si="6"/>
        <v>1305.2042254545454</v>
      </c>
      <c r="J28" s="204">
        <f t="shared" si="7"/>
        <v>1435.7246480000001</v>
      </c>
      <c r="K28" s="207">
        <f>'Tariffs July 2021'!AZ20</f>
        <v>0</v>
      </c>
      <c r="L28" s="207">
        <f>'Tariffs July 2021'!BA20</f>
        <v>0</v>
      </c>
      <c r="M28" s="207">
        <f>'Tariffs July 2021'!BB20</f>
        <v>0</v>
      </c>
      <c r="N28" s="207">
        <f>'Tariffs July 2021'!BC20</f>
        <v>0</v>
      </c>
      <c r="O28" s="205">
        <f>($F$6*'Tariffs July 2021'!AT20/100)*4</f>
        <v>125.70432</v>
      </c>
      <c r="P28" s="206" t="str">
        <f t="shared" si="8"/>
        <v>No discount</v>
      </c>
      <c r="Q28" s="206" t="str">
        <f t="shared" si="1"/>
        <v>Exclusive</v>
      </c>
      <c r="R28" s="293">
        <f t="shared" si="9"/>
        <v>1305.2042254545454</v>
      </c>
      <c r="S28" s="247">
        <f t="shared" si="10"/>
        <v>1305.2042254545454</v>
      </c>
      <c r="T28" s="247">
        <f t="shared" si="2"/>
        <v>1179.4999054545453</v>
      </c>
      <c r="U28" s="247">
        <f t="shared" si="3"/>
        <v>1179.4999054545453</v>
      </c>
      <c r="V28" s="292">
        <f t="shared" si="11"/>
        <v>1297.4498960000001</v>
      </c>
      <c r="W28" s="292">
        <f t="shared" si="11"/>
        <v>1297.4498960000001</v>
      </c>
      <c r="X28" s="207">
        <f>'Tariffs July 2021'!BL20</f>
        <v>0</v>
      </c>
      <c r="Y28" s="207" t="str">
        <f>'Tariffs July 2021'!BM20</f>
        <v>n</v>
      </c>
      <c r="Z28" s="208">
        <f>'Tariffs July 2021'!G20</f>
        <v>42587</v>
      </c>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row>
    <row r="29" spans="1:50" x14ac:dyDescent="0.15">
      <c r="A29" s="201" t="str">
        <f>'Tariffs July 2021'!K21</f>
        <v>GloBird Energy</v>
      </c>
      <c r="B29" s="202" t="str">
        <f>'Tariffs July 2021'!L21</f>
        <v>SureSave</v>
      </c>
      <c r="C29" s="203">
        <f>IF('Tariffs July 2021'!BP21=0,91*'Tariffs July 2021'!M21/100,(91*'Tariffs July 2021'!M21/100)+'Tariffs July 2021'!BP21/4)</f>
        <v>109.19999999999999</v>
      </c>
      <c r="D29" s="203">
        <f>IF('Tariffs July 2021'!O21="",$F$5*'Tariffs July 2021'!N21/100,IF($F$5&gt;='Tariffs July 2021'!P21,('Tariffs July 2021'!P21*'Tariffs July 2021'!N21/100),($F$5*'Tariffs July 2021'!N21/100)))</f>
        <v>267.389184</v>
      </c>
      <c r="E29" s="203">
        <f>IF(AND('Tariffs July 2021'!P21&gt;0,'Tariffs July 2021'!R21&gt;0),IF($F$5&lt;'Tariffs July 2021'!P21,0,IF($F$5&lt;=('Tariffs July 2021'!R21+'Tariffs July 2021'!P21),(($F$5-'Tariffs July 2021'!P21)*'Tariffs July 2021'!Q21/100),(('Tariffs July 2021'!R21)*'Tariffs July 2021'!Q21/100))),0)</f>
        <v>0</v>
      </c>
      <c r="F29" s="203">
        <f>IF('Tariffs July 2021'!T21&gt;0,IF(($F$5&lt;'Tariffs July 2021'!T21),(0),($F$5-'Tariffs July 2021'!T21)*'Tariffs July 2021'!U21/100),IF(AND('Tariffs July 2021'!R21&gt;0,'Tariffs July 2021'!T21=""),IF(($F$5&lt;'Tariffs July 2021'!R21),(0),($F$5-'Tariffs July 2021'!R21)*'Tariffs July 2021'!S21/100),IF(AND('Tariffs July 2021'!P21&gt;0,'Tariffs July 2021'!R21=""),IF(($F$5&lt;'Tariffs July 2021'!P21),(0),($F$5-'Tariffs July 2021'!P21)*'Tariffs July 2021'!Q21/100),0)))</f>
        <v>0</v>
      </c>
      <c r="G29" s="203">
        <f t="shared" si="5"/>
        <v>376.58918399999999</v>
      </c>
      <c r="H29" s="203">
        <f t="shared" si="0"/>
        <v>1069.556736</v>
      </c>
      <c r="I29" s="247">
        <f t="shared" si="6"/>
        <v>1506.356736</v>
      </c>
      <c r="J29" s="204">
        <f t="shared" si="7"/>
        <v>1656.9924096</v>
      </c>
      <c r="K29" s="207">
        <f>'Tariffs July 2021'!AZ21</f>
        <v>0</v>
      </c>
      <c r="L29" s="207">
        <f>'Tariffs July 2021'!BA21</f>
        <v>0</v>
      </c>
      <c r="M29" s="207">
        <f>'Tariffs July 2021'!BB21</f>
        <v>0</v>
      </c>
      <c r="N29" s="207">
        <f>'Tariffs July 2021'!BC21</f>
        <v>0</v>
      </c>
      <c r="O29" s="205">
        <f>($F$6*'Tariffs July 2021'!AT21/100)*4</f>
        <v>94.278239999999983</v>
      </c>
      <c r="P29" s="206" t="str">
        <f t="shared" si="8"/>
        <v>No discount</v>
      </c>
      <c r="Q29" s="206" t="str">
        <f t="shared" si="1"/>
        <v>Exclusive</v>
      </c>
      <c r="R29" s="293">
        <f t="shared" si="9"/>
        <v>1506.356736</v>
      </c>
      <c r="S29" s="247">
        <f t="shared" si="10"/>
        <v>1506.356736</v>
      </c>
      <c r="T29" s="247">
        <f t="shared" si="2"/>
        <v>1412.0784960000001</v>
      </c>
      <c r="U29" s="247">
        <f t="shared" si="3"/>
        <v>1412.0784960000001</v>
      </c>
      <c r="V29" s="292">
        <f t="shared" si="11"/>
        <v>1553.2863456000002</v>
      </c>
      <c r="W29" s="292">
        <f t="shared" si="11"/>
        <v>1553.2863456000002</v>
      </c>
      <c r="X29" s="207">
        <f>'Tariffs July 2021'!BL21</f>
        <v>0</v>
      </c>
      <c r="Y29" s="207" t="str">
        <f>'Tariffs July 2021'!BM21</f>
        <v>n</v>
      </c>
      <c r="Z29" s="208">
        <f>'Tariffs July 2021'!G21</f>
        <v>42916</v>
      </c>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342"/>
      <c r="AX29" s="342"/>
    </row>
    <row r="30" spans="1:50" x14ac:dyDescent="0.15">
      <c r="A30" s="201" t="str">
        <f>'Tariffs July 2021'!K22</f>
        <v>Kogan Energy</v>
      </c>
      <c r="B30" s="202" t="str">
        <f>'Tariffs July 2021'!L22</f>
        <v>Market offer</v>
      </c>
      <c r="C30" s="203">
        <f>IF('Tariffs July 2021'!BP22=0,91*'Tariffs July 2021'!M22/100,(91*'Tariffs July 2021'!M22/100)+'Tariffs July 2021'!BP22/4)</f>
        <v>105.55999999999999</v>
      </c>
      <c r="D30" s="203">
        <f>IF('Tariffs July 2021'!O22="",$F$5*'Tariffs July 2021'!N22/100,IF($F$5&gt;='Tariffs July 2021'!P22,('Tariffs July 2021'!P22*'Tariffs July 2021'!N22/100),($F$5*'Tariffs July 2021'!N22/100)))</f>
        <v>217.76013090909092</v>
      </c>
      <c r="E30" s="203">
        <f>IF(AND('Tariffs July 2021'!P22&gt;0,'Tariffs July 2021'!R22&gt;0),IF($F$5&lt;'Tariffs July 2021'!P22,0,IF($F$5&lt;=('Tariffs July 2021'!R22+'Tariffs July 2021'!P22),(($F$5-'Tariffs July 2021'!P22)*'Tariffs July 2021'!Q22/100),(('Tariffs July 2021'!R22)*'Tariffs July 2021'!Q22/100))),0)</f>
        <v>0</v>
      </c>
      <c r="F30" s="203">
        <f>IF('Tariffs July 2021'!T22&gt;0,IF(($F$5&lt;'Tariffs July 2021'!T22),(0),($F$5-'Tariffs July 2021'!T22)*'Tariffs July 2021'!U22/100),IF(AND('Tariffs July 2021'!R22&gt;0,'Tariffs July 2021'!T22=""),IF(($F$5&lt;'Tariffs July 2021'!R22),(0),($F$5-'Tariffs July 2021'!R22)*'Tariffs July 2021'!S22/100),IF(AND('Tariffs July 2021'!P22&gt;0,'Tariffs July 2021'!R22=""),IF(($F$5&lt;'Tariffs July 2021'!P22),(0),($F$5-'Tariffs July 2021'!P22)*'Tariffs July 2021'!Q22/100),0)))</f>
        <v>0</v>
      </c>
      <c r="G30" s="203">
        <f t="shared" si="5"/>
        <v>323.32013090909089</v>
      </c>
      <c r="H30" s="203">
        <f t="shared" si="0"/>
        <v>871.04052363636356</v>
      </c>
      <c r="I30" s="247">
        <f t="shared" si="6"/>
        <v>1293.2805236363636</v>
      </c>
      <c r="J30" s="204">
        <f t="shared" si="7"/>
        <v>1422.6085760000001</v>
      </c>
      <c r="K30" s="207">
        <f>'Tariffs July 2021'!AZ22</f>
        <v>0</v>
      </c>
      <c r="L30" s="207">
        <f>'Tariffs July 2021'!BA22</f>
        <v>0</v>
      </c>
      <c r="M30" s="207">
        <f>'Tariffs July 2021'!BB22</f>
        <v>0</v>
      </c>
      <c r="N30" s="207">
        <f>'Tariffs July 2021'!BC22</f>
        <v>0</v>
      </c>
      <c r="O30" s="205">
        <f>($F$6*'Tariffs July 2021'!AT22/100)*4</f>
        <v>90.507110399999988</v>
      </c>
      <c r="P30" s="206" t="str">
        <f t="shared" si="8"/>
        <v>No discount</v>
      </c>
      <c r="Q30" s="206" t="str">
        <f t="shared" si="1"/>
        <v>Exclusive</v>
      </c>
      <c r="R30" s="293">
        <f t="shared" si="9"/>
        <v>1293.2805236363636</v>
      </c>
      <c r="S30" s="247">
        <f t="shared" si="10"/>
        <v>1293.2805236363636</v>
      </c>
      <c r="T30" s="247">
        <f t="shared" si="2"/>
        <v>1202.7734132363635</v>
      </c>
      <c r="U30" s="247">
        <f t="shared" si="3"/>
        <v>1202.7734132363635</v>
      </c>
      <c r="V30" s="292">
        <f t="shared" si="11"/>
        <v>1323.0507545599999</v>
      </c>
      <c r="W30" s="292">
        <f t="shared" si="11"/>
        <v>1323.0507545599999</v>
      </c>
      <c r="X30" s="207">
        <f>'Tariffs July 2021'!BL22</f>
        <v>0</v>
      </c>
      <c r="Y30" s="207" t="str">
        <f>'Tariffs July 2021'!BM22</f>
        <v>n</v>
      </c>
      <c r="Z30" s="208">
        <f>'Tariffs July 2021'!G22</f>
        <v>42900</v>
      </c>
      <c r="AA30" s="342"/>
      <c r="AB30" s="342"/>
      <c r="AC30" s="342"/>
      <c r="AD30" s="342"/>
      <c r="AE30" s="342"/>
      <c r="AF30" s="342"/>
      <c r="AG30" s="342"/>
      <c r="AH30" s="342"/>
      <c r="AI30" s="342"/>
      <c r="AJ30" s="342"/>
      <c r="AK30" s="342"/>
      <c r="AL30" s="342"/>
      <c r="AM30" s="342"/>
      <c r="AN30" s="342"/>
      <c r="AO30" s="342"/>
      <c r="AP30" s="342"/>
      <c r="AQ30" s="342"/>
      <c r="AR30" s="342"/>
      <c r="AS30" s="342"/>
      <c r="AT30" s="342"/>
      <c r="AU30" s="342"/>
      <c r="AV30" s="342"/>
      <c r="AW30" s="342"/>
      <c r="AX30" s="342"/>
    </row>
    <row r="31" spans="1:50" x14ac:dyDescent="0.15">
      <c r="A31" s="201" t="str">
        <f>'Tariffs July 2021'!K23</f>
        <v>Locality Planning Energy</v>
      </c>
      <c r="B31" s="202" t="str">
        <f>'Tariffs July 2021'!L23</f>
        <v>LPE Mates Rates (solar)</v>
      </c>
      <c r="C31" s="203">
        <f>IF('Tariffs July 2021'!BP23=0,91*'Tariffs July 2021'!M23/100,(91*'Tariffs July 2021'!M23/100)+'Tariffs July 2021'!BP23/4)</f>
        <v>137.36909090909089</v>
      </c>
      <c r="D31" s="203">
        <f>IF('Tariffs July 2021'!O23="",$F$5*'Tariffs July 2021'!N23/100,IF($F$5&gt;='Tariffs July 2021'!P23,('Tariffs July 2021'!P23*'Tariffs July 2021'!N23/100),($F$5*'Tariffs July 2021'!N23/100)))</f>
        <v>230.54720836363637</v>
      </c>
      <c r="E31" s="203">
        <f>IF(AND('Tariffs July 2021'!P23&gt;0,'Tariffs July 2021'!R23&gt;0),IF($F$5&lt;'Tariffs July 2021'!P23,0,IF($F$5&lt;=('Tariffs July 2021'!R23+'Tariffs July 2021'!P23),(($F$5-'Tariffs July 2021'!P23)*'Tariffs July 2021'!Q23/100),(('Tariffs July 2021'!R23)*'Tariffs July 2021'!Q23/100))),0)</f>
        <v>0</v>
      </c>
      <c r="F31" s="203">
        <f>IF('Tariffs July 2021'!T23&gt;0,IF(($F$5&lt;'Tariffs July 2021'!T23),(0),($F$5-'Tariffs July 2021'!T23)*'Tariffs July 2021'!U23/100),IF(AND('Tariffs July 2021'!R23&gt;0,'Tariffs July 2021'!T23=""),IF(($F$5&lt;'Tariffs July 2021'!R23),(0),($F$5-'Tariffs July 2021'!R23)*'Tariffs July 2021'!S23/100),IF(AND('Tariffs July 2021'!P23&gt;0,'Tariffs July 2021'!R23=""),IF(($F$5&lt;'Tariffs July 2021'!P23),(0),($F$5-'Tariffs July 2021'!P23)*'Tariffs July 2021'!Q23/100),0)))</f>
        <v>0</v>
      </c>
      <c r="G31" s="203">
        <f t="shared" si="5"/>
        <v>367.91629927272726</v>
      </c>
      <c r="H31" s="203">
        <f t="shared" si="0"/>
        <v>922.18883345454549</v>
      </c>
      <c r="I31" s="247">
        <f t="shared" si="6"/>
        <v>1471.665197090909</v>
      </c>
      <c r="J31" s="204">
        <f t="shared" si="7"/>
        <v>1618.8317168000001</v>
      </c>
      <c r="K31" s="207">
        <f>'Tariffs July 2021'!AZ23</f>
        <v>0</v>
      </c>
      <c r="L31" s="207">
        <f>'Tariffs July 2021'!BA23</f>
        <v>0</v>
      </c>
      <c r="M31" s="207">
        <f>'Tariffs July 2021'!BB23</f>
        <v>0</v>
      </c>
      <c r="N31" s="207">
        <f>'Tariffs July 2021'!BC23</f>
        <v>0</v>
      </c>
      <c r="O31" s="205">
        <f>($F$6*'Tariffs July 2021'!AT23/100)*4</f>
        <v>172.84343999999999</v>
      </c>
      <c r="P31" s="206" t="str">
        <f t="shared" si="8"/>
        <v>No discount</v>
      </c>
      <c r="Q31" s="206" t="str">
        <f t="shared" si="1"/>
        <v>Exclusive</v>
      </c>
      <c r="R31" s="293">
        <f t="shared" si="9"/>
        <v>1471.665197090909</v>
      </c>
      <c r="S31" s="247">
        <f t="shared" si="10"/>
        <v>1471.665197090909</v>
      </c>
      <c r="T31" s="247">
        <f t="shared" si="2"/>
        <v>1298.8217570909092</v>
      </c>
      <c r="U31" s="247">
        <f t="shared" si="3"/>
        <v>1298.8217570909092</v>
      </c>
      <c r="V31" s="292">
        <f t="shared" si="11"/>
        <v>1428.7039328000003</v>
      </c>
      <c r="W31" s="292">
        <f t="shared" si="11"/>
        <v>1428.7039328000003</v>
      </c>
      <c r="X31" s="207">
        <f>'Tariffs July 2021'!BL23</f>
        <v>0</v>
      </c>
      <c r="Y31" s="207" t="str">
        <f>'Tariffs July 2021'!BM23</f>
        <v>n</v>
      </c>
      <c r="Z31" s="208">
        <f>'Tariffs July 2021'!G23</f>
        <v>42916</v>
      </c>
      <c r="AA31" s="342"/>
      <c r="AB31" s="342"/>
      <c r="AC31" s="342"/>
      <c r="AD31" s="342"/>
      <c r="AE31" s="342"/>
      <c r="AF31" s="342"/>
      <c r="AG31" s="342"/>
      <c r="AH31" s="342"/>
      <c r="AI31" s="342"/>
      <c r="AJ31" s="342"/>
      <c r="AK31" s="342"/>
      <c r="AL31" s="342"/>
      <c r="AM31" s="342"/>
      <c r="AN31" s="342"/>
      <c r="AO31" s="342"/>
      <c r="AP31" s="342"/>
      <c r="AQ31" s="342"/>
      <c r="AR31" s="342"/>
      <c r="AS31" s="342"/>
      <c r="AT31" s="342"/>
      <c r="AU31" s="342"/>
      <c r="AV31" s="342"/>
      <c r="AW31" s="342"/>
      <c r="AX31" s="342"/>
    </row>
    <row r="32" spans="1:50" x14ac:dyDescent="0.15">
      <c r="A32" s="201" t="str">
        <f>'Tariffs July 2021'!K24</f>
        <v>OVO Energy</v>
      </c>
      <c r="B32" s="202" t="str">
        <f>'Tariffs July 2021'!L24</f>
        <v>The One Plan</v>
      </c>
      <c r="C32" s="203">
        <f>IF('Tariffs July 2021'!BP24=0,91*'Tariffs July 2021'!M24/100,(91*'Tariffs July 2021'!M24/100)+'Tariffs July 2021'!BP24/4)</f>
        <v>70.069999999999993</v>
      </c>
      <c r="D32" s="203">
        <f>IF('Tariffs July 2021'!O24="",$F$5*'Tariffs July 2021'!N24/100,IF($F$5&gt;='Tariffs July 2021'!P24,('Tariffs July 2021'!P24*'Tariffs July 2021'!N24/100),($F$5*'Tariffs July 2021'!N24/100)))</f>
        <v>246.499404</v>
      </c>
      <c r="E32" s="203">
        <f>IF(AND('Tariffs July 2021'!P24&gt;0,'Tariffs July 2021'!R24&gt;0),IF($F$5&lt;'Tariffs July 2021'!P24,0,IF($F$5&lt;=('Tariffs July 2021'!R24+'Tariffs July 2021'!P24),(($F$5-'Tariffs July 2021'!P24)*'Tariffs July 2021'!Q24/100),(('Tariffs July 2021'!R24)*'Tariffs July 2021'!Q24/100))),0)</f>
        <v>0</v>
      </c>
      <c r="F32" s="203">
        <f>IF('Tariffs July 2021'!T24&gt;0,IF(($F$5&lt;'Tariffs July 2021'!T24),(0),($F$5-'Tariffs July 2021'!T24)*'Tariffs July 2021'!U24/100),IF(AND('Tariffs July 2021'!R24&gt;0,'Tariffs July 2021'!T24=""),IF(($F$5&lt;'Tariffs July 2021'!R24),(0),($F$5-'Tariffs July 2021'!R24)*'Tariffs July 2021'!S24/100),IF(AND('Tariffs July 2021'!P24&gt;0,'Tariffs July 2021'!R24=""),IF(($F$5&lt;'Tariffs July 2021'!P24),(0),($F$5-'Tariffs July 2021'!P24)*'Tariffs July 2021'!Q24/100),0)))</f>
        <v>0</v>
      </c>
      <c r="G32" s="203">
        <f t="shared" si="5"/>
        <v>316.56940399999996</v>
      </c>
      <c r="H32" s="203">
        <f t="shared" si="0"/>
        <v>985.99761599999988</v>
      </c>
      <c r="I32" s="247">
        <f t="shared" si="6"/>
        <v>1266.2776159999999</v>
      </c>
      <c r="J32" s="204">
        <f t="shared" si="7"/>
        <v>1392.9053775999998</v>
      </c>
      <c r="K32" s="207">
        <f>'Tariffs July 2021'!AZ24</f>
        <v>0</v>
      </c>
      <c r="L32" s="207">
        <f>'Tariffs July 2021'!BA24</f>
        <v>0</v>
      </c>
      <c r="M32" s="207">
        <f>'Tariffs July 2021'!BB24</f>
        <v>0</v>
      </c>
      <c r="N32" s="207">
        <f>'Tariffs July 2021'!BC24</f>
        <v>0</v>
      </c>
      <c r="O32" s="205">
        <f>($F$6*'Tariffs July 2021'!AT24/100)*4</f>
        <v>251.40863999999999</v>
      </c>
      <c r="P32" s="206" t="str">
        <f t="shared" si="8"/>
        <v>No discount</v>
      </c>
      <c r="Q32" s="206" t="str">
        <f t="shared" si="1"/>
        <v>Exclusive</v>
      </c>
      <c r="R32" s="293">
        <f t="shared" si="9"/>
        <v>1266.2776159999999</v>
      </c>
      <c r="S32" s="247">
        <f t="shared" si="10"/>
        <v>1266.2776159999999</v>
      </c>
      <c r="T32" s="247">
        <f t="shared" si="2"/>
        <v>1014.8689759999999</v>
      </c>
      <c r="U32" s="247">
        <f t="shared" si="3"/>
        <v>1014.8689759999999</v>
      </c>
      <c r="V32" s="292">
        <f t="shared" si="11"/>
        <v>1116.3558736</v>
      </c>
      <c r="W32" s="292">
        <f t="shared" si="11"/>
        <v>1116.3558736</v>
      </c>
      <c r="X32" s="207">
        <f>'Tariffs July 2021'!BL24</f>
        <v>0</v>
      </c>
      <c r="Y32" s="207" t="str">
        <f>'Tariffs July 2021'!BM24</f>
        <v>n</v>
      </c>
      <c r="Z32" s="208">
        <f>'Tariffs July 2021'!G24</f>
        <v>42916</v>
      </c>
      <c r="AA32" s="342"/>
      <c r="AB32" s="342"/>
      <c r="AC32" s="342"/>
      <c r="AD32" s="342"/>
      <c r="AE32" s="342"/>
      <c r="AF32" s="342"/>
      <c r="AG32" s="342"/>
      <c r="AH32" s="342"/>
      <c r="AI32" s="342"/>
      <c r="AJ32" s="342"/>
      <c r="AK32" s="342"/>
      <c r="AL32" s="342"/>
      <c r="AM32" s="342"/>
      <c r="AN32" s="342"/>
      <c r="AO32" s="342"/>
      <c r="AP32" s="342"/>
      <c r="AQ32" s="342"/>
      <c r="AR32" s="342"/>
      <c r="AS32" s="342"/>
      <c r="AT32" s="342"/>
      <c r="AU32" s="342"/>
      <c r="AV32" s="342"/>
      <c r="AW32" s="342"/>
      <c r="AX32" s="342"/>
    </row>
    <row r="33" spans="1:50" x14ac:dyDescent="0.15">
      <c r="A33" s="201" t="str">
        <f>'Tariffs July 2021'!K25</f>
        <v>Sumo Power</v>
      </c>
      <c r="B33" s="202" t="str">
        <f>'Tariffs July 2021'!L25</f>
        <v>Assure</v>
      </c>
      <c r="C33" s="203">
        <f>IF('Tariffs July 2021'!BP25=0,91*'Tariffs July 2021'!M25/100,(91*'Tariffs July 2021'!M25/100)+'Tariffs July 2021'!BP25/4)</f>
        <v>77.349999999999994</v>
      </c>
      <c r="D33" s="203">
        <f>IF('Tariffs July 2021'!O25="",$F$5*'Tariffs July 2021'!N25/100,IF($F$5&gt;='Tariffs July 2021'!P25,('Tariffs July 2021'!P25*'Tariffs July 2021'!N25/100),($F$5*'Tariffs July 2021'!N25/100)))</f>
        <v>236.75083999999995</v>
      </c>
      <c r="E33" s="203">
        <f>IF(AND('Tariffs July 2021'!P25&gt;0,'Tariffs July 2021'!R25&gt;0),IF($F$5&lt;'Tariffs July 2021'!P25,0,IF($F$5&lt;=('Tariffs July 2021'!R25+'Tariffs July 2021'!P25),(($F$5-'Tariffs July 2021'!P25)*'Tariffs July 2021'!Q25/100),(('Tariffs July 2021'!R25)*'Tariffs July 2021'!Q25/100))),0)</f>
        <v>0</v>
      </c>
      <c r="F33" s="203">
        <f>IF('Tariffs July 2021'!T25&gt;0,IF(($F$5&lt;'Tariffs July 2021'!T25),(0),($F$5-'Tariffs July 2021'!T25)*'Tariffs July 2021'!U25/100),IF(AND('Tariffs July 2021'!R25&gt;0,'Tariffs July 2021'!T25=""),IF(($F$5&lt;'Tariffs July 2021'!R25),(0),($F$5-'Tariffs July 2021'!R25)*'Tariffs July 2021'!S25/100),IF(AND('Tariffs July 2021'!P25&gt;0,'Tariffs July 2021'!R25=""),IF(($F$5&lt;'Tariffs July 2021'!P25),(0),($F$5-'Tariffs July 2021'!P25)*'Tariffs July 2021'!Q25/100),0)))</f>
        <v>0</v>
      </c>
      <c r="G33" s="203">
        <f t="shared" si="5"/>
        <v>314.10083999999995</v>
      </c>
      <c r="H33" s="203">
        <f t="shared" si="0"/>
        <v>947.00335999999982</v>
      </c>
      <c r="I33" s="247">
        <f t="shared" si="6"/>
        <v>1256.4033599999998</v>
      </c>
      <c r="J33" s="204">
        <f t="shared" si="7"/>
        <v>1382.043696</v>
      </c>
      <c r="K33" s="207">
        <f>'Tariffs July 2021'!AZ25</f>
        <v>0</v>
      </c>
      <c r="L33" s="207">
        <f>'Tariffs July 2021'!BA25</f>
        <v>0</v>
      </c>
      <c r="M33" s="207">
        <f>'Tariffs July 2021'!BB25</f>
        <v>0</v>
      </c>
      <c r="N33" s="207">
        <f>'Tariffs July 2021'!BC25</f>
        <v>0</v>
      </c>
      <c r="O33" s="205">
        <f>($F$6*'Tariffs July 2021'!AT25/100)*4</f>
        <v>188.55647999999997</v>
      </c>
      <c r="P33" s="206" t="str">
        <f t="shared" si="8"/>
        <v>No discount</v>
      </c>
      <c r="Q33" s="206" t="str">
        <f t="shared" si="1"/>
        <v>Exclusive</v>
      </c>
      <c r="R33" s="293">
        <f t="shared" si="9"/>
        <v>1256.4033599999998</v>
      </c>
      <c r="S33" s="247">
        <f t="shared" si="10"/>
        <v>1256.4033599999998</v>
      </c>
      <c r="T33" s="247">
        <f t="shared" si="2"/>
        <v>1067.8468799999998</v>
      </c>
      <c r="U33" s="247">
        <f t="shared" si="3"/>
        <v>1067.8468799999998</v>
      </c>
      <c r="V33" s="292">
        <f t="shared" si="11"/>
        <v>1174.631568</v>
      </c>
      <c r="W33" s="292">
        <f t="shared" si="11"/>
        <v>1174.631568</v>
      </c>
      <c r="X33" s="207">
        <f>'Tariffs July 2021'!BL25</f>
        <v>0</v>
      </c>
      <c r="Y33" s="207" t="str">
        <f>'Tariffs July 2021'!BM25</f>
        <v>n</v>
      </c>
      <c r="Z33" s="208">
        <f>'Tariffs July 2021'!G25</f>
        <v>42594</v>
      </c>
      <c r="AA33" s="342"/>
      <c r="AB33" s="342"/>
      <c r="AC33" s="342"/>
      <c r="AD33" s="342"/>
      <c r="AE33" s="342"/>
      <c r="AF33" s="342"/>
      <c r="AG33" s="342"/>
      <c r="AH33" s="342"/>
      <c r="AI33" s="342"/>
      <c r="AJ33" s="342"/>
      <c r="AK33" s="342"/>
      <c r="AL33" s="342"/>
      <c r="AM33" s="342"/>
      <c r="AN33" s="342"/>
      <c r="AO33" s="342"/>
      <c r="AP33" s="342"/>
      <c r="AQ33" s="342"/>
      <c r="AR33" s="342"/>
      <c r="AS33" s="342"/>
      <c r="AT33" s="342"/>
      <c r="AU33" s="342"/>
      <c r="AV33" s="342"/>
      <c r="AW33" s="342"/>
      <c r="AX33" s="342"/>
    </row>
    <row r="34" spans="1:50" x14ac:dyDescent="0.15">
      <c r="A34" s="201" t="str">
        <f>'Tariffs July 2021'!K26</f>
        <v>Nectr</v>
      </c>
      <c r="B34" s="202" t="str">
        <f>'Tariffs July 2021'!L26</f>
        <v>Friends Clean</v>
      </c>
      <c r="C34" s="203">
        <f>IF('Tariffs July 2021'!BP26=0,91*'Tariffs July 2021'!M26/100,(91*'Tariffs July 2021'!M26/100)+'Tariffs July 2021'!BP26/4)</f>
        <v>79.98899999999999</v>
      </c>
      <c r="D34" s="203">
        <f>IF('Tariffs July 2021'!O26="",$F$5*'Tariffs July 2021'!N26/100,IF($F$5&gt;='Tariffs July 2021'!P26,('Tariffs July 2021'!P26*'Tariffs July 2021'!N26/100),($F$5*'Tariffs July 2021'!N26/100)))</f>
        <v>246.499404</v>
      </c>
      <c r="E34" s="203">
        <f>IF(AND('Tariffs July 2021'!P26&gt;0,'Tariffs July 2021'!R26&gt;0),IF($F$5&lt;'Tariffs July 2021'!P26,0,IF($F$5&lt;=('Tariffs July 2021'!R26+'Tariffs July 2021'!P26),(($F$5-'Tariffs July 2021'!P26)*'Tariffs July 2021'!Q26/100),(('Tariffs July 2021'!R26)*'Tariffs July 2021'!Q26/100))),0)</f>
        <v>0</v>
      </c>
      <c r="F34" s="203">
        <f>IF('Tariffs July 2021'!T26&gt;0,IF(($F$5&lt;'Tariffs July 2021'!T26),(0),($F$5-'Tariffs July 2021'!T26)*'Tariffs July 2021'!U26/100),IF(AND('Tariffs July 2021'!R26&gt;0,'Tariffs July 2021'!T26=""),IF(($F$5&lt;'Tariffs July 2021'!R26),(0),($F$5-'Tariffs July 2021'!R26)*'Tariffs July 2021'!S26/100),IF(AND('Tariffs July 2021'!P26&gt;0,'Tariffs July 2021'!R26=""),IF(($F$5&lt;'Tariffs July 2021'!P26),(0),($F$5-'Tariffs July 2021'!P26)*'Tariffs July 2021'!Q26/100),0)))</f>
        <v>0</v>
      </c>
      <c r="G34" s="203">
        <f t="shared" ref="G34:G39" si="12">SUM(C34:F34)</f>
        <v>326.488404</v>
      </c>
      <c r="H34" s="203">
        <f t="shared" ref="H34:H39" si="13">(G34-C34)*4</f>
        <v>985.99761600000011</v>
      </c>
      <c r="I34" s="247">
        <f t="shared" ref="I34:I39" si="14">G34*4</f>
        <v>1305.953616</v>
      </c>
      <c r="J34" s="204">
        <f t="shared" ref="J34:J39" si="15">I34*1.1</f>
        <v>1436.5489776000002</v>
      </c>
      <c r="K34" s="207">
        <f>'Tariffs July 2021'!AZ26</f>
        <v>0</v>
      </c>
      <c r="L34" s="207">
        <f>'Tariffs July 2021'!BA26</f>
        <v>0</v>
      </c>
      <c r="M34" s="207">
        <f>'Tariffs July 2021'!BB26</f>
        <v>0</v>
      </c>
      <c r="N34" s="207">
        <f>'Tariffs July 2021'!BC26</f>
        <v>0</v>
      </c>
      <c r="O34" s="205">
        <f>($F$6*'Tariffs July 2021'!AT26/100)*4</f>
        <v>125.70432</v>
      </c>
      <c r="P34" s="206" t="str">
        <f t="shared" ref="P34:P39" si="16">IF(SUM(K34:N34)=0,"No discount",IF(K34&gt;0,"Guaranteed off bill",IF(L34&gt;0,"Guaranteed off usage",IF(M34&gt;0,"Pay-on-time off bill","Pay-on-time off usage"))))</f>
        <v>No discount</v>
      </c>
      <c r="Q34" s="206" t="str">
        <f t="shared" ref="Q34:Q39" si="17">IF(OR(A34="Origin Energy",A34="Red Energy",A34="Powershop"),"Inclusive","Exclusive")</f>
        <v>Exclusive</v>
      </c>
      <c r="R34" s="293">
        <f t="shared" ref="R34:R39" si="18">IF(AND(P34="Guaranteed off bill",Q34="Inclusive"),((I34*1.1)-((I34*1.1)*K34/100))/1.1,IF(AND(P34="Guaranteed off usage",Q34="Inclusive"),((I34*1.1)-((H34*1.1)*L34/100))/1.1,IF(AND(P34="Guaranteed off bill",Q34="Exclusive"),I34-(I34*K34/100),IF(AND(P34="Guaranteed off usage",Q34="Exclusive"),I34-(H34*L34/100),IF(Q34="Inclusive",((I34*1.1))/1.1,I34)))))</f>
        <v>1305.953616</v>
      </c>
      <c r="S34" s="247">
        <f t="shared" ref="S34:S39" si="19">IF(AND(P34="Pay-on-time off bill",Q34="Inclusive"),((R34*1.1)-((R34*1.1)*M34/100))/1.1,IF(AND(P34="Pay-on-time off usage",Q34="Inclusive"),((R34*1.1)-((H34*1.1)*N34/100))/1.1,IF(AND(P34="Pay-on-time off bill",Q34="Exclusive"),R34-(R34*M34/100),IF(AND(P34="Pay-on-time off usage",Q34="Exclusive"),R34-(H34*N34/100),IF(Q34="Inclusive",((R34*1.1))/1.1,R34)))))</f>
        <v>1305.953616</v>
      </c>
      <c r="T34" s="247">
        <f t="shared" ref="T34:T39" si="20">R34-O34</f>
        <v>1180.249296</v>
      </c>
      <c r="U34" s="247">
        <f t="shared" ref="U34:U39" si="21">S34-O34</f>
        <v>1180.249296</v>
      </c>
      <c r="V34" s="292">
        <f t="shared" ref="V34:V39" si="22">T34*1.1</f>
        <v>1298.2742256000001</v>
      </c>
      <c r="W34" s="292">
        <f t="shared" ref="W34:W39" si="23">U34*1.1</f>
        <v>1298.2742256000001</v>
      </c>
      <c r="X34" s="207">
        <f>'Tariffs July 2021'!BL26</f>
        <v>0</v>
      </c>
      <c r="Y34" s="207" t="str">
        <f>'Tariffs July 2021'!BM26</f>
        <v>n</v>
      </c>
      <c r="Z34" s="208">
        <f>'Tariffs July 2021'!G26</f>
        <v>42916</v>
      </c>
      <c r="AA34" s="342"/>
      <c r="AB34" s="342"/>
      <c r="AC34" s="342"/>
      <c r="AD34" s="342"/>
      <c r="AE34" s="342"/>
      <c r="AF34" s="342"/>
      <c r="AG34" s="342"/>
      <c r="AH34" s="342"/>
      <c r="AI34" s="342"/>
      <c r="AJ34" s="342"/>
      <c r="AK34" s="342"/>
      <c r="AL34" s="342"/>
      <c r="AM34" s="342"/>
      <c r="AN34" s="342"/>
      <c r="AO34" s="342"/>
      <c r="AP34" s="342"/>
      <c r="AQ34" s="342"/>
      <c r="AR34" s="342"/>
      <c r="AS34" s="342"/>
      <c r="AT34" s="342"/>
      <c r="AU34" s="342"/>
      <c r="AV34" s="342"/>
      <c r="AW34" s="342"/>
      <c r="AX34" s="342"/>
    </row>
    <row r="35" spans="1:50" x14ac:dyDescent="0.15">
      <c r="A35" s="201" t="str">
        <f>'Tariffs July 2021'!K27</f>
        <v>Momentum Energy</v>
      </c>
      <c r="B35" s="202" t="str">
        <f>'Tariffs July 2021'!L27</f>
        <v>Solar Step Up</v>
      </c>
      <c r="C35" s="203">
        <f>IF('Tariffs July 2021'!BP27=0,91*'Tariffs July 2021'!M27/100,(91*'Tariffs July 2021'!M27/100)+'Tariffs July 2021'!BP27/4)</f>
        <v>80.907272727272712</v>
      </c>
      <c r="D35" s="203">
        <f>IF('Tariffs July 2021'!O27="",$F$5*'Tariffs July 2021'!N27/100,IF($F$5&gt;='Tariffs July 2021'!P27,('Tariffs July 2021'!P27*'Tariffs July 2021'!N27/100),($F$5*'Tariffs July 2021'!N27/100)))</f>
        <v>302.07887927272725</v>
      </c>
      <c r="E35" s="203">
        <f>IF(AND('Tariffs July 2021'!P27&gt;0,'Tariffs July 2021'!R27&gt;0),IF($F$5&lt;'Tariffs July 2021'!P27,0,IF($F$5&lt;=('Tariffs July 2021'!R27+'Tariffs July 2021'!P27),(($F$5-'Tariffs July 2021'!P27)*'Tariffs July 2021'!Q27/100),(('Tariffs July 2021'!R27)*'Tariffs July 2021'!Q27/100))),0)</f>
        <v>0</v>
      </c>
      <c r="F35" s="203">
        <f>IF('Tariffs July 2021'!T27&gt;0,IF(($F$5&lt;'Tariffs July 2021'!T27),(0),($F$5-'Tariffs July 2021'!T27)*'Tariffs July 2021'!U27/100),IF(AND('Tariffs July 2021'!R27&gt;0,'Tariffs July 2021'!T27=""),IF(($F$5&lt;'Tariffs July 2021'!R27),(0),($F$5-'Tariffs July 2021'!R27)*'Tariffs July 2021'!S27/100),IF(AND('Tariffs July 2021'!P27&gt;0,'Tariffs July 2021'!R27=""),IF(($F$5&lt;'Tariffs July 2021'!P27),(0),($F$5-'Tariffs July 2021'!P27)*'Tariffs July 2021'!Q27/100),0)))</f>
        <v>0</v>
      </c>
      <c r="G35" s="203">
        <f t="shared" si="12"/>
        <v>382.98615199999995</v>
      </c>
      <c r="H35" s="203">
        <f t="shared" si="13"/>
        <v>1208.315517090909</v>
      </c>
      <c r="I35" s="247">
        <f t="shared" si="14"/>
        <v>1531.9446079999998</v>
      </c>
      <c r="J35" s="204">
        <f t="shared" si="15"/>
        <v>1685.1390687999999</v>
      </c>
      <c r="K35" s="207">
        <f>'Tariffs July 2021'!AZ27</f>
        <v>0</v>
      </c>
      <c r="L35" s="207">
        <f>'Tariffs July 2021'!BA27</f>
        <v>0</v>
      </c>
      <c r="M35" s="207">
        <f>'Tariffs July 2021'!BB27</f>
        <v>0</v>
      </c>
      <c r="N35" s="207">
        <f>'Tariffs July 2021'!BC27</f>
        <v>0</v>
      </c>
      <c r="O35" s="205">
        <f>($F$6*'Tariffs July 2021'!AT27/100)*4</f>
        <v>314.26079999999996</v>
      </c>
      <c r="P35" s="206" t="str">
        <f t="shared" si="16"/>
        <v>No discount</v>
      </c>
      <c r="Q35" s="206" t="str">
        <f t="shared" si="17"/>
        <v>Exclusive</v>
      </c>
      <c r="R35" s="293">
        <f t="shared" si="18"/>
        <v>1531.9446079999998</v>
      </c>
      <c r="S35" s="247">
        <f t="shared" si="19"/>
        <v>1531.9446079999998</v>
      </c>
      <c r="T35" s="247">
        <f t="shared" si="20"/>
        <v>1217.6838079999998</v>
      </c>
      <c r="U35" s="247">
        <f t="shared" si="21"/>
        <v>1217.6838079999998</v>
      </c>
      <c r="V35" s="292">
        <f t="shared" si="22"/>
        <v>1339.4521887999999</v>
      </c>
      <c r="W35" s="292">
        <f t="shared" si="23"/>
        <v>1339.4521887999999</v>
      </c>
      <c r="X35" s="207">
        <f>'Tariffs July 2021'!BL27</f>
        <v>0</v>
      </c>
      <c r="Y35" s="207" t="str">
        <f>'Tariffs July 2021'!BM27</f>
        <v>n</v>
      </c>
      <c r="Z35" s="208">
        <f>'Tariffs July 2021'!G27</f>
        <v>42916</v>
      </c>
      <c r="AA35" s="342"/>
      <c r="AB35" s="342"/>
      <c r="AC35" s="342"/>
      <c r="AD35" s="342"/>
      <c r="AE35" s="342"/>
      <c r="AF35" s="342"/>
      <c r="AG35" s="342"/>
      <c r="AH35" s="342"/>
      <c r="AI35" s="342"/>
      <c r="AJ35" s="342"/>
      <c r="AK35" s="342"/>
      <c r="AL35" s="342"/>
      <c r="AM35" s="342"/>
      <c r="AN35" s="342"/>
      <c r="AO35" s="342"/>
      <c r="AP35" s="342"/>
      <c r="AQ35" s="342"/>
      <c r="AR35" s="342"/>
      <c r="AS35" s="342"/>
      <c r="AT35" s="342"/>
      <c r="AU35" s="342"/>
      <c r="AV35" s="342"/>
      <c r="AW35" s="342"/>
      <c r="AX35" s="342"/>
    </row>
    <row r="36" spans="1:50" x14ac:dyDescent="0.15">
      <c r="A36" s="201" t="str">
        <f>'Tariffs July 2021'!K28</f>
        <v>Bright Spark Power</v>
      </c>
      <c r="B36" s="202" t="str">
        <f>'Tariffs July 2021'!L28</f>
        <v>12 Month Contract</v>
      </c>
      <c r="C36" s="203">
        <f>IF('Tariffs July 2021'!BP28=0,91*'Tariffs July 2021'!M28/100,(91*'Tariffs July 2021'!M28/100)+'Tariffs July 2021'!BP28/4)</f>
        <v>81.899999999999991</v>
      </c>
      <c r="D36" s="203">
        <f>IF('Tariffs July 2021'!O28="",$F$5*'Tariffs July 2021'!N28/100,IF($F$5&gt;='Tariffs July 2021'!P28,('Tariffs July 2021'!P28*'Tariffs July 2021'!N28/100),($F$5*'Tariffs July 2021'!N28/100)))</f>
        <v>278.40379527272728</v>
      </c>
      <c r="E36" s="203">
        <f>IF(AND('Tariffs July 2021'!P28&gt;0,'Tariffs July 2021'!R28&gt;0),IF($F$5&lt;'Tariffs July 2021'!P28,0,IF($F$5&lt;=('Tariffs July 2021'!R28+'Tariffs July 2021'!P28),(($F$5-'Tariffs July 2021'!P28)*'Tariffs July 2021'!Q28/100),(('Tariffs July 2021'!R28)*'Tariffs July 2021'!Q28/100))),0)</f>
        <v>0</v>
      </c>
      <c r="F36" s="203">
        <f>IF('Tariffs July 2021'!T28&gt;0,IF(($F$5&lt;'Tariffs July 2021'!T28),(0),($F$5-'Tariffs July 2021'!T28)*'Tariffs July 2021'!U28/100),IF(AND('Tariffs July 2021'!R28&gt;0,'Tariffs July 2021'!T28=""),IF(($F$5&lt;'Tariffs July 2021'!R28),(0),($F$5-'Tariffs July 2021'!R28)*'Tariffs July 2021'!S28/100),IF(AND('Tariffs July 2021'!P28&gt;0,'Tariffs July 2021'!R28=""),IF(($F$5&lt;'Tariffs July 2021'!P28),(0),($F$5-'Tariffs July 2021'!P28)*'Tariffs July 2021'!Q28/100),0)))</f>
        <v>0</v>
      </c>
      <c r="G36" s="203">
        <f t="shared" si="12"/>
        <v>360.30379527272726</v>
      </c>
      <c r="H36" s="203">
        <f t="shared" si="13"/>
        <v>1113.6151810909091</v>
      </c>
      <c r="I36" s="247">
        <f t="shared" si="14"/>
        <v>1441.215181090909</v>
      </c>
      <c r="J36" s="204">
        <f t="shared" si="15"/>
        <v>1585.3366992000001</v>
      </c>
      <c r="K36" s="207">
        <f>'Tariffs July 2021'!AZ28</f>
        <v>0</v>
      </c>
      <c r="L36" s="207">
        <f>'Tariffs July 2021'!BA28</f>
        <v>0</v>
      </c>
      <c r="M36" s="207">
        <f>'Tariffs July 2021'!BB28</f>
        <v>0</v>
      </c>
      <c r="N36" s="207">
        <f>'Tariffs July 2021'!BC28</f>
        <v>0</v>
      </c>
      <c r="O36" s="205">
        <f>($F$6*'Tariffs July 2021'!AT28/100)*4</f>
        <v>219.98255999999998</v>
      </c>
      <c r="P36" s="206" t="str">
        <f t="shared" si="16"/>
        <v>No discount</v>
      </c>
      <c r="Q36" s="206" t="str">
        <f t="shared" si="17"/>
        <v>Exclusive</v>
      </c>
      <c r="R36" s="293">
        <f t="shared" si="18"/>
        <v>1441.215181090909</v>
      </c>
      <c r="S36" s="247">
        <f t="shared" si="19"/>
        <v>1441.215181090909</v>
      </c>
      <c r="T36" s="247">
        <f t="shared" si="20"/>
        <v>1221.2326210909091</v>
      </c>
      <c r="U36" s="247">
        <f t="shared" si="21"/>
        <v>1221.2326210909091</v>
      </c>
      <c r="V36" s="292">
        <f t="shared" si="22"/>
        <v>1343.3558832000001</v>
      </c>
      <c r="W36" s="292">
        <f t="shared" si="23"/>
        <v>1343.3558832000001</v>
      </c>
      <c r="X36" s="207">
        <f>'Tariffs July 2021'!BL28</f>
        <v>12</v>
      </c>
      <c r="Y36" s="207" t="str">
        <f>'Tariffs July 2021'!BM28</f>
        <v>n</v>
      </c>
      <c r="Z36" s="208">
        <f>'Tariffs July 2021'!G28</f>
        <v>42916</v>
      </c>
      <c r="AA36" s="342"/>
      <c r="AB36" s="342"/>
      <c r="AC36" s="342"/>
      <c r="AD36" s="342"/>
      <c r="AE36" s="342"/>
      <c r="AF36" s="342"/>
      <c r="AG36" s="342"/>
      <c r="AH36" s="342"/>
      <c r="AI36" s="342"/>
      <c r="AJ36" s="342"/>
      <c r="AK36" s="342"/>
      <c r="AL36" s="342"/>
      <c r="AM36" s="342"/>
      <c r="AN36" s="342"/>
      <c r="AO36" s="342"/>
      <c r="AP36" s="342"/>
      <c r="AQ36" s="342"/>
      <c r="AR36" s="342"/>
      <c r="AS36" s="342"/>
      <c r="AT36" s="342"/>
      <c r="AU36" s="342"/>
      <c r="AV36" s="342"/>
      <c r="AW36" s="342"/>
      <c r="AX36" s="342"/>
    </row>
    <row r="37" spans="1:50" x14ac:dyDescent="0.15">
      <c r="A37" s="201" t="str">
        <f>'Tariffs July 2021'!K29</f>
        <v>Enova Energy</v>
      </c>
      <c r="B37" s="202" t="str">
        <f>'Tariffs July 2021'!L29</f>
        <v>Solar Premium</v>
      </c>
      <c r="C37" s="203">
        <f>IF('Tariffs July 2021'!BP29=0,91*'Tariffs July 2021'!M29/100,(91*'Tariffs July 2021'!M29/100)+'Tariffs July 2021'!BP29/4)</f>
        <v>90.172727272727258</v>
      </c>
      <c r="D37" s="203">
        <f>IF('Tariffs July 2021'!O29="",$F$5*'Tariffs July 2021'!N29/100,IF($F$5&gt;='Tariffs July 2021'!P29,('Tariffs July 2021'!P29*'Tariffs July 2021'!N29/100),($F$5*'Tariffs July 2021'!N29/100)))</f>
        <v>277.26435272727269</v>
      </c>
      <c r="E37" s="203">
        <f>IF(AND('Tariffs July 2021'!P29&gt;0,'Tariffs July 2021'!R29&gt;0),IF($F$5&lt;'Tariffs July 2021'!P29,0,IF($F$5&lt;=('Tariffs July 2021'!R29+'Tariffs July 2021'!P29),(($F$5-'Tariffs July 2021'!P29)*'Tariffs July 2021'!Q29/100),(('Tariffs July 2021'!R29)*'Tariffs July 2021'!Q29/100))),0)</f>
        <v>0</v>
      </c>
      <c r="F37" s="203">
        <f>IF('Tariffs July 2021'!T29&gt;0,IF(($F$5&lt;'Tariffs July 2021'!T29),(0),($F$5-'Tariffs July 2021'!T29)*'Tariffs July 2021'!U29/100),IF(AND('Tariffs July 2021'!R29&gt;0,'Tariffs July 2021'!T29=""),IF(($F$5&lt;'Tariffs July 2021'!R29),(0),($F$5-'Tariffs July 2021'!R29)*'Tariffs July 2021'!S29/100),IF(AND('Tariffs July 2021'!P29&gt;0,'Tariffs July 2021'!R29=""),IF(($F$5&lt;'Tariffs July 2021'!P29),(0),($F$5-'Tariffs July 2021'!P29)*'Tariffs July 2021'!Q29/100),0)))</f>
        <v>0</v>
      </c>
      <c r="G37" s="203">
        <f t="shared" si="12"/>
        <v>367.43707999999992</v>
      </c>
      <c r="H37" s="203">
        <f t="shared" si="13"/>
        <v>1109.0574109090908</v>
      </c>
      <c r="I37" s="247">
        <f t="shared" si="14"/>
        <v>1469.7483199999997</v>
      </c>
      <c r="J37" s="204">
        <f t="shared" si="15"/>
        <v>1616.7231519999998</v>
      </c>
      <c r="K37" s="207">
        <f>'Tariffs July 2021'!AZ29</f>
        <v>0</v>
      </c>
      <c r="L37" s="207">
        <f>'Tariffs July 2021'!BA29</f>
        <v>0</v>
      </c>
      <c r="M37" s="207">
        <f>'Tariffs July 2021'!BB29</f>
        <v>0</v>
      </c>
      <c r="N37" s="207">
        <f>'Tariffs July 2021'!BC29</f>
        <v>0</v>
      </c>
      <c r="O37" s="205">
        <f>($F$6*'Tariffs July 2021'!AT29/100)*4</f>
        <v>314.26079999999996</v>
      </c>
      <c r="P37" s="206" t="str">
        <f t="shared" si="16"/>
        <v>No discount</v>
      </c>
      <c r="Q37" s="206" t="str">
        <f t="shared" si="17"/>
        <v>Exclusive</v>
      </c>
      <c r="R37" s="293">
        <f t="shared" si="18"/>
        <v>1469.7483199999997</v>
      </c>
      <c r="S37" s="247">
        <f t="shared" si="19"/>
        <v>1469.7483199999997</v>
      </c>
      <c r="T37" s="247">
        <f t="shared" si="20"/>
        <v>1155.4875199999997</v>
      </c>
      <c r="U37" s="247">
        <f t="shared" si="21"/>
        <v>1155.4875199999997</v>
      </c>
      <c r="V37" s="292">
        <f t="shared" si="22"/>
        <v>1271.0362719999998</v>
      </c>
      <c r="W37" s="292">
        <f t="shared" si="23"/>
        <v>1271.0362719999998</v>
      </c>
      <c r="X37" s="207">
        <f>'Tariffs July 2021'!BL29</f>
        <v>0</v>
      </c>
      <c r="Y37" s="207" t="str">
        <f>'Tariffs July 2021'!BM29</f>
        <v>n</v>
      </c>
      <c r="Z37" s="208">
        <f>'Tariffs July 2021'!G29</f>
        <v>42755</v>
      </c>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row>
    <row r="38" spans="1:50" x14ac:dyDescent="0.15">
      <c r="A38" s="201" t="str">
        <f>'Tariffs July 2021'!K30</f>
        <v>Glow Power</v>
      </c>
      <c r="B38" s="202" t="str">
        <f>'Tariffs July 2021'!L30</f>
        <v>Everyday Saver</v>
      </c>
      <c r="C38" s="203">
        <f>IF('Tariffs July 2021'!BP30=0,91*'Tariffs July 2021'!M30/100,(91*'Tariffs July 2021'!M30/100)+'Tariffs July 2021'!BP30/4)</f>
        <v>81.329181818181809</v>
      </c>
      <c r="D38" s="203">
        <f>IF('Tariffs July 2021'!O30="",$F$5*'Tariffs July 2021'!N30/100,IF($F$5&gt;='Tariffs July 2021'!P30,('Tariffs July 2021'!P30*'Tariffs July 2021'!N30/100),($F$5*'Tariffs July 2021'!N30/100)))</f>
        <v>244.47372836363633</v>
      </c>
      <c r="E38" s="203">
        <f>IF(AND('Tariffs July 2021'!P30&gt;0,'Tariffs July 2021'!R30&gt;0),IF($F$5&lt;'Tariffs July 2021'!P30,0,IF($F$5&lt;=('Tariffs July 2021'!R30+'Tariffs July 2021'!P30),(($F$5-'Tariffs July 2021'!P30)*'Tariffs July 2021'!Q30/100),(('Tariffs July 2021'!R30)*'Tariffs July 2021'!Q30/100))),0)</f>
        <v>0</v>
      </c>
      <c r="F38" s="203">
        <f>IF('Tariffs July 2021'!T30&gt;0,IF(($F$5&lt;'Tariffs July 2021'!T30),(0),($F$5-'Tariffs July 2021'!T30)*'Tariffs July 2021'!U30/100),IF(AND('Tariffs July 2021'!R30&gt;0,'Tariffs July 2021'!T30=""),IF(($F$5&lt;'Tariffs July 2021'!R30),(0),($F$5-'Tariffs July 2021'!R30)*'Tariffs July 2021'!S30/100),IF(AND('Tariffs July 2021'!P30&gt;0,'Tariffs July 2021'!R30=""),IF(($F$5&lt;'Tariffs July 2021'!P30),(0),($F$5-'Tariffs July 2021'!P30)*'Tariffs July 2021'!Q30/100),0)))</f>
        <v>0</v>
      </c>
      <c r="G38" s="203">
        <f t="shared" si="12"/>
        <v>325.80291018181811</v>
      </c>
      <c r="H38" s="203">
        <f t="shared" si="13"/>
        <v>977.89491345454519</v>
      </c>
      <c r="I38" s="247">
        <f t="shared" si="14"/>
        <v>1303.2116407272724</v>
      </c>
      <c r="J38" s="204">
        <f t="shared" si="15"/>
        <v>1433.5328047999999</v>
      </c>
      <c r="K38" s="207">
        <f>'Tariffs July 2021'!AZ30</f>
        <v>0</v>
      </c>
      <c r="L38" s="207">
        <f>'Tariffs July 2021'!BA30</f>
        <v>0</v>
      </c>
      <c r="M38" s="207">
        <f>'Tariffs July 2021'!BB30</f>
        <v>0</v>
      </c>
      <c r="N38" s="207">
        <f>'Tariffs July 2021'!BC30</f>
        <v>0</v>
      </c>
      <c r="O38" s="205">
        <f>($F$6*'Tariffs July 2021'!AT30/100)*4</f>
        <v>219.98255999999998</v>
      </c>
      <c r="P38" s="206" t="str">
        <f t="shared" si="16"/>
        <v>No discount</v>
      </c>
      <c r="Q38" s="206" t="str">
        <f t="shared" si="17"/>
        <v>Exclusive</v>
      </c>
      <c r="R38" s="293">
        <f t="shared" si="18"/>
        <v>1303.2116407272724</v>
      </c>
      <c r="S38" s="247">
        <f t="shared" si="19"/>
        <v>1303.2116407272724</v>
      </c>
      <c r="T38" s="247">
        <f t="shared" si="20"/>
        <v>1083.2290807272725</v>
      </c>
      <c r="U38" s="247">
        <f t="shared" si="21"/>
        <v>1083.2290807272725</v>
      </c>
      <c r="V38" s="292">
        <f t="shared" si="22"/>
        <v>1191.5519887999999</v>
      </c>
      <c r="W38" s="292">
        <f t="shared" si="23"/>
        <v>1191.5519887999999</v>
      </c>
      <c r="X38" s="207">
        <f>'Tariffs July 2021'!BL30</f>
        <v>0</v>
      </c>
      <c r="Y38" s="207" t="str">
        <f>'Tariffs July 2021'!BM30</f>
        <v>n</v>
      </c>
      <c r="Z38" s="208">
        <f>'Tariffs July 2021'!G30</f>
        <v>42768</v>
      </c>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row>
    <row r="39" spans="1:50" x14ac:dyDescent="0.15">
      <c r="A39" s="201" t="str">
        <f>'Tariffs July 2021'!K31</f>
        <v>Radian Energy</v>
      </c>
      <c r="B39" s="202" t="str">
        <f>'Tariffs July 2021'!L31</f>
        <v>Grid to Go</v>
      </c>
      <c r="C39" s="203">
        <f>IF('Tariffs July 2021'!BP31=0,91*'Tariffs July 2021'!M31/100,(91*'Tariffs July 2021'!M31/100)+'Tariffs July 2021'!BP31/4)</f>
        <v>80.60945454545454</v>
      </c>
      <c r="D39" s="203">
        <f>IF('Tariffs July 2021'!O31="",$F$5*'Tariffs July 2021'!N31/100,IF($F$5&gt;='Tariffs July 2021'!P31,('Tariffs July 2021'!P31*'Tariffs July 2021'!N31/100),($F$5*'Tariffs July 2021'!N31/100)))</f>
        <v>252.57643090909087</v>
      </c>
      <c r="E39" s="203">
        <f>IF(AND('Tariffs July 2021'!P31&gt;0,'Tariffs July 2021'!R31&gt;0),IF($F$5&lt;'Tariffs July 2021'!P31,0,IF($F$5&lt;=('Tariffs July 2021'!R31+'Tariffs July 2021'!P31),(($F$5-'Tariffs July 2021'!P31)*'Tariffs July 2021'!Q31/100),(('Tariffs July 2021'!R31)*'Tariffs July 2021'!Q31/100))),0)</f>
        <v>0</v>
      </c>
      <c r="F39" s="203">
        <f>IF('Tariffs July 2021'!T31&gt;0,IF(($F$5&lt;'Tariffs July 2021'!T31),(0),($F$5-'Tariffs July 2021'!T31)*'Tariffs July 2021'!U31/100),IF(AND('Tariffs July 2021'!R31&gt;0,'Tariffs July 2021'!T31=""),IF(($F$5&lt;'Tariffs July 2021'!R31),(0),($F$5-'Tariffs July 2021'!R31)*'Tariffs July 2021'!S31/100),IF(AND('Tariffs July 2021'!P31&gt;0,'Tariffs July 2021'!R31=""),IF(($F$5&lt;'Tariffs July 2021'!P31),(0),($F$5-'Tariffs July 2021'!P31)*'Tariffs July 2021'!Q31/100),0)))</f>
        <v>0</v>
      </c>
      <c r="G39" s="203">
        <f t="shared" si="12"/>
        <v>333.18588545454543</v>
      </c>
      <c r="H39" s="203">
        <f t="shared" si="13"/>
        <v>1010.3057236363636</v>
      </c>
      <c r="I39" s="247">
        <f t="shared" si="14"/>
        <v>1332.7435418181817</v>
      </c>
      <c r="J39" s="204">
        <f t="shared" si="15"/>
        <v>1466.0178960000001</v>
      </c>
      <c r="K39" s="207">
        <f>'Tariffs July 2021'!AZ31</f>
        <v>0</v>
      </c>
      <c r="L39" s="207">
        <f>'Tariffs July 2021'!BA31</f>
        <v>0</v>
      </c>
      <c r="M39" s="207">
        <f>'Tariffs July 2021'!BB31</f>
        <v>0</v>
      </c>
      <c r="N39" s="207">
        <f>'Tariffs July 2021'!BC31</f>
        <v>0</v>
      </c>
      <c r="O39" s="205">
        <f>($F$6*'Tariffs July 2021'!AT31/100)*4</f>
        <v>188.55647999999997</v>
      </c>
      <c r="P39" s="206" t="str">
        <f t="shared" si="16"/>
        <v>No discount</v>
      </c>
      <c r="Q39" s="206" t="str">
        <f t="shared" si="17"/>
        <v>Exclusive</v>
      </c>
      <c r="R39" s="293">
        <f t="shared" si="18"/>
        <v>1332.7435418181817</v>
      </c>
      <c r="S39" s="247">
        <f t="shared" si="19"/>
        <v>1332.7435418181817</v>
      </c>
      <c r="T39" s="247">
        <f t="shared" si="20"/>
        <v>1144.1870618181817</v>
      </c>
      <c r="U39" s="247">
        <f t="shared" si="21"/>
        <v>1144.1870618181817</v>
      </c>
      <c r="V39" s="292">
        <f t="shared" si="22"/>
        <v>1258.6057680000001</v>
      </c>
      <c r="W39" s="292">
        <f t="shared" si="23"/>
        <v>1258.6057680000001</v>
      </c>
      <c r="X39" s="207">
        <f>'Tariffs July 2021'!BL31</f>
        <v>0</v>
      </c>
      <c r="Y39" s="207" t="str">
        <f>'Tariffs July 2021'!BM31</f>
        <v>n</v>
      </c>
      <c r="Z39" s="208">
        <f>'Tariffs July 2021'!G31</f>
        <v>42858</v>
      </c>
      <c r="AA39" s="342"/>
      <c r="AB39" s="342"/>
      <c r="AC39" s="342"/>
      <c r="AD39" s="342"/>
      <c r="AE39" s="342"/>
      <c r="AF39" s="342"/>
      <c r="AG39" s="342"/>
      <c r="AH39" s="342"/>
      <c r="AI39" s="342"/>
      <c r="AJ39" s="342"/>
      <c r="AK39" s="342"/>
      <c r="AL39" s="342"/>
      <c r="AM39" s="342"/>
      <c r="AN39" s="342"/>
      <c r="AO39" s="342"/>
      <c r="AP39" s="342"/>
      <c r="AQ39" s="342"/>
      <c r="AR39" s="342"/>
      <c r="AS39" s="342"/>
      <c r="AT39" s="342"/>
      <c r="AU39" s="342"/>
      <c r="AV39" s="342"/>
      <c r="AW39" s="342"/>
      <c r="AX39" s="342"/>
    </row>
    <row r="40" spans="1:50" customFormat="1" ht="13" x14ac:dyDescent="0.15">
      <c r="A40" s="342"/>
      <c r="B40" s="342"/>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row>
    <row r="41" spans="1:50" customFormat="1" thickBot="1" x14ac:dyDescent="0.2">
      <c r="A41" s="342"/>
      <c r="B41" s="342"/>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c r="AF41" s="342"/>
      <c r="AG41" s="342"/>
      <c r="AH41" s="342"/>
      <c r="AI41" s="342"/>
      <c r="AJ41" s="342"/>
      <c r="AK41" s="342"/>
      <c r="AL41" s="342"/>
      <c r="AM41" s="342"/>
      <c r="AN41" s="342"/>
      <c r="AO41" s="342"/>
      <c r="AP41" s="342"/>
      <c r="AQ41" s="342"/>
      <c r="AR41" s="342"/>
      <c r="AS41" s="342"/>
      <c r="AT41" s="342"/>
      <c r="AU41" s="342"/>
      <c r="AV41" s="342"/>
      <c r="AW41" s="342"/>
      <c r="AX41" s="342"/>
    </row>
    <row r="42" spans="1:50" x14ac:dyDescent="0.15">
      <c r="A42" s="257" t="s">
        <v>200</v>
      </c>
      <c r="B42" s="258"/>
      <c r="C42" s="258"/>
      <c r="D42" s="260"/>
      <c r="E42" s="260"/>
      <c r="F42" s="260"/>
      <c r="G42" s="261"/>
      <c r="H42" s="261"/>
      <c r="I42" s="258"/>
      <c r="J42" s="258"/>
      <c r="K42" s="258"/>
      <c r="L42" s="258"/>
      <c r="M42" s="258"/>
      <c r="N42" s="258"/>
      <c r="O42" s="258"/>
      <c r="P42" s="258"/>
      <c r="Q42" s="258"/>
      <c r="R42" s="258"/>
      <c r="S42" s="258"/>
      <c r="T42" s="258"/>
      <c r="U42" s="258"/>
      <c r="V42" s="258"/>
      <c r="W42" s="258"/>
      <c r="X42" s="258"/>
      <c r="Y42" s="258"/>
      <c r="Z42" s="259"/>
      <c r="AA42" s="342"/>
      <c r="AB42" s="342"/>
      <c r="AC42" s="342"/>
      <c r="AD42" s="342"/>
      <c r="AE42" s="342"/>
      <c r="AF42" s="342"/>
      <c r="AG42" s="342"/>
      <c r="AH42" s="342"/>
      <c r="AI42" s="342"/>
      <c r="AJ42" s="342"/>
      <c r="AK42" s="342"/>
      <c r="AL42" s="342"/>
      <c r="AM42" s="342"/>
      <c r="AN42" s="342"/>
      <c r="AO42" s="342"/>
      <c r="AP42" s="342"/>
      <c r="AQ42" s="342"/>
      <c r="AR42" s="342"/>
      <c r="AS42" s="342"/>
      <c r="AT42" s="342"/>
      <c r="AU42" s="342"/>
      <c r="AV42" s="342"/>
      <c r="AW42" s="342"/>
      <c r="AX42" s="342"/>
    </row>
    <row r="43" spans="1:50" ht="75" x14ac:dyDescent="0.15">
      <c r="A43" s="262" t="s">
        <v>184</v>
      </c>
      <c r="B43" s="263" t="s">
        <v>222</v>
      </c>
      <c r="C43" s="291" t="s">
        <v>211</v>
      </c>
      <c r="D43" s="291" t="s">
        <v>113</v>
      </c>
      <c r="E43" s="291" t="s">
        <v>232</v>
      </c>
      <c r="F43" s="291" t="s">
        <v>235</v>
      </c>
      <c r="G43" s="289" t="s">
        <v>234</v>
      </c>
      <c r="H43" s="265" t="s">
        <v>206</v>
      </c>
      <c r="I43" s="265" t="s">
        <v>224</v>
      </c>
      <c r="J43" s="266" t="s">
        <v>571</v>
      </c>
      <c r="K43" s="267" t="s">
        <v>215</v>
      </c>
      <c r="L43" s="267" t="s">
        <v>189</v>
      </c>
      <c r="M43" s="267" t="s">
        <v>127</v>
      </c>
      <c r="N43" s="267" t="s">
        <v>209</v>
      </c>
      <c r="O43" s="268" t="s">
        <v>233</v>
      </c>
      <c r="P43" s="269" t="s">
        <v>572</v>
      </c>
      <c r="Q43" s="269" t="s">
        <v>573</v>
      </c>
      <c r="R43" s="270" t="s">
        <v>190</v>
      </c>
      <c r="S43" s="270" t="s">
        <v>148</v>
      </c>
      <c r="T43" s="270" t="s">
        <v>118</v>
      </c>
      <c r="U43" s="270" t="s">
        <v>161</v>
      </c>
      <c r="V43" s="268" t="s">
        <v>199</v>
      </c>
      <c r="W43" s="268" t="s">
        <v>210</v>
      </c>
      <c r="X43" s="273" t="s">
        <v>149</v>
      </c>
      <c r="Y43" s="267" t="s">
        <v>150</v>
      </c>
      <c r="Z43" s="272" t="s">
        <v>56</v>
      </c>
      <c r="AA43" s="342"/>
      <c r="AB43" s="342"/>
      <c r="AC43" s="342"/>
      <c r="AD43" s="342"/>
      <c r="AE43" s="342"/>
      <c r="AF43" s="342"/>
      <c r="AG43" s="342"/>
      <c r="AH43" s="342"/>
      <c r="AI43" s="342"/>
      <c r="AJ43" s="342"/>
      <c r="AK43" s="342"/>
      <c r="AL43" s="342"/>
      <c r="AM43" s="342"/>
      <c r="AN43" s="342"/>
      <c r="AO43" s="342"/>
      <c r="AP43" s="342"/>
      <c r="AQ43" s="342"/>
      <c r="AR43" s="342"/>
      <c r="AS43" s="342"/>
      <c r="AT43" s="342"/>
      <c r="AU43" s="342"/>
      <c r="AV43" s="342"/>
      <c r="AW43" s="342"/>
      <c r="AX43" s="342"/>
    </row>
    <row r="44" spans="1:50" x14ac:dyDescent="0.15">
      <c r="A44" s="201" t="str">
        <f>'Tariffs July 2021'!K32</f>
        <v>AGL</v>
      </c>
      <c r="B44" s="202" t="str">
        <f>'Tariffs July 2021'!L32</f>
        <v>Solar Savers</v>
      </c>
      <c r="C44" s="203">
        <f>IF('Tariffs July 2021'!BP32=0,91*'Tariffs July 2021'!M32/100,(91*'Tariffs July 2021'!M32/100)+'Tariffs July 2021'!BP32/4)</f>
        <v>99.438181818181818</v>
      </c>
      <c r="D44" s="203">
        <f>IF('Tariffs July 2021'!O32="",$K$5*'Tariffs July 2021'!N32/100,IF($K$5&gt;='Tariffs July 2021'!P32,('Tariffs July 2021'!P32*'Tariffs July 2021'!N32/100),($K$5*'Tariffs July 2021'!N32/100)))</f>
        <v>237.71936616363632</v>
      </c>
      <c r="E44" s="203">
        <f>IF('Tariffs July 2021'!T32&gt;0,IF(($K$5&lt;'Tariffs July 2021'!T32),(0),($K$5-'Tariffs July 2021'!T32)*'Tariffs July 2021'!U32/100),IF(AND('Tariffs July 2021'!R32&gt;0,'Tariffs July 2021'!T32=""),IF(($K$5&lt;'Tariffs July 2021'!R32),(0),($K$5-'Tariffs July 2021'!R32)*'Tariffs July 2021'!S32/100),IF(AND('Tariffs July 2021'!P32&gt;0,'Tariffs July 2021'!R32=""),IF(($K$5&lt;'Tariffs July 2021'!P32),(0),($K$5-'Tariffs July 2021'!P32)*'Tariffs July 2021'!Q32/100),0)))</f>
        <v>0</v>
      </c>
      <c r="F44" s="203">
        <f>($L$5)*'Tariffs July 2021'!AE32/100</f>
        <v>33.005852399999995</v>
      </c>
      <c r="G44" s="203">
        <f>SUM(C44:F44)</f>
        <v>370.16340038181812</v>
      </c>
      <c r="H44" s="203">
        <f t="shared" ref="H44:H66" si="24">(G44-C44)*4</f>
        <v>1082.9008742545452</v>
      </c>
      <c r="I44" s="247">
        <f>G44*4</f>
        <v>1480.6536015272725</v>
      </c>
      <c r="J44" s="204">
        <f>I44*1.1</f>
        <v>1628.7189616799999</v>
      </c>
      <c r="K44" s="207">
        <f>'Tariffs July 2021'!AZ32</f>
        <v>0</v>
      </c>
      <c r="L44" s="207">
        <f>'Tariffs July 2021'!BA32</f>
        <v>0</v>
      </c>
      <c r="M44" s="207">
        <f>'Tariffs July 2021'!BB32</f>
        <v>0</v>
      </c>
      <c r="N44" s="207">
        <f>'Tariffs July 2021'!BC32</f>
        <v>0</v>
      </c>
      <c r="O44" s="205">
        <f>($F$6*'Tariffs July 2021'!AT32/100)*4</f>
        <v>471.39119999999997</v>
      </c>
      <c r="P44" s="206" t="str">
        <f>IF(SUM(K44:N44)=0,"No discount",IF(K44&gt;0,"Guaranteed off bill",IF(L44&gt;0,"Guaranteed off usage",IF(M44&gt;0,"Pay-on-time off bill","Pay-on-time off usage"))))</f>
        <v>No discount</v>
      </c>
      <c r="Q44" s="206" t="str">
        <f t="shared" ref="Q44:Q66" si="25">IF(OR(A44="Origin Energy",A44="Red Energy",A44="Powershop"),"Inclusive","Exclusive")</f>
        <v>Exclusive</v>
      </c>
      <c r="R44" s="293">
        <f>IF(AND(P44="Guaranteed off bill",Q44="Inclusive"),((I44*1.1)-((I44*1.1)*K44/100))/1.1,IF(AND(P44="Guaranteed off usage",Q44="Inclusive"),((I44*1.1)-((H44*1.1)*L44/100))/1.1,IF(AND(P44="Guaranteed off bill",Q44="Exclusive"),I44-(I44*K44/100),IF(AND(P44="Guaranteed off usage",Q44="Exclusive"),I44-(H44*L44/100),IF(Q44="Inclusive",((I44*1.1))/1.1,I44)))))</f>
        <v>1480.6536015272725</v>
      </c>
      <c r="S44" s="247">
        <f>IF(AND(P44="Pay-on-time off bill",Q44="Inclusive"),((R44*1.1)-((R44*1.1)*M44/100))/1.1,IF(AND(P44="Pay-on-time off usage",Q44="Inclusive"),((R44*1.1)-((H44*1.1)*N44/100))/1.1,IF(AND(P44="Pay-on-time off bill",Q44="Exclusive"),R44-(R44*M44/100),IF(AND(P44="Pay-on-time off usage",Q44="Exclusive"),R44-(H44*N44/100),IF(Q44="Inclusive",((R44*1.1))/1.1,R44)))))</f>
        <v>1480.6536015272725</v>
      </c>
      <c r="T44" s="247">
        <f t="shared" ref="T44:T66" si="26">R44-O44</f>
        <v>1009.2624015272725</v>
      </c>
      <c r="U44" s="247">
        <f t="shared" ref="U44:U66" si="27">S44-O44</f>
        <v>1009.2624015272725</v>
      </c>
      <c r="V44" s="292">
        <f t="shared" ref="V44:W56" si="28">T44*1.1</f>
        <v>1110.1886416799998</v>
      </c>
      <c r="W44" s="292">
        <f t="shared" si="28"/>
        <v>1110.1886416799998</v>
      </c>
      <c r="X44" s="207">
        <f>'Tariffs July 2021'!BL32</f>
        <v>0</v>
      </c>
      <c r="Y44" s="207" t="str">
        <f>'Tariffs July 2021'!BM32</f>
        <v>n</v>
      </c>
      <c r="Z44" s="208">
        <f>'Tariffs July 2021'!G32</f>
        <v>42922</v>
      </c>
      <c r="AA44" s="342"/>
      <c r="AB44" s="342"/>
      <c r="AC44" s="342"/>
      <c r="AD44" s="342"/>
      <c r="AE44" s="342"/>
      <c r="AF44" s="342"/>
      <c r="AG44" s="342"/>
      <c r="AH44" s="342"/>
      <c r="AI44" s="342"/>
      <c r="AJ44" s="342"/>
      <c r="AK44" s="342"/>
      <c r="AL44" s="342"/>
      <c r="AM44" s="342"/>
      <c r="AN44" s="342"/>
      <c r="AO44" s="342"/>
      <c r="AP44" s="342"/>
      <c r="AQ44" s="342"/>
      <c r="AR44" s="342"/>
      <c r="AS44" s="342"/>
      <c r="AT44" s="342"/>
      <c r="AU44" s="342"/>
      <c r="AV44" s="342"/>
      <c r="AW44" s="342"/>
      <c r="AX44" s="342"/>
    </row>
    <row r="45" spans="1:50" x14ac:dyDescent="0.15">
      <c r="A45" s="201" t="str">
        <f>'Tariffs July 2021'!K33</f>
        <v>Diamond Energy</v>
      </c>
      <c r="B45" s="202" t="str">
        <f>'Tariffs July 2021'!L33</f>
        <v>Renewable Saver POT</v>
      </c>
      <c r="C45" s="203">
        <f>IF('Tariffs July 2021'!BP33=0,91*'Tariffs July 2021'!M33/100,(91*'Tariffs July 2021'!M33/100)+'Tariffs July 2021'!BP33/4)</f>
        <v>90.363</v>
      </c>
      <c r="D45" s="203">
        <f>IF('Tariffs July 2021'!O33="",$K$5*'Tariffs July 2021'!N33/100,IF($K$5&gt;='Tariffs July 2021'!P33,('Tariffs July 2021'!P33*'Tariffs July 2021'!N33/100),($K$5*'Tariffs July 2021'!N33/100)))</f>
        <v>228.01636363636359</v>
      </c>
      <c r="E45" s="203">
        <f>IF('Tariffs July 2021'!T33&gt;0,IF(($K$5&lt;'Tariffs July 2021'!T33),(0),($K$5-'Tariffs July 2021'!T33)*'Tariffs July 2021'!U33/100),IF(AND('Tariffs July 2021'!R33&gt;0,'Tariffs July 2021'!T33=""),IF(($K$5&lt;'Tariffs July 2021'!R33),(0),($K$5-'Tariffs July 2021'!R33)*'Tariffs July 2021'!S33/100),IF(AND('Tariffs July 2021'!P33&gt;0,'Tariffs July 2021'!R33=""),IF(($K$5&lt;'Tariffs July 2021'!P33),(0),($K$5-'Tariffs July 2021'!P33)*'Tariffs July 2021'!Q33/100),0)))</f>
        <v>42.50165827272729</v>
      </c>
      <c r="F45" s="203">
        <f>($L$5)*'Tariffs July 2021'!AE33/100</f>
        <v>34.790979054545453</v>
      </c>
      <c r="G45" s="203">
        <f t="shared" ref="G45:G66" si="29">SUM(C45:F45)</f>
        <v>395.67200096363632</v>
      </c>
      <c r="H45" s="203">
        <f t="shared" si="24"/>
        <v>1221.2360038545453</v>
      </c>
      <c r="I45" s="247">
        <f t="shared" ref="I45:I66" si="30">G45*4</f>
        <v>1582.6880038545453</v>
      </c>
      <c r="J45" s="204">
        <f t="shared" ref="J45:J66" si="31">I45*1.1</f>
        <v>1740.9568042399999</v>
      </c>
      <c r="K45" s="207">
        <f>'Tariffs July 2021'!AZ33</f>
        <v>0</v>
      </c>
      <c r="L45" s="207">
        <f>'Tariffs July 2021'!BA33</f>
        <v>0</v>
      </c>
      <c r="M45" s="207">
        <f>'Tariffs July 2021'!BB33</f>
        <v>7</v>
      </c>
      <c r="N45" s="207">
        <f>'Tariffs July 2021'!BC33</f>
        <v>0</v>
      </c>
      <c r="O45" s="205">
        <f>($F$6*'Tariffs July 2021'!AT33/100)*4</f>
        <v>377.11295999999993</v>
      </c>
      <c r="P45" s="206" t="str">
        <f t="shared" ref="P45:P66" si="32">IF(SUM(K45:N45)=0,"No discount",IF(K45&gt;0,"Guaranteed off bill",IF(L45&gt;0,"Guaranteed off usage",IF(M45&gt;0,"Pay-on-time off bill","Pay-on-time off usage"))))</f>
        <v>Pay-on-time off bill</v>
      </c>
      <c r="Q45" s="206" t="str">
        <f t="shared" si="25"/>
        <v>Exclusive</v>
      </c>
      <c r="R45" s="293">
        <f t="shared" ref="R45:R66" si="33">IF(AND(P45="Guaranteed off bill",Q45="Inclusive"),((I45*1.1)-((I45*1.1)*K45/100))/1.1,IF(AND(P45="Guaranteed off usage",Q45="Inclusive"),((I45*1.1)-((H45*1.1)*L45/100))/1.1,IF(AND(P45="Guaranteed off bill",Q45="Exclusive"),I45-(I45*K45/100),IF(AND(P45="Guaranteed off usage",Q45="Exclusive"),I45-(H45*L45/100),IF(Q45="Inclusive",((I45*1.1))/1.1,I45)))))</f>
        <v>1582.6880038545453</v>
      </c>
      <c r="S45" s="247">
        <f t="shared" ref="S45:S66" si="34">IF(AND(P45="Pay-on-time off bill",Q45="Inclusive"),((R45*1.1)-((R45*1.1)*M45/100))/1.1,IF(AND(P45="Pay-on-time off usage",Q45="Inclusive"),((R45*1.1)-((H45*1.1)*N45/100))/1.1,IF(AND(P45="Pay-on-time off bill",Q45="Exclusive"),R45-(R45*M45/100),IF(AND(P45="Pay-on-time off usage",Q45="Exclusive"),R45-(H45*N45/100),IF(Q45="Inclusive",((R45*1.1))/1.1,R45)))))</f>
        <v>1471.899843584727</v>
      </c>
      <c r="T45" s="247">
        <f t="shared" si="26"/>
        <v>1205.5750438545454</v>
      </c>
      <c r="U45" s="247">
        <f t="shared" si="27"/>
        <v>1094.7868835847271</v>
      </c>
      <c r="V45" s="292">
        <f t="shared" si="28"/>
        <v>1326.13254824</v>
      </c>
      <c r="W45" s="292">
        <f t="shared" si="28"/>
        <v>1204.2655719431998</v>
      </c>
      <c r="X45" s="207">
        <f>'Tariffs July 2021'!BL33</f>
        <v>0</v>
      </c>
      <c r="Y45" s="207" t="str">
        <f>'Tariffs July 2021'!BM33</f>
        <v>n</v>
      </c>
      <c r="Z45" s="208">
        <f>'Tariffs July 2021'!G33</f>
        <v>42643</v>
      </c>
      <c r="AA45" s="342"/>
      <c r="AB45" s="342"/>
      <c r="AC45" s="342"/>
      <c r="AD45" s="342"/>
      <c r="AE45" s="342"/>
      <c r="AF45" s="342"/>
      <c r="AG45" s="342"/>
      <c r="AH45" s="342"/>
      <c r="AI45" s="342"/>
      <c r="AJ45" s="342"/>
      <c r="AK45" s="342"/>
      <c r="AL45" s="342"/>
      <c r="AM45" s="342"/>
      <c r="AN45" s="342"/>
      <c r="AO45" s="342"/>
      <c r="AP45" s="342"/>
      <c r="AQ45" s="342"/>
      <c r="AR45" s="342"/>
      <c r="AS45" s="342"/>
      <c r="AT45" s="342"/>
      <c r="AU45" s="342"/>
      <c r="AV45" s="342"/>
      <c r="AW45" s="342"/>
      <c r="AX45" s="342"/>
    </row>
    <row r="46" spans="1:50" x14ac:dyDescent="0.15">
      <c r="A46" s="201" t="str">
        <f>'Tariffs July 2021'!K34</f>
        <v>Dodo Power &amp; Gas</v>
      </c>
      <c r="B46" s="202" t="str">
        <f>'Tariffs July 2021'!L34</f>
        <v>Market offer</v>
      </c>
      <c r="C46" s="203">
        <f>IF('Tariffs July 2021'!BP34=0,91*'Tariffs July 2021'!M34/100,(91*'Tariffs July 2021'!M34/100)+'Tariffs July 2021'!BP34/4)</f>
        <v>72.030636363636347</v>
      </c>
      <c r="D46" s="203">
        <f>IF('Tariffs July 2021'!O34="",$K$5*'Tariffs July 2021'!N34/100,IF($K$5&gt;='Tariffs July 2021'!P34,('Tariffs July 2021'!P34*'Tariffs July 2021'!N34/100),($K$5*'Tariffs July 2021'!N34/100)))</f>
        <v>206.40368687272726</v>
      </c>
      <c r="E46" s="203">
        <f>IF('Tariffs July 2021'!T34&gt;0,IF(($K$5&lt;'Tariffs July 2021'!T34),(0),($K$5-'Tariffs July 2021'!T34)*'Tariffs July 2021'!U34/100),IF(AND('Tariffs July 2021'!R34&gt;0,'Tariffs July 2021'!T34=""),IF(($K$5&lt;'Tariffs July 2021'!R34),(0),($K$5-'Tariffs July 2021'!R34)*'Tariffs July 2021'!S34/100),IF(AND('Tariffs July 2021'!P34&gt;0,'Tariffs July 2021'!R34=""),IF(($K$5&lt;'Tariffs July 2021'!P34),(0),($K$5-'Tariffs July 2021'!P34)*'Tariffs July 2021'!Q34/100),0)))</f>
        <v>0</v>
      </c>
      <c r="F46" s="203">
        <f>($L$5)*'Tariffs July 2021'!AE34/100</f>
        <v>32.910898854545451</v>
      </c>
      <c r="G46" s="203">
        <f t="shared" si="29"/>
        <v>311.34522209090909</v>
      </c>
      <c r="H46" s="203">
        <f t="shared" si="24"/>
        <v>957.25834290909097</v>
      </c>
      <c r="I46" s="247">
        <f t="shared" si="30"/>
        <v>1245.3808883636364</v>
      </c>
      <c r="J46" s="204">
        <f t="shared" si="31"/>
        <v>1369.9189772000002</v>
      </c>
      <c r="K46" s="207">
        <f>'Tariffs July 2021'!AZ34</f>
        <v>0</v>
      </c>
      <c r="L46" s="207">
        <f>'Tariffs July 2021'!BA34</f>
        <v>0</v>
      </c>
      <c r="M46" s="207">
        <f>'Tariffs July 2021'!BB34</f>
        <v>0</v>
      </c>
      <c r="N46" s="207">
        <f>'Tariffs July 2021'!BC34</f>
        <v>0</v>
      </c>
      <c r="O46" s="205">
        <f>($F$6*'Tariffs July 2021'!AT34/100)*4</f>
        <v>267.12167999999997</v>
      </c>
      <c r="P46" s="206" t="str">
        <f t="shared" si="32"/>
        <v>No discount</v>
      </c>
      <c r="Q46" s="206" t="str">
        <f t="shared" si="25"/>
        <v>Exclusive</v>
      </c>
      <c r="R46" s="293">
        <f t="shared" si="33"/>
        <v>1245.3808883636364</v>
      </c>
      <c r="S46" s="247">
        <f t="shared" si="34"/>
        <v>1245.3808883636364</v>
      </c>
      <c r="T46" s="247">
        <f t="shared" si="26"/>
        <v>978.25920836363639</v>
      </c>
      <c r="U46" s="247">
        <f t="shared" si="27"/>
        <v>978.25920836363639</v>
      </c>
      <c r="V46" s="292">
        <f t="shared" si="28"/>
        <v>1076.0851292000002</v>
      </c>
      <c r="W46" s="292">
        <f t="shared" si="28"/>
        <v>1076.0851292000002</v>
      </c>
      <c r="X46" s="207">
        <f>'Tariffs July 2021'!BL34</f>
        <v>0</v>
      </c>
      <c r="Y46" s="207" t="str">
        <f>'Tariffs July 2021'!BM34</f>
        <v>n</v>
      </c>
      <c r="Z46" s="208">
        <f>'Tariffs July 2021'!G34</f>
        <v>42916</v>
      </c>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row>
    <row r="47" spans="1:50" x14ac:dyDescent="0.15">
      <c r="A47" s="201" t="str">
        <f>'Tariffs July 2021'!K35</f>
        <v>EnergyAustralia</v>
      </c>
      <c r="B47" s="202" t="str">
        <f>'Tariffs July 2021'!L35</f>
        <v>Total Plan Home</v>
      </c>
      <c r="C47" s="203">
        <f>IF('Tariffs July 2021'!BP35=0,91*'Tariffs July 2021'!M35/100,(91*'Tariffs July 2021'!M35/100)+'Tariffs July 2021'!BP35/4)</f>
        <v>86.904999999999987</v>
      </c>
      <c r="D47" s="203">
        <f>IF('Tariffs July 2021'!O35="",$K$5*'Tariffs July 2021'!N35/100,IF($K$5&gt;='Tariffs July 2021'!P35,('Tariffs July 2021'!P35*'Tariffs July 2021'!N35/100),($K$5*'Tariffs July 2021'!N35/100)))</f>
        <v>253.53862683636362</v>
      </c>
      <c r="E47" s="203">
        <f>IF('Tariffs July 2021'!T35&gt;0,IF(($K$5&lt;'Tariffs July 2021'!T35),(0),($K$5-'Tariffs July 2021'!T35)*'Tariffs July 2021'!U35/100),IF(AND('Tariffs July 2021'!R35&gt;0,'Tariffs July 2021'!T35=""),IF(($K$5&lt;'Tariffs July 2021'!R35),(0),($K$5-'Tariffs July 2021'!R35)*'Tariffs July 2021'!S35/100),IF(AND('Tariffs July 2021'!P35&gt;0,'Tariffs July 2021'!R35=""),IF(($K$5&lt;'Tariffs July 2021'!P35),(0),($K$5-'Tariffs July 2021'!P35)*'Tariffs July 2021'!Q35/100),0)))</f>
        <v>0</v>
      </c>
      <c r="F47" s="203">
        <f>($L$5)*'Tariffs July 2021'!AE35/100</f>
        <v>29.568534054545452</v>
      </c>
      <c r="G47" s="203">
        <f t="shared" si="29"/>
        <v>370.01216089090906</v>
      </c>
      <c r="H47" s="203">
        <f t="shared" si="24"/>
        <v>1132.4286435636363</v>
      </c>
      <c r="I47" s="247">
        <f t="shared" si="30"/>
        <v>1480.0486435636362</v>
      </c>
      <c r="J47" s="204">
        <f t="shared" si="31"/>
        <v>1628.0535079199999</v>
      </c>
      <c r="K47" s="207">
        <f>'Tariffs July 2021'!AZ35</f>
        <v>14</v>
      </c>
      <c r="L47" s="207">
        <f>'Tariffs July 2021'!BA35</f>
        <v>0</v>
      </c>
      <c r="M47" s="207">
        <f>'Tariffs July 2021'!BB35</f>
        <v>0</v>
      </c>
      <c r="N47" s="207">
        <f>'Tariffs July 2021'!BC35</f>
        <v>0</v>
      </c>
      <c r="O47" s="205">
        <f>($F$6*'Tariffs July 2021'!AT35/100)*4</f>
        <v>267.12167999999997</v>
      </c>
      <c r="P47" s="206" t="str">
        <f t="shared" si="32"/>
        <v>Guaranteed off bill</v>
      </c>
      <c r="Q47" s="206" t="str">
        <f t="shared" si="25"/>
        <v>Exclusive</v>
      </c>
      <c r="R47" s="293">
        <f t="shared" si="33"/>
        <v>1272.8418334647272</v>
      </c>
      <c r="S47" s="247">
        <f t="shared" si="34"/>
        <v>1272.8418334647272</v>
      </c>
      <c r="T47" s="247">
        <f t="shared" si="26"/>
        <v>1005.7201534647272</v>
      </c>
      <c r="U47" s="247">
        <f t="shared" si="27"/>
        <v>1005.7201534647272</v>
      </c>
      <c r="V47" s="292">
        <f t="shared" si="28"/>
        <v>1106.2921688112001</v>
      </c>
      <c r="W47" s="292">
        <f t="shared" si="28"/>
        <v>1106.2921688112001</v>
      </c>
      <c r="X47" s="207">
        <f>'Tariffs July 2021'!BL35</f>
        <v>0</v>
      </c>
      <c r="Y47" s="207" t="str">
        <f>'Tariffs July 2021'!BM35</f>
        <v>n</v>
      </c>
      <c r="Z47" s="208">
        <f>'Tariffs July 2021'!G35</f>
        <v>42916</v>
      </c>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row>
    <row r="48" spans="1:50" x14ac:dyDescent="0.15">
      <c r="A48" s="201" t="str">
        <f>'Tariffs July 2021'!K36</f>
        <v>Energy Locals</v>
      </c>
      <c r="B48" s="202" t="str">
        <f>'Tariffs July 2021'!L36</f>
        <v>Online Member</v>
      </c>
      <c r="C48" s="203">
        <f>IF('Tariffs July 2021'!BP36=0,91*'Tariffs July 2021'!M36/100,(91*'Tariffs July 2021'!M36/100)+'Tariffs July 2021'!BP36/4)</f>
        <v>86.490909090909071</v>
      </c>
      <c r="D48" s="203">
        <f>IF('Tariffs July 2021'!O36="",$K$5*'Tariffs July 2021'!N36/100,IF($K$5&gt;='Tariffs July 2021'!P36,('Tariffs July 2021'!P36*'Tariffs July 2021'!N36/100),($K$5*'Tariffs July 2021'!N36/100)))</f>
        <v>204.4666345454545</v>
      </c>
      <c r="E48" s="203">
        <f>IF('Tariffs July 2021'!T36&gt;0,IF(($K$5&lt;'Tariffs July 2021'!T36),(0),($K$5-'Tariffs July 2021'!T36)*'Tariffs July 2021'!U36/100),IF(AND('Tariffs July 2021'!R36&gt;0,'Tariffs July 2021'!T36=""),IF(($K$5&lt;'Tariffs July 2021'!R36),(0),($K$5-'Tariffs July 2021'!R36)*'Tariffs July 2021'!S36/100),IF(AND('Tariffs July 2021'!P36&gt;0,'Tariffs July 2021'!R36=""),IF(($K$5&lt;'Tariffs July 2021'!P36),(0),($K$5-'Tariffs July 2021'!P36)*'Tariffs July 2021'!Q36/100),0)))</f>
        <v>0</v>
      </c>
      <c r="F48" s="203">
        <f>($L$5)*'Tariffs July 2021'!AE36/100</f>
        <v>24.687921818181813</v>
      </c>
      <c r="G48" s="203">
        <f t="shared" si="29"/>
        <v>315.64546545454533</v>
      </c>
      <c r="H48" s="203">
        <f t="shared" si="24"/>
        <v>916.61822545454504</v>
      </c>
      <c r="I48" s="247">
        <f t="shared" si="30"/>
        <v>1262.5818618181813</v>
      </c>
      <c r="J48" s="204">
        <f t="shared" si="31"/>
        <v>1388.8400479999996</v>
      </c>
      <c r="K48" s="207">
        <f>'Tariffs July 2021'!AZ36</f>
        <v>0</v>
      </c>
      <c r="L48" s="207">
        <f>'Tariffs July 2021'!BA36</f>
        <v>0</v>
      </c>
      <c r="M48" s="207">
        <f>'Tariffs July 2021'!BB36</f>
        <v>0</v>
      </c>
      <c r="N48" s="207">
        <f>'Tariffs July 2021'!BC36</f>
        <v>0</v>
      </c>
      <c r="O48" s="205">
        <f>($F$6*'Tariffs July 2021'!AT36/100)*4</f>
        <v>267.12167999999997</v>
      </c>
      <c r="P48" s="206" t="str">
        <f t="shared" si="32"/>
        <v>No discount</v>
      </c>
      <c r="Q48" s="206" t="str">
        <f t="shared" si="25"/>
        <v>Exclusive</v>
      </c>
      <c r="R48" s="293">
        <f t="shared" si="33"/>
        <v>1262.5818618181813</v>
      </c>
      <c r="S48" s="247">
        <f t="shared" si="34"/>
        <v>1262.5818618181813</v>
      </c>
      <c r="T48" s="247">
        <f t="shared" si="26"/>
        <v>995.46018181818135</v>
      </c>
      <c r="U48" s="247">
        <f t="shared" si="27"/>
        <v>995.46018181818135</v>
      </c>
      <c r="V48" s="292">
        <f t="shared" si="28"/>
        <v>1095.0061999999996</v>
      </c>
      <c r="W48" s="292">
        <f t="shared" si="28"/>
        <v>1095.0061999999996</v>
      </c>
      <c r="X48" s="207">
        <f>'Tariffs July 2021'!BL36</f>
        <v>0</v>
      </c>
      <c r="Y48" s="207" t="str">
        <f>'Tariffs July 2021'!BM36</f>
        <v>n</v>
      </c>
      <c r="Z48" s="208">
        <f>'Tariffs July 2021'!G36</f>
        <v>42658</v>
      </c>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row>
    <row r="49" spans="1:50" x14ac:dyDescent="0.15">
      <c r="A49" s="201" t="str">
        <f>'Tariffs July 2021'!K37</f>
        <v>Origin Energy</v>
      </c>
      <c r="B49" s="202" t="str">
        <f>'Tariffs July 2021'!L37</f>
        <v>Solar Boost</v>
      </c>
      <c r="C49" s="203">
        <f>IF('Tariffs July 2021'!BP37=0,91*'Tariffs July 2021'!M37/100,(91*'Tariffs July 2021'!M37/100)+'Tariffs July 2021'!BP37/4)</f>
        <v>95.541727272727258</v>
      </c>
      <c r="D49" s="203">
        <f>IF('Tariffs July 2021'!O37="",$K$5*'Tariffs July 2021'!N37/100,IF($K$5&gt;='Tariffs July 2021'!P37,('Tariffs July 2021'!P37*'Tariffs July 2021'!N37/100),($K$5*'Tariffs July 2021'!N37/100)))</f>
        <v>243.96097921818185</v>
      </c>
      <c r="E49" s="203">
        <f>IF('Tariffs July 2021'!T37&gt;0,IF(($K$5&lt;'Tariffs July 2021'!T37),(0),($K$5-'Tariffs July 2021'!T37)*'Tariffs July 2021'!U37/100),IF(AND('Tariffs July 2021'!R37&gt;0,'Tariffs July 2021'!T37=""),IF(($K$5&lt;'Tariffs July 2021'!R37),(0),($K$5-'Tariffs July 2021'!R37)*'Tariffs July 2021'!S37/100),IF(AND('Tariffs July 2021'!P37&gt;0,'Tariffs July 2021'!R37=""),IF(($K$5&lt;'Tariffs July 2021'!P37),(0),($K$5-'Tariffs July 2021'!P37)*'Tariffs July 2021'!Q37/100),0)))</f>
        <v>0</v>
      </c>
      <c r="F49" s="203">
        <f>($L$5)*'Tariffs July 2021'!AE37/100</f>
        <v>32.151270490909084</v>
      </c>
      <c r="G49" s="203">
        <f t="shared" si="29"/>
        <v>371.65397698181818</v>
      </c>
      <c r="H49" s="203">
        <f t="shared" si="24"/>
        <v>1104.4489988363637</v>
      </c>
      <c r="I49" s="247">
        <f t="shared" si="30"/>
        <v>1486.6159079272727</v>
      </c>
      <c r="J49" s="204">
        <f t="shared" si="31"/>
        <v>1635.27749872</v>
      </c>
      <c r="K49" s="207">
        <f>'Tariffs July 2021'!AZ37</f>
        <v>0</v>
      </c>
      <c r="L49" s="207">
        <f>'Tariffs July 2021'!BA37</f>
        <v>0</v>
      </c>
      <c r="M49" s="207">
        <f>'Tariffs July 2021'!BB37</f>
        <v>0</v>
      </c>
      <c r="N49" s="207">
        <f>'Tariffs July 2021'!BC37</f>
        <v>0</v>
      </c>
      <c r="O49" s="205">
        <f>($F$6*'Tariffs July 2021'!AT37/100)*4</f>
        <v>408.53903999999994</v>
      </c>
      <c r="P49" s="206" t="str">
        <f t="shared" si="32"/>
        <v>No discount</v>
      </c>
      <c r="Q49" s="206" t="str">
        <f t="shared" si="25"/>
        <v>Inclusive</v>
      </c>
      <c r="R49" s="293">
        <f t="shared" si="33"/>
        <v>1486.6159079272727</v>
      </c>
      <c r="S49" s="247">
        <f t="shared" si="34"/>
        <v>1486.6159079272727</v>
      </c>
      <c r="T49" s="247">
        <f t="shared" si="26"/>
        <v>1078.0768679272728</v>
      </c>
      <c r="U49" s="247">
        <f t="shared" si="27"/>
        <v>1078.0768679272728</v>
      </c>
      <c r="V49" s="292">
        <f t="shared" si="28"/>
        <v>1185.8845547200001</v>
      </c>
      <c r="W49" s="292">
        <f t="shared" si="28"/>
        <v>1185.8845547200001</v>
      </c>
      <c r="X49" s="207">
        <f>'Tariffs July 2021'!BL37</f>
        <v>0</v>
      </c>
      <c r="Y49" s="207" t="str">
        <f>'Tariffs July 2021'!BM37</f>
        <v>n</v>
      </c>
      <c r="Z49" s="208">
        <f>'Tariffs July 2021'!G37</f>
        <v>42916</v>
      </c>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row>
    <row r="50" spans="1:50" x14ac:dyDescent="0.15">
      <c r="A50" s="201" t="str">
        <f>'Tariffs July 2021'!K38</f>
        <v>Powerdirect</v>
      </c>
      <c r="B50" s="202" t="str">
        <f>'Tariffs July 2021'!L38</f>
        <v>Rate Saver</v>
      </c>
      <c r="C50" s="203">
        <f>IF('Tariffs July 2021'!BP38=0,91*'Tariffs July 2021'!M38/100,(91*'Tariffs July 2021'!M38/100)+'Tariffs July 2021'!BP38/4)</f>
        <v>61.640090909090901</v>
      </c>
      <c r="D50" s="203">
        <f>IF('Tariffs July 2021'!O38="",$K$5*'Tariffs July 2021'!N38/100,IF($K$5&gt;='Tariffs July 2021'!P38,('Tariffs July 2021'!P38*'Tariffs July 2021'!N38/100),($K$5*'Tariffs July 2021'!N38/100)))</f>
        <v>211.56915974545453</v>
      </c>
      <c r="E50" s="203">
        <f>IF('Tariffs July 2021'!T38&gt;0,IF(($K$5&lt;'Tariffs July 2021'!T38),(0),($K$5-'Tariffs July 2021'!T38)*'Tariffs July 2021'!U38/100),IF(AND('Tariffs July 2021'!R38&gt;0,'Tariffs July 2021'!T38=""),IF(($K$5&lt;'Tariffs July 2021'!R38),(0),($K$5-'Tariffs July 2021'!R38)*'Tariffs July 2021'!S38/100),IF(AND('Tariffs July 2021'!P38&gt;0,'Tariffs July 2021'!R38=""),IF(($K$5&lt;'Tariffs July 2021'!P38),(0),($K$5-'Tariffs July 2021'!P38)*'Tariffs July 2021'!Q38/100),0)))</f>
        <v>0</v>
      </c>
      <c r="F50" s="203">
        <f>($L$5)*'Tariffs July 2021'!AE38/100</f>
        <v>29.378626963636361</v>
      </c>
      <c r="G50" s="203">
        <f t="shared" si="29"/>
        <v>302.58787761818178</v>
      </c>
      <c r="H50" s="203">
        <f t="shared" si="24"/>
        <v>963.79114683636351</v>
      </c>
      <c r="I50" s="247">
        <f t="shared" si="30"/>
        <v>1210.3515104727271</v>
      </c>
      <c r="J50" s="204">
        <f t="shared" si="31"/>
        <v>1331.38666152</v>
      </c>
      <c r="K50" s="207">
        <f>'Tariffs July 2021'!AZ38</f>
        <v>0</v>
      </c>
      <c r="L50" s="207">
        <f>'Tariffs July 2021'!BA38</f>
        <v>0</v>
      </c>
      <c r="M50" s="207">
        <f>'Tariffs July 2021'!BB38</f>
        <v>0</v>
      </c>
      <c r="N50" s="207">
        <f>'Tariffs July 2021'!BC38</f>
        <v>0</v>
      </c>
      <c r="O50" s="205">
        <f>($F$6*'Tariffs July 2021'!AT38/100)*4</f>
        <v>188.55647999999997</v>
      </c>
      <c r="P50" s="206" t="str">
        <f t="shared" si="32"/>
        <v>No discount</v>
      </c>
      <c r="Q50" s="206" t="str">
        <f t="shared" si="25"/>
        <v>Exclusive</v>
      </c>
      <c r="R50" s="293">
        <f t="shared" si="33"/>
        <v>1210.3515104727271</v>
      </c>
      <c r="S50" s="247">
        <f t="shared" si="34"/>
        <v>1210.3515104727271</v>
      </c>
      <c r="T50" s="247">
        <f t="shared" si="26"/>
        <v>1021.7950304727271</v>
      </c>
      <c r="U50" s="247">
        <f t="shared" si="27"/>
        <v>1021.7950304727271</v>
      </c>
      <c r="V50" s="292">
        <f t="shared" si="28"/>
        <v>1123.97453352</v>
      </c>
      <c r="W50" s="292">
        <f t="shared" si="28"/>
        <v>1123.97453352</v>
      </c>
      <c r="X50" s="207">
        <f>'Tariffs July 2021'!BL38</f>
        <v>0</v>
      </c>
      <c r="Y50" s="207" t="str">
        <f>'Tariffs July 2021'!BM38</f>
        <v>n</v>
      </c>
      <c r="Z50" s="208">
        <f>'Tariffs July 2021'!G38</f>
        <v>42922</v>
      </c>
      <c r="AA50" s="342"/>
      <c r="AB50" s="342"/>
      <c r="AC50" s="342"/>
      <c r="AD50" s="342"/>
      <c r="AE50" s="342"/>
      <c r="AF50" s="342"/>
      <c r="AG50" s="342"/>
      <c r="AH50" s="342"/>
      <c r="AI50" s="342"/>
      <c r="AJ50" s="342"/>
      <c r="AK50" s="342"/>
      <c r="AL50" s="342"/>
      <c r="AM50" s="342"/>
      <c r="AN50" s="342"/>
      <c r="AO50" s="342"/>
      <c r="AP50" s="342"/>
      <c r="AQ50" s="342"/>
      <c r="AR50" s="342"/>
      <c r="AS50" s="342"/>
      <c r="AT50" s="342"/>
      <c r="AU50" s="342"/>
      <c r="AV50" s="342"/>
      <c r="AW50" s="342"/>
      <c r="AX50" s="342"/>
    </row>
    <row r="51" spans="1:50" x14ac:dyDescent="0.15">
      <c r="A51" s="201" t="str">
        <f>'Tariffs July 2021'!K39</f>
        <v>Simply Energy</v>
      </c>
      <c r="B51" s="202" t="str">
        <f>'Tariffs July 2021'!L39</f>
        <v>Energy Saver</v>
      </c>
      <c r="C51" s="203">
        <f>IF('Tariffs July 2021'!BP39=0,91*'Tariffs July 2021'!M39/100,(91*'Tariffs July 2021'!M39/100)+'Tariffs July 2021'!BP39/4)</f>
        <v>84.174999999999983</v>
      </c>
      <c r="D51" s="203">
        <f>IF('Tariffs July 2021'!O39="",$K$5*'Tariffs July 2021'!N39/100,IF($K$5&gt;='Tariffs July 2021'!P39,('Tariffs July 2021'!P39*'Tariffs July 2021'!N39/100),($K$5*'Tariffs July 2021'!N39/100)))</f>
        <v>255.63554545454542</v>
      </c>
      <c r="E51" s="203">
        <f>IF('Tariffs July 2021'!T39&gt;0,IF(($K$5&lt;'Tariffs July 2021'!T39),(0),($K$5-'Tariffs July 2021'!T39)*'Tariffs July 2021'!U39/100),IF(AND('Tariffs July 2021'!R39&gt;0,'Tariffs July 2021'!T39=""),IF(($K$5&lt;'Tariffs July 2021'!R39),(0),($K$5-'Tariffs July 2021'!R39)*'Tariffs July 2021'!S39/100),IF(AND('Tariffs July 2021'!P39&gt;0,'Tariffs July 2021'!R39=""),IF(($K$5&lt;'Tariffs July 2021'!P39),(0),($K$5-'Tariffs July 2021'!P39)*'Tariffs July 2021'!Q39/100),0)))</f>
        <v>0.16935218181820033</v>
      </c>
      <c r="F51" s="203">
        <f>($L$5)*'Tariffs July 2021'!AE39/100</f>
        <v>32.341177581818187</v>
      </c>
      <c r="G51" s="203">
        <f t="shared" si="29"/>
        <v>372.32107521818182</v>
      </c>
      <c r="H51" s="203">
        <f t="shared" si="24"/>
        <v>1152.5843008727275</v>
      </c>
      <c r="I51" s="247">
        <f t="shared" si="30"/>
        <v>1489.2843008727273</v>
      </c>
      <c r="J51" s="204">
        <f t="shared" si="31"/>
        <v>1638.21273096</v>
      </c>
      <c r="K51" s="207">
        <f>'Tariffs July 2021'!AZ39</f>
        <v>15</v>
      </c>
      <c r="L51" s="207">
        <f>'Tariffs July 2021'!BA39</f>
        <v>0</v>
      </c>
      <c r="M51" s="207">
        <f>'Tariffs July 2021'!BB39</f>
        <v>0</v>
      </c>
      <c r="N51" s="207">
        <f>'Tariffs July 2021'!BC39</f>
        <v>0</v>
      </c>
      <c r="O51" s="205">
        <f>($F$6*'Tariffs July 2021'!AT39/100)*4</f>
        <v>141.41736</v>
      </c>
      <c r="P51" s="206" t="str">
        <f t="shared" si="32"/>
        <v>Guaranteed off bill</v>
      </c>
      <c r="Q51" s="206" t="str">
        <f t="shared" si="25"/>
        <v>Exclusive</v>
      </c>
      <c r="R51" s="293">
        <f t="shared" si="33"/>
        <v>1265.8916557418181</v>
      </c>
      <c r="S51" s="247">
        <f t="shared" si="34"/>
        <v>1265.8916557418181</v>
      </c>
      <c r="T51" s="247">
        <f t="shared" si="26"/>
        <v>1124.4742957418182</v>
      </c>
      <c r="U51" s="247">
        <f t="shared" si="27"/>
        <v>1124.4742957418182</v>
      </c>
      <c r="V51" s="292">
        <f t="shared" si="28"/>
        <v>1236.9217253160002</v>
      </c>
      <c r="W51" s="292">
        <f t="shared" si="28"/>
        <v>1236.9217253160002</v>
      </c>
      <c r="X51" s="207">
        <f>'Tariffs July 2021'!BL39</f>
        <v>0</v>
      </c>
      <c r="Y51" s="207" t="str">
        <f>'Tariffs July 2021'!BM39</f>
        <v>n</v>
      </c>
      <c r="Z51" s="208">
        <f>'Tariffs July 2021'!G39</f>
        <v>42916</v>
      </c>
      <c r="AA51" s="342"/>
      <c r="AB51" s="342"/>
      <c r="AC51" s="342"/>
      <c r="AD51" s="342"/>
      <c r="AE51" s="342"/>
      <c r="AF51" s="342"/>
      <c r="AG51" s="342"/>
      <c r="AH51" s="342"/>
      <c r="AI51" s="342"/>
      <c r="AJ51" s="342"/>
      <c r="AK51" s="342"/>
      <c r="AL51" s="342"/>
      <c r="AM51" s="342"/>
      <c r="AN51" s="342"/>
      <c r="AO51" s="342"/>
      <c r="AP51" s="342"/>
      <c r="AQ51" s="342"/>
      <c r="AR51" s="342"/>
      <c r="AS51" s="342"/>
      <c r="AT51" s="342"/>
      <c r="AU51" s="342"/>
      <c r="AV51" s="342"/>
      <c r="AW51" s="342"/>
      <c r="AX51" s="342"/>
    </row>
    <row r="52" spans="1:50" x14ac:dyDescent="0.15">
      <c r="A52" s="201" t="str">
        <f>'Tariffs July 2021'!K40</f>
        <v>Mojo Power</v>
      </c>
      <c r="B52" s="202" t="str">
        <f>'Tariffs July 2021'!L40</f>
        <v>All Day Breakfast</v>
      </c>
      <c r="C52" s="203">
        <f>IF('Tariffs July 2021'!BP40=0,91*'Tariffs July 2021'!M40/100,(91*'Tariffs July 2021'!M40/100)+'Tariffs July 2021'!BP40/4)</f>
        <v>61.879999999999988</v>
      </c>
      <c r="D52" s="203">
        <f>IF('Tariffs July 2021'!O40="",$K$5*'Tariffs July 2021'!N40/100,IF($K$5&gt;='Tariffs July 2021'!P40,('Tariffs July 2021'!P40*'Tariffs July 2021'!N40/100),($K$5*'Tariffs July 2021'!N40/100)))</f>
        <v>189.40067200000001</v>
      </c>
      <c r="E52" s="203">
        <f>IF('Tariffs July 2021'!T40&gt;0,IF(($K$5&lt;'Tariffs July 2021'!T40),(0),($K$5-'Tariffs July 2021'!T40)*'Tariffs July 2021'!U40/100),IF(AND('Tariffs July 2021'!R40&gt;0,'Tariffs July 2021'!T40=""),IF(($K$5&lt;'Tariffs July 2021'!R40),(0),($K$5-'Tariffs July 2021'!R40)*'Tariffs July 2021'!S40/100),IF(AND('Tariffs July 2021'!P40&gt;0,'Tariffs July 2021'!R40=""),IF(($K$5&lt;'Tariffs July 2021'!P40),(0),($K$5-'Tariffs July 2021'!P40)*'Tariffs July 2021'!Q40/100),0)))</f>
        <v>0</v>
      </c>
      <c r="F52" s="203">
        <f>($L$5)*'Tariffs July 2021'!AE40/100</f>
        <v>27.213686127272723</v>
      </c>
      <c r="G52" s="203">
        <f t="shared" si="29"/>
        <v>278.49435812727273</v>
      </c>
      <c r="H52" s="203">
        <f t="shared" si="24"/>
        <v>866.45743250909095</v>
      </c>
      <c r="I52" s="247">
        <f t="shared" si="30"/>
        <v>1113.9774325090909</v>
      </c>
      <c r="J52" s="204">
        <f t="shared" si="31"/>
        <v>1225.37517576</v>
      </c>
      <c r="K52" s="207">
        <f>'Tariffs July 2021'!AZ40</f>
        <v>0</v>
      </c>
      <c r="L52" s="207">
        <f>'Tariffs July 2021'!BA40</f>
        <v>0</v>
      </c>
      <c r="M52" s="207">
        <f>'Tariffs July 2021'!BB40</f>
        <v>0</v>
      </c>
      <c r="N52" s="207">
        <f>'Tariffs July 2021'!BC40</f>
        <v>0</v>
      </c>
      <c r="O52" s="205">
        <f>($F$6*'Tariffs July 2021'!AT40/100)*4</f>
        <v>172.84343999999999</v>
      </c>
      <c r="P52" s="206" t="str">
        <f t="shared" si="32"/>
        <v>No discount</v>
      </c>
      <c r="Q52" s="206" t="str">
        <f t="shared" si="25"/>
        <v>Exclusive</v>
      </c>
      <c r="R52" s="293">
        <f t="shared" si="33"/>
        <v>1113.9774325090909</v>
      </c>
      <c r="S52" s="247">
        <f t="shared" si="34"/>
        <v>1113.9774325090909</v>
      </c>
      <c r="T52" s="247">
        <f t="shared" si="26"/>
        <v>941.13399250909094</v>
      </c>
      <c r="U52" s="247">
        <f t="shared" si="27"/>
        <v>941.13399250909094</v>
      </c>
      <c r="V52" s="292">
        <f t="shared" si="28"/>
        <v>1035.24739176</v>
      </c>
      <c r="W52" s="292">
        <f t="shared" si="28"/>
        <v>1035.24739176</v>
      </c>
      <c r="X52" s="207">
        <f>'Tariffs July 2021'!BL40</f>
        <v>0</v>
      </c>
      <c r="Y52" s="217" t="str">
        <f>'Tariffs July 2021'!BM40</f>
        <v>n</v>
      </c>
      <c r="Z52" s="208">
        <f>'Tariffs July 2021'!G40</f>
        <v>42917</v>
      </c>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row>
    <row r="53" spans="1:50" x14ac:dyDescent="0.15">
      <c r="A53" s="201" t="str">
        <f>'Tariffs July 2021'!K41</f>
        <v>Powershop</v>
      </c>
      <c r="B53" s="202" t="str">
        <f>'Tariffs July 2021'!L41</f>
        <v>Carbon neutral</v>
      </c>
      <c r="C53" s="203">
        <f>IF('Tariffs July 2021'!BP41=0,91*'Tariffs July 2021'!M41/100,(91*'Tariffs July 2021'!M41/100)+'Tariffs July 2021'!BP41/4)</f>
        <v>85.08499999999998</v>
      </c>
      <c r="D53" s="203">
        <f>IF('Tariffs July 2021'!O41="",$K$5*'Tariffs July 2021'!N41/100,IF($K$5&gt;='Tariffs July 2021'!P41,('Tariffs July 2021'!P41*'Tariffs July 2021'!N41/100),($K$5*'Tariffs July 2021'!N41/100)))</f>
        <v>215.4432644</v>
      </c>
      <c r="E53" s="203">
        <f>IF('Tariffs July 2021'!T41&gt;0,IF(($K$5&lt;'Tariffs July 2021'!T41),(0),($K$5-'Tariffs July 2021'!T41)*'Tariffs July 2021'!U41/100),IF(AND('Tariffs July 2021'!R41&gt;0,'Tariffs July 2021'!T41=""),IF(($K$5&lt;'Tariffs July 2021'!R41),(0),($K$5-'Tariffs July 2021'!R41)*'Tariffs July 2021'!S41/100),IF(AND('Tariffs July 2021'!P41&gt;0,'Tariffs July 2021'!R41=""),IF(($K$5&lt;'Tariffs July 2021'!P41),(0),($K$5-'Tariffs July 2021'!P41)*'Tariffs July 2021'!Q41/100),0)))</f>
        <v>0</v>
      </c>
      <c r="F53" s="203">
        <f>($L$5)*'Tariffs July 2021'!AE41/100</f>
        <v>19.636393199999997</v>
      </c>
      <c r="G53" s="203">
        <f t="shared" si="29"/>
        <v>320.1646576</v>
      </c>
      <c r="H53" s="203">
        <f t="shared" si="24"/>
        <v>940.31863040000007</v>
      </c>
      <c r="I53" s="247">
        <f t="shared" si="30"/>
        <v>1280.6586304</v>
      </c>
      <c r="J53" s="204">
        <f t="shared" si="31"/>
        <v>1408.7244934400001</v>
      </c>
      <c r="K53" s="207">
        <f>'Tariffs July 2021'!AZ41</f>
        <v>0</v>
      </c>
      <c r="L53" s="207">
        <f>'Tariffs July 2021'!BA41</f>
        <v>0</v>
      </c>
      <c r="M53" s="207">
        <f>'Tariffs July 2021'!BB41</f>
        <v>0</v>
      </c>
      <c r="N53" s="207">
        <f>'Tariffs July 2021'!BC41</f>
        <v>0</v>
      </c>
      <c r="O53" s="205">
        <f>($F$6*'Tariffs July 2021'!AT41/100)*4</f>
        <v>109.99127999999999</v>
      </c>
      <c r="P53" s="206" t="str">
        <f t="shared" si="32"/>
        <v>No discount</v>
      </c>
      <c r="Q53" s="206" t="str">
        <f t="shared" si="25"/>
        <v>Inclusive</v>
      </c>
      <c r="R53" s="293">
        <f t="shared" si="33"/>
        <v>1280.6586304</v>
      </c>
      <c r="S53" s="247">
        <f t="shared" si="34"/>
        <v>1280.6586304</v>
      </c>
      <c r="T53" s="247">
        <f t="shared" si="26"/>
        <v>1170.6673504</v>
      </c>
      <c r="U53" s="247">
        <f t="shared" si="27"/>
        <v>1170.6673504</v>
      </c>
      <c r="V53" s="292">
        <f t="shared" si="28"/>
        <v>1287.7340854400002</v>
      </c>
      <c r="W53" s="292">
        <f t="shared" si="28"/>
        <v>1287.7340854400002</v>
      </c>
      <c r="X53" s="207">
        <f>'Tariffs July 2021'!BL41</f>
        <v>0</v>
      </c>
      <c r="Y53" s="207" t="str">
        <f>'Tariffs July 2021'!BM41</f>
        <v>n</v>
      </c>
      <c r="Z53" s="208">
        <f>'Tariffs July 2021'!G41</f>
        <v>42900</v>
      </c>
      <c r="AA53" s="342"/>
      <c r="AB53" s="342"/>
      <c r="AC53" s="342"/>
      <c r="AD53" s="342"/>
      <c r="AE53" s="342"/>
      <c r="AF53" s="342"/>
      <c r="AG53" s="342"/>
      <c r="AH53" s="342"/>
      <c r="AI53" s="342"/>
      <c r="AJ53" s="342"/>
      <c r="AK53" s="342"/>
      <c r="AL53" s="342"/>
      <c r="AM53" s="342"/>
      <c r="AN53" s="342"/>
      <c r="AO53" s="342"/>
      <c r="AP53" s="342"/>
      <c r="AQ53" s="342"/>
      <c r="AR53" s="342"/>
      <c r="AS53" s="342"/>
      <c r="AT53" s="342"/>
      <c r="AU53" s="342"/>
      <c r="AV53" s="342"/>
      <c r="AW53" s="342"/>
      <c r="AX53" s="342"/>
    </row>
    <row r="54" spans="1:50" x14ac:dyDescent="0.15">
      <c r="A54" s="201" t="str">
        <f>'Tariffs July 2021'!K42</f>
        <v>Red Energy</v>
      </c>
      <c r="B54" s="202" t="str">
        <f>'Tariffs July 2021'!L42</f>
        <v>Living Energy Saver</v>
      </c>
      <c r="C54" s="203">
        <f>IF('Tariffs July 2021'!BP42=0,91*'Tariffs July 2021'!M42/100,(91*'Tariffs July 2021'!M42/100)+'Tariffs July 2021'!BP42/4)</f>
        <v>77.349999999999994</v>
      </c>
      <c r="D54" s="203">
        <f>IF('Tariffs July 2021'!O42="",$K$5*'Tariffs July 2021'!N42/100,IF($K$5&gt;='Tariffs July 2021'!P42,('Tariffs July 2021'!P42*'Tariffs July 2021'!N42/100),($K$5*'Tariffs July 2021'!N42/100)))</f>
        <v>224.69806996363639</v>
      </c>
      <c r="E54" s="203">
        <f>IF('Tariffs July 2021'!T42&gt;0,IF(($K$5&lt;'Tariffs July 2021'!T42),(0),($K$5-'Tariffs July 2021'!T42)*'Tariffs July 2021'!U42/100),IF(AND('Tariffs July 2021'!R42&gt;0,'Tariffs July 2021'!T42=""),IF(($K$5&lt;'Tariffs July 2021'!R42),(0),($K$5-'Tariffs July 2021'!R42)*'Tariffs July 2021'!S42/100),IF(AND('Tariffs July 2021'!P42&gt;0,'Tariffs July 2021'!R42=""),IF(($K$5&lt;'Tariffs July 2021'!P42),(0),($K$5-'Tariffs July 2021'!P42)*'Tariffs July 2021'!Q42/100),0)))</f>
        <v>0</v>
      </c>
      <c r="F54" s="203">
        <f>($L$5)*'Tariffs July 2021'!AE42/100</f>
        <v>33.176768781818176</v>
      </c>
      <c r="G54" s="203">
        <f t="shared" si="29"/>
        <v>335.22483874545458</v>
      </c>
      <c r="H54" s="203">
        <f t="shared" si="24"/>
        <v>1031.4993549818182</v>
      </c>
      <c r="I54" s="247">
        <f t="shared" si="30"/>
        <v>1340.8993549818183</v>
      </c>
      <c r="J54" s="204">
        <f t="shared" si="31"/>
        <v>1474.9892904800004</v>
      </c>
      <c r="K54" s="207">
        <f>'Tariffs July 2021'!AZ42</f>
        <v>0</v>
      </c>
      <c r="L54" s="207">
        <f>'Tariffs July 2021'!BA42</f>
        <v>0</v>
      </c>
      <c r="M54" s="207">
        <f>'Tariffs July 2021'!BB42</f>
        <v>0</v>
      </c>
      <c r="N54" s="207">
        <f>'Tariffs July 2021'!BC42</f>
        <v>0</v>
      </c>
      <c r="O54" s="205">
        <f>($F$6*'Tariffs July 2021'!AT42/100)*4</f>
        <v>157.13039999999998</v>
      </c>
      <c r="P54" s="206" t="str">
        <f t="shared" si="32"/>
        <v>No discount</v>
      </c>
      <c r="Q54" s="206" t="str">
        <f t="shared" si="25"/>
        <v>Inclusive</v>
      </c>
      <c r="R54" s="293">
        <f t="shared" si="33"/>
        <v>1340.8993549818183</v>
      </c>
      <c r="S54" s="247">
        <f t="shared" si="34"/>
        <v>1340.8993549818183</v>
      </c>
      <c r="T54" s="247">
        <f t="shared" si="26"/>
        <v>1183.7689549818183</v>
      </c>
      <c r="U54" s="247">
        <f t="shared" si="27"/>
        <v>1183.7689549818183</v>
      </c>
      <c r="V54" s="292">
        <f t="shared" si="28"/>
        <v>1302.1458504800003</v>
      </c>
      <c r="W54" s="292">
        <f t="shared" si="28"/>
        <v>1302.1458504800003</v>
      </c>
      <c r="X54" s="207">
        <f>'Tariffs July 2021'!BL42</f>
        <v>0</v>
      </c>
      <c r="Y54" s="207" t="str">
        <f>'Tariffs July 2021'!BM42</f>
        <v>n</v>
      </c>
      <c r="Z54" s="208">
        <f>'Tariffs July 2021'!G42</f>
        <v>42916</v>
      </c>
      <c r="AA54" s="342"/>
      <c r="AB54" s="342"/>
      <c r="AC54" s="342"/>
      <c r="AD54" s="342"/>
      <c r="AE54" s="342"/>
      <c r="AF54" s="342"/>
      <c r="AG54" s="342"/>
      <c r="AH54" s="342"/>
      <c r="AI54" s="342"/>
      <c r="AJ54" s="342"/>
      <c r="AK54" s="342"/>
      <c r="AL54" s="342"/>
      <c r="AM54" s="342"/>
      <c r="AN54" s="342"/>
      <c r="AO54" s="342"/>
      <c r="AP54" s="342"/>
      <c r="AQ54" s="342"/>
      <c r="AR54" s="342"/>
      <c r="AS54" s="342"/>
      <c r="AT54" s="342"/>
      <c r="AU54" s="342"/>
      <c r="AV54" s="342"/>
      <c r="AW54" s="342"/>
      <c r="AX54" s="342"/>
    </row>
    <row r="55" spans="1:50" x14ac:dyDescent="0.15">
      <c r="A55" s="201" t="str">
        <f>'Tariffs July 2021'!K43</f>
        <v>Alinta Energy</v>
      </c>
      <c r="B55" s="202" t="str">
        <f>'Tariffs July 2021'!L43</f>
        <v>Home Deal</v>
      </c>
      <c r="C55" s="203">
        <f>IF('Tariffs July 2021'!BP43=0,91*'Tariffs July 2021'!M43/100,(91*'Tariffs July 2021'!M43/100)+'Tariffs July 2021'!BP43/4)</f>
        <v>83.198818181818169</v>
      </c>
      <c r="D55" s="203">
        <f>IF('Tariffs July 2021'!O43="",$K$5*'Tariffs July 2021'!N43/100,IF($K$5&gt;='Tariffs July 2021'!P43,('Tariffs July 2021'!P43*'Tariffs July 2021'!N43/100),($K$5*'Tariffs July 2021'!N43/100)))</f>
        <v>207.47982705454547</v>
      </c>
      <c r="E55" s="203">
        <f>IF('Tariffs July 2021'!T43&gt;0,IF(($K$5&lt;'Tariffs July 2021'!T43),(0),($K$5-'Tariffs July 2021'!T43)*'Tariffs July 2021'!U43/100),IF(AND('Tariffs July 2021'!R43&gt;0,'Tariffs July 2021'!T43=""),IF(($K$5&lt;'Tariffs July 2021'!R43),(0),($K$5-'Tariffs July 2021'!R43)*'Tariffs July 2021'!S43/100),IF(AND('Tariffs July 2021'!P43&gt;0,'Tariffs July 2021'!R43=""),IF(($K$5&lt;'Tariffs July 2021'!P43),(0),($K$5-'Tariffs July 2021'!P43)*'Tariffs July 2021'!Q43/100),0)))</f>
        <v>0</v>
      </c>
      <c r="F55" s="203">
        <f>($L$5)*'Tariffs July 2021'!AE43/100</f>
        <v>25.599475854545453</v>
      </c>
      <c r="G55" s="203">
        <f t="shared" si="29"/>
        <v>316.27812109090911</v>
      </c>
      <c r="H55" s="203">
        <f t="shared" si="24"/>
        <v>932.31721163636371</v>
      </c>
      <c r="I55" s="247">
        <f t="shared" si="30"/>
        <v>1265.1124843636364</v>
      </c>
      <c r="J55" s="204">
        <f t="shared" si="31"/>
        <v>1391.6237328000002</v>
      </c>
      <c r="K55" s="207">
        <f>'Tariffs July 2021'!AZ43</f>
        <v>0</v>
      </c>
      <c r="L55" s="207">
        <f>'Tariffs July 2021'!BA43</f>
        <v>0</v>
      </c>
      <c r="M55" s="207">
        <f>'Tariffs July 2021'!BB43</f>
        <v>0</v>
      </c>
      <c r="N55" s="207">
        <f>'Tariffs July 2021'!BC43</f>
        <v>0</v>
      </c>
      <c r="O55" s="205">
        <f>($F$6*'Tariffs July 2021'!AT43/100)*4</f>
        <v>0</v>
      </c>
      <c r="P55" s="206" t="str">
        <f t="shared" si="32"/>
        <v>No discount</v>
      </c>
      <c r="Q55" s="206" t="str">
        <f t="shared" si="25"/>
        <v>Exclusive</v>
      </c>
      <c r="R55" s="293">
        <f t="shared" si="33"/>
        <v>1265.1124843636364</v>
      </c>
      <c r="S55" s="247">
        <f t="shared" si="34"/>
        <v>1265.1124843636364</v>
      </c>
      <c r="T55" s="247">
        <f t="shared" si="26"/>
        <v>1265.1124843636364</v>
      </c>
      <c r="U55" s="247">
        <f t="shared" si="27"/>
        <v>1265.1124843636364</v>
      </c>
      <c r="V55" s="292">
        <f t="shared" si="28"/>
        <v>1391.6237328000002</v>
      </c>
      <c r="W55" s="292">
        <f t="shared" si="28"/>
        <v>1391.6237328000002</v>
      </c>
      <c r="X55" s="207">
        <f>'Tariffs July 2021'!BL43</f>
        <v>0</v>
      </c>
      <c r="Y55" s="207" t="str">
        <f>'Tariffs July 2021'!BM43</f>
        <v>n</v>
      </c>
      <c r="Z55" s="208">
        <f>'Tariffs July 2021'!G43</f>
        <v>42916</v>
      </c>
      <c r="AA55" s="342"/>
      <c r="AB55" s="342"/>
      <c r="AC55" s="342"/>
      <c r="AD55" s="342"/>
      <c r="AE55" s="342"/>
      <c r="AF55" s="342"/>
      <c r="AG55" s="342"/>
      <c r="AH55" s="342"/>
      <c r="AI55" s="342"/>
      <c r="AJ55" s="342"/>
      <c r="AK55" s="342"/>
      <c r="AL55" s="342"/>
      <c r="AM55" s="342"/>
      <c r="AN55" s="342"/>
      <c r="AO55" s="342"/>
      <c r="AP55" s="342"/>
      <c r="AQ55" s="342"/>
      <c r="AR55" s="342"/>
      <c r="AS55" s="342"/>
      <c r="AT55" s="342"/>
      <c r="AU55" s="342"/>
      <c r="AV55" s="342"/>
      <c r="AW55" s="342"/>
      <c r="AX55" s="342"/>
    </row>
    <row r="56" spans="1:50" x14ac:dyDescent="0.15">
      <c r="A56" s="201" t="str">
        <f>'Tariffs July 2021'!K44</f>
        <v>1st Energy</v>
      </c>
      <c r="B56" s="202" t="str">
        <f>'Tariffs July 2021'!L44</f>
        <v>Solar Bonus</v>
      </c>
      <c r="C56" s="203">
        <f>IF('Tariffs July 2021'!BP44=0,91*'Tariffs July 2021'!M44/100,(91*'Tariffs July 2021'!M44/100)+'Tariffs July 2021'!BP44/4)</f>
        <v>108.29</v>
      </c>
      <c r="D56" s="203">
        <f>IF('Tariffs July 2021'!O44="",$K$5*'Tariffs July 2021'!N44/100,IF($K$5&gt;='Tariffs July 2021'!P44,('Tariffs July 2021'!P44*'Tariffs July 2021'!N44/100),($K$5*'Tariffs July 2021'!N44/100)))</f>
        <v>230.61684096363635</v>
      </c>
      <c r="E56" s="203">
        <f>IF('Tariffs July 2021'!T44&gt;0,IF(($K$5&lt;'Tariffs July 2021'!T44),(0),($K$5-'Tariffs July 2021'!T44)*'Tariffs July 2021'!U44/100),IF(AND('Tariffs July 2021'!R44&gt;0,'Tariffs July 2021'!T44=""),IF(($K$5&lt;'Tariffs July 2021'!R44),(0),($K$5-'Tariffs July 2021'!R44)*'Tariffs July 2021'!S44/100),IF(AND('Tariffs July 2021'!P44&gt;0,'Tariffs July 2021'!R44=""),IF(($K$5&lt;'Tariffs July 2021'!P44),(0),($K$5-'Tariffs July 2021'!P44)*'Tariffs July 2021'!Q44/100),0)))</f>
        <v>0</v>
      </c>
      <c r="F56" s="203">
        <f>($L$5)*'Tariffs July 2021'!AE44/100</f>
        <v>23.738386363636366</v>
      </c>
      <c r="G56" s="203">
        <f t="shared" si="29"/>
        <v>362.64522732727272</v>
      </c>
      <c r="H56" s="203">
        <f t="shared" si="24"/>
        <v>1017.4209093090908</v>
      </c>
      <c r="I56" s="247">
        <f t="shared" si="30"/>
        <v>1450.5809093090909</v>
      </c>
      <c r="J56" s="204">
        <f t="shared" si="31"/>
        <v>1595.6390002400001</v>
      </c>
      <c r="K56" s="207">
        <f>'Tariffs July 2021'!AZ44</f>
        <v>0</v>
      </c>
      <c r="L56" s="207">
        <f>'Tariffs July 2021'!BA44</f>
        <v>0</v>
      </c>
      <c r="M56" s="207">
        <f>'Tariffs July 2021'!BB44</f>
        <v>0</v>
      </c>
      <c r="N56" s="207">
        <f>'Tariffs July 2021'!BC44</f>
        <v>0</v>
      </c>
      <c r="O56" s="205">
        <f>($F$6*'Tariffs July 2021'!AT44/100)*4</f>
        <v>345.68687999999997</v>
      </c>
      <c r="P56" s="206" t="str">
        <f t="shared" si="32"/>
        <v>No discount</v>
      </c>
      <c r="Q56" s="206" t="str">
        <f t="shared" si="25"/>
        <v>Exclusive</v>
      </c>
      <c r="R56" s="293">
        <f t="shared" si="33"/>
        <v>1450.5809093090909</v>
      </c>
      <c r="S56" s="247">
        <f t="shared" si="34"/>
        <v>1450.5809093090909</v>
      </c>
      <c r="T56" s="247">
        <f t="shared" si="26"/>
        <v>1104.8940293090909</v>
      </c>
      <c r="U56" s="247">
        <f t="shared" si="27"/>
        <v>1104.8940293090909</v>
      </c>
      <c r="V56" s="292">
        <f t="shared" si="28"/>
        <v>1215.38343224</v>
      </c>
      <c r="W56" s="292">
        <f t="shared" si="28"/>
        <v>1215.38343224</v>
      </c>
      <c r="X56" s="207">
        <f>'Tariffs July 2021'!BL44</f>
        <v>0</v>
      </c>
      <c r="Y56" s="207" t="str">
        <f>'Tariffs July 2021'!BM44</f>
        <v>n</v>
      </c>
      <c r="Z56" s="208">
        <f>'Tariffs July 2021'!G44</f>
        <v>42916</v>
      </c>
      <c r="AA56" s="342"/>
      <c r="AB56" s="342"/>
      <c r="AC56" s="342"/>
      <c r="AD56" s="342"/>
      <c r="AE56" s="342"/>
      <c r="AF56" s="342"/>
      <c r="AG56" s="342"/>
      <c r="AH56" s="342"/>
      <c r="AI56" s="342"/>
      <c r="AJ56" s="342"/>
      <c r="AK56" s="342"/>
      <c r="AL56" s="342"/>
      <c r="AM56" s="342"/>
      <c r="AN56" s="342"/>
      <c r="AO56" s="342"/>
      <c r="AP56" s="342"/>
      <c r="AQ56" s="342"/>
      <c r="AR56" s="342"/>
      <c r="AS56" s="342"/>
      <c r="AT56" s="342"/>
      <c r="AU56" s="342"/>
      <c r="AV56" s="342"/>
      <c r="AW56" s="342"/>
      <c r="AX56" s="342"/>
    </row>
    <row r="57" spans="1:50" x14ac:dyDescent="0.15">
      <c r="A57" s="201" t="str">
        <f>'Tariffs July 2021'!K45</f>
        <v>ReAmped Energy</v>
      </c>
      <c r="B57" s="202" t="str">
        <f>'Tariffs July 2021'!L45</f>
        <v>Solar</v>
      </c>
      <c r="C57" s="203">
        <f>IF('Tariffs July 2021'!BP45=0,91*'Tariffs July 2021'!M45/100,(91*'Tariffs July 2021'!M45/100)+'Tariffs July 2021'!BP45/4)</f>
        <v>94.151909090909086</v>
      </c>
      <c r="D57" s="203">
        <f>IF('Tariffs July 2021'!O45="",$K$5*'Tariffs July 2021'!N45/100,IF($K$5&gt;='Tariffs July 2021'!P45,('Tariffs July 2021'!P45*'Tariffs July 2021'!N45/100),($K$5*'Tariffs July 2021'!N45/100)))</f>
        <v>258.16602961818177</v>
      </c>
      <c r="E57" s="203">
        <f>IF('Tariffs July 2021'!T45&gt;0,IF(($K$5&lt;'Tariffs July 2021'!T45),(0),($K$5-'Tariffs July 2021'!T45)*'Tariffs July 2021'!U45/100),IF(AND('Tariffs July 2021'!R45&gt;0,'Tariffs July 2021'!T45=""),IF(($K$5&lt;'Tariffs July 2021'!R45),(0),($K$5-'Tariffs July 2021'!R45)*'Tariffs July 2021'!S45/100),IF(AND('Tariffs July 2021'!P45&gt;0,'Tariffs July 2021'!R45=""),IF(($K$5&lt;'Tariffs July 2021'!P45),(0),($K$5-'Tariffs July 2021'!P45)*'Tariffs July 2021'!Q45/100),0)))</f>
        <v>0</v>
      </c>
      <c r="F57" s="203">
        <f>($L$5)*'Tariffs July 2021'!AE45/100</f>
        <v>34.088322818181815</v>
      </c>
      <c r="G57" s="203">
        <f t="shared" si="29"/>
        <v>386.4062615272727</v>
      </c>
      <c r="H57" s="203">
        <f t="shared" si="24"/>
        <v>1169.0174097454544</v>
      </c>
      <c r="I57" s="247">
        <f t="shared" si="30"/>
        <v>1545.6250461090908</v>
      </c>
      <c r="J57" s="204">
        <f t="shared" si="31"/>
        <v>1700.18755072</v>
      </c>
      <c r="K57" s="207">
        <f>'Tariffs July 2021'!AZ45</f>
        <v>0</v>
      </c>
      <c r="L57" s="207">
        <f>'Tariffs July 2021'!BA45</f>
        <v>0</v>
      </c>
      <c r="M57" s="207">
        <f>'Tariffs July 2021'!BB45</f>
        <v>0</v>
      </c>
      <c r="N57" s="207">
        <f>'Tariffs July 2021'!BC45</f>
        <v>0</v>
      </c>
      <c r="O57" s="205">
        <f>($F$6*'Tariffs July 2021'!AT45/100)*4</f>
        <v>534.24335999999994</v>
      </c>
      <c r="P57" s="206" t="str">
        <f t="shared" si="32"/>
        <v>No discount</v>
      </c>
      <c r="Q57" s="206" t="str">
        <f t="shared" si="25"/>
        <v>Exclusive</v>
      </c>
      <c r="R57" s="293">
        <f t="shared" si="33"/>
        <v>1545.6250461090908</v>
      </c>
      <c r="S57" s="247">
        <f t="shared" si="34"/>
        <v>1545.6250461090908</v>
      </c>
      <c r="T57" s="247">
        <f t="shared" si="26"/>
        <v>1011.3816861090909</v>
      </c>
      <c r="U57" s="247">
        <f t="shared" si="27"/>
        <v>1011.3816861090909</v>
      </c>
      <c r="V57" s="292">
        <f t="shared" ref="V57:W66" si="35">T57*1.1</f>
        <v>1112.51985472</v>
      </c>
      <c r="W57" s="292">
        <f t="shared" si="35"/>
        <v>1112.51985472</v>
      </c>
      <c r="X57" s="207">
        <f>'Tariffs July 2021'!BL45</f>
        <v>0</v>
      </c>
      <c r="Y57" s="207" t="str">
        <f>'Tariffs July 2021'!BM45</f>
        <v>n</v>
      </c>
      <c r="Z57" s="208">
        <f>'Tariffs July 2021'!G45</f>
        <v>42642</v>
      </c>
      <c r="AA57" s="342"/>
      <c r="AB57" s="342"/>
      <c r="AC57" s="342"/>
      <c r="AD57" s="342"/>
      <c r="AE57" s="342"/>
      <c r="AF57" s="342"/>
      <c r="AG57" s="342"/>
      <c r="AH57" s="342"/>
      <c r="AI57" s="342"/>
      <c r="AJ57" s="342"/>
      <c r="AK57" s="342"/>
      <c r="AL57" s="342"/>
      <c r="AM57" s="342"/>
      <c r="AN57" s="342"/>
      <c r="AO57" s="342"/>
      <c r="AP57" s="342"/>
      <c r="AQ57" s="342"/>
      <c r="AR57" s="342"/>
      <c r="AS57" s="342"/>
      <c r="AT57" s="342"/>
      <c r="AU57" s="342"/>
      <c r="AV57" s="342"/>
      <c r="AW57" s="342"/>
      <c r="AX57" s="342"/>
    </row>
    <row r="58" spans="1:50" x14ac:dyDescent="0.15">
      <c r="A58" s="201" t="str">
        <f>'Tariffs July 2021'!K46</f>
        <v>Amber Electric</v>
      </c>
      <c r="B58" s="202" t="str">
        <f>'Tariffs July 2021'!L46</f>
        <v>Amber Plan</v>
      </c>
      <c r="C58" s="203">
        <f>IF('Tariffs July 2021'!BP46=0,91*'Tariffs July 2021'!M46/100,(91*'Tariffs July 2021'!M46/100)+'Tariffs July 2021'!BP46/4)</f>
        <v>89.395090909090911</v>
      </c>
      <c r="D58" s="203">
        <f>IF('Tariffs July 2021'!O46="",$K$5*'Tariffs July 2021'!N46/100,IF($K$5&gt;='Tariffs July 2021'!P46,('Tariffs July 2021'!P46*'Tariffs July 2021'!N46/100),($K$5*'Tariffs July 2021'!N46/100)))</f>
        <v>205.97323079999998</v>
      </c>
      <c r="E58" s="203">
        <f>IF('Tariffs July 2021'!T46&gt;0,IF(($K$5&lt;'Tariffs July 2021'!T46),(0),($K$5-'Tariffs July 2021'!T46)*'Tariffs July 2021'!U46/100),IF(AND('Tariffs July 2021'!R46&gt;0,'Tariffs July 2021'!T46=""),IF(($K$5&lt;'Tariffs July 2021'!R46),(0),($K$5-'Tariffs July 2021'!R46)*'Tariffs July 2021'!S46/100),IF(AND('Tariffs July 2021'!P46&gt;0,'Tariffs July 2021'!R46=""),IF(($K$5&lt;'Tariffs July 2021'!P46),(0),($K$5-'Tariffs July 2021'!P46)*'Tariffs July 2021'!Q46/100),0)))</f>
        <v>0</v>
      </c>
      <c r="F58" s="203">
        <f>($L$5)*'Tariffs July 2021'!AE46/100</f>
        <v>32.417140418181816</v>
      </c>
      <c r="G58" s="203">
        <f t="shared" si="29"/>
        <v>327.78546212727269</v>
      </c>
      <c r="H58" s="203">
        <f t="shared" si="24"/>
        <v>953.56148487272708</v>
      </c>
      <c r="I58" s="247">
        <f t="shared" si="30"/>
        <v>1311.1418485090908</v>
      </c>
      <c r="J58" s="204">
        <f t="shared" si="31"/>
        <v>1442.2560333599999</v>
      </c>
      <c r="K58" s="207">
        <f>'Tariffs July 2021'!AZ46</f>
        <v>0</v>
      </c>
      <c r="L58" s="207">
        <f>'Tariffs July 2021'!BA46</f>
        <v>0</v>
      </c>
      <c r="M58" s="207">
        <f>'Tariffs July 2021'!BB46</f>
        <v>0</v>
      </c>
      <c r="N58" s="207">
        <f>'Tariffs July 2021'!BC46</f>
        <v>0</v>
      </c>
      <c r="O58" s="205">
        <f>($F$6*'Tariffs July 2021'!AT46/100)*4</f>
        <v>0</v>
      </c>
      <c r="P58" s="206" t="str">
        <f t="shared" si="32"/>
        <v>No discount</v>
      </c>
      <c r="Q58" s="206" t="str">
        <f t="shared" si="25"/>
        <v>Exclusive</v>
      </c>
      <c r="R58" s="293">
        <f t="shared" si="33"/>
        <v>1311.1418485090908</v>
      </c>
      <c r="S58" s="247">
        <f t="shared" si="34"/>
        <v>1311.1418485090908</v>
      </c>
      <c r="T58" s="247">
        <f t="shared" si="26"/>
        <v>1311.1418485090908</v>
      </c>
      <c r="U58" s="247">
        <f t="shared" si="27"/>
        <v>1311.1418485090908</v>
      </c>
      <c r="V58" s="292">
        <f t="shared" si="35"/>
        <v>1442.2560333599999</v>
      </c>
      <c r="W58" s="292">
        <f t="shared" si="35"/>
        <v>1442.2560333599999</v>
      </c>
      <c r="X58" s="207">
        <f>'Tariffs July 2021'!BL46</f>
        <v>0</v>
      </c>
      <c r="Y58" s="207" t="str">
        <f>'Tariffs July 2021'!BM46</f>
        <v>n</v>
      </c>
      <c r="Z58" s="208">
        <f>'Tariffs July 2021'!G46</f>
        <v>42916</v>
      </c>
      <c r="AA58" s="342"/>
      <c r="AB58" s="342"/>
      <c r="AC58" s="342"/>
      <c r="AD58" s="342"/>
      <c r="AE58" s="342"/>
      <c r="AF58" s="342"/>
      <c r="AG58" s="342"/>
      <c r="AH58" s="342"/>
      <c r="AI58" s="342"/>
      <c r="AJ58" s="342"/>
      <c r="AK58" s="342"/>
      <c r="AL58" s="342"/>
      <c r="AM58" s="342"/>
      <c r="AN58" s="342"/>
      <c r="AO58" s="342"/>
      <c r="AP58" s="342"/>
      <c r="AQ58" s="342"/>
      <c r="AR58" s="342"/>
      <c r="AS58" s="342"/>
      <c r="AT58" s="342"/>
      <c r="AU58" s="342"/>
      <c r="AV58" s="342"/>
      <c r="AW58" s="342"/>
      <c r="AX58" s="342"/>
    </row>
    <row r="59" spans="1:50" x14ac:dyDescent="0.15">
      <c r="A59" s="201" t="str">
        <f>'Tariffs July 2021'!K47</f>
        <v>CovaU</v>
      </c>
      <c r="B59" s="202" t="str">
        <f>'Tariffs July 2021'!L47</f>
        <v>Freedom Plus Solar</v>
      </c>
      <c r="C59" s="203">
        <f>IF('Tariffs July 2021'!BP47=0,91*'Tariffs July 2021'!M47/100,(91*'Tariffs July 2021'!M47/100)+'Tariffs July 2021'!BP47/4)</f>
        <v>92.547000000000011</v>
      </c>
      <c r="D59" s="203">
        <f>IF('Tariffs July 2021'!O47="",$K$5*'Tariffs July 2021'!N47/100,IF($K$5&gt;='Tariffs July 2021'!P47,('Tariffs July 2021'!P47*'Tariffs July 2021'!N47/100),($K$5*'Tariffs July 2021'!N47/100)))</f>
        <v>251.60157450909085</v>
      </c>
      <c r="E59" s="203">
        <f>IF('Tariffs July 2021'!T47&gt;0,IF(($K$5&lt;'Tariffs July 2021'!T47),(0),($K$5-'Tariffs July 2021'!T47)*'Tariffs July 2021'!U47/100),IF(AND('Tariffs July 2021'!R47&gt;0,'Tariffs July 2021'!T47=""),IF(($K$5&lt;'Tariffs July 2021'!R47),(0),($K$5-'Tariffs July 2021'!R47)*'Tariffs July 2021'!S47/100),IF(AND('Tariffs July 2021'!P47&gt;0,'Tariffs July 2021'!R47=""),IF(($K$5&lt;'Tariffs July 2021'!P47),(0),($K$5-'Tariffs July 2021'!P47)*'Tariffs July 2021'!Q47/100),0)))</f>
        <v>0</v>
      </c>
      <c r="F59" s="203">
        <f>($L$5)*'Tariffs July 2021'!AE47/100</f>
        <v>32.379159000000001</v>
      </c>
      <c r="G59" s="203">
        <f t="shared" si="29"/>
        <v>376.52773350909087</v>
      </c>
      <c r="H59" s="203">
        <f t="shared" si="24"/>
        <v>1135.9229340363634</v>
      </c>
      <c r="I59" s="247">
        <f t="shared" si="30"/>
        <v>1506.1109340363635</v>
      </c>
      <c r="J59" s="204">
        <f t="shared" si="31"/>
        <v>1656.7220274399999</v>
      </c>
      <c r="K59" s="207">
        <f>'Tariffs July 2021'!AZ47</f>
        <v>15</v>
      </c>
      <c r="L59" s="207">
        <f>'Tariffs July 2021'!BA47</f>
        <v>0</v>
      </c>
      <c r="M59" s="207">
        <f>'Tariffs July 2021'!BB47</f>
        <v>0</v>
      </c>
      <c r="N59" s="207">
        <f>'Tariffs July 2021'!BC47</f>
        <v>0</v>
      </c>
      <c r="O59" s="205">
        <f>($F$6*'Tariffs July 2021'!AT47/100)*4</f>
        <v>345.68687999999997</v>
      </c>
      <c r="P59" s="206" t="str">
        <f t="shared" si="32"/>
        <v>Guaranteed off bill</v>
      </c>
      <c r="Q59" s="206" t="str">
        <f t="shared" si="25"/>
        <v>Exclusive</v>
      </c>
      <c r="R59" s="293">
        <f t="shared" si="33"/>
        <v>1280.194293930909</v>
      </c>
      <c r="S59" s="247">
        <f t="shared" si="34"/>
        <v>1280.194293930909</v>
      </c>
      <c r="T59" s="247">
        <f t="shared" si="26"/>
        <v>934.50741393090902</v>
      </c>
      <c r="U59" s="247">
        <f t="shared" si="27"/>
        <v>934.50741393090902</v>
      </c>
      <c r="V59" s="292">
        <f t="shared" si="35"/>
        <v>1027.958155324</v>
      </c>
      <c r="W59" s="292">
        <f t="shared" si="35"/>
        <v>1027.958155324</v>
      </c>
      <c r="X59" s="207">
        <f>'Tariffs July 2021'!BL47</f>
        <v>0</v>
      </c>
      <c r="Y59" s="207" t="str">
        <f>'Tariffs July 2021'!BM47</f>
        <v>n</v>
      </c>
      <c r="Z59" s="208">
        <f>'Tariffs July 2021'!G47</f>
        <v>42654</v>
      </c>
      <c r="AA59" s="342"/>
      <c r="AB59" s="342"/>
      <c r="AC59" s="342"/>
      <c r="AD59" s="342"/>
      <c r="AE59" s="342"/>
      <c r="AF59" s="342"/>
      <c r="AG59" s="342"/>
      <c r="AH59" s="342"/>
      <c r="AI59" s="342"/>
      <c r="AJ59" s="342"/>
      <c r="AK59" s="342"/>
      <c r="AL59" s="342"/>
      <c r="AM59" s="342"/>
      <c r="AN59" s="342"/>
      <c r="AO59" s="342"/>
      <c r="AP59" s="342"/>
      <c r="AQ59" s="342"/>
      <c r="AR59" s="342"/>
      <c r="AS59" s="342"/>
      <c r="AT59" s="342"/>
      <c r="AU59" s="342"/>
      <c r="AV59" s="342"/>
      <c r="AW59" s="342"/>
      <c r="AX59" s="342"/>
    </row>
    <row r="60" spans="1:50" x14ac:dyDescent="0.15">
      <c r="A60" s="201" t="str">
        <f>'Tariffs July 2021'!K48</f>
        <v>Discover Energy</v>
      </c>
      <c r="B60" s="202" t="str">
        <f>'Tariffs July 2021'!L48</f>
        <v>Solar Smart</v>
      </c>
      <c r="C60" s="203">
        <f>IF('Tariffs July 2021'!BP48=0,91*'Tariffs July 2021'!M48/100,(91*'Tariffs July 2021'!M48/100)+'Tariffs July 2021'!BP48/4)</f>
        <v>68.183818181818182</v>
      </c>
      <c r="D60" s="203">
        <f>IF('Tariffs July 2021'!O48="",$K$5*'Tariffs July 2021'!N48/100,IF($K$5&gt;='Tariffs July 2021'!P48,('Tariffs July 2021'!P48*'Tariffs July 2021'!N48/100),($K$5*'Tariffs July 2021'!N48/100)))</f>
        <v>272.15585198181816</v>
      </c>
      <c r="E60" s="203">
        <f>IF('Tariffs July 2021'!T48&gt;0,IF(($K$5&lt;'Tariffs July 2021'!T48),(0),($K$5-'Tariffs July 2021'!T48)*'Tariffs July 2021'!U48/100),IF(AND('Tariffs July 2021'!R48&gt;0,'Tariffs July 2021'!T48=""),IF(($K$5&lt;'Tariffs July 2021'!R48),(0),($K$5-'Tariffs July 2021'!R48)*'Tariffs July 2021'!S48/100),IF(AND('Tariffs July 2021'!P48&gt;0,'Tariffs July 2021'!R48=""),IF(($K$5&lt;'Tariffs July 2021'!P48),(0),($K$5-'Tariffs July 2021'!P48)*'Tariffs July 2021'!Q48/100),0)))</f>
        <v>0</v>
      </c>
      <c r="F60" s="203">
        <f>($L$5)*'Tariffs July 2021'!AE48/100</f>
        <v>32.189251909090906</v>
      </c>
      <c r="G60" s="203">
        <f t="shared" si="29"/>
        <v>372.52892207272725</v>
      </c>
      <c r="H60" s="203">
        <f t="shared" si="24"/>
        <v>1217.3804155636362</v>
      </c>
      <c r="I60" s="247">
        <f t="shared" si="30"/>
        <v>1490.115688290909</v>
      </c>
      <c r="J60" s="204">
        <f t="shared" si="31"/>
        <v>1639.12725712</v>
      </c>
      <c r="K60" s="207">
        <f>'Tariffs July 2021'!AZ48</f>
        <v>0</v>
      </c>
      <c r="L60" s="207">
        <f>'Tariffs July 2021'!BA48</f>
        <v>18</v>
      </c>
      <c r="M60" s="207">
        <f>'Tariffs July 2021'!BB48</f>
        <v>0</v>
      </c>
      <c r="N60" s="207">
        <f>'Tariffs July 2021'!BC48</f>
        <v>0</v>
      </c>
      <c r="O60" s="205">
        <f>($F$6*'Tariffs July 2021'!AT48/100)*4</f>
        <v>502.81727999999998</v>
      </c>
      <c r="P60" s="206" t="str">
        <f t="shared" si="32"/>
        <v>Guaranteed off usage</v>
      </c>
      <c r="Q60" s="206" t="str">
        <f t="shared" si="25"/>
        <v>Exclusive</v>
      </c>
      <c r="R60" s="293">
        <f t="shared" si="33"/>
        <v>1270.9872134894545</v>
      </c>
      <c r="S60" s="247">
        <f t="shared" si="34"/>
        <v>1270.9872134894545</v>
      </c>
      <c r="T60" s="247">
        <f t="shared" si="26"/>
        <v>768.16993348945448</v>
      </c>
      <c r="U60" s="247">
        <f t="shared" si="27"/>
        <v>768.16993348945448</v>
      </c>
      <c r="V60" s="292">
        <f t="shared" si="35"/>
        <v>844.9869268384</v>
      </c>
      <c r="W60" s="292">
        <f t="shared" si="35"/>
        <v>844.9869268384</v>
      </c>
      <c r="X60" s="207">
        <f>'Tariffs July 2021'!BL48</f>
        <v>0</v>
      </c>
      <c r="Y60" s="207" t="str">
        <f>'Tariffs July 2021'!BM48</f>
        <v>n</v>
      </c>
      <c r="Z60" s="208">
        <f>'Tariffs July 2021'!G48</f>
        <v>42916</v>
      </c>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row>
    <row r="61" spans="1:50" x14ac:dyDescent="0.15">
      <c r="A61" s="201" t="str">
        <f>'Tariffs July 2021'!K49</f>
        <v>Future X Power</v>
      </c>
      <c r="B61" s="202" t="str">
        <f>'Tariffs July 2021'!L49</f>
        <v>Flexi Saver</v>
      </c>
      <c r="C61" s="203">
        <f>IF('Tariffs July 2021'!BP49=0,91*'Tariffs July 2021'!M49/100,(91*'Tariffs July 2021'!M49/100)+'Tariffs July 2021'!BP49/4)</f>
        <v>83.777909090909077</v>
      </c>
      <c r="D61" s="203">
        <f>IF('Tariffs July 2021'!O49="",$K$5*'Tariffs July 2021'!N49/100,IF($K$5&gt;='Tariffs July 2021'!P49,('Tariffs July 2021'!P49*'Tariffs July 2021'!N49/100),($K$5*'Tariffs July 2021'!N49/100)))</f>
        <v>208.23312518181817</v>
      </c>
      <c r="E61" s="203">
        <f>IF('Tariffs July 2021'!T49&gt;0,IF(($K$5&lt;'Tariffs July 2021'!T49),(0),($K$5-'Tariffs July 2021'!T49)*'Tariffs July 2021'!U49/100),IF(AND('Tariffs July 2021'!R49&gt;0,'Tariffs July 2021'!T49=""),IF(($K$5&lt;'Tariffs July 2021'!R49),(0),($K$5-'Tariffs July 2021'!R49)*'Tariffs July 2021'!S49/100),IF(AND('Tariffs July 2021'!P49&gt;0,'Tariffs July 2021'!R49=""),IF(($K$5&lt;'Tariffs July 2021'!P49),(0),($K$5-'Tariffs July 2021'!P49)*'Tariffs July 2021'!Q49/100),0)))</f>
        <v>0</v>
      </c>
      <c r="F61" s="203">
        <f>($L$5)*'Tariffs July 2021'!AE49/100</f>
        <v>34.145294945454538</v>
      </c>
      <c r="G61" s="203">
        <f t="shared" si="29"/>
        <v>326.15632921818178</v>
      </c>
      <c r="H61" s="203">
        <f t="shared" si="24"/>
        <v>969.51368050909082</v>
      </c>
      <c r="I61" s="247">
        <f t="shared" si="30"/>
        <v>1304.6253168727271</v>
      </c>
      <c r="J61" s="204">
        <f t="shared" si="31"/>
        <v>1435.0878485599999</v>
      </c>
      <c r="K61" s="207">
        <f>'Tariffs July 2021'!AZ49</f>
        <v>0</v>
      </c>
      <c r="L61" s="207">
        <f>'Tariffs July 2021'!BA49</f>
        <v>0</v>
      </c>
      <c r="M61" s="207">
        <f>'Tariffs July 2021'!BB49</f>
        <v>0</v>
      </c>
      <c r="N61" s="207">
        <f>'Tariffs July 2021'!BC49</f>
        <v>0</v>
      </c>
      <c r="O61" s="205">
        <f>($F$6*'Tariffs July 2021'!AT49/100)*4</f>
        <v>125.70432</v>
      </c>
      <c r="P61" s="206" t="str">
        <f t="shared" si="32"/>
        <v>No discount</v>
      </c>
      <c r="Q61" s="206" t="str">
        <f t="shared" si="25"/>
        <v>Exclusive</v>
      </c>
      <c r="R61" s="293">
        <f t="shared" si="33"/>
        <v>1304.6253168727271</v>
      </c>
      <c r="S61" s="247">
        <f t="shared" si="34"/>
        <v>1304.6253168727271</v>
      </c>
      <c r="T61" s="247">
        <f t="shared" si="26"/>
        <v>1178.9209968727271</v>
      </c>
      <c r="U61" s="247">
        <f t="shared" si="27"/>
        <v>1178.9209968727271</v>
      </c>
      <c r="V61" s="292">
        <f t="shared" si="35"/>
        <v>1296.8130965599998</v>
      </c>
      <c r="W61" s="292">
        <f t="shared" si="35"/>
        <v>1296.8130965599998</v>
      </c>
      <c r="X61" s="207">
        <f>'Tariffs July 2021'!BL49</f>
        <v>0</v>
      </c>
      <c r="Y61" s="207" t="str">
        <f>'Tariffs July 2021'!BM49</f>
        <v>n</v>
      </c>
      <c r="Z61" s="208">
        <f>'Tariffs July 2021'!G49</f>
        <v>42587</v>
      </c>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row>
    <row r="62" spans="1:50" x14ac:dyDescent="0.15">
      <c r="A62" s="201" t="str">
        <f>'Tariffs July 2021'!K50</f>
        <v>GloBird Energy</v>
      </c>
      <c r="B62" s="202" t="str">
        <f>'Tariffs July 2021'!L50</f>
        <v>SureSave</v>
      </c>
      <c r="C62" s="203">
        <f>IF('Tariffs July 2021'!BP50=0,91*'Tariffs July 2021'!M50/100,(91*'Tariffs July 2021'!M50/100)+'Tariffs July 2021'!BP50/4)</f>
        <v>109.19999999999999</v>
      </c>
      <c r="D62" s="203">
        <f>IF('Tariffs July 2021'!O50="",$K$5*'Tariffs July 2021'!N50/100,IF($K$5&gt;='Tariffs July 2021'!P50,('Tariffs July 2021'!P50*'Tariffs July 2021'!N50/100),($K$5*'Tariffs July 2021'!N50/100)))</f>
        <v>227.28080639999999</v>
      </c>
      <c r="E62" s="203">
        <f>IF('Tariffs July 2021'!T50&gt;0,IF(($K$5&lt;'Tariffs July 2021'!T50),(0),($K$5-'Tariffs July 2021'!T50)*'Tariffs July 2021'!U50/100),IF(AND('Tariffs July 2021'!R50&gt;0,'Tariffs July 2021'!T50=""),IF(($K$5&lt;'Tariffs July 2021'!R50),(0),($K$5-'Tariffs July 2021'!R50)*'Tariffs July 2021'!S50/100),IF(AND('Tariffs July 2021'!P50&gt;0,'Tariffs July 2021'!R50=""),IF(($K$5&lt;'Tariffs July 2021'!P50),(0),($K$5-'Tariffs July 2021'!P50)*'Tariffs July 2021'!Q50/100),0)))</f>
        <v>0</v>
      </c>
      <c r="F62" s="203">
        <f>($L$5)*'Tariffs July 2021'!AE50/100</f>
        <v>32.796954599999992</v>
      </c>
      <c r="G62" s="203">
        <f t="shared" si="29"/>
        <v>369.277761</v>
      </c>
      <c r="H62" s="203">
        <f t="shared" si="24"/>
        <v>1040.311044</v>
      </c>
      <c r="I62" s="247">
        <f t="shared" si="30"/>
        <v>1477.111044</v>
      </c>
      <c r="J62" s="204">
        <f t="shared" si="31"/>
        <v>1624.8221484000001</v>
      </c>
      <c r="K62" s="207">
        <f>'Tariffs July 2021'!AZ50</f>
        <v>0</v>
      </c>
      <c r="L62" s="207">
        <f>'Tariffs July 2021'!BA50</f>
        <v>0</v>
      </c>
      <c r="M62" s="207">
        <f>'Tariffs July 2021'!BB50</f>
        <v>0</v>
      </c>
      <c r="N62" s="207">
        <f>'Tariffs July 2021'!BC50</f>
        <v>0</v>
      </c>
      <c r="O62" s="205">
        <f>($F$6*'Tariffs July 2021'!AT50/100)*4</f>
        <v>94.278239999999983</v>
      </c>
      <c r="P62" s="206" t="str">
        <f t="shared" si="32"/>
        <v>No discount</v>
      </c>
      <c r="Q62" s="206" t="str">
        <f t="shared" si="25"/>
        <v>Exclusive</v>
      </c>
      <c r="R62" s="293">
        <f t="shared" si="33"/>
        <v>1477.111044</v>
      </c>
      <c r="S62" s="247">
        <f t="shared" si="34"/>
        <v>1477.111044</v>
      </c>
      <c r="T62" s="247">
        <f t="shared" si="26"/>
        <v>1382.8328040000001</v>
      </c>
      <c r="U62" s="247">
        <f t="shared" si="27"/>
        <v>1382.8328040000001</v>
      </c>
      <c r="V62" s="292">
        <f t="shared" si="35"/>
        <v>1521.1160844000003</v>
      </c>
      <c r="W62" s="292">
        <f t="shared" si="35"/>
        <v>1521.1160844000003</v>
      </c>
      <c r="X62" s="207">
        <f>'Tariffs July 2021'!BL50</f>
        <v>0</v>
      </c>
      <c r="Y62" s="207" t="str">
        <f>'Tariffs July 2021'!BM50</f>
        <v>n</v>
      </c>
      <c r="Z62" s="208">
        <f>'Tariffs July 2021'!G50</f>
        <v>42916</v>
      </c>
      <c r="AA62" s="342"/>
      <c r="AB62" s="342"/>
      <c r="AC62" s="342"/>
      <c r="AD62" s="342"/>
      <c r="AE62" s="342"/>
      <c r="AF62" s="342"/>
      <c r="AG62" s="342"/>
      <c r="AH62" s="342"/>
      <c r="AI62" s="342"/>
      <c r="AJ62" s="342"/>
      <c r="AK62" s="342"/>
      <c r="AL62" s="342"/>
      <c r="AM62" s="342"/>
      <c r="AN62" s="342"/>
      <c r="AO62" s="342"/>
      <c r="AP62" s="342"/>
      <c r="AQ62" s="342"/>
      <c r="AR62" s="342"/>
      <c r="AS62" s="342"/>
      <c r="AT62" s="342"/>
      <c r="AU62" s="342"/>
      <c r="AV62" s="342"/>
      <c r="AW62" s="342"/>
      <c r="AX62" s="342"/>
    </row>
    <row r="63" spans="1:50" x14ac:dyDescent="0.15">
      <c r="A63" s="201" t="str">
        <f>'Tariffs July 2021'!K51</f>
        <v>Kogan Energy</v>
      </c>
      <c r="B63" s="202" t="str">
        <f>'Tariffs July 2021'!L51</f>
        <v>Market offer</v>
      </c>
      <c r="C63" s="203">
        <f>IF('Tariffs July 2021'!BP51=0,91*'Tariffs July 2021'!M51/100,(91*'Tariffs July 2021'!M51/100)+'Tariffs July 2021'!BP51/4)</f>
        <v>110.19272727272724</v>
      </c>
      <c r="D63" s="203">
        <f>IF('Tariffs July 2021'!O51="",$K$5*'Tariffs July 2021'!N51/100,IF($K$5&gt;='Tariffs July 2021'!P51,('Tariffs July 2021'!P51*'Tariffs July 2021'!N51/100),($K$5*'Tariffs July 2021'!N51/100)))</f>
        <v>185.09611127272728</v>
      </c>
      <c r="E63" s="203">
        <f>IF('Tariffs July 2021'!T51&gt;0,IF(($K$5&lt;'Tariffs July 2021'!T51),(0),($K$5-'Tariffs July 2021'!T51)*'Tariffs July 2021'!U51/100),IF(AND('Tariffs July 2021'!R51&gt;0,'Tariffs July 2021'!T51=""),IF(($K$5&lt;'Tariffs July 2021'!R51),(0),($K$5-'Tariffs July 2021'!R51)*'Tariffs July 2021'!S51/100),IF(AND('Tariffs July 2021'!P51&gt;0,'Tariffs July 2021'!R51=""),IF(($K$5&lt;'Tariffs July 2021'!P51),(0),($K$5-'Tariffs July 2021'!P51)*'Tariffs July 2021'!Q51/100),0)))</f>
        <v>0</v>
      </c>
      <c r="F63" s="203">
        <f>($L$5)*'Tariffs July 2021'!AE51/100</f>
        <v>23.187655799999998</v>
      </c>
      <c r="G63" s="203">
        <f t="shared" si="29"/>
        <v>318.47649434545451</v>
      </c>
      <c r="H63" s="203">
        <f t="shared" si="24"/>
        <v>833.13506829090909</v>
      </c>
      <c r="I63" s="247">
        <f t="shared" si="30"/>
        <v>1273.905977381818</v>
      </c>
      <c r="J63" s="204">
        <f t="shared" si="31"/>
        <v>1401.2965751199999</v>
      </c>
      <c r="K63" s="207">
        <f>'Tariffs July 2021'!AZ51</f>
        <v>0</v>
      </c>
      <c r="L63" s="207">
        <f>'Tariffs July 2021'!BA51</f>
        <v>0</v>
      </c>
      <c r="M63" s="207">
        <f>'Tariffs July 2021'!BB51</f>
        <v>0</v>
      </c>
      <c r="N63" s="207">
        <f>'Tariffs July 2021'!BC51</f>
        <v>0</v>
      </c>
      <c r="O63" s="205">
        <f>($F$6*'Tariffs July 2021'!AT51/100)*4</f>
        <v>90.507110399999988</v>
      </c>
      <c r="P63" s="206" t="str">
        <f t="shared" si="32"/>
        <v>No discount</v>
      </c>
      <c r="Q63" s="206" t="str">
        <f t="shared" si="25"/>
        <v>Exclusive</v>
      </c>
      <c r="R63" s="293">
        <f t="shared" si="33"/>
        <v>1273.905977381818</v>
      </c>
      <c r="S63" s="247">
        <f t="shared" si="34"/>
        <v>1273.905977381818</v>
      </c>
      <c r="T63" s="247">
        <f t="shared" si="26"/>
        <v>1183.3988669818182</v>
      </c>
      <c r="U63" s="247">
        <f t="shared" si="27"/>
        <v>1183.3988669818182</v>
      </c>
      <c r="V63" s="292">
        <f t="shared" si="35"/>
        <v>1301.7387536800002</v>
      </c>
      <c r="W63" s="292">
        <f t="shared" si="35"/>
        <v>1301.7387536800002</v>
      </c>
      <c r="X63" s="207">
        <f>'Tariffs July 2021'!BL51</f>
        <v>0</v>
      </c>
      <c r="Y63" s="207" t="str">
        <f>'Tariffs July 2021'!BM51</f>
        <v>n</v>
      </c>
      <c r="Z63" s="208">
        <f>'Tariffs July 2021'!G51</f>
        <v>42900</v>
      </c>
      <c r="AA63" s="342"/>
      <c r="AB63" s="342"/>
      <c r="AC63" s="342"/>
      <c r="AD63" s="342"/>
      <c r="AE63" s="342"/>
      <c r="AF63" s="342"/>
      <c r="AG63" s="342"/>
      <c r="AH63" s="342"/>
      <c r="AI63" s="342"/>
      <c r="AJ63" s="342"/>
      <c r="AK63" s="342"/>
      <c r="AL63" s="342"/>
      <c r="AM63" s="342"/>
      <c r="AN63" s="342"/>
      <c r="AO63" s="342"/>
      <c r="AP63" s="342"/>
      <c r="AQ63" s="342"/>
      <c r="AR63" s="342"/>
      <c r="AS63" s="342"/>
      <c r="AT63" s="342"/>
      <c r="AU63" s="342"/>
      <c r="AV63" s="342"/>
      <c r="AW63" s="342"/>
      <c r="AX63" s="342"/>
    </row>
    <row r="64" spans="1:50" x14ac:dyDescent="0.15">
      <c r="A64" s="201" t="str">
        <f>'Tariffs July 2021'!K52</f>
        <v>Locality Planning Energy</v>
      </c>
      <c r="B64" s="202" t="str">
        <f>'Tariffs July 2021'!L52</f>
        <v>LPE Mates Rates (solar)</v>
      </c>
      <c r="C64" s="203">
        <f>IF('Tariffs July 2021'!BP52=0,91*'Tariffs July 2021'!M52/100,(91*'Tariffs July 2021'!M52/100)+'Tariffs July 2021'!BP52/4)</f>
        <v>140.18181818181819</v>
      </c>
      <c r="D64" s="203">
        <f>IF('Tariffs July 2021'!O52="",$K$5*'Tariffs July 2021'!N52/100,IF($K$5&gt;='Tariffs July 2021'!P52,('Tariffs July 2021'!P52*'Tariffs July 2021'!N52/100),($K$5*'Tariffs July 2021'!N52/100)))</f>
        <v>195.96512710909093</v>
      </c>
      <c r="E64" s="203">
        <f>IF('Tariffs July 2021'!T52&gt;0,IF(($K$5&lt;'Tariffs July 2021'!T52),(0),($K$5-'Tariffs July 2021'!T52)*'Tariffs July 2021'!U52/100),IF(AND('Tariffs July 2021'!R52&gt;0,'Tariffs July 2021'!T52=""),IF(($K$5&lt;'Tariffs July 2021'!R52),(0),($K$5-'Tariffs July 2021'!R52)*'Tariffs July 2021'!S52/100),IF(AND('Tariffs July 2021'!P52&gt;0,'Tariffs July 2021'!R52=""),IF(($K$5&lt;'Tariffs July 2021'!P52),(0),($K$5-'Tariffs July 2021'!P52)*'Tariffs July 2021'!Q52/100),0)))</f>
        <v>0</v>
      </c>
      <c r="F64" s="203">
        <f>($L$5)*'Tariffs July 2021'!AE52/100</f>
        <v>26.643964854545448</v>
      </c>
      <c r="G64" s="203">
        <f t="shared" si="29"/>
        <v>362.79091014545457</v>
      </c>
      <c r="H64" s="203">
        <f t="shared" si="24"/>
        <v>890.43636785454555</v>
      </c>
      <c r="I64" s="247">
        <f t="shared" si="30"/>
        <v>1451.1636405818183</v>
      </c>
      <c r="J64" s="204">
        <f t="shared" si="31"/>
        <v>1596.2800046400002</v>
      </c>
      <c r="K64" s="207">
        <f>'Tariffs July 2021'!AZ52</f>
        <v>0</v>
      </c>
      <c r="L64" s="207">
        <f>'Tariffs July 2021'!BA52</f>
        <v>0</v>
      </c>
      <c r="M64" s="207">
        <f>'Tariffs July 2021'!BB52</f>
        <v>0</v>
      </c>
      <c r="N64" s="207">
        <f>'Tariffs July 2021'!BC52</f>
        <v>0</v>
      </c>
      <c r="O64" s="205">
        <f>($F$6*'Tariffs July 2021'!AT52/100)*4</f>
        <v>172.84343999999999</v>
      </c>
      <c r="P64" s="206" t="str">
        <f t="shared" si="32"/>
        <v>No discount</v>
      </c>
      <c r="Q64" s="206" t="str">
        <f t="shared" si="25"/>
        <v>Exclusive</v>
      </c>
      <c r="R64" s="293">
        <f t="shared" si="33"/>
        <v>1451.1636405818183</v>
      </c>
      <c r="S64" s="247">
        <f t="shared" si="34"/>
        <v>1451.1636405818183</v>
      </c>
      <c r="T64" s="247">
        <f t="shared" si="26"/>
        <v>1278.3202005818184</v>
      </c>
      <c r="U64" s="247">
        <f t="shared" si="27"/>
        <v>1278.3202005818184</v>
      </c>
      <c r="V64" s="292">
        <f t="shared" si="35"/>
        <v>1406.1522206400005</v>
      </c>
      <c r="W64" s="292">
        <f t="shared" si="35"/>
        <v>1406.1522206400005</v>
      </c>
      <c r="X64" s="207">
        <f>'Tariffs July 2021'!BL52</f>
        <v>0</v>
      </c>
      <c r="Y64" s="207" t="str">
        <f>'Tariffs July 2021'!BM52</f>
        <v>n</v>
      </c>
      <c r="Z64" s="208">
        <f>'Tariffs July 2021'!G52</f>
        <v>42916</v>
      </c>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row>
    <row r="65" spans="1:1024 1029:4092 4097:8190 8193:9214 9219:12287 12290:13312 13315:14336 14341:16384" x14ac:dyDescent="0.15">
      <c r="A65" s="201" t="str">
        <f>'Tariffs July 2021'!K53</f>
        <v>OVO Energy</v>
      </c>
      <c r="B65" s="202" t="str">
        <f>'Tariffs July 2021'!L53</f>
        <v>The One Plan</v>
      </c>
      <c r="C65" s="203">
        <f>IF('Tariffs July 2021'!BP53=0,91*'Tariffs July 2021'!M53/100,(91*'Tariffs July 2021'!M53/100)+'Tariffs July 2021'!BP53/4)</f>
        <v>81.899999999999991</v>
      </c>
      <c r="D65" s="203">
        <f>IF('Tariffs July 2021'!O53="",$K$5*'Tariffs July 2021'!N53/100,IF($K$5&gt;='Tariffs July 2021'!P53,('Tariffs July 2021'!P53*'Tariffs July 2021'!N53/100),($K$5*'Tariffs July 2021'!N53/100)))</f>
        <v>209.52449339999998</v>
      </c>
      <c r="E65" s="203">
        <f>IF('Tariffs July 2021'!T53&gt;0,IF(($K$5&lt;'Tariffs July 2021'!T53),(0),($K$5-'Tariffs July 2021'!T53)*'Tariffs July 2021'!U53/100),IF(AND('Tariffs July 2021'!R53&gt;0,'Tariffs July 2021'!T53=""),IF(($K$5&lt;'Tariffs July 2021'!R53),(0),($K$5-'Tariffs July 2021'!R53)*'Tariffs July 2021'!S53/100),IF(AND('Tariffs July 2021'!P53&gt;0,'Tariffs July 2021'!R53=""),IF(($K$5&lt;'Tariffs July 2021'!P53),(0),($K$5-'Tariffs July 2021'!P53)*'Tariffs July 2021'!Q53/100),0)))</f>
        <v>0</v>
      </c>
      <c r="F65" s="203">
        <f>($L$5)*'Tariffs July 2021'!AE53/100</f>
        <v>27.992305199999997</v>
      </c>
      <c r="G65" s="203">
        <f t="shared" si="29"/>
        <v>319.41679859999994</v>
      </c>
      <c r="H65" s="203">
        <f t="shared" si="24"/>
        <v>950.06719439999983</v>
      </c>
      <c r="I65" s="247">
        <f t="shared" si="30"/>
        <v>1277.6671943999997</v>
      </c>
      <c r="J65" s="204">
        <f t="shared" si="31"/>
        <v>1405.4339138399998</v>
      </c>
      <c r="K65" s="207">
        <f>'Tariffs July 2021'!AZ53</f>
        <v>0</v>
      </c>
      <c r="L65" s="207">
        <f>'Tariffs July 2021'!BA53</f>
        <v>0</v>
      </c>
      <c r="M65" s="207">
        <f>'Tariffs July 2021'!BB53</f>
        <v>0</v>
      </c>
      <c r="N65" s="207">
        <f>'Tariffs July 2021'!BC53</f>
        <v>0</v>
      </c>
      <c r="O65" s="205">
        <f>($F$6*'Tariffs July 2021'!AT53/100)*4</f>
        <v>251.40863999999999</v>
      </c>
      <c r="P65" s="206" t="str">
        <f t="shared" si="32"/>
        <v>No discount</v>
      </c>
      <c r="Q65" s="206" t="str">
        <f t="shared" si="25"/>
        <v>Exclusive</v>
      </c>
      <c r="R65" s="293">
        <f t="shared" si="33"/>
        <v>1277.6671943999997</v>
      </c>
      <c r="S65" s="247">
        <f t="shared" si="34"/>
        <v>1277.6671943999997</v>
      </c>
      <c r="T65" s="247">
        <f t="shared" si="26"/>
        <v>1026.2585543999999</v>
      </c>
      <c r="U65" s="247">
        <f t="shared" si="27"/>
        <v>1026.2585543999999</v>
      </c>
      <c r="V65" s="292">
        <f t="shared" si="35"/>
        <v>1128.88440984</v>
      </c>
      <c r="W65" s="292">
        <f t="shared" si="35"/>
        <v>1128.88440984</v>
      </c>
      <c r="X65" s="207">
        <f>'Tariffs July 2021'!BL53</f>
        <v>0</v>
      </c>
      <c r="Y65" s="207" t="str">
        <f>'Tariffs July 2021'!BM53</f>
        <v>n</v>
      </c>
      <c r="Z65" s="208">
        <f>'Tariffs July 2021'!G53</f>
        <v>42916</v>
      </c>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row>
    <row r="66" spans="1:1024 1029:4092 4097:8190 8193:9214 9219:12287 12290:13312 13315:14336 14341:16384" x14ac:dyDescent="0.15">
      <c r="A66" s="201" t="str">
        <f>'Tariffs July 2021'!K54</f>
        <v>Sumo Power</v>
      </c>
      <c r="B66" s="202" t="str">
        <f>'Tariffs July 2021'!L54</f>
        <v>Assure</v>
      </c>
      <c r="C66" s="203">
        <f>IF('Tariffs July 2021'!BP54=0,91*'Tariffs July 2021'!M54/100,(91*'Tariffs July 2021'!M54/100)+'Tariffs July 2021'!BP54/4)</f>
        <v>81.899999999999991</v>
      </c>
      <c r="D66" s="203">
        <f>IF('Tariffs July 2021'!O54="",$K$5*'Tariffs July 2021'!N54/100,IF($K$5&gt;='Tariffs July 2021'!P54,('Tariffs July 2021'!P54*'Tariffs July 2021'!N54/100),($K$5*'Tariffs July 2021'!N54/100)))</f>
        <v>201.23821399999997</v>
      </c>
      <c r="E66" s="203">
        <f>IF('Tariffs July 2021'!T54&gt;0,IF(($K$5&lt;'Tariffs July 2021'!T54),(0),($K$5-'Tariffs July 2021'!T54)*'Tariffs July 2021'!U54/100),IF(AND('Tariffs July 2021'!R54&gt;0,'Tariffs July 2021'!T54=""),IF(($K$5&lt;'Tariffs July 2021'!R54),(0),($K$5-'Tariffs July 2021'!R54)*'Tariffs July 2021'!S54/100),IF(AND('Tariffs July 2021'!P54&gt;0,'Tariffs July 2021'!R54=""),IF(($K$5&lt;'Tariffs July 2021'!P54),(0),($K$5-'Tariffs July 2021'!P54)*'Tariffs July 2021'!Q54/100),0)))</f>
        <v>0</v>
      </c>
      <c r="F66" s="203">
        <f>($L$5)*'Tariffs July 2021'!AE54/100</f>
        <v>28.201202999999996</v>
      </c>
      <c r="G66" s="203">
        <f t="shared" si="29"/>
        <v>311.33941699999997</v>
      </c>
      <c r="H66" s="203">
        <f t="shared" si="24"/>
        <v>917.75766799999997</v>
      </c>
      <c r="I66" s="247">
        <f t="shared" si="30"/>
        <v>1245.3576679999999</v>
      </c>
      <c r="J66" s="204">
        <f t="shared" si="31"/>
        <v>1369.8934348</v>
      </c>
      <c r="K66" s="207">
        <f>'Tariffs July 2021'!AZ54</f>
        <v>0</v>
      </c>
      <c r="L66" s="207">
        <f>'Tariffs July 2021'!BA54</f>
        <v>0</v>
      </c>
      <c r="M66" s="207">
        <f>'Tariffs July 2021'!BB54</f>
        <v>0</v>
      </c>
      <c r="N66" s="207">
        <f>'Tariffs July 2021'!BC54</f>
        <v>0</v>
      </c>
      <c r="O66" s="205">
        <f>($F$6*'Tariffs July 2021'!AT54/100)*4</f>
        <v>188.55647999999997</v>
      </c>
      <c r="P66" s="206" t="str">
        <f t="shared" si="32"/>
        <v>No discount</v>
      </c>
      <c r="Q66" s="206" t="str">
        <f t="shared" si="25"/>
        <v>Exclusive</v>
      </c>
      <c r="R66" s="293">
        <f t="shared" si="33"/>
        <v>1245.3576679999999</v>
      </c>
      <c r="S66" s="247">
        <f t="shared" si="34"/>
        <v>1245.3576679999999</v>
      </c>
      <c r="T66" s="247">
        <f t="shared" si="26"/>
        <v>1056.8011879999999</v>
      </c>
      <c r="U66" s="247">
        <f t="shared" si="27"/>
        <v>1056.8011879999999</v>
      </c>
      <c r="V66" s="292">
        <f t="shared" si="35"/>
        <v>1162.4813068000001</v>
      </c>
      <c r="W66" s="292">
        <f t="shared" si="35"/>
        <v>1162.4813068000001</v>
      </c>
      <c r="X66" s="207">
        <f>'Tariffs July 2021'!BL54</f>
        <v>0</v>
      </c>
      <c r="Y66" s="207" t="str">
        <f>'Tariffs July 2021'!BM54</f>
        <v>n</v>
      </c>
      <c r="Z66" s="208">
        <f>'Tariffs July 2021'!G54</f>
        <v>42594</v>
      </c>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EC66" s="251"/>
      <c r="ED66" s="251"/>
      <c r="EE66" s="251"/>
      <c r="EF66" s="251"/>
      <c r="EG66" s="251"/>
      <c r="EH66" s="251"/>
      <c r="EI66" s="252"/>
      <c r="EJ66" s="253"/>
      <c r="EO66" s="254"/>
      <c r="ER66" s="252"/>
      <c r="ES66" s="252"/>
      <c r="ET66" s="252"/>
      <c r="EU66" s="252"/>
      <c r="EV66" s="253"/>
      <c r="EW66" s="253"/>
      <c r="EX66" s="255"/>
      <c r="EY66" s="255"/>
      <c r="EZ66" s="256"/>
      <c r="FC66" s="251"/>
      <c r="FD66" s="251"/>
      <c r="FE66" s="251"/>
      <c r="FF66" s="251"/>
      <c r="FG66" s="251"/>
      <c r="FH66" s="251"/>
      <c r="FI66" s="252"/>
      <c r="FJ66" s="253"/>
      <c r="FO66" s="254"/>
      <c r="FR66" s="252"/>
      <c r="FS66" s="252"/>
      <c r="FT66" s="252"/>
      <c r="FU66" s="252"/>
      <c r="FV66" s="253"/>
      <c r="FW66" s="253"/>
      <c r="FX66" s="255"/>
      <c r="FY66" s="255"/>
      <c r="FZ66" s="256"/>
      <c r="GC66" s="251"/>
      <c r="GD66" s="251"/>
      <c r="GE66" s="251"/>
      <c r="GF66" s="251"/>
      <c r="GG66" s="251"/>
      <c r="GH66" s="251"/>
      <c r="GI66" s="252"/>
      <c r="GJ66" s="253"/>
      <c r="GO66" s="254"/>
      <c r="GR66" s="252"/>
      <c r="GS66" s="252"/>
      <c r="GT66" s="252"/>
      <c r="GU66" s="252"/>
      <c r="GV66" s="253"/>
      <c r="GW66" s="253"/>
      <c r="GX66" s="255"/>
      <c r="GY66" s="255"/>
      <c r="GZ66" s="256"/>
      <c r="HC66" s="251"/>
      <c r="HD66" s="251"/>
      <c r="HE66" s="251"/>
      <c r="HF66" s="251"/>
      <c r="HG66" s="251"/>
      <c r="HH66" s="251"/>
      <c r="HI66" s="252"/>
      <c r="HJ66" s="253"/>
      <c r="HO66" s="254"/>
      <c r="HR66" s="252"/>
      <c r="HS66" s="252"/>
      <c r="HT66" s="252"/>
      <c r="HU66" s="252"/>
      <c r="HV66" s="253"/>
      <c r="HW66" s="253"/>
      <c r="HX66" s="255"/>
      <c r="HY66" s="255"/>
      <c r="HZ66" s="256"/>
      <c r="IC66" s="251"/>
      <c r="ID66" s="251"/>
      <c r="IE66" s="251"/>
      <c r="IF66" s="251"/>
      <c r="IG66" s="251"/>
      <c r="IH66" s="251"/>
      <c r="II66" s="252"/>
      <c r="IJ66" s="253"/>
      <c r="IO66" s="254"/>
      <c r="IR66" s="252"/>
      <c r="IS66" s="252"/>
      <c r="IT66" s="252"/>
      <c r="IU66" s="252"/>
      <c r="IV66" s="253"/>
      <c r="IW66" s="253"/>
      <c r="IX66" s="255"/>
      <c r="IY66" s="255"/>
      <c r="IZ66" s="256"/>
      <c r="JC66" s="251"/>
      <c r="JD66" s="251"/>
      <c r="JE66" s="251"/>
      <c r="JF66" s="251"/>
      <c r="JG66" s="251"/>
      <c r="JH66" s="251"/>
      <c r="JI66" s="252"/>
      <c r="JJ66" s="253"/>
      <c r="JO66" s="254"/>
      <c r="JR66" s="252"/>
      <c r="JS66" s="252"/>
      <c r="JT66" s="252"/>
      <c r="JU66" s="252"/>
      <c r="JV66" s="253"/>
      <c r="JW66" s="253"/>
      <c r="JX66" s="255"/>
      <c r="JY66" s="255"/>
      <c r="JZ66" s="256"/>
      <c r="KC66" s="251"/>
      <c r="KD66" s="251"/>
      <c r="KE66" s="251"/>
      <c r="KF66" s="251"/>
      <c r="KG66" s="251"/>
      <c r="KH66" s="251"/>
      <c r="KI66" s="252"/>
      <c r="KJ66" s="253"/>
      <c r="KO66" s="254"/>
      <c r="KR66" s="252"/>
      <c r="KS66" s="252"/>
      <c r="KT66" s="252"/>
      <c r="KU66" s="252"/>
      <c r="KV66" s="253"/>
      <c r="KW66" s="253"/>
      <c r="KX66" s="255"/>
      <c r="KY66" s="255"/>
      <c r="KZ66" s="256"/>
      <c r="LC66" s="251"/>
      <c r="LD66" s="251"/>
      <c r="LE66" s="251"/>
      <c r="LF66" s="251"/>
      <c r="LG66" s="251"/>
      <c r="LH66" s="251"/>
      <c r="LI66" s="252"/>
      <c r="LJ66" s="253"/>
      <c r="LO66" s="254"/>
      <c r="LR66" s="252"/>
      <c r="LS66" s="252"/>
      <c r="LT66" s="252"/>
      <c r="LU66" s="252"/>
      <c r="LV66" s="253"/>
      <c r="LW66" s="253"/>
      <c r="LX66" s="255"/>
      <c r="LY66" s="255"/>
      <c r="LZ66" s="256"/>
      <c r="MC66" s="251"/>
      <c r="MD66" s="251"/>
      <c r="ME66" s="251"/>
      <c r="MF66" s="251"/>
      <c r="MG66" s="251"/>
      <c r="MH66" s="251"/>
      <c r="MI66" s="252"/>
      <c r="MJ66" s="253"/>
      <c r="MO66" s="254"/>
      <c r="MR66" s="252"/>
      <c r="MS66" s="252"/>
      <c r="MT66" s="252"/>
      <c r="MU66" s="252"/>
      <c r="MV66" s="253"/>
      <c r="MW66" s="253"/>
      <c r="MX66" s="255"/>
      <c r="MY66" s="255"/>
      <c r="MZ66" s="256"/>
      <c r="NC66" s="251"/>
      <c r="ND66" s="251"/>
      <c r="NE66" s="251"/>
      <c r="NF66" s="251"/>
      <c r="NG66" s="251"/>
      <c r="NH66" s="251"/>
      <c r="NI66" s="252"/>
      <c r="NJ66" s="253"/>
      <c r="NO66" s="254"/>
      <c r="NR66" s="252"/>
      <c r="NS66" s="252"/>
      <c r="NT66" s="252"/>
      <c r="NU66" s="252"/>
      <c r="NV66" s="253"/>
      <c r="NW66" s="253"/>
      <c r="NX66" s="255"/>
      <c r="NY66" s="255"/>
      <c r="NZ66" s="256"/>
      <c r="OC66" s="251"/>
      <c r="OD66" s="251"/>
      <c r="OE66" s="251"/>
      <c r="OF66" s="251"/>
      <c r="OG66" s="251"/>
      <c r="OH66" s="251"/>
      <c r="OI66" s="252"/>
      <c r="OJ66" s="253"/>
      <c r="OO66" s="254"/>
      <c r="OR66" s="252"/>
      <c r="OS66" s="252"/>
      <c r="OT66" s="252"/>
      <c r="OU66" s="252"/>
      <c r="OV66" s="253"/>
      <c r="OW66" s="253"/>
      <c r="OX66" s="255"/>
      <c r="OY66" s="255"/>
      <c r="OZ66" s="256"/>
      <c r="PC66" s="251"/>
      <c r="PD66" s="251"/>
      <c r="PE66" s="251"/>
      <c r="PF66" s="251"/>
      <c r="PG66" s="251"/>
      <c r="PH66" s="251"/>
      <c r="PI66" s="252"/>
      <c r="PJ66" s="253"/>
      <c r="PO66" s="254"/>
      <c r="PR66" s="252"/>
      <c r="PS66" s="252"/>
      <c r="PT66" s="252"/>
      <c r="PU66" s="252"/>
      <c r="PV66" s="253"/>
      <c r="PW66" s="253"/>
      <c r="PX66" s="255"/>
      <c r="PY66" s="255"/>
      <c r="PZ66" s="256"/>
      <c r="QC66" s="251"/>
      <c r="QD66" s="251"/>
      <c r="QE66" s="251"/>
      <c r="QF66" s="251"/>
      <c r="QG66" s="251"/>
      <c r="QH66" s="251"/>
      <c r="QI66" s="252"/>
      <c r="QJ66" s="253"/>
      <c r="QO66" s="254"/>
      <c r="QR66" s="252"/>
      <c r="QS66" s="252"/>
      <c r="QT66" s="252"/>
      <c r="QU66" s="252"/>
      <c r="QV66" s="253"/>
      <c r="QW66" s="253"/>
      <c r="QX66" s="255"/>
      <c r="QY66" s="255"/>
      <c r="QZ66" s="256"/>
      <c r="RC66" s="251"/>
      <c r="RD66" s="251"/>
      <c r="RE66" s="251"/>
      <c r="RF66" s="251"/>
      <c r="RG66" s="251"/>
      <c r="RH66" s="251"/>
      <c r="RI66" s="252"/>
      <c r="RJ66" s="253"/>
      <c r="RO66" s="254"/>
      <c r="RR66" s="252"/>
      <c r="RS66" s="252"/>
      <c r="RT66" s="252"/>
      <c r="RU66" s="252"/>
      <c r="RV66" s="253"/>
      <c r="RW66" s="253"/>
      <c r="RX66" s="255"/>
      <c r="RY66" s="255"/>
      <c r="RZ66" s="256"/>
      <c r="SC66" s="251"/>
      <c r="SD66" s="251"/>
      <c r="SE66" s="251"/>
      <c r="SF66" s="251"/>
      <c r="SG66" s="251"/>
      <c r="SH66" s="251"/>
      <c r="SI66" s="252"/>
      <c r="SJ66" s="253"/>
      <c r="SO66" s="254"/>
      <c r="SR66" s="252"/>
      <c r="SS66" s="252"/>
      <c r="ST66" s="252"/>
      <c r="SU66" s="252"/>
      <c r="SV66" s="253"/>
      <c r="SW66" s="253"/>
      <c r="SX66" s="255"/>
      <c r="SY66" s="255"/>
      <c r="SZ66" s="256"/>
      <c r="TC66" s="251"/>
      <c r="TD66" s="251"/>
      <c r="TE66" s="251"/>
      <c r="TF66" s="251"/>
      <c r="TG66" s="251"/>
      <c r="TH66" s="251"/>
      <c r="TI66" s="252"/>
      <c r="TJ66" s="253"/>
      <c r="TO66" s="254"/>
      <c r="TR66" s="252"/>
      <c r="TS66" s="252"/>
      <c r="TT66" s="252"/>
      <c r="TU66" s="252"/>
      <c r="TV66" s="253"/>
      <c r="TW66" s="253"/>
      <c r="TX66" s="255"/>
      <c r="TY66" s="255"/>
      <c r="TZ66" s="256"/>
      <c r="UC66" s="251"/>
      <c r="UD66" s="251"/>
      <c r="UE66" s="251"/>
      <c r="UF66" s="251"/>
      <c r="UG66" s="251"/>
      <c r="UH66" s="251"/>
      <c r="UI66" s="252"/>
      <c r="UJ66" s="253"/>
      <c r="UO66" s="254"/>
      <c r="UR66" s="252"/>
      <c r="US66" s="252"/>
      <c r="UT66" s="252"/>
      <c r="UU66" s="252"/>
      <c r="UV66" s="253"/>
      <c r="UW66" s="253"/>
      <c r="UX66" s="255"/>
      <c r="UY66" s="255"/>
      <c r="UZ66" s="256"/>
      <c r="VC66" s="251"/>
      <c r="VD66" s="251"/>
      <c r="VE66" s="251"/>
      <c r="VF66" s="251"/>
      <c r="VG66" s="251"/>
      <c r="VH66" s="251"/>
      <c r="VI66" s="252"/>
      <c r="VJ66" s="253"/>
      <c r="VO66" s="254"/>
      <c r="VR66" s="252"/>
      <c r="VS66" s="252"/>
      <c r="VT66" s="252"/>
      <c r="VU66" s="252"/>
      <c r="VV66" s="253"/>
      <c r="VW66" s="253"/>
      <c r="VX66" s="255"/>
      <c r="VY66" s="255"/>
      <c r="VZ66" s="256"/>
      <c r="WC66" s="251"/>
      <c r="WD66" s="251"/>
      <c r="WE66" s="251"/>
      <c r="WF66" s="251"/>
      <c r="WG66" s="251"/>
      <c r="WH66" s="251"/>
      <c r="WI66" s="252"/>
      <c r="WJ66" s="253"/>
      <c r="WO66" s="254"/>
      <c r="WR66" s="252"/>
      <c r="WS66" s="252"/>
      <c r="WT66" s="252"/>
      <c r="WU66" s="252"/>
      <c r="WV66" s="253"/>
      <c r="WW66" s="253"/>
      <c r="WX66" s="255"/>
      <c r="WY66" s="255"/>
      <c r="WZ66" s="256"/>
      <c r="XC66" s="251"/>
      <c r="XD66" s="251"/>
      <c r="XE66" s="251"/>
      <c r="XF66" s="251"/>
      <c r="XG66" s="251"/>
      <c r="XH66" s="251"/>
      <c r="XI66" s="252"/>
      <c r="XJ66" s="253"/>
      <c r="XO66" s="254"/>
      <c r="XR66" s="252"/>
      <c r="XS66" s="252"/>
      <c r="XT66" s="252"/>
      <c r="XU66" s="252"/>
      <c r="XV66" s="253"/>
      <c r="XW66" s="253"/>
      <c r="XX66" s="255"/>
      <c r="XY66" s="255"/>
      <c r="XZ66" s="256"/>
      <c r="YC66" s="251"/>
      <c r="YD66" s="251"/>
      <c r="YE66" s="251"/>
      <c r="YF66" s="251"/>
      <c r="YG66" s="251"/>
      <c r="YH66" s="251"/>
      <c r="YI66" s="252"/>
      <c r="YJ66" s="253"/>
      <c r="YO66" s="254"/>
      <c r="YR66" s="252"/>
      <c r="YS66" s="252"/>
      <c r="YT66" s="252"/>
      <c r="YU66" s="252"/>
      <c r="YV66" s="253"/>
      <c r="YW66" s="253"/>
      <c r="YX66" s="255"/>
      <c r="YY66" s="255"/>
      <c r="YZ66" s="256"/>
      <c r="ZC66" s="251"/>
      <c r="ZD66" s="251"/>
      <c r="ZE66" s="251"/>
      <c r="ZF66" s="251"/>
      <c r="ZG66" s="251"/>
      <c r="ZH66" s="251"/>
      <c r="ZI66" s="252"/>
      <c r="ZJ66" s="253"/>
      <c r="ZO66" s="254"/>
      <c r="ZR66" s="252"/>
      <c r="ZS66" s="252"/>
      <c r="ZT66" s="252"/>
      <c r="ZU66" s="252"/>
      <c r="ZV66" s="253"/>
      <c r="ZW66" s="253"/>
      <c r="ZX66" s="255"/>
      <c r="ZY66" s="255"/>
      <c r="ZZ66" s="256"/>
      <c r="AAC66" s="251"/>
      <c r="AAD66" s="251"/>
      <c r="AAE66" s="251"/>
      <c r="AAF66" s="251"/>
      <c r="AAG66" s="251"/>
      <c r="AAH66" s="251"/>
      <c r="AAI66" s="252"/>
      <c r="AAJ66" s="253"/>
      <c r="AAO66" s="254"/>
      <c r="AAR66" s="252"/>
      <c r="AAS66" s="252"/>
      <c r="AAT66" s="252"/>
      <c r="AAU66" s="252"/>
      <c r="AAV66" s="253"/>
      <c r="AAW66" s="253"/>
      <c r="AAX66" s="255"/>
      <c r="AAY66" s="255"/>
      <c r="AAZ66" s="256"/>
      <c r="ABC66" s="251"/>
      <c r="ABD66" s="251"/>
      <c r="ABE66" s="251"/>
      <c r="ABF66" s="251"/>
      <c r="ABG66" s="251"/>
      <c r="ABH66" s="251"/>
      <c r="ABI66" s="252"/>
      <c r="ABJ66" s="253"/>
      <c r="ABO66" s="254"/>
      <c r="ABR66" s="252"/>
      <c r="ABS66" s="252"/>
      <c r="ABT66" s="252"/>
      <c r="ABU66" s="252"/>
      <c r="ABV66" s="253"/>
      <c r="ABW66" s="253"/>
      <c r="ABX66" s="255"/>
      <c r="ABY66" s="255"/>
      <c r="ABZ66" s="256"/>
      <c r="ACC66" s="251"/>
      <c r="ACD66" s="251"/>
      <c r="ACE66" s="251"/>
      <c r="ACF66" s="251"/>
      <c r="ACG66" s="251"/>
      <c r="ACH66" s="251"/>
      <c r="ACI66" s="252"/>
      <c r="ACJ66" s="253"/>
      <c r="ACO66" s="254"/>
      <c r="ACR66" s="252"/>
      <c r="ACS66" s="252"/>
      <c r="ACT66" s="252"/>
      <c r="ACU66" s="252"/>
      <c r="ACV66" s="253"/>
      <c r="ACW66" s="253"/>
      <c r="ACX66" s="255"/>
      <c r="ACY66" s="255"/>
      <c r="ACZ66" s="256"/>
      <c r="ADC66" s="251"/>
      <c r="ADD66" s="251"/>
      <c r="ADE66" s="251"/>
      <c r="ADF66" s="251"/>
      <c r="ADG66" s="251"/>
      <c r="ADH66" s="251"/>
      <c r="ADI66" s="252"/>
      <c r="ADJ66" s="253"/>
      <c r="ADO66" s="254"/>
      <c r="ADR66" s="252"/>
      <c r="ADS66" s="252"/>
      <c r="ADT66" s="252"/>
      <c r="ADU66" s="252"/>
      <c r="ADV66" s="253"/>
      <c r="ADW66" s="253"/>
      <c r="ADX66" s="255"/>
      <c r="ADY66" s="255"/>
      <c r="ADZ66" s="256"/>
      <c r="AEC66" s="251"/>
      <c r="AED66" s="251"/>
      <c r="AEE66" s="251"/>
      <c r="AEF66" s="251"/>
      <c r="AEG66" s="251"/>
      <c r="AEH66" s="251"/>
      <c r="AEI66" s="252"/>
      <c r="AEJ66" s="253"/>
      <c r="AEO66" s="254"/>
      <c r="AER66" s="252"/>
      <c r="AES66" s="252"/>
      <c r="AET66" s="252"/>
      <c r="AEU66" s="252"/>
      <c r="AEV66" s="253"/>
      <c r="AEW66" s="253"/>
      <c r="AEX66" s="255"/>
      <c r="AEY66" s="255"/>
      <c r="AEZ66" s="256"/>
      <c r="AFC66" s="251"/>
      <c r="AFD66" s="251"/>
      <c r="AFE66" s="251"/>
      <c r="AFF66" s="251"/>
      <c r="AFG66" s="251"/>
      <c r="AFH66" s="251"/>
      <c r="AFI66" s="252"/>
      <c r="AFJ66" s="253"/>
      <c r="AFO66" s="254"/>
      <c r="AFR66" s="252"/>
      <c r="AFS66" s="252"/>
      <c r="AFT66" s="252"/>
      <c r="AFU66" s="252"/>
      <c r="AFV66" s="253"/>
      <c r="AFW66" s="253"/>
      <c r="AFX66" s="255"/>
      <c r="AFY66" s="255"/>
      <c r="AFZ66" s="256"/>
      <c r="AGC66" s="251"/>
      <c r="AGD66" s="251"/>
      <c r="AGE66" s="251"/>
      <c r="AGF66" s="251"/>
      <c r="AGG66" s="251"/>
      <c r="AGH66" s="251"/>
      <c r="AGI66" s="252"/>
      <c r="AGJ66" s="253"/>
      <c r="AGO66" s="254"/>
      <c r="AGR66" s="252"/>
      <c r="AGS66" s="252"/>
      <c r="AGT66" s="252"/>
      <c r="AGU66" s="252"/>
      <c r="AGV66" s="253"/>
      <c r="AGW66" s="253"/>
      <c r="AGX66" s="255"/>
      <c r="AGY66" s="255"/>
      <c r="AGZ66" s="256"/>
      <c r="AHC66" s="251"/>
      <c r="AHD66" s="251"/>
      <c r="AHE66" s="251"/>
      <c r="AHF66" s="251"/>
      <c r="AHG66" s="251"/>
      <c r="AHH66" s="251"/>
      <c r="AHI66" s="252"/>
      <c r="AHJ66" s="253"/>
      <c r="AHO66" s="254"/>
      <c r="AHR66" s="252"/>
      <c r="AHS66" s="252"/>
      <c r="AHT66" s="252"/>
      <c r="AHU66" s="252"/>
      <c r="AHV66" s="253"/>
      <c r="AHW66" s="253"/>
      <c r="AHX66" s="255"/>
      <c r="AHY66" s="255"/>
      <c r="AHZ66" s="256"/>
      <c r="AIC66" s="251"/>
      <c r="AID66" s="251"/>
      <c r="AIE66" s="251"/>
      <c r="AIF66" s="251"/>
      <c r="AIG66" s="251"/>
      <c r="AIH66" s="251"/>
      <c r="AII66" s="252"/>
      <c r="AIJ66" s="253"/>
      <c r="AIO66" s="254"/>
      <c r="AIR66" s="252"/>
      <c r="AIS66" s="252"/>
      <c r="AIT66" s="252"/>
      <c r="AIU66" s="252"/>
      <c r="AIV66" s="253"/>
      <c r="AIW66" s="253"/>
      <c r="AIX66" s="255"/>
      <c r="AIY66" s="255"/>
      <c r="AIZ66" s="256"/>
      <c r="AJC66" s="251"/>
      <c r="AJD66" s="251"/>
      <c r="AJE66" s="251"/>
      <c r="AJF66" s="251"/>
      <c r="AJG66" s="251"/>
      <c r="AJH66" s="251"/>
      <c r="AJI66" s="252"/>
      <c r="AJJ66" s="253"/>
      <c r="AJO66" s="254"/>
      <c r="AJR66" s="252"/>
      <c r="AJS66" s="252"/>
      <c r="AJT66" s="252"/>
      <c r="AJU66" s="252"/>
      <c r="AJV66" s="253"/>
      <c r="AJW66" s="253"/>
      <c r="AJX66" s="255"/>
      <c r="AJY66" s="255"/>
      <c r="AJZ66" s="256"/>
      <c r="AKC66" s="251"/>
      <c r="AKD66" s="251"/>
      <c r="AKE66" s="251"/>
      <c r="AKF66" s="251"/>
      <c r="AKG66" s="251"/>
      <c r="AKH66" s="251"/>
      <c r="AKI66" s="252"/>
      <c r="AKJ66" s="253"/>
      <c r="AKO66" s="254"/>
      <c r="AKR66" s="252"/>
      <c r="AKS66" s="252"/>
      <c r="AKT66" s="252"/>
      <c r="AKU66" s="252"/>
      <c r="AKV66" s="253"/>
      <c r="AKW66" s="253"/>
      <c r="AKX66" s="255"/>
      <c r="AKY66" s="255"/>
      <c r="AKZ66" s="256"/>
      <c r="ALC66" s="251"/>
      <c r="ALD66" s="251"/>
      <c r="ALE66" s="251"/>
      <c r="ALF66" s="251"/>
      <c r="ALG66" s="251"/>
      <c r="ALH66" s="251"/>
      <c r="ALI66" s="252"/>
      <c r="ALJ66" s="253"/>
      <c r="ALO66" s="254"/>
      <c r="ALR66" s="252"/>
      <c r="ALS66" s="252"/>
      <c r="ALT66" s="252"/>
      <c r="ALU66" s="252"/>
      <c r="ALV66" s="253"/>
      <c r="ALW66" s="253"/>
      <c r="ALX66" s="255"/>
      <c r="ALY66" s="255"/>
      <c r="ALZ66" s="256"/>
      <c r="AMC66" s="251"/>
      <c r="AMD66" s="251"/>
      <c r="AME66" s="251"/>
      <c r="AMF66" s="251"/>
      <c r="AMG66" s="251"/>
      <c r="AMH66" s="251"/>
      <c r="AMI66" s="252"/>
      <c r="AMJ66" s="253"/>
      <c r="AMO66" s="254"/>
      <c r="AMR66" s="252"/>
      <c r="AMS66" s="252"/>
      <c r="AMT66" s="252"/>
      <c r="AMU66" s="252"/>
      <c r="AMV66" s="253"/>
      <c r="AMW66" s="253"/>
      <c r="AMX66" s="255"/>
      <c r="AMY66" s="255"/>
      <c r="AMZ66" s="256"/>
      <c r="ANC66" s="251"/>
      <c r="AND66" s="251"/>
      <c r="ANE66" s="251"/>
      <c r="ANF66" s="251"/>
      <c r="ANG66" s="251"/>
      <c r="ANH66" s="251"/>
      <c r="ANI66" s="252"/>
      <c r="ANJ66" s="253"/>
      <c r="ANO66" s="254"/>
      <c r="ANR66" s="252"/>
      <c r="ANS66" s="252"/>
      <c r="ANT66" s="252"/>
      <c r="ANU66" s="252"/>
      <c r="ANV66" s="253"/>
      <c r="ANW66" s="253"/>
      <c r="ANX66" s="255"/>
      <c r="ANY66" s="255"/>
      <c r="ANZ66" s="256"/>
      <c r="AOC66" s="251"/>
      <c r="AOD66" s="251"/>
      <c r="AOE66" s="251"/>
      <c r="AOF66" s="251"/>
      <c r="AOG66" s="251"/>
      <c r="AOH66" s="251"/>
      <c r="AOI66" s="252"/>
      <c r="AOJ66" s="253"/>
      <c r="AOO66" s="254"/>
      <c r="AOR66" s="252"/>
      <c r="AOS66" s="252"/>
      <c r="AOT66" s="252"/>
      <c r="AOU66" s="252"/>
      <c r="AOV66" s="253"/>
      <c r="AOW66" s="253"/>
      <c r="AOX66" s="255"/>
      <c r="AOY66" s="255"/>
      <c r="AOZ66" s="256"/>
      <c r="APC66" s="251"/>
      <c r="APD66" s="251"/>
      <c r="APE66" s="251"/>
      <c r="APF66" s="251"/>
      <c r="APG66" s="251"/>
      <c r="APH66" s="251"/>
      <c r="API66" s="252"/>
      <c r="APJ66" s="253"/>
      <c r="APO66" s="254"/>
      <c r="APR66" s="252"/>
      <c r="APS66" s="252"/>
      <c r="APT66" s="252"/>
      <c r="APU66" s="252"/>
      <c r="APV66" s="253"/>
      <c r="APW66" s="253"/>
      <c r="APX66" s="255"/>
      <c r="APY66" s="255"/>
      <c r="APZ66" s="256"/>
      <c r="AQC66" s="251"/>
      <c r="AQD66" s="251"/>
      <c r="AQE66" s="251"/>
      <c r="AQF66" s="251"/>
      <c r="AQG66" s="251"/>
      <c r="AQH66" s="251"/>
      <c r="AQI66" s="252"/>
      <c r="AQJ66" s="253"/>
      <c r="AQO66" s="254"/>
      <c r="AQR66" s="252"/>
      <c r="AQS66" s="252"/>
      <c r="AQT66" s="252"/>
      <c r="AQU66" s="252"/>
      <c r="AQV66" s="253"/>
      <c r="AQW66" s="253"/>
      <c r="AQX66" s="255"/>
      <c r="AQY66" s="255"/>
      <c r="AQZ66" s="256"/>
      <c r="ARC66" s="251"/>
      <c r="ARD66" s="251"/>
      <c r="ARE66" s="251"/>
      <c r="ARF66" s="251"/>
      <c r="ARG66" s="251"/>
      <c r="ARH66" s="251"/>
      <c r="ARI66" s="252"/>
      <c r="ARJ66" s="253"/>
      <c r="ARO66" s="254"/>
      <c r="ARR66" s="252"/>
      <c r="ARS66" s="252"/>
      <c r="ART66" s="252"/>
      <c r="ARU66" s="252"/>
      <c r="ARV66" s="253"/>
      <c r="ARW66" s="253"/>
      <c r="ARX66" s="255"/>
      <c r="ARY66" s="255"/>
      <c r="ARZ66" s="256"/>
      <c r="ASC66" s="251"/>
      <c r="ASD66" s="251"/>
      <c r="ASE66" s="251"/>
      <c r="ASF66" s="251"/>
      <c r="ASG66" s="251"/>
      <c r="ASH66" s="251"/>
      <c r="ASI66" s="252"/>
      <c r="ASJ66" s="253"/>
      <c r="ASO66" s="254"/>
      <c r="ASR66" s="252"/>
      <c r="ASS66" s="252"/>
      <c r="AST66" s="252"/>
      <c r="ASU66" s="252"/>
      <c r="ASV66" s="253"/>
      <c r="ASW66" s="253"/>
      <c r="ASX66" s="255"/>
      <c r="ASY66" s="255"/>
      <c r="ASZ66" s="256"/>
      <c r="ATC66" s="251"/>
      <c r="ATD66" s="251"/>
      <c r="ATE66" s="251"/>
      <c r="ATF66" s="251"/>
      <c r="ATG66" s="251"/>
      <c r="ATH66" s="251"/>
      <c r="ATI66" s="252"/>
      <c r="ATJ66" s="253"/>
      <c r="ATO66" s="254"/>
      <c r="ATR66" s="252"/>
      <c r="ATS66" s="252"/>
      <c r="ATT66" s="252"/>
      <c r="ATU66" s="252"/>
      <c r="ATV66" s="253"/>
      <c r="ATW66" s="253"/>
      <c r="ATX66" s="255"/>
      <c r="ATY66" s="255"/>
      <c r="ATZ66" s="256"/>
      <c r="AUC66" s="251"/>
      <c r="AUD66" s="251"/>
      <c r="AUE66" s="251"/>
      <c r="AUF66" s="251"/>
      <c r="AUG66" s="251"/>
      <c r="AUH66" s="251"/>
      <c r="AUI66" s="252"/>
      <c r="AUJ66" s="253"/>
      <c r="AUO66" s="254"/>
      <c r="AUR66" s="252"/>
      <c r="AUS66" s="252"/>
      <c r="AUT66" s="252"/>
      <c r="AUU66" s="252"/>
      <c r="AUV66" s="253"/>
      <c r="AUW66" s="253"/>
      <c r="AUX66" s="255"/>
      <c r="AUY66" s="255"/>
      <c r="AUZ66" s="256"/>
      <c r="AVC66" s="251"/>
      <c r="AVD66" s="251"/>
      <c r="AVE66" s="251"/>
      <c r="AVF66" s="251"/>
      <c r="AVG66" s="251"/>
      <c r="AVH66" s="251"/>
      <c r="AVI66" s="252"/>
      <c r="AVJ66" s="253"/>
      <c r="AVO66" s="254"/>
      <c r="AVR66" s="252"/>
      <c r="AVS66" s="252"/>
      <c r="AVT66" s="252"/>
      <c r="AVU66" s="252"/>
      <c r="AVV66" s="253"/>
      <c r="AVW66" s="253"/>
      <c r="AVX66" s="255"/>
      <c r="AVY66" s="255"/>
      <c r="AVZ66" s="256"/>
      <c r="AWC66" s="251"/>
      <c r="AWD66" s="251"/>
      <c r="AWE66" s="251"/>
      <c r="AWF66" s="251"/>
      <c r="AWG66" s="251"/>
      <c r="AWH66" s="251"/>
      <c r="AWI66" s="252"/>
      <c r="AWJ66" s="253"/>
      <c r="AWO66" s="254"/>
      <c r="AWR66" s="252"/>
      <c r="AWS66" s="252"/>
      <c r="AWT66" s="252"/>
      <c r="AWU66" s="252"/>
      <c r="AWV66" s="253"/>
      <c r="AWW66" s="253"/>
      <c r="AWX66" s="255"/>
      <c r="AWY66" s="255"/>
      <c r="AWZ66" s="256"/>
      <c r="AXC66" s="251"/>
      <c r="AXD66" s="251"/>
      <c r="AXE66" s="251"/>
      <c r="AXF66" s="251"/>
      <c r="AXG66" s="251"/>
      <c r="AXH66" s="251"/>
      <c r="AXI66" s="252"/>
      <c r="AXJ66" s="253"/>
      <c r="AXO66" s="254"/>
      <c r="AXR66" s="252"/>
      <c r="AXS66" s="252"/>
      <c r="AXT66" s="252"/>
      <c r="AXU66" s="252"/>
      <c r="AXV66" s="253"/>
      <c r="AXW66" s="253"/>
      <c r="AXX66" s="255"/>
      <c r="AXY66" s="255"/>
      <c r="AXZ66" s="256"/>
      <c r="AYC66" s="251"/>
      <c r="AYD66" s="251"/>
      <c r="AYE66" s="251"/>
      <c r="AYF66" s="251"/>
      <c r="AYG66" s="251"/>
      <c r="AYH66" s="251"/>
      <c r="AYI66" s="252"/>
      <c r="AYJ66" s="253"/>
      <c r="AYO66" s="254"/>
      <c r="AYR66" s="252"/>
      <c r="AYS66" s="252"/>
      <c r="AYT66" s="252"/>
      <c r="AYU66" s="252"/>
      <c r="AYV66" s="253"/>
      <c r="AYW66" s="253"/>
      <c r="AYX66" s="255"/>
      <c r="AYY66" s="255"/>
      <c r="AYZ66" s="256"/>
      <c r="AZC66" s="251"/>
      <c r="AZD66" s="251"/>
      <c r="AZE66" s="251"/>
      <c r="AZF66" s="251"/>
      <c r="AZG66" s="251"/>
      <c r="AZH66" s="251"/>
      <c r="AZI66" s="252"/>
      <c r="AZJ66" s="253"/>
      <c r="AZO66" s="254"/>
      <c r="AZR66" s="252"/>
      <c r="AZS66" s="252"/>
      <c r="AZT66" s="252"/>
      <c r="AZU66" s="252"/>
      <c r="AZV66" s="253"/>
      <c r="AZW66" s="253"/>
      <c r="AZX66" s="255"/>
      <c r="AZY66" s="255"/>
      <c r="AZZ66" s="256"/>
      <c r="BAC66" s="251"/>
      <c r="BAD66" s="251"/>
      <c r="BAE66" s="251"/>
      <c r="BAF66" s="251"/>
      <c r="BAG66" s="251"/>
      <c r="BAH66" s="251"/>
      <c r="BAI66" s="252"/>
      <c r="BAJ66" s="253"/>
      <c r="BAO66" s="254"/>
      <c r="BAR66" s="252"/>
      <c r="BAS66" s="252"/>
      <c r="BAT66" s="252"/>
      <c r="BAU66" s="252"/>
      <c r="BAV66" s="253"/>
      <c r="BAW66" s="253"/>
      <c r="BAX66" s="255"/>
      <c r="BAY66" s="255"/>
      <c r="BAZ66" s="256"/>
      <c r="BBC66" s="251"/>
      <c r="BBD66" s="251"/>
      <c r="BBE66" s="251"/>
      <c r="BBF66" s="251"/>
      <c r="BBG66" s="251"/>
      <c r="BBH66" s="251"/>
      <c r="BBI66" s="252"/>
      <c r="BBJ66" s="253"/>
      <c r="BBO66" s="254"/>
      <c r="BBR66" s="252"/>
      <c r="BBS66" s="252"/>
      <c r="BBT66" s="252"/>
      <c r="BBU66" s="252"/>
      <c r="BBV66" s="253"/>
      <c r="BBW66" s="253"/>
      <c r="BBX66" s="255"/>
      <c r="BBY66" s="255"/>
      <c r="BBZ66" s="256"/>
      <c r="BCC66" s="251"/>
      <c r="BCD66" s="251"/>
      <c r="BCE66" s="251"/>
      <c r="BCF66" s="251"/>
      <c r="BCG66" s="251"/>
      <c r="BCH66" s="251"/>
      <c r="BCI66" s="252"/>
      <c r="BCJ66" s="253"/>
      <c r="BCO66" s="254"/>
      <c r="BCR66" s="252"/>
      <c r="BCS66" s="252"/>
      <c r="BCT66" s="252"/>
      <c r="BCU66" s="252"/>
      <c r="BCV66" s="253"/>
      <c r="BCW66" s="253"/>
      <c r="BCX66" s="255"/>
      <c r="BCY66" s="255"/>
      <c r="BCZ66" s="256"/>
      <c r="BDC66" s="251"/>
      <c r="BDD66" s="251"/>
      <c r="BDE66" s="251"/>
      <c r="BDF66" s="251"/>
      <c r="BDG66" s="251"/>
      <c r="BDH66" s="251"/>
      <c r="BDI66" s="252"/>
      <c r="BDJ66" s="253"/>
      <c r="BDO66" s="254"/>
      <c r="BDR66" s="252"/>
      <c r="BDS66" s="252"/>
      <c r="BDT66" s="252"/>
      <c r="BDU66" s="252"/>
      <c r="BDV66" s="253"/>
      <c r="BDW66" s="253"/>
      <c r="BDX66" s="255"/>
      <c r="BDY66" s="255"/>
      <c r="BDZ66" s="256"/>
      <c r="BEC66" s="251"/>
      <c r="BED66" s="251"/>
      <c r="BEE66" s="251"/>
      <c r="BEF66" s="251"/>
      <c r="BEG66" s="251"/>
      <c r="BEH66" s="251"/>
      <c r="BEI66" s="252"/>
      <c r="BEJ66" s="253"/>
      <c r="BEO66" s="254"/>
      <c r="BER66" s="252"/>
      <c r="BES66" s="252"/>
      <c r="BET66" s="252"/>
      <c r="BEU66" s="252"/>
      <c r="BEV66" s="253"/>
      <c r="BEW66" s="253"/>
      <c r="BEX66" s="255"/>
      <c r="BEY66" s="255"/>
      <c r="BEZ66" s="256"/>
      <c r="BFC66" s="251"/>
      <c r="BFD66" s="251"/>
      <c r="BFE66" s="251"/>
      <c r="BFF66" s="251"/>
      <c r="BFG66" s="251"/>
      <c r="BFH66" s="251"/>
      <c r="BFI66" s="252"/>
      <c r="BFJ66" s="253"/>
      <c r="BFO66" s="254"/>
      <c r="BFR66" s="252"/>
      <c r="BFS66" s="252"/>
      <c r="BFT66" s="252"/>
      <c r="BFU66" s="252"/>
      <c r="BFV66" s="253"/>
      <c r="BFW66" s="253"/>
      <c r="BFX66" s="255"/>
      <c r="BFY66" s="255"/>
      <c r="BFZ66" s="256"/>
      <c r="BGC66" s="251"/>
      <c r="BGD66" s="251"/>
      <c r="BGE66" s="251"/>
      <c r="BGF66" s="251"/>
      <c r="BGG66" s="251"/>
      <c r="BGH66" s="251"/>
      <c r="BGI66" s="252"/>
      <c r="BGJ66" s="253"/>
      <c r="BGO66" s="254"/>
      <c r="BGR66" s="252"/>
      <c r="BGS66" s="252"/>
      <c r="BGT66" s="252"/>
      <c r="BGU66" s="252"/>
      <c r="BGV66" s="253"/>
      <c r="BGW66" s="253"/>
      <c r="BGX66" s="255"/>
      <c r="BGY66" s="255"/>
      <c r="BGZ66" s="256"/>
      <c r="BHC66" s="251"/>
      <c r="BHD66" s="251"/>
      <c r="BHE66" s="251"/>
      <c r="BHF66" s="251"/>
      <c r="BHG66" s="251"/>
      <c r="BHH66" s="251"/>
      <c r="BHI66" s="252"/>
      <c r="BHJ66" s="253"/>
      <c r="BHO66" s="254"/>
      <c r="BHR66" s="252"/>
      <c r="BHS66" s="252"/>
      <c r="BHT66" s="252"/>
      <c r="BHU66" s="252"/>
      <c r="BHV66" s="253"/>
      <c r="BHW66" s="253"/>
      <c r="BHX66" s="255"/>
      <c r="BHY66" s="255"/>
      <c r="BHZ66" s="256"/>
      <c r="BIC66" s="251"/>
      <c r="BID66" s="251"/>
      <c r="BIE66" s="251"/>
      <c r="BIF66" s="251"/>
      <c r="BIG66" s="251"/>
      <c r="BIH66" s="251"/>
      <c r="BII66" s="252"/>
      <c r="BIJ66" s="253"/>
      <c r="BIO66" s="254"/>
      <c r="BIR66" s="252"/>
      <c r="BIS66" s="252"/>
      <c r="BIT66" s="252"/>
      <c r="BIU66" s="252"/>
      <c r="BIV66" s="253"/>
      <c r="BIW66" s="253"/>
      <c r="BIX66" s="255"/>
      <c r="BIY66" s="255"/>
      <c r="BIZ66" s="256"/>
      <c r="BJC66" s="251"/>
      <c r="BJD66" s="251"/>
      <c r="BJE66" s="251"/>
      <c r="BJF66" s="251"/>
      <c r="BJG66" s="251"/>
      <c r="BJH66" s="251"/>
      <c r="BJI66" s="252"/>
      <c r="BJJ66" s="253"/>
      <c r="BJO66" s="254"/>
      <c r="BJR66" s="252"/>
      <c r="BJS66" s="252"/>
      <c r="BJT66" s="252"/>
      <c r="BJU66" s="252"/>
      <c r="BJV66" s="253"/>
      <c r="BJW66" s="253"/>
      <c r="BJX66" s="255"/>
      <c r="BJY66" s="255"/>
      <c r="BJZ66" s="256"/>
      <c r="BKC66" s="251"/>
      <c r="BKD66" s="251"/>
      <c r="BKE66" s="251"/>
      <c r="BKF66" s="251"/>
      <c r="BKG66" s="251"/>
      <c r="BKH66" s="251"/>
      <c r="BKI66" s="252"/>
      <c r="BKJ66" s="253"/>
      <c r="BKO66" s="254"/>
      <c r="BKR66" s="252"/>
      <c r="BKS66" s="252"/>
      <c r="BKT66" s="252"/>
      <c r="BKU66" s="252"/>
      <c r="BKV66" s="253"/>
      <c r="BKW66" s="253"/>
      <c r="BKX66" s="255"/>
      <c r="BKY66" s="255"/>
      <c r="BKZ66" s="256"/>
      <c r="BLC66" s="251"/>
      <c r="BLD66" s="251"/>
      <c r="BLE66" s="251"/>
      <c r="BLF66" s="251"/>
      <c r="BLG66" s="251"/>
      <c r="BLH66" s="251"/>
      <c r="BLI66" s="252"/>
      <c r="BLJ66" s="253"/>
      <c r="BLO66" s="254"/>
      <c r="BLR66" s="252"/>
      <c r="BLS66" s="252"/>
      <c r="BLT66" s="252"/>
      <c r="BLU66" s="252"/>
      <c r="BLV66" s="253"/>
      <c r="BLW66" s="253"/>
      <c r="BLX66" s="255"/>
      <c r="BLY66" s="255"/>
      <c r="BLZ66" s="256"/>
      <c r="BMC66" s="251"/>
      <c r="BMD66" s="251"/>
      <c r="BME66" s="251"/>
      <c r="BMF66" s="251"/>
      <c r="BMG66" s="251"/>
      <c r="BMH66" s="251"/>
      <c r="BMI66" s="252"/>
      <c r="BMJ66" s="253"/>
      <c r="BMO66" s="254"/>
      <c r="BMR66" s="252"/>
      <c r="BMS66" s="252"/>
      <c r="BMT66" s="252"/>
      <c r="BMU66" s="252"/>
      <c r="BMV66" s="253"/>
      <c r="BMW66" s="253"/>
      <c r="BMX66" s="255"/>
      <c r="BMY66" s="255"/>
      <c r="BMZ66" s="256"/>
      <c r="BNC66" s="251"/>
      <c r="BND66" s="251"/>
      <c r="BNE66" s="251"/>
      <c r="BNF66" s="251"/>
      <c r="BNG66" s="251"/>
      <c r="BNH66" s="251"/>
      <c r="BNI66" s="252"/>
      <c r="BNJ66" s="253"/>
      <c r="BNO66" s="254"/>
      <c r="BNR66" s="252"/>
      <c r="BNS66" s="252"/>
      <c r="BNT66" s="252"/>
      <c r="BNU66" s="252"/>
      <c r="BNV66" s="253"/>
      <c r="BNW66" s="253"/>
      <c r="BNX66" s="255"/>
      <c r="BNY66" s="255"/>
      <c r="BNZ66" s="256"/>
      <c r="BOC66" s="251"/>
      <c r="BOD66" s="251"/>
      <c r="BOE66" s="251"/>
      <c r="BOF66" s="251"/>
      <c r="BOG66" s="251"/>
      <c r="BOH66" s="251"/>
      <c r="BOI66" s="252"/>
      <c r="BOJ66" s="253"/>
      <c r="BOO66" s="254"/>
      <c r="BOR66" s="252"/>
      <c r="BOS66" s="252"/>
      <c r="BOT66" s="252"/>
      <c r="BOU66" s="252"/>
      <c r="BOV66" s="253"/>
      <c r="BOW66" s="253"/>
      <c r="BOX66" s="255"/>
      <c r="BOY66" s="255"/>
      <c r="BOZ66" s="256"/>
      <c r="BPC66" s="251"/>
      <c r="BPD66" s="251"/>
      <c r="BPE66" s="251"/>
      <c r="BPF66" s="251"/>
      <c r="BPG66" s="251"/>
      <c r="BPH66" s="251"/>
      <c r="BPI66" s="252"/>
      <c r="BPJ66" s="253"/>
      <c r="BPO66" s="254"/>
      <c r="BPR66" s="252"/>
      <c r="BPS66" s="252"/>
      <c r="BPT66" s="252"/>
      <c r="BPU66" s="252"/>
      <c r="BPV66" s="253"/>
      <c r="BPW66" s="253"/>
      <c r="BPX66" s="255"/>
      <c r="BPY66" s="255"/>
      <c r="BPZ66" s="256"/>
      <c r="BQC66" s="251"/>
      <c r="BQD66" s="251"/>
      <c r="BQE66" s="251"/>
      <c r="BQF66" s="251"/>
      <c r="BQG66" s="251"/>
      <c r="BQH66" s="251"/>
      <c r="BQI66" s="252"/>
      <c r="BQJ66" s="253"/>
      <c r="BQO66" s="254"/>
      <c r="BQR66" s="252"/>
      <c r="BQS66" s="252"/>
      <c r="BQT66" s="252"/>
      <c r="BQU66" s="252"/>
      <c r="BQV66" s="253"/>
      <c r="BQW66" s="253"/>
      <c r="BQX66" s="255"/>
      <c r="BQY66" s="255"/>
      <c r="BQZ66" s="256"/>
      <c r="BRC66" s="251"/>
      <c r="BRD66" s="251"/>
      <c r="BRE66" s="251"/>
      <c r="BRF66" s="251"/>
      <c r="BRG66" s="251"/>
      <c r="BRH66" s="251"/>
      <c r="BRI66" s="252"/>
      <c r="BRJ66" s="253"/>
      <c r="BRO66" s="254"/>
      <c r="BRR66" s="252"/>
      <c r="BRS66" s="252"/>
      <c r="BRT66" s="252"/>
      <c r="BRU66" s="252"/>
      <c r="BRV66" s="253"/>
      <c r="BRW66" s="253"/>
      <c r="BRX66" s="255"/>
      <c r="BRY66" s="255"/>
      <c r="BRZ66" s="256"/>
      <c r="BSC66" s="251"/>
      <c r="BSD66" s="251"/>
      <c r="BSE66" s="251"/>
      <c r="BSF66" s="251"/>
      <c r="BSG66" s="251"/>
      <c r="BSH66" s="251"/>
      <c r="BSI66" s="252"/>
      <c r="BSJ66" s="253"/>
      <c r="BSO66" s="254"/>
      <c r="BSR66" s="252"/>
      <c r="BSS66" s="252"/>
      <c r="BST66" s="252"/>
      <c r="BSU66" s="252"/>
      <c r="BSV66" s="253"/>
      <c r="BSW66" s="253"/>
      <c r="BSX66" s="255"/>
      <c r="BSY66" s="255"/>
      <c r="BSZ66" s="256"/>
      <c r="BTC66" s="251"/>
      <c r="BTD66" s="251"/>
      <c r="BTE66" s="251"/>
      <c r="BTF66" s="251"/>
      <c r="BTG66" s="251"/>
      <c r="BTH66" s="251"/>
      <c r="BTI66" s="252"/>
      <c r="BTJ66" s="253"/>
      <c r="BTO66" s="254"/>
      <c r="BTR66" s="252"/>
      <c r="BTS66" s="252"/>
      <c r="BTT66" s="252"/>
      <c r="BTU66" s="252"/>
      <c r="BTV66" s="253"/>
      <c r="BTW66" s="253"/>
      <c r="BTX66" s="255"/>
      <c r="BTY66" s="255"/>
      <c r="BTZ66" s="256"/>
      <c r="BUC66" s="251"/>
      <c r="BUD66" s="251"/>
      <c r="BUE66" s="251"/>
      <c r="BUF66" s="251"/>
      <c r="BUG66" s="251"/>
      <c r="BUH66" s="251"/>
      <c r="BUI66" s="252"/>
      <c r="BUJ66" s="253"/>
      <c r="BUO66" s="254"/>
      <c r="BUR66" s="252"/>
      <c r="BUS66" s="252"/>
      <c r="BUT66" s="252"/>
      <c r="BUU66" s="252"/>
      <c r="BUV66" s="253"/>
      <c r="BUW66" s="253"/>
      <c r="BUX66" s="255"/>
      <c r="BUY66" s="255"/>
      <c r="BUZ66" s="256"/>
      <c r="BVC66" s="251"/>
      <c r="BVD66" s="251"/>
      <c r="BVE66" s="251"/>
      <c r="BVF66" s="251"/>
      <c r="BVG66" s="251"/>
      <c r="BVH66" s="251"/>
      <c r="BVI66" s="252"/>
      <c r="BVJ66" s="253"/>
      <c r="BVO66" s="254"/>
      <c r="BVR66" s="252"/>
      <c r="BVS66" s="252"/>
      <c r="BVT66" s="252"/>
      <c r="BVU66" s="252"/>
      <c r="BVV66" s="253"/>
      <c r="BVW66" s="253"/>
      <c r="BVX66" s="255"/>
      <c r="BVY66" s="255"/>
      <c r="BVZ66" s="256"/>
      <c r="BWC66" s="251"/>
      <c r="BWD66" s="251"/>
      <c r="BWE66" s="251"/>
      <c r="BWF66" s="251"/>
      <c r="BWG66" s="251"/>
      <c r="BWH66" s="251"/>
      <c r="BWI66" s="252"/>
      <c r="BWJ66" s="253"/>
      <c r="BWO66" s="254"/>
      <c r="BWR66" s="252"/>
      <c r="BWS66" s="252"/>
      <c r="BWT66" s="252"/>
      <c r="BWU66" s="252"/>
      <c r="BWV66" s="253"/>
      <c r="BWW66" s="253"/>
      <c r="BWX66" s="255"/>
      <c r="BWY66" s="255"/>
      <c r="BWZ66" s="256"/>
      <c r="BXC66" s="251"/>
      <c r="BXD66" s="251"/>
      <c r="BXE66" s="251"/>
      <c r="BXF66" s="251"/>
      <c r="BXG66" s="251"/>
      <c r="BXH66" s="251"/>
      <c r="BXI66" s="252"/>
      <c r="BXJ66" s="253"/>
      <c r="BXO66" s="254"/>
      <c r="BXR66" s="252"/>
      <c r="BXS66" s="252"/>
      <c r="BXT66" s="252"/>
      <c r="BXU66" s="252"/>
      <c r="BXV66" s="253"/>
      <c r="BXW66" s="253"/>
      <c r="BXX66" s="255"/>
      <c r="BXY66" s="255"/>
      <c r="BXZ66" s="256"/>
      <c r="BYC66" s="251"/>
      <c r="BYD66" s="251"/>
      <c r="BYE66" s="251"/>
      <c r="BYF66" s="251"/>
      <c r="BYG66" s="251"/>
      <c r="BYH66" s="251"/>
      <c r="BYI66" s="252"/>
      <c r="BYJ66" s="253"/>
      <c r="BYO66" s="254"/>
      <c r="BYR66" s="252"/>
      <c r="BYS66" s="252"/>
      <c r="BYT66" s="252"/>
      <c r="BYU66" s="252"/>
      <c r="BYV66" s="253"/>
      <c r="BYW66" s="253"/>
      <c r="BYX66" s="255"/>
      <c r="BYY66" s="255"/>
      <c r="BYZ66" s="256"/>
      <c r="BZC66" s="251"/>
      <c r="BZD66" s="251"/>
      <c r="BZE66" s="251"/>
      <c r="BZF66" s="251"/>
      <c r="BZG66" s="251"/>
      <c r="BZH66" s="251"/>
      <c r="BZI66" s="252"/>
      <c r="BZJ66" s="253"/>
      <c r="BZO66" s="254"/>
      <c r="BZR66" s="252"/>
      <c r="BZS66" s="252"/>
      <c r="BZT66" s="252"/>
      <c r="BZU66" s="252"/>
      <c r="BZV66" s="253"/>
      <c r="BZW66" s="253"/>
      <c r="BZX66" s="255"/>
      <c r="BZY66" s="255"/>
      <c r="BZZ66" s="256"/>
      <c r="CAC66" s="251"/>
      <c r="CAD66" s="251"/>
      <c r="CAE66" s="251"/>
      <c r="CAF66" s="251"/>
      <c r="CAG66" s="251"/>
      <c r="CAH66" s="251"/>
      <c r="CAI66" s="252"/>
      <c r="CAJ66" s="253"/>
      <c r="CAO66" s="254"/>
      <c r="CAR66" s="252"/>
      <c r="CAS66" s="252"/>
      <c r="CAT66" s="252"/>
      <c r="CAU66" s="252"/>
      <c r="CAV66" s="253"/>
      <c r="CAW66" s="253"/>
      <c r="CAX66" s="255"/>
      <c r="CAY66" s="255"/>
      <c r="CAZ66" s="256"/>
      <c r="CBC66" s="251"/>
      <c r="CBD66" s="251"/>
      <c r="CBE66" s="251"/>
      <c r="CBF66" s="251"/>
      <c r="CBG66" s="251"/>
      <c r="CBH66" s="251"/>
      <c r="CBI66" s="252"/>
      <c r="CBJ66" s="253"/>
      <c r="CBO66" s="254"/>
      <c r="CBR66" s="252"/>
      <c r="CBS66" s="252"/>
      <c r="CBT66" s="252"/>
      <c r="CBU66" s="252"/>
      <c r="CBV66" s="253"/>
      <c r="CBW66" s="253"/>
      <c r="CBX66" s="255"/>
      <c r="CBY66" s="255"/>
      <c r="CBZ66" s="256"/>
      <c r="CCC66" s="251"/>
      <c r="CCD66" s="251"/>
      <c r="CCE66" s="251"/>
      <c r="CCF66" s="251"/>
      <c r="CCG66" s="251"/>
      <c r="CCH66" s="251"/>
      <c r="CCI66" s="252"/>
      <c r="CCJ66" s="253"/>
      <c r="CCO66" s="254"/>
      <c r="CCR66" s="252"/>
      <c r="CCS66" s="252"/>
      <c r="CCT66" s="252"/>
      <c r="CCU66" s="252"/>
      <c r="CCV66" s="253"/>
      <c r="CCW66" s="253"/>
      <c r="CCX66" s="255"/>
      <c r="CCY66" s="255"/>
      <c r="CCZ66" s="256"/>
      <c r="CDC66" s="251"/>
      <c r="CDD66" s="251"/>
      <c r="CDE66" s="251"/>
      <c r="CDF66" s="251"/>
      <c r="CDG66" s="251"/>
      <c r="CDH66" s="251"/>
      <c r="CDI66" s="252"/>
      <c r="CDJ66" s="253"/>
      <c r="CDO66" s="254"/>
      <c r="CDR66" s="252"/>
      <c r="CDS66" s="252"/>
      <c r="CDT66" s="252"/>
      <c r="CDU66" s="252"/>
      <c r="CDV66" s="253"/>
      <c r="CDW66" s="253"/>
      <c r="CDX66" s="255"/>
      <c r="CDY66" s="255"/>
      <c r="CDZ66" s="256"/>
      <c r="CEC66" s="251"/>
      <c r="CED66" s="251"/>
      <c r="CEE66" s="251"/>
      <c r="CEF66" s="251"/>
      <c r="CEG66" s="251"/>
      <c r="CEH66" s="251"/>
      <c r="CEI66" s="252"/>
      <c r="CEJ66" s="253"/>
      <c r="CEO66" s="254"/>
      <c r="CER66" s="252"/>
      <c r="CES66" s="252"/>
      <c r="CET66" s="252"/>
      <c r="CEU66" s="252"/>
      <c r="CEV66" s="253"/>
      <c r="CEW66" s="253"/>
      <c r="CEX66" s="255"/>
      <c r="CEY66" s="255"/>
      <c r="CEZ66" s="256"/>
      <c r="CFC66" s="251"/>
      <c r="CFD66" s="251"/>
      <c r="CFE66" s="251"/>
      <c r="CFF66" s="251"/>
      <c r="CFG66" s="251"/>
      <c r="CFH66" s="251"/>
      <c r="CFI66" s="252"/>
      <c r="CFJ66" s="253"/>
      <c r="CFO66" s="254"/>
      <c r="CFR66" s="252"/>
      <c r="CFS66" s="252"/>
      <c r="CFT66" s="252"/>
      <c r="CFU66" s="252"/>
      <c r="CFV66" s="253"/>
      <c r="CFW66" s="253"/>
      <c r="CFX66" s="255"/>
      <c r="CFY66" s="255"/>
      <c r="CFZ66" s="256"/>
      <c r="CGC66" s="251"/>
      <c r="CGD66" s="251"/>
      <c r="CGE66" s="251"/>
      <c r="CGF66" s="251"/>
      <c r="CGG66" s="251"/>
      <c r="CGH66" s="251"/>
      <c r="CGI66" s="252"/>
      <c r="CGJ66" s="253"/>
      <c r="CGO66" s="254"/>
      <c r="CGR66" s="252"/>
      <c r="CGS66" s="252"/>
      <c r="CGT66" s="252"/>
      <c r="CGU66" s="252"/>
      <c r="CGV66" s="253"/>
      <c r="CGW66" s="253"/>
      <c r="CGX66" s="255"/>
      <c r="CGY66" s="255"/>
      <c r="CGZ66" s="256"/>
      <c r="CHC66" s="251"/>
      <c r="CHD66" s="251"/>
      <c r="CHE66" s="251"/>
      <c r="CHF66" s="251"/>
      <c r="CHG66" s="251"/>
      <c r="CHH66" s="251"/>
      <c r="CHI66" s="252"/>
      <c r="CHJ66" s="253"/>
      <c r="CHO66" s="254"/>
      <c r="CHR66" s="252"/>
      <c r="CHS66" s="252"/>
      <c r="CHT66" s="252"/>
      <c r="CHU66" s="252"/>
      <c r="CHV66" s="253"/>
      <c r="CHW66" s="253"/>
      <c r="CHX66" s="255"/>
      <c r="CHY66" s="255"/>
      <c r="CHZ66" s="256"/>
      <c r="CIC66" s="251"/>
      <c r="CID66" s="251"/>
      <c r="CIE66" s="251"/>
      <c r="CIF66" s="251"/>
      <c r="CIG66" s="251"/>
      <c r="CIH66" s="251"/>
      <c r="CII66" s="252"/>
      <c r="CIJ66" s="253"/>
      <c r="CIO66" s="254"/>
      <c r="CIR66" s="252"/>
      <c r="CIS66" s="252"/>
      <c r="CIT66" s="252"/>
      <c r="CIU66" s="252"/>
      <c r="CIV66" s="253"/>
      <c r="CIW66" s="253"/>
      <c r="CIX66" s="255"/>
      <c r="CIY66" s="255"/>
      <c r="CIZ66" s="256"/>
      <c r="CJC66" s="251"/>
      <c r="CJD66" s="251"/>
      <c r="CJE66" s="251"/>
      <c r="CJF66" s="251"/>
      <c r="CJG66" s="251"/>
      <c r="CJH66" s="251"/>
      <c r="CJI66" s="252"/>
      <c r="CJJ66" s="253"/>
      <c r="CJO66" s="254"/>
      <c r="CJR66" s="252"/>
      <c r="CJS66" s="252"/>
      <c r="CJT66" s="252"/>
      <c r="CJU66" s="252"/>
      <c r="CJV66" s="253"/>
      <c r="CJW66" s="253"/>
      <c r="CJX66" s="255"/>
      <c r="CJY66" s="255"/>
      <c r="CJZ66" s="256"/>
      <c r="CKC66" s="251"/>
      <c r="CKD66" s="251"/>
      <c r="CKE66" s="251"/>
      <c r="CKF66" s="251"/>
      <c r="CKG66" s="251"/>
      <c r="CKH66" s="251"/>
      <c r="CKI66" s="252"/>
      <c r="CKJ66" s="253"/>
      <c r="CKO66" s="254"/>
      <c r="CKR66" s="252"/>
      <c r="CKS66" s="252"/>
      <c r="CKT66" s="252"/>
      <c r="CKU66" s="252"/>
      <c r="CKV66" s="253"/>
      <c r="CKW66" s="253"/>
      <c r="CKX66" s="255"/>
      <c r="CKY66" s="255"/>
      <c r="CKZ66" s="256"/>
      <c r="CLC66" s="251"/>
      <c r="CLD66" s="251"/>
      <c r="CLE66" s="251"/>
      <c r="CLF66" s="251"/>
      <c r="CLG66" s="251"/>
      <c r="CLH66" s="251"/>
      <c r="CLI66" s="252"/>
      <c r="CLJ66" s="253"/>
      <c r="CLO66" s="254"/>
      <c r="CLR66" s="252"/>
      <c r="CLS66" s="252"/>
      <c r="CLT66" s="252"/>
      <c r="CLU66" s="252"/>
      <c r="CLV66" s="253"/>
      <c r="CLW66" s="253"/>
      <c r="CLX66" s="255"/>
      <c r="CLY66" s="255"/>
      <c r="CLZ66" s="256"/>
      <c r="CMC66" s="251"/>
      <c r="CMD66" s="251"/>
      <c r="CME66" s="251"/>
      <c r="CMF66" s="251"/>
      <c r="CMG66" s="251"/>
      <c r="CMH66" s="251"/>
      <c r="CMI66" s="252"/>
      <c r="CMJ66" s="253"/>
      <c r="CMO66" s="254"/>
      <c r="CMR66" s="252"/>
      <c r="CMS66" s="252"/>
      <c r="CMT66" s="252"/>
      <c r="CMU66" s="252"/>
      <c r="CMV66" s="253"/>
      <c r="CMW66" s="253"/>
      <c r="CMX66" s="255"/>
      <c r="CMY66" s="255"/>
      <c r="CMZ66" s="256"/>
      <c r="CNC66" s="251"/>
      <c r="CND66" s="251"/>
      <c r="CNE66" s="251"/>
      <c r="CNF66" s="251"/>
      <c r="CNG66" s="251"/>
      <c r="CNH66" s="251"/>
      <c r="CNI66" s="252"/>
      <c r="CNJ66" s="253"/>
      <c r="CNO66" s="254"/>
      <c r="CNR66" s="252"/>
      <c r="CNS66" s="252"/>
      <c r="CNT66" s="252"/>
      <c r="CNU66" s="252"/>
      <c r="CNV66" s="253"/>
      <c r="CNW66" s="253"/>
      <c r="CNX66" s="255"/>
      <c r="CNY66" s="255"/>
      <c r="CNZ66" s="256"/>
      <c r="COC66" s="251"/>
      <c r="COD66" s="251"/>
      <c r="COE66" s="251"/>
      <c r="COF66" s="251"/>
      <c r="COG66" s="251"/>
      <c r="COH66" s="251"/>
      <c r="COI66" s="252"/>
      <c r="COJ66" s="253"/>
      <c r="COO66" s="254"/>
      <c r="COR66" s="252"/>
      <c r="COS66" s="252"/>
      <c r="COT66" s="252"/>
      <c r="COU66" s="252"/>
      <c r="COV66" s="253"/>
      <c r="COW66" s="253"/>
      <c r="COX66" s="255"/>
      <c r="COY66" s="255"/>
      <c r="COZ66" s="256"/>
      <c r="CPC66" s="251"/>
      <c r="CPD66" s="251"/>
      <c r="CPE66" s="251"/>
      <c r="CPF66" s="251"/>
      <c r="CPG66" s="251"/>
      <c r="CPH66" s="251"/>
      <c r="CPI66" s="252"/>
      <c r="CPJ66" s="253"/>
      <c r="CPO66" s="254"/>
      <c r="CPR66" s="252"/>
      <c r="CPS66" s="252"/>
      <c r="CPT66" s="252"/>
      <c r="CPU66" s="252"/>
      <c r="CPV66" s="253"/>
      <c r="CPW66" s="253"/>
      <c r="CPX66" s="255"/>
      <c r="CPY66" s="255"/>
      <c r="CPZ66" s="256"/>
      <c r="CQC66" s="251"/>
      <c r="CQD66" s="251"/>
      <c r="CQE66" s="251"/>
      <c r="CQF66" s="251"/>
      <c r="CQG66" s="251"/>
      <c r="CQH66" s="251"/>
      <c r="CQI66" s="252"/>
      <c r="CQJ66" s="253"/>
      <c r="CQO66" s="254"/>
      <c r="CQR66" s="252"/>
      <c r="CQS66" s="252"/>
      <c r="CQT66" s="252"/>
      <c r="CQU66" s="252"/>
      <c r="CQV66" s="253"/>
      <c r="CQW66" s="253"/>
      <c r="CQX66" s="255"/>
      <c r="CQY66" s="255"/>
      <c r="CQZ66" s="256"/>
      <c r="CRC66" s="251"/>
      <c r="CRD66" s="251"/>
      <c r="CRE66" s="251"/>
      <c r="CRF66" s="251"/>
      <c r="CRG66" s="251"/>
      <c r="CRH66" s="251"/>
      <c r="CRI66" s="252"/>
      <c r="CRJ66" s="253"/>
      <c r="CRO66" s="254"/>
      <c r="CRR66" s="252"/>
      <c r="CRS66" s="252"/>
      <c r="CRT66" s="252"/>
      <c r="CRU66" s="252"/>
      <c r="CRV66" s="253"/>
      <c r="CRW66" s="253"/>
      <c r="CRX66" s="255"/>
      <c r="CRY66" s="255"/>
      <c r="CRZ66" s="256"/>
      <c r="CSC66" s="251"/>
      <c r="CSD66" s="251"/>
      <c r="CSE66" s="251"/>
      <c r="CSF66" s="251"/>
      <c r="CSG66" s="251"/>
      <c r="CSH66" s="251"/>
      <c r="CSI66" s="252"/>
      <c r="CSJ66" s="253"/>
      <c r="CSO66" s="254"/>
      <c r="CSR66" s="252"/>
      <c r="CSS66" s="252"/>
      <c r="CST66" s="252"/>
      <c r="CSU66" s="252"/>
      <c r="CSV66" s="253"/>
      <c r="CSW66" s="253"/>
      <c r="CSX66" s="255"/>
      <c r="CSY66" s="255"/>
      <c r="CSZ66" s="256"/>
      <c r="CTC66" s="251"/>
      <c r="CTD66" s="251"/>
      <c r="CTE66" s="251"/>
      <c r="CTF66" s="251"/>
      <c r="CTG66" s="251"/>
      <c r="CTH66" s="251"/>
      <c r="CTI66" s="252"/>
      <c r="CTJ66" s="253"/>
      <c r="CTO66" s="254"/>
      <c r="CTR66" s="252"/>
      <c r="CTS66" s="252"/>
      <c r="CTT66" s="252"/>
      <c r="CTU66" s="252"/>
      <c r="CTV66" s="253"/>
      <c r="CTW66" s="253"/>
      <c r="CTX66" s="255"/>
      <c r="CTY66" s="255"/>
      <c r="CTZ66" s="256"/>
      <c r="CUC66" s="251"/>
      <c r="CUD66" s="251"/>
      <c r="CUE66" s="251"/>
      <c r="CUF66" s="251"/>
      <c r="CUG66" s="251"/>
      <c r="CUH66" s="251"/>
      <c r="CUI66" s="252"/>
      <c r="CUJ66" s="253"/>
      <c r="CUO66" s="254"/>
      <c r="CUR66" s="252"/>
      <c r="CUS66" s="252"/>
      <c r="CUT66" s="252"/>
      <c r="CUU66" s="252"/>
      <c r="CUV66" s="253"/>
      <c r="CUW66" s="253"/>
      <c r="CUX66" s="255"/>
      <c r="CUY66" s="255"/>
      <c r="CUZ66" s="256"/>
      <c r="CVC66" s="251"/>
      <c r="CVD66" s="251"/>
      <c r="CVE66" s="251"/>
      <c r="CVF66" s="251"/>
      <c r="CVG66" s="251"/>
      <c r="CVH66" s="251"/>
      <c r="CVI66" s="252"/>
      <c r="CVJ66" s="253"/>
      <c r="CVO66" s="254"/>
      <c r="CVR66" s="252"/>
      <c r="CVS66" s="252"/>
      <c r="CVT66" s="252"/>
      <c r="CVU66" s="252"/>
      <c r="CVV66" s="253"/>
      <c r="CVW66" s="253"/>
      <c r="CVX66" s="255"/>
      <c r="CVY66" s="255"/>
      <c r="CVZ66" s="256"/>
      <c r="CWC66" s="251"/>
      <c r="CWD66" s="251"/>
      <c r="CWE66" s="251"/>
      <c r="CWF66" s="251"/>
      <c r="CWG66" s="251"/>
      <c r="CWH66" s="251"/>
      <c r="CWI66" s="252"/>
      <c r="CWJ66" s="253"/>
      <c r="CWO66" s="254"/>
      <c r="CWR66" s="252"/>
      <c r="CWS66" s="252"/>
      <c r="CWT66" s="252"/>
      <c r="CWU66" s="252"/>
      <c r="CWV66" s="253"/>
      <c r="CWW66" s="253"/>
      <c r="CWX66" s="255"/>
      <c r="CWY66" s="255"/>
      <c r="CWZ66" s="256"/>
      <c r="CXC66" s="251"/>
      <c r="CXD66" s="251"/>
      <c r="CXE66" s="251"/>
      <c r="CXF66" s="251"/>
      <c r="CXG66" s="251"/>
      <c r="CXH66" s="251"/>
      <c r="CXI66" s="252"/>
      <c r="CXJ66" s="253"/>
      <c r="CXO66" s="254"/>
      <c r="CXR66" s="252"/>
      <c r="CXS66" s="252"/>
      <c r="CXT66" s="252"/>
      <c r="CXU66" s="252"/>
      <c r="CXV66" s="253"/>
      <c r="CXW66" s="253"/>
      <c r="CXX66" s="255"/>
      <c r="CXY66" s="255"/>
      <c r="CXZ66" s="256"/>
      <c r="CYC66" s="251"/>
      <c r="CYD66" s="251"/>
      <c r="CYE66" s="251"/>
      <c r="CYF66" s="251"/>
      <c r="CYG66" s="251"/>
      <c r="CYH66" s="251"/>
      <c r="CYI66" s="252"/>
      <c r="CYJ66" s="253"/>
      <c r="CYO66" s="254"/>
      <c r="CYR66" s="252"/>
      <c r="CYS66" s="252"/>
      <c r="CYT66" s="252"/>
      <c r="CYU66" s="252"/>
      <c r="CYV66" s="253"/>
      <c r="CYW66" s="253"/>
      <c r="CYX66" s="255"/>
      <c r="CYY66" s="255"/>
      <c r="CYZ66" s="256"/>
      <c r="CZC66" s="251"/>
      <c r="CZD66" s="251"/>
      <c r="CZE66" s="251"/>
      <c r="CZF66" s="251"/>
      <c r="CZG66" s="251"/>
      <c r="CZH66" s="251"/>
      <c r="CZI66" s="252"/>
      <c r="CZJ66" s="253"/>
      <c r="CZO66" s="254"/>
      <c r="CZR66" s="252"/>
      <c r="CZS66" s="252"/>
      <c r="CZT66" s="252"/>
      <c r="CZU66" s="252"/>
      <c r="CZV66" s="253"/>
      <c r="CZW66" s="253"/>
      <c r="CZX66" s="255"/>
      <c r="CZY66" s="255"/>
      <c r="CZZ66" s="256"/>
      <c r="DAC66" s="251"/>
      <c r="DAD66" s="251"/>
      <c r="DAE66" s="251"/>
      <c r="DAF66" s="251"/>
      <c r="DAG66" s="251"/>
      <c r="DAH66" s="251"/>
      <c r="DAI66" s="252"/>
      <c r="DAJ66" s="253"/>
      <c r="DAO66" s="254"/>
      <c r="DAR66" s="252"/>
      <c r="DAS66" s="252"/>
      <c r="DAT66" s="252"/>
      <c r="DAU66" s="252"/>
      <c r="DAV66" s="253"/>
      <c r="DAW66" s="253"/>
      <c r="DAX66" s="255"/>
      <c r="DAY66" s="255"/>
      <c r="DAZ66" s="256"/>
      <c r="DBC66" s="251"/>
      <c r="DBD66" s="251"/>
      <c r="DBE66" s="251"/>
      <c r="DBF66" s="251"/>
      <c r="DBG66" s="251"/>
      <c r="DBH66" s="251"/>
      <c r="DBI66" s="252"/>
      <c r="DBJ66" s="253"/>
      <c r="DBO66" s="254"/>
      <c r="DBR66" s="252"/>
      <c r="DBS66" s="252"/>
      <c r="DBT66" s="252"/>
      <c r="DBU66" s="252"/>
      <c r="DBV66" s="253"/>
      <c r="DBW66" s="253"/>
      <c r="DBX66" s="255"/>
      <c r="DBY66" s="255"/>
      <c r="DBZ66" s="256"/>
      <c r="DCC66" s="251"/>
      <c r="DCD66" s="251"/>
      <c r="DCE66" s="251"/>
      <c r="DCF66" s="251"/>
      <c r="DCG66" s="251"/>
      <c r="DCH66" s="251"/>
      <c r="DCI66" s="252"/>
      <c r="DCJ66" s="253"/>
      <c r="DCO66" s="254"/>
      <c r="DCR66" s="252"/>
      <c r="DCS66" s="252"/>
      <c r="DCT66" s="252"/>
      <c r="DCU66" s="252"/>
      <c r="DCV66" s="253"/>
      <c r="DCW66" s="253"/>
      <c r="DCX66" s="255"/>
      <c r="DCY66" s="255"/>
      <c r="DCZ66" s="256"/>
      <c r="DDC66" s="251"/>
      <c r="DDD66" s="251"/>
      <c r="DDE66" s="251"/>
      <c r="DDF66" s="251"/>
      <c r="DDG66" s="251"/>
      <c r="DDH66" s="251"/>
      <c r="DDI66" s="252"/>
      <c r="DDJ66" s="253"/>
      <c r="DDO66" s="254"/>
      <c r="DDR66" s="252"/>
      <c r="DDS66" s="252"/>
      <c r="DDT66" s="252"/>
      <c r="DDU66" s="252"/>
      <c r="DDV66" s="253"/>
      <c r="DDW66" s="253"/>
      <c r="DDX66" s="255"/>
      <c r="DDY66" s="255"/>
      <c r="DDZ66" s="256"/>
      <c r="DEC66" s="251"/>
      <c r="DED66" s="251"/>
      <c r="DEE66" s="251"/>
      <c r="DEF66" s="251"/>
      <c r="DEG66" s="251"/>
      <c r="DEH66" s="251"/>
      <c r="DEI66" s="252"/>
      <c r="DEJ66" s="253"/>
      <c r="DEO66" s="254"/>
      <c r="DER66" s="252"/>
      <c r="DES66" s="252"/>
      <c r="DET66" s="252"/>
      <c r="DEU66" s="252"/>
      <c r="DEV66" s="253"/>
      <c r="DEW66" s="253"/>
      <c r="DEX66" s="255"/>
      <c r="DEY66" s="255"/>
      <c r="DEZ66" s="256"/>
      <c r="DFC66" s="251"/>
      <c r="DFD66" s="251"/>
      <c r="DFE66" s="251"/>
      <c r="DFF66" s="251"/>
      <c r="DFG66" s="251"/>
      <c r="DFH66" s="251"/>
      <c r="DFI66" s="252"/>
      <c r="DFJ66" s="253"/>
      <c r="DFO66" s="254"/>
      <c r="DFR66" s="252"/>
      <c r="DFS66" s="252"/>
      <c r="DFT66" s="252"/>
      <c r="DFU66" s="252"/>
      <c r="DFV66" s="253"/>
      <c r="DFW66" s="253"/>
      <c r="DFX66" s="255"/>
      <c r="DFY66" s="255"/>
      <c r="DFZ66" s="256"/>
      <c r="DGC66" s="251"/>
      <c r="DGD66" s="251"/>
      <c r="DGE66" s="251"/>
      <c r="DGF66" s="251"/>
      <c r="DGG66" s="251"/>
      <c r="DGH66" s="251"/>
      <c r="DGI66" s="252"/>
      <c r="DGJ66" s="253"/>
      <c r="DGO66" s="254"/>
      <c r="DGR66" s="252"/>
      <c r="DGS66" s="252"/>
      <c r="DGT66" s="252"/>
      <c r="DGU66" s="252"/>
      <c r="DGV66" s="253"/>
      <c r="DGW66" s="253"/>
      <c r="DGX66" s="255"/>
      <c r="DGY66" s="255"/>
      <c r="DGZ66" s="256"/>
      <c r="DHC66" s="251"/>
      <c r="DHD66" s="251"/>
      <c r="DHE66" s="251"/>
      <c r="DHF66" s="251"/>
      <c r="DHG66" s="251"/>
      <c r="DHH66" s="251"/>
      <c r="DHI66" s="252"/>
      <c r="DHJ66" s="253"/>
      <c r="DHO66" s="254"/>
      <c r="DHR66" s="252"/>
      <c r="DHS66" s="252"/>
      <c r="DHT66" s="252"/>
      <c r="DHU66" s="252"/>
      <c r="DHV66" s="253"/>
      <c r="DHW66" s="253"/>
      <c r="DHX66" s="255"/>
      <c r="DHY66" s="255"/>
      <c r="DHZ66" s="256"/>
      <c r="DIC66" s="251"/>
      <c r="DID66" s="251"/>
      <c r="DIE66" s="251"/>
      <c r="DIF66" s="251"/>
      <c r="DIG66" s="251"/>
      <c r="DIH66" s="251"/>
      <c r="DII66" s="252"/>
      <c r="DIJ66" s="253"/>
      <c r="DIO66" s="254"/>
      <c r="DIR66" s="252"/>
      <c r="DIS66" s="252"/>
      <c r="DIT66" s="252"/>
      <c r="DIU66" s="252"/>
      <c r="DIV66" s="253"/>
      <c r="DIW66" s="253"/>
      <c r="DIX66" s="255"/>
      <c r="DIY66" s="255"/>
      <c r="DIZ66" s="256"/>
      <c r="DJC66" s="251"/>
      <c r="DJD66" s="251"/>
      <c r="DJE66" s="251"/>
      <c r="DJF66" s="251"/>
      <c r="DJG66" s="251"/>
      <c r="DJH66" s="251"/>
      <c r="DJI66" s="252"/>
      <c r="DJJ66" s="253"/>
      <c r="DJO66" s="254"/>
      <c r="DJR66" s="252"/>
      <c r="DJS66" s="252"/>
      <c r="DJT66" s="252"/>
      <c r="DJU66" s="252"/>
      <c r="DJV66" s="253"/>
      <c r="DJW66" s="253"/>
      <c r="DJX66" s="255"/>
      <c r="DJY66" s="255"/>
      <c r="DJZ66" s="256"/>
      <c r="DKC66" s="251"/>
      <c r="DKD66" s="251"/>
      <c r="DKE66" s="251"/>
      <c r="DKF66" s="251"/>
      <c r="DKG66" s="251"/>
      <c r="DKH66" s="251"/>
      <c r="DKI66" s="252"/>
      <c r="DKJ66" s="253"/>
      <c r="DKO66" s="254"/>
      <c r="DKR66" s="252"/>
      <c r="DKS66" s="252"/>
      <c r="DKT66" s="252"/>
      <c r="DKU66" s="252"/>
      <c r="DKV66" s="253"/>
      <c r="DKW66" s="253"/>
      <c r="DKX66" s="255"/>
      <c r="DKY66" s="255"/>
      <c r="DKZ66" s="256"/>
      <c r="DLC66" s="251"/>
      <c r="DLD66" s="251"/>
      <c r="DLE66" s="251"/>
      <c r="DLF66" s="251"/>
      <c r="DLG66" s="251"/>
      <c r="DLH66" s="251"/>
      <c r="DLI66" s="252"/>
      <c r="DLJ66" s="253"/>
      <c r="DLO66" s="254"/>
      <c r="DLR66" s="252"/>
      <c r="DLS66" s="252"/>
      <c r="DLT66" s="252"/>
      <c r="DLU66" s="252"/>
      <c r="DLV66" s="253"/>
      <c r="DLW66" s="253"/>
      <c r="DLX66" s="255"/>
      <c r="DLY66" s="255"/>
      <c r="DLZ66" s="256"/>
      <c r="DMC66" s="251"/>
      <c r="DMD66" s="251"/>
      <c r="DME66" s="251"/>
      <c r="DMF66" s="251"/>
      <c r="DMG66" s="251"/>
      <c r="DMH66" s="251"/>
      <c r="DMI66" s="252"/>
      <c r="DMJ66" s="253"/>
      <c r="DMO66" s="254"/>
      <c r="DMR66" s="252"/>
      <c r="DMS66" s="252"/>
      <c r="DMT66" s="252"/>
      <c r="DMU66" s="252"/>
      <c r="DMV66" s="253"/>
      <c r="DMW66" s="253"/>
      <c r="DMX66" s="255"/>
      <c r="DMY66" s="255"/>
      <c r="DMZ66" s="256"/>
      <c r="DNC66" s="251"/>
      <c r="DND66" s="251"/>
      <c r="DNE66" s="251"/>
      <c r="DNF66" s="251"/>
      <c r="DNG66" s="251"/>
      <c r="DNH66" s="251"/>
      <c r="DNI66" s="252"/>
      <c r="DNJ66" s="253"/>
      <c r="DNO66" s="254"/>
      <c r="DNR66" s="252"/>
      <c r="DNS66" s="252"/>
      <c r="DNT66" s="252"/>
      <c r="DNU66" s="252"/>
      <c r="DNV66" s="253"/>
      <c r="DNW66" s="253"/>
      <c r="DNX66" s="255"/>
      <c r="DNY66" s="255"/>
      <c r="DNZ66" s="256"/>
      <c r="DOC66" s="251"/>
      <c r="DOD66" s="251"/>
      <c r="DOE66" s="251"/>
      <c r="DOF66" s="251"/>
      <c r="DOG66" s="251"/>
      <c r="DOH66" s="251"/>
      <c r="DOI66" s="252"/>
      <c r="DOJ66" s="253"/>
      <c r="DOO66" s="254"/>
      <c r="DOR66" s="252"/>
      <c r="DOS66" s="252"/>
      <c r="DOT66" s="252"/>
      <c r="DOU66" s="252"/>
      <c r="DOV66" s="253"/>
      <c r="DOW66" s="253"/>
      <c r="DOX66" s="255"/>
      <c r="DOY66" s="255"/>
      <c r="DOZ66" s="256"/>
      <c r="DPC66" s="251"/>
      <c r="DPD66" s="251"/>
      <c r="DPE66" s="251"/>
      <c r="DPF66" s="251"/>
      <c r="DPG66" s="251"/>
      <c r="DPH66" s="251"/>
      <c r="DPI66" s="252"/>
      <c r="DPJ66" s="253"/>
      <c r="DPO66" s="254"/>
      <c r="DPR66" s="252"/>
      <c r="DPS66" s="252"/>
      <c r="DPT66" s="252"/>
      <c r="DPU66" s="252"/>
      <c r="DPV66" s="253"/>
      <c r="DPW66" s="253"/>
      <c r="DPX66" s="255"/>
      <c r="DPY66" s="255"/>
      <c r="DPZ66" s="256"/>
      <c r="DQC66" s="251"/>
      <c r="DQD66" s="251"/>
      <c r="DQE66" s="251"/>
      <c r="DQF66" s="251"/>
      <c r="DQG66" s="251"/>
      <c r="DQH66" s="251"/>
      <c r="DQI66" s="252"/>
      <c r="DQJ66" s="253"/>
      <c r="DQO66" s="254"/>
      <c r="DQR66" s="252"/>
      <c r="DQS66" s="252"/>
      <c r="DQT66" s="252"/>
      <c r="DQU66" s="252"/>
      <c r="DQV66" s="253"/>
      <c r="DQW66" s="253"/>
      <c r="DQX66" s="255"/>
      <c r="DQY66" s="255"/>
      <c r="DQZ66" s="256"/>
      <c r="DRC66" s="251"/>
      <c r="DRD66" s="251"/>
      <c r="DRE66" s="251"/>
      <c r="DRF66" s="251"/>
      <c r="DRG66" s="251"/>
      <c r="DRH66" s="251"/>
      <c r="DRI66" s="252"/>
      <c r="DRJ66" s="253"/>
      <c r="DRO66" s="254"/>
      <c r="DRR66" s="252"/>
      <c r="DRS66" s="252"/>
      <c r="DRT66" s="252"/>
      <c r="DRU66" s="252"/>
      <c r="DRV66" s="253"/>
      <c r="DRW66" s="253"/>
      <c r="DRX66" s="255"/>
      <c r="DRY66" s="255"/>
      <c r="DRZ66" s="256"/>
      <c r="DSC66" s="251"/>
      <c r="DSD66" s="251"/>
      <c r="DSE66" s="251"/>
      <c r="DSF66" s="251"/>
      <c r="DSG66" s="251"/>
      <c r="DSH66" s="251"/>
      <c r="DSI66" s="252"/>
      <c r="DSJ66" s="253"/>
      <c r="DSO66" s="254"/>
      <c r="DSR66" s="252"/>
      <c r="DSS66" s="252"/>
      <c r="DST66" s="252"/>
      <c r="DSU66" s="252"/>
      <c r="DSV66" s="253"/>
      <c r="DSW66" s="253"/>
      <c r="DSX66" s="255"/>
      <c r="DSY66" s="255"/>
      <c r="DSZ66" s="256"/>
      <c r="DTC66" s="251"/>
      <c r="DTD66" s="251"/>
      <c r="DTE66" s="251"/>
      <c r="DTF66" s="251"/>
      <c r="DTG66" s="251"/>
      <c r="DTH66" s="251"/>
      <c r="DTI66" s="252"/>
      <c r="DTJ66" s="253"/>
      <c r="DTO66" s="254"/>
      <c r="DTR66" s="252"/>
      <c r="DTS66" s="252"/>
      <c r="DTT66" s="252"/>
      <c r="DTU66" s="252"/>
      <c r="DTV66" s="253"/>
      <c r="DTW66" s="253"/>
      <c r="DTX66" s="255"/>
      <c r="DTY66" s="255"/>
      <c r="DTZ66" s="256"/>
      <c r="DUC66" s="251"/>
      <c r="DUD66" s="251"/>
      <c r="DUE66" s="251"/>
      <c r="DUF66" s="251"/>
      <c r="DUG66" s="251"/>
      <c r="DUH66" s="251"/>
      <c r="DUI66" s="252"/>
      <c r="DUJ66" s="253"/>
      <c r="DUO66" s="254"/>
      <c r="DUR66" s="252"/>
      <c r="DUS66" s="252"/>
      <c r="DUT66" s="252"/>
      <c r="DUU66" s="252"/>
      <c r="DUV66" s="253"/>
      <c r="DUW66" s="253"/>
      <c r="DUX66" s="255"/>
      <c r="DUY66" s="255"/>
      <c r="DUZ66" s="256"/>
      <c r="DVC66" s="251"/>
      <c r="DVD66" s="251"/>
      <c r="DVE66" s="251"/>
      <c r="DVF66" s="251"/>
      <c r="DVG66" s="251"/>
      <c r="DVH66" s="251"/>
      <c r="DVI66" s="252"/>
      <c r="DVJ66" s="253"/>
      <c r="DVO66" s="254"/>
      <c r="DVR66" s="252"/>
      <c r="DVS66" s="252"/>
      <c r="DVT66" s="252"/>
      <c r="DVU66" s="252"/>
      <c r="DVV66" s="253"/>
      <c r="DVW66" s="253"/>
      <c r="DVX66" s="255"/>
      <c r="DVY66" s="255"/>
      <c r="DVZ66" s="256"/>
      <c r="DWC66" s="251"/>
      <c r="DWD66" s="251"/>
      <c r="DWE66" s="251"/>
      <c r="DWF66" s="251"/>
      <c r="DWG66" s="251"/>
      <c r="DWH66" s="251"/>
      <c r="DWI66" s="252"/>
      <c r="DWJ66" s="253"/>
      <c r="DWO66" s="254"/>
      <c r="DWR66" s="252"/>
      <c r="DWS66" s="252"/>
      <c r="DWT66" s="252"/>
      <c r="DWU66" s="252"/>
      <c r="DWV66" s="253"/>
      <c r="DWW66" s="253"/>
      <c r="DWX66" s="255"/>
      <c r="DWY66" s="255"/>
      <c r="DWZ66" s="256"/>
      <c r="DXC66" s="251"/>
      <c r="DXD66" s="251"/>
      <c r="DXE66" s="251"/>
      <c r="DXF66" s="251"/>
      <c r="DXG66" s="251"/>
      <c r="DXH66" s="251"/>
      <c r="DXI66" s="252"/>
      <c r="DXJ66" s="253"/>
      <c r="DXO66" s="254"/>
      <c r="DXR66" s="252"/>
      <c r="DXS66" s="252"/>
      <c r="DXT66" s="252"/>
      <c r="DXU66" s="252"/>
      <c r="DXV66" s="253"/>
      <c r="DXW66" s="253"/>
      <c r="DXX66" s="255"/>
      <c r="DXY66" s="255"/>
      <c r="DXZ66" s="256"/>
      <c r="DYC66" s="251"/>
      <c r="DYD66" s="251"/>
      <c r="DYE66" s="251"/>
      <c r="DYF66" s="251"/>
      <c r="DYG66" s="251"/>
      <c r="DYH66" s="251"/>
      <c r="DYI66" s="252"/>
      <c r="DYJ66" s="253"/>
      <c r="DYO66" s="254"/>
      <c r="DYR66" s="252"/>
      <c r="DYS66" s="252"/>
      <c r="DYT66" s="252"/>
      <c r="DYU66" s="252"/>
      <c r="DYV66" s="253"/>
      <c r="DYW66" s="253"/>
      <c r="DYX66" s="255"/>
      <c r="DYY66" s="255"/>
      <c r="DYZ66" s="256"/>
      <c r="DZC66" s="251"/>
      <c r="DZD66" s="251"/>
      <c r="DZE66" s="251"/>
      <c r="DZF66" s="251"/>
      <c r="DZG66" s="251"/>
      <c r="DZH66" s="251"/>
      <c r="DZI66" s="252"/>
      <c r="DZJ66" s="253"/>
      <c r="DZO66" s="254"/>
      <c r="DZR66" s="252"/>
      <c r="DZS66" s="252"/>
      <c r="DZT66" s="252"/>
      <c r="DZU66" s="252"/>
      <c r="DZV66" s="253"/>
      <c r="DZW66" s="253"/>
      <c r="DZX66" s="255"/>
      <c r="DZY66" s="255"/>
      <c r="DZZ66" s="256"/>
      <c r="EAC66" s="251"/>
      <c r="EAD66" s="251"/>
      <c r="EAE66" s="251"/>
      <c r="EAF66" s="251"/>
      <c r="EAG66" s="251"/>
      <c r="EAH66" s="251"/>
      <c r="EAI66" s="252"/>
      <c r="EAJ66" s="253"/>
      <c r="EAO66" s="254"/>
      <c r="EAR66" s="252"/>
      <c r="EAS66" s="252"/>
      <c r="EAT66" s="252"/>
      <c r="EAU66" s="252"/>
      <c r="EAV66" s="253"/>
      <c r="EAW66" s="253"/>
      <c r="EAX66" s="255"/>
      <c r="EAY66" s="255"/>
      <c r="EAZ66" s="256"/>
      <c r="EBC66" s="251"/>
      <c r="EBD66" s="251"/>
      <c r="EBE66" s="251"/>
      <c r="EBF66" s="251"/>
      <c r="EBG66" s="251"/>
      <c r="EBH66" s="251"/>
      <c r="EBI66" s="252"/>
      <c r="EBJ66" s="253"/>
      <c r="EBO66" s="254"/>
      <c r="EBR66" s="252"/>
      <c r="EBS66" s="252"/>
      <c r="EBT66" s="252"/>
      <c r="EBU66" s="252"/>
      <c r="EBV66" s="253"/>
      <c r="EBW66" s="253"/>
      <c r="EBX66" s="255"/>
      <c r="EBY66" s="255"/>
      <c r="EBZ66" s="256"/>
      <c r="ECC66" s="251"/>
      <c r="ECD66" s="251"/>
      <c r="ECE66" s="251"/>
      <c r="ECF66" s="251"/>
      <c r="ECG66" s="251"/>
      <c r="ECH66" s="251"/>
      <c r="ECI66" s="252"/>
      <c r="ECJ66" s="253"/>
      <c r="ECO66" s="254"/>
      <c r="ECR66" s="252"/>
      <c r="ECS66" s="252"/>
      <c r="ECT66" s="252"/>
      <c r="ECU66" s="252"/>
      <c r="ECV66" s="253"/>
      <c r="ECW66" s="253"/>
      <c r="ECX66" s="255"/>
      <c r="ECY66" s="255"/>
      <c r="ECZ66" s="256"/>
      <c r="EDC66" s="251"/>
      <c r="EDD66" s="251"/>
      <c r="EDE66" s="251"/>
      <c r="EDF66" s="251"/>
      <c r="EDG66" s="251"/>
      <c r="EDH66" s="251"/>
      <c r="EDI66" s="252"/>
      <c r="EDJ66" s="253"/>
      <c r="EDO66" s="254"/>
      <c r="EDR66" s="252"/>
      <c r="EDS66" s="252"/>
      <c r="EDT66" s="252"/>
      <c r="EDU66" s="252"/>
      <c r="EDV66" s="253"/>
      <c r="EDW66" s="253"/>
      <c r="EDX66" s="255"/>
      <c r="EDY66" s="255"/>
      <c r="EDZ66" s="256"/>
      <c r="EEC66" s="251"/>
      <c r="EED66" s="251"/>
      <c r="EEE66" s="251"/>
      <c r="EEF66" s="251"/>
      <c r="EEG66" s="251"/>
      <c r="EEH66" s="251"/>
      <c r="EEI66" s="252"/>
      <c r="EEJ66" s="253"/>
      <c r="EEO66" s="254"/>
      <c r="EER66" s="252"/>
      <c r="EES66" s="252"/>
      <c r="EET66" s="252"/>
      <c r="EEU66" s="252"/>
      <c r="EEV66" s="253"/>
      <c r="EEW66" s="253"/>
      <c r="EEX66" s="255"/>
      <c r="EEY66" s="255"/>
      <c r="EEZ66" s="256"/>
      <c r="EFC66" s="251"/>
      <c r="EFD66" s="251"/>
      <c r="EFE66" s="251"/>
      <c r="EFF66" s="251"/>
      <c r="EFG66" s="251"/>
      <c r="EFH66" s="251"/>
      <c r="EFI66" s="252"/>
      <c r="EFJ66" s="253"/>
      <c r="EFO66" s="254"/>
      <c r="EFR66" s="252"/>
      <c r="EFS66" s="252"/>
      <c r="EFT66" s="252"/>
      <c r="EFU66" s="252"/>
      <c r="EFV66" s="253"/>
      <c r="EFW66" s="253"/>
      <c r="EFX66" s="255"/>
      <c r="EFY66" s="255"/>
      <c r="EFZ66" s="256"/>
      <c r="EGC66" s="251"/>
      <c r="EGD66" s="251"/>
      <c r="EGE66" s="251"/>
      <c r="EGF66" s="251"/>
      <c r="EGG66" s="251"/>
      <c r="EGH66" s="251"/>
      <c r="EGI66" s="252"/>
      <c r="EGJ66" s="253"/>
      <c r="EGO66" s="254"/>
      <c r="EGR66" s="252"/>
      <c r="EGS66" s="252"/>
      <c r="EGT66" s="252"/>
      <c r="EGU66" s="252"/>
      <c r="EGV66" s="253"/>
      <c r="EGW66" s="253"/>
      <c r="EGX66" s="255"/>
      <c r="EGY66" s="255"/>
      <c r="EGZ66" s="256"/>
      <c r="EHC66" s="251"/>
      <c r="EHD66" s="251"/>
      <c r="EHE66" s="251"/>
      <c r="EHF66" s="251"/>
      <c r="EHG66" s="251"/>
      <c r="EHH66" s="251"/>
      <c r="EHI66" s="252"/>
      <c r="EHJ66" s="253"/>
      <c r="EHO66" s="254"/>
      <c r="EHR66" s="252"/>
      <c r="EHS66" s="252"/>
      <c r="EHT66" s="252"/>
      <c r="EHU66" s="252"/>
      <c r="EHV66" s="253"/>
      <c r="EHW66" s="253"/>
      <c r="EHX66" s="255"/>
      <c r="EHY66" s="255"/>
      <c r="EHZ66" s="256"/>
      <c r="EIC66" s="251"/>
      <c r="EID66" s="251"/>
      <c r="EIE66" s="251"/>
      <c r="EIF66" s="251"/>
      <c r="EIG66" s="251"/>
      <c r="EIH66" s="251"/>
      <c r="EII66" s="252"/>
      <c r="EIJ66" s="253"/>
      <c r="EIO66" s="254"/>
      <c r="EIR66" s="252"/>
      <c r="EIS66" s="252"/>
      <c r="EIT66" s="252"/>
      <c r="EIU66" s="252"/>
      <c r="EIV66" s="253"/>
      <c r="EIW66" s="253"/>
      <c r="EIX66" s="255"/>
      <c r="EIY66" s="255"/>
      <c r="EIZ66" s="256"/>
      <c r="EJC66" s="251"/>
      <c r="EJD66" s="251"/>
      <c r="EJE66" s="251"/>
      <c r="EJF66" s="251"/>
      <c r="EJG66" s="251"/>
      <c r="EJH66" s="251"/>
      <c r="EJI66" s="252"/>
      <c r="EJJ66" s="253"/>
      <c r="EJO66" s="254"/>
      <c r="EJR66" s="252"/>
      <c r="EJS66" s="252"/>
      <c r="EJT66" s="252"/>
      <c r="EJU66" s="252"/>
      <c r="EJV66" s="253"/>
      <c r="EJW66" s="253"/>
      <c r="EJX66" s="255"/>
      <c r="EJY66" s="255"/>
      <c r="EJZ66" s="256"/>
      <c r="EKC66" s="251"/>
      <c r="EKD66" s="251"/>
      <c r="EKE66" s="251"/>
      <c r="EKF66" s="251"/>
      <c r="EKG66" s="251"/>
      <c r="EKH66" s="251"/>
      <c r="EKI66" s="252"/>
      <c r="EKJ66" s="253"/>
      <c r="EKO66" s="254"/>
      <c r="EKR66" s="252"/>
      <c r="EKS66" s="252"/>
      <c r="EKT66" s="252"/>
      <c r="EKU66" s="252"/>
      <c r="EKV66" s="253"/>
      <c r="EKW66" s="253"/>
      <c r="EKX66" s="255"/>
      <c r="EKY66" s="255"/>
      <c r="EKZ66" s="256"/>
      <c r="ELC66" s="251"/>
      <c r="ELD66" s="251"/>
      <c r="ELE66" s="251"/>
      <c r="ELF66" s="251"/>
      <c r="ELG66" s="251"/>
      <c r="ELH66" s="251"/>
      <c r="ELI66" s="252"/>
      <c r="ELJ66" s="253"/>
      <c r="ELO66" s="254"/>
      <c r="ELR66" s="252"/>
      <c r="ELS66" s="252"/>
      <c r="ELT66" s="252"/>
      <c r="ELU66" s="252"/>
      <c r="ELV66" s="253"/>
      <c r="ELW66" s="253"/>
      <c r="ELX66" s="255"/>
      <c r="ELY66" s="255"/>
      <c r="ELZ66" s="256"/>
      <c r="EMC66" s="251"/>
      <c r="EMD66" s="251"/>
      <c r="EME66" s="251"/>
      <c r="EMF66" s="251"/>
      <c r="EMG66" s="251"/>
      <c r="EMH66" s="251"/>
      <c r="EMI66" s="252"/>
      <c r="EMJ66" s="253"/>
      <c r="EMO66" s="254"/>
      <c r="EMR66" s="252"/>
      <c r="EMS66" s="252"/>
      <c r="EMT66" s="252"/>
      <c r="EMU66" s="252"/>
      <c r="EMV66" s="253"/>
      <c r="EMW66" s="253"/>
      <c r="EMX66" s="255"/>
      <c r="EMY66" s="255"/>
      <c r="EMZ66" s="256"/>
      <c r="ENC66" s="251"/>
      <c r="END66" s="251"/>
      <c r="ENE66" s="251"/>
      <c r="ENF66" s="251"/>
      <c r="ENG66" s="251"/>
      <c r="ENH66" s="251"/>
      <c r="ENI66" s="252"/>
      <c r="ENJ66" s="253"/>
      <c r="ENO66" s="254"/>
      <c r="ENR66" s="252"/>
      <c r="ENS66" s="252"/>
      <c r="ENT66" s="252"/>
      <c r="ENU66" s="252"/>
      <c r="ENV66" s="253"/>
      <c r="ENW66" s="253"/>
      <c r="ENX66" s="255"/>
      <c r="ENY66" s="255"/>
      <c r="ENZ66" s="256"/>
      <c r="EOC66" s="251"/>
      <c r="EOD66" s="251"/>
      <c r="EOE66" s="251"/>
      <c r="EOF66" s="251"/>
      <c r="EOG66" s="251"/>
      <c r="EOH66" s="251"/>
      <c r="EOI66" s="252"/>
      <c r="EOJ66" s="253"/>
      <c r="EOO66" s="254"/>
      <c r="EOR66" s="252"/>
      <c r="EOS66" s="252"/>
      <c r="EOT66" s="252"/>
      <c r="EOU66" s="252"/>
      <c r="EOV66" s="253"/>
      <c r="EOW66" s="253"/>
      <c r="EOX66" s="255"/>
      <c r="EOY66" s="255"/>
      <c r="EOZ66" s="256"/>
      <c r="EPC66" s="251"/>
      <c r="EPD66" s="251"/>
      <c r="EPE66" s="251"/>
      <c r="EPF66" s="251"/>
      <c r="EPG66" s="251"/>
      <c r="EPH66" s="251"/>
      <c r="EPI66" s="252"/>
      <c r="EPJ66" s="253"/>
      <c r="EPO66" s="254"/>
      <c r="EPR66" s="252"/>
      <c r="EPS66" s="252"/>
      <c r="EPT66" s="252"/>
      <c r="EPU66" s="252"/>
      <c r="EPV66" s="253"/>
      <c r="EPW66" s="253"/>
      <c r="EPX66" s="255"/>
      <c r="EPY66" s="255"/>
      <c r="EPZ66" s="256"/>
      <c r="EQC66" s="251"/>
      <c r="EQD66" s="251"/>
      <c r="EQE66" s="251"/>
      <c r="EQF66" s="251"/>
      <c r="EQG66" s="251"/>
      <c r="EQH66" s="251"/>
      <c r="EQI66" s="252"/>
      <c r="EQJ66" s="253"/>
      <c r="EQO66" s="254"/>
      <c r="EQR66" s="252"/>
      <c r="EQS66" s="252"/>
      <c r="EQT66" s="252"/>
      <c r="EQU66" s="252"/>
      <c r="EQV66" s="253"/>
      <c r="EQW66" s="253"/>
      <c r="EQX66" s="255"/>
      <c r="EQY66" s="255"/>
      <c r="EQZ66" s="256"/>
      <c r="ERC66" s="251"/>
      <c r="ERD66" s="251"/>
      <c r="ERE66" s="251"/>
      <c r="ERF66" s="251"/>
      <c r="ERG66" s="251"/>
      <c r="ERH66" s="251"/>
      <c r="ERI66" s="252"/>
      <c r="ERJ66" s="253"/>
      <c r="ERO66" s="254"/>
      <c r="ERR66" s="252"/>
      <c r="ERS66" s="252"/>
      <c r="ERT66" s="252"/>
      <c r="ERU66" s="252"/>
      <c r="ERV66" s="253"/>
      <c r="ERW66" s="253"/>
      <c r="ERX66" s="255"/>
      <c r="ERY66" s="255"/>
      <c r="ERZ66" s="256"/>
      <c r="ESC66" s="251"/>
      <c r="ESD66" s="251"/>
      <c r="ESE66" s="251"/>
      <c r="ESF66" s="251"/>
      <c r="ESG66" s="251"/>
      <c r="ESH66" s="251"/>
      <c r="ESI66" s="252"/>
      <c r="ESJ66" s="253"/>
      <c r="ESO66" s="254"/>
      <c r="ESR66" s="252"/>
      <c r="ESS66" s="252"/>
      <c r="EST66" s="252"/>
      <c r="ESU66" s="252"/>
      <c r="ESV66" s="253"/>
      <c r="ESW66" s="253"/>
      <c r="ESX66" s="255"/>
      <c r="ESY66" s="255"/>
      <c r="ESZ66" s="256"/>
      <c r="ETC66" s="251"/>
      <c r="ETD66" s="251"/>
      <c r="ETE66" s="251"/>
      <c r="ETF66" s="251"/>
      <c r="ETG66" s="251"/>
      <c r="ETH66" s="251"/>
      <c r="ETI66" s="252"/>
      <c r="ETJ66" s="253"/>
      <c r="ETO66" s="254"/>
      <c r="ETR66" s="252"/>
      <c r="ETS66" s="252"/>
      <c r="ETT66" s="252"/>
      <c r="ETU66" s="252"/>
      <c r="ETV66" s="253"/>
      <c r="ETW66" s="253"/>
      <c r="ETX66" s="255"/>
      <c r="ETY66" s="255"/>
      <c r="ETZ66" s="256"/>
      <c r="EUC66" s="251"/>
      <c r="EUD66" s="251"/>
      <c r="EUE66" s="251"/>
      <c r="EUF66" s="251"/>
      <c r="EUG66" s="251"/>
      <c r="EUH66" s="251"/>
      <c r="EUI66" s="252"/>
      <c r="EUJ66" s="253"/>
      <c r="EUO66" s="254"/>
      <c r="EUR66" s="252"/>
      <c r="EUS66" s="252"/>
      <c r="EUT66" s="252"/>
      <c r="EUU66" s="252"/>
      <c r="EUV66" s="253"/>
      <c r="EUW66" s="253"/>
      <c r="EUX66" s="255"/>
      <c r="EUY66" s="255"/>
      <c r="EUZ66" s="256"/>
      <c r="EVC66" s="251"/>
      <c r="EVD66" s="251"/>
      <c r="EVE66" s="251"/>
      <c r="EVF66" s="251"/>
      <c r="EVG66" s="251"/>
      <c r="EVH66" s="251"/>
      <c r="EVI66" s="252"/>
      <c r="EVJ66" s="253"/>
      <c r="EVO66" s="254"/>
      <c r="EVR66" s="252"/>
      <c r="EVS66" s="252"/>
      <c r="EVT66" s="252"/>
      <c r="EVU66" s="252"/>
      <c r="EVV66" s="253"/>
      <c r="EVW66" s="253"/>
      <c r="EVX66" s="255"/>
      <c r="EVY66" s="255"/>
      <c r="EVZ66" s="256"/>
      <c r="EWC66" s="251"/>
      <c r="EWD66" s="251"/>
      <c r="EWE66" s="251"/>
      <c r="EWF66" s="251"/>
      <c r="EWG66" s="251"/>
      <c r="EWH66" s="251"/>
      <c r="EWI66" s="252"/>
      <c r="EWJ66" s="253"/>
      <c r="EWO66" s="254"/>
      <c r="EWR66" s="252"/>
      <c r="EWS66" s="252"/>
      <c r="EWT66" s="252"/>
      <c r="EWU66" s="252"/>
      <c r="EWV66" s="253"/>
      <c r="EWW66" s="253"/>
      <c r="EWX66" s="255"/>
      <c r="EWY66" s="255"/>
      <c r="EWZ66" s="256"/>
      <c r="EXC66" s="251"/>
      <c r="EXD66" s="251"/>
      <c r="EXE66" s="251"/>
      <c r="EXF66" s="251"/>
      <c r="EXG66" s="251"/>
      <c r="EXH66" s="251"/>
      <c r="EXI66" s="252"/>
      <c r="EXJ66" s="253"/>
      <c r="EXO66" s="254"/>
      <c r="EXR66" s="252"/>
      <c r="EXS66" s="252"/>
      <c r="EXT66" s="252"/>
      <c r="EXU66" s="252"/>
      <c r="EXV66" s="253"/>
      <c r="EXW66" s="253"/>
      <c r="EXX66" s="255"/>
      <c r="EXY66" s="255"/>
      <c r="EXZ66" s="256"/>
      <c r="EYC66" s="251"/>
      <c r="EYD66" s="251"/>
      <c r="EYE66" s="251"/>
      <c r="EYF66" s="251"/>
      <c r="EYG66" s="251"/>
      <c r="EYH66" s="251"/>
      <c r="EYI66" s="252"/>
      <c r="EYJ66" s="253"/>
      <c r="EYO66" s="254"/>
      <c r="EYR66" s="252"/>
      <c r="EYS66" s="252"/>
      <c r="EYT66" s="252"/>
      <c r="EYU66" s="252"/>
      <c r="EYV66" s="253"/>
      <c r="EYW66" s="253"/>
      <c r="EYX66" s="255"/>
      <c r="EYY66" s="255"/>
      <c r="EYZ66" s="256"/>
      <c r="EZC66" s="251"/>
      <c r="EZD66" s="251"/>
      <c r="EZE66" s="251"/>
      <c r="EZF66" s="251"/>
      <c r="EZG66" s="251"/>
      <c r="EZH66" s="251"/>
      <c r="EZI66" s="252"/>
      <c r="EZJ66" s="253"/>
      <c r="EZO66" s="254"/>
      <c r="EZR66" s="252"/>
      <c r="EZS66" s="252"/>
      <c r="EZT66" s="252"/>
      <c r="EZU66" s="252"/>
      <c r="EZV66" s="253"/>
      <c r="EZW66" s="253"/>
      <c r="EZX66" s="255"/>
      <c r="EZY66" s="255"/>
      <c r="EZZ66" s="256"/>
      <c r="FAC66" s="251"/>
      <c r="FAD66" s="251"/>
      <c r="FAE66" s="251"/>
      <c r="FAF66" s="251"/>
      <c r="FAG66" s="251"/>
      <c r="FAH66" s="251"/>
      <c r="FAI66" s="252"/>
      <c r="FAJ66" s="253"/>
      <c r="FAO66" s="254"/>
      <c r="FAR66" s="252"/>
      <c r="FAS66" s="252"/>
      <c r="FAT66" s="252"/>
      <c r="FAU66" s="252"/>
      <c r="FAV66" s="253"/>
      <c r="FAW66" s="253"/>
      <c r="FAX66" s="255"/>
      <c r="FAY66" s="255"/>
      <c r="FAZ66" s="256"/>
      <c r="FBC66" s="251"/>
      <c r="FBD66" s="251"/>
      <c r="FBE66" s="251"/>
      <c r="FBF66" s="251"/>
      <c r="FBG66" s="251"/>
      <c r="FBH66" s="251"/>
      <c r="FBI66" s="252"/>
      <c r="FBJ66" s="253"/>
      <c r="FBO66" s="254"/>
      <c r="FBR66" s="252"/>
      <c r="FBS66" s="252"/>
      <c r="FBT66" s="252"/>
      <c r="FBU66" s="252"/>
      <c r="FBV66" s="253"/>
      <c r="FBW66" s="253"/>
      <c r="FBX66" s="255"/>
      <c r="FBY66" s="255"/>
      <c r="FBZ66" s="256"/>
      <c r="FCC66" s="251"/>
      <c r="FCD66" s="251"/>
      <c r="FCE66" s="251"/>
      <c r="FCF66" s="251"/>
      <c r="FCG66" s="251"/>
      <c r="FCH66" s="251"/>
      <c r="FCI66" s="252"/>
      <c r="FCJ66" s="253"/>
      <c r="FCO66" s="254"/>
      <c r="FCR66" s="252"/>
      <c r="FCS66" s="252"/>
      <c r="FCT66" s="252"/>
      <c r="FCU66" s="252"/>
      <c r="FCV66" s="253"/>
      <c r="FCW66" s="253"/>
      <c r="FCX66" s="255"/>
      <c r="FCY66" s="255"/>
      <c r="FCZ66" s="256"/>
      <c r="FDC66" s="251"/>
      <c r="FDD66" s="251"/>
      <c r="FDE66" s="251"/>
      <c r="FDF66" s="251"/>
      <c r="FDG66" s="251"/>
      <c r="FDH66" s="251"/>
      <c r="FDI66" s="252"/>
      <c r="FDJ66" s="253"/>
      <c r="FDO66" s="254"/>
      <c r="FDR66" s="252"/>
      <c r="FDS66" s="252"/>
      <c r="FDT66" s="252"/>
      <c r="FDU66" s="252"/>
      <c r="FDV66" s="253"/>
      <c r="FDW66" s="253"/>
      <c r="FDX66" s="255"/>
      <c r="FDY66" s="255"/>
      <c r="FDZ66" s="256"/>
      <c r="FEC66" s="251"/>
      <c r="FED66" s="251"/>
      <c r="FEE66" s="251"/>
      <c r="FEF66" s="251"/>
      <c r="FEG66" s="251"/>
      <c r="FEH66" s="251"/>
      <c r="FEI66" s="252"/>
      <c r="FEJ66" s="253"/>
      <c r="FEO66" s="254"/>
      <c r="FER66" s="252"/>
      <c r="FES66" s="252"/>
      <c r="FET66" s="252"/>
      <c r="FEU66" s="252"/>
      <c r="FEV66" s="253"/>
      <c r="FEW66" s="253"/>
      <c r="FEX66" s="255"/>
      <c r="FEY66" s="255"/>
      <c r="FEZ66" s="256"/>
      <c r="FFC66" s="251"/>
      <c r="FFD66" s="251"/>
      <c r="FFE66" s="251"/>
      <c r="FFF66" s="251"/>
      <c r="FFG66" s="251"/>
      <c r="FFH66" s="251"/>
      <c r="FFI66" s="252"/>
      <c r="FFJ66" s="253"/>
      <c r="FFO66" s="254"/>
      <c r="FFR66" s="252"/>
      <c r="FFS66" s="252"/>
      <c r="FFT66" s="252"/>
      <c r="FFU66" s="252"/>
      <c r="FFV66" s="253"/>
      <c r="FFW66" s="253"/>
      <c r="FFX66" s="255"/>
      <c r="FFY66" s="255"/>
      <c r="FFZ66" s="256"/>
      <c r="FGC66" s="251"/>
      <c r="FGD66" s="251"/>
      <c r="FGE66" s="251"/>
      <c r="FGF66" s="251"/>
      <c r="FGG66" s="251"/>
      <c r="FGH66" s="251"/>
      <c r="FGI66" s="252"/>
      <c r="FGJ66" s="253"/>
      <c r="FGO66" s="254"/>
      <c r="FGR66" s="252"/>
      <c r="FGS66" s="252"/>
      <c r="FGT66" s="252"/>
      <c r="FGU66" s="252"/>
      <c r="FGV66" s="253"/>
      <c r="FGW66" s="253"/>
      <c r="FGX66" s="255"/>
      <c r="FGY66" s="255"/>
      <c r="FGZ66" s="256"/>
      <c r="FHC66" s="251"/>
      <c r="FHD66" s="251"/>
      <c r="FHE66" s="251"/>
      <c r="FHF66" s="251"/>
      <c r="FHG66" s="251"/>
      <c r="FHH66" s="251"/>
      <c r="FHI66" s="252"/>
      <c r="FHJ66" s="253"/>
      <c r="FHO66" s="254"/>
      <c r="FHR66" s="252"/>
      <c r="FHS66" s="252"/>
      <c r="FHT66" s="252"/>
      <c r="FHU66" s="252"/>
      <c r="FHV66" s="253"/>
      <c r="FHW66" s="253"/>
      <c r="FHX66" s="255"/>
      <c r="FHY66" s="255"/>
      <c r="FHZ66" s="256"/>
      <c r="FIC66" s="251"/>
      <c r="FID66" s="251"/>
      <c r="FIE66" s="251"/>
      <c r="FIF66" s="251"/>
      <c r="FIG66" s="251"/>
      <c r="FIH66" s="251"/>
      <c r="FII66" s="252"/>
      <c r="FIJ66" s="253"/>
      <c r="FIO66" s="254"/>
      <c r="FIR66" s="252"/>
      <c r="FIS66" s="252"/>
      <c r="FIT66" s="252"/>
      <c r="FIU66" s="252"/>
      <c r="FIV66" s="253"/>
      <c r="FIW66" s="253"/>
      <c r="FIX66" s="255"/>
      <c r="FIY66" s="255"/>
      <c r="FIZ66" s="256"/>
      <c r="FJC66" s="251"/>
      <c r="FJD66" s="251"/>
      <c r="FJE66" s="251"/>
      <c r="FJF66" s="251"/>
      <c r="FJG66" s="251"/>
      <c r="FJH66" s="251"/>
      <c r="FJI66" s="252"/>
      <c r="FJJ66" s="253"/>
      <c r="FJO66" s="254"/>
      <c r="FJR66" s="252"/>
      <c r="FJS66" s="252"/>
      <c r="FJT66" s="252"/>
      <c r="FJU66" s="252"/>
      <c r="FJV66" s="253"/>
      <c r="FJW66" s="253"/>
      <c r="FJX66" s="255"/>
      <c r="FJY66" s="255"/>
      <c r="FJZ66" s="256"/>
      <c r="FKC66" s="251"/>
      <c r="FKD66" s="251"/>
      <c r="FKE66" s="251"/>
      <c r="FKF66" s="251"/>
      <c r="FKG66" s="251"/>
      <c r="FKH66" s="251"/>
      <c r="FKI66" s="252"/>
      <c r="FKJ66" s="253"/>
      <c r="FKO66" s="254"/>
      <c r="FKR66" s="252"/>
      <c r="FKS66" s="252"/>
      <c r="FKT66" s="252"/>
      <c r="FKU66" s="252"/>
      <c r="FKV66" s="253"/>
      <c r="FKW66" s="253"/>
      <c r="FKX66" s="255"/>
      <c r="FKY66" s="255"/>
      <c r="FKZ66" s="256"/>
      <c r="FLC66" s="251"/>
      <c r="FLD66" s="251"/>
      <c r="FLE66" s="251"/>
      <c r="FLF66" s="251"/>
      <c r="FLG66" s="251"/>
      <c r="FLH66" s="251"/>
      <c r="FLI66" s="252"/>
      <c r="FLJ66" s="253"/>
      <c r="FLO66" s="254"/>
      <c r="FLR66" s="252"/>
      <c r="FLS66" s="252"/>
      <c r="FLT66" s="252"/>
      <c r="FLU66" s="252"/>
      <c r="FLV66" s="253"/>
      <c r="FLW66" s="253"/>
      <c r="FLX66" s="255"/>
      <c r="FLY66" s="255"/>
      <c r="FLZ66" s="256"/>
      <c r="FMC66" s="251"/>
      <c r="FMD66" s="251"/>
      <c r="FME66" s="251"/>
      <c r="FMF66" s="251"/>
      <c r="FMG66" s="251"/>
      <c r="FMH66" s="251"/>
      <c r="FMI66" s="252"/>
      <c r="FMJ66" s="253"/>
      <c r="FMO66" s="254"/>
      <c r="FMR66" s="252"/>
      <c r="FMS66" s="252"/>
      <c r="FMT66" s="252"/>
      <c r="FMU66" s="252"/>
      <c r="FMV66" s="253"/>
      <c r="FMW66" s="253"/>
      <c r="FMX66" s="255"/>
      <c r="FMY66" s="255"/>
      <c r="FMZ66" s="256"/>
      <c r="FNC66" s="251"/>
      <c r="FND66" s="251"/>
      <c r="FNE66" s="251"/>
      <c r="FNF66" s="251"/>
      <c r="FNG66" s="251"/>
      <c r="FNH66" s="251"/>
      <c r="FNI66" s="252"/>
      <c r="FNJ66" s="253"/>
      <c r="FNO66" s="254"/>
      <c r="FNR66" s="252"/>
      <c r="FNS66" s="252"/>
      <c r="FNT66" s="252"/>
      <c r="FNU66" s="252"/>
      <c r="FNV66" s="253"/>
      <c r="FNW66" s="253"/>
      <c r="FNX66" s="255"/>
      <c r="FNY66" s="255"/>
      <c r="FNZ66" s="256"/>
      <c r="FOC66" s="251"/>
      <c r="FOD66" s="251"/>
      <c r="FOE66" s="251"/>
      <c r="FOF66" s="251"/>
      <c r="FOG66" s="251"/>
      <c r="FOH66" s="251"/>
      <c r="FOI66" s="252"/>
      <c r="FOJ66" s="253"/>
      <c r="FOO66" s="254"/>
      <c r="FOR66" s="252"/>
      <c r="FOS66" s="252"/>
      <c r="FOT66" s="252"/>
      <c r="FOU66" s="252"/>
      <c r="FOV66" s="253"/>
      <c r="FOW66" s="253"/>
      <c r="FOX66" s="255"/>
      <c r="FOY66" s="255"/>
      <c r="FOZ66" s="256"/>
      <c r="FPC66" s="251"/>
      <c r="FPD66" s="251"/>
      <c r="FPE66" s="251"/>
      <c r="FPF66" s="251"/>
      <c r="FPG66" s="251"/>
      <c r="FPH66" s="251"/>
      <c r="FPI66" s="252"/>
      <c r="FPJ66" s="253"/>
      <c r="FPO66" s="254"/>
      <c r="FPR66" s="252"/>
      <c r="FPS66" s="252"/>
      <c r="FPT66" s="252"/>
      <c r="FPU66" s="252"/>
      <c r="FPV66" s="253"/>
      <c r="FPW66" s="253"/>
      <c r="FPX66" s="255"/>
      <c r="FPY66" s="255"/>
      <c r="FPZ66" s="256"/>
      <c r="FQC66" s="251"/>
      <c r="FQD66" s="251"/>
      <c r="FQE66" s="251"/>
      <c r="FQF66" s="251"/>
      <c r="FQG66" s="251"/>
      <c r="FQH66" s="251"/>
      <c r="FQI66" s="252"/>
      <c r="FQJ66" s="253"/>
      <c r="FQO66" s="254"/>
      <c r="FQR66" s="252"/>
      <c r="FQS66" s="252"/>
      <c r="FQT66" s="252"/>
      <c r="FQU66" s="252"/>
      <c r="FQV66" s="253"/>
      <c r="FQW66" s="253"/>
      <c r="FQX66" s="255"/>
      <c r="FQY66" s="255"/>
      <c r="FQZ66" s="256"/>
      <c r="FRC66" s="251"/>
      <c r="FRD66" s="251"/>
      <c r="FRE66" s="251"/>
      <c r="FRF66" s="251"/>
      <c r="FRG66" s="251"/>
      <c r="FRH66" s="251"/>
      <c r="FRI66" s="252"/>
      <c r="FRJ66" s="253"/>
      <c r="FRO66" s="254"/>
      <c r="FRR66" s="252"/>
      <c r="FRS66" s="252"/>
      <c r="FRT66" s="252"/>
      <c r="FRU66" s="252"/>
      <c r="FRV66" s="253"/>
      <c r="FRW66" s="253"/>
      <c r="FRX66" s="255"/>
      <c r="FRY66" s="255"/>
      <c r="FRZ66" s="256"/>
      <c r="FSC66" s="251"/>
      <c r="FSD66" s="251"/>
      <c r="FSE66" s="251"/>
      <c r="FSF66" s="251"/>
      <c r="FSG66" s="251"/>
      <c r="FSH66" s="251"/>
      <c r="FSI66" s="252"/>
      <c r="FSJ66" s="253"/>
      <c r="FSO66" s="254"/>
      <c r="FSR66" s="252"/>
      <c r="FSS66" s="252"/>
      <c r="FST66" s="252"/>
      <c r="FSU66" s="252"/>
      <c r="FSV66" s="253"/>
      <c r="FSW66" s="253"/>
      <c r="FSX66" s="255"/>
      <c r="FSY66" s="255"/>
      <c r="FSZ66" s="256"/>
      <c r="FTC66" s="251"/>
      <c r="FTD66" s="251"/>
      <c r="FTE66" s="251"/>
      <c r="FTF66" s="251"/>
      <c r="FTG66" s="251"/>
      <c r="FTH66" s="251"/>
      <c r="FTI66" s="252"/>
      <c r="FTJ66" s="253"/>
      <c r="FTO66" s="254"/>
      <c r="FTR66" s="252"/>
      <c r="FTS66" s="252"/>
      <c r="FTT66" s="252"/>
      <c r="FTU66" s="252"/>
      <c r="FTV66" s="253"/>
      <c r="FTW66" s="253"/>
      <c r="FTX66" s="255"/>
      <c r="FTY66" s="255"/>
      <c r="FTZ66" s="256"/>
      <c r="FUC66" s="251"/>
      <c r="FUD66" s="251"/>
      <c r="FUE66" s="251"/>
      <c r="FUF66" s="251"/>
      <c r="FUG66" s="251"/>
      <c r="FUH66" s="251"/>
      <c r="FUI66" s="252"/>
      <c r="FUJ66" s="253"/>
      <c r="FUO66" s="254"/>
      <c r="FUR66" s="252"/>
      <c r="FUS66" s="252"/>
      <c r="FUT66" s="252"/>
      <c r="FUU66" s="252"/>
      <c r="FUV66" s="253"/>
      <c r="FUW66" s="253"/>
      <c r="FUX66" s="255"/>
      <c r="FUY66" s="255"/>
      <c r="FUZ66" s="256"/>
      <c r="FVC66" s="251"/>
      <c r="FVD66" s="251"/>
      <c r="FVE66" s="251"/>
      <c r="FVF66" s="251"/>
      <c r="FVG66" s="251"/>
      <c r="FVH66" s="251"/>
      <c r="FVI66" s="252"/>
      <c r="FVJ66" s="253"/>
      <c r="FVO66" s="254"/>
      <c r="FVR66" s="252"/>
      <c r="FVS66" s="252"/>
      <c r="FVT66" s="252"/>
      <c r="FVU66" s="252"/>
      <c r="FVV66" s="253"/>
      <c r="FVW66" s="253"/>
      <c r="FVX66" s="255"/>
      <c r="FVY66" s="255"/>
      <c r="FVZ66" s="256"/>
      <c r="FWC66" s="251"/>
      <c r="FWD66" s="251"/>
      <c r="FWE66" s="251"/>
      <c r="FWF66" s="251"/>
      <c r="FWG66" s="251"/>
      <c r="FWH66" s="251"/>
      <c r="FWI66" s="252"/>
      <c r="FWJ66" s="253"/>
      <c r="FWO66" s="254"/>
      <c r="FWR66" s="252"/>
      <c r="FWS66" s="252"/>
      <c r="FWT66" s="252"/>
      <c r="FWU66" s="252"/>
      <c r="FWV66" s="253"/>
      <c r="FWW66" s="253"/>
      <c r="FWX66" s="255"/>
      <c r="FWY66" s="255"/>
      <c r="FWZ66" s="256"/>
      <c r="FXC66" s="251"/>
      <c r="FXD66" s="251"/>
      <c r="FXE66" s="251"/>
      <c r="FXF66" s="251"/>
      <c r="FXG66" s="251"/>
      <c r="FXH66" s="251"/>
      <c r="FXI66" s="252"/>
      <c r="FXJ66" s="253"/>
      <c r="FXO66" s="254"/>
      <c r="FXR66" s="252"/>
      <c r="FXS66" s="252"/>
      <c r="FXT66" s="252"/>
      <c r="FXU66" s="252"/>
      <c r="FXV66" s="253"/>
      <c r="FXW66" s="253"/>
      <c r="FXX66" s="255"/>
      <c r="FXY66" s="255"/>
      <c r="FXZ66" s="256"/>
      <c r="FYC66" s="251"/>
      <c r="FYD66" s="251"/>
      <c r="FYE66" s="251"/>
      <c r="FYF66" s="251"/>
      <c r="FYG66" s="251"/>
      <c r="FYH66" s="251"/>
      <c r="FYI66" s="252"/>
      <c r="FYJ66" s="253"/>
      <c r="FYO66" s="254"/>
      <c r="FYR66" s="252"/>
      <c r="FYS66" s="252"/>
      <c r="FYT66" s="252"/>
      <c r="FYU66" s="252"/>
      <c r="FYV66" s="253"/>
      <c r="FYW66" s="253"/>
      <c r="FYX66" s="255"/>
      <c r="FYY66" s="255"/>
      <c r="FYZ66" s="256"/>
      <c r="FZC66" s="251"/>
      <c r="FZD66" s="251"/>
      <c r="FZE66" s="251"/>
      <c r="FZF66" s="251"/>
      <c r="FZG66" s="251"/>
      <c r="FZH66" s="251"/>
      <c r="FZI66" s="252"/>
      <c r="FZJ66" s="253"/>
      <c r="FZO66" s="254"/>
      <c r="FZR66" s="252"/>
      <c r="FZS66" s="252"/>
      <c r="FZT66" s="252"/>
      <c r="FZU66" s="252"/>
      <c r="FZV66" s="253"/>
      <c r="FZW66" s="253"/>
      <c r="FZX66" s="255"/>
      <c r="FZY66" s="255"/>
      <c r="FZZ66" s="256"/>
      <c r="GAC66" s="251"/>
      <c r="GAD66" s="251"/>
      <c r="GAE66" s="251"/>
      <c r="GAF66" s="251"/>
      <c r="GAG66" s="251"/>
      <c r="GAH66" s="251"/>
      <c r="GAI66" s="252"/>
      <c r="GAJ66" s="253"/>
      <c r="GAO66" s="254"/>
      <c r="GAR66" s="252"/>
      <c r="GAS66" s="252"/>
      <c r="GAT66" s="252"/>
      <c r="GAU66" s="252"/>
      <c r="GAV66" s="253"/>
      <c r="GAW66" s="253"/>
      <c r="GAX66" s="255"/>
      <c r="GAY66" s="255"/>
      <c r="GAZ66" s="256"/>
      <c r="GBC66" s="251"/>
      <c r="GBD66" s="251"/>
      <c r="GBE66" s="251"/>
      <c r="GBF66" s="251"/>
      <c r="GBG66" s="251"/>
      <c r="GBH66" s="251"/>
      <c r="GBI66" s="252"/>
      <c r="GBJ66" s="253"/>
      <c r="GBO66" s="254"/>
      <c r="GBR66" s="252"/>
      <c r="GBS66" s="252"/>
      <c r="GBT66" s="252"/>
      <c r="GBU66" s="252"/>
      <c r="GBV66" s="253"/>
      <c r="GBW66" s="253"/>
      <c r="GBX66" s="255"/>
      <c r="GBY66" s="255"/>
      <c r="GBZ66" s="256"/>
      <c r="GCC66" s="251"/>
      <c r="GCD66" s="251"/>
      <c r="GCE66" s="251"/>
      <c r="GCF66" s="251"/>
      <c r="GCG66" s="251"/>
      <c r="GCH66" s="251"/>
      <c r="GCI66" s="252"/>
      <c r="GCJ66" s="253"/>
      <c r="GCO66" s="254"/>
      <c r="GCR66" s="252"/>
      <c r="GCS66" s="252"/>
      <c r="GCT66" s="252"/>
      <c r="GCU66" s="252"/>
      <c r="GCV66" s="253"/>
      <c r="GCW66" s="253"/>
      <c r="GCX66" s="255"/>
      <c r="GCY66" s="255"/>
      <c r="GCZ66" s="256"/>
      <c r="GDC66" s="251"/>
      <c r="GDD66" s="251"/>
      <c r="GDE66" s="251"/>
      <c r="GDF66" s="251"/>
      <c r="GDG66" s="251"/>
      <c r="GDH66" s="251"/>
      <c r="GDI66" s="252"/>
      <c r="GDJ66" s="253"/>
      <c r="GDO66" s="254"/>
      <c r="GDR66" s="252"/>
      <c r="GDS66" s="252"/>
      <c r="GDT66" s="252"/>
      <c r="GDU66" s="252"/>
      <c r="GDV66" s="253"/>
      <c r="GDW66" s="253"/>
      <c r="GDX66" s="255"/>
      <c r="GDY66" s="255"/>
      <c r="GDZ66" s="256"/>
      <c r="GEC66" s="251"/>
      <c r="GED66" s="251"/>
      <c r="GEE66" s="251"/>
      <c r="GEF66" s="251"/>
      <c r="GEG66" s="251"/>
      <c r="GEH66" s="251"/>
      <c r="GEI66" s="252"/>
      <c r="GEJ66" s="253"/>
      <c r="GEO66" s="254"/>
      <c r="GER66" s="252"/>
      <c r="GES66" s="252"/>
      <c r="GET66" s="252"/>
      <c r="GEU66" s="252"/>
      <c r="GEV66" s="253"/>
      <c r="GEW66" s="253"/>
      <c r="GEX66" s="255"/>
      <c r="GEY66" s="255"/>
      <c r="GEZ66" s="256"/>
      <c r="GFC66" s="251"/>
      <c r="GFD66" s="251"/>
      <c r="GFE66" s="251"/>
      <c r="GFF66" s="251"/>
      <c r="GFG66" s="251"/>
      <c r="GFH66" s="251"/>
      <c r="GFI66" s="252"/>
      <c r="GFJ66" s="253"/>
      <c r="GFO66" s="254"/>
      <c r="GFR66" s="252"/>
      <c r="GFS66" s="252"/>
      <c r="GFT66" s="252"/>
      <c r="GFU66" s="252"/>
      <c r="GFV66" s="253"/>
      <c r="GFW66" s="253"/>
      <c r="GFX66" s="255"/>
      <c r="GFY66" s="255"/>
      <c r="GFZ66" s="256"/>
      <c r="GGC66" s="251"/>
      <c r="GGD66" s="251"/>
      <c r="GGE66" s="251"/>
      <c r="GGF66" s="251"/>
      <c r="GGG66" s="251"/>
      <c r="GGH66" s="251"/>
      <c r="GGI66" s="252"/>
      <c r="GGJ66" s="253"/>
      <c r="GGO66" s="254"/>
      <c r="GGR66" s="252"/>
      <c r="GGS66" s="252"/>
      <c r="GGT66" s="252"/>
      <c r="GGU66" s="252"/>
      <c r="GGV66" s="253"/>
      <c r="GGW66" s="253"/>
      <c r="GGX66" s="255"/>
      <c r="GGY66" s="255"/>
      <c r="GGZ66" s="256"/>
      <c r="GHC66" s="251"/>
      <c r="GHD66" s="251"/>
      <c r="GHE66" s="251"/>
      <c r="GHF66" s="251"/>
      <c r="GHG66" s="251"/>
      <c r="GHH66" s="251"/>
      <c r="GHI66" s="252"/>
      <c r="GHJ66" s="253"/>
      <c r="GHO66" s="254"/>
      <c r="GHR66" s="252"/>
      <c r="GHS66" s="252"/>
      <c r="GHT66" s="252"/>
      <c r="GHU66" s="252"/>
      <c r="GHV66" s="253"/>
      <c r="GHW66" s="253"/>
      <c r="GHX66" s="255"/>
      <c r="GHY66" s="255"/>
      <c r="GHZ66" s="256"/>
      <c r="GIC66" s="251"/>
      <c r="GID66" s="251"/>
      <c r="GIE66" s="251"/>
      <c r="GIF66" s="251"/>
      <c r="GIG66" s="251"/>
      <c r="GIH66" s="251"/>
      <c r="GII66" s="252"/>
      <c r="GIJ66" s="253"/>
      <c r="GIO66" s="254"/>
      <c r="GIR66" s="252"/>
      <c r="GIS66" s="252"/>
      <c r="GIT66" s="252"/>
      <c r="GIU66" s="252"/>
      <c r="GIV66" s="253"/>
      <c r="GIW66" s="253"/>
      <c r="GIX66" s="255"/>
      <c r="GIY66" s="255"/>
      <c r="GIZ66" s="256"/>
      <c r="GJC66" s="251"/>
      <c r="GJD66" s="251"/>
      <c r="GJE66" s="251"/>
      <c r="GJF66" s="251"/>
      <c r="GJG66" s="251"/>
      <c r="GJH66" s="251"/>
      <c r="GJI66" s="252"/>
      <c r="GJJ66" s="253"/>
      <c r="GJO66" s="254"/>
      <c r="GJR66" s="252"/>
      <c r="GJS66" s="252"/>
      <c r="GJT66" s="252"/>
      <c r="GJU66" s="252"/>
      <c r="GJV66" s="253"/>
      <c r="GJW66" s="253"/>
      <c r="GJX66" s="255"/>
      <c r="GJY66" s="255"/>
      <c r="GJZ66" s="256"/>
      <c r="GKC66" s="251"/>
      <c r="GKD66" s="251"/>
      <c r="GKE66" s="251"/>
      <c r="GKF66" s="251"/>
      <c r="GKG66" s="251"/>
      <c r="GKH66" s="251"/>
      <c r="GKI66" s="252"/>
      <c r="GKJ66" s="253"/>
      <c r="GKO66" s="254"/>
      <c r="GKR66" s="252"/>
      <c r="GKS66" s="252"/>
      <c r="GKT66" s="252"/>
      <c r="GKU66" s="252"/>
      <c r="GKV66" s="253"/>
      <c r="GKW66" s="253"/>
      <c r="GKX66" s="255"/>
      <c r="GKY66" s="255"/>
      <c r="GKZ66" s="256"/>
      <c r="GLC66" s="251"/>
      <c r="GLD66" s="251"/>
      <c r="GLE66" s="251"/>
      <c r="GLF66" s="251"/>
      <c r="GLG66" s="251"/>
      <c r="GLH66" s="251"/>
      <c r="GLI66" s="252"/>
      <c r="GLJ66" s="253"/>
      <c r="GLO66" s="254"/>
      <c r="GLR66" s="252"/>
      <c r="GLS66" s="252"/>
      <c r="GLT66" s="252"/>
      <c r="GLU66" s="252"/>
      <c r="GLV66" s="253"/>
      <c r="GLW66" s="253"/>
      <c r="GLX66" s="255"/>
      <c r="GLY66" s="255"/>
      <c r="GLZ66" s="256"/>
      <c r="GMC66" s="251"/>
      <c r="GMD66" s="251"/>
      <c r="GME66" s="251"/>
      <c r="GMF66" s="251"/>
      <c r="GMG66" s="251"/>
      <c r="GMH66" s="251"/>
      <c r="GMI66" s="252"/>
      <c r="GMJ66" s="253"/>
      <c r="GMO66" s="254"/>
      <c r="GMR66" s="252"/>
      <c r="GMS66" s="252"/>
      <c r="GMT66" s="252"/>
      <c r="GMU66" s="252"/>
      <c r="GMV66" s="253"/>
      <c r="GMW66" s="253"/>
      <c r="GMX66" s="255"/>
      <c r="GMY66" s="255"/>
      <c r="GMZ66" s="256"/>
      <c r="GNC66" s="251"/>
      <c r="GND66" s="251"/>
      <c r="GNE66" s="251"/>
      <c r="GNF66" s="251"/>
      <c r="GNG66" s="251"/>
      <c r="GNH66" s="251"/>
      <c r="GNI66" s="252"/>
      <c r="GNJ66" s="253"/>
      <c r="GNO66" s="254"/>
      <c r="GNR66" s="252"/>
      <c r="GNS66" s="252"/>
      <c r="GNT66" s="252"/>
      <c r="GNU66" s="252"/>
      <c r="GNV66" s="253"/>
      <c r="GNW66" s="253"/>
      <c r="GNX66" s="255"/>
      <c r="GNY66" s="255"/>
      <c r="GNZ66" s="256"/>
      <c r="GOC66" s="251"/>
      <c r="GOD66" s="251"/>
      <c r="GOE66" s="251"/>
      <c r="GOF66" s="251"/>
      <c r="GOG66" s="251"/>
      <c r="GOH66" s="251"/>
      <c r="GOI66" s="252"/>
      <c r="GOJ66" s="253"/>
      <c r="GOO66" s="254"/>
      <c r="GOR66" s="252"/>
      <c r="GOS66" s="252"/>
      <c r="GOT66" s="252"/>
      <c r="GOU66" s="252"/>
      <c r="GOV66" s="253"/>
      <c r="GOW66" s="253"/>
      <c r="GOX66" s="255"/>
      <c r="GOY66" s="255"/>
      <c r="GOZ66" s="256"/>
      <c r="GPC66" s="251"/>
      <c r="GPD66" s="251"/>
      <c r="GPE66" s="251"/>
      <c r="GPF66" s="251"/>
      <c r="GPG66" s="251"/>
      <c r="GPH66" s="251"/>
      <c r="GPI66" s="252"/>
      <c r="GPJ66" s="253"/>
      <c r="GPO66" s="254"/>
      <c r="GPR66" s="252"/>
      <c r="GPS66" s="252"/>
      <c r="GPT66" s="252"/>
      <c r="GPU66" s="252"/>
      <c r="GPV66" s="253"/>
      <c r="GPW66" s="253"/>
      <c r="GPX66" s="255"/>
      <c r="GPY66" s="255"/>
      <c r="GPZ66" s="256"/>
      <c r="GQC66" s="251"/>
      <c r="GQD66" s="251"/>
      <c r="GQE66" s="251"/>
      <c r="GQF66" s="251"/>
      <c r="GQG66" s="251"/>
      <c r="GQH66" s="251"/>
      <c r="GQI66" s="252"/>
      <c r="GQJ66" s="253"/>
      <c r="GQO66" s="254"/>
      <c r="GQR66" s="252"/>
      <c r="GQS66" s="252"/>
      <c r="GQT66" s="252"/>
      <c r="GQU66" s="252"/>
      <c r="GQV66" s="253"/>
      <c r="GQW66" s="253"/>
      <c r="GQX66" s="255"/>
      <c r="GQY66" s="255"/>
      <c r="GQZ66" s="256"/>
      <c r="GRC66" s="251"/>
      <c r="GRD66" s="251"/>
      <c r="GRE66" s="251"/>
      <c r="GRF66" s="251"/>
      <c r="GRG66" s="251"/>
      <c r="GRH66" s="251"/>
      <c r="GRI66" s="252"/>
      <c r="GRJ66" s="253"/>
      <c r="GRO66" s="254"/>
      <c r="GRR66" s="252"/>
      <c r="GRS66" s="252"/>
      <c r="GRT66" s="252"/>
      <c r="GRU66" s="252"/>
      <c r="GRV66" s="253"/>
      <c r="GRW66" s="253"/>
      <c r="GRX66" s="255"/>
      <c r="GRY66" s="255"/>
      <c r="GRZ66" s="256"/>
      <c r="GSC66" s="251"/>
      <c r="GSD66" s="251"/>
      <c r="GSE66" s="251"/>
      <c r="GSF66" s="251"/>
      <c r="GSG66" s="251"/>
      <c r="GSH66" s="251"/>
      <c r="GSI66" s="252"/>
      <c r="GSJ66" s="253"/>
      <c r="GSO66" s="254"/>
      <c r="GSR66" s="252"/>
      <c r="GSS66" s="252"/>
      <c r="GST66" s="252"/>
      <c r="GSU66" s="252"/>
      <c r="GSV66" s="253"/>
      <c r="GSW66" s="253"/>
      <c r="GSX66" s="255"/>
      <c r="GSY66" s="255"/>
      <c r="GSZ66" s="256"/>
      <c r="GTC66" s="251"/>
      <c r="GTD66" s="251"/>
      <c r="GTE66" s="251"/>
      <c r="GTF66" s="251"/>
      <c r="GTG66" s="251"/>
      <c r="GTH66" s="251"/>
      <c r="GTI66" s="252"/>
      <c r="GTJ66" s="253"/>
      <c r="GTO66" s="254"/>
      <c r="GTR66" s="252"/>
      <c r="GTS66" s="252"/>
      <c r="GTT66" s="252"/>
      <c r="GTU66" s="252"/>
      <c r="GTV66" s="253"/>
      <c r="GTW66" s="253"/>
      <c r="GTX66" s="255"/>
      <c r="GTY66" s="255"/>
      <c r="GTZ66" s="256"/>
      <c r="GUC66" s="251"/>
      <c r="GUD66" s="251"/>
      <c r="GUE66" s="251"/>
      <c r="GUF66" s="251"/>
      <c r="GUG66" s="251"/>
      <c r="GUH66" s="251"/>
      <c r="GUI66" s="252"/>
      <c r="GUJ66" s="253"/>
      <c r="GUO66" s="254"/>
      <c r="GUR66" s="252"/>
      <c r="GUS66" s="252"/>
      <c r="GUT66" s="252"/>
      <c r="GUU66" s="252"/>
      <c r="GUV66" s="253"/>
      <c r="GUW66" s="253"/>
      <c r="GUX66" s="255"/>
      <c r="GUY66" s="255"/>
      <c r="GUZ66" s="256"/>
      <c r="GVC66" s="251"/>
      <c r="GVD66" s="251"/>
      <c r="GVE66" s="251"/>
      <c r="GVF66" s="251"/>
      <c r="GVG66" s="251"/>
      <c r="GVH66" s="251"/>
      <c r="GVI66" s="252"/>
      <c r="GVJ66" s="253"/>
      <c r="GVO66" s="254"/>
      <c r="GVR66" s="252"/>
      <c r="GVS66" s="252"/>
      <c r="GVT66" s="252"/>
      <c r="GVU66" s="252"/>
      <c r="GVV66" s="253"/>
      <c r="GVW66" s="253"/>
      <c r="GVX66" s="255"/>
      <c r="GVY66" s="255"/>
      <c r="GVZ66" s="256"/>
      <c r="GWC66" s="251"/>
      <c r="GWD66" s="251"/>
      <c r="GWE66" s="251"/>
      <c r="GWF66" s="251"/>
      <c r="GWG66" s="251"/>
      <c r="GWH66" s="251"/>
      <c r="GWI66" s="252"/>
      <c r="GWJ66" s="253"/>
      <c r="GWO66" s="254"/>
      <c r="GWR66" s="252"/>
      <c r="GWS66" s="252"/>
      <c r="GWT66" s="252"/>
      <c r="GWU66" s="252"/>
      <c r="GWV66" s="253"/>
      <c r="GWW66" s="253"/>
      <c r="GWX66" s="255"/>
      <c r="GWY66" s="255"/>
      <c r="GWZ66" s="256"/>
      <c r="GXC66" s="251"/>
      <c r="GXD66" s="251"/>
      <c r="GXE66" s="251"/>
      <c r="GXF66" s="251"/>
      <c r="GXG66" s="251"/>
      <c r="GXH66" s="251"/>
      <c r="GXI66" s="252"/>
      <c r="GXJ66" s="253"/>
      <c r="GXO66" s="254"/>
      <c r="GXR66" s="252"/>
      <c r="GXS66" s="252"/>
      <c r="GXT66" s="252"/>
      <c r="GXU66" s="252"/>
      <c r="GXV66" s="253"/>
      <c r="GXW66" s="253"/>
      <c r="GXX66" s="255"/>
      <c r="GXY66" s="255"/>
      <c r="GXZ66" s="256"/>
      <c r="GYC66" s="251"/>
      <c r="GYD66" s="251"/>
      <c r="GYE66" s="251"/>
      <c r="GYF66" s="251"/>
      <c r="GYG66" s="251"/>
      <c r="GYH66" s="251"/>
      <c r="GYI66" s="252"/>
      <c r="GYJ66" s="253"/>
      <c r="GYO66" s="254"/>
      <c r="GYR66" s="252"/>
      <c r="GYS66" s="252"/>
      <c r="GYT66" s="252"/>
      <c r="GYU66" s="252"/>
      <c r="GYV66" s="253"/>
      <c r="GYW66" s="253"/>
      <c r="GYX66" s="255"/>
      <c r="GYY66" s="255"/>
      <c r="GYZ66" s="256"/>
      <c r="GZC66" s="251"/>
      <c r="GZD66" s="251"/>
      <c r="GZE66" s="251"/>
      <c r="GZF66" s="251"/>
      <c r="GZG66" s="251"/>
      <c r="GZH66" s="251"/>
      <c r="GZI66" s="252"/>
      <c r="GZJ66" s="253"/>
      <c r="GZO66" s="254"/>
      <c r="GZR66" s="252"/>
      <c r="GZS66" s="252"/>
      <c r="GZT66" s="252"/>
      <c r="GZU66" s="252"/>
      <c r="GZV66" s="253"/>
      <c r="GZW66" s="253"/>
      <c r="GZX66" s="255"/>
      <c r="GZY66" s="255"/>
      <c r="GZZ66" s="256"/>
      <c r="HAC66" s="251"/>
      <c r="HAD66" s="251"/>
      <c r="HAE66" s="251"/>
      <c r="HAF66" s="251"/>
      <c r="HAG66" s="251"/>
      <c r="HAH66" s="251"/>
      <c r="HAI66" s="252"/>
      <c r="HAJ66" s="253"/>
      <c r="HAO66" s="254"/>
      <c r="HAR66" s="252"/>
      <c r="HAS66" s="252"/>
      <c r="HAT66" s="252"/>
      <c r="HAU66" s="252"/>
      <c r="HAV66" s="253"/>
      <c r="HAW66" s="253"/>
      <c r="HAX66" s="255"/>
      <c r="HAY66" s="255"/>
      <c r="HAZ66" s="256"/>
      <c r="HBC66" s="251"/>
      <c r="HBD66" s="251"/>
      <c r="HBE66" s="251"/>
      <c r="HBF66" s="251"/>
      <c r="HBG66" s="251"/>
      <c r="HBH66" s="251"/>
      <c r="HBI66" s="252"/>
      <c r="HBJ66" s="253"/>
      <c r="HBO66" s="254"/>
      <c r="HBR66" s="252"/>
      <c r="HBS66" s="252"/>
      <c r="HBT66" s="252"/>
      <c r="HBU66" s="252"/>
      <c r="HBV66" s="253"/>
      <c r="HBW66" s="253"/>
      <c r="HBX66" s="255"/>
      <c r="HBY66" s="255"/>
      <c r="HBZ66" s="256"/>
      <c r="HCC66" s="251"/>
      <c r="HCD66" s="251"/>
      <c r="HCE66" s="251"/>
      <c r="HCF66" s="251"/>
      <c r="HCG66" s="251"/>
      <c r="HCH66" s="251"/>
      <c r="HCI66" s="252"/>
      <c r="HCJ66" s="253"/>
      <c r="HCO66" s="254"/>
      <c r="HCR66" s="252"/>
      <c r="HCS66" s="252"/>
      <c r="HCT66" s="252"/>
      <c r="HCU66" s="252"/>
      <c r="HCV66" s="253"/>
      <c r="HCW66" s="253"/>
      <c r="HCX66" s="255"/>
      <c r="HCY66" s="255"/>
      <c r="HCZ66" s="256"/>
      <c r="HDC66" s="251"/>
      <c r="HDD66" s="251"/>
      <c r="HDE66" s="251"/>
      <c r="HDF66" s="251"/>
      <c r="HDG66" s="251"/>
      <c r="HDH66" s="251"/>
      <c r="HDI66" s="252"/>
      <c r="HDJ66" s="253"/>
      <c r="HDO66" s="254"/>
      <c r="HDR66" s="252"/>
      <c r="HDS66" s="252"/>
      <c r="HDT66" s="252"/>
      <c r="HDU66" s="252"/>
      <c r="HDV66" s="253"/>
      <c r="HDW66" s="253"/>
      <c r="HDX66" s="255"/>
      <c r="HDY66" s="255"/>
      <c r="HDZ66" s="256"/>
      <c r="HEC66" s="251"/>
      <c r="HED66" s="251"/>
      <c r="HEE66" s="251"/>
      <c r="HEF66" s="251"/>
      <c r="HEG66" s="251"/>
      <c r="HEH66" s="251"/>
      <c r="HEI66" s="252"/>
      <c r="HEJ66" s="253"/>
      <c r="HEO66" s="254"/>
      <c r="HER66" s="252"/>
      <c r="HES66" s="252"/>
      <c r="HET66" s="252"/>
      <c r="HEU66" s="252"/>
      <c r="HEV66" s="253"/>
      <c r="HEW66" s="253"/>
      <c r="HEX66" s="255"/>
      <c r="HEY66" s="255"/>
      <c r="HEZ66" s="256"/>
      <c r="HFC66" s="251"/>
      <c r="HFD66" s="251"/>
      <c r="HFE66" s="251"/>
      <c r="HFF66" s="251"/>
      <c r="HFG66" s="251"/>
      <c r="HFH66" s="251"/>
      <c r="HFI66" s="252"/>
      <c r="HFJ66" s="253"/>
      <c r="HFO66" s="254"/>
      <c r="HFR66" s="252"/>
      <c r="HFS66" s="252"/>
      <c r="HFT66" s="252"/>
      <c r="HFU66" s="252"/>
      <c r="HFV66" s="253"/>
      <c r="HFW66" s="253"/>
      <c r="HFX66" s="255"/>
      <c r="HFY66" s="255"/>
      <c r="HFZ66" s="256"/>
      <c r="HGC66" s="251"/>
      <c r="HGD66" s="251"/>
      <c r="HGE66" s="251"/>
      <c r="HGF66" s="251"/>
      <c r="HGG66" s="251"/>
      <c r="HGH66" s="251"/>
      <c r="HGI66" s="252"/>
      <c r="HGJ66" s="253"/>
      <c r="HGO66" s="254"/>
      <c r="HGR66" s="252"/>
      <c r="HGS66" s="252"/>
      <c r="HGT66" s="252"/>
      <c r="HGU66" s="252"/>
      <c r="HGV66" s="253"/>
      <c r="HGW66" s="253"/>
      <c r="HGX66" s="255"/>
      <c r="HGY66" s="255"/>
      <c r="HGZ66" s="256"/>
      <c r="HHC66" s="251"/>
      <c r="HHD66" s="251"/>
      <c r="HHE66" s="251"/>
      <c r="HHF66" s="251"/>
      <c r="HHG66" s="251"/>
      <c r="HHH66" s="251"/>
      <c r="HHI66" s="252"/>
      <c r="HHJ66" s="253"/>
      <c r="HHO66" s="254"/>
      <c r="HHR66" s="252"/>
      <c r="HHS66" s="252"/>
      <c r="HHT66" s="252"/>
      <c r="HHU66" s="252"/>
      <c r="HHV66" s="253"/>
      <c r="HHW66" s="253"/>
      <c r="HHX66" s="255"/>
      <c r="HHY66" s="255"/>
      <c r="HHZ66" s="256"/>
      <c r="HIC66" s="251"/>
      <c r="HID66" s="251"/>
      <c r="HIE66" s="251"/>
      <c r="HIF66" s="251"/>
      <c r="HIG66" s="251"/>
      <c r="HIH66" s="251"/>
      <c r="HII66" s="252"/>
      <c r="HIJ66" s="253"/>
      <c r="HIO66" s="254"/>
      <c r="HIR66" s="252"/>
      <c r="HIS66" s="252"/>
      <c r="HIT66" s="252"/>
      <c r="HIU66" s="252"/>
      <c r="HIV66" s="253"/>
      <c r="HIW66" s="253"/>
      <c r="HIX66" s="255"/>
      <c r="HIY66" s="255"/>
      <c r="HIZ66" s="256"/>
      <c r="HJC66" s="251"/>
      <c r="HJD66" s="251"/>
      <c r="HJE66" s="251"/>
      <c r="HJF66" s="251"/>
      <c r="HJG66" s="251"/>
      <c r="HJH66" s="251"/>
      <c r="HJI66" s="252"/>
      <c r="HJJ66" s="253"/>
      <c r="HJO66" s="254"/>
      <c r="HJR66" s="252"/>
      <c r="HJS66" s="252"/>
      <c r="HJT66" s="252"/>
      <c r="HJU66" s="252"/>
      <c r="HJV66" s="253"/>
      <c r="HJW66" s="253"/>
      <c r="HJX66" s="255"/>
      <c r="HJY66" s="255"/>
      <c r="HJZ66" s="256"/>
      <c r="HKC66" s="251"/>
      <c r="HKD66" s="251"/>
      <c r="HKE66" s="251"/>
      <c r="HKF66" s="251"/>
      <c r="HKG66" s="251"/>
      <c r="HKH66" s="251"/>
      <c r="HKI66" s="252"/>
      <c r="HKJ66" s="253"/>
      <c r="HKO66" s="254"/>
      <c r="HKR66" s="252"/>
      <c r="HKS66" s="252"/>
      <c r="HKT66" s="252"/>
      <c r="HKU66" s="252"/>
      <c r="HKV66" s="253"/>
      <c r="HKW66" s="253"/>
      <c r="HKX66" s="255"/>
      <c r="HKY66" s="255"/>
      <c r="HKZ66" s="256"/>
      <c r="HLC66" s="251"/>
      <c r="HLD66" s="251"/>
      <c r="HLE66" s="251"/>
      <c r="HLF66" s="251"/>
      <c r="HLG66" s="251"/>
      <c r="HLH66" s="251"/>
      <c r="HLI66" s="252"/>
      <c r="HLJ66" s="253"/>
      <c r="HLO66" s="254"/>
      <c r="HLR66" s="252"/>
      <c r="HLS66" s="252"/>
      <c r="HLT66" s="252"/>
      <c r="HLU66" s="252"/>
      <c r="HLV66" s="253"/>
      <c r="HLW66" s="253"/>
      <c r="HLX66" s="255"/>
      <c r="HLY66" s="255"/>
      <c r="HLZ66" s="256"/>
      <c r="HMC66" s="251"/>
      <c r="HMD66" s="251"/>
      <c r="HME66" s="251"/>
      <c r="HMF66" s="251"/>
      <c r="HMG66" s="251"/>
      <c r="HMH66" s="251"/>
      <c r="HMI66" s="252"/>
      <c r="HMJ66" s="253"/>
      <c r="HMO66" s="254"/>
      <c r="HMR66" s="252"/>
      <c r="HMS66" s="252"/>
      <c r="HMT66" s="252"/>
      <c r="HMU66" s="252"/>
      <c r="HMV66" s="253"/>
      <c r="HMW66" s="253"/>
      <c r="HMX66" s="255"/>
      <c r="HMY66" s="255"/>
      <c r="HMZ66" s="256"/>
      <c r="HNC66" s="251"/>
      <c r="HND66" s="251"/>
      <c r="HNE66" s="251"/>
      <c r="HNF66" s="251"/>
      <c r="HNG66" s="251"/>
      <c r="HNH66" s="251"/>
      <c r="HNI66" s="252"/>
      <c r="HNJ66" s="253"/>
      <c r="HNO66" s="254"/>
      <c r="HNR66" s="252"/>
      <c r="HNS66" s="252"/>
      <c r="HNT66" s="252"/>
      <c r="HNU66" s="252"/>
      <c r="HNV66" s="253"/>
      <c r="HNW66" s="253"/>
      <c r="HNX66" s="255"/>
      <c r="HNY66" s="255"/>
      <c r="HNZ66" s="256"/>
      <c r="HOC66" s="251"/>
      <c r="HOD66" s="251"/>
      <c r="HOE66" s="251"/>
      <c r="HOF66" s="251"/>
      <c r="HOG66" s="251"/>
      <c r="HOH66" s="251"/>
      <c r="HOI66" s="252"/>
      <c r="HOJ66" s="253"/>
      <c r="HOO66" s="254"/>
      <c r="HOR66" s="252"/>
      <c r="HOS66" s="252"/>
      <c r="HOT66" s="252"/>
      <c r="HOU66" s="252"/>
      <c r="HOV66" s="253"/>
      <c r="HOW66" s="253"/>
      <c r="HOX66" s="255"/>
      <c r="HOY66" s="255"/>
      <c r="HOZ66" s="256"/>
      <c r="HPC66" s="251"/>
      <c r="HPD66" s="251"/>
      <c r="HPE66" s="251"/>
      <c r="HPF66" s="251"/>
      <c r="HPG66" s="251"/>
      <c r="HPH66" s="251"/>
      <c r="HPI66" s="252"/>
      <c r="HPJ66" s="253"/>
      <c r="HPO66" s="254"/>
      <c r="HPR66" s="252"/>
      <c r="HPS66" s="252"/>
      <c r="HPT66" s="252"/>
      <c r="HPU66" s="252"/>
      <c r="HPV66" s="253"/>
      <c r="HPW66" s="253"/>
      <c r="HPX66" s="255"/>
      <c r="HPY66" s="255"/>
      <c r="HPZ66" s="256"/>
      <c r="HQC66" s="251"/>
      <c r="HQD66" s="251"/>
      <c r="HQE66" s="251"/>
      <c r="HQF66" s="251"/>
      <c r="HQG66" s="251"/>
      <c r="HQH66" s="251"/>
      <c r="HQI66" s="252"/>
      <c r="HQJ66" s="253"/>
      <c r="HQO66" s="254"/>
      <c r="HQR66" s="252"/>
      <c r="HQS66" s="252"/>
      <c r="HQT66" s="252"/>
      <c r="HQU66" s="252"/>
      <c r="HQV66" s="253"/>
      <c r="HQW66" s="253"/>
      <c r="HQX66" s="255"/>
      <c r="HQY66" s="255"/>
      <c r="HQZ66" s="256"/>
      <c r="HRC66" s="251"/>
      <c r="HRD66" s="251"/>
      <c r="HRE66" s="251"/>
      <c r="HRF66" s="251"/>
      <c r="HRG66" s="251"/>
      <c r="HRH66" s="251"/>
      <c r="HRI66" s="252"/>
      <c r="HRJ66" s="253"/>
      <c r="HRO66" s="254"/>
      <c r="HRR66" s="252"/>
      <c r="HRS66" s="252"/>
      <c r="HRT66" s="252"/>
      <c r="HRU66" s="252"/>
      <c r="HRV66" s="253"/>
      <c r="HRW66" s="253"/>
      <c r="HRX66" s="255"/>
      <c r="HRY66" s="255"/>
      <c r="HRZ66" s="256"/>
      <c r="HSC66" s="251"/>
      <c r="HSD66" s="251"/>
      <c r="HSE66" s="251"/>
      <c r="HSF66" s="251"/>
      <c r="HSG66" s="251"/>
      <c r="HSH66" s="251"/>
      <c r="HSI66" s="252"/>
      <c r="HSJ66" s="253"/>
      <c r="HSO66" s="254"/>
      <c r="HSR66" s="252"/>
      <c r="HSS66" s="252"/>
      <c r="HST66" s="252"/>
      <c r="HSU66" s="252"/>
      <c r="HSV66" s="253"/>
      <c r="HSW66" s="253"/>
      <c r="HSX66" s="255"/>
      <c r="HSY66" s="255"/>
      <c r="HSZ66" s="256"/>
      <c r="HTC66" s="251"/>
      <c r="HTD66" s="251"/>
      <c r="HTE66" s="251"/>
      <c r="HTF66" s="251"/>
      <c r="HTG66" s="251"/>
      <c r="HTH66" s="251"/>
      <c r="HTI66" s="252"/>
      <c r="HTJ66" s="253"/>
      <c r="HTO66" s="254"/>
      <c r="HTR66" s="252"/>
      <c r="HTS66" s="252"/>
      <c r="HTT66" s="252"/>
      <c r="HTU66" s="252"/>
      <c r="HTV66" s="253"/>
      <c r="HTW66" s="253"/>
      <c r="HTX66" s="255"/>
      <c r="HTY66" s="255"/>
      <c r="HTZ66" s="256"/>
      <c r="HUC66" s="251"/>
      <c r="HUD66" s="251"/>
      <c r="HUE66" s="251"/>
      <c r="HUF66" s="251"/>
      <c r="HUG66" s="251"/>
      <c r="HUH66" s="251"/>
      <c r="HUI66" s="252"/>
      <c r="HUJ66" s="253"/>
      <c r="HUO66" s="254"/>
      <c r="HUR66" s="252"/>
      <c r="HUS66" s="252"/>
      <c r="HUT66" s="252"/>
      <c r="HUU66" s="252"/>
      <c r="HUV66" s="253"/>
      <c r="HUW66" s="253"/>
      <c r="HUX66" s="255"/>
      <c r="HUY66" s="255"/>
      <c r="HUZ66" s="256"/>
      <c r="HVC66" s="251"/>
      <c r="HVD66" s="251"/>
      <c r="HVE66" s="251"/>
      <c r="HVF66" s="251"/>
      <c r="HVG66" s="251"/>
      <c r="HVH66" s="251"/>
      <c r="HVI66" s="252"/>
      <c r="HVJ66" s="253"/>
      <c r="HVO66" s="254"/>
      <c r="HVR66" s="252"/>
      <c r="HVS66" s="252"/>
      <c r="HVT66" s="252"/>
      <c r="HVU66" s="252"/>
      <c r="HVV66" s="253"/>
      <c r="HVW66" s="253"/>
      <c r="HVX66" s="255"/>
      <c r="HVY66" s="255"/>
      <c r="HVZ66" s="256"/>
      <c r="HWC66" s="251"/>
      <c r="HWD66" s="251"/>
      <c r="HWE66" s="251"/>
      <c r="HWF66" s="251"/>
      <c r="HWG66" s="251"/>
      <c r="HWH66" s="251"/>
      <c r="HWI66" s="252"/>
      <c r="HWJ66" s="253"/>
      <c r="HWO66" s="254"/>
      <c r="HWR66" s="252"/>
      <c r="HWS66" s="252"/>
      <c r="HWT66" s="252"/>
      <c r="HWU66" s="252"/>
      <c r="HWV66" s="253"/>
      <c r="HWW66" s="253"/>
      <c r="HWX66" s="255"/>
      <c r="HWY66" s="255"/>
      <c r="HWZ66" s="256"/>
      <c r="HXC66" s="251"/>
      <c r="HXD66" s="251"/>
      <c r="HXE66" s="251"/>
      <c r="HXF66" s="251"/>
      <c r="HXG66" s="251"/>
      <c r="HXH66" s="251"/>
      <c r="HXI66" s="252"/>
      <c r="HXJ66" s="253"/>
      <c r="HXO66" s="254"/>
      <c r="HXR66" s="252"/>
      <c r="HXS66" s="252"/>
      <c r="HXT66" s="252"/>
      <c r="HXU66" s="252"/>
      <c r="HXV66" s="253"/>
      <c r="HXW66" s="253"/>
      <c r="HXX66" s="255"/>
      <c r="HXY66" s="255"/>
      <c r="HXZ66" s="256"/>
      <c r="HYC66" s="251"/>
      <c r="HYD66" s="251"/>
      <c r="HYE66" s="251"/>
      <c r="HYF66" s="251"/>
      <c r="HYG66" s="251"/>
      <c r="HYH66" s="251"/>
      <c r="HYI66" s="252"/>
      <c r="HYJ66" s="253"/>
      <c r="HYO66" s="254"/>
      <c r="HYR66" s="252"/>
      <c r="HYS66" s="252"/>
      <c r="HYT66" s="252"/>
      <c r="HYU66" s="252"/>
      <c r="HYV66" s="253"/>
      <c r="HYW66" s="253"/>
      <c r="HYX66" s="255"/>
      <c r="HYY66" s="255"/>
      <c r="HYZ66" s="256"/>
      <c r="HZC66" s="251"/>
      <c r="HZD66" s="251"/>
      <c r="HZE66" s="251"/>
      <c r="HZF66" s="251"/>
      <c r="HZG66" s="251"/>
      <c r="HZH66" s="251"/>
      <c r="HZI66" s="252"/>
      <c r="HZJ66" s="253"/>
      <c r="HZO66" s="254"/>
      <c r="HZR66" s="252"/>
      <c r="HZS66" s="252"/>
      <c r="HZT66" s="252"/>
      <c r="HZU66" s="252"/>
      <c r="HZV66" s="253"/>
      <c r="HZW66" s="253"/>
      <c r="HZX66" s="255"/>
      <c r="HZY66" s="255"/>
      <c r="HZZ66" s="256"/>
      <c r="IAC66" s="251"/>
      <c r="IAD66" s="251"/>
      <c r="IAE66" s="251"/>
      <c r="IAF66" s="251"/>
      <c r="IAG66" s="251"/>
      <c r="IAH66" s="251"/>
      <c r="IAI66" s="252"/>
      <c r="IAJ66" s="253"/>
      <c r="IAO66" s="254"/>
      <c r="IAR66" s="252"/>
      <c r="IAS66" s="252"/>
      <c r="IAT66" s="252"/>
      <c r="IAU66" s="252"/>
      <c r="IAV66" s="253"/>
      <c r="IAW66" s="253"/>
      <c r="IAX66" s="255"/>
      <c r="IAY66" s="255"/>
      <c r="IAZ66" s="256"/>
      <c r="IBC66" s="251"/>
      <c r="IBD66" s="251"/>
      <c r="IBE66" s="251"/>
      <c r="IBF66" s="251"/>
      <c r="IBG66" s="251"/>
      <c r="IBH66" s="251"/>
      <c r="IBI66" s="252"/>
      <c r="IBJ66" s="253"/>
      <c r="IBO66" s="254"/>
      <c r="IBR66" s="252"/>
      <c r="IBS66" s="252"/>
      <c r="IBT66" s="252"/>
      <c r="IBU66" s="252"/>
      <c r="IBV66" s="253"/>
      <c r="IBW66" s="253"/>
      <c r="IBX66" s="255"/>
      <c r="IBY66" s="255"/>
      <c r="IBZ66" s="256"/>
      <c r="ICC66" s="251"/>
      <c r="ICD66" s="251"/>
      <c r="ICE66" s="251"/>
      <c r="ICF66" s="251"/>
      <c r="ICG66" s="251"/>
      <c r="ICH66" s="251"/>
      <c r="ICI66" s="252"/>
      <c r="ICJ66" s="253"/>
      <c r="ICO66" s="254"/>
      <c r="ICR66" s="252"/>
      <c r="ICS66" s="252"/>
      <c r="ICT66" s="252"/>
      <c r="ICU66" s="252"/>
      <c r="ICV66" s="253"/>
      <c r="ICW66" s="253"/>
      <c r="ICX66" s="255"/>
      <c r="ICY66" s="255"/>
      <c r="ICZ66" s="256"/>
      <c r="IDC66" s="251"/>
      <c r="IDD66" s="251"/>
      <c r="IDE66" s="251"/>
      <c r="IDF66" s="251"/>
      <c r="IDG66" s="251"/>
      <c r="IDH66" s="251"/>
      <c r="IDI66" s="252"/>
      <c r="IDJ66" s="253"/>
      <c r="IDO66" s="254"/>
      <c r="IDR66" s="252"/>
      <c r="IDS66" s="252"/>
      <c r="IDT66" s="252"/>
      <c r="IDU66" s="252"/>
      <c r="IDV66" s="253"/>
      <c r="IDW66" s="253"/>
      <c r="IDX66" s="255"/>
      <c r="IDY66" s="255"/>
      <c r="IDZ66" s="256"/>
      <c r="IEC66" s="251"/>
      <c r="IED66" s="251"/>
      <c r="IEE66" s="251"/>
      <c r="IEF66" s="251"/>
      <c r="IEG66" s="251"/>
      <c r="IEH66" s="251"/>
      <c r="IEI66" s="252"/>
      <c r="IEJ66" s="253"/>
      <c r="IEO66" s="254"/>
      <c r="IER66" s="252"/>
      <c r="IES66" s="252"/>
      <c r="IET66" s="252"/>
      <c r="IEU66" s="252"/>
      <c r="IEV66" s="253"/>
      <c r="IEW66" s="253"/>
      <c r="IEX66" s="255"/>
      <c r="IEY66" s="255"/>
      <c r="IEZ66" s="256"/>
      <c r="IFC66" s="251"/>
      <c r="IFD66" s="251"/>
      <c r="IFE66" s="251"/>
      <c r="IFF66" s="251"/>
      <c r="IFG66" s="251"/>
      <c r="IFH66" s="251"/>
      <c r="IFI66" s="252"/>
      <c r="IFJ66" s="253"/>
      <c r="IFO66" s="254"/>
      <c r="IFR66" s="252"/>
      <c r="IFS66" s="252"/>
      <c r="IFT66" s="252"/>
      <c r="IFU66" s="252"/>
      <c r="IFV66" s="253"/>
      <c r="IFW66" s="253"/>
      <c r="IFX66" s="255"/>
      <c r="IFY66" s="255"/>
      <c r="IFZ66" s="256"/>
      <c r="IGC66" s="251"/>
      <c r="IGD66" s="251"/>
      <c r="IGE66" s="251"/>
      <c r="IGF66" s="251"/>
      <c r="IGG66" s="251"/>
      <c r="IGH66" s="251"/>
      <c r="IGI66" s="252"/>
      <c r="IGJ66" s="253"/>
      <c r="IGO66" s="254"/>
      <c r="IGR66" s="252"/>
      <c r="IGS66" s="252"/>
      <c r="IGT66" s="252"/>
      <c r="IGU66" s="252"/>
      <c r="IGV66" s="253"/>
      <c r="IGW66" s="253"/>
      <c r="IGX66" s="255"/>
      <c r="IGY66" s="255"/>
      <c r="IGZ66" s="256"/>
      <c r="IHC66" s="251"/>
      <c r="IHD66" s="251"/>
      <c r="IHE66" s="251"/>
      <c r="IHF66" s="251"/>
      <c r="IHG66" s="251"/>
      <c r="IHH66" s="251"/>
      <c r="IHI66" s="252"/>
      <c r="IHJ66" s="253"/>
      <c r="IHO66" s="254"/>
      <c r="IHR66" s="252"/>
      <c r="IHS66" s="252"/>
      <c r="IHT66" s="252"/>
      <c r="IHU66" s="252"/>
      <c r="IHV66" s="253"/>
      <c r="IHW66" s="253"/>
      <c r="IHX66" s="255"/>
      <c r="IHY66" s="255"/>
      <c r="IHZ66" s="256"/>
      <c r="IIC66" s="251"/>
      <c r="IID66" s="251"/>
      <c r="IIE66" s="251"/>
      <c r="IIF66" s="251"/>
      <c r="IIG66" s="251"/>
      <c r="IIH66" s="251"/>
      <c r="III66" s="252"/>
      <c r="IIJ66" s="253"/>
      <c r="IIO66" s="254"/>
      <c r="IIR66" s="252"/>
      <c r="IIS66" s="252"/>
      <c r="IIT66" s="252"/>
      <c r="IIU66" s="252"/>
      <c r="IIV66" s="253"/>
      <c r="IIW66" s="253"/>
      <c r="IIX66" s="255"/>
      <c r="IIY66" s="255"/>
      <c r="IIZ66" s="256"/>
      <c r="IJC66" s="251"/>
      <c r="IJD66" s="251"/>
      <c r="IJE66" s="251"/>
      <c r="IJF66" s="251"/>
      <c r="IJG66" s="251"/>
      <c r="IJH66" s="251"/>
      <c r="IJI66" s="252"/>
      <c r="IJJ66" s="253"/>
      <c r="IJO66" s="254"/>
      <c r="IJR66" s="252"/>
      <c r="IJS66" s="252"/>
      <c r="IJT66" s="252"/>
      <c r="IJU66" s="252"/>
      <c r="IJV66" s="253"/>
      <c r="IJW66" s="253"/>
      <c r="IJX66" s="255"/>
      <c r="IJY66" s="255"/>
      <c r="IJZ66" s="256"/>
      <c r="IKC66" s="251"/>
      <c r="IKD66" s="251"/>
      <c r="IKE66" s="251"/>
      <c r="IKF66" s="251"/>
      <c r="IKG66" s="251"/>
      <c r="IKH66" s="251"/>
      <c r="IKI66" s="252"/>
      <c r="IKJ66" s="253"/>
      <c r="IKO66" s="254"/>
      <c r="IKR66" s="252"/>
      <c r="IKS66" s="252"/>
      <c r="IKT66" s="252"/>
      <c r="IKU66" s="252"/>
      <c r="IKV66" s="253"/>
      <c r="IKW66" s="253"/>
      <c r="IKX66" s="255"/>
      <c r="IKY66" s="255"/>
      <c r="IKZ66" s="256"/>
      <c r="ILC66" s="251"/>
      <c r="ILD66" s="251"/>
      <c r="ILE66" s="251"/>
      <c r="ILF66" s="251"/>
      <c r="ILG66" s="251"/>
      <c r="ILH66" s="251"/>
      <c r="ILI66" s="252"/>
      <c r="ILJ66" s="253"/>
      <c r="ILO66" s="254"/>
      <c r="ILR66" s="252"/>
      <c r="ILS66" s="252"/>
      <c r="ILT66" s="252"/>
      <c r="ILU66" s="252"/>
      <c r="ILV66" s="253"/>
      <c r="ILW66" s="253"/>
      <c r="ILX66" s="255"/>
      <c r="ILY66" s="255"/>
      <c r="ILZ66" s="256"/>
      <c r="IMC66" s="251"/>
      <c r="IMD66" s="251"/>
      <c r="IME66" s="251"/>
      <c r="IMF66" s="251"/>
      <c r="IMG66" s="251"/>
      <c r="IMH66" s="251"/>
      <c r="IMI66" s="252"/>
      <c r="IMJ66" s="253"/>
      <c r="IMO66" s="254"/>
      <c r="IMR66" s="252"/>
      <c r="IMS66" s="252"/>
      <c r="IMT66" s="252"/>
      <c r="IMU66" s="252"/>
      <c r="IMV66" s="253"/>
      <c r="IMW66" s="253"/>
      <c r="IMX66" s="255"/>
      <c r="IMY66" s="255"/>
      <c r="IMZ66" s="256"/>
      <c r="INC66" s="251"/>
      <c r="IND66" s="251"/>
      <c r="INE66" s="251"/>
      <c r="INF66" s="251"/>
      <c r="ING66" s="251"/>
      <c r="INH66" s="251"/>
      <c r="INI66" s="252"/>
      <c r="INJ66" s="253"/>
      <c r="INO66" s="254"/>
      <c r="INR66" s="252"/>
      <c r="INS66" s="252"/>
      <c r="INT66" s="252"/>
      <c r="INU66" s="252"/>
      <c r="INV66" s="253"/>
      <c r="INW66" s="253"/>
      <c r="INX66" s="255"/>
      <c r="INY66" s="255"/>
      <c r="INZ66" s="256"/>
      <c r="IOC66" s="251"/>
      <c r="IOD66" s="251"/>
      <c r="IOE66" s="251"/>
      <c r="IOF66" s="251"/>
      <c r="IOG66" s="251"/>
      <c r="IOH66" s="251"/>
      <c r="IOI66" s="252"/>
      <c r="IOJ66" s="253"/>
      <c r="IOO66" s="254"/>
      <c r="IOR66" s="252"/>
      <c r="IOS66" s="252"/>
      <c r="IOT66" s="252"/>
      <c r="IOU66" s="252"/>
      <c r="IOV66" s="253"/>
      <c r="IOW66" s="253"/>
      <c r="IOX66" s="255"/>
      <c r="IOY66" s="255"/>
      <c r="IOZ66" s="256"/>
      <c r="IPC66" s="251"/>
      <c r="IPD66" s="251"/>
      <c r="IPE66" s="251"/>
      <c r="IPF66" s="251"/>
      <c r="IPG66" s="251"/>
      <c r="IPH66" s="251"/>
      <c r="IPI66" s="252"/>
      <c r="IPJ66" s="253"/>
      <c r="IPO66" s="254"/>
      <c r="IPR66" s="252"/>
      <c r="IPS66" s="252"/>
      <c r="IPT66" s="252"/>
      <c r="IPU66" s="252"/>
      <c r="IPV66" s="253"/>
      <c r="IPW66" s="253"/>
      <c r="IPX66" s="255"/>
      <c r="IPY66" s="255"/>
      <c r="IPZ66" s="256"/>
      <c r="IQC66" s="251"/>
      <c r="IQD66" s="251"/>
      <c r="IQE66" s="251"/>
      <c r="IQF66" s="251"/>
      <c r="IQG66" s="251"/>
      <c r="IQH66" s="251"/>
      <c r="IQI66" s="252"/>
      <c r="IQJ66" s="253"/>
      <c r="IQO66" s="254"/>
      <c r="IQR66" s="252"/>
      <c r="IQS66" s="252"/>
      <c r="IQT66" s="252"/>
      <c r="IQU66" s="252"/>
      <c r="IQV66" s="253"/>
      <c r="IQW66" s="253"/>
      <c r="IQX66" s="255"/>
      <c r="IQY66" s="255"/>
      <c r="IQZ66" s="256"/>
      <c r="IRC66" s="251"/>
      <c r="IRD66" s="251"/>
      <c r="IRE66" s="251"/>
      <c r="IRF66" s="251"/>
      <c r="IRG66" s="251"/>
      <c r="IRH66" s="251"/>
      <c r="IRI66" s="252"/>
      <c r="IRJ66" s="253"/>
      <c r="IRO66" s="254"/>
      <c r="IRR66" s="252"/>
      <c r="IRS66" s="252"/>
      <c r="IRT66" s="252"/>
      <c r="IRU66" s="252"/>
      <c r="IRV66" s="253"/>
      <c r="IRW66" s="253"/>
      <c r="IRX66" s="255"/>
      <c r="IRY66" s="255"/>
      <c r="IRZ66" s="256"/>
      <c r="ISC66" s="251"/>
      <c r="ISD66" s="251"/>
      <c r="ISE66" s="251"/>
      <c r="ISF66" s="251"/>
      <c r="ISG66" s="251"/>
      <c r="ISH66" s="251"/>
      <c r="ISI66" s="252"/>
      <c r="ISJ66" s="253"/>
      <c r="ISO66" s="254"/>
      <c r="ISR66" s="252"/>
      <c r="ISS66" s="252"/>
      <c r="IST66" s="252"/>
      <c r="ISU66" s="252"/>
      <c r="ISV66" s="253"/>
      <c r="ISW66" s="253"/>
      <c r="ISX66" s="255"/>
      <c r="ISY66" s="255"/>
      <c r="ISZ66" s="256"/>
      <c r="ITC66" s="251"/>
      <c r="ITD66" s="251"/>
      <c r="ITE66" s="251"/>
      <c r="ITF66" s="251"/>
      <c r="ITG66" s="251"/>
      <c r="ITH66" s="251"/>
      <c r="ITI66" s="252"/>
      <c r="ITJ66" s="253"/>
      <c r="ITO66" s="254"/>
      <c r="ITR66" s="252"/>
      <c r="ITS66" s="252"/>
      <c r="ITT66" s="252"/>
      <c r="ITU66" s="252"/>
      <c r="ITV66" s="253"/>
      <c r="ITW66" s="253"/>
      <c r="ITX66" s="255"/>
      <c r="ITY66" s="255"/>
      <c r="ITZ66" s="256"/>
      <c r="IUC66" s="251"/>
      <c r="IUD66" s="251"/>
      <c r="IUE66" s="251"/>
      <c r="IUF66" s="251"/>
      <c r="IUG66" s="251"/>
      <c r="IUH66" s="251"/>
      <c r="IUI66" s="252"/>
      <c r="IUJ66" s="253"/>
      <c r="IUO66" s="254"/>
      <c r="IUR66" s="252"/>
      <c r="IUS66" s="252"/>
      <c r="IUT66" s="252"/>
      <c r="IUU66" s="252"/>
      <c r="IUV66" s="253"/>
      <c r="IUW66" s="253"/>
      <c r="IUX66" s="255"/>
      <c r="IUY66" s="255"/>
      <c r="IUZ66" s="256"/>
      <c r="IVC66" s="251"/>
      <c r="IVD66" s="251"/>
      <c r="IVE66" s="251"/>
      <c r="IVF66" s="251"/>
      <c r="IVG66" s="251"/>
      <c r="IVH66" s="251"/>
      <c r="IVI66" s="252"/>
      <c r="IVJ66" s="253"/>
      <c r="IVO66" s="254"/>
      <c r="IVR66" s="252"/>
      <c r="IVS66" s="252"/>
      <c r="IVT66" s="252"/>
      <c r="IVU66" s="252"/>
      <c r="IVV66" s="253"/>
      <c r="IVW66" s="253"/>
      <c r="IVX66" s="255"/>
      <c r="IVY66" s="255"/>
      <c r="IVZ66" s="256"/>
      <c r="IWC66" s="251"/>
      <c r="IWD66" s="251"/>
      <c r="IWE66" s="251"/>
      <c r="IWF66" s="251"/>
      <c r="IWG66" s="251"/>
      <c r="IWH66" s="251"/>
      <c r="IWI66" s="252"/>
      <c r="IWJ66" s="253"/>
      <c r="IWO66" s="254"/>
      <c r="IWR66" s="252"/>
      <c r="IWS66" s="252"/>
      <c r="IWT66" s="252"/>
      <c r="IWU66" s="252"/>
      <c r="IWV66" s="253"/>
      <c r="IWW66" s="253"/>
      <c r="IWX66" s="255"/>
      <c r="IWY66" s="255"/>
      <c r="IWZ66" s="256"/>
      <c r="IXC66" s="251"/>
      <c r="IXD66" s="251"/>
      <c r="IXE66" s="251"/>
      <c r="IXF66" s="251"/>
      <c r="IXG66" s="251"/>
      <c r="IXH66" s="251"/>
      <c r="IXI66" s="252"/>
      <c r="IXJ66" s="253"/>
      <c r="IXO66" s="254"/>
      <c r="IXR66" s="252"/>
      <c r="IXS66" s="252"/>
      <c r="IXT66" s="252"/>
      <c r="IXU66" s="252"/>
      <c r="IXV66" s="253"/>
      <c r="IXW66" s="253"/>
      <c r="IXX66" s="255"/>
      <c r="IXY66" s="255"/>
      <c r="IXZ66" s="256"/>
      <c r="IYC66" s="251"/>
      <c r="IYD66" s="251"/>
      <c r="IYE66" s="251"/>
      <c r="IYF66" s="251"/>
      <c r="IYG66" s="251"/>
      <c r="IYH66" s="251"/>
      <c r="IYI66" s="252"/>
      <c r="IYJ66" s="253"/>
      <c r="IYO66" s="254"/>
      <c r="IYR66" s="252"/>
      <c r="IYS66" s="252"/>
      <c r="IYT66" s="252"/>
      <c r="IYU66" s="252"/>
      <c r="IYV66" s="253"/>
      <c r="IYW66" s="253"/>
      <c r="IYX66" s="255"/>
      <c r="IYY66" s="255"/>
      <c r="IYZ66" s="256"/>
      <c r="IZC66" s="251"/>
      <c r="IZD66" s="251"/>
      <c r="IZE66" s="251"/>
      <c r="IZF66" s="251"/>
      <c r="IZG66" s="251"/>
      <c r="IZH66" s="251"/>
      <c r="IZI66" s="252"/>
      <c r="IZJ66" s="253"/>
      <c r="IZO66" s="254"/>
      <c r="IZR66" s="252"/>
      <c r="IZS66" s="252"/>
      <c r="IZT66" s="252"/>
      <c r="IZU66" s="252"/>
      <c r="IZV66" s="253"/>
      <c r="IZW66" s="253"/>
      <c r="IZX66" s="255"/>
      <c r="IZY66" s="255"/>
      <c r="IZZ66" s="256"/>
      <c r="JAC66" s="251"/>
      <c r="JAD66" s="251"/>
      <c r="JAE66" s="251"/>
      <c r="JAF66" s="251"/>
      <c r="JAG66" s="251"/>
      <c r="JAH66" s="251"/>
      <c r="JAI66" s="252"/>
      <c r="JAJ66" s="253"/>
      <c r="JAO66" s="254"/>
      <c r="JAR66" s="252"/>
      <c r="JAS66" s="252"/>
      <c r="JAT66" s="252"/>
      <c r="JAU66" s="252"/>
      <c r="JAV66" s="253"/>
      <c r="JAW66" s="253"/>
      <c r="JAX66" s="255"/>
      <c r="JAY66" s="255"/>
      <c r="JAZ66" s="256"/>
      <c r="JBC66" s="251"/>
      <c r="JBD66" s="251"/>
      <c r="JBE66" s="251"/>
      <c r="JBF66" s="251"/>
      <c r="JBG66" s="251"/>
      <c r="JBH66" s="251"/>
      <c r="JBI66" s="252"/>
      <c r="JBJ66" s="253"/>
      <c r="JBO66" s="254"/>
      <c r="JBR66" s="252"/>
      <c r="JBS66" s="252"/>
      <c r="JBT66" s="252"/>
      <c r="JBU66" s="252"/>
      <c r="JBV66" s="253"/>
      <c r="JBW66" s="253"/>
      <c r="JBX66" s="255"/>
      <c r="JBY66" s="255"/>
      <c r="JBZ66" s="256"/>
      <c r="JCC66" s="251"/>
      <c r="JCD66" s="251"/>
      <c r="JCE66" s="251"/>
      <c r="JCF66" s="251"/>
      <c r="JCG66" s="251"/>
      <c r="JCH66" s="251"/>
      <c r="JCI66" s="252"/>
      <c r="JCJ66" s="253"/>
      <c r="JCO66" s="254"/>
      <c r="JCR66" s="252"/>
      <c r="JCS66" s="252"/>
      <c r="JCT66" s="252"/>
      <c r="JCU66" s="252"/>
      <c r="JCV66" s="253"/>
      <c r="JCW66" s="253"/>
      <c r="JCX66" s="255"/>
      <c r="JCY66" s="255"/>
      <c r="JCZ66" s="256"/>
      <c r="JDC66" s="251"/>
      <c r="JDD66" s="251"/>
      <c r="JDE66" s="251"/>
      <c r="JDF66" s="251"/>
      <c r="JDG66" s="251"/>
      <c r="JDH66" s="251"/>
      <c r="JDI66" s="252"/>
      <c r="JDJ66" s="253"/>
      <c r="JDO66" s="254"/>
      <c r="JDR66" s="252"/>
      <c r="JDS66" s="252"/>
      <c r="JDT66" s="252"/>
      <c r="JDU66" s="252"/>
      <c r="JDV66" s="253"/>
      <c r="JDW66" s="253"/>
      <c r="JDX66" s="255"/>
      <c r="JDY66" s="255"/>
      <c r="JDZ66" s="256"/>
      <c r="JEC66" s="251"/>
      <c r="JED66" s="251"/>
      <c r="JEE66" s="251"/>
      <c r="JEF66" s="251"/>
      <c r="JEG66" s="251"/>
      <c r="JEH66" s="251"/>
      <c r="JEI66" s="252"/>
      <c r="JEJ66" s="253"/>
      <c r="JEO66" s="254"/>
      <c r="JER66" s="252"/>
      <c r="JES66" s="252"/>
      <c r="JET66" s="252"/>
      <c r="JEU66" s="252"/>
      <c r="JEV66" s="253"/>
      <c r="JEW66" s="253"/>
      <c r="JEX66" s="255"/>
      <c r="JEY66" s="255"/>
      <c r="JEZ66" s="256"/>
      <c r="JFC66" s="251"/>
      <c r="JFD66" s="251"/>
      <c r="JFE66" s="251"/>
      <c r="JFF66" s="251"/>
      <c r="JFG66" s="251"/>
      <c r="JFH66" s="251"/>
      <c r="JFI66" s="252"/>
      <c r="JFJ66" s="253"/>
      <c r="JFO66" s="254"/>
      <c r="JFR66" s="252"/>
      <c r="JFS66" s="252"/>
      <c r="JFT66" s="252"/>
      <c r="JFU66" s="252"/>
      <c r="JFV66" s="253"/>
      <c r="JFW66" s="253"/>
      <c r="JFX66" s="255"/>
      <c r="JFY66" s="255"/>
      <c r="JFZ66" s="256"/>
      <c r="JGC66" s="251"/>
      <c r="JGD66" s="251"/>
      <c r="JGE66" s="251"/>
      <c r="JGF66" s="251"/>
      <c r="JGG66" s="251"/>
      <c r="JGH66" s="251"/>
      <c r="JGI66" s="252"/>
      <c r="JGJ66" s="253"/>
      <c r="JGO66" s="254"/>
      <c r="JGR66" s="252"/>
      <c r="JGS66" s="252"/>
      <c r="JGT66" s="252"/>
      <c r="JGU66" s="252"/>
      <c r="JGV66" s="253"/>
      <c r="JGW66" s="253"/>
      <c r="JGX66" s="255"/>
      <c r="JGY66" s="255"/>
      <c r="JGZ66" s="256"/>
      <c r="JHC66" s="251"/>
      <c r="JHD66" s="251"/>
      <c r="JHE66" s="251"/>
      <c r="JHF66" s="251"/>
      <c r="JHG66" s="251"/>
      <c r="JHH66" s="251"/>
      <c r="JHI66" s="252"/>
      <c r="JHJ66" s="253"/>
      <c r="JHO66" s="254"/>
      <c r="JHR66" s="252"/>
      <c r="JHS66" s="252"/>
      <c r="JHT66" s="252"/>
      <c r="JHU66" s="252"/>
      <c r="JHV66" s="253"/>
      <c r="JHW66" s="253"/>
      <c r="JHX66" s="255"/>
      <c r="JHY66" s="255"/>
      <c r="JHZ66" s="256"/>
      <c r="JIC66" s="251"/>
      <c r="JID66" s="251"/>
      <c r="JIE66" s="251"/>
      <c r="JIF66" s="251"/>
      <c r="JIG66" s="251"/>
      <c r="JIH66" s="251"/>
      <c r="JII66" s="252"/>
      <c r="JIJ66" s="253"/>
      <c r="JIO66" s="254"/>
      <c r="JIR66" s="252"/>
      <c r="JIS66" s="252"/>
      <c r="JIT66" s="252"/>
      <c r="JIU66" s="252"/>
      <c r="JIV66" s="253"/>
      <c r="JIW66" s="253"/>
      <c r="JIX66" s="255"/>
      <c r="JIY66" s="255"/>
      <c r="JIZ66" s="256"/>
      <c r="JJC66" s="251"/>
      <c r="JJD66" s="251"/>
      <c r="JJE66" s="251"/>
      <c r="JJF66" s="251"/>
      <c r="JJG66" s="251"/>
      <c r="JJH66" s="251"/>
      <c r="JJI66" s="252"/>
      <c r="JJJ66" s="253"/>
      <c r="JJO66" s="254"/>
      <c r="JJR66" s="252"/>
      <c r="JJS66" s="252"/>
      <c r="JJT66" s="252"/>
      <c r="JJU66" s="252"/>
      <c r="JJV66" s="253"/>
      <c r="JJW66" s="253"/>
      <c r="JJX66" s="255"/>
      <c r="JJY66" s="255"/>
      <c r="JJZ66" s="256"/>
      <c r="JKC66" s="251"/>
      <c r="JKD66" s="251"/>
      <c r="JKE66" s="251"/>
      <c r="JKF66" s="251"/>
      <c r="JKG66" s="251"/>
      <c r="JKH66" s="251"/>
      <c r="JKI66" s="252"/>
      <c r="JKJ66" s="253"/>
      <c r="JKO66" s="254"/>
      <c r="JKR66" s="252"/>
      <c r="JKS66" s="252"/>
      <c r="JKT66" s="252"/>
      <c r="JKU66" s="252"/>
      <c r="JKV66" s="253"/>
      <c r="JKW66" s="253"/>
      <c r="JKX66" s="255"/>
      <c r="JKY66" s="255"/>
      <c r="JKZ66" s="256"/>
      <c r="JLC66" s="251"/>
      <c r="JLD66" s="251"/>
      <c r="JLE66" s="251"/>
      <c r="JLF66" s="251"/>
      <c r="JLG66" s="251"/>
      <c r="JLH66" s="251"/>
      <c r="JLI66" s="252"/>
      <c r="JLJ66" s="253"/>
      <c r="JLO66" s="254"/>
      <c r="JLR66" s="252"/>
      <c r="JLS66" s="252"/>
      <c r="JLT66" s="252"/>
      <c r="JLU66" s="252"/>
      <c r="JLV66" s="253"/>
      <c r="JLW66" s="253"/>
      <c r="JLX66" s="255"/>
      <c r="JLY66" s="255"/>
      <c r="JLZ66" s="256"/>
      <c r="JMC66" s="251"/>
      <c r="JMD66" s="251"/>
      <c r="JME66" s="251"/>
      <c r="JMF66" s="251"/>
      <c r="JMG66" s="251"/>
      <c r="JMH66" s="251"/>
      <c r="JMI66" s="252"/>
      <c r="JMJ66" s="253"/>
      <c r="JMO66" s="254"/>
      <c r="JMR66" s="252"/>
      <c r="JMS66" s="252"/>
      <c r="JMT66" s="252"/>
      <c r="JMU66" s="252"/>
      <c r="JMV66" s="253"/>
      <c r="JMW66" s="253"/>
      <c r="JMX66" s="255"/>
      <c r="JMY66" s="255"/>
      <c r="JMZ66" s="256"/>
      <c r="JNC66" s="251"/>
      <c r="JND66" s="251"/>
      <c r="JNE66" s="251"/>
      <c r="JNF66" s="251"/>
      <c r="JNG66" s="251"/>
      <c r="JNH66" s="251"/>
      <c r="JNI66" s="252"/>
      <c r="JNJ66" s="253"/>
      <c r="JNO66" s="254"/>
      <c r="JNR66" s="252"/>
      <c r="JNS66" s="252"/>
      <c r="JNT66" s="252"/>
      <c r="JNU66" s="252"/>
      <c r="JNV66" s="253"/>
      <c r="JNW66" s="253"/>
      <c r="JNX66" s="255"/>
      <c r="JNY66" s="255"/>
      <c r="JNZ66" s="256"/>
      <c r="JOC66" s="251"/>
      <c r="JOD66" s="251"/>
      <c r="JOE66" s="251"/>
      <c r="JOF66" s="251"/>
      <c r="JOG66" s="251"/>
      <c r="JOH66" s="251"/>
      <c r="JOI66" s="252"/>
      <c r="JOJ66" s="253"/>
      <c r="JOO66" s="254"/>
      <c r="JOR66" s="252"/>
      <c r="JOS66" s="252"/>
      <c r="JOT66" s="252"/>
      <c r="JOU66" s="252"/>
      <c r="JOV66" s="253"/>
      <c r="JOW66" s="253"/>
      <c r="JOX66" s="255"/>
      <c r="JOY66" s="255"/>
      <c r="JOZ66" s="256"/>
      <c r="JPC66" s="251"/>
      <c r="JPD66" s="251"/>
      <c r="JPE66" s="251"/>
      <c r="JPF66" s="251"/>
      <c r="JPG66" s="251"/>
      <c r="JPH66" s="251"/>
      <c r="JPI66" s="252"/>
      <c r="JPJ66" s="253"/>
      <c r="JPO66" s="254"/>
      <c r="JPR66" s="252"/>
      <c r="JPS66" s="252"/>
      <c r="JPT66" s="252"/>
      <c r="JPU66" s="252"/>
      <c r="JPV66" s="253"/>
      <c r="JPW66" s="253"/>
      <c r="JPX66" s="255"/>
      <c r="JPY66" s="255"/>
      <c r="JPZ66" s="256"/>
      <c r="JQC66" s="251"/>
      <c r="JQD66" s="251"/>
      <c r="JQE66" s="251"/>
      <c r="JQF66" s="251"/>
      <c r="JQG66" s="251"/>
      <c r="JQH66" s="251"/>
      <c r="JQI66" s="252"/>
      <c r="JQJ66" s="253"/>
      <c r="JQO66" s="254"/>
      <c r="JQR66" s="252"/>
      <c r="JQS66" s="252"/>
      <c r="JQT66" s="252"/>
      <c r="JQU66" s="252"/>
      <c r="JQV66" s="253"/>
      <c r="JQW66" s="253"/>
      <c r="JQX66" s="255"/>
      <c r="JQY66" s="255"/>
      <c r="JQZ66" s="256"/>
      <c r="JRC66" s="251"/>
      <c r="JRD66" s="251"/>
      <c r="JRE66" s="251"/>
      <c r="JRF66" s="251"/>
      <c r="JRG66" s="251"/>
      <c r="JRH66" s="251"/>
      <c r="JRI66" s="252"/>
      <c r="JRJ66" s="253"/>
      <c r="JRO66" s="254"/>
      <c r="JRR66" s="252"/>
      <c r="JRS66" s="252"/>
      <c r="JRT66" s="252"/>
      <c r="JRU66" s="252"/>
      <c r="JRV66" s="253"/>
      <c r="JRW66" s="253"/>
      <c r="JRX66" s="255"/>
      <c r="JRY66" s="255"/>
      <c r="JRZ66" s="256"/>
      <c r="JSC66" s="251"/>
      <c r="JSD66" s="251"/>
      <c r="JSE66" s="251"/>
      <c r="JSF66" s="251"/>
      <c r="JSG66" s="251"/>
      <c r="JSH66" s="251"/>
      <c r="JSI66" s="252"/>
      <c r="JSJ66" s="253"/>
      <c r="JSO66" s="254"/>
      <c r="JSR66" s="252"/>
      <c r="JSS66" s="252"/>
      <c r="JST66" s="252"/>
      <c r="JSU66" s="252"/>
      <c r="JSV66" s="253"/>
      <c r="JSW66" s="253"/>
      <c r="JSX66" s="255"/>
      <c r="JSY66" s="255"/>
      <c r="JSZ66" s="256"/>
      <c r="JTC66" s="251"/>
      <c r="JTD66" s="251"/>
      <c r="JTE66" s="251"/>
      <c r="JTF66" s="251"/>
      <c r="JTG66" s="251"/>
      <c r="JTH66" s="251"/>
      <c r="JTI66" s="252"/>
      <c r="JTJ66" s="253"/>
      <c r="JTO66" s="254"/>
      <c r="JTR66" s="252"/>
      <c r="JTS66" s="252"/>
      <c r="JTT66" s="252"/>
      <c r="JTU66" s="252"/>
      <c r="JTV66" s="253"/>
      <c r="JTW66" s="253"/>
      <c r="JTX66" s="255"/>
      <c r="JTY66" s="255"/>
      <c r="JTZ66" s="256"/>
      <c r="JUC66" s="251"/>
      <c r="JUD66" s="251"/>
      <c r="JUE66" s="251"/>
      <c r="JUF66" s="251"/>
      <c r="JUG66" s="251"/>
      <c r="JUH66" s="251"/>
      <c r="JUI66" s="252"/>
      <c r="JUJ66" s="253"/>
      <c r="JUO66" s="254"/>
      <c r="JUR66" s="252"/>
      <c r="JUS66" s="252"/>
      <c r="JUT66" s="252"/>
      <c r="JUU66" s="252"/>
      <c r="JUV66" s="253"/>
      <c r="JUW66" s="253"/>
      <c r="JUX66" s="255"/>
      <c r="JUY66" s="255"/>
      <c r="JUZ66" s="256"/>
      <c r="JVC66" s="251"/>
      <c r="JVD66" s="251"/>
      <c r="JVE66" s="251"/>
      <c r="JVF66" s="251"/>
      <c r="JVG66" s="251"/>
      <c r="JVH66" s="251"/>
      <c r="JVI66" s="252"/>
      <c r="JVJ66" s="253"/>
      <c r="JVO66" s="254"/>
      <c r="JVR66" s="252"/>
      <c r="JVS66" s="252"/>
      <c r="JVT66" s="252"/>
      <c r="JVU66" s="252"/>
      <c r="JVV66" s="253"/>
      <c r="JVW66" s="253"/>
      <c r="JVX66" s="255"/>
      <c r="JVY66" s="255"/>
      <c r="JVZ66" s="256"/>
      <c r="JWC66" s="251"/>
      <c r="JWD66" s="251"/>
      <c r="JWE66" s="251"/>
      <c r="JWF66" s="251"/>
      <c r="JWG66" s="251"/>
      <c r="JWH66" s="251"/>
      <c r="JWI66" s="252"/>
      <c r="JWJ66" s="253"/>
      <c r="JWO66" s="254"/>
      <c r="JWR66" s="252"/>
      <c r="JWS66" s="252"/>
      <c r="JWT66" s="252"/>
      <c r="JWU66" s="252"/>
      <c r="JWV66" s="253"/>
      <c r="JWW66" s="253"/>
      <c r="JWX66" s="255"/>
      <c r="JWY66" s="255"/>
      <c r="JWZ66" s="256"/>
      <c r="JXC66" s="251"/>
      <c r="JXD66" s="251"/>
      <c r="JXE66" s="251"/>
      <c r="JXF66" s="251"/>
      <c r="JXG66" s="251"/>
      <c r="JXH66" s="251"/>
      <c r="JXI66" s="252"/>
      <c r="JXJ66" s="253"/>
      <c r="JXO66" s="254"/>
      <c r="JXR66" s="252"/>
      <c r="JXS66" s="252"/>
      <c r="JXT66" s="252"/>
      <c r="JXU66" s="252"/>
      <c r="JXV66" s="253"/>
      <c r="JXW66" s="253"/>
      <c r="JXX66" s="255"/>
      <c r="JXY66" s="255"/>
      <c r="JXZ66" s="256"/>
      <c r="JYC66" s="251"/>
      <c r="JYD66" s="251"/>
      <c r="JYE66" s="251"/>
      <c r="JYF66" s="251"/>
      <c r="JYG66" s="251"/>
      <c r="JYH66" s="251"/>
      <c r="JYI66" s="252"/>
      <c r="JYJ66" s="253"/>
      <c r="JYO66" s="254"/>
      <c r="JYR66" s="252"/>
      <c r="JYS66" s="252"/>
      <c r="JYT66" s="252"/>
      <c r="JYU66" s="252"/>
      <c r="JYV66" s="253"/>
      <c r="JYW66" s="253"/>
      <c r="JYX66" s="255"/>
      <c r="JYY66" s="255"/>
      <c r="JYZ66" s="256"/>
      <c r="JZC66" s="251"/>
      <c r="JZD66" s="251"/>
      <c r="JZE66" s="251"/>
      <c r="JZF66" s="251"/>
      <c r="JZG66" s="251"/>
      <c r="JZH66" s="251"/>
      <c r="JZI66" s="252"/>
      <c r="JZJ66" s="253"/>
      <c r="JZO66" s="254"/>
      <c r="JZR66" s="252"/>
      <c r="JZS66" s="252"/>
      <c r="JZT66" s="252"/>
      <c r="JZU66" s="252"/>
      <c r="JZV66" s="253"/>
      <c r="JZW66" s="253"/>
      <c r="JZX66" s="255"/>
      <c r="JZY66" s="255"/>
      <c r="JZZ66" s="256"/>
      <c r="KAC66" s="251"/>
      <c r="KAD66" s="251"/>
      <c r="KAE66" s="251"/>
      <c r="KAF66" s="251"/>
      <c r="KAG66" s="251"/>
      <c r="KAH66" s="251"/>
      <c r="KAI66" s="252"/>
      <c r="KAJ66" s="253"/>
      <c r="KAO66" s="254"/>
      <c r="KAR66" s="252"/>
      <c r="KAS66" s="252"/>
      <c r="KAT66" s="252"/>
      <c r="KAU66" s="252"/>
      <c r="KAV66" s="253"/>
      <c r="KAW66" s="253"/>
      <c r="KAX66" s="255"/>
      <c r="KAY66" s="255"/>
      <c r="KAZ66" s="256"/>
      <c r="KBC66" s="251"/>
      <c r="KBD66" s="251"/>
      <c r="KBE66" s="251"/>
      <c r="KBF66" s="251"/>
      <c r="KBG66" s="251"/>
      <c r="KBH66" s="251"/>
      <c r="KBI66" s="252"/>
      <c r="KBJ66" s="253"/>
      <c r="KBO66" s="254"/>
      <c r="KBR66" s="252"/>
      <c r="KBS66" s="252"/>
      <c r="KBT66" s="252"/>
      <c r="KBU66" s="252"/>
      <c r="KBV66" s="253"/>
      <c r="KBW66" s="253"/>
      <c r="KBX66" s="255"/>
      <c r="KBY66" s="255"/>
      <c r="KBZ66" s="256"/>
      <c r="KCC66" s="251"/>
      <c r="KCD66" s="251"/>
      <c r="KCE66" s="251"/>
      <c r="KCF66" s="251"/>
      <c r="KCG66" s="251"/>
      <c r="KCH66" s="251"/>
      <c r="KCI66" s="252"/>
      <c r="KCJ66" s="253"/>
      <c r="KCO66" s="254"/>
      <c r="KCR66" s="252"/>
      <c r="KCS66" s="252"/>
      <c r="KCT66" s="252"/>
      <c r="KCU66" s="252"/>
      <c r="KCV66" s="253"/>
      <c r="KCW66" s="253"/>
      <c r="KCX66" s="255"/>
      <c r="KCY66" s="255"/>
      <c r="KCZ66" s="256"/>
      <c r="KDC66" s="251"/>
      <c r="KDD66" s="251"/>
      <c r="KDE66" s="251"/>
      <c r="KDF66" s="251"/>
      <c r="KDG66" s="251"/>
      <c r="KDH66" s="251"/>
      <c r="KDI66" s="252"/>
      <c r="KDJ66" s="253"/>
      <c r="KDO66" s="254"/>
      <c r="KDR66" s="252"/>
      <c r="KDS66" s="252"/>
      <c r="KDT66" s="252"/>
      <c r="KDU66" s="252"/>
      <c r="KDV66" s="253"/>
      <c r="KDW66" s="253"/>
      <c r="KDX66" s="255"/>
      <c r="KDY66" s="255"/>
      <c r="KDZ66" s="256"/>
      <c r="KEC66" s="251"/>
      <c r="KED66" s="251"/>
      <c r="KEE66" s="251"/>
      <c r="KEF66" s="251"/>
      <c r="KEG66" s="251"/>
      <c r="KEH66" s="251"/>
      <c r="KEI66" s="252"/>
      <c r="KEJ66" s="253"/>
      <c r="KEO66" s="254"/>
      <c r="KER66" s="252"/>
      <c r="KES66" s="252"/>
      <c r="KET66" s="252"/>
      <c r="KEU66" s="252"/>
      <c r="KEV66" s="253"/>
      <c r="KEW66" s="253"/>
      <c r="KEX66" s="255"/>
      <c r="KEY66" s="255"/>
      <c r="KEZ66" s="256"/>
      <c r="KFC66" s="251"/>
      <c r="KFD66" s="251"/>
      <c r="KFE66" s="251"/>
      <c r="KFF66" s="251"/>
      <c r="KFG66" s="251"/>
      <c r="KFH66" s="251"/>
      <c r="KFI66" s="252"/>
      <c r="KFJ66" s="253"/>
      <c r="KFO66" s="254"/>
      <c r="KFR66" s="252"/>
      <c r="KFS66" s="252"/>
      <c r="KFT66" s="252"/>
      <c r="KFU66" s="252"/>
      <c r="KFV66" s="253"/>
      <c r="KFW66" s="253"/>
      <c r="KFX66" s="255"/>
      <c r="KFY66" s="255"/>
      <c r="KFZ66" s="256"/>
      <c r="KGC66" s="251"/>
      <c r="KGD66" s="251"/>
      <c r="KGE66" s="251"/>
      <c r="KGF66" s="251"/>
      <c r="KGG66" s="251"/>
      <c r="KGH66" s="251"/>
      <c r="KGI66" s="252"/>
      <c r="KGJ66" s="253"/>
      <c r="KGO66" s="254"/>
      <c r="KGR66" s="252"/>
      <c r="KGS66" s="252"/>
      <c r="KGT66" s="252"/>
      <c r="KGU66" s="252"/>
      <c r="KGV66" s="253"/>
      <c r="KGW66" s="253"/>
      <c r="KGX66" s="255"/>
      <c r="KGY66" s="255"/>
      <c r="KGZ66" s="256"/>
      <c r="KHC66" s="251"/>
      <c r="KHD66" s="251"/>
      <c r="KHE66" s="251"/>
      <c r="KHF66" s="251"/>
      <c r="KHG66" s="251"/>
      <c r="KHH66" s="251"/>
      <c r="KHI66" s="252"/>
      <c r="KHJ66" s="253"/>
      <c r="KHO66" s="254"/>
      <c r="KHR66" s="252"/>
      <c r="KHS66" s="252"/>
      <c r="KHT66" s="252"/>
      <c r="KHU66" s="252"/>
      <c r="KHV66" s="253"/>
      <c r="KHW66" s="253"/>
      <c r="KHX66" s="255"/>
      <c r="KHY66" s="255"/>
      <c r="KHZ66" s="256"/>
      <c r="KIC66" s="251"/>
      <c r="KID66" s="251"/>
      <c r="KIE66" s="251"/>
      <c r="KIF66" s="251"/>
      <c r="KIG66" s="251"/>
      <c r="KIH66" s="251"/>
      <c r="KII66" s="252"/>
      <c r="KIJ66" s="253"/>
      <c r="KIO66" s="254"/>
      <c r="KIR66" s="252"/>
      <c r="KIS66" s="252"/>
      <c r="KIT66" s="252"/>
      <c r="KIU66" s="252"/>
      <c r="KIV66" s="253"/>
      <c r="KIW66" s="253"/>
      <c r="KIX66" s="255"/>
      <c r="KIY66" s="255"/>
      <c r="KIZ66" s="256"/>
      <c r="KJC66" s="251"/>
      <c r="KJD66" s="251"/>
      <c r="KJE66" s="251"/>
      <c r="KJF66" s="251"/>
      <c r="KJG66" s="251"/>
      <c r="KJH66" s="251"/>
      <c r="KJI66" s="252"/>
      <c r="KJJ66" s="253"/>
      <c r="KJO66" s="254"/>
      <c r="KJR66" s="252"/>
      <c r="KJS66" s="252"/>
      <c r="KJT66" s="252"/>
      <c r="KJU66" s="252"/>
      <c r="KJV66" s="253"/>
      <c r="KJW66" s="253"/>
      <c r="KJX66" s="255"/>
      <c r="KJY66" s="255"/>
      <c r="KJZ66" s="256"/>
      <c r="KKC66" s="251"/>
      <c r="KKD66" s="251"/>
      <c r="KKE66" s="251"/>
      <c r="KKF66" s="251"/>
      <c r="KKG66" s="251"/>
      <c r="KKH66" s="251"/>
      <c r="KKI66" s="252"/>
      <c r="KKJ66" s="253"/>
      <c r="KKO66" s="254"/>
      <c r="KKR66" s="252"/>
      <c r="KKS66" s="252"/>
      <c r="KKT66" s="252"/>
      <c r="KKU66" s="252"/>
      <c r="KKV66" s="253"/>
      <c r="KKW66" s="253"/>
      <c r="KKX66" s="255"/>
      <c r="KKY66" s="255"/>
      <c r="KKZ66" s="256"/>
      <c r="KLC66" s="251"/>
      <c r="KLD66" s="251"/>
      <c r="KLE66" s="251"/>
      <c r="KLF66" s="251"/>
      <c r="KLG66" s="251"/>
      <c r="KLH66" s="251"/>
      <c r="KLI66" s="252"/>
      <c r="KLJ66" s="253"/>
      <c r="KLO66" s="254"/>
      <c r="KLR66" s="252"/>
      <c r="KLS66" s="252"/>
      <c r="KLT66" s="252"/>
      <c r="KLU66" s="252"/>
      <c r="KLV66" s="253"/>
      <c r="KLW66" s="253"/>
      <c r="KLX66" s="255"/>
      <c r="KLY66" s="255"/>
      <c r="KLZ66" s="256"/>
      <c r="KMC66" s="251"/>
      <c r="KMD66" s="251"/>
      <c r="KME66" s="251"/>
      <c r="KMF66" s="251"/>
      <c r="KMG66" s="251"/>
      <c r="KMH66" s="251"/>
      <c r="KMI66" s="252"/>
      <c r="KMJ66" s="253"/>
      <c r="KMO66" s="254"/>
      <c r="KMR66" s="252"/>
      <c r="KMS66" s="252"/>
      <c r="KMT66" s="252"/>
      <c r="KMU66" s="252"/>
      <c r="KMV66" s="253"/>
      <c r="KMW66" s="253"/>
      <c r="KMX66" s="255"/>
      <c r="KMY66" s="255"/>
      <c r="KMZ66" s="256"/>
      <c r="KNC66" s="251"/>
      <c r="KND66" s="251"/>
      <c r="KNE66" s="251"/>
      <c r="KNF66" s="251"/>
      <c r="KNG66" s="251"/>
      <c r="KNH66" s="251"/>
      <c r="KNI66" s="252"/>
      <c r="KNJ66" s="253"/>
      <c r="KNO66" s="254"/>
      <c r="KNR66" s="252"/>
      <c r="KNS66" s="252"/>
      <c r="KNT66" s="252"/>
      <c r="KNU66" s="252"/>
      <c r="KNV66" s="253"/>
      <c r="KNW66" s="253"/>
      <c r="KNX66" s="255"/>
      <c r="KNY66" s="255"/>
      <c r="KNZ66" s="256"/>
      <c r="KOC66" s="251"/>
      <c r="KOD66" s="251"/>
      <c r="KOE66" s="251"/>
      <c r="KOF66" s="251"/>
      <c r="KOG66" s="251"/>
      <c r="KOH66" s="251"/>
      <c r="KOI66" s="252"/>
      <c r="KOJ66" s="253"/>
      <c r="KOO66" s="254"/>
      <c r="KOR66" s="252"/>
      <c r="KOS66" s="252"/>
      <c r="KOT66" s="252"/>
      <c r="KOU66" s="252"/>
      <c r="KOV66" s="253"/>
      <c r="KOW66" s="253"/>
      <c r="KOX66" s="255"/>
      <c r="KOY66" s="255"/>
      <c r="KOZ66" s="256"/>
      <c r="KPC66" s="251"/>
      <c r="KPD66" s="251"/>
      <c r="KPE66" s="251"/>
      <c r="KPF66" s="251"/>
      <c r="KPG66" s="251"/>
      <c r="KPH66" s="251"/>
      <c r="KPI66" s="252"/>
      <c r="KPJ66" s="253"/>
      <c r="KPO66" s="254"/>
      <c r="KPR66" s="252"/>
      <c r="KPS66" s="252"/>
      <c r="KPT66" s="252"/>
      <c r="KPU66" s="252"/>
      <c r="KPV66" s="253"/>
      <c r="KPW66" s="253"/>
      <c r="KPX66" s="255"/>
      <c r="KPY66" s="255"/>
      <c r="KPZ66" s="256"/>
      <c r="KQC66" s="251"/>
      <c r="KQD66" s="251"/>
      <c r="KQE66" s="251"/>
      <c r="KQF66" s="251"/>
      <c r="KQG66" s="251"/>
      <c r="KQH66" s="251"/>
      <c r="KQI66" s="252"/>
      <c r="KQJ66" s="253"/>
      <c r="KQO66" s="254"/>
      <c r="KQR66" s="252"/>
      <c r="KQS66" s="252"/>
      <c r="KQT66" s="252"/>
      <c r="KQU66" s="252"/>
      <c r="KQV66" s="253"/>
      <c r="KQW66" s="253"/>
      <c r="KQX66" s="255"/>
      <c r="KQY66" s="255"/>
      <c r="KQZ66" s="256"/>
      <c r="KRC66" s="251"/>
      <c r="KRD66" s="251"/>
      <c r="KRE66" s="251"/>
      <c r="KRF66" s="251"/>
      <c r="KRG66" s="251"/>
      <c r="KRH66" s="251"/>
      <c r="KRI66" s="252"/>
      <c r="KRJ66" s="253"/>
      <c r="KRO66" s="254"/>
      <c r="KRR66" s="252"/>
      <c r="KRS66" s="252"/>
      <c r="KRT66" s="252"/>
      <c r="KRU66" s="252"/>
      <c r="KRV66" s="253"/>
      <c r="KRW66" s="253"/>
      <c r="KRX66" s="255"/>
      <c r="KRY66" s="255"/>
      <c r="KRZ66" s="256"/>
      <c r="KSC66" s="251"/>
      <c r="KSD66" s="251"/>
      <c r="KSE66" s="251"/>
      <c r="KSF66" s="251"/>
      <c r="KSG66" s="251"/>
      <c r="KSH66" s="251"/>
      <c r="KSI66" s="252"/>
      <c r="KSJ66" s="253"/>
      <c r="KSO66" s="254"/>
      <c r="KSR66" s="252"/>
      <c r="KSS66" s="252"/>
      <c r="KST66" s="252"/>
      <c r="KSU66" s="252"/>
      <c r="KSV66" s="253"/>
      <c r="KSW66" s="253"/>
      <c r="KSX66" s="255"/>
      <c r="KSY66" s="255"/>
      <c r="KSZ66" s="256"/>
      <c r="KTC66" s="251"/>
      <c r="KTD66" s="251"/>
      <c r="KTE66" s="251"/>
      <c r="KTF66" s="251"/>
      <c r="KTG66" s="251"/>
      <c r="KTH66" s="251"/>
      <c r="KTI66" s="252"/>
      <c r="KTJ66" s="253"/>
      <c r="KTO66" s="254"/>
      <c r="KTR66" s="252"/>
      <c r="KTS66" s="252"/>
      <c r="KTT66" s="252"/>
      <c r="KTU66" s="252"/>
      <c r="KTV66" s="253"/>
      <c r="KTW66" s="253"/>
      <c r="KTX66" s="255"/>
      <c r="KTY66" s="255"/>
      <c r="KTZ66" s="256"/>
      <c r="KUC66" s="251"/>
      <c r="KUD66" s="251"/>
      <c r="KUE66" s="251"/>
      <c r="KUF66" s="251"/>
      <c r="KUG66" s="251"/>
      <c r="KUH66" s="251"/>
      <c r="KUI66" s="252"/>
      <c r="KUJ66" s="253"/>
      <c r="KUO66" s="254"/>
      <c r="KUR66" s="252"/>
      <c r="KUS66" s="252"/>
      <c r="KUT66" s="252"/>
      <c r="KUU66" s="252"/>
      <c r="KUV66" s="253"/>
      <c r="KUW66" s="253"/>
      <c r="KUX66" s="255"/>
      <c r="KUY66" s="255"/>
      <c r="KUZ66" s="256"/>
      <c r="KVC66" s="251"/>
      <c r="KVD66" s="251"/>
      <c r="KVE66" s="251"/>
      <c r="KVF66" s="251"/>
      <c r="KVG66" s="251"/>
      <c r="KVH66" s="251"/>
      <c r="KVI66" s="252"/>
      <c r="KVJ66" s="253"/>
      <c r="KVO66" s="254"/>
      <c r="KVR66" s="252"/>
      <c r="KVS66" s="252"/>
      <c r="KVT66" s="252"/>
      <c r="KVU66" s="252"/>
      <c r="KVV66" s="253"/>
      <c r="KVW66" s="253"/>
      <c r="KVX66" s="255"/>
      <c r="KVY66" s="255"/>
      <c r="KVZ66" s="256"/>
      <c r="KWC66" s="251"/>
      <c r="KWD66" s="251"/>
      <c r="KWE66" s="251"/>
      <c r="KWF66" s="251"/>
      <c r="KWG66" s="251"/>
      <c r="KWH66" s="251"/>
      <c r="KWI66" s="252"/>
      <c r="KWJ66" s="253"/>
      <c r="KWO66" s="254"/>
      <c r="KWR66" s="252"/>
      <c r="KWS66" s="252"/>
      <c r="KWT66" s="252"/>
      <c r="KWU66" s="252"/>
      <c r="KWV66" s="253"/>
      <c r="KWW66" s="253"/>
      <c r="KWX66" s="255"/>
      <c r="KWY66" s="255"/>
      <c r="KWZ66" s="256"/>
      <c r="KXC66" s="251"/>
      <c r="KXD66" s="251"/>
      <c r="KXE66" s="251"/>
      <c r="KXF66" s="251"/>
      <c r="KXG66" s="251"/>
      <c r="KXH66" s="251"/>
      <c r="KXI66" s="252"/>
      <c r="KXJ66" s="253"/>
      <c r="KXO66" s="254"/>
      <c r="KXR66" s="252"/>
      <c r="KXS66" s="252"/>
      <c r="KXT66" s="252"/>
      <c r="KXU66" s="252"/>
      <c r="KXV66" s="253"/>
      <c r="KXW66" s="253"/>
      <c r="KXX66" s="255"/>
      <c r="KXY66" s="255"/>
      <c r="KXZ66" s="256"/>
      <c r="KYC66" s="251"/>
      <c r="KYD66" s="251"/>
      <c r="KYE66" s="251"/>
      <c r="KYF66" s="251"/>
      <c r="KYG66" s="251"/>
      <c r="KYH66" s="251"/>
      <c r="KYI66" s="252"/>
      <c r="KYJ66" s="253"/>
      <c r="KYO66" s="254"/>
      <c r="KYR66" s="252"/>
      <c r="KYS66" s="252"/>
      <c r="KYT66" s="252"/>
      <c r="KYU66" s="252"/>
      <c r="KYV66" s="253"/>
      <c r="KYW66" s="253"/>
      <c r="KYX66" s="255"/>
      <c r="KYY66" s="255"/>
      <c r="KYZ66" s="256"/>
      <c r="KZC66" s="251"/>
      <c r="KZD66" s="251"/>
      <c r="KZE66" s="251"/>
      <c r="KZF66" s="251"/>
      <c r="KZG66" s="251"/>
      <c r="KZH66" s="251"/>
      <c r="KZI66" s="252"/>
      <c r="KZJ66" s="253"/>
      <c r="KZO66" s="254"/>
      <c r="KZR66" s="252"/>
      <c r="KZS66" s="252"/>
      <c r="KZT66" s="252"/>
      <c r="KZU66" s="252"/>
      <c r="KZV66" s="253"/>
      <c r="KZW66" s="253"/>
      <c r="KZX66" s="255"/>
      <c r="KZY66" s="255"/>
      <c r="KZZ66" s="256"/>
      <c r="LAC66" s="251"/>
      <c r="LAD66" s="251"/>
      <c r="LAE66" s="251"/>
      <c r="LAF66" s="251"/>
      <c r="LAG66" s="251"/>
      <c r="LAH66" s="251"/>
      <c r="LAI66" s="252"/>
      <c r="LAJ66" s="253"/>
      <c r="LAO66" s="254"/>
      <c r="LAR66" s="252"/>
      <c r="LAS66" s="252"/>
      <c r="LAT66" s="252"/>
      <c r="LAU66" s="252"/>
      <c r="LAV66" s="253"/>
      <c r="LAW66" s="253"/>
      <c r="LAX66" s="255"/>
      <c r="LAY66" s="255"/>
      <c r="LAZ66" s="256"/>
      <c r="LBC66" s="251"/>
      <c r="LBD66" s="251"/>
      <c r="LBE66" s="251"/>
      <c r="LBF66" s="251"/>
      <c r="LBG66" s="251"/>
      <c r="LBH66" s="251"/>
      <c r="LBI66" s="252"/>
      <c r="LBJ66" s="253"/>
      <c r="LBO66" s="254"/>
      <c r="LBR66" s="252"/>
      <c r="LBS66" s="252"/>
      <c r="LBT66" s="252"/>
      <c r="LBU66" s="252"/>
      <c r="LBV66" s="253"/>
      <c r="LBW66" s="253"/>
      <c r="LBX66" s="255"/>
      <c r="LBY66" s="255"/>
      <c r="LBZ66" s="256"/>
      <c r="LCC66" s="251"/>
      <c r="LCD66" s="251"/>
      <c r="LCE66" s="251"/>
      <c r="LCF66" s="251"/>
      <c r="LCG66" s="251"/>
      <c r="LCH66" s="251"/>
      <c r="LCI66" s="252"/>
      <c r="LCJ66" s="253"/>
      <c r="LCO66" s="254"/>
      <c r="LCR66" s="252"/>
      <c r="LCS66" s="252"/>
      <c r="LCT66" s="252"/>
      <c r="LCU66" s="252"/>
      <c r="LCV66" s="253"/>
      <c r="LCW66" s="253"/>
      <c r="LCX66" s="255"/>
      <c r="LCY66" s="255"/>
      <c r="LCZ66" s="256"/>
      <c r="LDC66" s="251"/>
      <c r="LDD66" s="251"/>
      <c r="LDE66" s="251"/>
      <c r="LDF66" s="251"/>
      <c r="LDG66" s="251"/>
      <c r="LDH66" s="251"/>
      <c r="LDI66" s="252"/>
      <c r="LDJ66" s="253"/>
      <c r="LDO66" s="254"/>
      <c r="LDR66" s="252"/>
      <c r="LDS66" s="252"/>
      <c r="LDT66" s="252"/>
      <c r="LDU66" s="252"/>
      <c r="LDV66" s="253"/>
      <c r="LDW66" s="253"/>
      <c r="LDX66" s="255"/>
      <c r="LDY66" s="255"/>
      <c r="LDZ66" s="256"/>
      <c r="LEC66" s="251"/>
      <c r="LED66" s="251"/>
      <c r="LEE66" s="251"/>
      <c r="LEF66" s="251"/>
      <c r="LEG66" s="251"/>
      <c r="LEH66" s="251"/>
      <c r="LEI66" s="252"/>
      <c r="LEJ66" s="253"/>
      <c r="LEO66" s="254"/>
      <c r="LER66" s="252"/>
      <c r="LES66" s="252"/>
      <c r="LET66" s="252"/>
      <c r="LEU66" s="252"/>
      <c r="LEV66" s="253"/>
      <c r="LEW66" s="253"/>
      <c r="LEX66" s="255"/>
      <c r="LEY66" s="255"/>
      <c r="LEZ66" s="256"/>
      <c r="LFC66" s="251"/>
      <c r="LFD66" s="251"/>
      <c r="LFE66" s="251"/>
      <c r="LFF66" s="251"/>
      <c r="LFG66" s="251"/>
      <c r="LFH66" s="251"/>
      <c r="LFI66" s="252"/>
      <c r="LFJ66" s="253"/>
      <c r="LFO66" s="254"/>
      <c r="LFR66" s="252"/>
      <c r="LFS66" s="252"/>
      <c r="LFT66" s="252"/>
      <c r="LFU66" s="252"/>
      <c r="LFV66" s="253"/>
      <c r="LFW66" s="253"/>
      <c r="LFX66" s="255"/>
      <c r="LFY66" s="255"/>
      <c r="LFZ66" s="256"/>
      <c r="LGC66" s="251"/>
      <c r="LGD66" s="251"/>
      <c r="LGE66" s="251"/>
      <c r="LGF66" s="251"/>
      <c r="LGG66" s="251"/>
      <c r="LGH66" s="251"/>
      <c r="LGI66" s="252"/>
      <c r="LGJ66" s="253"/>
      <c r="LGO66" s="254"/>
      <c r="LGR66" s="252"/>
      <c r="LGS66" s="252"/>
      <c r="LGT66" s="252"/>
      <c r="LGU66" s="252"/>
      <c r="LGV66" s="253"/>
      <c r="LGW66" s="253"/>
      <c r="LGX66" s="255"/>
      <c r="LGY66" s="255"/>
      <c r="LGZ66" s="256"/>
      <c r="LHC66" s="251"/>
      <c r="LHD66" s="251"/>
      <c r="LHE66" s="251"/>
      <c r="LHF66" s="251"/>
      <c r="LHG66" s="251"/>
      <c r="LHH66" s="251"/>
      <c r="LHI66" s="252"/>
      <c r="LHJ66" s="253"/>
      <c r="LHO66" s="254"/>
      <c r="LHR66" s="252"/>
      <c r="LHS66" s="252"/>
      <c r="LHT66" s="252"/>
      <c r="LHU66" s="252"/>
      <c r="LHV66" s="253"/>
      <c r="LHW66" s="253"/>
      <c r="LHX66" s="255"/>
      <c r="LHY66" s="255"/>
      <c r="LHZ66" s="256"/>
      <c r="LIC66" s="251"/>
      <c r="LID66" s="251"/>
      <c r="LIE66" s="251"/>
      <c r="LIF66" s="251"/>
      <c r="LIG66" s="251"/>
      <c r="LIH66" s="251"/>
      <c r="LII66" s="252"/>
      <c r="LIJ66" s="253"/>
      <c r="LIO66" s="254"/>
      <c r="LIR66" s="252"/>
      <c r="LIS66" s="252"/>
      <c r="LIT66" s="252"/>
      <c r="LIU66" s="252"/>
      <c r="LIV66" s="253"/>
      <c r="LIW66" s="253"/>
      <c r="LIX66" s="255"/>
      <c r="LIY66" s="255"/>
      <c r="LIZ66" s="256"/>
      <c r="LJC66" s="251"/>
      <c r="LJD66" s="251"/>
      <c r="LJE66" s="251"/>
      <c r="LJF66" s="251"/>
      <c r="LJG66" s="251"/>
      <c r="LJH66" s="251"/>
      <c r="LJI66" s="252"/>
      <c r="LJJ66" s="253"/>
      <c r="LJO66" s="254"/>
      <c r="LJR66" s="252"/>
      <c r="LJS66" s="252"/>
      <c r="LJT66" s="252"/>
      <c r="LJU66" s="252"/>
      <c r="LJV66" s="253"/>
      <c r="LJW66" s="253"/>
      <c r="LJX66" s="255"/>
      <c r="LJY66" s="255"/>
      <c r="LJZ66" s="256"/>
      <c r="LKC66" s="251"/>
      <c r="LKD66" s="251"/>
      <c r="LKE66" s="251"/>
      <c r="LKF66" s="251"/>
      <c r="LKG66" s="251"/>
      <c r="LKH66" s="251"/>
      <c r="LKI66" s="252"/>
      <c r="LKJ66" s="253"/>
      <c r="LKO66" s="254"/>
      <c r="LKR66" s="252"/>
      <c r="LKS66" s="252"/>
      <c r="LKT66" s="252"/>
      <c r="LKU66" s="252"/>
      <c r="LKV66" s="253"/>
      <c r="LKW66" s="253"/>
      <c r="LKX66" s="255"/>
      <c r="LKY66" s="255"/>
      <c r="LKZ66" s="256"/>
      <c r="LLC66" s="251"/>
      <c r="LLD66" s="251"/>
      <c r="LLE66" s="251"/>
      <c r="LLF66" s="251"/>
      <c r="LLG66" s="251"/>
      <c r="LLH66" s="251"/>
      <c r="LLI66" s="252"/>
      <c r="LLJ66" s="253"/>
      <c r="LLO66" s="254"/>
      <c r="LLR66" s="252"/>
      <c r="LLS66" s="252"/>
      <c r="LLT66" s="252"/>
      <c r="LLU66" s="252"/>
      <c r="LLV66" s="253"/>
      <c r="LLW66" s="253"/>
      <c r="LLX66" s="255"/>
      <c r="LLY66" s="255"/>
      <c r="LLZ66" s="256"/>
      <c r="LMC66" s="251"/>
      <c r="LMD66" s="251"/>
      <c r="LME66" s="251"/>
      <c r="LMF66" s="251"/>
      <c r="LMG66" s="251"/>
      <c r="LMH66" s="251"/>
      <c r="LMI66" s="252"/>
      <c r="LMJ66" s="253"/>
      <c r="LMO66" s="254"/>
      <c r="LMR66" s="252"/>
      <c r="LMS66" s="252"/>
      <c r="LMT66" s="252"/>
      <c r="LMU66" s="252"/>
      <c r="LMV66" s="253"/>
      <c r="LMW66" s="253"/>
      <c r="LMX66" s="255"/>
      <c r="LMY66" s="255"/>
      <c r="LMZ66" s="256"/>
      <c r="LNC66" s="251"/>
      <c r="LND66" s="251"/>
      <c r="LNE66" s="251"/>
      <c r="LNF66" s="251"/>
      <c r="LNG66" s="251"/>
      <c r="LNH66" s="251"/>
      <c r="LNI66" s="252"/>
      <c r="LNJ66" s="253"/>
      <c r="LNO66" s="254"/>
      <c r="LNR66" s="252"/>
      <c r="LNS66" s="252"/>
      <c r="LNT66" s="252"/>
      <c r="LNU66" s="252"/>
      <c r="LNV66" s="253"/>
      <c r="LNW66" s="253"/>
      <c r="LNX66" s="255"/>
      <c r="LNY66" s="255"/>
      <c r="LNZ66" s="256"/>
      <c r="LOC66" s="251"/>
      <c r="LOD66" s="251"/>
      <c r="LOE66" s="251"/>
      <c r="LOF66" s="251"/>
      <c r="LOG66" s="251"/>
      <c r="LOH66" s="251"/>
      <c r="LOI66" s="252"/>
      <c r="LOJ66" s="253"/>
      <c r="LOO66" s="254"/>
      <c r="LOR66" s="252"/>
      <c r="LOS66" s="252"/>
      <c r="LOT66" s="252"/>
      <c r="LOU66" s="252"/>
      <c r="LOV66" s="253"/>
      <c r="LOW66" s="253"/>
      <c r="LOX66" s="255"/>
      <c r="LOY66" s="255"/>
      <c r="LOZ66" s="256"/>
      <c r="LPC66" s="251"/>
      <c r="LPD66" s="251"/>
      <c r="LPE66" s="251"/>
      <c r="LPF66" s="251"/>
      <c r="LPG66" s="251"/>
      <c r="LPH66" s="251"/>
      <c r="LPI66" s="252"/>
      <c r="LPJ66" s="253"/>
      <c r="LPO66" s="254"/>
      <c r="LPR66" s="252"/>
      <c r="LPS66" s="252"/>
      <c r="LPT66" s="252"/>
      <c r="LPU66" s="252"/>
      <c r="LPV66" s="253"/>
      <c r="LPW66" s="253"/>
      <c r="LPX66" s="255"/>
      <c r="LPY66" s="255"/>
      <c r="LPZ66" s="256"/>
      <c r="LQC66" s="251"/>
      <c r="LQD66" s="251"/>
      <c r="LQE66" s="251"/>
      <c r="LQF66" s="251"/>
      <c r="LQG66" s="251"/>
      <c r="LQH66" s="251"/>
      <c r="LQI66" s="252"/>
      <c r="LQJ66" s="253"/>
      <c r="LQO66" s="254"/>
      <c r="LQR66" s="252"/>
      <c r="LQS66" s="252"/>
      <c r="LQT66" s="252"/>
      <c r="LQU66" s="252"/>
      <c r="LQV66" s="253"/>
      <c r="LQW66" s="253"/>
      <c r="LQX66" s="255"/>
      <c r="LQY66" s="255"/>
      <c r="LQZ66" s="256"/>
      <c r="LRC66" s="251"/>
      <c r="LRD66" s="251"/>
      <c r="LRE66" s="251"/>
      <c r="LRF66" s="251"/>
      <c r="LRG66" s="251"/>
      <c r="LRH66" s="251"/>
      <c r="LRI66" s="252"/>
      <c r="LRJ66" s="253"/>
      <c r="LRO66" s="254"/>
      <c r="LRR66" s="252"/>
      <c r="LRS66" s="252"/>
      <c r="LRT66" s="252"/>
      <c r="LRU66" s="252"/>
      <c r="LRV66" s="253"/>
      <c r="LRW66" s="253"/>
      <c r="LRX66" s="255"/>
      <c r="LRY66" s="255"/>
      <c r="LRZ66" s="256"/>
      <c r="LSC66" s="251"/>
      <c r="LSD66" s="251"/>
      <c r="LSE66" s="251"/>
      <c r="LSF66" s="251"/>
      <c r="LSG66" s="251"/>
      <c r="LSH66" s="251"/>
      <c r="LSI66" s="252"/>
      <c r="LSJ66" s="253"/>
      <c r="LSO66" s="254"/>
      <c r="LSR66" s="252"/>
      <c r="LSS66" s="252"/>
      <c r="LST66" s="252"/>
      <c r="LSU66" s="252"/>
      <c r="LSV66" s="253"/>
      <c r="LSW66" s="253"/>
      <c r="LSX66" s="255"/>
      <c r="LSY66" s="255"/>
      <c r="LSZ66" s="256"/>
      <c r="LTC66" s="251"/>
      <c r="LTD66" s="251"/>
      <c r="LTE66" s="251"/>
      <c r="LTF66" s="251"/>
      <c r="LTG66" s="251"/>
      <c r="LTH66" s="251"/>
      <c r="LTI66" s="252"/>
      <c r="LTJ66" s="253"/>
      <c r="LTO66" s="254"/>
      <c r="LTR66" s="252"/>
      <c r="LTS66" s="252"/>
      <c r="LTT66" s="252"/>
      <c r="LTU66" s="252"/>
      <c r="LTV66" s="253"/>
      <c r="LTW66" s="253"/>
      <c r="LTX66" s="255"/>
      <c r="LTY66" s="255"/>
      <c r="LTZ66" s="256"/>
      <c r="LUC66" s="251"/>
      <c r="LUD66" s="251"/>
      <c r="LUE66" s="251"/>
      <c r="LUF66" s="251"/>
      <c r="LUG66" s="251"/>
      <c r="LUH66" s="251"/>
      <c r="LUI66" s="252"/>
      <c r="LUJ66" s="253"/>
      <c r="LUO66" s="254"/>
      <c r="LUR66" s="252"/>
      <c r="LUS66" s="252"/>
      <c r="LUT66" s="252"/>
      <c r="LUU66" s="252"/>
      <c r="LUV66" s="253"/>
      <c r="LUW66" s="253"/>
      <c r="LUX66" s="255"/>
      <c r="LUY66" s="255"/>
      <c r="LUZ66" s="256"/>
      <c r="LVC66" s="251"/>
      <c r="LVD66" s="251"/>
      <c r="LVE66" s="251"/>
      <c r="LVF66" s="251"/>
      <c r="LVG66" s="251"/>
      <c r="LVH66" s="251"/>
      <c r="LVI66" s="252"/>
      <c r="LVJ66" s="253"/>
      <c r="LVO66" s="254"/>
      <c r="LVR66" s="252"/>
      <c r="LVS66" s="252"/>
      <c r="LVT66" s="252"/>
      <c r="LVU66" s="252"/>
      <c r="LVV66" s="253"/>
      <c r="LVW66" s="253"/>
      <c r="LVX66" s="255"/>
      <c r="LVY66" s="255"/>
      <c r="LVZ66" s="256"/>
      <c r="LWC66" s="251"/>
      <c r="LWD66" s="251"/>
      <c r="LWE66" s="251"/>
      <c r="LWF66" s="251"/>
      <c r="LWG66" s="251"/>
      <c r="LWH66" s="251"/>
      <c r="LWI66" s="252"/>
      <c r="LWJ66" s="253"/>
      <c r="LWO66" s="254"/>
      <c r="LWR66" s="252"/>
      <c r="LWS66" s="252"/>
      <c r="LWT66" s="252"/>
      <c r="LWU66" s="252"/>
      <c r="LWV66" s="253"/>
      <c r="LWW66" s="253"/>
      <c r="LWX66" s="255"/>
      <c r="LWY66" s="255"/>
      <c r="LWZ66" s="256"/>
      <c r="LXC66" s="251"/>
      <c r="LXD66" s="251"/>
      <c r="LXE66" s="251"/>
      <c r="LXF66" s="251"/>
      <c r="LXG66" s="251"/>
      <c r="LXH66" s="251"/>
      <c r="LXI66" s="252"/>
      <c r="LXJ66" s="253"/>
      <c r="LXO66" s="254"/>
      <c r="LXR66" s="252"/>
      <c r="LXS66" s="252"/>
      <c r="LXT66" s="252"/>
      <c r="LXU66" s="252"/>
      <c r="LXV66" s="253"/>
      <c r="LXW66" s="253"/>
      <c r="LXX66" s="255"/>
      <c r="LXY66" s="255"/>
      <c r="LXZ66" s="256"/>
      <c r="LYC66" s="251"/>
      <c r="LYD66" s="251"/>
      <c r="LYE66" s="251"/>
      <c r="LYF66" s="251"/>
      <c r="LYG66" s="251"/>
      <c r="LYH66" s="251"/>
      <c r="LYI66" s="252"/>
      <c r="LYJ66" s="253"/>
      <c r="LYO66" s="254"/>
      <c r="LYR66" s="252"/>
      <c r="LYS66" s="252"/>
      <c r="LYT66" s="252"/>
      <c r="LYU66" s="252"/>
      <c r="LYV66" s="253"/>
      <c r="LYW66" s="253"/>
      <c r="LYX66" s="255"/>
      <c r="LYY66" s="255"/>
      <c r="LYZ66" s="256"/>
      <c r="LZC66" s="251"/>
      <c r="LZD66" s="251"/>
      <c r="LZE66" s="251"/>
      <c r="LZF66" s="251"/>
      <c r="LZG66" s="251"/>
      <c r="LZH66" s="251"/>
      <c r="LZI66" s="252"/>
      <c r="LZJ66" s="253"/>
      <c r="LZO66" s="254"/>
      <c r="LZR66" s="252"/>
      <c r="LZS66" s="252"/>
      <c r="LZT66" s="252"/>
      <c r="LZU66" s="252"/>
      <c r="LZV66" s="253"/>
      <c r="LZW66" s="253"/>
      <c r="LZX66" s="255"/>
      <c r="LZY66" s="255"/>
      <c r="LZZ66" s="256"/>
      <c r="MAC66" s="251"/>
      <c r="MAD66" s="251"/>
      <c r="MAE66" s="251"/>
      <c r="MAF66" s="251"/>
      <c r="MAG66" s="251"/>
      <c r="MAH66" s="251"/>
      <c r="MAI66" s="252"/>
      <c r="MAJ66" s="253"/>
      <c r="MAO66" s="254"/>
      <c r="MAR66" s="252"/>
      <c r="MAS66" s="252"/>
      <c r="MAT66" s="252"/>
      <c r="MAU66" s="252"/>
      <c r="MAV66" s="253"/>
      <c r="MAW66" s="253"/>
      <c r="MAX66" s="255"/>
      <c r="MAY66" s="255"/>
      <c r="MAZ66" s="256"/>
      <c r="MBC66" s="251"/>
      <c r="MBD66" s="251"/>
      <c r="MBE66" s="251"/>
      <c r="MBF66" s="251"/>
      <c r="MBG66" s="251"/>
      <c r="MBH66" s="251"/>
      <c r="MBI66" s="252"/>
      <c r="MBJ66" s="253"/>
      <c r="MBO66" s="254"/>
      <c r="MBR66" s="252"/>
      <c r="MBS66" s="252"/>
      <c r="MBT66" s="252"/>
      <c r="MBU66" s="252"/>
      <c r="MBV66" s="253"/>
      <c r="MBW66" s="253"/>
      <c r="MBX66" s="255"/>
      <c r="MBY66" s="255"/>
      <c r="MBZ66" s="256"/>
      <c r="MCC66" s="251"/>
      <c r="MCD66" s="251"/>
      <c r="MCE66" s="251"/>
      <c r="MCF66" s="251"/>
      <c r="MCG66" s="251"/>
      <c r="MCH66" s="251"/>
      <c r="MCI66" s="252"/>
      <c r="MCJ66" s="253"/>
      <c r="MCO66" s="254"/>
      <c r="MCR66" s="252"/>
      <c r="MCS66" s="252"/>
      <c r="MCT66" s="252"/>
      <c r="MCU66" s="252"/>
      <c r="MCV66" s="253"/>
      <c r="MCW66" s="253"/>
      <c r="MCX66" s="255"/>
      <c r="MCY66" s="255"/>
      <c r="MCZ66" s="256"/>
      <c r="MDC66" s="251"/>
      <c r="MDD66" s="251"/>
      <c r="MDE66" s="251"/>
      <c r="MDF66" s="251"/>
      <c r="MDG66" s="251"/>
      <c r="MDH66" s="251"/>
      <c r="MDI66" s="252"/>
      <c r="MDJ66" s="253"/>
      <c r="MDO66" s="254"/>
      <c r="MDR66" s="252"/>
      <c r="MDS66" s="252"/>
      <c r="MDT66" s="252"/>
      <c r="MDU66" s="252"/>
      <c r="MDV66" s="253"/>
      <c r="MDW66" s="253"/>
      <c r="MDX66" s="255"/>
      <c r="MDY66" s="255"/>
      <c r="MDZ66" s="256"/>
      <c r="MEC66" s="251"/>
      <c r="MED66" s="251"/>
      <c r="MEE66" s="251"/>
      <c r="MEF66" s="251"/>
      <c r="MEG66" s="251"/>
      <c r="MEH66" s="251"/>
      <c r="MEI66" s="252"/>
      <c r="MEJ66" s="253"/>
      <c r="MEO66" s="254"/>
      <c r="MER66" s="252"/>
      <c r="MES66" s="252"/>
      <c r="MET66" s="252"/>
      <c r="MEU66" s="252"/>
      <c r="MEV66" s="253"/>
      <c r="MEW66" s="253"/>
      <c r="MEX66" s="255"/>
      <c r="MEY66" s="255"/>
      <c r="MEZ66" s="256"/>
      <c r="MFC66" s="251"/>
      <c r="MFD66" s="251"/>
      <c r="MFE66" s="251"/>
      <c r="MFF66" s="251"/>
      <c r="MFG66" s="251"/>
      <c r="MFH66" s="251"/>
      <c r="MFI66" s="252"/>
      <c r="MFJ66" s="253"/>
      <c r="MFO66" s="254"/>
      <c r="MFR66" s="252"/>
      <c r="MFS66" s="252"/>
      <c r="MFT66" s="252"/>
      <c r="MFU66" s="252"/>
      <c r="MFV66" s="253"/>
      <c r="MFW66" s="253"/>
      <c r="MFX66" s="255"/>
      <c r="MFY66" s="255"/>
      <c r="MFZ66" s="256"/>
      <c r="MGC66" s="251"/>
      <c r="MGD66" s="251"/>
      <c r="MGE66" s="251"/>
      <c r="MGF66" s="251"/>
      <c r="MGG66" s="251"/>
      <c r="MGH66" s="251"/>
      <c r="MGI66" s="252"/>
      <c r="MGJ66" s="253"/>
      <c r="MGO66" s="254"/>
      <c r="MGR66" s="252"/>
      <c r="MGS66" s="252"/>
      <c r="MGT66" s="252"/>
      <c r="MGU66" s="252"/>
      <c r="MGV66" s="253"/>
      <c r="MGW66" s="253"/>
      <c r="MGX66" s="255"/>
      <c r="MGY66" s="255"/>
      <c r="MGZ66" s="256"/>
      <c r="MHC66" s="251"/>
      <c r="MHD66" s="251"/>
      <c r="MHE66" s="251"/>
      <c r="MHF66" s="251"/>
      <c r="MHG66" s="251"/>
      <c r="MHH66" s="251"/>
      <c r="MHI66" s="252"/>
      <c r="MHJ66" s="253"/>
      <c r="MHO66" s="254"/>
      <c r="MHR66" s="252"/>
      <c r="MHS66" s="252"/>
      <c r="MHT66" s="252"/>
      <c r="MHU66" s="252"/>
      <c r="MHV66" s="253"/>
      <c r="MHW66" s="253"/>
      <c r="MHX66" s="255"/>
      <c r="MHY66" s="255"/>
      <c r="MHZ66" s="256"/>
      <c r="MIC66" s="251"/>
      <c r="MID66" s="251"/>
      <c r="MIE66" s="251"/>
      <c r="MIF66" s="251"/>
      <c r="MIG66" s="251"/>
      <c r="MIH66" s="251"/>
      <c r="MII66" s="252"/>
      <c r="MIJ66" s="253"/>
      <c r="MIO66" s="254"/>
      <c r="MIR66" s="252"/>
      <c r="MIS66" s="252"/>
      <c r="MIT66" s="252"/>
      <c r="MIU66" s="252"/>
      <c r="MIV66" s="253"/>
      <c r="MIW66" s="253"/>
      <c r="MIX66" s="255"/>
      <c r="MIY66" s="255"/>
      <c r="MIZ66" s="256"/>
      <c r="MJC66" s="251"/>
      <c r="MJD66" s="251"/>
      <c r="MJE66" s="251"/>
      <c r="MJF66" s="251"/>
      <c r="MJG66" s="251"/>
      <c r="MJH66" s="251"/>
      <c r="MJI66" s="252"/>
      <c r="MJJ66" s="253"/>
      <c r="MJO66" s="254"/>
      <c r="MJR66" s="252"/>
      <c r="MJS66" s="252"/>
      <c r="MJT66" s="252"/>
      <c r="MJU66" s="252"/>
      <c r="MJV66" s="253"/>
      <c r="MJW66" s="253"/>
      <c r="MJX66" s="255"/>
      <c r="MJY66" s="255"/>
      <c r="MJZ66" s="256"/>
      <c r="MKC66" s="251"/>
      <c r="MKD66" s="251"/>
      <c r="MKE66" s="251"/>
      <c r="MKF66" s="251"/>
      <c r="MKG66" s="251"/>
      <c r="MKH66" s="251"/>
      <c r="MKI66" s="252"/>
      <c r="MKJ66" s="253"/>
      <c r="MKO66" s="254"/>
      <c r="MKR66" s="252"/>
      <c r="MKS66" s="252"/>
      <c r="MKT66" s="252"/>
      <c r="MKU66" s="252"/>
      <c r="MKV66" s="253"/>
      <c r="MKW66" s="253"/>
      <c r="MKX66" s="255"/>
      <c r="MKY66" s="255"/>
      <c r="MKZ66" s="256"/>
      <c r="MLC66" s="251"/>
      <c r="MLD66" s="251"/>
      <c r="MLE66" s="251"/>
      <c r="MLF66" s="251"/>
      <c r="MLG66" s="251"/>
      <c r="MLH66" s="251"/>
      <c r="MLI66" s="252"/>
      <c r="MLJ66" s="253"/>
      <c r="MLO66" s="254"/>
      <c r="MLR66" s="252"/>
      <c r="MLS66" s="252"/>
      <c r="MLT66" s="252"/>
      <c r="MLU66" s="252"/>
      <c r="MLV66" s="253"/>
      <c r="MLW66" s="253"/>
      <c r="MLX66" s="255"/>
      <c r="MLY66" s="255"/>
      <c r="MLZ66" s="256"/>
      <c r="MMC66" s="251"/>
      <c r="MMD66" s="251"/>
      <c r="MME66" s="251"/>
      <c r="MMF66" s="251"/>
      <c r="MMG66" s="251"/>
      <c r="MMH66" s="251"/>
      <c r="MMI66" s="252"/>
      <c r="MMJ66" s="253"/>
      <c r="MMO66" s="254"/>
      <c r="MMR66" s="252"/>
      <c r="MMS66" s="252"/>
      <c r="MMT66" s="252"/>
      <c r="MMU66" s="252"/>
      <c r="MMV66" s="253"/>
      <c r="MMW66" s="253"/>
      <c r="MMX66" s="255"/>
      <c r="MMY66" s="255"/>
      <c r="MMZ66" s="256"/>
      <c r="MNC66" s="251"/>
      <c r="MND66" s="251"/>
      <c r="MNE66" s="251"/>
      <c r="MNF66" s="251"/>
      <c r="MNG66" s="251"/>
      <c r="MNH66" s="251"/>
      <c r="MNI66" s="252"/>
      <c r="MNJ66" s="253"/>
      <c r="MNO66" s="254"/>
      <c r="MNR66" s="252"/>
      <c r="MNS66" s="252"/>
      <c r="MNT66" s="252"/>
      <c r="MNU66" s="252"/>
      <c r="MNV66" s="253"/>
      <c r="MNW66" s="253"/>
      <c r="MNX66" s="255"/>
      <c r="MNY66" s="255"/>
      <c r="MNZ66" s="256"/>
      <c r="MOC66" s="251"/>
      <c r="MOD66" s="251"/>
      <c r="MOE66" s="251"/>
      <c r="MOF66" s="251"/>
      <c r="MOG66" s="251"/>
      <c r="MOH66" s="251"/>
      <c r="MOI66" s="252"/>
      <c r="MOJ66" s="253"/>
      <c r="MOO66" s="254"/>
      <c r="MOR66" s="252"/>
      <c r="MOS66" s="252"/>
      <c r="MOT66" s="252"/>
      <c r="MOU66" s="252"/>
      <c r="MOV66" s="253"/>
      <c r="MOW66" s="253"/>
      <c r="MOX66" s="255"/>
      <c r="MOY66" s="255"/>
      <c r="MOZ66" s="256"/>
      <c r="MPC66" s="251"/>
      <c r="MPD66" s="251"/>
      <c r="MPE66" s="251"/>
      <c r="MPF66" s="251"/>
      <c r="MPG66" s="251"/>
      <c r="MPH66" s="251"/>
      <c r="MPI66" s="252"/>
      <c r="MPJ66" s="253"/>
      <c r="MPO66" s="254"/>
      <c r="MPR66" s="252"/>
      <c r="MPS66" s="252"/>
      <c r="MPT66" s="252"/>
      <c r="MPU66" s="252"/>
      <c r="MPV66" s="253"/>
      <c r="MPW66" s="253"/>
      <c r="MPX66" s="255"/>
      <c r="MPY66" s="255"/>
      <c r="MPZ66" s="256"/>
      <c r="MQC66" s="251"/>
      <c r="MQD66" s="251"/>
      <c r="MQE66" s="251"/>
      <c r="MQF66" s="251"/>
      <c r="MQG66" s="251"/>
      <c r="MQH66" s="251"/>
      <c r="MQI66" s="252"/>
      <c r="MQJ66" s="253"/>
      <c r="MQO66" s="254"/>
      <c r="MQR66" s="252"/>
      <c r="MQS66" s="252"/>
      <c r="MQT66" s="252"/>
      <c r="MQU66" s="252"/>
      <c r="MQV66" s="253"/>
      <c r="MQW66" s="253"/>
      <c r="MQX66" s="255"/>
      <c r="MQY66" s="255"/>
      <c r="MQZ66" s="256"/>
      <c r="MRC66" s="251"/>
      <c r="MRD66" s="251"/>
      <c r="MRE66" s="251"/>
      <c r="MRF66" s="251"/>
      <c r="MRG66" s="251"/>
      <c r="MRH66" s="251"/>
      <c r="MRI66" s="252"/>
      <c r="MRJ66" s="253"/>
      <c r="MRO66" s="254"/>
      <c r="MRR66" s="252"/>
      <c r="MRS66" s="252"/>
      <c r="MRT66" s="252"/>
      <c r="MRU66" s="252"/>
      <c r="MRV66" s="253"/>
      <c r="MRW66" s="253"/>
      <c r="MRX66" s="255"/>
      <c r="MRY66" s="255"/>
      <c r="MRZ66" s="256"/>
      <c r="MSC66" s="251"/>
      <c r="MSD66" s="251"/>
      <c r="MSE66" s="251"/>
      <c r="MSF66" s="251"/>
      <c r="MSG66" s="251"/>
      <c r="MSH66" s="251"/>
      <c r="MSI66" s="252"/>
      <c r="MSJ66" s="253"/>
      <c r="MSO66" s="254"/>
      <c r="MSR66" s="252"/>
      <c r="MSS66" s="252"/>
      <c r="MST66" s="252"/>
      <c r="MSU66" s="252"/>
      <c r="MSV66" s="253"/>
      <c r="MSW66" s="253"/>
      <c r="MSX66" s="255"/>
      <c r="MSY66" s="255"/>
      <c r="MSZ66" s="256"/>
      <c r="MTC66" s="251"/>
      <c r="MTD66" s="251"/>
      <c r="MTE66" s="251"/>
      <c r="MTF66" s="251"/>
      <c r="MTG66" s="251"/>
      <c r="MTH66" s="251"/>
      <c r="MTI66" s="252"/>
      <c r="MTJ66" s="253"/>
      <c r="MTO66" s="254"/>
      <c r="MTR66" s="252"/>
      <c r="MTS66" s="252"/>
      <c r="MTT66" s="252"/>
      <c r="MTU66" s="252"/>
      <c r="MTV66" s="253"/>
      <c r="MTW66" s="253"/>
      <c r="MTX66" s="255"/>
      <c r="MTY66" s="255"/>
      <c r="MTZ66" s="256"/>
      <c r="MUC66" s="251"/>
      <c r="MUD66" s="251"/>
      <c r="MUE66" s="251"/>
      <c r="MUF66" s="251"/>
      <c r="MUG66" s="251"/>
      <c r="MUH66" s="251"/>
      <c r="MUI66" s="252"/>
      <c r="MUJ66" s="253"/>
      <c r="MUO66" s="254"/>
      <c r="MUR66" s="252"/>
      <c r="MUS66" s="252"/>
      <c r="MUT66" s="252"/>
      <c r="MUU66" s="252"/>
      <c r="MUV66" s="253"/>
      <c r="MUW66" s="253"/>
      <c r="MUX66" s="255"/>
      <c r="MUY66" s="255"/>
      <c r="MUZ66" s="256"/>
      <c r="MVC66" s="251"/>
      <c r="MVD66" s="251"/>
      <c r="MVE66" s="251"/>
      <c r="MVF66" s="251"/>
      <c r="MVG66" s="251"/>
      <c r="MVH66" s="251"/>
      <c r="MVI66" s="252"/>
      <c r="MVJ66" s="253"/>
      <c r="MVO66" s="254"/>
      <c r="MVR66" s="252"/>
      <c r="MVS66" s="252"/>
      <c r="MVT66" s="252"/>
      <c r="MVU66" s="252"/>
      <c r="MVV66" s="253"/>
      <c r="MVW66" s="253"/>
      <c r="MVX66" s="255"/>
      <c r="MVY66" s="255"/>
      <c r="MVZ66" s="256"/>
      <c r="MWC66" s="251"/>
      <c r="MWD66" s="251"/>
      <c r="MWE66" s="251"/>
      <c r="MWF66" s="251"/>
      <c r="MWG66" s="251"/>
      <c r="MWH66" s="251"/>
      <c r="MWI66" s="252"/>
      <c r="MWJ66" s="253"/>
      <c r="MWO66" s="254"/>
      <c r="MWR66" s="252"/>
      <c r="MWS66" s="252"/>
      <c r="MWT66" s="252"/>
      <c r="MWU66" s="252"/>
      <c r="MWV66" s="253"/>
      <c r="MWW66" s="253"/>
      <c r="MWX66" s="255"/>
      <c r="MWY66" s="255"/>
      <c r="MWZ66" s="256"/>
      <c r="MXC66" s="251"/>
      <c r="MXD66" s="251"/>
      <c r="MXE66" s="251"/>
      <c r="MXF66" s="251"/>
      <c r="MXG66" s="251"/>
      <c r="MXH66" s="251"/>
      <c r="MXI66" s="252"/>
      <c r="MXJ66" s="253"/>
      <c r="MXO66" s="254"/>
      <c r="MXR66" s="252"/>
      <c r="MXS66" s="252"/>
      <c r="MXT66" s="252"/>
      <c r="MXU66" s="252"/>
      <c r="MXV66" s="253"/>
      <c r="MXW66" s="253"/>
      <c r="MXX66" s="255"/>
      <c r="MXY66" s="255"/>
      <c r="MXZ66" s="256"/>
      <c r="MYC66" s="251"/>
      <c r="MYD66" s="251"/>
      <c r="MYE66" s="251"/>
      <c r="MYF66" s="251"/>
      <c r="MYG66" s="251"/>
      <c r="MYH66" s="251"/>
      <c r="MYI66" s="252"/>
      <c r="MYJ66" s="253"/>
      <c r="MYO66" s="254"/>
      <c r="MYR66" s="252"/>
      <c r="MYS66" s="252"/>
      <c r="MYT66" s="252"/>
      <c r="MYU66" s="252"/>
      <c r="MYV66" s="253"/>
      <c r="MYW66" s="253"/>
      <c r="MYX66" s="255"/>
      <c r="MYY66" s="255"/>
      <c r="MYZ66" s="256"/>
      <c r="MZC66" s="251"/>
      <c r="MZD66" s="251"/>
      <c r="MZE66" s="251"/>
      <c r="MZF66" s="251"/>
      <c r="MZG66" s="251"/>
      <c r="MZH66" s="251"/>
      <c r="MZI66" s="252"/>
      <c r="MZJ66" s="253"/>
      <c r="MZO66" s="254"/>
      <c r="MZR66" s="252"/>
      <c r="MZS66" s="252"/>
      <c r="MZT66" s="252"/>
      <c r="MZU66" s="252"/>
      <c r="MZV66" s="253"/>
      <c r="MZW66" s="253"/>
      <c r="MZX66" s="255"/>
      <c r="MZY66" s="255"/>
      <c r="MZZ66" s="256"/>
      <c r="NAC66" s="251"/>
      <c r="NAD66" s="251"/>
      <c r="NAE66" s="251"/>
      <c r="NAF66" s="251"/>
      <c r="NAG66" s="251"/>
      <c r="NAH66" s="251"/>
      <c r="NAI66" s="252"/>
      <c r="NAJ66" s="253"/>
      <c r="NAO66" s="254"/>
      <c r="NAR66" s="252"/>
      <c r="NAS66" s="252"/>
      <c r="NAT66" s="252"/>
      <c r="NAU66" s="252"/>
      <c r="NAV66" s="253"/>
      <c r="NAW66" s="253"/>
      <c r="NAX66" s="255"/>
      <c r="NAY66" s="255"/>
      <c r="NAZ66" s="256"/>
      <c r="NBC66" s="251"/>
      <c r="NBD66" s="251"/>
      <c r="NBE66" s="251"/>
      <c r="NBF66" s="251"/>
      <c r="NBG66" s="251"/>
      <c r="NBH66" s="251"/>
      <c r="NBI66" s="252"/>
      <c r="NBJ66" s="253"/>
      <c r="NBO66" s="254"/>
      <c r="NBR66" s="252"/>
      <c r="NBS66" s="252"/>
      <c r="NBT66" s="252"/>
      <c r="NBU66" s="252"/>
      <c r="NBV66" s="253"/>
      <c r="NBW66" s="253"/>
      <c r="NBX66" s="255"/>
      <c r="NBY66" s="255"/>
      <c r="NBZ66" s="256"/>
      <c r="NCC66" s="251"/>
      <c r="NCD66" s="251"/>
      <c r="NCE66" s="251"/>
      <c r="NCF66" s="251"/>
      <c r="NCG66" s="251"/>
      <c r="NCH66" s="251"/>
      <c r="NCI66" s="252"/>
      <c r="NCJ66" s="253"/>
      <c r="NCO66" s="254"/>
      <c r="NCR66" s="252"/>
      <c r="NCS66" s="252"/>
      <c r="NCT66" s="252"/>
      <c r="NCU66" s="252"/>
      <c r="NCV66" s="253"/>
      <c r="NCW66" s="253"/>
      <c r="NCX66" s="255"/>
      <c r="NCY66" s="255"/>
      <c r="NCZ66" s="256"/>
      <c r="NDC66" s="251"/>
      <c r="NDD66" s="251"/>
      <c r="NDE66" s="251"/>
      <c r="NDF66" s="251"/>
      <c r="NDG66" s="251"/>
      <c r="NDH66" s="251"/>
      <c r="NDI66" s="252"/>
      <c r="NDJ66" s="253"/>
      <c r="NDO66" s="254"/>
      <c r="NDR66" s="252"/>
      <c r="NDS66" s="252"/>
      <c r="NDT66" s="252"/>
      <c r="NDU66" s="252"/>
      <c r="NDV66" s="253"/>
      <c r="NDW66" s="253"/>
      <c r="NDX66" s="255"/>
      <c r="NDY66" s="255"/>
      <c r="NDZ66" s="256"/>
      <c r="NEC66" s="251"/>
      <c r="NED66" s="251"/>
      <c r="NEE66" s="251"/>
      <c r="NEF66" s="251"/>
      <c r="NEG66" s="251"/>
      <c r="NEH66" s="251"/>
      <c r="NEI66" s="252"/>
      <c r="NEJ66" s="253"/>
      <c r="NEO66" s="254"/>
      <c r="NER66" s="252"/>
      <c r="NES66" s="252"/>
      <c r="NET66" s="252"/>
      <c r="NEU66" s="252"/>
      <c r="NEV66" s="253"/>
      <c r="NEW66" s="253"/>
      <c r="NEX66" s="255"/>
      <c r="NEY66" s="255"/>
      <c r="NEZ66" s="256"/>
      <c r="NFC66" s="251"/>
      <c r="NFD66" s="251"/>
      <c r="NFE66" s="251"/>
      <c r="NFF66" s="251"/>
      <c r="NFG66" s="251"/>
      <c r="NFH66" s="251"/>
      <c r="NFI66" s="252"/>
      <c r="NFJ66" s="253"/>
      <c r="NFO66" s="254"/>
      <c r="NFR66" s="252"/>
      <c r="NFS66" s="252"/>
      <c r="NFT66" s="252"/>
      <c r="NFU66" s="252"/>
      <c r="NFV66" s="253"/>
      <c r="NFW66" s="253"/>
      <c r="NFX66" s="255"/>
      <c r="NFY66" s="255"/>
      <c r="NFZ66" s="256"/>
      <c r="NGC66" s="251"/>
      <c r="NGD66" s="251"/>
      <c r="NGE66" s="251"/>
      <c r="NGF66" s="251"/>
      <c r="NGG66" s="251"/>
      <c r="NGH66" s="251"/>
      <c r="NGI66" s="252"/>
      <c r="NGJ66" s="253"/>
      <c r="NGO66" s="254"/>
      <c r="NGR66" s="252"/>
      <c r="NGS66" s="252"/>
      <c r="NGT66" s="252"/>
      <c r="NGU66" s="252"/>
      <c r="NGV66" s="253"/>
      <c r="NGW66" s="253"/>
      <c r="NGX66" s="255"/>
      <c r="NGY66" s="255"/>
      <c r="NGZ66" s="256"/>
      <c r="NHC66" s="251"/>
      <c r="NHD66" s="251"/>
      <c r="NHE66" s="251"/>
      <c r="NHF66" s="251"/>
      <c r="NHG66" s="251"/>
      <c r="NHH66" s="251"/>
      <c r="NHI66" s="252"/>
      <c r="NHJ66" s="253"/>
      <c r="NHO66" s="254"/>
      <c r="NHR66" s="252"/>
      <c r="NHS66" s="252"/>
      <c r="NHT66" s="252"/>
      <c r="NHU66" s="252"/>
      <c r="NHV66" s="253"/>
      <c r="NHW66" s="253"/>
      <c r="NHX66" s="255"/>
      <c r="NHY66" s="255"/>
      <c r="NHZ66" s="256"/>
      <c r="NIC66" s="251"/>
      <c r="NID66" s="251"/>
      <c r="NIE66" s="251"/>
      <c r="NIF66" s="251"/>
      <c r="NIG66" s="251"/>
      <c r="NIH66" s="251"/>
      <c r="NII66" s="252"/>
      <c r="NIJ66" s="253"/>
      <c r="NIO66" s="254"/>
      <c r="NIR66" s="252"/>
      <c r="NIS66" s="252"/>
      <c r="NIT66" s="252"/>
      <c r="NIU66" s="252"/>
      <c r="NIV66" s="253"/>
      <c r="NIW66" s="253"/>
      <c r="NIX66" s="255"/>
      <c r="NIY66" s="255"/>
      <c r="NIZ66" s="256"/>
      <c r="NJC66" s="251"/>
      <c r="NJD66" s="251"/>
      <c r="NJE66" s="251"/>
      <c r="NJF66" s="251"/>
      <c r="NJG66" s="251"/>
      <c r="NJH66" s="251"/>
      <c r="NJI66" s="252"/>
      <c r="NJJ66" s="253"/>
      <c r="NJO66" s="254"/>
      <c r="NJR66" s="252"/>
      <c r="NJS66" s="252"/>
      <c r="NJT66" s="252"/>
      <c r="NJU66" s="252"/>
      <c r="NJV66" s="253"/>
      <c r="NJW66" s="253"/>
      <c r="NJX66" s="255"/>
      <c r="NJY66" s="255"/>
      <c r="NJZ66" s="256"/>
      <c r="NKC66" s="251"/>
      <c r="NKD66" s="251"/>
      <c r="NKE66" s="251"/>
      <c r="NKF66" s="251"/>
      <c r="NKG66" s="251"/>
      <c r="NKH66" s="251"/>
      <c r="NKI66" s="252"/>
      <c r="NKJ66" s="253"/>
      <c r="NKO66" s="254"/>
      <c r="NKR66" s="252"/>
      <c r="NKS66" s="252"/>
      <c r="NKT66" s="252"/>
      <c r="NKU66" s="252"/>
      <c r="NKV66" s="253"/>
      <c r="NKW66" s="253"/>
      <c r="NKX66" s="255"/>
      <c r="NKY66" s="255"/>
      <c r="NKZ66" s="256"/>
      <c r="NLC66" s="251"/>
      <c r="NLD66" s="251"/>
      <c r="NLE66" s="251"/>
      <c r="NLF66" s="251"/>
      <c r="NLG66" s="251"/>
      <c r="NLH66" s="251"/>
      <c r="NLI66" s="252"/>
      <c r="NLJ66" s="253"/>
      <c r="NLO66" s="254"/>
      <c r="NLR66" s="252"/>
      <c r="NLS66" s="252"/>
      <c r="NLT66" s="252"/>
      <c r="NLU66" s="252"/>
      <c r="NLV66" s="253"/>
      <c r="NLW66" s="253"/>
      <c r="NLX66" s="255"/>
      <c r="NLY66" s="255"/>
      <c r="NLZ66" s="256"/>
      <c r="NMC66" s="251"/>
      <c r="NMD66" s="251"/>
      <c r="NME66" s="251"/>
      <c r="NMF66" s="251"/>
      <c r="NMG66" s="251"/>
      <c r="NMH66" s="251"/>
      <c r="NMI66" s="252"/>
      <c r="NMJ66" s="253"/>
      <c r="NMO66" s="254"/>
      <c r="NMR66" s="252"/>
      <c r="NMS66" s="252"/>
      <c r="NMT66" s="252"/>
      <c r="NMU66" s="252"/>
      <c r="NMV66" s="253"/>
      <c r="NMW66" s="253"/>
      <c r="NMX66" s="255"/>
      <c r="NMY66" s="255"/>
      <c r="NMZ66" s="256"/>
      <c r="NNC66" s="251"/>
      <c r="NND66" s="251"/>
      <c r="NNE66" s="251"/>
      <c r="NNF66" s="251"/>
      <c r="NNG66" s="251"/>
      <c r="NNH66" s="251"/>
      <c r="NNI66" s="252"/>
      <c r="NNJ66" s="253"/>
      <c r="NNO66" s="254"/>
      <c r="NNR66" s="252"/>
      <c r="NNS66" s="252"/>
      <c r="NNT66" s="252"/>
      <c r="NNU66" s="252"/>
      <c r="NNV66" s="253"/>
      <c r="NNW66" s="253"/>
      <c r="NNX66" s="255"/>
      <c r="NNY66" s="255"/>
      <c r="NNZ66" s="256"/>
      <c r="NOC66" s="251"/>
      <c r="NOD66" s="251"/>
      <c r="NOE66" s="251"/>
      <c r="NOF66" s="251"/>
      <c r="NOG66" s="251"/>
      <c r="NOH66" s="251"/>
      <c r="NOI66" s="252"/>
      <c r="NOJ66" s="253"/>
      <c r="NOO66" s="254"/>
      <c r="NOR66" s="252"/>
      <c r="NOS66" s="252"/>
      <c r="NOT66" s="252"/>
      <c r="NOU66" s="252"/>
      <c r="NOV66" s="253"/>
      <c r="NOW66" s="253"/>
      <c r="NOX66" s="255"/>
      <c r="NOY66" s="255"/>
      <c r="NOZ66" s="256"/>
      <c r="NPC66" s="251"/>
      <c r="NPD66" s="251"/>
      <c r="NPE66" s="251"/>
      <c r="NPF66" s="251"/>
      <c r="NPG66" s="251"/>
      <c r="NPH66" s="251"/>
      <c r="NPI66" s="252"/>
      <c r="NPJ66" s="253"/>
      <c r="NPO66" s="254"/>
      <c r="NPR66" s="252"/>
      <c r="NPS66" s="252"/>
      <c r="NPT66" s="252"/>
      <c r="NPU66" s="252"/>
      <c r="NPV66" s="253"/>
      <c r="NPW66" s="253"/>
      <c r="NPX66" s="255"/>
      <c r="NPY66" s="255"/>
      <c r="NPZ66" s="256"/>
      <c r="NQC66" s="251"/>
      <c r="NQD66" s="251"/>
      <c r="NQE66" s="251"/>
      <c r="NQF66" s="251"/>
      <c r="NQG66" s="251"/>
      <c r="NQH66" s="251"/>
      <c r="NQI66" s="252"/>
      <c r="NQJ66" s="253"/>
      <c r="NQO66" s="254"/>
      <c r="NQR66" s="252"/>
      <c r="NQS66" s="252"/>
      <c r="NQT66" s="252"/>
      <c r="NQU66" s="252"/>
      <c r="NQV66" s="253"/>
      <c r="NQW66" s="253"/>
      <c r="NQX66" s="255"/>
      <c r="NQY66" s="255"/>
      <c r="NQZ66" s="256"/>
      <c r="NRC66" s="251"/>
      <c r="NRD66" s="251"/>
      <c r="NRE66" s="251"/>
      <c r="NRF66" s="251"/>
      <c r="NRG66" s="251"/>
      <c r="NRH66" s="251"/>
      <c r="NRI66" s="252"/>
      <c r="NRJ66" s="253"/>
      <c r="NRO66" s="254"/>
      <c r="NRR66" s="252"/>
      <c r="NRS66" s="252"/>
      <c r="NRT66" s="252"/>
      <c r="NRU66" s="252"/>
      <c r="NRV66" s="253"/>
      <c r="NRW66" s="253"/>
      <c r="NRX66" s="255"/>
      <c r="NRY66" s="255"/>
      <c r="NRZ66" s="256"/>
      <c r="NSC66" s="251"/>
      <c r="NSD66" s="251"/>
      <c r="NSE66" s="251"/>
      <c r="NSF66" s="251"/>
      <c r="NSG66" s="251"/>
      <c r="NSH66" s="251"/>
      <c r="NSI66" s="252"/>
      <c r="NSJ66" s="253"/>
      <c r="NSO66" s="254"/>
      <c r="NSR66" s="252"/>
      <c r="NSS66" s="252"/>
      <c r="NST66" s="252"/>
      <c r="NSU66" s="252"/>
      <c r="NSV66" s="253"/>
      <c r="NSW66" s="253"/>
      <c r="NSX66" s="255"/>
      <c r="NSY66" s="255"/>
      <c r="NSZ66" s="256"/>
      <c r="NTC66" s="251"/>
      <c r="NTD66" s="251"/>
      <c r="NTE66" s="251"/>
      <c r="NTF66" s="251"/>
      <c r="NTG66" s="251"/>
      <c r="NTH66" s="251"/>
      <c r="NTI66" s="252"/>
      <c r="NTJ66" s="253"/>
      <c r="NTO66" s="254"/>
      <c r="NTR66" s="252"/>
      <c r="NTS66" s="252"/>
      <c r="NTT66" s="252"/>
      <c r="NTU66" s="252"/>
      <c r="NTV66" s="253"/>
      <c r="NTW66" s="253"/>
      <c r="NTX66" s="255"/>
      <c r="NTY66" s="255"/>
      <c r="NTZ66" s="256"/>
      <c r="NUC66" s="251"/>
      <c r="NUD66" s="251"/>
      <c r="NUE66" s="251"/>
      <c r="NUF66" s="251"/>
      <c r="NUG66" s="251"/>
      <c r="NUH66" s="251"/>
      <c r="NUI66" s="252"/>
      <c r="NUJ66" s="253"/>
      <c r="NUO66" s="254"/>
      <c r="NUR66" s="252"/>
      <c r="NUS66" s="252"/>
      <c r="NUT66" s="252"/>
      <c r="NUU66" s="252"/>
      <c r="NUV66" s="253"/>
      <c r="NUW66" s="253"/>
      <c r="NUX66" s="255"/>
      <c r="NUY66" s="255"/>
      <c r="NUZ66" s="256"/>
      <c r="NVC66" s="251"/>
      <c r="NVD66" s="251"/>
      <c r="NVE66" s="251"/>
      <c r="NVF66" s="251"/>
      <c r="NVG66" s="251"/>
      <c r="NVH66" s="251"/>
      <c r="NVI66" s="252"/>
      <c r="NVJ66" s="253"/>
      <c r="NVO66" s="254"/>
      <c r="NVR66" s="252"/>
      <c r="NVS66" s="252"/>
      <c r="NVT66" s="252"/>
      <c r="NVU66" s="252"/>
      <c r="NVV66" s="253"/>
      <c r="NVW66" s="253"/>
      <c r="NVX66" s="255"/>
      <c r="NVY66" s="255"/>
      <c r="NVZ66" s="256"/>
      <c r="NWC66" s="251"/>
      <c r="NWD66" s="251"/>
      <c r="NWE66" s="251"/>
      <c r="NWF66" s="251"/>
      <c r="NWG66" s="251"/>
      <c r="NWH66" s="251"/>
      <c r="NWI66" s="252"/>
      <c r="NWJ66" s="253"/>
      <c r="NWO66" s="254"/>
      <c r="NWR66" s="252"/>
      <c r="NWS66" s="252"/>
      <c r="NWT66" s="252"/>
      <c r="NWU66" s="252"/>
      <c r="NWV66" s="253"/>
      <c r="NWW66" s="253"/>
      <c r="NWX66" s="255"/>
      <c r="NWY66" s="255"/>
      <c r="NWZ66" s="256"/>
      <c r="NXC66" s="251"/>
      <c r="NXD66" s="251"/>
      <c r="NXE66" s="251"/>
      <c r="NXF66" s="251"/>
      <c r="NXG66" s="251"/>
      <c r="NXH66" s="251"/>
      <c r="NXI66" s="252"/>
      <c r="NXJ66" s="253"/>
      <c r="NXO66" s="254"/>
      <c r="NXR66" s="252"/>
      <c r="NXS66" s="252"/>
      <c r="NXT66" s="252"/>
      <c r="NXU66" s="252"/>
      <c r="NXV66" s="253"/>
      <c r="NXW66" s="253"/>
      <c r="NXX66" s="255"/>
      <c r="NXY66" s="255"/>
      <c r="NXZ66" s="256"/>
      <c r="NYC66" s="251"/>
      <c r="NYD66" s="251"/>
      <c r="NYE66" s="251"/>
      <c r="NYF66" s="251"/>
      <c r="NYG66" s="251"/>
      <c r="NYH66" s="251"/>
      <c r="NYI66" s="252"/>
      <c r="NYJ66" s="253"/>
      <c r="NYO66" s="254"/>
      <c r="NYR66" s="252"/>
      <c r="NYS66" s="252"/>
      <c r="NYT66" s="252"/>
      <c r="NYU66" s="252"/>
      <c r="NYV66" s="253"/>
      <c r="NYW66" s="253"/>
      <c r="NYX66" s="255"/>
      <c r="NYY66" s="255"/>
      <c r="NYZ66" s="256"/>
      <c r="NZC66" s="251"/>
      <c r="NZD66" s="251"/>
      <c r="NZE66" s="251"/>
      <c r="NZF66" s="251"/>
      <c r="NZG66" s="251"/>
      <c r="NZH66" s="251"/>
      <c r="NZI66" s="252"/>
      <c r="NZJ66" s="253"/>
      <c r="NZO66" s="254"/>
      <c r="NZR66" s="252"/>
      <c r="NZS66" s="252"/>
      <c r="NZT66" s="252"/>
      <c r="NZU66" s="252"/>
      <c r="NZV66" s="253"/>
      <c r="NZW66" s="253"/>
      <c r="NZX66" s="255"/>
      <c r="NZY66" s="255"/>
      <c r="NZZ66" s="256"/>
      <c r="OAC66" s="251"/>
      <c r="OAD66" s="251"/>
      <c r="OAE66" s="251"/>
      <c r="OAF66" s="251"/>
      <c r="OAG66" s="251"/>
      <c r="OAH66" s="251"/>
      <c r="OAI66" s="252"/>
      <c r="OAJ66" s="253"/>
      <c r="OAO66" s="254"/>
      <c r="OAR66" s="252"/>
      <c r="OAS66" s="252"/>
      <c r="OAT66" s="252"/>
      <c r="OAU66" s="252"/>
      <c r="OAV66" s="253"/>
      <c r="OAW66" s="253"/>
      <c r="OAX66" s="255"/>
      <c r="OAY66" s="255"/>
      <c r="OAZ66" s="256"/>
      <c r="OBC66" s="251"/>
      <c r="OBD66" s="251"/>
      <c r="OBE66" s="251"/>
      <c r="OBF66" s="251"/>
      <c r="OBG66" s="251"/>
      <c r="OBH66" s="251"/>
      <c r="OBI66" s="252"/>
      <c r="OBJ66" s="253"/>
      <c r="OBO66" s="254"/>
      <c r="OBR66" s="252"/>
      <c r="OBS66" s="252"/>
      <c r="OBT66" s="252"/>
      <c r="OBU66" s="252"/>
      <c r="OBV66" s="253"/>
      <c r="OBW66" s="253"/>
      <c r="OBX66" s="255"/>
      <c r="OBY66" s="255"/>
      <c r="OBZ66" s="256"/>
      <c r="OCC66" s="251"/>
      <c r="OCD66" s="251"/>
      <c r="OCE66" s="251"/>
      <c r="OCF66" s="251"/>
      <c r="OCG66" s="251"/>
      <c r="OCH66" s="251"/>
      <c r="OCI66" s="252"/>
      <c r="OCJ66" s="253"/>
      <c r="OCO66" s="254"/>
      <c r="OCR66" s="252"/>
      <c r="OCS66" s="252"/>
      <c r="OCT66" s="252"/>
      <c r="OCU66" s="252"/>
      <c r="OCV66" s="253"/>
      <c r="OCW66" s="253"/>
      <c r="OCX66" s="255"/>
      <c r="OCY66" s="255"/>
      <c r="OCZ66" s="256"/>
      <c r="ODC66" s="251"/>
      <c r="ODD66" s="251"/>
      <c r="ODE66" s="251"/>
      <c r="ODF66" s="251"/>
      <c r="ODG66" s="251"/>
      <c r="ODH66" s="251"/>
      <c r="ODI66" s="252"/>
      <c r="ODJ66" s="253"/>
      <c r="ODO66" s="254"/>
      <c r="ODR66" s="252"/>
      <c r="ODS66" s="252"/>
      <c r="ODT66" s="252"/>
      <c r="ODU66" s="252"/>
      <c r="ODV66" s="253"/>
      <c r="ODW66" s="253"/>
      <c r="ODX66" s="255"/>
      <c r="ODY66" s="255"/>
      <c r="ODZ66" s="256"/>
      <c r="OEC66" s="251"/>
      <c r="OED66" s="251"/>
      <c r="OEE66" s="251"/>
      <c r="OEF66" s="251"/>
      <c r="OEG66" s="251"/>
      <c r="OEH66" s="251"/>
      <c r="OEI66" s="252"/>
      <c r="OEJ66" s="253"/>
      <c r="OEO66" s="254"/>
      <c r="OER66" s="252"/>
      <c r="OES66" s="252"/>
      <c r="OET66" s="252"/>
      <c r="OEU66" s="252"/>
      <c r="OEV66" s="253"/>
      <c r="OEW66" s="253"/>
      <c r="OEX66" s="255"/>
      <c r="OEY66" s="255"/>
      <c r="OEZ66" s="256"/>
      <c r="OFC66" s="251"/>
      <c r="OFD66" s="251"/>
      <c r="OFE66" s="251"/>
      <c r="OFF66" s="251"/>
      <c r="OFG66" s="251"/>
      <c r="OFH66" s="251"/>
      <c r="OFI66" s="252"/>
      <c r="OFJ66" s="253"/>
      <c r="OFO66" s="254"/>
      <c r="OFR66" s="252"/>
      <c r="OFS66" s="252"/>
      <c r="OFT66" s="252"/>
      <c r="OFU66" s="252"/>
      <c r="OFV66" s="253"/>
      <c r="OFW66" s="253"/>
      <c r="OFX66" s="255"/>
      <c r="OFY66" s="255"/>
      <c r="OFZ66" s="256"/>
      <c r="OGC66" s="251"/>
      <c r="OGD66" s="251"/>
      <c r="OGE66" s="251"/>
      <c r="OGF66" s="251"/>
      <c r="OGG66" s="251"/>
      <c r="OGH66" s="251"/>
      <c r="OGI66" s="252"/>
      <c r="OGJ66" s="253"/>
      <c r="OGO66" s="254"/>
      <c r="OGR66" s="252"/>
      <c r="OGS66" s="252"/>
      <c r="OGT66" s="252"/>
      <c r="OGU66" s="252"/>
      <c r="OGV66" s="253"/>
      <c r="OGW66" s="253"/>
      <c r="OGX66" s="255"/>
      <c r="OGY66" s="255"/>
      <c r="OGZ66" s="256"/>
      <c r="OHC66" s="251"/>
      <c r="OHD66" s="251"/>
      <c r="OHE66" s="251"/>
      <c r="OHF66" s="251"/>
      <c r="OHG66" s="251"/>
      <c r="OHH66" s="251"/>
      <c r="OHI66" s="252"/>
      <c r="OHJ66" s="253"/>
      <c r="OHO66" s="254"/>
      <c r="OHR66" s="252"/>
      <c r="OHS66" s="252"/>
      <c r="OHT66" s="252"/>
      <c r="OHU66" s="252"/>
      <c r="OHV66" s="253"/>
      <c r="OHW66" s="253"/>
      <c r="OHX66" s="255"/>
      <c r="OHY66" s="255"/>
      <c r="OHZ66" s="256"/>
      <c r="OIC66" s="251"/>
      <c r="OID66" s="251"/>
      <c r="OIE66" s="251"/>
      <c r="OIF66" s="251"/>
      <c r="OIG66" s="251"/>
      <c r="OIH66" s="251"/>
      <c r="OII66" s="252"/>
      <c r="OIJ66" s="253"/>
      <c r="OIO66" s="254"/>
      <c r="OIR66" s="252"/>
      <c r="OIS66" s="252"/>
      <c r="OIT66" s="252"/>
      <c r="OIU66" s="252"/>
      <c r="OIV66" s="253"/>
      <c r="OIW66" s="253"/>
      <c r="OIX66" s="255"/>
      <c r="OIY66" s="255"/>
      <c r="OIZ66" s="256"/>
      <c r="OJC66" s="251"/>
      <c r="OJD66" s="251"/>
      <c r="OJE66" s="251"/>
      <c r="OJF66" s="251"/>
      <c r="OJG66" s="251"/>
      <c r="OJH66" s="251"/>
      <c r="OJI66" s="252"/>
      <c r="OJJ66" s="253"/>
      <c r="OJO66" s="254"/>
      <c r="OJR66" s="252"/>
      <c r="OJS66" s="252"/>
      <c r="OJT66" s="252"/>
      <c r="OJU66" s="252"/>
      <c r="OJV66" s="253"/>
      <c r="OJW66" s="253"/>
      <c r="OJX66" s="255"/>
      <c r="OJY66" s="255"/>
      <c r="OJZ66" s="256"/>
      <c r="OKC66" s="251"/>
      <c r="OKD66" s="251"/>
      <c r="OKE66" s="251"/>
      <c r="OKF66" s="251"/>
      <c r="OKG66" s="251"/>
      <c r="OKH66" s="251"/>
      <c r="OKI66" s="252"/>
      <c r="OKJ66" s="253"/>
      <c r="OKO66" s="254"/>
      <c r="OKR66" s="252"/>
      <c r="OKS66" s="252"/>
      <c r="OKT66" s="252"/>
      <c r="OKU66" s="252"/>
      <c r="OKV66" s="253"/>
      <c r="OKW66" s="253"/>
      <c r="OKX66" s="255"/>
      <c r="OKY66" s="255"/>
      <c r="OKZ66" s="256"/>
      <c r="OLC66" s="251"/>
      <c r="OLD66" s="251"/>
      <c r="OLE66" s="251"/>
      <c r="OLF66" s="251"/>
      <c r="OLG66" s="251"/>
      <c r="OLH66" s="251"/>
      <c r="OLI66" s="252"/>
      <c r="OLJ66" s="253"/>
      <c r="OLO66" s="254"/>
      <c r="OLR66" s="252"/>
      <c r="OLS66" s="252"/>
      <c r="OLT66" s="252"/>
      <c r="OLU66" s="252"/>
      <c r="OLV66" s="253"/>
      <c r="OLW66" s="253"/>
      <c r="OLX66" s="255"/>
      <c r="OLY66" s="255"/>
      <c r="OLZ66" s="256"/>
      <c r="OMC66" s="251"/>
      <c r="OMD66" s="251"/>
      <c r="OME66" s="251"/>
      <c r="OMF66" s="251"/>
      <c r="OMG66" s="251"/>
      <c r="OMH66" s="251"/>
      <c r="OMI66" s="252"/>
      <c r="OMJ66" s="253"/>
      <c r="OMO66" s="254"/>
      <c r="OMR66" s="252"/>
      <c r="OMS66" s="252"/>
      <c r="OMT66" s="252"/>
      <c r="OMU66" s="252"/>
      <c r="OMV66" s="253"/>
      <c r="OMW66" s="253"/>
      <c r="OMX66" s="255"/>
      <c r="OMY66" s="255"/>
      <c r="OMZ66" s="256"/>
      <c r="ONC66" s="251"/>
      <c r="OND66" s="251"/>
      <c r="ONE66" s="251"/>
      <c r="ONF66" s="251"/>
      <c r="ONG66" s="251"/>
      <c r="ONH66" s="251"/>
      <c r="ONI66" s="252"/>
      <c r="ONJ66" s="253"/>
      <c r="ONO66" s="254"/>
      <c r="ONR66" s="252"/>
      <c r="ONS66" s="252"/>
      <c r="ONT66" s="252"/>
      <c r="ONU66" s="252"/>
      <c r="ONV66" s="253"/>
      <c r="ONW66" s="253"/>
      <c r="ONX66" s="255"/>
      <c r="ONY66" s="255"/>
      <c r="ONZ66" s="256"/>
      <c r="OOC66" s="251"/>
      <c r="OOD66" s="251"/>
      <c r="OOE66" s="251"/>
      <c r="OOF66" s="251"/>
      <c r="OOG66" s="251"/>
      <c r="OOH66" s="251"/>
      <c r="OOI66" s="252"/>
      <c r="OOJ66" s="253"/>
      <c r="OOO66" s="254"/>
      <c r="OOR66" s="252"/>
      <c r="OOS66" s="252"/>
      <c r="OOT66" s="252"/>
      <c r="OOU66" s="252"/>
      <c r="OOV66" s="253"/>
      <c r="OOW66" s="253"/>
      <c r="OOX66" s="255"/>
      <c r="OOY66" s="255"/>
      <c r="OOZ66" s="256"/>
      <c r="OPC66" s="251"/>
      <c r="OPD66" s="251"/>
      <c r="OPE66" s="251"/>
      <c r="OPF66" s="251"/>
      <c r="OPG66" s="251"/>
      <c r="OPH66" s="251"/>
      <c r="OPI66" s="252"/>
      <c r="OPJ66" s="253"/>
      <c r="OPO66" s="254"/>
      <c r="OPR66" s="252"/>
      <c r="OPS66" s="252"/>
      <c r="OPT66" s="252"/>
      <c r="OPU66" s="252"/>
      <c r="OPV66" s="253"/>
      <c r="OPW66" s="253"/>
      <c r="OPX66" s="255"/>
      <c r="OPY66" s="255"/>
      <c r="OPZ66" s="256"/>
      <c r="OQC66" s="251"/>
      <c r="OQD66" s="251"/>
      <c r="OQE66" s="251"/>
      <c r="OQF66" s="251"/>
      <c r="OQG66" s="251"/>
      <c r="OQH66" s="251"/>
      <c r="OQI66" s="252"/>
      <c r="OQJ66" s="253"/>
      <c r="OQO66" s="254"/>
      <c r="OQR66" s="252"/>
      <c r="OQS66" s="252"/>
      <c r="OQT66" s="252"/>
      <c r="OQU66" s="252"/>
      <c r="OQV66" s="253"/>
      <c r="OQW66" s="253"/>
      <c r="OQX66" s="255"/>
      <c r="OQY66" s="255"/>
      <c r="OQZ66" s="256"/>
      <c r="ORC66" s="251"/>
      <c r="ORD66" s="251"/>
      <c r="ORE66" s="251"/>
      <c r="ORF66" s="251"/>
      <c r="ORG66" s="251"/>
      <c r="ORH66" s="251"/>
      <c r="ORI66" s="252"/>
      <c r="ORJ66" s="253"/>
      <c r="ORO66" s="254"/>
      <c r="ORR66" s="252"/>
      <c r="ORS66" s="252"/>
      <c r="ORT66" s="252"/>
      <c r="ORU66" s="252"/>
      <c r="ORV66" s="253"/>
      <c r="ORW66" s="253"/>
      <c r="ORX66" s="255"/>
      <c r="ORY66" s="255"/>
      <c r="ORZ66" s="256"/>
      <c r="OSC66" s="251"/>
      <c r="OSD66" s="251"/>
      <c r="OSE66" s="251"/>
      <c r="OSF66" s="251"/>
      <c r="OSG66" s="251"/>
      <c r="OSH66" s="251"/>
      <c r="OSI66" s="252"/>
      <c r="OSJ66" s="253"/>
      <c r="OSO66" s="254"/>
      <c r="OSR66" s="252"/>
      <c r="OSS66" s="252"/>
      <c r="OST66" s="252"/>
      <c r="OSU66" s="252"/>
      <c r="OSV66" s="253"/>
      <c r="OSW66" s="253"/>
      <c r="OSX66" s="255"/>
      <c r="OSY66" s="255"/>
      <c r="OSZ66" s="256"/>
      <c r="OTC66" s="251"/>
      <c r="OTD66" s="251"/>
      <c r="OTE66" s="251"/>
      <c r="OTF66" s="251"/>
      <c r="OTG66" s="251"/>
      <c r="OTH66" s="251"/>
      <c r="OTI66" s="252"/>
      <c r="OTJ66" s="253"/>
      <c r="OTO66" s="254"/>
      <c r="OTR66" s="252"/>
      <c r="OTS66" s="252"/>
      <c r="OTT66" s="252"/>
      <c r="OTU66" s="252"/>
      <c r="OTV66" s="253"/>
      <c r="OTW66" s="253"/>
      <c r="OTX66" s="255"/>
      <c r="OTY66" s="255"/>
      <c r="OTZ66" s="256"/>
      <c r="OUC66" s="251"/>
      <c r="OUD66" s="251"/>
      <c r="OUE66" s="251"/>
      <c r="OUF66" s="251"/>
      <c r="OUG66" s="251"/>
      <c r="OUH66" s="251"/>
      <c r="OUI66" s="252"/>
      <c r="OUJ66" s="253"/>
      <c r="OUO66" s="254"/>
      <c r="OUR66" s="252"/>
      <c r="OUS66" s="252"/>
      <c r="OUT66" s="252"/>
      <c r="OUU66" s="252"/>
      <c r="OUV66" s="253"/>
      <c r="OUW66" s="253"/>
      <c r="OUX66" s="255"/>
      <c r="OUY66" s="255"/>
      <c r="OUZ66" s="256"/>
      <c r="OVC66" s="251"/>
      <c r="OVD66" s="251"/>
      <c r="OVE66" s="251"/>
      <c r="OVF66" s="251"/>
      <c r="OVG66" s="251"/>
      <c r="OVH66" s="251"/>
      <c r="OVI66" s="252"/>
      <c r="OVJ66" s="253"/>
      <c r="OVO66" s="254"/>
      <c r="OVR66" s="252"/>
      <c r="OVS66" s="252"/>
      <c r="OVT66" s="252"/>
      <c r="OVU66" s="252"/>
      <c r="OVV66" s="253"/>
      <c r="OVW66" s="253"/>
      <c r="OVX66" s="255"/>
      <c r="OVY66" s="255"/>
      <c r="OVZ66" s="256"/>
      <c r="OWC66" s="251"/>
      <c r="OWD66" s="251"/>
      <c r="OWE66" s="251"/>
      <c r="OWF66" s="251"/>
      <c r="OWG66" s="251"/>
      <c r="OWH66" s="251"/>
      <c r="OWI66" s="252"/>
      <c r="OWJ66" s="253"/>
      <c r="OWO66" s="254"/>
      <c r="OWR66" s="252"/>
      <c r="OWS66" s="252"/>
      <c r="OWT66" s="252"/>
      <c r="OWU66" s="252"/>
      <c r="OWV66" s="253"/>
      <c r="OWW66" s="253"/>
      <c r="OWX66" s="255"/>
      <c r="OWY66" s="255"/>
      <c r="OWZ66" s="256"/>
      <c r="OXC66" s="251"/>
      <c r="OXD66" s="251"/>
      <c r="OXE66" s="251"/>
      <c r="OXF66" s="251"/>
      <c r="OXG66" s="251"/>
      <c r="OXH66" s="251"/>
      <c r="OXI66" s="252"/>
      <c r="OXJ66" s="253"/>
      <c r="OXO66" s="254"/>
      <c r="OXR66" s="252"/>
      <c r="OXS66" s="252"/>
      <c r="OXT66" s="252"/>
      <c r="OXU66" s="252"/>
      <c r="OXV66" s="253"/>
      <c r="OXW66" s="253"/>
      <c r="OXX66" s="255"/>
      <c r="OXY66" s="255"/>
      <c r="OXZ66" s="256"/>
      <c r="OYC66" s="251"/>
      <c r="OYD66" s="251"/>
      <c r="OYE66" s="251"/>
      <c r="OYF66" s="251"/>
      <c r="OYG66" s="251"/>
      <c r="OYH66" s="251"/>
      <c r="OYI66" s="252"/>
      <c r="OYJ66" s="253"/>
      <c r="OYO66" s="254"/>
      <c r="OYR66" s="252"/>
      <c r="OYS66" s="252"/>
      <c r="OYT66" s="252"/>
      <c r="OYU66" s="252"/>
      <c r="OYV66" s="253"/>
      <c r="OYW66" s="253"/>
      <c r="OYX66" s="255"/>
      <c r="OYY66" s="255"/>
      <c r="OYZ66" s="256"/>
      <c r="OZC66" s="251"/>
      <c r="OZD66" s="251"/>
      <c r="OZE66" s="251"/>
      <c r="OZF66" s="251"/>
      <c r="OZG66" s="251"/>
      <c r="OZH66" s="251"/>
      <c r="OZI66" s="252"/>
      <c r="OZJ66" s="253"/>
      <c r="OZO66" s="254"/>
      <c r="OZR66" s="252"/>
      <c r="OZS66" s="252"/>
      <c r="OZT66" s="252"/>
      <c r="OZU66" s="252"/>
      <c r="OZV66" s="253"/>
      <c r="OZW66" s="253"/>
      <c r="OZX66" s="255"/>
      <c r="OZY66" s="255"/>
      <c r="OZZ66" s="256"/>
      <c r="PAC66" s="251"/>
      <c r="PAD66" s="251"/>
      <c r="PAE66" s="251"/>
      <c r="PAF66" s="251"/>
      <c r="PAG66" s="251"/>
      <c r="PAH66" s="251"/>
      <c r="PAI66" s="252"/>
      <c r="PAJ66" s="253"/>
      <c r="PAO66" s="254"/>
      <c r="PAR66" s="252"/>
      <c r="PAS66" s="252"/>
      <c r="PAT66" s="252"/>
      <c r="PAU66" s="252"/>
      <c r="PAV66" s="253"/>
      <c r="PAW66" s="253"/>
      <c r="PAX66" s="255"/>
      <c r="PAY66" s="255"/>
      <c r="PAZ66" s="256"/>
      <c r="PBC66" s="251"/>
      <c r="PBD66" s="251"/>
      <c r="PBE66" s="251"/>
      <c r="PBF66" s="251"/>
      <c r="PBG66" s="251"/>
      <c r="PBH66" s="251"/>
      <c r="PBI66" s="252"/>
      <c r="PBJ66" s="253"/>
      <c r="PBO66" s="254"/>
      <c r="PBR66" s="252"/>
      <c r="PBS66" s="252"/>
      <c r="PBT66" s="252"/>
      <c r="PBU66" s="252"/>
      <c r="PBV66" s="253"/>
      <c r="PBW66" s="253"/>
      <c r="PBX66" s="255"/>
      <c r="PBY66" s="255"/>
      <c r="PBZ66" s="256"/>
      <c r="PCC66" s="251"/>
      <c r="PCD66" s="251"/>
      <c r="PCE66" s="251"/>
      <c r="PCF66" s="251"/>
      <c r="PCG66" s="251"/>
      <c r="PCH66" s="251"/>
      <c r="PCI66" s="252"/>
      <c r="PCJ66" s="253"/>
      <c r="PCO66" s="254"/>
      <c r="PCR66" s="252"/>
      <c r="PCS66" s="252"/>
      <c r="PCT66" s="252"/>
      <c r="PCU66" s="252"/>
      <c r="PCV66" s="253"/>
      <c r="PCW66" s="253"/>
      <c r="PCX66" s="255"/>
      <c r="PCY66" s="255"/>
      <c r="PCZ66" s="256"/>
      <c r="PDC66" s="251"/>
      <c r="PDD66" s="251"/>
      <c r="PDE66" s="251"/>
      <c r="PDF66" s="251"/>
      <c r="PDG66" s="251"/>
      <c r="PDH66" s="251"/>
      <c r="PDI66" s="252"/>
      <c r="PDJ66" s="253"/>
      <c r="PDO66" s="254"/>
      <c r="PDR66" s="252"/>
      <c r="PDS66" s="252"/>
      <c r="PDT66" s="252"/>
      <c r="PDU66" s="252"/>
      <c r="PDV66" s="253"/>
      <c r="PDW66" s="253"/>
      <c r="PDX66" s="255"/>
      <c r="PDY66" s="255"/>
      <c r="PDZ66" s="256"/>
      <c r="PEC66" s="251"/>
      <c r="PED66" s="251"/>
      <c r="PEE66" s="251"/>
      <c r="PEF66" s="251"/>
      <c r="PEG66" s="251"/>
      <c r="PEH66" s="251"/>
      <c r="PEI66" s="252"/>
      <c r="PEJ66" s="253"/>
      <c r="PEO66" s="254"/>
      <c r="PER66" s="252"/>
      <c r="PES66" s="252"/>
      <c r="PET66" s="252"/>
      <c r="PEU66" s="252"/>
      <c r="PEV66" s="253"/>
      <c r="PEW66" s="253"/>
      <c r="PEX66" s="255"/>
      <c r="PEY66" s="255"/>
      <c r="PEZ66" s="256"/>
      <c r="PFC66" s="251"/>
      <c r="PFD66" s="251"/>
      <c r="PFE66" s="251"/>
      <c r="PFF66" s="251"/>
      <c r="PFG66" s="251"/>
      <c r="PFH66" s="251"/>
      <c r="PFI66" s="252"/>
      <c r="PFJ66" s="253"/>
      <c r="PFO66" s="254"/>
      <c r="PFR66" s="252"/>
      <c r="PFS66" s="252"/>
      <c r="PFT66" s="252"/>
      <c r="PFU66" s="252"/>
      <c r="PFV66" s="253"/>
      <c r="PFW66" s="253"/>
      <c r="PFX66" s="255"/>
      <c r="PFY66" s="255"/>
      <c r="PFZ66" s="256"/>
      <c r="PGC66" s="251"/>
      <c r="PGD66" s="251"/>
      <c r="PGE66" s="251"/>
      <c r="PGF66" s="251"/>
      <c r="PGG66" s="251"/>
      <c r="PGH66" s="251"/>
      <c r="PGI66" s="252"/>
      <c r="PGJ66" s="253"/>
      <c r="PGO66" s="254"/>
      <c r="PGR66" s="252"/>
      <c r="PGS66" s="252"/>
      <c r="PGT66" s="252"/>
      <c r="PGU66" s="252"/>
      <c r="PGV66" s="253"/>
      <c r="PGW66" s="253"/>
      <c r="PGX66" s="255"/>
      <c r="PGY66" s="255"/>
      <c r="PGZ66" s="256"/>
      <c r="PHC66" s="251"/>
      <c r="PHD66" s="251"/>
      <c r="PHE66" s="251"/>
      <c r="PHF66" s="251"/>
      <c r="PHG66" s="251"/>
      <c r="PHH66" s="251"/>
      <c r="PHI66" s="252"/>
      <c r="PHJ66" s="253"/>
      <c r="PHO66" s="254"/>
      <c r="PHR66" s="252"/>
      <c r="PHS66" s="252"/>
      <c r="PHT66" s="252"/>
      <c r="PHU66" s="252"/>
      <c r="PHV66" s="253"/>
      <c r="PHW66" s="253"/>
      <c r="PHX66" s="255"/>
      <c r="PHY66" s="255"/>
      <c r="PHZ66" s="256"/>
      <c r="PIC66" s="251"/>
      <c r="PID66" s="251"/>
      <c r="PIE66" s="251"/>
      <c r="PIF66" s="251"/>
      <c r="PIG66" s="251"/>
      <c r="PIH66" s="251"/>
      <c r="PII66" s="252"/>
      <c r="PIJ66" s="253"/>
      <c r="PIO66" s="254"/>
      <c r="PIR66" s="252"/>
      <c r="PIS66" s="252"/>
      <c r="PIT66" s="252"/>
      <c r="PIU66" s="252"/>
      <c r="PIV66" s="253"/>
      <c r="PIW66" s="253"/>
      <c r="PIX66" s="255"/>
      <c r="PIY66" s="255"/>
      <c r="PIZ66" s="256"/>
      <c r="PJC66" s="251"/>
      <c r="PJD66" s="251"/>
      <c r="PJE66" s="251"/>
      <c r="PJF66" s="251"/>
      <c r="PJG66" s="251"/>
      <c r="PJH66" s="251"/>
      <c r="PJI66" s="252"/>
      <c r="PJJ66" s="253"/>
      <c r="PJO66" s="254"/>
      <c r="PJR66" s="252"/>
      <c r="PJS66" s="252"/>
      <c r="PJT66" s="252"/>
      <c r="PJU66" s="252"/>
      <c r="PJV66" s="253"/>
      <c r="PJW66" s="253"/>
      <c r="PJX66" s="255"/>
      <c r="PJY66" s="255"/>
      <c r="PJZ66" s="256"/>
      <c r="PKC66" s="251"/>
      <c r="PKD66" s="251"/>
      <c r="PKE66" s="251"/>
      <c r="PKF66" s="251"/>
      <c r="PKG66" s="251"/>
      <c r="PKH66" s="251"/>
      <c r="PKI66" s="252"/>
      <c r="PKJ66" s="253"/>
      <c r="PKO66" s="254"/>
      <c r="PKR66" s="252"/>
      <c r="PKS66" s="252"/>
      <c r="PKT66" s="252"/>
      <c r="PKU66" s="252"/>
      <c r="PKV66" s="253"/>
      <c r="PKW66" s="253"/>
      <c r="PKX66" s="255"/>
      <c r="PKY66" s="255"/>
      <c r="PKZ66" s="256"/>
      <c r="PLC66" s="251"/>
      <c r="PLD66" s="251"/>
      <c r="PLE66" s="251"/>
      <c r="PLF66" s="251"/>
      <c r="PLG66" s="251"/>
      <c r="PLH66" s="251"/>
      <c r="PLI66" s="252"/>
      <c r="PLJ66" s="253"/>
      <c r="PLO66" s="254"/>
      <c r="PLR66" s="252"/>
      <c r="PLS66" s="252"/>
      <c r="PLT66" s="252"/>
      <c r="PLU66" s="252"/>
      <c r="PLV66" s="253"/>
      <c r="PLW66" s="253"/>
      <c r="PLX66" s="255"/>
      <c r="PLY66" s="255"/>
      <c r="PLZ66" s="256"/>
      <c r="PMC66" s="251"/>
      <c r="PMD66" s="251"/>
      <c r="PME66" s="251"/>
      <c r="PMF66" s="251"/>
      <c r="PMG66" s="251"/>
      <c r="PMH66" s="251"/>
      <c r="PMI66" s="252"/>
      <c r="PMJ66" s="253"/>
      <c r="PMO66" s="254"/>
      <c r="PMR66" s="252"/>
      <c r="PMS66" s="252"/>
      <c r="PMT66" s="252"/>
      <c r="PMU66" s="252"/>
      <c r="PMV66" s="253"/>
      <c r="PMW66" s="253"/>
      <c r="PMX66" s="255"/>
      <c r="PMY66" s="255"/>
      <c r="PMZ66" s="256"/>
      <c r="PNC66" s="251"/>
      <c r="PND66" s="251"/>
      <c r="PNE66" s="251"/>
      <c r="PNF66" s="251"/>
      <c r="PNG66" s="251"/>
      <c r="PNH66" s="251"/>
      <c r="PNI66" s="252"/>
      <c r="PNJ66" s="253"/>
      <c r="PNO66" s="254"/>
      <c r="PNR66" s="252"/>
      <c r="PNS66" s="252"/>
      <c r="PNT66" s="252"/>
      <c r="PNU66" s="252"/>
      <c r="PNV66" s="253"/>
      <c r="PNW66" s="253"/>
      <c r="PNX66" s="255"/>
      <c r="PNY66" s="255"/>
      <c r="PNZ66" s="256"/>
      <c r="POC66" s="251"/>
      <c r="POD66" s="251"/>
      <c r="POE66" s="251"/>
      <c r="POF66" s="251"/>
      <c r="POG66" s="251"/>
      <c r="POH66" s="251"/>
      <c r="POI66" s="252"/>
      <c r="POJ66" s="253"/>
      <c r="POO66" s="254"/>
      <c r="POR66" s="252"/>
      <c r="POS66" s="252"/>
      <c r="POT66" s="252"/>
      <c r="POU66" s="252"/>
      <c r="POV66" s="253"/>
      <c r="POW66" s="253"/>
      <c r="POX66" s="255"/>
      <c r="POY66" s="255"/>
      <c r="POZ66" s="256"/>
      <c r="PPC66" s="251"/>
      <c r="PPD66" s="251"/>
      <c r="PPE66" s="251"/>
      <c r="PPF66" s="251"/>
      <c r="PPG66" s="251"/>
      <c r="PPH66" s="251"/>
      <c r="PPI66" s="252"/>
      <c r="PPJ66" s="253"/>
      <c r="PPO66" s="254"/>
      <c r="PPR66" s="252"/>
      <c r="PPS66" s="252"/>
      <c r="PPT66" s="252"/>
      <c r="PPU66" s="252"/>
      <c r="PPV66" s="253"/>
      <c r="PPW66" s="253"/>
      <c r="PPX66" s="255"/>
      <c r="PPY66" s="255"/>
      <c r="PPZ66" s="256"/>
      <c r="PQC66" s="251"/>
      <c r="PQD66" s="251"/>
      <c r="PQE66" s="251"/>
      <c r="PQF66" s="251"/>
      <c r="PQG66" s="251"/>
      <c r="PQH66" s="251"/>
      <c r="PQI66" s="252"/>
      <c r="PQJ66" s="253"/>
      <c r="PQO66" s="254"/>
      <c r="PQR66" s="252"/>
      <c r="PQS66" s="252"/>
      <c r="PQT66" s="252"/>
      <c r="PQU66" s="252"/>
      <c r="PQV66" s="253"/>
      <c r="PQW66" s="253"/>
      <c r="PQX66" s="255"/>
      <c r="PQY66" s="255"/>
      <c r="PQZ66" s="256"/>
      <c r="PRC66" s="251"/>
      <c r="PRD66" s="251"/>
      <c r="PRE66" s="251"/>
      <c r="PRF66" s="251"/>
      <c r="PRG66" s="251"/>
      <c r="PRH66" s="251"/>
      <c r="PRI66" s="252"/>
      <c r="PRJ66" s="253"/>
      <c r="PRO66" s="254"/>
      <c r="PRR66" s="252"/>
      <c r="PRS66" s="252"/>
      <c r="PRT66" s="252"/>
      <c r="PRU66" s="252"/>
      <c r="PRV66" s="253"/>
      <c r="PRW66" s="253"/>
      <c r="PRX66" s="255"/>
      <c r="PRY66" s="255"/>
      <c r="PRZ66" s="256"/>
      <c r="PSC66" s="251"/>
      <c r="PSD66" s="251"/>
      <c r="PSE66" s="251"/>
      <c r="PSF66" s="251"/>
      <c r="PSG66" s="251"/>
      <c r="PSH66" s="251"/>
      <c r="PSI66" s="252"/>
      <c r="PSJ66" s="253"/>
      <c r="PSO66" s="254"/>
      <c r="PSR66" s="252"/>
      <c r="PSS66" s="252"/>
      <c r="PST66" s="252"/>
      <c r="PSU66" s="252"/>
      <c r="PSV66" s="253"/>
      <c r="PSW66" s="253"/>
      <c r="PSX66" s="255"/>
      <c r="PSY66" s="255"/>
      <c r="PSZ66" s="256"/>
      <c r="PTC66" s="251"/>
      <c r="PTD66" s="251"/>
      <c r="PTE66" s="251"/>
      <c r="PTF66" s="251"/>
      <c r="PTG66" s="251"/>
      <c r="PTH66" s="251"/>
      <c r="PTI66" s="252"/>
      <c r="PTJ66" s="253"/>
      <c r="PTO66" s="254"/>
      <c r="PTR66" s="252"/>
      <c r="PTS66" s="252"/>
      <c r="PTT66" s="252"/>
      <c r="PTU66" s="252"/>
      <c r="PTV66" s="253"/>
      <c r="PTW66" s="253"/>
      <c r="PTX66" s="255"/>
      <c r="PTY66" s="255"/>
      <c r="PTZ66" s="256"/>
      <c r="PUC66" s="251"/>
      <c r="PUD66" s="251"/>
      <c r="PUE66" s="251"/>
      <c r="PUF66" s="251"/>
      <c r="PUG66" s="251"/>
      <c r="PUH66" s="251"/>
      <c r="PUI66" s="252"/>
      <c r="PUJ66" s="253"/>
      <c r="PUO66" s="254"/>
      <c r="PUR66" s="252"/>
      <c r="PUS66" s="252"/>
      <c r="PUT66" s="252"/>
      <c r="PUU66" s="252"/>
      <c r="PUV66" s="253"/>
      <c r="PUW66" s="253"/>
      <c r="PUX66" s="255"/>
      <c r="PUY66" s="255"/>
      <c r="PUZ66" s="256"/>
      <c r="PVC66" s="251"/>
      <c r="PVD66" s="251"/>
      <c r="PVE66" s="251"/>
      <c r="PVF66" s="251"/>
      <c r="PVG66" s="251"/>
      <c r="PVH66" s="251"/>
      <c r="PVI66" s="252"/>
      <c r="PVJ66" s="253"/>
      <c r="PVO66" s="254"/>
      <c r="PVR66" s="252"/>
      <c r="PVS66" s="252"/>
      <c r="PVT66" s="252"/>
      <c r="PVU66" s="252"/>
      <c r="PVV66" s="253"/>
      <c r="PVW66" s="253"/>
      <c r="PVX66" s="255"/>
      <c r="PVY66" s="255"/>
      <c r="PVZ66" s="256"/>
      <c r="PWC66" s="251"/>
      <c r="PWD66" s="251"/>
      <c r="PWE66" s="251"/>
      <c r="PWF66" s="251"/>
      <c r="PWG66" s="251"/>
      <c r="PWH66" s="251"/>
      <c r="PWI66" s="252"/>
      <c r="PWJ66" s="253"/>
      <c r="PWO66" s="254"/>
      <c r="PWR66" s="252"/>
      <c r="PWS66" s="252"/>
      <c r="PWT66" s="252"/>
      <c r="PWU66" s="252"/>
      <c r="PWV66" s="253"/>
      <c r="PWW66" s="253"/>
      <c r="PWX66" s="255"/>
      <c r="PWY66" s="255"/>
      <c r="PWZ66" s="256"/>
      <c r="PXC66" s="251"/>
      <c r="PXD66" s="251"/>
      <c r="PXE66" s="251"/>
      <c r="PXF66" s="251"/>
      <c r="PXG66" s="251"/>
      <c r="PXH66" s="251"/>
      <c r="PXI66" s="252"/>
      <c r="PXJ66" s="253"/>
      <c r="PXO66" s="254"/>
      <c r="PXR66" s="252"/>
      <c r="PXS66" s="252"/>
      <c r="PXT66" s="252"/>
      <c r="PXU66" s="252"/>
      <c r="PXV66" s="253"/>
      <c r="PXW66" s="253"/>
      <c r="PXX66" s="255"/>
      <c r="PXY66" s="255"/>
      <c r="PXZ66" s="256"/>
      <c r="PYC66" s="251"/>
      <c r="PYD66" s="251"/>
      <c r="PYE66" s="251"/>
      <c r="PYF66" s="251"/>
      <c r="PYG66" s="251"/>
      <c r="PYH66" s="251"/>
      <c r="PYI66" s="252"/>
      <c r="PYJ66" s="253"/>
      <c r="PYO66" s="254"/>
      <c r="PYR66" s="252"/>
      <c r="PYS66" s="252"/>
      <c r="PYT66" s="252"/>
      <c r="PYU66" s="252"/>
      <c r="PYV66" s="253"/>
      <c r="PYW66" s="253"/>
      <c r="PYX66" s="255"/>
      <c r="PYY66" s="255"/>
      <c r="PYZ66" s="256"/>
      <c r="PZC66" s="251"/>
      <c r="PZD66" s="251"/>
      <c r="PZE66" s="251"/>
      <c r="PZF66" s="251"/>
      <c r="PZG66" s="251"/>
      <c r="PZH66" s="251"/>
      <c r="PZI66" s="252"/>
      <c r="PZJ66" s="253"/>
      <c r="PZO66" s="254"/>
      <c r="PZR66" s="252"/>
      <c r="PZS66" s="252"/>
      <c r="PZT66" s="252"/>
      <c r="PZU66" s="252"/>
      <c r="PZV66" s="253"/>
      <c r="PZW66" s="253"/>
      <c r="PZX66" s="255"/>
      <c r="PZY66" s="255"/>
      <c r="PZZ66" s="256"/>
      <c r="QAC66" s="251"/>
      <c r="QAD66" s="251"/>
      <c r="QAE66" s="251"/>
      <c r="QAF66" s="251"/>
      <c r="QAG66" s="251"/>
      <c r="QAH66" s="251"/>
      <c r="QAI66" s="252"/>
      <c r="QAJ66" s="253"/>
      <c r="QAO66" s="254"/>
      <c r="QAR66" s="252"/>
      <c r="QAS66" s="252"/>
      <c r="QAT66" s="252"/>
      <c r="QAU66" s="252"/>
      <c r="QAV66" s="253"/>
      <c r="QAW66" s="253"/>
      <c r="QAX66" s="255"/>
      <c r="QAY66" s="255"/>
      <c r="QAZ66" s="256"/>
      <c r="QBC66" s="251"/>
      <c r="QBD66" s="251"/>
      <c r="QBE66" s="251"/>
      <c r="QBF66" s="251"/>
      <c r="QBG66" s="251"/>
      <c r="QBH66" s="251"/>
      <c r="QBI66" s="252"/>
      <c r="QBJ66" s="253"/>
      <c r="QBO66" s="254"/>
      <c r="QBR66" s="252"/>
      <c r="QBS66" s="252"/>
      <c r="QBT66" s="252"/>
      <c r="QBU66" s="252"/>
      <c r="QBV66" s="253"/>
      <c r="QBW66" s="253"/>
      <c r="QBX66" s="255"/>
      <c r="QBY66" s="255"/>
      <c r="QBZ66" s="256"/>
      <c r="QCC66" s="251"/>
      <c r="QCD66" s="251"/>
      <c r="QCE66" s="251"/>
      <c r="QCF66" s="251"/>
      <c r="QCG66" s="251"/>
      <c r="QCH66" s="251"/>
      <c r="QCI66" s="252"/>
      <c r="QCJ66" s="253"/>
      <c r="QCO66" s="254"/>
      <c r="QCR66" s="252"/>
      <c r="QCS66" s="252"/>
      <c r="QCT66" s="252"/>
      <c r="QCU66" s="252"/>
      <c r="QCV66" s="253"/>
      <c r="QCW66" s="253"/>
      <c r="QCX66" s="255"/>
      <c r="QCY66" s="255"/>
      <c r="QCZ66" s="256"/>
      <c r="QDC66" s="251"/>
      <c r="QDD66" s="251"/>
      <c r="QDE66" s="251"/>
      <c r="QDF66" s="251"/>
      <c r="QDG66" s="251"/>
      <c r="QDH66" s="251"/>
      <c r="QDI66" s="252"/>
      <c r="QDJ66" s="253"/>
      <c r="QDO66" s="254"/>
      <c r="QDR66" s="252"/>
      <c r="QDS66" s="252"/>
      <c r="QDT66" s="252"/>
      <c r="QDU66" s="252"/>
      <c r="QDV66" s="253"/>
      <c r="QDW66" s="253"/>
      <c r="QDX66" s="255"/>
      <c r="QDY66" s="255"/>
      <c r="QDZ66" s="256"/>
      <c r="QEC66" s="251"/>
      <c r="QED66" s="251"/>
      <c r="QEE66" s="251"/>
      <c r="QEF66" s="251"/>
      <c r="QEG66" s="251"/>
      <c r="QEH66" s="251"/>
      <c r="QEI66" s="252"/>
      <c r="QEJ66" s="253"/>
      <c r="QEO66" s="254"/>
      <c r="QER66" s="252"/>
      <c r="QES66" s="252"/>
      <c r="QET66" s="252"/>
      <c r="QEU66" s="252"/>
      <c r="QEV66" s="253"/>
      <c r="QEW66" s="253"/>
      <c r="QEX66" s="255"/>
      <c r="QEY66" s="255"/>
      <c r="QEZ66" s="256"/>
      <c r="QFC66" s="251"/>
      <c r="QFD66" s="251"/>
      <c r="QFE66" s="251"/>
      <c r="QFF66" s="251"/>
      <c r="QFG66" s="251"/>
      <c r="QFH66" s="251"/>
      <c r="QFI66" s="252"/>
      <c r="QFJ66" s="253"/>
      <c r="QFO66" s="254"/>
      <c r="QFR66" s="252"/>
      <c r="QFS66" s="252"/>
      <c r="QFT66" s="252"/>
      <c r="QFU66" s="252"/>
      <c r="QFV66" s="253"/>
      <c r="QFW66" s="253"/>
      <c r="QFX66" s="255"/>
      <c r="QFY66" s="255"/>
      <c r="QFZ66" s="256"/>
      <c r="QGC66" s="251"/>
      <c r="QGD66" s="251"/>
      <c r="QGE66" s="251"/>
      <c r="QGF66" s="251"/>
      <c r="QGG66" s="251"/>
      <c r="QGH66" s="251"/>
      <c r="QGI66" s="252"/>
      <c r="QGJ66" s="253"/>
      <c r="QGO66" s="254"/>
      <c r="QGR66" s="252"/>
      <c r="QGS66" s="252"/>
      <c r="QGT66" s="252"/>
      <c r="QGU66" s="252"/>
      <c r="QGV66" s="253"/>
      <c r="QGW66" s="253"/>
      <c r="QGX66" s="255"/>
      <c r="QGY66" s="255"/>
      <c r="QGZ66" s="256"/>
      <c r="QHC66" s="251"/>
      <c r="QHD66" s="251"/>
      <c r="QHE66" s="251"/>
      <c r="QHF66" s="251"/>
      <c r="QHG66" s="251"/>
      <c r="QHH66" s="251"/>
      <c r="QHI66" s="252"/>
      <c r="QHJ66" s="253"/>
      <c r="QHO66" s="254"/>
      <c r="QHR66" s="252"/>
      <c r="QHS66" s="252"/>
      <c r="QHT66" s="252"/>
      <c r="QHU66" s="252"/>
      <c r="QHV66" s="253"/>
      <c r="QHW66" s="253"/>
      <c r="QHX66" s="255"/>
      <c r="QHY66" s="255"/>
      <c r="QHZ66" s="256"/>
      <c r="QIC66" s="251"/>
      <c r="QID66" s="251"/>
      <c r="QIE66" s="251"/>
      <c r="QIF66" s="251"/>
      <c r="QIG66" s="251"/>
      <c r="QIH66" s="251"/>
      <c r="QII66" s="252"/>
      <c r="QIJ66" s="253"/>
      <c r="QIO66" s="254"/>
      <c r="QIR66" s="252"/>
      <c r="QIS66" s="252"/>
      <c r="QIT66" s="252"/>
      <c r="QIU66" s="252"/>
      <c r="QIV66" s="253"/>
      <c r="QIW66" s="253"/>
      <c r="QIX66" s="255"/>
      <c r="QIY66" s="255"/>
      <c r="QIZ66" s="256"/>
      <c r="QJC66" s="251"/>
      <c r="QJD66" s="251"/>
      <c r="QJE66" s="251"/>
      <c r="QJF66" s="251"/>
      <c r="QJG66" s="251"/>
      <c r="QJH66" s="251"/>
      <c r="QJI66" s="252"/>
      <c r="QJJ66" s="253"/>
      <c r="QJO66" s="254"/>
      <c r="QJR66" s="252"/>
      <c r="QJS66" s="252"/>
      <c r="QJT66" s="252"/>
      <c r="QJU66" s="252"/>
      <c r="QJV66" s="253"/>
      <c r="QJW66" s="253"/>
      <c r="QJX66" s="255"/>
      <c r="QJY66" s="255"/>
      <c r="QJZ66" s="256"/>
      <c r="QKC66" s="251"/>
      <c r="QKD66" s="251"/>
      <c r="QKE66" s="251"/>
      <c r="QKF66" s="251"/>
      <c r="QKG66" s="251"/>
      <c r="QKH66" s="251"/>
      <c r="QKI66" s="252"/>
      <c r="QKJ66" s="253"/>
      <c r="QKO66" s="254"/>
      <c r="QKR66" s="252"/>
      <c r="QKS66" s="252"/>
      <c r="QKT66" s="252"/>
      <c r="QKU66" s="252"/>
      <c r="QKV66" s="253"/>
      <c r="QKW66" s="253"/>
      <c r="QKX66" s="255"/>
      <c r="QKY66" s="255"/>
      <c r="QKZ66" s="256"/>
      <c r="QLC66" s="251"/>
      <c r="QLD66" s="251"/>
      <c r="QLE66" s="251"/>
      <c r="QLF66" s="251"/>
      <c r="QLG66" s="251"/>
      <c r="QLH66" s="251"/>
      <c r="QLI66" s="252"/>
      <c r="QLJ66" s="253"/>
      <c r="QLO66" s="254"/>
      <c r="QLR66" s="252"/>
      <c r="QLS66" s="252"/>
      <c r="QLT66" s="252"/>
      <c r="QLU66" s="252"/>
      <c r="QLV66" s="253"/>
      <c r="QLW66" s="253"/>
      <c r="QLX66" s="255"/>
      <c r="QLY66" s="255"/>
      <c r="QLZ66" s="256"/>
      <c r="QMC66" s="251"/>
      <c r="QMD66" s="251"/>
      <c r="QME66" s="251"/>
      <c r="QMF66" s="251"/>
      <c r="QMG66" s="251"/>
      <c r="QMH66" s="251"/>
      <c r="QMI66" s="252"/>
      <c r="QMJ66" s="253"/>
      <c r="QMO66" s="254"/>
      <c r="QMR66" s="252"/>
      <c r="QMS66" s="252"/>
      <c r="QMT66" s="252"/>
      <c r="QMU66" s="252"/>
      <c r="QMV66" s="253"/>
      <c r="QMW66" s="253"/>
      <c r="QMX66" s="255"/>
      <c r="QMY66" s="255"/>
      <c r="QMZ66" s="256"/>
      <c r="QNC66" s="251"/>
      <c r="QND66" s="251"/>
      <c r="QNE66" s="251"/>
      <c r="QNF66" s="251"/>
      <c r="QNG66" s="251"/>
      <c r="QNH66" s="251"/>
      <c r="QNI66" s="252"/>
      <c r="QNJ66" s="253"/>
      <c r="QNO66" s="254"/>
      <c r="QNR66" s="252"/>
      <c r="QNS66" s="252"/>
      <c r="QNT66" s="252"/>
      <c r="QNU66" s="252"/>
      <c r="QNV66" s="253"/>
      <c r="QNW66" s="253"/>
      <c r="QNX66" s="255"/>
      <c r="QNY66" s="255"/>
      <c r="QNZ66" s="256"/>
      <c r="QOC66" s="251"/>
      <c r="QOD66" s="251"/>
      <c r="QOE66" s="251"/>
      <c r="QOF66" s="251"/>
      <c r="QOG66" s="251"/>
      <c r="QOH66" s="251"/>
      <c r="QOI66" s="252"/>
      <c r="QOJ66" s="253"/>
      <c r="QOO66" s="254"/>
      <c r="QOR66" s="252"/>
      <c r="QOS66" s="252"/>
      <c r="QOT66" s="252"/>
      <c r="QOU66" s="252"/>
      <c r="QOV66" s="253"/>
      <c r="QOW66" s="253"/>
      <c r="QOX66" s="255"/>
      <c r="QOY66" s="255"/>
      <c r="QOZ66" s="256"/>
      <c r="QPC66" s="251"/>
      <c r="QPD66" s="251"/>
      <c r="QPE66" s="251"/>
      <c r="QPF66" s="251"/>
      <c r="QPG66" s="251"/>
      <c r="QPH66" s="251"/>
      <c r="QPI66" s="252"/>
      <c r="QPJ66" s="253"/>
      <c r="QPO66" s="254"/>
      <c r="QPR66" s="252"/>
      <c r="QPS66" s="252"/>
      <c r="QPT66" s="252"/>
      <c r="QPU66" s="252"/>
      <c r="QPV66" s="253"/>
      <c r="QPW66" s="253"/>
      <c r="QPX66" s="255"/>
      <c r="QPY66" s="255"/>
      <c r="QPZ66" s="256"/>
      <c r="QQC66" s="251"/>
      <c r="QQD66" s="251"/>
      <c r="QQE66" s="251"/>
      <c r="QQF66" s="251"/>
      <c r="QQG66" s="251"/>
      <c r="QQH66" s="251"/>
      <c r="QQI66" s="252"/>
      <c r="QQJ66" s="253"/>
      <c r="QQO66" s="254"/>
      <c r="QQR66" s="252"/>
      <c r="QQS66" s="252"/>
      <c r="QQT66" s="252"/>
      <c r="QQU66" s="252"/>
      <c r="QQV66" s="253"/>
      <c r="QQW66" s="253"/>
      <c r="QQX66" s="255"/>
      <c r="QQY66" s="255"/>
      <c r="QQZ66" s="256"/>
      <c r="QRC66" s="251"/>
      <c r="QRD66" s="251"/>
      <c r="QRE66" s="251"/>
      <c r="QRF66" s="251"/>
      <c r="QRG66" s="251"/>
      <c r="QRH66" s="251"/>
      <c r="QRI66" s="252"/>
      <c r="QRJ66" s="253"/>
      <c r="QRO66" s="254"/>
      <c r="QRR66" s="252"/>
      <c r="QRS66" s="252"/>
      <c r="QRT66" s="252"/>
      <c r="QRU66" s="252"/>
      <c r="QRV66" s="253"/>
      <c r="QRW66" s="253"/>
      <c r="QRX66" s="255"/>
      <c r="QRY66" s="255"/>
      <c r="QRZ66" s="256"/>
      <c r="QSC66" s="251"/>
      <c r="QSD66" s="251"/>
      <c r="QSE66" s="251"/>
      <c r="QSF66" s="251"/>
      <c r="QSG66" s="251"/>
      <c r="QSH66" s="251"/>
      <c r="QSI66" s="252"/>
      <c r="QSJ66" s="253"/>
      <c r="QSO66" s="254"/>
      <c r="QSR66" s="252"/>
      <c r="QSS66" s="252"/>
      <c r="QST66" s="252"/>
      <c r="QSU66" s="252"/>
      <c r="QSV66" s="253"/>
      <c r="QSW66" s="253"/>
      <c r="QSX66" s="255"/>
      <c r="QSY66" s="255"/>
      <c r="QSZ66" s="256"/>
      <c r="QTC66" s="251"/>
      <c r="QTD66" s="251"/>
      <c r="QTE66" s="251"/>
      <c r="QTF66" s="251"/>
      <c r="QTG66" s="251"/>
      <c r="QTH66" s="251"/>
      <c r="QTI66" s="252"/>
      <c r="QTJ66" s="253"/>
      <c r="QTO66" s="254"/>
      <c r="QTR66" s="252"/>
      <c r="QTS66" s="252"/>
      <c r="QTT66" s="252"/>
      <c r="QTU66" s="252"/>
      <c r="QTV66" s="253"/>
      <c r="QTW66" s="253"/>
      <c r="QTX66" s="255"/>
      <c r="QTY66" s="255"/>
      <c r="QTZ66" s="256"/>
      <c r="QUC66" s="251"/>
      <c r="QUD66" s="251"/>
      <c r="QUE66" s="251"/>
      <c r="QUF66" s="251"/>
      <c r="QUG66" s="251"/>
      <c r="QUH66" s="251"/>
      <c r="QUI66" s="252"/>
      <c r="QUJ66" s="253"/>
      <c r="QUO66" s="254"/>
      <c r="QUR66" s="252"/>
      <c r="QUS66" s="252"/>
      <c r="QUT66" s="252"/>
      <c r="QUU66" s="252"/>
      <c r="QUV66" s="253"/>
      <c r="QUW66" s="253"/>
      <c r="QUX66" s="255"/>
      <c r="QUY66" s="255"/>
      <c r="QUZ66" s="256"/>
      <c r="QVC66" s="251"/>
      <c r="QVD66" s="251"/>
      <c r="QVE66" s="251"/>
      <c r="QVF66" s="251"/>
      <c r="QVG66" s="251"/>
      <c r="QVH66" s="251"/>
      <c r="QVI66" s="252"/>
      <c r="QVJ66" s="253"/>
      <c r="QVO66" s="254"/>
      <c r="QVR66" s="252"/>
      <c r="QVS66" s="252"/>
      <c r="QVT66" s="252"/>
      <c r="QVU66" s="252"/>
      <c r="QVV66" s="253"/>
      <c r="QVW66" s="253"/>
      <c r="QVX66" s="255"/>
      <c r="QVY66" s="255"/>
      <c r="QVZ66" s="256"/>
      <c r="QWC66" s="251"/>
      <c r="QWD66" s="251"/>
      <c r="QWE66" s="251"/>
      <c r="QWF66" s="251"/>
      <c r="QWG66" s="251"/>
      <c r="QWH66" s="251"/>
      <c r="QWI66" s="252"/>
      <c r="QWJ66" s="253"/>
      <c r="QWO66" s="254"/>
      <c r="QWR66" s="252"/>
      <c r="QWS66" s="252"/>
      <c r="QWT66" s="252"/>
      <c r="QWU66" s="252"/>
      <c r="QWV66" s="253"/>
      <c r="QWW66" s="253"/>
      <c r="QWX66" s="255"/>
      <c r="QWY66" s="255"/>
      <c r="QWZ66" s="256"/>
      <c r="QXC66" s="251"/>
      <c r="QXD66" s="251"/>
      <c r="QXE66" s="251"/>
      <c r="QXF66" s="251"/>
      <c r="QXG66" s="251"/>
      <c r="QXH66" s="251"/>
      <c r="QXI66" s="252"/>
      <c r="QXJ66" s="253"/>
      <c r="QXO66" s="254"/>
      <c r="QXR66" s="252"/>
      <c r="QXS66" s="252"/>
      <c r="QXT66" s="252"/>
      <c r="QXU66" s="252"/>
      <c r="QXV66" s="253"/>
      <c r="QXW66" s="253"/>
      <c r="QXX66" s="255"/>
      <c r="QXY66" s="255"/>
      <c r="QXZ66" s="256"/>
      <c r="QYC66" s="251"/>
      <c r="QYD66" s="251"/>
      <c r="QYE66" s="251"/>
      <c r="QYF66" s="251"/>
      <c r="QYG66" s="251"/>
      <c r="QYH66" s="251"/>
      <c r="QYI66" s="252"/>
      <c r="QYJ66" s="253"/>
      <c r="QYO66" s="254"/>
      <c r="QYR66" s="252"/>
      <c r="QYS66" s="252"/>
      <c r="QYT66" s="252"/>
      <c r="QYU66" s="252"/>
      <c r="QYV66" s="253"/>
      <c r="QYW66" s="253"/>
      <c r="QYX66" s="255"/>
      <c r="QYY66" s="255"/>
      <c r="QYZ66" s="256"/>
      <c r="QZC66" s="251"/>
      <c r="QZD66" s="251"/>
      <c r="QZE66" s="251"/>
      <c r="QZF66" s="251"/>
      <c r="QZG66" s="251"/>
      <c r="QZH66" s="251"/>
      <c r="QZI66" s="252"/>
      <c r="QZJ66" s="253"/>
      <c r="QZO66" s="254"/>
      <c r="QZR66" s="252"/>
      <c r="QZS66" s="252"/>
      <c r="QZT66" s="252"/>
      <c r="QZU66" s="252"/>
      <c r="QZV66" s="253"/>
      <c r="QZW66" s="253"/>
      <c r="QZX66" s="255"/>
      <c r="QZY66" s="255"/>
      <c r="QZZ66" s="256"/>
      <c r="RAC66" s="251"/>
      <c r="RAD66" s="251"/>
      <c r="RAE66" s="251"/>
      <c r="RAF66" s="251"/>
      <c r="RAG66" s="251"/>
      <c r="RAH66" s="251"/>
      <c r="RAI66" s="252"/>
      <c r="RAJ66" s="253"/>
      <c r="RAO66" s="254"/>
      <c r="RAR66" s="252"/>
      <c r="RAS66" s="252"/>
      <c r="RAT66" s="252"/>
      <c r="RAU66" s="252"/>
      <c r="RAV66" s="253"/>
      <c r="RAW66" s="253"/>
      <c r="RAX66" s="255"/>
      <c r="RAY66" s="255"/>
      <c r="RAZ66" s="256"/>
      <c r="RBC66" s="251"/>
      <c r="RBD66" s="251"/>
      <c r="RBE66" s="251"/>
      <c r="RBF66" s="251"/>
      <c r="RBG66" s="251"/>
      <c r="RBH66" s="251"/>
      <c r="RBI66" s="252"/>
      <c r="RBJ66" s="253"/>
      <c r="RBO66" s="254"/>
      <c r="RBR66" s="252"/>
      <c r="RBS66" s="252"/>
      <c r="RBT66" s="252"/>
      <c r="RBU66" s="252"/>
      <c r="RBV66" s="253"/>
      <c r="RBW66" s="253"/>
      <c r="RBX66" s="255"/>
      <c r="RBY66" s="255"/>
      <c r="RBZ66" s="256"/>
      <c r="RCC66" s="251"/>
      <c r="RCD66" s="251"/>
      <c r="RCE66" s="251"/>
      <c r="RCF66" s="251"/>
      <c r="RCG66" s="251"/>
      <c r="RCH66" s="251"/>
      <c r="RCI66" s="252"/>
      <c r="RCJ66" s="253"/>
      <c r="RCO66" s="254"/>
      <c r="RCR66" s="252"/>
      <c r="RCS66" s="252"/>
      <c r="RCT66" s="252"/>
      <c r="RCU66" s="252"/>
      <c r="RCV66" s="253"/>
      <c r="RCW66" s="253"/>
      <c r="RCX66" s="255"/>
      <c r="RCY66" s="255"/>
      <c r="RCZ66" s="256"/>
      <c r="RDC66" s="251"/>
      <c r="RDD66" s="251"/>
      <c r="RDE66" s="251"/>
      <c r="RDF66" s="251"/>
      <c r="RDG66" s="251"/>
      <c r="RDH66" s="251"/>
      <c r="RDI66" s="252"/>
      <c r="RDJ66" s="253"/>
      <c r="RDO66" s="254"/>
      <c r="RDR66" s="252"/>
      <c r="RDS66" s="252"/>
      <c r="RDT66" s="252"/>
      <c r="RDU66" s="252"/>
      <c r="RDV66" s="253"/>
      <c r="RDW66" s="253"/>
      <c r="RDX66" s="255"/>
      <c r="RDY66" s="255"/>
      <c r="RDZ66" s="256"/>
      <c r="REC66" s="251"/>
      <c r="RED66" s="251"/>
      <c r="REE66" s="251"/>
      <c r="REF66" s="251"/>
      <c r="REG66" s="251"/>
      <c r="REH66" s="251"/>
      <c r="REI66" s="252"/>
      <c r="REJ66" s="253"/>
      <c r="REO66" s="254"/>
      <c r="RER66" s="252"/>
      <c r="RES66" s="252"/>
      <c r="RET66" s="252"/>
      <c r="REU66" s="252"/>
      <c r="REV66" s="253"/>
      <c r="REW66" s="253"/>
      <c r="REX66" s="255"/>
      <c r="REY66" s="255"/>
      <c r="REZ66" s="256"/>
      <c r="RFC66" s="251"/>
      <c r="RFD66" s="251"/>
      <c r="RFE66" s="251"/>
      <c r="RFF66" s="251"/>
      <c r="RFG66" s="251"/>
      <c r="RFH66" s="251"/>
      <c r="RFI66" s="252"/>
      <c r="RFJ66" s="253"/>
      <c r="RFO66" s="254"/>
      <c r="RFR66" s="252"/>
      <c r="RFS66" s="252"/>
      <c r="RFT66" s="252"/>
      <c r="RFU66" s="252"/>
      <c r="RFV66" s="253"/>
      <c r="RFW66" s="253"/>
      <c r="RFX66" s="255"/>
      <c r="RFY66" s="255"/>
      <c r="RFZ66" s="256"/>
      <c r="RGC66" s="251"/>
      <c r="RGD66" s="251"/>
      <c r="RGE66" s="251"/>
      <c r="RGF66" s="251"/>
      <c r="RGG66" s="251"/>
      <c r="RGH66" s="251"/>
      <c r="RGI66" s="252"/>
      <c r="RGJ66" s="253"/>
      <c r="RGO66" s="254"/>
      <c r="RGR66" s="252"/>
      <c r="RGS66" s="252"/>
      <c r="RGT66" s="252"/>
      <c r="RGU66" s="252"/>
      <c r="RGV66" s="253"/>
      <c r="RGW66" s="253"/>
      <c r="RGX66" s="255"/>
      <c r="RGY66" s="255"/>
      <c r="RGZ66" s="256"/>
      <c r="RHC66" s="251"/>
      <c r="RHD66" s="251"/>
      <c r="RHE66" s="251"/>
      <c r="RHF66" s="251"/>
      <c r="RHG66" s="251"/>
      <c r="RHH66" s="251"/>
      <c r="RHI66" s="252"/>
      <c r="RHJ66" s="253"/>
      <c r="RHO66" s="254"/>
      <c r="RHR66" s="252"/>
      <c r="RHS66" s="252"/>
      <c r="RHT66" s="252"/>
      <c r="RHU66" s="252"/>
      <c r="RHV66" s="253"/>
      <c r="RHW66" s="253"/>
      <c r="RHX66" s="255"/>
      <c r="RHY66" s="255"/>
      <c r="RHZ66" s="256"/>
      <c r="RIC66" s="251"/>
      <c r="RID66" s="251"/>
      <c r="RIE66" s="251"/>
      <c r="RIF66" s="251"/>
      <c r="RIG66" s="251"/>
      <c r="RIH66" s="251"/>
      <c r="RII66" s="252"/>
      <c r="RIJ66" s="253"/>
      <c r="RIO66" s="254"/>
      <c r="RIR66" s="252"/>
      <c r="RIS66" s="252"/>
      <c r="RIT66" s="252"/>
      <c r="RIU66" s="252"/>
      <c r="RIV66" s="253"/>
      <c r="RIW66" s="253"/>
      <c r="RIX66" s="255"/>
      <c r="RIY66" s="255"/>
      <c r="RIZ66" s="256"/>
      <c r="RJC66" s="251"/>
      <c r="RJD66" s="251"/>
      <c r="RJE66" s="251"/>
      <c r="RJF66" s="251"/>
      <c r="RJG66" s="251"/>
      <c r="RJH66" s="251"/>
      <c r="RJI66" s="252"/>
      <c r="RJJ66" s="253"/>
      <c r="RJO66" s="254"/>
      <c r="RJR66" s="252"/>
      <c r="RJS66" s="252"/>
      <c r="RJT66" s="252"/>
      <c r="RJU66" s="252"/>
      <c r="RJV66" s="253"/>
      <c r="RJW66" s="253"/>
      <c r="RJX66" s="255"/>
      <c r="RJY66" s="255"/>
      <c r="RJZ66" s="256"/>
      <c r="RKC66" s="251"/>
      <c r="RKD66" s="251"/>
      <c r="RKE66" s="251"/>
      <c r="RKF66" s="251"/>
      <c r="RKG66" s="251"/>
      <c r="RKH66" s="251"/>
      <c r="RKI66" s="252"/>
      <c r="RKJ66" s="253"/>
      <c r="RKO66" s="254"/>
      <c r="RKR66" s="252"/>
      <c r="RKS66" s="252"/>
      <c r="RKT66" s="252"/>
      <c r="RKU66" s="252"/>
      <c r="RKV66" s="253"/>
      <c r="RKW66" s="253"/>
      <c r="RKX66" s="255"/>
      <c r="RKY66" s="255"/>
      <c r="RKZ66" s="256"/>
      <c r="RLC66" s="251"/>
      <c r="RLD66" s="251"/>
      <c r="RLE66" s="251"/>
      <c r="RLF66" s="251"/>
      <c r="RLG66" s="251"/>
      <c r="RLH66" s="251"/>
      <c r="RLI66" s="252"/>
      <c r="RLJ66" s="253"/>
      <c r="RLO66" s="254"/>
      <c r="RLR66" s="252"/>
      <c r="RLS66" s="252"/>
      <c r="RLT66" s="252"/>
      <c r="RLU66" s="252"/>
      <c r="RLV66" s="253"/>
      <c r="RLW66" s="253"/>
      <c r="RLX66" s="255"/>
      <c r="RLY66" s="255"/>
      <c r="RLZ66" s="256"/>
      <c r="RMC66" s="251"/>
      <c r="RMD66" s="251"/>
      <c r="RME66" s="251"/>
      <c r="RMF66" s="251"/>
      <c r="RMG66" s="251"/>
      <c r="RMH66" s="251"/>
      <c r="RMI66" s="252"/>
      <c r="RMJ66" s="253"/>
      <c r="RMO66" s="254"/>
      <c r="RMR66" s="252"/>
      <c r="RMS66" s="252"/>
      <c r="RMT66" s="252"/>
      <c r="RMU66" s="252"/>
      <c r="RMV66" s="253"/>
      <c r="RMW66" s="253"/>
      <c r="RMX66" s="255"/>
      <c r="RMY66" s="255"/>
      <c r="RMZ66" s="256"/>
      <c r="RNC66" s="251"/>
      <c r="RND66" s="251"/>
      <c r="RNE66" s="251"/>
      <c r="RNF66" s="251"/>
      <c r="RNG66" s="251"/>
      <c r="RNH66" s="251"/>
      <c r="RNI66" s="252"/>
      <c r="RNJ66" s="253"/>
      <c r="RNO66" s="254"/>
      <c r="RNR66" s="252"/>
      <c r="RNS66" s="252"/>
      <c r="RNT66" s="252"/>
      <c r="RNU66" s="252"/>
      <c r="RNV66" s="253"/>
      <c r="RNW66" s="253"/>
      <c r="RNX66" s="255"/>
      <c r="RNY66" s="255"/>
      <c r="RNZ66" s="256"/>
      <c r="ROC66" s="251"/>
      <c r="ROD66" s="251"/>
      <c r="ROE66" s="251"/>
      <c r="ROF66" s="251"/>
      <c r="ROG66" s="251"/>
      <c r="ROH66" s="251"/>
      <c r="ROI66" s="252"/>
      <c r="ROJ66" s="253"/>
      <c r="ROO66" s="254"/>
      <c r="ROR66" s="252"/>
      <c r="ROS66" s="252"/>
      <c r="ROT66" s="252"/>
      <c r="ROU66" s="252"/>
      <c r="ROV66" s="253"/>
      <c r="ROW66" s="253"/>
      <c r="ROX66" s="255"/>
      <c r="ROY66" s="255"/>
      <c r="ROZ66" s="256"/>
      <c r="RPC66" s="251"/>
      <c r="RPD66" s="251"/>
      <c r="RPE66" s="251"/>
      <c r="RPF66" s="251"/>
      <c r="RPG66" s="251"/>
      <c r="RPH66" s="251"/>
      <c r="RPI66" s="252"/>
      <c r="RPJ66" s="253"/>
      <c r="RPO66" s="254"/>
      <c r="RPR66" s="252"/>
      <c r="RPS66" s="252"/>
      <c r="RPT66" s="252"/>
      <c r="RPU66" s="252"/>
      <c r="RPV66" s="253"/>
      <c r="RPW66" s="253"/>
      <c r="RPX66" s="255"/>
      <c r="RPY66" s="255"/>
      <c r="RPZ66" s="256"/>
      <c r="RQC66" s="251"/>
      <c r="RQD66" s="251"/>
      <c r="RQE66" s="251"/>
      <c r="RQF66" s="251"/>
      <c r="RQG66" s="251"/>
      <c r="RQH66" s="251"/>
      <c r="RQI66" s="252"/>
      <c r="RQJ66" s="253"/>
      <c r="RQO66" s="254"/>
      <c r="RQR66" s="252"/>
      <c r="RQS66" s="252"/>
      <c r="RQT66" s="252"/>
      <c r="RQU66" s="252"/>
      <c r="RQV66" s="253"/>
      <c r="RQW66" s="253"/>
      <c r="RQX66" s="255"/>
      <c r="RQY66" s="255"/>
      <c r="RQZ66" s="256"/>
      <c r="RRC66" s="251"/>
      <c r="RRD66" s="251"/>
      <c r="RRE66" s="251"/>
      <c r="RRF66" s="251"/>
      <c r="RRG66" s="251"/>
      <c r="RRH66" s="251"/>
      <c r="RRI66" s="252"/>
      <c r="RRJ66" s="253"/>
      <c r="RRO66" s="254"/>
      <c r="RRR66" s="252"/>
      <c r="RRS66" s="252"/>
      <c r="RRT66" s="252"/>
      <c r="RRU66" s="252"/>
      <c r="RRV66" s="253"/>
      <c r="RRW66" s="253"/>
      <c r="RRX66" s="255"/>
      <c r="RRY66" s="255"/>
      <c r="RRZ66" s="256"/>
      <c r="RSC66" s="251"/>
      <c r="RSD66" s="251"/>
      <c r="RSE66" s="251"/>
      <c r="RSF66" s="251"/>
      <c r="RSG66" s="251"/>
      <c r="RSH66" s="251"/>
      <c r="RSI66" s="252"/>
      <c r="RSJ66" s="253"/>
      <c r="RSO66" s="254"/>
      <c r="RSR66" s="252"/>
      <c r="RSS66" s="252"/>
      <c r="RST66" s="252"/>
      <c r="RSU66" s="252"/>
      <c r="RSV66" s="253"/>
      <c r="RSW66" s="253"/>
      <c r="RSX66" s="255"/>
      <c r="RSY66" s="255"/>
      <c r="RSZ66" s="256"/>
      <c r="RTC66" s="251"/>
      <c r="RTD66" s="251"/>
      <c r="RTE66" s="251"/>
      <c r="RTF66" s="251"/>
      <c r="RTG66" s="251"/>
      <c r="RTH66" s="251"/>
      <c r="RTI66" s="252"/>
      <c r="RTJ66" s="253"/>
      <c r="RTO66" s="254"/>
      <c r="RTR66" s="252"/>
      <c r="RTS66" s="252"/>
      <c r="RTT66" s="252"/>
      <c r="RTU66" s="252"/>
      <c r="RTV66" s="253"/>
      <c r="RTW66" s="253"/>
      <c r="RTX66" s="255"/>
      <c r="RTY66" s="255"/>
      <c r="RTZ66" s="256"/>
      <c r="RUC66" s="251"/>
      <c r="RUD66" s="251"/>
      <c r="RUE66" s="251"/>
      <c r="RUF66" s="251"/>
      <c r="RUG66" s="251"/>
      <c r="RUH66" s="251"/>
      <c r="RUI66" s="252"/>
      <c r="RUJ66" s="253"/>
      <c r="RUO66" s="254"/>
      <c r="RUR66" s="252"/>
      <c r="RUS66" s="252"/>
      <c r="RUT66" s="252"/>
      <c r="RUU66" s="252"/>
      <c r="RUV66" s="253"/>
      <c r="RUW66" s="253"/>
      <c r="RUX66" s="255"/>
      <c r="RUY66" s="255"/>
      <c r="RUZ66" s="256"/>
      <c r="RVC66" s="251"/>
      <c r="RVD66" s="251"/>
      <c r="RVE66" s="251"/>
      <c r="RVF66" s="251"/>
      <c r="RVG66" s="251"/>
      <c r="RVH66" s="251"/>
      <c r="RVI66" s="252"/>
      <c r="RVJ66" s="253"/>
      <c r="RVO66" s="254"/>
      <c r="RVR66" s="252"/>
      <c r="RVS66" s="252"/>
      <c r="RVT66" s="252"/>
      <c r="RVU66" s="252"/>
      <c r="RVV66" s="253"/>
      <c r="RVW66" s="253"/>
      <c r="RVX66" s="255"/>
      <c r="RVY66" s="255"/>
      <c r="RVZ66" s="256"/>
      <c r="RWC66" s="251"/>
      <c r="RWD66" s="251"/>
      <c r="RWE66" s="251"/>
      <c r="RWF66" s="251"/>
      <c r="RWG66" s="251"/>
      <c r="RWH66" s="251"/>
      <c r="RWI66" s="252"/>
      <c r="RWJ66" s="253"/>
      <c r="RWO66" s="254"/>
      <c r="RWR66" s="252"/>
      <c r="RWS66" s="252"/>
      <c r="RWT66" s="252"/>
      <c r="RWU66" s="252"/>
      <c r="RWV66" s="253"/>
      <c r="RWW66" s="253"/>
      <c r="RWX66" s="255"/>
      <c r="RWY66" s="255"/>
      <c r="RWZ66" s="256"/>
      <c r="RXC66" s="251"/>
      <c r="RXD66" s="251"/>
      <c r="RXE66" s="251"/>
      <c r="RXF66" s="251"/>
      <c r="RXG66" s="251"/>
      <c r="RXH66" s="251"/>
      <c r="RXI66" s="252"/>
      <c r="RXJ66" s="253"/>
      <c r="RXO66" s="254"/>
      <c r="RXR66" s="252"/>
      <c r="RXS66" s="252"/>
      <c r="RXT66" s="252"/>
      <c r="RXU66" s="252"/>
      <c r="RXV66" s="253"/>
      <c r="RXW66" s="253"/>
      <c r="RXX66" s="255"/>
      <c r="RXY66" s="255"/>
      <c r="RXZ66" s="256"/>
      <c r="RYC66" s="251"/>
      <c r="RYD66" s="251"/>
      <c r="RYE66" s="251"/>
      <c r="RYF66" s="251"/>
      <c r="RYG66" s="251"/>
      <c r="RYH66" s="251"/>
      <c r="RYI66" s="252"/>
      <c r="RYJ66" s="253"/>
      <c r="RYO66" s="254"/>
      <c r="RYR66" s="252"/>
      <c r="RYS66" s="252"/>
      <c r="RYT66" s="252"/>
      <c r="RYU66" s="252"/>
      <c r="RYV66" s="253"/>
      <c r="RYW66" s="253"/>
      <c r="RYX66" s="255"/>
      <c r="RYY66" s="255"/>
      <c r="RYZ66" s="256"/>
      <c r="RZC66" s="251"/>
      <c r="RZD66" s="251"/>
      <c r="RZE66" s="251"/>
      <c r="RZF66" s="251"/>
      <c r="RZG66" s="251"/>
      <c r="RZH66" s="251"/>
      <c r="RZI66" s="252"/>
      <c r="RZJ66" s="253"/>
      <c r="RZO66" s="254"/>
      <c r="RZR66" s="252"/>
      <c r="RZS66" s="252"/>
      <c r="RZT66" s="252"/>
      <c r="RZU66" s="252"/>
      <c r="RZV66" s="253"/>
      <c r="RZW66" s="253"/>
      <c r="RZX66" s="255"/>
      <c r="RZY66" s="255"/>
      <c r="RZZ66" s="256"/>
      <c r="SAC66" s="251"/>
      <c r="SAD66" s="251"/>
      <c r="SAE66" s="251"/>
      <c r="SAF66" s="251"/>
      <c r="SAG66" s="251"/>
      <c r="SAH66" s="251"/>
      <c r="SAI66" s="252"/>
      <c r="SAJ66" s="253"/>
      <c r="SAO66" s="254"/>
      <c r="SAR66" s="252"/>
      <c r="SAS66" s="252"/>
      <c r="SAT66" s="252"/>
      <c r="SAU66" s="252"/>
      <c r="SAV66" s="253"/>
      <c r="SAW66" s="253"/>
      <c r="SAX66" s="255"/>
      <c r="SAY66" s="255"/>
      <c r="SAZ66" s="256"/>
      <c r="SBC66" s="251"/>
      <c r="SBD66" s="251"/>
      <c r="SBE66" s="251"/>
      <c r="SBF66" s="251"/>
      <c r="SBG66" s="251"/>
      <c r="SBH66" s="251"/>
      <c r="SBI66" s="252"/>
      <c r="SBJ66" s="253"/>
      <c r="SBO66" s="254"/>
      <c r="SBR66" s="252"/>
      <c r="SBS66" s="252"/>
      <c r="SBT66" s="252"/>
      <c r="SBU66" s="252"/>
      <c r="SBV66" s="253"/>
      <c r="SBW66" s="253"/>
      <c r="SBX66" s="255"/>
      <c r="SBY66" s="255"/>
      <c r="SBZ66" s="256"/>
      <c r="SCC66" s="251"/>
      <c r="SCD66" s="251"/>
      <c r="SCE66" s="251"/>
      <c r="SCF66" s="251"/>
      <c r="SCG66" s="251"/>
      <c r="SCH66" s="251"/>
      <c r="SCI66" s="252"/>
      <c r="SCJ66" s="253"/>
      <c r="SCO66" s="254"/>
      <c r="SCR66" s="252"/>
      <c r="SCS66" s="252"/>
      <c r="SCT66" s="252"/>
      <c r="SCU66" s="252"/>
      <c r="SCV66" s="253"/>
      <c r="SCW66" s="253"/>
      <c r="SCX66" s="255"/>
      <c r="SCY66" s="255"/>
      <c r="SCZ66" s="256"/>
      <c r="SDC66" s="251"/>
      <c r="SDD66" s="251"/>
      <c r="SDE66" s="251"/>
      <c r="SDF66" s="251"/>
      <c r="SDG66" s="251"/>
      <c r="SDH66" s="251"/>
      <c r="SDI66" s="252"/>
      <c r="SDJ66" s="253"/>
      <c r="SDO66" s="254"/>
      <c r="SDR66" s="252"/>
      <c r="SDS66" s="252"/>
      <c r="SDT66" s="252"/>
      <c r="SDU66" s="252"/>
      <c r="SDV66" s="253"/>
      <c r="SDW66" s="253"/>
      <c r="SDX66" s="255"/>
      <c r="SDY66" s="255"/>
      <c r="SDZ66" s="256"/>
      <c r="SEC66" s="251"/>
      <c r="SED66" s="251"/>
      <c r="SEE66" s="251"/>
      <c r="SEF66" s="251"/>
      <c r="SEG66" s="251"/>
      <c r="SEH66" s="251"/>
      <c r="SEI66" s="252"/>
      <c r="SEJ66" s="253"/>
      <c r="SEO66" s="254"/>
      <c r="SER66" s="252"/>
      <c r="SES66" s="252"/>
      <c r="SET66" s="252"/>
      <c r="SEU66" s="252"/>
      <c r="SEV66" s="253"/>
      <c r="SEW66" s="253"/>
      <c r="SEX66" s="255"/>
      <c r="SEY66" s="255"/>
      <c r="SEZ66" s="256"/>
      <c r="SFC66" s="251"/>
      <c r="SFD66" s="251"/>
      <c r="SFE66" s="251"/>
      <c r="SFF66" s="251"/>
      <c r="SFG66" s="251"/>
      <c r="SFH66" s="251"/>
      <c r="SFI66" s="252"/>
      <c r="SFJ66" s="253"/>
      <c r="SFO66" s="254"/>
      <c r="SFR66" s="252"/>
      <c r="SFS66" s="252"/>
      <c r="SFT66" s="252"/>
      <c r="SFU66" s="252"/>
      <c r="SFV66" s="253"/>
      <c r="SFW66" s="253"/>
      <c r="SFX66" s="255"/>
      <c r="SFY66" s="255"/>
      <c r="SFZ66" s="256"/>
      <c r="SGC66" s="251"/>
      <c r="SGD66" s="251"/>
      <c r="SGE66" s="251"/>
      <c r="SGF66" s="251"/>
      <c r="SGG66" s="251"/>
      <c r="SGH66" s="251"/>
      <c r="SGI66" s="252"/>
      <c r="SGJ66" s="253"/>
      <c r="SGO66" s="254"/>
      <c r="SGR66" s="252"/>
      <c r="SGS66" s="252"/>
      <c r="SGT66" s="252"/>
      <c r="SGU66" s="252"/>
      <c r="SGV66" s="253"/>
      <c r="SGW66" s="253"/>
      <c r="SGX66" s="255"/>
      <c r="SGY66" s="255"/>
      <c r="SGZ66" s="256"/>
      <c r="SHC66" s="251"/>
      <c r="SHD66" s="251"/>
      <c r="SHE66" s="251"/>
      <c r="SHF66" s="251"/>
      <c r="SHG66" s="251"/>
      <c r="SHH66" s="251"/>
      <c r="SHI66" s="252"/>
      <c r="SHJ66" s="253"/>
      <c r="SHO66" s="254"/>
      <c r="SHR66" s="252"/>
      <c r="SHS66" s="252"/>
      <c r="SHT66" s="252"/>
      <c r="SHU66" s="252"/>
      <c r="SHV66" s="253"/>
      <c r="SHW66" s="253"/>
      <c r="SHX66" s="255"/>
      <c r="SHY66" s="255"/>
      <c r="SHZ66" s="256"/>
      <c r="SIC66" s="251"/>
      <c r="SID66" s="251"/>
      <c r="SIE66" s="251"/>
      <c r="SIF66" s="251"/>
      <c r="SIG66" s="251"/>
      <c r="SIH66" s="251"/>
      <c r="SII66" s="252"/>
      <c r="SIJ66" s="253"/>
      <c r="SIO66" s="254"/>
      <c r="SIR66" s="252"/>
      <c r="SIS66" s="252"/>
      <c r="SIT66" s="252"/>
      <c r="SIU66" s="252"/>
      <c r="SIV66" s="253"/>
      <c r="SIW66" s="253"/>
      <c r="SIX66" s="255"/>
      <c r="SIY66" s="255"/>
      <c r="SIZ66" s="256"/>
      <c r="SJC66" s="251"/>
      <c r="SJD66" s="251"/>
      <c r="SJE66" s="251"/>
      <c r="SJF66" s="251"/>
      <c r="SJG66" s="251"/>
      <c r="SJH66" s="251"/>
      <c r="SJI66" s="252"/>
      <c r="SJJ66" s="253"/>
      <c r="SJO66" s="254"/>
      <c r="SJR66" s="252"/>
      <c r="SJS66" s="252"/>
      <c r="SJT66" s="252"/>
      <c r="SJU66" s="252"/>
      <c r="SJV66" s="253"/>
      <c r="SJW66" s="253"/>
      <c r="SJX66" s="255"/>
      <c r="SJY66" s="255"/>
      <c r="SJZ66" s="256"/>
      <c r="SKC66" s="251"/>
      <c r="SKD66" s="251"/>
      <c r="SKE66" s="251"/>
      <c r="SKF66" s="251"/>
      <c r="SKG66" s="251"/>
      <c r="SKH66" s="251"/>
      <c r="SKI66" s="252"/>
      <c r="SKJ66" s="253"/>
      <c r="SKO66" s="254"/>
      <c r="SKR66" s="252"/>
      <c r="SKS66" s="252"/>
      <c r="SKT66" s="252"/>
      <c r="SKU66" s="252"/>
      <c r="SKV66" s="253"/>
      <c r="SKW66" s="253"/>
      <c r="SKX66" s="255"/>
      <c r="SKY66" s="255"/>
      <c r="SKZ66" s="256"/>
      <c r="SLC66" s="251"/>
      <c r="SLD66" s="251"/>
      <c r="SLE66" s="251"/>
      <c r="SLF66" s="251"/>
      <c r="SLG66" s="251"/>
      <c r="SLH66" s="251"/>
      <c r="SLI66" s="252"/>
      <c r="SLJ66" s="253"/>
      <c r="SLO66" s="254"/>
      <c r="SLR66" s="252"/>
      <c r="SLS66" s="252"/>
      <c r="SLT66" s="252"/>
      <c r="SLU66" s="252"/>
      <c r="SLV66" s="253"/>
      <c r="SLW66" s="253"/>
      <c r="SLX66" s="255"/>
      <c r="SLY66" s="255"/>
      <c r="SLZ66" s="256"/>
      <c r="SMC66" s="251"/>
      <c r="SMD66" s="251"/>
      <c r="SME66" s="251"/>
      <c r="SMF66" s="251"/>
      <c r="SMG66" s="251"/>
      <c r="SMH66" s="251"/>
      <c r="SMI66" s="252"/>
      <c r="SMJ66" s="253"/>
      <c r="SMO66" s="254"/>
      <c r="SMR66" s="252"/>
      <c r="SMS66" s="252"/>
      <c r="SMT66" s="252"/>
      <c r="SMU66" s="252"/>
      <c r="SMV66" s="253"/>
      <c r="SMW66" s="253"/>
      <c r="SMX66" s="255"/>
      <c r="SMY66" s="255"/>
      <c r="SMZ66" s="256"/>
      <c r="SNC66" s="251"/>
      <c r="SND66" s="251"/>
      <c r="SNE66" s="251"/>
      <c r="SNF66" s="251"/>
      <c r="SNG66" s="251"/>
      <c r="SNH66" s="251"/>
      <c r="SNI66" s="252"/>
      <c r="SNJ66" s="253"/>
      <c r="SNO66" s="254"/>
      <c r="SNR66" s="252"/>
      <c r="SNS66" s="252"/>
      <c r="SNT66" s="252"/>
      <c r="SNU66" s="252"/>
      <c r="SNV66" s="253"/>
      <c r="SNW66" s="253"/>
      <c r="SNX66" s="255"/>
      <c r="SNY66" s="255"/>
      <c r="SNZ66" s="256"/>
      <c r="SOC66" s="251"/>
      <c r="SOD66" s="251"/>
      <c r="SOE66" s="251"/>
      <c r="SOF66" s="251"/>
      <c r="SOG66" s="251"/>
      <c r="SOH66" s="251"/>
      <c r="SOI66" s="252"/>
      <c r="SOJ66" s="253"/>
      <c r="SOO66" s="254"/>
      <c r="SOR66" s="252"/>
      <c r="SOS66" s="252"/>
      <c r="SOT66" s="252"/>
      <c r="SOU66" s="252"/>
      <c r="SOV66" s="253"/>
      <c r="SOW66" s="253"/>
      <c r="SOX66" s="255"/>
      <c r="SOY66" s="255"/>
      <c r="SOZ66" s="256"/>
      <c r="SPC66" s="251"/>
      <c r="SPD66" s="251"/>
      <c r="SPE66" s="251"/>
      <c r="SPF66" s="251"/>
      <c r="SPG66" s="251"/>
      <c r="SPH66" s="251"/>
      <c r="SPI66" s="252"/>
      <c r="SPJ66" s="253"/>
      <c r="SPO66" s="254"/>
      <c r="SPR66" s="252"/>
      <c r="SPS66" s="252"/>
      <c r="SPT66" s="252"/>
      <c r="SPU66" s="252"/>
      <c r="SPV66" s="253"/>
      <c r="SPW66" s="253"/>
      <c r="SPX66" s="255"/>
      <c r="SPY66" s="255"/>
      <c r="SPZ66" s="256"/>
      <c r="SQC66" s="251"/>
      <c r="SQD66" s="251"/>
      <c r="SQE66" s="251"/>
      <c r="SQF66" s="251"/>
      <c r="SQG66" s="251"/>
      <c r="SQH66" s="251"/>
      <c r="SQI66" s="252"/>
      <c r="SQJ66" s="253"/>
      <c r="SQO66" s="254"/>
      <c r="SQR66" s="252"/>
      <c r="SQS66" s="252"/>
      <c r="SQT66" s="252"/>
      <c r="SQU66" s="252"/>
      <c r="SQV66" s="253"/>
      <c r="SQW66" s="253"/>
      <c r="SQX66" s="255"/>
      <c r="SQY66" s="255"/>
      <c r="SQZ66" s="256"/>
      <c r="SRC66" s="251"/>
      <c r="SRD66" s="251"/>
      <c r="SRE66" s="251"/>
      <c r="SRF66" s="251"/>
      <c r="SRG66" s="251"/>
      <c r="SRH66" s="251"/>
      <c r="SRI66" s="252"/>
      <c r="SRJ66" s="253"/>
      <c r="SRO66" s="254"/>
      <c r="SRR66" s="252"/>
      <c r="SRS66" s="252"/>
      <c r="SRT66" s="252"/>
      <c r="SRU66" s="252"/>
      <c r="SRV66" s="253"/>
      <c r="SRW66" s="253"/>
      <c r="SRX66" s="255"/>
      <c r="SRY66" s="255"/>
      <c r="SRZ66" s="256"/>
      <c r="SSC66" s="251"/>
      <c r="SSD66" s="251"/>
      <c r="SSE66" s="251"/>
      <c r="SSF66" s="251"/>
      <c r="SSG66" s="251"/>
      <c r="SSH66" s="251"/>
      <c r="SSI66" s="252"/>
      <c r="SSJ66" s="253"/>
      <c r="SSO66" s="254"/>
      <c r="SSR66" s="252"/>
      <c r="SSS66" s="252"/>
      <c r="SST66" s="252"/>
      <c r="SSU66" s="252"/>
      <c r="SSV66" s="253"/>
      <c r="SSW66" s="253"/>
      <c r="SSX66" s="255"/>
      <c r="SSY66" s="255"/>
      <c r="SSZ66" s="256"/>
      <c r="STC66" s="251"/>
      <c r="STD66" s="251"/>
      <c r="STE66" s="251"/>
      <c r="STF66" s="251"/>
      <c r="STG66" s="251"/>
      <c r="STH66" s="251"/>
      <c r="STI66" s="252"/>
      <c r="STJ66" s="253"/>
      <c r="STO66" s="254"/>
      <c r="STR66" s="252"/>
      <c r="STS66" s="252"/>
      <c r="STT66" s="252"/>
      <c r="STU66" s="252"/>
      <c r="STV66" s="253"/>
      <c r="STW66" s="253"/>
      <c r="STX66" s="255"/>
      <c r="STY66" s="255"/>
      <c r="STZ66" s="256"/>
      <c r="SUC66" s="251"/>
      <c r="SUD66" s="251"/>
      <c r="SUE66" s="251"/>
      <c r="SUF66" s="251"/>
      <c r="SUG66" s="251"/>
      <c r="SUH66" s="251"/>
      <c r="SUI66" s="252"/>
      <c r="SUJ66" s="253"/>
      <c r="SUO66" s="254"/>
      <c r="SUR66" s="252"/>
      <c r="SUS66" s="252"/>
      <c r="SUT66" s="252"/>
      <c r="SUU66" s="252"/>
      <c r="SUV66" s="253"/>
      <c r="SUW66" s="253"/>
      <c r="SUX66" s="255"/>
      <c r="SUY66" s="255"/>
      <c r="SUZ66" s="256"/>
      <c r="SVC66" s="251"/>
      <c r="SVD66" s="251"/>
      <c r="SVE66" s="251"/>
      <c r="SVF66" s="251"/>
      <c r="SVG66" s="251"/>
      <c r="SVH66" s="251"/>
      <c r="SVI66" s="252"/>
      <c r="SVJ66" s="253"/>
      <c r="SVO66" s="254"/>
      <c r="SVR66" s="252"/>
      <c r="SVS66" s="252"/>
      <c r="SVT66" s="252"/>
      <c r="SVU66" s="252"/>
      <c r="SVV66" s="253"/>
      <c r="SVW66" s="253"/>
      <c r="SVX66" s="255"/>
      <c r="SVY66" s="255"/>
      <c r="SVZ66" s="256"/>
      <c r="SWC66" s="251"/>
      <c r="SWD66" s="251"/>
      <c r="SWE66" s="251"/>
      <c r="SWF66" s="251"/>
      <c r="SWG66" s="251"/>
      <c r="SWH66" s="251"/>
      <c r="SWI66" s="252"/>
      <c r="SWJ66" s="253"/>
      <c r="SWO66" s="254"/>
      <c r="SWR66" s="252"/>
      <c r="SWS66" s="252"/>
      <c r="SWT66" s="252"/>
      <c r="SWU66" s="252"/>
      <c r="SWV66" s="253"/>
      <c r="SWW66" s="253"/>
      <c r="SWX66" s="255"/>
      <c r="SWY66" s="255"/>
      <c r="SWZ66" s="256"/>
      <c r="SXC66" s="251"/>
      <c r="SXD66" s="251"/>
      <c r="SXE66" s="251"/>
      <c r="SXF66" s="251"/>
      <c r="SXG66" s="251"/>
      <c r="SXH66" s="251"/>
      <c r="SXI66" s="252"/>
      <c r="SXJ66" s="253"/>
      <c r="SXO66" s="254"/>
      <c r="SXR66" s="252"/>
      <c r="SXS66" s="252"/>
      <c r="SXT66" s="252"/>
      <c r="SXU66" s="252"/>
      <c r="SXV66" s="253"/>
      <c r="SXW66" s="253"/>
      <c r="SXX66" s="255"/>
      <c r="SXY66" s="255"/>
      <c r="SXZ66" s="256"/>
      <c r="SYC66" s="251"/>
      <c r="SYD66" s="251"/>
      <c r="SYE66" s="251"/>
      <c r="SYF66" s="251"/>
      <c r="SYG66" s="251"/>
      <c r="SYH66" s="251"/>
      <c r="SYI66" s="252"/>
      <c r="SYJ66" s="253"/>
      <c r="SYO66" s="254"/>
      <c r="SYR66" s="252"/>
      <c r="SYS66" s="252"/>
      <c r="SYT66" s="252"/>
      <c r="SYU66" s="252"/>
      <c r="SYV66" s="253"/>
      <c r="SYW66" s="253"/>
      <c r="SYX66" s="255"/>
      <c r="SYY66" s="255"/>
      <c r="SYZ66" s="256"/>
      <c r="SZC66" s="251"/>
      <c r="SZD66" s="251"/>
      <c r="SZE66" s="251"/>
      <c r="SZF66" s="251"/>
      <c r="SZG66" s="251"/>
      <c r="SZH66" s="251"/>
      <c r="SZI66" s="252"/>
      <c r="SZJ66" s="253"/>
      <c r="SZO66" s="254"/>
      <c r="SZR66" s="252"/>
      <c r="SZS66" s="252"/>
      <c r="SZT66" s="252"/>
      <c r="SZU66" s="252"/>
      <c r="SZV66" s="253"/>
      <c r="SZW66" s="253"/>
      <c r="SZX66" s="255"/>
      <c r="SZY66" s="255"/>
      <c r="SZZ66" s="256"/>
      <c r="TAC66" s="251"/>
      <c r="TAD66" s="251"/>
      <c r="TAE66" s="251"/>
      <c r="TAF66" s="251"/>
      <c r="TAG66" s="251"/>
      <c r="TAH66" s="251"/>
      <c r="TAI66" s="252"/>
      <c r="TAJ66" s="253"/>
      <c r="TAO66" s="254"/>
      <c r="TAR66" s="252"/>
      <c r="TAS66" s="252"/>
      <c r="TAT66" s="252"/>
      <c r="TAU66" s="252"/>
      <c r="TAV66" s="253"/>
      <c r="TAW66" s="253"/>
      <c r="TAX66" s="255"/>
      <c r="TAY66" s="255"/>
      <c r="TAZ66" s="256"/>
      <c r="TBC66" s="251"/>
      <c r="TBD66" s="251"/>
      <c r="TBE66" s="251"/>
      <c r="TBF66" s="251"/>
      <c r="TBG66" s="251"/>
      <c r="TBH66" s="251"/>
      <c r="TBI66" s="252"/>
      <c r="TBJ66" s="253"/>
      <c r="TBO66" s="254"/>
      <c r="TBR66" s="252"/>
      <c r="TBS66" s="252"/>
      <c r="TBT66" s="252"/>
      <c r="TBU66" s="252"/>
      <c r="TBV66" s="253"/>
      <c r="TBW66" s="253"/>
      <c r="TBX66" s="255"/>
      <c r="TBY66" s="255"/>
      <c r="TBZ66" s="256"/>
      <c r="TCC66" s="251"/>
      <c r="TCD66" s="251"/>
      <c r="TCE66" s="251"/>
      <c r="TCF66" s="251"/>
      <c r="TCG66" s="251"/>
      <c r="TCH66" s="251"/>
      <c r="TCI66" s="252"/>
      <c r="TCJ66" s="253"/>
      <c r="TCO66" s="254"/>
      <c r="TCR66" s="252"/>
      <c r="TCS66" s="252"/>
      <c r="TCT66" s="252"/>
      <c r="TCU66" s="252"/>
      <c r="TCV66" s="253"/>
      <c r="TCW66" s="253"/>
      <c r="TCX66" s="255"/>
      <c r="TCY66" s="255"/>
      <c r="TCZ66" s="256"/>
      <c r="TDC66" s="251"/>
      <c r="TDD66" s="251"/>
      <c r="TDE66" s="251"/>
      <c r="TDF66" s="251"/>
      <c r="TDG66" s="251"/>
      <c r="TDH66" s="251"/>
      <c r="TDI66" s="252"/>
      <c r="TDJ66" s="253"/>
      <c r="TDO66" s="254"/>
      <c r="TDR66" s="252"/>
      <c r="TDS66" s="252"/>
      <c r="TDT66" s="252"/>
      <c r="TDU66" s="252"/>
      <c r="TDV66" s="253"/>
      <c r="TDW66" s="253"/>
      <c r="TDX66" s="255"/>
      <c r="TDY66" s="255"/>
      <c r="TDZ66" s="256"/>
      <c r="TEC66" s="251"/>
      <c r="TED66" s="251"/>
      <c r="TEE66" s="251"/>
      <c r="TEF66" s="251"/>
      <c r="TEG66" s="251"/>
      <c r="TEH66" s="251"/>
      <c r="TEI66" s="252"/>
      <c r="TEJ66" s="253"/>
      <c r="TEO66" s="254"/>
      <c r="TER66" s="252"/>
      <c r="TES66" s="252"/>
      <c r="TET66" s="252"/>
      <c r="TEU66" s="252"/>
      <c r="TEV66" s="253"/>
      <c r="TEW66" s="253"/>
      <c r="TEX66" s="255"/>
      <c r="TEY66" s="255"/>
      <c r="TEZ66" s="256"/>
      <c r="TFC66" s="251"/>
      <c r="TFD66" s="251"/>
      <c r="TFE66" s="251"/>
      <c r="TFF66" s="251"/>
      <c r="TFG66" s="251"/>
      <c r="TFH66" s="251"/>
      <c r="TFI66" s="252"/>
      <c r="TFJ66" s="253"/>
      <c r="TFO66" s="254"/>
      <c r="TFR66" s="252"/>
      <c r="TFS66" s="252"/>
      <c r="TFT66" s="252"/>
      <c r="TFU66" s="252"/>
      <c r="TFV66" s="253"/>
      <c r="TFW66" s="253"/>
      <c r="TFX66" s="255"/>
      <c r="TFY66" s="255"/>
      <c r="TFZ66" s="256"/>
      <c r="TGC66" s="251"/>
      <c r="TGD66" s="251"/>
      <c r="TGE66" s="251"/>
      <c r="TGF66" s="251"/>
      <c r="TGG66" s="251"/>
      <c r="TGH66" s="251"/>
      <c r="TGI66" s="252"/>
      <c r="TGJ66" s="253"/>
      <c r="TGO66" s="254"/>
      <c r="TGR66" s="252"/>
      <c r="TGS66" s="252"/>
      <c r="TGT66" s="252"/>
      <c r="TGU66" s="252"/>
      <c r="TGV66" s="253"/>
      <c r="TGW66" s="253"/>
      <c r="TGX66" s="255"/>
      <c r="TGY66" s="255"/>
      <c r="TGZ66" s="256"/>
      <c r="THC66" s="251"/>
      <c r="THD66" s="251"/>
      <c r="THE66" s="251"/>
      <c r="THF66" s="251"/>
      <c r="THG66" s="251"/>
      <c r="THH66" s="251"/>
      <c r="THI66" s="252"/>
      <c r="THJ66" s="253"/>
      <c r="THO66" s="254"/>
      <c r="THR66" s="252"/>
      <c r="THS66" s="252"/>
      <c r="THT66" s="252"/>
      <c r="THU66" s="252"/>
      <c r="THV66" s="253"/>
      <c r="THW66" s="253"/>
      <c r="THX66" s="255"/>
      <c r="THY66" s="255"/>
      <c r="THZ66" s="256"/>
      <c r="TIC66" s="251"/>
      <c r="TID66" s="251"/>
      <c r="TIE66" s="251"/>
      <c r="TIF66" s="251"/>
      <c r="TIG66" s="251"/>
      <c r="TIH66" s="251"/>
      <c r="TII66" s="252"/>
      <c r="TIJ66" s="253"/>
      <c r="TIO66" s="254"/>
      <c r="TIR66" s="252"/>
      <c r="TIS66" s="252"/>
      <c r="TIT66" s="252"/>
      <c r="TIU66" s="252"/>
      <c r="TIV66" s="253"/>
      <c r="TIW66" s="253"/>
      <c r="TIX66" s="255"/>
      <c r="TIY66" s="255"/>
      <c r="TIZ66" s="256"/>
      <c r="TJC66" s="251"/>
      <c r="TJD66" s="251"/>
      <c r="TJE66" s="251"/>
      <c r="TJF66" s="251"/>
      <c r="TJG66" s="251"/>
      <c r="TJH66" s="251"/>
      <c r="TJI66" s="252"/>
      <c r="TJJ66" s="253"/>
      <c r="TJO66" s="254"/>
      <c r="TJR66" s="252"/>
      <c r="TJS66" s="252"/>
      <c r="TJT66" s="252"/>
      <c r="TJU66" s="252"/>
      <c r="TJV66" s="253"/>
      <c r="TJW66" s="253"/>
      <c r="TJX66" s="255"/>
      <c r="TJY66" s="255"/>
      <c r="TJZ66" s="256"/>
      <c r="TKC66" s="251"/>
      <c r="TKD66" s="251"/>
      <c r="TKE66" s="251"/>
      <c r="TKF66" s="251"/>
      <c r="TKG66" s="251"/>
      <c r="TKH66" s="251"/>
      <c r="TKI66" s="252"/>
      <c r="TKJ66" s="253"/>
      <c r="TKO66" s="254"/>
      <c r="TKR66" s="252"/>
      <c r="TKS66" s="252"/>
      <c r="TKT66" s="252"/>
      <c r="TKU66" s="252"/>
      <c r="TKV66" s="253"/>
      <c r="TKW66" s="253"/>
      <c r="TKX66" s="255"/>
      <c r="TKY66" s="255"/>
      <c r="TKZ66" s="256"/>
      <c r="TLC66" s="251"/>
      <c r="TLD66" s="251"/>
      <c r="TLE66" s="251"/>
      <c r="TLF66" s="251"/>
      <c r="TLG66" s="251"/>
      <c r="TLH66" s="251"/>
      <c r="TLI66" s="252"/>
      <c r="TLJ66" s="253"/>
      <c r="TLO66" s="254"/>
      <c r="TLR66" s="252"/>
      <c r="TLS66" s="252"/>
      <c r="TLT66" s="252"/>
      <c r="TLU66" s="252"/>
      <c r="TLV66" s="253"/>
      <c r="TLW66" s="253"/>
      <c r="TLX66" s="255"/>
      <c r="TLY66" s="255"/>
      <c r="TLZ66" s="256"/>
      <c r="TMC66" s="251"/>
      <c r="TMD66" s="251"/>
      <c r="TME66" s="251"/>
      <c r="TMF66" s="251"/>
      <c r="TMG66" s="251"/>
      <c r="TMH66" s="251"/>
      <c r="TMI66" s="252"/>
      <c r="TMJ66" s="253"/>
      <c r="TMO66" s="254"/>
      <c r="TMR66" s="252"/>
      <c r="TMS66" s="252"/>
      <c r="TMT66" s="252"/>
      <c r="TMU66" s="252"/>
      <c r="TMV66" s="253"/>
      <c r="TMW66" s="253"/>
      <c r="TMX66" s="255"/>
      <c r="TMY66" s="255"/>
      <c r="TMZ66" s="256"/>
      <c r="TNC66" s="251"/>
      <c r="TND66" s="251"/>
      <c r="TNE66" s="251"/>
      <c r="TNF66" s="251"/>
      <c r="TNG66" s="251"/>
      <c r="TNH66" s="251"/>
      <c r="TNI66" s="252"/>
      <c r="TNJ66" s="253"/>
      <c r="TNO66" s="254"/>
      <c r="TNR66" s="252"/>
      <c r="TNS66" s="252"/>
      <c r="TNT66" s="252"/>
      <c r="TNU66" s="252"/>
      <c r="TNV66" s="253"/>
      <c r="TNW66" s="253"/>
      <c r="TNX66" s="255"/>
      <c r="TNY66" s="255"/>
      <c r="TNZ66" s="256"/>
      <c r="TOC66" s="251"/>
      <c r="TOD66" s="251"/>
      <c r="TOE66" s="251"/>
      <c r="TOF66" s="251"/>
      <c r="TOG66" s="251"/>
      <c r="TOH66" s="251"/>
      <c r="TOI66" s="252"/>
      <c r="TOJ66" s="253"/>
      <c r="TOO66" s="254"/>
      <c r="TOR66" s="252"/>
      <c r="TOS66" s="252"/>
      <c r="TOT66" s="252"/>
      <c r="TOU66" s="252"/>
      <c r="TOV66" s="253"/>
      <c r="TOW66" s="253"/>
      <c r="TOX66" s="255"/>
      <c r="TOY66" s="255"/>
      <c r="TOZ66" s="256"/>
      <c r="TPC66" s="251"/>
      <c r="TPD66" s="251"/>
      <c r="TPE66" s="251"/>
      <c r="TPF66" s="251"/>
      <c r="TPG66" s="251"/>
      <c r="TPH66" s="251"/>
      <c r="TPI66" s="252"/>
      <c r="TPJ66" s="253"/>
      <c r="TPO66" s="254"/>
      <c r="TPR66" s="252"/>
      <c r="TPS66" s="252"/>
      <c r="TPT66" s="252"/>
      <c r="TPU66" s="252"/>
      <c r="TPV66" s="253"/>
      <c r="TPW66" s="253"/>
      <c r="TPX66" s="255"/>
      <c r="TPY66" s="255"/>
      <c r="TPZ66" s="256"/>
      <c r="TQC66" s="251"/>
      <c r="TQD66" s="251"/>
      <c r="TQE66" s="251"/>
      <c r="TQF66" s="251"/>
      <c r="TQG66" s="251"/>
      <c r="TQH66" s="251"/>
      <c r="TQI66" s="252"/>
      <c r="TQJ66" s="253"/>
      <c r="TQO66" s="254"/>
      <c r="TQR66" s="252"/>
      <c r="TQS66" s="252"/>
      <c r="TQT66" s="252"/>
      <c r="TQU66" s="252"/>
      <c r="TQV66" s="253"/>
      <c r="TQW66" s="253"/>
      <c r="TQX66" s="255"/>
      <c r="TQY66" s="255"/>
      <c r="TQZ66" s="256"/>
      <c r="TRC66" s="251"/>
      <c r="TRD66" s="251"/>
      <c r="TRE66" s="251"/>
      <c r="TRF66" s="251"/>
      <c r="TRG66" s="251"/>
      <c r="TRH66" s="251"/>
      <c r="TRI66" s="252"/>
      <c r="TRJ66" s="253"/>
      <c r="TRO66" s="254"/>
      <c r="TRR66" s="252"/>
      <c r="TRS66" s="252"/>
      <c r="TRT66" s="252"/>
      <c r="TRU66" s="252"/>
      <c r="TRV66" s="253"/>
      <c r="TRW66" s="253"/>
      <c r="TRX66" s="255"/>
      <c r="TRY66" s="255"/>
      <c r="TRZ66" s="256"/>
      <c r="TSC66" s="251"/>
      <c r="TSD66" s="251"/>
      <c r="TSE66" s="251"/>
      <c r="TSF66" s="251"/>
      <c r="TSG66" s="251"/>
      <c r="TSH66" s="251"/>
      <c r="TSI66" s="252"/>
      <c r="TSJ66" s="253"/>
      <c r="TSO66" s="254"/>
      <c r="TSR66" s="252"/>
      <c r="TSS66" s="252"/>
      <c r="TST66" s="252"/>
      <c r="TSU66" s="252"/>
      <c r="TSV66" s="253"/>
      <c r="TSW66" s="253"/>
      <c r="TSX66" s="255"/>
      <c r="TSY66" s="255"/>
      <c r="TSZ66" s="256"/>
      <c r="TTC66" s="251"/>
      <c r="TTD66" s="251"/>
      <c r="TTE66" s="251"/>
      <c r="TTF66" s="251"/>
      <c r="TTG66" s="251"/>
      <c r="TTH66" s="251"/>
      <c r="TTI66" s="252"/>
      <c r="TTJ66" s="253"/>
      <c r="TTO66" s="254"/>
      <c r="TTR66" s="252"/>
      <c r="TTS66" s="252"/>
      <c r="TTT66" s="252"/>
      <c r="TTU66" s="252"/>
      <c r="TTV66" s="253"/>
      <c r="TTW66" s="253"/>
      <c r="TTX66" s="255"/>
      <c r="TTY66" s="255"/>
      <c r="TTZ66" s="256"/>
      <c r="TUC66" s="251"/>
      <c r="TUD66" s="251"/>
      <c r="TUE66" s="251"/>
      <c r="TUF66" s="251"/>
      <c r="TUG66" s="251"/>
      <c r="TUH66" s="251"/>
      <c r="TUI66" s="252"/>
      <c r="TUJ66" s="253"/>
      <c r="TUO66" s="254"/>
      <c r="TUR66" s="252"/>
      <c r="TUS66" s="252"/>
      <c r="TUT66" s="252"/>
      <c r="TUU66" s="252"/>
      <c r="TUV66" s="253"/>
      <c r="TUW66" s="253"/>
      <c r="TUX66" s="255"/>
      <c r="TUY66" s="255"/>
      <c r="TUZ66" s="256"/>
      <c r="TVC66" s="251"/>
      <c r="TVD66" s="251"/>
      <c r="TVE66" s="251"/>
      <c r="TVF66" s="251"/>
      <c r="TVG66" s="251"/>
      <c r="TVH66" s="251"/>
      <c r="TVI66" s="252"/>
      <c r="TVJ66" s="253"/>
      <c r="TVO66" s="254"/>
      <c r="TVR66" s="252"/>
      <c r="TVS66" s="252"/>
      <c r="TVT66" s="252"/>
      <c r="TVU66" s="252"/>
      <c r="TVV66" s="253"/>
      <c r="TVW66" s="253"/>
      <c r="TVX66" s="255"/>
      <c r="TVY66" s="255"/>
      <c r="TVZ66" s="256"/>
      <c r="TWC66" s="251"/>
      <c r="TWD66" s="251"/>
      <c r="TWE66" s="251"/>
      <c r="TWF66" s="251"/>
      <c r="TWG66" s="251"/>
      <c r="TWH66" s="251"/>
      <c r="TWI66" s="252"/>
      <c r="TWJ66" s="253"/>
      <c r="TWO66" s="254"/>
      <c r="TWR66" s="252"/>
      <c r="TWS66" s="252"/>
      <c r="TWT66" s="252"/>
      <c r="TWU66" s="252"/>
      <c r="TWV66" s="253"/>
      <c r="TWW66" s="253"/>
      <c r="TWX66" s="255"/>
      <c r="TWY66" s="255"/>
      <c r="TWZ66" s="256"/>
      <c r="TXC66" s="251"/>
      <c r="TXD66" s="251"/>
      <c r="TXE66" s="251"/>
      <c r="TXF66" s="251"/>
      <c r="TXG66" s="251"/>
      <c r="TXH66" s="251"/>
      <c r="TXI66" s="252"/>
      <c r="TXJ66" s="253"/>
      <c r="TXO66" s="254"/>
      <c r="TXR66" s="252"/>
      <c r="TXS66" s="252"/>
      <c r="TXT66" s="252"/>
      <c r="TXU66" s="252"/>
      <c r="TXV66" s="253"/>
      <c r="TXW66" s="253"/>
      <c r="TXX66" s="255"/>
      <c r="TXY66" s="255"/>
      <c r="TXZ66" s="256"/>
      <c r="TYC66" s="251"/>
      <c r="TYD66" s="251"/>
      <c r="TYE66" s="251"/>
      <c r="TYF66" s="251"/>
      <c r="TYG66" s="251"/>
      <c r="TYH66" s="251"/>
      <c r="TYI66" s="252"/>
      <c r="TYJ66" s="253"/>
      <c r="TYO66" s="254"/>
      <c r="TYR66" s="252"/>
      <c r="TYS66" s="252"/>
      <c r="TYT66" s="252"/>
      <c r="TYU66" s="252"/>
      <c r="TYV66" s="253"/>
      <c r="TYW66" s="253"/>
      <c r="TYX66" s="255"/>
      <c r="TYY66" s="255"/>
      <c r="TYZ66" s="256"/>
      <c r="TZC66" s="251"/>
      <c r="TZD66" s="251"/>
      <c r="TZE66" s="251"/>
      <c r="TZF66" s="251"/>
      <c r="TZG66" s="251"/>
      <c r="TZH66" s="251"/>
      <c r="TZI66" s="252"/>
      <c r="TZJ66" s="253"/>
      <c r="TZO66" s="254"/>
      <c r="TZR66" s="252"/>
      <c r="TZS66" s="252"/>
      <c r="TZT66" s="252"/>
      <c r="TZU66" s="252"/>
      <c r="TZV66" s="253"/>
      <c r="TZW66" s="253"/>
      <c r="TZX66" s="255"/>
      <c r="TZY66" s="255"/>
      <c r="TZZ66" s="256"/>
      <c r="UAC66" s="251"/>
      <c r="UAD66" s="251"/>
      <c r="UAE66" s="251"/>
      <c r="UAF66" s="251"/>
      <c r="UAG66" s="251"/>
      <c r="UAH66" s="251"/>
      <c r="UAI66" s="252"/>
      <c r="UAJ66" s="253"/>
      <c r="UAO66" s="254"/>
      <c r="UAR66" s="252"/>
      <c r="UAS66" s="252"/>
      <c r="UAT66" s="252"/>
      <c r="UAU66" s="252"/>
      <c r="UAV66" s="253"/>
      <c r="UAW66" s="253"/>
      <c r="UAX66" s="255"/>
      <c r="UAY66" s="255"/>
      <c r="UAZ66" s="256"/>
      <c r="UBC66" s="251"/>
      <c r="UBD66" s="251"/>
      <c r="UBE66" s="251"/>
      <c r="UBF66" s="251"/>
      <c r="UBG66" s="251"/>
      <c r="UBH66" s="251"/>
      <c r="UBI66" s="252"/>
      <c r="UBJ66" s="253"/>
      <c r="UBO66" s="254"/>
      <c r="UBR66" s="252"/>
      <c r="UBS66" s="252"/>
      <c r="UBT66" s="252"/>
      <c r="UBU66" s="252"/>
      <c r="UBV66" s="253"/>
      <c r="UBW66" s="253"/>
      <c r="UBX66" s="255"/>
      <c r="UBY66" s="255"/>
      <c r="UBZ66" s="256"/>
      <c r="UCC66" s="251"/>
      <c r="UCD66" s="251"/>
      <c r="UCE66" s="251"/>
      <c r="UCF66" s="251"/>
      <c r="UCG66" s="251"/>
      <c r="UCH66" s="251"/>
      <c r="UCI66" s="252"/>
      <c r="UCJ66" s="253"/>
      <c r="UCO66" s="254"/>
      <c r="UCR66" s="252"/>
      <c r="UCS66" s="252"/>
      <c r="UCT66" s="252"/>
      <c r="UCU66" s="252"/>
      <c r="UCV66" s="253"/>
      <c r="UCW66" s="253"/>
      <c r="UCX66" s="255"/>
      <c r="UCY66" s="255"/>
      <c r="UCZ66" s="256"/>
      <c r="UDC66" s="251"/>
      <c r="UDD66" s="251"/>
      <c r="UDE66" s="251"/>
      <c r="UDF66" s="251"/>
      <c r="UDG66" s="251"/>
      <c r="UDH66" s="251"/>
      <c r="UDI66" s="252"/>
      <c r="UDJ66" s="253"/>
      <c r="UDO66" s="254"/>
      <c r="UDR66" s="252"/>
      <c r="UDS66" s="252"/>
      <c r="UDT66" s="252"/>
      <c r="UDU66" s="252"/>
      <c r="UDV66" s="253"/>
      <c r="UDW66" s="253"/>
      <c r="UDX66" s="255"/>
      <c r="UDY66" s="255"/>
      <c r="UDZ66" s="256"/>
      <c r="UEC66" s="251"/>
      <c r="UED66" s="251"/>
      <c r="UEE66" s="251"/>
      <c r="UEF66" s="251"/>
      <c r="UEG66" s="251"/>
      <c r="UEH66" s="251"/>
      <c r="UEI66" s="252"/>
      <c r="UEJ66" s="253"/>
      <c r="UEO66" s="254"/>
      <c r="UER66" s="252"/>
      <c r="UES66" s="252"/>
      <c r="UET66" s="252"/>
      <c r="UEU66" s="252"/>
      <c r="UEV66" s="253"/>
      <c r="UEW66" s="253"/>
      <c r="UEX66" s="255"/>
      <c r="UEY66" s="255"/>
      <c r="UEZ66" s="256"/>
      <c r="UFC66" s="251"/>
      <c r="UFD66" s="251"/>
      <c r="UFE66" s="251"/>
      <c r="UFF66" s="251"/>
      <c r="UFG66" s="251"/>
      <c r="UFH66" s="251"/>
      <c r="UFI66" s="252"/>
      <c r="UFJ66" s="253"/>
      <c r="UFO66" s="254"/>
      <c r="UFR66" s="252"/>
      <c r="UFS66" s="252"/>
      <c r="UFT66" s="252"/>
      <c r="UFU66" s="252"/>
      <c r="UFV66" s="253"/>
      <c r="UFW66" s="253"/>
      <c r="UFX66" s="255"/>
      <c r="UFY66" s="255"/>
      <c r="UFZ66" s="256"/>
      <c r="UGC66" s="251"/>
      <c r="UGD66" s="251"/>
      <c r="UGE66" s="251"/>
      <c r="UGF66" s="251"/>
      <c r="UGG66" s="251"/>
      <c r="UGH66" s="251"/>
      <c r="UGI66" s="252"/>
      <c r="UGJ66" s="253"/>
      <c r="UGO66" s="254"/>
      <c r="UGR66" s="252"/>
      <c r="UGS66" s="252"/>
      <c r="UGT66" s="252"/>
      <c r="UGU66" s="252"/>
      <c r="UGV66" s="253"/>
      <c r="UGW66" s="253"/>
      <c r="UGX66" s="255"/>
      <c r="UGY66" s="255"/>
      <c r="UGZ66" s="256"/>
      <c r="UHC66" s="251"/>
      <c r="UHD66" s="251"/>
      <c r="UHE66" s="251"/>
      <c r="UHF66" s="251"/>
      <c r="UHG66" s="251"/>
      <c r="UHH66" s="251"/>
      <c r="UHI66" s="252"/>
      <c r="UHJ66" s="253"/>
      <c r="UHO66" s="254"/>
      <c r="UHR66" s="252"/>
      <c r="UHS66" s="252"/>
      <c r="UHT66" s="252"/>
      <c r="UHU66" s="252"/>
      <c r="UHV66" s="253"/>
      <c r="UHW66" s="253"/>
      <c r="UHX66" s="255"/>
      <c r="UHY66" s="255"/>
      <c r="UHZ66" s="256"/>
      <c r="UIC66" s="251"/>
      <c r="UID66" s="251"/>
      <c r="UIE66" s="251"/>
      <c r="UIF66" s="251"/>
      <c r="UIG66" s="251"/>
      <c r="UIH66" s="251"/>
      <c r="UII66" s="252"/>
      <c r="UIJ66" s="253"/>
      <c r="UIO66" s="254"/>
      <c r="UIR66" s="252"/>
      <c r="UIS66" s="252"/>
      <c r="UIT66" s="252"/>
      <c r="UIU66" s="252"/>
      <c r="UIV66" s="253"/>
      <c r="UIW66" s="253"/>
      <c r="UIX66" s="255"/>
      <c r="UIY66" s="255"/>
      <c r="UIZ66" s="256"/>
      <c r="UJC66" s="251"/>
      <c r="UJD66" s="251"/>
      <c r="UJE66" s="251"/>
      <c r="UJF66" s="251"/>
      <c r="UJG66" s="251"/>
      <c r="UJH66" s="251"/>
      <c r="UJI66" s="252"/>
      <c r="UJJ66" s="253"/>
      <c r="UJO66" s="254"/>
      <c r="UJR66" s="252"/>
      <c r="UJS66" s="252"/>
      <c r="UJT66" s="252"/>
      <c r="UJU66" s="252"/>
      <c r="UJV66" s="253"/>
      <c r="UJW66" s="253"/>
      <c r="UJX66" s="255"/>
      <c r="UJY66" s="255"/>
      <c r="UJZ66" s="256"/>
      <c r="UKC66" s="251"/>
      <c r="UKD66" s="251"/>
      <c r="UKE66" s="251"/>
      <c r="UKF66" s="251"/>
      <c r="UKG66" s="251"/>
      <c r="UKH66" s="251"/>
      <c r="UKI66" s="252"/>
      <c r="UKJ66" s="253"/>
      <c r="UKO66" s="254"/>
      <c r="UKR66" s="252"/>
      <c r="UKS66" s="252"/>
      <c r="UKT66" s="252"/>
      <c r="UKU66" s="252"/>
      <c r="UKV66" s="253"/>
      <c r="UKW66" s="253"/>
      <c r="UKX66" s="255"/>
      <c r="UKY66" s="255"/>
      <c r="UKZ66" s="256"/>
      <c r="ULC66" s="251"/>
      <c r="ULD66" s="251"/>
      <c r="ULE66" s="251"/>
      <c r="ULF66" s="251"/>
      <c r="ULG66" s="251"/>
      <c r="ULH66" s="251"/>
      <c r="ULI66" s="252"/>
      <c r="ULJ66" s="253"/>
      <c r="ULO66" s="254"/>
      <c r="ULR66" s="252"/>
      <c r="ULS66" s="252"/>
      <c r="ULT66" s="252"/>
      <c r="ULU66" s="252"/>
      <c r="ULV66" s="253"/>
      <c r="ULW66" s="253"/>
      <c r="ULX66" s="255"/>
      <c r="ULY66" s="255"/>
      <c r="ULZ66" s="256"/>
      <c r="UMC66" s="251"/>
      <c r="UMD66" s="251"/>
      <c r="UME66" s="251"/>
      <c r="UMF66" s="251"/>
      <c r="UMG66" s="251"/>
      <c r="UMH66" s="251"/>
      <c r="UMI66" s="252"/>
      <c r="UMJ66" s="253"/>
      <c r="UMO66" s="254"/>
      <c r="UMR66" s="252"/>
      <c r="UMS66" s="252"/>
      <c r="UMT66" s="252"/>
      <c r="UMU66" s="252"/>
      <c r="UMV66" s="253"/>
      <c r="UMW66" s="253"/>
      <c r="UMX66" s="255"/>
      <c r="UMY66" s="255"/>
      <c r="UMZ66" s="256"/>
      <c r="UNC66" s="251"/>
      <c r="UND66" s="251"/>
      <c r="UNE66" s="251"/>
      <c r="UNF66" s="251"/>
      <c r="UNG66" s="251"/>
      <c r="UNH66" s="251"/>
      <c r="UNI66" s="252"/>
      <c r="UNJ66" s="253"/>
      <c r="UNO66" s="254"/>
      <c r="UNR66" s="252"/>
      <c r="UNS66" s="252"/>
      <c r="UNT66" s="252"/>
      <c r="UNU66" s="252"/>
      <c r="UNV66" s="253"/>
      <c r="UNW66" s="253"/>
      <c r="UNX66" s="255"/>
      <c r="UNY66" s="255"/>
      <c r="UNZ66" s="256"/>
      <c r="UOC66" s="251"/>
      <c r="UOD66" s="251"/>
      <c r="UOE66" s="251"/>
      <c r="UOF66" s="251"/>
      <c r="UOG66" s="251"/>
      <c r="UOH66" s="251"/>
      <c r="UOI66" s="252"/>
      <c r="UOJ66" s="253"/>
      <c r="UOO66" s="254"/>
      <c r="UOR66" s="252"/>
      <c r="UOS66" s="252"/>
      <c r="UOT66" s="252"/>
      <c r="UOU66" s="252"/>
      <c r="UOV66" s="253"/>
      <c r="UOW66" s="253"/>
      <c r="UOX66" s="255"/>
      <c r="UOY66" s="255"/>
      <c r="UOZ66" s="256"/>
      <c r="UPC66" s="251"/>
      <c r="UPD66" s="251"/>
      <c r="UPE66" s="251"/>
      <c r="UPF66" s="251"/>
      <c r="UPG66" s="251"/>
      <c r="UPH66" s="251"/>
      <c r="UPI66" s="252"/>
      <c r="UPJ66" s="253"/>
      <c r="UPO66" s="254"/>
      <c r="UPR66" s="252"/>
      <c r="UPS66" s="252"/>
      <c r="UPT66" s="252"/>
      <c r="UPU66" s="252"/>
      <c r="UPV66" s="253"/>
      <c r="UPW66" s="253"/>
      <c r="UPX66" s="255"/>
      <c r="UPY66" s="255"/>
      <c r="UPZ66" s="256"/>
      <c r="UQC66" s="251"/>
      <c r="UQD66" s="251"/>
      <c r="UQE66" s="251"/>
      <c r="UQF66" s="251"/>
      <c r="UQG66" s="251"/>
      <c r="UQH66" s="251"/>
      <c r="UQI66" s="252"/>
      <c r="UQJ66" s="253"/>
      <c r="UQO66" s="254"/>
      <c r="UQR66" s="252"/>
      <c r="UQS66" s="252"/>
      <c r="UQT66" s="252"/>
      <c r="UQU66" s="252"/>
      <c r="UQV66" s="253"/>
      <c r="UQW66" s="253"/>
      <c r="UQX66" s="255"/>
      <c r="UQY66" s="255"/>
      <c r="UQZ66" s="256"/>
      <c r="URC66" s="251"/>
      <c r="URD66" s="251"/>
      <c r="URE66" s="251"/>
      <c r="URF66" s="251"/>
      <c r="URG66" s="251"/>
      <c r="URH66" s="251"/>
      <c r="URI66" s="252"/>
      <c r="URJ66" s="253"/>
      <c r="URO66" s="254"/>
      <c r="URR66" s="252"/>
      <c r="URS66" s="252"/>
      <c r="URT66" s="252"/>
      <c r="URU66" s="252"/>
      <c r="URV66" s="253"/>
      <c r="URW66" s="253"/>
      <c r="URX66" s="255"/>
      <c r="URY66" s="255"/>
      <c r="URZ66" s="256"/>
      <c r="USC66" s="251"/>
      <c r="USD66" s="251"/>
      <c r="USE66" s="251"/>
      <c r="USF66" s="251"/>
      <c r="USG66" s="251"/>
      <c r="USH66" s="251"/>
      <c r="USI66" s="252"/>
      <c r="USJ66" s="253"/>
      <c r="USO66" s="254"/>
      <c r="USR66" s="252"/>
      <c r="USS66" s="252"/>
      <c r="UST66" s="252"/>
      <c r="USU66" s="252"/>
      <c r="USV66" s="253"/>
      <c r="USW66" s="253"/>
      <c r="USX66" s="255"/>
      <c r="USY66" s="255"/>
      <c r="USZ66" s="256"/>
      <c r="UTC66" s="251"/>
      <c r="UTD66" s="251"/>
      <c r="UTE66" s="251"/>
      <c r="UTF66" s="251"/>
      <c r="UTG66" s="251"/>
      <c r="UTH66" s="251"/>
      <c r="UTI66" s="252"/>
      <c r="UTJ66" s="253"/>
      <c r="UTO66" s="254"/>
      <c r="UTR66" s="252"/>
      <c r="UTS66" s="252"/>
      <c r="UTT66" s="252"/>
      <c r="UTU66" s="252"/>
      <c r="UTV66" s="253"/>
      <c r="UTW66" s="253"/>
      <c r="UTX66" s="255"/>
      <c r="UTY66" s="255"/>
      <c r="UTZ66" s="256"/>
      <c r="UUC66" s="251"/>
      <c r="UUD66" s="251"/>
      <c r="UUE66" s="251"/>
      <c r="UUF66" s="251"/>
      <c r="UUG66" s="251"/>
      <c r="UUH66" s="251"/>
      <c r="UUI66" s="252"/>
      <c r="UUJ66" s="253"/>
      <c r="UUO66" s="254"/>
      <c r="UUR66" s="252"/>
      <c r="UUS66" s="252"/>
      <c r="UUT66" s="252"/>
      <c r="UUU66" s="252"/>
      <c r="UUV66" s="253"/>
      <c r="UUW66" s="253"/>
      <c r="UUX66" s="255"/>
      <c r="UUY66" s="255"/>
      <c r="UUZ66" s="256"/>
      <c r="UVC66" s="251"/>
      <c r="UVD66" s="251"/>
      <c r="UVE66" s="251"/>
      <c r="UVF66" s="251"/>
      <c r="UVG66" s="251"/>
      <c r="UVH66" s="251"/>
      <c r="UVI66" s="252"/>
      <c r="UVJ66" s="253"/>
      <c r="UVO66" s="254"/>
      <c r="UVR66" s="252"/>
      <c r="UVS66" s="252"/>
      <c r="UVT66" s="252"/>
      <c r="UVU66" s="252"/>
      <c r="UVV66" s="253"/>
      <c r="UVW66" s="253"/>
      <c r="UVX66" s="255"/>
      <c r="UVY66" s="255"/>
      <c r="UVZ66" s="256"/>
      <c r="UWC66" s="251"/>
      <c r="UWD66" s="251"/>
      <c r="UWE66" s="251"/>
      <c r="UWF66" s="251"/>
      <c r="UWG66" s="251"/>
      <c r="UWH66" s="251"/>
      <c r="UWI66" s="252"/>
      <c r="UWJ66" s="253"/>
      <c r="UWO66" s="254"/>
      <c r="UWR66" s="252"/>
      <c r="UWS66" s="252"/>
      <c r="UWT66" s="252"/>
      <c r="UWU66" s="252"/>
      <c r="UWV66" s="253"/>
      <c r="UWW66" s="253"/>
      <c r="UWX66" s="255"/>
      <c r="UWY66" s="255"/>
      <c r="UWZ66" s="256"/>
      <c r="UXC66" s="251"/>
      <c r="UXD66" s="251"/>
      <c r="UXE66" s="251"/>
      <c r="UXF66" s="251"/>
      <c r="UXG66" s="251"/>
      <c r="UXH66" s="251"/>
      <c r="UXI66" s="252"/>
      <c r="UXJ66" s="253"/>
      <c r="UXO66" s="254"/>
      <c r="UXR66" s="252"/>
      <c r="UXS66" s="252"/>
      <c r="UXT66" s="252"/>
      <c r="UXU66" s="252"/>
      <c r="UXV66" s="253"/>
      <c r="UXW66" s="253"/>
      <c r="UXX66" s="255"/>
      <c r="UXY66" s="255"/>
      <c r="UXZ66" s="256"/>
      <c r="UYC66" s="251"/>
      <c r="UYD66" s="251"/>
      <c r="UYE66" s="251"/>
      <c r="UYF66" s="251"/>
      <c r="UYG66" s="251"/>
      <c r="UYH66" s="251"/>
      <c r="UYI66" s="252"/>
      <c r="UYJ66" s="253"/>
      <c r="UYO66" s="254"/>
      <c r="UYR66" s="252"/>
      <c r="UYS66" s="252"/>
      <c r="UYT66" s="252"/>
      <c r="UYU66" s="252"/>
      <c r="UYV66" s="253"/>
      <c r="UYW66" s="253"/>
      <c r="UYX66" s="255"/>
      <c r="UYY66" s="255"/>
      <c r="UYZ66" s="256"/>
      <c r="UZC66" s="251"/>
      <c r="UZD66" s="251"/>
      <c r="UZE66" s="251"/>
      <c r="UZF66" s="251"/>
      <c r="UZG66" s="251"/>
      <c r="UZH66" s="251"/>
      <c r="UZI66" s="252"/>
      <c r="UZJ66" s="253"/>
      <c r="UZO66" s="254"/>
      <c r="UZR66" s="252"/>
      <c r="UZS66" s="252"/>
      <c r="UZT66" s="252"/>
      <c r="UZU66" s="252"/>
      <c r="UZV66" s="253"/>
      <c r="UZW66" s="253"/>
      <c r="UZX66" s="255"/>
      <c r="UZY66" s="255"/>
      <c r="UZZ66" s="256"/>
      <c r="VAC66" s="251"/>
      <c r="VAD66" s="251"/>
      <c r="VAE66" s="251"/>
      <c r="VAF66" s="251"/>
      <c r="VAG66" s="251"/>
      <c r="VAH66" s="251"/>
      <c r="VAI66" s="252"/>
      <c r="VAJ66" s="253"/>
      <c r="VAO66" s="254"/>
      <c r="VAR66" s="252"/>
      <c r="VAS66" s="252"/>
      <c r="VAT66" s="252"/>
      <c r="VAU66" s="252"/>
      <c r="VAV66" s="253"/>
      <c r="VAW66" s="253"/>
      <c r="VAX66" s="255"/>
      <c r="VAY66" s="255"/>
      <c r="VAZ66" s="256"/>
      <c r="VBC66" s="251"/>
      <c r="VBD66" s="251"/>
      <c r="VBE66" s="251"/>
      <c r="VBF66" s="251"/>
      <c r="VBG66" s="251"/>
      <c r="VBH66" s="251"/>
      <c r="VBI66" s="252"/>
      <c r="VBJ66" s="253"/>
      <c r="VBO66" s="254"/>
      <c r="VBR66" s="252"/>
      <c r="VBS66" s="252"/>
      <c r="VBT66" s="252"/>
      <c r="VBU66" s="252"/>
      <c r="VBV66" s="253"/>
      <c r="VBW66" s="253"/>
      <c r="VBX66" s="255"/>
      <c r="VBY66" s="255"/>
      <c r="VBZ66" s="256"/>
      <c r="VCC66" s="251"/>
      <c r="VCD66" s="251"/>
      <c r="VCE66" s="251"/>
      <c r="VCF66" s="251"/>
      <c r="VCG66" s="251"/>
      <c r="VCH66" s="251"/>
      <c r="VCI66" s="252"/>
      <c r="VCJ66" s="253"/>
      <c r="VCO66" s="254"/>
      <c r="VCR66" s="252"/>
      <c r="VCS66" s="252"/>
      <c r="VCT66" s="252"/>
      <c r="VCU66" s="252"/>
      <c r="VCV66" s="253"/>
      <c r="VCW66" s="253"/>
      <c r="VCX66" s="255"/>
      <c r="VCY66" s="255"/>
      <c r="VCZ66" s="256"/>
      <c r="VDC66" s="251"/>
      <c r="VDD66" s="251"/>
      <c r="VDE66" s="251"/>
      <c r="VDF66" s="251"/>
      <c r="VDG66" s="251"/>
      <c r="VDH66" s="251"/>
      <c r="VDI66" s="252"/>
      <c r="VDJ66" s="253"/>
      <c r="VDO66" s="254"/>
      <c r="VDR66" s="252"/>
      <c r="VDS66" s="252"/>
      <c r="VDT66" s="252"/>
      <c r="VDU66" s="252"/>
      <c r="VDV66" s="253"/>
      <c r="VDW66" s="253"/>
      <c r="VDX66" s="255"/>
      <c r="VDY66" s="255"/>
      <c r="VDZ66" s="256"/>
      <c r="VEC66" s="251"/>
      <c r="VED66" s="251"/>
      <c r="VEE66" s="251"/>
      <c r="VEF66" s="251"/>
      <c r="VEG66" s="251"/>
      <c r="VEH66" s="251"/>
      <c r="VEI66" s="252"/>
      <c r="VEJ66" s="253"/>
      <c r="VEO66" s="254"/>
      <c r="VER66" s="252"/>
      <c r="VES66" s="252"/>
      <c r="VET66" s="252"/>
      <c r="VEU66" s="252"/>
      <c r="VEV66" s="253"/>
      <c r="VEW66" s="253"/>
      <c r="VEX66" s="255"/>
      <c r="VEY66" s="255"/>
      <c r="VEZ66" s="256"/>
      <c r="VFC66" s="251"/>
      <c r="VFD66" s="251"/>
      <c r="VFE66" s="251"/>
      <c r="VFF66" s="251"/>
      <c r="VFG66" s="251"/>
      <c r="VFH66" s="251"/>
      <c r="VFI66" s="252"/>
      <c r="VFJ66" s="253"/>
      <c r="VFO66" s="254"/>
      <c r="VFR66" s="252"/>
      <c r="VFS66" s="252"/>
      <c r="VFT66" s="252"/>
      <c r="VFU66" s="252"/>
      <c r="VFV66" s="253"/>
      <c r="VFW66" s="253"/>
      <c r="VFX66" s="255"/>
      <c r="VFY66" s="255"/>
      <c r="VFZ66" s="256"/>
      <c r="VGC66" s="251"/>
      <c r="VGD66" s="251"/>
      <c r="VGE66" s="251"/>
      <c r="VGF66" s="251"/>
      <c r="VGG66" s="251"/>
      <c r="VGH66" s="251"/>
      <c r="VGI66" s="252"/>
      <c r="VGJ66" s="253"/>
      <c r="VGO66" s="254"/>
      <c r="VGR66" s="252"/>
      <c r="VGS66" s="252"/>
      <c r="VGT66" s="252"/>
      <c r="VGU66" s="252"/>
      <c r="VGV66" s="253"/>
      <c r="VGW66" s="253"/>
      <c r="VGX66" s="255"/>
      <c r="VGY66" s="255"/>
      <c r="VGZ66" s="256"/>
      <c r="VHC66" s="251"/>
      <c r="VHD66" s="251"/>
      <c r="VHE66" s="251"/>
      <c r="VHF66" s="251"/>
      <c r="VHG66" s="251"/>
      <c r="VHH66" s="251"/>
      <c r="VHI66" s="252"/>
      <c r="VHJ66" s="253"/>
      <c r="VHO66" s="254"/>
      <c r="VHR66" s="252"/>
      <c r="VHS66" s="252"/>
      <c r="VHT66" s="252"/>
      <c r="VHU66" s="252"/>
      <c r="VHV66" s="253"/>
      <c r="VHW66" s="253"/>
      <c r="VHX66" s="255"/>
      <c r="VHY66" s="255"/>
      <c r="VHZ66" s="256"/>
      <c r="VIC66" s="251"/>
      <c r="VID66" s="251"/>
      <c r="VIE66" s="251"/>
      <c r="VIF66" s="251"/>
      <c r="VIG66" s="251"/>
      <c r="VIH66" s="251"/>
      <c r="VII66" s="252"/>
      <c r="VIJ66" s="253"/>
      <c r="VIO66" s="254"/>
      <c r="VIR66" s="252"/>
      <c r="VIS66" s="252"/>
      <c r="VIT66" s="252"/>
      <c r="VIU66" s="252"/>
      <c r="VIV66" s="253"/>
      <c r="VIW66" s="253"/>
      <c r="VIX66" s="255"/>
      <c r="VIY66" s="255"/>
      <c r="VIZ66" s="256"/>
      <c r="VJC66" s="251"/>
      <c r="VJD66" s="251"/>
      <c r="VJE66" s="251"/>
      <c r="VJF66" s="251"/>
      <c r="VJG66" s="251"/>
      <c r="VJH66" s="251"/>
      <c r="VJI66" s="252"/>
      <c r="VJJ66" s="253"/>
      <c r="VJO66" s="254"/>
      <c r="VJR66" s="252"/>
      <c r="VJS66" s="252"/>
      <c r="VJT66" s="252"/>
      <c r="VJU66" s="252"/>
      <c r="VJV66" s="253"/>
      <c r="VJW66" s="253"/>
      <c r="VJX66" s="255"/>
      <c r="VJY66" s="255"/>
      <c r="VJZ66" s="256"/>
      <c r="VKC66" s="251"/>
      <c r="VKD66" s="251"/>
      <c r="VKE66" s="251"/>
      <c r="VKF66" s="251"/>
      <c r="VKG66" s="251"/>
      <c r="VKH66" s="251"/>
      <c r="VKI66" s="252"/>
      <c r="VKJ66" s="253"/>
      <c r="VKO66" s="254"/>
      <c r="VKR66" s="252"/>
      <c r="VKS66" s="252"/>
      <c r="VKT66" s="252"/>
      <c r="VKU66" s="252"/>
      <c r="VKV66" s="253"/>
      <c r="VKW66" s="253"/>
      <c r="VKX66" s="255"/>
      <c r="VKY66" s="255"/>
      <c r="VKZ66" s="256"/>
      <c r="VLC66" s="251"/>
      <c r="VLD66" s="251"/>
      <c r="VLE66" s="251"/>
      <c r="VLF66" s="251"/>
      <c r="VLG66" s="251"/>
      <c r="VLH66" s="251"/>
      <c r="VLI66" s="252"/>
      <c r="VLJ66" s="253"/>
      <c r="VLO66" s="254"/>
      <c r="VLR66" s="252"/>
      <c r="VLS66" s="252"/>
      <c r="VLT66" s="252"/>
      <c r="VLU66" s="252"/>
      <c r="VLV66" s="253"/>
      <c r="VLW66" s="253"/>
      <c r="VLX66" s="255"/>
      <c r="VLY66" s="255"/>
      <c r="VLZ66" s="256"/>
      <c r="VMC66" s="251"/>
      <c r="VMD66" s="251"/>
      <c r="VME66" s="251"/>
      <c r="VMF66" s="251"/>
      <c r="VMG66" s="251"/>
      <c r="VMH66" s="251"/>
      <c r="VMI66" s="252"/>
      <c r="VMJ66" s="253"/>
      <c r="VMO66" s="254"/>
      <c r="VMR66" s="252"/>
      <c r="VMS66" s="252"/>
      <c r="VMT66" s="252"/>
      <c r="VMU66" s="252"/>
      <c r="VMV66" s="253"/>
      <c r="VMW66" s="253"/>
      <c r="VMX66" s="255"/>
      <c r="VMY66" s="255"/>
      <c r="VMZ66" s="256"/>
      <c r="VNC66" s="251"/>
      <c r="VND66" s="251"/>
      <c r="VNE66" s="251"/>
      <c r="VNF66" s="251"/>
      <c r="VNG66" s="251"/>
      <c r="VNH66" s="251"/>
      <c r="VNI66" s="252"/>
      <c r="VNJ66" s="253"/>
      <c r="VNO66" s="254"/>
      <c r="VNR66" s="252"/>
      <c r="VNS66" s="252"/>
      <c r="VNT66" s="252"/>
      <c r="VNU66" s="252"/>
      <c r="VNV66" s="253"/>
      <c r="VNW66" s="253"/>
      <c r="VNX66" s="255"/>
      <c r="VNY66" s="255"/>
      <c r="VNZ66" s="256"/>
      <c r="VOC66" s="251"/>
      <c r="VOD66" s="251"/>
      <c r="VOE66" s="251"/>
      <c r="VOF66" s="251"/>
      <c r="VOG66" s="251"/>
      <c r="VOH66" s="251"/>
      <c r="VOI66" s="252"/>
      <c r="VOJ66" s="253"/>
      <c r="VOO66" s="254"/>
      <c r="VOR66" s="252"/>
      <c r="VOS66" s="252"/>
      <c r="VOT66" s="252"/>
      <c r="VOU66" s="252"/>
      <c r="VOV66" s="253"/>
      <c r="VOW66" s="253"/>
      <c r="VOX66" s="255"/>
      <c r="VOY66" s="255"/>
      <c r="VOZ66" s="256"/>
      <c r="VPC66" s="251"/>
      <c r="VPD66" s="251"/>
      <c r="VPE66" s="251"/>
      <c r="VPF66" s="251"/>
      <c r="VPG66" s="251"/>
      <c r="VPH66" s="251"/>
      <c r="VPI66" s="252"/>
      <c r="VPJ66" s="253"/>
      <c r="VPO66" s="254"/>
      <c r="VPR66" s="252"/>
      <c r="VPS66" s="252"/>
      <c r="VPT66" s="252"/>
      <c r="VPU66" s="252"/>
      <c r="VPV66" s="253"/>
      <c r="VPW66" s="253"/>
      <c r="VPX66" s="255"/>
      <c r="VPY66" s="255"/>
      <c r="VPZ66" s="256"/>
      <c r="VQC66" s="251"/>
      <c r="VQD66" s="251"/>
      <c r="VQE66" s="251"/>
      <c r="VQF66" s="251"/>
      <c r="VQG66" s="251"/>
      <c r="VQH66" s="251"/>
      <c r="VQI66" s="252"/>
      <c r="VQJ66" s="253"/>
      <c r="VQO66" s="254"/>
      <c r="VQR66" s="252"/>
      <c r="VQS66" s="252"/>
      <c r="VQT66" s="252"/>
      <c r="VQU66" s="252"/>
      <c r="VQV66" s="253"/>
      <c r="VQW66" s="253"/>
      <c r="VQX66" s="255"/>
      <c r="VQY66" s="255"/>
      <c r="VQZ66" s="256"/>
      <c r="VRC66" s="251"/>
      <c r="VRD66" s="251"/>
      <c r="VRE66" s="251"/>
      <c r="VRF66" s="251"/>
      <c r="VRG66" s="251"/>
      <c r="VRH66" s="251"/>
      <c r="VRI66" s="252"/>
      <c r="VRJ66" s="253"/>
      <c r="VRO66" s="254"/>
      <c r="VRR66" s="252"/>
      <c r="VRS66" s="252"/>
      <c r="VRT66" s="252"/>
      <c r="VRU66" s="252"/>
      <c r="VRV66" s="253"/>
      <c r="VRW66" s="253"/>
      <c r="VRX66" s="255"/>
      <c r="VRY66" s="255"/>
      <c r="VRZ66" s="256"/>
      <c r="VSC66" s="251"/>
      <c r="VSD66" s="251"/>
      <c r="VSE66" s="251"/>
      <c r="VSF66" s="251"/>
      <c r="VSG66" s="251"/>
      <c r="VSH66" s="251"/>
      <c r="VSI66" s="252"/>
      <c r="VSJ66" s="253"/>
      <c r="VSO66" s="254"/>
      <c r="VSR66" s="252"/>
      <c r="VSS66" s="252"/>
      <c r="VST66" s="252"/>
      <c r="VSU66" s="252"/>
      <c r="VSV66" s="253"/>
      <c r="VSW66" s="253"/>
      <c r="VSX66" s="255"/>
      <c r="VSY66" s="255"/>
      <c r="VSZ66" s="256"/>
      <c r="VTC66" s="251"/>
      <c r="VTD66" s="251"/>
      <c r="VTE66" s="251"/>
      <c r="VTF66" s="251"/>
      <c r="VTG66" s="251"/>
      <c r="VTH66" s="251"/>
      <c r="VTI66" s="252"/>
      <c r="VTJ66" s="253"/>
      <c r="VTO66" s="254"/>
      <c r="VTR66" s="252"/>
      <c r="VTS66" s="252"/>
      <c r="VTT66" s="252"/>
      <c r="VTU66" s="252"/>
      <c r="VTV66" s="253"/>
      <c r="VTW66" s="253"/>
      <c r="VTX66" s="255"/>
      <c r="VTY66" s="255"/>
      <c r="VTZ66" s="256"/>
      <c r="VUC66" s="251"/>
      <c r="VUD66" s="251"/>
      <c r="VUE66" s="251"/>
      <c r="VUF66" s="251"/>
      <c r="VUG66" s="251"/>
      <c r="VUH66" s="251"/>
      <c r="VUI66" s="252"/>
      <c r="VUJ66" s="253"/>
      <c r="VUO66" s="254"/>
      <c r="VUR66" s="252"/>
      <c r="VUS66" s="252"/>
      <c r="VUT66" s="252"/>
      <c r="VUU66" s="252"/>
      <c r="VUV66" s="253"/>
      <c r="VUW66" s="253"/>
      <c r="VUX66" s="255"/>
      <c r="VUY66" s="255"/>
      <c r="VUZ66" s="256"/>
      <c r="VVC66" s="251"/>
      <c r="VVD66" s="251"/>
      <c r="VVE66" s="251"/>
      <c r="VVF66" s="251"/>
      <c r="VVG66" s="251"/>
      <c r="VVH66" s="251"/>
      <c r="VVI66" s="252"/>
      <c r="VVJ66" s="253"/>
      <c r="VVO66" s="254"/>
      <c r="VVR66" s="252"/>
      <c r="VVS66" s="252"/>
      <c r="VVT66" s="252"/>
      <c r="VVU66" s="252"/>
      <c r="VVV66" s="253"/>
      <c r="VVW66" s="253"/>
      <c r="VVX66" s="255"/>
      <c r="VVY66" s="255"/>
      <c r="VVZ66" s="256"/>
      <c r="VWC66" s="251"/>
      <c r="VWD66" s="251"/>
      <c r="VWE66" s="251"/>
      <c r="VWF66" s="251"/>
      <c r="VWG66" s="251"/>
      <c r="VWH66" s="251"/>
      <c r="VWI66" s="252"/>
      <c r="VWJ66" s="253"/>
      <c r="VWO66" s="254"/>
      <c r="VWR66" s="252"/>
      <c r="VWS66" s="252"/>
      <c r="VWT66" s="252"/>
      <c r="VWU66" s="252"/>
      <c r="VWV66" s="253"/>
      <c r="VWW66" s="253"/>
      <c r="VWX66" s="255"/>
      <c r="VWY66" s="255"/>
      <c r="VWZ66" s="256"/>
      <c r="VXC66" s="251"/>
      <c r="VXD66" s="251"/>
      <c r="VXE66" s="251"/>
      <c r="VXF66" s="251"/>
      <c r="VXG66" s="251"/>
      <c r="VXH66" s="251"/>
      <c r="VXI66" s="252"/>
      <c r="VXJ66" s="253"/>
      <c r="VXO66" s="254"/>
      <c r="VXR66" s="252"/>
      <c r="VXS66" s="252"/>
      <c r="VXT66" s="252"/>
      <c r="VXU66" s="252"/>
      <c r="VXV66" s="253"/>
      <c r="VXW66" s="253"/>
      <c r="VXX66" s="255"/>
      <c r="VXY66" s="255"/>
      <c r="VXZ66" s="256"/>
      <c r="VYC66" s="251"/>
      <c r="VYD66" s="251"/>
      <c r="VYE66" s="251"/>
      <c r="VYF66" s="251"/>
      <c r="VYG66" s="251"/>
      <c r="VYH66" s="251"/>
      <c r="VYI66" s="252"/>
      <c r="VYJ66" s="253"/>
      <c r="VYO66" s="254"/>
      <c r="VYR66" s="252"/>
      <c r="VYS66" s="252"/>
      <c r="VYT66" s="252"/>
      <c r="VYU66" s="252"/>
      <c r="VYV66" s="253"/>
      <c r="VYW66" s="253"/>
      <c r="VYX66" s="255"/>
      <c r="VYY66" s="255"/>
      <c r="VYZ66" s="256"/>
      <c r="VZC66" s="251"/>
      <c r="VZD66" s="251"/>
      <c r="VZE66" s="251"/>
      <c r="VZF66" s="251"/>
      <c r="VZG66" s="251"/>
      <c r="VZH66" s="251"/>
      <c r="VZI66" s="252"/>
      <c r="VZJ66" s="253"/>
      <c r="VZO66" s="254"/>
      <c r="VZR66" s="252"/>
      <c r="VZS66" s="252"/>
      <c r="VZT66" s="252"/>
      <c r="VZU66" s="252"/>
      <c r="VZV66" s="253"/>
      <c r="VZW66" s="253"/>
      <c r="VZX66" s="255"/>
      <c r="VZY66" s="255"/>
      <c r="VZZ66" s="256"/>
      <c r="WAC66" s="251"/>
      <c r="WAD66" s="251"/>
      <c r="WAE66" s="251"/>
      <c r="WAF66" s="251"/>
      <c r="WAG66" s="251"/>
      <c r="WAH66" s="251"/>
      <c r="WAI66" s="252"/>
      <c r="WAJ66" s="253"/>
      <c r="WAO66" s="254"/>
      <c r="WAR66" s="252"/>
      <c r="WAS66" s="252"/>
      <c r="WAT66" s="252"/>
      <c r="WAU66" s="252"/>
      <c r="WAV66" s="253"/>
      <c r="WAW66" s="253"/>
      <c r="WAX66" s="255"/>
      <c r="WAY66" s="255"/>
      <c r="WAZ66" s="256"/>
      <c r="WBC66" s="251"/>
      <c r="WBD66" s="251"/>
      <c r="WBE66" s="251"/>
      <c r="WBF66" s="251"/>
      <c r="WBG66" s="251"/>
      <c r="WBH66" s="251"/>
      <c r="WBI66" s="252"/>
      <c r="WBJ66" s="253"/>
      <c r="WBO66" s="254"/>
      <c r="WBR66" s="252"/>
      <c r="WBS66" s="252"/>
      <c r="WBT66" s="252"/>
      <c r="WBU66" s="252"/>
      <c r="WBV66" s="253"/>
      <c r="WBW66" s="253"/>
      <c r="WBX66" s="255"/>
      <c r="WBY66" s="255"/>
      <c r="WBZ66" s="256"/>
      <c r="WCC66" s="251"/>
      <c r="WCD66" s="251"/>
      <c r="WCE66" s="251"/>
      <c r="WCF66" s="251"/>
      <c r="WCG66" s="251"/>
      <c r="WCH66" s="251"/>
      <c r="WCI66" s="252"/>
      <c r="WCJ66" s="253"/>
      <c r="WCO66" s="254"/>
      <c r="WCR66" s="252"/>
      <c r="WCS66" s="252"/>
      <c r="WCT66" s="252"/>
      <c r="WCU66" s="252"/>
      <c r="WCV66" s="253"/>
      <c r="WCW66" s="253"/>
      <c r="WCX66" s="255"/>
      <c r="WCY66" s="255"/>
      <c r="WCZ66" s="256"/>
      <c r="WDC66" s="251"/>
      <c r="WDD66" s="251"/>
      <c r="WDE66" s="251"/>
      <c r="WDF66" s="251"/>
      <c r="WDG66" s="251"/>
      <c r="WDH66" s="251"/>
      <c r="WDI66" s="252"/>
      <c r="WDJ66" s="253"/>
      <c r="WDO66" s="254"/>
      <c r="WDR66" s="252"/>
      <c r="WDS66" s="252"/>
      <c r="WDT66" s="252"/>
      <c r="WDU66" s="252"/>
      <c r="WDV66" s="253"/>
      <c r="WDW66" s="253"/>
      <c r="WDX66" s="255"/>
      <c r="WDY66" s="255"/>
      <c r="WDZ66" s="256"/>
      <c r="WEC66" s="251"/>
      <c r="WED66" s="251"/>
      <c r="WEE66" s="251"/>
      <c r="WEF66" s="251"/>
      <c r="WEG66" s="251"/>
      <c r="WEH66" s="251"/>
      <c r="WEI66" s="252"/>
      <c r="WEJ66" s="253"/>
      <c r="WEO66" s="254"/>
      <c r="WER66" s="252"/>
      <c r="WES66" s="252"/>
      <c r="WET66" s="252"/>
      <c r="WEU66" s="252"/>
      <c r="WEV66" s="253"/>
      <c r="WEW66" s="253"/>
      <c r="WEX66" s="255"/>
      <c r="WEY66" s="255"/>
      <c r="WEZ66" s="256"/>
      <c r="WFC66" s="251"/>
      <c r="WFD66" s="251"/>
      <c r="WFE66" s="251"/>
      <c r="WFF66" s="251"/>
      <c r="WFG66" s="251"/>
      <c r="WFH66" s="251"/>
      <c r="WFI66" s="252"/>
      <c r="WFJ66" s="253"/>
      <c r="WFO66" s="254"/>
      <c r="WFR66" s="252"/>
      <c r="WFS66" s="252"/>
      <c r="WFT66" s="252"/>
      <c r="WFU66" s="252"/>
      <c r="WFV66" s="253"/>
      <c r="WFW66" s="253"/>
      <c r="WFX66" s="255"/>
      <c r="WFY66" s="255"/>
      <c r="WFZ66" s="256"/>
      <c r="WGC66" s="251"/>
      <c r="WGD66" s="251"/>
      <c r="WGE66" s="251"/>
      <c r="WGF66" s="251"/>
      <c r="WGG66" s="251"/>
      <c r="WGH66" s="251"/>
      <c r="WGI66" s="252"/>
      <c r="WGJ66" s="253"/>
      <c r="WGO66" s="254"/>
      <c r="WGR66" s="252"/>
      <c r="WGS66" s="252"/>
      <c r="WGT66" s="252"/>
      <c r="WGU66" s="252"/>
      <c r="WGV66" s="253"/>
      <c r="WGW66" s="253"/>
      <c r="WGX66" s="255"/>
      <c r="WGY66" s="255"/>
      <c r="WGZ66" s="256"/>
      <c r="WHC66" s="251"/>
      <c r="WHD66" s="251"/>
      <c r="WHE66" s="251"/>
      <c r="WHF66" s="251"/>
      <c r="WHG66" s="251"/>
      <c r="WHH66" s="251"/>
      <c r="WHI66" s="252"/>
      <c r="WHJ66" s="253"/>
      <c r="WHO66" s="254"/>
      <c r="WHR66" s="252"/>
      <c r="WHS66" s="252"/>
      <c r="WHT66" s="252"/>
      <c r="WHU66" s="252"/>
      <c r="WHV66" s="253"/>
      <c r="WHW66" s="253"/>
      <c r="WHX66" s="255"/>
      <c r="WHY66" s="255"/>
      <c r="WHZ66" s="256"/>
      <c r="WIC66" s="251"/>
      <c r="WID66" s="251"/>
      <c r="WIE66" s="251"/>
      <c r="WIF66" s="251"/>
      <c r="WIG66" s="251"/>
      <c r="WIH66" s="251"/>
      <c r="WII66" s="252"/>
      <c r="WIJ66" s="253"/>
      <c r="WIO66" s="254"/>
      <c r="WIR66" s="252"/>
      <c r="WIS66" s="252"/>
      <c r="WIT66" s="252"/>
      <c r="WIU66" s="252"/>
      <c r="WIV66" s="253"/>
      <c r="WIW66" s="253"/>
      <c r="WIX66" s="255"/>
      <c r="WIY66" s="255"/>
      <c r="WIZ66" s="256"/>
      <c r="WJC66" s="251"/>
      <c r="WJD66" s="251"/>
      <c r="WJE66" s="251"/>
      <c r="WJF66" s="251"/>
      <c r="WJG66" s="251"/>
      <c r="WJH66" s="251"/>
      <c r="WJI66" s="252"/>
      <c r="WJJ66" s="253"/>
      <c r="WJO66" s="254"/>
      <c r="WJR66" s="252"/>
      <c r="WJS66" s="252"/>
      <c r="WJT66" s="252"/>
      <c r="WJU66" s="252"/>
      <c r="WJV66" s="253"/>
      <c r="WJW66" s="253"/>
      <c r="WJX66" s="255"/>
      <c r="WJY66" s="255"/>
      <c r="WJZ66" s="256"/>
      <c r="WKC66" s="251"/>
      <c r="WKD66" s="251"/>
      <c r="WKE66" s="251"/>
      <c r="WKF66" s="251"/>
      <c r="WKG66" s="251"/>
      <c r="WKH66" s="251"/>
      <c r="WKI66" s="252"/>
      <c r="WKJ66" s="253"/>
      <c r="WKO66" s="254"/>
      <c r="WKR66" s="252"/>
      <c r="WKS66" s="252"/>
      <c r="WKT66" s="252"/>
      <c r="WKU66" s="252"/>
      <c r="WKV66" s="253"/>
      <c r="WKW66" s="253"/>
      <c r="WKX66" s="255"/>
      <c r="WKY66" s="255"/>
      <c r="WKZ66" s="256"/>
      <c r="WLC66" s="251"/>
      <c r="WLD66" s="251"/>
      <c r="WLE66" s="251"/>
      <c r="WLF66" s="251"/>
      <c r="WLG66" s="251"/>
      <c r="WLH66" s="251"/>
      <c r="WLI66" s="252"/>
      <c r="WLJ66" s="253"/>
      <c r="WLO66" s="254"/>
      <c r="WLR66" s="252"/>
      <c r="WLS66" s="252"/>
      <c r="WLT66" s="252"/>
      <c r="WLU66" s="252"/>
      <c r="WLV66" s="253"/>
      <c r="WLW66" s="253"/>
      <c r="WLX66" s="255"/>
      <c r="WLY66" s="255"/>
      <c r="WLZ66" s="256"/>
      <c r="WMC66" s="251"/>
      <c r="WMD66" s="251"/>
      <c r="WME66" s="251"/>
      <c r="WMF66" s="251"/>
      <c r="WMG66" s="251"/>
      <c r="WMH66" s="251"/>
      <c r="WMI66" s="252"/>
      <c r="WMJ66" s="253"/>
      <c r="WMO66" s="254"/>
      <c r="WMR66" s="252"/>
      <c r="WMS66" s="252"/>
      <c r="WMT66" s="252"/>
      <c r="WMU66" s="252"/>
      <c r="WMV66" s="253"/>
      <c r="WMW66" s="253"/>
      <c r="WMX66" s="255"/>
      <c r="WMY66" s="255"/>
      <c r="WMZ66" s="256"/>
      <c r="WNC66" s="251"/>
      <c r="WND66" s="251"/>
      <c r="WNE66" s="251"/>
      <c r="WNF66" s="251"/>
      <c r="WNG66" s="251"/>
      <c r="WNH66" s="251"/>
      <c r="WNI66" s="252"/>
      <c r="WNJ66" s="253"/>
      <c r="WNO66" s="254"/>
      <c r="WNR66" s="252"/>
      <c r="WNS66" s="252"/>
      <c r="WNT66" s="252"/>
      <c r="WNU66" s="252"/>
      <c r="WNV66" s="253"/>
      <c r="WNW66" s="253"/>
      <c r="WNX66" s="255"/>
      <c r="WNY66" s="255"/>
      <c r="WNZ66" s="256"/>
      <c r="WOC66" s="251"/>
      <c r="WOD66" s="251"/>
      <c r="WOE66" s="251"/>
      <c r="WOF66" s="251"/>
      <c r="WOG66" s="251"/>
      <c r="WOH66" s="251"/>
      <c r="WOI66" s="252"/>
      <c r="WOJ66" s="253"/>
      <c r="WOO66" s="254"/>
      <c r="WOR66" s="252"/>
      <c r="WOS66" s="252"/>
      <c r="WOT66" s="252"/>
      <c r="WOU66" s="252"/>
      <c r="WOV66" s="253"/>
      <c r="WOW66" s="253"/>
      <c r="WOX66" s="255"/>
      <c r="WOY66" s="255"/>
      <c r="WOZ66" s="256"/>
      <c r="WPC66" s="251"/>
      <c r="WPD66" s="251"/>
      <c r="WPE66" s="251"/>
      <c r="WPF66" s="251"/>
      <c r="WPG66" s="251"/>
      <c r="WPH66" s="251"/>
      <c r="WPI66" s="252"/>
      <c r="WPJ66" s="253"/>
      <c r="WPO66" s="254"/>
      <c r="WPR66" s="252"/>
      <c r="WPS66" s="252"/>
      <c r="WPT66" s="252"/>
      <c r="WPU66" s="252"/>
      <c r="WPV66" s="253"/>
      <c r="WPW66" s="253"/>
      <c r="WPX66" s="255"/>
      <c r="WPY66" s="255"/>
      <c r="WPZ66" s="256"/>
      <c r="WQC66" s="251"/>
      <c r="WQD66" s="251"/>
      <c r="WQE66" s="251"/>
      <c r="WQF66" s="251"/>
      <c r="WQG66" s="251"/>
      <c r="WQH66" s="251"/>
      <c r="WQI66" s="252"/>
      <c r="WQJ66" s="253"/>
      <c r="WQO66" s="254"/>
      <c r="WQR66" s="252"/>
      <c r="WQS66" s="252"/>
      <c r="WQT66" s="252"/>
      <c r="WQU66" s="252"/>
      <c r="WQV66" s="253"/>
      <c r="WQW66" s="253"/>
      <c r="WQX66" s="255"/>
      <c r="WQY66" s="255"/>
      <c r="WQZ66" s="256"/>
      <c r="WRC66" s="251"/>
      <c r="WRD66" s="251"/>
      <c r="WRE66" s="251"/>
      <c r="WRF66" s="251"/>
      <c r="WRG66" s="251"/>
      <c r="WRH66" s="251"/>
      <c r="WRI66" s="252"/>
      <c r="WRJ66" s="253"/>
      <c r="WRO66" s="254"/>
      <c r="WRR66" s="252"/>
      <c r="WRS66" s="252"/>
      <c r="WRT66" s="252"/>
      <c r="WRU66" s="252"/>
      <c r="WRV66" s="253"/>
      <c r="WRW66" s="253"/>
      <c r="WRX66" s="255"/>
      <c r="WRY66" s="255"/>
      <c r="WRZ66" s="256"/>
      <c r="WSC66" s="251"/>
      <c r="WSD66" s="251"/>
      <c r="WSE66" s="251"/>
      <c r="WSF66" s="251"/>
      <c r="WSG66" s="251"/>
      <c r="WSH66" s="251"/>
      <c r="WSI66" s="252"/>
      <c r="WSJ66" s="253"/>
      <c r="WSO66" s="254"/>
      <c r="WSR66" s="252"/>
      <c r="WSS66" s="252"/>
      <c r="WST66" s="252"/>
      <c r="WSU66" s="252"/>
      <c r="WSV66" s="253"/>
      <c r="WSW66" s="253"/>
      <c r="WSX66" s="255"/>
      <c r="WSY66" s="255"/>
      <c r="WSZ66" s="256"/>
      <c r="WTC66" s="251"/>
      <c r="WTD66" s="251"/>
      <c r="WTE66" s="251"/>
      <c r="WTF66" s="251"/>
      <c r="WTG66" s="251"/>
      <c r="WTH66" s="251"/>
      <c r="WTI66" s="252"/>
      <c r="WTJ66" s="253"/>
      <c r="WTO66" s="254"/>
      <c r="WTR66" s="252"/>
      <c r="WTS66" s="252"/>
      <c r="WTT66" s="252"/>
      <c r="WTU66" s="252"/>
      <c r="WTV66" s="253"/>
      <c r="WTW66" s="253"/>
      <c r="WTX66" s="255"/>
      <c r="WTY66" s="255"/>
      <c r="WTZ66" s="256"/>
      <c r="WUC66" s="251"/>
      <c r="WUD66" s="251"/>
      <c r="WUE66" s="251"/>
      <c r="WUF66" s="251"/>
      <c r="WUG66" s="251"/>
      <c r="WUH66" s="251"/>
      <c r="WUI66" s="252"/>
      <c r="WUJ66" s="253"/>
      <c r="WUO66" s="254"/>
      <c r="WUR66" s="252"/>
      <c r="WUS66" s="252"/>
      <c r="WUT66" s="252"/>
      <c r="WUU66" s="252"/>
      <c r="WUV66" s="253"/>
      <c r="WUW66" s="253"/>
      <c r="WUX66" s="255"/>
      <c r="WUY66" s="255"/>
      <c r="WUZ66" s="256"/>
      <c r="WVC66" s="251"/>
      <c r="WVD66" s="251"/>
      <c r="WVE66" s="251"/>
      <c r="WVF66" s="251"/>
      <c r="WVG66" s="251"/>
      <c r="WVH66" s="251"/>
      <c r="WVI66" s="252"/>
      <c r="WVJ66" s="253"/>
      <c r="WVO66" s="254"/>
      <c r="WVR66" s="252"/>
      <c r="WVS66" s="252"/>
      <c r="WVT66" s="252"/>
      <c r="WVU66" s="252"/>
      <c r="WVV66" s="253"/>
      <c r="WVW66" s="253"/>
      <c r="WVX66" s="255"/>
      <c r="WVY66" s="255"/>
      <c r="WVZ66" s="256"/>
      <c r="WWC66" s="251"/>
      <c r="WWD66" s="251"/>
      <c r="WWE66" s="251"/>
      <c r="WWF66" s="251"/>
      <c r="WWG66" s="251"/>
      <c r="WWH66" s="251"/>
      <c r="WWI66" s="252"/>
      <c r="WWJ66" s="253"/>
      <c r="WWO66" s="254"/>
      <c r="WWR66" s="252"/>
      <c r="WWS66" s="252"/>
      <c r="WWT66" s="252"/>
      <c r="WWU66" s="252"/>
      <c r="WWV66" s="253"/>
      <c r="WWW66" s="253"/>
      <c r="WWX66" s="255"/>
      <c r="WWY66" s="255"/>
      <c r="WWZ66" s="256"/>
      <c r="WXC66" s="251"/>
      <c r="WXD66" s="251"/>
      <c r="WXE66" s="251"/>
      <c r="WXF66" s="251"/>
      <c r="WXG66" s="251"/>
      <c r="WXH66" s="251"/>
      <c r="WXI66" s="252"/>
      <c r="WXJ66" s="253"/>
      <c r="WXO66" s="254"/>
      <c r="WXR66" s="252"/>
      <c r="WXS66" s="252"/>
      <c r="WXT66" s="252"/>
      <c r="WXU66" s="252"/>
      <c r="WXV66" s="253"/>
      <c r="WXW66" s="253"/>
      <c r="WXX66" s="255"/>
      <c r="WXY66" s="255"/>
      <c r="WXZ66" s="256"/>
      <c r="WYC66" s="251"/>
      <c r="WYD66" s="251"/>
      <c r="WYE66" s="251"/>
      <c r="WYF66" s="251"/>
      <c r="WYG66" s="251"/>
      <c r="WYH66" s="251"/>
      <c r="WYI66" s="252"/>
      <c r="WYJ66" s="253"/>
      <c r="WYO66" s="254"/>
      <c r="WYR66" s="252"/>
      <c r="WYS66" s="252"/>
      <c r="WYT66" s="252"/>
      <c r="WYU66" s="252"/>
      <c r="WYV66" s="253"/>
      <c r="WYW66" s="253"/>
      <c r="WYX66" s="255"/>
      <c r="WYY66" s="255"/>
      <c r="WYZ66" s="256"/>
      <c r="WZC66" s="251"/>
      <c r="WZD66" s="251"/>
      <c r="WZE66" s="251"/>
      <c r="WZF66" s="251"/>
      <c r="WZG66" s="251"/>
      <c r="WZH66" s="251"/>
      <c r="WZI66" s="252"/>
      <c r="WZJ66" s="253"/>
      <c r="WZO66" s="254"/>
      <c r="WZR66" s="252"/>
      <c r="WZS66" s="252"/>
      <c r="WZT66" s="252"/>
      <c r="WZU66" s="252"/>
      <c r="WZV66" s="253"/>
      <c r="WZW66" s="253"/>
      <c r="WZX66" s="255"/>
      <c r="WZY66" s="255"/>
      <c r="WZZ66" s="256"/>
      <c r="XAC66" s="251"/>
      <c r="XAD66" s="251"/>
      <c r="XAE66" s="251"/>
      <c r="XAF66" s="251"/>
      <c r="XAG66" s="251"/>
      <c r="XAH66" s="251"/>
      <c r="XAI66" s="252"/>
      <c r="XAJ66" s="253"/>
      <c r="XAO66" s="254"/>
      <c r="XAR66" s="252"/>
      <c r="XAS66" s="252"/>
      <c r="XAT66" s="252"/>
      <c r="XAU66" s="252"/>
      <c r="XAV66" s="253"/>
      <c r="XAW66" s="253"/>
      <c r="XAX66" s="255"/>
      <c r="XAY66" s="255"/>
      <c r="XAZ66" s="256"/>
      <c r="XBC66" s="251"/>
      <c r="XBD66" s="251"/>
      <c r="XBE66" s="251"/>
      <c r="XBF66" s="251"/>
      <c r="XBG66" s="251"/>
      <c r="XBH66" s="251"/>
      <c r="XBI66" s="252"/>
      <c r="XBJ66" s="253"/>
      <c r="XBO66" s="254"/>
      <c r="XBR66" s="252"/>
      <c r="XBS66" s="252"/>
      <c r="XBT66" s="252"/>
      <c r="XBU66" s="252"/>
      <c r="XBV66" s="253"/>
      <c r="XBW66" s="253"/>
      <c r="XBX66" s="255"/>
      <c r="XBY66" s="255"/>
      <c r="XBZ66" s="256"/>
      <c r="XCC66" s="251"/>
      <c r="XCD66" s="251"/>
      <c r="XCE66" s="251"/>
      <c r="XCF66" s="251"/>
      <c r="XCG66" s="251"/>
      <c r="XCH66" s="251"/>
      <c r="XCI66" s="252"/>
      <c r="XCJ66" s="253"/>
      <c r="XCO66" s="254"/>
      <c r="XCR66" s="252"/>
      <c r="XCS66" s="252"/>
      <c r="XCT66" s="252"/>
      <c r="XCU66" s="252"/>
      <c r="XCV66" s="253"/>
      <c r="XCW66" s="253"/>
      <c r="XCX66" s="255"/>
      <c r="XCY66" s="255"/>
      <c r="XCZ66" s="256"/>
      <c r="XDC66" s="251"/>
      <c r="XDD66" s="251"/>
      <c r="XDE66" s="251"/>
      <c r="XDF66" s="251"/>
      <c r="XDG66" s="251"/>
      <c r="XDH66" s="251"/>
      <c r="XDI66" s="252"/>
      <c r="XDJ66" s="253"/>
      <c r="XDO66" s="254"/>
      <c r="XDR66" s="252"/>
      <c r="XDS66" s="252"/>
      <c r="XDT66" s="252"/>
      <c r="XDU66" s="252"/>
      <c r="XDV66" s="253"/>
      <c r="XDW66" s="253"/>
      <c r="XDX66" s="255"/>
      <c r="XDY66" s="255"/>
      <c r="XDZ66" s="256"/>
      <c r="XEC66" s="251"/>
      <c r="XED66" s="251"/>
      <c r="XEE66" s="251"/>
      <c r="XEF66" s="251"/>
      <c r="XEG66" s="251"/>
      <c r="XEH66" s="251"/>
      <c r="XEI66" s="252"/>
      <c r="XEJ66" s="253"/>
      <c r="XEO66" s="254"/>
      <c r="XER66" s="252"/>
      <c r="XES66" s="252"/>
      <c r="XET66" s="252"/>
      <c r="XEU66" s="252"/>
      <c r="XEV66" s="253"/>
      <c r="XEW66" s="253"/>
      <c r="XEX66" s="255"/>
      <c r="XEY66" s="255"/>
      <c r="XEZ66" s="256"/>
      <c r="XFC66" s="251"/>
      <c r="XFD66" s="251"/>
    </row>
    <row r="67" spans="1:1024 1029:4092 4097:8190 8193:9214 9219:12287 12290:13312 13315:14336 14341:16384" x14ac:dyDescent="0.15">
      <c r="A67" s="201" t="str">
        <f>'Tariffs July 2021'!K55</f>
        <v>Nectr</v>
      </c>
      <c r="B67" s="202" t="str">
        <f>'Tariffs July 2021'!L55</f>
        <v>Friends Clean</v>
      </c>
      <c r="C67" s="203">
        <f>IF('Tariffs July 2021'!BP55=0,91*'Tariffs July 2021'!M55/100,(91*'Tariffs July 2021'!M55/100)+'Tariffs July 2021'!BP55/4)</f>
        <v>79.98899999999999</v>
      </c>
      <c r="D67" s="203">
        <f>IF('Tariffs July 2021'!O55="",$K$5*'Tariffs July 2021'!N55/100,IF($K$5&gt;='Tariffs July 2021'!P55,('Tariffs July 2021'!P55*'Tariffs July 2021'!N55/100),($K$5*'Tariffs July 2021'!N55/100)))</f>
        <v>209.52449339999998</v>
      </c>
      <c r="E67" s="203">
        <f>IF('Tariffs July 2021'!T55&gt;0,IF(($K$5&lt;'Tariffs July 2021'!T55),(0),($K$5-'Tariffs July 2021'!T55)*'Tariffs July 2021'!U55/100),IF(AND('Tariffs July 2021'!R55&gt;0,'Tariffs July 2021'!T55=""),IF(($K$5&lt;'Tariffs July 2021'!R55),(0),($K$5-'Tariffs July 2021'!R55)*'Tariffs July 2021'!S55/100),IF(AND('Tariffs July 2021'!P55&gt;0,'Tariffs July 2021'!R55=""),IF(($K$5&lt;'Tariffs July 2021'!P55),(0),($K$5-'Tariffs July 2021'!P55)*'Tariffs July 2021'!Q55/100),0)))</f>
        <v>0</v>
      </c>
      <c r="F67" s="203">
        <f>($L$5)*'Tariffs July 2021'!AE55/100</f>
        <v>30.499078799999992</v>
      </c>
      <c r="G67" s="203">
        <f t="shared" ref="G67:G72" si="36">SUM(C67:F67)</f>
        <v>320.01257219999997</v>
      </c>
      <c r="H67" s="203">
        <f t="shared" ref="H67:H72" si="37">(G67-C67)*4</f>
        <v>960.09428879999996</v>
      </c>
      <c r="I67" s="247">
        <f t="shared" ref="I67:I72" si="38">G67*4</f>
        <v>1280.0502887999999</v>
      </c>
      <c r="J67" s="204">
        <f t="shared" ref="J67:J72" si="39">I67*1.1</f>
        <v>1408.0553176799999</v>
      </c>
      <c r="K67" s="207">
        <f>'Tariffs July 2021'!AZ55</f>
        <v>0</v>
      </c>
      <c r="L67" s="207">
        <f>'Tariffs July 2021'!BA55</f>
        <v>0</v>
      </c>
      <c r="M67" s="207">
        <f>'Tariffs July 2021'!BB55</f>
        <v>0</v>
      </c>
      <c r="N67" s="207">
        <f>'Tariffs July 2021'!BC55</f>
        <v>0</v>
      </c>
      <c r="O67" s="205">
        <f>($F$6*'Tariffs July 2021'!AT55/100)*4</f>
        <v>125.70432</v>
      </c>
      <c r="P67" s="206" t="str">
        <f t="shared" ref="P67:P72" si="40">IF(SUM(K67:N67)=0,"No discount",IF(K67&gt;0,"Guaranteed off bill",IF(L67&gt;0,"Guaranteed off usage",IF(M67&gt;0,"Pay-on-time off bill","Pay-on-time off usage"))))</f>
        <v>No discount</v>
      </c>
      <c r="Q67" s="206" t="str">
        <f t="shared" ref="Q67:Q72" si="41">IF(OR(A67="Origin Energy",A67="Red Energy",A67="Powershop"),"Inclusive","Exclusive")</f>
        <v>Exclusive</v>
      </c>
      <c r="R67" s="293">
        <f t="shared" ref="R67:R72" si="42">IF(AND(P67="Guaranteed off bill",Q67="Inclusive"),((I67*1.1)-((I67*1.1)*K67/100))/1.1,IF(AND(P67="Guaranteed off usage",Q67="Inclusive"),((I67*1.1)-((H67*1.1)*L67/100))/1.1,IF(AND(P67="Guaranteed off bill",Q67="Exclusive"),I67-(I67*K67/100),IF(AND(P67="Guaranteed off usage",Q67="Exclusive"),I67-(H67*L67/100),IF(Q67="Inclusive",((I67*1.1))/1.1,I67)))))</f>
        <v>1280.0502887999999</v>
      </c>
      <c r="S67" s="247">
        <f t="shared" ref="S67:S72" si="43">IF(AND(P67="Pay-on-time off bill",Q67="Inclusive"),((R67*1.1)-((R67*1.1)*M67/100))/1.1,IF(AND(P67="Pay-on-time off usage",Q67="Inclusive"),((R67*1.1)-((H67*1.1)*N67/100))/1.1,IF(AND(P67="Pay-on-time off bill",Q67="Exclusive"),R67-(R67*M67/100),IF(AND(P67="Pay-on-time off usage",Q67="Exclusive"),R67-(H67*N67/100),IF(Q67="Inclusive",((R67*1.1))/1.1,R67)))))</f>
        <v>1280.0502887999999</v>
      </c>
      <c r="T67" s="247">
        <f t="shared" ref="T67:T72" si="44">R67-O67</f>
        <v>1154.3459687999998</v>
      </c>
      <c r="U67" s="247">
        <f t="shared" ref="U67:U72" si="45">S67-O67</f>
        <v>1154.3459687999998</v>
      </c>
      <c r="V67" s="292">
        <f t="shared" ref="V67:V72" si="46">T67*1.1</f>
        <v>1269.7805656799999</v>
      </c>
      <c r="W67" s="292">
        <f t="shared" ref="W67:W72" si="47">U67*1.1</f>
        <v>1269.7805656799999</v>
      </c>
      <c r="X67" s="207">
        <f>'Tariffs July 2021'!BL55</f>
        <v>0</v>
      </c>
      <c r="Y67" s="207" t="str">
        <f>'Tariffs July 2021'!BM55</f>
        <v>n</v>
      </c>
      <c r="Z67" s="208">
        <f>'Tariffs July 2021'!G55</f>
        <v>42916</v>
      </c>
      <c r="AA67" s="342"/>
      <c r="AB67" s="342"/>
      <c r="AC67" s="342"/>
      <c r="AD67" s="342"/>
      <c r="AE67" s="342"/>
      <c r="AF67" s="342"/>
      <c r="AG67" s="342"/>
      <c r="AH67" s="342"/>
      <c r="AI67" s="342"/>
      <c r="AJ67" s="342"/>
      <c r="AK67" s="342"/>
      <c r="AL67" s="342"/>
      <c r="AM67" s="342"/>
      <c r="AN67" s="342"/>
      <c r="AO67" s="342"/>
      <c r="AP67" s="342"/>
      <c r="AQ67" s="342"/>
      <c r="AR67" s="342"/>
      <c r="AS67" s="342"/>
      <c r="AT67" s="342"/>
      <c r="AU67" s="342"/>
      <c r="AV67" s="342"/>
      <c r="AW67" s="342"/>
      <c r="AX67" s="342"/>
    </row>
    <row r="68" spans="1:1024 1029:4092 4097:8190 8193:9214 9219:12287 12290:13312 13315:14336 14341:16384" x14ac:dyDescent="0.15">
      <c r="A68" s="201" t="str">
        <f>'Tariffs July 2021'!K56</f>
        <v>Momentum Energy</v>
      </c>
      <c r="B68" s="202" t="str">
        <f>'Tariffs July 2021'!L56</f>
        <v>Solar Step Up</v>
      </c>
      <c r="C68" s="203">
        <f>IF('Tariffs July 2021'!BP56=0,91*'Tariffs July 2021'!M56/100,(91*'Tariffs July 2021'!M56/100)+'Tariffs July 2021'!BP56/4)</f>
        <v>80.907272727272712</v>
      </c>
      <c r="D68" s="203">
        <f>IF('Tariffs July 2021'!O56="",$K$5*'Tariffs July 2021'!N56/100,IF($K$5&gt;='Tariffs July 2021'!P56,('Tariffs July 2021'!P56*'Tariffs July 2021'!N56/100),($K$5*'Tariffs July 2021'!N56/100)))</f>
        <v>259.02694176363633</v>
      </c>
      <c r="E68" s="203">
        <f>IF('Tariffs July 2021'!T56&gt;0,IF(($K$5&lt;'Tariffs July 2021'!T56),(0),($K$5-'Tariffs July 2021'!T56)*'Tariffs July 2021'!U56/100),IF(AND('Tariffs July 2021'!R56&gt;0,'Tariffs July 2021'!T56=""),IF(($K$5&lt;'Tariffs July 2021'!R56),(0),($K$5-'Tariffs July 2021'!R56)*'Tariffs July 2021'!S56/100),IF(AND('Tariffs July 2021'!P56&gt;0,'Tariffs July 2021'!R56=""),IF(($K$5&lt;'Tariffs July 2021'!P56),(0),($K$5-'Tariffs July 2021'!P56)*'Tariffs July 2021'!Q56/100),0)))</f>
        <v>0</v>
      </c>
      <c r="F68" s="203">
        <f>($L$5)*'Tariffs July 2021'!AE56/100</f>
        <v>32.455121836363631</v>
      </c>
      <c r="G68" s="203">
        <f t="shared" si="36"/>
        <v>372.38933632727264</v>
      </c>
      <c r="H68" s="203">
        <f t="shared" si="37"/>
        <v>1165.9282543999998</v>
      </c>
      <c r="I68" s="247">
        <f t="shared" si="38"/>
        <v>1489.5573453090906</v>
      </c>
      <c r="J68" s="204">
        <f t="shared" si="39"/>
        <v>1638.5130798399998</v>
      </c>
      <c r="K68" s="207">
        <f>'Tariffs July 2021'!AZ56</f>
        <v>0</v>
      </c>
      <c r="L68" s="207">
        <f>'Tariffs July 2021'!BA56</f>
        <v>0</v>
      </c>
      <c r="M68" s="207">
        <f>'Tariffs July 2021'!BB56</f>
        <v>0</v>
      </c>
      <c r="N68" s="207">
        <f>'Tariffs July 2021'!BC56</f>
        <v>0</v>
      </c>
      <c r="O68" s="205">
        <f>($F$6*'Tariffs July 2021'!AT56/100)*4</f>
        <v>314.26079999999996</v>
      </c>
      <c r="P68" s="206" t="str">
        <f t="shared" si="40"/>
        <v>No discount</v>
      </c>
      <c r="Q68" s="206" t="str">
        <f t="shared" si="41"/>
        <v>Exclusive</v>
      </c>
      <c r="R68" s="293">
        <f t="shared" si="42"/>
        <v>1489.5573453090906</v>
      </c>
      <c r="S68" s="247">
        <f t="shared" si="43"/>
        <v>1489.5573453090906</v>
      </c>
      <c r="T68" s="247">
        <f t="shared" si="44"/>
        <v>1175.2965453090906</v>
      </c>
      <c r="U68" s="247">
        <f t="shared" si="45"/>
        <v>1175.2965453090906</v>
      </c>
      <c r="V68" s="292">
        <f t="shared" si="46"/>
        <v>1292.8261998399996</v>
      </c>
      <c r="W68" s="292">
        <f t="shared" si="47"/>
        <v>1292.8261998399996</v>
      </c>
      <c r="X68" s="207">
        <f>'Tariffs July 2021'!BL56</f>
        <v>0</v>
      </c>
      <c r="Y68" s="207" t="str">
        <f>'Tariffs July 2021'!BM56</f>
        <v>n</v>
      </c>
      <c r="Z68" s="208">
        <f>'Tariffs July 2021'!G56</f>
        <v>42916</v>
      </c>
      <c r="AA68" s="342"/>
      <c r="AB68" s="342"/>
      <c r="AC68" s="342"/>
      <c r="AD68" s="342"/>
      <c r="AE68" s="342"/>
      <c r="AF68" s="342"/>
      <c r="AG68" s="342"/>
      <c r="AH68" s="342"/>
      <c r="AI68" s="342"/>
      <c r="AJ68" s="342"/>
      <c r="AK68" s="342"/>
      <c r="AL68" s="342"/>
      <c r="AM68" s="342"/>
      <c r="AN68" s="342"/>
      <c r="AO68" s="342"/>
      <c r="AP68" s="342"/>
      <c r="AQ68" s="342"/>
      <c r="AR68" s="342"/>
      <c r="AS68" s="342"/>
      <c r="AT68" s="342"/>
      <c r="AU68" s="342"/>
      <c r="AV68" s="342"/>
      <c r="AW68" s="342"/>
      <c r="AX68" s="342"/>
    </row>
    <row r="69" spans="1:1024 1029:4092 4097:8190 8193:9214 9219:12287 12290:13312 13315:14336 14341:16384" x14ac:dyDescent="0.15">
      <c r="A69" s="201" t="str">
        <f>'Tariffs July 2021'!K57</f>
        <v>Bright Spark Power</v>
      </c>
      <c r="B69" s="202" t="str">
        <f>'Tariffs July 2021'!L57</f>
        <v>12 Month Contract</v>
      </c>
      <c r="C69" s="203">
        <f>IF('Tariffs July 2021'!BP57=0,91*'Tariffs July 2021'!M57/100,(91*'Tariffs July 2021'!M57/100)+'Tariffs July 2021'!BP57/4)</f>
        <v>81.899999999999991</v>
      </c>
      <c r="D69" s="203">
        <f>IF('Tariffs July 2021'!O57="",$K$5*'Tariffs July 2021'!N57/100,IF($K$5&gt;='Tariffs July 2021'!P57,('Tariffs July 2021'!P57*'Tariffs July 2021'!N57/100),($K$5*'Tariffs July 2021'!N57/100)))</f>
        <v>236.64322598181818</v>
      </c>
      <c r="E69" s="203">
        <f>IF('Tariffs July 2021'!T57&gt;0,IF(($K$5&lt;'Tariffs July 2021'!T57),(0),($K$5-'Tariffs July 2021'!T57)*'Tariffs July 2021'!U57/100),IF(AND('Tariffs July 2021'!R57&gt;0,'Tariffs July 2021'!T57=""),IF(($K$5&lt;'Tariffs July 2021'!R57),(0),($K$5-'Tariffs July 2021'!R57)*'Tariffs July 2021'!S57/100),IF(AND('Tariffs July 2021'!P57&gt;0,'Tariffs July 2021'!R57=""),IF(($K$5&lt;'Tariffs July 2021'!P57),(0),($K$5-'Tariffs July 2021'!P57)*'Tariffs July 2021'!Q57/100),0)))</f>
        <v>0</v>
      </c>
      <c r="F69" s="203">
        <f>($L$5)*'Tariffs July 2021'!AE57/100</f>
        <v>32.265214745454543</v>
      </c>
      <c r="G69" s="203">
        <f t="shared" si="36"/>
        <v>350.80844072727274</v>
      </c>
      <c r="H69" s="203">
        <f t="shared" si="37"/>
        <v>1075.633762909091</v>
      </c>
      <c r="I69" s="247">
        <f t="shared" si="38"/>
        <v>1403.233762909091</v>
      </c>
      <c r="J69" s="204">
        <f t="shared" si="39"/>
        <v>1543.5571392000002</v>
      </c>
      <c r="K69" s="207">
        <f>'Tariffs July 2021'!AZ57</f>
        <v>0</v>
      </c>
      <c r="L69" s="207">
        <f>'Tariffs July 2021'!BA57</f>
        <v>0</v>
      </c>
      <c r="M69" s="207">
        <f>'Tariffs July 2021'!BB57</f>
        <v>0</v>
      </c>
      <c r="N69" s="207">
        <f>'Tariffs July 2021'!BC57</f>
        <v>0</v>
      </c>
      <c r="O69" s="205">
        <f>($F$6*'Tariffs July 2021'!AT57/100)*4</f>
        <v>219.98255999999998</v>
      </c>
      <c r="P69" s="206" t="str">
        <f t="shared" si="40"/>
        <v>No discount</v>
      </c>
      <c r="Q69" s="206" t="str">
        <f t="shared" si="41"/>
        <v>Exclusive</v>
      </c>
      <c r="R69" s="293">
        <f t="shared" si="42"/>
        <v>1403.233762909091</v>
      </c>
      <c r="S69" s="247">
        <f t="shared" si="43"/>
        <v>1403.233762909091</v>
      </c>
      <c r="T69" s="247">
        <f t="shared" si="44"/>
        <v>1183.251202909091</v>
      </c>
      <c r="U69" s="247">
        <f t="shared" si="45"/>
        <v>1183.251202909091</v>
      </c>
      <c r="V69" s="292">
        <f t="shared" si="46"/>
        <v>1301.5763232000002</v>
      </c>
      <c r="W69" s="292">
        <f t="shared" si="47"/>
        <v>1301.5763232000002</v>
      </c>
      <c r="X69" s="207">
        <f>'Tariffs July 2021'!BL57</f>
        <v>12</v>
      </c>
      <c r="Y69" s="207" t="str">
        <f>'Tariffs July 2021'!BM57</f>
        <v>n</v>
      </c>
      <c r="Z69" s="208">
        <f>'Tariffs July 2021'!G57</f>
        <v>42916</v>
      </c>
      <c r="AA69" s="342"/>
      <c r="AB69" s="342"/>
      <c r="AC69" s="342"/>
      <c r="AD69" s="342"/>
      <c r="AE69" s="342"/>
      <c r="AF69" s="342"/>
      <c r="AG69" s="342"/>
      <c r="AH69" s="342"/>
      <c r="AI69" s="342"/>
      <c r="AJ69" s="342"/>
      <c r="AK69" s="342"/>
      <c r="AL69" s="342"/>
      <c r="AM69" s="342"/>
      <c r="AN69" s="342"/>
      <c r="AO69" s="342"/>
      <c r="AP69" s="342"/>
      <c r="AQ69" s="342"/>
      <c r="AR69" s="342"/>
      <c r="AS69" s="342"/>
      <c r="AT69" s="342"/>
      <c r="AU69" s="342"/>
      <c r="AV69" s="342"/>
      <c r="AW69" s="342"/>
      <c r="AX69" s="342"/>
    </row>
    <row r="70" spans="1:1024 1029:4092 4097:8190 8193:9214 9219:12287 12290:13312 13315:14336 14341:16384" x14ac:dyDescent="0.15">
      <c r="A70" s="201" t="str">
        <f>'Tariffs July 2021'!K58</f>
        <v>Enova Energy</v>
      </c>
      <c r="B70" s="202" t="str">
        <f>'Tariffs July 2021'!L58</f>
        <v>Solar Premium</v>
      </c>
      <c r="C70" s="203">
        <f>IF('Tariffs July 2021'!BP58=0,91*'Tariffs July 2021'!M58/100,(91*'Tariffs July 2021'!M58/100)+'Tariffs July 2021'!BP58/4)</f>
        <v>93.481818181818184</v>
      </c>
      <c r="D70" s="203">
        <f>IF('Tariffs July 2021'!O58="",$K$5*'Tariffs July 2021'!N58/100,IF($K$5&gt;='Tariffs July 2021'!P58,('Tariffs July 2021'!P58*'Tariffs July 2021'!N58/100),($K$5*'Tariffs July 2021'!N58/100)))</f>
        <v>235.67469981818181</v>
      </c>
      <c r="E70" s="203">
        <f>IF('Tariffs July 2021'!T58&gt;0,IF(($K$5&lt;'Tariffs July 2021'!T58),(0),($K$5-'Tariffs July 2021'!T58)*'Tariffs July 2021'!U58/100),IF(AND('Tariffs July 2021'!R58&gt;0,'Tariffs July 2021'!T58=""),IF(($K$5&lt;'Tariffs July 2021'!R58),(0),($K$5-'Tariffs July 2021'!R58)*'Tariffs July 2021'!S58/100),IF(AND('Tariffs July 2021'!P58&gt;0,'Tariffs July 2021'!R58=""),IF(($K$5&lt;'Tariffs July 2021'!P58),(0),($K$5-'Tariffs July 2021'!P58)*'Tariffs July 2021'!Q58/100),0)))</f>
        <v>0</v>
      </c>
      <c r="F70" s="203">
        <f>($L$5)*'Tariffs July 2021'!AE58/100</f>
        <v>28.315147254545451</v>
      </c>
      <c r="G70" s="203">
        <f t="shared" si="36"/>
        <v>357.47166525454543</v>
      </c>
      <c r="H70" s="203">
        <f t="shared" si="37"/>
        <v>1055.9593882909089</v>
      </c>
      <c r="I70" s="247">
        <f t="shared" si="38"/>
        <v>1429.8866610181817</v>
      </c>
      <c r="J70" s="204">
        <f t="shared" si="39"/>
        <v>1572.8753271200001</v>
      </c>
      <c r="K70" s="207">
        <f>'Tariffs July 2021'!AZ58</f>
        <v>0</v>
      </c>
      <c r="L70" s="207">
        <f>'Tariffs July 2021'!BA58</f>
        <v>0</v>
      </c>
      <c r="M70" s="207">
        <f>'Tariffs July 2021'!BB58</f>
        <v>0</v>
      </c>
      <c r="N70" s="207">
        <f>'Tariffs July 2021'!BC58</f>
        <v>0</v>
      </c>
      <c r="O70" s="205">
        <f>($F$6*'Tariffs July 2021'!AT58/100)*4</f>
        <v>314.26079999999996</v>
      </c>
      <c r="P70" s="206" t="str">
        <f t="shared" si="40"/>
        <v>No discount</v>
      </c>
      <c r="Q70" s="206" t="str">
        <f t="shared" si="41"/>
        <v>Exclusive</v>
      </c>
      <c r="R70" s="293">
        <f t="shared" si="42"/>
        <v>1429.8866610181817</v>
      </c>
      <c r="S70" s="247">
        <f t="shared" si="43"/>
        <v>1429.8866610181817</v>
      </c>
      <c r="T70" s="247">
        <f t="shared" si="44"/>
        <v>1115.6258610181817</v>
      </c>
      <c r="U70" s="247">
        <f t="shared" si="45"/>
        <v>1115.6258610181817</v>
      </c>
      <c r="V70" s="292">
        <f t="shared" si="46"/>
        <v>1227.1884471199999</v>
      </c>
      <c r="W70" s="292">
        <f t="shared" si="47"/>
        <v>1227.1884471199999</v>
      </c>
      <c r="X70" s="207">
        <f>'Tariffs July 2021'!BL58</f>
        <v>0</v>
      </c>
      <c r="Y70" s="207" t="str">
        <f>'Tariffs July 2021'!BM58</f>
        <v>n</v>
      </c>
      <c r="Z70" s="208">
        <f>'Tariffs July 2021'!G58</f>
        <v>42755</v>
      </c>
      <c r="AA70" s="342"/>
      <c r="AB70" s="342"/>
      <c r="AC70" s="342"/>
      <c r="AD70" s="342"/>
      <c r="AE70" s="342"/>
      <c r="AF70" s="342"/>
      <c r="AG70" s="342"/>
      <c r="AH70" s="342"/>
      <c r="AI70" s="342"/>
      <c r="AJ70" s="342"/>
      <c r="AK70" s="342"/>
      <c r="AL70" s="342"/>
      <c r="AM70" s="342"/>
      <c r="AN70" s="342"/>
      <c r="AO70" s="342"/>
      <c r="AP70" s="342"/>
      <c r="AQ70" s="342"/>
      <c r="AR70" s="342"/>
      <c r="AS70" s="342"/>
      <c r="AT70" s="342"/>
      <c r="AU70" s="342"/>
      <c r="AV70" s="342"/>
      <c r="AW70" s="342"/>
      <c r="AX70" s="342"/>
    </row>
    <row r="71" spans="1:1024 1029:4092 4097:8190 8193:9214 9219:12287 12290:13312 13315:14336 14341:16384" x14ac:dyDescent="0.15">
      <c r="A71" s="201" t="str">
        <f>'Tariffs July 2021'!K59</f>
        <v>Glow Power</v>
      </c>
      <c r="B71" s="202" t="str">
        <f>'Tariffs July 2021'!L59</f>
        <v>Everyday Saver</v>
      </c>
      <c r="C71" s="203">
        <f>IF('Tariffs July 2021'!BP59=0,91*'Tariffs July 2021'!M59/100,(91*'Tariffs July 2021'!M59/100)+'Tariffs July 2021'!BP59/4)</f>
        <v>83.968181818181819</v>
      </c>
      <c r="D71" s="203">
        <f>IF('Tariffs July 2021'!O59="",$K$5*'Tariffs July 2021'!N59/100,IF($K$5&gt;='Tariffs July 2021'!P59,('Tariffs July 2021'!P59*'Tariffs July 2021'!N59/100),($K$5*'Tariffs July 2021'!N59/100)))</f>
        <v>207.80266910909089</v>
      </c>
      <c r="E71" s="203">
        <f>IF('Tariffs July 2021'!T59&gt;0,IF(($K$5&lt;'Tariffs July 2021'!T59),(0),($K$5-'Tariffs July 2021'!T59)*'Tariffs July 2021'!U59/100),IF(AND('Tariffs July 2021'!R59&gt;0,'Tariffs July 2021'!T59=""),IF(($K$5&lt;'Tariffs July 2021'!R59),(0),($K$5-'Tariffs July 2021'!R59)*'Tariffs July 2021'!S59/100),IF(AND('Tariffs July 2021'!P59&gt;0,'Tariffs July 2021'!R59=""),IF(($K$5&lt;'Tariffs July 2021'!P59),(0),($K$5-'Tariffs July 2021'!P59)*'Tariffs July 2021'!Q59/100),0)))</f>
        <v>0</v>
      </c>
      <c r="F71" s="203">
        <f>($L$5)*'Tariffs July 2021'!AE59/100</f>
        <v>34.164285654545445</v>
      </c>
      <c r="G71" s="203">
        <f t="shared" si="36"/>
        <v>325.93513658181814</v>
      </c>
      <c r="H71" s="203">
        <f t="shared" si="37"/>
        <v>967.86781905454529</v>
      </c>
      <c r="I71" s="247">
        <f t="shared" si="38"/>
        <v>1303.7405463272726</v>
      </c>
      <c r="J71" s="204">
        <f t="shared" si="39"/>
        <v>1434.11460096</v>
      </c>
      <c r="K71" s="207">
        <f>'Tariffs July 2021'!AZ59</f>
        <v>0</v>
      </c>
      <c r="L71" s="207">
        <f>'Tariffs July 2021'!BA59</f>
        <v>0</v>
      </c>
      <c r="M71" s="207">
        <f>'Tariffs July 2021'!BB59</f>
        <v>0</v>
      </c>
      <c r="N71" s="207">
        <f>'Tariffs July 2021'!BC59</f>
        <v>0</v>
      </c>
      <c r="O71" s="205">
        <f>($F$6*'Tariffs July 2021'!AT59/100)*4</f>
        <v>219.98255999999998</v>
      </c>
      <c r="P71" s="206" t="str">
        <f t="shared" si="40"/>
        <v>No discount</v>
      </c>
      <c r="Q71" s="206" t="str">
        <f t="shared" si="41"/>
        <v>Exclusive</v>
      </c>
      <c r="R71" s="293">
        <f t="shared" si="42"/>
        <v>1303.7405463272726</v>
      </c>
      <c r="S71" s="247">
        <f t="shared" si="43"/>
        <v>1303.7405463272726</v>
      </c>
      <c r="T71" s="247">
        <f t="shared" si="44"/>
        <v>1083.7579863272726</v>
      </c>
      <c r="U71" s="247">
        <f t="shared" si="45"/>
        <v>1083.7579863272726</v>
      </c>
      <c r="V71" s="292">
        <f t="shared" si="46"/>
        <v>1192.13378496</v>
      </c>
      <c r="W71" s="292">
        <f t="shared" si="47"/>
        <v>1192.13378496</v>
      </c>
      <c r="X71" s="207">
        <f>'Tariffs July 2021'!BL59</f>
        <v>0</v>
      </c>
      <c r="Y71" s="207" t="str">
        <f>'Tariffs July 2021'!BM59</f>
        <v>n</v>
      </c>
      <c r="Z71" s="208">
        <f>'Tariffs July 2021'!G59</f>
        <v>42768</v>
      </c>
      <c r="AA71" s="342"/>
      <c r="AB71" s="342"/>
      <c r="AC71" s="342"/>
      <c r="AD71" s="342"/>
      <c r="AE71" s="342"/>
      <c r="AF71" s="342"/>
      <c r="AG71" s="342"/>
      <c r="AH71" s="342"/>
      <c r="AI71" s="342"/>
      <c r="AJ71" s="342"/>
      <c r="AK71" s="342"/>
      <c r="AL71" s="342"/>
      <c r="AM71" s="342"/>
      <c r="AN71" s="342"/>
      <c r="AO71" s="342"/>
      <c r="AP71" s="342"/>
      <c r="AQ71" s="342"/>
      <c r="AR71" s="342"/>
      <c r="AS71" s="342"/>
      <c r="AT71" s="342"/>
      <c r="AU71" s="342"/>
      <c r="AV71" s="342"/>
      <c r="AW71" s="342"/>
      <c r="AX71" s="342"/>
    </row>
    <row r="72" spans="1:1024 1029:4092 4097:8190 8193:9214 9219:12287 12290:13312 13315:14336 14341:16384" x14ac:dyDescent="0.15">
      <c r="A72" s="201" t="str">
        <f>'Tariffs July 2021'!K60</f>
        <v>Radian Energy</v>
      </c>
      <c r="B72" s="202" t="str">
        <f>'Tariffs July 2021'!L60</f>
        <v>Grid to Go</v>
      </c>
      <c r="C72" s="203">
        <f>IF('Tariffs July 2021'!BP60=0,91*'Tariffs July 2021'!M60/100,(91*'Tariffs July 2021'!M60/100)+'Tariffs July 2021'!BP60/4)</f>
        <v>82.677636363636353</v>
      </c>
      <c r="D72" s="203">
        <f>IF('Tariffs July 2021'!O60="",$K$5*'Tariffs July 2021'!N60/100,IF($K$5&gt;='Tariffs July 2021'!P60,('Tariffs July 2021'!P60*'Tariffs July 2021'!N60/100),($K$5*'Tariffs July 2021'!N60/100)))</f>
        <v>214.68996627272725</v>
      </c>
      <c r="E72" s="203">
        <f>IF('Tariffs July 2021'!T60&gt;0,IF(($K$5&lt;'Tariffs July 2021'!T60),(0),($K$5-'Tariffs July 2021'!T60)*'Tariffs July 2021'!U60/100),IF(AND('Tariffs July 2021'!R60&gt;0,'Tariffs July 2021'!T60=""),IF(($K$5&lt;'Tariffs July 2021'!R60),(0),($K$5-'Tariffs July 2021'!R60)*'Tariffs July 2021'!S60/100),IF(AND('Tariffs July 2021'!P60&gt;0,'Tariffs July 2021'!R60=""),IF(($K$5&lt;'Tariffs July 2021'!P60),(0),($K$5-'Tariffs July 2021'!P60)*'Tariffs July 2021'!Q60/100),0)))</f>
        <v>0</v>
      </c>
      <c r="F72" s="203">
        <f>($L$5)*'Tariffs July 2021'!AE60/100</f>
        <v>27.726435272727269</v>
      </c>
      <c r="G72" s="203">
        <f t="shared" si="36"/>
        <v>325.09403790909084</v>
      </c>
      <c r="H72" s="203">
        <f t="shared" si="37"/>
        <v>969.66560618181802</v>
      </c>
      <c r="I72" s="247">
        <f t="shared" si="38"/>
        <v>1300.3761516363634</v>
      </c>
      <c r="J72" s="204">
        <f t="shared" si="39"/>
        <v>1430.4137667999998</v>
      </c>
      <c r="K72" s="207">
        <f>'Tariffs July 2021'!AZ60</f>
        <v>0</v>
      </c>
      <c r="L72" s="207">
        <f>'Tariffs July 2021'!BA60</f>
        <v>0</v>
      </c>
      <c r="M72" s="207">
        <f>'Tariffs July 2021'!BB60</f>
        <v>0</v>
      </c>
      <c r="N72" s="207">
        <f>'Tariffs July 2021'!BC60</f>
        <v>0</v>
      </c>
      <c r="O72" s="205">
        <f>($F$6*'Tariffs July 2021'!AT60/100)*4</f>
        <v>188.55647999999997</v>
      </c>
      <c r="P72" s="206" t="str">
        <f t="shared" si="40"/>
        <v>No discount</v>
      </c>
      <c r="Q72" s="206" t="str">
        <f t="shared" si="41"/>
        <v>Exclusive</v>
      </c>
      <c r="R72" s="293">
        <f t="shared" si="42"/>
        <v>1300.3761516363634</v>
      </c>
      <c r="S72" s="247">
        <f t="shared" si="43"/>
        <v>1300.3761516363634</v>
      </c>
      <c r="T72" s="247">
        <f t="shared" si="44"/>
        <v>1111.8196716363634</v>
      </c>
      <c r="U72" s="247">
        <f t="shared" si="45"/>
        <v>1111.8196716363634</v>
      </c>
      <c r="V72" s="292">
        <f t="shared" si="46"/>
        <v>1223.0016387999999</v>
      </c>
      <c r="W72" s="292">
        <f t="shared" si="47"/>
        <v>1223.0016387999999</v>
      </c>
      <c r="X72" s="207">
        <f>'Tariffs July 2021'!BL60</f>
        <v>0</v>
      </c>
      <c r="Y72" s="207" t="str">
        <f>'Tariffs July 2021'!BM60</f>
        <v>n</v>
      </c>
      <c r="Z72" s="208">
        <f>'Tariffs July 2021'!G60</f>
        <v>42858</v>
      </c>
      <c r="AA72" s="342"/>
      <c r="AB72" s="342"/>
      <c r="AC72" s="342"/>
      <c r="AD72" s="342"/>
      <c r="AE72" s="342"/>
      <c r="AF72" s="342"/>
      <c r="AG72" s="342"/>
      <c r="AH72" s="342"/>
      <c r="AI72" s="342"/>
      <c r="AJ72" s="342"/>
      <c r="AK72" s="342"/>
      <c r="AL72" s="342"/>
      <c r="AM72" s="342"/>
      <c r="AN72" s="342"/>
      <c r="AO72" s="342"/>
      <c r="AP72" s="342"/>
      <c r="AQ72" s="342"/>
      <c r="AR72" s="342"/>
      <c r="AS72" s="342"/>
      <c r="AT72" s="342"/>
      <c r="AU72" s="342"/>
      <c r="AV72" s="342"/>
      <c r="AW72" s="342"/>
      <c r="AX72" s="342"/>
    </row>
    <row r="73" spans="1:1024 1029:4092 4097:8190 8193:9214 9219:12287 12290:13312 13315:14336 14341:16384" customFormat="1" ht="13" x14ac:dyDescent="0.15">
      <c r="A73" s="342"/>
      <c r="B73" s="342"/>
      <c r="C73" s="342"/>
      <c r="D73" s="342"/>
      <c r="E73" s="342"/>
      <c r="F73" s="342"/>
      <c r="G73" s="342"/>
      <c r="H73" s="342"/>
      <c r="I73" s="342"/>
      <c r="J73" s="342"/>
      <c r="K73" s="342"/>
      <c r="L73" s="342"/>
      <c r="M73" s="342"/>
      <c r="N73" s="342"/>
      <c r="O73" s="342"/>
      <c r="P73" s="342"/>
      <c r="Q73" s="342"/>
      <c r="R73" s="342"/>
      <c r="S73" s="342"/>
      <c r="T73" s="342"/>
      <c r="U73" s="342"/>
      <c r="V73" s="342"/>
      <c r="W73" s="342"/>
      <c r="X73" s="342"/>
      <c r="Y73" s="342"/>
      <c r="Z73" s="342"/>
      <c r="AA73" s="342"/>
      <c r="AB73" s="342"/>
      <c r="AC73" s="342"/>
      <c r="AD73" s="342"/>
      <c r="AE73" s="342"/>
      <c r="AF73" s="342"/>
      <c r="AG73" s="342"/>
      <c r="AH73" s="342"/>
      <c r="AI73" s="342"/>
      <c r="AJ73" s="342"/>
      <c r="AK73" s="342"/>
      <c r="AL73" s="342"/>
      <c r="AM73" s="342"/>
      <c r="AN73" s="342"/>
      <c r="AO73" s="342"/>
      <c r="AP73" s="342"/>
      <c r="AQ73" s="342"/>
      <c r="AR73" s="342"/>
      <c r="AS73" s="342"/>
      <c r="AT73" s="342"/>
      <c r="AU73" s="342"/>
      <c r="AV73" s="342"/>
      <c r="AW73" s="342"/>
      <c r="AX73" s="342"/>
    </row>
    <row r="74" spans="1:1024 1029:4092 4097:8190 8193:9214 9219:12287 12290:13312 13315:14336 14341:16384" customFormat="1" thickBot="1" x14ac:dyDescent="0.2">
      <c r="A74" s="342"/>
      <c r="B74" s="342"/>
      <c r="C74" s="342"/>
      <c r="D74" s="342"/>
      <c r="E74" s="342"/>
      <c r="F74" s="342"/>
      <c r="G74" s="342"/>
      <c r="H74" s="342"/>
      <c r="I74" s="342"/>
      <c r="J74" s="342"/>
      <c r="K74" s="342"/>
      <c r="L74" s="342"/>
      <c r="M74" s="342"/>
      <c r="N74" s="342"/>
      <c r="O74" s="342"/>
      <c r="P74" s="342"/>
      <c r="Q74" s="342"/>
      <c r="R74" s="342"/>
      <c r="S74" s="342"/>
      <c r="T74" s="342"/>
      <c r="U74" s="342"/>
      <c r="V74" s="342"/>
      <c r="W74" s="342"/>
      <c r="X74" s="342"/>
      <c r="Y74" s="342"/>
      <c r="Z74" s="342"/>
      <c r="AA74" s="342"/>
      <c r="AB74" s="342"/>
      <c r="AC74" s="342"/>
      <c r="AD74" s="342"/>
      <c r="AE74" s="342"/>
      <c r="AF74" s="342"/>
      <c r="AG74" s="342"/>
      <c r="AH74" s="342"/>
      <c r="AI74" s="342"/>
      <c r="AJ74" s="342"/>
      <c r="AK74" s="342"/>
      <c r="AL74" s="342"/>
      <c r="AM74" s="342"/>
      <c r="AN74" s="342"/>
      <c r="AO74" s="342"/>
      <c r="AP74" s="342"/>
      <c r="AQ74" s="342"/>
      <c r="AR74" s="342"/>
      <c r="AS74" s="342"/>
      <c r="AT74" s="342"/>
      <c r="AU74" s="342"/>
      <c r="AV74" s="342"/>
      <c r="AW74" s="342"/>
      <c r="AX74" s="342"/>
    </row>
    <row r="75" spans="1:1024 1029:4092 4097:8190 8193:9214 9219:12287 12290:13312 13315:14336 14341:16384" x14ac:dyDescent="0.15">
      <c r="A75" s="257" t="s">
        <v>201</v>
      </c>
      <c r="B75" s="258"/>
      <c r="C75" s="258"/>
      <c r="D75" s="260"/>
      <c r="E75" s="260"/>
      <c r="F75" s="260"/>
      <c r="G75" s="261"/>
      <c r="H75" s="261"/>
      <c r="I75" s="258"/>
      <c r="J75" s="258"/>
      <c r="K75" s="258"/>
      <c r="L75" s="258"/>
      <c r="M75" s="258"/>
      <c r="N75" s="258"/>
      <c r="O75" s="258"/>
      <c r="P75" s="258"/>
      <c r="Q75" s="258"/>
      <c r="R75" s="258"/>
      <c r="S75" s="258"/>
      <c r="T75" s="258"/>
      <c r="U75" s="258"/>
      <c r="V75" s="258"/>
      <c r="W75" s="258"/>
      <c r="X75" s="258"/>
      <c r="Y75" s="258"/>
      <c r="Z75" s="259"/>
      <c r="AA75" s="342"/>
      <c r="AB75" s="342"/>
      <c r="AC75" s="342"/>
      <c r="AD75" s="342"/>
      <c r="AE75" s="342"/>
      <c r="AF75" s="342"/>
      <c r="AG75" s="342"/>
      <c r="AH75" s="342"/>
      <c r="AI75" s="342"/>
      <c r="AJ75" s="342"/>
      <c r="AK75" s="342"/>
      <c r="AL75" s="342"/>
      <c r="AM75" s="342"/>
      <c r="AN75" s="342"/>
      <c r="AO75" s="342"/>
      <c r="AP75" s="342"/>
      <c r="AQ75" s="342"/>
      <c r="AR75" s="342"/>
      <c r="AS75" s="342"/>
      <c r="AT75" s="342"/>
      <c r="AU75" s="342"/>
      <c r="AV75" s="342"/>
      <c r="AW75" s="342"/>
      <c r="AX75" s="342"/>
    </row>
    <row r="76" spans="1:1024 1029:4092 4097:8190 8193:9214 9219:12287 12290:13312 13315:14336 14341:16384" ht="75" x14ac:dyDescent="0.15">
      <c r="A76" s="262" t="s">
        <v>184</v>
      </c>
      <c r="B76" s="263" t="s">
        <v>222</v>
      </c>
      <c r="C76" s="291" t="s">
        <v>211</v>
      </c>
      <c r="D76" s="291" t="s">
        <v>113</v>
      </c>
      <c r="E76" s="291" t="s">
        <v>232</v>
      </c>
      <c r="F76" s="291" t="s">
        <v>235</v>
      </c>
      <c r="G76" s="289" t="s">
        <v>234</v>
      </c>
      <c r="H76" s="265" t="s">
        <v>206</v>
      </c>
      <c r="I76" s="265" t="s">
        <v>224</v>
      </c>
      <c r="J76" s="266" t="s">
        <v>571</v>
      </c>
      <c r="K76" s="267" t="s">
        <v>215</v>
      </c>
      <c r="L76" s="267" t="s">
        <v>189</v>
      </c>
      <c r="M76" s="267" t="s">
        <v>127</v>
      </c>
      <c r="N76" s="267" t="s">
        <v>209</v>
      </c>
      <c r="O76" s="268" t="s">
        <v>233</v>
      </c>
      <c r="P76" s="269" t="s">
        <v>572</v>
      </c>
      <c r="Q76" s="269" t="s">
        <v>573</v>
      </c>
      <c r="R76" s="270" t="s">
        <v>190</v>
      </c>
      <c r="S76" s="270" t="s">
        <v>148</v>
      </c>
      <c r="T76" s="270" t="s">
        <v>118</v>
      </c>
      <c r="U76" s="270" t="s">
        <v>161</v>
      </c>
      <c r="V76" s="268" t="s">
        <v>199</v>
      </c>
      <c r="W76" s="268" t="s">
        <v>210</v>
      </c>
      <c r="X76" s="273" t="s">
        <v>149</v>
      </c>
      <c r="Y76" s="267" t="s">
        <v>150</v>
      </c>
      <c r="Z76" s="272" t="s">
        <v>56</v>
      </c>
      <c r="AA76" s="342"/>
      <c r="AB76" s="342"/>
      <c r="AC76" s="342"/>
      <c r="AD76" s="342"/>
      <c r="AE76" s="342"/>
      <c r="AF76" s="342"/>
      <c r="AG76" s="342"/>
      <c r="AH76" s="342"/>
      <c r="AI76" s="342"/>
      <c r="AJ76" s="342"/>
      <c r="AK76" s="342"/>
      <c r="AL76" s="342"/>
      <c r="AM76" s="342"/>
      <c r="AN76" s="342"/>
      <c r="AO76" s="342"/>
      <c r="AP76" s="342"/>
      <c r="AQ76" s="342"/>
      <c r="AR76" s="342"/>
      <c r="AS76" s="342"/>
      <c r="AT76" s="342"/>
      <c r="AU76" s="342"/>
      <c r="AV76" s="342"/>
      <c r="AW76" s="342"/>
      <c r="AX76" s="342"/>
    </row>
    <row r="77" spans="1:1024 1029:4092 4097:8190 8193:9214 9219:12287 12290:13312 13315:14336 14341:16384" x14ac:dyDescent="0.15">
      <c r="A77" s="201" t="str">
        <f>'Tariffs July 2021'!K61</f>
        <v>AGL</v>
      </c>
      <c r="B77" s="202" t="str">
        <f>'Tariffs July 2021'!L61</f>
        <v>Solar Savers</v>
      </c>
      <c r="C77" s="203">
        <f>IF('Tariffs July 2021'!BP61=0,91*'Tariffs July 2021'!M61/100,(91*'Tariffs July 2021'!M61/100)+'Tariffs July 2021'!BP61/4)</f>
        <v>99.438181818181818</v>
      </c>
      <c r="D77" s="203">
        <f>IF('Tariffs July 2021'!O61="",$K$5*'Tariffs July 2021'!N61/100,IF($K$5&gt;='Tariffs July 2021'!P61,('Tariffs July 2021'!P61*'Tariffs July 2021'!N61/100),($K$5*'Tariffs July 2021'!N61/100)))</f>
        <v>237.71936616363632</v>
      </c>
      <c r="E77" s="203">
        <f>IF('Tariffs July 2021'!T61&gt;0,IF(($K$5&lt;'Tariffs July 2021'!T61),(0),($K$5-'Tariffs July 2021'!T61)*'Tariffs July 2021'!U61/100),IF(AND('Tariffs July 2021'!R61&gt;0,'Tariffs July 2021'!T61=""),IF(($K$5&lt;'Tariffs July 2021'!R61),(0),($K$5-'Tariffs July 2021'!R61)*'Tariffs July 2021'!S61/100),IF(AND('Tariffs July 2021'!P61&gt;0,'Tariffs July 2021'!R61=""),IF(($K$5&lt;'Tariffs July 2021'!P61),(0),($K$5-'Tariffs July 2021'!P61)*'Tariffs July 2021'!Q61/100),0)))</f>
        <v>0</v>
      </c>
      <c r="F77" s="203">
        <f>($L$5)*'Tariffs July 2021'!AE61/100</f>
        <v>33.005852399999995</v>
      </c>
      <c r="G77" s="203">
        <f>SUM(C77:F77)</f>
        <v>370.16340038181812</v>
      </c>
      <c r="H77" s="203">
        <f t="shared" ref="H77:H98" si="48">(G77-C77)*4</f>
        <v>1082.9008742545452</v>
      </c>
      <c r="I77" s="247">
        <f>G77*4</f>
        <v>1480.6536015272725</v>
      </c>
      <c r="J77" s="204">
        <f>I77*1.1</f>
        <v>1628.7189616799999</v>
      </c>
      <c r="K77" s="207">
        <f>'Tariffs July 2021'!AZ61</f>
        <v>0</v>
      </c>
      <c r="L77" s="207">
        <f>'Tariffs July 2021'!BA61</f>
        <v>0</v>
      </c>
      <c r="M77" s="207">
        <f>'Tariffs July 2021'!BB61</f>
        <v>0</v>
      </c>
      <c r="N77" s="207">
        <f>'Tariffs July 2021'!BC61</f>
        <v>0</v>
      </c>
      <c r="O77" s="205">
        <f>($F$6*'Tariffs July 2021'!AT61/100)*4</f>
        <v>471.39119999999997</v>
      </c>
      <c r="P77" s="206" t="str">
        <f>IF(SUM(K77:N77)=0,"No discount",IF(K77&gt;0,"Guaranteed off bill",IF(L77&gt;0,"Guaranteed off usage",IF(M77&gt;0,"Pay-on-time off bill","Pay-on-time off usage"))))</f>
        <v>No discount</v>
      </c>
      <c r="Q77" s="206" t="str">
        <f t="shared" ref="Q77:Q98" si="49">IF(OR(A77="Origin Energy",A77="Red Energy",A77="Powershop"),"Inclusive","Exclusive")</f>
        <v>Exclusive</v>
      </c>
      <c r="R77" s="293">
        <f>IF(AND(P77="Guaranteed off bill",Q77="Inclusive"),((I77*1.1)-((I77*1.1)*K77/100))/1.1,IF(AND(P77="Guaranteed off usage",Q77="Inclusive"),((I77*1.1)-((H77*1.1)*L77/100))/1.1,IF(AND(P77="Guaranteed off bill",Q77="Exclusive"),I77-(I77*K77/100),IF(AND(P77="Guaranteed off usage",Q77="Exclusive"),I77-(H77*L77/100),IF(Q77="Inclusive",((I77*1.1))/1.1,I77)))))</f>
        <v>1480.6536015272725</v>
      </c>
      <c r="S77" s="247">
        <f>IF(AND(P77="Pay-on-time off bill",Q77="Inclusive"),((R77*1.1)-((R77*1.1)*M77/100))/1.1,IF(AND(P77="Pay-on-time off usage",Q77="Inclusive"),((R77*1.1)-((H77*1.1)*N77/100))/1.1,IF(AND(P77="Pay-on-time off bill",Q77="Exclusive"),R77-(R77*M77/100),IF(AND(P77="Pay-on-time off usage",Q77="Exclusive"),R77-(H77*N77/100),IF(Q77="Inclusive",((R77*1.1))/1.1,R77)))))</f>
        <v>1480.6536015272725</v>
      </c>
      <c r="T77" s="247">
        <f t="shared" ref="T77:T98" si="50">R77-O77</f>
        <v>1009.2624015272725</v>
      </c>
      <c r="U77" s="247">
        <f t="shared" ref="U77:U98" si="51">S77-O77</f>
        <v>1009.2624015272725</v>
      </c>
      <c r="V77" s="292">
        <f t="shared" ref="V77:W89" si="52">T77*1.1</f>
        <v>1110.1886416799998</v>
      </c>
      <c r="W77" s="292">
        <f t="shared" si="52"/>
        <v>1110.1886416799998</v>
      </c>
      <c r="X77" s="207">
        <f>'Tariffs July 2021'!BL61</f>
        <v>0</v>
      </c>
      <c r="Y77" s="207" t="str">
        <f>'Tariffs July 2021'!BM61</f>
        <v>n</v>
      </c>
      <c r="Z77" s="208">
        <f>'Tariffs July 2021'!G61</f>
        <v>42922</v>
      </c>
      <c r="AA77" s="342"/>
      <c r="AB77" s="342"/>
      <c r="AC77" s="342"/>
      <c r="AD77" s="342"/>
      <c r="AE77" s="342"/>
      <c r="AF77" s="342"/>
      <c r="AG77" s="342"/>
      <c r="AH77" s="342"/>
      <c r="AI77" s="342"/>
      <c r="AJ77" s="342"/>
      <c r="AK77" s="342"/>
      <c r="AL77" s="342"/>
      <c r="AM77" s="342"/>
      <c r="AN77" s="342"/>
      <c r="AO77" s="342"/>
      <c r="AP77" s="342"/>
      <c r="AQ77" s="342"/>
      <c r="AR77" s="342"/>
      <c r="AS77" s="342"/>
      <c r="AT77" s="342"/>
      <c r="AU77" s="342"/>
      <c r="AV77" s="342"/>
      <c r="AW77" s="342"/>
      <c r="AX77" s="342"/>
    </row>
    <row r="78" spans="1:1024 1029:4092 4097:8190 8193:9214 9219:12287 12290:13312 13315:14336 14341:16384" x14ac:dyDescent="0.15">
      <c r="A78" s="201" t="str">
        <f>'Tariffs July 2021'!K62</f>
        <v>Diamond Energy</v>
      </c>
      <c r="B78" s="202" t="str">
        <f>'Tariffs July 2021'!L62</f>
        <v>Renewable Saver POT</v>
      </c>
      <c r="C78" s="203">
        <f>IF('Tariffs July 2021'!BP62=0,91*'Tariffs July 2021'!M62/100,(91*'Tariffs July 2021'!M62/100)+'Tariffs July 2021'!BP62/4)</f>
        <v>90.363</v>
      </c>
      <c r="D78" s="203">
        <f>IF('Tariffs July 2021'!O62="",$K$5*'Tariffs July 2021'!N62/100,IF($K$5&gt;='Tariffs July 2021'!P62,('Tariffs July 2021'!P62*'Tariffs July 2021'!N62/100),($K$5*'Tariffs July 2021'!N62/100)))</f>
        <v>228.01636363636359</v>
      </c>
      <c r="E78" s="203">
        <f>IF('Tariffs July 2021'!T62&gt;0,IF(($K$5&lt;'Tariffs July 2021'!T62),(0),($K$5-'Tariffs July 2021'!T62)*'Tariffs July 2021'!U62/100),IF(AND('Tariffs July 2021'!R62&gt;0,'Tariffs July 2021'!T62=""),IF(($K$5&lt;'Tariffs July 2021'!R62),(0),($K$5-'Tariffs July 2021'!R62)*'Tariffs July 2021'!S62/100),IF(AND('Tariffs July 2021'!P62&gt;0,'Tariffs July 2021'!R62=""),IF(($K$5&lt;'Tariffs July 2021'!P62),(0),($K$5-'Tariffs July 2021'!P62)*'Tariffs July 2021'!Q62/100),0)))</f>
        <v>42.50165827272729</v>
      </c>
      <c r="F78" s="203">
        <f>($L$5)*'Tariffs July 2021'!AE62/100</f>
        <v>37.506650454545451</v>
      </c>
      <c r="G78" s="203">
        <f t="shared" ref="G78:G98" si="53">SUM(C78:F78)</f>
        <v>398.38767236363628</v>
      </c>
      <c r="H78" s="203">
        <f t="shared" si="48"/>
        <v>1232.0986894545451</v>
      </c>
      <c r="I78" s="247">
        <f t="shared" ref="I78:I87" si="54">G78*4</f>
        <v>1593.5506894545451</v>
      </c>
      <c r="J78" s="204">
        <f t="shared" ref="J78:J98" si="55">I78*1.1</f>
        <v>1752.9057583999997</v>
      </c>
      <c r="K78" s="207">
        <f>'Tariffs July 2021'!AZ62</f>
        <v>0</v>
      </c>
      <c r="L78" s="207">
        <f>'Tariffs July 2021'!BA62</f>
        <v>0</v>
      </c>
      <c r="M78" s="207">
        <f>'Tariffs July 2021'!BB62</f>
        <v>7</v>
      </c>
      <c r="N78" s="207">
        <f>'Tariffs July 2021'!BC62</f>
        <v>0</v>
      </c>
      <c r="O78" s="205">
        <f>($F$6*'Tariffs July 2021'!AT62/100)*4</f>
        <v>377.11295999999993</v>
      </c>
      <c r="P78" s="206" t="str">
        <f t="shared" ref="P78:P98" si="56">IF(SUM(K78:N78)=0,"No discount",IF(K78&gt;0,"Guaranteed off bill",IF(L78&gt;0,"Guaranteed off usage",IF(M78&gt;0,"Pay-on-time off bill","Pay-on-time off usage"))))</f>
        <v>Pay-on-time off bill</v>
      </c>
      <c r="Q78" s="206" t="str">
        <f t="shared" si="49"/>
        <v>Exclusive</v>
      </c>
      <c r="R78" s="293">
        <f t="shared" ref="R78:R98" si="57">IF(AND(P78="Guaranteed off bill",Q78="Inclusive"),((I78*1.1)-((I78*1.1)*K78/100))/1.1,IF(AND(P78="Guaranteed off usage",Q78="Inclusive"),((I78*1.1)-((H78*1.1)*L78/100))/1.1,IF(AND(P78="Guaranteed off bill",Q78="Exclusive"),I78-(I78*K78/100),IF(AND(P78="Guaranteed off usage",Q78="Exclusive"),I78-(H78*L78/100),IF(Q78="Inclusive",((I78*1.1))/1.1,I78)))))</f>
        <v>1593.5506894545451</v>
      </c>
      <c r="S78" s="247">
        <f t="shared" ref="S78:S98" si="58">IF(AND(P78="Pay-on-time off bill",Q78="Inclusive"),((R78*1.1)-((R78*1.1)*M78/100))/1.1,IF(AND(P78="Pay-on-time off usage",Q78="Inclusive"),((R78*1.1)-((H78*1.1)*N78/100))/1.1,IF(AND(P78="Pay-on-time off bill",Q78="Exclusive"),R78-(R78*M78/100),IF(AND(P78="Pay-on-time off usage",Q78="Exclusive"),R78-(H78*N78/100),IF(Q78="Inclusive",((R78*1.1))/1.1,R78)))))</f>
        <v>1482.0021411927269</v>
      </c>
      <c r="T78" s="247">
        <f t="shared" si="50"/>
        <v>1216.4377294545452</v>
      </c>
      <c r="U78" s="247">
        <f t="shared" si="51"/>
        <v>1104.8891811927269</v>
      </c>
      <c r="V78" s="292">
        <f t="shared" si="52"/>
        <v>1338.0815023999999</v>
      </c>
      <c r="W78" s="292">
        <f t="shared" si="52"/>
        <v>1215.3780993119997</v>
      </c>
      <c r="X78" s="207">
        <f>'Tariffs July 2021'!BL62</f>
        <v>0</v>
      </c>
      <c r="Y78" s="207" t="str">
        <f>'Tariffs July 2021'!BM62</f>
        <v>n</v>
      </c>
      <c r="Z78" s="208">
        <f>'Tariffs July 2021'!G62</f>
        <v>42643</v>
      </c>
      <c r="AA78" s="342"/>
      <c r="AB78" s="342"/>
      <c r="AC78" s="342"/>
      <c r="AD78" s="342"/>
      <c r="AE78" s="342"/>
      <c r="AF78" s="342"/>
      <c r="AG78" s="342"/>
      <c r="AH78" s="342"/>
      <c r="AI78" s="342"/>
      <c r="AJ78" s="342"/>
      <c r="AK78" s="342"/>
      <c r="AL78" s="342"/>
      <c r="AM78" s="342"/>
      <c r="AN78" s="342"/>
      <c r="AO78" s="342"/>
      <c r="AP78" s="342"/>
      <c r="AQ78" s="342"/>
      <c r="AR78" s="342"/>
      <c r="AS78" s="342"/>
      <c r="AT78" s="342"/>
      <c r="AU78" s="342"/>
      <c r="AV78" s="342"/>
      <c r="AW78" s="342"/>
      <c r="AX78" s="342"/>
    </row>
    <row r="79" spans="1:1024 1029:4092 4097:8190 8193:9214 9219:12287 12290:13312 13315:14336 14341:16384" x14ac:dyDescent="0.15">
      <c r="A79" s="201" t="str">
        <f>'Tariffs July 2021'!K63</f>
        <v>Dodo Power &amp; Gas</v>
      </c>
      <c r="B79" s="202" t="str">
        <f>'Tariffs July 2021'!L63</f>
        <v>Market offer</v>
      </c>
      <c r="C79" s="203">
        <f>IF('Tariffs July 2021'!BP63=0,91*'Tariffs July 2021'!M63/100,(91*'Tariffs July 2021'!M63/100)+'Tariffs July 2021'!BP63/4)</f>
        <v>72.030636363636347</v>
      </c>
      <c r="D79" s="203">
        <f>IF('Tariffs July 2021'!O63="",$K$5*'Tariffs July 2021'!N63/100,IF($K$5&gt;='Tariffs July 2021'!P63,('Tariffs July 2021'!P63*'Tariffs July 2021'!N63/100),($K$5*'Tariffs July 2021'!N63/100)))</f>
        <v>206.40368687272726</v>
      </c>
      <c r="E79" s="203">
        <f>IF('Tariffs July 2021'!T63&gt;0,IF(($K$5&lt;'Tariffs July 2021'!T63),(0),($K$5-'Tariffs July 2021'!T63)*'Tariffs July 2021'!U63/100),IF(AND('Tariffs July 2021'!R63&gt;0,'Tariffs July 2021'!T63=""),IF(($K$5&lt;'Tariffs July 2021'!R63),(0),($K$5-'Tariffs July 2021'!R63)*'Tariffs July 2021'!S63/100),IF(AND('Tariffs July 2021'!P63&gt;0,'Tariffs July 2021'!R63=""),IF(($K$5&lt;'Tariffs July 2021'!P63),(0),($K$5-'Tariffs July 2021'!P63)*'Tariffs July 2021'!Q63/100),0)))</f>
        <v>0</v>
      </c>
      <c r="F79" s="203">
        <f>($L$5)*'Tariffs July 2021'!AE63/100</f>
        <v>32.910898854545451</v>
      </c>
      <c r="G79" s="203">
        <f t="shared" si="53"/>
        <v>311.34522209090909</v>
      </c>
      <c r="H79" s="203">
        <f t="shared" si="48"/>
        <v>957.25834290909097</v>
      </c>
      <c r="I79" s="247">
        <f t="shared" si="54"/>
        <v>1245.3808883636364</v>
      </c>
      <c r="J79" s="204">
        <f t="shared" si="55"/>
        <v>1369.9189772000002</v>
      </c>
      <c r="K79" s="207">
        <f>'Tariffs July 2021'!AZ63</f>
        <v>0</v>
      </c>
      <c r="L79" s="207">
        <f>'Tariffs July 2021'!BA63</f>
        <v>0</v>
      </c>
      <c r="M79" s="207">
        <f>'Tariffs July 2021'!BB63</f>
        <v>0</v>
      </c>
      <c r="N79" s="207">
        <f>'Tariffs July 2021'!BC63</f>
        <v>0</v>
      </c>
      <c r="O79" s="205">
        <f>($F$6*'Tariffs July 2021'!AT63/100)*4</f>
        <v>267.12167999999997</v>
      </c>
      <c r="P79" s="206" t="str">
        <f t="shared" si="56"/>
        <v>No discount</v>
      </c>
      <c r="Q79" s="206" t="str">
        <f t="shared" si="49"/>
        <v>Exclusive</v>
      </c>
      <c r="R79" s="293">
        <f t="shared" si="57"/>
        <v>1245.3808883636364</v>
      </c>
      <c r="S79" s="247">
        <f t="shared" si="58"/>
        <v>1245.3808883636364</v>
      </c>
      <c r="T79" s="247">
        <f t="shared" si="50"/>
        <v>978.25920836363639</v>
      </c>
      <c r="U79" s="247">
        <f t="shared" si="51"/>
        <v>978.25920836363639</v>
      </c>
      <c r="V79" s="292">
        <f t="shared" si="52"/>
        <v>1076.0851292000002</v>
      </c>
      <c r="W79" s="292">
        <f t="shared" si="52"/>
        <v>1076.0851292000002</v>
      </c>
      <c r="X79" s="207">
        <f>'Tariffs July 2021'!BL63</f>
        <v>0</v>
      </c>
      <c r="Y79" s="207" t="str">
        <f>'Tariffs July 2021'!BM63</f>
        <v>n</v>
      </c>
      <c r="Z79" s="208">
        <f>'Tariffs July 2021'!G63</f>
        <v>42916</v>
      </c>
      <c r="AA79" s="342"/>
      <c r="AB79" s="342"/>
      <c r="AC79" s="342"/>
      <c r="AD79" s="342"/>
      <c r="AE79" s="342"/>
      <c r="AF79" s="342"/>
      <c r="AG79" s="342"/>
      <c r="AH79" s="342"/>
      <c r="AI79" s="342"/>
      <c r="AJ79" s="342"/>
      <c r="AK79" s="342"/>
      <c r="AL79" s="342"/>
      <c r="AM79" s="342"/>
      <c r="AN79" s="342"/>
      <c r="AO79" s="342"/>
      <c r="AP79" s="342"/>
      <c r="AQ79" s="342"/>
      <c r="AR79" s="342"/>
      <c r="AS79" s="342"/>
      <c r="AT79" s="342"/>
      <c r="AU79" s="342"/>
      <c r="AV79" s="342"/>
      <c r="AW79" s="342"/>
      <c r="AX79" s="342"/>
    </row>
    <row r="80" spans="1:1024 1029:4092 4097:8190 8193:9214 9219:12287 12290:13312 13315:14336 14341:16384" x14ac:dyDescent="0.15">
      <c r="A80" s="201" t="str">
        <f>'Tariffs July 2021'!K64</f>
        <v>EnergyAustralia</v>
      </c>
      <c r="B80" s="202" t="str">
        <f>'Tariffs July 2021'!L64</f>
        <v>Total Plan Home</v>
      </c>
      <c r="C80" s="203">
        <f>IF('Tariffs July 2021'!BP64=0,91*'Tariffs July 2021'!M64/100,(91*'Tariffs July 2021'!M64/100)+'Tariffs July 2021'!BP64/4)</f>
        <v>86.904999999999987</v>
      </c>
      <c r="D80" s="203">
        <f>IF('Tariffs July 2021'!O64="",$K$5*'Tariffs July 2021'!N64/100,IF($K$5&gt;='Tariffs July 2021'!P64,('Tariffs July 2021'!P64*'Tariffs July 2021'!N64/100),($K$5*'Tariffs July 2021'!N64/100)))</f>
        <v>253.53862683636362</v>
      </c>
      <c r="E80" s="203">
        <f>IF('Tariffs July 2021'!T64&gt;0,IF(($K$5&lt;'Tariffs July 2021'!T64),(0),($K$5-'Tariffs July 2021'!T64)*'Tariffs July 2021'!U64/100),IF(AND('Tariffs July 2021'!R64&gt;0,'Tariffs July 2021'!T64=""),IF(($K$5&lt;'Tariffs July 2021'!R64),(0),($K$5-'Tariffs July 2021'!R64)*'Tariffs July 2021'!S64/100),IF(AND('Tariffs July 2021'!P64&gt;0,'Tariffs July 2021'!R64=""),IF(($K$5&lt;'Tariffs July 2021'!P64),(0),($K$5-'Tariffs July 2021'!P64)*'Tariffs July 2021'!Q64/100),0)))</f>
        <v>0</v>
      </c>
      <c r="F80" s="203">
        <f>($L$5)*'Tariffs July 2021'!AE64/100</f>
        <v>32.075307654545448</v>
      </c>
      <c r="G80" s="203">
        <f t="shared" si="53"/>
        <v>372.51893449090903</v>
      </c>
      <c r="H80" s="203">
        <f t="shared" si="48"/>
        <v>1142.4557379636362</v>
      </c>
      <c r="I80" s="247">
        <f t="shared" si="54"/>
        <v>1490.0757379636361</v>
      </c>
      <c r="J80" s="204">
        <f t="shared" si="55"/>
        <v>1639.0833117599998</v>
      </c>
      <c r="K80" s="207">
        <f>'Tariffs July 2021'!AZ64</f>
        <v>14</v>
      </c>
      <c r="L80" s="207">
        <f>'Tariffs July 2021'!BA64</f>
        <v>0</v>
      </c>
      <c r="M80" s="207">
        <f>'Tariffs July 2021'!BB64</f>
        <v>0</v>
      </c>
      <c r="N80" s="207">
        <f>'Tariffs July 2021'!BC64</f>
        <v>0</v>
      </c>
      <c r="O80" s="205">
        <f>($F$6*'Tariffs July 2021'!AT64/100)*4</f>
        <v>267.12167999999997</v>
      </c>
      <c r="P80" s="206" t="str">
        <f t="shared" si="56"/>
        <v>Guaranteed off bill</v>
      </c>
      <c r="Q80" s="206" t="str">
        <f t="shared" si="49"/>
        <v>Exclusive</v>
      </c>
      <c r="R80" s="293">
        <f t="shared" si="57"/>
        <v>1281.4651346487271</v>
      </c>
      <c r="S80" s="247">
        <f t="shared" si="58"/>
        <v>1281.4651346487271</v>
      </c>
      <c r="T80" s="247">
        <f t="shared" si="50"/>
        <v>1014.3434546487272</v>
      </c>
      <c r="U80" s="247">
        <f t="shared" si="51"/>
        <v>1014.3434546487272</v>
      </c>
      <c r="V80" s="292">
        <f t="shared" si="52"/>
        <v>1115.7778001136001</v>
      </c>
      <c r="W80" s="292">
        <f t="shared" si="52"/>
        <v>1115.7778001136001</v>
      </c>
      <c r="X80" s="207">
        <f>'Tariffs July 2021'!BL64</f>
        <v>0</v>
      </c>
      <c r="Y80" s="207" t="str">
        <f>'Tariffs July 2021'!BM64</f>
        <v>n</v>
      </c>
      <c r="Z80" s="208">
        <f>'Tariffs July 2021'!G64</f>
        <v>42916</v>
      </c>
      <c r="AA80" s="342"/>
      <c r="AB80" s="342"/>
      <c r="AC80" s="342"/>
      <c r="AD80" s="342"/>
      <c r="AE80" s="342"/>
      <c r="AF80" s="342"/>
      <c r="AG80" s="342"/>
      <c r="AH80" s="342"/>
      <c r="AI80" s="342"/>
      <c r="AJ80" s="342"/>
      <c r="AK80" s="342"/>
      <c r="AL80" s="342"/>
      <c r="AM80" s="342"/>
      <c r="AN80" s="342"/>
      <c r="AO80" s="342"/>
      <c r="AP80" s="342"/>
      <c r="AQ80" s="342"/>
      <c r="AR80" s="342"/>
      <c r="AS80" s="342"/>
      <c r="AT80" s="342"/>
      <c r="AU80" s="342"/>
      <c r="AV80" s="342"/>
      <c r="AW80" s="342"/>
      <c r="AX80" s="342"/>
    </row>
    <row r="81" spans="1:50" x14ac:dyDescent="0.15">
      <c r="A81" s="201" t="str">
        <f>'Tariffs July 2021'!K65</f>
        <v>Energy Locals</v>
      </c>
      <c r="B81" s="202" t="str">
        <f>'Tariffs July 2021'!L65</f>
        <v>Online Member</v>
      </c>
      <c r="C81" s="203">
        <f>IF('Tariffs July 2021'!BP65=0,91*'Tariffs July 2021'!M65/100,(91*'Tariffs July 2021'!M65/100)+'Tariffs July 2021'!BP65/4)</f>
        <v>86.490909090909071</v>
      </c>
      <c r="D81" s="203">
        <f>IF('Tariffs July 2021'!O65="",$K$5*'Tariffs July 2021'!N65/100,IF($K$5&gt;='Tariffs July 2021'!P65,('Tariffs July 2021'!P65*'Tariffs July 2021'!N65/100),($K$5*'Tariffs July 2021'!N65/100)))</f>
        <v>204.4666345454545</v>
      </c>
      <c r="E81" s="203">
        <f>IF('Tariffs July 2021'!T65&gt;0,IF(($K$5&lt;'Tariffs July 2021'!T65),(0),($K$5-'Tariffs July 2021'!T65)*'Tariffs July 2021'!U65/100),IF(AND('Tariffs July 2021'!R65&gt;0,'Tariffs July 2021'!T65=""),IF(($K$5&lt;'Tariffs July 2021'!R65),(0),($K$5-'Tariffs July 2021'!R65)*'Tariffs July 2021'!S65/100),IF(AND('Tariffs July 2021'!P65&gt;0,'Tariffs July 2021'!R65=""),IF(($K$5&lt;'Tariffs July 2021'!P65),(0),($K$5-'Tariffs July 2021'!P65)*'Tariffs July 2021'!Q65/100),0)))</f>
        <v>0</v>
      </c>
      <c r="F81" s="203">
        <f>($L$5)*'Tariffs July 2021'!AE65/100</f>
        <v>26.586992727272722</v>
      </c>
      <c r="G81" s="203">
        <f t="shared" si="53"/>
        <v>317.54453636363627</v>
      </c>
      <c r="H81" s="203">
        <f t="shared" si="48"/>
        <v>924.21450909090879</v>
      </c>
      <c r="I81" s="247">
        <f t="shared" si="54"/>
        <v>1270.1781454545451</v>
      </c>
      <c r="J81" s="204">
        <f t="shared" si="55"/>
        <v>1397.1959599999998</v>
      </c>
      <c r="K81" s="207">
        <f>'Tariffs July 2021'!AZ65</f>
        <v>0</v>
      </c>
      <c r="L81" s="207">
        <f>'Tariffs July 2021'!BA65</f>
        <v>0</v>
      </c>
      <c r="M81" s="207">
        <f>'Tariffs July 2021'!BB65</f>
        <v>0</v>
      </c>
      <c r="N81" s="207">
        <f>'Tariffs July 2021'!BC65</f>
        <v>0</v>
      </c>
      <c r="O81" s="205">
        <f>($F$6*'Tariffs July 2021'!AT65/100)*4</f>
        <v>267.12167999999997</v>
      </c>
      <c r="P81" s="206" t="str">
        <f t="shared" si="56"/>
        <v>No discount</v>
      </c>
      <c r="Q81" s="206" t="str">
        <f t="shared" si="49"/>
        <v>Exclusive</v>
      </c>
      <c r="R81" s="293">
        <f t="shared" si="57"/>
        <v>1270.1781454545451</v>
      </c>
      <c r="S81" s="247">
        <f t="shared" si="58"/>
        <v>1270.1781454545451</v>
      </c>
      <c r="T81" s="247">
        <f t="shared" si="50"/>
        <v>1003.0564654545451</v>
      </c>
      <c r="U81" s="247">
        <f t="shared" si="51"/>
        <v>1003.0564654545451</v>
      </c>
      <c r="V81" s="292">
        <f t="shared" si="52"/>
        <v>1103.3621119999998</v>
      </c>
      <c r="W81" s="292">
        <f t="shared" si="52"/>
        <v>1103.3621119999998</v>
      </c>
      <c r="X81" s="207">
        <f>'Tariffs July 2021'!BL65</f>
        <v>0</v>
      </c>
      <c r="Y81" s="207" t="str">
        <f>'Tariffs July 2021'!BM65</f>
        <v>n</v>
      </c>
      <c r="Z81" s="208">
        <f>'Tariffs July 2021'!G65</f>
        <v>42658</v>
      </c>
      <c r="AA81" s="342"/>
      <c r="AB81" s="342"/>
      <c r="AC81" s="342"/>
      <c r="AD81" s="342"/>
      <c r="AE81" s="342"/>
      <c r="AF81" s="342"/>
      <c r="AG81" s="342"/>
      <c r="AH81" s="342"/>
      <c r="AI81" s="342"/>
      <c r="AJ81" s="342"/>
      <c r="AK81" s="342"/>
      <c r="AL81" s="342"/>
      <c r="AM81" s="342"/>
      <c r="AN81" s="342"/>
      <c r="AO81" s="342"/>
      <c r="AP81" s="342"/>
      <c r="AQ81" s="342"/>
      <c r="AR81" s="342"/>
      <c r="AS81" s="342"/>
      <c r="AT81" s="342"/>
      <c r="AU81" s="342"/>
      <c r="AV81" s="342"/>
      <c r="AW81" s="342"/>
      <c r="AX81" s="342"/>
    </row>
    <row r="82" spans="1:50" x14ac:dyDescent="0.15">
      <c r="A82" s="201" t="str">
        <f>'Tariffs July 2021'!K66</f>
        <v>Origin Energy</v>
      </c>
      <c r="B82" s="202" t="str">
        <f>'Tariffs July 2021'!L66</f>
        <v>Solar Boost</v>
      </c>
      <c r="C82" s="203">
        <f>IF('Tariffs July 2021'!BP66=0,91*'Tariffs July 2021'!M66/100,(91*'Tariffs July 2021'!M66/100)+'Tariffs July 2021'!BP66/4)</f>
        <v>95.541727272727258</v>
      </c>
      <c r="D82" s="203">
        <f>IF('Tariffs July 2021'!O66="",$K$5*'Tariffs July 2021'!N66/100,IF($K$5&gt;='Tariffs July 2021'!P66,('Tariffs July 2021'!P66*'Tariffs July 2021'!N66/100),($K$5*'Tariffs July 2021'!N66/100)))</f>
        <v>243.96097921818185</v>
      </c>
      <c r="E82" s="203">
        <f>IF('Tariffs July 2021'!T66&gt;0,IF(($K$5&lt;'Tariffs July 2021'!T66),(0),($K$5-'Tariffs July 2021'!T66)*'Tariffs July 2021'!U66/100),IF(AND('Tariffs July 2021'!R66&gt;0,'Tariffs July 2021'!T66=""),IF(($K$5&lt;'Tariffs July 2021'!R66),(0),($K$5-'Tariffs July 2021'!R66)*'Tariffs July 2021'!S66/100),IF(AND('Tariffs July 2021'!P66&gt;0,'Tariffs July 2021'!R66=""),IF(($K$5&lt;'Tariffs July 2021'!P66),(0),($K$5-'Tariffs July 2021'!P66)*'Tariffs July 2021'!Q66/100),0)))</f>
        <v>0</v>
      </c>
      <c r="F82" s="203">
        <f>($L$5)*'Tariffs July 2021'!AE66/100</f>
        <v>32.151270490909084</v>
      </c>
      <c r="G82" s="203">
        <f t="shared" si="53"/>
        <v>371.65397698181818</v>
      </c>
      <c r="H82" s="203">
        <f t="shared" si="48"/>
        <v>1104.4489988363637</v>
      </c>
      <c r="I82" s="247">
        <f t="shared" si="54"/>
        <v>1486.6159079272727</v>
      </c>
      <c r="J82" s="204">
        <f t="shared" si="55"/>
        <v>1635.27749872</v>
      </c>
      <c r="K82" s="207">
        <f>'Tariffs July 2021'!AZ66</f>
        <v>0</v>
      </c>
      <c r="L82" s="207">
        <f>'Tariffs July 2021'!BA66</f>
        <v>0</v>
      </c>
      <c r="M82" s="207">
        <f>'Tariffs July 2021'!BB66</f>
        <v>0</v>
      </c>
      <c r="N82" s="207">
        <f>'Tariffs July 2021'!BC66</f>
        <v>0</v>
      </c>
      <c r="O82" s="205">
        <f>($F$6*'Tariffs July 2021'!AT66/100)*4</f>
        <v>408.53903999999994</v>
      </c>
      <c r="P82" s="206" t="str">
        <f t="shared" si="56"/>
        <v>No discount</v>
      </c>
      <c r="Q82" s="206" t="str">
        <f t="shared" si="49"/>
        <v>Inclusive</v>
      </c>
      <c r="R82" s="293">
        <f t="shared" si="57"/>
        <v>1486.6159079272727</v>
      </c>
      <c r="S82" s="247">
        <f t="shared" si="58"/>
        <v>1486.6159079272727</v>
      </c>
      <c r="T82" s="247">
        <f t="shared" si="50"/>
        <v>1078.0768679272728</v>
      </c>
      <c r="U82" s="247">
        <f t="shared" si="51"/>
        <v>1078.0768679272728</v>
      </c>
      <c r="V82" s="292">
        <f t="shared" si="52"/>
        <v>1185.8845547200001</v>
      </c>
      <c r="W82" s="292">
        <f t="shared" si="52"/>
        <v>1185.8845547200001</v>
      </c>
      <c r="X82" s="207">
        <f>'Tariffs July 2021'!BL66</f>
        <v>0</v>
      </c>
      <c r="Y82" s="207" t="str">
        <f>'Tariffs July 2021'!BM66</f>
        <v>n</v>
      </c>
      <c r="Z82" s="208">
        <f>'Tariffs July 2021'!G66</f>
        <v>42916</v>
      </c>
      <c r="AA82" s="342"/>
      <c r="AB82" s="342"/>
      <c r="AC82" s="342"/>
      <c r="AD82" s="342"/>
      <c r="AE82" s="342"/>
      <c r="AF82" s="342"/>
      <c r="AG82" s="342"/>
      <c r="AH82" s="342"/>
      <c r="AI82" s="342"/>
      <c r="AJ82" s="342"/>
      <c r="AK82" s="342"/>
      <c r="AL82" s="342"/>
      <c r="AM82" s="342"/>
      <c r="AN82" s="342"/>
      <c r="AO82" s="342"/>
      <c r="AP82" s="342"/>
      <c r="AQ82" s="342"/>
      <c r="AR82" s="342"/>
      <c r="AS82" s="342"/>
      <c r="AT82" s="342"/>
      <c r="AU82" s="342"/>
      <c r="AV82" s="342"/>
      <c r="AW82" s="342"/>
      <c r="AX82" s="342"/>
    </row>
    <row r="83" spans="1:50" x14ac:dyDescent="0.15">
      <c r="A83" s="201" t="str">
        <f>'Tariffs July 2021'!K67</f>
        <v>Powerdirect</v>
      </c>
      <c r="B83" s="202" t="str">
        <f>'Tariffs July 2021'!L67</f>
        <v>Rate Saver</v>
      </c>
      <c r="C83" s="203">
        <f>IF('Tariffs July 2021'!BP67=0,91*'Tariffs July 2021'!M67/100,(91*'Tariffs July 2021'!M67/100)+'Tariffs July 2021'!BP67/4)</f>
        <v>61.640090909090901</v>
      </c>
      <c r="D83" s="203">
        <f>IF('Tariffs July 2021'!O67="",$K$5*'Tariffs July 2021'!N67/100,IF($K$5&gt;='Tariffs July 2021'!P67,('Tariffs July 2021'!P67*'Tariffs July 2021'!N67/100),($K$5*'Tariffs July 2021'!N67/100)))</f>
        <v>211.56915974545453</v>
      </c>
      <c r="E83" s="203">
        <f>IF('Tariffs July 2021'!T67&gt;0,IF(($K$5&lt;'Tariffs July 2021'!T67),(0),($K$5-'Tariffs July 2021'!T67)*'Tariffs July 2021'!U67/100),IF(AND('Tariffs July 2021'!R67&gt;0,'Tariffs July 2021'!T67=""),IF(($K$5&lt;'Tariffs July 2021'!R67),(0),($K$5-'Tariffs July 2021'!R67)*'Tariffs July 2021'!S67/100),IF(AND('Tariffs July 2021'!P67&gt;0,'Tariffs July 2021'!R67=""),IF(($K$5&lt;'Tariffs July 2021'!P67),(0),($K$5-'Tariffs July 2021'!P67)*'Tariffs July 2021'!Q67/100),0)))</f>
        <v>0</v>
      </c>
      <c r="F83" s="203">
        <f>($L$5)*'Tariffs July 2021'!AE67/100</f>
        <v>29.378626963636361</v>
      </c>
      <c r="G83" s="203">
        <f t="shared" si="53"/>
        <v>302.58787761818178</v>
      </c>
      <c r="H83" s="203">
        <f t="shared" si="48"/>
        <v>963.79114683636351</v>
      </c>
      <c r="I83" s="247">
        <f t="shared" si="54"/>
        <v>1210.3515104727271</v>
      </c>
      <c r="J83" s="204">
        <f t="shared" si="55"/>
        <v>1331.38666152</v>
      </c>
      <c r="K83" s="207">
        <f>'Tariffs July 2021'!AZ67</f>
        <v>0</v>
      </c>
      <c r="L83" s="207">
        <f>'Tariffs July 2021'!BA67</f>
        <v>0</v>
      </c>
      <c r="M83" s="207">
        <f>'Tariffs July 2021'!BB67</f>
        <v>0</v>
      </c>
      <c r="N83" s="207">
        <f>'Tariffs July 2021'!BC67</f>
        <v>0</v>
      </c>
      <c r="O83" s="205">
        <f>($F$6*'Tariffs July 2021'!AT67/100)*4</f>
        <v>188.55647999999997</v>
      </c>
      <c r="P83" s="206" t="str">
        <f t="shared" si="56"/>
        <v>No discount</v>
      </c>
      <c r="Q83" s="206" t="str">
        <f t="shared" si="49"/>
        <v>Exclusive</v>
      </c>
      <c r="R83" s="293">
        <f t="shared" si="57"/>
        <v>1210.3515104727271</v>
      </c>
      <c r="S83" s="247">
        <f t="shared" si="58"/>
        <v>1210.3515104727271</v>
      </c>
      <c r="T83" s="247">
        <f t="shared" si="50"/>
        <v>1021.7950304727271</v>
      </c>
      <c r="U83" s="247">
        <f t="shared" si="51"/>
        <v>1021.7950304727271</v>
      </c>
      <c r="V83" s="292">
        <f t="shared" si="52"/>
        <v>1123.97453352</v>
      </c>
      <c r="W83" s="292">
        <f t="shared" si="52"/>
        <v>1123.97453352</v>
      </c>
      <c r="X83" s="207">
        <f>'Tariffs July 2021'!BL67</f>
        <v>0</v>
      </c>
      <c r="Y83" s="207" t="str">
        <f>'Tariffs July 2021'!BM67</f>
        <v>n</v>
      </c>
      <c r="Z83" s="208">
        <f>'Tariffs July 2021'!G67</f>
        <v>42922</v>
      </c>
      <c r="AA83" s="342"/>
      <c r="AB83" s="342"/>
      <c r="AC83" s="342"/>
      <c r="AD83" s="342"/>
      <c r="AE83" s="342"/>
      <c r="AF83" s="342"/>
      <c r="AG83" s="342"/>
      <c r="AH83" s="342"/>
      <c r="AI83" s="342"/>
      <c r="AJ83" s="342"/>
      <c r="AK83" s="342"/>
      <c r="AL83" s="342"/>
      <c r="AM83" s="342"/>
      <c r="AN83" s="342"/>
      <c r="AO83" s="342"/>
      <c r="AP83" s="342"/>
      <c r="AQ83" s="342"/>
      <c r="AR83" s="342"/>
      <c r="AS83" s="342"/>
      <c r="AT83" s="342"/>
      <c r="AU83" s="342"/>
      <c r="AV83" s="342"/>
      <c r="AW83" s="342"/>
      <c r="AX83" s="342"/>
    </row>
    <row r="84" spans="1:50" x14ac:dyDescent="0.15">
      <c r="A84" s="201" t="str">
        <f>'Tariffs July 2021'!K68</f>
        <v>Simply Energy</v>
      </c>
      <c r="B84" s="202" t="str">
        <f>'Tariffs July 2021'!L68</f>
        <v>Energy Saver</v>
      </c>
      <c r="C84" s="203">
        <f>IF('Tariffs July 2021'!BP68=0,91*'Tariffs July 2021'!M68/100,(91*'Tariffs July 2021'!M68/100)+'Tariffs July 2021'!BP68/4)</f>
        <v>84.174999999999983</v>
      </c>
      <c r="D84" s="203">
        <f>IF('Tariffs July 2021'!O68="",$K$5*'Tariffs July 2021'!N68/100,IF($K$5&gt;='Tariffs July 2021'!P68,('Tariffs July 2021'!P68*'Tariffs July 2021'!N68/100),($K$5*'Tariffs July 2021'!N68/100)))</f>
        <v>255.63554545454542</v>
      </c>
      <c r="E84" s="203">
        <f>IF('Tariffs July 2021'!T68&gt;0,IF(($K$5&lt;'Tariffs July 2021'!T68),(0),($K$5-'Tariffs July 2021'!T68)*'Tariffs July 2021'!U68/100),IF(AND('Tariffs July 2021'!R68&gt;0,'Tariffs July 2021'!T68=""),IF(($K$5&lt;'Tariffs July 2021'!R68),(0),($K$5-'Tariffs July 2021'!R68)*'Tariffs July 2021'!S68/100),IF(AND('Tariffs July 2021'!P68&gt;0,'Tariffs July 2021'!R68=""),IF(($K$5&lt;'Tariffs July 2021'!P68),(0),($K$5-'Tariffs July 2021'!P68)*'Tariffs July 2021'!Q68/100),0)))</f>
        <v>0.16935218181820033</v>
      </c>
      <c r="F84" s="203">
        <f>($L$5)*'Tariffs July 2021'!AE68/100</f>
        <v>32.341177581818187</v>
      </c>
      <c r="G84" s="203">
        <f t="shared" si="53"/>
        <v>372.32107521818182</v>
      </c>
      <c r="H84" s="203">
        <f t="shared" si="48"/>
        <v>1152.5843008727275</v>
      </c>
      <c r="I84" s="247">
        <f t="shared" si="54"/>
        <v>1489.2843008727273</v>
      </c>
      <c r="J84" s="204">
        <f t="shared" si="55"/>
        <v>1638.21273096</v>
      </c>
      <c r="K84" s="207">
        <f>'Tariffs July 2021'!AZ68</f>
        <v>15</v>
      </c>
      <c r="L84" s="207">
        <f>'Tariffs July 2021'!BA68</f>
        <v>0</v>
      </c>
      <c r="M84" s="207">
        <f>'Tariffs July 2021'!BB68</f>
        <v>0</v>
      </c>
      <c r="N84" s="207">
        <f>'Tariffs July 2021'!BC68</f>
        <v>0</v>
      </c>
      <c r="O84" s="205">
        <f>($F$6*'Tariffs July 2021'!AT68/100)*4</f>
        <v>141.41736</v>
      </c>
      <c r="P84" s="206" t="str">
        <f t="shared" si="56"/>
        <v>Guaranteed off bill</v>
      </c>
      <c r="Q84" s="206" t="str">
        <f t="shared" si="49"/>
        <v>Exclusive</v>
      </c>
      <c r="R84" s="293">
        <f t="shared" si="57"/>
        <v>1265.8916557418181</v>
      </c>
      <c r="S84" s="247">
        <f t="shared" si="58"/>
        <v>1265.8916557418181</v>
      </c>
      <c r="T84" s="247">
        <f t="shared" si="50"/>
        <v>1124.4742957418182</v>
      </c>
      <c r="U84" s="247">
        <f t="shared" si="51"/>
        <v>1124.4742957418182</v>
      </c>
      <c r="V84" s="292">
        <f t="shared" si="52"/>
        <v>1236.9217253160002</v>
      </c>
      <c r="W84" s="292">
        <f t="shared" si="52"/>
        <v>1236.9217253160002</v>
      </c>
      <c r="X84" s="207">
        <f>'Tariffs July 2021'!BL68</f>
        <v>0</v>
      </c>
      <c r="Y84" s="207" t="str">
        <f>'Tariffs July 2021'!BM68</f>
        <v>n</v>
      </c>
      <c r="Z84" s="208">
        <f>'Tariffs July 2021'!G68</f>
        <v>42916</v>
      </c>
      <c r="AA84" s="342"/>
      <c r="AB84" s="342"/>
      <c r="AC84" s="342"/>
      <c r="AD84" s="342"/>
      <c r="AE84" s="342"/>
      <c r="AF84" s="342"/>
      <c r="AG84" s="342"/>
      <c r="AH84" s="342"/>
      <c r="AI84" s="342"/>
      <c r="AJ84" s="342"/>
      <c r="AK84" s="342"/>
      <c r="AL84" s="342"/>
      <c r="AM84" s="342"/>
      <c r="AN84" s="342"/>
      <c r="AO84" s="342"/>
      <c r="AP84" s="342"/>
      <c r="AQ84" s="342"/>
      <c r="AR84" s="342"/>
      <c r="AS84" s="342"/>
      <c r="AT84" s="342"/>
      <c r="AU84" s="342"/>
      <c r="AV84" s="342"/>
      <c r="AW84" s="342"/>
      <c r="AX84" s="342"/>
    </row>
    <row r="85" spans="1:50" x14ac:dyDescent="0.15">
      <c r="A85" s="201" t="str">
        <f>'Tariffs July 2021'!K69</f>
        <v>Mojo Power</v>
      </c>
      <c r="B85" s="202" t="str">
        <f>'Tariffs July 2021'!L69</f>
        <v>All Day Breakfast</v>
      </c>
      <c r="C85" s="203">
        <f>IF('Tariffs July 2021'!BP69=0,91*'Tariffs July 2021'!M69/100,(91*'Tariffs July 2021'!M69/100)+'Tariffs July 2021'!BP69/4)</f>
        <v>61.879999999999988</v>
      </c>
      <c r="D85" s="203">
        <f>IF('Tariffs July 2021'!O69="",$K$5*'Tariffs July 2021'!N69/100,IF($K$5&gt;='Tariffs July 2021'!P69,('Tariffs July 2021'!P69*'Tariffs July 2021'!N69/100),($K$5*'Tariffs July 2021'!N69/100)))</f>
        <v>189.40067200000001</v>
      </c>
      <c r="E85" s="203">
        <f>IF('Tariffs July 2021'!T69&gt;0,IF(($K$5&lt;'Tariffs July 2021'!T69),(0),($K$5-'Tariffs July 2021'!T69)*'Tariffs July 2021'!U69/100),IF(AND('Tariffs July 2021'!R69&gt;0,'Tariffs July 2021'!T69=""),IF(($K$5&lt;'Tariffs July 2021'!R69),(0),($K$5-'Tariffs July 2021'!R69)*'Tariffs July 2021'!S69/100),IF(AND('Tariffs July 2021'!P69&gt;0,'Tariffs July 2021'!R69=""),IF(($K$5&lt;'Tariffs July 2021'!P69),(0),($K$5-'Tariffs July 2021'!P69)*'Tariffs July 2021'!Q69/100),0)))</f>
        <v>0</v>
      </c>
      <c r="F85" s="203">
        <f>($L$5)*'Tariffs July 2021'!AE69/100</f>
        <v>29.530552636363637</v>
      </c>
      <c r="G85" s="203">
        <f t="shared" si="53"/>
        <v>280.81122463636365</v>
      </c>
      <c r="H85" s="203">
        <f t="shared" si="48"/>
        <v>875.72489854545461</v>
      </c>
      <c r="I85" s="247">
        <f t="shared" si="54"/>
        <v>1123.2448985454546</v>
      </c>
      <c r="J85" s="204">
        <f t="shared" si="55"/>
        <v>1235.5693884000002</v>
      </c>
      <c r="K85" s="207">
        <f>'Tariffs July 2021'!AZ69</f>
        <v>0</v>
      </c>
      <c r="L85" s="207">
        <f>'Tariffs July 2021'!BA69</f>
        <v>0</v>
      </c>
      <c r="M85" s="207">
        <f>'Tariffs July 2021'!BB69</f>
        <v>0</v>
      </c>
      <c r="N85" s="207">
        <f>'Tariffs July 2021'!BC69</f>
        <v>0</v>
      </c>
      <c r="O85" s="205">
        <f>($F$6*'Tariffs July 2021'!AT69/100)*4</f>
        <v>172.84343999999999</v>
      </c>
      <c r="P85" s="206" t="str">
        <f t="shared" si="56"/>
        <v>No discount</v>
      </c>
      <c r="Q85" s="206" t="str">
        <f t="shared" si="49"/>
        <v>Exclusive</v>
      </c>
      <c r="R85" s="293">
        <f t="shared" si="57"/>
        <v>1123.2448985454546</v>
      </c>
      <c r="S85" s="247">
        <f t="shared" si="58"/>
        <v>1123.2448985454546</v>
      </c>
      <c r="T85" s="247">
        <f t="shared" si="50"/>
        <v>950.4014585454546</v>
      </c>
      <c r="U85" s="247">
        <f t="shared" si="51"/>
        <v>950.4014585454546</v>
      </c>
      <c r="V85" s="292">
        <f t="shared" si="52"/>
        <v>1045.4416044000002</v>
      </c>
      <c r="W85" s="292">
        <f t="shared" si="52"/>
        <v>1045.4416044000002</v>
      </c>
      <c r="X85" s="207">
        <f>'Tariffs July 2021'!BL69</f>
        <v>0</v>
      </c>
      <c r="Y85" s="207" t="str">
        <f>'Tariffs July 2021'!BM69</f>
        <v>n</v>
      </c>
      <c r="Z85" s="208">
        <f>'Tariffs July 2021'!G69</f>
        <v>42917</v>
      </c>
      <c r="AA85" s="342"/>
      <c r="AB85" s="342"/>
      <c r="AC85" s="342"/>
      <c r="AD85" s="342"/>
      <c r="AE85" s="342"/>
      <c r="AF85" s="342"/>
      <c r="AG85" s="342"/>
      <c r="AH85" s="342"/>
      <c r="AI85" s="342"/>
      <c r="AJ85" s="342"/>
      <c r="AK85" s="342"/>
      <c r="AL85" s="342"/>
      <c r="AM85" s="342"/>
      <c r="AN85" s="342"/>
      <c r="AO85" s="342"/>
      <c r="AP85" s="342"/>
      <c r="AQ85" s="342"/>
      <c r="AR85" s="342"/>
      <c r="AS85" s="342"/>
      <c r="AT85" s="342"/>
      <c r="AU85" s="342"/>
      <c r="AV85" s="342"/>
      <c r="AW85" s="342"/>
      <c r="AX85" s="342"/>
    </row>
    <row r="86" spans="1:50" x14ac:dyDescent="0.15">
      <c r="A86" s="201" t="str">
        <f>'Tariffs July 2021'!K70</f>
        <v>Powershop</v>
      </c>
      <c r="B86" s="202" t="str">
        <f>'Tariffs July 2021'!L70</f>
        <v>Carbon neutral</v>
      </c>
      <c r="C86" s="203">
        <f>IF('Tariffs July 2021'!BP70=0,91*'Tariffs July 2021'!M70/100,(91*'Tariffs July 2021'!M70/100)+'Tariffs July 2021'!BP70/4)</f>
        <v>85.08499999999998</v>
      </c>
      <c r="D86" s="203">
        <f>IF('Tariffs July 2021'!O70="",$K$5*'Tariffs July 2021'!N70/100,IF($K$5&gt;='Tariffs July 2021'!P70,('Tariffs July 2021'!P70*'Tariffs July 2021'!N70/100),($K$5*'Tariffs July 2021'!N70/100)))</f>
        <v>215.4432644</v>
      </c>
      <c r="E86" s="203">
        <f>IF('Tariffs July 2021'!T70&gt;0,IF(($K$5&lt;'Tariffs July 2021'!T70),(0),($K$5-'Tariffs July 2021'!T70)*'Tariffs July 2021'!U70/100),IF(AND('Tariffs July 2021'!R70&gt;0,'Tariffs July 2021'!T70=""),IF(($K$5&lt;'Tariffs July 2021'!R70),(0),($K$5-'Tariffs July 2021'!R70)*'Tariffs July 2021'!S70/100),IF(AND('Tariffs July 2021'!P70&gt;0,'Tariffs July 2021'!R70=""),IF(($K$5&lt;'Tariffs July 2021'!P70),(0),($K$5-'Tariffs July 2021'!P70)*'Tariffs July 2021'!Q70/100),0)))</f>
        <v>0</v>
      </c>
      <c r="F86" s="203">
        <f>($L$5)*'Tariffs July 2021'!AE70/100</f>
        <v>30.290180999999993</v>
      </c>
      <c r="G86" s="203">
        <f t="shared" si="53"/>
        <v>330.81844540000003</v>
      </c>
      <c r="H86" s="203">
        <f t="shared" si="48"/>
        <v>982.9337816000002</v>
      </c>
      <c r="I86" s="247">
        <f t="shared" si="54"/>
        <v>1323.2737816000001</v>
      </c>
      <c r="J86" s="204">
        <f t="shared" si="55"/>
        <v>1455.6011597600002</v>
      </c>
      <c r="K86" s="207">
        <f>'Tariffs July 2021'!AZ70</f>
        <v>0</v>
      </c>
      <c r="L86" s="207">
        <f>'Tariffs July 2021'!BA70</f>
        <v>0</v>
      </c>
      <c r="M86" s="207">
        <f>'Tariffs July 2021'!BB70</f>
        <v>0</v>
      </c>
      <c r="N86" s="207">
        <f>'Tariffs July 2021'!BC70</f>
        <v>0</v>
      </c>
      <c r="O86" s="205">
        <f>($F$6*'Tariffs July 2021'!AT70/100)*4</f>
        <v>109.99127999999999</v>
      </c>
      <c r="P86" s="206" t="str">
        <f t="shared" si="56"/>
        <v>No discount</v>
      </c>
      <c r="Q86" s="206" t="str">
        <f t="shared" si="49"/>
        <v>Inclusive</v>
      </c>
      <c r="R86" s="293">
        <f t="shared" si="57"/>
        <v>1323.2737816000001</v>
      </c>
      <c r="S86" s="247">
        <f t="shared" si="58"/>
        <v>1323.2737816000001</v>
      </c>
      <c r="T86" s="247">
        <f t="shared" si="50"/>
        <v>1213.2825016000002</v>
      </c>
      <c r="U86" s="247">
        <f t="shared" si="51"/>
        <v>1213.2825016000002</v>
      </c>
      <c r="V86" s="292">
        <f t="shared" si="52"/>
        <v>1334.6107517600003</v>
      </c>
      <c r="W86" s="292">
        <f t="shared" si="52"/>
        <v>1334.6107517600003</v>
      </c>
      <c r="X86" s="207">
        <f>'Tariffs July 2021'!BL70</f>
        <v>0</v>
      </c>
      <c r="Y86" s="207" t="str">
        <f>'Tariffs July 2021'!BM70</f>
        <v>n</v>
      </c>
      <c r="Z86" s="208">
        <f>'Tariffs July 2021'!G70</f>
        <v>42900</v>
      </c>
      <c r="AA86" s="342"/>
      <c r="AB86" s="342"/>
      <c r="AC86" s="342"/>
      <c r="AD86" s="342"/>
      <c r="AE86" s="342"/>
      <c r="AF86" s="342"/>
      <c r="AG86" s="342"/>
      <c r="AH86" s="342"/>
      <c r="AI86" s="342"/>
      <c r="AJ86" s="342"/>
      <c r="AK86" s="342"/>
      <c r="AL86" s="342"/>
      <c r="AM86" s="342"/>
      <c r="AN86" s="342"/>
      <c r="AO86" s="342"/>
      <c r="AP86" s="342"/>
      <c r="AQ86" s="342"/>
      <c r="AR86" s="342"/>
      <c r="AS86" s="342"/>
      <c r="AT86" s="342"/>
      <c r="AU86" s="342"/>
      <c r="AV86" s="342"/>
      <c r="AW86" s="342"/>
      <c r="AX86" s="342"/>
    </row>
    <row r="87" spans="1:50" x14ac:dyDescent="0.15">
      <c r="A87" s="201" t="str">
        <f>'Tariffs July 2021'!K71</f>
        <v>Red Energy</v>
      </c>
      <c r="B87" s="202" t="str">
        <f>'Tariffs July 2021'!L71</f>
        <v>Living Energy Saver</v>
      </c>
      <c r="C87" s="203">
        <f>IF('Tariffs July 2021'!BP71=0,91*'Tariffs July 2021'!M71/100,(91*'Tariffs July 2021'!M71/100)+'Tariffs July 2021'!BP71/4)</f>
        <v>77.349999999999994</v>
      </c>
      <c r="D87" s="203">
        <f>IF('Tariffs July 2021'!O71="",$K$5*'Tariffs July 2021'!N71/100,IF($K$5&gt;='Tariffs July 2021'!P71,('Tariffs July 2021'!P71*'Tariffs July 2021'!N71/100),($K$5*'Tariffs July 2021'!N71/100)))</f>
        <v>224.69806996363639</v>
      </c>
      <c r="E87" s="203">
        <f>IF('Tariffs July 2021'!T71&gt;0,IF(($K$5&lt;'Tariffs July 2021'!T71),(0),($K$5-'Tariffs July 2021'!T71)*'Tariffs July 2021'!U71/100),IF(AND('Tariffs July 2021'!R71&gt;0,'Tariffs July 2021'!T71=""),IF(($K$5&lt;'Tariffs July 2021'!R71),(0),($K$5-'Tariffs July 2021'!R71)*'Tariffs July 2021'!S71/100),IF(AND('Tariffs July 2021'!P71&gt;0,'Tariffs July 2021'!R71=""),IF(($K$5&lt;'Tariffs July 2021'!P71),(0),($K$5-'Tariffs July 2021'!P71)*'Tariffs July 2021'!Q71/100),0)))</f>
        <v>0</v>
      </c>
      <c r="F87" s="203">
        <f>($L$5)*'Tariffs July 2021'!AE71/100</f>
        <v>33.176768781818176</v>
      </c>
      <c r="G87" s="203">
        <f t="shared" si="53"/>
        <v>335.22483874545458</v>
      </c>
      <c r="H87" s="203">
        <f t="shared" si="48"/>
        <v>1031.4993549818182</v>
      </c>
      <c r="I87" s="247">
        <f t="shared" si="54"/>
        <v>1340.8993549818183</v>
      </c>
      <c r="J87" s="204">
        <f t="shared" si="55"/>
        <v>1474.9892904800004</v>
      </c>
      <c r="K87" s="207">
        <f>'Tariffs July 2021'!AZ71</f>
        <v>0</v>
      </c>
      <c r="L87" s="207">
        <f>'Tariffs July 2021'!BA71</f>
        <v>0</v>
      </c>
      <c r="M87" s="207">
        <f>'Tariffs July 2021'!BB71</f>
        <v>0</v>
      </c>
      <c r="N87" s="207">
        <f>'Tariffs July 2021'!BC71</f>
        <v>0</v>
      </c>
      <c r="O87" s="205">
        <f>($F$6*'Tariffs July 2021'!AT71/100)*4</f>
        <v>157.13039999999998</v>
      </c>
      <c r="P87" s="206" t="str">
        <f t="shared" si="56"/>
        <v>No discount</v>
      </c>
      <c r="Q87" s="206" t="str">
        <f t="shared" si="49"/>
        <v>Inclusive</v>
      </c>
      <c r="R87" s="293">
        <f t="shared" si="57"/>
        <v>1340.8993549818183</v>
      </c>
      <c r="S87" s="247">
        <f t="shared" si="58"/>
        <v>1340.8993549818183</v>
      </c>
      <c r="T87" s="247">
        <f t="shared" si="50"/>
        <v>1183.7689549818183</v>
      </c>
      <c r="U87" s="247">
        <f t="shared" si="51"/>
        <v>1183.7689549818183</v>
      </c>
      <c r="V87" s="292">
        <f t="shared" si="52"/>
        <v>1302.1458504800003</v>
      </c>
      <c r="W87" s="292">
        <f t="shared" si="52"/>
        <v>1302.1458504800003</v>
      </c>
      <c r="X87" s="207">
        <f>'Tariffs July 2021'!BL71</f>
        <v>0</v>
      </c>
      <c r="Y87" s="207" t="str">
        <f>'Tariffs July 2021'!BM71</f>
        <v>n</v>
      </c>
      <c r="Z87" s="208">
        <f>'Tariffs July 2021'!G71</f>
        <v>42916</v>
      </c>
      <c r="AA87" s="342"/>
      <c r="AB87" s="342"/>
      <c r="AC87" s="342"/>
      <c r="AD87" s="342"/>
      <c r="AE87" s="342"/>
      <c r="AF87" s="342"/>
      <c r="AG87" s="342"/>
      <c r="AH87" s="342"/>
      <c r="AI87" s="342"/>
      <c r="AJ87" s="342"/>
      <c r="AK87" s="342"/>
      <c r="AL87" s="342"/>
      <c r="AM87" s="342"/>
      <c r="AN87" s="342"/>
      <c r="AO87" s="342"/>
      <c r="AP87" s="342"/>
      <c r="AQ87" s="342"/>
      <c r="AR87" s="342"/>
      <c r="AS87" s="342"/>
      <c r="AT87" s="342"/>
      <c r="AU87" s="342"/>
      <c r="AV87" s="342"/>
      <c r="AW87" s="342"/>
      <c r="AX87" s="342"/>
    </row>
    <row r="88" spans="1:50" x14ac:dyDescent="0.15">
      <c r="A88" s="201" t="str">
        <f>'Tariffs July 2021'!K72</f>
        <v>Alinta Energy</v>
      </c>
      <c r="B88" s="202" t="str">
        <f>'Tariffs July 2021'!L72</f>
        <v>Home Deal</v>
      </c>
      <c r="C88" s="203">
        <f>IF('Tariffs July 2021'!BP72=0,91*'Tariffs July 2021'!M72/100,(91*'Tariffs July 2021'!M72/100)+'Tariffs July 2021'!BP72/4)</f>
        <v>83.198818181818169</v>
      </c>
      <c r="D88" s="203">
        <f>IF('Tariffs July 2021'!O72="",$K$5*'Tariffs July 2021'!N72/100,IF($K$5&gt;='Tariffs July 2021'!P72,('Tariffs July 2021'!P72*'Tariffs July 2021'!N72/100),($K$5*'Tariffs July 2021'!N72/100)))</f>
        <v>207.47982705454547</v>
      </c>
      <c r="E88" s="203">
        <f>IF('Tariffs July 2021'!T72&gt;0,IF(($K$5&lt;'Tariffs July 2021'!T72),(0),($K$5-'Tariffs July 2021'!T72)*'Tariffs July 2021'!U72/100),IF(AND('Tariffs July 2021'!R72&gt;0,'Tariffs July 2021'!T72=""),IF(($K$5&lt;'Tariffs July 2021'!R72),(0),($K$5-'Tariffs July 2021'!R72)*'Tariffs July 2021'!S72/100),IF(AND('Tariffs July 2021'!P72&gt;0,'Tariffs July 2021'!R72=""),IF(($K$5&lt;'Tariffs July 2021'!P72),(0),($K$5-'Tariffs July 2021'!P72)*'Tariffs July 2021'!Q72/100),0)))</f>
        <v>0</v>
      </c>
      <c r="F88" s="203">
        <f>($L$5)*'Tariffs July 2021'!AE72/100</f>
        <v>32.777963890909092</v>
      </c>
      <c r="G88" s="203">
        <f t="shared" si="53"/>
        <v>323.45660912727271</v>
      </c>
      <c r="H88" s="203">
        <f t="shared" si="48"/>
        <v>961.03116378181812</v>
      </c>
      <c r="I88" s="247">
        <f>G88*4</f>
        <v>1293.8264365090909</v>
      </c>
      <c r="J88" s="204">
        <f t="shared" si="55"/>
        <v>1423.20908016</v>
      </c>
      <c r="K88" s="207">
        <f>'Tariffs July 2021'!AZ72</f>
        <v>0</v>
      </c>
      <c r="L88" s="207">
        <f>'Tariffs July 2021'!BA72</f>
        <v>0</v>
      </c>
      <c r="M88" s="207">
        <f>'Tariffs July 2021'!BB72</f>
        <v>0</v>
      </c>
      <c r="N88" s="207">
        <f>'Tariffs July 2021'!BC72</f>
        <v>0</v>
      </c>
      <c r="O88" s="205">
        <f>($F$6*'Tariffs July 2021'!AT72/100)*4</f>
        <v>0</v>
      </c>
      <c r="P88" s="206" t="str">
        <f t="shared" si="56"/>
        <v>No discount</v>
      </c>
      <c r="Q88" s="206" t="str">
        <f t="shared" si="49"/>
        <v>Exclusive</v>
      </c>
      <c r="R88" s="293">
        <f t="shared" si="57"/>
        <v>1293.8264365090909</v>
      </c>
      <c r="S88" s="247">
        <f t="shared" si="58"/>
        <v>1293.8264365090909</v>
      </c>
      <c r="T88" s="247">
        <f t="shared" si="50"/>
        <v>1293.8264365090909</v>
      </c>
      <c r="U88" s="247">
        <f t="shared" si="51"/>
        <v>1293.8264365090909</v>
      </c>
      <c r="V88" s="292">
        <f t="shared" si="52"/>
        <v>1423.20908016</v>
      </c>
      <c r="W88" s="292">
        <f t="shared" si="52"/>
        <v>1423.20908016</v>
      </c>
      <c r="X88" s="207">
        <f>'Tariffs July 2021'!BL72</f>
        <v>0</v>
      </c>
      <c r="Y88" s="207" t="str">
        <f>'Tariffs July 2021'!BM72</f>
        <v>n</v>
      </c>
      <c r="Z88" s="208">
        <f>'Tariffs July 2021'!G72</f>
        <v>42916</v>
      </c>
      <c r="AA88" s="342"/>
      <c r="AB88" s="342"/>
      <c r="AC88" s="342"/>
      <c r="AD88" s="342"/>
      <c r="AE88" s="342"/>
      <c r="AF88" s="342"/>
      <c r="AG88" s="342"/>
      <c r="AH88" s="342"/>
      <c r="AI88" s="342"/>
      <c r="AJ88" s="342"/>
      <c r="AK88" s="342"/>
      <c r="AL88" s="342"/>
      <c r="AM88" s="342"/>
      <c r="AN88" s="342"/>
      <c r="AO88" s="342"/>
      <c r="AP88" s="342"/>
      <c r="AQ88" s="342"/>
      <c r="AR88" s="342"/>
      <c r="AS88" s="342"/>
      <c r="AT88" s="342"/>
      <c r="AU88" s="342"/>
      <c r="AV88" s="342"/>
      <c r="AW88" s="342"/>
      <c r="AX88" s="342"/>
    </row>
    <row r="89" spans="1:50" x14ac:dyDescent="0.15">
      <c r="A89" s="201" t="str">
        <f>'Tariffs July 2021'!K73</f>
        <v>1st Energy</v>
      </c>
      <c r="B89" s="202" t="str">
        <f>'Tariffs July 2021'!L73</f>
        <v>Solar Bonus</v>
      </c>
      <c r="C89" s="203">
        <f>IF('Tariffs July 2021'!BP73=0,91*'Tariffs July 2021'!M73/100,(91*'Tariffs July 2021'!M73/100)+'Tariffs July 2021'!BP73/4)</f>
        <v>108.29</v>
      </c>
      <c r="D89" s="203">
        <f>IF('Tariffs July 2021'!O73="",$K$5*'Tariffs July 2021'!N73/100,IF($K$5&gt;='Tariffs July 2021'!P73,('Tariffs July 2021'!P73*'Tariffs July 2021'!N73/100),($K$5*'Tariffs July 2021'!N73/100)))</f>
        <v>230.61684096363635</v>
      </c>
      <c r="E89" s="203">
        <f>IF('Tariffs July 2021'!T73&gt;0,IF(($K$5&lt;'Tariffs July 2021'!T73),(0),($K$5-'Tariffs July 2021'!T73)*'Tariffs July 2021'!U73/100),IF(AND('Tariffs July 2021'!R73&gt;0,'Tariffs July 2021'!T73=""),IF(($K$5&lt;'Tariffs July 2021'!R73),(0),($K$5-'Tariffs July 2021'!R73)*'Tariffs July 2021'!S73/100),IF(AND('Tariffs July 2021'!P73&gt;0,'Tariffs July 2021'!R73=""),IF(($K$5&lt;'Tariffs July 2021'!P73),(0),($K$5-'Tariffs July 2021'!P73)*'Tariffs July 2021'!Q73/100),0)))</f>
        <v>0</v>
      </c>
      <c r="F89" s="203">
        <f>($L$5)*'Tariffs July 2021'!AE73/100</f>
        <v>30.651004472727269</v>
      </c>
      <c r="G89" s="203">
        <f t="shared" si="53"/>
        <v>369.55784543636361</v>
      </c>
      <c r="H89" s="203">
        <f t="shared" si="48"/>
        <v>1045.0713817454543</v>
      </c>
      <c r="I89" s="247">
        <f t="shared" ref="I89" si="59">G89*4</f>
        <v>1478.2313817454544</v>
      </c>
      <c r="J89" s="204">
        <f t="shared" si="55"/>
        <v>1626.0545199200001</v>
      </c>
      <c r="K89" s="207">
        <f>'Tariffs July 2021'!AZ73</f>
        <v>0</v>
      </c>
      <c r="L89" s="207">
        <f>'Tariffs July 2021'!BA73</f>
        <v>0</v>
      </c>
      <c r="M89" s="207">
        <f>'Tariffs July 2021'!BB73</f>
        <v>0</v>
      </c>
      <c r="N89" s="207">
        <f>'Tariffs July 2021'!BC73</f>
        <v>0</v>
      </c>
      <c r="O89" s="205">
        <f>($F$6*'Tariffs July 2021'!AT73/100)*4</f>
        <v>345.68687999999997</v>
      </c>
      <c r="P89" s="206" t="str">
        <f t="shared" si="56"/>
        <v>No discount</v>
      </c>
      <c r="Q89" s="206" t="str">
        <f t="shared" si="49"/>
        <v>Exclusive</v>
      </c>
      <c r="R89" s="293">
        <f t="shared" si="57"/>
        <v>1478.2313817454544</v>
      </c>
      <c r="S89" s="247">
        <f t="shared" si="58"/>
        <v>1478.2313817454544</v>
      </c>
      <c r="T89" s="247">
        <f t="shared" si="50"/>
        <v>1132.5445017454545</v>
      </c>
      <c r="U89" s="247">
        <f t="shared" si="51"/>
        <v>1132.5445017454545</v>
      </c>
      <c r="V89" s="292">
        <f t="shared" si="52"/>
        <v>1245.79895192</v>
      </c>
      <c r="W89" s="292">
        <f t="shared" si="52"/>
        <v>1245.79895192</v>
      </c>
      <c r="X89" s="207">
        <f>'Tariffs July 2021'!BL73</f>
        <v>0</v>
      </c>
      <c r="Y89" s="207" t="str">
        <f>'Tariffs July 2021'!BM73</f>
        <v>n</v>
      </c>
      <c r="Z89" s="208">
        <f>'Tariffs July 2021'!G73</f>
        <v>42916</v>
      </c>
      <c r="AA89" s="342"/>
      <c r="AB89" s="342"/>
      <c r="AC89" s="342"/>
      <c r="AD89" s="342"/>
      <c r="AE89" s="342"/>
      <c r="AF89" s="342"/>
      <c r="AG89" s="342"/>
      <c r="AH89" s="342"/>
      <c r="AI89" s="342"/>
      <c r="AJ89" s="342"/>
      <c r="AK89" s="342"/>
      <c r="AL89" s="342"/>
      <c r="AM89" s="342"/>
      <c r="AN89" s="342"/>
      <c r="AO89" s="342"/>
      <c r="AP89" s="342"/>
      <c r="AQ89" s="342"/>
      <c r="AR89" s="342"/>
      <c r="AS89" s="342"/>
      <c r="AT89" s="342"/>
      <c r="AU89" s="342"/>
      <c r="AV89" s="342"/>
      <c r="AW89" s="342"/>
      <c r="AX89" s="342"/>
    </row>
    <row r="90" spans="1:50" x14ac:dyDescent="0.15">
      <c r="A90" s="201" t="str">
        <f>'Tariffs July 2021'!K74</f>
        <v>ReAmped Energy</v>
      </c>
      <c r="B90" s="202" t="str">
        <f>'Tariffs July 2021'!L74</f>
        <v>Solar</v>
      </c>
      <c r="C90" s="203">
        <f>IF('Tariffs July 2021'!BP74=0,91*'Tariffs July 2021'!M74/100,(91*'Tariffs July 2021'!M74/100)+'Tariffs July 2021'!BP74/4)</f>
        <v>94.151909090909086</v>
      </c>
      <c r="D90" s="203">
        <f>IF('Tariffs July 2021'!O74="",$K$5*'Tariffs July 2021'!N74/100,IF($K$5&gt;='Tariffs July 2021'!P74,('Tariffs July 2021'!P74*'Tariffs July 2021'!N74/100),($K$5*'Tariffs July 2021'!N74/100)))</f>
        <v>258.16602961818177</v>
      </c>
      <c r="E90" s="203">
        <f>IF('Tariffs July 2021'!T74&gt;0,IF(($K$5&lt;'Tariffs July 2021'!T74),(0),($K$5-'Tariffs July 2021'!T74)*'Tariffs July 2021'!U74/100),IF(AND('Tariffs July 2021'!R74&gt;0,'Tariffs July 2021'!T74=""),IF(($K$5&lt;'Tariffs July 2021'!R74),(0),($K$5-'Tariffs July 2021'!R74)*'Tariffs July 2021'!S74/100),IF(AND('Tariffs July 2021'!P74&gt;0,'Tariffs July 2021'!R74=""),IF(($K$5&lt;'Tariffs July 2021'!P74),(0),($K$5-'Tariffs July 2021'!P74)*'Tariffs July 2021'!Q74/100),0)))</f>
        <v>0</v>
      </c>
      <c r="F90" s="203">
        <f>($L$5)*'Tariffs July 2021'!AE74/100</f>
        <v>34.088322818181815</v>
      </c>
      <c r="G90" s="203">
        <f t="shared" si="53"/>
        <v>386.4062615272727</v>
      </c>
      <c r="H90" s="203">
        <f t="shared" si="48"/>
        <v>1169.0174097454544</v>
      </c>
      <c r="I90" s="247">
        <f t="shared" ref="I90:I98" si="60">G90*4</f>
        <v>1545.6250461090908</v>
      </c>
      <c r="J90" s="204">
        <f t="shared" si="55"/>
        <v>1700.18755072</v>
      </c>
      <c r="K90" s="207">
        <f>'Tariffs July 2021'!AZ74</f>
        <v>0</v>
      </c>
      <c r="L90" s="207">
        <f>'Tariffs July 2021'!BA74</f>
        <v>0</v>
      </c>
      <c r="M90" s="207">
        <f>'Tariffs July 2021'!BB74</f>
        <v>0</v>
      </c>
      <c r="N90" s="207">
        <f>'Tariffs July 2021'!BC74</f>
        <v>0</v>
      </c>
      <c r="O90" s="205">
        <f>($F$6*'Tariffs July 2021'!AT74/100)*4</f>
        <v>534.24335999999994</v>
      </c>
      <c r="P90" s="206" t="str">
        <f t="shared" si="56"/>
        <v>No discount</v>
      </c>
      <c r="Q90" s="206" t="str">
        <f t="shared" si="49"/>
        <v>Exclusive</v>
      </c>
      <c r="R90" s="293">
        <f t="shared" si="57"/>
        <v>1545.6250461090908</v>
      </c>
      <c r="S90" s="247">
        <f t="shared" si="58"/>
        <v>1545.6250461090908</v>
      </c>
      <c r="T90" s="247">
        <f t="shared" si="50"/>
        <v>1011.3816861090909</v>
      </c>
      <c r="U90" s="247">
        <f t="shared" si="51"/>
        <v>1011.3816861090909</v>
      </c>
      <c r="V90" s="292">
        <f t="shared" ref="V90:W98" si="61">T90*1.1</f>
        <v>1112.51985472</v>
      </c>
      <c r="W90" s="292">
        <f t="shared" si="61"/>
        <v>1112.51985472</v>
      </c>
      <c r="X90" s="207">
        <f>'Tariffs July 2021'!BL74</f>
        <v>0</v>
      </c>
      <c r="Y90" s="207" t="str">
        <f>'Tariffs July 2021'!BM74</f>
        <v>n</v>
      </c>
      <c r="Z90" s="208">
        <f>'Tariffs July 2021'!G74</f>
        <v>42642</v>
      </c>
      <c r="AA90" s="342"/>
      <c r="AB90" s="342"/>
      <c r="AC90" s="342"/>
      <c r="AD90" s="342"/>
      <c r="AE90" s="342"/>
      <c r="AF90" s="342"/>
      <c r="AG90" s="342"/>
      <c r="AH90" s="342"/>
      <c r="AI90" s="342"/>
      <c r="AJ90" s="342"/>
      <c r="AK90" s="342"/>
      <c r="AL90" s="342"/>
      <c r="AM90" s="342"/>
      <c r="AN90" s="342"/>
      <c r="AO90" s="342"/>
      <c r="AP90" s="342"/>
      <c r="AQ90" s="342"/>
      <c r="AR90" s="342"/>
      <c r="AS90" s="342"/>
      <c r="AT90" s="342"/>
      <c r="AU90" s="342"/>
      <c r="AV90" s="342"/>
      <c r="AW90" s="342"/>
      <c r="AX90" s="342"/>
    </row>
    <row r="91" spans="1:50" x14ac:dyDescent="0.15">
      <c r="A91" s="201" t="str">
        <f>'Tariffs July 2021'!K75</f>
        <v>CovaU</v>
      </c>
      <c r="B91" s="202" t="str">
        <f>'Tariffs July 2021'!L75</f>
        <v>Freedom Plus Solar</v>
      </c>
      <c r="C91" s="203">
        <f>IF('Tariffs July 2021'!BP75=0,91*'Tariffs July 2021'!M75/100,(91*'Tariffs July 2021'!M75/100)+'Tariffs July 2021'!BP75/4)</f>
        <v>92.547000000000011</v>
      </c>
      <c r="D91" s="203">
        <f>IF('Tariffs July 2021'!O75="",$K$5*'Tariffs July 2021'!N75/100,IF($K$5&gt;='Tariffs July 2021'!P75,('Tariffs July 2021'!P75*'Tariffs July 2021'!N75/100),($K$5*'Tariffs July 2021'!N75/100)))</f>
        <v>251.60157450909085</v>
      </c>
      <c r="E91" s="203">
        <f>IF('Tariffs July 2021'!T75&gt;0,IF(($K$5&lt;'Tariffs July 2021'!T75),(0),($K$5-'Tariffs July 2021'!T75)*'Tariffs July 2021'!U75/100),IF(AND('Tariffs July 2021'!R75&gt;0,'Tariffs July 2021'!T75=""),IF(($K$5&lt;'Tariffs July 2021'!R75),(0),($K$5-'Tariffs July 2021'!R75)*'Tariffs July 2021'!S75/100),IF(AND('Tariffs July 2021'!P75&gt;0,'Tariffs July 2021'!R75=""),IF(($K$5&lt;'Tariffs July 2021'!P75),(0),($K$5-'Tariffs July 2021'!P75)*'Tariffs July 2021'!Q75/100),0)))</f>
        <v>0</v>
      </c>
      <c r="F91" s="203">
        <f>($L$5)*'Tariffs July 2021'!AE75/100</f>
        <v>35.51262599999999</v>
      </c>
      <c r="G91" s="203">
        <f t="shared" si="53"/>
        <v>379.66120050909086</v>
      </c>
      <c r="H91" s="203">
        <f t="shared" si="48"/>
        <v>1148.4568020363633</v>
      </c>
      <c r="I91" s="247">
        <f t="shared" si="60"/>
        <v>1518.6448020363634</v>
      </c>
      <c r="J91" s="204">
        <f t="shared" si="55"/>
        <v>1670.5092822399999</v>
      </c>
      <c r="K91" s="207">
        <f>'Tariffs July 2021'!AZ75</f>
        <v>15</v>
      </c>
      <c r="L91" s="207">
        <f>'Tariffs July 2021'!BA75</f>
        <v>0</v>
      </c>
      <c r="M91" s="207">
        <f>'Tariffs July 2021'!BB75</f>
        <v>0</v>
      </c>
      <c r="N91" s="207">
        <f>'Tariffs July 2021'!BC75</f>
        <v>0</v>
      </c>
      <c r="O91" s="205">
        <f>($F$6*'Tariffs July 2021'!AT75/100)*4</f>
        <v>345.68687999999997</v>
      </c>
      <c r="P91" s="206" t="str">
        <f t="shared" si="56"/>
        <v>Guaranteed off bill</v>
      </c>
      <c r="Q91" s="206" t="str">
        <f t="shared" si="49"/>
        <v>Exclusive</v>
      </c>
      <c r="R91" s="293">
        <f t="shared" si="57"/>
        <v>1290.8480817309089</v>
      </c>
      <c r="S91" s="247">
        <f t="shared" si="58"/>
        <v>1290.8480817309089</v>
      </c>
      <c r="T91" s="247">
        <f t="shared" si="50"/>
        <v>945.16120173090894</v>
      </c>
      <c r="U91" s="247">
        <f t="shared" si="51"/>
        <v>945.16120173090894</v>
      </c>
      <c r="V91" s="292">
        <f t="shared" si="61"/>
        <v>1039.6773219039999</v>
      </c>
      <c r="W91" s="292">
        <f t="shared" si="61"/>
        <v>1039.6773219039999</v>
      </c>
      <c r="X91" s="207">
        <f>'Tariffs July 2021'!BL75</f>
        <v>0</v>
      </c>
      <c r="Y91" s="207" t="str">
        <f>'Tariffs July 2021'!BM75</f>
        <v>n</v>
      </c>
      <c r="Z91" s="208">
        <f>'Tariffs July 2021'!G75</f>
        <v>42654</v>
      </c>
      <c r="AA91" s="342"/>
      <c r="AB91" s="342"/>
      <c r="AC91" s="342"/>
      <c r="AD91" s="342"/>
      <c r="AE91" s="342"/>
      <c r="AF91" s="342"/>
      <c r="AG91" s="342"/>
      <c r="AH91" s="342"/>
      <c r="AI91" s="342"/>
      <c r="AJ91" s="342"/>
      <c r="AK91" s="342"/>
      <c r="AL91" s="342"/>
      <c r="AM91" s="342"/>
      <c r="AN91" s="342"/>
      <c r="AO91" s="342"/>
      <c r="AP91" s="342"/>
      <c r="AQ91" s="342"/>
      <c r="AR91" s="342"/>
      <c r="AS91" s="342"/>
      <c r="AT91" s="342"/>
      <c r="AU91" s="342"/>
      <c r="AV91" s="342"/>
      <c r="AW91" s="342"/>
      <c r="AX91" s="342"/>
    </row>
    <row r="92" spans="1:50" x14ac:dyDescent="0.15">
      <c r="A92" s="201" t="str">
        <f>'Tariffs July 2021'!K76</f>
        <v>Discover Energy</v>
      </c>
      <c r="B92" s="202" t="str">
        <f>'Tariffs July 2021'!L76</f>
        <v>Solar Smart</v>
      </c>
      <c r="C92" s="203">
        <f>IF('Tariffs July 2021'!BP76=0,91*'Tariffs July 2021'!M76/100,(91*'Tariffs July 2021'!M76/100)+'Tariffs July 2021'!BP76/4)</f>
        <v>68.183818181818182</v>
      </c>
      <c r="D92" s="203">
        <f>IF('Tariffs July 2021'!O76="",$K$5*'Tariffs July 2021'!N76/100,IF($K$5&gt;='Tariffs July 2021'!P76,('Tariffs July 2021'!P76*'Tariffs July 2021'!N76/100),($K$5*'Tariffs July 2021'!N76/100)))</f>
        <v>272.15585198181816</v>
      </c>
      <c r="E92" s="203">
        <f>IF('Tariffs July 2021'!T76&gt;0,IF(($K$5&lt;'Tariffs July 2021'!T76),(0),($K$5-'Tariffs July 2021'!T76)*'Tariffs July 2021'!U76/100),IF(AND('Tariffs July 2021'!R76&gt;0,'Tariffs July 2021'!T76=""),IF(($K$5&lt;'Tariffs July 2021'!R76),(0),($K$5-'Tariffs July 2021'!R76)*'Tariffs July 2021'!S76/100),IF(AND('Tariffs July 2021'!P76&gt;0,'Tariffs July 2021'!R76=""),IF(($K$5&lt;'Tariffs July 2021'!P76),(0),($K$5-'Tariffs July 2021'!P76)*'Tariffs July 2021'!Q76/100),0)))</f>
        <v>0</v>
      </c>
      <c r="F92" s="203">
        <f>($L$5)*'Tariffs July 2021'!AE76/100</f>
        <v>32.189251909090906</v>
      </c>
      <c r="G92" s="203">
        <f t="shared" si="53"/>
        <v>372.52892207272725</v>
      </c>
      <c r="H92" s="203">
        <f t="shared" si="48"/>
        <v>1217.3804155636362</v>
      </c>
      <c r="I92" s="247">
        <f t="shared" si="60"/>
        <v>1490.115688290909</v>
      </c>
      <c r="J92" s="204">
        <f t="shared" si="55"/>
        <v>1639.12725712</v>
      </c>
      <c r="K92" s="207">
        <f>'Tariffs July 2021'!AZ76</f>
        <v>0</v>
      </c>
      <c r="L92" s="207">
        <f>'Tariffs July 2021'!BA76</f>
        <v>18</v>
      </c>
      <c r="M92" s="207">
        <f>'Tariffs July 2021'!BB76</f>
        <v>0</v>
      </c>
      <c r="N92" s="207">
        <f>'Tariffs July 2021'!BC76</f>
        <v>0</v>
      </c>
      <c r="O92" s="205">
        <f>($F$6*'Tariffs July 2021'!AT76/100)*4</f>
        <v>502.81727999999998</v>
      </c>
      <c r="P92" s="206" t="str">
        <f t="shared" si="56"/>
        <v>Guaranteed off usage</v>
      </c>
      <c r="Q92" s="206" t="str">
        <f t="shared" si="49"/>
        <v>Exclusive</v>
      </c>
      <c r="R92" s="293">
        <f t="shared" si="57"/>
        <v>1270.9872134894545</v>
      </c>
      <c r="S92" s="247">
        <f t="shared" si="58"/>
        <v>1270.9872134894545</v>
      </c>
      <c r="T92" s="247">
        <f t="shared" si="50"/>
        <v>768.16993348945448</v>
      </c>
      <c r="U92" s="247">
        <f t="shared" si="51"/>
        <v>768.16993348945448</v>
      </c>
      <c r="V92" s="292">
        <f t="shared" si="61"/>
        <v>844.9869268384</v>
      </c>
      <c r="W92" s="292">
        <f t="shared" si="61"/>
        <v>844.9869268384</v>
      </c>
      <c r="X92" s="207">
        <f>'Tariffs July 2021'!BL76</f>
        <v>0</v>
      </c>
      <c r="Y92" s="207" t="str">
        <f>'Tariffs July 2021'!BM76</f>
        <v>n</v>
      </c>
      <c r="Z92" s="208">
        <f>'Tariffs July 2021'!G76</f>
        <v>42916</v>
      </c>
      <c r="AA92" s="342"/>
      <c r="AB92" s="342"/>
      <c r="AC92" s="342"/>
      <c r="AD92" s="342"/>
      <c r="AE92" s="342"/>
      <c r="AF92" s="342"/>
      <c r="AG92" s="342"/>
      <c r="AH92" s="342"/>
      <c r="AI92" s="342"/>
      <c r="AJ92" s="342"/>
      <c r="AK92" s="342"/>
      <c r="AL92" s="342"/>
      <c r="AM92" s="342"/>
      <c r="AN92" s="342"/>
      <c r="AO92" s="342"/>
      <c r="AP92" s="342"/>
      <c r="AQ92" s="342"/>
      <c r="AR92" s="342"/>
      <c r="AS92" s="342"/>
      <c r="AT92" s="342"/>
      <c r="AU92" s="342"/>
      <c r="AV92" s="342"/>
      <c r="AW92" s="342"/>
      <c r="AX92" s="342"/>
    </row>
    <row r="93" spans="1:50" x14ac:dyDescent="0.15">
      <c r="A93" s="201" t="str">
        <f>'Tariffs July 2021'!K77</f>
        <v>Future X Power</v>
      </c>
      <c r="B93" s="202" t="str">
        <f>'Tariffs July 2021'!L77</f>
        <v>Flexi Saver</v>
      </c>
      <c r="C93" s="203">
        <f>IF('Tariffs July 2021'!BP77=0,91*'Tariffs July 2021'!M77/100,(91*'Tariffs July 2021'!M77/100)+'Tariffs July 2021'!BP77/4)</f>
        <v>83.777909090909077</v>
      </c>
      <c r="D93" s="203">
        <f>IF('Tariffs July 2021'!O77="",$K$5*'Tariffs July 2021'!N77/100,IF($K$5&gt;='Tariffs July 2021'!P77,('Tariffs July 2021'!P77*'Tariffs July 2021'!N77/100),($K$5*'Tariffs July 2021'!N77/100)))</f>
        <v>208.23312518181817</v>
      </c>
      <c r="E93" s="203">
        <f>IF('Tariffs July 2021'!T77&gt;0,IF(($K$5&lt;'Tariffs July 2021'!T77),(0),($K$5-'Tariffs July 2021'!T77)*'Tariffs July 2021'!U77/100),IF(AND('Tariffs July 2021'!R77&gt;0,'Tariffs July 2021'!T77=""),IF(($K$5&lt;'Tariffs July 2021'!R77),(0),($K$5-'Tariffs July 2021'!R77)*'Tariffs July 2021'!S77/100),IF(AND('Tariffs July 2021'!P77&gt;0,'Tariffs July 2021'!R77=""),IF(($K$5&lt;'Tariffs July 2021'!P77),(0),($K$5-'Tariffs July 2021'!P77)*'Tariffs July 2021'!Q77/100),0)))</f>
        <v>0</v>
      </c>
      <c r="F93" s="203">
        <f>($L$5)*'Tariffs July 2021'!AE77/100</f>
        <v>34.145294945454538</v>
      </c>
      <c r="G93" s="203">
        <f t="shared" si="53"/>
        <v>326.15632921818178</v>
      </c>
      <c r="H93" s="203">
        <f t="shared" si="48"/>
        <v>969.51368050909082</v>
      </c>
      <c r="I93" s="247">
        <f t="shared" si="60"/>
        <v>1304.6253168727271</v>
      </c>
      <c r="J93" s="204">
        <f t="shared" si="55"/>
        <v>1435.0878485599999</v>
      </c>
      <c r="K93" s="207">
        <f>'Tariffs July 2021'!AZ77</f>
        <v>0</v>
      </c>
      <c r="L93" s="207">
        <f>'Tariffs July 2021'!BA77</f>
        <v>0</v>
      </c>
      <c r="M93" s="207">
        <f>'Tariffs July 2021'!BB77</f>
        <v>0</v>
      </c>
      <c r="N93" s="207">
        <f>'Tariffs July 2021'!BC77</f>
        <v>0</v>
      </c>
      <c r="O93" s="205">
        <f>($F$6*'Tariffs July 2021'!AT77/100)*4</f>
        <v>125.70432</v>
      </c>
      <c r="P93" s="206" t="str">
        <f t="shared" si="56"/>
        <v>No discount</v>
      </c>
      <c r="Q93" s="206" t="str">
        <f t="shared" si="49"/>
        <v>Exclusive</v>
      </c>
      <c r="R93" s="293">
        <f t="shared" si="57"/>
        <v>1304.6253168727271</v>
      </c>
      <c r="S93" s="247">
        <f t="shared" si="58"/>
        <v>1304.6253168727271</v>
      </c>
      <c r="T93" s="247">
        <f t="shared" si="50"/>
        <v>1178.9209968727271</v>
      </c>
      <c r="U93" s="247">
        <f t="shared" si="51"/>
        <v>1178.9209968727271</v>
      </c>
      <c r="V93" s="292">
        <f t="shared" si="61"/>
        <v>1296.8130965599998</v>
      </c>
      <c r="W93" s="292">
        <f t="shared" si="61"/>
        <v>1296.8130965599998</v>
      </c>
      <c r="X93" s="207">
        <f>'Tariffs July 2021'!BL77</f>
        <v>0</v>
      </c>
      <c r="Y93" s="207" t="str">
        <f>'Tariffs July 2021'!BM77</f>
        <v>n</v>
      </c>
      <c r="Z93" s="208">
        <f>'Tariffs July 2021'!G77</f>
        <v>42587</v>
      </c>
      <c r="AA93" s="342"/>
      <c r="AB93" s="342"/>
      <c r="AC93" s="342"/>
      <c r="AD93" s="342"/>
      <c r="AE93" s="342"/>
      <c r="AF93" s="342"/>
      <c r="AG93" s="342"/>
      <c r="AH93" s="342"/>
      <c r="AI93" s="342"/>
      <c r="AJ93" s="342"/>
      <c r="AK93" s="342"/>
      <c r="AL93" s="342"/>
      <c r="AM93" s="342"/>
      <c r="AN93" s="342"/>
      <c r="AO93" s="342"/>
      <c r="AP93" s="342"/>
      <c r="AQ93" s="342"/>
      <c r="AR93" s="342"/>
      <c r="AS93" s="342"/>
      <c r="AT93" s="342"/>
      <c r="AU93" s="342"/>
      <c r="AV93" s="342"/>
      <c r="AW93" s="342"/>
      <c r="AX93" s="342"/>
    </row>
    <row r="94" spans="1:50" x14ac:dyDescent="0.15">
      <c r="A94" s="201" t="str">
        <f>'Tariffs July 2021'!K78</f>
        <v>GloBird Energy</v>
      </c>
      <c r="B94" s="202" t="str">
        <f>'Tariffs July 2021'!L78</f>
        <v>SureSave</v>
      </c>
      <c r="C94" s="203">
        <f>IF('Tariffs July 2021'!BP78=0,91*'Tariffs July 2021'!M78/100,(91*'Tariffs July 2021'!M78/100)+'Tariffs July 2021'!BP78/4)</f>
        <v>109.19999999999999</v>
      </c>
      <c r="D94" s="203">
        <f>IF('Tariffs July 2021'!O78="",$K$5*'Tariffs July 2021'!N78/100,IF($K$5&gt;='Tariffs July 2021'!P78,('Tariffs July 2021'!P78*'Tariffs July 2021'!N78/100),($K$5*'Tariffs July 2021'!N78/100)))</f>
        <v>227.28080639999999</v>
      </c>
      <c r="E94" s="203">
        <f>IF('Tariffs July 2021'!T78&gt;0,IF(($K$5&lt;'Tariffs July 2021'!T78),(0),($K$5-'Tariffs July 2021'!T78)*'Tariffs July 2021'!U78/100),IF(AND('Tariffs July 2021'!R78&gt;0,'Tariffs July 2021'!T78=""),IF(($K$5&lt;'Tariffs July 2021'!R78),(0),($K$5-'Tariffs July 2021'!R78)*'Tariffs July 2021'!S78/100),IF(AND('Tariffs July 2021'!P78&gt;0,'Tariffs July 2021'!R78=""),IF(($K$5&lt;'Tariffs July 2021'!P78),(0),($K$5-'Tariffs July 2021'!P78)*'Tariffs July 2021'!Q78/100),0)))</f>
        <v>0</v>
      </c>
      <c r="F94" s="203">
        <f>($L$5)*'Tariffs July 2021'!AE78/100</f>
        <v>32.796954599999992</v>
      </c>
      <c r="G94" s="203">
        <f t="shared" si="53"/>
        <v>369.277761</v>
      </c>
      <c r="H94" s="203">
        <f t="shared" si="48"/>
        <v>1040.311044</v>
      </c>
      <c r="I94" s="247">
        <f t="shared" si="60"/>
        <v>1477.111044</v>
      </c>
      <c r="J94" s="204">
        <f t="shared" si="55"/>
        <v>1624.8221484000001</v>
      </c>
      <c r="K94" s="207">
        <f>'Tariffs July 2021'!AZ78</f>
        <v>0</v>
      </c>
      <c r="L94" s="207">
        <f>'Tariffs July 2021'!BA78</f>
        <v>0</v>
      </c>
      <c r="M94" s="207">
        <f>'Tariffs July 2021'!BB78</f>
        <v>0</v>
      </c>
      <c r="N94" s="207">
        <f>'Tariffs July 2021'!BC78</f>
        <v>0</v>
      </c>
      <c r="O94" s="205">
        <f>($F$6*'Tariffs July 2021'!AT78/100)*4</f>
        <v>94.278239999999983</v>
      </c>
      <c r="P94" s="206" t="str">
        <f t="shared" si="56"/>
        <v>No discount</v>
      </c>
      <c r="Q94" s="206" t="str">
        <f t="shared" si="49"/>
        <v>Exclusive</v>
      </c>
      <c r="R94" s="293">
        <f t="shared" si="57"/>
        <v>1477.111044</v>
      </c>
      <c r="S94" s="247">
        <f t="shared" si="58"/>
        <v>1477.111044</v>
      </c>
      <c r="T94" s="247">
        <f t="shared" si="50"/>
        <v>1382.8328040000001</v>
      </c>
      <c r="U94" s="247">
        <f t="shared" si="51"/>
        <v>1382.8328040000001</v>
      </c>
      <c r="V94" s="292">
        <f t="shared" si="61"/>
        <v>1521.1160844000003</v>
      </c>
      <c r="W94" s="292">
        <f t="shared" si="61"/>
        <v>1521.1160844000003</v>
      </c>
      <c r="X94" s="207">
        <f>'Tariffs July 2021'!BL78</f>
        <v>0</v>
      </c>
      <c r="Y94" s="207" t="str">
        <f>'Tariffs July 2021'!BM78</f>
        <v>n</v>
      </c>
      <c r="Z94" s="208">
        <f>'Tariffs July 2021'!G78</f>
        <v>42916</v>
      </c>
      <c r="AA94" s="342"/>
      <c r="AB94" s="342"/>
      <c r="AC94" s="342"/>
      <c r="AD94" s="342"/>
      <c r="AE94" s="342"/>
      <c r="AF94" s="342"/>
      <c r="AG94" s="342"/>
      <c r="AH94" s="342"/>
      <c r="AI94" s="342"/>
      <c r="AJ94" s="342"/>
      <c r="AK94" s="342"/>
      <c r="AL94" s="342"/>
      <c r="AM94" s="342"/>
      <c r="AN94" s="342"/>
      <c r="AO94" s="342"/>
      <c r="AP94" s="342"/>
      <c r="AQ94" s="342"/>
      <c r="AR94" s="342"/>
      <c r="AS94" s="342"/>
      <c r="AT94" s="342"/>
      <c r="AU94" s="342"/>
      <c r="AV94" s="342"/>
      <c r="AW94" s="342"/>
      <c r="AX94" s="342"/>
    </row>
    <row r="95" spans="1:50" x14ac:dyDescent="0.15">
      <c r="A95" s="201" t="str">
        <f>'Tariffs July 2021'!K79</f>
        <v>Kogan Energy</v>
      </c>
      <c r="B95" s="202" t="str">
        <f>'Tariffs July 2021'!L79</f>
        <v>Market offer</v>
      </c>
      <c r="C95" s="203">
        <f>IF('Tariffs July 2021'!BP79=0,91*'Tariffs July 2021'!M79/100,(91*'Tariffs July 2021'!M79/100)+'Tariffs July 2021'!BP79/4)</f>
        <v>110.19272727272724</v>
      </c>
      <c r="D95" s="203">
        <f>IF('Tariffs July 2021'!O79="",$K$5*'Tariffs July 2021'!N79/100,IF($K$5&gt;='Tariffs July 2021'!P79,('Tariffs July 2021'!P79*'Tariffs July 2021'!N79/100),($K$5*'Tariffs July 2021'!N79/100)))</f>
        <v>185.09611127272728</v>
      </c>
      <c r="E95" s="203">
        <f>IF('Tariffs July 2021'!T79&gt;0,IF(($K$5&lt;'Tariffs July 2021'!T79),(0),($K$5-'Tariffs July 2021'!T79)*'Tariffs July 2021'!U79/100),IF(AND('Tariffs July 2021'!R79&gt;0,'Tariffs July 2021'!T79=""),IF(($K$5&lt;'Tariffs July 2021'!R79),(0),($K$5-'Tariffs July 2021'!R79)*'Tariffs July 2021'!S79/100),IF(AND('Tariffs July 2021'!P79&gt;0,'Tariffs July 2021'!R79=""),IF(($K$5&lt;'Tariffs July 2021'!P79),(0),($K$5-'Tariffs July 2021'!P79)*'Tariffs July 2021'!Q79/100),0)))</f>
        <v>0</v>
      </c>
      <c r="F95" s="203">
        <f>($L$5)*'Tariffs July 2021'!AE79/100</f>
        <v>25.238652381818177</v>
      </c>
      <c r="G95" s="203">
        <f t="shared" si="53"/>
        <v>320.52749092727265</v>
      </c>
      <c r="H95" s="203">
        <f t="shared" si="48"/>
        <v>841.33905461818165</v>
      </c>
      <c r="I95" s="247">
        <f t="shared" si="60"/>
        <v>1282.1099637090906</v>
      </c>
      <c r="J95" s="204">
        <f t="shared" si="55"/>
        <v>1410.3209600799998</v>
      </c>
      <c r="K95" s="207">
        <f>'Tariffs July 2021'!AZ79</f>
        <v>0</v>
      </c>
      <c r="L95" s="207">
        <f>'Tariffs July 2021'!BA79</f>
        <v>0</v>
      </c>
      <c r="M95" s="207">
        <f>'Tariffs July 2021'!BB79</f>
        <v>0</v>
      </c>
      <c r="N95" s="207">
        <f>'Tariffs July 2021'!BC79</f>
        <v>0</v>
      </c>
      <c r="O95" s="205">
        <f>($F$6*'Tariffs July 2021'!AT79/100)*4</f>
        <v>90.507110399999988</v>
      </c>
      <c r="P95" s="206" t="str">
        <f t="shared" si="56"/>
        <v>No discount</v>
      </c>
      <c r="Q95" s="206" t="str">
        <f t="shared" si="49"/>
        <v>Exclusive</v>
      </c>
      <c r="R95" s="293">
        <f t="shared" si="57"/>
        <v>1282.1099637090906</v>
      </c>
      <c r="S95" s="247">
        <f t="shared" si="58"/>
        <v>1282.1099637090906</v>
      </c>
      <c r="T95" s="247">
        <f t="shared" si="50"/>
        <v>1191.6028533090907</v>
      </c>
      <c r="U95" s="247">
        <f t="shared" si="51"/>
        <v>1191.6028533090907</v>
      </c>
      <c r="V95" s="292">
        <f t="shared" si="61"/>
        <v>1310.7631386399999</v>
      </c>
      <c r="W95" s="292">
        <f t="shared" si="61"/>
        <v>1310.7631386399999</v>
      </c>
      <c r="X95" s="207">
        <f>'Tariffs July 2021'!BL79</f>
        <v>0</v>
      </c>
      <c r="Y95" s="207" t="str">
        <f>'Tariffs July 2021'!BM79</f>
        <v>n</v>
      </c>
      <c r="Z95" s="208">
        <f>'Tariffs July 2021'!G79</f>
        <v>42900</v>
      </c>
      <c r="AA95" s="342"/>
      <c r="AB95" s="342"/>
      <c r="AC95" s="342"/>
      <c r="AD95" s="342"/>
      <c r="AE95" s="342"/>
      <c r="AF95" s="342"/>
      <c r="AG95" s="342"/>
      <c r="AH95" s="342"/>
      <c r="AI95" s="342"/>
      <c r="AJ95" s="342"/>
      <c r="AK95" s="342"/>
      <c r="AL95" s="342"/>
      <c r="AM95" s="342"/>
      <c r="AN95" s="342"/>
      <c r="AO95" s="342"/>
      <c r="AP95" s="342"/>
      <c r="AQ95" s="342"/>
      <c r="AR95" s="342"/>
      <c r="AS95" s="342"/>
      <c r="AT95" s="342"/>
      <c r="AU95" s="342"/>
      <c r="AV95" s="342"/>
      <c r="AW95" s="342"/>
      <c r="AX95" s="342"/>
    </row>
    <row r="96" spans="1:50" x14ac:dyDescent="0.15">
      <c r="A96" s="201" t="str">
        <f>'Tariffs July 2021'!K80</f>
        <v>Locality Planning Energy</v>
      </c>
      <c r="B96" s="202" t="str">
        <f>'Tariffs July 2021'!L80</f>
        <v>LPE Mates Rates (solar)</v>
      </c>
      <c r="C96" s="203">
        <f>IF('Tariffs July 2021'!BP80=0,91*'Tariffs July 2021'!M80/100,(91*'Tariffs July 2021'!M80/100)+'Tariffs July 2021'!BP80/4)</f>
        <v>99.272727272727266</v>
      </c>
      <c r="D96" s="203">
        <f>IF('Tariffs July 2021'!O80="",$K$5*'Tariffs July 2021'!N80/100,IF($K$5&gt;='Tariffs July 2021'!P80,('Tariffs July 2021'!P80*'Tariffs July 2021'!N80/100),($K$5*'Tariffs July 2021'!N80/100)))</f>
        <v>195.96512710909093</v>
      </c>
      <c r="E96" s="203">
        <f>IF('Tariffs July 2021'!T80&gt;0,IF(($K$5&lt;'Tariffs July 2021'!T80),(0),($K$5-'Tariffs July 2021'!T80)*'Tariffs July 2021'!U80/100),IF(AND('Tariffs July 2021'!R80&gt;0,'Tariffs July 2021'!T80=""),IF(($K$5&lt;'Tariffs July 2021'!R80),(0),($K$5-'Tariffs July 2021'!R80)*'Tariffs July 2021'!S80/100),IF(AND('Tariffs July 2021'!P80&gt;0,'Tariffs July 2021'!R80=""),IF(($K$5&lt;'Tariffs July 2021'!P80),(0),($K$5-'Tariffs July 2021'!P80)*'Tariffs July 2021'!Q80/100),0)))</f>
        <v>0</v>
      </c>
      <c r="F96" s="203">
        <f>($L$5)*'Tariffs July 2021'!AE80/100</f>
        <v>21.934269</v>
      </c>
      <c r="G96" s="203">
        <f t="shared" si="53"/>
        <v>317.17212338181821</v>
      </c>
      <c r="H96" s="203">
        <f t="shared" si="48"/>
        <v>871.59758443636383</v>
      </c>
      <c r="I96" s="247">
        <f t="shared" si="60"/>
        <v>1268.6884935272728</v>
      </c>
      <c r="J96" s="204">
        <f t="shared" si="55"/>
        <v>1395.5573428800003</v>
      </c>
      <c r="K96" s="207">
        <f>'Tariffs July 2021'!AZ80</f>
        <v>0</v>
      </c>
      <c r="L96" s="207">
        <f>'Tariffs July 2021'!BA80</f>
        <v>0</v>
      </c>
      <c r="M96" s="207">
        <f>'Tariffs July 2021'!BB80</f>
        <v>0</v>
      </c>
      <c r="N96" s="207">
        <f>'Tariffs July 2021'!BC80</f>
        <v>0</v>
      </c>
      <c r="O96" s="205">
        <f>($F$6*'Tariffs July 2021'!AT80/100)*4</f>
        <v>172.84343999999999</v>
      </c>
      <c r="P96" s="206" t="str">
        <f t="shared" si="56"/>
        <v>No discount</v>
      </c>
      <c r="Q96" s="206" t="str">
        <f t="shared" si="49"/>
        <v>Exclusive</v>
      </c>
      <c r="R96" s="293">
        <f t="shared" si="57"/>
        <v>1268.6884935272728</v>
      </c>
      <c r="S96" s="247">
        <f t="shared" si="58"/>
        <v>1268.6884935272728</v>
      </c>
      <c r="T96" s="247">
        <f t="shared" si="50"/>
        <v>1095.8450535272727</v>
      </c>
      <c r="U96" s="247">
        <f t="shared" si="51"/>
        <v>1095.8450535272727</v>
      </c>
      <c r="V96" s="292">
        <f t="shared" si="61"/>
        <v>1205.4295588800001</v>
      </c>
      <c r="W96" s="292">
        <f t="shared" si="61"/>
        <v>1205.4295588800001</v>
      </c>
      <c r="X96" s="207">
        <f>'Tariffs July 2021'!BL80</f>
        <v>0</v>
      </c>
      <c r="Y96" s="207" t="str">
        <f>'Tariffs July 2021'!BM80</f>
        <v>n</v>
      </c>
      <c r="Z96" s="208">
        <f>'Tariffs July 2021'!G80</f>
        <v>42916</v>
      </c>
      <c r="AA96" s="342"/>
      <c r="AB96" s="342"/>
      <c r="AC96" s="342"/>
      <c r="AD96" s="342"/>
      <c r="AE96" s="342"/>
      <c r="AF96" s="342"/>
      <c r="AG96" s="342"/>
      <c r="AH96" s="342"/>
      <c r="AI96" s="342"/>
      <c r="AJ96" s="342"/>
      <c r="AK96" s="342"/>
      <c r="AL96" s="342"/>
      <c r="AM96" s="342"/>
      <c r="AN96" s="342"/>
      <c r="AO96" s="342"/>
      <c r="AP96" s="342"/>
      <c r="AQ96" s="342"/>
      <c r="AR96" s="342"/>
      <c r="AS96" s="342"/>
      <c r="AT96" s="342"/>
      <c r="AU96" s="342"/>
      <c r="AV96" s="342"/>
      <c r="AW96" s="342"/>
      <c r="AX96" s="342"/>
    </row>
    <row r="97" spans="1:1024 1029:4092 4097:8190 8193:9214 9219:12287 12290:13312 13315:14336 14341:16384" x14ac:dyDescent="0.15">
      <c r="A97" s="201" t="str">
        <f>'Tariffs July 2021'!K81</f>
        <v>OVO Energy</v>
      </c>
      <c r="B97" s="202" t="str">
        <f>'Tariffs July 2021'!L81</f>
        <v>The One Plan</v>
      </c>
      <c r="C97" s="203">
        <f>IF('Tariffs July 2021'!BP81=0,91*'Tariffs July 2021'!M81/100,(91*'Tariffs July 2021'!M81/100)+'Tariffs July 2021'!BP81/4)</f>
        <v>81.899999999999991</v>
      </c>
      <c r="D97" s="203">
        <f>IF('Tariffs July 2021'!O81="",$K$5*'Tariffs July 2021'!N81/100,IF($K$5&gt;='Tariffs July 2021'!P81,('Tariffs July 2021'!P81*'Tariffs July 2021'!N81/100),($K$5*'Tariffs July 2021'!N81/100)))</f>
        <v>209.52449339999998</v>
      </c>
      <c r="E97" s="203">
        <f>IF('Tariffs July 2021'!T81&gt;0,IF(($K$5&lt;'Tariffs July 2021'!T81),(0),($K$5-'Tariffs July 2021'!T81)*'Tariffs July 2021'!U81/100),IF(AND('Tariffs July 2021'!R81&gt;0,'Tariffs July 2021'!T81=""),IF(($K$5&lt;'Tariffs July 2021'!R81),(0),($K$5-'Tariffs July 2021'!R81)*'Tariffs July 2021'!S81/100),IF(AND('Tariffs July 2021'!P81&gt;0,'Tariffs July 2021'!R81=""),IF(($K$5&lt;'Tariffs July 2021'!P81),(0),($K$5-'Tariffs July 2021'!P81)*'Tariffs July 2021'!Q81/100),0)))</f>
        <v>0</v>
      </c>
      <c r="F97" s="203">
        <f>($L$5)*'Tariffs July 2021'!AE81/100</f>
        <v>30.081283199999994</v>
      </c>
      <c r="G97" s="203">
        <f t="shared" si="53"/>
        <v>321.50577659999993</v>
      </c>
      <c r="H97" s="203">
        <f t="shared" si="48"/>
        <v>958.42310639999982</v>
      </c>
      <c r="I97" s="247">
        <f t="shared" si="60"/>
        <v>1286.0231063999997</v>
      </c>
      <c r="J97" s="204">
        <f t="shared" si="55"/>
        <v>1414.6254170399998</v>
      </c>
      <c r="K97" s="207">
        <f>'Tariffs July 2021'!AZ81</f>
        <v>0</v>
      </c>
      <c r="L97" s="207">
        <f>'Tariffs July 2021'!BA81</f>
        <v>0</v>
      </c>
      <c r="M97" s="207">
        <f>'Tariffs July 2021'!BB81</f>
        <v>0</v>
      </c>
      <c r="N97" s="207">
        <f>'Tariffs July 2021'!BC81</f>
        <v>0</v>
      </c>
      <c r="O97" s="205">
        <f>($F$6*'Tariffs July 2021'!AT81/100)*4</f>
        <v>251.40863999999999</v>
      </c>
      <c r="P97" s="206" t="str">
        <f t="shared" si="56"/>
        <v>No discount</v>
      </c>
      <c r="Q97" s="206" t="str">
        <f t="shared" si="49"/>
        <v>Exclusive</v>
      </c>
      <c r="R97" s="293">
        <f t="shared" si="57"/>
        <v>1286.0231063999997</v>
      </c>
      <c r="S97" s="247">
        <f t="shared" si="58"/>
        <v>1286.0231063999997</v>
      </c>
      <c r="T97" s="247">
        <f t="shared" si="50"/>
        <v>1034.6144663999999</v>
      </c>
      <c r="U97" s="247">
        <f t="shared" si="51"/>
        <v>1034.6144663999999</v>
      </c>
      <c r="V97" s="292">
        <f t="shared" si="61"/>
        <v>1138.0759130399999</v>
      </c>
      <c r="W97" s="292">
        <f t="shared" si="61"/>
        <v>1138.0759130399999</v>
      </c>
      <c r="X97" s="207">
        <f>'Tariffs July 2021'!BL81</f>
        <v>0</v>
      </c>
      <c r="Y97" s="207" t="str">
        <f>'Tariffs July 2021'!BM81</f>
        <v>n</v>
      </c>
      <c r="Z97" s="208">
        <f>'Tariffs July 2021'!G81</f>
        <v>42916</v>
      </c>
      <c r="AA97" s="342"/>
      <c r="AB97" s="342"/>
      <c r="AC97" s="342"/>
      <c r="AD97" s="342"/>
      <c r="AE97" s="342"/>
      <c r="AF97" s="342"/>
      <c r="AG97" s="342"/>
      <c r="AH97" s="342"/>
      <c r="AI97" s="342"/>
      <c r="AJ97" s="342"/>
      <c r="AK97" s="342"/>
      <c r="AL97" s="342"/>
      <c r="AM97" s="342"/>
      <c r="AN97" s="342"/>
      <c r="AO97" s="342"/>
      <c r="AP97" s="342"/>
      <c r="AQ97" s="342"/>
      <c r="AR97" s="342"/>
      <c r="AS97" s="342"/>
      <c r="AT97" s="342"/>
      <c r="AU97" s="342"/>
      <c r="AV97" s="342"/>
      <c r="AW97" s="342"/>
      <c r="AX97" s="342"/>
    </row>
    <row r="98" spans="1:1024 1029:4092 4097:8190 8193:9214 9219:12287 12290:13312 13315:14336 14341:16384" x14ac:dyDescent="0.15">
      <c r="A98" s="201" t="str">
        <f>'Tariffs July 2021'!K82</f>
        <v>Sumo Power</v>
      </c>
      <c r="B98" s="202" t="str">
        <f>'Tariffs July 2021'!L82</f>
        <v>Assure</v>
      </c>
      <c r="C98" s="203">
        <f>IF('Tariffs July 2021'!BP82=0,91*'Tariffs July 2021'!M82/100,(91*'Tariffs July 2021'!M82/100)+'Tariffs July 2021'!BP82/4)</f>
        <v>81.899999999999991</v>
      </c>
      <c r="D98" s="203">
        <f>IF('Tariffs July 2021'!O82="",$K$5*'Tariffs July 2021'!N82/100,IF($K$5&gt;='Tariffs July 2021'!P82,('Tariffs July 2021'!P82*'Tariffs July 2021'!N82/100),($K$5*'Tariffs July 2021'!N82/100)))</f>
        <v>201.23821399999997</v>
      </c>
      <c r="E98" s="203">
        <f>IF('Tariffs July 2021'!T82&gt;0,IF(($K$5&lt;'Tariffs July 2021'!T82),(0),($K$5-'Tariffs July 2021'!T82)*'Tariffs July 2021'!U82/100),IF(AND('Tariffs July 2021'!R82&gt;0,'Tariffs July 2021'!T82=""),IF(($K$5&lt;'Tariffs July 2021'!R82),(0),($K$5-'Tariffs July 2021'!R82)*'Tariffs July 2021'!S82/100),IF(AND('Tariffs July 2021'!P82&gt;0,'Tariffs July 2021'!R82=""),IF(($K$5&lt;'Tariffs July 2021'!P82),(0),($K$5-'Tariffs July 2021'!P82)*'Tariffs July 2021'!Q82/100),0)))</f>
        <v>0</v>
      </c>
      <c r="F98" s="203">
        <f>($L$5)*'Tariffs July 2021'!AE82/100</f>
        <v>30.290180999999993</v>
      </c>
      <c r="G98" s="203">
        <f t="shared" si="53"/>
        <v>313.42839499999997</v>
      </c>
      <c r="H98" s="203">
        <f t="shared" si="48"/>
        <v>926.11357999999996</v>
      </c>
      <c r="I98" s="247">
        <f t="shared" si="60"/>
        <v>1253.7135799999999</v>
      </c>
      <c r="J98" s="204">
        <f t="shared" si="55"/>
        <v>1379.084938</v>
      </c>
      <c r="K98" s="207">
        <f>'Tariffs July 2021'!AZ82</f>
        <v>0</v>
      </c>
      <c r="L98" s="207">
        <f>'Tariffs July 2021'!BA82</f>
        <v>0</v>
      </c>
      <c r="M98" s="207">
        <f>'Tariffs July 2021'!BB82</f>
        <v>0</v>
      </c>
      <c r="N98" s="207">
        <f>'Tariffs July 2021'!BC82</f>
        <v>0</v>
      </c>
      <c r="O98" s="205">
        <f>($F$6*'Tariffs July 2021'!AT82/100)*4</f>
        <v>188.55647999999997</v>
      </c>
      <c r="P98" s="206" t="str">
        <f t="shared" si="56"/>
        <v>No discount</v>
      </c>
      <c r="Q98" s="206" t="str">
        <f t="shared" si="49"/>
        <v>Exclusive</v>
      </c>
      <c r="R98" s="293">
        <f t="shared" si="57"/>
        <v>1253.7135799999999</v>
      </c>
      <c r="S98" s="247">
        <f t="shared" si="58"/>
        <v>1253.7135799999999</v>
      </c>
      <c r="T98" s="247">
        <f t="shared" si="50"/>
        <v>1065.1570999999999</v>
      </c>
      <c r="U98" s="247">
        <f t="shared" si="51"/>
        <v>1065.1570999999999</v>
      </c>
      <c r="V98" s="292">
        <f t="shared" si="61"/>
        <v>1171.67281</v>
      </c>
      <c r="W98" s="292">
        <f t="shared" si="61"/>
        <v>1171.67281</v>
      </c>
      <c r="X98" s="207">
        <f>'Tariffs July 2021'!BL82</f>
        <v>0</v>
      </c>
      <c r="Y98" s="207" t="str">
        <f>'Tariffs July 2021'!BM82</f>
        <v>n</v>
      </c>
      <c r="Z98" s="208">
        <f>'Tariffs July 2021'!G82</f>
        <v>42594</v>
      </c>
      <c r="AA98" s="342"/>
      <c r="AB98" s="342"/>
      <c r="AC98" s="342"/>
      <c r="AD98" s="342"/>
      <c r="AE98" s="342"/>
      <c r="AF98" s="342"/>
      <c r="AG98" s="342"/>
      <c r="AH98" s="342"/>
      <c r="AI98" s="342"/>
      <c r="AJ98" s="342"/>
      <c r="AK98" s="342"/>
      <c r="AL98" s="342"/>
      <c r="AM98" s="342"/>
      <c r="AN98" s="342"/>
      <c r="AO98" s="342"/>
      <c r="AP98" s="342"/>
      <c r="AQ98" s="342"/>
      <c r="AR98" s="342"/>
      <c r="AS98" s="342"/>
      <c r="AT98" s="342"/>
      <c r="AU98" s="342"/>
      <c r="AV98" s="342"/>
      <c r="AW98" s="342"/>
      <c r="AX98" s="342"/>
      <c r="EC98" s="251"/>
      <c r="ED98" s="251"/>
      <c r="EE98" s="251"/>
      <c r="EF98" s="251"/>
      <c r="EG98" s="251"/>
      <c r="EH98" s="251"/>
      <c r="EI98" s="252"/>
      <c r="EJ98" s="253"/>
      <c r="EO98" s="254"/>
      <c r="ER98" s="252"/>
      <c r="ES98" s="252"/>
      <c r="ET98" s="252"/>
      <c r="EU98" s="252"/>
      <c r="EV98" s="253"/>
      <c r="EW98" s="253"/>
      <c r="EX98" s="255"/>
      <c r="EY98" s="255"/>
      <c r="EZ98" s="256"/>
      <c r="FC98" s="251"/>
      <c r="FD98" s="251"/>
      <c r="FE98" s="251"/>
      <c r="FF98" s="251"/>
      <c r="FG98" s="251"/>
      <c r="FH98" s="251"/>
      <c r="FI98" s="252"/>
      <c r="FJ98" s="253"/>
      <c r="FO98" s="254"/>
      <c r="FR98" s="252"/>
      <c r="FS98" s="252"/>
      <c r="FT98" s="252"/>
      <c r="FU98" s="252"/>
      <c r="FV98" s="253"/>
      <c r="FW98" s="253"/>
      <c r="FX98" s="255"/>
      <c r="FY98" s="255"/>
      <c r="FZ98" s="256"/>
      <c r="GC98" s="251"/>
      <c r="GD98" s="251"/>
      <c r="GE98" s="251"/>
      <c r="GF98" s="251"/>
      <c r="GG98" s="251"/>
      <c r="GH98" s="251"/>
      <c r="GI98" s="252"/>
      <c r="GJ98" s="253"/>
      <c r="GO98" s="254"/>
      <c r="GR98" s="252"/>
      <c r="GS98" s="252"/>
      <c r="GT98" s="252"/>
      <c r="GU98" s="252"/>
      <c r="GV98" s="253"/>
      <c r="GW98" s="253"/>
      <c r="GX98" s="255"/>
      <c r="GY98" s="255"/>
      <c r="GZ98" s="256"/>
      <c r="HC98" s="251"/>
      <c r="HD98" s="251"/>
      <c r="HE98" s="251"/>
      <c r="HF98" s="251"/>
      <c r="HG98" s="251"/>
      <c r="HH98" s="251"/>
      <c r="HI98" s="252"/>
      <c r="HJ98" s="253"/>
      <c r="HO98" s="254"/>
      <c r="HR98" s="252"/>
      <c r="HS98" s="252"/>
      <c r="HT98" s="252"/>
      <c r="HU98" s="252"/>
      <c r="HV98" s="253"/>
      <c r="HW98" s="253"/>
      <c r="HX98" s="255"/>
      <c r="HY98" s="255"/>
      <c r="HZ98" s="256"/>
      <c r="IC98" s="251"/>
      <c r="ID98" s="251"/>
      <c r="IE98" s="251"/>
      <c r="IF98" s="251"/>
      <c r="IG98" s="251"/>
      <c r="IH98" s="251"/>
      <c r="II98" s="252"/>
      <c r="IJ98" s="253"/>
      <c r="IO98" s="254"/>
      <c r="IR98" s="252"/>
      <c r="IS98" s="252"/>
      <c r="IT98" s="252"/>
      <c r="IU98" s="252"/>
      <c r="IV98" s="253"/>
      <c r="IW98" s="253"/>
      <c r="IX98" s="255"/>
      <c r="IY98" s="255"/>
      <c r="IZ98" s="256"/>
      <c r="JC98" s="251"/>
      <c r="JD98" s="251"/>
      <c r="JE98" s="251"/>
      <c r="JF98" s="251"/>
      <c r="JG98" s="251"/>
      <c r="JH98" s="251"/>
      <c r="JI98" s="252"/>
      <c r="JJ98" s="253"/>
      <c r="JO98" s="254"/>
      <c r="JR98" s="252"/>
      <c r="JS98" s="252"/>
      <c r="JT98" s="252"/>
      <c r="JU98" s="252"/>
      <c r="JV98" s="253"/>
      <c r="JW98" s="253"/>
      <c r="JX98" s="255"/>
      <c r="JY98" s="255"/>
      <c r="JZ98" s="256"/>
      <c r="KC98" s="251"/>
      <c r="KD98" s="251"/>
      <c r="KE98" s="251"/>
      <c r="KF98" s="251"/>
      <c r="KG98" s="251"/>
      <c r="KH98" s="251"/>
      <c r="KI98" s="252"/>
      <c r="KJ98" s="253"/>
      <c r="KO98" s="254"/>
      <c r="KR98" s="252"/>
      <c r="KS98" s="252"/>
      <c r="KT98" s="252"/>
      <c r="KU98" s="252"/>
      <c r="KV98" s="253"/>
      <c r="KW98" s="253"/>
      <c r="KX98" s="255"/>
      <c r="KY98" s="255"/>
      <c r="KZ98" s="256"/>
      <c r="LC98" s="251"/>
      <c r="LD98" s="251"/>
      <c r="LE98" s="251"/>
      <c r="LF98" s="251"/>
      <c r="LG98" s="251"/>
      <c r="LH98" s="251"/>
      <c r="LI98" s="252"/>
      <c r="LJ98" s="253"/>
      <c r="LO98" s="254"/>
      <c r="LR98" s="252"/>
      <c r="LS98" s="252"/>
      <c r="LT98" s="252"/>
      <c r="LU98" s="252"/>
      <c r="LV98" s="253"/>
      <c r="LW98" s="253"/>
      <c r="LX98" s="255"/>
      <c r="LY98" s="255"/>
      <c r="LZ98" s="256"/>
      <c r="MC98" s="251"/>
      <c r="MD98" s="251"/>
      <c r="ME98" s="251"/>
      <c r="MF98" s="251"/>
      <c r="MG98" s="251"/>
      <c r="MH98" s="251"/>
      <c r="MI98" s="252"/>
      <c r="MJ98" s="253"/>
      <c r="MO98" s="254"/>
      <c r="MR98" s="252"/>
      <c r="MS98" s="252"/>
      <c r="MT98" s="252"/>
      <c r="MU98" s="252"/>
      <c r="MV98" s="253"/>
      <c r="MW98" s="253"/>
      <c r="MX98" s="255"/>
      <c r="MY98" s="255"/>
      <c r="MZ98" s="256"/>
      <c r="NC98" s="251"/>
      <c r="ND98" s="251"/>
      <c r="NE98" s="251"/>
      <c r="NF98" s="251"/>
      <c r="NG98" s="251"/>
      <c r="NH98" s="251"/>
      <c r="NI98" s="252"/>
      <c r="NJ98" s="253"/>
      <c r="NO98" s="254"/>
      <c r="NR98" s="252"/>
      <c r="NS98" s="252"/>
      <c r="NT98" s="252"/>
      <c r="NU98" s="252"/>
      <c r="NV98" s="253"/>
      <c r="NW98" s="253"/>
      <c r="NX98" s="255"/>
      <c r="NY98" s="255"/>
      <c r="NZ98" s="256"/>
      <c r="OC98" s="251"/>
      <c r="OD98" s="251"/>
      <c r="OE98" s="251"/>
      <c r="OF98" s="251"/>
      <c r="OG98" s="251"/>
      <c r="OH98" s="251"/>
      <c r="OI98" s="252"/>
      <c r="OJ98" s="253"/>
      <c r="OO98" s="254"/>
      <c r="OR98" s="252"/>
      <c r="OS98" s="252"/>
      <c r="OT98" s="252"/>
      <c r="OU98" s="252"/>
      <c r="OV98" s="253"/>
      <c r="OW98" s="253"/>
      <c r="OX98" s="255"/>
      <c r="OY98" s="255"/>
      <c r="OZ98" s="256"/>
      <c r="PC98" s="251"/>
      <c r="PD98" s="251"/>
      <c r="PE98" s="251"/>
      <c r="PF98" s="251"/>
      <c r="PG98" s="251"/>
      <c r="PH98" s="251"/>
      <c r="PI98" s="252"/>
      <c r="PJ98" s="253"/>
      <c r="PO98" s="254"/>
      <c r="PR98" s="252"/>
      <c r="PS98" s="252"/>
      <c r="PT98" s="252"/>
      <c r="PU98" s="252"/>
      <c r="PV98" s="253"/>
      <c r="PW98" s="253"/>
      <c r="PX98" s="255"/>
      <c r="PY98" s="255"/>
      <c r="PZ98" s="256"/>
      <c r="QC98" s="251"/>
      <c r="QD98" s="251"/>
      <c r="QE98" s="251"/>
      <c r="QF98" s="251"/>
      <c r="QG98" s="251"/>
      <c r="QH98" s="251"/>
      <c r="QI98" s="252"/>
      <c r="QJ98" s="253"/>
      <c r="QO98" s="254"/>
      <c r="QR98" s="252"/>
      <c r="QS98" s="252"/>
      <c r="QT98" s="252"/>
      <c r="QU98" s="252"/>
      <c r="QV98" s="253"/>
      <c r="QW98" s="253"/>
      <c r="QX98" s="255"/>
      <c r="QY98" s="255"/>
      <c r="QZ98" s="256"/>
      <c r="RC98" s="251"/>
      <c r="RD98" s="251"/>
      <c r="RE98" s="251"/>
      <c r="RF98" s="251"/>
      <c r="RG98" s="251"/>
      <c r="RH98" s="251"/>
      <c r="RI98" s="252"/>
      <c r="RJ98" s="253"/>
      <c r="RO98" s="254"/>
      <c r="RR98" s="252"/>
      <c r="RS98" s="252"/>
      <c r="RT98" s="252"/>
      <c r="RU98" s="252"/>
      <c r="RV98" s="253"/>
      <c r="RW98" s="253"/>
      <c r="RX98" s="255"/>
      <c r="RY98" s="255"/>
      <c r="RZ98" s="256"/>
      <c r="SC98" s="251"/>
      <c r="SD98" s="251"/>
      <c r="SE98" s="251"/>
      <c r="SF98" s="251"/>
      <c r="SG98" s="251"/>
      <c r="SH98" s="251"/>
      <c r="SI98" s="252"/>
      <c r="SJ98" s="253"/>
      <c r="SO98" s="254"/>
      <c r="SR98" s="252"/>
      <c r="SS98" s="252"/>
      <c r="ST98" s="252"/>
      <c r="SU98" s="252"/>
      <c r="SV98" s="253"/>
      <c r="SW98" s="253"/>
      <c r="SX98" s="255"/>
      <c r="SY98" s="255"/>
      <c r="SZ98" s="256"/>
      <c r="TC98" s="251"/>
      <c r="TD98" s="251"/>
      <c r="TE98" s="251"/>
      <c r="TF98" s="251"/>
      <c r="TG98" s="251"/>
      <c r="TH98" s="251"/>
      <c r="TI98" s="252"/>
      <c r="TJ98" s="253"/>
      <c r="TO98" s="254"/>
      <c r="TR98" s="252"/>
      <c r="TS98" s="252"/>
      <c r="TT98" s="252"/>
      <c r="TU98" s="252"/>
      <c r="TV98" s="253"/>
      <c r="TW98" s="253"/>
      <c r="TX98" s="255"/>
      <c r="TY98" s="255"/>
      <c r="TZ98" s="256"/>
      <c r="UC98" s="251"/>
      <c r="UD98" s="251"/>
      <c r="UE98" s="251"/>
      <c r="UF98" s="251"/>
      <c r="UG98" s="251"/>
      <c r="UH98" s="251"/>
      <c r="UI98" s="252"/>
      <c r="UJ98" s="253"/>
      <c r="UO98" s="254"/>
      <c r="UR98" s="252"/>
      <c r="US98" s="252"/>
      <c r="UT98" s="252"/>
      <c r="UU98" s="252"/>
      <c r="UV98" s="253"/>
      <c r="UW98" s="253"/>
      <c r="UX98" s="255"/>
      <c r="UY98" s="255"/>
      <c r="UZ98" s="256"/>
      <c r="VC98" s="251"/>
      <c r="VD98" s="251"/>
      <c r="VE98" s="251"/>
      <c r="VF98" s="251"/>
      <c r="VG98" s="251"/>
      <c r="VH98" s="251"/>
      <c r="VI98" s="252"/>
      <c r="VJ98" s="253"/>
      <c r="VO98" s="254"/>
      <c r="VR98" s="252"/>
      <c r="VS98" s="252"/>
      <c r="VT98" s="252"/>
      <c r="VU98" s="252"/>
      <c r="VV98" s="253"/>
      <c r="VW98" s="253"/>
      <c r="VX98" s="255"/>
      <c r="VY98" s="255"/>
      <c r="VZ98" s="256"/>
      <c r="WC98" s="251"/>
      <c r="WD98" s="251"/>
      <c r="WE98" s="251"/>
      <c r="WF98" s="251"/>
      <c r="WG98" s="251"/>
      <c r="WH98" s="251"/>
      <c r="WI98" s="252"/>
      <c r="WJ98" s="253"/>
      <c r="WO98" s="254"/>
      <c r="WR98" s="252"/>
      <c r="WS98" s="252"/>
      <c r="WT98" s="252"/>
      <c r="WU98" s="252"/>
      <c r="WV98" s="253"/>
      <c r="WW98" s="253"/>
      <c r="WX98" s="255"/>
      <c r="WY98" s="255"/>
      <c r="WZ98" s="256"/>
      <c r="XC98" s="251"/>
      <c r="XD98" s="251"/>
      <c r="XE98" s="251"/>
      <c r="XF98" s="251"/>
      <c r="XG98" s="251"/>
      <c r="XH98" s="251"/>
      <c r="XI98" s="252"/>
      <c r="XJ98" s="253"/>
      <c r="XO98" s="254"/>
      <c r="XR98" s="252"/>
      <c r="XS98" s="252"/>
      <c r="XT98" s="252"/>
      <c r="XU98" s="252"/>
      <c r="XV98" s="253"/>
      <c r="XW98" s="253"/>
      <c r="XX98" s="255"/>
      <c r="XY98" s="255"/>
      <c r="XZ98" s="256"/>
      <c r="YC98" s="251"/>
      <c r="YD98" s="251"/>
      <c r="YE98" s="251"/>
      <c r="YF98" s="251"/>
      <c r="YG98" s="251"/>
      <c r="YH98" s="251"/>
      <c r="YI98" s="252"/>
      <c r="YJ98" s="253"/>
      <c r="YO98" s="254"/>
      <c r="YR98" s="252"/>
      <c r="YS98" s="252"/>
      <c r="YT98" s="252"/>
      <c r="YU98" s="252"/>
      <c r="YV98" s="253"/>
      <c r="YW98" s="253"/>
      <c r="YX98" s="255"/>
      <c r="YY98" s="255"/>
      <c r="YZ98" s="256"/>
      <c r="ZC98" s="251"/>
      <c r="ZD98" s="251"/>
      <c r="ZE98" s="251"/>
      <c r="ZF98" s="251"/>
      <c r="ZG98" s="251"/>
      <c r="ZH98" s="251"/>
      <c r="ZI98" s="252"/>
      <c r="ZJ98" s="253"/>
      <c r="ZO98" s="254"/>
      <c r="ZR98" s="252"/>
      <c r="ZS98" s="252"/>
      <c r="ZT98" s="252"/>
      <c r="ZU98" s="252"/>
      <c r="ZV98" s="253"/>
      <c r="ZW98" s="253"/>
      <c r="ZX98" s="255"/>
      <c r="ZY98" s="255"/>
      <c r="ZZ98" s="256"/>
      <c r="AAC98" s="251"/>
      <c r="AAD98" s="251"/>
      <c r="AAE98" s="251"/>
      <c r="AAF98" s="251"/>
      <c r="AAG98" s="251"/>
      <c r="AAH98" s="251"/>
      <c r="AAI98" s="252"/>
      <c r="AAJ98" s="253"/>
      <c r="AAO98" s="254"/>
      <c r="AAR98" s="252"/>
      <c r="AAS98" s="252"/>
      <c r="AAT98" s="252"/>
      <c r="AAU98" s="252"/>
      <c r="AAV98" s="253"/>
      <c r="AAW98" s="253"/>
      <c r="AAX98" s="255"/>
      <c r="AAY98" s="255"/>
      <c r="AAZ98" s="256"/>
      <c r="ABC98" s="251"/>
      <c r="ABD98" s="251"/>
      <c r="ABE98" s="251"/>
      <c r="ABF98" s="251"/>
      <c r="ABG98" s="251"/>
      <c r="ABH98" s="251"/>
      <c r="ABI98" s="252"/>
      <c r="ABJ98" s="253"/>
      <c r="ABO98" s="254"/>
      <c r="ABR98" s="252"/>
      <c r="ABS98" s="252"/>
      <c r="ABT98" s="252"/>
      <c r="ABU98" s="252"/>
      <c r="ABV98" s="253"/>
      <c r="ABW98" s="253"/>
      <c r="ABX98" s="255"/>
      <c r="ABY98" s="255"/>
      <c r="ABZ98" s="256"/>
      <c r="ACC98" s="251"/>
      <c r="ACD98" s="251"/>
      <c r="ACE98" s="251"/>
      <c r="ACF98" s="251"/>
      <c r="ACG98" s="251"/>
      <c r="ACH98" s="251"/>
      <c r="ACI98" s="252"/>
      <c r="ACJ98" s="253"/>
      <c r="ACO98" s="254"/>
      <c r="ACR98" s="252"/>
      <c r="ACS98" s="252"/>
      <c r="ACT98" s="252"/>
      <c r="ACU98" s="252"/>
      <c r="ACV98" s="253"/>
      <c r="ACW98" s="253"/>
      <c r="ACX98" s="255"/>
      <c r="ACY98" s="255"/>
      <c r="ACZ98" s="256"/>
      <c r="ADC98" s="251"/>
      <c r="ADD98" s="251"/>
      <c r="ADE98" s="251"/>
      <c r="ADF98" s="251"/>
      <c r="ADG98" s="251"/>
      <c r="ADH98" s="251"/>
      <c r="ADI98" s="252"/>
      <c r="ADJ98" s="253"/>
      <c r="ADO98" s="254"/>
      <c r="ADR98" s="252"/>
      <c r="ADS98" s="252"/>
      <c r="ADT98" s="252"/>
      <c r="ADU98" s="252"/>
      <c r="ADV98" s="253"/>
      <c r="ADW98" s="253"/>
      <c r="ADX98" s="255"/>
      <c r="ADY98" s="255"/>
      <c r="ADZ98" s="256"/>
      <c r="AEC98" s="251"/>
      <c r="AED98" s="251"/>
      <c r="AEE98" s="251"/>
      <c r="AEF98" s="251"/>
      <c r="AEG98" s="251"/>
      <c r="AEH98" s="251"/>
      <c r="AEI98" s="252"/>
      <c r="AEJ98" s="253"/>
      <c r="AEO98" s="254"/>
      <c r="AER98" s="252"/>
      <c r="AES98" s="252"/>
      <c r="AET98" s="252"/>
      <c r="AEU98" s="252"/>
      <c r="AEV98" s="253"/>
      <c r="AEW98" s="253"/>
      <c r="AEX98" s="255"/>
      <c r="AEY98" s="255"/>
      <c r="AEZ98" s="256"/>
      <c r="AFC98" s="251"/>
      <c r="AFD98" s="251"/>
      <c r="AFE98" s="251"/>
      <c r="AFF98" s="251"/>
      <c r="AFG98" s="251"/>
      <c r="AFH98" s="251"/>
      <c r="AFI98" s="252"/>
      <c r="AFJ98" s="253"/>
      <c r="AFO98" s="254"/>
      <c r="AFR98" s="252"/>
      <c r="AFS98" s="252"/>
      <c r="AFT98" s="252"/>
      <c r="AFU98" s="252"/>
      <c r="AFV98" s="253"/>
      <c r="AFW98" s="253"/>
      <c r="AFX98" s="255"/>
      <c r="AFY98" s="255"/>
      <c r="AFZ98" s="256"/>
      <c r="AGC98" s="251"/>
      <c r="AGD98" s="251"/>
      <c r="AGE98" s="251"/>
      <c r="AGF98" s="251"/>
      <c r="AGG98" s="251"/>
      <c r="AGH98" s="251"/>
      <c r="AGI98" s="252"/>
      <c r="AGJ98" s="253"/>
      <c r="AGO98" s="254"/>
      <c r="AGR98" s="252"/>
      <c r="AGS98" s="252"/>
      <c r="AGT98" s="252"/>
      <c r="AGU98" s="252"/>
      <c r="AGV98" s="253"/>
      <c r="AGW98" s="253"/>
      <c r="AGX98" s="255"/>
      <c r="AGY98" s="255"/>
      <c r="AGZ98" s="256"/>
      <c r="AHC98" s="251"/>
      <c r="AHD98" s="251"/>
      <c r="AHE98" s="251"/>
      <c r="AHF98" s="251"/>
      <c r="AHG98" s="251"/>
      <c r="AHH98" s="251"/>
      <c r="AHI98" s="252"/>
      <c r="AHJ98" s="253"/>
      <c r="AHO98" s="254"/>
      <c r="AHR98" s="252"/>
      <c r="AHS98" s="252"/>
      <c r="AHT98" s="252"/>
      <c r="AHU98" s="252"/>
      <c r="AHV98" s="253"/>
      <c r="AHW98" s="253"/>
      <c r="AHX98" s="255"/>
      <c r="AHY98" s="255"/>
      <c r="AHZ98" s="256"/>
      <c r="AIC98" s="251"/>
      <c r="AID98" s="251"/>
      <c r="AIE98" s="251"/>
      <c r="AIF98" s="251"/>
      <c r="AIG98" s="251"/>
      <c r="AIH98" s="251"/>
      <c r="AII98" s="252"/>
      <c r="AIJ98" s="253"/>
      <c r="AIO98" s="254"/>
      <c r="AIR98" s="252"/>
      <c r="AIS98" s="252"/>
      <c r="AIT98" s="252"/>
      <c r="AIU98" s="252"/>
      <c r="AIV98" s="253"/>
      <c r="AIW98" s="253"/>
      <c r="AIX98" s="255"/>
      <c r="AIY98" s="255"/>
      <c r="AIZ98" s="256"/>
      <c r="AJC98" s="251"/>
      <c r="AJD98" s="251"/>
      <c r="AJE98" s="251"/>
      <c r="AJF98" s="251"/>
      <c r="AJG98" s="251"/>
      <c r="AJH98" s="251"/>
      <c r="AJI98" s="252"/>
      <c r="AJJ98" s="253"/>
      <c r="AJO98" s="254"/>
      <c r="AJR98" s="252"/>
      <c r="AJS98" s="252"/>
      <c r="AJT98" s="252"/>
      <c r="AJU98" s="252"/>
      <c r="AJV98" s="253"/>
      <c r="AJW98" s="253"/>
      <c r="AJX98" s="255"/>
      <c r="AJY98" s="255"/>
      <c r="AJZ98" s="256"/>
      <c r="AKC98" s="251"/>
      <c r="AKD98" s="251"/>
      <c r="AKE98" s="251"/>
      <c r="AKF98" s="251"/>
      <c r="AKG98" s="251"/>
      <c r="AKH98" s="251"/>
      <c r="AKI98" s="252"/>
      <c r="AKJ98" s="253"/>
      <c r="AKO98" s="254"/>
      <c r="AKR98" s="252"/>
      <c r="AKS98" s="252"/>
      <c r="AKT98" s="252"/>
      <c r="AKU98" s="252"/>
      <c r="AKV98" s="253"/>
      <c r="AKW98" s="253"/>
      <c r="AKX98" s="255"/>
      <c r="AKY98" s="255"/>
      <c r="AKZ98" s="256"/>
      <c r="ALC98" s="251"/>
      <c r="ALD98" s="251"/>
      <c r="ALE98" s="251"/>
      <c r="ALF98" s="251"/>
      <c r="ALG98" s="251"/>
      <c r="ALH98" s="251"/>
      <c r="ALI98" s="252"/>
      <c r="ALJ98" s="253"/>
      <c r="ALO98" s="254"/>
      <c r="ALR98" s="252"/>
      <c r="ALS98" s="252"/>
      <c r="ALT98" s="252"/>
      <c r="ALU98" s="252"/>
      <c r="ALV98" s="253"/>
      <c r="ALW98" s="253"/>
      <c r="ALX98" s="255"/>
      <c r="ALY98" s="255"/>
      <c r="ALZ98" s="256"/>
      <c r="AMC98" s="251"/>
      <c r="AMD98" s="251"/>
      <c r="AME98" s="251"/>
      <c r="AMF98" s="251"/>
      <c r="AMG98" s="251"/>
      <c r="AMH98" s="251"/>
      <c r="AMI98" s="252"/>
      <c r="AMJ98" s="253"/>
      <c r="AMO98" s="254"/>
      <c r="AMR98" s="252"/>
      <c r="AMS98" s="252"/>
      <c r="AMT98" s="252"/>
      <c r="AMU98" s="252"/>
      <c r="AMV98" s="253"/>
      <c r="AMW98" s="253"/>
      <c r="AMX98" s="255"/>
      <c r="AMY98" s="255"/>
      <c r="AMZ98" s="256"/>
      <c r="ANC98" s="251"/>
      <c r="AND98" s="251"/>
      <c r="ANE98" s="251"/>
      <c r="ANF98" s="251"/>
      <c r="ANG98" s="251"/>
      <c r="ANH98" s="251"/>
      <c r="ANI98" s="252"/>
      <c r="ANJ98" s="253"/>
      <c r="ANO98" s="254"/>
      <c r="ANR98" s="252"/>
      <c r="ANS98" s="252"/>
      <c r="ANT98" s="252"/>
      <c r="ANU98" s="252"/>
      <c r="ANV98" s="253"/>
      <c r="ANW98" s="253"/>
      <c r="ANX98" s="255"/>
      <c r="ANY98" s="255"/>
      <c r="ANZ98" s="256"/>
      <c r="AOC98" s="251"/>
      <c r="AOD98" s="251"/>
      <c r="AOE98" s="251"/>
      <c r="AOF98" s="251"/>
      <c r="AOG98" s="251"/>
      <c r="AOH98" s="251"/>
      <c r="AOI98" s="252"/>
      <c r="AOJ98" s="253"/>
      <c r="AOO98" s="254"/>
      <c r="AOR98" s="252"/>
      <c r="AOS98" s="252"/>
      <c r="AOT98" s="252"/>
      <c r="AOU98" s="252"/>
      <c r="AOV98" s="253"/>
      <c r="AOW98" s="253"/>
      <c r="AOX98" s="255"/>
      <c r="AOY98" s="255"/>
      <c r="AOZ98" s="256"/>
      <c r="APC98" s="251"/>
      <c r="APD98" s="251"/>
      <c r="APE98" s="251"/>
      <c r="APF98" s="251"/>
      <c r="APG98" s="251"/>
      <c r="APH98" s="251"/>
      <c r="API98" s="252"/>
      <c r="APJ98" s="253"/>
      <c r="APO98" s="254"/>
      <c r="APR98" s="252"/>
      <c r="APS98" s="252"/>
      <c r="APT98" s="252"/>
      <c r="APU98" s="252"/>
      <c r="APV98" s="253"/>
      <c r="APW98" s="253"/>
      <c r="APX98" s="255"/>
      <c r="APY98" s="255"/>
      <c r="APZ98" s="256"/>
      <c r="AQC98" s="251"/>
      <c r="AQD98" s="251"/>
      <c r="AQE98" s="251"/>
      <c r="AQF98" s="251"/>
      <c r="AQG98" s="251"/>
      <c r="AQH98" s="251"/>
      <c r="AQI98" s="252"/>
      <c r="AQJ98" s="253"/>
      <c r="AQO98" s="254"/>
      <c r="AQR98" s="252"/>
      <c r="AQS98" s="252"/>
      <c r="AQT98" s="252"/>
      <c r="AQU98" s="252"/>
      <c r="AQV98" s="253"/>
      <c r="AQW98" s="253"/>
      <c r="AQX98" s="255"/>
      <c r="AQY98" s="255"/>
      <c r="AQZ98" s="256"/>
      <c r="ARC98" s="251"/>
      <c r="ARD98" s="251"/>
      <c r="ARE98" s="251"/>
      <c r="ARF98" s="251"/>
      <c r="ARG98" s="251"/>
      <c r="ARH98" s="251"/>
      <c r="ARI98" s="252"/>
      <c r="ARJ98" s="253"/>
      <c r="ARO98" s="254"/>
      <c r="ARR98" s="252"/>
      <c r="ARS98" s="252"/>
      <c r="ART98" s="252"/>
      <c r="ARU98" s="252"/>
      <c r="ARV98" s="253"/>
      <c r="ARW98" s="253"/>
      <c r="ARX98" s="255"/>
      <c r="ARY98" s="255"/>
      <c r="ARZ98" s="256"/>
      <c r="ASC98" s="251"/>
      <c r="ASD98" s="251"/>
      <c r="ASE98" s="251"/>
      <c r="ASF98" s="251"/>
      <c r="ASG98" s="251"/>
      <c r="ASH98" s="251"/>
      <c r="ASI98" s="252"/>
      <c r="ASJ98" s="253"/>
      <c r="ASO98" s="254"/>
      <c r="ASR98" s="252"/>
      <c r="ASS98" s="252"/>
      <c r="AST98" s="252"/>
      <c r="ASU98" s="252"/>
      <c r="ASV98" s="253"/>
      <c r="ASW98" s="253"/>
      <c r="ASX98" s="255"/>
      <c r="ASY98" s="255"/>
      <c r="ASZ98" s="256"/>
      <c r="ATC98" s="251"/>
      <c r="ATD98" s="251"/>
      <c r="ATE98" s="251"/>
      <c r="ATF98" s="251"/>
      <c r="ATG98" s="251"/>
      <c r="ATH98" s="251"/>
      <c r="ATI98" s="252"/>
      <c r="ATJ98" s="253"/>
      <c r="ATO98" s="254"/>
      <c r="ATR98" s="252"/>
      <c r="ATS98" s="252"/>
      <c r="ATT98" s="252"/>
      <c r="ATU98" s="252"/>
      <c r="ATV98" s="253"/>
      <c r="ATW98" s="253"/>
      <c r="ATX98" s="255"/>
      <c r="ATY98" s="255"/>
      <c r="ATZ98" s="256"/>
      <c r="AUC98" s="251"/>
      <c r="AUD98" s="251"/>
      <c r="AUE98" s="251"/>
      <c r="AUF98" s="251"/>
      <c r="AUG98" s="251"/>
      <c r="AUH98" s="251"/>
      <c r="AUI98" s="252"/>
      <c r="AUJ98" s="253"/>
      <c r="AUO98" s="254"/>
      <c r="AUR98" s="252"/>
      <c r="AUS98" s="252"/>
      <c r="AUT98" s="252"/>
      <c r="AUU98" s="252"/>
      <c r="AUV98" s="253"/>
      <c r="AUW98" s="253"/>
      <c r="AUX98" s="255"/>
      <c r="AUY98" s="255"/>
      <c r="AUZ98" s="256"/>
      <c r="AVC98" s="251"/>
      <c r="AVD98" s="251"/>
      <c r="AVE98" s="251"/>
      <c r="AVF98" s="251"/>
      <c r="AVG98" s="251"/>
      <c r="AVH98" s="251"/>
      <c r="AVI98" s="252"/>
      <c r="AVJ98" s="253"/>
      <c r="AVO98" s="254"/>
      <c r="AVR98" s="252"/>
      <c r="AVS98" s="252"/>
      <c r="AVT98" s="252"/>
      <c r="AVU98" s="252"/>
      <c r="AVV98" s="253"/>
      <c r="AVW98" s="253"/>
      <c r="AVX98" s="255"/>
      <c r="AVY98" s="255"/>
      <c r="AVZ98" s="256"/>
      <c r="AWC98" s="251"/>
      <c r="AWD98" s="251"/>
      <c r="AWE98" s="251"/>
      <c r="AWF98" s="251"/>
      <c r="AWG98" s="251"/>
      <c r="AWH98" s="251"/>
      <c r="AWI98" s="252"/>
      <c r="AWJ98" s="253"/>
      <c r="AWO98" s="254"/>
      <c r="AWR98" s="252"/>
      <c r="AWS98" s="252"/>
      <c r="AWT98" s="252"/>
      <c r="AWU98" s="252"/>
      <c r="AWV98" s="253"/>
      <c r="AWW98" s="253"/>
      <c r="AWX98" s="255"/>
      <c r="AWY98" s="255"/>
      <c r="AWZ98" s="256"/>
      <c r="AXC98" s="251"/>
      <c r="AXD98" s="251"/>
      <c r="AXE98" s="251"/>
      <c r="AXF98" s="251"/>
      <c r="AXG98" s="251"/>
      <c r="AXH98" s="251"/>
      <c r="AXI98" s="252"/>
      <c r="AXJ98" s="253"/>
      <c r="AXO98" s="254"/>
      <c r="AXR98" s="252"/>
      <c r="AXS98" s="252"/>
      <c r="AXT98" s="252"/>
      <c r="AXU98" s="252"/>
      <c r="AXV98" s="253"/>
      <c r="AXW98" s="253"/>
      <c r="AXX98" s="255"/>
      <c r="AXY98" s="255"/>
      <c r="AXZ98" s="256"/>
      <c r="AYC98" s="251"/>
      <c r="AYD98" s="251"/>
      <c r="AYE98" s="251"/>
      <c r="AYF98" s="251"/>
      <c r="AYG98" s="251"/>
      <c r="AYH98" s="251"/>
      <c r="AYI98" s="252"/>
      <c r="AYJ98" s="253"/>
      <c r="AYO98" s="254"/>
      <c r="AYR98" s="252"/>
      <c r="AYS98" s="252"/>
      <c r="AYT98" s="252"/>
      <c r="AYU98" s="252"/>
      <c r="AYV98" s="253"/>
      <c r="AYW98" s="253"/>
      <c r="AYX98" s="255"/>
      <c r="AYY98" s="255"/>
      <c r="AYZ98" s="256"/>
      <c r="AZC98" s="251"/>
      <c r="AZD98" s="251"/>
      <c r="AZE98" s="251"/>
      <c r="AZF98" s="251"/>
      <c r="AZG98" s="251"/>
      <c r="AZH98" s="251"/>
      <c r="AZI98" s="252"/>
      <c r="AZJ98" s="253"/>
      <c r="AZO98" s="254"/>
      <c r="AZR98" s="252"/>
      <c r="AZS98" s="252"/>
      <c r="AZT98" s="252"/>
      <c r="AZU98" s="252"/>
      <c r="AZV98" s="253"/>
      <c r="AZW98" s="253"/>
      <c r="AZX98" s="255"/>
      <c r="AZY98" s="255"/>
      <c r="AZZ98" s="256"/>
      <c r="BAC98" s="251"/>
      <c r="BAD98" s="251"/>
      <c r="BAE98" s="251"/>
      <c r="BAF98" s="251"/>
      <c r="BAG98" s="251"/>
      <c r="BAH98" s="251"/>
      <c r="BAI98" s="252"/>
      <c r="BAJ98" s="253"/>
      <c r="BAO98" s="254"/>
      <c r="BAR98" s="252"/>
      <c r="BAS98" s="252"/>
      <c r="BAT98" s="252"/>
      <c r="BAU98" s="252"/>
      <c r="BAV98" s="253"/>
      <c r="BAW98" s="253"/>
      <c r="BAX98" s="255"/>
      <c r="BAY98" s="255"/>
      <c r="BAZ98" s="256"/>
      <c r="BBC98" s="251"/>
      <c r="BBD98" s="251"/>
      <c r="BBE98" s="251"/>
      <c r="BBF98" s="251"/>
      <c r="BBG98" s="251"/>
      <c r="BBH98" s="251"/>
      <c r="BBI98" s="252"/>
      <c r="BBJ98" s="253"/>
      <c r="BBO98" s="254"/>
      <c r="BBR98" s="252"/>
      <c r="BBS98" s="252"/>
      <c r="BBT98" s="252"/>
      <c r="BBU98" s="252"/>
      <c r="BBV98" s="253"/>
      <c r="BBW98" s="253"/>
      <c r="BBX98" s="255"/>
      <c r="BBY98" s="255"/>
      <c r="BBZ98" s="256"/>
      <c r="BCC98" s="251"/>
      <c r="BCD98" s="251"/>
      <c r="BCE98" s="251"/>
      <c r="BCF98" s="251"/>
      <c r="BCG98" s="251"/>
      <c r="BCH98" s="251"/>
      <c r="BCI98" s="252"/>
      <c r="BCJ98" s="253"/>
      <c r="BCO98" s="254"/>
      <c r="BCR98" s="252"/>
      <c r="BCS98" s="252"/>
      <c r="BCT98" s="252"/>
      <c r="BCU98" s="252"/>
      <c r="BCV98" s="253"/>
      <c r="BCW98" s="253"/>
      <c r="BCX98" s="255"/>
      <c r="BCY98" s="255"/>
      <c r="BCZ98" s="256"/>
      <c r="BDC98" s="251"/>
      <c r="BDD98" s="251"/>
      <c r="BDE98" s="251"/>
      <c r="BDF98" s="251"/>
      <c r="BDG98" s="251"/>
      <c r="BDH98" s="251"/>
      <c r="BDI98" s="252"/>
      <c r="BDJ98" s="253"/>
      <c r="BDO98" s="254"/>
      <c r="BDR98" s="252"/>
      <c r="BDS98" s="252"/>
      <c r="BDT98" s="252"/>
      <c r="BDU98" s="252"/>
      <c r="BDV98" s="253"/>
      <c r="BDW98" s="253"/>
      <c r="BDX98" s="255"/>
      <c r="BDY98" s="255"/>
      <c r="BDZ98" s="256"/>
      <c r="BEC98" s="251"/>
      <c r="BED98" s="251"/>
      <c r="BEE98" s="251"/>
      <c r="BEF98" s="251"/>
      <c r="BEG98" s="251"/>
      <c r="BEH98" s="251"/>
      <c r="BEI98" s="252"/>
      <c r="BEJ98" s="253"/>
      <c r="BEO98" s="254"/>
      <c r="BER98" s="252"/>
      <c r="BES98" s="252"/>
      <c r="BET98" s="252"/>
      <c r="BEU98" s="252"/>
      <c r="BEV98" s="253"/>
      <c r="BEW98" s="253"/>
      <c r="BEX98" s="255"/>
      <c r="BEY98" s="255"/>
      <c r="BEZ98" s="256"/>
      <c r="BFC98" s="251"/>
      <c r="BFD98" s="251"/>
      <c r="BFE98" s="251"/>
      <c r="BFF98" s="251"/>
      <c r="BFG98" s="251"/>
      <c r="BFH98" s="251"/>
      <c r="BFI98" s="252"/>
      <c r="BFJ98" s="253"/>
      <c r="BFO98" s="254"/>
      <c r="BFR98" s="252"/>
      <c r="BFS98" s="252"/>
      <c r="BFT98" s="252"/>
      <c r="BFU98" s="252"/>
      <c r="BFV98" s="253"/>
      <c r="BFW98" s="253"/>
      <c r="BFX98" s="255"/>
      <c r="BFY98" s="255"/>
      <c r="BFZ98" s="256"/>
      <c r="BGC98" s="251"/>
      <c r="BGD98" s="251"/>
      <c r="BGE98" s="251"/>
      <c r="BGF98" s="251"/>
      <c r="BGG98" s="251"/>
      <c r="BGH98" s="251"/>
      <c r="BGI98" s="252"/>
      <c r="BGJ98" s="253"/>
      <c r="BGO98" s="254"/>
      <c r="BGR98" s="252"/>
      <c r="BGS98" s="252"/>
      <c r="BGT98" s="252"/>
      <c r="BGU98" s="252"/>
      <c r="BGV98" s="253"/>
      <c r="BGW98" s="253"/>
      <c r="BGX98" s="255"/>
      <c r="BGY98" s="255"/>
      <c r="BGZ98" s="256"/>
      <c r="BHC98" s="251"/>
      <c r="BHD98" s="251"/>
      <c r="BHE98" s="251"/>
      <c r="BHF98" s="251"/>
      <c r="BHG98" s="251"/>
      <c r="BHH98" s="251"/>
      <c r="BHI98" s="252"/>
      <c r="BHJ98" s="253"/>
      <c r="BHO98" s="254"/>
      <c r="BHR98" s="252"/>
      <c r="BHS98" s="252"/>
      <c r="BHT98" s="252"/>
      <c r="BHU98" s="252"/>
      <c r="BHV98" s="253"/>
      <c r="BHW98" s="253"/>
      <c r="BHX98" s="255"/>
      <c r="BHY98" s="255"/>
      <c r="BHZ98" s="256"/>
      <c r="BIC98" s="251"/>
      <c r="BID98" s="251"/>
      <c r="BIE98" s="251"/>
      <c r="BIF98" s="251"/>
      <c r="BIG98" s="251"/>
      <c r="BIH98" s="251"/>
      <c r="BII98" s="252"/>
      <c r="BIJ98" s="253"/>
      <c r="BIO98" s="254"/>
      <c r="BIR98" s="252"/>
      <c r="BIS98" s="252"/>
      <c r="BIT98" s="252"/>
      <c r="BIU98" s="252"/>
      <c r="BIV98" s="253"/>
      <c r="BIW98" s="253"/>
      <c r="BIX98" s="255"/>
      <c r="BIY98" s="255"/>
      <c r="BIZ98" s="256"/>
      <c r="BJC98" s="251"/>
      <c r="BJD98" s="251"/>
      <c r="BJE98" s="251"/>
      <c r="BJF98" s="251"/>
      <c r="BJG98" s="251"/>
      <c r="BJH98" s="251"/>
      <c r="BJI98" s="252"/>
      <c r="BJJ98" s="253"/>
      <c r="BJO98" s="254"/>
      <c r="BJR98" s="252"/>
      <c r="BJS98" s="252"/>
      <c r="BJT98" s="252"/>
      <c r="BJU98" s="252"/>
      <c r="BJV98" s="253"/>
      <c r="BJW98" s="253"/>
      <c r="BJX98" s="255"/>
      <c r="BJY98" s="255"/>
      <c r="BJZ98" s="256"/>
      <c r="BKC98" s="251"/>
      <c r="BKD98" s="251"/>
      <c r="BKE98" s="251"/>
      <c r="BKF98" s="251"/>
      <c r="BKG98" s="251"/>
      <c r="BKH98" s="251"/>
      <c r="BKI98" s="252"/>
      <c r="BKJ98" s="253"/>
      <c r="BKO98" s="254"/>
      <c r="BKR98" s="252"/>
      <c r="BKS98" s="252"/>
      <c r="BKT98" s="252"/>
      <c r="BKU98" s="252"/>
      <c r="BKV98" s="253"/>
      <c r="BKW98" s="253"/>
      <c r="BKX98" s="255"/>
      <c r="BKY98" s="255"/>
      <c r="BKZ98" s="256"/>
      <c r="BLC98" s="251"/>
      <c r="BLD98" s="251"/>
      <c r="BLE98" s="251"/>
      <c r="BLF98" s="251"/>
      <c r="BLG98" s="251"/>
      <c r="BLH98" s="251"/>
      <c r="BLI98" s="252"/>
      <c r="BLJ98" s="253"/>
      <c r="BLO98" s="254"/>
      <c r="BLR98" s="252"/>
      <c r="BLS98" s="252"/>
      <c r="BLT98" s="252"/>
      <c r="BLU98" s="252"/>
      <c r="BLV98" s="253"/>
      <c r="BLW98" s="253"/>
      <c r="BLX98" s="255"/>
      <c r="BLY98" s="255"/>
      <c r="BLZ98" s="256"/>
      <c r="BMC98" s="251"/>
      <c r="BMD98" s="251"/>
      <c r="BME98" s="251"/>
      <c r="BMF98" s="251"/>
      <c r="BMG98" s="251"/>
      <c r="BMH98" s="251"/>
      <c r="BMI98" s="252"/>
      <c r="BMJ98" s="253"/>
      <c r="BMO98" s="254"/>
      <c r="BMR98" s="252"/>
      <c r="BMS98" s="252"/>
      <c r="BMT98" s="252"/>
      <c r="BMU98" s="252"/>
      <c r="BMV98" s="253"/>
      <c r="BMW98" s="253"/>
      <c r="BMX98" s="255"/>
      <c r="BMY98" s="255"/>
      <c r="BMZ98" s="256"/>
      <c r="BNC98" s="251"/>
      <c r="BND98" s="251"/>
      <c r="BNE98" s="251"/>
      <c r="BNF98" s="251"/>
      <c r="BNG98" s="251"/>
      <c r="BNH98" s="251"/>
      <c r="BNI98" s="252"/>
      <c r="BNJ98" s="253"/>
      <c r="BNO98" s="254"/>
      <c r="BNR98" s="252"/>
      <c r="BNS98" s="252"/>
      <c r="BNT98" s="252"/>
      <c r="BNU98" s="252"/>
      <c r="BNV98" s="253"/>
      <c r="BNW98" s="253"/>
      <c r="BNX98" s="255"/>
      <c r="BNY98" s="255"/>
      <c r="BNZ98" s="256"/>
      <c r="BOC98" s="251"/>
      <c r="BOD98" s="251"/>
      <c r="BOE98" s="251"/>
      <c r="BOF98" s="251"/>
      <c r="BOG98" s="251"/>
      <c r="BOH98" s="251"/>
      <c r="BOI98" s="252"/>
      <c r="BOJ98" s="253"/>
      <c r="BOO98" s="254"/>
      <c r="BOR98" s="252"/>
      <c r="BOS98" s="252"/>
      <c r="BOT98" s="252"/>
      <c r="BOU98" s="252"/>
      <c r="BOV98" s="253"/>
      <c r="BOW98" s="253"/>
      <c r="BOX98" s="255"/>
      <c r="BOY98" s="255"/>
      <c r="BOZ98" s="256"/>
      <c r="BPC98" s="251"/>
      <c r="BPD98" s="251"/>
      <c r="BPE98" s="251"/>
      <c r="BPF98" s="251"/>
      <c r="BPG98" s="251"/>
      <c r="BPH98" s="251"/>
      <c r="BPI98" s="252"/>
      <c r="BPJ98" s="253"/>
      <c r="BPO98" s="254"/>
      <c r="BPR98" s="252"/>
      <c r="BPS98" s="252"/>
      <c r="BPT98" s="252"/>
      <c r="BPU98" s="252"/>
      <c r="BPV98" s="253"/>
      <c r="BPW98" s="253"/>
      <c r="BPX98" s="255"/>
      <c r="BPY98" s="255"/>
      <c r="BPZ98" s="256"/>
      <c r="BQC98" s="251"/>
      <c r="BQD98" s="251"/>
      <c r="BQE98" s="251"/>
      <c r="BQF98" s="251"/>
      <c r="BQG98" s="251"/>
      <c r="BQH98" s="251"/>
      <c r="BQI98" s="252"/>
      <c r="BQJ98" s="253"/>
      <c r="BQO98" s="254"/>
      <c r="BQR98" s="252"/>
      <c r="BQS98" s="252"/>
      <c r="BQT98" s="252"/>
      <c r="BQU98" s="252"/>
      <c r="BQV98" s="253"/>
      <c r="BQW98" s="253"/>
      <c r="BQX98" s="255"/>
      <c r="BQY98" s="255"/>
      <c r="BQZ98" s="256"/>
      <c r="BRC98" s="251"/>
      <c r="BRD98" s="251"/>
      <c r="BRE98" s="251"/>
      <c r="BRF98" s="251"/>
      <c r="BRG98" s="251"/>
      <c r="BRH98" s="251"/>
      <c r="BRI98" s="252"/>
      <c r="BRJ98" s="253"/>
      <c r="BRO98" s="254"/>
      <c r="BRR98" s="252"/>
      <c r="BRS98" s="252"/>
      <c r="BRT98" s="252"/>
      <c r="BRU98" s="252"/>
      <c r="BRV98" s="253"/>
      <c r="BRW98" s="253"/>
      <c r="BRX98" s="255"/>
      <c r="BRY98" s="255"/>
      <c r="BRZ98" s="256"/>
      <c r="BSC98" s="251"/>
      <c r="BSD98" s="251"/>
      <c r="BSE98" s="251"/>
      <c r="BSF98" s="251"/>
      <c r="BSG98" s="251"/>
      <c r="BSH98" s="251"/>
      <c r="BSI98" s="252"/>
      <c r="BSJ98" s="253"/>
      <c r="BSO98" s="254"/>
      <c r="BSR98" s="252"/>
      <c r="BSS98" s="252"/>
      <c r="BST98" s="252"/>
      <c r="BSU98" s="252"/>
      <c r="BSV98" s="253"/>
      <c r="BSW98" s="253"/>
      <c r="BSX98" s="255"/>
      <c r="BSY98" s="255"/>
      <c r="BSZ98" s="256"/>
      <c r="BTC98" s="251"/>
      <c r="BTD98" s="251"/>
      <c r="BTE98" s="251"/>
      <c r="BTF98" s="251"/>
      <c r="BTG98" s="251"/>
      <c r="BTH98" s="251"/>
      <c r="BTI98" s="252"/>
      <c r="BTJ98" s="253"/>
      <c r="BTO98" s="254"/>
      <c r="BTR98" s="252"/>
      <c r="BTS98" s="252"/>
      <c r="BTT98" s="252"/>
      <c r="BTU98" s="252"/>
      <c r="BTV98" s="253"/>
      <c r="BTW98" s="253"/>
      <c r="BTX98" s="255"/>
      <c r="BTY98" s="255"/>
      <c r="BTZ98" s="256"/>
      <c r="BUC98" s="251"/>
      <c r="BUD98" s="251"/>
      <c r="BUE98" s="251"/>
      <c r="BUF98" s="251"/>
      <c r="BUG98" s="251"/>
      <c r="BUH98" s="251"/>
      <c r="BUI98" s="252"/>
      <c r="BUJ98" s="253"/>
      <c r="BUO98" s="254"/>
      <c r="BUR98" s="252"/>
      <c r="BUS98" s="252"/>
      <c r="BUT98" s="252"/>
      <c r="BUU98" s="252"/>
      <c r="BUV98" s="253"/>
      <c r="BUW98" s="253"/>
      <c r="BUX98" s="255"/>
      <c r="BUY98" s="255"/>
      <c r="BUZ98" s="256"/>
      <c r="BVC98" s="251"/>
      <c r="BVD98" s="251"/>
      <c r="BVE98" s="251"/>
      <c r="BVF98" s="251"/>
      <c r="BVG98" s="251"/>
      <c r="BVH98" s="251"/>
      <c r="BVI98" s="252"/>
      <c r="BVJ98" s="253"/>
      <c r="BVO98" s="254"/>
      <c r="BVR98" s="252"/>
      <c r="BVS98" s="252"/>
      <c r="BVT98" s="252"/>
      <c r="BVU98" s="252"/>
      <c r="BVV98" s="253"/>
      <c r="BVW98" s="253"/>
      <c r="BVX98" s="255"/>
      <c r="BVY98" s="255"/>
      <c r="BVZ98" s="256"/>
      <c r="BWC98" s="251"/>
      <c r="BWD98" s="251"/>
      <c r="BWE98" s="251"/>
      <c r="BWF98" s="251"/>
      <c r="BWG98" s="251"/>
      <c r="BWH98" s="251"/>
      <c r="BWI98" s="252"/>
      <c r="BWJ98" s="253"/>
      <c r="BWO98" s="254"/>
      <c r="BWR98" s="252"/>
      <c r="BWS98" s="252"/>
      <c r="BWT98" s="252"/>
      <c r="BWU98" s="252"/>
      <c r="BWV98" s="253"/>
      <c r="BWW98" s="253"/>
      <c r="BWX98" s="255"/>
      <c r="BWY98" s="255"/>
      <c r="BWZ98" s="256"/>
      <c r="BXC98" s="251"/>
      <c r="BXD98" s="251"/>
      <c r="BXE98" s="251"/>
      <c r="BXF98" s="251"/>
      <c r="BXG98" s="251"/>
      <c r="BXH98" s="251"/>
      <c r="BXI98" s="252"/>
      <c r="BXJ98" s="253"/>
      <c r="BXO98" s="254"/>
      <c r="BXR98" s="252"/>
      <c r="BXS98" s="252"/>
      <c r="BXT98" s="252"/>
      <c r="BXU98" s="252"/>
      <c r="BXV98" s="253"/>
      <c r="BXW98" s="253"/>
      <c r="BXX98" s="255"/>
      <c r="BXY98" s="255"/>
      <c r="BXZ98" s="256"/>
      <c r="BYC98" s="251"/>
      <c r="BYD98" s="251"/>
      <c r="BYE98" s="251"/>
      <c r="BYF98" s="251"/>
      <c r="BYG98" s="251"/>
      <c r="BYH98" s="251"/>
      <c r="BYI98" s="252"/>
      <c r="BYJ98" s="253"/>
      <c r="BYO98" s="254"/>
      <c r="BYR98" s="252"/>
      <c r="BYS98" s="252"/>
      <c r="BYT98" s="252"/>
      <c r="BYU98" s="252"/>
      <c r="BYV98" s="253"/>
      <c r="BYW98" s="253"/>
      <c r="BYX98" s="255"/>
      <c r="BYY98" s="255"/>
      <c r="BYZ98" s="256"/>
      <c r="BZC98" s="251"/>
      <c r="BZD98" s="251"/>
      <c r="BZE98" s="251"/>
      <c r="BZF98" s="251"/>
      <c r="BZG98" s="251"/>
      <c r="BZH98" s="251"/>
      <c r="BZI98" s="252"/>
      <c r="BZJ98" s="253"/>
      <c r="BZO98" s="254"/>
      <c r="BZR98" s="252"/>
      <c r="BZS98" s="252"/>
      <c r="BZT98" s="252"/>
      <c r="BZU98" s="252"/>
      <c r="BZV98" s="253"/>
      <c r="BZW98" s="253"/>
      <c r="BZX98" s="255"/>
      <c r="BZY98" s="255"/>
      <c r="BZZ98" s="256"/>
      <c r="CAC98" s="251"/>
      <c r="CAD98" s="251"/>
      <c r="CAE98" s="251"/>
      <c r="CAF98" s="251"/>
      <c r="CAG98" s="251"/>
      <c r="CAH98" s="251"/>
      <c r="CAI98" s="252"/>
      <c r="CAJ98" s="253"/>
      <c r="CAO98" s="254"/>
      <c r="CAR98" s="252"/>
      <c r="CAS98" s="252"/>
      <c r="CAT98" s="252"/>
      <c r="CAU98" s="252"/>
      <c r="CAV98" s="253"/>
      <c r="CAW98" s="253"/>
      <c r="CAX98" s="255"/>
      <c r="CAY98" s="255"/>
      <c r="CAZ98" s="256"/>
      <c r="CBC98" s="251"/>
      <c r="CBD98" s="251"/>
      <c r="CBE98" s="251"/>
      <c r="CBF98" s="251"/>
      <c r="CBG98" s="251"/>
      <c r="CBH98" s="251"/>
      <c r="CBI98" s="252"/>
      <c r="CBJ98" s="253"/>
      <c r="CBO98" s="254"/>
      <c r="CBR98" s="252"/>
      <c r="CBS98" s="252"/>
      <c r="CBT98" s="252"/>
      <c r="CBU98" s="252"/>
      <c r="CBV98" s="253"/>
      <c r="CBW98" s="253"/>
      <c r="CBX98" s="255"/>
      <c r="CBY98" s="255"/>
      <c r="CBZ98" s="256"/>
      <c r="CCC98" s="251"/>
      <c r="CCD98" s="251"/>
      <c r="CCE98" s="251"/>
      <c r="CCF98" s="251"/>
      <c r="CCG98" s="251"/>
      <c r="CCH98" s="251"/>
      <c r="CCI98" s="252"/>
      <c r="CCJ98" s="253"/>
      <c r="CCO98" s="254"/>
      <c r="CCR98" s="252"/>
      <c r="CCS98" s="252"/>
      <c r="CCT98" s="252"/>
      <c r="CCU98" s="252"/>
      <c r="CCV98" s="253"/>
      <c r="CCW98" s="253"/>
      <c r="CCX98" s="255"/>
      <c r="CCY98" s="255"/>
      <c r="CCZ98" s="256"/>
      <c r="CDC98" s="251"/>
      <c r="CDD98" s="251"/>
      <c r="CDE98" s="251"/>
      <c r="CDF98" s="251"/>
      <c r="CDG98" s="251"/>
      <c r="CDH98" s="251"/>
      <c r="CDI98" s="252"/>
      <c r="CDJ98" s="253"/>
      <c r="CDO98" s="254"/>
      <c r="CDR98" s="252"/>
      <c r="CDS98" s="252"/>
      <c r="CDT98" s="252"/>
      <c r="CDU98" s="252"/>
      <c r="CDV98" s="253"/>
      <c r="CDW98" s="253"/>
      <c r="CDX98" s="255"/>
      <c r="CDY98" s="255"/>
      <c r="CDZ98" s="256"/>
      <c r="CEC98" s="251"/>
      <c r="CED98" s="251"/>
      <c r="CEE98" s="251"/>
      <c r="CEF98" s="251"/>
      <c r="CEG98" s="251"/>
      <c r="CEH98" s="251"/>
      <c r="CEI98" s="252"/>
      <c r="CEJ98" s="253"/>
      <c r="CEO98" s="254"/>
      <c r="CER98" s="252"/>
      <c r="CES98" s="252"/>
      <c r="CET98" s="252"/>
      <c r="CEU98" s="252"/>
      <c r="CEV98" s="253"/>
      <c r="CEW98" s="253"/>
      <c r="CEX98" s="255"/>
      <c r="CEY98" s="255"/>
      <c r="CEZ98" s="256"/>
      <c r="CFC98" s="251"/>
      <c r="CFD98" s="251"/>
      <c r="CFE98" s="251"/>
      <c r="CFF98" s="251"/>
      <c r="CFG98" s="251"/>
      <c r="CFH98" s="251"/>
      <c r="CFI98" s="252"/>
      <c r="CFJ98" s="253"/>
      <c r="CFO98" s="254"/>
      <c r="CFR98" s="252"/>
      <c r="CFS98" s="252"/>
      <c r="CFT98" s="252"/>
      <c r="CFU98" s="252"/>
      <c r="CFV98" s="253"/>
      <c r="CFW98" s="253"/>
      <c r="CFX98" s="255"/>
      <c r="CFY98" s="255"/>
      <c r="CFZ98" s="256"/>
      <c r="CGC98" s="251"/>
      <c r="CGD98" s="251"/>
      <c r="CGE98" s="251"/>
      <c r="CGF98" s="251"/>
      <c r="CGG98" s="251"/>
      <c r="CGH98" s="251"/>
      <c r="CGI98" s="252"/>
      <c r="CGJ98" s="253"/>
      <c r="CGO98" s="254"/>
      <c r="CGR98" s="252"/>
      <c r="CGS98" s="252"/>
      <c r="CGT98" s="252"/>
      <c r="CGU98" s="252"/>
      <c r="CGV98" s="253"/>
      <c r="CGW98" s="253"/>
      <c r="CGX98" s="255"/>
      <c r="CGY98" s="255"/>
      <c r="CGZ98" s="256"/>
      <c r="CHC98" s="251"/>
      <c r="CHD98" s="251"/>
      <c r="CHE98" s="251"/>
      <c r="CHF98" s="251"/>
      <c r="CHG98" s="251"/>
      <c r="CHH98" s="251"/>
      <c r="CHI98" s="252"/>
      <c r="CHJ98" s="253"/>
      <c r="CHO98" s="254"/>
      <c r="CHR98" s="252"/>
      <c r="CHS98" s="252"/>
      <c r="CHT98" s="252"/>
      <c r="CHU98" s="252"/>
      <c r="CHV98" s="253"/>
      <c r="CHW98" s="253"/>
      <c r="CHX98" s="255"/>
      <c r="CHY98" s="255"/>
      <c r="CHZ98" s="256"/>
      <c r="CIC98" s="251"/>
      <c r="CID98" s="251"/>
      <c r="CIE98" s="251"/>
      <c r="CIF98" s="251"/>
      <c r="CIG98" s="251"/>
      <c r="CIH98" s="251"/>
      <c r="CII98" s="252"/>
      <c r="CIJ98" s="253"/>
      <c r="CIO98" s="254"/>
      <c r="CIR98" s="252"/>
      <c r="CIS98" s="252"/>
      <c r="CIT98" s="252"/>
      <c r="CIU98" s="252"/>
      <c r="CIV98" s="253"/>
      <c r="CIW98" s="253"/>
      <c r="CIX98" s="255"/>
      <c r="CIY98" s="255"/>
      <c r="CIZ98" s="256"/>
      <c r="CJC98" s="251"/>
      <c r="CJD98" s="251"/>
      <c r="CJE98" s="251"/>
      <c r="CJF98" s="251"/>
      <c r="CJG98" s="251"/>
      <c r="CJH98" s="251"/>
      <c r="CJI98" s="252"/>
      <c r="CJJ98" s="253"/>
      <c r="CJO98" s="254"/>
      <c r="CJR98" s="252"/>
      <c r="CJS98" s="252"/>
      <c r="CJT98" s="252"/>
      <c r="CJU98" s="252"/>
      <c r="CJV98" s="253"/>
      <c r="CJW98" s="253"/>
      <c r="CJX98" s="255"/>
      <c r="CJY98" s="255"/>
      <c r="CJZ98" s="256"/>
      <c r="CKC98" s="251"/>
      <c r="CKD98" s="251"/>
      <c r="CKE98" s="251"/>
      <c r="CKF98" s="251"/>
      <c r="CKG98" s="251"/>
      <c r="CKH98" s="251"/>
      <c r="CKI98" s="252"/>
      <c r="CKJ98" s="253"/>
      <c r="CKO98" s="254"/>
      <c r="CKR98" s="252"/>
      <c r="CKS98" s="252"/>
      <c r="CKT98" s="252"/>
      <c r="CKU98" s="252"/>
      <c r="CKV98" s="253"/>
      <c r="CKW98" s="253"/>
      <c r="CKX98" s="255"/>
      <c r="CKY98" s="255"/>
      <c r="CKZ98" s="256"/>
      <c r="CLC98" s="251"/>
      <c r="CLD98" s="251"/>
      <c r="CLE98" s="251"/>
      <c r="CLF98" s="251"/>
      <c r="CLG98" s="251"/>
      <c r="CLH98" s="251"/>
      <c r="CLI98" s="252"/>
      <c r="CLJ98" s="253"/>
      <c r="CLO98" s="254"/>
      <c r="CLR98" s="252"/>
      <c r="CLS98" s="252"/>
      <c r="CLT98" s="252"/>
      <c r="CLU98" s="252"/>
      <c r="CLV98" s="253"/>
      <c r="CLW98" s="253"/>
      <c r="CLX98" s="255"/>
      <c r="CLY98" s="255"/>
      <c r="CLZ98" s="256"/>
      <c r="CMC98" s="251"/>
      <c r="CMD98" s="251"/>
      <c r="CME98" s="251"/>
      <c r="CMF98" s="251"/>
      <c r="CMG98" s="251"/>
      <c r="CMH98" s="251"/>
      <c r="CMI98" s="252"/>
      <c r="CMJ98" s="253"/>
      <c r="CMO98" s="254"/>
      <c r="CMR98" s="252"/>
      <c r="CMS98" s="252"/>
      <c r="CMT98" s="252"/>
      <c r="CMU98" s="252"/>
      <c r="CMV98" s="253"/>
      <c r="CMW98" s="253"/>
      <c r="CMX98" s="255"/>
      <c r="CMY98" s="255"/>
      <c r="CMZ98" s="256"/>
      <c r="CNC98" s="251"/>
      <c r="CND98" s="251"/>
      <c r="CNE98" s="251"/>
      <c r="CNF98" s="251"/>
      <c r="CNG98" s="251"/>
      <c r="CNH98" s="251"/>
      <c r="CNI98" s="252"/>
      <c r="CNJ98" s="253"/>
      <c r="CNO98" s="254"/>
      <c r="CNR98" s="252"/>
      <c r="CNS98" s="252"/>
      <c r="CNT98" s="252"/>
      <c r="CNU98" s="252"/>
      <c r="CNV98" s="253"/>
      <c r="CNW98" s="253"/>
      <c r="CNX98" s="255"/>
      <c r="CNY98" s="255"/>
      <c r="CNZ98" s="256"/>
      <c r="COC98" s="251"/>
      <c r="COD98" s="251"/>
      <c r="COE98" s="251"/>
      <c r="COF98" s="251"/>
      <c r="COG98" s="251"/>
      <c r="COH98" s="251"/>
      <c r="COI98" s="252"/>
      <c r="COJ98" s="253"/>
      <c r="COO98" s="254"/>
      <c r="COR98" s="252"/>
      <c r="COS98" s="252"/>
      <c r="COT98" s="252"/>
      <c r="COU98" s="252"/>
      <c r="COV98" s="253"/>
      <c r="COW98" s="253"/>
      <c r="COX98" s="255"/>
      <c r="COY98" s="255"/>
      <c r="COZ98" s="256"/>
      <c r="CPC98" s="251"/>
      <c r="CPD98" s="251"/>
      <c r="CPE98" s="251"/>
      <c r="CPF98" s="251"/>
      <c r="CPG98" s="251"/>
      <c r="CPH98" s="251"/>
      <c r="CPI98" s="252"/>
      <c r="CPJ98" s="253"/>
      <c r="CPO98" s="254"/>
      <c r="CPR98" s="252"/>
      <c r="CPS98" s="252"/>
      <c r="CPT98" s="252"/>
      <c r="CPU98" s="252"/>
      <c r="CPV98" s="253"/>
      <c r="CPW98" s="253"/>
      <c r="CPX98" s="255"/>
      <c r="CPY98" s="255"/>
      <c r="CPZ98" s="256"/>
      <c r="CQC98" s="251"/>
      <c r="CQD98" s="251"/>
      <c r="CQE98" s="251"/>
      <c r="CQF98" s="251"/>
      <c r="CQG98" s="251"/>
      <c r="CQH98" s="251"/>
      <c r="CQI98" s="252"/>
      <c r="CQJ98" s="253"/>
      <c r="CQO98" s="254"/>
      <c r="CQR98" s="252"/>
      <c r="CQS98" s="252"/>
      <c r="CQT98" s="252"/>
      <c r="CQU98" s="252"/>
      <c r="CQV98" s="253"/>
      <c r="CQW98" s="253"/>
      <c r="CQX98" s="255"/>
      <c r="CQY98" s="255"/>
      <c r="CQZ98" s="256"/>
      <c r="CRC98" s="251"/>
      <c r="CRD98" s="251"/>
      <c r="CRE98" s="251"/>
      <c r="CRF98" s="251"/>
      <c r="CRG98" s="251"/>
      <c r="CRH98" s="251"/>
      <c r="CRI98" s="252"/>
      <c r="CRJ98" s="253"/>
      <c r="CRO98" s="254"/>
      <c r="CRR98" s="252"/>
      <c r="CRS98" s="252"/>
      <c r="CRT98" s="252"/>
      <c r="CRU98" s="252"/>
      <c r="CRV98" s="253"/>
      <c r="CRW98" s="253"/>
      <c r="CRX98" s="255"/>
      <c r="CRY98" s="255"/>
      <c r="CRZ98" s="256"/>
      <c r="CSC98" s="251"/>
      <c r="CSD98" s="251"/>
      <c r="CSE98" s="251"/>
      <c r="CSF98" s="251"/>
      <c r="CSG98" s="251"/>
      <c r="CSH98" s="251"/>
      <c r="CSI98" s="252"/>
      <c r="CSJ98" s="253"/>
      <c r="CSO98" s="254"/>
      <c r="CSR98" s="252"/>
      <c r="CSS98" s="252"/>
      <c r="CST98" s="252"/>
      <c r="CSU98" s="252"/>
      <c r="CSV98" s="253"/>
      <c r="CSW98" s="253"/>
      <c r="CSX98" s="255"/>
      <c r="CSY98" s="255"/>
      <c r="CSZ98" s="256"/>
      <c r="CTC98" s="251"/>
      <c r="CTD98" s="251"/>
      <c r="CTE98" s="251"/>
      <c r="CTF98" s="251"/>
      <c r="CTG98" s="251"/>
      <c r="CTH98" s="251"/>
      <c r="CTI98" s="252"/>
      <c r="CTJ98" s="253"/>
      <c r="CTO98" s="254"/>
      <c r="CTR98" s="252"/>
      <c r="CTS98" s="252"/>
      <c r="CTT98" s="252"/>
      <c r="CTU98" s="252"/>
      <c r="CTV98" s="253"/>
      <c r="CTW98" s="253"/>
      <c r="CTX98" s="255"/>
      <c r="CTY98" s="255"/>
      <c r="CTZ98" s="256"/>
      <c r="CUC98" s="251"/>
      <c r="CUD98" s="251"/>
      <c r="CUE98" s="251"/>
      <c r="CUF98" s="251"/>
      <c r="CUG98" s="251"/>
      <c r="CUH98" s="251"/>
      <c r="CUI98" s="252"/>
      <c r="CUJ98" s="253"/>
      <c r="CUO98" s="254"/>
      <c r="CUR98" s="252"/>
      <c r="CUS98" s="252"/>
      <c r="CUT98" s="252"/>
      <c r="CUU98" s="252"/>
      <c r="CUV98" s="253"/>
      <c r="CUW98" s="253"/>
      <c r="CUX98" s="255"/>
      <c r="CUY98" s="255"/>
      <c r="CUZ98" s="256"/>
      <c r="CVC98" s="251"/>
      <c r="CVD98" s="251"/>
      <c r="CVE98" s="251"/>
      <c r="CVF98" s="251"/>
      <c r="CVG98" s="251"/>
      <c r="CVH98" s="251"/>
      <c r="CVI98" s="252"/>
      <c r="CVJ98" s="253"/>
      <c r="CVO98" s="254"/>
      <c r="CVR98" s="252"/>
      <c r="CVS98" s="252"/>
      <c r="CVT98" s="252"/>
      <c r="CVU98" s="252"/>
      <c r="CVV98" s="253"/>
      <c r="CVW98" s="253"/>
      <c r="CVX98" s="255"/>
      <c r="CVY98" s="255"/>
      <c r="CVZ98" s="256"/>
      <c r="CWC98" s="251"/>
      <c r="CWD98" s="251"/>
      <c r="CWE98" s="251"/>
      <c r="CWF98" s="251"/>
      <c r="CWG98" s="251"/>
      <c r="CWH98" s="251"/>
      <c r="CWI98" s="252"/>
      <c r="CWJ98" s="253"/>
      <c r="CWO98" s="254"/>
      <c r="CWR98" s="252"/>
      <c r="CWS98" s="252"/>
      <c r="CWT98" s="252"/>
      <c r="CWU98" s="252"/>
      <c r="CWV98" s="253"/>
      <c r="CWW98" s="253"/>
      <c r="CWX98" s="255"/>
      <c r="CWY98" s="255"/>
      <c r="CWZ98" s="256"/>
      <c r="CXC98" s="251"/>
      <c r="CXD98" s="251"/>
      <c r="CXE98" s="251"/>
      <c r="CXF98" s="251"/>
      <c r="CXG98" s="251"/>
      <c r="CXH98" s="251"/>
      <c r="CXI98" s="252"/>
      <c r="CXJ98" s="253"/>
      <c r="CXO98" s="254"/>
      <c r="CXR98" s="252"/>
      <c r="CXS98" s="252"/>
      <c r="CXT98" s="252"/>
      <c r="CXU98" s="252"/>
      <c r="CXV98" s="253"/>
      <c r="CXW98" s="253"/>
      <c r="CXX98" s="255"/>
      <c r="CXY98" s="255"/>
      <c r="CXZ98" s="256"/>
      <c r="CYC98" s="251"/>
      <c r="CYD98" s="251"/>
      <c r="CYE98" s="251"/>
      <c r="CYF98" s="251"/>
      <c r="CYG98" s="251"/>
      <c r="CYH98" s="251"/>
      <c r="CYI98" s="252"/>
      <c r="CYJ98" s="253"/>
      <c r="CYO98" s="254"/>
      <c r="CYR98" s="252"/>
      <c r="CYS98" s="252"/>
      <c r="CYT98" s="252"/>
      <c r="CYU98" s="252"/>
      <c r="CYV98" s="253"/>
      <c r="CYW98" s="253"/>
      <c r="CYX98" s="255"/>
      <c r="CYY98" s="255"/>
      <c r="CYZ98" s="256"/>
      <c r="CZC98" s="251"/>
      <c r="CZD98" s="251"/>
      <c r="CZE98" s="251"/>
      <c r="CZF98" s="251"/>
      <c r="CZG98" s="251"/>
      <c r="CZH98" s="251"/>
      <c r="CZI98" s="252"/>
      <c r="CZJ98" s="253"/>
      <c r="CZO98" s="254"/>
      <c r="CZR98" s="252"/>
      <c r="CZS98" s="252"/>
      <c r="CZT98" s="252"/>
      <c r="CZU98" s="252"/>
      <c r="CZV98" s="253"/>
      <c r="CZW98" s="253"/>
      <c r="CZX98" s="255"/>
      <c r="CZY98" s="255"/>
      <c r="CZZ98" s="256"/>
      <c r="DAC98" s="251"/>
      <c r="DAD98" s="251"/>
      <c r="DAE98" s="251"/>
      <c r="DAF98" s="251"/>
      <c r="DAG98" s="251"/>
      <c r="DAH98" s="251"/>
      <c r="DAI98" s="252"/>
      <c r="DAJ98" s="253"/>
      <c r="DAO98" s="254"/>
      <c r="DAR98" s="252"/>
      <c r="DAS98" s="252"/>
      <c r="DAT98" s="252"/>
      <c r="DAU98" s="252"/>
      <c r="DAV98" s="253"/>
      <c r="DAW98" s="253"/>
      <c r="DAX98" s="255"/>
      <c r="DAY98" s="255"/>
      <c r="DAZ98" s="256"/>
      <c r="DBC98" s="251"/>
      <c r="DBD98" s="251"/>
      <c r="DBE98" s="251"/>
      <c r="DBF98" s="251"/>
      <c r="DBG98" s="251"/>
      <c r="DBH98" s="251"/>
      <c r="DBI98" s="252"/>
      <c r="DBJ98" s="253"/>
      <c r="DBO98" s="254"/>
      <c r="DBR98" s="252"/>
      <c r="DBS98" s="252"/>
      <c r="DBT98" s="252"/>
      <c r="DBU98" s="252"/>
      <c r="DBV98" s="253"/>
      <c r="DBW98" s="253"/>
      <c r="DBX98" s="255"/>
      <c r="DBY98" s="255"/>
      <c r="DBZ98" s="256"/>
      <c r="DCC98" s="251"/>
      <c r="DCD98" s="251"/>
      <c r="DCE98" s="251"/>
      <c r="DCF98" s="251"/>
      <c r="DCG98" s="251"/>
      <c r="DCH98" s="251"/>
      <c r="DCI98" s="252"/>
      <c r="DCJ98" s="253"/>
      <c r="DCO98" s="254"/>
      <c r="DCR98" s="252"/>
      <c r="DCS98" s="252"/>
      <c r="DCT98" s="252"/>
      <c r="DCU98" s="252"/>
      <c r="DCV98" s="253"/>
      <c r="DCW98" s="253"/>
      <c r="DCX98" s="255"/>
      <c r="DCY98" s="255"/>
      <c r="DCZ98" s="256"/>
      <c r="DDC98" s="251"/>
      <c r="DDD98" s="251"/>
      <c r="DDE98" s="251"/>
      <c r="DDF98" s="251"/>
      <c r="DDG98" s="251"/>
      <c r="DDH98" s="251"/>
      <c r="DDI98" s="252"/>
      <c r="DDJ98" s="253"/>
      <c r="DDO98" s="254"/>
      <c r="DDR98" s="252"/>
      <c r="DDS98" s="252"/>
      <c r="DDT98" s="252"/>
      <c r="DDU98" s="252"/>
      <c r="DDV98" s="253"/>
      <c r="DDW98" s="253"/>
      <c r="DDX98" s="255"/>
      <c r="DDY98" s="255"/>
      <c r="DDZ98" s="256"/>
      <c r="DEC98" s="251"/>
      <c r="DED98" s="251"/>
      <c r="DEE98" s="251"/>
      <c r="DEF98" s="251"/>
      <c r="DEG98" s="251"/>
      <c r="DEH98" s="251"/>
      <c r="DEI98" s="252"/>
      <c r="DEJ98" s="253"/>
      <c r="DEO98" s="254"/>
      <c r="DER98" s="252"/>
      <c r="DES98" s="252"/>
      <c r="DET98" s="252"/>
      <c r="DEU98" s="252"/>
      <c r="DEV98" s="253"/>
      <c r="DEW98" s="253"/>
      <c r="DEX98" s="255"/>
      <c r="DEY98" s="255"/>
      <c r="DEZ98" s="256"/>
      <c r="DFC98" s="251"/>
      <c r="DFD98" s="251"/>
      <c r="DFE98" s="251"/>
      <c r="DFF98" s="251"/>
      <c r="DFG98" s="251"/>
      <c r="DFH98" s="251"/>
      <c r="DFI98" s="252"/>
      <c r="DFJ98" s="253"/>
      <c r="DFO98" s="254"/>
      <c r="DFR98" s="252"/>
      <c r="DFS98" s="252"/>
      <c r="DFT98" s="252"/>
      <c r="DFU98" s="252"/>
      <c r="DFV98" s="253"/>
      <c r="DFW98" s="253"/>
      <c r="DFX98" s="255"/>
      <c r="DFY98" s="255"/>
      <c r="DFZ98" s="256"/>
      <c r="DGC98" s="251"/>
      <c r="DGD98" s="251"/>
      <c r="DGE98" s="251"/>
      <c r="DGF98" s="251"/>
      <c r="DGG98" s="251"/>
      <c r="DGH98" s="251"/>
      <c r="DGI98" s="252"/>
      <c r="DGJ98" s="253"/>
      <c r="DGO98" s="254"/>
      <c r="DGR98" s="252"/>
      <c r="DGS98" s="252"/>
      <c r="DGT98" s="252"/>
      <c r="DGU98" s="252"/>
      <c r="DGV98" s="253"/>
      <c r="DGW98" s="253"/>
      <c r="DGX98" s="255"/>
      <c r="DGY98" s="255"/>
      <c r="DGZ98" s="256"/>
      <c r="DHC98" s="251"/>
      <c r="DHD98" s="251"/>
      <c r="DHE98" s="251"/>
      <c r="DHF98" s="251"/>
      <c r="DHG98" s="251"/>
      <c r="DHH98" s="251"/>
      <c r="DHI98" s="252"/>
      <c r="DHJ98" s="253"/>
      <c r="DHO98" s="254"/>
      <c r="DHR98" s="252"/>
      <c r="DHS98" s="252"/>
      <c r="DHT98" s="252"/>
      <c r="DHU98" s="252"/>
      <c r="DHV98" s="253"/>
      <c r="DHW98" s="253"/>
      <c r="DHX98" s="255"/>
      <c r="DHY98" s="255"/>
      <c r="DHZ98" s="256"/>
      <c r="DIC98" s="251"/>
      <c r="DID98" s="251"/>
      <c r="DIE98" s="251"/>
      <c r="DIF98" s="251"/>
      <c r="DIG98" s="251"/>
      <c r="DIH98" s="251"/>
      <c r="DII98" s="252"/>
      <c r="DIJ98" s="253"/>
      <c r="DIO98" s="254"/>
      <c r="DIR98" s="252"/>
      <c r="DIS98" s="252"/>
      <c r="DIT98" s="252"/>
      <c r="DIU98" s="252"/>
      <c r="DIV98" s="253"/>
      <c r="DIW98" s="253"/>
      <c r="DIX98" s="255"/>
      <c r="DIY98" s="255"/>
      <c r="DIZ98" s="256"/>
      <c r="DJC98" s="251"/>
      <c r="DJD98" s="251"/>
      <c r="DJE98" s="251"/>
      <c r="DJF98" s="251"/>
      <c r="DJG98" s="251"/>
      <c r="DJH98" s="251"/>
      <c r="DJI98" s="252"/>
      <c r="DJJ98" s="253"/>
      <c r="DJO98" s="254"/>
      <c r="DJR98" s="252"/>
      <c r="DJS98" s="252"/>
      <c r="DJT98" s="252"/>
      <c r="DJU98" s="252"/>
      <c r="DJV98" s="253"/>
      <c r="DJW98" s="253"/>
      <c r="DJX98" s="255"/>
      <c r="DJY98" s="255"/>
      <c r="DJZ98" s="256"/>
      <c r="DKC98" s="251"/>
      <c r="DKD98" s="251"/>
      <c r="DKE98" s="251"/>
      <c r="DKF98" s="251"/>
      <c r="DKG98" s="251"/>
      <c r="DKH98" s="251"/>
      <c r="DKI98" s="252"/>
      <c r="DKJ98" s="253"/>
      <c r="DKO98" s="254"/>
      <c r="DKR98" s="252"/>
      <c r="DKS98" s="252"/>
      <c r="DKT98" s="252"/>
      <c r="DKU98" s="252"/>
      <c r="DKV98" s="253"/>
      <c r="DKW98" s="253"/>
      <c r="DKX98" s="255"/>
      <c r="DKY98" s="255"/>
      <c r="DKZ98" s="256"/>
      <c r="DLC98" s="251"/>
      <c r="DLD98" s="251"/>
      <c r="DLE98" s="251"/>
      <c r="DLF98" s="251"/>
      <c r="DLG98" s="251"/>
      <c r="DLH98" s="251"/>
      <c r="DLI98" s="252"/>
      <c r="DLJ98" s="253"/>
      <c r="DLO98" s="254"/>
      <c r="DLR98" s="252"/>
      <c r="DLS98" s="252"/>
      <c r="DLT98" s="252"/>
      <c r="DLU98" s="252"/>
      <c r="DLV98" s="253"/>
      <c r="DLW98" s="253"/>
      <c r="DLX98" s="255"/>
      <c r="DLY98" s="255"/>
      <c r="DLZ98" s="256"/>
      <c r="DMC98" s="251"/>
      <c r="DMD98" s="251"/>
      <c r="DME98" s="251"/>
      <c r="DMF98" s="251"/>
      <c r="DMG98" s="251"/>
      <c r="DMH98" s="251"/>
      <c r="DMI98" s="252"/>
      <c r="DMJ98" s="253"/>
      <c r="DMO98" s="254"/>
      <c r="DMR98" s="252"/>
      <c r="DMS98" s="252"/>
      <c r="DMT98" s="252"/>
      <c r="DMU98" s="252"/>
      <c r="DMV98" s="253"/>
      <c r="DMW98" s="253"/>
      <c r="DMX98" s="255"/>
      <c r="DMY98" s="255"/>
      <c r="DMZ98" s="256"/>
      <c r="DNC98" s="251"/>
      <c r="DND98" s="251"/>
      <c r="DNE98" s="251"/>
      <c r="DNF98" s="251"/>
      <c r="DNG98" s="251"/>
      <c r="DNH98" s="251"/>
      <c r="DNI98" s="252"/>
      <c r="DNJ98" s="253"/>
      <c r="DNO98" s="254"/>
      <c r="DNR98" s="252"/>
      <c r="DNS98" s="252"/>
      <c r="DNT98" s="252"/>
      <c r="DNU98" s="252"/>
      <c r="DNV98" s="253"/>
      <c r="DNW98" s="253"/>
      <c r="DNX98" s="255"/>
      <c r="DNY98" s="255"/>
      <c r="DNZ98" s="256"/>
      <c r="DOC98" s="251"/>
      <c r="DOD98" s="251"/>
      <c r="DOE98" s="251"/>
      <c r="DOF98" s="251"/>
      <c r="DOG98" s="251"/>
      <c r="DOH98" s="251"/>
      <c r="DOI98" s="252"/>
      <c r="DOJ98" s="253"/>
      <c r="DOO98" s="254"/>
      <c r="DOR98" s="252"/>
      <c r="DOS98" s="252"/>
      <c r="DOT98" s="252"/>
      <c r="DOU98" s="252"/>
      <c r="DOV98" s="253"/>
      <c r="DOW98" s="253"/>
      <c r="DOX98" s="255"/>
      <c r="DOY98" s="255"/>
      <c r="DOZ98" s="256"/>
      <c r="DPC98" s="251"/>
      <c r="DPD98" s="251"/>
      <c r="DPE98" s="251"/>
      <c r="DPF98" s="251"/>
      <c r="DPG98" s="251"/>
      <c r="DPH98" s="251"/>
      <c r="DPI98" s="252"/>
      <c r="DPJ98" s="253"/>
      <c r="DPO98" s="254"/>
      <c r="DPR98" s="252"/>
      <c r="DPS98" s="252"/>
      <c r="DPT98" s="252"/>
      <c r="DPU98" s="252"/>
      <c r="DPV98" s="253"/>
      <c r="DPW98" s="253"/>
      <c r="DPX98" s="255"/>
      <c r="DPY98" s="255"/>
      <c r="DPZ98" s="256"/>
      <c r="DQC98" s="251"/>
      <c r="DQD98" s="251"/>
      <c r="DQE98" s="251"/>
      <c r="DQF98" s="251"/>
      <c r="DQG98" s="251"/>
      <c r="DQH98" s="251"/>
      <c r="DQI98" s="252"/>
      <c r="DQJ98" s="253"/>
      <c r="DQO98" s="254"/>
      <c r="DQR98" s="252"/>
      <c r="DQS98" s="252"/>
      <c r="DQT98" s="252"/>
      <c r="DQU98" s="252"/>
      <c r="DQV98" s="253"/>
      <c r="DQW98" s="253"/>
      <c r="DQX98" s="255"/>
      <c r="DQY98" s="255"/>
      <c r="DQZ98" s="256"/>
      <c r="DRC98" s="251"/>
      <c r="DRD98" s="251"/>
      <c r="DRE98" s="251"/>
      <c r="DRF98" s="251"/>
      <c r="DRG98" s="251"/>
      <c r="DRH98" s="251"/>
      <c r="DRI98" s="252"/>
      <c r="DRJ98" s="253"/>
      <c r="DRO98" s="254"/>
      <c r="DRR98" s="252"/>
      <c r="DRS98" s="252"/>
      <c r="DRT98" s="252"/>
      <c r="DRU98" s="252"/>
      <c r="DRV98" s="253"/>
      <c r="DRW98" s="253"/>
      <c r="DRX98" s="255"/>
      <c r="DRY98" s="255"/>
      <c r="DRZ98" s="256"/>
      <c r="DSC98" s="251"/>
      <c r="DSD98" s="251"/>
      <c r="DSE98" s="251"/>
      <c r="DSF98" s="251"/>
      <c r="DSG98" s="251"/>
      <c r="DSH98" s="251"/>
      <c r="DSI98" s="252"/>
      <c r="DSJ98" s="253"/>
      <c r="DSO98" s="254"/>
      <c r="DSR98" s="252"/>
      <c r="DSS98" s="252"/>
      <c r="DST98" s="252"/>
      <c r="DSU98" s="252"/>
      <c r="DSV98" s="253"/>
      <c r="DSW98" s="253"/>
      <c r="DSX98" s="255"/>
      <c r="DSY98" s="255"/>
      <c r="DSZ98" s="256"/>
      <c r="DTC98" s="251"/>
      <c r="DTD98" s="251"/>
      <c r="DTE98" s="251"/>
      <c r="DTF98" s="251"/>
      <c r="DTG98" s="251"/>
      <c r="DTH98" s="251"/>
      <c r="DTI98" s="252"/>
      <c r="DTJ98" s="253"/>
      <c r="DTO98" s="254"/>
      <c r="DTR98" s="252"/>
      <c r="DTS98" s="252"/>
      <c r="DTT98" s="252"/>
      <c r="DTU98" s="252"/>
      <c r="DTV98" s="253"/>
      <c r="DTW98" s="253"/>
      <c r="DTX98" s="255"/>
      <c r="DTY98" s="255"/>
      <c r="DTZ98" s="256"/>
      <c r="DUC98" s="251"/>
      <c r="DUD98" s="251"/>
      <c r="DUE98" s="251"/>
      <c r="DUF98" s="251"/>
      <c r="DUG98" s="251"/>
      <c r="DUH98" s="251"/>
      <c r="DUI98" s="252"/>
      <c r="DUJ98" s="253"/>
      <c r="DUO98" s="254"/>
      <c r="DUR98" s="252"/>
      <c r="DUS98" s="252"/>
      <c r="DUT98" s="252"/>
      <c r="DUU98" s="252"/>
      <c r="DUV98" s="253"/>
      <c r="DUW98" s="253"/>
      <c r="DUX98" s="255"/>
      <c r="DUY98" s="255"/>
      <c r="DUZ98" s="256"/>
      <c r="DVC98" s="251"/>
      <c r="DVD98" s="251"/>
      <c r="DVE98" s="251"/>
      <c r="DVF98" s="251"/>
      <c r="DVG98" s="251"/>
      <c r="DVH98" s="251"/>
      <c r="DVI98" s="252"/>
      <c r="DVJ98" s="253"/>
      <c r="DVO98" s="254"/>
      <c r="DVR98" s="252"/>
      <c r="DVS98" s="252"/>
      <c r="DVT98" s="252"/>
      <c r="DVU98" s="252"/>
      <c r="DVV98" s="253"/>
      <c r="DVW98" s="253"/>
      <c r="DVX98" s="255"/>
      <c r="DVY98" s="255"/>
      <c r="DVZ98" s="256"/>
      <c r="DWC98" s="251"/>
      <c r="DWD98" s="251"/>
      <c r="DWE98" s="251"/>
      <c r="DWF98" s="251"/>
      <c r="DWG98" s="251"/>
      <c r="DWH98" s="251"/>
      <c r="DWI98" s="252"/>
      <c r="DWJ98" s="253"/>
      <c r="DWO98" s="254"/>
      <c r="DWR98" s="252"/>
      <c r="DWS98" s="252"/>
      <c r="DWT98" s="252"/>
      <c r="DWU98" s="252"/>
      <c r="DWV98" s="253"/>
      <c r="DWW98" s="253"/>
      <c r="DWX98" s="255"/>
      <c r="DWY98" s="255"/>
      <c r="DWZ98" s="256"/>
      <c r="DXC98" s="251"/>
      <c r="DXD98" s="251"/>
      <c r="DXE98" s="251"/>
      <c r="DXF98" s="251"/>
      <c r="DXG98" s="251"/>
      <c r="DXH98" s="251"/>
      <c r="DXI98" s="252"/>
      <c r="DXJ98" s="253"/>
      <c r="DXO98" s="254"/>
      <c r="DXR98" s="252"/>
      <c r="DXS98" s="252"/>
      <c r="DXT98" s="252"/>
      <c r="DXU98" s="252"/>
      <c r="DXV98" s="253"/>
      <c r="DXW98" s="253"/>
      <c r="DXX98" s="255"/>
      <c r="DXY98" s="255"/>
      <c r="DXZ98" s="256"/>
      <c r="DYC98" s="251"/>
      <c r="DYD98" s="251"/>
      <c r="DYE98" s="251"/>
      <c r="DYF98" s="251"/>
      <c r="DYG98" s="251"/>
      <c r="DYH98" s="251"/>
      <c r="DYI98" s="252"/>
      <c r="DYJ98" s="253"/>
      <c r="DYO98" s="254"/>
      <c r="DYR98" s="252"/>
      <c r="DYS98" s="252"/>
      <c r="DYT98" s="252"/>
      <c r="DYU98" s="252"/>
      <c r="DYV98" s="253"/>
      <c r="DYW98" s="253"/>
      <c r="DYX98" s="255"/>
      <c r="DYY98" s="255"/>
      <c r="DYZ98" s="256"/>
      <c r="DZC98" s="251"/>
      <c r="DZD98" s="251"/>
      <c r="DZE98" s="251"/>
      <c r="DZF98" s="251"/>
      <c r="DZG98" s="251"/>
      <c r="DZH98" s="251"/>
      <c r="DZI98" s="252"/>
      <c r="DZJ98" s="253"/>
      <c r="DZO98" s="254"/>
      <c r="DZR98" s="252"/>
      <c r="DZS98" s="252"/>
      <c r="DZT98" s="252"/>
      <c r="DZU98" s="252"/>
      <c r="DZV98" s="253"/>
      <c r="DZW98" s="253"/>
      <c r="DZX98" s="255"/>
      <c r="DZY98" s="255"/>
      <c r="DZZ98" s="256"/>
      <c r="EAC98" s="251"/>
      <c r="EAD98" s="251"/>
      <c r="EAE98" s="251"/>
      <c r="EAF98" s="251"/>
      <c r="EAG98" s="251"/>
      <c r="EAH98" s="251"/>
      <c r="EAI98" s="252"/>
      <c r="EAJ98" s="253"/>
      <c r="EAO98" s="254"/>
      <c r="EAR98" s="252"/>
      <c r="EAS98" s="252"/>
      <c r="EAT98" s="252"/>
      <c r="EAU98" s="252"/>
      <c r="EAV98" s="253"/>
      <c r="EAW98" s="253"/>
      <c r="EAX98" s="255"/>
      <c r="EAY98" s="255"/>
      <c r="EAZ98" s="256"/>
      <c r="EBC98" s="251"/>
      <c r="EBD98" s="251"/>
      <c r="EBE98" s="251"/>
      <c r="EBF98" s="251"/>
      <c r="EBG98" s="251"/>
      <c r="EBH98" s="251"/>
      <c r="EBI98" s="252"/>
      <c r="EBJ98" s="253"/>
      <c r="EBO98" s="254"/>
      <c r="EBR98" s="252"/>
      <c r="EBS98" s="252"/>
      <c r="EBT98" s="252"/>
      <c r="EBU98" s="252"/>
      <c r="EBV98" s="253"/>
      <c r="EBW98" s="253"/>
      <c r="EBX98" s="255"/>
      <c r="EBY98" s="255"/>
      <c r="EBZ98" s="256"/>
      <c r="ECC98" s="251"/>
      <c r="ECD98" s="251"/>
      <c r="ECE98" s="251"/>
      <c r="ECF98" s="251"/>
      <c r="ECG98" s="251"/>
      <c r="ECH98" s="251"/>
      <c r="ECI98" s="252"/>
      <c r="ECJ98" s="253"/>
      <c r="ECO98" s="254"/>
      <c r="ECR98" s="252"/>
      <c r="ECS98" s="252"/>
      <c r="ECT98" s="252"/>
      <c r="ECU98" s="252"/>
      <c r="ECV98" s="253"/>
      <c r="ECW98" s="253"/>
      <c r="ECX98" s="255"/>
      <c r="ECY98" s="255"/>
      <c r="ECZ98" s="256"/>
      <c r="EDC98" s="251"/>
      <c r="EDD98" s="251"/>
      <c r="EDE98" s="251"/>
      <c r="EDF98" s="251"/>
      <c r="EDG98" s="251"/>
      <c r="EDH98" s="251"/>
      <c r="EDI98" s="252"/>
      <c r="EDJ98" s="253"/>
      <c r="EDO98" s="254"/>
      <c r="EDR98" s="252"/>
      <c r="EDS98" s="252"/>
      <c r="EDT98" s="252"/>
      <c r="EDU98" s="252"/>
      <c r="EDV98" s="253"/>
      <c r="EDW98" s="253"/>
      <c r="EDX98" s="255"/>
      <c r="EDY98" s="255"/>
      <c r="EDZ98" s="256"/>
      <c r="EEC98" s="251"/>
      <c r="EED98" s="251"/>
      <c r="EEE98" s="251"/>
      <c r="EEF98" s="251"/>
      <c r="EEG98" s="251"/>
      <c r="EEH98" s="251"/>
      <c r="EEI98" s="252"/>
      <c r="EEJ98" s="253"/>
      <c r="EEO98" s="254"/>
      <c r="EER98" s="252"/>
      <c r="EES98" s="252"/>
      <c r="EET98" s="252"/>
      <c r="EEU98" s="252"/>
      <c r="EEV98" s="253"/>
      <c r="EEW98" s="253"/>
      <c r="EEX98" s="255"/>
      <c r="EEY98" s="255"/>
      <c r="EEZ98" s="256"/>
      <c r="EFC98" s="251"/>
      <c r="EFD98" s="251"/>
      <c r="EFE98" s="251"/>
      <c r="EFF98" s="251"/>
      <c r="EFG98" s="251"/>
      <c r="EFH98" s="251"/>
      <c r="EFI98" s="252"/>
      <c r="EFJ98" s="253"/>
      <c r="EFO98" s="254"/>
      <c r="EFR98" s="252"/>
      <c r="EFS98" s="252"/>
      <c r="EFT98" s="252"/>
      <c r="EFU98" s="252"/>
      <c r="EFV98" s="253"/>
      <c r="EFW98" s="253"/>
      <c r="EFX98" s="255"/>
      <c r="EFY98" s="255"/>
      <c r="EFZ98" s="256"/>
      <c r="EGC98" s="251"/>
      <c r="EGD98" s="251"/>
      <c r="EGE98" s="251"/>
      <c r="EGF98" s="251"/>
      <c r="EGG98" s="251"/>
      <c r="EGH98" s="251"/>
      <c r="EGI98" s="252"/>
      <c r="EGJ98" s="253"/>
      <c r="EGO98" s="254"/>
      <c r="EGR98" s="252"/>
      <c r="EGS98" s="252"/>
      <c r="EGT98" s="252"/>
      <c r="EGU98" s="252"/>
      <c r="EGV98" s="253"/>
      <c r="EGW98" s="253"/>
      <c r="EGX98" s="255"/>
      <c r="EGY98" s="255"/>
      <c r="EGZ98" s="256"/>
      <c r="EHC98" s="251"/>
      <c r="EHD98" s="251"/>
      <c r="EHE98" s="251"/>
      <c r="EHF98" s="251"/>
      <c r="EHG98" s="251"/>
      <c r="EHH98" s="251"/>
      <c r="EHI98" s="252"/>
      <c r="EHJ98" s="253"/>
      <c r="EHO98" s="254"/>
      <c r="EHR98" s="252"/>
      <c r="EHS98" s="252"/>
      <c r="EHT98" s="252"/>
      <c r="EHU98" s="252"/>
      <c r="EHV98" s="253"/>
      <c r="EHW98" s="253"/>
      <c r="EHX98" s="255"/>
      <c r="EHY98" s="255"/>
      <c r="EHZ98" s="256"/>
      <c r="EIC98" s="251"/>
      <c r="EID98" s="251"/>
      <c r="EIE98" s="251"/>
      <c r="EIF98" s="251"/>
      <c r="EIG98" s="251"/>
      <c r="EIH98" s="251"/>
      <c r="EII98" s="252"/>
      <c r="EIJ98" s="253"/>
      <c r="EIO98" s="254"/>
      <c r="EIR98" s="252"/>
      <c r="EIS98" s="252"/>
      <c r="EIT98" s="252"/>
      <c r="EIU98" s="252"/>
      <c r="EIV98" s="253"/>
      <c r="EIW98" s="253"/>
      <c r="EIX98" s="255"/>
      <c r="EIY98" s="255"/>
      <c r="EIZ98" s="256"/>
      <c r="EJC98" s="251"/>
      <c r="EJD98" s="251"/>
      <c r="EJE98" s="251"/>
      <c r="EJF98" s="251"/>
      <c r="EJG98" s="251"/>
      <c r="EJH98" s="251"/>
      <c r="EJI98" s="252"/>
      <c r="EJJ98" s="253"/>
      <c r="EJO98" s="254"/>
      <c r="EJR98" s="252"/>
      <c r="EJS98" s="252"/>
      <c r="EJT98" s="252"/>
      <c r="EJU98" s="252"/>
      <c r="EJV98" s="253"/>
      <c r="EJW98" s="253"/>
      <c r="EJX98" s="255"/>
      <c r="EJY98" s="255"/>
      <c r="EJZ98" s="256"/>
      <c r="EKC98" s="251"/>
      <c r="EKD98" s="251"/>
      <c r="EKE98" s="251"/>
      <c r="EKF98" s="251"/>
      <c r="EKG98" s="251"/>
      <c r="EKH98" s="251"/>
      <c r="EKI98" s="252"/>
      <c r="EKJ98" s="253"/>
      <c r="EKO98" s="254"/>
      <c r="EKR98" s="252"/>
      <c r="EKS98" s="252"/>
      <c r="EKT98" s="252"/>
      <c r="EKU98" s="252"/>
      <c r="EKV98" s="253"/>
      <c r="EKW98" s="253"/>
      <c r="EKX98" s="255"/>
      <c r="EKY98" s="255"/>
      <c r="EKZ98" s="256"/>
      <c r="ELC98" s="251"/>
      <c r="ELD98" s="251"/>
      <c r="ELE98" s="251"/>
      <c r="ELF98" s="251"/>
      <c r="ELG98" s="251"/>
      <c r="ELH98" s="251"/>
      <c r="ELI98" s="252"/>
      <c r="ELJ98" s="253"/>
      <c r="ELO98" s="254"/>
      <c r="ELR98" s="252"/>
      <c r="ELS98" s="252"/>
      <c r="ELT98" s="252"/>
      <c r="ELU98" s="252"/>
      <c r="ELV98" s="253"/>
      <c r="ELW98" s="253"/>
      <c r="ELX98" s="255"/>
      <c r="ELY98" s="255"/>
      <c r="ELZ98" s="256"/>
      <c r="EMC98" s="251"/>
      <c r="EMD98" s="251"/>
      <c r="EME98" s="251"/>
      <c r="EMF98" s="251"/>
      <c r="EMG98" s="251"/>
      <c r="EMH98" s="251"/>
      <c r="EMI98" s="252"/>
      <c r="EMJ98" s="253"/>
      <c r="EMO98" s="254"/>
      <c r="EMR98" s="252"/>
      <c r="EMS98" s="252"/>
      <c r="EMT98" s="252"/>
      <c r="EMU98" s="252"/>
      <c r="EMV98" s="253"/>
      <c r="EMW98" s="253"/>
      <c r="EMX98" s="255"/>
      <c r="EMY98" s="255"/>
      <c r="EMZ98" s="256"/>
      <c r="ENC98" s="251"/>
      <c r="END98" s="251"/>
      <c r="ENE98" s="251"/>
      <c r="ENF98" s="251"/>
      <c r="ENG98" s="251"/>
      <c r="ENH98" s="251"/>
      <c r="ENI98" s="252"/>
      <c r="ENJ98" s="253"/>
      <c r="ENO98" s="254"/>
      <c r="ENR98" s="252"/>
      <c r="ENS98" s="252"/>
      <c r="ENT98" s="252"/>
      <c r="ENU98" s="252"/>
      <c r="ENV98" s="253"/>
      <c r="ENW98" s="253"/>
      <c r="ENX98" s="255"/>
      <c r="ENY98" s="255"/>
      <c r="ENZ98" s="256"/>
      <c r="EOC98" s="251"/>
      <c r="EOD98" s="251"/>
      <c r="EOE98" s="251"/>
      <c r="EOF98" s="251"/>
      <c r="EOG98" s="251"/>
      <c r="EOH98" s="251"/>
      <c r="EOI98" s="252"/>
      <c r="EOJ98" s="253"/>
      <c r="EOO98" s="254"/>
      <c r="EOR98" s="252"/>
      <c r="EOS98" s="252"/>
      <c r="EOT98" s="252"/>
      <c r="EOU98" s="252"/>
      <c r="EOV98" s="253"/>
      <c r="EOW98" s="253"/>
      <c r="EOX98" s="255"/>
      <c r="EOY98" s="255"/>
      <c r="EOZ98" s="256"/>
      <c r="EPC98" s="251"/>
      <c r="EPD98" s="251"/>
      <c r="EPE98" s="251"/>
      <c r="EPF98" s="251"/>
      <c r="EPG98" s="251"/>
      <c r="EPH98" s="251"/>
      <c r="EPI98" s="252"/>
      <c r="EPJ98" s="253"/>
      <c r="EPO98" s="254"/>
      <c r="EPR98" s="252"/>
      <c r="EPS98" s="252"/>
      <c r="EPT98" s="252"/>
      <c r="EPU98" s="252"/>
      <c r="EPV98" s="253"/>
      <c r="EPW98" s="253"/>
      <c r="EPX98" s="255"/>
      <c r="EPY98" s="255"/>
      <c r="EPZ98" s="256"/>
      <c r="EQC98" s="251"/>
      <c r="EQD98" s="251"/>
      <c r="EQE98" s="251"/>
      <c r="EQF98" s="251"/>
      <c r="EQG98" s="251"/>
      <c r="EQH98" s="251"/>
      <c r="EQI98" s="252"/>
      <c r="EQJ98" s="253"/>
      <c r="EQO98" s="254"/>
      <c r="EQR98" s="252"/>
      <c r="EQS98" s="252"/>
      <c r="EQT98" s="252"/>
      <c r="EQU98" s="252"/>
      <c r="EQV98" s="253"/>
      <c r="EQW98" s="253"/>
      <c r="EQX98" s="255"/>
      <c r="EQY98" s="255"/>
      <c r="EQZ98" s="256"/>
      <c r="ERC98" s="251"/>
      <c r="ERD98" s="251"/>
      <c r="ERE98" s="251"/>
      <c r="ERF98" s="251"/>
      <c r="ERG98" s="251"/>
      <c r="ERH98" s="251"/>
      <c r="ERI98" s="252"/>
      <c r="ERJ98" s="253"/>
      <c r="ERO98" s="254"/>
      <c r="ERR98" s="252"/>
      <c r="ERS98" s="252"/>
      <c r="ERT98" s="252"/>
      <c r="ERU98" s="252"/>
      <c r="ERV98" s="253"/>
      <c r="ERW98" s="253"/>
      <c r="ERX98" s="255"/>
      <c r="ERY98" s="255"/>
      <c r="ERZ98" s="256"/>
      <c r="ESC98" s="251"/>
      <c r="ESD98" s="251"/>
      <c r="ESE98" s="251"/>
      <c r="ESF98" s="251"/>
      <c r="ESG98" s="251"/>
      <c r="ESH98" s="251"/>
      <c r="ESI98" s="252"/>
      <c r="ESJ98" s="253"/>
      <c r="ESO98" s="254"/>
      <c r="ESR98" s="252"/>
      <c r="ESS98" s="252"/>
      <c r="EST98" s="252"/>
      <c r="ESU98" s="252"/>
      <c r="ESV98" s="253"/>
      <c r="ESW98" s="253"/>
      <c r="ESX98" s="255"/>
      <c r="ESY98" s="255"/>
      <c r="ESZ98" s="256"/>
      <c r="ETC98" s="251"/>
      <c r="ETD98" s="251"/>
      <c r="ETE98" s="251"/>
      <c r="ETF98" s="251"/>
      <c r="ETG98" s="251"/>
      <c r="ETH98" s="251"/>
      <c r="ETI98" s="252"/>
      <c r="ETJ98" s="253"/>
      <c r="ETO98" s="254"/>
      <c r="ETR98" s="252"/>
      <c r="ETS98" s="252"/>
      <c r="ETT98" s="252"/>
      <c r="ETU98" s="252"/>
      <c r="ETV98" s="253"/>
      <c r="ETW98" s="253"/>
      <c r="ETX98" s="255"/>
      <c r="ETY98" s="255"/>
      <c r="ETZ98" s="256"/>
      <c r="EUC98" s="251"/>
      <c r="EUD98" s="251"/>
      <c r="EUE98" s="251"/>
      <c r="EUF98" s="251"/>
      <c r="EUG98" s="251"/>
      <c r="EUH98" s="251"/>
      <c r="EUI98" s="252"/>
      <c r="EUJ98" s="253"/>
      <c r="EUO98" s="254"/>
      <c r="EUR98" s="252"/>
      <c r="EUS98" s="252"/>
      <c r="EUT98" s="252"/>
      <c r="EUU98" s="252"/>
      <c r="EUV98" s="253"/>
      <c r="EUW98" s="253"/>
      <c r="EUX98" s="255"/>
      <c r="EUY98" s="255"/>
      <c r="EUZ98" s="256"/>
      <c r="EVC98" s="251"/>
      <c r="EVD98" s="251"/>
      <c r="EVE98" s="251"/>
      <c r="EVF98" s="251"/>
      <c r="EVG98" s="251"/>
      <c r="EVH98" s="251"/>
      <c r="EVI98" s="252"/>
      <c r="EVJ98" s="253"/>
      <c r="EVO98" s="254"/>
      <c r="EVR98" s="252"/>
      <c r="EVS98" s="252"/>
      <c r="EVT98" s="252"/>
      <c r="EVU98" s="252"/>
      <c r="EVV98" s="253"/>
      <c r="EVW98" s="253"/>
      <c r="EVX98" s="255"/>
      <c r="EVY98" s="255"/>
      <c r="EVZ98" s="256"/>
      <c r="EWC98" s="251"/>
      <c r="EWD98" s="251"/>
      <c r="EWE98" s="251"/>
      <c r="EWF98" s="251"/>
      <c r="EWG98" s="251"/>
      <c r="EWH98" s="251"/>
      <c r="EWI98" s="252"/>
      <c r="EWJ98" s="253"/>
      <c r="EWO98" s="254"/>
      <c r="EWR98" s="252"/>
      <c r="EWS98" s="252"/>
      <c r="EWT98" s="252"/>
      <c r="EWU98" s="252"/>
      <c r="EWV98" s="253"/>
      <c r="EWW98" s="253"/>
      <c r="EWX98" s="255"/>
      <c r="EWY98" s="255"/>
      <c r="EWZ98" s="256"/>
      <c r="EXC98" s="251"/>
      <c r="EXD98" s="251"/>
      <c r="EXE98" s="251"/>
      <c r="EXF98" s="251"/>
      <c r="EXG98" s="251"/>
      <c r="EXH98" s="251"/>
      <c r="EXI98" s="252"/>
      <c r="EXJ98" s="253"/>
      <c r="EXO98" s="254"/>
      <c r="EXR98" s="252"/>
      <c r="EXS98" s="252"/>
      <c r="EXT98" s="252"/>
      <c r="EXU98" s="252"/>
      <c r="EXV98" s="253"/>
      <c r="EXW98" s="253"/>
      <c r="EXX98" s="255"/>
      <c r="EXY98" s="255"/>
      <c r="EXZ98" s="256"/>
      <c r="EYC98" s="251"/>
      <c r="EYD98" s="251"/>
      <c r="EYE98" s="251"/>
      <c r="EYF98" s="251"/>
      <c r="EYG98" s="251"/>
      <c r="EYH98" s="251"/>
      <c r="EYI98" s="252"/>
      <c r="EYJ98" s="253"/>
      <c r="EYO98" s="254"/>
      <c r="EYR98" s="252"/>
      <c r="EYS98" s="252"/>
      <c r="EYT98" s="252"/>
      <c r="EYU98" s="252"/>
      <c r="EYV98" s="253"/>
      <c r="EYW98" s="253"/>
      <c r="EYX98" s="255"/>
      <c r="EYY98" s="255"/>
      <c r="EYZ98" s="256"/>
      <c r="EZC98" s="251"/>
      <c r="EZD98" s="251"/>
      <c r="EZE98" s="251"/>
      <c r="EZF98" s="251"/>
      <c r="EZG98" s="251"/>
      <c r="EZH98" s="251"/>
      <c r="EZI98" s="252"/>
      <c r="EZJ98" s="253"/>
      <c r="EZO98" s="254"/>
      <c r="EZR98" s="252"/>
      <c r="EZS98" s="252"/>
      <c r="EZT98" s="252"/>
      <c r="EZU98" s="252"/>
      <c r="EZV98" s="253"/>
      <c r="EZW98" s="253"/>
      <c r="EZX98" s="255"/>
      <c r="EZY98" s="255"/>
      <c r="EZZ98" s="256"/>
      <c r="FAC98" s="251"/>
      <c r="FAD98" s="251"/>
      <c r="FAE98" s="251"/>
      <c r="FAF98" s="251"/>
      <c r="FAG98" s="251"/>
      <c r="FAH98" s="251"/>
      <c r="FAI98" s="252"/>
      <c r="FAJ98" s="253"/>
      <c r="FAO98" s="254"/>
      <c r="FAR98" s="252"/>
      <c r="FAS98" s="252"/>
      <c r="FAT98" s="252"/>
      <c r="FAU98" s="252"/>
      <c r="FAV98" s="253"/>
      <c r="FAW98" s="253"/>
      <c r="FAX98" s="255"/>
      <c r="FAY98" s="255"/>
      <c r="FAZ98" s="256"/>
      <c r="FBC98" s="251"/>
      <c r="FBD98" s="251"/>
      <c r="FBE98" s="251"/>
      <c r="FBF98" s="251"/>
      <c r="FBG98" s="251"/>
      <c r="FBH98" s="251"/>
      <c r="FBI98" s="252"/>
      <c r="FBJ98" s="253"/>
      <c r="FBO98" s="254"/>
      <c r="FBR98" s="252"/>
      <c r="FBS98" s="252"/>
      <c r="FBT98" s="252"/>
      <c r="FBU98" s="252"/>
      <c r="FBV98" s="253"/>
      <c r="FBW98" s="253"/>
      <c r="FBX98" s="255"/>
      <c r="FBY98" s="255"/>
      <c r="FBZ98" s="256"/>
      <c r="FCC98" s="251"/>
      <c r="FCD98" s="251"/>
      <c r="FCE98" s="251"/>
      <c r="FCF98" s="251"/>
      <c r="FCG98" s="251"/>
      <c r="FCH98" s="251"/>
      <c r="FCI98" s="252"/>
      <c r="FCJ98" s="253"/>
      <c r="FCO98" s="254"/>
      <c r="FCR98" s="252"/>
      <c r="FCS98" s="252"/>
      <c r="FCT98" s="252"/>
      <c r="FCU98" s="252"/>
      <c r="FCV98" s="253"/>
      <c r="FCW98" s="253"/>
      <c r="FCX98" s="255"/>
      <c r="FCY98" s="255"/>
      <c r="FCZ98" s="256"/>
      <c r="FDC98" s="251"/>
      <c r="FDD98" s="251"/>
      <c r="FDE98" s="251"/>
      <c r="FDF98" s="251"/>
      <c r="FDG98" s="251"/>
      <c r="FDH98" s="251"/>
      <c r="FDI98" s="252"/>
      <c r="FDJ98" s="253"/>
      <c r="FDO98" s="254"/>
      <c r="FDR98" s="252"/>
      <c r="FDS98" s="252"/>
      <c r="FDT98" s="252"/>
      <c r="FDU98" s="252"/>
      <c r="FDV98" s="253"/>
      <c r="FDW98" s="253"/>
      <c r="FDX98" s="255"/>
      <c r="FDY98" s="255"/>
      <c r="FDZ98" s="256"/>
      <c r="FEC98" s="251"/>
      <c r="FED98" s="251"/>
      <c r="FEE98" s="251"/>
      <c r="FEF98" s="251"/>
      <c r="FEG98" s="251"/>
      <c r="FEH98" s="251"/>
      <c r="FEI98" s="252"/>
      <c r="FEJ98" s="253"/>
      <c r="FEO98" s="254"/>
      <c r="FER98" s="252"/>
      <c r="FES98" s="252"/>
      <c r="FET98" s="252"/>
      <c r="FEU98" s="252"/>
      <c r="FEV98" s="253"/>
      <c r="FEW98" s="253"/>
      <c r="FEX98" s="255"/>
      <c r="FEY98" s="255"/>
      <c r="FEZ98" s="256"/>
      <c r="FFC98" s="251"/>
      <c r="FFD98" s="251"/>
      <c r="FFE98" s="251"/>
      <c r="FFF98" s="251"/>
      <c r="FFG98" s="251"/>
      <c r="FFH98" s="251"/>
      <c r="FFI98" s="252"/>
      <c r="FFJ98" s="253"/>
      <c r="FFO98" s="254"/>
      <c r="FFR98" s="252"/>
      <c r="FFS98" s="252"/>
      <c r="FFT98" s="252"/>
      <c r="FFU98" s="252"/>
      <c r="FFV98" s="253"/>
      <c r="FFW98" s="253"/>
      <c r="FFX98" s="255"/>
      <c r="FFY98" s="255"/>
      <c r="FFZ98" s="256"/>
      <c r="FGC98" s="251"/>
      <c r="FGD98" s="251"/>
      <c r="FGE98" s="251"/>
      <c r="FGF98" s="251"/>
      <c r="FGG98" s="251"/>
      <c r="FGH98" s="251"/>
      <c r="FGI98" s="252"/>
      <c r="FGJ98" s="253"/>
      <c r="FGO98" s="254"/>
      <c r="FGR98" s="252"/>
      <c r="FGS98" s="252"/>
      <c r="FGT98" s="252"/>
      <c r="FGU98" s="252"/>
      <c r="FGV98" s="253"/>
      <c r="FGW98" s="253"/>
      <c r="FGX98" s="255"/>
      <c r="FGY98" s="255"/>
      <c r="FGZ98" s="256"/>
      <c r="FHC98" s="251"/>
      <c r="FHD98" s="251"/>
      <c r="FHE98" s="251"/>
      <c r="FHF98" s="251"/>
      <c r="FHG98" s="251"/>
      <c r="FHH98" s="251"/>
      <c r="FHI98" s="252"/>
      <c r="FHJ98" s="253"/>
      <c r="FHO98" s="254"/>
      <c r="FHR98" s="252"/>
      <c r="FHS98" s="252"/>
      <c r="FHT98" s="252"/>
      <c r="FHU98" s="252"/>
      <c r="FHV98" s="253"/>
      <c r="FHW98" s="253"/>
      <c r="FHX98" s="255"/>
      <c r="FHY98" s="255"/>
      <c r="FHZ98" s="256"/>
      <c r="FIC98" s="251"/>
      <c r="FID98" s="251"/>
      <c r="FIE98" s="251"/>
      <c r="FIF98" s="251"/>
      <c r="FIG98" s="251"/>
      <c r="FIH98" s="251"/>
      <c r="FII98" s="252"/>
      <c r="FIJ98" s="253"/>
      <c r="FIO98" s="254"/>
      <c r="FIR98" s="252"/>
      <c r="FIS98" s="252"/>
      <c r="FIT98" s="252"/>
      <c r="FIU98" s="252"/>
      <c r="FIV98" s="253"/>
      <c r="FIW98" s="253"/>
      <c r="FIX98" s="255"/>
      <c r="FIY98" s="255"/>
      <c r="FIZ98" s="256"/>
      <c r="FJC98" s="251"/>
      <c r="FJD98" s="251"/>
      <c r="FJE98" s="251"/>
      <c r="FJF98" s="251"/>
      <c r="FJG98" s="251"/>
      <c r="FJH98" s="251"/>
      <c r="FJI98" s="252"/>
      <c r="FJJ98" s="253"/>
      <c r="FJO98" s="254"/>
      <c r="FJR98" s="252"/>
      <c r="FJS98" s="252"/>
      <c r="FJT98" s="252"/>
      <c r="FJU98" s="252"/>
      <c r="FJV98" s="253"/>
      <c r="FJW98" s="253"/>
      <c r="FJX98" s="255"/>
      <c r="FJY98" s="255"/>
      <c r="FJZ98" s="256"/>
      <c r="FKC98" s="251"/>
      <c r="FKD98" s="251"/>
      <c r="FKE98" s="251"/>
      <c r="FKF98" s="251"/>
      <c r="FKG98" s="251"/>
      <c r="FKH98" s="251"/>
      <c r="FKI98" s="252"/>
      <c r="FKJ98" s="253"/>
      <c r="FKO98" s="254"/>
      <c r="FKR98" s="252"/>
      <c r="FKS98" s="252"/>
      <c r="FKT98" s="252"/>
      <c r="FKU98" s="252"/>
      <c r="FKV98" s="253"/>
      <c r="FKW98" s="253"/>
      <c r="FKX98" s="255"/>
      <c r="FKY98" s="255"/>
      <c r="FKZ98" s="256"/>
      <c r="FLC98" s="251"/>
      <c r="FLD98" s="251"/>
      <c r="FLE98" s="251"/>
      <c r="FLF98" s="251"/>
      <c r="FLG98" s="251"/>
      <c r="FLH98" s="251"/>
      <c r="FLI98" s="252"/>
      <c r="FLJ98" s="253"/>
      <c r="FLO98" s="254"/>
      <c r="FLR98" s="252"/>
      <c r="FLS98" s="252"/>
      <c r="FLT98" s="252"/>
      <c r="FLU98" s="252"/>
      <c r="FLV98" s="253"/>
      <c r="FLW98" s="253"/>
      <c r="FLX98" s="255"/>
      <c r="FLY98" s="255"/>
      <c r="FLZ98" s="256"/>
      <c r="FMC98" s="251"/>
      <c r="FMD98" s="251"/>
      <c r="FME98" s="251"/>
      <c r="FMF98" s="251"/>
      <c r="FMG98" s="251"/>
      <c r="FMH98" s="251"/>
      <c r="FMI98" s="252"/>
      <c r="FMJ98" s="253"/>
      <c r="FMO98" s="254"/>
      <c r="FMR98" s="252"/>
      <c r="FMS98" s="252"/>
      <c r="FMT98" s="252"/>
      <c r="FMU98" s="252"/>
      <c r="FMV98" s="253"/>
      <c r="FMW98" s="253"/>
      <c r="FMX98" s="255"/>
      <c r="FMY98" s="255"/>
      <c r="FMZ98" s="256"/>
      <c r="FNC98" s="251"/>
      <c r="FND98" s="251"/>
      <c r="FNE98" s="251"/>
      <c r="FNF98" s="251"/>
      <c r="FNG98" s="251"/>
      <c r="FNH98" s="251"/>
      <c r="FNI98" s="252"/>
      <c r="FNJ98" s="253"/>
      <c r="FNO98" s="254"/>
      <c r="FNR98" s="252"/>
      <c r="FNS98" s="252"/>
      <c r="FNT98" s="252"/>
      <c r="FNU98" s="252"/>
      <c r="FNV98" s="253"/>
      <c r="FNW98" s="253"/>
      <c r="FNX98" s="255"/>
      <c r="FNY98" s="255"/>
      <c r="FNZ98" s="256"/>
      <c r="FOC98" s="251"/>
      <c r="FOD98" s="251"/>
      <c r="FOE98" s="251"/>
      <c r="FOF98" s="251"/>
      <c r="FOG98" s="251"/>
      <c r="FOH98" s="251"/>
      <c r="FOI98" s="252"/>
      <c r="FOJ98" s="253"/>
      <c r="FOO98" s="254"/>
      <c r="FOR98" s="252"/>
      <c r="FOS98" s="252"/>
      <c r="FOT98" s="252"/>
      <c r="FOU98" s="252"/>
      <c r="FOV98" s="253"/>
      <c r="FOW98" s="253"/>
      <c r="FOX98" s="255"/>
      <c r="FOY98" s="255"/>
      <c r="FOZ98" s="256"/>
      <c r="FPC98" s="251"/>
      <c r="FPD98" s="251"/>
      <c r="FPE98" s="251"/>
      <c r="FPF98" s="251"/>
      <c r="FPG98" s="251"/>
      <c r="FPH98" s="251"/>
      <c r="FPI98" s="252"/>
      <c r="FPJ98" s="253"/>
      <c r="FPO98" s="254"/>
      <c r="FPR98" s="252"/>
      <c r="FPS98" s="252"/>
      <c r="FPT98" s="252"/>
      <c r="FPU98" s="252"/>
      <c r="FPV98" s="253"/>
      <c r="FPW98" s="253"/>
      <c r="FPX98" s="255"/>
      <c r="FPY98" s="255"/>
      <c r="FPZ98" s="256"/>
      <c r="FQC98" s="251"/>
      <c r="FQD98" s="251"/>
      <c r="FQE98" s="251"/>
      <c r="FQF98" s="251"/>
      <c r="FQG98" s="251"/>
      <c r="FQH98" s="251"/>
      <c r="FQI98" s="252"/>
      <c r="FQJ98" s="253"/>
      <c r="FQO98" s="254"/>
      <c r="FQR98" s="252"/>
      <c r="FQS98" s="252"/>
      <c r="FQT98" s="252"/>
      <c r="FQU98" s="252"/>
      <c r="FQV98" s="253"/>
      <c r="FQW98" s="253"/>
      <c r="FQX98" s="255"/>
      <c r="FQY98" s="255"/>
      <c r="FQZ98" s="256"/>
      <c r="FRC98" s="251"/>
      <c r="FRD98" s="251"/>
      <c r="FRE98" s="251"/>
      <c r="FRF98" s="251"/>
      <c r="FRG98" s="251"/>
      <c r="FRH98" s="251"/>
      <c r="FRI98" s="252"/>
      <c r="FRJ98" s="253"/>
      <c r="FRO98" s="254"/>
      <c r="FRR98" s="252"/>
      <c r="FRS98" s="252"/>
      <c r="FRT98" s="252"/>
      <c r="FRU98" s="252"/>
      <c r="FRV98" s="253"/>
      <c r="FRW98" s="253"/>
      <c r="FRX98" s="255"/>
      <c r="FRY98" s="255"/>
      <c r="FRZ98" s="256"/>
      <c r="FSC98" s="251"/>
      <c r="FSD98" s="251"/>
      <c r="FSE98" s="251"/>
      <c r="FSF98" s="251"/>
      <c r="FSG98" s="251"/>
      <c r="FSH98" s="251"/>
      <c r="FSI98" s="252"/>
      <c r="FSJ98" s="253"/>
      <c r="FSO98" s="254"/>
      <c r="FSR98" s="252"/>
      <c r="FSS98" s="252"/>
      <c r="FST98" s="252"/>
      <c r="FSU98" s="252"/>
      <c r="FSV98" s="253"/>
      <c r="FSW98" s="253"/>
      <c r="FSX98" s="255"/>
      <c r="FSY98" s="255"/>
      <c r="FSZ98" s="256"/>
      <c r="FTC98" s="251"/>
      <c r="FTD98" s="251"/>
      <c r="FTE98" s="251"/>
      <c r="FTF98" s="251"/>
      <c r="FTG98" s="251"/>
      <c r="FTH98" s="251"/>
      <c r="FTI98" s="252"/>
      <c r="FTJ98" s="253"/>
      <c r="FTO98" s="254"/>
      <c r="FTR98" s="252"/>
      <c r="FTS98" s="252"/>
      <c r="FTT98" s="252"/>
      <c r="FTU98" s="252"/>
      <c r="FTV98" s="253"/>
      <c r="FTW98" s="253"/>
      <c r="FTX98" s="255"/>
      <c r="FTY98" s="255"/>
      <c r="FTZ98" s="256"/>
      <c r="FUC98" s="251"/>
      <c r="FUD98" s="251"/>
      <c r="FUE98" s="251"/>
      <c r="FUF98" s="251"/>
      <c r="FUG98" s="251"/>
      <c r="FUH98" s="251"/>
      <c r="FUI98" s="252"/>
      <c r="FUJ98" s="253"/>
      <c r="FUO98" s="254"/>
      <c r="FUR98" s="252"/>
      <c r="FUS98" s="252"/>
      <c r="FUT98" s="252"/>
      <c r="FUU98" s="252"/>
      <c r="FUV98" s="253"/>
      <c r="FUW98" s="253"/>
      <c r="FUX98" s="255"/>
      <c r="FUY98" s="255"/>
      <c r="FUZ98" s="256"/>
      <c r="FVC98" s="251"/>
      <c r="FVD98" s="251"/>
      <c r="FVE98" s="251"/>
      <c r="FVF98" s="251"/>
      <c r="FVG98" s="251"/>
      <c r="FVH98" s="251"/>
      <c r="FVI98" s="252"/>
      <c r="FVJ98" s="253"/>
      <c r="FVO98" s="254"/>
      <c r="FVR98" s="252"/>
      <c r="FVS98" s="252"/>
      <c r="FVT98" s="252"/>
      <c r="FVU98" s="252"/>
      <c r="FVV98" s="253"/>
      <c r="FVW98" s="253"/>
      <c r="FVX98" s="255"/>
      <c r="FVY98" s="255"/>
      <c r="FVZ98" s="256"/>
      <c r="FWC98" s="251"/>
      <c r="FWD98" s="251"/>
      <c r="FWE98" s="251"/>
      <c r="FWF98" s="251"/>
      <c r="FWG98" s="251"/>
      <c r="FWH98" s="251"/>
      <c r="FWI98" s="252"/>
      <c r="FWJ98" s="253"/>
      <c r="FWO98" s="254"/>
      <c r="FWR98" s="252"/>
      <c r="FWS98" s="252"/>
      <c r="FWT98" s="252"/>
      <c r="FWU98" s="252"/>
      <c r="FWV98" s="253"/>
      <c r="FWW98" s="253"/>
      <c r="FWX98" s="255"/>
      <c r="FWY98" s="255"/>
      <c r="FWZ98" s="256"/>
      <c r="FXC98" s="251"/>
      <c r="FXD98" s="251"/>
      <c r="FXE98" s="251"/>
      <c r="FXF98" s="251"/>
      <c r="FXG98" s="251"/>
      <c r="FXH98" s="251"/>
      <c r="FXI98" s="252"/>
      <c r="FXJ98" s="253"/>
      <c r="FXO98" s="254"/>
      <c r="FXR98" s="252"/>
      <c r="FXS98" s="252"/>
      <c r="FXT98" s="252"/>
      <c r="FXU98" s="252"/>
      <c r="FXV98" s="253"/>
      <c r="FXW98" s="253"/>
      <c r="FXX98" s="255"/>
      <c r="FXY98" s="255"/>
      <c r="FXZ98" s="256"/>
      <c r="FYC98" s="251"/>
      <c r="FYD98" s="251"/>
      <c r="FYE98" s="251"/>
      <c r="FYF98" s="251"/>
      <c r="FYG98" s="251"/>
      <c r="FYH98" s="251"/>
      <c r="FYI98" s="252"/>
      <c r="FYJ98" s="253"/>
      <c r="FYO98" s="254"/>
      <c r="FYR98" s="252"/>
      <c r="FYS98" s="252"/>
      <c r="FYT98" s="252"/>
      <c r="FYU98" s="252"/>
      <c r="FYV98" s="253"/>
      <c r="FYW98" s="253"/>
      <c r="FYX98" s="255"/>
      <c r="FYY98" s="255"/>
      <c r="FYZ98" s="256"/>
      <c r="FZC98" s="251"/>
      <c r="FZD98" s="251"/>
      <c r="FZE98" s="251"/>
      <c r="FZF98" s="251"/>
      <c r="FZG98" s="251"/>
      <c r="FZH98" s="251"/>
      <c r="FZI98" s="252"/>
      <c r="FZJ98" s="253"/>
      <c r="FZO98" s="254"/>
      <c r="FZR98" s="252"/>
      <c r="FZS98" s="252"/>
      <c r="FZT98" s="252"/>
      <c r="FZU98" s="252"/>
      <c r="FZV98" s="253"/>
      <c r="FZW98" s="253"/>
      <c r="FZX98" s="255"/>
      <c r="FZY98" s="255"/>
      <c r="FZZ98" s="256"/>
      <c r="GAC98" s="251"/>
      <c r="GAD98" s="251"/>
      <c r="GAE98" s="251"/>
      <c r="GAF98" s="251"/>
      <c r="GAG98" s="251"/>
      <c r="GAH98" s="251"/>
      <c r="GAI98" s="252"/>
      <c r="GAJ98" s="253"/>
      <c r="GAO98" s="254"/>
      <c r="GAR98" s="252"/>
      <c r="GAS98" s="252"/>
      <c r="GAT98" s="252"/>
      <c r="GAU98" s="252"/>
      <c r="GAV98" s="253"/>
      <c r="GAW98" s="253"/>
      <c r="GAX98" s="255"/>
      <c r="GAY98" s="255"/>
      <c r="GAZ98" s="256"/>
      <c r="GBC98" s="251"/>
      <c r="GBD98" s="251"/>
      <c r="GBE98" s="251"/>
      <c r="GBF98" s="251"/>
      <c r="GBG98" s="251"/>
      <c r="GBH98" s="251"/>
      <c r="GBI98" s="252"/>
      <c r="GBJ98" s="253"/>
      <c r="GBO98" s="254"/>
      <c r="GBR98" s="252"/>
      <c r="GBS98" s="252"/>
      <c r="GBT98" s="252"/>
      <c r="GBU98" s="252"/>
      <c r="GBV98" s="253"/>
      <c r="GBW98" s="253"/>
      <c r="GBX98" s="255"/>
      <c r="GBY98" s="255"/>
      <c r="GBZ98" s="256"/>
      <c r="GCC98" s="251"/>
      <c r="GCD98" s="251"/>
      <c r="GCE98" s="251"/>
      <c r="GCF98" s="251"/>
      <c r="GCG98" s="251"/>
      <c r="GCH98" s="251"/>
      <c r="GCI98" s="252"/>
      <c r="GCJ98" s="253"/>
      <c r="GCO98" s="254"/>
      <c r="GCR98" s="252"/>
      <c r="GCS98" s="252"/>
      <c r="GCT98" s="252"/>
      <c r="GCU98" s="252"/>
      <c r="GCV98" s="253"/>
      <c r="GCW98" s="253"/>
      <c r="GCX98" s="255"/>
      <c r="GCY98" s="255"/>
      <c r="GCZ98" s="256"/>
      <c r="GDC98" s="251"/>
      <c r="GDD98" s="251"/>
      <c r="GDE98" s="251"/>
      <c r="GDF98" s="251"/>
      <c r="GDG98" s="251"/>
      <c r="GDH98" s="251"/>
      <c r="GDI98" s="252"/>
      <c r="GDJ98" s="253"/>
      <c r="GDO98" s="254"/>
      <c r="GDR98" s="252"/>
      <c r="GDS98" s="252"/>
      <c r="GDT98" s="252"/>
      <c r="GDU98" s="252"/>
      <c r="GDV98" s="253"/>
      <c r="GDW98" s="253"/>
      <c r="GDX98" s="255"/>
      <c r="GDY98" s="255"/>
      <c r="GDZ98" s="256"/>
      <c r="GEC98" s="251"/>
      <c r="GED98" s="251"/>
      <c r="GEE98" s="251"/>
      <c r="GEF98" s="251"/>
      <c r="GEG98" s="251"/>
      <c r="GEH98" s="251"/>
      <c r="GEI98" s="252"/>
      <c r="GEJ98" s="253"/>
      <c r="GEO98" s="254"/>
      <c r="GER98" s="252"/>
      <c r="GES98" s="252"/>
      <c r="GET98" s="252"/>
      <c r="GEU98" s="252"/>
      <c r="GEV98" s="253"/>
      <c r="GEW98" s="253"/>
      <c r="GEX98" s="255"/>
      <c r="GEY98" s="255"/>
      <c r="GEZ98" s="256"/>
      <c r="GFC98" s="251"/>
      <c r="GFD98" s="251"/>
      <c r="GFE98" s="251"/>
      <c r="GFF98" s="251"/>
      <c r="GFG98" s="251"/>
      <c r="GFH98" s="251"/>
      <c r="GFI98" s="252"/>
      <c r="GFJ98" s="253"/>
      <c r="GFO98" s="254"/>
      <c r="GFR98" s="252"/>
      <c r="GFS98" s="252"/>
      <c r="GFT98" s="252"/>
      <c r="GFU98" s="252"/>
      <c r="GFV98" s="253"/>
      <c r="GFW98" s="253"/>
      <c r="GFX98" s="255"/>
      <c r="GFY98" s="255"/>
      <c r="GFZ98" s="256"/>
      <c r="GGC98" s="251"/>
      <c r="GGD98" s="251"/>
      <c r="GGE98" s="251"/>
      <c r="GGF98" s="251"/>
      <c r="GGG98" s="251"/>
      <c r="GGH98" s="251"/>
      <c r="GGI98" s="252"/>
      <c r="GGJ98" s="253"/>
      <c r="GGO98" s="254"/>
      <c r="GGR98" s="252"/>
      <c r="GGS98" s="252"/>
      <c r="GGT98" s="252"/>
      <c r="GGU98" s="252"/>
      <c r="GGV98" s="253"/>
      <c r="GGW98" s="253"/>
      <c r="GGX98" s="255"/>
      <c r="GGY98" s="255"/>
      <c r="GGZ98" s="256"/>
      <c r="GHC98" s="251"/>
      <c r="GHD98" s="251"/>
      <c r="GHE98" s="251"/>
      <c r="GHF98" s="251"/>
      <c r="GHG98" s="251"/>
      <c r="GHH98" s="251"/>
      <c r="GHI98" s="252"/>
      <c r="GHJ98" s="253"/>
      <c r="GHO98" s="254"/>
      <c r="GHR98" s="252"/>
      <c r="GHS98" s="252"/>
      <c r="GHT98" s="252"/>
      <c r="GHU98" s="252"/>
      <c r="GHV98" s="253"/>
      <c r="GHW98" s="253"/>
      <c r="GHX98" s="255"/>
      <c r="GHY98" s="255"/>
      <c r="GHZ98" s="256"/>
      <c r="GIC98" s="251"/>
      <c r="GID98" s="251"/>
      <c r="GIE98" s="251"/>
      <c r="GIF98" s="251"/>
      <c r="GIG98" s="251"/>
      <c r="GIH98" s="251"/>
      <c r="GII98" s="252"/>
      <c r="GIJ98" s="253"/>
      <c r="GIO98" s="254"/>
      <c r="GIR98" s="252"/>
      <c r="GIS98" s="252"/>
      <c r="GIT98" s="252"/>
      <c r="GIU98" s="252"/>
      <c r="GIV98" s="253"/>
      <c r="GIW98" s="253"/>
      <c r="GIX98" s="255"/>
      <c r="GIY98" s="255"/>
      <c r="GIZ98" s="256"/>
      <c r="GJC98" s="251"/>
      <c r="GJD98" s="251"/>
      <c r="GJE98" s="251"/>
      <c r="GJF98" s="251"/>
      <c r="GJG98" s="251"/>
      <c r="GJH98" s="251"/>
      <c r="GJI98" s="252"/>
      <c r="GJJ98" s="253"/>
      <c r="GJO98" s="254"/>
      <c r="GJR98" s="252"/>
      <c r="GJS98" s="252"/>
      <c r="GJT98" s="252"/>
      <c r="GJU98" s="252"/>
      <c r="GJV98" s="253"/>
      <c r="GJW98" s="253"/>
      <c r="GJX98" s="255"/>
      <c r="GJY98" s="255"/>
      <c r="GJZ98" s="256"/>
      <c r="GKC98" s="251"/>
      <c r="GKD98" s="251"/>
      <c r="GKE98" s="251"/>
      <c r="GKF98" s="251"/>
      <c r="GKG98" s="251"/>
      <c r="GKH98" s="251"/>
      <c r="GKI98" s="252"/>
      <c r="GKJ98" s="253"/>
      <c r="GKO98" s="254"/>
      <c r="GKR98" s="252"/>
      <c r="GKS98" s="252"/>
      <c r="GKT98" s="252"/>
      <c r="GKU98" s="252"/>
      <c r="GKV98" s="253"/>
      <c r="GKW98" s="253"/>
      <c r="GKX98" s="255"/>
      <c r="GKY98" s="255"/>
      <c r="GKZ98" s="256"/>
      <c r="GLC98" s="251"/>
      <c r="GLD98" s="251"/>
      <c r="GLE98" s="251"/>
      <c r="GLF98" s="251"/>
      <c r="GLG98" s="251"/>
      <c r="GLH98" s="251"/>
      <c r="GLI98" s="252"/>
      <c r="GLJ98" s="253"/>
      <c r="GLO98" s="254"/>
      <c r="GLR98" s="252"/>
      <c r="GLS98" s="252"/>
      <c r="GLT98" s="252"/>
      <c r="GLU98" s="252"/>
      <c r="GLV98" s="253"/>
      <c r="GLW98" s="253"/>
      <c r="GLX98" s="255"/>
      <c r="GLY98" s="255"/>
      <c r="GLZ98" s="256"/>
      <c r="GMC98" s="251"/>
      <c r="GMD98" s="251"/>
      <c r="GME98" s="251"/>
      <c r="GMF98" s="251"/>
      <c r="GMG98" s="251"/>
      <c r="GMH98" s="251"/>
      <c r="GMI98" s="252"/>
      <c r="GMJ98" s="253"/>
      <c r="GMO98" s="254"/>
      <c r="GMR98" s="252"/>
      <c r="GMS98" s="252"/>
      <c r="GMT98" s="252"/>
      <c r="GMU98" s="252"/>
      <c r="GMV98" s="253"/>
      <c r="GMW98" s="253"/>
      <c r="GMX98" s="255"/>
      <c r="GMY98" s="255"/>
      <c r="GMZ98" s="256"/>
      <c r="GNC98" s="251"/>
      <c r="GND98" s="251"/>
      <c r="GNE98" s="251"/>
      <c r="GNF98" s="251"/>
      <c r="GNG98" s="251"/>
      <c r="GNH98" s="251"/>
      <c r="GNI98" s="252"/>
      <c r="GNJ98" s="253"/>
      <c r="GNO98" s="254"/>
      <c r="GNR98" s="252"/>
      <c r="GNS98" s="252"/>
      <c r="GNT98" s="252"/>
      <c r="GNU98" s="252"/>
      <c r="GNV98" s="253"/>
      <c r="GNW98" s="253"/>
      <c r="GNX98" s="255"/>
      <c r="GNY98" s="255"/>
      <c r="GNZ98" s="256"/>
      <c r="GOC98" s="251"/>
      <c r="GOD98" s="251"/>
      <c r="GOE98" s="251"/>
      <c r="GOF98" s="251"/>
      <c r="GOG98" s="251"/>
      <c r="GOH98" s="251"/>
      <c r="GOI98" s="252"/>
      <c r="GOJ98" s="253"/>
      <c r="GOO98" s="254"/>
      <c r="GOR98" s="252"/>
      <c r="GOS98" s="252"/>
      <c r="GOT98" s="252"/>
      <c r="GOU98" s="252"/>
      <c r="GOV98" s="253"/>
      <c r="GOW98" s="253"/>
      <c r="GOX98" s="255"/>
      <c r="GOY98" s="255"/>
      <c r="GOZ98" s="256"/>
      <c r="GPC98" s="251"/>
      <c r="GPD98" s="251"/>
      <c r="GPE98" s="251"/>
      <c r="GPF98" s="251"/>
      <c r="GPG98" s="251"/>
      <c r="GPH98" s="251"/>
      <c r="GPI98" s="252"/>
      <c r="GPJ98" s="253"/>
      <c r="GPO98" s="254"/>
      <c r="GPR98" s="252"/>
      <c r="GPS98" s="252"/>
      <c r="GPT98" s="252"/>
      <c r="GPU98" s="252"/>
      <c r="GPV98" s="253"/>
      <c r="GPW98" s="253"/>
      <c r="GPX98" s="255"/>
      <c r="GPY98" s="255"/>
      <c r="GPZ98" s="256"/>
      <c r="GQC98" s="251"/>
      <c r="GQD98" s="251"/>
      <c r="GQE98" s="251"/>
      <c r="GQF98" s="251"/>
      <c r="GQG98" s="251"/>
      <c r="GQH98" s="251"/>
      <c r="GQI98" s="252"/>
      <c r="GQJ98" s="253"/>
      <c r="GQO98" s="254"/>
      <c r="GQR98" s="252"/>
      <c r="GQS98" s="252"/>
      <c r="GQT98" s="252"/>
      <c r="GQU98" s="252"/>
      <c r="GQV98" s="253"/>
      <c r="GQW98" s="253"/>
      <c r="GQX98" s="255"/>
      <c r="GQY98" s="255"/>
      <c r="GQZ98" s="256"/>
      <c r="GRC98" s="251"/>
      <c r="GRD98" s="251"/>
      <c r="GRE98" s="251"/>
      <c r="GRF98" s="251"/>
      <c r="GRG98" s="251"/>
      <c r="GRH98" s="251"/>
      <c r="GRI98" s="252"/>
      <c r="GRJ98" s="253"/>
      <c r="GRO98" s="254"/>
      <c r="GRR98" s="252"/>
      <c r="GRS98" s="252"/>
      <c r="GRT98" s="252"/>
      <c r="GRU98" s="252"/>
      <c r="GRV98" s="253"/>
      <c r="GRW98" s="253"/>
      <c r="GRX98" s="255"/>
      <c r="GRY98" s="255"/>
      <c r="GRZ98" s="256"/>
      <c r="GSC98" s="251"/>
      <c r="GSD98" s="251"/>
      <c r="GSE98" s="251"/>
      <c r="GSF98" s="251"/>
      <c r="GSG98" s="251"/>
      <c r="GSH98" s="251"/>
      <c r="GSI98" s="252"/>
      <c r="GSJ98" s="253"/>
      <c r="GSO98" s="254"/>
      <c r="GSR98" s="252"/>
      <c r="GSS98" s="252"/>
      <c r="GST98" s="252"/>
      <c r="GSU98" s="252"/>
      <c r="GSV98" s="253"/>
      <c r="GSW98" s="253"/>
      <c r="GSX98" s="255"/>
      <c r="GSY98" s="255"/>
      <c r="GSZ98" s="256"/>
      <c r="GTC98" s="251"/>
      <c r="GTD98" s="251"/>
      <c r="GTE98" s="251"/>
      <c r="GTF98" s="251"/>
      <c r="GTG98" s="251"/>
      <c r="GTH98" s="251"/>
      <c r="GTI98" s="252"/>
      <c r="GTJ98" s="253"/>
      <c r="GTO98" s="254"/>
      <c r="GTR98" s="252"/>
      <c r="GTS98" s="252"/>
      <c r="GTT98" s="252"/>
      <c r="GTU98" s="252"/>
      <c r="GTV98" s="253"/>
      <c r="GTW98" s="253"/>
      <c r="GTX98" s="255"/>
      <c r="GTY98" s="255"/>
      <c r="GTZ98" s="256"/>
      <c r="GUC98" s="251"/>
      <c r="GUD98" s="251"/>
      <c r="GUE98" s="251"/>
      <c r="GUF98" s="251"/>
      <c r="GUG98" s="251"/>
      <c r="GUH98" s="251"/>
      <c r="GUI98" s="252"/>
      <c r="GUJ98" s="253"/>
      <c r="GUO98" s="254"/>
      <c r="GUR98" s="252"/>
      <c r="GUS98" s="252"/>
      <c r="GUT98" s="252"/>
      <c r="GUU98" s="252"/>
      <c r="GUV98" s="253"/>
      <c r="GUW98" s="253"/>
      <c r="GUX98" s="255"/>
      <c r="GUY98" s="255"/>
      <c r="GUZ98" s="256"/>
      <c r="GVC98" s="251"/>
      <c r="GVD98" s="251"/>
      <c r="GVE98" s="251"/>
      <c r="GVF98" s="251"/>
      <c r="GVG98" s="251"/>
      <c r="GVH98" s="251"/>
      <c r="GVI98" s="252"/>
      <c r="GVJ98" s="253"/>
      <c r="GVO98" s="254"/>
      <c r="GVR98" s="252"/>
      <c r="GVS98" s="252"/>
      <c r="GVT98" s="252"/>
      <c r="GVU98" s="252"/>
      <c r="GVV98" s="253"/>
      <c r="GVW98" s="253"/>
      <c r="GVX98" s="255"/>
      <c r="GVY98" s="255"/>
      <c r="GVZ98" s="256"/>
      <c r="GWC98" s="251"/>
      <c r="GWD98" s="251"/>
      <c r="GWE98" s="251"/>
      <c r="GWF98" s="251"/>
      <c r="GWG98" s="251"/>
      <c r="GWH98" s="251"/>
      <c r="GWI98" s="252"/>
      <c r="GWJ98" s="253"/>
      <c r="GWO98" s="254"/>
      <c r="GWR98" s="252"/>
      <c r="GWS98" s="252"/>
      <c r="GWT98" s="252"/>
      <c r="GWU98" s="252"/>
      <c r="GWV98" s="253"/>
      <c r="GWW98" s="253"/>
      <c r="GWX98" s="255"/>
      <c r="GWY98" s="255"/>
      <c r="GWZ98" s="256"/>
      <c r="GXC98" s="251"/>
      <c r="GXD98" s="251"/>
      <c r="GXE98" s="251"/>
      <c r="GXF98" s="251"/>
      <c r="GXG98" s="251"/>
      <c r="GXH98" s="251"/>
      <c r="GXI98" s="252"/>
      <c r="GXJ98" s="253"/>
      <c r="GXO98" s="254"/>
      <c r="GXR98" s="252"/>
      <c r="GXS98" s="252"/>
      <c r="GXT98" s="252"/>
      <c r="GXU98" s="252"/>
      <c r="GXV98" s="253"/>
      <c r="GXW98" s="253"/>
      <c r="GXX98" s="255"/>
      <c r="GXY98" s="255"/>
      <c r="GXZ98" s="256"/>
      <c r="GYC98" s="251"/>
      <c r="GYD98" s="251"/>
      <c r="GYE98" s="251"/>
      <c r="GYF98" s="251"/>
      <c r="GYG98" s="251"/>
      <c r="GYH98" s="251"/>
      <c r="GYI98" s="252"/>
      <c r="GYJ98" s="253"/>
      <c r="GYO98" s="254"/>
      <c r="GYR98" s="252"/>
      <c r="GYS98" s="252"/>
      <c r="GYT98" s="252"/>
      <c r="GYU98" s="252"/>
      <c r="GYV98" s="253"/>
      <c r="GYW98" s="253"/>
      <c r="GYX98" s="255"/>
      <c r="GYY98" s="255"/>
      <c r="GYZ98" s="256"/>
      <c r="GZC98" s="251"/>
      <c r="GZD98" s="251"/>
      <c r="GZE98" s="251"/>
      <c r="GZF98" s="251"/>
      <c r="GZG98" s="251"/>
      <c r="GZH98" s="251"/>
      <c r="GZI98" s="252"/>
      <c r="GZJ98" s="253"/>
      <c r="GZO98" s="254"/>
      <c r="GZR98" s="252"/>
      <c r="GZS98" s="252"/>
      <c r="GZT98" s="252"/>
      <c r="GZU98" s="252"/>
      <c r="GZV98" s="253"/>
      <c r="GZW98" s="253"/>
      <c r="GZX98" s="255"/>
      <c r="GZY98" s="255"/>
      <c r="GZZ98" s="256"/>
      <c r="HAC98" s="251"/>
      <c r="HAD98" s="251"/>
      <c r="HAE98" s="251"/>
      <c r="HAF98" s="251"/>
      <c r="HAG98" s="251"/>
      <c r="HAH98" s="251"/>
      <c r="HAI98" s="252"/>
      <c r="HAJ98" s="253"/>
      <c r="HAO98" s="254"/>
      <c r="HAR98" s="252"/>
      <c r="HAS98" s="252"/>
      <c r="HAT98" s="252"/>
      <c r="HAU98" s="252"/>
      <c r="HAV98" s="253"/>
      <c r="HAW98" s="253"/>
      <c r="HAX98" s="255"/>
      <c r="HAY98" s="255"/>
      <c r="HAZ98" s="256"/>
      <c r="HBC98" s="251"/>
      <c r="HBD98" s="251"/>
      <c r="HBE98" s="251"/>
      <c r="HBF98" s="251"/>
      <c r="HBG98" s="251"/>
      <c r="HBH98" s="251"/>
      <c r="HBI98" s="252"/>
      <c r="HBJ98" s="253"/>
      <c r="HBO98" s="254"/>
      <c r="HBR98" s="252"/>
      <c r="HBS98" s="252"/>
      <c r="HBT98" s="252"/>
      <c r="HBU98" s="252"/>
      <c r="HBV98" s="253"/>
      <c r="HBW98" s="253"/>
      <c r="HBX98" s="255"/>
      <c r="HBY98" s="255"/>
      <c r="HBZ98" s="256"/>
      <c r="HCC98" s="251"/>
      <c r="HCD98" s="251"/>
      <c r="HCE98" s="251"/>
      <c r="HCF98" s="251"/>
      <c r="HCG98" s="251"/>
      <c r="HCH98" s="251"/>
      <c r="HCI98" s="252"/>
      <c r="HCJ98" s="253"/>
      <c r="HCO98" s="254"/>
      <c r="HCR98" s="252"/>
      <c r="HCS98" s="252"/>
      <c r="HCT98" s="252"/>
      <c r="HCU98" s="252"/>
      <c r="HCV98" s="253"/>
      <c r="HCW98" s="253"/>
      <c r="HCX98" s="255"/>
      <c r="HCY98" s="255"/>
      <c r="HCZ98" s="256"/>
      <c r="HDC98" s="251"/>
      <c r="HDD98" s="251"/>
      <c r="HDE98" s="251"/>
      <c r="HDF98" s="251"/>
      <c r="HDG98" s="251"/>
      <c r="HDH98" s="251"/>
      <c r="HDI98" s="252"/>
      <c r="HDJ98" s="253"/>
      <c r="HDO98" s="254"/>
      <c r="HDR98" s="252"/>
      <c r="HDS98" s="252"/>
      <c r="HDT98" s="252"/>
      <c r="HDU98" s="252"/>
      <c r="HDV98" s="253"/>
      <c r="HDW98" s="253"/>
      <c r="HDX98" s="255"/>
      <c r="HDY98" s="255"/>
      <c r="HDZ98" s="256"/>
      <c r="HEC98" s="251"/>
      <c r="HED98" s="251"/>
      <c r="HEE98" s="251"/>
      <c r="HEF98" s="251"/>
      <c r="HEG98" s="251"/>
      <c r="HEH98" s="251"/>
      <c r="HEI98" s="252"/>
      <c r="HEJ98" s="253"/>
      <c r="HEO98" s="254"/>
      <c r="HER98" s="252"/>
      <c r="HES98" s="252"/>
      <c r="HET98" s="252"/>
      <c r="HEU98" s="252"/>
      <c r="HEV98" s="253"/>
      <c r="HEW98" s="253"/>
      <c r="HEX98" s="255"/>
      <c r="HEY98" s="255"/>
      <c r="HEZ98" s="256"/>
      <c r="HFC98" s="251"/>
      <c r="HFD98" s="251"/>
      <c r="HFE98" s="251"/>
      <c r="HFF98" s="251"/>
      <c r="HFG98" s="251"/>
      <c r="HFH98" s="251"/>
      <c r="HFI98" s="252"/>
      <c r="HFJ98" s="253"/>
      <c r="HFO98" s="254"/>
      <c r="HFR98" s="252"/>
      <c r="HFS98" s="252"/>
      <c r="HFT98" s="252"/>
      <c r="HFU98" s="252"/>
      <c r="HFV98" s="253"/>
      <c r="HFW98" s="253"/>
      <c r="HFX98" s="255"/>
      <c r="HFY98" s="255"/>
      <c r="HFZ98" s="256"/>
      <c r="HGC98" s="251"/>
      <c r="HGD98" s="251"/>
      <c r="HGE98" s="251"/>
      <c r="HGF98" s="251"/>
      <c r="HGG98" s="251"/>
      <c r="HGH98" s="251"/>
      <c r="HGI98" s="252"/>
      <c r="HGJ98" s="253"/>
      <c r="HGO98" s="254"/>
      <c r="HGR98" s="252"/>
      <c r="HGS98" s="252"/>
      <c r="HGT98" s="252"/>
      <c r="HGU98" s="252"/>
      <c r="HGV98" s="253"/>
      <c r="HGW98" s="253"/>
      <c r="HGX98" s="255"/>
      <c r="HGY98" s="255"/>
      <c r="HGZ98" s="256"/>
      <c r="HHC98" s="251"/>
      <c r="HHD98" s="251"/>
      <c r="HHE98" s="251"/>
      <c r="HHF98" s="251"/>
      <c r="HHG98" s="251"/>
      <c r="HHH98" s="251"/>
      <c r="HHI98" s="252"/>
      <c r="HHJ98" s="253"/>
      <c r="HHO98" s="254"/>
      <c r="HHR98" s="252"/>
      <c r="HHS98" s="252"/>
      <c r="HHT98" s="252"/>
      <c r="HHU98" s="252"/>
      <c r="HHV98" s="253"/>
      <c r="HHW98" s="253"/>
      <c r="HHX98" s="255"/>
      <c r="HHY98" s="255"/>
      <c r="HHZ98" s="256"/>
      <c r="HIC98" s="251"/>
      <c r="HID98" s="251"/>
      <c r="HIE98" s="251"/>
      <c r="HIF98" s="251"/>
      <c r="HIG98" s="251"/>
      <c r="HIH98" s="251"/>
      <c r="HII98" s="252"/>
      <c r="HIJ98" s="253"/>
      <c r="HIO98" s="254"/>
      <c r="HIR98" s="252"/>
      <c r="HIS98" s="252"/>
      <c r="HIT98" s="252"/>
      <c r="HIU98" s="252"/>
      <c r="HIV98" s="253"/>
      <c r="HIW98" s="253"/>
      <c r="HIX98" s="255"/>
      <c r="HIY98" s="255"/>
      <c r="HIZ98" s="256"/>
      <c r="HJC98" s="251"/>
      <c r="HJD98" s="251"/>
      <c r="HJE98" s="251"/>
      <c r="HJF98" s="251"/>
      <c r="HJG98" s="251"/>
      <c r="HJH98" s="251"/>
      <c r="HJI98" s="252"/>
      <c r="HJJ98" s="253"/>
      <c r="HJO98" s="254"/>
      <c r="HJR98" s="252"/>
      <c r="HJS98" s="252"/>
      <c r="HJT98" s="252"/>
      <c r="HJU98" s="252"/>
      <c r="HJV98" s="253"/>
      <c r="HJW98" s="253"/>
      <c r="HJX98" s="255"/>
      <c r="HJY98" s="255"/>
      <c r="HJZ98" s="256"/>
      <c r="HKC98" s="251"/>
      <c r="HKD98" s="251"/>
      <c r="HKE98" s="251"/>
      <c r="HKF98" s="251"/>
      <c r="HKG98" s="251"/>
      <c r="HKH98" s="251"/>
      <c r="HKI98" s="252"/>
      <c r="HKJ98" s="253"/>
      <c r="HKO98" s="254"/>
      <c r="HKR98" s="252"/>
      <c r="HKS98" s="252"/>
      <c r="HKT98" s="252"/>
      <c r="HKU98" s="252"/>
      <c r="HKV98" s="253"/>
      <c r="HKW98" s="253"/>
      <c r="HKX98" s="255"/>
      <c r="HKY98" s="255"/>
      <c r="HKZ98" s="256"/>
      <c r="HLC98" s="251"/>
      <c r="HLD98" s="251"/>
      <c r="HLE98" s="251"/>
      <c r="HLF98" s="251"/>
      <c r="HLG98" s="251"/>
      <c r="HLH98" s="251"/>
      <c r="HLI98" s="252"/>
      <c r="HLJ98" s="253"/>
      <c r="HLO98" s="254"/>
      <c r="HLR98" s="252"/>
      <c r="HLS98" s="252"/>
      <c r="HLT98" s="252"/>
      <c r="HLU98" s="252"/>
      <c r="HLV98" s="253"/>
      <c r="HLW98" s="253"/>
      <c r="HLX98" s="255"/>
      <c r="HLY98" s="255"/>
      <c r="HLZ98" s="256"/>
      <c r="HMC98" s="251"/>
      <c r="HMD98" s="251"/>
      <c r="HME98" s="251"/>
      <c r="HMF98" s="251"/>
      <c r="HMG98" s="251"/>
      <c r="HMH98" s="251"/>
      <c r="HMI98" s="252"/>
      <c r="HMJ98" s="253"/>
      <c r="HMO98" s="254"/>
      <c r="HMR98" s="252"/>
      <c r="HMS98" s="252"/>
      <c r="HMT98" s="252"/>
      <c r="HMU98" s="252"/>
      <c r="HMV98" s="253"/>
      <c r="HMW98" s="253"/>
      <c r="HMX98" s="255"/>
      <c r="HMY98" s="255"/>
      <c r="HMZ98" s="256"/>
      <c r="HNC98" s="251"/>
      <c r="HND98" s="251"/>
      <c r="HNE98" s="251"/>
      <c r="HNF98" s="251"/>
      <c r="HNG98" s="251"/>
      <c r="HNH98" s="251"/>
      <c r="HNI98" s="252"/>
      <c r="HNJ98" s="253"/>
      <c r="HNO98" s="254"/>
      <c r="HNR98" s="252"/>
      <c r="HNS98" s="252"/>
      <c r="HNT98" s="252"/>
      <c r="HNU98" s="252"/>
      <c r="HNV98" s="253"/>
      <c r="HNW98" s="253"/>
      <c r="HNX98" s="255"/>
      <c r="HNY98" s="255"/>
      <c r="HNZ98" s="256"/>
      <c r="HOC98" s="251"/>
      <c r="HOD98" s="251"/>
      <c r="HOE98" s="251"/>
      <c r="HOF98" s="251"/>
      <c r="HOG98" s="251"/>
      <c r="HOH98" s="251"/>
      <c r="HOI98" s="252"/>
      <c r="HOJ98" s="253"/>
      <c r="HOO98" s="254"/>
      <c r="HOR98" s="252"/>
      <c r="HOS98" s="252"/>
      <c r="HOT98" s="252"/>
      <c r="HOU98" s="252"/>
      <c r="HOV98" s="253"/>
      <c r="HOW98" s="253"/>
      <c r="HOX98" s="255"/>
      <c r="HOY98" s="255"/>
      <c r="HOZ98" s="256"/>
      <c r="HPC98" s="251"/>
      <c r="HPD98" s="251"/>
      <c r="HPE98" s="251"/>
      <c r="HPF98" s="251"/>
      <c r="HPG98" s="251"/>
      <c r="HPH98" s="251"/>
      <c r="HPI98" s="252"/>
      <c r="HPJ98" s="253"/>
      <c r="HPO98" s="254"/>
      <c r="HPR98" s="252"/>
      <c r="HPS98" s="252"/>
      <c r="HPT98" s="252"/>
      <c r="HPU98" s="252"/>
      <c r="HPV98" s="253"/>
      <c r="HPW98" s="253"/>
      <c r="HPX98" s="255"/>
      <c r="HPY98" s="255"/>
      <c r="HPZ98" s="256"/>
      <c r="HQC98" s="251"/>
      <c r="HQD98" s="251"/>
      <c r="HQE98" s="251"/>
      <c r="HQF98" s="251"/>
      <c r="HQG98" s="251"/>
      <c r="HQH98" s="251"/>
      <c r="HQI98" s="252"/>
      <c r="HQJ98" s="253"/>
      <c r="HQO98" s="254"/>
      <c r="HQR98" s="252"/>
      <c r="HQS98" s="252"/>
      <c r="HQT98" s="252"/>
      <c r="HQU98" s="252"/>
      <c r="HQV98" s="253"/>
      <c r="HQW98" s="253"/>
      <c r="HQX98" s="255"/>
      <c r="HQY98" s="255"/>
      <c r="HQZ98" s="256"/>
      <c r="HRC98" s="251"/>
      <c r="HRD98" s="251"/>
      <c r="HRE98" s="251"/>
      <c r="HRF98" s="251"/>
      <c r="HRG98" s="251"/>
      <c r="HRH98" s="251"/>
      <c r="HRI98" s="252"/>
      <c r="HRJ98" s="253"/>
      <c r="HRO98" s="254"/>
      <c r="HRR98" s="252"/>
      <c r="HRS98" s="252"/>
      <c r="HRT98" s="252"/>
      <c r="HRU98" s="252"/>
      <c r="HRV98" s="253"/>
      <c r="HRW98" s="253"/>
      <c r="HRX98" s="255"/>
      <c r="HRY98" s="255"/>
      <c r="HRZ98" s="256"/>
      <c r="HSC98" s="251"/>
      <c r="HSD98" s="251"/>
      <c r="HSE98" s="251"/>
      <c r="HSF98" s="251"/>
      <c r="HSG98" s="251"/>
      <c r="HSH98" s="251"/>
      <c r="HSI98" s="252"/>
      <c r="HSJ98" s="253"/>
      <c r="HSO98" s="254"/>
      <c r="HSR98" s="252"/>
      <c r="HSS98" s="252"/>
      <c r="HST98" s="252"/>
      <c r="HSU98" s="252"/>
      <c r="HSV98" s="253"/>
      <c r="HSW98" s="253"/>
      <c r="HSX98" s="255"/>
      <c r="HSY98" s="255"/>
      <c r="HSZ98" s="256"/>
      <c r="HTC98" s="251"/>
      <c r="HTD98" s="251"/>
      <c r="HTE98" s="251"/>
      <c r="HTF98" s="251"/>
      <c r="HTG98" s="251"/>
      <c r="HTH98" s="251"/>
      <c r="HTI98" s="252"/>
      <c r="HTJ98" s="253"/>
      <c r="HTO98" s="254"/>
      <c r="HTR98" s="252"/>
      <c r="HTS98" s="252"/>
      <c r="HTT98" s="252"/>
      <c r="HTU98" s="252"/>
      <c r="HTV98" s="253"/>
      <c r="HTW98" s="253"/>
      <c r="HTX98" s="255"/>
      <c r="HTY98" s="255"/>
      <c r="HTZ98" s="256"/>
      <c r="HUC98" s="251"/>
      <c r="HUD98" s="251"/>
      <c r="HUE98" s="251"/>
      <c r="HUF98" s="251"/>
      <c r="HUG98" s="251"/>
      <c r="HUH98" s="251"/>
      <c r="HUI98" s="252"/>
      <c r="HUJ98" s="253"/>
      <c r="HUO98" s="254"/>
      <c r="HUR98" s="252"/>
      <c r="HUS98" s="252"/>
      <c r="HUT98" s="252"/>
      <c r="HUU98" s="252"/>
      <c r="HUV98" s="253"/>
      <c r="HUW98" s="253"/>
      <c r="HUX98" s="255"/>
      <c r="HUY98" s="255"/>
      <c r="HUZ98" s="256"/>
      <c r="HVC98" s="251"/>
      <c r="HVD98" s="251"/>
      <c r="HVE98" s="251"/>
      <c r="HVF98" s="251"/>
      <c r="HVG98" s="251"/>
      <c r="HVH98" s="251"/>
      <c r="HVI98" s="252"/>
      <c r="HVJ98" s="253"/>
      <c r="HVO98" s="254"/>
      <c r="HVR98" s="252"/>
      <c r="HVS98" s="252"/>
      <c r="HVT98" s="252"/>
      <c r="HVU98" s="252"/>
      <c r="HVV98" s="253"/>
      <c r="HVW98" s="253"/>
      <c r="HVX98" s="255"/>
      <c r="HVY98" s="255"/>
      <c r="HVZ98" s="256"/>
      <c r="HWC98" s="251"/>
      <c r="HWD98" s="251"/>
      <c r="HWE98" s="251"/>
      <c r="HWF98" s="251"/>
      <c r="HWG98" s="251"/>
      <c r="HWH98" s="251"/>
      <c r="HWI98" s="252"/>
      <c r="HWJ98" s="253"/>
      <c r="HWO98" s="254"/>
      <c r="HWR98" s="252"/>
      <c r="HWS98" s="252"/>
      <c r="HWT98" s="252"/>
      <c r="HWU98" s="252"/>
      <c r="HWV98" s="253"/>
      <c r="HWW98" s="253"/>
      <c r="HWX98" s="255"/>
      <c r="HWY98" s="255"/>
      <c r="HWZ98" s="256"/>
      <c r="HXC98" s="251"/>
      <c r="HXD98" s="251"/>
      <c r="HXE98" s="251"/>
      <c r="HXF98" s="251"/>
      <c r="HXG98" s="251"/>
      <c r="HXH98" s="251"/>
      <c r="HXI98" s="252"/>
      <c r="HXJ98" s="253"/>
      <c r="HXO98" s="254"/>
      <c r="HXR98" s="252"/>
      <c r="HXS98" s="252"/>
      <c r="HXT98" s="252"/>
      <c r="HXU98" s="252"/>
      <c r="HXV98" s="253"/>
      <c r="HXW98" s="253"/>
      <c r="HXX98" s="255"/>
      <c r="HXY98" s="255"/>
      <c r="HXZ98" s="256"/>
      <c r="HYC98" s="251"/>
      <c r="HYD98" s="251"/>
      <c r="HYE98" s="251"/>
      <c r="HYF98" s="251"/>
      <c r="HYG98" s="251"/>
      <c r="HYH98" s="251"/>
      <c r="HYI98" s="252"/>
      <c r="HYJ98" s="253"/>
      <c r="HYO98" s="254"/>
      <c r="HYR98" s="252"/>
      <c r="HYS98" s="252"/>
      <c r="HYT98" s="252"/>
      <c r="HYU98" s="252"/>
      <c r="HYV98" s="253"/>
      <c r="HYW98" s="253"/>
      <c r="HYX98" s="255"/>
      <c r="HYY98" s="255"/>
      <c r="HYZ98" s="256"/>
      <c r="HZC98" s="251"/>
      <c r="HZD98" s="251"/>
      <c r="HZE98" s="251"/>
      <c r="HZF98" s="251"/>
      <c r="HZG98" s="251"/>
      <c r="HZH98" s="251"/>
      <c r="HZI98" s="252"/>
      <c r="HZJ98" s="253"/>
      <c r="HZO98" s="254"/>
      <c r="HZR98" s="252"/>
      <c r="HZS98" s="252"/>
      <c r="HZT98" s="252"/>
      <c r="HZU98" s="252"/>
      <c r="HZV98" s="253"/>
      <c r="HZW98" s="253"/>
      <c r="HZX98" s="255"/>
      <c r="HZY98" s="255"/>
      <c r="HZZ98" s="256"/>
      <c r="IAC98" s="251"/>
      <c r="IAD98" s="251"/>
      <c r="IAE98" s="251"/>
      <c r="IAF98" s="251"/>
      <c r="IAG98" s="251"/>
      <c r="IAH98" s="251"/>
      <c r="IAI98" s="252"/>
      <c r="IAJ98" s="253"/>
      <c r="IAO98" s="254"/>
      <c r="IAR98" s="252"/>
      <c r="IAS98" s="252"/>
      <c r="IAT98" s="252"/>
      <c r="IAU98" s="252"/>
      <c r="IAV98" s="253"/>
      <c r="IAW98" s="253"/>
      <c r="IAX98" s="255"/>
      <c r="IAY98" s="255"/>
      <c r="IAZ98" s="256"/>
      <c r="IBC98" s="251"/>
      <c r="IBD98" s="251"/>
      <c r="IBE98" s="251"/>
      <c r="IBF98" s="251"/>
      <c r="IBG98" s="251"/>
      <c r="IBH98" s="251"/>
      <c r="IBI98" s="252"/>
      <c r="IBJ98" s="253"/>
      <c r="IBO98" s="254"/>
      <c r="IBR98" s="252"/>
      <c r="IBS98" s="252"/>
      <c r="IBT98" s="252"/>
      <c r="IBU98" s="252"/>
      <c r="IBV98" s="253"/>
      <c r="IBW98" s="253"/>
      <c r="IBX98" s="255"/>
      <c r="IBY98" s="255"/>
      <c r="IBZ98" s="256"/>
      <c r="ICC98" s="251"/>
      <c r="ICD98" s="251"/>
      <c r="ICE98" s="251"/>
      <c r="ICF98" s="251"/>
      <c r="ICG98" s="251"/>
      <c r="ICH98" s="251"/>
      <c r="ICI98" s="252"/>
      <c r="ICJ98" s="253"/>
      <c r="ICO98" s="254"/>
      <c r="ICR98" s="252"/>
      <c r="ICS98" s="252"/>
      <c r="ICT98" s="252"/>
      <c r="ICU98" s="252"/>
      <c r="ICV98" s="253"/>
      <c r="ICW98" s="253"/>
      <c r="ICX98" s="255"/>
      <c r="ICY98" s="255"/>
      <c r="ICZ98" s="256"/>
      <c r="IDC98" s="251"/>
      <c r="IDD98" s="251"/>
      <c r="IDE98" s="251"/>
      <c r="IDF98" s="251"/>
      <c r="IDG98" s="251"/>
      <c r="IDH98" s="251"/>
      <c r="IDI98" s="252"/>
      <c r="IDJ98" s="253"/>
      <c r="IDO98" s="254"/>
      <c r="IDR98" s="252"/>
      <c r="IDS98" s="252"/>
      <c r="IDT98" s="252"/>
      <c r="IDU98" s="252"/>
      <c r="IDV98" s="253"/>
      <c r="IDW98" s="253"/>
      <c r="IDX98" s="255"/>
      <c r="IDY98" s="255"/>
      <c r="IDZ98" s="256"/>
      <c r="IEC98" s="251"/>
      <c r="IED98" s="251"/>
      <c r="IEE98" s="251"/>
      <c r="IEF98" s="251"/>
      <c r="IEG98" s="251"/>
      <c r="IEH98" s="251"/>
      <c r="IEI98" s="252"/>
      <c r="IEJ98" s="253"/>
      <c r="IEO98" s="254"/>
      <c r="IER98" s="252"/>
      <c r="IES98" s="252"/>
      <c r="IET98" s="252"/>
      <c r="IEU98" s="252"/>
      <c r="IEV98" s="253"/>
      <c r="IEW98" s="253"/>
      <c r="IEX98" s="255"/>
      <c r="IEY98" s="255"/>
      <c r="IEZ98" s="256"/>
      <c r="IFC98" s="251"/>
      <c r="IFD98" s="251"/>
      <c r="IFE98" s="251"/>
      <c r="IFF98" s="251"/>
      <c r="IFG98" s="251"/>
      <c r="IFH98" s="251"/>
      <c r="IFI98" s="252"/>
      <c r="IFJ98" s="253"/>
      <c r="IFO98" s="254"/>
      <c r="IFR98" s="252"/>
      <c r="IFS98" s="252"/>
      <c r="IFT98" s="252"/>
      <c r="IFU98" s="252"/>
      <c r="IFV98" s="253"/>
      <c r="IFW98" s="253"/>
      <c r="IFX98" s="255"/>
      <c r="IFY98" s="255"/>
      <c r="IFZ98" s="256"/>
      <c r="IGC98" s="251"/>
      <c r="IGD98" s="251"/>
      <c r="IGE98" s="251"/>
      <c r="IGF98" s="251"/>
      <c r="IGG98" s="251"/>
      <c r="IGH98" s="251"/>
      <c r="IGI98" s="252"/>
      <c r="IGJ98" s="253"/>
      <c r="IGO98" s="254"/>
      <c r="IGR98" s="252"/>
      <c r="IGS98" s="252"/>
      <c r="IGT98" s="252"/>
      <c r="IGU98" s="252"/>
      <c r="IGV98" s="253"/>
      <c r="IGW98" s="253"/>
      <c r="IGX98" s="255"/>
      <c r="IGY98" s="255"/>
      <c r="IGZ98" s="256"/>
      <c r="IHC98" s="251"/>
      <c r="IHD98" s="251"/>
      <c r="IHE98" s="251"/>
      <c r="IHF98" s="251"/>
      <c r="IHG98" s="251"/>
      <c r="IHH98" s="251"/>
      <c r="IHI98" s="252"/>
      <c r="IHJ98" s="253"/>
      <c r="IHO98" s="254"/>
      <c r="IHR98" s="252"/>
      <c r="IHS98" s="252"/>
      <c r="IHT98" s="252"/>
      <c r="IHU98" s="252"/>
      <c r="IHV98" s="253"/>
      <c r="IHW98" s="253"/>
      <c r="IHX98" s="255"/>
      <c r="IHY98" s="255"/>
      <c r="IHZ98" s="256"/>
      <c r="IIC98" s="251"/>
      <c r="IID98" s="251"/>
      <c r="IIE98" s="251"/>
      <c r="IIF98" s="251"/>
      <c r="IIG98" s="251"/>
      <c r="IIH98" s="251"/>
      <c r="III98" s="252"/>
      <c r="IIJ98" s="253"/>
      <c r="IIO98" s="254"/>
      <c r="IIR98" s="252"/>
      <c r="IIS98" s="252"/>
      <c r="IIT98" s="252"/>
      <c r="IIU98" s="252"/>
      <c r="IIV98" s="253"/>
      <c r="IIW98" s="253"/>
      <c r="IIX98" s="255"/>
      <c r="IIY98" s="255"/>
      <c r="IIZ98" s="256"/>
      <c r="IJC98" s="251"/>
      <c r="IJD98" s="251"/>
      <c r="IJE98" s="251"/>
      <c r="IJF98" s="251"/>
      <c r="IJG98" s="251"/>
      <c r="IJH98" s="251"/>
      <c r="IJI98" s="252"/>
      <c r="IJJ98" s="253"/>
      <c r="IJO98" s="254"/>
      <c r="IJR98" s="252"/>
      <c r="IJS98" s="252"/>
      <c r="IJT98" s="252"/>
      <c r="IJU98" s="252"/>
      <c r="IJV98" s="253"/>
      <c r="IJW98" s="253"/>
      <c r="IJX98" s="255"/>
      <c r="IJY98" s="255"/>
      <c r="IJZ98" s="256"/>
      <c r="IKC98" s="251"/>
      <c r="IKD98" s="251"/>
      <c r="IKE98" s="251"/>
      <c r="IKF98" s="251"/>
      <c r="IKG98" s="251"/>
      <c r="IKH98" s="251"/>
      <c r="IKI98" s="252"/>
      <c r="IKJ98" s="253"/>
      <c r="IKO98" s="254"/>
      <c r="IKR98" s="252"/>
      <c r="IKS98" s="252"/>
      <c r="IKT98" s="252"/>
      <c r="IKU98" s="252"/>
      <c r="IKV98" s="253"/>
      <c r="IKW98" s="253"/>
      <c r="IKX98" s="255"/>
      <c r="IKY98" s="255"/>
      <c r="IKZ98" s="256"/>
      <c r="ILC98" s="251"/>
      <c r="ILD98" s="251"/>
      <c r="ILE98" s="251"/>
      <c r="ILF98" s="251"/>
      <c r="ILG98" s="251"/>
      <c r="ILH98" s="251"/>
      <c r="ILI98" s="252"/>
      <c r="ILJ98" s="253"/>
      <c r="ILO98" s="254"/>
      <c r="ILR98" s="252"/>
      <c r="ILS98" s="252"/>
      <c r="ILT98" s="252"/>
      <c r="ILU98" s="252"/>
      <c r="ILV98" s="253"/>
      <c r="ILW98" s="253"/>
      <c r="ILX98" s="255"/>
      <c r="ILY98" s="255"/>
      <c r="ILZ98" s="256"/>
      <c r="IMC98" s="251"/>
      <c r="IMD98" s="251"/>
      <c r="IME98" s="251"/>
      <c r="IMF98" s="251"/>
      <c r="IMG98" s="251"/>
      <c r="IMH98" s="251"/>
      <c r="IMI98" s="252"/>
      <c r="IMJ98" s="253"/>
      <c r="IMO98" s="254"/>
      <c r="IMR98" s="252"/>
      <c r="IMS98" s="252"/>
      <c r="IMT98" s="252"/>
      <c r="IMU98" s="252"/>
      <c r="IMV98" s="253"/>
      <c r="IMW98" s="253"/>
      <c r="IMX98" s="255"/>
      <c r="IMY98" s="255"/>
      <c r="IMZ98" s="256"/>
      <c r="INC98" s="251"/>
      <c r="IND98" s="251"/>
      <c r="INE98" s="251"/>
      <c r="INF98" s="251"/>
      <c r="ING98" s="251"/>
      <c r="INH98" s="251"/>
      <c r="INI98" s="252"/>
      <c r="INJ98" s="253"/>
      <c r="INO98" s="254"/>
      <c r="INR98" s="252"/>
      <c r="INS98" s="252"/>
      <c r="INT98" s="252"/>
      <c r="INU98" s="252"/>
      <c r="INV98" s="253"/>
      <c r="INW98" s="253"/>
      <c r="INX98" s="255"/>
      <c r="INY98" s="255"/>
      <c r="INZ98" s="256"/>
      <c r="IOC98" s="251"/>
      <c r="IOD98" s="251"/>
      <c r="IOE98" s="251"/>
      <c r="IOF98" s="251"/>
      <c r="IOG98" s="251"/>
      <c r="IOH98" s="251"/>
      <c r="IOI98" s="252"/>
      <c r="IOJ98" s="253"/>
      <c r="IOO98" s="254"/>
      <c r="IOR98" s="252"/>
      <c r="IOS98" s="252"/>
      <c r="IOT98" s="252"/>
      <c r="IOU98" s="252"/>
      <c r="IOV98" s="253"/>
      <c r="IOW98" s="253"/>
      <c r="IOX98" s="255"/>
      <c r="IOY98" s="255"/>
      <c r="IOZ98" s="256"/>
      <c r="IPC98" s="251"/>
      <c r="IPD98" s="251"/>
      <c r="IPE98" s="251"/>
      <c r="IPF98" s="251"/>
      <c r="IPG98" s="251"/>
      <c r="IPH98" s="251"/>
      <c r="IPI98" s="252"/>
      <c r="IPJ98" s="253"/>
      <c r="IPO98" s="254"/>
      <c r="IPR98" s="252"/>
      <c r="IPS98" s="252"/>
      <c r="IPT98" s="252"/>
      <c r="IPU98" s="252"/>
      <c r="IPV98" s="253"/>
      <c r="IPW98" s="253"/>
      <c r="IPX98" s="255"/>
      <c r="IPY98" s="255"/>
      <c r="IPZ98" s="256"/>
      <c r="IQC98" s="251"/>
      <c r="IQD98" s="251"/>
      <c r="IQE98" s="251"/>
      <c r="IQF98" s="251"/>
      <c r="IQG98" s="251"/>
      <c r="IQH98" s="251"/>
      <c r="IQI98" s="252"/>
      <c r="IQJ98" s="253"/>
      <c r="IQO98" s="254"/>
      <c r="IQR98" s="252"/>
      <c r="IQS98" s="252"/>
      <c r="IQT98" s="252"/>
      <c r="IQU98" s="252"/>
      <c r="IQV98" s="253"/>
      <c r="IQW98" s="253"/>
      <c r="IQX98" s="255"/>
      <c r="IQY98" s="255"/>
      <c r="IQZ98" s="256"/>
      <c r="IRC98" s="251"/>
      <c r="IRD98" s="251"/>
      <c r="IRE98" s="251"/>
      <c r="IRF98" s="251"/>
      <c r="IRG98" s="251"/>
      <c r="IRH98" s="251"/>
      <c r="IRI98" s="252"/>
      <c r="IRJ98" s="253"/>
      <c r="IRO98" s="254"/>
      <c r="IRR98" s="252"/>
      <c r="IRS98" s="252"/>
      <c r="IRT98" s="252"/>
      <c r="IRU98" s="252"/>
      <c r="IRV98" s="253"/>
      <c r="IRW98" s="253"/>
      <c r="IRX98" s="255"/>
      <c r="IRY98" s="255"/>
      <c r="IRZ98" s="256"/>
      <c r="ISC98" s="251"/>
      <c r="ISD98" s="251"/>
      <c r="ISE98" s="251"/>
      <c r="ISF98" s="251"/>
      <c r="ISG98" s="251"/>
      <c r="ISH98" s="251"/>
      <c r="ISI98" s="252"/>
      <c r="ISJ98" s="253"/>
      <c r="ISO98" s="254"/>
      <c r="ISR98" s="252"/>
      <c r="ISS98" s="252"/>
      <c r="IST98" s="252"/>
      <c r="ISU98" s="252"/>
      <c r="ISV98" s="253"/>
      <c r="ISW98" s="253"/>
      <c r="ISX98" s="255"/>
      <c r="ISY98" s="255"/>
      <c r="ISZ98" s="256"/>
      <c r="ITC98" s="251"/>
      <c r="ITD98" s="251"/>
      <c r="ITE98" s="251"/>
      <c r="ITF98" s="251"/>
      <c r="ITG98" s="251"/>
      <c r="ITH98" s="251"/>
      <c r="ITI98" s="252"/>
      <c r="ITJ98" s="253"/>
      <c r="ITO98" s="254"/>
      <c r="ITR98" s="252"/>
      <c r="ITS98" s="252"/>
      <c r="ITT98" s="252"/>
      <c r="ITU98" s="252"/>
      <c r="ITV98" s="253"/>
      <c r="ITW98" s="253"/>
      <c r="ITX98" s="255"/>
      <c r="ITY98" s="255"/>
      <c r="ITZ98" s="256"/>
      <c r="IUC98" s="251"/>
      <c r="IUD98" s="251"/>
      <c r="IUE98" s="251"/>
      <c r="IUF98" s="251"/>
      <c r="IUG98" s="251"/>
      <c r="IUH98" s="251"/>
      <c r="IUI98" s="252"/>
      <c r="IUJ98" s="253"/>
      <c r="IUO98" s="254"/>
      <c r="IUR98" s="252"/>
      <c r="IUS98" s="252"/>
      <c r="IUT98" s="252"/>
      <c r="IUU98" s="252"/>
      <c r="IUV98" s="253"/>
      <c r="IUW98" s="253"/>
      <c r="IUX98" s="255"/>
      <c r="IUY98" s="255"/>
      <c r="IUZ98" s="256"/>
      <c r="IVC98" s="251"/>
      <c r="IVD98" s="251"/>
      <c r="IVE98" s="251"/>
      <c r="IVF98" s="251"/>
      <c r="IVG98" s="251"/>
      <c r="IVH98" s="251"/>
      <c r="IVI98" s="252"/>
      <c r="IVJ98" s="253"/>
      <c r="IVO98" s="254"/>
      <c r="IVR98" s="252"/>
      <c r="IVS98" s="252"/>
      <c r="IVT98" s="252"/>
      <c r="IVU98" s="252"/>
      <c r="IVV98" s="253"/>
      <c r="IVW98" s="253"/>
      <c r="IVX98" s="255"/>
      <c r="IVY98" s="255"/>
      <c r="IVZ98" s="256"/>
      <c r="IWC98" s="251"/>
      <c r="IWD98" s="251"/>
      <c r="IWE98" s="251"/>
      <c r="IWF98" s="251"/>
      <c r="IWG98" s="251"/>
      <c r="IWH98" s="251"/>
      <c r="IWI98" s="252"/>
      <c r="IWJ98" s="253"/>
      <c r="IWO98" s="254"/>
      <c r="IWR98" s="252"/>
      <c r="IWS98" s="252"/>
      <c r="IWT98" s="252"/>
      <c r="IWU98" s="252"/>
      <c r="IWV98" s="253"/>
      <c r="IWW98" s="253"/>
      <c r="IWX98" s="255"/>
      <c r="IWY98" s="255"/>
      <c r="IWZ98" s="256"/>
      <c r="IXC98" s="251"/>
      <c r="IXD98" s="251"/>
      <c r="IXE98" s="251"/>
      <c r="IXF98" s="251"/>
      <c r="IXG98" s="251"/>
      <c r="IXH98" s="251"/>
      <c r="IXI98" s="252"/>
      <c r="IXJ98" s="253"/>
      <c r="IXO98" s="254"/>
      <c r="IXR98" s="252"/>
      <c r="IXS98" s="252"/>
      <c r="IXT98" s="252"/>
      <c r="IXU98" s="252"/>
      <c r="IXV98" s="253"/>
      <c r="IXW98" s="253"/>
      <c r="IXX98" s="255"/>
      <c r="IXY98" s="255"/>
      <c r="IXZ98" s="256"/>
      <c r="IYC98" s="251"/>
      <c r="IYD98" s="251"/>
      <c r="IYE98" s="251"/>
      <c r="IYF98" s="251"/>
      <c r="IYG98" s="251"/>
      <c r="IYH98" s="251"/>
      <c r="IYI98" s="252"/>
      <c r="IYJ98" s="253"/>
      <c r="IYO98" s="254"/>
      <c r="IYR98" s="252"/>
      <c r="IYS98" s="252"/>
      <c r="IYT98" s="252"/>
      <c r="IYU98" s="252"/>
      <c r="IYV98" s="253"/>
      <c r="IYW98" s="253"/>
      <c r="IYX98" s="255"/>
      <c r="IYY98" s="255"/>
      <c r="IYZ98" s="256"/>
      <c r="IZC98" s="251"/>
      <c r="IZD98" s="251"/>
      <c r="IZE98" s="251"/>
      <c r="IZF98" s="251"/>
      <c r="IZG98" s="251"/>
      <c r="IZH98" s="251"/>
      <c r="IZI98" s="252"/>
      <c r="IZJ98" s="253"/>
      <c r="IZO98" s="254"/>
      <c r="IZR98" s="252"/>
      <c r="IZS98" s="252"/>
      <c r="IZT98" s="252"/>
      <c r="IZU98" s="252"/>
      <c r="IZV98" s="253"/>
      <c r="IZW98" s="253"/>
      <c r="IZX98" s="255"/>
      <c r="IZY98" s="255"/>
      <c r="IZZ98" s="256"/>
      <c r="JAC98" s="251"/>
      <c r="JAD98" s="251"/>
      <c r="JAE98" s="251"/>
      <c r="JAF98" s="251"/>
      <c r="JAG98" s="251"/>
      <c r="JAH98" s="251"/>
      <c r="JAI98" s="252"/>
      <c r="JAJ98" s="253"/>
      <c r="JAO98" s="254"/>
      <c r="JAR98" s="252"/>
      <c r="JAS98" s="252"/>
      <c r="JAT98" s="252"/>
      <c r="JAU98" s="252"/>
      <c r="JAV98" s="253"/>
      <c r="JAW98" s="253"/>
      <c r="JAX98" s="255"/>
      <c r="JAY98" s="255"/>
      <c r="JAZ98" s="256"/>
      <c r="JBC98" s="251"/>
      <c r="JBD98" s="251"/>
      <c r="JBE98" s="251"/>
      <c r="JBF98" s="251"/>
      <c r="JBG98" s="251"/>
      <c r="JBH98" s="251"/>
      <c r="JBI98" s="252"/>
      <c r="JBJ98" s="253"/>
      <c r="JBO98" s="254"/>
      <c r="JBR98" s="252"/>
      <c r="JBS98" s="252"/>
      <c r="JBT98" s="252"/>
      <c r="JBU98" s="252"/>
      <c r="JBV98" s="253"/>
      <c r="JBW98" s="253"/>
      <c r="JBX98" s="255"/>
      <c r="JBY98" s="255"/>
      <c r="JBZ98" s="256"/>
      <c r="JCC98" s="251"/>
      <c r="JCD98" s="251"/>
      <c r="JCE98" s="251"/>
      <c r="JCF98" s="251"/>
      <c r="JCG98" s="251"/>
      <c r="JCH98" s="251"/>
      <c r="JCI98" s="252"/>
      <c r="JCJ98" s="253"/>
      <c r="JCO98" s="254"/>
      <c r="JCR98" s="252"/>
      <c r="JCS98" s="252"/>
      <c r="JCT98" s="252"/>
      <c r="JCU98" s="252"/>
      <c r="JCV98" s="253"/>
      <c r="JCW98" s="253"/>
      <c r="JCX98" s="255"/>
      <c r="JCY98" s="255"/>
      <c r="JCZ98" s="256"/>
      <c r="JDC98" s="251"/>
      <c r="JDD98" s="251"/>
      <c r="JDE98" s="251"/>
      <c r="JDF98" s="251"/>
      <c r="JDG98" s="251"/>
      <c r="JDH98" s="251"/>
      <c r="JDI98" s="252"/>
      <c r="JDJ98" s="253"/>
      <c r="JDO98" s="254"/>
      <c r="JDR98" s="252"/>
      <c r="JDS98" s="252"/>
      <c r="JDT98" s="252"/>
      <c r="JDU98" s="252"/>
      <c r="JDV98" s="253"/>
      <c r="JDW98" s="253"/>
      <c r="JDX98" s="255"/>
      <c r="JDY98" s="255"/>
      <c r="JDZ98" s="256"/>
      <c r="JEC98" s="251"/>
      <c r="JED98" s="251"/>
      <c r="JEE98" s="251"/>
      <c r="JEF98" s="251"/>
      <c r="JEG98" s="251"/>
      <c r="JEH98" s="251"/>
      <c r="JEI98" s="252"/>
      <c r="JEJ98" s="253"/>
      <c r="JEO98" s="254"/>
      <c r="JER98" s="252"/>
      <c r="JES98" s="252"/>
      <c r="JET98" s="252"/>
      <c r="JEU98" s="252"/>
      <c r="JEV98" s="253"/>
      <c r="JEW98" s="253"/>
      <c r="JEX98" s="255"/>
      <c r="JEY98" s="255"/>
      <c r="JEZ98" s="256"/>
      <c r="JFC98" s="251"/>
      <c r="JFD98" s="251"/>
      <c r="JFE98" s="251"/>
      <c r="JFF98" s="251"/>
      <c r="JFG98" s="251"/>
      <c r="JFH98" s="251"/>
      <c r="JFI98" s="252"/>
      <c r="JFJ98" s="253"/>
      <c r="JFO98" s="254"/>
      <c r="JFR98" s="252"/>
      <c r="JFS98" s="252"/>
      <c r="JFT98" s="252"/>
      <c r="JFU98" s="252"/>
      <c r="JFV98" s="253"/>
      <c r="JFW98" s="253"/>
      <c r="JFX98" s="255"/>
      <c r="JFY98" s="255"/>
      <c r="JFZ98" s="256"/>
      <c r="JGC98" s="251"/>
      <c r="JGD98" s="251"/>
      <c r="JGE98" s="251"/>
      <c r="JGF98" s="251"/>
      <c r="JGG98" s="251"/>
      <c r="JGH98" s="251"/>
      <c r="JGI98" s="252"/>
      <c r="JGJ98" s="253"/>
      <c r="JGO98" s="254"/>
      <c r="JGR98" s="252"/>
      <c r="JGS98" s="252"/>
      <c r="JGT98" s="252"/>
      <c r="JGU98" s="252"/>
      <c r="JGV98" s="253"/>
      <c r="JGW98" s="253"/>
      <c r="JGX98" s="255"/>
      <c r="JGY98" s="255"/>
      <c r="JGZ98" s="256"/>
      <c r="JHC98" s="251"/>
      <c r="JHD98" s="251"/>
      <c r="JHE98" s="251"/>
      <c r="JHF98" s="251"/>
      <c r="JHG98" s="251"/>
      <c r="JHH98" s="251"/>
      <c r="JHI98" s="252"/>
      <c r="JHJ98" s="253"/>
      <c r="JHO98" s="254"/>
      <c r="JHR98" s="252"/>
      <c r="JHS98" s="252"/>
      <c r="JHT98" s="252"/>
      <c r="JHU98" s="252"/>
      <c r="JHV98" s="253"/>
      <c r="JHW98" s="253"/>
      <c r="JHX98" s="255"/>
      <c r="JHY98" s="255"/>
      <c r="JHZ98" s="256"/>
      <c r="JIC98" s="251"/>
      <c r="JID98" s="251"/>
      <c r="JIE98" s="251"/>
      <c r="JIF98" s="251"/>
      <c r="JIG98" s="251"/>
      <c r="JIH98" s="251"/>
      <c r="JII98" s="252"/>
      <c r="JIJ98" s="253"/>
      <c r="JIO98" s="254"/>
      <c r="JIR98" s="252"/>
      <c r="JIS98" s="252"/>
      <c r="JIT98" s="252"/>
      <c r="JIU98" s="252"/>
      <c r="JIV98" s="253"/>
      <c r="JIW98" s="253"/>
      <c r="JIX98" s="255"/>
      <c r="JIY98" s="255"/>
      <c r="JIZ98" s="256"/>
      <c r="JJC98" s="251"/>
      <c r="JJD98" s="251"/>
      <c r="JJE98" s="251"/>
      <c r="JJF98" s="251"/>
      <c r="JJG98" s="251"/>
      <c r="JJH98" s="251"/>
      <c r="JJI98" s="252"/>
      <c r="JJJ98" s="253"/>
      <c r="JJO98" s="254"/>
      <c r="JJR98" s="252"/>
      <c r="JJS98" s="252"/>
      <c r="JJT98" s="252"/>
      <c r="JJU98" s="252"/>
      <c r="JJV98" s="253"/>
      <c r="JJW98" s="253"/>
      <c r="JJX98" s="255"/>
      <c r="JJY98" s="255"/>
      <c r="JJZ98" s="256"/>
      <c r="JKC98" s="251"/>
      <c r="JKD98" s="251"/>
      <c r="JKE98" s="251"/>
      <c r="JKF98" s="251"/>
      <c r="JKG98" s="251"/>
      <c r="JKH98" s="251"/>
      <c r="JKI98" s="252"/>
      <c r="JKJ98" s="253"/>
      <c r="JKO98" s="254"/>
      <c r="JKR98" s="252"/>
      <c r="JKS98" s="252"/>
      <c r="JKT98" s="252"/>
      <c r="JKU98" s="252"/>
      <c r="JKV98" s="253"/>
      <c r="JKW98" s="253"/>
      <c r="JKX98" s="255"/>
      <c r="JKY98" s="255"/>
      <c r="JKZ98" s="256"/>
      <c r="JLC98" s="251"/>
      <c r="JLD98" s="251"/>
      <c r="JLE98" s="251"/>
      <c r="JLF98" s="251"/>
      <c r="JLG98" s="251"/>
      <c r="JLH98" s="251"/>
      <c r="JLI98" s="252"/>
      <c r="JLJ98" s="253"/>
      <c r="JLO98" s="254"/>
      <c r="JLR98" s="252"/>
      <c r="JLS98" s="252"/>
      <c r="JLT98" s="252"/>
      <c r="JLU98" s="252"/>
      <c r="JLV98" s="253"/>
      <c r="JLW98" s="253"/>
      <c r="JLX98" s="255"/>
      <c r="JLY98" s="255"/>
      <c r="JLZ98" s="256"/>
      <c r="JMC98" s="251"/>
      <c r="JMD98" s="251"/>
      <c r="JME98" s="251"/>
      <c r="JMF98" s="251"/>
      <c r="JMG98" s="251"/>
      <c r="JMH98" s="251"/>
      <c r="JMI98" s="252"/>
      <c r="JMJ98" s="253"/>
      <c r="JMO98" s="254"/>
      <c r="JMR98" s="252"/>
      <c r="JMS98" s="252"/>
      <c r="JMT98" s="252"/>
      <c r="JMU98" s="252"/>
      <c r="JMV98" s="253"/>
      <c r="JMW98" s="253"/>
      <c r="JMX98" s="255"/>
      <c r="JMY98" s="255"/>
      <c r="JMZ98" s="256"/>
      <c r="JNC98" s="251"/>
      <c r="JND98" s="251"/>
      <c r="JNE98" s="251"/>
      <c r="JNF98" s="251"/>
      <c r="JNG98" s="251"/>
      <c r="JNH98" s="251"/>
      <c r="JNI98" s="252"/>
      <c r="JNJ98" s="253"/>
      <c r="JNO98" s="254"/>
      <c r="JNR98" s="252"/>
      <c r="JNS98" s="252"/>
      <c r="JNT98" s="252"/>
      <c r="JNU98" s="252"/>
      <c r="JNV98" s="253"/>
      <c r="JNW98" s="253"/>
      <c r="JNX98" s="255"/>
      <c r="JNY98" s="255"/>
      <c r="JNZ98" s="256"/>
      <c r="JOC98" s="251"/>
      <c r="JOD98" s="251"/>
      <c r="JOE98" s="251"/>
      <c r="JOF98" s="251"/>
      <c r="JOG98" s="251"/>
      <c r="JOH98" s="251"/>
      <c r="JOI98" s="252"/>
      <c r="JOJ98" s="253"/>
      <c r="JOO98" s="254"/>
      <c r="JOR98" s="252"/>
      <c r="JOS98" s="252"/>
      <c r="JOT98" s="252"/>
      <c r="JOU98" s="252"/>
      <c r="JOV98" s="253"/>
      <c r="JOW98" s="253"/>
      <c r="JOX98" s="255"/>
      <c r="JOY98" s="255"/>
      <c r="JOZ98" s="256"/>
      <c r="JPC98" s="251"/>
      <c r="JPD98" s="251"/>
      <c r="JPE98" s="251"/>
      <c r="JPF98" s="251"/>
      <c r="JPG98" s="251"/>
      <c r="JPH98" s="251"/>
      <c r="JPI98" s="252"/>
      <c r="JPJ98" s="253"/>
      <c r="JPO98" s="254"/>
      <c r="JPR98" s="252"/>
      <c r="JPS98" s="252"/>
      <c r="JPT98" s="252"/>
      <c r="JPU98" s="252"/>
      <c r="JPV98" s="253"/>
      <c r="JPW98" s="253"/>
      <c r="JPX98" s="255"/>
      <c r="JPY98" s="255"/>
      <c r="JPZ98" s="256"/>
      <c r="JQC98" s="251"/>
      <c r="JQD98" s="251"/>
      <c r="JQE98" s="251"/>
      <c r="JQF98" s="251"/>
      <c r="JQG98" s="251"/>
      <c r="JQH98" s="251"/>
      <c r="JQI98" s="252"/>
      <c r="JQJ98" s="253"/>
      <c r="JQO98" s="254"/>
      <c r="JQR98" s="252"/>
      <c r="JQS98" s="252"/>
      <c r="JQT98" s="252"/>
      <c r="JQU98" s="252"/>
      <c r="JQV98" s="253"/>
      <c r="JQW98" s="253"/>
      <c r="JQX98" s="255"/>
      <c r="JQY98" s="255"/>
      <c r="JQZ98" s="256"/>
      <c r="JRC98" s="251"/>
      <c r="JRD98" s="251"/>
      <c r="JRE98" s="251"/>
      <c r="JRF98" s="251"/>
      <c r="JRG98" s="251"/>
      <c r="JRH98" s="251"/>
      <c r="JRI98" s="252"/>
      <c r="JRJ98" s="253"/>
      <c r="JRO98" s="254"/>
      <c r="JRR98" s="252"/>
      <c r="JRS98" s="252"/>
      <c r="JRT98" s="252"/>
      <c r="JRU98" s="252"/>
      <c r="JRV98" s="253"/>
      <c r="JRW98" s="253"/>
      <c r="JRX98" s="255"/>
      <c r="JRY98" s="255"/>
      <c r="JRZ98" s="256"/>
      <c r="JSC98" s="251"/>
      <c r="JSD98" s="251"/>
      <c r="JSE98" s="251"/>
      <c r="JSF98" s="251"/>
      <c r="JSG98" s="251"/>
      <c r="JSH98" s="251"/>
      <c r="JSI98" s="252"/>
      <c r="JSJ98" s="253"/>
      <c r="JSO98" s="254"/>
      <c r="JSR98" s="252"/>
      <c r="JSS98" s="252"/>
      <c r="JST98" s="252"/>
      <c r="JSU98" s="252"/>
      <c r="JSV98" s="253"/>
      <c r="JSW98" s="253"/>
      <c r="JSX98" s="255"/>
      <c r="JSY98" s="255"/>
      <c r="JSZ98" s="256"/>
      <c r="JTC98" s="251"/>
      <c r="JTD98" s="251"/>
      <c r="JTE98" s="251"/>
      <c r="JTF98" s="251"/>
      <c r="JTG98" s="251"/>
      <c r="JTH98" s="251"/>
      <c r="JTI98" s="252"/>
      <c r="JTJ98" s="253"/>
      <c r="JTO98" s="254"/>
      <c r="JTR98" s="252"/>
      <c r="JTS98" s="252"/>
      <c r="JTT98" s="252"/>
      <c r="JTU98" s="252"/>
      <c r="JTV98" s="253"/>
      <c r="JTW98" s="253"/>
      <c r="JTX98" s="255"/>
      <c r="JTY98" s="255"/>
      <c r="JTZ98" s="256"/>
      <c r="JUC98" s="251"/>
      <c r="JUD98" s="251"/>
      <c r="JUE98" s="251"/>
      <c r="JUF98" s="251"/>
      <c r="JUG98" s="251"/>
      <c r="JUH98" s="251"/>
      <c r="JUI98" s="252"/>
      <c r="JUJ98" s="253"/>
      <c r="JUO98" s="254"/>
      <c r="JUR98" s="252"/>
      <c r="JUS98" s="252"/>
      <c r="JUT98" s="252"/>
      <c r="JUU98" s="252"/>
      <c r="JUV98" s="253"/>
      <c r="JUW98" s="253"/>
      <c r="JUX98" s="255"/>
      <c r="JUY98" s="255"/>
      <c r="JUZ98" s="256"/>
      <c r="JVC98" s="251"/>
      <c r="JVD98" s="251"/>
      <c r="JVE98" s="251"/>
      <c r="JVF98" s="251"/>
      <c r="JVG98" s="251"/>
      <c r="JVH98" s="251"/>
      <c r="JVI98" s="252"/>
      <c r="JVJ98" s="253"/>
      <c r="JVO98" s="254"/>
      <c r="JVR98" s="252"/>
      <c r="JVS98" s="252"/>
      <c r="JVT98" s="252"/>
      <c r="JVU98" s="252"/>
      <c r="JVV98" s="253"/>
      <c r="JVW98" s="253"/>
      <c r="JVX98" s="255"/>
      <c r="JVY98" s="255"/>
      <c r="JVZ98" s="256"/>
      <c r="JWC98" s="251"/>
      <c r="JWD98" s="251"/>
      <c r="JWE98" s="251"/>
      <c r="JWF98" s="251"/>
      <c r="JWG98" s="251"/>
      <c r="JWH98" s="251"/>
      <c r="JWI98" s="252"/>
      <c r="JWJ98" s="253"/>
      <c r="JWO98" s="254"/>
      <c r="JWR98" s="252"/>
      <c r="JWS98" s="252"/>
      <c r="JWT98" s="252"/>
      <c r="JWU98" s="252"/>
      <c r="JWV98" s="253"/>
      <c r="JWW98" s="253"/>
      <c r="JWX98" s="255"/>
      <c r="JWY98" s="255"/>
      <c r="JWZ98" s="256"/>
      <c r="JXC98" s="251"/>
      <c r="JXD98" s="251"/>
      <c r="JXE98" s="251"/>
      <c r="JXF98" s="251"/>
      <c r="JXG98" s="251"/>
      <c r="JXH98" s="251"/>
      <c r="JXI98" s="252"/>
      <c r="JXJ98" s="253"/>
      <c r="JXO98" s="254"/>
      <c r="JXR98" s="252"/>
      <c r="JXS98" s="252"/>
      <c r="JXT98" s="252"/>
      <c r="JXU98" s="252"/>
      <c r="JXV98" s="253"/>
      <c r="JXW98" s="253"/>
      <c r="JXX98" s="255"/>
      <c r="JXY98" s="255"/>
      <c r="JXZ98" s="256"/>
      <c r="JYC98" s="251"/>
      <c r="JYD98" s="251"/>
      <c r="JYE98" s="251"/>
      <c r="JYF98" s="251"/>
      <c r="JYG98" s="251"/>
      <c r="JYH98" s="251"/>
      <c r="JYI98" s="252"/>
      <c r="JYJ98" s="253"/>
      <c r="JYO98" s="254"/>
      <c r="JYR98" s="252"/>
      <c r="JYS98" s="252"/>
      <c r="JYT98" s="252"/>
      <c r="JYU98" s="252"/>
      <c r="JYV98" s="253"/>
      <c r="JYW98" s="253"/>
      <c r="JYX98" s="255"/>
      <c r="JYY98" s="255"/>
      <c r="JYZ98" s="256"/>
      <c r="JZC98" s="251"/>
      <c r="JZD98" s="251"/>
      <c r="JZE98" s="251"/>
      <c r="JZF98" s="251"/>
      <c r="JZG98" s="251"/>
      <c r="JZH98" s="251"/>
      <c r="JZI98" s="252"/>
      <c r="JZJ98" s="253"/>
      <c r="JZO98" s="254"/>
      <c r="JZR98" s="252"/>
      <c r="JZS98" s="252"/>
      <c r="JZT98" s="252"/>
      <c r="JZU98" s="252"/>
      <c r="JZV98" s="253"/>
      <c r="JZW98" s="253"/>
      <c r="JZX98" s="255"/>
      <c r="JZY98" s="255"/>
      <c r="JZZ98" s="256"/>
      <c r="KAC98" s="251"/>
      <c r="KAD98" s="251"/>
      <c r="KAE98" s="251"/>
      <c r="KAF98" s="251"/>
      <c r="KAG98" s="251"/>
      <c r="KAH98" s="251"/>
      <c r="KAI98" s="252"/>
      <c r="KAJ98" s="253"/>
      <c r="KAO98" s="254"/>
      <c r="KAR98" s="252"/>
      <c r="KAS98" s="252"/>
      <c r="KAT98" s="252"/>
      <c r="KAU98" s="252"/>
      <c r="KAV98" s="253"/>
      <c r="KAW98" s="253"/>
      <c r="KAX98" s="255"/>
      <c r="KAY98" s="255"/>
      <c r="KAZ98" s="256"/>
      <c r="KBC98" s="251"/>
      <c r="KBD98" s="251"/>
      <c r="KBE98" s="251"/>
      <c r="KBF98" s="251"/>
      <c r="KBG98" s="251"/>
      <c r="KBH98" s="251"/>
      <c r="KBI98" s="252"/>
      <c r="KBJ98" s="253"/>
      <c r="KBO98" s="254"/>
      <c r="KBR98" s="252"/>
      <c r="KBS98" s="252"/>
      <c r="KBT98" s="252"/>
      <c r="KBU98" s="252"/>
      <c r="KBV98" s="253"/>
      <c r="KBW98" s="253"/>
      <c r="KBX98" s="255"/>
      <c r="KBY98" s="255"/>
      <c r="KBZ98" s="256"/>
      <c r="KCC98" s="251"/>
      <c r="KCD98" s="251"/>
      <c r="KCE98" s="251"/>
      <c r="KCF98" s="251"/>
      <c r="KCG98" s="251"/>
      <c r="KCH98" s="251"/>
      <c r="KCI98" s="252"/>
      <c r="KCJ98" s="253"/>
      <c r="KCO98" s="254"/>
      <c r="KCR98" s="252"/>
      <c r="KCS98" s="252"/>
      <c r="KCT98" s="252"/>
      <c r="KCU98" s="252"/>
      <c r="KCV98" s="253"/>
      <c r="KCW98" s="253"/>
      <c r="KCX98" s="255"/>
      <c r="KCY98" s="255"/>
      <c r="KCZ98" s="256"/>
      <c r="KDC98" s="251"/>
      <c r="KDD98" s="251"/>
      <c r="KDE98" s="251"/>
      <c r="KDF98" s="251"/>
      <c r="KDG98" s="251"/>
      <c r="KDH98" s="251"/>
      <c r="KDI98" s="252"/>
      <c r="KDJ98" s="253"/>
      <c r="KDO98" s="254"/>
      <c r="KDR98" s="252"/>
      <c r="KDS98" s="252"/>
      <c r="KDT98" s="252"/>
      <c r="KDU98" s="252"/>
      <c r="KDV98" s="253"/>
      <c r="KDW98" s="253"/>
      <c r="KDX98" s="255"/>
      <c r="KDY98" s="255"/>
      <c r="KDZ98" s="256"/>
      <c r="KEC98" s="251"/>
      <c r="KED98" s="251"/>
      <c r="KEE98" s="251"/>
      <c r="KEF98" s="251"/>
      <c r="KEG98" s="251"/>
      <c r="KEH98" s="251"/>
      <c r="KEI98" s="252"/>
      <c r="KEJ98" s="253"/>
      <c r="KEO98" s="254"/>
      <c r="KER98" s="252"/>
      <c r="KES98" s="252"/>
      <c r="KET98" s="252"/>
      <c r="KEU98" s="252"/>
      <c r="KEV98" s="253"/>
      <c r="KEW98" s="253"/>
      <c r="KEX98" s="255"/>
      <c r="KEY98" s="255"/>
      <c r="KEZ98" s="256"/>
      <c r="KFC98" s="251"/>
      <c r="KFD98" s="251"/>
      <c r="KFE98" s="251"/>
      <c r="KFF98" s="251"/>
      <c r="KFG98" s="251"/>
      <c r="KFH98" s="251"/>
      <c r="KFI98" s="252"/>
      <c r="KFJ98" s="253"/>
      <c r="KFO98" s="254"/>
      <c r="KFR98" s="252"/>
      <c r="KFS98" s="252"/>
      <c r="KFT98" s="252"/>
      <c r="KFU98" s="252"/>
      <c r="KFV98" s="253"/>
      <c r="KFW98" s="253"/>
      <c r="KFX98" s="255"/>
      <c r="KFY98" s="255"/>
      <c r="KFZ98" s="256"/>
      <c r="KGC98" s="251"/>
      <c r="KGD98" s="251"/>
      <c r="KGE98" s="251"/>
      <c r="KGF98" s="251"/>
      <c r="KGG98" s="251"/>
      <c r="KGH98" s="251"/>
      <c r="KGI98" s="252"/>
      <c r="KGJ98" s="253"/>
      <c r="KGO98" s="254"/>
      <c r="KGR98" s="252"/>
      <c r="KGS98" s="252"/>
      <c r="KGT98" s="252"/>
      <c r="KGU98" s="252"/>
      <c r="KGV98" s="253"/>
      <c r="KGW98" s="253"/>
      <c r="KGX98" s="255"/>
      <c r="KGY98" s="255"/>
      <c r="KGZ98" s="256"/>
      <c r="KHC98" s="251"/>
      <c r="KHD98" s="251"/>
      <c r="KHE98" s="251"/>
      <c r="KHF98" s="251"/>
      <c r="KHG98" s="251"/>
      <c r="KHH98" s="251"/>
      <c r="KHI98" s="252"/>
      <c r="KHJ98" s="253"/>
      <c r="KHO98" s="254"/>
      <c r="KHR98" s="252"/>
      <c r="KHS98" s="252"/>
      <c r="KHT98" s="252"/>
      <c r="KHU98" s="252"/>
      <c r="KHV98" s="253"/>
      <c r="KHW98" s="253"/>
      <c r="KHX98" s="255"/>
      <c r="KHY98" s="255"/>
      <c r="KHZ98" s="256"/>
      <c r="KIC98" s="251"/>
      <c r="KID98" s="251"/>
      <c r="KIE98" s="251"/>
      <c r="KIF98" s="251"/>
      <c r="KIG98" s="251"/>
      <c r="KIH98" s="251"/>
      <c r="KII98" s="252"/>
      <c r="KIJ98" s="253"/>
      <c r="KIO98" s="254"/>
      <c r="KIR98" s="252"/>
      <c r="KIS98" s="252"/>
      <c r="KIT98" s="252"/>
      <c r="KIU98" s="252"/>
      <c r="KIV98" s="253"/>
      <c r="KIW98" s="253"/>
      <c r="KIX98" s="255"/>
      <c r="KIY98" s="255"/>
      <c r="KIZ98" s="256"/>
      <c r="KJC98" s="251"/>
      <c r="KJD98" s="251"/>
      <c r="KJE98" s="251"/>
      <c r="KJF98" s="251"/>
      <c r="KJG98" s="251"/>
      <c r="KJH98" s="251"/>
      <c r="KJI98" s="252"/>
      <c r="KJJ98" s="253"/>
      <c r="KJO98" s="254"/>
      <c r="KJR98" s="252"/>
      <c r="KJS98" s="252"/>
      <c r="KJT98" s="252"/>
      <c r="KJU98" s="252"/>
      <c r="KJV98" s="253"/>
      <c r="KJW98" s="253"/>
      <c r="KJX98" s="255"/>
      <c r="KJY98" s="255"/>
      <c r="KJZ98" s="256"/>
      <c r="KKC98" s="251"/>
      <c r="KKD98" s="251"/>
      <c r="KKE98" s="251"/>
      <c r="KKF98" s="251"/>
      <c r="KKG98" s="251"/>
      <c r="KKH98" s="251"/>
      <c r="KKI98" s="252"/>
      <c r="KKJ98" s="253"/>
      <c r="KKO98" s="254"/>
      <c r="KKR98" s="252"/>
      <c r="KKS98" s="252"/>
      <c r="KKT98" s="252"/>
      <c r="KKU98" s="252"/>
      <c r="KKV98" s="253"/>
      <c r="KKW98" s="253"/>
      <c r="KKX98" s="255"/>
      <c r="KKY98" s="255"/>
      <c r="KKZ98" s="256"/>
      <c r="KLC98" s="251"/>
      <c r="KLD98" s="251"/>
      <c r="KLE98" s="251"/>
      <c r="KLF98" s="251"/>
      <c r="KLG98" s="251"/>
      <c r="KLH98" s="251"/>
      <c r="KLI98" s="252"/>
      <c r="KLJ98" s="253"/>
      <c r="KLO98" s="254"/>
      <c r="KLR98" s="252"/>
      <c r="KLS98" s="252"/>
      <c r="KLT98" s="252"/>
      <c r="KLU98" s="252"/>
      <c r="KLV98" s="253"/>
      <c r="KLW98" s="253"/>
      <c r="KLX98" s="255"/>
      <c r="KLY98" s="255"/>
      <c r="KLZ98" s="256"/>
      <c r="KMC98" s="251"/>
      <c r="KMD98" s="251"/>
      <c r="KME98" s="251"/>
      <c r="KMF98" s="251"/>
      <c r="KMG98" s="251"/>
      <c r="KMH98" s="251"/>
      <c r="KMI98" s="252"/>
      <c r="KMJ98" s="253"/>
      <c r="KMO98" s="254"/>
      <c r="KMR98" s="252"/>
      <c r="KMS98" s="252"/>
      <c r="KMT98" s="252"/>
      <c r="KMU98" s="252"/>
      <c r="KMV98" s="253"/>
      <c r="KMW98" s="253"/>
      <c r="KMX98" s="255"/>
      <c r="KMY98" s="255"/>
      <c r="KMZ98" s="256"/>
      <c r="KNC98" s="251"/>
      <c r="KND98" s="251"/>
      <c r="KNE98" s="251"/>
      <c r="KNF98" s="251"/>
      <c r="KNG98" s="251"/>
      <c r="KNH98" s="251"/>
      <c r="KNI98" s="252"/>
      <c r="KNJ98" s="253"/>
      <c r="KNO98" s="254"/>
      <c r="KNR98" s="252"/>
      <c r="KNS98" s="252"/>
      <c r="KNT98" s="252"/>
      <c r="KNU98" s="252"/>
      <c r="KNV98" s="253"/>
      <c r="KNW98" s="253"/>
      <c r="KNX98" s="255"/>
      <c r="KNY98" s="255"/>
      <c r="KNZ98" s="256"/>
      <c r="KOC98" s="251"/>
      <c r="KOD98" s="251"/>
      <c r="KOE98" s="251"/>
      <c r="KOF98" s="251"/>
      <c r="KOG98" s="251"/>
      <c r="KOH98" s="251"/>
      <c r="KOI98" s="252"/>
      <c r="KOJ98" s="253"/>
      <c r="KOO98" s="254"/>
      <c r="KOR98" s="252"/>
      <c r="KOS98" s="252"/>
      <c r="KOT98" s="252"/>
      <c r="KOU98" s="252"/>
      <c r="KOV98" s="253"/>
      <c r="KOW98" s="253"/>
      <c r="KOX98" s="255"/>
      <c r="KOY98" s="255"/>
      <c r="KOZ98" s="256"/>
      <c r="KPC98" s="251"/>
      <c r="KPD98" s="251"/>
      <c r="KPE98" s="251"/>
      <c r="KPF98" s="251"/>
      <c r="KPG98" s="251"/>
      <c r="KPH98" s="251"/>
      <c r="KPI98" s="252"/>
      <c r="KPJ98" s="253"/>
      <c r="KPO98" s="254"/>
      <c r="KPR98" s="252"/>
      <c r="KPS98" s="252"/>
      <c r="KPT98" s="252"/>
      <c r="KPU98" s="252"/>
      <c r="KPV98" s="253"/>
      <c r="KPW98" s="253"/>
      <c r="KPX98" s="255"/>
      <c r="KPY98" s="255"/>
      <c r="KPZ98" s="256"/>
      <c r="KQC98" s="251"/>
      <c r="KQD98" s="251"/>
      <c r="KQE98" s="251"/>
      <c r="KQF98" s="251"/>
      <c r="KQG98" s="251"/>
      <c r="KQH98" s="251"/>
      <c r="KQI98" s="252"/>
      <c r="KQJ98" s="253"/>
      <c r="KQO98" s="254"/>
      <c r="KQR98" s="252"/>
      <c r="KQS98" s="252"/>
      <c r="KQT98" s="252"/>
      <c r="KQU98" s="252"/>
      <c r="KQV98" s="253"/>
      <c r="KQW98" s="253"/>
      <c r="KQX98" s="255"/>
      <c r="KQY98" s="255"/>
      <c r="KQZ98" s="256"/>
      <c r="KRC98" s="251"/>
      <c r="KRD98" s="251"/>
      <c r="KRE98" s="251"/>
      <c r="KRF98" s="251"/>
      <c r="KRG98" s="251"/>
      <c r="KRH98" s="251"/>
      <c r="KRI98" s="252"/>
      <c r="KRJ98" s="253"/>
      <c r="KRO98" s="254"/>
      <c r="KRR98" s="252"/>
      <c r="KRS98" s="252"/>
      <c r="KRT98" s="252"/>
      <c r="KRU98" s="252"/>
      <c r="KRV98" s="253"/>
      <c r="KRW98" s="253"/>
      <c r="KRX98" s="255"/>
      <c r="KRY98" s="255"/>
      <c r="KRZ98" s="256"/>
      <c r="KSC98" s="251"/>
      <c r="KSD98" s="251"/>
      <c r="KSE98" s="251"/>
      <c r="KSF98" s="251"/>
      <c r="KSG98" s="251"/>
      <c r="KSH98" s="251"/>
      <c r="KSI98" s="252"/>
      <c r="KSJ98" s="253"/>
      <c r="KSO98" s="254"/>
      <c r="KSR98" s="252"/>
      <c r="KSS98" s="252"/>
      <c r="KST98" s="252"/>
      <c r="KSU98" s="252"/>
      <c r="KSV98" s="253"/>
      <c r="KSW98" s="253"/>
      <c r="KSX98" s="255"/>
      <c r="KSY98" s="255"/>
      <c r="KSZ98" s="256"/>
      <c r="KTC98" s="251"/>
      <c r="KTD98" s="251"/>
      <c r="KTE98" s="251"/>
      <c r="KTF98" s="251"/>
      <c r="KTG98" s="251"/>
      <c r="KTH98" s="251"/>
      <c r="KTI98" s="252"/>
      <c r="KTJ98" s="253"/>
      <c r="KTO98" s="254"/>
      <c r="KTR98" s="252"/>
      <c r="KTS98" s="252"/>
      <c r="KTT98" s="252"/>
      <c r="KTU98" s="252"/>
      <c r="KTV98" s="253"/>
      <c r="KTW98" s="253"/>
      <c r="KTX98" s="255"/>
      <c r="KTY98" s="255"/>
      <c r="KTZ98" s="256"/>
      <c r="KUC98" s="251"/>
      <c r="KUD98" s="251"/>
      <c r="KUE98" s="251"/>
      <c r="KUF98" s="251"/>
      <c r="KUG98" s="251"/>
      <c r="KUH98" s="251"/>
      <c r="KUI98" s="252"/>
      <c r="KUJ98" s="253"/>
      <c r="KUO98" s="254"/>
      <c r="KUR98" s="252"/>
      <c r="KUS98" s="252"/>
      <c r="KUT98" s="252"/>
      <c r="KUU98" s="252"/>
      <c r="KUV98" s="253"/>
      <c r="KUW98" s="253"/>
      <c r="KUX98" s="255"/>
      <c r="KUY98" s="255"/>
      <c r="KUZ98" s="256"/>
      <c r="KVC98" s="251"/>
      <c r="KVD98" s="251"/>
      <c r="KVE98" s="251"/>
      <c r="KVF98" s="251"/>
      <c r="KVG98" s="251"/>
      <c r="KVH98" s="251"/>
      <c r="KVI98" s="252"/>
      <c r="KVJ98" s="253"/>
      <c r="KVO98" s="254"/>
      <c r="KVR98" s="252"/>
      <c r="KVS98" s="252"/>
      <c r="KVT98" s="252"/>
      <c r="KVU98" s="252"/>
      <c r="KVV98" s="253"/>
      <c r="KVW98" s="253"/>
      <c r="KVX98" s="255"/>
      <c r="KVY98" s="255"/>
      <c r="KVZ98" s="256"/>
      <c r="KWC98" s="251"/>
      <c r="KWD98" s="251"/>
      <c r="KWE98" s="251"/>
      <c r="KWF98" s="251"/>
      <c r="KWG98" s="251"/>
      <c r="KWH98" s="251"/>
      <c r="KWI98" s="252"/>
      <c r="KWJ98" s="253"/>
      <c r="KWO98" s="254"/>
      <c r="KWR98" s="252"/>
      <c r="KWS98" s="252"/>
      <c r="KWT98" s="252"/>
      <c r="KWU98" s="252"/>
      <c r="KWV98" s="253"/>
      <c r="KWW98" s="253"/>
      <c r="KWX98" s="255"/>
      <c r="KWY98" s="255"/>
      <c r="KWZ98" s="256"/>
      <c r="KXC98" s="251"/>
      <c r="KXD98" s="251"/>
      <c r="KXE98" s="251"/>
      <c r="KXF98" s="251"/>
      <c r="KXG98" s="251"/>
      <c r="KXH98" s="251"/>
      <c r="KXI98" s="252"/>
      <c r="KXJ98" s="253"/>
      <c r="KXO98" s="254"/>
      <c r="KXR98" s="252"/>
      <c r="KXS98" s="252"/>
      <c r="KXT98" s="252"/>
      <c r="KXU98" s="252"/>
      <c r="KXV98" s="253"/>
      <c r="KXW98" s="253"/>
      <c r="KXX98" s="255"/>
      <c r="KXY98" s="255"/>
      <c r="KXZ98" s="256"/>
      <c r="KYC98" s="251"/>
      <c r="KYD98" s="251"/>
      <c r="KYE98" s="251"/>
      <c r="KYF98" s="251"/>
      <c r="KYG98" s="251"/>
      <c r="KYH98" s="251"/>
      <c r="KYI98" s="252"/>
      <c r="KYJ98" s="253"/>
      <c r="KYO98" s="254"/>
      <c r="KYR98" s="252"/>
      <c r="KYS98" s="252"/>
      <c r="KYT98" s="252"/>
      <c r="KYU98" s="252"/>
      <c r="KYV98" s="253"/>
      <c r="KYW98" s="253"/>
      <c r="KYX98" s="255"/>
      <c r="KYY98" s="255"/>
      <c r="KYZ98" s="256"/>
      <c r="KZC98" s="251"/>
      <c r="KZD98" s="251"/>
      <c r="KZE98" s="251"/>
      <c r="KZF98" s="251"/>
      <c r="KZG98" s="251"/>
      <c r="KZH98" s="251"/>
      <c r="KZI98" s="252"/>
      <c r="KZJ98" s="253"/>
      <c r="KZO98" s="254"/>
      <c r="KZR98" s="252"/>
      <c r="KZS98" s="252"/>
      <c r="KZT98" s="252"/>
      <c r="KZU98" s="252"/>
      <c r="KZV98" s="253"/>
      <c r="KZW98" s="253"/>
      <c r="KZX98" s="255"/>
      <c r="KZY98" s="255"/>
      <c r="KZZ98" s="256"/>
      <c r="LAC98" s="251"/>
      <c r="LAD98" s="251"/>
      <c r="LAE98" s="251"/>
      <c r="LAF98" s="251"/>
      <c r="LAG98" s="251"/>
      <c r="LAH98" s="251"/>
      <c r="LAI98" s="252"/>
      <c r="LAJ98" s="253"/>
      <c r="LAO98" s="254"/>
      <c r="LAR98" s="252"/>
      <c r="LAS98" s="252"/>
      <c r="LAT98" s="252"/>
      <c r="LAU98" s="252"/>
      <c r="LAV98" s="253"/>
      <c r="LAW98" s="253"/>
      <c r="LAX98" s="255"/>
      <c r="LAY98" s="255"/>
      <c r="LAZ98" s="256"/>
      <c r="LBC98" s="251"/>
      <c r="LBD98" s="251"/>
      <c r="LBE98" s="251"/>
      <c r="LBF98" s="251"/>
      <c r="LBG98" s="251"/>
      <c r="LBH98" s="251"/>
      <c r="LBI98" s="252"/>
      <c r="LBJ98" s="253"/>
      <c r="LBO98" s="254"/>
      <c r="LBR98" s="252"/>
      <c r="LBS98" s="252"/>
      <c r="LBT98" s="252"/>
      <c r="LBU98" s="252"/>
      <c r="LBV98" s="253"/>
      <c r="LBW98" s="253"/>
      <c r="LBX98" s="255"/>
      <c r="LBY98" s="255"/>
      <c r="LBZ98" s="256"/>
      <c r="LCC98" s="251"/>
      <c r="LCD98" s="251"/>
      <c r="LCE98" s="251"/>
      <c r="LCF98" s="251"/>
      <c r="LCG98" s="251"/>
      <c r="LCH98" s="251"/>
      <c r="LCI98" s="252"/>
      <c r="LCJ98" s="253"/>
      <c r="LCO98" s="254"/>
      <c r="LCR98" s="252"/>
      <c r="LCS98" s="252"/>
      <c r="LCT98" s="252"/>
      <c r="LCU98" s="252"/>
      <c r="LCV98" s="253"/>
      <c r="LCW98" s="253"/>
      <c r="LCX98" s="255"/>
      <c r="LCY98" s="255"/>
      <c r="LCZ98" s="256"/>
      <c r="LDC98" s="251"/>
      <c r="LDD98" s="251"/>
      <c r="LDE98" s="251"/>
      <c r="LDF98" s="251"/>
      <c r="LDG98" s="251"/>
      <c r="LDH98" s="251"/>
      <c r="LDI98" s="252"/>
      <c r="LDJ98" s="253"/>
      <c r="LDO98" s="254"/>
      <c r="LDR98" s="252"/>
      <c r="LDS98" s="252"/>
      <c r="LDT98" s="252"/>
      <c r="LDU98" s="252"/>
      <c r="LDV98" s="253"/>
      <c r="LDW98" s="253"/>
      <c r="LDX98" s="255"/>
      <c r="LDY98" s="255"/>
      <c r="LDZ98" s="256"/>
      <c r="LEC98" s="251"/>
      <c r="LED98" s="251"/>
      <c r="LEE98" s="251"/>
      <c r="LEF98" s="251"/>
      <c r="LEG98" s="251"/>
      <c r="LEH98" s="251"/>
      <c r="LEI98" s="252"/>
      <c r="LEJ98" s="253"/>
      <c r="LEO98" s="254"/>
      <c r="LER98" s="252"/>
      <c r="LES98" s="252"/>
      <c r="LET98" s="252"/>
      <c r="LEU98" s="252"/>
      <c r="LEV98" s="253"/>
      <c r="LEW98" s="253"/>
      <c r="LEX98" s="255"/>
      <c r="LEY98" s="255"/>
      <c r="LEZ98" s="256"/>
      <c r="LFC98" s="251"/>
      <c r="LFD98" s="251"/>
      <c r="LFE98" s="251"/>
      <c r="LFF98" s="251"/>
      <c r="LFG98" s="251"/>
      <c r="LFH98" s="251"/>
      <c r="LFI98" s="252"/>
      <c r="LFJ98" s="253"/>
      <c r="LFO98" s="254"/>
      <c r="LFR98" s="252"/>
      <c r="LFS98" s="252"/>
      <c r="LFT98" s="252"/>
      <c r="LFU98" s="252"/>
      <c r="LFV98" s="253"/>
      <c r="LFW98" s="253"/>
      <c r="LFX98" s="255"/>
      <c r="LFY98" s="255"/>
      <c r="LFZ98" s="256"/>
      <c r="LGC98" s="251"/>
      <c r="LGD98" s="251"/>
      <c r="LGE98" s="251"/>
      <c r="LGF98" s="251"/>
      <c r="LGG98" s="251"/>
      <c r="LGH98" s="251"/>
      <c r="LGI98" s="252"/>
      <c r="LGJ98" s="253"/>
      <c r="LGO98" s="254"/>
      <c r="LGR98" s="252"/>
      <c r="LGS98" s="252"/>
      <c r="LGT98" s="252"/>
      <c r="LGU98" s="252"/>
      <c r="LGV98" s="253"/>
      <c r="LGW98" s="253"/>
      <c r="LGX98" s="255"/>
      <c r="LGY98" s="255"/>
      <c r="LGZ98" s="256"/>
      <c r="LHC98" s="251"/>
      <c r="LHD98" s="251"/>
      <c r="LHE98" s="251"/>
      <c r="LHF98" s="251"/>
      <c r="LHG98" s="251"/>
      <c r="LHH98" s="251"/>
      <c r="LHI98" s="252"/>
      <c r="LHJ98" s="253"/>
      <c r="LHO98" s="254"/>
      <c r="LHR98" s="252"/>
      <c r="LHS98" s="252"/>
      <c r="LHT98" s="252"/>
      <c r="LHU98" s="252"/>
      <c r="LHV98" s="253"/>
      <c r="LHW98" s="253"/>
      <c r="LHX98" s="255"/>
      <c r="LHY98" s="255"/>
      <c r="LHZ98" s="256"/>
      <c r="LIC98" s="251"/>
      <c r="LID98" s="251"/>
      <c r="LIE98" s="251"/>
      <c r="LIF98" s="251"/>
      <c r="LIG98" s="251"/>
      <c r="LIH98" s="251"/>
      <c r="LII98" s="252"/>
      <c r="LIJ98" s="253"/>
      <c r="LIO98" s="254"/>
      <c r="LIR98" s="252"/>
      <c r="LIS98" s="252"/>
      <c r="LIT98" s="252"/>
      <c r="LIU98" s="252"/>
      <c r="LIV98" s="253"/>
      <c r="LIW98" s="253"/>
      <c r="LIX98" s="255"/>
      <c r="LIY98" s="255"/>
      <c r="LIZ98" s="256"/>
      <c r="LJC98" s="251"/>
      <c r="LJD98" s="251"/>
      <c r="LJE98" s="251"/>
      <c r="LJF98" s="251"/>
      <c r="LJG98" s="251"/>
      <c r="LJH98" s="251"/>
      <c r="LJI98" s="252"/>
      <c r="LJJ98" s="253"/>
      <c r="LJO98" s="254"/>
      <c r="LJR98" s="252"/>
      <c r="LJS98" s="252"/>
      <c r="LJT98" s="252"/>
      <c r="LJU98" s="252"/>
      <c r="LJV98" s="253"/>
      <c r="LJW98" s="253"/>
      <c r="LJX98" s="255"/>
      <c r="LJY98" s="255"/>
      <c r="LJZ98" s="256"/>
      <c r="LKC98" s="251"/>
      <c r="LKD98" s="251"/>
      <c r="LKE98" s="251"/>
      <c r="LKF98" s="251"/>
      <c r="LKG98" s="251"/>
      <c r="LKH98" s="251"/>
      <c r="LKI98" s="252"/>
      <c r="LKJ98" s="253"/>
      <c r="LKO98" s="254"/>
      <c r="LKR98" s="252"/>
      <c r="LKS98" s="252"/>
      <c r="LKT98" s="252"/>
      <c r="LKU98" s="252"/>
      <c r="LKV98" s="253"/>
      <c r="LKW98" s="253"/>
      <c r="LKX98" s="255"/>
      <c r="LKY98" s="255"/>
      <c r="LKZ98" s="256"/>
      <c r="LLC98" s="251"/>
      <c r="LLD98" s="251"/>
      <c r="LLE98" s="251"/>
      <c r="LLF98" s="251"/>
      <c r="LLG98" s="251"/>
      <c r="LLH98" s="251"/>
      <c r="LLI98" s="252"/>
      <c r="LLJ98" s="253"/>
      <c r="LLO98" s="254"/>
      <c r="LLR98" s="252"/>
      <c r="LLS98" s="252"/>
      <c r="LLT98" s="252"/>
      <c r="LLU98" s="252"/>
      <c r="LLV98" s="253"/>
      <c r="LLW98" s="253"/>
      <c r="LLX98" s="255"/>
      <c r="LLY98" s="255"/>
      <c r="LLZ98" s="256"/>
      <c r="LMC98" s="251"/>
      <c r="LMD98" s="251"/>
      <c r="LME98" s="251"/>
      <c r="LMF98" s="251"/>
      <c r="LMG98" s="251"/>
      <c r="LMH98" s="251"/>
      <c r="LMI98" s="252"/>
      <c r="LMJ98" s="253"/>
      <c r="LMO98" s="254"/>
      <c r="LMR98" s="252"/>
      <c r="LMS98" s="252"/>
      <c r="LMT98" s="252"/>
      <c r="LMU98" s="252"/>
      <c r="LMV98" s="253"/>
      <c r="LMW98" s="253"/>
      <c r="LMX98" s="255"/>
      <c r="LMY98" s="255"/>
      <c r="LMZ98" s="256"/>
      <c r="LNC98" s="251"/>
      <c r="LND98" s="251"/>
      <c r="LNE98" s="251"/>
      <c r="LNF98" s="251"/>
      <c r="LNG98" s="251"/>
      <c r="LNH98" s="251"/>
      <c r="LNI98" s="252"/>
      <c r="LNJ98" s="253"/>
      <c r="LNO98" s="254"/>
      <c r="LNR98" s="252"/>
      <c r="LNS98" s="252"/>
      <c r="LNT98" s="252"/>
      <c r="LNU98" s="252"/>
      <c r="LNV98" s="253"/>
      <c r="LNW98" s="253"/>
      <c r="LNX98" s="255"/>
      <c r="LNY98" s="255"/>
      <c r="LNZ98" s="256"/>
      <c r="LOC98" s="251"/>
      <c r="LOD98" s="251"/>
      <c r="LOE98" s="251"/>
      <c r="LOF98" s="251"/>
      <c r="LOG98" s="251"/>
      <c r="LOH98" s="251"/>
      <c r="LOI98" s="252"/>
      <c r="LOJ98" s="253"/>
      <c r="LOO98" s="254"/>
      <c r="LOR98" s="252"/>
      <c r="LOS98" s="252"/>
      <c r="LOT98" s="252"/>
      <c r="LOU98" s="252"/>
      <c r="LOV98" s="253"/>
      <c r="LOW98" s="253"/>
      <c r="LOX98" s="255"/>
      <c r="LOY98" s="255"/>
      <c r="LOZ98" s="256"/>
      <c r="LPC98" s="251"/>
      <c r="LPD98" s="251"/>
      <c r="LPE98" s="251"/>
      <c r="LPF98" s="251"/>
      <c r="LPG98" s="251"/>
      <c r="LPH98" s="251"/>
      <c r="LPI98" s="252"/>
      <c r="LPJ98" s="253"/>
      <c r="LPO98" s="254"/>
      <c r="LPR98" s="252"/>
      <c r="LPS98" s="252"/>
      <c r="LPT98" s="252"/>
      <c r="LPU98" s="252"/>
      <c r="LPV98" s="253"/>
      <c r="LPW98" s="253"/>
      <c r="LPX98" s="255"/>
      <c r="LPY98" s="255"/>
      <c r="LPZ98" s="256"/>
      <c r="LQC98" s="251"/>
      <c r="LQD98" s="251"/>
      <c r="LQE98" s="251"/>
      <c r="LQF98" s="251"/>
      <c r="LQG98" s="251"/>
      <c r="LQH98" s="251"/>
      <c r="LQI98" s="252"/>
      <c r="LQJ98" s="253"/>
      <c r="LQO98" s="254"/>
      <c r="LQR98" s="252"/>
      <c r="LQS98" s="252"/>
      <c r="LQT98" s="252"/>
      <c r="LQU98" s="252"/>
      <c r="LQV98" s="253"/>
      <c r="LQW98" s="253"/>
      <c r="LQX98" s="255"/>
      <c r="LQY98" s="255"/>
      <c r="LQZ98" s="256"/>
      <c r="LRC98" s="251"/>
      <c r="LRD98" s="251"/>
      <c r="LRE98" s="251"/>
      <c r="LRF98" s="251"/>
      <c r="LRG98" s="251"/>
      <c r="LRH98" s="251"/>
      <c r="LRI98" s="252"/>
      <c r="LRJ98" s="253"/>
      <c r="LRO98" s="254"/>
      <c r="LRR98" s="252"/>
      <c r="LRS98" s="252"/>
      <c r="LRT98" s="252"/>
      <c r="LRU98" s="252"/>
      <c r="LRV98" s="253"/>
      <c r="LRW98" s="253"/>
      <c r="LRX98" s="255"/>
      <c r="LRY98" s="255"/>
      <c r="LRZ98" s="256"/>
      <c r="LSC98" s="251"/>
      <c r="LSD98" s="251"/>
      <c r="LSE98" s="251"/>
      <c r="LSF98" s="251"/>
      <c r="LSG98" s="251"/>
      <c r="LSH98" s="251"/>
      <c r="LSI98" s="252"/>
      <c r="LSJ98" s="253"/>
      <c r="LSO98" s="254"/>
      <c r="LSR98" s="252"/>
      <c r="LSS98" s="252"/>
      <c r="LST98" s="252"/>
      <c r="LSU98" s="252"/>
      <c r="LSV98" s="253"/>
      <c r="LSW98" s="253"/>
      <c r="LSX98" s="255"/>
      <c r="LSY98" s="255"/>
      <c r="LSZ98" s="256"/>
      <c r="LTC98" s="251"/>
      <c r="LTD98" s="251"/>
      <c r="LTE98" s="251"/>
      <c r="LTF98" s="251"/>
      <c r="LTG98" s="251"/>
      <c r="LTH98" s="251"/>
      <c r="LTI98" s="252"/>
      <c r="LTJ98" s="253"/>
      <c r="LTO98" s="254"/>
      <c r="LTR98" s="252"/>
      <c r="LTS98" s="252"/>
      <c r="LTT98" s="252"/>
      <c r="LTU98" s="252"/>
      <c r="LTV98" s="253"/>
      <c r="LTW98" s="253"/>
      <c r="LTX98" s="255"/>
      <c r="LTY98" s="255"/>
      <c r="LTZ98" s="256"/>
      <c r="LUC98" s="251"/>
      <c r="LUD98" s="251"/>
      <c r="LUE98" s="251"/>
      <c r="LUF98" s="251"/>
      <c r="LUG98" s="251"/>
      <c r="LUH98" s="251"/>
      <c r="LUI98" s="252"/>
      <c r="LUJ98" s="253"/>
      <c r="LUO98" s="254"/>
      <c r="LUR98" s="252"/>
      <c r="LUS98" s="252"/>
      <c r="LUT98" s="252"/>
      <c r="LUU98" s="252"/>
      <c r="LUV98" s="253"/>
      <c r="LUW98" s="253"/>
      <c r="LUX98" s="255"/>
      <c r="LUY98" s="255"/>
      <c r="LUZ98" s="256"/>
      <c r="LVC98" s="251"/>
      <c r="LVD98" s="251"/>
      <c r="LVE98" s="251"/>
      <c r="LVF98" s="251"/>
      <c r="LVG98" s="251"/>
      <c r="LVH98" s="251"/>
      <c r="LVI98" s="252"/>
      <c r="LVJ98" s="253"/>
      <c r="LVO98" s="254"/>
      <c r="LVR98" s="252"/>
      <c r="LVS98" s="252"/>
      <c r="LVT98" s="252"/>
      <c r="LVU98" s="252"/>
      <c r="LVV98" s="253"/>
      <c r="LVW98" s="253"/>
      <c r="LVX98" s="255"/>
      <c r="LVY98" s="255"/>
      <c r="LVZ98" s="256"/>
      <c r="LWC98" s="251"/>
      <c r="LWD98" s="251"/>
      <c r="LWE98" s="251"/>
      <c r="LWF98" s="251"/>
      <c r="LWG98" s="251"/>
      <c r="LWH98" s="251"/>
      <c r="LWI98" s="252"/>
      <c r="LWJ98" s="253"/>
      <c r="LWO98" s="254"/>
      <c r="LWR98" s="252"/>
      <c r="LWS98" s="252"/>
      <c r="LWT98" s="252"/>
      <c r="LWU98" s="252"/>
      <c r="LWV98" s="253"/>
      <c r="LWW98" s="253"/>
      <c r="LWX98" s="255"/>
      <c r="LWY98" s="255"/>
      <c r="LWZ98" s="256"/>
      <c r="LXC98" s="251"/>
      <c r="LXD98" s="251"/>
      <c r="LXE98" s="251"/>
      <c r="LXF98" s="251"/>
      <c r="LXG98" s="251"/>
      <c r="LXH98" s="251"/>
      <c r="LXI98" s="252"/>
      <c r="LXJ98" s="253"/>
      <c r="LXO98" s="254"/>
      <c r="LXR98" s="252"/>
      <c r="LXS98" s="252"/>
      <c r="LXT98" s="252"/>
      <c r="LXU98" s="252"/>
      <c r="LXV98" s="253"/>
      <c r="LXW98" s="253"/>
      <c r="LXX98" s="255"/>
      <c r="LXY98" s="255"/>
      <c r="LXZ98" s="256"/>
      <c r="LYC98" s="251"/>
      <c r="LYD98" s="251"/>
      <c r="LYE98" s="251"/>
      <c r="LYF98" s="251"/>
      <c r="LYG98" s="251"/>
      <c r="LYH98" s="251"/>
      <c r="LYI98" s="252"/>
      <c r="LYJ98" s="253"/>
      <c r="LYO98" s="254"/>
      <c r="LYR98" s="252"/>
      <c r="LYS98" s="252"/>
      <c r="LYT98" s="252"/>
      <c r="LYU98" s="252"/>
      <c r="LYV98" s="253"/>
      <c r="LYW98" s="253"/>
      <c r="LYX98" s="255"/>
      <c r="LYY98" s="255"/>
      <c r="LYZ98" s="256"/>
      <c r="LZC98" s="251"/>
      <c r="LZD98" s="251"/>
      <c r="LZE98" s="251"/>
      <c r="LZF98" s="251"/>
      <c r="LZG98" s="251"/>
      <c r="LZH98" s="251"/>
      <c r="LZI98" s="252"/>
      <c r="LZJ98" s="253"/>
      <c r="LZO98" s="254"/>
      <c r="LZR98" s="252"/>
      <c r="LZS98" s="252"/>
      <c r="LZT98" s="252"/>
      <c r="LZU98" s="252"/>
      <c r="LZV98" s="253"/>
      <c r="LZW98" s="253"/>
      <c r="LZX98" s="255"/>
      <c r="LZY98" s="255"/>
      <c r="LZZ98" s="256"/>
      <c r="MAC98" s="251"/>
      <c r="MAD98" s="251"/>
      <c r="MAE98" s="251"/>
      <c r="MAF98" s="251"/>
      <c r="MAG98" s="251"/>
      <c r="MAH98" s="251"/>
      <c r="MAI98" s="252"/>
      <c r="MAJ98" s="253"/>
      <c r="MAO98" s="254"/>
      <c r="MAR98" s="252"/>
      <c r="MAS98" s="252"/>
      <c r="MAT98" s="252"/>
      <c r="MAU98" s="252"/>
      <c r="MAV98" s="253"/>
      <c r="MAW98" s="253"/>
      <c r="MAX98" s="255"/>
      <c r="MAY98" s="255"/>
      <c r="MAZ98" s="256"/>
      <c r="MBC98" s="251"/>
      <c r="MBD98" s="251"/>
      <c r="MBE98" s="251"/>
      <c r="MBF98" s="251"/>
      <c r="MBG98" s="251"/>
      <c r="MBH98" s="251"/>
      <c r="MBI98" s="252"/>
      <c r="MBJ98" s="253"/>
      <c r="MBO98" s="254"/>
      <c r="MBR98" s="252"/>
      <c r="MBS98" s="252"/>
      <c r="MBT98" s="252"/>
      <c r="MBU98" s="252"/>
      <c r="MBV98" s="253"/>
      <c r="MBW98" s="253"/>
      <c r="MBX98" s="255"/>
      <c r="MBY98" s="255"/>
      <c r="MBZ98" s="256"/>
      <c r="MCC98" s="251"/>
      <c r="MCD98" s="251"/>
      <c r="MCE98" s="251"/>
      <c r="MCF98" s="251"/>
      <c r="MCG98" s="251"/>
      <c r="MCH98" s="251"/>
      <c r="MCI98" s="252"/>
      <c r="MCJ98" s="253"/>
      <c r="MCO98" s="254"/>
      <c r="MCR98" s="252"/>
      <c r="MCS98" s="252"/>
      <c r="MCT98" s="252"/>
      <c r="MCU98" s="252"/>
      <c r="MCV98" s="253"/>
      <c r="MCW98" s="253"/>
      <c r="MCX98" s="255"/>
      <c r="MCY98" s="255"/>
      <c r="MCZ98" s="256"/>
      <c r="MDC98" s="251"/>
      <c r="MDD98" s="251"/>
      <c r="MDE98" s="251"/>
      <c r="MDF98" s="251"/>
      <c r="MDG98" s="251"/>
      <c r="MDH98" s="251"/>
      <c r="MDI98" s="252"/>
      <c r="MDJ98" s="253"/>
      <c r="MDO98" s="254"/>
      <c r="MDR98" s="252"/>
      <c r="MDS98" s="252"/>
      <c r="MDT98" s="252"/>
      <c r="MDU98" s="252"/>
      <c r="MDV98" s="253"/>
      <c r="MDW98" s="253"/>
      <c r="MDX98" s="255"/>
      <c r="MDY98" s="255"/>
      <c r="MDZ98" s="256"/>
      <c r="MEC98" s="251"/>
      <c r="MED98" s="251"/>
      <c r="MEE98" s="251"/>
      <c r="MEF98" s="251"/>
      <c r="MEG98" s="251"/>
      <c r="MEH98" s="251"/>
      <c r="MEI98" s="252"/>
      <c r="MEJ98" s="253"/>
      <c r="MEO98" s="254"/>
      <c r="MER98" s="252"/>
      <c r="MES98" s="252"/>
      <c r="MET98" s="252"/>
      <c r="MEU98" s="252"/>
      <c r="MEV98" s="253"/>
      <c r="MEW98" s="253"/>
      <c r="MEX98" s="255"/>
      <c r="MEY98" s="255"/>
      <c r="MEZ98" s="256"/>
      <c r="MFC98" s="251"/>
      <c r="MFD98" s="251"/>
      <c r="MFE98" s="251"/>
      <c r="MFF98" s="251"/>
      <c r="MFG98" s="251"/>
      <c r="MFH98" s="251"/>
      <c r="MFI98" s="252"/>
      <c r="MFJ98" s="253"/>
      <c r="MFO98" s="254"/>
      <c r="MFR98" s="252"/>
      <c r="MFS98" s="252"/>
      <c r="MFT98" s="252"/>
      <c r="MFU98" s="252"/>
      <c r="MFV98" s="253"/>
      <c r="MFW98" s="253"/>
      <c r="MFX98" s="255"/>
      <c r="MFY98" s="255"/>
      <c r="MFZ98" s="256"/>
      <c r="MGC98" s="251"/>
      <c r="MGD98" s="251"/>
      <c r="MGE98" s="251"/>
      <c r="MGF98" s="251"/>
      <c r="MGG98" s="251"/>
      <c r="MGH98" s="251"/>
      <c r="MGI98" s="252"/>
      <c r="MGJ98" s="253"/>
      <c r="MGO98" s="254"/>
      <c r="MGR98" s="252"/>
      <c r="MGS98" s="252"/>
      <c r="MGT98" s="252"/>
      <c r="MGU98" s="252"/>
      <c r="MGV98" s="253"/>
      <c r="MGW98" s="253"/>
      <c r="MGX98" s="255"/>
      <c r="MGY98" s="255"/>
      <c r="MGZ98" s="256"/>
      <c r="MHC98" s="251"/>
      <c r="MHD98" s="251"/>
      <c r="MHE98" s="251"/>
      <c r="MHF98" s="251"/>
      <c r="MHG98" s="251"/>
      <c r="MHH98" s="251"/>
      <c r="MHI98" s="252"/>
      <c r="MHJ98" s="253"/>
      <c r="MHO98" s="254"/>
      <c r="MHR98" s="252"/>
      <c r="MHS98" s="252"/>
      <c r="MHT98" s="252"/>
      <c r="MHU98" s="252"/>
      <c r="MHV98" s="253"/>
      <c r="MHW98" s="253"/>
      <c r="MHX98" s="255"/>
      <c r="MHY98" s="255"/>
      <c r="MHZ98" s="256"/>
      <c r="MIC98" s="251"/>
      <c r="MID98" s="251"/>
      <c r="MIE98" s="251"/>
      <c r="MIF98" s="251"/>
      <c r="MIG98" s="251"/>
      <c r="MIH98" s="251"/>
      <c r="MII98" s="252"/>
      <c r="MIJ98" s="253"/>
      <c r="MIO98" s="254"/>
      <c r="MIR98" s="252"/>
      <c r="MIS98" s="252"/>
      <c r="MIT98" s="252"/>
      <c r="MIU98" s="252"/>
      <c r="MIV98" s="253"/>
      <c r="MIW98" s="253"/>
      <c r="MIX98" s="255"/>
      <c r="MIY98" s="255"/>
      <c r="MIZ98" s="256"/>
      <c r="MJC98" s="251"/>
      <c r="MJD98" s="251"/>
      <c r="MJE98" s="251"/>
      <c r="MJF98" s="251"/>
      <c r="MJG98" s="251"/>
      <c r="MJH98" s="251"/>
      <c r="MJI98" s="252"/>
      <c r="MJJ98" s="253"/>
      <c r="MJO98" s="254"/>
      <c r="MJR98" s="252"/>
      <c r="MJS98" s="252"/>
      <c r="MJT98" s="252"/>
      <c r="MJU98" s="252"/>
      <c r="MJV98" s="253"/>
      <c r="MJW98" s="253"/>
      <c r="MJX98" s="255"/>
      <c r="MJY98" s="255"/>
      <c r="MJZ98" s="256"/>
      <c r="MKC98" s="251"/>
      <c r="MKD98" s="251"/>
      <c r="MKE98" s="251"/>
      <c r="MKF98" s="251"/>
      <c r="MKG98" s="251"/>
      <c r="MKH98" s="251"/>
      <c r="MKI98" s="252"/>
      <c r="MKJ98" s="253"/>
      <c r="MKO98" s="254"/>
      <c r="MKR98" s="252"/>
      <c r="MKS98" s="252"/>
      <c r="MKT98" s="252"/>
      <c r="MKU98" s="252"/>
      <c r="MKV98" s="253"/>
      <c r="MKW98" s="253"/>
      <c r="MKX98" s="255"/>
      <c r="MKY98" s="255"/>
      <c r="MKZ98" s="256"/>
      <c r="MLC98" s="251"/>
      <c r="MLD98" s="251"/>
      <c r="MLE98" s="251"/>
      <c r="MLF98" s="251"/>
      <c r="MLG98" s="251"/>
      <c r="MLH98" s="251"/>
      <c r="MLI98" s="252"/>
      <c r="MLJ98" s="253"/>
      <c r="MLO98" s="254"/>
      <c r="MLR98" s="252"/>
      <c r="MLS98" s="252"/>
      <c r="MLT98" s="252"/>
      <c r="MLU98" s="252"/>
      <c r="MLV98" s="253"/>
      <c r="MLW98" s="253"/>
      <c r="MLX98" s="255"/>
      <c r="MLY98" s="255"/>
      <c r="MLZ98" s="256"/>
      <c r="MMC98" s="251"/>
      <c r="MMD98" s="251"/>
      <c r="MME98" s="251"/>
      <c r="MMF98" s="251"/>
      <c r="MMG98" s="251"/>
      <c r="MMH98" s="251"/>
      <c r="MMI98" s="252"/>
      <c r="MMJ98" s="253"/>
      <c r="MMO98" s="254"/>
      <c r="MMR98" s="252"/>
      <c r="MMS98" s="252"/>
      <c r="MMT98" s="252"/>
      <c r="MMU98" s="252"/>
      <c r="MMV98" s="253"/>
      <c r="MMW98" s="253"/>
      <c r="MMX98" s="255"/>
      <c r="MMY98" s="255"/>
      <c r="MMZ98" s="256"/>
      <c r="MNC98" s="251"/>
      <c r="MND98" s="251"/>
      <c r="MNE98" s="251"/>
      <c r="MNF98" s="251"/>
      <c r="MNG98" s="251"/>
      <c r="MNH98" s="251"/>
      <c r="MNI98" s="252"/>
      <c r="MNJ98" s="253"/>
      <c r="MNO98" s="254"/>
      <c r="MNR98" s="252"/>
      <c r="MNS98" s="252"/>
      <c r="MNT98" s="252"/>
      <c r="MNU98" s="252"/>
      <c r="MNV98" s="253"/>
      <c r="MNW98" s="253"/>
      <c r="MNX98" s="255"/>
      <c r="MNY98" s="255"/>
      <c r="MNZ98" s="256"/>
      <c r="MOC98" s="251"/>
      <c r="MOD98" s="251"/>
      <c r="MOE98" s="251"/>
      <c r="MOF98" s="251"/>
      <c r="MOG98" s="251"/>
      <c r="MOH98" s="251"/>
      <c r="MOI98" s="252"/>
      <c r="MOJ98" s="253"/>
      <c r="MOO98" s="254"/>
      <c r="MOR98" s="252"/>
      <c r="MOS98" s="252"/>
      <c r="MOT98" s="252"/>
      <c r="MOU98" s="252"/>
      <c r="MOV98" s="253"/>
      <c r="MOW98" s="253"/>
      <c r="MOX98" s="255"/>
      <c r="MOY98" s="255"/>
      <c r="MOZ98" s="256"/>
      <c r="MPC98" s="251"/>
      <c r="MPD98" s="251"/>
      <c r="MPE98" s="251"/>
      <c r="MPF98" s="251"/>
      <c r="MPG98" s="251"/>
      <c r="MPH98" s="251"/>
      <c r="MPI98" s="252"/>
      <c r="MPJ98" s="253"/>
      <c r="MPO98" s="254"/>
      <c r="MPR98" s="252"/>
      <c r="MPS98" s="252"/>
      <c r="MPT98" s="252"/>
      <c r="MPU98" s="252"/>
      <c r="MPV98" s="253"/>
      <c r="MPW98" s="253"/>
      <c r="MPX98" s="255"/>
      <c r="MPY98" s="255"/>
      <c r="MPZ98" s="256"/>
      <c r="MQC98" s="251"/>
      <c r="MQD98" s="251"/>
      <c r="MQE98" s="251"/>
      <c r="MQF98" s="251"/>
      <c r="MQG98" s="251"/>
      <c r="MQH98" s="251"/>
      <c r="MQI98" s="252"/>
      <c r="MQJ98" s="253"/>
      <c r="MQO98" s="254"/>
      <c r="MQR98" s="252"/>
      <c r="MQS98" s="252"/>
      <c r="MQT98" s="252"/>
      <c r="MQU98" s="252"/>
      <c r="MQV98" s="253"/>
      <c r="MQW98" s="253"/>
      <c r="MQX98" s="255"/>
      <c r="MQY98" s="255"/>
      <c r="MQZ98" s="256"/>
      <c r="MRC98" s="251"/>
      <c r="MRD98" s="251"/>
      <c r="MRE98" s="251"/>
      <c r="MRF98" s="251"/>
      <c r="MRG98" s="251"/>
      <c r="MRH98" s="251"/>
      <c r="MRI98" s="252"/>
      <c r="MRJ98" s="253"/>
      <c r="MRO98" s="254"/>
      <c r="MRR98" s="252"/>
      <c r="MRS98" s="252"/>
      <c r="MRT98" s="252"/>
      <c r="MRU98" s="252"/>
      <c r="MRV98" s="253"/>
      <c r="MRW98" s="253"/>
      <c r="MRX98" s="255"/>
      <c r="MRY98" s="255"/>
      <c r="MRZ98" s="256"/>
      <c r="MSC98" s="251"/>
      <c r="MSD98" s="251"/>
      <c r="MSE98" s="251"/>
      <c r="MSF98" s="251"/>
      <c r="MSG98" s="251"/>
      <c r="MSH98" s="251"/>
      <c r="MSI98" s="252"/>
      <c r="MSJ98" s="253"/>
      <c r="MSO98" s="254"/>
      <c r="MSR98" s="252"/>
      <c r="MSS98" s="252"/>
      <c r="MST98" s="252"/>
      <c r="MSU98" s="252"/>
      <c r="MSV98" s="253"/>
      <c r="MSW98" s="253"/>
      <c r="MSX98" s="255"/>
      <c r="MSY98" s="255"/>
      <c r="MSZ98" s="256"/>
      <c r="MTC98" s="251"/>
      <c r="MTD98" s="251"/>
      <c r="MTE98" s="251"/>
      <c r="MTF98" s="251"/>
      <c r="MTG98" s="251"/>
      <c r="MTH98" s="251"/>
      <c r="MTI98" s="252"/>
      <c r="MTJ98" s="253"/>
      <c r="MTO98" s="254"/>
      <c r="MTR98" s="252"/>
      <c r="MTS98" s="252"/>
      <c r="MTT98" s="252"/>
      <c r="MTU98" s="252"/>
      <c r="MTV98" s="253"/>
      <c r="MTW98" s="253"/>
      <c r="MTX98" s="255"/>
      <c r="MTY98" s="255"/>
      <c r="MTZ98" s="256"/>
      <c r="MUC98" s="251"/>
      <c r="MUD98" s="251"/>
      <c r="MUE98" s="251"/>
      <c r="MUF98" s="251"/>
      <c r="MUG98" s="251"/>
      <c r="MUH98" s="251"/>
      <c r="MUI98" s="252"/>
      <c r="MUJ98" s="253"/>
      <c r="MUO98" s="254"/>
      <c r="MUR98" s="252"/>
      <c r="MUS98" s="252"/>
      <c r="MUT98" s="252"/>
      <c r="MUU98" s="252"/>
      <c r="MUV98" s="253"/>
      <c r="MUW98" s="253"/>
      <c r="MUX98" s="255"/>
      <c r="MUY98" s="255"/>
      <c r="MUZ98" s="256"/>
      <c r="MVC98" s="251"/>
      <c r="MVD98" s="251"/>
      <c r="MVE98" s="251"/>
      <c r="MVF98" s="251"/>
      <c r="MVG98" s="251"/>
      <c r="MVH98" s="251"/>
      <c r="MVI98" s="252"/>
      <c r="MVJ98" s="253"/>
      <c r="MVO98" s="254"/>
      <c r="MVR98" s="252"/>
      <c r="MVS98" s="252"/>
      <c r="MVT98" s="252"/>
      <c r="MVU98" s="252"/>
      <c r="MVV98" s="253"/>
      <c r="MVW98" s="253"/>
      <c r="MVX98" s="255"/>
      <c r="MVY98" s="255"/>
      <c r="MVZ98" s="256"/>
      <c r="MWC98" s="251"/>
      <c r="MWD98" s="251"/>
      <c r="MWE98" s="251"/>
      <c r="MWF98" s="251"/>
      <c r="MWG98" s="251"/>
      <c r="MWH98" s="251"/>
      <c r="MWI98" s="252"/>
      <c r="MWJ98" s="253"/>
      <c r="MWO98" s="254"/>
      <c r="MWR98" s="252"/>
      <c r="MWS98" s="252"/>
      <c r="MWT98" s="252"/>
      <c r="MWU98" s="252"/>
      <c r="MWV98" s="253"/>
      <c r="MWW98" s="253"/>
      <c r="MWX98" s="255"/>
      <c r="MWY98" s="255"/>
      <c r="MWZ98" s="256"/>
      <c r="MXC98" s="251"/>
      <c r="MXD98" s="251"/>
      <c r="MXE98" s="251"/>
      <c r="MXF98" s="251"/>
      <c r="MXG98" s="251"/>
      <c r="MXH98" s="251"/>
      <c r="MXI98" s="252"/>
      <c r="MXJ98" s="253"/>
      <c r="MXO98" s="254"/>
      <c r="MXR98" s="252"/>
      <c r="MXS98" s="252"/>
      <c r="MXT98" s="252"/>
      <c r="MXU98" s="252"/>
      <c r="MXV98" s="253"/>
      <c r="MXW98" s="253"/>
      <c r="MXX98" s="255"/>
      <c r="MXY98" s="255"/>
      <c r="MXZ98" s="256"/>
      <c r="MYC98" s="251"/>
      <c r="MYD98" s="251"/>
      <c r="MYE98" s="251"/>
      <c r="MYF98" s="251"/>
      <c r="MYG98" s="251"/>
      <c r="MYH98" s="251"/>
      <c r="MYI98" s="252"/>
      <c r="MYJ98" s="253"/>
      <c r="MYO98" s="254"/>
      <c r="MYR98" s="252"/>
      <c r="MYS98" s="252"/>
      <c r="MYT98" s="252"/>
      <c r="MYU98" s="252"/>
      <c r="MYV98" s="253"/>
      <c r="MYW98" s="253"/>
      <c r="MYX98" s="255"/>
      <c r="MYY98" s="255"/>
      <c r="MYZ98" s="256"/>
      <c r="MZC98" s="251"/>
      <c r="MZD98" s="251"/>
      <c r="MZE98" s="251"/>
      <c r="MZF98" s="251"/>
      <c r="MZG98" s="251"/>
      <c r="MZH98" s="251"/>
      <c r="MZI98" s="252"/>
      <c r="MZJ98" s="253"/>
      <c r="MZO98" s="254"/>
      <c r="MZR98" s="252"/>
      <c r="MZS98" s="252"/>
      <c r="MZT98" s="252"/>
      <c r="MZU98" s="252"/>
      <c r="MZV98" s="253"/>
      <c r="MZW98" s="253"/>
      <c r="MZX98" s="255"/>
      <c r="MZY98" s="255"/>
      <c r="MZZ98" s="256"/>
      <c r="NAC98" s="251"/>
      <c r="NAD98" s="251"/>
      <c r="NAE98" s="251"/>
      <c r="NAF98" s="251"/>
      <c r="NAG98" s="251"/>
      <c r="NAH98" s="251"/>
      <c r="NAI98" s="252"/>
      <c r="NAJ98" s="253"/>
      <c r="NAO98" s="254"/>
      <c r="NAR98" s="252"/>
      <c r="NAS98" s="252"/>
      <c r="NAT98" s="252"/>
      <c r="NAU98" s="252"/>
      <c r="NAV98" s="253"/>
      <c r="NAW98" s="253"/>
      <c r="NAX98" s="255"/>
      <c r="NAY98" s="255"/>
      <c r="NAZ98" s="256"/>
      <c r="NBC98" s="251"/>
      <c r="NBD98" s="251"/>
      <c r="NBE98" s="251"/>
      <c r="NBF98" s="251"/>
      <c r="NBG98" s="251"/>
      <c r="NBH98" s="251"/>
      <c r="NBI98" s="252"/>
      <c r="NBJ98" s="253"/>
      <c r="NBO98" s="254"/>
      <c r="NBR98" s="252"/>
      <c r="NBS98" s="252"/>
      <c r="NBT98" s="252"/>
      <c r="NBU98" s="252"/>
      <c r="NBV98" s="253"/>
      <c r="NBW98" s="253"/>
      <c r="NBX98" s="255"/>
      <c r="NBY98" s="255"/>
      <c r="NBZ98" s="256"/>
      <c r="NCC98" s="251"/>
      <c r="NCD98" s="251"/>
      <c r="NCE98" s="251"/>
      <c r="NCF98" s="251"/>
      <c r="NCG98" s="251"/>
      <c r="NCH98" s="251"/>
      <c r="NCI98" s="252"/>
      <c r="NCJ98" s="253"/>
      <c r="NCO98" s="254"/>
      <c r="NCR98" s="252"/>
      <c r="NCS98" s="252"/>
      <c r="NCT98" s="252"/>
      <c r="NCU98" s="252"/>
      <c r="NCV98" s="253"/>
      <c r="NCW98" s="253"/>
      <c r="NCX98" s="255"/>
      <c r="NCY98" s="255"/>
      <c r="NCZ98" s="256"/>
      <c r="NDC98" s="251"/>
      <c r="NDD98" s="251"/>
      <c r="NDE98" s="251"/>
      <c r="NDF98" s="251"/>
      <c r="NDG98" s="251"/>
      <c r="NDH98" s="251"/>
      <c r="NDI98" s="252"/>
      <c r="NDJ98" s="253"/>
      <c r="NDO98" s="254"/>
      <c r="NDR98" s="252"/>
      <c r="NDS98" s="252"/>
      <c r="NDT98" s="252"/>
      <c r="NDU98" s="252"/>
      <c r="NDV98" s="253"/>
      <c r="NDW98" s="253"/>
      <c r="NDX98" s="255"/>
      <c r="NDY98" s="255"/>
      <c r="NDZ98" s="256"/>
      <c r="NEC98" s="251"/>
      <c r="NED98" s="251"/>
      <c r="NEE98" s="251"/>
      <c r="NEF98" s="251"/>
      <c r="NEG98" s="251"/>
      <c r="NEH98" s="251"/>
      <c r="NEI98" s="252"/>
      <c r="NEJ98" s="253"/>
      <c r="NEO98" s="254"/>
      <c r="NER98" s="252"/>
      <c r="NES98" s="252"/>
      <c r="NET98" s="252"/>
      <c r="NEU98" s="252"/>
      <c r="NEV98" s="253"/>
      <c r="NEW98" s="253"/>
      <c r="NEX98" s="255"/>
      <c r="NEY98" s="255"/>
      <c r="NEZ98" s="256"/>
      <c r="NFC98" s="251"/>
      <c r="NFD98" s="251"/>
      <c r="NFE98" s="251"/>
      <c r="NFF98" s="251"/>
      <c r="NFG98" s="251"/>
      <c r="NFH98" s="251"/>
      <c r="NFI98" s="252"/>
      <c r="NFJ98" s="253"/>
      <c r="NFO98" s="254"/>
      <c r="NFR98" s="252"/>
      <c r="NFS98" s="252"/>
      <c r="NFT98" s="252"/>
      <c r="NFU98" s="252"/>
      <c r="NFV98" s="253"/>
      <c r="NFW98" s="253"/>
      <c r="NFX98" s="255"/>
      <c r="NFY98" s="255"/>
      <c r="NFZ98" s="256"/>
      <c r="NGC98" s="251"/>
      <c r="NGD98" s="251"/>
      <c r="NGE98" s="251"/>
      <c r="NGF98" s="251"/>
      <c r="NGG98" s="251"/>
      <c r="NGH98" s="251"/>
      <c r="NGI98" s="252"/>
      <c r="NGJ98" s="253"/>
      <c r="NGO98" s="254"/>
      <c r="NGR98" s="252"/>
      <c r="NGS98" s="252"/>
      <c r="NGT98" s="252"/>
      <c r="NGU98" s="252"/>
      <c r="NGV98" s="253"/>
      <c r="NGW98" s="253"/>
      <c r="NGX98" s="255"/>
      <c r="NGY98" s="255"/>
      <c r="NGZ98" s="256"/>
      <c r="NHC98" s="251"/>
      <c r="NHD98" s="251"/>
      <c r="NHE98" s="251"/>
      <c r="NHF98" s="251"/>
      <c r="NHG98" s="251"/>
      <c r="NHH98" s="251"/>
      <c r="NHI98" s="252"/>
      <c r="NHJ98" s="253"/>
      <c r="NHO98" s="254"/>
      <c r="NHR98" s="252"/>
      <c r="NHS98" s="252"/>
      <c r="NHT98" s="252"/>
      <c r="NHU98" s="252"/>
      <c r="NHV98" s="253"/>
      <c r="NHW98" s="253"/>
      <c r="NHX98" s="255"/>
      <c r="NHY98" s="255"/>
      <c r="NHZ98" s="256"/>
      <c r="NIC98" s="251"/>
      <c r="NID98" s="251"/>
      <c r="NIE98" s="251"/>
      <c r="NIF98" s="251"/>
      <c r="NIG98" s="251"/>
      <c r="NIH98" s="251"/>
      <c r="NII98" s="252"/>
      <c r="NIJ98" s="253"/>
      <c r="NIO98" s="254"/>
      <c r="NIR98" s="252"/>
      <c r="NIS98" s="252"/>
      <c r="NIT98" s="252"/>
      <c r="NIU98" s="252"/>
      <c r="NIV98" s="253"/>
      <c r="NIW98" s="253"/>
      <c r="NIX98" s="255"/>
      <c r="NIY98" s="255"/>
      <c r="NIZ98" s="256"/>
      <c r="NJC98" s="251"/>
      <c r="NJD98" s="251"/>
      <c r="NJE98" s="251"/>
      <c r="NJF98" s="251"/>
      <c r="NJG98" s="251"/>
      <c r="NJH98" s="251"/>
      <c r="NJI98" s="252"/>
      <c r="NJJ98" s="253"/>
      <c r="NJO98" s="254"/>
      <c r="NJR98" s="252"/>
      <c r="NJS98" s="252"/>
      <c r="NJT98" s="252"/>
      <c r="NJU98" s="252"/>
      <c r="NJV98" s="253"/>
      <c r="NJW98" s="253"/>
      <c r="NJX98" s="255"/>
      <c r="NJY98" s="255"/>
      <c r="NJZ98" s="256"/>
      <c r="NKC98" s="251"/>
      <c r="NKD98" s="251"/>
      <c r="NKE98" s="251"/>
      <c r="NKF98" s="251"/>
      <c r="NKG98" s="251"/>
      <c r="NKH98" s="251"/>
      <c r="NKI98" s="252"/>
      <c r="NKJ98" s="253"/>
      <c r="NKO98" s="254"/>
      <c r="NKR98" s="252"/>
      <c r="NKS98" s="252"/>
      <c r="NKT98" s="252"/>
      <c r="NKU98" s="252"/>
      <c r="NKV98" s="253"/>
      <c r="NKW98" s="253"/>
      <c r="NKX98" s="255"/>
      <c r="NKY98" s="255"/>
      <c r="NKZ98" s="256"/>
      <c r="NLC98" s="251"/>
      <c r="NLD98" s="251"/>
      <c r="NLE98" s="251"/>
      <c r="NLF98" s="251"/>
      <c r="NLG98" s="251"/>
      <c r="NLH98" s="251"/>
      <c r="NLI98" s="252"/>
      <c r="NLJ98" s="253"/>
      <c r="NLO98" s="254"/>
      <c r="NLR98" s="252"/>
      <c r="NLS98" s="252"/>
      <c r="NLT98" s="252"/>
      <c r="NLU98" s="252"/>
      <c r="NLV98" s="253"/>
      <c r="NLW98" s="253"/>
      <c r="NLX98" s="255"/>
      <c r="NLY98" s="255"/>
      <c r="NLZ98" s="256"/>
      <c r="NMC98" s="251"/>
      <c r="NMD98" s="251"/>
      <c r="NME98" s="251"/>
      <c r="NMF98" s="251"/>
      <c r="NMG98" s="251"/>
      <c r="NMH98" s="251"/>
      <c r="NMI98" s="252"/>
      <c r="NMJ98" s="253"/>
      <c r="NMO98" s="254"/>
      <c r="NMR98" s="252"/>
      <c r="NMS98" s="252"/>
      <c r="NMT98" s="252"/>
      <c r="NMU98" s="252"/>
      <c r="NMV98" s="253"/>
      <c r="NMW98" s="253"/>
      <c r="NMX98" s="255"/>
      <c r="NMY98" s="255"/>
      <c r="NMZ98" s="256"/>
      <c r="NNC98" s="251"/>
      <c r="NND98" s="251"/>
      <c r="NNE98" s="251"/>
      <c r="NNF98" s="251"/>
      <c r="NNG98" s="251"/>
      <c r="NNH98" s="251"/>
      <c r="NNI98" s="252"/>
      <c r="NNJ98" s="253"/>
      <c r="NNO98" s="254"/>
      <c r="NNR98" s="252"/>
      <c r="NNS98" s="252"/>
      <c r="NNT98" s="252"/>
      <c r="NNU98" s="252"/>
      <c r="NNV98" s="253"/>
      <c r="NNW98" s="253"/>
      <c r="NNX98" s="255"/>
      <c r="NNY98" s="255"/>
      <c r="NNZ98" s="256"/>
      <c r="NOC98" s="251"/>
      <c r="NOD98" s="251"/>
      <c r="NOE98" s="251"/>
      <c r="NOF98" s="251"/>
      <c r="NOG98" s="251"/>
      <c r="NOH98" s="251"/>
      <c r="NOI98" s="252"/>
      <c r="NOJ98" s="253"/>
      <c r="NOO98" s="254"/>
      <c r="NOR98" s="252"/>
      <c r="NOS98" s="252"/>
      <c r="NOT98" s="252"/>
      <c r="NOU98" s="252"/>
      <c r="NOV98" s="253"/>
      <c r="NOW98" s="253"/>
      <c r="NOX98" s="255"/>
      <c r="NOY98" s="255"/>
      <c r="NOZ98" s="256"/>
      <c r="NPC98" s="251"/>
      <c r="NPD98" s="251"/>
      <c r="NPE98" s="251"/>
      <c r="NPF98" s="251"/>
      <c r="NPG98" s="251"/>
      <c r="NPH98" s="251"/>
      <c r="NPI98" s="252"/>
      <c r="NPJ98" s="253"/>
      <c r="NPO98" s="254"/>
      <c r="NPR98" s="252"/>
      <c r="NPS98" s="252"/>
      <c r="NPT98" s="252"/>
      <c r="NPU98" s="252"/>
      <c r="NPV98" s="253"/>
      <c r="NPW98" s="253"/>
      <c r="NPX98" s="255"/>
      <c r="NPY98" s="255"/>
      <c r="NPZ98" s="256"/>
      <c r="NQC98" s="251"/>
      <c r="NQD98" s="251"/>
      <c r="NQE98" s="251"/>
      <c r="NQF98" s="251"/>
      <c r="NQG98" s="251"/>
      <c r="NQH98" s="251"/>
      <c r="NQI98" s="252"/>
      <c r="NQJ98" s="253"/>
      <c r="NQO98" s="254"/>
      <c r="NQR98" s="252"/>
      <c r="NQS98" s="252"/>
      <c r="NQT98" s="252"/>
      <c r="NQU98" s="252"/>
      <c r="NQV98" s="253"/>
      <c r="NQW98" s="253"/>
      <c r="NQX98" s="255"/>
      <c r="NQY98" s="255"/>
      <c r="NQZ98" s="256"/>
      <c r="NRC98" s="251"/>
      <c r="NRD98" s="251"/>
      <c r="NRE98" s="251"/>
      <c r="NRF98" s="251"/>
      <c r="NRG98" s="251"/>
      <c r="NRH98" s="251"/>
      <c r="NRI98" s="252"/>
      <c r="NRJ98" s="253"/>
      <c r="NRO98" s="254"/>
      <c r="NRR98" s="252"/>
      <c r="NRS98" s="252"/>
      <c r="NRT98" s="252"/>
      <c r="NRU98" s="252"/>
      <c r="NRV98" s="253"/>
      <c r="NRW98" s="253"/>
      <c r="NRX98" s="255"/>
      <c r="NRY98" s="255"/>
      <c r="NRZ98" s="256"/>
      <c r="NSC98" s="251"/>
      <c r="NSD98" s="251"/>
      <c r="NSE98" s="251"/>
      <c r="NSF98" s="251"/>
      <c r="NSG98" s="251"/>
      <c r="NSH98" s="251"/>
      <c r="NSI98" s="252"/>
      <c r="NSJ98" s="253"/>
      <c r="NSO98" s="254"/>
      <c r="NSR98" s="252"/>
      <c r="NSS98" s="252"/>
      <c r="NST98" s="252"/>
      <c r="NSU98" s="252"/>
      <c r="NSV98" s="253"/>
      <c r="NSW98" s="253"/>
      <c r="NSX98" s="255"/>
      <c r="NSY98" s="255"/>
      <c r="NSZ98" s="256"/>
      <c r="NTC98" s="251"/>
      <c r="NTD98" s="251"/>
      <c r="NTE98" s="251"/>
      <c r="NTF98" s="251"/>
      <c r="NTG98" s="251"/>
      <c r="NTH98" s="251"/>
      <c r="NTI98" s="252"/>
      <c r="NTJ98" s="253"/>
      <c r="NTO98" s="254"/>
      <c r="NTR98" s="252"/>
      <c r="NTS98" s="252"/>
      <c r="NTT98" s="252"/>
      <c r="NTU98" s="252"/>
      <c r="NTV98" s="253"/>
      <c r="NTW98" s="253"/>
      <c r="NTX98" s="255"/>
      <c r="NTY98" s="255"/>
      <c r="NTZ98" s="256"/>
      <c r="NUC98" s="251"/>
      <c r="NUD98" s="251"/>
      <c r="NUE98" s="251"/>
      <c r="NUF98" s="251"/>
      <c r="NUG98" s="251"/>
      <c r="NUH98" s="251"/>
      <c r="NUI98" s="252"/>
      <c r="NUJ98" s="253"/>
      <c r="NUO98" s="254"/>
      <c r="NUR98" s="252"/>
      <c r="NUS98" s="252"/>
      <c r="NUT98" s="252"/>
      <c r="NUU98" s="252"/>
      <c r="NUV98" s="253"/>
      <c r="NUW98" s="253"/>
      <c r="NUX98" s="255"/>
      <c r="NUY98" s="255"/>
      <c r="NUZ98" s="256"/>
      <c r="NVC98" s="251"/>
      <c r="NVD98" s="251"/>
      <c r="NVE98" s="251"/>
      <c r="NVF98" s="251"/>
      <c r="NVG98" s="251"/>
      <c r="NVH98" s="251"/>
      <c r="NVI98" s="252"/>
      <c r="NVJ98" s="253"/>
      <c r="NVO98" s="254"/>
      <c r="NVR98" s="252"/>
      <c r="NVS98" s="252"/>
      <c r="NVT98" s="252"/>
      <c r="NVU98" s="252"/>
      <c r="NVV98" s="253"/>
      <c r="NVW98" s="253"/>
      <c r="NVX98" s="255"/>
      <c r="NVY98" s="255"/>
      <c r="NVZ98" s="256"/>
      <c r="NWC98" s="251"/>
      <c r="NWD98" s="251"/>
      <c r="NWE98" s="251"/>
      <c r="NWF98" s="251"/>
      <c r="NWG98" s="251"/>
      <c r="NWH98" s="251"/>
      <c r="NWI98" s="252"/>
      <c r="NWJ98" s="253"/>
      <c r="NWO98" s="254"/>
      <c r="NWR98" s="252"/>
      <c r="NWS98" s="252"/>
      <c r="NWT98" s="252"/>
      <c r="NWU98" s="252"/>
      <c r="NWV98" s="253"/>
      <c r="NWW98" s="253"/>
      <c r="NWX98" s="255"/>
      <c r="NWY98" s="255"/>
      <c r="NWZ98" s="256"/>
      <c r="NXC98" s="251"/>
      <c r="NXD98" s="251"/>
      <c r="NXE98" s="251"/>
      <c r="NXF98" s="251"/>
      <c r="NXG98" s="251"/>
      <c r="NXH98" s="251"/>
      <c r="NXI98" s="252"/>
      <c r="NXJ98" s="253"/>
      <c r="NXO98" s="254"/>
      <c r="NXR98" s="252"/>
      <c r="NXS98" s="252"/>
      <c r="NXT98" s="252"/>
      <c r="NXU98" s="252"/>
      <c r="NXV98" s="253"/>
      <c r="NXW98" s="253"/>
      <c r="NXX98" s="255"/>
      <c r="NXY98" s="255"/>
      <c r="NXZ98" s="256"/>
      <c r="NYC98" s="251"/>
      <c r="NYD98" s="251"/>
      <c r="NYE98" s="251"/>
      <c r="NYF98" s="251"/>
      <c r="NYG98" s="251"/>
      <c r="NYH98" s="251"/>
      <c r="NYI98" s="252"/>
      <c r="NYJ98" s="253"/>
      <c r="NYO98" s="254"/>
      <c r="NYR98" s="252"/>
      <c r="NYS98" s="252"/>
      <c r="NYT98" s="252"/>
      <c r="NYU98" s="252"/>
      <c r="NYV98" s="253"/>
      <c r="NYW98" s="253"/>
      <c r="NYX98" s="255"/>
      <c r="NYY98" s="255"/>
      <c r="NYZ98" s="256"/>
      <c r="NZC98" s="251"/>
      <c r="NZD98" s="251"/>
      <c r="NZE98" s="251"/>
      <c r="NZF98" s="251"/>
      <c r="NZG98" s="251"/>
      <c r="NZH98" s="251"/>
      <c r="NZI98" s="252"/>
      <c r="NZJ98" s="253"/>
      <c r="NZO98" s="254"/>
      <c r="NZR98" s="252"/>
      <c r="NZS98" s="252"/>
      <c r="NZT98" s="252"/>
      <c r="NZU98" s="252"/>
      <c r="NZV98" s="253"/>
      <c r="NZW98" s="253"/>
      <c r="NZX98" s="255"/>
      <c r="NZY98" s="255"/>
      <c r="NZZ98" s="256"/>
      <c r="OAC98" s="251"/>
      <c r="OAD98" s="251"/>
      <c r="OAE98" s="251"/>
      <c r="OAF98" s="251"/>
      <c r="OAG98" s="251"/>
      <c r="OAH98" s="251"/>
      <c r="OAI98" s="252"/>
      <c r="OAJ98" s="253"/>
      <c r="OAO98" s="254"/>
      <c r="OAR98" s="252"/>
      <c r="OAS98" s="252"/>
      <c r="OAT98" s="252"/>
      <c r="OAU98" s="252"/>
      <c r="OAV98" s="253"/>
      <c r="OAW98" s="253"/>
      <c r="OAX98" s="255"/>
      <c r="OAY98" s="255"/>
      <c r="OAZ98" s="256"/>
      <c r="OBC98" s="251"/>
      <c r="OBD98" s="251"/>
      <c r="OBE98" s="251"/>
      <c r="OBF98" s="251"/>
      <c r="OBG98" s="251"/>
      <c r="OBH98" s="251"/>
      <c r="OBI98" s="252"/>
      <c r="OBJ98" s="253"/>
      <c r="OBO98" s="254"/>
      <c r="OBR98" s="252"/>
      <c r="OBS98" s="252"/>
      <c r="OBT98" s="252"/>
      <c r="OBU98" s="252"/>
      <c r="OBV98" s="253"/>
      <c r="OBW98" s="253"/>
      <c r="OBX98" s="255"/>
      <c r="OBY98" s="255"/>
      <c r="OBZ98" s="256"/>
      <c r="OCC98" s="251"/>
      <c r="OCD98" s="251"/>
      <c r="OCE98" s="251"/>
      <c r="OCF98" s="251"/>
      <c r="OCG98" s="251"/>
      <c r="OCH98" s="251"/>
      <c r="OCI98" s="252"/>
      <c r="OCJ98" s="253"/>
      <c r="OCO98" s="254"/>
      <c r="OCR98" s="252"/>
      <c r="OCS98" s="252"/>
      <c r="OCT98" s="252"/>
      <c r="OCU98" s="252"/>
      <c r="OCV98" s="253"/>
      <c r="OCW98" s="253"/>
      <c r="OCX98" s="255"/>
      <c r="OCY98" s="255"/>
      <c r="OCZ98" s="256"/>
      <c r="ODC98" s="251"/>
      <c r="ODD98" s="251"/>
      <c r="ODE98" s="251"/>
      <c r="ODF98" s="251"/>
      <c r="ODG98" s="251"/>
      <c r="ODH98" s="251"/>
      <c r="ODI98" s="252"/>
      <c r="ODJ98" s="253"/>
      <c r="ODO98" s="254"/>
      <c r="ODR98" s="252"/>
      <c r="ODS98" s="252"/>
      <c r="ODT98" s="252"/>
      <c r="ODU98" s="252"/>
      <c r="ODV98" s="253"/>
      <c r="ODW98" s="253"/>
      <c r="ODX98" s="255"/>
      <c r="ODY98" s="255"/>
      <c r="ODZ98" s="256"/>
      <c r="OEC98" s="251"/>
      <c r="OED98" s="251"/>
      <c r="OEE98" s="251"/>
      <c r="OEF98" s="251"/>
      <c r="OEG98" s="251"/>
      <c r="OEH98" s="251"/>
      <c r="OEI98" s="252"/>
      <c r="OEJ98" s="253"/>
      <c r="OEO98" s="254"/>
      <c r="OER98" s="252"/>
      <c r="OES98" s="252"/>
      <c r="OET98" s="252"/>
      <c r="OEU98" s="252"/>
      <c r="OEV98" s="253"/>
      <c r="OEW98" s="253"/>
      <c r="OEX98" s="255"/>
      <c r="OEY98" s="255"/>
      <c r="OEZ98" s="256"/>
      <c r="OFC98" s="251"/>
      <c r="OFD98" s="251"/>
      <c r="OFE98" s="251"/>
      <c r="OFF98" s="251"/>
      <c r="OFG98" s="251"/>
      <c r="OFH98" s="251"/>
      <c r="OFI98" s="252"/>
      <c r="OFJ98" s="253"/>
      <c r="OFO98" s="254"/>
      <c r="OFR98" s="252"/>
      <c r="OFS98" s="252"/>
      <c r="OFT98" s="252"/>
      <c r="OFU98" s="252"/>
      <c r="OFV98" s="253"/>
      <c r="OFW98" s="253"/>
      <c r="OFX98" s="255"/>
      <c r="OFY98" s="255"/>
      <c r="OFZ98" s="256"/>
      <c r="OGC98" s="251"/>
      <c r="OGD98" s="251"/>
      <c r="OGE98" s="251"/>
      <c r="OGF98" s="251"/>
      <c r="OGG98" s="251"/>
      <c r="OGH98" s="251"/>
      <c r="OGI98" s="252"/>
      <c r="OGJ98" s="253"/>
      <c r="OGO98" s="254"/>
      <c r="OGR98" s="252"/>
      <c r="OGS98" s="252"/>
      <c r="OGT98" s="252"/>
      <c r="OGU98" s="252"/>
      <c r="OGV98" s="253"/>
      <c r="OGW98" s="253"/>
      <c r="OGX98" s="255"/>
      <c r="OGY98" s="255"/>
      <c r="OGZ98" s="256"/>
      <c r="OHC98" s="251"/>
      <c r="OHD98" s="251"/>
      <c r="OHE98" s="251"/>
      <c r="OHF98" s="251"/>
      <c r="OHG98" s="251"/>
      <c r="OHH98" s="251"/>
      <c r="OHI98" s="252"/>
      <c r="OHJ98" s="253"/>
      <c r="OHO98" s="254"/>
      <c r="OHR98" s="252"/>
      <c r="OHS98" s="252"/>
      <c r="OHT98" s="252"/>
      <c r="OHU98" s="252"/>
      <c r="OHV98" s="253"/>
      <c r="OHW98" s="253"/>
      <c r="OHX98" s="255"/>
      <c r="OHY98" s="255"/>
      <c r="OHZ98" s="256"/>
      <c r="OIC98" s="251"/>
      <c r="OID98" s="251"/>
      <c r="OIE98" s="251"/>
      <c r="OIF98" s="251"/>
      <c r="OIG98" s="251"/>
      <c r="OIH98" s="251"/>
      <c r="OII98" s="252"/>
      <c r="OIJ98" s="253"/>
      <c r="OIO98" s="254"/>
      <c r="OIR98" s="252"/>
      <c r="OIS98" s="252"/>
      <c r="OIT98" s="252"/>
      <c r="OIU98" s="252"/>
      <c r="OIV98" s="253"/>
      <c r="OIW98" s="253"/>
      <c r="OIX98" s="255"/>
      <c r="OIY98" s="255"/>
      <c r="OIZ98" s="256"/>
      <c r="OJC98" s="251"/>
      <c r="OJD98" s="251"/>
      <c r="OJE98" s="251"/>
      <c r="OJF98" s="251"/>
      <c r="OJG98" s="251"/>
      <c r="OJH98" s="251"/>
      <c r="OJI98" s="252"/>
      <c r="OJJ98" s="253"/>
      <c r="OJO98" s="254"/>
      <c r="OJR98" s="252"/>
      <c r="OJS98" s="252"/>
      <c r="OJT98" s="252"/>
      <c r="OJU98" s="252"/>
      <c r="OJV98" s="253"/>
      <c r="OJW98" s="253"/>
      <c r="OJX98" s="255"/>
      <c r="OJY98" s="255"/>
      <c r="OJZ98" s="256"/>
      <c r="OKC98" s="251"/>
      <c r="OKD98" s="251"/>
      <c r="OKE98" s="251"/>
      <c r="OKF98" s="251"/>
      <c r="OKG98" s="251"/>
      <c r="OKH98" s="251"/>
      <c r="OKI98" s="252"/>
      <c r="OKJ98" s="253"/>
      <c r="OKO98" s="254"/>
      <c r="OKR98" s="252"/>
      <c r="OKS98" s="252"/>
      <c r="OKT98" s="252"/>
      <c r="OKU98" s="252"/>
      <c r="OKV98" s="253"/>
      <c r="OKW98" s="253"/>
      <c r="OKX98" s="255"/>
      <c r="OKY98" s="255"/>
      <c r="OKZ98" s="256"/>
      <c r="OLC98" s="251"/>
      <c r="OLD98" s="251"/>
      <c r="OLE98" s="251"/>
      <c r="OLF98" s="251"/>
      <c r="OLG98" s="251"/>
      <c r="OLH98" s="251"/>
      <c r="OLI98" s="252"/>
      <c r="OLJ98" s="253"/>
      <c r="OLO98" s="254"/>
      <c r="OLR98" s="252"/>
      <c r="OLS98" s="252"/>
      <c r="OLT98" s="252"/>
      <c r="OLU98" s="252"/>
      <c r="OLV98" s="253"/>
      <c r="OLW98" s="253"/>
      <c r="OLX98" s="255"/>
      <c r="OLY98" s="255"/>
      <c r="OLZ98" s="256"/>
      <c r="OMC98" s="251"/>
      <c r="OMD98" s="251"/>
      <c r="OME98" s="251"/>
      <c r="OMF98" s="251"/>
      <c r="OMG98" s="251"/>
      <c r="OMH98" s="251"/>
      <c r="OMI98" s="252"/>
      <c r="OMJ98" s="253"/>
      <c r="OMO98" s="254"/>
      <c r="OMR98" s="252"/>
      <c r="OMS98" s="252"/>
      <c r="OMT98" s="252"/>
      <c r="OMU98" s="252"/>
      <c r="OMV98" s="253"/>
      <c r="OMW98" s="253"/>
      <c r="OMX98" s="255"/>
      <c r="OMY98" s="255"/>
      <c r="OMZ98" s="256"/>
      <c r="ONC98" s="251"/>
      <c r="OND98" s="251"/>
      <c r="ONE98" s="251"/>
      <c r="ONF98" s="251"/>
      <c r="ONG98" s="251"/>
      <c r="ONH98" s="251"/>
      <c r="ONI98" s="252"/>
      <c r="ONJ98" s="253"/>
      <c r="ONO98" s="254"/>
      <c r="ONR98" s="252"/>
      <c r="ONS98" s="252"/>
      <c r="ONT98" s="252"/>
      <c r="ONU98" s="252"/>
      <c r="ONV98" s="253"/>
      <c r="ONW98" s="253"/>
      <c r="ONX98" s="255"/>
      <c r="ONY98" s="255"/>
      <c r="ONZ98" s="256"/>
      <c r="OOC98" s="251"/>
      <c r="OOD98" s="251"/>
      <c r="OOE98" s="251"/>
      <c r="OOF98" s="251"/>
      <c r="OOG98" s="251"/>
      <c r="OOH98" s="251"/>
      <c r="OOI98" s="252"/>
      <c r="OOJ98" s="253"/>
      <c r="OOO98" s="254"/>
      <c r="OOR98" s="252"/>
      <c r="OOS98" s="252"/>
      <c r="OOT98" s="252"/>
      <c r="OOU98" s="252"/>
      <c r="OOV98" s="253"/>
      <c r="OOW98" s="253"/>
      <c r="OOX98" s="255"/>
      <c r="OOY98" s="255"/>
      <c r="OOZ98" s="256"/>
      <c r="OPC98" s="251"/>
      <c r="OPD98" s="251"/>
      <c r="OPE98" s="251"/>
      <c r="OPF98" s="251"/>
      <c r="OPG98" s="251"/>
      <c r="OPH98" s="251"/>
      <c r="OPI98" s="252"/>
      <c r="OPJ98" s="253"/>
      <c r="OPO98" s="254"/>
      <c r="OPR98" s="252"/>
      <c r="OPS98" s="252"/>
      <c r="OPT98" s="252"/>
      <c r="OPU98" s="252"/>
      <c r="OPV98" s="253"/>
      <c r="OPW98" s="253"/>
      <c r="OPX98" s="255"/>
      <c r="OPY98" s="255"/>
      <c r="OPZ98" s="256"/>
      <c r="OQC98" s="251"/>
      <c r="OQD98" s="251"/>
      <c r="OQE98" s="251"/>
      <c r="OQF98" s="251"/>
      <c r="OQG98" s="251"/>
      <c r="OQH98" s="251"/>
      <c r="OQI98" s="252"/>
      <c r="OQJ98" s="253"/>
      <c r="OQO98" s="254"/>
      <c r="OQR98" s="252"/>
      <c r="OQS98" s="252"/>
      <c r="OQT98" s="252"/>
      <c r="OQU98" s="252"/>
      <c r="OQV98" s="253"/>
      <c r="OQW98" s="253"/>
      <c r="OQX98" s="255"/>
      <c r="OQY98" s="255"/>
      <c r="OQZ98" s="256"/>
      <c r="ORC98" s="251"/>
      <c r="ORD98" s="251"/>
      <c r="ORE98" s="251"/>
      <c r="ORF98" s="251"/>
      <c r="ORG98" s="251"/>
      <c r="ORH98" s="251"/>
      <c r="ORI98" s="252"/>
      <c r="ORJ98" s="253"/>
      <c r="ORO98" s="254"/>
      <c r="ORR98" s="252"/>
      <c r="ORS98" s="252"/>
      <c r="ORT98" s="252"/>
      <c r="ORU98" s="252"/>
      <c r="ORV98" s="253"/>
      <c r="ORW98" s="253"/>
      <c r="ORX98" s="255"/>
      <c r="ORY98" s="255"/>
      <c r="ORZ98" s="256"/>
      <c r="OSC98" s="251"/>
      <c r="OSD98" s="251"/>
      <c r="OSE98" s="251"/>
      <c r="OSF98" s="251"/>
      <c r="OSG98" s="251"/>
      <c r="OSH98" s="251"/>
      <c r="OSI98" s="252"/>
      <c r="OSJ98" s="253"/>
      <c r="OSO98" s="254"/>
      <c r="OSR98" s="252"/>
      <c r="OSS98" s="252"/>
      <c r="OST98" s="252"/>
      <c r="OSU98" s="252"/>
      <c r="OSV98" s="253"/>
      <c r="OSW98" s="253"/>
      <c r="OSX98" s="255"/>
      <c r="OSY98" s="255"/>
      <c r="OSZ98" s="256"/>
      <c r="OTC98" s="251"/>
      <c r="OTD98" s="251"/>
      <c r="OTE98" s="251"/>
      <c r="OTF98" s="251"/>
      <c r="OTG98" s="251"/>
      <c r="OTH98" s="251"/>
      <c r="OTI98" s="252"/>
      <c r="OTJ98" s="253"/>
      <c r="OTO98" s="254"/>
      <c r="OTR98" s="252"/>
      <c r="OTS98" s="252"/>
      <c r="OTT98" s="252"/>
      <c r="OTU98" s="252"/>
      <c r="OTV98" s="253"/>
      <c r="OTW98" s="253"/>
      <c r="OTX98" s="255"/>
      <c r="OTY98" s="255"/>
      <c r="OTZ98" s="256"/>
      <c r="OUC98" s="251"/>
      <c r="OUD98" s="251"/>
      <c r="OUE98" s="251"/>
      <c r="OUF98" s="251"/>
      <c r="OUG98" s="251"/>
      <c r="OUH98" s="251"/>
      <c r="OUI98" s="252"/>
      <c r="OUJ98" s="253"/>
      <c r="OUO98" s="254"/>
      <c r="OUR98" s="252"/>
      <c r="OUS98" s="252"/>
      <c r="OUT98" s="252"/>
      <c r="OUU98" s="252"/>
      <c r="OUV98" s="253"/>
      <c r="OUW98" s="253"/>
      <c r="OUX98" s="255"/>
      <c r="OUY98" s="255"/>
      <c r="OUZ98" s="256"/>
      <c r="OVC98" s="251"/>
      <c r="OVD98" s="251"/>
      <c r="OVE98" s="251"/>
      <c r="OVF98" s="251"/>
      <c r="OVG98" s="251"/>
      <c r="OVH98" s="251"/>
      <c r="OVI98" s="252"/>
      <c r="OVJ98" s="253"/>
      <c r="OVO98" s="254"/>
      <c r="OVR98" s="252"/>
      <c r="OVS98" s="252"/>
      <c r="OVT98" s="252"/>
      <c r="OVU98" s="252"/>
      <c r="OVV98" s="253"/>
      <c r="OVW98" s="253"/>
      <c r="OVX98" s="255"/>
      <c r="OVY98" s="255"/>
      <c r="OVZ98" s="256"/>
      <c r="OWC98" s="251"/>
      <c r="OWD98" s="251"/>
      <c r="OWE98" s="251"/>
      <c r="OWF98" s="251"/>
      <c r="OWG98" s="251"/>
      <c r="OWH98" s="251"/>
      <c r="OWI98" s="252"/>
      <c r="OWJ98" s="253"/>
      <c r="OWO98" s="254"/>
      <c r="OWR98" s="252"/>
      <c r="OWS98" s="252"/>
      <c r="OWT98" s="252"/>
      <c r="OWU98" s="252"/>
      <c r="OWV98" s="253"/>
      <c r="OWW98" s="253"/>
      <c r="OWX98" s="255"/>
      <c r="OWY98" s="255"/>
      <c r="OWZ98" s="256"/>
      <c r="OXC98" s="251"/>
      <c r="OXD98" s="251"/>
      <c r="OXE98" s="251"/>
      <c r="OXF98" s="251"/>
      <c r="OXG98" s="251"/>
      <c r="OXH98" s="251"/>
      <c r="OXI98" s="252"/>
      <c r="OXJ98" s="253"/>
      <c r="OXO98" s="254"/>
      <c r="OXR98" s="252"/>
      <c r="OXS98" s="252"/>
      <c r="OXT98" s="252"/>
      <c r="OXU98" s="252"/>
      <c r="OXV98" s="253"/>
      <c r="OXW98" s="253"/>
      <c r="OXX98" s="255"/>
      <c r="OXY98" s="255"/>
      <c r="OXZ98" s="256"/>
      <c r="OYC98" s="251"/>
      <c r="OYD98" s="251"/>
      <c r="OYE98" s="251"/>
      <c r="OYF98" s="251"/>
      <c r="OYG98" s="251"/>
      <c r="OYH98" s="251"/>
      <c r="OYI98" s="252"/>
      <c r="OYJ98" s="253"/>
      <c r="OYO98" s="254"/>
      <c r="OYR98" s="252"/>
      <c r="OYS98" s="252"/>
      <c r="OYT98" s="252"/>
      <c r="OYU98" s="252"/>
      <c r="OYV98" s="253"/>
      <c r="OYW98" s="253"/>
      <c r="OYX98" s="255"/>
      <c r="OYY98" s="255"/>
      <c r="OYZ98" s="256"/>
      <c r="OZC98" s="251"/>
      <c r="OZD98" s="251"/>
      <c r="OZE98" s="251"/>
      <c r="OZF98" s="251"/>
      <c r="OZG98" s="251"/>
      <c r="OZH98" s="251"/>
      <c r="OZI98" s="252"/>
      <c r="OZJ98" s="253"/>
      <c r="OZO98" s="254"/>
      <c r="OZR98" s="252"/>
      <c r="OZS98" s="252"/>
      <c r="OZT98" s="252"/>
      <c r="OZU98" s="252"/>
      <c r="OZV98" s="253"/>
      <c r="OZW98" s="253"/>
      <c r="OZX98" s="255"/>
      <c r="OZY98" s="255"/>
      <c r="OZZ98" s="256"/>
      <c r="PAC98" s="251"/>
      <c r="PAD98" s="251"/>
      <c r="PAE98" s="251"/>
      <c r="PAF98" s="251"/>
      <c r="PAG98" s="251"/>
      <c r="PAH98" s="251"/>
      <c r="PAI98" s="252"/>
      <c r="PAJ98" s="253"/>
      <c r="PAO98" s="254"/>
      <c r="PAR98" s="252"/>
      <c r="PAS98" s="252"/>
      <c r="PAT98" s="252"/>
      <c r="PAU98" s="252"/>
      <c r="PAV98" s="253"/>
      <c r="PAW98" s="253"/>
      <c r="PAX98" s="255"/>
      <c r="PAY98" s="255"/>
      <c r="PAZ98" s="256"/>
      <c r="PBC98" s="251"/>
      <c r="PBD98" s="251"/>
      <c r="PBE98" s="251"/>
      <c r="PBF98" s="251"/>
      <c r="PBG98" s="251"/>
      <c r="PBH98" s="251"/>
      <c r="PBI98" s="252"/>
      <c r="PBJ98" s="253"/>
      <c r="PBO98" s="254"/>
      <c r="PBR98" s="252"/>
      <c r="PBS98" s="252"/>
      <c r="PBT98" s="252"/>
      <c r="PBU98" s="252"/>
      <c r="PBV98" s="253"/>
      <c r="PBW98" s="253"/>
      <c r="PBX98" s="255"/>
      <c r="PBY98" s="255"/>
      <c r="PBZ98" s="256"/>
      <c r="PCC98" s="251"/>
      <c r="PCD98" s="251"/>
      <c r="PCE98" s="251"/>
      <c r="PCF98" s="251"/>
      <c r="PCG98" s="251"/>
      <c r="PCH98" s="251"/>
      <c r="PCI98" s="252"/>
      <c r="PCJ98" s="253"/>
      <c r="PCO98" s="254"/>
      <c r="PCR98" s="252"/>
      <c r="PCS98" s="252"/>
      <c r="PCT98" s="252"/>
      <c r="PCU98" s="252"/>
      <c r="PCV98" s="253"/>
      <c r="PCW98" s="253"/>
      <c r="PCX98" s="255"/>
      <c r="PCY98" s="255"/>
      <c r="PCZ98" s="256"/>
      <c r="PDC98" s="251"/>
      <c r="PDD98" s="251"/>
      <c r="PDE98" s="251"/>
      <c r="PDF98" s="251"/>
      <c r="PDG98" s="251"/>
      <c r="PDH98" s="251"/>
      <c r="PDI98" s="252"/>
      <c r="PDJ98" s="253"/>
      <c r="PDO98" s="254"/>
      <c r="PDR98" s="252"/>
      <c r="PDS98" s="252"/>
      <c r="PDT98" s="252"/>
      <c r="PDU98" s="252"/>
      <c r="PDV98" s="253"/>
      <c r="PDW98" s="253"/>
      <c r="PDX98" s="255"/>
      <c r="PDY98" s="255"/>
      <c r="PDZ98" s="256"/>
      <c r="PEC98" s="251"/>
      <c r="PED98" s="251"/>
      <c r="PEE98" s="251"/>
      <c r="PEF98" s="251"/>
      <c r="PEG98" s="251"/>
      <c r="PEH98" s="251"/>
      <c r="PEI98" s="252"/>
      <c r="PEJ98" s="253"/>
      <c r="PEO98" s="254"/>
      <c r="PER98" s="252"/>
      <c r="PES98" s="252"/>
      <c r="PET98" s="252"/>
      <c r="PEU98" s="252"/>
      <c r="PEV98" s="253"/>
      <c r="PEW98" s="253"/>
      <c r="PEX98" s="255"/>
      <c r="PEY98" s="255"/>
      <c r="PEZ98" s="256"/>
      <c r="PFC98" s="251"/>
      <c r="PFD98" s="251"/>
      <c r="PFE98" s="251"/>
      <c r="PFF98" s="251"/>
      <c r="PFG98" s="251"/>
      <c r="PFH98" s="251"/>
      <c r="PFI98" s="252"/>
      <c r="PFJ98" s="253"/>
      <c r="PFO98" s="254"/>
      <c r="PFR98" s="252"/>
      <c r="PFS98" s="252"/>
      <c r="PFT98" s="252"/>
      <c r="PFU98" s="252"/>
      <c r="PFV98" s="253"/>
      <c r="PFW98" s="253"/>
      <c r="PFX98" s="255"/>
      <c r="PFY98" s="255"/>
      <c r="PFZ98" s="256"/>
      <c r="PGC98" s="251"/>
      <c r="PGD98" s="251"/>
      <c r="PGE98" s="251"/>
      <c r="PGF98" s="251"/>
      <c r="PGG98" s="251"/>
      <c r="PGH98" s="251"/>
      <c r="PGI98" s="252"/>
      <c r="PGJ98" s="253"/>
      <c r="PGO98" s="254"/>
      <c r="PGR98" s="252"/>
      <c r="PGS98" s="252"/>
      <c r="PGT98" s="252"/>
      <c r="PGU98" s="252"/>
      <c r="PGV98" s="253"/>
      <c r="PGW98" s="253"/>
      <c r="PGX98" s="255"/>
      <c r="PGY98" s="255"/>
      <c r="PGZ98" s="256"/>
      <c r="PHC98" s="251"/>
      <c r="PHD98" s="251"/>
      <c r="PHE98" s="251"/>
      <c r="PHF98" s="251"/>
      <c r="PHG98" s="251"/>
      <c r="PHH98" s="251"/>
      <c r="PHI98" s="252"/>
      <c r="PHJ98" s="253"/>
      <c r="PHO98" s="254"/>
      <c r="PHR98" s="252"/>
      <c r="PHS98" s="252"/>
      <c r="PHT98" s="252"/>
      <c r="PHU98" s="252"/>
      <c r="PHV98" s="253"/>
      <c r="PHW98" s="253"/>
      <c r="PHX98" s="255"/>
      <c r="PHY98" s="255"/>
      <c r="PHZ98" s="256"/>
      <c r="PIC98" s="251"/>
      <c r="PID98" s="251"/>
      <c r="PIE98" s="251"/>
      <c r="PIF98" s="251"/>
      <c r="PIG98" s="251"/>
      <c r="PIH98" s="251"/>
      <c r="PII98" s="252"/>
      <c r="PIJ98" s="253"/>
      <c r="PIO98" s="254"/>
      <c r="PIR98" s="252"/>
      <c r="PIS98" s="252"/>
      <c r="PIT98" s="252"/>
      <c r="PIU98" s="252"/>
      <c r="PIV98" s="253"/>
      <c r="PIW98" s="253"/>
      <c r="PIX98" s="255"/>
      <c r="PIY98" s="255"/>
      <c r="PIZ98" s="256"/>
      <c r="PJC98" s="251"/>
      <c r="PJD98" s="251"/>
      <c r="PJE98" s="251"/>
      <c r="PJF98" s="251"/>
      <c r="PJG98" s="251"/>
      <c r="PJH98" s="251"/>
      <c r="PJI98" s="252"/>
      <c r="PJJ98" s="253"/>
      <c r="PJO98" s="254"/>
      <c r="PJR98" s="252"/>
      <c r="PJS98" s="252"/>
      <c r="PJT98" s="252"/>
      <c r="PJU98" s="252"/>
      <c r="PJV98" s="253"/>
      <c r="PJW98" s="253"/>
      <c r="PJX98" s="255"/>
      <c r="PJY98" s="255"/>
      <c r="PJZ98" s="256"/>
      <c r="PKC98" s="251"/>
      <c r="PKD98" s="251"/>
      <c r="PKE98" s="251"/>
      <c r="PKF98" s="251"/>
      <c r="PKG98" s="251"/>
      <c r="PKH98" s="251"/>
      <c r="PKI98" s="252"/>
      <c r="PKJ98" s="253"/>
      <c r="PKO98" s="254"/>
      <c r="PKR98" s="252"/>
      <c r="PKS98" s="252"/>
      <c r="PKT98" s="252"/>
      <c r="PKU98" s="252"/>
      <c r="PKV98" s="253"/>
      <c r="PKW98" s="253"/>
      <c r="PKX98" s="255"/>
      <c r="PKY98" s="255"/>
      <c r="PKZ98" s="256"/>
      <c r="PLC98" s="251"/>
      <c r="PLD98" s="251"/>
      <c r="PLE98" s="251"/>
      <c r="PLF98" s="251"/>
      <c r="PLG98" s="251"/>
      <c r="PLH98" s="251"/>
      <c r="PLI98" s="252"/>
      <c r="PLJ98" s="253"/>
      <c r="PLO98" s="254"/>
      <c r="PLR98" s="252"/>
      <c r="PLS98" s="252"/>
      <c r="PLT98" s="252"/>
      <c r="PLU98" s="252"/>
      <c r="PLV98" s="253"/>
      <c r="PLW98" s="253"/>
      <c r="PLX98" s="255"/>
      <c r="PLY98" s="255"/>
      <c r="PLZ98" s="256"/>
      <c r="PMC98" s="251"/>
      <c r="PMD98" s="251"/>
      <c r="PME98" s="251"/>
      <c r="PMF98" s="251"/>
      <c r="PMG98" s="251"/>
      <c r="PMH98" s="251"/>
      <c r="PMI98" s="252"/>
      <c r="PMJ98" s="253"/>
      <c r="PMO98" s="254"/>
      <c r="PMR98" s="252"/>
      <c r="PMS98" s="252"/>
      <c r="PMT98" s="252"/>
      <c r="PMU98" s="252"/>
      <c r="PMV98" s="253"/>
      <c r="PMW98" s="253"/>
      <c r="PMX98" s="255"/>
      <c r="PMY98" s="255"/>
      <c r="PMZ98" s="256"/>
      <c r="PNC98" s="251"/>
      <c r="PND98" s="251"/>
      <c r="PNE98" s="251"/>
      <c r="PNF98" s="251"/>
      <c r="PNG98" s="251"/>
      <c r="PNH98" s="251"/>
      <c r="PNI98" s="252"/>
      <c r="PNJ98" s="253"/>
      <c r="PNO98" s="254"/>
      <c r="PNR98" s="252"/>
      <c r="PNS98" s="252"/>
      <c r="PNT98" s="252"/>
      <c r="PNU98" s="252"/>
      <c r="PNV98" s="253"/>
      <c r="PNW98" s="253"/>
      <c r="PNX98" s="255"/>
      <c r="PNY98" s="255"/>
      <c r="PNZ98" s="256"/>
      <c r="POC98" s="251"/>
      <c r="POD98" s="251"/>
      <c r="POE98" s="251"/>
      <c r="POF98" s="251"/>
      <c r="POG98" s="251"/>
      <c r="POH98" s="251"/>
      <c r="POI98" s="252"/>
      <c r="POJ98" s="253"/>
      <c r="POO98" s="254"/>
      <c r="POR98" s="252"/>
      <c r="POS98" s="252"/>
      <c r="POT98" s="252"/>
      <c r="POU98" s="252"/>
      <c r="POV98" s="253"/>
      <c r="POW98" s="253"/>
      <c r="POX98" s="255"/>
      <c r="POY98" s="255"/>
      <c r="POZ98" s="256"/>
      <c r="PPC98" s="251"/>
      <c r="PPD98" s="251"/>
      <c r="PPE98" s="251"/>
      <c r="PPF98" s="251"/>
      <c r="PPG98" s="251"/>
      <c r="PPH98" s="251"/>
      <c r="PPI98" s="252"/>
      <c r="PPJ98" s="253"/>
      <c r="PPO98" s="254"/>
      <c r="PPR98" s="252"/>
      <c r="PPS98" s="252"/>
      <c r="PPT98" s="252"/>
      <c r="PPU98" s="252"/>
      <c r="PPV98" s="253"/>
      <c r="PPW98" s="253"/>
      <c r="PPX98" s="255"/>
      <c r="PPY98" s="255"/>
      <c r="PPZ98" s="256"/>
      <c r="PQC98" s="251"/>
      <c r="PQD98" s="251"/>
      <c r="PQE98" s="251"/>
      <c r="PQF98" s="251"/>
      <c r="PQG98" s="251"/>
      <c r="PQH98" s="251"/>
      <c r="PQI98" s="252"/>
      <c r="PQJ98" s="253"/>
      <c r="PQO98" s="254"/>
      <c r="PQR98" s="252"/>
      <c r="PQS98" s="252"/>
      <c r="PQT98" s="252"/>
      <c r="PQU98" s="252"/>
      <c r="PQV98" s="253"/>
      <c r="PQW98" s="253"/>
      <c r="PQX98" s="255"/>
      <c r="PQY98" s="255"/>
      <c r="PQZ98" s="256"/>
      <c r="PRC98" s="251"/>
      <c r="PRD98" s="251"/>
      <c r="PRE98" s="251"/>
      <c r="PRF98" s="251"/>
      <c r="PRG98" s="251"/>
      <c r="PRH98" s="251"/>
      <c r="PRI98" s="252"/>
      <c r="PRJ98" s="253"/>
      <c r="PRO98" s="254"/>
      <c r="PRR98" s="252"/>
      <c r="PRS98" s="252"/>
      <c r="PRT98" s="252"/>
      <c r="PRU98" s="252"/>
      <c r="PRV98" s="253"/>
      <c r="PRW98" s="253"/>
      <c r="PRX98" s="255"/>
      <c r="PRY98" s="255"/>
      <c r="PRZ98" s="256"/>
      <c r="PSC98" s="251"/>
      <c r="PSD98" s="251"/>
      <c r="PSE98" s="251"/>
      <c r="PSF98" s="251"/>
      <c r="PSG98" s="251"/>
      <c r="PSH98" s="251"/>
      <c r="PSI98" s="252"/>
      <c r="PSJ98" s="253"/>
      <c r="PSO98" s="254"/>
      <c r="PSR98" s="252"/>
      <c r="PSS98" s="252"/>
      <c r="PST98" s="252"/>
      <c r="PSU98" s="252"/>
      <c r="PSV98" s="253"/>
      <c r="PSW98" s="253"/>
      <c r="PSX98" s="255"/>
      <c r="PSY98" s="255"/>
      <c r="PSZ98" s="256"/>
      <c r="PTC98" s="251"/>
      <c r="PTD98" s="251"/>
      <c r="PTE98" s="251"/>
      <c r="PTF98" s="251"/>
      <c r="PTG98" s="251"/>
      <c r="PTH98" s="251"/>
      <c r="PTI98" s="252"/>
      <c r="PTJ98" s="253"/>
      <c r="PTO98" s="254"/>
      <c r="PTR98" s="252"/>
      <c r="PTS98" s="252"/>
      <c r="PTT98" s="252"/>
      <c r="PTU98" s="252"/>
      <c r="PTV98" s="253"/>
      <c r="PTW98" s="253"/>
      <c r="PTX98" s="255"/>
      <c r="PTY98" s="255"/>
      <c r="PTZ98" s="256"/>
      <c r="PUC98" s="251"/>
      <c r="PUD98" s="251"/>
      <c r="PUE98" s="251"/>
      <c r="PUF98" s="251"/>
      <c r="PUG98" s="251"/>
      <c r="PUH98" s="251"/>
      <c r="PUI98" s="252"/>
      <c r="PUJ98" s="253"/>
      <c r="PUO98" s="254"/>
      <c r="PUR98" s="252"/>
      <c r="PUS98" s="252"/>
      <c r="PUT98" s="252"/>
      <c r="PUU98" s="252"/>
      <c r="PUV98" s="253"/>
      <c r="PUW98" s="253"/>
      <c r="PUX98" s="255"/>
      <c r="PUY98" s="255"/>
      <c r="PUZ98" s="256"/>
      <c r="PVC98" s="251"/>
      <c r="PVD98" s="251"/>
      <c r="PVE98" s="251"/>
      <c r="PVF98" s="251"/>
      <c r="PVG98" s="251"/>
      <c r="PVH98" s="251"/>
      <c r="PVI98" s="252"/>
      <c r="PVJ98" s="253"/>
      <c r="PVO98" s="254"/>
      <c r="PVR98" s="252"/>
      <c r="PVS98" s="252"/>
      <c r="PVT98" s="252"/>
      <c r="PVU98" s="252"/>
      <c r="PVV98" s="253"/>
      <c r="PVW98" s="253"/>
      <c r="PVX98" s="255"/>
      <c r="PVY98" s="255"/>
      <c r="PVZ98" s="256"/>
      <c r="PWC98" s="251"/>
      <c r="PWD98" s="251"/>
      <c r="PWE98" s="251"/>
      <c r="PWF98" s="251"/>
      <c r="PWG98" s="251"/>
      <c r="PWH98" s="251"/>
      <c r="PWI98" s="252"/>
      <c r="PWJ98" s="253"/>
      <c r="PWO98" s="254"/>
      <c r="PWR98" s="252"/>
      <c r="PWS98" s="252"/>
      <c r="PWT98" s="252"/>
      <c r="PWU98" s="252"/>
      <c r="PWV98" s="253"/>
      <c r="PWW98" s="253"/>
      <c r="PWX98" s="255"/>
      <c r="PWY98" s="255"/>
      <c r="PWZ98" s="256"/>
      <c r="PXC98" s="251"/>
      <c r="PXD98" s="251"/>
      <c r="PXE98" s="251"/>
      <c r="PXF98" s="251"/>
      <c r="PXG98" s="251"/>
      <c r="PXH98" s="251"/>
      <c r="PXI98" s="252"/>
      <c r="PXJ98" s="253"/>
      <c r="PXO98" s="254"/>
      <c r="PXR98" s="252"/>
      <c r="PXS98" s="252"/>
      <c r="PXT98" s="252"/>
      <c r="PXU98" s="252"/>
      <c r="PXV98" s="253"/>
      <c r="PXW98" s="253"/>
      <c r="PXX98" s="255"/>
      <c r="PXY98" s="255"/>
      <c r="PXZ98" s="256"/>
      <c r="PYC98" s="251"/>
      <c r="PYD98" s="251"/>
      <c r="PYE98" s="251"/>
      <c r="PYF98" s="251"/>
      <c r="PYG98" s="251"/>
      <c r="PYH98" s="251"/>
      <c r="PYI98" s="252"/>
      <c r="PYJ98" s="253"/>
      <c r="PYO98" s="254"/>
      <c r="PYR98" s="252"/>
      <c r="PYS98" s="252"/>
      <c r="PYT98" s="252"/>
      <c r="PYU98" s="252"/>
      <c r="PYV98" s="253"/>
      <c r="PYW98" s="253"/>
      <c r="PYX98" s="255"/>
      <c r="PYY98" s="255"/>
      <c r="PYZ98" s="256"/>
      <c r="PZC98" s="251"/>
      <c r="PZD98" s="251"/>
      <c r="PZE98" s="251"/>
      <c r="PZF98" s="251"/>
      <c r="PZG98" s="251"/>
      <c r="PZH98" s="251"/>
      <c r="PZI98" s="252"/>
      <c r="PZJ98" s="253"/>
      <c r="PZO98" s="254"/>
      <c r="PZR98" s="252"/>
      <c r="PZS98" s="252"/>
      <c r="PZT98" s="252"/>
      <c r="PZU98" s="252"/>
      <c r="PZV98" s="253"/>
      <c r="PZW98" s="253"/>
      <c r="PZX98" s="255"/>
      <c r="PZY98" s="255"/>
      <c r="PZZ98" s="256"/>
      <c r="QAC98" s="251"/>
      <c r="QAD98" s="251"/>
      <c r="QAE98" s="251"/>
      <c r="QAF98" s="251"/>
      <c r="QAG98" s="251"/>
      <c r="QAH98" s="251"/>
      <c r="QAI98" s="252"/>
      <c r="QAJ98" s="253"/>
      <c r="QAO98" s="254"/>
      <c r="QAR98" s="252"/>
      <c r="QAS98" s="252"/>
      <c r="QAT98" s="252"/>
      <c r="QAU98" s="252"/>
      <c r="QAV98" s="253"/>
      <c r="QAW98" s="253"/>
      <c r="QAX98" s="255"/>
      <c r="QAY98" s="255"/>
      <c r="QAZ98" s="256"/>
      <c r="QBC98" s="251"/>
      <c r="QBD98" s="251"/>
      <c r="QBE98" s="251"/>
      <c r="QBF98" s="251"/>
      <c r="QBG98" s="251"/>
      <c r="QBH98" s="251"/>
      <c r="QBI98" s="252"/>
      <c r="QBJ98" s="253"/>
      <c r="QBO98" s="254"/>
      <c r="QBR98" s="252"/>
      <c r="QBS98" s="252"/>
      <c r="QBT98" s="252"/>
      <c r="QBU98" s="252"/>
      <c r="QBV98" s="253"/>
      <c r="QBW98" s="253"/>
      <c r="QBX98" s="255"/>
      <c r="QBY98" s="255"/>
      <c r="QBZ98" s="256"/>
      <c r="QCC98" s="251"/>
      <c r="QCD98" s="251"/>
      <c r="QCE98" s="251"/>
      <c r="QCF98" s="251"/>
      <c r="QCG98" s="251"/>
      <c r="QCH98" s="251"/>
      <c r="QCI98" s="252"/>
      <c r="QCJ98" s="253"/>
      <c r="QCO98" s="254"/>
      <c r="QCR98" s="252"/>
      <c r="QCS98" s="252"/>
      <c r="QCT98" s="252"/>
      <c r="QCU98" s="252"/>
      <c r="QCV98" s="253"/>
      <c r="QCW98" s="253"/>
      <c r="QCX98" s="255"/>
      <c r="QCY98" s="255"/>
      <c r="QCZ98" s="256"/>
      <c r="QDC98" s="251"/>
      <c r="QDD98" s="251"/>
      <c r="QDE98" s="251"/>
      <c r="QDF98" s="251"/>
      <c r="QDG98" s="251"/>
      <c r="QDH98" s="251"/>
      <c r="QDI98" s="252"/>
      <c r="QDJ98" s="253"/>
      <c r="QDO98" s="254"/>
      <c r="QDR98" s="252"/>
      <c r="QDS98" s="252"/>
      <c r="QDT98" s="252"/>
      <c r="QDU98" s="252"/>
      <c r="QDV98" s="253"/>
      <c r="QDW98" s="253"/>
      <c r="QDX98" s="255"/>
      <c r="QDY98" s="255"/>
      <c r="QDZ98" s="256"/>
      <c r="QEC98" s="251"/>
      <c r="QED98" s="251"/>
      <c r="QEE98" s="251"/>
      <c r="QEF98" s="251"/>
      <c r="QEG98" s="251"/>
      <c r="QEH98" s="251"/>
      <c r="QEI98" s="252"/>
      <c r="QEJ98" s="253"/>
      <c r="QEO98" s="254"/>
      <c r="QER98" s="252"/>
      <c r="QES98" s="252"/>
      <c r="QET98" s="252"/>
      <c r="QEU98" s="252"/>
      <c r="QEV98" s="253"/>
      <c r="QEW98" s="253"/>
      <c r="QEX98" s="255"/>
      <c r="QEY98" s="255"/>
      <c r="QEZ98" s="256"/>
      <c r="QFC98" s="251"/>
      <c r="QFD98" s="251"/>
      <c r="QFE98" s="251"/>
      <c r="QFF98" s="251"/>
      <c r="QFG98" s="251"/>
      <c r="QFH98" s="251"/>
      <c r="QFI98" s="252"/>
      <c r="QFJ98" s="253"/>
      <c r="QFO98" s="254"/>
      <c r="QFR98" s="252"/>
      <c r="QFS98" s="252"/>
      <c r="QFT98" s="252"/>
      <c r="QFU98" s="252"/>
      <c r="QFV98" s="253"/>
      <c r="QFW98" s="253"/>
      <c r="QFX98" s="255"/>
      <c r="QFY98" s="255"/>
      <c r="QFZ98" s="256"/>
      <c r="QGC98" s="251"/>
      <c r="QGD98" s="251"/>
      <c r="QGE98" s="251"/>
      <c r="QGF98" s="251"/>
      <c r="QGG98" s="251"/>
      <c r="QGH98" s="251"/>
      <c r="QGI98" s="252"/>
      <c r="QGJ98" s="253"/>
      <c r="QGO98" s="254"/>
      <c r="QGR98" s="252"/>
      <c r="QGS98" s="252"/>
      <c r="QGT98" s="252"/>
      <c r="QGU98" s="252"/>
      <c r="QGV98" s="253"/>
      <c r="QGW98" s="253"/>
      <c r="QGX98" s="255"/>
      <c r="QGY98" s="255"/>
      <c r="QGZ98" s="256"/>
      <c r="QHC98" s="251"/>
      <c r="QHD98" s="251"/>
      <c r="QHE98" s="251"/>
      <c r="QHF98" s="251"/>
      <c r="QHG98" s="251"/>
      <c r="QHH98" s="251"/>
      <c r="QHI98" s="252"/>
      <c r="QHJ98" s="253"/>
      <c r="QHO98" s="254"/>
      <c r="QHR98" s="252"/>
      <c r="QHS98" s="252"/>
      <c r="QHT98" s="252"/>
      <c r="QHU98" s="252"/>
      <c r="QHV98" s="253"/>
      <c r="QHW98" s="253"/>
      <c r="QHX98" s="255"/>
      <c r="QHY98" s="255"/>
      <c r="QHZ98" s="256"/>
      <c r="QIC98" s="251"/>
      <c r="QID98" s="251"/>
      <c r="QIE98" s="251"/>
      <c r="QIF98" s="251"/>
      <c r="QIG98" s="251"/>
      <c r="QIH98" s="251"/>
      <c r="QII98" s="252"/>
      <c r="QIJ98" s="253"/>
      <c r="QIO98" s="254"/>
      <c r="QIR98" s="252"/>
      <c r="QIS98" s="252"/>
      <c r="QIT98" s="252"/>
      <c r="QIU98" s="252"/>
      <c r="QIV98" s="253"/>
      <c r="QIW98" s="253"/>
      <c r="QIX98" s="255"/>
      <c r="QIY98" s="255"/>
      <c r="QIZ98" s="256"/>
      <c r="QJC98" s="251"/>
      <c r="QJD98" s="251"/>
      <c r="QJE98" s="251"/>
      <c r="QJF98" s="251"/>
      <c r="QJG98" s="251"/>
      <c r="QJH98" s="251"/>
      <c r="QJI98" s="252"/>
      <c r="QJJ98" s="253"/>
      <c r="QJO98" s="254"/>
      <c r="QJR98" s="252"/>
      <c r="QJS98" s="252"/>
      <c r="QJT98" s="252"/>
      <c r="QJU98" s="252"/>
      <c r="QJV98" s="253"/>
      <c r="QJW98" s="253"/>
      <c r="QJX98" s="255"/>
      <c r="QJY98" s="255"/>
      <c r="QJZ98" s="256"/>
      <c r="QKC98" s="251"/>
      <c r="QKD98" s="251"/>
      <c r="QKE98" s="251"/>
      <c r="QKF98" s="251"/>
      <c r="QKG98" s="251"/>
      <c r="QKH98" s="251"/>
      <c r="QKI98" s="252"/>
      <c r="QKJ98" s="253"/>
      <c r="QKO98" s="254"/>
      <c r="QKR98" s="252"/>
      <c r="QKS98" s="252"/>
      <c r="QKT98" s="252"/>
      <c r="QKU98" s="252"/>
      <c r="QKV98" s="253"/>
      <c r="QKW98" s="253"/>
      <c r="QKX98" s="255"/>
      <c r="QKY98" s="255"/>
      <c r="QKZ98" s="256"/>
      <c r="QLC98" s="251"/>
      <c r="QLD98" s="251"/>
      <c r="QLE98" s="251"/>
      <c r="QLF98" s="251"/>
      <c r="QLG98" s="251"/>
      <c r="QLH98" s="251"/>
      <c r="QLI98" s="252"/>
      <c r="QLJ98" s="253"/>
      <c r="QLO98" s="254"/>
      <c r="QLR98" s="252"/>
      <c r="QLS98" s="252"/>
      <c r="QLT98" s="252"/>
      <c r="QLU98" s="252"/>
      <c r="QLV98" s="253"/>
      <c r="QLW98" s="253"/>
      <c r="QLX98" s="255"/>
      <c r="QLY98" s="255"/>
      <c r="QLZ98" s="256"/>
      <c r="QMC98" s="251"/>
      <c r="QMD98" s="251"/>
      <c r="QME98" s="251"/>
      <c r="QMF98" s="251"/>
      <c r="QMG98" s="251"/>
      <c r="QMH98" s="251"/>
      <c r="QMI98" s="252"/>
      <c r="QMJ98" s="253"/>
      <c r="QMO98" s="254"/>
      <c r="QMR98" s="252"/>
      <c r="QMS98" s="252"/>
      <c r="QMT98" s="252"/>
      <c r="QMU98" s="252"/>
      <c r="QMV98" s="253"/>
      <c r="QMW98" s="253"/>
      <c r="QMX98" s="255"/>
      <c r="QMY98" s="255"/>
      <c r="QMZ98" s="256"/>
      <c r="QNC98" s="251"/>
      <c r="QND98" s="251"/>
      <c r="QNE98" s="251"/>
      <c r="QNF98" s="251"/>
      <c r="QNG98" s="251"/>
      <c r="QNH98" s="251"/>
      <c r="QNI98" s="252"/>
      <c r="QNJ98" s="253"/>
      <c r="QNO98" s="254"/>
      <c r="QNR98" s="252"/>
      <c r="QNS98" s="252"/>
      <c r="QNT98" s="252"/>
      <c r="QNU98" s="252"/>
      <c r="QNV98" s="253"/>
      <c r="QNW98" s="253"/>
      <c r="QNX98" s="255"/>
      <c r="QNY98" s="255"/>
      <c r="QNZ98" s="256"/>
      <c r="QOC98" s="251"/>
      <c r="QOD98" s="251"/>
      <c r="QOE98" s="251"/>
      <c r="QOF98" s="251"/>
      <c r="QOG98" s="251"/>
      <c r="QOH98" s="251"/>
      <c r="QOI98" s="252"/>
      <c r="QOJ98" s="253"/>
      <c r="QOO98" s="254"/>
      <c r="QOR98" s="252"/>
      <c r="QOS98" s="252"/>
      <c r="QOT98" s="252"/>
      <c r="QOU98" s="252"/>
      <c r="QOV98" s="253"/>
      <c r="QOW98" s="253"/>
      <c r="QOX98" s="255"/>
      <c r="QOY98" s="255"/>
      <c r="QOZ98" s="256"/>
      <c r="QPC98" s="251"/>
      <c r="QPD98" s="251"/>
      <c r="QPE98" s="251"/>
      <c r="QPF98" s="251"/>
      <c r="QPG98" s="251"/>
      <c r="QPH98" s="251"/>
      <c r="QPI98" s="252"/>
      <c r="QPJ98" s="253"/>
      <c r="QPO98" s="254"/>
      <c r="QPR98" s="252"/>
      <c r="QPS98" s="252"/>
      <c r="QPT98" s="252"/>
      <c r="QPU98" s="252"/>
      <c r="QPV98" s="253"/>
      <c r="QPW98" s="253"/>
      <c r="QPX98" s="255"/>
      <c r="QPY98" s="255"/>
      <c r="QPZ98" s="256"/>
      <c r="QQC98" s="251"/>
      <c r="QQD98" s="251"/>
      <c r="QQE98" s="251"/>
      <c r="QQF98" s="251"/>
      <c r="QQG98" s="251"/>
      <c r="QQH98" s="251"/>
      <c r="QQI98" s="252"/>
      <c r="QQJ98" s="253"/>
      <c r="QQO98" s="254"/>
      <c r="QQR98" s="252"/>
      <c r="QQS98" s="252"/>
      <c r="QQT98" s="252"/>
      <c r="QQU98" s="252"/>
      <c r="QQV98" s="253"/>
      <c r="QQW98" s="253"/>
      <c r="QQX98" s="255"/>
      <c r="QQY98" s="255"/>
      <c r="QQZ98" s="256"/>
      <c r="QRC98" s="251"/>
      <c r="QRD98" s="251"/>
      <c r="QRE98" s="251"/>
      <c r="QRF98" s="251"/>
      <c r="QRG98" s="251"/>
      <c r="QRH98" s="251"/>
      <c r="QRI98" s="252"/>
      <c r="QRJ98" s="253"/>
      <c r="QRO98" s="254"/>
      <c r="QRR98" s="252"/>
      <c r="QRS98" s="252"/>
      <c r="QRT98" s="252"/>
      <c r="QRU98" s="252"/>
      <c r="QRV98" s="253"/>
      <c r="QRW98" s="253"/>
      <c r="QRX98" s="255"/>
      <c r="QRY98" s="255"/>
      <c r="QRZ98" s="256"/>
      <c r="QSC98" s="251"/>
      <c r="QSD98" s="251"/>
      <c r="QSE98" s="251"/>
      <c r="QSF98" s="251"/>
      <c r="QSG98" s="251"/>
      <c r="QSH98" s="251"/>
      <c r="QSI98" s="252"/>
      <c r="QSJ98" s="253"/>
      <c r="QSO98" s="254"/>
      <c r="QSR98" s="252"/>
      <c r="QSS98" s="252"/>
      <c r="QST98" s="252"/>
      <c r="QSU98" s="252"/>
      <c r="QSV98" s="253"/>
      <c r="QSW98" s="253"/>
      <c r="QSX98" s="255"/>
      <c r="QSY98" s="255"/>
      <c r="QSZ98" s="256"/>
      <c r="QTC98" s="251"/>
      <c r="QTD98" s="251"/>
      <c r="QTE98" s="251"/>
      <c r="QTF98" s="251"/>
      <c r="QTG98" s="251"/>
      <c r="QTH98" s="251"/>
      <c r="QTI98" s="252"/>
      <c r="QTJ98" s="253"/>
      <c r="QTO98" s="254"/>
      <c r="QTR98" s="252"/>
      <c r="QTS98" s="252"/>
      <c r="QTT98" s="252"/>
      <c r="QTU98" s="252"/>
      <c r="QTV98" s="253"/>
      <c r="QTW98" s="253"/>
      <c r="QTX98" s="255"/>
      <c r="QTY98" s="255"/>
      <c r="QTZ98" s="256"/>
      <c r="QUC98" s="251"/>
      <c r="QUD98" s="251"/>
      <c r="QUE98" s="251"/>
      <c r="QUF98" s="251"/>
      <c r="QUG98" s="251"/>
      <c r="QUH98" s="251"/>
      <c r="QUI98" s="252"/>
      <c r="QUJ98" s="253"/>
      <c r="QUO98" s="254"/>
      <c r="QUR98" s="252"/>
      <c r="QUS98" s="252"/>
      <c r="QUT98" s="252"/>
      <c r="QUU98" s="252"/>
      <c r="QUV98" s="253"/>
      <c r="QUW98" s="253"/>
      <c r="QUX98" s="255"/>
      <c r="QUY98" s="255"/>
      <c r="QUZ98" s="256"/>
      <c r="QVC98" s="251"/>
      <c r="QVD98" s="251"/>
      <c r="QVE98" s="251"/>
      <c r="QVF98" s="251"/>
      <c r="QVG98" s="251"/>
      <c r="QVH98" s="251"/>
      <c r="QVI98" s="252"/>
      <c r="QVJ98" s="253"/>
      <c r="QVO98" s="254"/>
      <c r="QVR98" s="252"/>
      <c r="QVS98" s="252"/>
      <c r="QVT98" s="252"/>
      <c r="QVU98" s="252"/>
      <c r="QVV98" s="253"/>
      <c r="QVW98" s="253"/>
      <c r="QVX98" s="255"/>
      <c r="QVY98" s="255"/>
      <c r="QVZ98" s="256"/>
      <c r="QWC98" s="251"/>
      <c r="QWD98" s="251"/>
      <c r="QWE98" s="251"/>
      <c r="QWF98" s="251"/>
      <c r="QWG98" s="251"/>
      <c r="QWH98" s="251"/>
      <c r="QWI98" s="252"/>
      <c r="QWJ98" s="253"/>
      <c r="QWO98" s="254"/>
      <c r="QWR98" s="252"/>
      <c r="QWS98" s="252"/>
      <c r="QWT98" s="252"/>
      <c r="QWU98" s="252"/>
      <c r="QWV98" s="253"/>
      <c r="QWW98" s="253"/>
      <c r="QWX98" s="255"/>
      <c r="QWY98" s="255"/>
      <c r="QWZ98" s="256"/>
      <c r="QXC98" s="251"/>
      <c r="QXD98" s="251"/>
      <c r="QXE98" s="251"/>
      <c r="QXF98" s="251"/>
      <c r="QXG98" s="251"/>
      <c r="QXH98" s="251"/>
      <c r="QXI98" s="252"/>
      <c r="QXJ98" s="253"/>
      <c r="QXO98" s="254"/>
      <c r="QXR98" s="252"/>
      <c r="QXS98" s="252"/>
      <c r="QXT98" s="252"/>
      <c r="QXU98" s="252"/>
      <c r="QXV98" s="253"/>
      <c r="QXW98" s="253"/>
      <c r="QXX98" s="255"/>
      <c r="QXY98" s="255"/>
      <c r="QXZ98" s="256"/>
      <c r="QYC98" s="251"/>
      <c r="QYD98" s="251"/>
      <c r="QYE98" s="251"/>
      <c r="QYF98" s="251"/>
      <c r="QYG98" s="251"/>
      <c r="QYH98" s="251"/>
      <c r="QYI98" s="252"/>
      <c r="QYJ98" s="253"/>
      <c r="QYO98" s="254"/>
      <c r="QYR98" s="252"/>
      <c r="QYS98" s="252"/>
      <c r="QYT98" s="252"/>
      <c r="QYU98" s="252"/>
      <c r="QYV98" s="253"/>
      <c r="QYW98" s="253"/>
      <c r="QYX98" s="255"/>
      <c r="QYY98" s="255"/>
      <c r="QYZ98" s="256"/>
      <c r="QZC98" s="251"/>
      <c r="QZD98" s="251"/>
      <c r="QZE98" s="251"/>
      <c r="QZF98" s="251"/>
      <c r="QZG98" s="251"/>
      <c r="QZH98" s="251"/>
      <c r="QZI98" s="252"/>
      <c r="QZJ98" s="253"/>
      <c r="QZO98" s="254"/>
      <c r="QZR98" s="252"/>
      <c r="QZS98" s="252"/>
      <c r="QZT98" s="252"/>
      <c r="QZU98" s="252"/>
      <c r="QZV98" s="253"/>
      <c r="QZW98" s="253"/>
      <c r="QZX98" s="255"/>
      <c r="QZY98" s="255"/>
      <c r="QZZ98" s="256"/>
      <c r="RAC98" s="251"/>
      <c r="RAD98" s="251"/>
      <c r="RAE98" s="251"/>
      <c r="RAF98" s="251"/>
      <c r="RAG98" s="251"/>
      <c r="RAH98" s="251"/>
      <c r="RAI98" s="252"/>
      <c r="RAJ98" s="253"/>
      <c r="RAO98" s="254"/>
      <c r="RAR98" s="252"/>
      <c r="RAS98" s="252"/>
      <c r="RAT98" s="252"/>
      <c r="RAU98" s="252"/>
      <c r="RAV98" s="253"/>
      <c r="RAW98" s="253"/>
      <c r="RAX98" s="255"/>
      <c r="RAY98" s="255"/>
      <c r="RAZ98" s="256"/>
      <c r="RBC98" s="251"/>
      <c r="RBD98" s="251"/>
      <c r="RBE98" s="251"/>
      <c r="RBF98" s="251"/>
      <c r="RBG98" s="251"/>
      <c r="RBH98" s="251"/>
      <c r="RBI98" s="252"/>
      <c r="RBJ98" s="253"/>
      <c r="RBO98" s="254"/>
      <c r="RBR98" s="252"/>
      <c r="RBS98" s="252"/>
      <c r="RBT98" s="252"/>
      <c r="RBU98" s="252"/>
      <c r="RBV98" s="253"/>
      <c r="RBW98" s="253"/>
      <c r="RBX98" s="255"/>
      <c r="RBY98" s="255"/>
      <c r="RBZ98" s="256"/>
      <c r="RCC98" s="251"/>
      <c r="RCD98" s="251"/>
      <c r="RCE98" s="251"/>
      <c r="RCF98" s="251"/>
      <c r="RCG98" s="251"/>
      <c r="RCH98" s="251"/>
      <c r="RCI98" s="252"/>
      <c r="RCJ98" s="253"/>
      <c r="RCO98" s="254"/>
      <c r="RCR98" s="252"/>
      <c r="RCS98" s="252"/>
      <c r="RCT98" s="252"/>
      <c r="RCU98" s="252"/>
      <c r="RCV98" s="253"/>
      <c r="RCW98" s="253"/>
      <c r="RCX98" s="255"/>
      <c r="RCY98" s="255"/>
      <c r="RCZ98" s="256"/>
      <c r="RDC98" s="251"/>
      <c r="RDD98" s="251"/>
      <c r="RDE98" s="251"/>
      <c r="RDF98" s="251"/>
      <c r="RDG98" s="251"/>
      <c r="RDH98" s="251"/>
      <c r="RDI98" s="252"/>
      <c r="RDJ98" s="253"/>
      <c r="RDO98" s="254"/>
      <c r="RDR98" s="252"/>
      <c r="RDS98" s="252"/>
      <c r="RDT98" s="252"/>
      <c r="RDU98" s="252"/>
      <c r="RDV98" s="253"/>
      <c r="RDW98" s="253"/>
      <c r="RDX98" s="255"/>
      <c r="RDY98" s="255"/>
      <c r="RDZ98" s="256"/>
      <c r="REC98" s="251"/>
      <c r="RED98" s="251"/>
      <c r="REE98" s="251"/>
      <c r="REF98" s="251"/>
      <c r="REG98" s="251"/>
      <c r="REH98" s="251"/>
      <c r="REI98" s="252"/>
      <c r="REJ98" s="253"/>
      <c r="REO98" s="254"/>
      <c r="RER98" s="252"/>
      <c r="RES98" s="252"/>
      <c r="RET98" s="252"/>
      <c r="REU98" s="252"/>
      <c r="REV98" s="253"/>
      <c r="REW98" s="253"/>
      <c r="REX98" s="255"/>
      <c r="REY98" s="255"/>
      <c r="REZ98" s="256"/>
      <c r="RFC98" s="251"/>
      <c r="RFD98" s="251"/>
      <c r="RFE98" s="251"/>
      <c r="RFF98" s="251"/>
      <c r="RFG98" s="251"/>
      <c r="RFH98" s="251"/>
      <c r="RFI98" s="252"/>
      <c r="RFJ98" s="253"/>
      <c r="RFO98" s="254"/>
      <c r="RFR98" s="252"/>
      <c r="RFS98" s="252"/>
      <c r="RFT98" s="252"/>
      <c r="RFU98" s="252"/>
      <c r="RFV98" s="253"/>
      <c r="RFW98" s="253"/>
      <c r="RFX98" s="255"/>
      <c r="RFY98" s="255"/>
      <c r="RFZ98" s="256"/>
      <c r="RGC98" s="251"/>
      <c r="RGD98" s="251"/>
      <c r="RGE98" s="251"/>
      <c r="RGF98" s="251"/>
      <c r="RGG98" s="251"/>
      <c r="RGH98" s="251"/>
      <c r="RGI98" s="252"/>
      <c r="RGJ98" s="253"/>
      <c r="RGO98" s="254"/>
      <c r="RGR98" s="252"/>
      <c r="RGS98" s="252"/>
      <c r="RGT98" s="252"/>
      <c r="RGU98" s="252"/>
      <c r="RGV98" s="253"/>
      <c r="RGW98" s="253"/>
      <c r="RGX98" s="255"/>
      <c r="RGY98" s="255"/>
      <c r="RGZ98" s="256"/>
      <c r="RHC98" s="251"/>
      <c r="RHD98" s="251"/>
      <c r="RHE98" s="251"/>
      <c r="RHF98" s="251"/>
      <c r="RHG98" s="251"/>
      <c r="RHH98" s="251"/>
      <c r="RHI98" s="252"/>
      <c r="RHJ98" s="253"/>
      <c r="RHO98" s="254"/>
      <c r="RHR98" s="252"/>
      <c r="RHS98" s="252"/>
      <c r="RHT98" s="252"/>
      <c r="RHU98" s="252"/>
      <c r="RHV98" s="253"/>
      <c r="RHW98" s="253"/>
      <c r="RHX98" s="255"/>
      <c r="RHY98" s="255"/>
      <c r="RHZ98" s="256"/>
      <c r="RIC98" s="251"/>
      <c r="RID98" s="251"/>
      <c r="RIE98" s="251"/>
      <c r="RIF98" s="251"/>
      <c r="RIG98" s="251"/>
      <c r="RIH98" s="251"/>
      <c r="RII98" s="252"/>
      <c r="RIJ98" s="253"/>
      <c r="RIO98" s="254"/>
      <c r="RIR98" s="252"/>
      <c r="RIS98" s="252"/>
      <c r="RIT98" s="252"/>
      <c r="RIU98" s="252"/>
      <c r="RIV98" s="253"/>
      <c r="RIW98" s="253"/>
      <c r="RIX98" s="255"/>
      <c r="RIY98" s="255"/>
      <c r="RIZ98" s="256"/>
      <c r="RJC98" s="251"/>
      <c r="RJD98" s="251"/>
      <c r="RJE98" s="251"/>
      <c r="RJF98" s="251"/>
      <c r="RJG98" s="251"/>
      <c r="RJH98" s="251"/>
      <c r="RJI98" s="252"/>
      <c r="RJJ98" s="253"/>
      <c r="RJO98" s="254"/>
      <c r="RJR98" s="252"/>
      <c r="RJS98" s="252"/>
      <c r="RJT98" s="252"/>
      <c r="RJU98" s="252"/>
      <c r="RJV98" s="253"/>
      <c r="RJW98" s="253"/>
      <c r="RJX98" s="255"/>
      <c r="RJY98" s="255"/>
      <c r="RJZ98" s="256"/>
      <c r="RKC98" s="251"/>
      <c r="RKD98" s="251"/>
      <c r="RKE98" s="251"/>
      <c r="RKF98" s="251"/>
      <c r="RKG98" s="251"/>
      <c r="RKH98" s="251"/>
      <c r="RKI98" s="252"/>
      <c r="RKJ98" s="253"/>
      <c r="RKO98" s="254"/>
      <c r="RKR98" s="252"/>
      <c r="RKS98" s="252"/>
      <c r="RKT98" s="252"/>
      <c r="RKU98" s="252"/>
      <c r="RKV98" s="253"/>
      <c r="RKW98" s="253"/>
      <c r="RKX98" s="255"/>
      <c r="RKY98" s="255"/>
      <c r="RKZ98" s="256"/>
      <c r="RLC98" s="251"/>
      <c r="RLD98" s="251"/>
      <c r="RLE98" s="251"/>
      <c r="RLF98" s="251"/>
      <c r="RLG98" s="251"/>
      <c r="RLH98" s="251"/>
      <c r="RLI98" s="252"/>
      <c r="RLJ98" s="253"/>
      <c r="RLO98" s="254"/>
      <c r="RLR98" s="252"/>
      <c r="RLS98" s="252"/>
      <c r="RLT98" s="252"/>
      <c r="RLU98" s="252"/>
      <c r="RLV98" s="253"/>
      <c r="RLW98" s="253"/>
      <c r="RLX98" s="255"/>
      <c r="RLY98" s="255"/>
      <c r="RLZ98" s="256"/>
      <c r="RMC98" s="251"/>
      <c r="RMD98" s="251"/>
      <c r="RME98" s="251"/>
      <c r="RMF98" s="251"/>
      <c r="RMG98" s="251"/>
      <c r="RMH98" s="251"/>
      <c r="RMI98" s="252"/>
      <c r="RMJ98" s="253"/>
      <c r="RMO98" s="254"/>
      <c r="RMR98" s="252"/>
      <c r="RMS98" s="252"/>
      <c r="RMT98" s="252"/>
      <c r="RMU98" s="252"/>
      <c r="RMV98" s="253"/>
      <c r="RMW98" s="253"/>
      <c r="RMX98" s="255"/>
      <c r="RMY98" s="255"/>
      <c r="RMZ98" s="256"/>
      <c r="RNC98" s="251"/>
      <c r="RND98" s="251"/>
      <c r="RNE98" s="251"/>
      <c r="RNF98" s="251"/>
      <c r="RNG98" s="251"/>
      <c r="RNH98" s="251"/>
      <c r="RNI98" s="252"/>
      <c r="RNJ98" s="253"/>
      <c r="RNO98" s="254"/>
      <c r="RNR98" s="252"/>
      <c r="RNS98" s="252"/>
      <c r="RNT98" s="252"/>
      <c r="RNU98" s="252"/>
      <c r="RNV98" s="253"/>
      <c r="RNW98" s="253"/>
      <c r="RNX98" s="255"/>
      <c r="RNY98" s="255"/>
      <c r="RNZ98" s="256"/>
      <c r="ROC98" s="251"/>
      <c r="ROD98" s="251"/>
      <c r="ROE98" s="251"/>
      <c r="ROF98" s="251"/>
      <c r="ROG98" s="251"/>
      <c r="ROH98" s="251"/>
      <c r="ROI98" s="252"/>
      <c r="ROJ98" s="253"/>
      <c r="ROO98" s="254"/>
      <c r="ROR98" s="252"/>
      <c r="ROS98" s="252"/>
      <c r="ROT98" s="252"/>
      <c r="ROU98" s="252"/>
      <c r="ROV98" s="253"/>
      <c r="ROW98" s="253"/>
      <c r="ROX98" s="255"/>
      <c r="ROY98" s="255"/>
      <c r="ROZ98" s="256"/>
      <c r="RPC98" s="251"/>
      <c r="RPD98" s="251"/>
      <c r="RPE98" s="251"/>
      <c r="RPF98" s="251"/>
      <c r="RPG98" s="251"/>
      <c r="RPH98" s="251"/>
      <c r="RPI98" s="252"/>
      <c r="RPJ98" s="253"/>
      <c r="RPO98" s="254"/>
      <c r="RPR98" s="252"/>
      <c r="RPS98" s="252"/>
      <c r="RPT98" s="252"/>
      <c r="RPU98" s="252"/>
      <c r="RPV98" s="253"/>
      <c r="RPW98" s="253"/>
      <c r="RPX98" s="255"/>
      <c r="RPY98" s="255"/>
      <c r="RPZ98" s="256"/>
      <c r="RQC98" s="251"/>
      <c r="RQD98" s="251"/>
      <c r="RQE98" s="251"/>
      <c r="RQF98" s="251"/>
      <c r="RQG98" s="251"/>
      <c r="RQH98" s="251"/>
      <c r="RQI98" s="252"/>
      <c r="RQJ98" s="253"/>
      <c r="RQO98" s="254"/>
      <c r="RQR98" s="252"/>
      <c r="RQS98" s="252"/>
      <c r="RQT98" s="252"/>
      <c r="RQU98" s="252"/>
      <c r="RQV98" s="253"/>
      <c r="RQW98" s="253"/>
      <c r="RQX98" s="255"/>
      <c r="RQY98" s="255"/>
      <c r="RQZ98" s="256"/>
      <c r="RRC98" s="251"/>
      <c r="RRD98" s="251"/>
      <c r="RRE98" s="251"/>
      <c r="RRF98" s="251"/>
      <c r="RRG98" s="251"/>
      <c r="RRH98" s="251"/>
      <c r="RRI98" s="252"/>
      <c r="RRJ98" s="253"/>
      <c r="RRO98" s="254"/>
      <c r="RRR98" s="252"/>
      <c r="RRS98" s="252"/>
      <c r="RRT98" s="252"/>
      <c r="RRU98" s="252"/>
      <c r="RRV98" s="253"/>
      <c r="RRW98" s="253"/>
      <c r="RRX98" s="255"/>
      <c r="RRY98" s="255"/>
      <c r="RRZ98" s="256"/>
      <c r="RSC98" s="251"/>
      <c r="RSD98" s="251"/>
      <c r="RSE98" s="251"/>
      <c r="RSF98" s="251"/>
      <c r="RSG98" s="251"/>
      <c r="RSH98" s="251"/>
      <c r="RSI98" s="252"/>
      <c r="RSJ98" s="253"/>
      <c r="RSO98" s="254"/>
      <c r="RSR98" s="252"/>
      <c r="RSS98" s="252"/>
      <c r="RST98" s="252"/>
      <c r="RSU98" s="252"/>
      <c r="RSV98" s="253"/>
      <c r="RSW98" s="253"/>
      <c r="RSX98" s="255"/>
      <c r="RSY98" s="255"/>
      <c r="RSZ98" s="256"/>
      <c r="RTC98" s="251"/>
      <c r="RTD98" s="251"/>
      <c r="RTE98" s="251"/>
      <c r="RTF98" s="251"/>
      <c r="RTG98" s="251"/>
      <c r="RTH98" s="251"/>
      <c r="RTI98" s="252"/>
      <c r="RTJ98" s="253"/>
      <c r="RTO98" s="254"/>
      <c r="RTR98" s="252"/>
      <c r="RTS98" s="252"/>
      <c r="RTT98" s="252"/>
      <c r="RTU98" s="252"/>
      <c r="RTV98" s="253"/>
      <c r="RTW98" s="253"/>
      <c r="RTX98" s="255"/>
      <c r="RTY98" s="255"/>
      <c r="RTZ98" s="256"/>
      <c r="RUC98" s="251"/>
      <c r="RUD98" s="251"/>
      <c r="RUE98" s="251"/>
      <c r="RUF98" s="251"/>
      <c r="RUG98" s="251"/>
      <c r="RUH98" s="251"/>
      <c r="RUI98" s="252"/>
      <c r="RUJ98" s="253"/>
      <c r="RUO98" s="254"/>
      <c r="RUR98" s="252"/>
      <c r="RUS98" s="252"/>
      <c r="RUT98" s="252"/>
      <c r="RUU98" s="252"/>
      <c r="RUV98" s="253"/>
      <c r="RUW98" s="253"/>
      <c r="RUX98" s="255"/>
      <c r="RUY98" s="255"/>
      <c r="RUZ98" s="256"/>
      <c r="RVC98" s="251"/>
      <c r="RVD98" s="251"/>
      <c r="RVE98" s="251"/>
      <c r="RVF98" s="251"/>
      <c r="RVG98" s="251"/>
      <c r="RVH98" s="251"/>
      <c r="RVI98" s="252"/>
      <c r="RVJ98" s="253"/>
      <c r="RVO98" s="254"/>
      <c r="RVR98" s="252"/>
      <c r="RVS98" s="252"/>
      <c r="RVT98" s="252"/>
      <c r="RVU98" s="252"/>
      <c r="RVV98" s="253"/>
      <c r="RVW98" s="253"/>
      <c r="RVX98" s="255"/>
      <c r="RVY98" s="255"/>
      <c r="RVZ98" s="256"/>
      <c r="RWC98" s="251"/>
      <c r="RWD98" s="251"/>
      <c r="RWE98" s="251"/>
      <c r="RWF98" s="251"/>
      <c r="RWG98" s="251"/>
      <c r="RWH98" s="251"/>
      <c r="RWI98" s="252"/>
      <c r="RWJ98" s="253"/>
      <c r="RWO98" s="254"/>
      <c r="RWR98" s="252"/>
      <c r="RWS98" s="252"/>
      <c r="RWT98" s="252"/>
      <c r="RWU98" s="252"/>
      <c r="RWV98" s="253"/>
      <c r="RWW98" s="253"/>
      <c r="RWX98" s="255"/>
      <c r="RWY98" s="255"/>
      <c r="RWZ98" s="256"/>
      <c r="RXC98" s="251"/>
      <c r="RXD98" s="251"/>
      <c r="RXE98" s="251"/>
      <c r="RXF98" s="251"/>
      <c r="RXG98" s="251"/>
      <c r="RXH98" s="251"/>
      <c r="RXI98" s="252"/>
      <c r="RXJ98" s="253"/>
      <c r="RXO98" s="254"/>
      <c r="RXR98" s="252"/>
      <c r="RXS98" s="252"/>
      <c r="RXT98" s="252"/>
      <c r="RXU98" s="252"/>
      <c r="RXV98" s="253"/>
      <c r="RXW98" s="253"/>
      <c r="RXX98" s="255"/>
      <c r="RXY98" s="255"/>
      <c r="RXZ98" s="256"/>
      <c r="RYC98" s="251"/>
      <c r="RYD98" s="251"/>
      <c r="RYE98" s="251"/>
      <c r="RYF98" s="251"/>
      <c r="RYG98" s="251"/>
      <c r="RYH98" s="251"/>
      <c r="RYI98" s="252"/>
      <c r="RYJ98" s="253"/>
      <c r="RYO98" s="254"/>
      <c r="RYR98" s="252"/>
      <c r="RYS98" s="252"/>
      <c r="RYT98" s="252"/>
      <c r="RYU98" s="252"/>
      <c r="RYV98" s="253"/>
      <c r="RYW98" s="253"/>
      <c r="RYX98" s="255"/>
      <c r="RYY98" s="255"/>
      <c r="RYZ98" s="256"/>
      <c r="RZC98" s="251"/>
      <c r="RZD98" s="251"/>
      <c r="RZE98" s="251"/>
      <c r="RZF98" s="251"/>
      <c r="RZG98" s="251"/>
      <c r="RZH98" s="251"/>
      <c r="RZI98" s="252"/>
      <c r="RZJ98" s="253"/>
      <c r="RZO98" s="254"/>
      <c r="RZR98" s="252"/>
      <c r="RZS98" s="252"/>
      <c r="RZT98" s="252"/>
      <c r="RZU98" s="252"/>
      <c r="RZV98" s="253"/>
      <c r="RZW98" s="253"/>
      <c r="RZX98" s="255"/>
      <c r="RZY98" s="255"/>
      <c r="RZZ98" s="256"/>
      <c r="SAC98" s="251"/>
      <c r="SAD98" s="251"/>
      <c r="SAE98" s="251"/>
      <c r="SAF98" s="251"/>
      <c r="SAG98" s="251"/>
      <c r="SAH98" s="251"/>
      <c r="SAI98" s="252"/>
      <c r="SAJ98" s="253"/>
      <c r="SAO98" s="254"/>
      <c r="SAR98" s="252"/>
      <c r="SAS98" s="252"/>
      <c r="SAT98" s="252"/>
      <c r="SAU98" s="252"/>
      <c r="SAV98" s="253"/>
      <c r="SAW98" s="253"/>
      <c r="SAX98" s="255"/>
      <c r="SAY98" s="255"/>
      <c r="SAZ98" s="256"/>
      <c r="SBC98" s="251"/>
      <c r="SBD98" s="251"/>
      <c r="SBE98" s="251"/>
      <c r="SBF98" s="251"/>
      <c r="SBG98" s="251"/>
      <c r="SBH98" s="251"/>
      <c r="SBI98" s="252"/>
      <c r="SBJ98" s="253"/>
      <c r="SBO98" s="254"/>
      <c r="SBR98" s="252"/>
      <c r="SBS98" s="252"/>
      <c r="SBT98" s="252"/>
      <c r="SBU98" s="252"/>
      <c r="SBV98" s="253"/>
      <c r="SBW98" s="253"/>
      <c r="SBX98" s="255"/>
      <c r="SBY98" s="255"/>
      <c r="SBZ98" s="256"/>
      <c r="SCC98" s="251"/>
      <c r="SCD98" s="251"/>
      <c r="SCE98" s="251"/>
      <c r="SCF98" s="251"/>
      <c r="SCG98" s="251"/>
      <c r="SCH98" s="251"/>
      <c r="SCI98" s="252"/>
      <c r="SCJ98" s="253"/>
      <c r="SCO98" s="254"/>
      <c r="SCR98" s="252"/>
      <c r="SCS98" s="252"/>
      <c r="SCT98" s="252"/>
      <c r="SCU98" s="252"/>
      <c r="SCV98" s="253"/>
      <c r="SCW98" s="253"/>
      <c r="SCX98" s="255"/>
      <c r="SCY98" s="255"/>
      <c r="SCZ98" s="256"/>
      <c r="SDC98" s="251"/>
      <c r="SDD98" s="251"/>
      <c r="SDE98" s="251"/>
      <c r="SDF98" s="251"/>
      <c r="SDG98" s="251"/>
      <c r="SDH98" s="251"/>
      <c r="SDI98" s="252"/>
      <c r="SDJ98" s="253"/>
      <c r="SDO98" s="254"/>
      <c r="SDR98" s="252"/>
      <c r="SDS98" s="252"/>
      <c r="SDT98" s="252"/>
      <c r="SDU98" s="252"/>
      <c r="SDV98" s="253"/>
      <c r="SDW98" s="253"/>
      <c r="SDX98" s="255"/>
      <c r="SDY98" s="255"/>
      <c r="SDZ98" s="256"/>
      <c r="SEC98" s="251"/>
      <c r="SED98" s="251"/>
      <c r="SEE98" s="251"/>
      <c r="SEF98" s="251"/>
      <c r="SEG98" s="251"/>
      <c r="SEH98" s="251"/>
      <c r="SEI98" s="252"/>
      <c r="SEJ98" s="253"/>
      <c r="SEO98" s="254"/>
      <c r="SER98" s="252"/>
      <c r="SES98" s="252"/>
      <c r="SET98" s="252"/>
      <c r="SEU98" s="252"/>
      <c r="SEV98" s="253"/>
      <c r="SEW98" s="253"/>
      <c r="SEX98" s="255"/>
      <c r="SEY98" s="255"/>
      <c r="SEZ98" s="256"/>
      <c r="SFC98" s="251"/>
      <c r="SFD98" s="251"/>
      <c r="SFE98" s="251"/>
      <c r="SFF98" s="251"/>
      <c r="SFG98" s="251"/>
      <c r="SFH98" s="251"/>
      <c r="SFI98" s="252"/>
      <c r="SFJ98" s="253"/>
      <c r="SFO98" s="254"/>
      <c r="SFR98" s="252"/>
      <c r="SFS98" s="252"/>
      <c r="SFT98" s="252"/>
      <c r="SFU98" s="252"/>
      <c r="SFV98" s="253"/>
      <c r="SFW98" s="253"/>
      <c r="SFX98" s="255"/>
      <c r="SFY98" s="255"/>
      <c r="SFZ98" s="256"/>
      <c r="SGC98" s="251"/>
      <c r="SGD98" s="251"/>
      <c r="SGE98" s="251"/>
      <c r="SGF98" s="251"/>
      <c r="SGG98" s="251"/>
      <c r="SGH98" s="251"/>
      <c r="SGI98" s="252"/>
      <c r="SGJ98" s="253"/>
      <c r="SGO98" s="254"/>
      <c r="SGR98" s="252"/>
      <c r="SGS98" s="252"/>
      <c r="SGT98" s="252"/>
      <c r="SGU98" s="252"/>
      <c r="SGV98" s="253"/>
      <c r="SGW98" s="253"/>
      <c r="SGX98" s="255"/>
      <c r="SGY98" s="255"/>
      <c r="SGZ98" s="256"/>
      <c r="SHC98" s="251"/>
      <c r="SHD98" s="251"/>
      <c r="SHE98" s="251"/>
      <c r="SHF98" s="251"/>
      <c r="SHG98" s="251"/>
      <c r="SHH98" s="251"/>
      <c r="SHI98" s="252"/>
      <c r="SHJ98" s="253"/>
      <c r="SHO98" s="254"/>
      <c r="SHR98" s="252"/>
      <c r="SHS98" s="252"/>
      <c r="SHT98" s="252"/>
      <c r="SHU98" s="252"/>
      <c r="SHV98" s="253"/>
      <c r="SHW98" s="253"/>
      <c r="SHX98" s="255"/>
      <c r="SHY98" s="255"/>
      <c r="SHZ98" s="256"/>
      <c r="SIC98" s="251"/>
      <c r="SID98" s="251"/>
      <c r="SIE98" s="251"/>
      <c r="SIF98" s="251"/>
      <c r="SIG98" s="251"/>
      <c r="SIH98" s="251"/>
      <c r="SII98" s="252"/>
      <c r="SIJ98" s="253"/>
      <c r="SIO98" s="254"/>
      <c r="SIR98" s="252"/>
      <c r="SIS98" s="252"/>
      <c r="SIT98" s="252"/>
      <c r="SIU98" s="252"/>
      <c r="SIV98" s="253"/>
      <c r="SIW98" s="253"/>
      <c r="SIX98" s="255"/>
      <c r="SIY98" s="255"/>
      <c r="SIZ98" s="256"/>
      <c r="SJC98" s="251"/>
      <c r="SJD98" s="251"/>
      <c r="SJE98" s="251"/>
      <c r="SJF98" s="251"/>
      <c r="SJG98" s="251"/>
      <c r="SJH98" s="251"/>
      <c r="SJI98" s="252"/>
      <c r="SJJ98" s="253"/>
      <c r="SJO98" s="254"/>
      <c r="SJR98" s="252"/>
      <c r="SJS98" s="252"/>
      <c r="SJT98" s="252"/>
      <c r="SJU98" s="252"/>
      <c r="SJV98" s="253"/>
      <c r="SJW98" s="253"/>
      <c r="SJX98" s="255"/>
      <c r="SJY98" s="255"/>
      <c r="SJZ98" s="256"/>
      <c r="SKC98" s="251"/>
      <c r="SKD98" s="251"/>
      <c r="SKE98" s="251"/>
      <c r="SKF98" s="251"/>
      <c r="SKG98" s="251"/>
      <c r="SKH98" s="251"/>
      <c r="SKI98" s="252"/>
      <c r="SKJ98" s="253"/>
      <c r="SKO98" s="254"/>
      <c r="SKR98" s="252"/>
      <c r="SKS98" s="252"/>
      <c r="SKT98" s="252"/>
      <c r="SKU98" s="252"/>
      <c r="SKV98" s="253"/>
      <c r="SKW98" s="253"/>
      <c r="SKX98" s="255"/>
      <c r="SKY98" s="255"/>
      <c r="SKZ98" s="256"/>
      <c r="SLC98" s="251"/>
      <c r="SLD98" s="251"/>
      <c r="SLE98" s="251"/>
      <c r="SLF98" s="251"/>
      <c r="SLG98" s="251"/>
      <c r="SLH98" s="251"/>
      <c r="SLI98" s="252"/>
      <c r="SLJ98" s="253"/>
      <c r="SLO98" s="254"/>
      <c r="SLR98" s="252"/>
      <c r="SLS98" s="252"/>
      <c r="SLT98" s="252"/>
      <c r="SLU98" s="252"/>
      <c r="SLV98" s="253"/>
      <c r="SLW98" s="253"/>
      <c r="SLX98" s="255"/>
      <c r="SLY98" s="255"/>
      <c r="SLZ98" s="256"/>
      <c r="SMC98" s="251"/>
      <c r="SMD98" s="251"/>
      <c r="SME98" s="251"/>
      <c r="SMF98" s="251"/>
      <c r="SMG98" s="251"/>
      <c r="SMH98" s="251"/>
      <c r="SMI98" s="252"/>
      <c r="SMJ98" s="253"/>
      <c r="SMO98" s="254"/>
      <c r="SMR98" s="252"/>
      <c r="SMS98" s="252"/>
      <c r="SMT98" s="252"/>
      <c r="SMU98" s="252"/>
      <c r="SMV98" s="253"/>
      <c r="SMW98" s="253"/>
      <c r="SMX98" s="255"/>
      <c r="SMY98" s="255"/>
      <c r="SMZ98" s="256"/>
      <c r="SNC98" s="251"/>
      <c r="SND98" s="251"/>
      <c r="SNE98" s="251"/>
      <c r="SNF98" s="251"/>
      <c r="SNG98" s="251"/>
      <c r="SNH98" s="251"/>
      <c r="SNI98" s="252"/>
      <c r="SNJ98" s="253"/>
      <c r="SNO98" s="254"/>
      <c r="SNR98" s="252"/>
      <c r="SNS98" s="252"/>
      <c r="SNT98" s="252"/>
      <c r="SNU98" s="252"/>
      <c r="SNV98" s="253"/>
      <c r="SNW98" s="253"/>
      <c r="SNX98" s="255"/>
      <c r="SNY98" s="255"/>
      <c r="SNZ98" s="256"/>
      <c r="SOC98" s="251"/>
      <c r="SOD98" s="251"/>
      <c r="SOE98" s="251"/>
      <c r="SOF98" s="251"/>
      <c r="SOG98" s="251"/>
      <c r="SOH98" s="251"/>
      <c r="SOI98" s="252"/>
      <c r="SOJ98" s="253"/>
      <c r="SOO98" s="254"/>
      <c r="SOR98" s="252"/>
      <c r="SOS98" s="252"/>
      <c r="SOT98" s="252"/>
      <c r="SOU98" s="252"/>
      <c r="SOV98" s="253"/>
      <c r="SOW98" s="253"/>
      <c r="SOX98" s="255"/>
      <c r="SOY98" s="255"/>
      <c r="SOZ98" s="256"/>
      <c r="SPC98" s="251"/>
      <c r="SPD98" s="251"/>
      <c r="SPE98" s="251"/>
      <c r="SPF98" s="251"/>
      <c r="SPG98" s="251"/>
      <c r="SPH98" s="251"/>
      <c r="SPI98" s="252"/>
      <c r="SPJ98" s="253"/>
      <c r="SPO98" s="254"/>
      <c r="SPR98" s="252"/>
      <c r="SPS98" s="252"/>
      <c r="SPT98" s="252"/>
      <c r="SPU98" s="252"/>
      <c r="SPV98" s="253"/>
      <c r="SPW98" s="253"/>
      <c r="SPX98" s="255"/>
      <c r="SPY98" s="255"/>
      <c r="SPZ98" s="256"/>
      <c r="SQC98" s="251"/>
      <c r="SQD98" s="251"/>
      <c r="SQE98" s="251"/>
      <c r="SQF98" s="251"/>
      <c r="SQG98" s="251"/>
      <c r="SQH98" s="251"/>
      <c r="SQI98" s="252"/>
      <c r="SQJ98" s="253"/>
      <c r="SQO98" s="254"/>
      <c r="SQR98" s="252"/>
      <c r="SQS98" s="252"/>
      <c r="SQT98" s="252"/>
      <c r="SQU98" s="252"/>
      <c r="SQV98" s="253"/>
      <c r="SQW98" s="253"/>
      <c r="SQX98" s="255"/>
      <c r="SQY98" s="255"/>
      <c r="SQZ98" s="256"/>
      <c r="SRC98" s="251"/>
      <c r="SRD98" s="251"/>
      <c r="SRE98" s="251"/>
      <c r="SRF98" s="251"/>
      <c r="SRG98" s="251"/>
      <c r="SRH98" s="251"/>
      <c r="SRI98" s="252"/>
      <c r="SRJ98" s="253"/>
      <c r="SRO98" s="254"/>
      <c r="SRR98" s="252"/>
      <c r="SRS98" s="252"/>
      <c r="SRT98" s="252"/>
      <c r="SRU98" s="252"/>
      <c r="SRV98" s="253"/>
      <c r="SRW98" s="253"/>
      <c r="SRX98" s="255"/>
      <c r="SRY98" s="255"/>
      <c r="SRZ98" s="256"/>
      <c r="SSC98" s="251"/>
      <c r="SSD98" s="251"/>
      <c r="SSE98" s="251"/>
      <c r="SSF98" s="251"/>
      <c r="SSG98" s="251"/>
      <c r="SSH98" s="251"/>
      <c r="SSI98" s="252"/>
      <c r="SSJ98" s="253"/>
      <c r="SSO98" s="254"/>
      <c r="SSR98" s="252"/>
      <c r="SSS98" s="252"/>
      <c r="SST98" s="252"/>
      <c r="SSU98" s="252"/>
      <c r="SSV98" s="253"/>
      <c r="SSW98" s="253"/>
      <c r="SSX98" s="255"/>
      <c r="SSY98" s="255"/>
      <c r="SSZ98" s="256"/>
      <c r="STC98" s="251"/>
      <c r="STD98" s="251"/>
      <c r="STE98" s="251"/>
      <c r="STF98" s="251"/>
      <c r="STG98" s="251"/>
      <c r="STH98" s="251"/>
      <c r="STI98" s="252"/>
      <c r="STJ98" s="253"/>
      <c r="STO98" s="254"/>
      <c r="STR98" s="252"/>
      <c r="STS98" s="252"/>
      <c r="STT98" s="252"/>
      <c r="STU98" s="252"/>
      <c r="STV98" s="253"/>
      <c r="STW98" s="253"/>
      <c r="STX98" s="255"/>
      <c r="STY98" s="255"/>
      <c r="STZ98" s="256"/>
      <c r="SUC98" s="251"/>
      <c r="SUD98" s="251"/>
      <c r="SUE98" s="251"/>
      <c r="SUF98" s="251"/>
      <c r="SUG98" s="251"/>
      <c r="SUH98" s="251"/>
      <c r="SUI98" s="252"/>
      <c r="SUJ98" s="253"/>
      <c r="SUO98" s="254"/>
      <c r="SUR98" s="252"/>
      <c r="SUS98" s="252"/>
      <c r="SUT98" s="252"/>
      <c r="SUU98" s="252"/>
      <c r="SUV98" s="253"/>
      <c r="SUW98" s="253"/>
      <c r="SUX98" s="255"/>
      <c r="SUY98" s="255"/>
      <c r="SUZ98" s="256"/>
      <c r="SVC98" s="251"/>
      <c r="SVD98" s="251"/>
      <c r="SVE98" s="251"/>
      <c r="SVF98" s="251"/>
      <c r="SVG98" s="251"/>
      <c r="SVH98" s="251"/>
      <c r="SVI98" s="252"/>
      <c r="SVJ98" s="253"/>
      <c r="SVO98" s="254"/>
      <c r="SVR98" s="252"/>
      <c r="SVS98" s="252"/>
      <c r="SVT98" s="252"/>
      <c r="SVU98" s="252"/>
      <c r="SVV98" s="253"/>
      <c r="SVW98" s="253"/>
      <c r="SVX98" s="255"/>
      <c r="SVY98" s="255"/>
      <c r="SVZ98" s="256"/>
      <c r="SWC98" s="251"/>
      <c r="SWD98" s="251"/>
      <c r="SWE98" s="251"/>
      <c r="SWF98" s="251"/>
      <c r="SWG98" s="251"/>
      <c r="SWH98" s="251"/>
      <c r="SWI98" s="252"/>
      <c r="SWJ98" s="253"/>
      <c r="SWO98" s="254"/>
      <c r="SWR98" s="252"/>
      <c r="SWS98" s="252"/>
      <c r="SWT98" s="252"/>
      <c r="SWU98" s="252"/>
      <c r="SWV98" s="253"/>
      <c r="SWW98" s="253"/>
      <c r="SWX98" s="255"/>
      <c r="SWY98" s="255"/>
      <c r="SWZ98" s="256"/>
      <c r="SXC98" s="251"/>
      <c r="SXD98" s="251"/>
      <c r="SXE98" s="251"/>
      <c r="SXF98" s="251"/>
      <c r="SXG98" s="251"/>
      <c r="SXH98" s="251"/>
      <c r="SXI98" s="252"/>
      <c r="SXJ98" s="253"/>
      <c r="SXO98" s="254"/>
      <c r="SXR98" s="252"/>
      <c r="SXS98" s="252"/>
      <c r="SXT98" s="252"/>
      <c r="SXU98" s="252"/>
      <c r="SXV98" s="253"/>
      <c r="SXW98" s="253"/>
      <c r="SXX98" s="255"/>
      <c r="SXY98" s="255"/>
      <c r="SXZ98" s="256"/>
      <c r="SYC98" s="251"/>
      <c r="SYD98" s="251"/>
      <c r="SYE98" s="251"/>
      <c r="SYF98" s="251"/>
      <c r="SYG98" s="251"/>
      <c r="SYH98" s="251"/>
      <c r="SYI98" s="252"/>
      <c r="SYJ98" s="253"/>
      <c r="SYO98" s="254"/>
      <c r="SYR98" s="252"/>
      <c r="SYS98" s="252"/>
      <c r="SYT98" s="252"/>
      <c r="SYU98" s="252"/>
      <c r="SYV98" s="253"/>
      <c r="SYW98" s="253"/>
      <c r="SYX98" s="255"/>
      <c r="SYY98" s="255"/>
      <c r="SYZ98" s="256"/>
      <c r="SZC98" s="251"/>
      <c r="SZD98" s="251"/>
      <c r="SZE98" s="251"/>
      <c r="SZF98" s="251"/>
      <c r="SZG98" s="251"/>
      <c r="SZH98" s="251"/>
      <c r="SZI98" s="252"/>
      <c r="SZJ98" s="253"/>
      <c r="SZO98" s="254"/>
      <c r="SZR98" s="252"/>
      <c r="SZS98" s="252"/>
      <c r="SZT98" s="252"/>
      <c r="SZU98" s="252"/>
      <c r="SZV98" s="253"/>
      <c r="SZW98" s="253"/>
      <c r="SZX98" s="255"/>
      <c r="SZY98" s="255"/>
      <c r="SZZ98" s="256"/>
      <c r="TAC98" s="251"/>
      <c r="TAD98" s="251"/>
      <c r="TAE98" s="251"/>
      <c r="TAF98" s="251"/>
      <c r="TAG98" s="251"/>
      <c r="TAH98" s="251"/>
      <c r="TAI98" s="252"/>
      <c r="TAJ98" s="253"/>
      <c r="TAO98" s="254"/>
      <c r="TAR98" s="252"/>
      <c r="TAS98" s="252"/>
      <c r="TAT98" s="252"/>
      <c r="TAU98" s="252"/>
      <c r="TAV98" s="253"/>
      <c r="TAW98" s="253"/>
      <c r="TAX98" s="255"/>
      <c r="TAY98" s="255"/>
      <c r="TAZ98" s="256"/>
      <c r="TBC98" s="251"/>
      <c r="TBD98" s="251"/>
      <c r="TBE98" s="251"/>
      <c r="TBF98" s="251"/>
      <c r="TBG98" s="251"/>
      <c r="TBH98" s="251"/>
      <c r="TBI98" s="252"/>
      <c r="TBJ98" s="253"/>
      <c r="TBO98" s="254"/>
      <c r="TBR98" s="252"/>
      <c r="TBS98" s="252"/>
      <c r="TBT98" s="252"/>
      <c r="TBU98" s="252"/>
      <c r="TBV98" s="253"/>
      <c r="TBW98" s="253"/>
      <c r="TBX98" s="255"/>
      <c r="TBY98" s="255"/>
      <c r="TBZ98" s="256"/>
      <c r="TCC98" s="251"/>
      <c r="TCD98" s="251"/>
      <c r="TCE98" s="251"/>
      <c r="TCF98" s="251"/>
      <c r="TCG98" s="251"/>
      <c r="TCH98" s="251"/>
      <c r="TCI98" s="252"/>
      <c r="TCJ98" s="253"/>
      <c r="TCO98" s="254"/>
      <c r="TCR98" s="252"/>
      <c r="TCS98" s="252"/>
      <c r="TCT98" s="252"/>
      <c r="TCU98" s="252"/>
      <c r="TCV98" s="253"/>
      <c r="TCW98" s="253"/>
      <c r="TCX98" s="255"/>
      <c r="TCY98" s="255"/>
      <c r="TCZ98" s="256"/>
      <c r="TDC98" s="251"/>
      <c r="TDD98" s="251"/>
      <c r="TDE98" s="251"/>
      <c r="TDF98" s="251"/>
      <c r="TDG98" s="251"/>
      <c r="TDH98" s="251"/>
      <c r="TDI98" s="252"/>
      <c r="TDJ98" s="253"/>
      <c r="TDO98" s="254"/>
      <c r="TDR98" s="252"/>
      <c r="TDS98" s="252"/>
      <c r="TDT98" s="252"/>
      <c r="TDU98" s="252"/>
      <c r="TDV98" s="253"/>
      <c r="TDW98" s="253"/>
      <c r="TDX98" s="255"/>
      <c r="TDY98" s="255"/>
      <c r="TDZ98" s="256"/>
      <c r="TEC98" s="251"/>
      <c r="TED98" s="251"/>
      <c r="TEE98" s="251"/>
      <c r="TEF98" s="251"/>
      <c r="TEG98" s="251"/>
      <c r="TEH98" s="251"/>
      <c r="TEI98" s="252"/>
      <c r="TEJ98" s="253"/>
      <c r="TEO98" s="254"/>
      <c r="TER98" s="252"/>
      <c r="TES98" s="252"/>
      <c r="TET98" s="252"/>
      <c r="TEU98" s="252"/>
      <c r="TEV98" s="253"/>
      <c r="TEW98" s="253"/>
      <c r="TEX98" s="255"/>
      <c r="TEY98" s="255"/>
      <c r="TEZ98" s="256"/>
      <c r="TFC98" s="251"/>
      <c r="TFD98" s="251"/>
      <c r="TFE98" s="251"/>
      <c r="TFF98" s="251"/>
      <c r="TFG98" s="251"/>
      <c r="TFH98" s="251"/>
      <c r="TFI98" s="252"/>
      <c r="TFJ98" s="253"/>
      <c r="TFO98" s="254"/>
      <c r="TFR98" s="252"/>
      <c r="TFS98" s="252"/>
      <c r="TFT98" s="252"/>
      <c r="TFU98" s="252"/>
      <c r="TFV98" s="253"/>
      <c r="TFW98" s="253"/>
      <c r="TFX98" s="255"/>
      <c r="TFY98" s="255"/>
      <c r="TFZ98" s="256"/>
      <c r="TGC98" s="251"/>
      <c r="TGD98" s="251"/>
      <c r="TGE98" s="251"/>
      <c r="TGF98" s="251"/>
      <c r="TGG98" s="251"/>
      <c r="TGH98" s="251"/>
      <c r="TGI98" s="252"/>
      <c r="TGJ98" s="253"/>
      <c r="TGO98" s="254"/>
      <c r="TGR98" s="252"/>
      <c r="TGS98" s="252"/>
      <c r="TGT98" s="252"/>
      <c r="TGU98" s="252"/>
      <c r="TGV98" s="253"/>
      <c r="TGW98" s="253"/>
      <c r="TGX98" s="255"/>
      <c r="TGY98" s="255"/>
      <c r="TGZ98" s="256"/>
      <c r="THC98" s="251"/>
      <c r="THD98" s="251"/>
      <c r="THE98" s="251"/>
      <c r="THF98" s="251"/>
      <c r="THG98" s="251"/>
      <c r="THH98" s="251"/>
      <c r="THI98" s="252"/>
      <c r="THJ98" s="253"/>
      <c r="THO98" s="254"/>
      <c r="THR98" s="252"/>
      <c r="THS98" s="252"/>
      <c r="THT98" s="252"/>
      <c r="THU98" s="252"/>
      <c r="THV98" s="253"/>
      <c r="THW98" s="253"/>
      <c r="THX98" s="255"/>
      <c r="THY98" s="255"/>
      <c r="THZ98" s="256"/>
      <c r="TIC98" s="251"/>
      <c r="TID98" s="251"/>
      <c r="TIE98" s="251"/>
      <c r="TIF98" s="251"/>
      <c r="TIG98" s="251"/>
      <c r="TIH98" s="251"/>
      <c r="TII98" s="252"/>
      <c r="TIJ98" s="253"/>
      <c r="TIO98" s="254"/>
      <c r="TIR98" s="252"/>
      <c r="TIS98" s="252"/>
      <c r="TIT98" s="252"/>
      <c r="TIU98" s="252"/>
      <c r="TIV98" s="253"/>
      <c r="TIW98" s="253"/>
      <c r="TIX98" s="255"/>
      <c r="TIY98" s="255"/>
      <c r="TIZ98" s="256"/>
      <c r="TJC98" s="251"/>
      <c r="TJD98" s="251"/>
      <c r="TJE98" s="251"/>
      <c r="TJF98" s="251"/>
      <c r="TJG98" s="251"/>
      <c r="TJH98" s="251"/>
      <c r="TJI98" s="252"/>
      <c r="TJJ98" s="253"/>
      <c r="TJO98" s="254"/>
      <c r="TJR98" s="252"/>
      <c r="TJS98" s="252"/>
      <c r="TJT98" s="252"/>
      <c r="TJU98" s="252"/>
      <c r="TJV98" s="253"/>
      <c r="TJW98" s="253"/>
      <c r="TJX98" s="255"/>
      <c r="TJY98" s="255"/>
      <c r="TJZ98" s="256"/>
      <c r="TKC98" s="251"/>
      <c r="TKD98" s="251"/>
      <c r="TKE98" s="251"/>
      <c r="TKF98" s="251"/>
      <c r="TKG98" s="251"/>
      <c r="TKH98" s="251"/>
      <c r="TKI98" s="252"/>
      <c r="TKJ98" s="253"/>
      <c r="TKO98" s="254"/>
      <c r="TKR98" s="252"/>
      <c r="TKS98" s="252"/>
      <c r="TKT98" s="252"/>
      <c r="TKU98" s="252"/>
      <c r="TKV98" s="253"/>
      <c r="TKW98" s="253"/>
      <c r="TKX98" s="255"/>
      <c r="TKY98" s="255"/>
      <c r="TKZ98" s="256"/>
      <c r="TLC98" s="251"/>
      <c r="TLD98" s="251"/>
      <c r="TLE98" s="251"/>
      <c r="TLF98" s="251"/>
      <c r="TLG98" s="251"/>
      <c r="TLH98" s="251"/>
      <c r="TLI98" s="252"/>
      <c r="TLJ98" s="253"/>
      <c r="TLO98" s="254"/>
      <c r="TLR98" s="252"/>
      <c r="TLS98" s="252"/>
      <c r="TLT98" s="252"/>
      <c r="TLU98" s="252"/>
      <c r="TLV98" s="253"/>
      <c r="TLW98" s="253"/>
      <c r="TLX98" s="255"/>
      <c r="TLY98" s="255"/>
      <c r="TLZ98" s="256"/>
      <c r="TMC98" s="251"/>
      <c r="TMD98" s="251"/>
      <c r="TME98" s="251"/>
      <c r="TMF98" s="251"/>
      <c r="TMG98" s="251"/>
      <c r="TMH98" s="251"/>
      <c r="TMI98" s="252"/>
      <c r="TMJ98" s="253"/>
      <c r="TMO98" s="254"/>
      <c r="TMR98" s="252"/>
      <c r="TMS98" s="252"/>
      <c r="TMT98" s="252"/>
      <c r="TMU98" s="252"/>
      <c r="TMV98" s="253"/>
      <c r="TMW98" s="253"/>
      <c r="TMX98" s="255"/>
      <c r="TMY98" s="255"/>
      <c r="TMZ98" s="256"/>
      <c r="TNC98" s="251"/>
      <c r="TND98" s="251"/>
      <c r="TNE98" s="251"/>
      <c r="TNF98" s="251"/>
      <c r="TNG98" s="251"/>
      <c r="TNH98" s="251"/>
      <c r="TNI98" s="252"/>
      <c r="TNJ98" s="253"/>
      <c r="TNO98" s="254"/>
      <c r="TNR98" s="252"/>
      <c r="TNS98" s="252"/>
      <c r="TNT98" s="252"/>
      <c r="TNU98" s="252"/>
      <c r="TNV98" s="253"/>
      <c r="TNW98" s="253"/>
      <c r="TNX98" s="255"/>
      <c r="TNY98" s="255"/>
      <c r="TNZ98" s="256"/>
      <c r="TOC98" s="251"/>
      <c r="TOD98" s="251"/>
      <c r="TOE98" s="251"/>
      <c r="TOF98" s="251"/>
      <c r="TOG98" s="251"/>
      <c r="TOH98" s="251"/>
      <c r="TOI98" s="252"/>
      <c r="TOJ98" s="253"/>
      <c r="TOO98" s="254"/>
      <c r="TOR98" s="252"/>
      <c r="TOS98" s="252"/>
      <c r="TOT98" s="252"/>
      <c r="TOU98" s="252"/>
      <c r="TOV98" s="253"/>
      <c r="TOW98" s="253"/>
      <c r="TOX98" s="255"/>
      <c r="TOY98" s="255"/>
      <c r="TOZ98" s="256"/>
      <c r="TPC98" s="251"/>
      <c r="TPD98" s="251"/>
      <c r="TPE98" s="251"/>
      <c r="TPF98" s="251"/>
      <c r="TPG98" s="251"/>
      <c r="TPH98" s="251"/>
      <c r="TPI98" s="252"/>
      <c r="TPJ98" s="253"/>
      <c r="TPO98" s="254"/>
      <c r="TPR98" s="252"/>
      <c r="TPS98" s="252"/>
      <c r="TPT98" s="252"/>
      <c r="TPU98" s="252"/>
      <c r="TPV98" s="253"/>
      <c r="TPW98" s="253"/>
      <c r="TPX98" s="255"/>
      <c r="TPY98" s="255"/>
      <c r="TPZ98" s="256"/>
      <c r="TQC98" s="251"/>
      <c r="TQD98" s="251"/>
      <c r="TQE98" s="251"/>
      <c r="TQF98" s="251"/>
      <c r="TQG98" s="251"/>
      <c r="TQH98" s="251"/>
      <c r="TQI98" s="252"/>
      <c r="TQJ98" s="253"/>
      <c r="TQO98" s="254"/>
      <c r="TQR98" s="252"/>
      <c r="TQS98" s="252"/>
      <c r="TQT98" s="252"/>
      <c r="TQU98" s="252"/>
      <c r="TQV98" s="253"/>
      <c r="TQW98" s="253"/>
      <c r="TQX98" s="255"/>
      <c r="TQY98" s="255"/>
      <c r="TQZ98" s="256"/>
      <c r="TRC98" s="251"/>
      <c r="TRD98" s="251"/>
      <c r="TRE98" s="251"/>
      <c r="TRF98" s="251"/>
      <c r="TRG98" s="251"/>
      <c r="TRH98" s="251"/>
      <c r="TRI98" s="252"/>
      <c r="TRJ98" s="253"/>
      <c r="TRO98" s="254"/>
      <c r="TRR98" s="252"/>
      <c r="TRS98" s="252"/>
      <c r="TRT98" s="252"/>
      <c r="TRU98" s="252"/>
      <c r="TRV98" s="253"/>
      <c r="TRW98" s="253"/>
      <c r="TRX98" s="255"/>
      <c r="TRY98" s="255"/>
      <c r="TRZ98" s="256"/>
      <c r="TSC98" s="251"/>
      <c r="TSD98" s="251"/>
      <c r="TSE98" s="251"/>
      <c r="TSF98" s="251"/>
      <c r="TSG98" s="251"/>
      <c r="TSH98" s="251"/>
      <c r="TSI98" s="252"/>
      <c r="TSJ98" s="253"/>
      <c r="TSO98" s="254"/>
      <c r="TSR98" s="252"/>
      <c r="TSS98" s="252"/>
      <c r="TST98" s="252"/>
      <c r="TSU98" s="252"/>
      <c r="TSV98" s="253"/>
      <c r="TSW98" s="253"/>
      <c r="TSX98" s="255"/>
      <c r="TSY98" s="255"/>
      <c r="TSZ98" s="256"/>
      <c r="TTC98" s="251"/>
      <c r="TTD98" s="251"/>
      <c r="TTE98" s="251"/>
      <c r="TTF98" s="251"/>
      <c r="TTG98" s="251"/>
      <c r="TTH98" s="251"/>
      <c r="TTI98" s="252"/>
      <c r="TTJ98" s="253"/>
      <c r="TTO98" s="254"/>
      <c r="TTR98" s="252"/>
      <c r="TTS98" s="252"/>
      <c r="TTT98" s="252"/>
      <c r="TTU98" s="252"/>
      <c r="TTV98" s="253"/>
      <c r="TTW98" s="253"/>
      <c r="TTX98" s="255"/>
      <c r="TTY98" s="255"/>
      <c r="TTZ98" s="256"/>
      <c r="TUC98" s="251"/>
      <c r="TUD98" s="251"/>
      <c r="TUE98" s="251"/>
      <c r="TUF98" s="251"/>
      <c r="TUG98" s="251"/>
      <c r="TUH98" s="251"/>
      <c r="TUI98" s="252"/>
      <c r="TUJ98" s="253"/>
      <c r="TUO98" s="254"/>
      <c r="TUR98" s="252"/>
      <c r="TUS98" s="252"/>
      <c r="TUT98" s="252"/>
      <c r="TUU98" s="252"/>
      <c r="TUV98" s="253"/>
      <c r="TUW98" s="253"/>
      <c r="TUX98" s="255"/>
      <c r="TUY98" s="255"/>
      <c r="TUZ98" s="256"/>
      <c r="TVC98" s="251"/>
      <c r="TVD98" s="251"/>
      <c r="TVE98" s="251"/>
      <c r="TVF98" s="251"/>
      <c r="TVG98" s="251"/>
      <c r="TVH98" s="251"/>
      <c r="TVI98" s="252"/>
      <c r="TVJ98" s="253"/>
      <c r="TVO98" s="254"/>
      <c r="TVR98" s="252"/>
      <c r="TVS98" s="252"/>
      <c r="TVT98" s="252"/>
      <c r="TVU98" s="252"/>
      <c r="TVV98" s="253"/>
      <c r="TVW98" s="253"/>
      <c r="TVX98" s="255"/>
      <c r="TVY98" s="255"/>
      <c r="TVZ98" s="256"/>
      <c r="TWC98" s="251"/>
      <c r="TWD98" s="251"/>
      <c r="TWE98" s="251"/>
      <c r="TWF98" s="251"/>
      <c r="TWG98" s="251"/>
      <c r="TWH98" s="251"/>
      <c r="TWI98" s="252"/>
      <c r="TWJ98" s="253"/>
      <c r="TWO98" s="254"/>
      <c r="TWR98" s="252"/>
      <c r="TWS98" s="252"/>
      <c r="TWT98" s="252"/>
      <c r="TWU98" s="252"/>
      <c r="TWV98" s="253"/>
      <c r="TWW98" s="253"/>
      <c r="TWX98" s="255"/>
      <c r="TWY98" s="255"/>
      <c r="TWZ98" s="256"/>
      <c r="TXC98" s="251"/>
      <c r="TXD98" s="251"/>
      <c r="TXE98" s="251"/>
      <c r="TXF98" s="251"/>
      <c r="TXG98" s="251"/>
      <c r="TXH98" s="251"/>
      <c r="TXI98" s="252"/>
      <c r="TXJ98" s="253"/>
      <c r="TXO98" s="254"/>
      <c r="TXR98" s="252"/>
      <c r="TXS98" s="252"/>
      <c r="TXT98" s="252"/>
      <c r="TXU98" s="252"/>
      <c r="TXV98" s="253"/>
      <c r="TXW98" s="253"/>
      <c r="TXX98" s="255"/>
      <c r="TXY98" s="255"/>
      <c r="TXZ98" s="256"/>
      <c r="TYC98" s="251"/>
      <c r="TYD98" s="251"/>
      <c r="TYE98" s="251"/>
      <c r="TYF98" s="251"/>
      <c r="TYG98" s="251"/>
      <c r="TYH98" s="251"/>
      <c r="TYI98" s="252"/>
      <c r="TYJ98" s="253"/>
      <c r="TYO98" s="254"/>
      <c r="TYR98" s="252"/>
      <c r="TYS98" s="252"/>
      <c r="TYT98" s="252"/>
      <c r="TYU98" s="252"/>
      <c r="TYV98" s="253"/>
      <c r="TYW98" s="253"/>
      <c r="TYX98" s="255"/>
      <c r="TYY98" s="255"/>
      <c r="TYZ98" s="256"/>
      <c r="TZC98" s="251"/>
      <c r="TZD98" s="251"/>
      <c r="TZE98" s="251"/>
      <c r="TZF98" s="251"/>
      <c r="TZG98" s="251"/>
      <c r="TZH98" s="251"/>
      <c r="TZI98" s="252"/>
      <c r="TZJ98" s="253"/>
      <c r="TZO98" s="254"/>
      <c r="TZR98" s="252"/>
      <c r="TZS98" s="252"/>
      <c r="TZT98" s="252"/>
      <c r="TZU98" s="252"/>
      <c r="TZV98" s="253"/>
      <c r="TZW98" s="253"/>
      <c r="TZX98" s="255"/>
      <c r="TZY98" s="255"/>
      <c r="TZZ98" s="256"/>
      <c r="UAC98" s="251"/>
      <c r="UAD98" s="251"/>
      <c r="UAE98" s="251"/>
      <c r="UAF98" s="251"/>
      <c r="UAG98" s="251"/>
      <c r="UAH98" s="251"/>
      <c r="UAI98" s="252"/>
      <c r="UAJ98" s="253"/>
      <c r="UAO98" s="254"/>
      <c r="UAR98" s="252"/>
      <c r="UAS98" s="252"/>
      <c r="UAT98" s="252"/>
      <c r="UAU98" s="252"/>
      <c r="UAV98" s="253"/>
      <c r="UAW98" s="253"/>
      <c r="UAX98" s="255"/>
      <c r="UAY98" s="255"/>
      <c r="UAZ98" s="256"/>
      <c r="UBC98" s="251"/>
      <c r="UBD98" s="251"/>
      <c r="UBE98" s="251"/>
      <c r="UBF98" s="251"/>
      <c r="UBG98" s="251"/>
      <c r="UBH98" s="251"/>
      <c r="UBI98" s="252"/>
      <c r="UBJ98" s="253"/>
      <c r="UBO98" s="254"/>
      <c r="UBR98" s="252"/>
      <c r="UBS98" s="252"/>
      <c r="UBT98" s="252"/>
      <c r="UBU98" s="252"/>
      <c r="UBV98" s="253"/>
      <c r="UBW98" s="253"/>
      <c r="UBX98" s="255"/>
      <c r="UBY98" s="255"/>
      <c r="UBZ98" s="256"/>
      <c r="UCC98" s="251"/>
      <c r="UCD98" s="251"/>
      <c r="UCE98" s="251"/>
      <c r="UCF98" s="251"/>
      <c r="UCG98" s="251"/>
      <c r="UCH98" s="251"/>
      <c r="UCI98" s="252"/>
      <c r="UCJ98" s="253"/>
      <c r="UCO98" s="254"/>
      <c r="UCR98" s="252"/>
      <c r="UCS98" s="252"/>
      <c r="UCT98" s="252"/>
      <c r="UCU98" s="252"/>
      <c r="UCV98" s="253"/>
      <c r="UCW98" s="253"/>
      <c r="UCX98" s="255"/>
      <c r="UCY98" s="255"/>
      <c r="UCZ98" s="256"/>
      <c r="UDC98" s="251"/>
      <c r="UDD98" s="251"/>
      <c r="UDE98" s="251"/>
      <c r="UDF98" s="251"/>
      <c r="UDG98" s="251"/>
      <c r="UDH98" s="251"/>
      <c r="UDI98" s="252"/>
      <c r="UDJ98" s="253"/>
      <c r="UDO98" s="254"/>
      <c r="UDR98" s="252"/>
      <c r="UDS98" s="252"/>
      <c r="UDT98" s="252"/>
      <c r="UDU98" s="252"/>
      <c r="UDV98" s="253"/>
      <c r="UDW98" s="253"/>
      <c r="UDX98" s="255"/>
      <c r="UDY98" s="255"/>
      <c r="UDZ98" s="256"/>
      <c r="UEC98" s="251"/>
      <c r="UED98" s="251"/>
      <c r="UEE98" s="251"/>
      <c r="UEF98" s="251"/>
      <c r="UEG98" s="251"/>
      <c r="UEH98" s="251"/>
      <c r="UEI98" s="252"/>
      <c r="UEJ98" s="253"/>
      <c r="UEO98" s="254"/>
      <c r="UER98" s="252"/>
      <c r="UES98" s="252"/>
      <c r="UET98" s="252"/>
      <c r="UEU98" s="252"/>
      <c r="UEV98" s="253"/>
      <c r="UEW98" s="253"/>
      <c r="UEX98" s="255"/>
      <c r="UEY98" s="255"/>
      <c r="UEZ98" s="256"/>
      <c r="UFC98" s="251"/>
      <c r="UFD98" s="251"/>
      <c r="UFE98" s="251"/>
      <c r="UFF98" s="251"/>
      <c r="UFG98" s="251"/>
      <c r="UFH98" s="251"/>
      <c r="UFI98" s="252"/>
      <c r="UFJ98" s="253"/>
      <c r="UFO98" s="254"/>
      <c r="UFR98" s="252"/>
      <c r="UFS98" s="252"/>
      <c r="UFT98" s="252"/>
      <c r="UFU98" s="252"/>
      <c r="UFV98" s="253"/>
      <c r="UFW98" s="253"/>
      <c r="UFX98" s="255"/>
      <c r="UFY98" s="255"/>
      <c r="UFZ98" s="256"/>
      <c r="UGC98" s="251"/>
      <c r="UGD98" s="251"/>
      <c r="UGE98" s="251"/>
      <c r="UGF98" s="251"/>
      <c r="UGG98" s="251"/>
      <c r="UGH98" s="251"/>
      <c r="UGI98" s="252"/>
      <c r="UGJ98" s="253"/>
      <c r="UGO98" s="254"/>
      <c r="UGR98" s="252"/>
      <c r="UGS98" s="252"/>
      <c r="UGT98" s="252"/>
      <c r="UGU98" s="252"/>
      <c r="UGV98" s="253"/>
      <c r="UGW98" s="253"/>
      <c r="UGX98" s="255"/>
      <c r="UGY98" s="255"/>
      <c r="UGZ98" s="256"/>
      <c r="UHC98" s="251"/>
      <c r="UHD98" s="251"/>
      <c r="UHE98" s="251"/>
      <c r="UHF98" s="251"/>
      <c r="UHG98" s="251"/>
      <c r="UHH98" s="251"/>
      <c r="UHI98" s="252"/>
      <c r="UHJ98" s="253"/>
      <c r="UHO98" s="254"/>
      <c r="UHR98" s="252"/>
      <c r="UHS98" s="252"/>
      <c r="UHT98" s="252"/>
      <c r="UHU98" s="252"/>
      <c r="UHV98" s="253"/>
      <c r="UHW98" s="253"/>
      <c r="UHX98" s="255"/>
      <c r="UHY98" s="255"/>
      <c r="UHZ98" s="256"/>
      <c r="UIC98" s="251"/>
      <c r="UID98" s="251"/>
      <c r="UIE98" s="251"/>
      <c r="UIF98" s="251"/>
      <c r="UIG98" s="251"/>
      <c r="UIH98" s="251"/>
      <c r="UII98" s="252"/>
      <c r="UIJ98" s="253"/>
      <c r="UIO98" s="254"/>
      <c r="UIR98" s="252"/>
      <c r="UIS98" s="252"/>
      <c r="UIT98" s="252"/>
      <c r="UIU98" s="252"/>
      <c r="UIV98" s="253"/>
      <c r="UIW98" s="253"/>
      <c r="UIX98" s="255"/>
      <c r="UIY98" s="255"/>
      <c r="UIZ98" s="256"/>
      <c r="UJC98" s="251"/>
      <c r="UJD98" s="251"/>
      <c r="UJE98" s="251"/>
      <c r="UJF98" s="251"/>
      <c r="UJG98" s="251"/>
      <c r="UJH98" s="251"/>
      <c r="UJI98" s="252"/>
      <c r="UJJ98" s="253"/>
      <c r="UJO98" s="254"/>
      <c r="UJR98" s="252"/>
      <c r="UJS98" s="252"/>
      <c r="UJT98" s="252"/>
      <c r="UJU98" s="252"/>
      <c r="UJV98" s="253"/>
      <c r="UJW98" s="253"/>
      <c r="UJX98" s="255"/>
      <c r="UJY98" s="255"/>
      <c r="UJZ98" s="256"/>
      <c r="UKC98" s="251"/>
      <c r="UKD98" s="251"/>
      <c r="UKE98" s="251"/>
      <c r="UKF98" s="251"/>
      <c r="UKG98" s="251"/>
      <c r="UKH98" s="251"/>
      <c r="UKI98" s="252"/>
      <c r="UKJ98" s="253"/>
      <c r="UKO98" s="254"/>
      <c r="UKR98" s="252"/>
      <c r="UKS98" s="252"/>
      <c r="UKT98" s="252"/>
      <c r="UKU98" s="252"/>
      <c r="UKV98" s="253"/>
      <c r="UKW98" s="253"/>
      <c r="UKX98" s="255"/>
      <c r="UKY98" s="255"/>
      <c r="UKZ98" s="256"/>
      <c r="ULC98" s="251"/>
      <c r="ULD98" s="251"/>
      <c r="ULE98" s="251"/>
      <c r="ULF98" s="251"/>
      <c r="ULG98" s="251"/>
      <c r="ULH98" s="251"/>
      <c r="ULI98" s="252"/>
      <c r="ULJ98" s="253"/>
      <c r="ULO98" s="254"/>
      <c r="ULR98" s="252"/>
      <c r="ULS98" s="252"/>
      <c r="ULT98" s="252"/>
      <c r="ULU98" s="252"/>
      <c r="ULV98" s="253"/>
      <c r="ULW98" s="253"/>
      <c r="ULX98" s="255"/>
      <c r="ULY98" s="255"/>
      <c r="ULZ98" s="256"/>
      <c r="UMC98" s="251"/>
      <c r="UMD98" s="251"/>
      <c r="UME98" s="251"/>
      <c r="UMF98" s="251"/>
      <c r="UMG98" s="251"/>
      <c r="UMH98" s="251"/>
      <c r="UMI98" s="252"/>
      <c r="UMJ98" s="253"/>
      <c r="UMO98" s="254"/>
      <c r="UMR98" s="252"/>
      <c r="UMS98" s="252"/>
      <c r="UMT98" s="252"/>
      <c r="UMU98" s="252"/>
      <c r="UMV98" s="253"/>
      <c r="UMW98" s="253"/>
      <c r="UMX98" s="255"/>
      <c r="UMY98" s="255"/>
      <c r="UMZ98" s="256"/>
      <c r="UNC98" s="251"/>
      <c r="UND98" s="251"/>
      <c r="UNE98" s="251"/>
      <c r="UNF98" s="251"/>
      <c r="UNG98" s="251"/>
      <c r="UNH98" s="251"/>
      <c r="UNI98" s="252"/>
      <c r="UNJ98" s="253"/>
      <c r="UNO98" s="254"/>
      <c r="UNR98" s="252"/>
      <c r="UNS98" s="252"/>
      <c r="UNT98" s="252"/>
      <c r="UNU98" s="252"/>
      <c r="UNV98" s="253"/>
      <c r="UNW98" s="253"/>
      <c r="UNX98" s="255"/>
      <c r="UNY98" s="255"/>
      <c r="UNZ98" s="256"/>
      <c r="UOC98" s="251"/>
      <c r="UOD98" s="251"/>
      <c r="UOE98" s="251"/>
      <c r="UOF98" s="251"/>
      <c r="UOG98" s="251"/>
      <c r="UOH98" s="251"/>
      <c r="UOI98" s="252"/>
      <c r="UOJ98" s="253"/>
      <c r="UOO98" s="254"/>
      <c r="UOR98" s="252"/>
      <c r="UOS98" s="252"/>
      <c r="UOT98" s="252"/>
      <c r="UOU98" s="252"/>
      <c r="UOV98" s="253"/>
      <c r="UOW98" s="253"/>
      <c r="UOX98" s="255"/>
      <c r="UOY98" s="255"/>
      <c r="UOZ98" s="256"/>
      <c r="UPC98" s="251"/>
      <c r="UPD98" s="251"/>
      <c r="UPE98" s="251"/>
      <c r="UPF98" s="251"/>
      <c r="UPG98" s="251"/>
      <c r="UPH98" s="251"/>
      <c r="UPI98" s="252"/>
      <c r="UPJ98" s="253"/>
      <c r="UPO98" s="254"/>
      <c r="UPR98" s="252"/>
      <c r="UPS98" s="252"/>
      <c r="UPT98" s="252"/>
      <c r="UPU98" s="252"/>
      <c r="UPV98" s="253"/>
      <c r="UPW98" s="253"/>
      <c r="UPX98" s="255"/>
      <c r="UPY98" s="255"/>
      <c r="UPZ98" s="256"/>
      <c r="UQC98" s="251"/>
      <c r="UQD98" s="251"/>
      <c r="UQE98" s="251"/>
      <c r="UQF98" s="251"/>
      <c r="UQG98" s="251"/>
      <c r="UQH98" s="251"/>
      <c r="UQI98" s="252"/>
      <c r="UQJ98" s="253"/>
      <c r="UQO98" s="254"/>
      <c r="UQR98" s="252"/>
      <c r="UQS98" s="252"/>
      <c r="UQT98" s="252"/>
      <c r="UQU98" s="252"/>
      <c r="UQV98" s="253"/>
      <c r="UQW98" s="253"/>
      <c r="UQX98" s="255"/>
      <c r="UQY98" s="255"/>
      <c r="UQZ98" s="256"/>
      <c r="URC98" s="251"/>
      <c r="URD98" s="251"/>
      <c r="URE98" s="251"/>
      <c r="URF98" s="251"/>
      <c r="URG98" s="251"/>
      <c r="URH98" s="251"/>
      <c r="URI98" s="252"/>
      <c r="URJ98" s="253"/>
      <c r="URO98" s="254"/>
      <c r="URR98" s="252"/>
      <c r="URS98" s="252"/>
      <c r="URT98" s="252"/>
      <c r="URU98" s="252"/>
      <c r="URV98" s="253"/>
      <c r="URW98" s="253"/>
      <c r="URX98" s="255"/>
      <c r="URY98" s="255"/>
      <c r="URZ98" s="256"/>
      <c r="USC98" s="251"/>
      <c r="USD98" s="251"/>
      <c r="USE98" s="251"/>
      <c r="USF98" s="251"/>
      <c r="USG98" s="251"/>
      <c r="USH98" s="251"/>
      <c r="USI98" s="252"/>
      <c r="USJ98" s="253"/>
      <c r="USO98" s="254"/>
      <c r="USR98" s="252"/>
      <c r="USS98" s="252"/>
      <c r="UST98" s="252"/>
      <c r="USU98" s="252"/>
      <c r="USV98" s="253"/>
      <c r="USW98" s="253"/>
      <c r="USX98" s="255"/>
      <c r="USY98" s="255"/>
      <c r="USZ98" s="256"/>
      <c r="UTC98" s="251"/>
      <c r="UTD98" s="251"/>
      <c r="UTE98" s="251"/>
      <c r="UTF98" s="251"/>
      <c r="UTG98" s="251"/>
      <c r="UTH98" s="251"/>
      <c r="UTI98" s="252"/>
      <c r="UTJ98" s="253"/>
      <c r="UTO98" s="254"/>
      <c r="UTR98" s="252"/>
      <c r="UTS98" s="252"/>
      <c r="UTT98" s="252"/>
      <c r="UTU98" s="252"/>
      <c r="UTV98" s="253"/>
      <c r="UTW98" s="253"/>
      <c r="UTX98" s="255"/>
      <c r="UTY98" s="255"/>
      <c r="UTZ98" s="256"/>
      <c r="UUC98" s="251"/>
      <c r="UUD98" s="251"/>
      <c r="UUE98" s="251"/>
      <c r="UUF98" s="251"/>
      <c r="UUG98" s="251"/>
      <c r="UUH98" s="251"/>
      <c r="UUI98" s="252"/>
      <c r="UUJ98" s="253"/>
      <c r="UUO98" s="254"/>
      <c r="UUR98" s="252"/>
      <c r="UUS98" s="252"/>
      <c r="UUT98" s="252"/>
      <c r="UUU98" s="252"/>
      <c r="UUV98" s="253"/>
      <c r="UUW98" s="253"/>
      <c r="UUX98" s="255"/>
      <c r="UUY98" s="255"/>
      <c r="UUZ98" s="256"/>
      <c r="UVC98" s="251"/>
      <c r="UVD98" s="251"/>
      <c r="UVE98" s="251"/>
      <c r="UVF98" s="251"/>
      <c r="UVG98" s="251"/>
      <c r="UVH98" s="251"/>
      <c r="UVI98" s="252"/>
      <c r="UVJ98" s="253"/>
      <c r="UVO98" s="254"/>
      <c r="UVR98" s="252"/>
      <c r="UVS98" s="252"/>
      <c r="UVT98" s="252"/>
      <c r="UVU98" s="252"/>
      <c r="UVV98" s="253"/>
      <c r="UVW98" s="253"/>
      <c r="UVX98" s="255"/>
      <c r="UVY98" s="255"/>
      <c r="UVZ98" s="256"/>
      <c r="UWC98" s="251"/>
      <c r="UWD98" s="251"/>
      <c r="UWE98" s="251"/>
      <c r="UWF98" s="251"/>
      <c r="UWG98" s="251"/>
      <c r="UWH98" s="251"/>
      <c r="UWI98" s="252"/>
      <c r="UWJ98" s="253"/>
      <c r="UWO98" s="254"/>
      <c r="UWR98" s="252"/>
      <c r="UWS98" s="252"/>
      <c r="UWT98" s="252"/>
      <c r="UWU98" s="252"/>
      <c r="UWV98" s="253"/>
      <c r="UWW98" s="253"/>
      <c r="UWX98" s="255"/>
      <c r="UWY98" s="255"/>
      <c r="UWZ98" s="256"/>
      <c r="UXC98" s="251"/>
      <c r="UXD98" s="251"/>
      <c r="UXE98" s="251"/>
      <c r="UXF98" s="251"/>
      <c r="UXG98" s="251"/>
      <c r="UXH98" s="251"/>
      <c r="UXI98" s="252"/>
      <c r="UXJ98" s="253"/>
      <c r="UXO98" s="254"/>
      <c r="UXR98" s="252"/>
      <c r="UXS98" s="252"/>
      <c r="UXT98" s="252"/>
      <c r="UXU98" s="252"/>
      <c r="UXV98" s="253"/>
      <c r="UXW98" s="253"/>
      <c r="UXX98" s="255"/>
      <c r="UXY98" s="255"/>
      <c r="UXZ98" s="256"/>
      <c r="UYC98" s="251"/>
      <c r="UYD98" s="251"/>
      <c r="UYE98" s="251"/>
      <c r="UYF98" s="251"/>
      <c r="UYG98" s="251"/>
      <c r="UYH98" s="251"/>
      <c r="UYI98" s="252"/>
      <c r="UYJ98" s="253"/>
      <c r="UYO98" s="254"/>
      <c r="UYR98" s="252"/>
      <c r="UYS98" s="252"/>
      <c r="UYT98" s="252"/>
      <c r="UYU98" s="252"/>
      <c r="UYV98" s="253"/>
      <c r="UYW98" s="253"/>
      <c r="UYX98" s="255"/>
      <c r="UYY98" s="255"/>
      <c r="UYZ98" s="256"/>
      <c r="UZC98" s="251"/>
      <c r="UZD98" s="251"/>
      <c r="UZE98" s="251"/>
      <c r="UZF98" s="251"/>
      <c r="UZG98" s="251"/>
      <c r="UZH98" s="251"/>
      <c r="UZI98" s="252"/>
      <c r="UZJ98" s="253"/>
      <c r="UZO98" s="254"/>
      <c r="UZR98" s="252"/>
      <c r="UZS98" s="252"/>
      <c r="UZT98" s="252"/>
      <c r="UZU98" s="252"/>
      <c r="UZV98" s="253"/>
      <c r="UZW98" s="253"/>
      <c r="UZX98" s="255"/>
      <c r="UZY98" s="255"/>
      <c r="UZZ98" s="256"/>
      <c r="VAC98" s="251"/>
      <c r="VAD98" s="251"/>
      <c r="VAE98" s="251"/>
      <c r="VAF98" s="251"/>
      <c r="VAG98" s="251"/>
      <c r="VAH98" s="251"/>
      <c r="VAI98" s="252"/>
      <c r="VAJ98" s="253"/>
      <c r="VAO98" s="254"/>
      <c r="VAR98" s="252"/>
      <c r="VAS98" s="252"/>
      <c r="VAT98" s="252"/>
      <c r="VAU98" s="252"/>
      <c r="VAV98" s="253"/>
      <c r="VAW98" s="253"/>
      <c r="VAX98" s="255"/>
      <c r="VAY98" s="255"/>
      <c r="VAZ98" s="256"/>
      <c r="VBC98" s="251"/>
      <c r="VBD98" s="251"/>
      <c r="VBE98" s="251"/>
      <c r="VBF98" s="251"/>
      <c r="VBG98" s="251"/>
      <c r="VBH98" s="251"/>
      <c r="VBI98" s="252"/>
      <c r="VBJ98" s="253"/>
      <c r="VBO98" s="254"/>
      <c r="VBR98" s="252"/>
      <c r="VBS98" s="252"/>
      <c r="VBT98" s="252"/>
      <c r="VBU98" s="252"/>
      <c r="VBV98" s="253"/>
      <c r="VBW98" s="253"/>
      <c r="VBX98" s="255"/>
      <c r="VBY98" s="255"/>
      <c r="VBZ98" s="256"/>
      <c r="VCC98" s="251"/>
      <c r="VCD98" s="251"/>
      <c r="VCE98" s="251"/>
      <c r="VCF98" s="251"/>
      <c r="VCG98" s="251"/>
      <c r="VCH98" s="251"/>
      <c r="VCI98" s="252"/>
      <c r="VCJ98" s="253"/>
      <c r="VCO98" s="254"/>
      <c r="VCR98" s="252"/>
      <c r="VCS98" s="252"/>
      <c r="VCT98" s="252"/>
      <c r="VCU98" s="252"/>
      <c r="VCV98" s="253"/>
      <c r="VCW98" s="253"/>
      <c r="VCX98" s="255"/>
      <c r="VCY98" s="255"/>
      <c r="VCZ98" s="256"/>
      <c r="VDC98" s="251"/>
      <c r="VDD98" s="251"/>
      <c r="VDE98" s="251"/>
      <c r="VDF98" s="251"/>
      <c r="VDG98" s="251"/>
      <c r="VDH98" s="251"/>
      <c r="VDI98" s="252"/>
      <c r="VDJ98" s="253"/>
      <c r="VDO98" s="254"/>
      <c r="VDR98" s="252"/>
      <c r="VDS98" s="252"/>
      <c r="VDT98" s="252"/>
      <c r="VDU98" s="252"/>
      <c r="VDV98" s="253"/>
      <c r="VDW98" s="253"/>
      <c r="VDX98" s="255"/>
      <c r="VDY98" s="255"/>
      <c r="VDZ98" s="256"/>
      <c r="VEC98" s="251"/>
      <c r="VED98" s="251"/>
      <c r="VEE98" s="251"/>
      <c r="VEF98" s="251"/>
      <c r="VEG98" s="251"/>
      <c r="VEH98" s="251"/>
      <c r="VEI98" s="252"/>
      <c r="VEJ98" s="253"/>
      <c r="VEO98" s="254"/>
      <c r="VER98" s="252"/>
      <c r="VES98" s="252"/>
      <c r="VET98" s="252"/>
      <c r="VEU98" s="252"/>
      <c r="VEV98" s="253"/>
      <c r="VEW98" s="253"/>
      <c r="VEX98" s="255"/>
      <c r="VEY98" s="255"/>
      <c r="VEZ98" s="256"/>
      <c r="VFC98" s="251"/>
      <c r="VFD98" s="251"/>
      <c r="VFE98" s="251"/>
      <c r="VFF98" s="251"/>
      <c r="VFG98" s="251"/>
      <c r="VFH98" s="251"/>
      <c r="VFI98" s="252"/>
      <c r="VFJ98" s="253"/>
      <c r="VFO98" s="254"/>
      <c r="VFR98" s="252"/>
      <c r="VFS98" s="252"/>
      <c r="VFT98" s="252"/>
      <c r="VFU98" s="252"/>
      <c r="VFV98" s="253"/>
      <c r="VFW98" s="253"/>
      <c r="VFX98" s="255"/>
      <c r="VFY98" s="255"/>
      <c r="VFZ98" s="256"/>
      <c r="VGC98" s="251"/>
      <c r="VGD98" s="251"/>
      <c r="VGE98" s="251"/>
      <c r="VGF98" s="251"/>
      <c r="VGG98" s="251"/>
      <c r="VGH98" s="251"/>
      <c r="VGI98" s="252"/>
      <c r="VGJ98" s="253"/>
      <c r="VGO98" s="254"/>
      <c r="VGR98" s="252"/>
      <c r="VGS98" s="252"/>
      <c r="VGT98" s="252"/>
      <c r="VGU98" s="252"/>
      <c r="VGV98" s="253"/>
      <c r="VGW98" s="253"/>
      <c r="VGX98" s="255"/>
      <c r="VGY98" s="255"/>
      <c r="VGZ98" s="256"/>
      <c r="VHC98" s="251"/>
      <c r="VHD98" s="251"/>
      <c r="VHE98" s="251"/>
      <c r="VHF98" s="251"/>
      <c r="VHG98" s="251"/>
      <c r="VHH98" s="251"/>
      <c r="VHI98" s="252"/>
      <c r="VHJ98" s="253"/>
      <c r="VHO98" s="254"/>
      <c r="VHR98" s="252"/>
      <c r="VHS98" s="252"/>
      <c r="VHT98" s="252"/>
      <c r="VHU98" s="252"/>
      <c r="VHV98" s="253"/>
      <c r="VHW98" s="253"/>
      <c r="VHX98" s="255"/>
      <c r="VHY98" s="255"/>
      <c r="VHZ98" s="256"/>
      <c r="VIC98" s="251"/>
      <c r="VID98" s="251"/>
      <c r="VIE98" s="251"/>
      <c r="VIF98" s="251"/>
      <c r="VIG98" s="251"/>
      <c r="VIH98" s="251"/>
      <c r="VII98" s="252"/>
      <c r="VIJ98" s="253"/>
      <c r="VIO98" s="254"/>
      <c r="VIR98" s="252"/>
      <c r="VIS98" s="252"/>
      <c r="VIT98" s="252"/>
      <c r="VIU98" s="252"/>
      <c r="VIV98" s="253"/>
      <c r="VIW98" s="253"/>
      <c r="VIX98" s="255"/>
      <c r="VIY98" s="255"/>
      <c r="VIZ98" s="256"/>
      <c r="VJC98" s="251"/>
      <c r="VJD98" s="251"/>
      <c r="VJE98" s="251"/>
      <c r="VJF98" s="251"/>
      <c r="VJG98" s="251"/>
      <c r="VJH98" s="251"/>
      <c r="VJI98" s="252"/>
      <c r="VJJ98" s="253"/>
      <c r="VJO98" s="254"/>
      <c r="VJR98" s="252"/>
      <c r="VJS98" s="252"/>
      <c r="VJT98" s="252"/>
      <c r="VJU98" s="252"/>
      <c r="VJV98" s="253"/>
      <c r="VJW98" s="253"/>
      <c r="VJX98" s="255"/>
      <c r="VJY98" s="255"/>
      <c r="VJZ98" s="256"/>
      <c r="VKC98" s="251"/>
      <c r="VKD98" s="251"/>
      <c r="VKE98" s="251"/>
      <c r="VKF98" s="251"/>
      <c r="VKG98" s="251"/>
      <c r="VKH98" s="251"/>
      <c r="VKI98" s="252"/>
      <c r="VKJ98" s="253"/>
      <c r="VKO98" s="254"/>
      <c r="VKR98" s="252"/>
      <c r="VKS98" s="252"/>
      <c r="VKT98" s="252"/>
      <c r="VKU98" s="252"/>
      <c r="VKV98" s="253"/>
      <c r="VKW98" s="253"/>
      <c r="VKX98" s="255"/>
      <c r="VKY98" s="255"/>
      <c r="VKZ98" s="256"/>
      <c r="VLC98" s="251"/>
      <c r="VLD98" s="251"/>
      <c r="VLE98" s="251"/>
      <c r="VLF98" s="251"/>
      <c r="VLG98" s="251"/>
      <c r="VLH98" s="251"/>
      <c r="VLI98" s="252"/>
      <c r="VLJ98" s="253"/>
      <c r="VLO98" s="254"/>
      <c r="VLR98" s="252"/>
      <c r="VLS98" s="252"/>
      <c r="VLT98" s="252"/>
      <c r="VLU98" s="252"/>
      <c r="VLV98" s="253"/>
      <c r="VLW98" s="253"/>
      <c r="VLX98" s="255"/>
      <c r="VLY98" s="255"/>
      <c r="VLZ98" s="256"/>
      <c r="VMC98" s="251"/>
      <c r="VMD98" s="251"/>
      <c r="VME98" s="251"/>
      <c r="VMF98" s="251"/>
      <c r="VMG98" s="251"/>
      <c r="VMH98" s="251"/>
      <c r="VMI98" s="252"/>
      <c r="VMJ98" s="253"/>
      <c r="VMO98" s="254"/>
      <c r="VMR98" s="252"/>
      <c r="VMS98" s="252"/>
      <c r="VMT98" s="252"/>
      <c r="VMU98" s="252"/>
      <c r="VMV98" s="253"/>
      <c r="VMW98" s="253"/>
      <c r="VMX98" s="255"/>
      <c r="VMY98" s="255"/>
      <c r="VMZ98" s="256"/>
      <c r="VNC98" s="251"/>
      <c r="VND98" s="251"/>
      <c r="VNE98" s="251"/>
      <c r="VNF98" s="251"/>
      <c r="VNG98" s="251"/>
      <c r="VNH98" s="251"/>
      <c r="VNI98" s="252"/>
      <c r="VNJ98" s="253"/>
      <c r="VNO98" s="254"/>
      <c r="VNR98" s="252"/>
      <c r="VNS98" s="252"/>
      <c r="VNT98" s="252"/>
      <c r="VNU98" s="252"/>
      <c r="VNV98" s="253"/>
      <c r="VNW98" s="253"/>
      <c r="VNX98" s="255"/>
      <c r="VNY98" s="255"/>
      <c r="VNZ98" s="256"/>
      <c r="VOC98" s="251"/>
      <c r="VOD98" s="251"/>
      <c r="VOE98" s="251"/>
      <c r="VOF98" s="251"/>
      <c r="VOG98" s="251"/>
      <c r="VOH98" s="251"/>
      <c r="VOI98" s="252"/>
      <c r="VOJ98" s="253"/>
      <c r="VOO98" s="254"/>
      <c r="VOR98" s="252"/>
      <c r="VOS98" s="252"/>
      <c r="VOT98" s="252"/>
      <c r="VOU98" s="252"/>
      <c r="VOV98" s="253"/>
      <c r="VOW98" s="253"/>
      <c r="VOX98" s="255"/>
      <c r="VOY98" s="255"/>
      <c r="VOZ98" s="256"/>
      <c r="VPC98" s="251"/>
      <c r="VPD98" s="251"/>
      <c r="VPE98" s="251"/>
      <c r="VPF98" s="251"/>
      <c r="VPG98" s="251"/>
      <c r="VPH98" s="251"/>
      <c r="VPI98" s="252"/>
      <c r="VPJ98" s="253"/>
      <c r="VPO98" s="254"/>
      <c r="VPR98" s="252"/>
      <c r="VPS98" s="252"/>
      <c r="VPT98" s="252"/>
      <c r="VPU98" s="252"/>
      <c r="VPV98" s="253"/>
      <c r="VPW98" s="253"/>
      <c r="VPX98" s="255"/>
      <c r="VPY98" s="255"/>
      <c r="VPZ98" s="256"/>
      <c r="VQC98" s="251"/>
      <c r="VQD98" s="251"/>
      <c r="VQE98" s="251"/>
      <c r="VQF98" s="251"/>
      <c r="VQG98" s="251"/>
      <c r="VQH98" s="251"/>
      <c r="VQI98" s="252"/>
      <c r="VQJ98" s="253"/>
      <c r="VQO98" s="254"/>
      <c r="VQR98" s="252"/>
      <c r="VQS98" s="252"/>
      <c r="VQT98" s="252"/>
      <c r="VQU98" s="252"/>
      <c r="VQV98" s="253"/>
      <c r="VQW98" s="253"/>
      <c r="VQX98" s="255"/>
      <c r="VQY98" s="255"/>
      <c r="VQZ98" s="256"/>
      <c r="VRC98" s="251"/>
      <c r="VRD98" s="251"/>
      <c r="VRE98" s="251"/>
      <c r="VRF98" s="251"/>
      <c r="VRG98" s="251"/>
      <c r="VRH98" s="251"/>
      <c r="VRI98" s="252"/>
      <c r="VRJ98" s="253"/>
      <c r="VRO98" s="254"/>
      <c r="VRR98" s="252"/>
      <c r="VRS98" s="252"/>
      <c r="VRT98" s="252"/>
      <c r="VRU98" s="252"/>
      <c r="VRV98" s="253"/>
      <c r="VRW98" s="253"/>
      <c r="VRX98" s="255"/>
      <c r="VRY98" s="255"/>
      <c r="VRZ98" s="256"/>
      <c r="VSC98" s="251"/>
      <c r="VSD98" s="251"/>
      <c r="VSE98" s="251"/>
      <c r="VSF98" s="251"/>
      <c r="VSG98" s="251"/>
      <c r="VSH98" s="251"/>
      <c r="VSI98" s="252"/>
      <c r="VSJ98" s="253"/>
      <c r="VSO98" s="254"/>
      <c r="VSR98" s="252"/>
      <c r="VSS98" s="252"/>
      <c r="VST98" s="252"/>
      <c r="VSU98" s="252"/>
      <c r="VSV98" s="253"/>
      <c r="VSW98" s="253"/>
      <c r="VSX98" s="255"/>
      <c r="VSY98" s="255"/>
      <c r="VSZ98" s="256"/>
      <c r="VTC98" s="251"/>
      <c r="VTD98" s="251"/>
      <c r="VTE98" s="251"/>
      <c r="VTF98" s="251"/>
      <c r="VTG98" s="251"/>
      <c r="VTH98" s="251"/>
      <c r="VTI98" s="252"/>
      <c r="VTJ98" s="253"/>
      <c r="VTO98" s="254"/>
      <c r="VTR98" s="252"/>
      <c r="VTS98" s="252"/>
      <c r="VTT98" s="252"/>
      <c r="VTU98" s="252"/>
      <c r="VTV98" s="253"/>
      <c r="VTW98" s="253"/>
      <c r="VTX98" s="255"/>
      <c r="VTY98" s="255"/>
      <c r="VTZ98" s="256"/>
      <c r="VUC98" s="251"/>
      <c r="VUD98" s="251"/>
      <c r="VUE98" s="251"/>
      <c r="VUF98" s="251"/>
      <c r="VUG98" s="251"/>
      <c r="VUH98" s="251"/>
      <c r="VUI98" s="252"/>
      <c r="VUJ98" s="253"/>
      <c r="VUO98" s="254"/>
      <c r="VUR98" s="252"/>
      <c r="VUS98" s="252"/>
      <c r="VUT98" s="252"/>
      <c r="VUU98" s="252"/>
      <c r="VUV98" s="253"/>
      <c r="VUW98" s="253"/>
      <c r="VUX98" s="255"/>
      <c r="VUY98" s="255"/>
      <c r="VUZ98" s="256"/>
      <c r="VVC98" s="251"/>
      <c r="VVD98" s="251"/>
      <c r="VVE98" s="251"/>
      <c r="VVF98" s="251"/>
      <c r="VVG98" s="251"/>
      <c r="VVH98" s="251"/>
      <c r="VVI98" s="252"/>
      <c r="VVJ98" s="253"/>
      <c r="VVO98" s="254"/>
      <c r="VVR98" s="252"/>
      <c r="VVS98" s="252"/>
      <c r="VVT98" s="252"/>
      <c r="VVU98" s="252"/>
      <c r="VVV98" s="253"/>
      <c r="VVW98" s="253"/>
      <c r="VVX98" s="255"/>
      <c r="VVY98" s="255"/>
      <c r="VVZ98" s="256"/>
      <c r="VWC98" s="251"/>
      <c r="VWD98" s="251"/>
      <c r="VWE98" s="251"/>
      <c r="VWF98" s="251"/>
      <c r="VWG98" s="251"/>
      <c r="VWH98" s="251"/>
      <c r="VWI98" s="252"/>
      <c r="VWJ98" s="253"/>
      <c r="VWO98" s="254"/>
      <c r="VWR98" s="252"/>
      <c r="VWS98" s="252"/>
      <c r="VWT98" s="252"/>
      <c r="VWU98" s="252"/>
      <c r="VWV98" s="253"/>
      <c r="VWW98" s="253"/>
      <c r="VWX98" s="255"/>
      <c r="VWY98" s="255"/>
      <c r="VWZ98" s="256"/>
      <c r="VXC98" s="251"/>
      <c r="VXD98" s="251"/>
      <c r="VXE98" s="251"/>
      <c r="VXF98" s="251"/>
      <c r="VXG98" s="251"/>
      <c r="VXH98" s="251"/>
      <c r="VXI98" s="252"/>
      <c r="VXJ98" s="253"/>
      <c r="VXO98" s="254"/>
      <c r="VXR98" s="252"/>
      <c r="VXS98" s="252"/>
      <c r="VXT98" s="252"/>
      <c r="VXU98" s="252"/>
      <c r="VXV98" s="253"/>
      <c r="VXW98" s="253"/>
      <c r="VXX98" s="255"/>
      <c r="VXY98" s="255"/>
      <c r="VXZ98" s="256"/>
      <c r="VYC98" s="251"/>
      <c r="VYD98" s="251"/>
      <c r="VYE98" s="251"/>
      <c r="VYF98" s="251"/>
      <c r="VYG98" s="251"/>
      <c r="VYH98" s="251"/>
      <c r="VYI98" s="252"/>
      <c r="VYJ98" s="253"/>
      <c r="VYO98" s="254"/>
      <c r="VYR98" s="252"/>
      <c r="VYS98" s="252"/>
      <c r="VYT98" s="252"/>
      <c r="VYU98" s="252"/>
      <c r="VYV98" s="253"/>
      <c r="VYW98" s="253"/>
      <c r="VYX98" s="255"/>
      <c r="VYY98" s="255"/>
      <c r="VYZ98" s="256"/>
      <c r="VZC98" s="251"/>
      <c r="VZD98" s="251"/>
      <c r="VZE98" s="251"/>
      <c r="VZF98" s="251"/>
      <c r="VZG98" s="251"/>
      <c r="VZH98" s="251"/>
      <c r="VZI98" s="252"/>
      <c r="VZJ98" s="253"/>
      <c r="VZO98" s="254"/>
      <c r="VZR98" s="252"/>
      <c r="VZS98" s="252"/>
      <c r="VZT98" s="252"/>
      <c r="VZU98" s="252"/>
      <c r="VZV98" s="253"/>
      <c r="VZW98" s="253"/>
      <c r="VZX98" s="255"/>
      <c r="VZY98" s="255"/>
      <c r="VZZ98" s="256"/>
      <c r="WAC98" s="251"/>
      <c r="WAD98" s="251"/>
      <c r="WAE98" s="251"/>
      <c r="WAF98" s="251"/>
      <c r="WAG98" s="251"/>
      <c r="WAH98" s="251"/>
      <c r="WAI98" s="252"/>
      <c r="WAJ98" s="253"/>
      <c r="WAO98" s="254"/>
      <c r="WAR98" s="252"/>
      <c r="WAS98" s="252"/>
      <c r="WAT98" s="252"/>
      <c r="WAU98" s="252"/>
      <c r="WAV98" s="253"/>
      <c r="WAW98" s="253"/>
      <c r="WAX98" s="255"/>
      <c r="WAY98" s="255"/>
      <c r="WAZ98" s="256"/>
      <c r="WBC98" s="251"/>
      <c r="WBD98" s="251"/>
      <c r="WBE98" s="251"/>
      <c r="WBF98" s="251"/>
      <c r="WBG98" s="251"/>
      <c r="WBH98" s="251"/>
      <c r="WBI98" s="252"/>
      <c r="WBJ98" s="253"/>
      <c r="WBO98" s="254"/>
      <c r="WBR98" s="252"/>
      <c r="WBS98" s="252"/>
      <c r="WBT98" s="252"/>
      <c r="WBU98" s="252"/>
      <c r="WBV98" s="253"/>
      <c r="WBW98" s="253"/>
      <c r="WBX98" s="255"/>
      <c r="WBY98" s="255"/>
      <c r="WBZ98" s="256"/>
      <c r="WCC98" s="251"/>
      <c r="WCD98" s="251"/>
      <c r="WCE98" s="251"/>
      <c r="WCF98" s="251"/>
      <c r="WCG98" s="251"/>
      <c r="WCH98" s="251"/>
      <c r="WCI98" s="252"/>
      <c r="WCJ98" s="253"/>
      <c r="WCO98" s="254"/>
      <c r="WCR98" s="252"/>
      <c r="WCS98" s="252"/>
      <c r="WCT98" s="252"/>
      <c r="WCU98" s="252"/>
      <c r="WCV98" s="253"/>
      <c r="WCW98" s="253"/>
      <c r="WCX98" s="255"/>
      <c r="WCY98" s="255"/>
      <c r="WCZ98" s="256"/>
      <c r="WDC98" s="251"/>
      <c r="WDD98" s="251"/>
      <c r="WDE98" s="251"/>
      <c r="WDF98" s="251"/>
      <c r="WDG98" s="251"/>
      <c r="WDH98" s="251"/>
      <c r="WDI98" s="252"/>
      <c r="WDJ98" s="253"/>
      <c r="WDO98" s="254"/>
      <c r="WDR98" s="252"/>
      <c r="WDS98" s="252"/>
      <c r="WDT98" s="252"/>
      <c r="WDU98" s="252"/>
      <c r="WDV98" s="253"/>
      <c r="WDW98" s="253"/>
      <c r="WDX98" s="255"/>
      <c r="WDY98" s="255"/>
      <c r="WDZ98" s="256"/>
      <c r="WEC98" s="251"/>
      <c r="WED98" s="251"/>
      <c r="WEE98" s="251"/>
      <c r="WEF98" s="251"/>
      <c r="WEG98" s="251"/>
      <c r="WEH98" s="251"/>
      <c r="WEI98" s="252"/>
      <c r="WEJ98" s="253"/>
      <c r="WEO98" s="254"/>
      <c r="WER98" s="252"/>
      <c r="WES98" s="252"/>
      <c r="WET98" s="252"/>
      <c r="WEU98" s="252"/>
      <c r="WEV98" s="253"/>
      <c r="WEW98" s="253"/>
      <c r="WEX98" s="255"/>
      <c r="WEY98" s="255"/>
      <c r="WEZ98" s="256"/>
      <c r="WFC98" s="251"/>
      <c r="WFD98" s="251"/>
      <c r="WFE98" s="251"/>
      <c r="WFF98" s="251"/>
      <c r="WFG98" s="251"/>
      <c r="WFH98" s="251"/>
      <c r="WFI98" s="252"/>
      <c r="WFJ98" s="253"/>
      <c r="WFO98" s="254"/>
      <c r="WFR98" s="252"/>
      <c r="WFS98" s="252"/>
      <c r="WFT98" s="252"/>
      <c r="WFU98" s="252"/>
      <c r="WFV98" s="253"/>
      <c r="WFW98" s="253"/>
      <c r="WFX98" s="255"/>
      <c r="WFY98" s="255"/>
      <c r="WFZ98" s="256"/>
      <c r="WGC98" s="251"/>
      <c r="WGD98" s="251"/>
      <c r="WGE98" s="251"/>
      <c r="WGF98" s="251"/>
      <c r="WGG98" s="251"/>
      <c r="WGH98" s="251"/>
      <c r="WGI98" s="252"/>
      <c r="WGJ98" s="253"/>
      <c r="WGO98" s="254"/>
      <c r="WGR98" s="252"/>
      <c r="WGS98" s="252"/>
      <c r="WGT98" s="252"/>
      <c r="WGU98" s="252"/>
      <c r="WGV98" s="253"/>
      <c r="WGW98" s="253"/>
      <c r="WGX98" s="255"/>
      <c r="WGY98" s="255"/>
      <c r="WGZ98" s="256"/>
      <c r="WHC98" s="251"/>
      <c r="WHD98" s="251"/>
      <c r="WHE98" s="251"/>
      <c r="WHF98" s="251"/>
      <c r="WHG98" s="251"/>
      <c r="WHH98" s="251"/>
      <c r="WHI98" s="252"/>
      <c r="WHJ98" s="253"/>
      <c r="WHO98" s="254"/>
      <c r="WHR98" s="252"/>
      <c r="WHS98" s="252"/>
      <c r="WHT98" s="252"/>
      <c r="WHU98" s="252"/>
      <c r="WHV98" s="253"/>
      <c r="WHW98" s="253"/>
      <c r="WHX98" s="255"/>
      <c r="WHY98" s="255"/>
      <c r="WHZ98" s="256"/>
      <c r="WIC98" s="251"/>
      <c r="WID98" s="251"/>
      <c r="WIE98" s="251"/>
      <c r="WIF98" s="251"/>
      <c r="WIG98" s="251"/>
      <c r="WIH98" s="251"/>
      <c r="WII98" s="252"/>
      <c r="WIJ98" s="253"/>
      <c r="WIO98" s="254"/>
      <c r="WIR98" s="252"/>
      <c r="WIS98" s="252"/>
      <c r="WIT98" s="252"/>
      <c r="WIU98" s="252"/>
      <c r="WIV98" s="253"/>
      <c r="WIW98" s="253"/>
      <c r="WIX98" s="255"/>
      <c r="WIY98" s="255"/>
      <c r="WIZ98" s="256"/>
      <c r="WJC98" s="251"/>
      <c r="WJD98" s="251"/>
      <c r="WJE98" s="251"/>
      <c r="WJF98" s="251"/>
      <c r="WJG98" s="251"/>
      <c r="WJH98" s="251"/>
      <c r="WJI98" s="252"/>
      <c r="WJJ98" s="253"/>
      <c r="WJO98" s="254"/>
      <c r="WJR98" s="252"/>
      <c r="WJS98" s="252"/>
      <c r="WJT98" s="252"/>
      <c r="WJU98" s="252"/>
      <c r="WJV98" s="253"/>
      <c r="WJW98" s="253"/>
      <c r="WJX98" s="255"/>
      <c r="WJY98" s="255"/>
      <c r="WJZ98" s="256"/>
      <c r="WKC98" s="251"/>
      <c r="WKD98" s="251"/>
      <c r="WKE98" s="251"/>
      <c r="WKF98" s="251"/>
      <c r="WKG98" s="251"/>
      <c r="WKH98" s="251"/>
      <c r="WKI98" s="252"/>
      <c r="WKJ98" s="253"/>
      <c r="WKO98" s="254"/>
      <c r="WKR98" s="252"/>
      <c r="WKS98" s="252"/>
      <c r="WKT98" s="252"/>
      <c r="WKU98" s="252"/>
      <c r="WKV98" s="253"/>
      <c r="WKW98" s="253"/>
      <c r="WKX98" s="255"/>
      <c r="WKY98" s="255"/>
      <c r="WKZ98" s="256"/>
      <c r="WLC98" s="251"/>
      <c r="WLD98" s="251"/>
      <c r="WLE98" s="251"/>
      <c r="WLF98" s="251"/>
      <c r="WLG98" s="251"/>
      <c r="WLH98" s="251"/>
      <c r="WLI98" s="252"/>
      <c r="WLJ98" s="253"/>
      <c r="WLO98" s="254"/>
      <c r="WLR98" s="252"/>
      <c r="WLS98" s="252"/>
      <c r="WLT98" s="252"/>
      <c r="WLU98" s="252"/>
      <c r="WLV98" s="253"/>
      <c r="WLW98" s="253"/>
      <c r="WLX98" s="255"/>
      <c r="WLY98" s="255"/>
      <c r="WLZ98" s="256"/>
      <c r="WMC98" s="251"/>
      <c r="WMD98" s="251"/>
      <c r="WME98" s="251"/>
      <c r="WMF98" s="251"/>
      <c r="WMG98" s="251"/>
      <c r="WMH98" s="251"/>
      <c r="WMI98" s="252"/>
      <c r="WMJ98" s="253"/>
      <c r="WMO98" s="254"/>
      <c r="WMR98" s="252"/>
      <c r="WMS98" s="252"/>
      <c r="WMT98" s="252"/>
      <c r="WMU98" s="252"/>
      <c r="WMV98" s="253"/>
      <c r="WMW98" s="253"/>
      <c r="WMX98" s="255"/>
      <c r="WMY98" s="255"/>
      <c r="WMZ98" s="256"/>
      <c r="WNC98" s="251"/>
      <c r="WND98" s="251"/>
      <c r="WNE98" s="251"/>
      <c r="WNF98" s="251"/>
      <c r="WNG98" s="251"/>
      <c r="WNH98" s="251"/>
      <c r="WNI98" s="252"/>
      <c r="WNJ98" s="253"/>
      <c r="WNO98" s="254"/>
      <c r="WNR98" s="252"/>
      <c r="WNS98" s="252"/>
      <c r="WNT98" s="252"/>
      <c r="WNU98" s="252"/>
      <c r="WNV98" s="253"/>
      <c r="WNW98" s="253"/>
      <c r="WNX98" s="255"/>
      <c r="WNY98" s="255"/>
      <c r="WNZ98" s="256"/>
      <c r="WOC98" s="251"/>
      <c r="WOD98" s="251"/>
      <c r="WOE98" s="251"/>
      <c r="WOF98" s="251"/>
      <c r="WOG98" s="251"/>
      <c r="WOH98" s="251"/>
      <c r="WOI98" s="252"/>
      <c r="WOJ98" s="253"/>
      <c r="WOO98" s="254"/>
      <c r="WOR98" s="252"/>
      <c r="WOS98" s="252"/>
      <c r="WOT98" s="252"/>
      <c r="WOU98" s="252"/>
      <c r="WOV98" s="253"/>
      <c r="WOW98" s="253"/>
      <c r="WOX98" s="255"/>
      <c r="WOY98" s="255"/>
      <c r="WOZ98" s="256"/>
      <c r="WPC98" s="251"/>
      <c r="WPD98" s="251"/>
      <c r="WPE98" s="251"/>
      <c r="WPF98" s="251"/>
      <c r="WPG98" s="251"/>
      <c r="WPH98" s="251"/>
      <c r="WPI98" s="252"/>
      <c r="WPJ98" s="253"/>
      <c r="WPO98" s="254"/>
      <c r="WPR98" s="252"/>
      <c r="WPS98" s="252"/>
      <c r="WPT98" s="252"/>
      <c r="WPU98" s="252"/>
      <c r="WPV98" s="253"/>
      <c r="WPW98" s="253"/>
      <c r="WPX98" s="255"/>
      <c r="WPY98" s="255"/>
      <c r="WPZ98" s="256"/>
      <c r="WQC98" s="251"/>
      <c r="WQD98" s="251"/>
      <c r="WQE98" s="251"/>
      <c r="WQF98" s="251"/>
      <c r="WQG98" s="251"/>
      <c r="WQH98" s="251"/>
      <c r="WQI98" s="252"/>
      <c r="WQJ98" s="253"/>
      <c r="WQO98" s="254"/>
      <c r="WQR98" s="252"/>
      <c r="WQS98" s="252"/>
      <c r="WQT98" s="252"/>
      <c r="WQU98" s="252"/>
      <c r="WQV98" s="253"/>
      <c r="WQW98" s="253"/>
      <c r="WQX98" s="255"/>
      <c r="WQY98" s="255"/>
      <c r="WQZ98" s="256"/>
      <c r="WRC98" s="251"/>
      <c r="WRD98" s="251"/>
      <c r="WRE98" s="251"/>
      <c r="WRF98" s="251"/>
      <c r="WRG98" s="251"/>
      <c r="WRH98" s="251"/>
      <c r="WRI98" s="252"/>
      <c r="WRJ98" s="253"/>
      <c r="WRO98" s="254"/>
      <c r="WRR98" s="252"/>
      <c r="WRS98" s="252"/>
      <c r="WRT98" s="252"/>
      <c r="WRU98" s="252"/>
      <c r="WRV98" s="253"/>
      <c r="WRW98" s="253"/>
      <c r="WRX98" s="255"/>
      <c r="WRY98" s="255"/>
      <c r="WRZ98" s="256"/>
      <c r="WSC98" s="251"/>
      <c r="WSD98" s="251"/>
      <c r="WSE98" s="251"/>
      <c r="WSF98" s="251"/>
      <c r="WSG98" s="251"/>
      <c r="WSH98" s="251"/>
      <c r="WSI98" s="252"/>
      <c r="WSJ98" s="253"/>
      <c r="WSO98" s="254"/>
      <c r="WSR98" s="252"/>
      <c r="WSS98" s="252"/>
      <c r="WST98" s="252"/>
      <c r="WSU98" s="252"/>
      <c r="WSV98" s="253"/>
      <c r="WSW98" s="253"/>
      <c r="WSX98" s="255"/>
      <c r="WSY98" s="255"/>
      <c r="WSZ98" s="256"/>
      <c r="WTC98" s="251"/>
      <c r="WTD98" s="251"/>
      <c r="WTE98" s="251"/>
      <c r="WTF98" s="251"/>
      <c r="WTG98" s="251"/>
      <c r="WTH98" s="251"/>
      <c r="WTI98" s="252"/>
      <c r="WTJ98" s="253"/>
      <c r="WTO98" s="254"/>
      <c r="WTR98" s="252"/>
      <c r="WTS98" s="252"/>
      <c r="WTT98" s="252"/>
      <c r="WTU98" s="252"/>
      <c r="WTV98" s="253"/>
      <c r="WTW98" s="253"/>
      <c r="WTX98" s="255"/>
      <c r="WTY98" s="255"/>
      <c r="WTZ98" s="256"/>
      <c r="WUC98" s="251"/>
      <c r="WUD98" s="251"/>
      <c r="WUE98" s="251"/>
      <c r="WUF98" s="251"/>
      <c r="WUG98" s="251"/>
      <c r="WUH98" s="251"/>
      <c r="WUI98" s="252"/>
      <c r="WUJ98" s="253"/>
      <c r="WUO98" s="254"/>
      <c r="WUR98" s="252"/>
      <c r="WUS98" s="252"/>
      <c r="WUT98" s="252"/>
      <c r="WUU98" s="252"/>
      <c r="WUV98" s="253"/>
      <c r="WUW98" s="253"/>
      <c r="WUX98" s="255"/>
      <c r="WUY98" s="255"/>
      <c r="WUZ98" s="256"/>
      <c r="WVC98" s="251"/>
      <c r="WVD98" s="251"/>
      <c r="WVE98" s="251"/>
      <c r="WVF98" s="251"/>
      <c r="WVG98" s="251"/>
      <c r="WVH98" s="251"/>
      <c r="WVI98" s="252"/>
      <c r="WVJ98" s="253"/>
      <c r="WVO98" s="254"/>
      <c r="WVR98" s="252"/>
      <c r="WVS98" s="252"/>
      <c r="WVT98" s="252"/>
      <c r="WVU98" s="252"/>
      <c r="WVV98" s="253"/>
      <c r="WVW98" s="253"/>
      <c r="WVX98" s="255"/>
      <c r="WVY98" s="255"/>
      <c r="WVZ98" s="256"/>
      <c r="WWC98" s="251"/>
      <c r="WWD98" s="251"/>
      <c r="WWE98" s="251"/>
      <c r="WWF98" s="251"/>
      <c r="WWG98" s="251"/>
      <c r="WWH98" s="251"/>
      <c r="WWI98" s="252"/>
      <c r="WWJ98" s="253"/>
      <c r="WWO98" s="254"/>
      <c r="WWR98" s="252"/>
      <c r="WWS98" s="252"/>
      <c r="WWT98" s="252"/>
      <c r="WWU98" s="252"/>
      <c r="WWV98" s="253"/>
      <c r="WWW98" s="253"/>
      <c r="WWX98" s="255"/>
      <c r="WWY98" s="255"/>
      <c r="WWZ98" s="256"/>
      <c r="WXC98" s="251"/>
      <c r="WXD98" s="251"/>
      <c r="WXE98" s="251"/>
      <c r="WXF98" s="251"/>
      <c r="WXG98" s="251"/>
      <c r="WXH98" s="251"/>
      <c r="WXI98" s="252"/>
      <c r="WXJ98" s="253"/>
      <c r="WXO98" s="254"/>
      <c r="WXR98" s="252"/>
      <c r="WXS98" s="252"/>
      <c r="WXT98" s="252"/>
      <c r="WXU98" s="252"/>
      <c r="WXV98" s="253"/>
      <c r="WXW98" s="253"/>
      <c r="WXX98" s="255"/>
      <c r="WXY98" s="255"/>
      <c r="WXZ98" s="256"/>
      <c r="WYC98" s="251"/>
      <c r="WYD98" s="251"/>
      <c r="WYE98" s="251"/>
      <c r="WYF98" s="251"/>
      <c r="WYG98" s="251"/>
      <c r="WYH98" s="251"/>
      <c r="WYI98" s="252"/>
      <c r="WYJ98" s="253"/>
      <c r="WYO98" s="254"/>
      <c r="WYR98" s="252"/>
      <c r="WYS98" s="252"/>
      <c r="WYT98" s="252"/>
      <c r="WYU98" s="252"/>
      <c r="WYV98" s="253"/>
      <c r="WYW98" s="253"/>
      <c r="WYX98" s="255"/>
      <c r="WYY98" s="255"/>
      <c r="WYZ98" s="256"/>
      <c r="WZC98" s="251"/>
      <c r="WZD98" s="251"/>
      <c r="WZE98" s="251"/>
      <c r="WZF98" s="251"/>
      <c r="WZG98" s="251"/>
      <c r="WZH98" s="251"/>
      <c r="WZI98" s="252"/>
      <c r="WZJ98" s="253"/>
      <c r="WZO98" s="254"/>
      <c r="WZR98" s="252"/>
      <c r="WZS98" s="252"/>
      <c r="WZT98" s="252"/>
      <c r="WZU98" s="252"/>
      <c r="WZV98" s="253"/>
      <c r="WZW98" s="253"/>
      <c r="WZX98" s="255"/>
      <c r="WZY98" s="255"/>
      <c r="WZZ98" s="256"/>
      <c r="XAC98" s="251"/>
      <c r="XAD98" s="251"/>
      <c r="XAE98" s="251"/>
      <c r="XAF98" s="251"/>
      <c r="XAG98" s="251"/>
      <c r="XAH98" s="251"/>
      <c r="XAI98" s="252"/>
      <c r="XAJ98" s="253"/>
      <c r="XAO98" s="254"/>
      <c r="XAR98" s="252"/>
      <c r="XAS98" s="252"/>
      <c r="XAT98" s="252"/>
      <c r="XAU98" s="252"/>
      <c r="XAV98" s="253"/>
      <c r="XAW98" s="253"/>
      <c r="XAX98" s="255"/>
      <c r="XAY98" s="255"/>
      <c r="XAZ98" s="256"/>
      <c r="XBC98" s="251"/>
      <c r="XBD98" s="251"/>
      <c r="XBE98" s="251"/>
      <c r="XBF98" s="251"/>
      <c r="XBG98" s="251"/>
      <c r="XBH98" s="251"/>
      <c r="XBI98" s="252"/>
      <c r="XBJ98" s="253"/>
      <c r="XBO98" s="254"/>
      <c r="XBR98" s="252"/>
      <c r="XBS98" s="252"/>
      <c r="XBT98" s="252"/>
      <c r="XBU98" s="252"/>
      <c r="XBV98" s="253"/>
      <c r="XBW98" s="253"/>
      <c r="XBX98" s="255"/>
      <c r="XBY98" s="255"/>
      <c r="XBZ98" s="256"/>
      <c r="XCC98" s="251"/>
      <c r="XCD98" s="251"/>
      <c r="XCE98" s="251"/>
      <c r="XCF98" s="251"/>
      <c r="XCG98" s="251"/>
      <c r="XCH98" s="251"/>
      <c r="XCI98" s="252"/>
      <c r="XCJ98" s="253"/>
      <c r="XCO98" s="254"/>
      <c r="XCR98" s="252"/>
      <c r="XCS98" s="252"/>
      <c r="XCT98" s="252"/>
      <c r="XCU98" s="252"/>
      <c r="XCV98" s="253"/>
      <c r="XCW98" s="253"/>
      <c r="XCX98" s="255"/>
      <c r="XCY98" s="255"/>
      <c r="XCZ98" s="256"/>
      <c r="XDC98" s="251"/>
      <c r="XDD98" s="251"/>
      <c r="XDE98" s="251"/>
      <c r="XDF98" s="251"/>
      <c r="XDG98" s="251"/>
      <c r="XDH98" s="251"/>
      <c r="XDI98" s="252"/>
      <c r="XDJ98" s="253"/>
      <c r="XDO98" s="254"/>
      <c r="XDR98" s="252"/>
      <c r="XDS98" s="252"/>
      <c r="XDT98" s="252"/>
      <c r="XDU98" s="252"/>
      <c r="XDV98" s="253"/>
      <c r="XDW98" s="253"/>
      <c r="XDX98" s="255"/>
      <c r="XDY98" s="255"/>
      <c r="XDZ98" s="256"/>
      <c r="XEC98" s="251"/>
      <c r="XED98" s="251"/>
      <c r="XEE98" s="251"/>
      <c r="XEF98" s="251"/>
      <c r="XEG98" s="251"/>
      <c r="XEH98" s="251"/>
      <c r="XEI98" s="252"/>
      <c r="XEJ98" s="253"/>
      <c r="XEO98" s="254"/>
      <c r="XER98" s="252"/>
      <c r="XES98" s="252"/>
      <c r="XET98" s="252"/>
      <c r="XEU98" s="252"/>
      <c r="XEV98" s="253"/>
      <c r="XEW98" s="253"/>
      <c r="XEX98" s="255"/>
      <c r="XEY98" s="255"/>
      <c r="XEZ98" s="256"/>
      <c r="XFC98" s="251"/>
      <c r="XFD98" s="251"/>
    </row>
    <row r="99" spans="1:1024 1029:4092 4097:8190 8193:9214 9219:12287 12290:13312 13315:14336 14341:16384" x14ac:dyDescent="0.15">
      <c r="A99" s="201" t="str">
        <f>'Tariffs July 2021'!K83</f>
        <v>Nectr</v>
      </c>
      <c r="B99" s="202" t="str">
        <f>'Tariffs July 2021'!L83</f>
        <v>Friends Clean</v>
      </c>
      <c r="C99" s="203">
        <f>IF('Tariffs July 2021'!BP83=0,91*'Tariffs July 2021'!M83/100,(91*'Tariffs July 2021'!M83/100)+'Tariffs July 2021'!BP83/4)</f>
        <v>79.98899999999999</v>
      </c>
      <c r="D99" s="203">
        <f>IF('Tariffs July 2021'!O83="",$K$5*'Tariffs July 2021'!N83/100,IF($K$5&gt;='Tariffs July 2021'!P83,('Tariffs July 2021'!P83*'Tariffs July 2021'!N83/100),($K$5*'Tariffs July 2021'!N83/100)))</f>
        <v>209.52449339999998</v>
      </c>
      <c r="E99" s="203">
        <f>IF('Tariffs July 2021'!T83&gt;0,IF(($K$5&lt;'Tariffs July 2021'!T83),(0),($K$5-'Tariffs July 2021'!T83)*'Tariffs July 2021'!U83/100),IF(AND('Tariffs July 2021'!R83&gt;0,'Tariffs July 2021'!T83=""),IF(($K$5&lt;'Tariffs July 2021'!R83),(0),($K$5-'Tariffs July 2021'!R83)*'Tariffs July 2021'!S83/100),IF(AND('Tariffs July 2021'!P83&gt;0,'Tariffs July 2021'!R83=""),IF(($K$5&lt;'Tariffs July 2021'!P83),(0),($K$5-'Tariffs July 2021'!P83)*'Tariffs July 2021'!Q83/100),0)))</f>
        <v>0</v>
      </c>
      <c r="F99" s="203">
        <f>($L$5)*'Tariffs July 2021'!AE83/100</f>
        <v>30.499078799999992</v>
      </c>
      <c r="G99" s="203">
        <f t="shared" ref="G99:G104" si="62">SUM(C99:F99)</f>
        <v>320.01257219999997</v>
      </c>
      <c r="H99" s="203">
        <f t="shared" ref="H99:H104" si="63">(G99-C99)*4</f>
        <v>960.09428879999996</v>
      </c>
      <c r="I99" s="247">
        <f t="shared" ref="I99:I104" si="64">G99*4</f>
        <v>1280.0502887999999</v>
      </c>
      <c r="J99" s="204">
        <f t="shared" ref="J99:J104" si="65">I99*1.1</f>
        <v>1408.0553176799999</v>
      </c>
      <c r="K99" s="207">
        <f>'Tariffs July 2021'!AZ83</f>
        <v>0</v>
      </c>
      <c r="L99" s="207">
        <f>'Tariffs July 2021'!BA83</f>
        <v>0</v>
      </c>
      <c r="M99" s="207">
        <f>'Tariffs July 2021'!BB83</f>
        <v>0</v>
      </c>
      <c r="N99" s="207">
        <f>'Tariffs July 2021'!BC83</f>
        <v>0</v>
      </c>
      <c r="O99" s="205">
        <f>($F$6*'Tariffs July 2021'!AT83/100)*4</f>
        <v>125.70432</v>
      </c>
      <c r="P99" s="206" t="str">
        <f t="shared" ref="P99:P104" si="66">IF(SUM(K99:N99)=0,"No discount",IF(K99&gt;0,"Guaranteed off bill",IF(L99&gt;0,"Guaranteed off usage",IF(M99&gt;0,"Pay-on-time off bill","Pay-on-time off usage"))))</f>
        <v>No discount</v>
      </c>
      <c r="Q99" s="206" t="str">
        <f t="shared" ref="Q99:Q104" si="67">IF(OR(A99="Origin Energy",A99="Red Energy",A99="Powershop"),"Inclusive","Exclusive")</f>
        <v>Exclusive</v>
      </c>
      <c r="R99" s="293">
        <f t="shared" ref="R99:R104" si="68">IF(AND(P99="Guaranteed off bill",Q99="Inclusive"),((I99*1.1)-((I99*1.1)*K99/100))/1.1,IF(AND(P99="Guaranteed off usage",Q99="Inclusive"),((I99*1.1)-((H99*1.1)*L99/100))/1.1,IF(AND(P99="Guaranteed off bill",Q99="Exclusive"),I99-(I99*K99/100),IF(AND(P99="Guaranteed off usage",Q99="Exclusive"),I99-(H99*L99/100),IF(Q99="Inclusive",((I99*1.1))/1.1,I99)))))</f>
        <v>1280.0502887999999</v>
      </c>
      <c r="S99" s="247">
        <f t="shared" ref="S99:S104" si="69">IF(AND(P99="Pay-on-time off bill",Q99="Inclusive"),((R99*1.1)-((R99*1.1)*M99/100))/1.1,IF(AND(P99="Pay-on-time off usage",Q99="Inclusive"),((R99*1.1)-((H99*1.1)*N99/100))/1.1,IF(AND(P99="Pay-on-time off bill",Q99="Exclusive"),R99-(R99*M99/100),IF(AND(P99="Pay-on-time off usage",Q99="Exclusive"),R99-(H99*N99/100),IF(Q99="Inclusive",((R99*1.1))/1.1,R99)))))</f>
        <v>1280.0502887999999</v>
      </c>
      <c r="T99" s="247">
        <f t="shared" ref="T99:T104" si="70">R99-O99</f>
        <v>1154.3459687999998</v>
      </c>
      <c r="U99" s="247">
        <f t="shared" ref="U99:U104" si="71">S99-O99</f>
        <v>1154.3459687999998</v>
      </c>
      <c r="V99" s="292">
        <f t="shared" ref="V99:V104" si="72">T99*1.1</f>
        <v>1269.7805656799999</v>
      </c>
      <c r="W99" s="292">
        <f t="shared" ref="W99:W104" si="73">U99*1.1</f>
        <v>1269.7805656799999</v>
      </c>
      <c r="X99" s="207">
        <f>'Tariffs July 2021'!BL83</f>
        <v>0</v>
      </c>
      <c r="Y99" s="207" t="str">
        <f>'Tariffs July 2021'!BM83</f>
        <v>n</v>
      </c>
      <c r="Z99" s="208">
        <f>'Tariffs July 2021'!G83</f>
        <v>42916</v>
      </c>
      <c r="AA99" s="342"/>
      <c r="AB99" s="342"/>
      <c r="AC99" s="342"/>
      <c r="AD99" s="342"/>
      <c r="AE99" s="342"/>
      <c r="AF99" s="342"/>
      <c r="AG99" s="342"/>
      <c r="AH99" s="342"/>
      <c r="AI99" s="342"/>
      <c r="AJ99" s="342"/>
      <c r="AK99" s="342"/>
      <c r="AL99" s="342"/>
      <c r="AM99" s="342"/>
      <c r="AN99" s="342"/>
      <c r="AO99" s="342"/>
      <c r="AP99" s="342"/>
      <c r="AQ99" s="342"/>
      <c r="AR99" s="342"/>
      <c r="AS99" s="342"/>
      <c r="AT99" s="342"/>
      <c r="AU99" s="342"/>
      <c r="AV99" s="342"/>
      <c r="AW99" s="342"/>
      <c r="AX99" s="342"/>
    </row>
    <row r="100" spans="1:1024 1029:4092 4097:8190 8193:9214 9219:12287 12290:13312 13315:14336 14341:16384" x14ac:dyDescent="0.15">
      <c r="A100" s="201" t="str">
        <f>'Tariffs July 2021'!K84</f>
        <v>Momentum Energy</v>
      </c>
      <c r="B100" s="202" t="str">
        <f>'Tariffs July 2021'!L84</f>
        <v>SmilePower Flexi</v>
      </c>
      <c r="C100" s="203">
        <f>IF('Tariffs July 2021'!BP84=0,91*'Tariffs July 2021'!M84/100,(91*'Tariffs July 2021'!M84/100)+'Tariffs July 2021'!BP84/4)</f>
        <v>75.248727272727251</v>
      </c>
      <c r="D100" s="203">
        <f>IF('Tariffs July 2021'!O84="",$K$5*'Tariffs July 2021'!N84/100,IF($K$5&gt;='Tariffs July 2021'!P84,('Tariffs July 2021'!P84*'Tariffs July 2021'!N84/100),($K$5*'Tariffs July 2021'!N84/100)))</f>
        <v>240.94778670909091</v>
      </c>
      <c r="E100" s="203">
        <f>IF('Tariffs July 2021'!T84&gt;0,IF(($K$5&lt;'Tariffs July 2021'!T84),(0),($K$5-'Tariffs July 2021'!T84)*'Tariffs July 2021'!U84/100),IF(AND('Tariffs July 2021'!R84&gt;0,'Tariffs July 2021'!T84=""),IF(($K$5&lt;'Tariffs July 2021'!R84),(0),($K$5-'Tariffs July 2021'!R84)*'Tariffs July 2021'!S84/100),IF(AND('Tariffs July 2021'!P84&gt;0,'Tariffs July 2021'!R84=""),IF(($K$5&lt;'Tariffs July 2021'!P84),(0),($K$5-'Tariffs July 2021'!P84)*'Tariffs July 2021'!Q84/100),0)))</f>
        <v>0</v>
      </c>
      <c r="F100" s="203">
        <f>($L$5)*'Tariffs July 2021'!AE84/100</f>
        <v>30.195227454545453</v>
      </c>
      <c r="G100" s="203">
        <f t="shared" si="62"/>
        <v>346.39174143636359</v>
      </c>
      <c r="H100" s="203">
        <f t="shared" si="63"/>
        <v>1084.5720566545453</v>
      </c>
      <c r="I100" s="247">
        <f t="shared" si="64"/>
        <v>1385.5669657454544</v>
      </c>
      <c r="J100" s="204">
        <f t="shared" si="65"/>
        <v>1524.12366232</v>
      </c>
      <c r="K100" s="207">
        <f>'Tariffs July 2021'!AZ84</f>
        <v>0</v>
      </c>
      <c r="L100" s="207">
        <f>'Tariffs July 2021'!BA84</f>
        <v>0</v>
      </c>
      <c r="M100" s="207">
        <f>'Tariffs July 2021'!BB84</f>
        <v>0</v>
      </c>
      <c r="N100" s="207">
        <f>'Tariffs July 2021'!BC84</f>
        <v>0</v>
      </c>
      <c r="O100" s="205">
        <f>($F$6*'Tariffs July 2021'!AT84/100)*4</f>
        <v>219.98255999999998</v>
      </c>
      <c r="P100" s="206" t="str">
        <f t="shared" si="66"/>
        <v>No discount</v>
      </c>
      <c r="Q100" s="206" t="str">
        <f t="shared" si="67"/>
        <v>Exclusive</v>
      </c>
      <c r="R100" s="293">
        <f t="shared" si="68"/>
        <v>1385.5669657454544</v>
      </c>
      <c r="S100" s="247">
        <f t="shared" si="69"/>
        <v>1385.5669657454544</v>
      </c>
      <c r="T100" s="247">
        <f t="shared" si="70"/>
        <v>1165.5844057454544</v>
      </c>
      <c r="U100" s="247">
        <f t="shared" si="71"/>
        <v>1165.5844057454544</v>
      </c>
      <c r="V100" s="292">
        <f t="shared" si="72"/>
        <v>1282.14284632</v>
      </c>
      <c r="W100" s="292">
        <f t="shared" si="73"/>
        <v>1282.14284632</v>
      </c>
      <c r="X100" s="207">
        <f>'Tariffs July 2021'!BL84</f>
        <v>0</v>
      </c>
      <c r="Y100" s="207" t="str">
        <f>'Tariffs July 2021'!BM84</f>
        <v>n</v>
      </c>
      <c r="Z100" s="208">
        <f>'Tariffs July 2021'!G84</f>
        <v>42916</v>
      </c>
      <c r="AA100" s="342"/>
      <c r="AB100" s="342"/>
      <c r="AC100" s="342"/>
      <c r="AD100" s="342"/>
      <c r="AE100" s="342"/>
      <c r="AF100" s="342"/>
      <c r="AG100" s="342"/>
      <c r="AH100" s="342"/>
      <c r="AI100" s="342"/>
      <c r="AJ100" s="342"/>
      <c r="AK100" s="342"/>
      <c r="AL100" s="342"/>
      <c r="AM100" s="342"/>
      <c r="AN100" s="342"/>
      <c r="AO100" s="342"/>
      <c r="AP100" s="342"/>
      <c r="AQ100" s="342"/>
      <c r="AR100" s="342"/>
      <c r="AS100" s="342"/>
      <c r="AT100" s="342"/>
      <c r="AU100" s="342"/>
      <c r="AV100" s="342"/>
      <c r="AW100" s="342"/>
      <c r="AX100" s="342"/>
    </row>
    <row r="101" spans="1:1024 1029:4092 4097:8190 8193:9214 9219:12287 12290:13312 13315:14336 14341:16384" x14ac:dyDescent="0.15">
      <c r="A101" s="201" t="str">
        <f>'Tariffs July 2021'!K85</f>
        <v>Bright Spark Power</v>
      </c>
      <c r="B101" s="202" t="str">
        <f>'Tariffs July 2021'!L85</f>
        <v>12 Month Contract</v>
      </c>
      <c r="C101" s="203">
        <f>IF('Tariffs July 2021'!BP85=0,91*'Tariffs July 2021'!M85/100,(91*'Tariffs July 2021'!M85/100)+'Tariffs July 2021'!BP85/4)</f>
        <v>81.899999999999991</v>
      </c>
      <c r="D101" s="203">
        <f>IF('Tariffs July 2021'!O85="",$K$5*'Tariffs July 2021'!N85/100,IF($K$5&gt;='Tariffs July 2021'!P85,('Tariffs July 2021'!P85*'Tariffs July 2021'!N85/100),($K$5*'Tariffs July 2021'!N85/100)))</f>
        <v>236.64322598181818</v>
      </c>
      <c r="E101" s="203">
        <f>IF('Tariffs July 2021'!T85&gt;0,IF(($K$5&lt;'Tariffs July 2021'!T85),(0),($K$5-'Tariffs July 2021'!T85)*'Tariffs July 2021'!U85/100),IF(AND('Tariffs July 2021'!R85&gt;0,'Tariffs July 2021'!T85=""),IF(($K$5&lt;'Tariffs July 2021'!R85),(0),($K$5-'Tariffs July 2021'!R85)*'Tariffs July 2021'!S85/100),IF(AND('Tariffs July 2021'!P85&gt;0,'Tariffs July 2021'!R85=""),IF(($K$5&lt;'Tariffs July 2021'!P85),(0),($K$5-'Tariffs July 2021'!P85)*'Tariffs July 2021'!Q85/100),0)))</f>
        <v>0</v>
      </c>
      <c r="F101" s="203">
        <f>($L$5)*'Tariffs July 2021'!AE85/100</f>
        <v>32.265214745454543</v>
      </c>
      <c r="G101" s="203">
        <f t="shared" si="62"/>
        <v>350.80844072727274</v>
      </c>
      <c r="H101" s="203">
        <f t="shared" si="63"/>
        <v>1075.633762909091</v>
      </c>
      <c r="I101" s="247">
        <f t="shared" si="64"/>
        <v>1403.233762909091</v>
      </c>
      <c r="J101" s="204">
        <f t="shared" si="65"/>
        <v>1543.5571392000002</v>
      </c>
      <c r="K101" s="207">
        <f>'Tariffs July 2021'!AZ85</f>
        <v>0</v>
      </c>
      <c r="L101" s="207">
        <f>'Tariffs July 2021'!BA85</f>
        <v>0</v>
      </c>
      <c r="M101" s="207">
        <f>'Tariffs July 2021'!BB85</f>
        <v>0</v>
      </c>
      <c r="N101" s="207">
        <f>'Tariffs July 2021'!BC85</f>
        <v>0</v>
      </c>
      <c r="O101" s="205">
        <f>($F$6*'Tariffs July 2021'!AT85/100)*4</f>
        <v>219.98255999999998</v>
      </c>
      <c r="P101" s="206" t="str">
        <f t="shared" si="66"/>
        <v>No discount</v>
      </c>
      <c r="Q101" s="206" t="str">
        <f t="shared" si="67"/>
        <v>Exclusive</v>
      </c>
      <c r="R101" s="293">
        <f t="shared" si="68"/>
        <v>1403.233762909091</v>
      </c>
      <c r="S101" s="247">
        <f t="shared" si="69"/>
        <v>1403.233762909091</v>
      </c>
      <c r="T101" s="247">
        <f t="shared" si="70"/>
        <v>1183.251202909091</v>
      </c>
      <c r="U101" s="247">
        <f t="shared" si="71"/>
        <v>1183.251202909091</v>
      </c>
      <c r="V101" s="292">
        <f t="shared" si="72"/>
        <v>1301.5763232000002</v>
      </c>
      <c r="W101" s="292">
        <f t="shared" si="73"/>
        <v>1301.5763232000002</v>
      </c>
      <c r="X101" s="207">
        <f>'Tariffs July 2021'!BL85</f>
        <v>12</v>
      </c>
      <c r="Y101" s="207" t="str">
        <f>'Tariffs July 2021'!BM85</f>
        <v>n</v>
      </c>
      <c r="Z101" s="208">
        <f>'Tariffs July 2021'!G85</f>
        <v>42916</v>
      </c>
      <c r="AA101" s="342"/>
      <c r="AB101" s="342"/>
      <c r="AC101" s="342"/>
      <c r="AD101" s="342"/>
      <c r="AE101" s="342"/>
      <c r="AF101" s="342"/>
      <c r="AG101" s="342"/>
      <c r="AH101" s="342"/>
      <c r="AI101" s="342"/>
      <c r="AJ101" s="342"/>
      <c r="AK101" s="342"/>
      <c r="AL101" s="342"/>
      <c r="AM101" s="342"/>
      <c r="AN101" s="342"/>
      <c r="AO101" s="342"/>
      <c r="AP101" s="342"/>
      <c r="AQ101" s="342"/>
      <c r="AR101" s="342"/>
      <c r="AS101" s="342"/>
      <c r="AT101" s="342"/>
      <c r="AU101" s="342"/>
      <c r="AV101" s="342"/>
      <c r="AW101" s="342"/>
      <c r="AX101" s="342"/>
    </row>
    <row r="102" spans="1:1024 1029:4092 4097:8190 8193:9214 9219:12287 12290:13312 13315:14336 14341:16384" x14ac:dyDescent="0.15">
      <c r="A102" s="201" t="str">
        <f>'Tariffs July 2021'!K86</f>
        <v>Momentum Energy</v>
      </c>
      <c r="B102" s="202" t="str">
        <f>'Tariffs July 2021'!L86</f>
        <v>Solar Step Up</v>
      </c>
      <c r="C102" s="203">
        <f>IF('Tariffs July 2021'!BP86=0,91*'Tariffs July 2021'!M86/100,(91*'Tariffs July 2021'!M86/100)+'Tariffs July 2021'!BP86/4)</f>
        <v>80.907272727272712</v>
      </c>
      <c r="D102" s="203">
        <f>IF('Tariffs July 2021'!O86="",$K$5*'Tariffs July 2021'!N86/100,IF($K$5&gt;='Tariffs July 2021'!P86,('Tariffs July 2021'!P86*'Tariffs July 2021'!N86/100),($K$5*'Tariffs July 2021'!N86/100)))</f>
        <v>259.02694176363633</v>
      </c>
      <c r="E102" s="203">
        <f>IF('Tariffs July 2021'!T86&gt;0,IF(($K$5&lt;'Tariffs July 2021'!T86),(0),($K$5-'Tariffs July 2021'!T86)*'Tariffs July 2021'!U86/100),IF(AND('Tariffs July 2021'!R86&gt;0,'Tariffs July 2021'!T86=""),IF(($K$5&lt;'Tariffs July 2021'!R86),(0),($K$5-'Tariffs July 2021'!R86)*'Tariffs July 2021'!S86/100),IF(AND('Tariffs July 2021'!P86&gt;0,'Tariffs July 2021'!R86=""),IF(($K$5&lt;'Tariffs July 2021'!P86),(0),($K$5-'Tariffs July 2021'!P86)*'Tariffs July 2021'!Q86/100),0)))</f>
        <v>0</v>
      </c>
      <c r="F102" s="203">
        <f>($L$5)*'Tariffs July 2021'!AE86/100</f>
        <v>32.455121836363631</v>
      </c>
      <c r="G102" s="203">
        <f t="shared" si="62"/>
        <v>372.38933632727264</v>
      </c>
      <c r="H102" s="203">
        <f t="shared" si="63"/>
        <v>1165.9282543999998</v>
      </c>
      <c r="I102" s="247">
        <f t="shared" si="64"/>
        <v>1489.5573453090906</v>
      </c>
      <c r="J102" s="204">
        <f t="shared" si="65"/>
        <v>1638.5130798399998</v>
      </c>
      <c r="K102" s="207">
        <f>'Tariffs July 2021'!AZ86</f>
        <v>0</v>
      </c>
      <c r="L102" s="207">
        <f>'Tariffs July 2021'!BA86</f>
        <v>0</v>
      </c>
      <c r="M102" s="207">
        <f>'Tariffs July 2021'!BB86</f>
        <v>0</v>
      </c>
      <c r="N102" s="207">
        <f>'Tariffs July 2021'!BC86</f>
        <v>0</v>
      </c>
      <c r="O102" s="205">
        <f>($F$6*'Tariffs July 2021'!AT86/100)*4</f>
        <v>314.26079999999996</v>
      </c>
      <c r="P102" s="206" t="str">
        <f t="shared" si="66"/>
        <v>No discount</v>
      </c>
      <c r="Q102" s="206" t="str">
        <f t="shared" si="67"/>
        <v>Exclusive</v>
      </c>
      <c r="R102" s="293">
        <f t="shared" si="68"/>
        <v>1489.5573453090906</v>
      </c>
      <c r="S102" s="247">
        <f t="shared" si="69"/>
        <v>1489.5573453090906</v>
      </c>
      <c r="T102" s="247">
        <f t="shared" si="70"/>
        <v>1175.2965453090906</v>
      </c>
      <c r="U102" s="247">
        <f t="shared" si="71"/>
        <v>1175.2965453090906</v>
      </c>
      <c r="V102" s="292">
        <f t="shared" si="72"/>
        <v>1292.8261998399996</v>
      </c>
      <c r="W102" s="292">
        <f t="shared" si="73"/>
        <v>1292.8261998399996</v>
      </c>
      <c r="X102" s="207">
        <f>'Tariffs July 2021'!BL86</f>
        <v>0</v>
      </c>
      <c r="Y102" s="207" t="str">
        <f>'Tariffs July 2021'!BM86</f>
        <v>n</v>
      </c>
      <c r="Z102" s="208">
        <f>'Tariffs July 2021'!G86</f>
        <v>42916</v>
      </c>
      <c r="AA102" s="342"/>
      <c r="AB102" s="342"/>
      <c r="AC102" s="342"/>
      <c r="AD102" s="342"/>
      <c r="AE102" s="342"/>
      <c r="AF102" s="342"/>
      <c r="AG102" s="342"/>
      <c r="AH102" s="342"/>
      <c r="AI102" s="342"/>
      <c r="AJ102" s="342"/>
      <c r="AK102" s="342"/>
      <c r="AL102" s="342"/>
      <c r="AM102" s="342"/>
      <c r="AN102" s="342"/>
      <c r="AO102" s="342"/>
      <c r="AP102" s="342"/>
      <c r="AQ102" s="342"/>
      <c r="AR102" s="342"/>
      <c r="AS102" s="342"/>
      <c r="AT102" s="342"/>
      <c r="AU102" s="342"/>
      <c r="AV102" s="342"/>
      <c r="AW102" s="342"/>
      <c r="AX102" s="342"/>
    </row>
    <row r="103" spans="1:1024 1029:4092 4097:8190 8193:9214 9219:12287 12290:13312 13315:14336 14341:16384" x14ac:dyDescent="0.15">
      <c r="A103" s="201" t="str">
        <f>'Tariffs July 2021'!K87</f>
        <v>Glow Power</v>
      </c>
      <c r="B103" s="202" t="str">
        <f>'Tariffs July 2021'!L87</f>
        <v>Everyday Saver</v>
      </c>
      <c r="C103" s="203">
        <f>IF('Tariffs July 2021'!BP87=0,91*'Tariffs July 2021'!M87/100,(91*'Tariffs July 2021'!M87/100)+'Tariffs July 2021'!BP87/4)</f>
        <v>83.968181818181819</v>
      </c>
      <c r="D103" s="203">
        <f>IF('Tariffs July 2021'!O87="",$K$5*'Tariffs July 2021'!N87/100,IF($K$5&gt;='Tariffs July 2021'!P87,('Tariffs July 2021'!P87*'Tariffs July 2021'!N87/100),($K$5*'Tariffs July 2021'!N87/100)))</f>
        <v>207.80266910909089</v>
      </c>
      <c r="E103" s="203">
        <f>IF('Tariffs July 2021'!T87&gt;0,IF(($K$5&lt;'Tariffs July 2021'!T87),(0),($K$5-'Tariffs July 2021'!T87)*'Tariffs July 2021'!U87/100),IF(AND('Tariffs July 2021'!R87&gt;0,'Tariffs July 2021'!T87=""),IF(($K$5&lt;'Tariffs July 2021'!R87),(0),($K$5-'Tariffs July 2021'!R87)*'Tariffs July 2021'!S87/100),IF(AND('Tariffs July 2021'!P87&gt;0,'Tariffs July 2021'!R87=""),IF(($K$5&lt;'Tariffs July 2021'!P87),(0),($K$5-'Tariffs July 2021'!P87)*'Tariffs July 2021'!Q87/100),0)))</f>
        <v>0</v>
      </c>
      <c r="F103" s="203">
        <f>($L$5)*'Tariffs July 2021'!AE87/100</f>
        <v>34.164285654545445</v>
      </c>
      <c r="G103" s="203">
        <f t="shared" si="62"/>
        <v>325.93513658181814</v>
      </c>
      <c r="H103" s="203">
        <f t="shared" si="63"/>
        <v>967.86781905454529</v>
      </c>
      <c r="I103" s="247">
        <f t="shared" si="64"/>
        <v>1303.7405463272726</v>
      </c>
      <c r="J103" s="204">
        <f t="shared" si="65"/>
        <v>1434.11460096</v>
      </c>
      <c r="K103" s="207">
        <f>'Tariffs July 2021'!AZ87</f>
        <v>0</v>
      </c>
      <c r="L103" s="207">
        <f>'Tariffs July 2021'!BA87</f>
        <v>0</v>
      </c>
      <c r="M103" s="207">
        <f>'Tariffs July 2021'!BB87</f>
        <v>0</v>
      </c>
      <c r="N103" s="207">
        <f>'Tariffs July 2021'!BC87</f>
        <v>0</v>
      </c>
      <c r="O103" s="205">
        <f>($F$6*'Tariffs July 2021'!AT87/100)*4</f>
        <v>219.98255999999998</v>
      </c>
      <c r="P103" s="206" t="str">
        <f t="shared" si="66"/>
        <v>No discount</v>
      </c>
      <c r="Q103" s="206" t="str">
        <f t="shared" si="67"/>
        <v>Exclusive</v>
      </c>
      <c r="R103" s="293">
        <f t="shared" si="68"/>
        <v>1303.7405463272726</v>
      </c>
      <c r="S103" s="247">
        <f t="shared" si="69"/>
        <v>1303.7405463272726</v>
      </c>
      <c r="T103" s="247">
        <f t="shared" si="70"/>
        <v>1083.7579863272726</v>
      </c>
      <c r="U103" s="247">
        <f t="shared" si="71"/>
        <v>1083.7579863272726</v>
      </c>
      <c r="V103" s="292">
        <f t="shared" si="72"/>
        <v>1192.13378496</v>
      </c>
      <c r="W103" s="292">
        <f t="shared" si="73"/>
        <v>1192.13378496</v>
      </c>
      <c r="X103" s="207">
        <f>'Tariffs July 2021'!BL87</f>
        <v>0</v>
      </c>
      <c r="Y103" s="207" t="str">
        <f>'Tariffs July 2021'!BM87</f>
        <v>n</v>
      </c>
      <c r="Z103" s="208">
        <f>'Tariffs July 2021'!G87</f>
        <v>42768</v>
      </c>
      <c r="AA103" s="342"/>
      <c r="AB103" s="342"/>
      <c r="AC103" s="342"/>
      <c r="AD103" s="342"/>
      <c r="AE103" s="342"/>
      <c r="AF103" s="342"/>
      <c r="AG103" s="342"/>
      <c r="AH103" s="342"/>
      <c r="AI103" s="342"/>
      <c r="AJ103" s="342"/>
      <c r="AK103" s="342"/>
      <c r="AL103" s="342"/>
      <c r="AM103" s="342"/>
      <c r="AN103" s="342"/>
      <c r="AO103" s="342"/>
      <c r="AP103" s="342"/>
      <c r="AQ103" s="342"/>
      <c r="AR103" s="342"/>
      <c r="AS103" s="342"/>
      <c r="AT103" s="342"/>
      <c r="AU103" s="342"/>
      <c r="AV103" s="342"/>
      <c r="AW103" s="342"/>
      <c r="AX103" s="342"/>
    </row>
    <row r="104" spans="1:1024 1029:4092 4097:8190 8193:9214 9219:12287 12290:13312 13315:14336 14341:16384" x14ac:dyDescent="0.15">
      <c r="A104" s="201" t="str">
        <f>'Tariffs July 2021'!K88</f>
        <v>Radian Energy</v>
      </c>
      <c r="B104" s="202" t="str">
        <f>'Tariffs July 2021'!L88</f>
        <v>Grid to Go</v>
      </c>
      <c r="C104" s="203">
        <f>IF('Tariffs July 2021'!BP88=0,91*'Tariffs July 2021'!M88/100,(91*'Tariffs July 2021'!M88/100)+'Tariffs July 2021'!BP88/4)</f>
        <v>82.677636363636353</v>
      </c>
      <c r="D104" s="203">
        <f>IF('Tariffs July 2021'!O88="",$K$5*'Tariffs July 2021'!N88/100,IF($K$5&gt;='Tariffs July 2021'!P88,('Tariffs July 2021'!P88*'Tariffs July 2021'!N88/100),($K$5*'Tariffs July 2021'!N88/100)))</f>
        <v>214.68996627272725</v>
      </c>
      <c r="E104" s="203">
        <f>IF('Tariffs July 2021'!T88&gt;0,IF(($K$5&lt;'Tariffs July 2021'!T88),(0),($K$5-'Tariffs July 2021'!T88)*'Tariffs July 2021'!U88/100),IF(AND('Tariffs July 2021'!R88&gt;0,'Tariffs July 2021'!T88=""),IF(($K$5&lt;'Tariffs July 2021'!R88),(0),($K$5-'Tariffs July 2021'!R88)*'Tariffs July 2021'!S88/100),IF(AND('Tariffs July 2021'!P88&gt;0,'Tariffs July 2021'!R88=""),IF(($K$5&lt;'Tariffs July 2021'!P88),(0),($K$5-'Tariffs July 2021'!P88)*'Tariffs July 2021'!Q88/100),0)))</f>
        <v>0</v>
      </c>
      <c r="F104" s="203">
        <f>($L$5)*'Tariffs July 2021'!AE88/100</f>
        <v>27.726435272727269</v>
      </c>
      <c r="G104" s="203">
        <f t="shared" si="62"/>
        <v>325.09403790909084</v>
      </c>
      <c r="H104" s="203">
        <f t="shared" si="63"/>
        <v>969.66560618181802</v>
      </c>
      <c r="I104" s="247">
        <f t="shared" si="64"/>
        <v>1300.3761516363634</v>
      </c>
      <c r="J104" s="204">
        <f t="shared" si="65"/>
        <v>1430.4137667999998</v>
      </c>
      <c r="K104" s="207">
        <f>'Tariffs July 2021'!AZ88</f>
        <v>0</v>
      </c>
      <c r="L104" s="207">
        <f>'Tariffs July 2021'!BA88</f>
        <v>0</v>
      </c>
      <c r="M104" s="207">
        <f>'Tariffs July 2021'!BB88</f>
        <v>0</v>
      </c>
      <c r="N104" s="207">
        <f>'Tariffs July 2021'!BC88</f>
        <v>0</v>
      </c>
      <c r="O104" s="205">
        <f>($F$6*'Tariffs July 2021'!AT88/100)*4</f>
        <v>188.55647999999997</v>
      </c>
      <c r="P104" s="206" t="str">
        <f t="shared" si="66"/>
        <v>No discount</v>
      </c>
      <c r="Q104" s="206" t="str">
        <f t="shared" si="67"/>
        <v>Exclusive</v>
      </c>
      <c r="R104" s="293">
        <f t="shared" si="68"/>
        <v>1300.3761516363634</v>
      </c>
      <c r="S104" s="247">
        <f t="shared" si="69"/>
        <v>1300.3761516363634</v>
      </c>
      <c r="T104" s="247">
        <f t="shared" si="70"/>
        <v>1111.8196716363634</v>
      </c>
      <c r="U104" s="247">
        <f t="shared" si="71"/>
        <v>1111.8196716363634</v>
      </c>
      <c r="V104" s="292">
        <f t="shared" si="72"/>
        <v>1223.0016387999999</v>
      </c>
      <c r="W104" s="292">
        <f t="shared" si="73"/>
        <v>1223.0016387999999</v>
      </c>
      <c r="X104" s="207">
        <f>'Tariffs July 2021'!BL88</f>
        <v>0</v>
      </c>
      <c r="Y104" s="207" t="str">
        <f>'Tariffs July 2021'!BM88</f>
        <v>n</v>
      </c>
      <c r="Z104" s="208">
        <f>'Tariffs July 2021'!G88</f>
        <v>42858</v>
      </c>
      <c r="AA104" s="342"/>
      <c r="AB104" s="342"/>
      <c r="AC104" s="342"/>
      <c r="AD104" s="342"/>
      <c r="AE104" s="342"/>
      <c r="AF104" s="342"/>
      <c r="AG104" s="342"/>
      <c r="AH104" s="342"/>
      <c r="AI104" s="342"/>
      <c r="AJ104" s="342"/>
      <c r="AK104" s="342"/>
      <c r="AL104" s="342"/>
      <c r="AM104" s="342"/>
      <c r="AN104" s="342"/>
      <c r="AO104" s="342"/>
      <c r="AP104" s="342"/>
      <c r="AQ104" s="342"/>
      <c r="AR104" s="342"/>
      <c r="AS104" s="342"/>
      <c r="AT104" s="342"/>
      <c r="AU104" s="342"/>
      <c r="AV104" s="342"/>
      <c r="AW104" s="342"/>
      <c r="AX104" s="342"/>
    </row>
    <row r="105" spans="1:1024 1029:4092 4097:8190 8193:9214 9219:12287 12290:13312 13315:14336 14341:16384" customFormat="1" ht="13" x14ac:dyDescent="0.15">
      <c r="A105" s="342"/>
      <c r="B105" s="342"/>
      <c r="C105" s="342"/>
      <c r="D105" s="342"/>
      <c r="E105" s="342"/>
      <c r="F105" s="342"/>
      <c r="G105" s="342"/>
      <c r="H105" s="342"/>
      <c r="I105" s="342"/>
      <c r="J105" s="342"/>
      <c r="K105" s="342"/>
      <c r="L105" s="342"/>
      <c r="M105" s="342"/>
      <c r="N105" s="342"/>
      <c r="O105" s="342"/>
      <c r="P105" s="342"/>
      <c r="Q105" s="342"/>
      <c r="R105" s="342"/>
      <c r="S105" s="342"/>
      <c r="T105" s="342"/>
      <c r="U105" s="342"/>
      <c r="V105" s="342"/>
      <c r="W105" s="342"/>
      <c r="X105" s="342"/>
      <c r="Y105" s="342"/>
      <c r="Z105" s="342"/>
      <c r="AA105" s="342"/>
      <c r="AB105" s="342"/>
      <c r="AC105" s="342"/>
      <c r="AD105" s="342"/>
      <c r="AE105" s="342"/>
      <c r="AF105" s="342"/>
      <c r="AG105" s="342"/>
      <c r="AH105" s="342"/>
      <c r="AI105" s="342"/>
      <c r="AJ105" s="342"/>
      <c r="AK105" s="342"/>
      <c r="AL105" s="342"/>
      <c r="AM105" s="342"/>
      <c r="AN105" s="342"/>
      <c r="AO105" s="342"/>
      <c r="AP105" s="342"/>
      <c r="AQ105" s="342"/>
      <c r="AR105" s="342"/>
      <c r="AS105" s="342"/>
      <c r="AT105" s="342"/>
      <c r="AU105" s="342"/>
      <c r="AV105" s="342"/>
      <c r="AW105" s="342"/>
      <c r="AX105" s="342"/>
    </row>
    <row r="106" spans="1:1024 1029:4092 4097:8190 8193:9214 9219:12287 12290:13312 13315:14336 14341:16384" customFormat="1" thickBot="1" x14ac:dyDescent="0.2">
      <c r="A106" s="342"/>
      <c r="B106" s="34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42"/>
      <c r="AA106" s="342"/>
      <c r="AB106" s="342"/>
      <c r="AC106" s="342"/>
      <c r="AD106" s="342"/>
      <c r="AE106" s="342"/>
      <c r="AF106" s="342"/>
      <c r="AG106" s="342"/>
      <c r="AH106" s="342"/>
      <c r="AI106" s="342"/>
      <c r="AJ106" s="342"/>
      <c r="AK106" s="342"/>
      <c r="AL106" s="342"/>
      <c r="AM106" s="342"/>
      <c r="AN106" s="342"/>
      <c r="AO106" s="342"/>
      <c r="AP106" s="342"/>
      <c r="AQ106" s="342"/>
      <c r="AR106" s="342"/>
      <c r="AS106" s="342"/>
      <c r="AT106" s="342"/>
      <c r="AU106" s="342"/>
      <c r="AV106" s="342"/>
      <c r="AW106" s="342"/>
      <c r="AX106" s="342"/>
    </row>
    <row r="107" spans="1:1024 1029:4092 4097:8190 8193:9214 9219:12287 12290:13312 13315:14336 14341:16384" x14ac:dyDescent="0.15">
      <c r="A107" s="257" t="s">
        <v>203</v>
      </c>
      <c r="B107" s="258"/>
      <c r="C107" s="258"/>
      <c r="D107" s="258"/>
      <c r="E107" s="258"/>
      <c r="F107" s="258"/>
      <c r="G107" s="258"/>
      <c r="H107" s="258"/>
      <c r="I107" s="258"/>
      <c r="J107" s="258"/>
      <c r="K107" s="258"/>
      <c r="L107" s="258"/>
      <c r="M107" s="258"/>
      <c r="N107" s="258"/>
      <c r="O107" s="258"/>
      <c r="P107" s="258"/>
      <c r="Q107" s="258"/>
      <c r="R107" s="258"/>
      <c r="S107" s="258"/>
      <c r="T107" s="258"/>
      <c r="U107" s="258"/>
      <c r="V107" s="258"/>
      <c r="W107" s="258"/>
      <c r="X107" s="258"/>
      <c r="Y107" s="258"/>
      <c r="Z107" s="259"/>
      <c r="AA107" s="342"/>
      <c r="AB107" s="342"/>
      <c r="AC107" s="342"/>
      <c r="AD107" s="342"/>
      <c r="AE107" s="342"/>
      <c r="AF107" s="342"/>
      <c r="AG107" s="342"/>
      <c r="AH107" s="342"/>
      <c r="AI107" s="342"/>
      <c r="AJ107" s="342"/>
      <c r="AK107" s="342"/>
      <c r="AL107" s="342"/>
      <c r="AM107" s="342"/>
      <c r="AN107" s="342"/>
      <c r="AO107" s="342"/>
      <c r="AP107" s="342"/>
      <c r="AQ107" s="342"/>
      <c r="AR107" s="342"/>
      <c r="AS107" s="342"/>
      <c r="AT107" s="342"/>
      <c r="AU107" s="342"/>
      <c r="AV107" s="342"/>
      <c r="AW107" s="342"/>
      <c r="AX107" s="342"/>
    </row>
    <row r="108" spans="1:1024 1029:4092 4097:8190 8193:9214 9219:12287 12290:13312 13315:14336 14341:16384" ht="75" x14ac:dyDescent="0.15">
      <c r="A108" s="262" t="s">
        <v>184</v>
      </c>
      <c r="B108" s="263" t="s">
        <v>222</v>
      </c>
      <c r="C108" s="291" t="s">
        <v>211</v>
      </c>
      <c r="D108" s="291" t="s">
        <v>113</v>
      </c>
      <c r="E108" s="291" t="s">
        <v>204</v>
      </c>
      <c r="F108" s="289" t="s">
        <v>205</v>
      </c>
      <c r="G108" s="289" t="s">
        <v>698</v>
      </c>
      <c r="H108" s="265" t="s">
        <v>206</v>
      </c>
      <c r="I108" s="265" t="s">
        <v>224</v>
      </c>
      <c r="J108" s="266" t="s">
        <v>571</v>
      </c>
      <c r="K108" s="267" t="s">
        <v>215</v>
      </c>
      <c r="L108" s="267" t="s">
        <v>189</v>
      </c>
      <c r="M108" s="267" t="s">
        <v>127</v>
      </c>
      <c r="N108" s="267" t="s">
        <v>209</v>
      </c>
      <c r="O108" s="268" t="s">
        <v>233</v>
      </c>
      <c r="P108" s="269" t="s">
        <v>572</v>
      </c>
      <c r="Q108" s="269" t="s">
        <v>573</v>
      </c>
      <c r="R108" s="270" t="s">
        <v>190</v>
      </c>
      <c r="S108" s="270" t="s">
        <v>148</v>
      </c>
      <c r="T108" s="270" t="s">
        <v>118</v>
      </c>
      <c r="U108" s="270" t="s">
        <v>161</v>
      </c>
      <c r="V108" s="268" t="s">
        <v>199</v>
      </c>
      <c r="W108" s="268" t="s">
        <v>210</v>
      </c>
      <c r="X108" s="273" t="s">
        <v>149</v>
      </c>
      <c r="Y108" s="267" t="s">
        <v>150</v>
      </c>
      <c r="Z108" s="272" t="s">
        <v>56</v>
      </c>
      <c r="AA108" s="342"/>
      <c r="AB108" s="342"/>
      <c r="AC108" s="342"/>
      <c r="AD108" s="342"/>
      <c r="AE108" s="342"/>
      <c r="AF108" s="342"/>
      <c r="AG108" s="342"/>
      <c r="AH108" s="342"/>
      <c r="AI108" s="342"/>
      <c r="AJ108" s="342"/>
      <c r="AK108" s="342"/>
      <c r="AL108" s="342"/>
      <c r="AM108" s="342"/>
      <c r="AN108" s="342"/>
      <c r="AO108" s="342"/>
      <c r="AP108" s="342"/>
      <c r="AQ108" s="342"/>
      <c r="AR108" s="342"/>
      <c r="AS108" s="342"/>
      <c r="AT108" s="342"/>
      <c r="AU108" s="342"/>
      <c r="AV108" s="342"/>
      <c r="AW108" s="342"/>
      <c r="AX108" s="342"/>
    </row>
    <row r="109" spans="1:1024 1029:4092 4097:8190 8193:9214 9219:12287 12290:13312 13315:14336 14341:16384" x14ac:dyDescent="0.15">
      <c r="A109" s="201" t="str">
        <f>'Tariffs July 2021'!K89</f>
        <v>AGL</v>
      </c>
      <c r="B109" s="202" t="str">
        <f>'Tariffs July 2021'!L89</f>
        <v>Solar Savers</v>
      </c>
      <c r="C109" s="203">
        <f>IF('Tariffs July 2021'!BP89=0,91*'Tariffs July 2021'!M89/100,(91*'Tariffs July 2021'!M89/100)+'Tariffs July 2021'!BP89/4)</f>
        <v>99.438181818181818</v>
      </c>
      <c r="D109" s="203">
        <f>IF('Tariffs July 2021'!O89="",$K$6*'Tariffs July 2021'!N89/100,IF($K$6&gt;='Tariffs July 2021'!P89,('Tariffs July 2021'!P89*'Tariffs July 2021'!N89/100),($K$6*'Tariffs July 2021'!N89/100)))</f>
        <v>75.760268799999992</v>
      </c>
      <c r="E109" s="203">
        <f>$M$6*'Tariffs July 2021'!AH89/100</f>
        <v>151.31163980000002</v>
      </c>
      <c r="F109" s="203">
        <f>$L$6*'Tariffs July 2021'!W89/100</f>
        <v>57.130383181818189</v>
      </c>
      <c r="G109" s="203">
        <f>SUM(C109:F109)</f>
        <v>383.64047360000006</v>
      </c>
      <c r="H109" s="203">
        <f t="shared" ref="H109:H128" si="74">(G109-C109)*4</f>
        <v>1136.809167127273</v>
      </c>
      <c r="I109" s="247">
        <f>G109*4</f>
        <v>1534.5618944000003</v>
      </c>
      <c r="J109" s="204">
        <f>I109*1.1</f>
        <v>1688.0180838400004</v>
      </c>
      <c r="K109" s="207">
        <f>'Tariffs July 2021'!AZ89</f>
        <v>0</v>
      </c>
      <c r="L109" s="207">
        <f>'Tariffs July 2021'!BA89</f>
        <v>0</v>
      </c>
      <c r="M109" s="207">
        <f>'Tariffs July 2021'!BB89</f>
        <v>0</v>
      </c>
      <c r="N109" s="207">
        <f>'Tariffs July 2021'!BC89</f>
        <v>0</v>
      </c>
      <c r="O109" s="205">
        <f>($F$6*'Tariffs July 2021'!AT89/100)*4</f>
        <v>471.39119999999997</v>
      </c>
      <c r="P109" s="206" t="str">
        <f>IF(SUM(K109:N109)=0,"No discount",IF(K109&gt;0,"Guaranteed off bill",IF(L109&gt;0,"Guaranteed off usage",IF(M109&gt;0,"Pay-on-time off bill","Pay-on-time off usage"))))</f>
        <v>No discount</v>
      </c>
      <c r="Q109" s="206" t="str">
        <f t="shared" ref="Q109:Q128" si="75">IF(OR(A109="Origin Energy",A109="Red Energy",A109="Powershop"),"Inclusive","Exclusive")</f>
        <v>Exclusive</v>
      </c>
      <c r="R109" s="293">
        <f>IF(AND(P109="Guaranteed off bill",Q109="Inclusive"),((I109*1.1)-((I109*1.1)*K109/100))/1.1,IF(AND(P109="Guaranteed off usage",Q109="Inclusive"),((I109*1.1)-((H109*1.1)*L109/100))/1.1,IF(AND(P109="Guaranteed off bill",Q109="Exclusive"),I109-(I109*K109/100),IF(AND(P109="Guaranteed off usage",Q109="Exclusive"),I109-(H109*L109/100),IF(Q109="Inclusive",((I109*1.1))/1.1,I109)))))</f>
        <v>1534.5618944000003</v>
      </c>
      <c r="S109" s="247">
        <f>IF(AND(P109="Pay-on-time off bill",Q109="Inclusive"),((R109*1.1)-((R109*1.1)*M109/100))/1.1,IF(AND(P109="Pay-on-time off usage",Q109="Inclusive"),((R109*1.1)-((H109*1.1)*N109/100))/1.1,IF(AND(P109="Pay-on-time off bill",Q109="Exclusive"),R109-(R109*M109/100),IF(AND(P109="Pay-on-time off usage",Q109="Exclusive"),R109-(H109*N109/100),IF(Q109="Inclusive",((R109*1.1))/1.1,R109)))))</f>
        <v>1534.5618944000003</v>
      </c>
      <c r="T109" s="247">
        <f t="shared" ref="T109:T128" si="76">R109-O109</f>
        <v>1063.1706944000002</v>
      </c>
      <c r="U109" s="247">
        <f t="shared" ref="U109:U128" si="77">S109-O109</f>
        <v>1063.1706944000002</v>
      </c>
      <c r="V109" s="292">
        <f t="shared" ref="V109:W121" si="78">T109*1.1</f>
        <v>1169.4877638400003</v>
      </c>
      <c r="W109" s="292">
        <f t="shared" si="78"/>
        <v>1169.4877638400003</v>
      </c>
      <c r="X109" s="207">
        <f>'Tariffs July 2021'!BL89</f>
        <v>0</v>
      </c>
      <c r="Y109" s="207" t="str">
        <f>'Tariffs July 2021'!BM89</f>
        <v>n</v>
      </c>
      <c r="Z109" s="208">
        <f>'Tariffs July 2021'!G89</f>
        <v>42922</v>
      </c>
      <c r="AA109" s="342"/>
      <c r="AB109" s="342"/>
      <c r="AC109" s="342"/>
      <c r="AD109" s="342"/>
      <c r="AE109" s="342"/>
      <c r="AF109" s="342"/>
      <c r="AG109" s="342"/>
      <c r="AH109" s="342"/>
      <c r="AI109" s="342"/>
      <c r="AJ109" s="342"/>
      <c r="AK109" s="342"/>
      <c r="AL109" s="342"/>
      <c r="AM109" s="342"/>
      <c r="AN109" s="342"/>
      <c r="AO109" s="342"/>
      <c r="AP109" s="342"/>
      <c r="AQ109" s="342"/>
      <c r="AR109" s="342"/>
      <c r="AS109" s="342"/>
      <c r="AT109" s="342"/>
      <c r="AU109" s="342"/>
      <c r="AV109" s="342"/>
      <c r="AW109" s="342"/>
      <c r="AX109" s="342"/>
    </row>
    <row r="110" spans="1:1024 1029:4092 4097:8190 8193:9214 9219:12287 12290:13312 13315:14336 14341:16384" x14ac:dyDescent="0.15">
      <c r="A110" s="201" t="str">
        <f>'Tariffs July 2021'!K90</f>
        <v>Diamond Energy</v>
      </c>
      <c r="B110" s="202" t="str">
        <f>'Tariffs July 2021'!L90</f>
        <v>Renewable Saver POT</v>
      </c>
      <c r="C110" s="203">
        <f>IF('Tariffs July 2021'!BP90=0,91*'Tariffs July 2021'!M90/100,(91*'Tariffs July 2021'!M90/100)+'Tariffs July 2021'!BP90/4)</f>
        <v>95.459000000000003</v>
      </c>
      <c r="D110" s="203">
        <f>IF('Tariffs July 2021'!O90="",$K$6*'Tariffs July 2021'!N90/100,IF($K$6&gt;='Tariffs July 2021'!P90,('Tariffs July 2021'!P90*'Tariffs July 2021'!N90/100),($K$6*'Tariffs July 2021'!N90/100)))</f>
        <v>82.343714618181806</v>
      </c>
      <c r="E110" s="203">
        <f>$M$6*'Tariffs July 2021'!AH90/100</f>
        <v>165.09889460000002</v>
      </c>
      <c r="F110" s="203">
        <f>$L$6*'Tariffs July 2021'!W90/100</f>
        <v>62.511084090909087</v>
      </c>
      <c r="G110" s="203">
        <f t="shared" ref="G110:G128" si="79">SUM(C110:F110)</f>
        <v>405.41269330909097</v>
      </c>
      <c r="H110" s="203">
        <f t="shared" si="74"/>
        <v>1239.8147732363639</v>
      </c>
      <c r="I110" s="247">
        <f t="shared" ref="I110:I118" si="80">G110*4</f>
        <v>1621.6507732363639</v>
      </c>
      <c r="J110" s="204">
        <f t="shared" ref="J110:J128" si="81">I110*1.1</f>
        <v>1783.8158505600004</v>
      </c>
      <c r="K110" s="207">
        <f>'Tariffs July 2021'!AZ90</f>
        <v>0</v>
      </c>
      <c r="L110" s="207">
        <f>'Tariffs July 2021'!BA90</f>
        <v>0</v>
      </c>
      <c r="M110" s="207">
        <f>'Tariffs July 2021'!BB90</f>
        <v>7</v>
      </c>
      <c r="N110" s="207">
        <f>'Tariffs July 2021'!BC90</f>
        <v>0</v>
      </c>
      <c r="O110" s="205">
        <f>($F$6*'Tariffs July 2021'!AT90/100)*4</f>
        <v>377.11295999999993</v>
      </c>
      <c r="P110" s="206" t="str">
        <f t="shared" ref="P110:P118" si="82">IF(SUM(K110:N110)=0,"No discount",IF(K110&gt;0,"Guaranteed off bill",IF(L110&gt;0,"Guaranteed off usage",IF(M110&gt;0,"Pay-on-time off bill","Pay-on-time off usage"))))</f>
        <v>Pay-on-time off bill</v>
      </c>
      <c r="Q110" s="206" t="str">
        <f t="shared" si="75"/>
        <v>Exclusive</v>
      </c>
      <c r="R110" s="293">
        <f t="shared" ref="R110:R128" si="83">IF(AND(P110="Guaranteed off bill",Q110="Inclusive"),((I110*1.1)-((I110*1.1)*K110/100))/1.1,IF(AND(P110="Guaranteed off usage",Q110="Inclusive"),((I110*1.1)-((H110*1.1)*L110/100))/1.1,IF(AND(P110="Guaranteed off bill",Q110="Exclusive"),I110-(I110*K110/100),IF(AND(P110="Guaranteed off usage",Q110="Exclusive"),I110-(H110*L110/100),IF(Q110="Inclusive",((I110*1.1))/1.1,I110)))))</f>
        <v>1621.6507732363639</v>
      </c>
      <c r="S110" s="247">
        <f t="shared" ref="S110:S128" si="84">IF(AND(P110="Pay-on-time off bill",Q110="Inclusive"),((R110*1.1)-((R110*1.1)*M110/100))/1.1,IF(AND(P110="Pay-on-time off usage",Q110="Inclusive"),((R110*1.1)-((H110*1.1)*N110/100))/1.1,IF(AND(P110="Pay-on-time off bill",Q110="Exclusive"),R110-(R110*M110/100),IF(AND(P110="Pay-on-time off usage",Q110="Exclusive"),R110-(H110*N110/100),IF(Q110="Inclusive",((R110*1.1))/1.1,R110)))))</f>
        <v>1508.1352191098183</v>
      </c>
      <c r="T110" s="247">
        <f t="shared" si="76"/>
        <v>1244.5378132363639</v>
      </c>
      <c r="U110" s="247">
        <f t="shared" si="77"/>
        <v>1131.0222591098184</v>
      </c>
      <c r="V110" s="292">
        <f t="shared" si="78"/>
        <v>1368.9915945600005</v>
      </c>
      <c r="W110" s="292">
        <f t="shared" si="78"/>
        <v>1244.1244850208004</v>
      </c>
      <c r="X110" s="207">
        <f>'Tariffs July 2021'!BL90</f>
        <v>0</v>
      </c>
      <c r="Y110" s="207" t="str">
        <f>'Tariffs July 2021'!BM90</f>
        <v>n</v>
      </c>
      <c r="Z110" s="208">
        <f>'Tariffs July 2021'!G90</f>
        <v>42643</v>
      </c>
      <c r="AA110" s="342"/>
      <c r="AB110" s="342"/>
      <c r="AC110" s="342"/>
      <c r="AD110" s="342"/>
      <c r="AE110" s="342"/>
      <c r="AF110" s="342"/>
      <c r="AG110" s="342"/>
      <c r="AH110" s="342"/>
      <c r="AI110" s="342"/>
      <c r="AJ110" s="342"/>
      <c r="AK110" s="342"/>
      <c r="AL110" s="342"/>
      <c r="AM110" s="342"/>
      <c r="AN110" s="342"/>
      <c r="AO110" s="342"/>
      <c r="AP110" s="342"/>
      <c r="AQ110" s="342"/>
      <c r="AR110" s="342"/>
      <c r="AS110" s="342"/>
      <c r="AT110" s="342"/>
      <c r="AU110" s="342"/>
      <c r="AV110" s="342"/>
      <c r="AW110" s="342"/>
      <c r="AX110" s="342"/>
    </row>
    <row r="111" spans="1:1024 1029:4092 4097:8190 8193:9214 9219:12287 12290:13312 13315:14336 14341:16384" x14ac:dyDescent="0.15">
      <c r="A111" s="201" t="str">
        <f>'Tariffs July 2021'!K91</f>
        <v>Dodo Power &amp; Gas</v>
      </c>
      <c r="B111" s="202" t="str">
        <f>'Tariffs July 2021'!L91</f>
        <v>Market offer</v>
      </c>
      <c r="C111" s="203">
        <f>IF('Tariffs July 2021'!BP91=0,91*'Tariffs July 2021'!M91/100,(91*'Tariffs July 2021'!M91/100)+'Tariffs July 2021'!BP91/4)</f>
        <v>95.094999999999999</v>
      </c>
      <c r="D111" s="203">
        <f>IF('Tariffs July 2021'!O91="",$K$6*'Tariffs July 2021'!N91/100,IF($K$6&gt;='Tariffs July 2021'!P91,('Tariffs July 2021'!P91*'Tariffs July 2021'!N91/100),($K$6*'Tariffs July 2021'!N91/100)))</f>
        <v>81.862616654545434</v>
      </c>
      <c r="E111" s="203">
        <f>$M$6*'Tariffs July 2021'!AH91/100</f>
        <v>172.75848059999996</v>
      </c>
      <c r="F111" s="203">
        <f>$L$6*'Tariffs July 2021'!W91/100</f>
        <v>61.21338563636364</v>
      </c>
      <c r="G111" s="203">
        <f t="shared" si="79"/>
        <v>410.92948289090901</v>
      </c>
      <c r="H111" s="203">
        <f t="shared" si="74"/>
        <v>1263.3379315636362</v>
      </c>
      <c r="I111" s="247">
        <f t="shared" si="80"/>
        <v>1643.7179315636361</v>
      </c>
      <c r="J111" s="204">
        <f t="shared" si="81"/>
        <v>1808.0897247199998</v>
      </c>
      <c r="K111" s="207">
        <f>'Tariffs July 2021'!AZ91</f>
        <v>0</v>
      </c>
      <c r="L111" s="207">
        <f>'Tariffs July 2021'!BA91</f>
        <v>0</v>
      </c>
      <c r="M111" s="207">
        <f>'Tariffs July 2021'!BB91</f>
        <v>0</v>
      </c>
      <c r="N111" s="207">
        <f>'Tariffs July 2021'!BC91</f>
        <v>0</v>
      </c>
      <c r="O111" s="205">
        <f>($F$6*'Tariffs July 2021'!AT91/100)*4</f>
        <v>267.12167999999997</v>
      </c>
      <c r="P111" s="206" t="str">
        <f t="shared" si="82"/>
        <v>No discount</v>
      </c>
      <c r="Q111" s="206" t="str">
        <f t="shared" si="75"/>
        <v>Exclusive</v>
      </c>
      <c r="R111" s="293">
        <f t="shared" si="83"/>
        <v>1643.7179315636361</v>
      </c>
      <c r="S111" s="247">
        <f t="shared" si="84"/>
        <v>1643.7179315636361</v>
      </c>
      <c r="T111" s="247">
        <f t="shared" si="76"/>
        <v>1376.5962515636361</v>
      </c>
      <c r="U111" s="247">
        <f t="shared" si="77"/>
        <v>1376.5962515636361</v>
      </c>
      <c r="V111" s="292">
        <f t="shared" si="78"/>
        <v>1514.2558767199998</v>
      </c>
      <c r="W111" s="292">
        <f t="shared" si="78"/>
        <v>1514.2558767199998</v>
      </c>
      <c r="X111" s="207">
        <f>'Tariffs July 2021'!BL91</f>
        <v>0</v>
      </c>
      <c r="Y111" s="207" t="str">
        <f>'Tariffs July 2021'!BM91</f>
        <v>n</v>
      </c>
      <c r="Z111" s="208">
        <f>'Tariffs July 2021'!G91</f>
        <v>42916</v>
      </c>
      <c r="AA111" s="342"/>
      <c r="AB111" s="342"/>
      <c r="AC111" s="342"/>
      <c r="AD111" s="342"/>
      <c r="AE111" s="342"/>
      <c r="AF111" s="342"/>
      <c r="AG111" s="342"/>
      <c r="AH111" s="342"/>
      <c r="AI111" s="342"/>
      <c r="AJ111" s="342"/>
      <c r="AK111" s="342"/>
      <c r="AL111" s="342"/>
      <c r="AM111" s="342"/>
      <c r="AN111" s="342"/>
      <c r="AO111" s="342"/>
      <c r="AP111" s="342"/>
      <c r="AQ111" s="342"/>
      <c r="AR111" s="342"/>
      <c r="AS111" s="342"/>
      <c r="AT111" s="342"/>
      <c r="AU111" s="342"/>
      <c r="AV111" s="342"/>
      <c r="AW111" s="342"/>
      <c r="AX111" s="342"/>
    </row>
    <row r="112" spans="1:1024 1029:4092 4097:8190 8193:9214 9219:12287 12290:13312 13315:14336 14341:16384" x14ac:dyDescent="0.15">
      <c r="A112" s="201" t="str">
        <f>'Tariffs July 2021'!K92</f>
        <v>Energy Locals</v>
      </c>
      <c r="B112" s="202" t="str">
        <f>'Tariffs July 2021'!L92</f>
        <v>Online Member</v>
      </c>
      <c r="C112" s="203">
        <f>IF('Tariffs July 2021'!BP92=0,91*'Tariffs July 2021'!M92/100,(91*'Tariffs July 2021'!M92/100)+'Tariffs July 2021'!BP92/4)</f>
        <v>84.009090909090901</v>
      </c>
      <c r="D112" s="203">
        <f>IF('Tariffs July 2021'!O92="",$K$6*'Tariffs July 2021'!N92/100,IF($K$6&gt;='Tariffs July 2021'!P92,('Tariffs July 2021'!P92*'Tariffs July 2021'!N92/100),($K$6*'Tariffs July 2021'!N92/100)))</f>
        <v>75.962836363636356</v>
      </c>
      <c r="E112" s="203">
        <f>$M$6*'Tariffs July 2021'!AH92/100</f>
        <v>132.30193999999997</v>
      </c>
      <c r="F112" s="203">
        <f>$L$6*'Tariffs July 2021'!W92/100</f>
        <v>47.476772727272731</v>
      </c>
      <c r="G112" s="203">
        <f t="shared" si="79"/>
        <v>339.75063999999998</v>
      </c>
      <c r="H112" s="203">
        <f t="shared" si="74"/>
        <v>1022.9661963636363</v>
      </c>
      <c r="I112" s="247">
        <f t="shared" si="80"/>
        <v>1359.0025599999999</v>
      </c>
      <c r="J112" s="204">
        <f t="shared" si="81"/>
        <v>1494.902816</v>
      </c>
      <c r="K112" s="207">
        <f>'Tariffs July 2021'!AZ92</f>
        <v>0</v>
      </c>
      <c r="L112" s="207">
        <f>'Tariffs July 2021'!BA92</f>
        <v>0</v>
      </c>
      <c r="M112" s="207">
        <f>'Tariffs July 2021'!BB92</f>
        <v>0</v>
      </c>
      <c r="N112" s="207">
        <f>'Tariffs July 2021'!BC92</f>
        <v>0</v>
      </c>
      <c r="O112" s="205">
        <f>($F$6*'Tariffs July 2021'!AT92/100)*4</f>
        <v>267.12167999999997</v>
      </c>
      <c r="P112" s="206" t="str">
        <f t="shared" si="82"/>
        <v>No discount</v>
      </c>
      <c r="Q112" s="206" t="str">
        <f t="shared" si="75"/>
        <v>Exclusive</v>
      </c>
      <c r="R112" s="293">
        <f t="shared" si="83"/>
        <v>1359.0025599999999</v>
      </c>
      <c r="S112" s="247">
        <f t="shared" si="84"/>
        <v>1359.0025599999999</v>
      </c>
      <c r="T112" s="247">
        <f t="shared" si="76"/>
        <v>1091.8808799999999</v>
      </c>
      <c r="U112" s="247">
        <f t="shared" si="77"/>
        <v>1091.8808799999999</v>
      </c>
      <c r="V112" s="292">
        <f t="shared" si="78"/>
        <v>1201.068968</v>
      </c>
      <c r="W112" s="292">
        <f t="shared" si="78"/>
        <v>1201.068968</v>
      </c>
      <c r="X112" s="207">
        <f>'Tariffs July 2021'!BL92</f>
        <v>0</v>
      </c>
      <c r="Y112" s="207" t="str">
        <f>'Tariffs July 2021'!BM92</f>
        <v>n</v>
      </c>
      <c r="Z112" s="208">
        <f>'Tariffs July 2021'!G92</f>
        <v>42658</v>
      </c>
      <c r="AA112" s="342"/>
      <c r="AB112" s="342"/>
      <c r="AC112" s="342"/>
      <c r="AD112" s="342"/>
      <c r="AE112" s="342"/>
      <c r="AF112" s="342"/>
      <c r="AG112" s="342"/>
      <c r="AH112" s="342"/>
      <c r="AI112" s="342"/>
      <c r="AJ112" s="342"/>
      <c r="AK112" s="342"/>
      <c r="AL112" s="342"/>
      <c r="AM112" s="342"/>
      <c r="AN112" s="342"/>
      <c r="AO112" s="342"/>
      <c r="AP112" s="342"/>
      <c r="AQ112" s="342"/>
      <c r="AR112" s="342"/>
      <c r="AS112" s="342"/>
      <c r="AT112" s="342"/>
      <c r="AU112" s="342"/>
      <c r="AV112" s="342"/>
      <c r="AW112" s="342"/>
      <c r="AX112" s="342"/>
    </row>
    <row r="113" spans="1:1024 1029:4092 4097:8190 8193:9214 9219:12287 12290:13312 13315:14336 14341:16384" x14ac:dyDescent="0.15">
      <c r="A113" s="201" t="str">
        <f>'Tariffs July 2021'!K93</f>
        <v>Origin Energy</v>
      </c>
      <c r="B113" s="202" t="str">
        <f>'Tariffs July 2021'!L93</f>
        <v>Solar Boost</v>
      </c>
      <c r="C113" s="203">
        <f>IF('Tariffs July 2021'!BP93=0,91*'Tariffs July 2021'!M93/100,(91*'Tariffs July 2021'!M93/100)+'Tariffs July 2021'!BP93/4)</f>
        <v>97.436181818181808</v>
      </c>
      <c r="D113" s="203">
        <f>IF('Tariffs July 2021'!O93="",$K$6*'Tariffs July 2021'!N93/100,IF($K$6&gt;='Tariffs July 2021'!P93,('Tariffs July 2021'!P93*'Tariffs July 2021'!N93/100),($K$6*'Tariffs July 2021'!N93/100)))</f>
        <v>77.887228218181804</v>
      </c>
      <c r="E113" s="203">
        <f>$M$6*'Tariffs July 2021'!AH93/100</f>
        <v>154.44510679999999</v>
      </c>
      <c r="F113" s="203">
        <f>$L$6*'Tariffs July 2021'!W93/100</f>
        <v>54.661590999999987</v>
      </c>
      <c r="G113" s="203">
        <f t="shared" si="79"/>
        <v>384.43010783636356</v>
      </c>
      <c r="H113" s="203">
        <f t="shared" si="74"/>
        <v>1147.975704072727</v>
      </c>
      <c r="I113" s="247">
        <f t="shared" si="80"/>
        <v>1537.7204313454542</v>
      </c>
      <c r="J113" s="204">
        <f t="shared" si="81"/>
        <v>1691.4924744799998</v>
      </c>
      <c r="K113" s="207">
        <f>'Tariffs July 2021'!AZ93</f>
        <v>0</v>
      </c>
      <c r="L113" s="207">
        <f>'Tariffs July 2021'!BA93</f>
        <v>0</v>
      </c>
      <c r="M113" s="207">
        <f>'Tariffs July 2021'!BB93</f>
        <v>0</v>
      </c>
      <c r="N113" s="207">
        <f>'Tariffs July 2021'!BC93</f>
        <v>0</v>
      </c>
      <c r="O113" s="205">
        <f>($F$6*'Tariffs July 2021'!AT93/100)*4</f>
        <v>408.53903999999994</v>
      </c>
      <c r="P113" s="206" t="str">
        <f t="shared" si="82"/>
        <v>No discount</v>
      </c>
      <c r="Q113" s="206" t="str">
        <f t="shared" si="75"/>
        <v>Inclusive</v>
      </c>
      <c r="R113" s="293">
        <f t="shared" si="83"/>
        <v>1537.7204313454542</v>
      </c>
      <c r="S113" s="247">
        <f t="shared" si="84"/>
        <v>1537.7204313454542</v>
      </c>
      <c r="T113" s="247">
        <f t="shared" si="76"/>
        <v>1129.1813913454544</v>
      </c>
      <c r="U113" s="247">
        <f t="shared" si="77"/>
        <v>1129.1813913454544</v>
      </c>
      <c r="V113" s="292">
        <f t="shared" si="78"/>
        <v>1242.0995304799999</v>
      </c>
      <c r="W113" s="292">
        <f t="shared" si="78"/>
        <v>1242.0995304799999</v>
      </c>
      <c r="X113" s="207">
        <f>'Tariffs July 2021'!BL93</f>
        <v>0</v>
      </c>
      <c r="Y113" s="207" t="str">
        <f>'Tariffs July 2021'!BM93</f>
        <v>n</v>
      </c>
      <c r="Z113" s="208">
        <f>'Tariffs July 2021'!G93</f>
        <v>42916</v>
      </c>
      <c r="AA113" s="342"/>
      <c r="AB113" s="342"/>
      <c r="AC113" s="342"/>
      <c r="AD113" s="342"/>
      <c r="AE113" s="342"/>
      <c r="AF113" s="342"/>
      <c r="AG113" s="342"/>
      <c r="AH113" s="342"/>
      <c r="AI113" s="342"/>
      <c r="AJ113" s="342"/>
      <c r="AK113" s="342"/>
      <c r="AL113" s="342"/>
      <c r="AM113" s="342"/>
      <c r="AN113" s="342"/>
      <c r="AO113" s="342"/>
      <c r="AP113" s="342"/>
      <c r="AQ113" s="342"/>
      <c r="AR113" s="342"/>
      <c r="AS113" s="342"/>
      <c r="AT113" s="342"/>
      <c r="AU113" s="342"/>
      <c r="AV113" s="342"/>
      <c r="AW113" s="342"/>
      <c r="AX113" s="342"/>
    </row>
    <row r="114" spans="1:1024 1029:4092 4097:8190 8193:9214 9219:12287 12290:13312 13315:14336 14341:16384" x14ac:dyDescent="0.15">
      <c r="A114" s="201" t="str">
        <f>'Tariffs July 2021'!K94</f>
        <v>Simply Energy</v>
      </c>
      <c r="B114" s="202" t="str">
        <f>'Tariffs July 2021'!L94</f>
        <v>Energy Saver</v>
      </c>
      <c r="C114" s="203">
        <f>IF('Tariffs July 2021'!BP94=0,91*'Tariffs July 2021'!M94/100,(91*'Tariffs July 2021'!M94/100)+'Tariffs July 2021'!BP94/4)</f>
        <v>81.899999999999991</v>
      </c>
      <c r="D114" s="203">
        <f>IF('Tariffs July 2021'!O94="",$K$6*'Tariffs July 2021'!N94/100,IF($K$6&gt;='Tariffs July 2021'!P94,('Tariffs July 2021'!P94*'Tariffs July 2021'!N94/100),($K$6*'Tariffs July 2021'!N94/100)))</f>
        <v>79.381163999999998</v>
      </c>
      <c r="E114" s="203">
        <f>$M$6*'Tariffs July 2021'!AH94/100</f>
        <v>159.38902139999999</v>
      </c>
      <c r="F114" s="203">
        <f>$L$6*'Tariffs July 2021'!W94/100</f>
        <v>66.150969999999987</v>
      </c>
      <c r="G114" s="203">
        <f t="shared" si="79"/>
        <v>386.82115539999995</v>
      </c>
      <c r="H114" s="203">
        <f t="shared" si="74"/>
        <v>1219.6846215999999</v>
      </c>
      <c r="I114" s="247">
        <f t="shared" si="80"/>
        <v>1547.2846215999998</v>
      </c>
      <c r="J114" s="204">
        <f t="shared" si="81"/>
        <v>1702.01308376</v>
      </c>
      <c r="K114" s="207">
        <f>'Tariffs July 2021'!AZ94</f>
        <v>15</v>
      </c>
      <c r="L114" s="207">
        <f>'Tariffs July 2021'!BA94</f>
        <v>0</v>
      </c>
      <c r="M114" s="207">
        <f>'Tariffs July 2021'!BB94</f>
        <v>0</v>
      </c>
      <c r="N114" s="207">
        <f>'Tariffs July 2021'!BC94</f>
        <v>0</v>
      </c>
      <c r="O114" s="205">
        <f>($F$6*'Tariffs July 2021'!AT94/100)*4</f>
        <v>141.41736</v>
      </c>
      <c r="P114" s="206" t="str">
        <f t="shared" si="82"/>
        <v>Guaranteed off bill</v>
      </c>
      <c r="Q114" s="206" t="str">
        <f t="shared" si="75"/>
        <v>Exclusive</v>
      </c>
      <c r="R114" s="293">
        <f t="shared" si="83"/>
        <v>1315.1919283599998</v>
      </c>
      <c r="S114" s="247">
        <f t="shared" si="84"/>
        <v>1315.1919283599998</v>
      </c>
      <c r="T114" s="247">
        <f t="shared" si="76"/>
        <v>1173.7745683599999</v>
      </c>
      <c r="U114" s="247">
        <f t="shared" si="77"/>
        <v>1173.7745683599999</v>
      </c>
      <c r="V114" s="292">
        <f t="shared" si="78"/>
        <v>1291.1520251960001</v>
      </c>
      <c r="W114" s="292">
        <f t="shared" si="78"/>
        <v>1291.1520251960001</v>
      </c>
      <c r="X114" s="207">
        <f>'Tariffs July 2021'!BL94</f>
        <v>0</v>
      </c>
      <c r="Y114" s="207" t="str">
        <f>'Tariffs July 2021'!BM94</f>
        <v>n</v>
      </c>
      <c r="Z114" s="208">
        <f>'Tariffs July 2021'!G94</f>
        <v>42916</v>
      </c>
      <c r="AA114" s="342"/>
      <c r="AB114" s="342"/>
      <c r="AC114" s="342"/>
      <c r="AD114" s="342"/>
      <c r="AE114" s="342"/>
      <c r="AF114" s="342"/>
      <c r="AG114" s="342"/>
      <c r="AH114" s="342"/>
      <c r="AI114" s="342"/>
      <c r="AJ114" s="342"/>
      <c r="AK114" s="342"/>
      <c r="AL114" s="342"/>
      <c r="AM114" s="342"/>
      <c r="AN114" s="342"/>
      <c r="AO114" s="342"/>
      <c r="AP114" s="342"/>
      <c r="AQ114" s="342"/>
      <c r="AR114" s="342"/>
      <c r="AS114" s="342"/>
      <c r="AT114" s="342"/>
      <c r="AU114" s="342"/>
      <c r="AV114" s="342"/>
      <c r="AW114" s="342"/>
      <c r="AX114" s="342"/>
    </row>
    <row r="115" spans="1:1024 1029:4092 4097:8190 8193:9214 9219:12287 12290:13312 13315:14336 14341:16384" x14ac:dyDescent="0.15">
      <c r="A115" s="201" t="str">
        <f>'Tariffs July 2021'!K95</f>
        <v>Powershop</v>
      </c>
      <c r="B115" s="202" t="str">
        <f>'Tariffs July 2021'!L95</f>
        <v>Carbon neutral</v>
      </c>
      <c r="C115" s="203">
        <f>IF('Tariffs July 2021'!BP95=0,91*'Tariffs July 2021'!M95/100,(91*'Tariffs July 2021'!M95/100)+'Tariffs July 2021'!BP95/4)</f>
        <v>90.999999999999986</v>
      </c>
      <c r="D115" s="203">
        <f>IF('Tariffs July 2021'!O95="",$K$6*'Tariffs July 2021'!N95/100,IF($K$6&gt;='Tariffs July 2021'!P95,('Tariffs July 2021'!P95*'Tariffs July 2021'!N95/100),($K$6*'Tariffs July 2021'!N95/100)))</f>
        <v>66.847295999999986</v>
      </c>
      <c r="E115" s="203">
        <f>$M$6*'Tariffs July 2021'!AH95/100</f>
        <v>114.89379</v>
      </c>
      <c r="F115" s="203">
        <f>$L$6*'Tariffs July 2021'!W95/100</f>
        <v>43.520374999999994</v>
      </c>
      <c r="G115" s="203">
        <f t="shared" si="79"/>
        <v>316.261461</v>
      </c>
      <c r="H115" s="203">
        <f t="shared" si="74"/>
        <v>901.04584399999999</v>
      </c>
      <c r="I115" s="247">
        <f t="shared" si="80"/>
        <v>1265.045844</v>
      </c>
      <c r="J115" s="204">
        <f t="shared" si="81"/>
        <v>1391.5504284000001</v>
      </c>
      <c r="K115" s="207">
        <f>'Tariffs July 2021'!AZ95</f>
        <v>0</v>
      </c>
      <c r="L115" s="207">
        <f>'Tariffs July 2021'!BA95</f>
        <v>0</v>
      </c>
      <c r="M115" s="207">
        <f>'Tariffs July 2021'!BB95</f>
        <v>0</v>
      </c>
      <c r="N115" s="207">
        <f>'Tariffs July 2021'!BC95</f>
        <v>0</v>
      </c>
      <c r="O115" s="205">
        <f>($F$6*'Tariffs July 2021'!AT95/100)*4</f>
        <v>109.99127999999999</v>
      </c>
      <c r="P115" s="206" t="str">
        <f t="shared" si="82"/>
        <v>No discount</v>
      </c>
      <c r="Q115" s="206" t="str">
        <f t="shared" si="75"/>
        <v>Inclusive</v>
      </c>
      <c r="R115" s="293">
        <f t="shared" si="83"/>
        <v>1265.045844</v>
      </c>
      <c r="S115" s="247">
        <f t="shared" si="84"/>
        <v>1265.045844</v>
      </c>
      <c r="T115" s="247">
        <f t="shared" si="76"/>
        <v>1155.054564</v>
      </c>
      <c r="U115" s="247">
        <f t="shared" si="77"/>
        <v>1155.054564</v>
      </c>
      <c r="V115" s="292">
        <f t="shared" si="78"/>
        <v>1270.5600204000002</v>
      </c>
      <c r="W115" s="292">
        <f t="shared" si="78"/>
        <v>1270.5600204000002</v>
      </c>
      <c r="X115" s="207">
        <f>'Tariffs July 2021'!BL95</f>
        <v>0</v>
      </c>
      <c r="Y115" s="207" t="str">
        <f>'Tariffs July 2021'!BM95</f>
        <v>n</v>
      </c>
      <c r="Z115" s="208">
        <f>'Tariffs July 2021'!G95</f>
        <v>42900</v>
      </c>
      <c r="AA115" s="342"/>
      <c r="AB115" s="342"/>
      <c r="AC115" s="342"/>
      <c r="AD115" s="342"/>
      <c r="AE115" s="342"/>
      <c r="AF115" s="342"/>
      <c r="AG115" s="342"/>
      <c r="AH115" s="342"/>
      <c r="AI115" s="342"/>
      <c r="AJ115" s="342"/>
      <c r="AK115" s="342"/>
      <c r="AL115" s="342"/>
      <c r="AM115" s="342"/>
      <c r="AN115" s="342"/>
      <c r="AO115" s="342"/>
      <c r="AP115" s="342"/>
      <c r="AQ115" s="342"/>
      <c r="AR115" s="342"/>
      <c r="AS115" s="342"/>
      <c r="AT115" s="342"/>
      <c r="AU115" s="342"/>
      <c r="AV115" s="342"/>
      <c r="AW115" s="342"/>
      <c r="AX115" s="342"/>
    </row>
    <row r="116" spans="1:1024 1029:4092 4097:8190 8193:9214 9219:12287 12290:13312 13315:14336 14341:16384" x14ac:dyDescent="0.15">
      <c r="A116" s="201" t="str">
        <f>'Tariffs July 2021'!K96</f>
        <v>Red Energy</v>
      </c>
      <c r="B116" s="202" t="str">
        <f>'Tariffs July 2021'!L96</f>
        <v>Living Energy Saver</v>
      </c>
      <c r="C116" s="203">
        <f>IF('Tariffs July 2021'!BP96=0,91*'Tariffs July 2021'!M96/100,(91*'Tariffs July 2021'!M96/100)+'Tariffs July 2021'!BP96/4)</f>
        <v>77.349999999999994</v>
      </c>
      <c r="D116" s="203">
        <f>IF('Tariffs July 2021'!O96="",$K$6*'Tariffs July 2021'!N96/100,IF($K$6&gt;='Tariffs July 2021'!P96,('Tariffs July 2021'!P96*'Tariffs July 2021'!N96/100),($K$6*'Tariffs July 2021'!N96/100)))</f>
        <v>72.139373599999985</v>
      </c>
      <c r="E116" s="203">
        <f>$M$6*'Tariffs July 2021'!AH96/100</f>
        <v>140.93638240000001</v>
      </c>
      <c r="F116" s="203">
        <f>$L$6*'Tariffs July 2021'!W96/100</f>
        <v>55.199661090909082</v>
      </c>
      <c r="G116" s="203">
        <f t="shared" si="79"/>
        <v>345.62541709090908</v>
      </c>
      <c r="H116" s="203">
        <f t="shared" si="74"/>
        <v>1073.1016683636362</v>
      </c>
      <c r="I116" s="247">
        <f t="shared" si="80"/>
        <v>1382.5016683636363</v>
      </c>
      <c r="J116" s="204">
        <f t="shared" si="81"/>
        <v>1520.7518352000002</v>
      </c>
      <c r="K116" s="207">
        <f>'Tariffs July 2021'!AZ96</f>
        <v>0</v>
      </c>
      <c r="L116" s="207">
        <f>'Tariffs July 2021'!BA96</f>
        <v>0</v>
      </c>
      <c r="M116" s="207">
        <f>'Tariffs July 2021'!BB96</f>
        <v>0</v>
      </c>
      <c r="N116" s="207">
        <f>'Tariffs July 2021'!BC96</f>
        <v>0</v>
      </c>
      <c r="O116" s="205">
        <f>($F$6*'Tariffs July 2021'!AT96/100)*4</f>
        <v>157.13039999999998</v>
      </c>
      <c r="P116" s="206" t="str">
        <f t="shared" si="82"/>
        <v>No discount</v>
      </c>
      <c r="Q116" s="206" t="str">
        <f t="shared" si="75"/>
        <v>Inclusive</v>
      </c>
      <c r="R116" s="293">
        <f t="shared" si="83"/>
        <v>1382.5016683636363</v>
      </c>
      <c r="S116" s="247">
        <f t="shared" si="84"/>
        <v>1382.5016683636363</v>
      </c>
      <c r="T116" s="247">
        <f t="shared" si="76"/>
        <v>1225.3712683636363</v>
      </c>
      <c r="U116" s="247">
        <f t="shared" si="77"/>
        <v>1225.3712683636363</v>
      </c>
      <c r="V116" s="292">
        <f t="shared" si="78"/>
        <v>1347.9083952000001</v>
      </c>
      <c r="W116" s="292">
        <f t="shared" si="78"/>
        <v>1347.9083952000001</v>
      </c>
      <c r="X116" s="207">
        <f>'Tariffs July 2021'!BL96</f>
        <v>0</v>
      </c>
      <c r="Y116" s="207" t="str">
        <f>'Tariffs July 2021'!BM96</f>
        <v>n</v>
      </c>
      <c r="Z116" s="208">
        <f>'Tariffs July 2021'!G96</f>
        <v>42916</v>
      </c>
      <c r="AA116" s="342"/>
      <c r="AB116" s="342"/>
      <c r="AC116" s="342"/>
      <c r="AD116" s="342"/>
      <c r="AE116" s="342"/>
      <c r="AF116" s="342"/>
      <c r="AG116" s="342"/>
      <c r="AH116" s="342"/>
      <c r="AI116" s="342"/>
      <c r="AJ116" s="342"/>
      <c r="AK116" s="342"/>
      <c r="AL116" s="342"/>
      <c r="AM116" s="342"/>
      <c r="AN116" s="342"/>
      <c r="AO116" s="342"/>
      <c r="AP116" s="342"/>
      <c r="AQ116" s="342"/>
      <c r="AR116" s="342"/>
      <c r="AS116" s="342"/>
      <c r="AT116" s="342"/>
      <c r="AU116" s="342"/>
      <c r="AV116" s="342"/>
      <c r="AW116" s="342"/>
      <c r="AX116" s="342"/>
    </row>
    <row r="117" spans="1:1024 1029:4092 4097:8190 8193:9214 9219:12287 12290:13312 13315:14336 14341:16384" x14ac:dyDescent="0.15">
      <c r="A117" s="201" t="str">
        <f>'Tariffs July 2021'!K97</f>
        <v>Alinta Energy</v>
      </c>
      <c r="B117" s="202" t="str">
        <f>'Tariffs July 2021'!L97</f>
        <v>Home Deal</v>
      </c>
      <c r="C117" s="203">
        <f>IF('Tariffs July 2021'!BP97=0,91*'Tariffs July 2021'!M97/100,(91*'Tariffs July 2021'!M97/100)+'Tariffs July 2021'!BP97/4)</f>
        <v>80.989999999999995</v>
      </c>
      <c r="D117" s="203">
        <f>IF('Tariffs July 2021'!O97="",$K$6*'Tariffs July 2021'!N97/100,IF($K$6&gt;='Tariffs July 2021'!P97,('Tariffs July 2021'!P97*'Tariffs July 2021'!N97/100),($K$6*'Tariffs July 2021'!N97/100)))</f>
        <v>66.999221672727273</v>
      </c>
      <c r="E117" s="203">
        <f>$M$6*'Tariffs July 2021'!AH97/100</f>
        <v>134.04275500000003</v>
      </c>
      <c r="F117" s="203">
        <f>$L$6*'Tariffs July 2021'!W97/100</f>
        <v>51.148309818181815</v>
      </c>
      <c r="G117" s="203">
        <f t="shared" si="79"/>
        <v>333.18028649090911</v>
      </c>
      <c r="H117" s="203">
        <f t="shared" si="74"/>
        <v>1008.7611459636364</v>
      </c>
      <c r="I117" s="247">
        <f t="shared" si="80"/>
        <v>1332.7211459636364</v>
      </c>
      <c r="J117" s="204">
        <f t="shared" si="81"/>
        <v>1465.9932605600002</v>
      </c>
      <c r="K117" s="207">
        <f>'Tariffs July 2021'!AZ97</f>
        <v>0</v>
      </c>
      <c r="L117" s="207">
        <f>'Tariffs July 2021'!BA97</f>
        <v>0</v>
      </c>
      <c r="M117" s="207">
        <f>'Tariffs July 2021'!BB97</f>
        <v>0</v>
      </c>
      <c r="N117" s="207">
        <f>'Tariffs July 2021'!BC97</f>
        <v>0</v>
      </c>
      <c r="O117" s="205">
        <f>($F$6*'Tariffs July 2021'!AT97/100)*4</f>
        <v>0</v>
      </c>
      <c r="P117" s="206" t="str">
        <f t="shared" si="82"/>
        <v>No discount</v>
      </c>
      <c r="Q117" s="206" t="str">
        <f t="shared" si="75"/>
        <v>Exclusive</v>
      </c>
      <c r="R117" s="293">
        <f t="shared" si="83"/>
        <v>1332.7211459636364</v>
      </c>
      <c r="S117" s="247">
        <f t="shared" si="84"/>
        <v>1332.7211459636364</v>
      </c>
      <c r="T117" s="247">
        <f t="shared" si="76"/>
        <v>1332.7211459636364</v>
      </c>
      <c r="U117" s="247">
        <f t="shared" si="77"/>
        <v>1332.7211459636364</v>
      </c>
      <c r="V117" s="292">
        <f t="shared" si="78"/>
        <v>1465.9932605600002</v>
      </c>
      <c r="W117" s="292">
        <f t="shared" si="78"/>
        <v>1465.9932605600002</v>
      </c>
      <c r="X117" s="207">
        <f>'Tariffs July 2021'!BL97</f>
        <v>0</v>
      </c>
      <c r="Y117" s="207" t="str">
        <f>'Tariffs July 2021'!BM97</f>
        <v>n</v>
      </c>
      <c r="Z117" s="208">
        <f>'Tariffs July 2021'!G97</f>
        <v>42916</v>
      </c>
      <c r="AA117" s="342"/>
      <c r="AB117" s="342"/>
      <c r="AC117" s="342"/>
      <c r="AD117" s="342"/>
      <c r="AE117" s="342"/>
      <c r="AF117" s="342"/>
      <c r="AG117" s="342"/>
      <c r="AH117" s="342"/>
      <c r="AI117" s="342"/>
      <c r="AJ117" s="342"/>
      <c r="AK117" s="342"/>
      <c r="AL117" s="342"/>
      <c r="AM117" s="342"/>
      <c r="AN117" s="342"/>
      <c r="AO117" s="342"/>
      <c r="AP117" s="342"/>
      <c r="AQ117" s="342"/>
      <c r="AR117" s="342"/>
      <c r="AS117" s="342"/>
      <c r="AT117" s="342"/>
      <c r="AU117" s="342"/>
      <c r="AV117" s="342"/>
      <c r="AW117" s="342"/>
      <c r="AX117" s="342"/>
    </row>
    <row r="118" spans="1:1024 1029:4092 4097:8190 8193:9214 9219:12287 12290:13312 13315:14336 14341:16384" x14ac:dyDescent="0.15">
      <c r="A118" s="201" t="str">
        <f>'Tariffs July 2021'!K98</f>
        <v>Powerdirect</v>
      </c>
      <c r="B118" s="202" t="str">
        <f>'Tariffs July 2021'!L98</f>
        <v>Rate Saver</v>
      </c>
      <c r="C118" s="203">
        <f>IF('Tariffs July 2021'!BP98=0,91*'Tariffs July 2021'!M98/100,(91*'Tariffs July 2021'!M98/100)+'Tariffs July 2021'!BP98/4)</f>
        <v>61.640090909090901</v>
      </c>
      <c r="D118" s="203">
        <f>IF('Tariffs July 2021'!O98="",$K$6*'Tariffs July 2021'!N98/100,IF($K$6&gt;='Tariffs July 2021'!P98,('Tariffs July 2021'!P98*'Tariffs July 2021'!N98/100),($K$6*'Tariffs July 2021'!N98/100)))</f>
        <v>67.404356800000002</v>
      </c>
      <c r="E118" s="203">
        <f>$M$6*'Tariffs July 2021'!AH98/100</f>
        <v>134.59981579999999</v>
      </c>
      <c r="F118" s="203">
        <f>$L$6*'Tariffs July 2021'!W98/100</f>
        <v>50.831797999999992</v>
      </c>
      <c r="G118" s="203">
        <f t="shared" si="79"/>
        <v>314.47606150909087</v>
      </c>
      <c r="H118" s="203">
        <f t="shared" si="74"/>
        <v>1011.3438823999999</v>
      </c>
      <c r="I118" s="247">
        <f t="shared" si="80"/>
        <v>1257.9042460363635</v>
      </c>
      <c r="J118" s="204">
        <f t="shared" si="81"/>
        <v>1383.6946706399999</v>
      </c>
      <c r="K118" s="207">
        <f>'Tariffs July 2021'!AZ98</f>
        <v>0</v>
      </c>
      <c r="L118" s="207">
        <f>'Tariffs July 2021'!BA98</f>
        <v>0</v>
      </c>
      <c r="M118" s="207">
        <f>'Tariffs July 2021'!BB98</f>
        <v>0</v>
      </c>
      <c r="N118" s="207">
        <f>'Tariffs July 2021'!BC98</f>
        <v>0</v>
      </c>
      <c r="O118" s="205">
        <f>($F$6*'Tariffs July 2021'!AT98/100)*4</f>
        <v>188.55647999999997</v>
      </c>
      <c r="P118" s="206" t="str">
        <f t="shared" si="82"/>
        <v>No discount</v>
      </c>
      <c r="Q118" s="206" t="str">
        <f t="shared" si="75"/>
        <v>Exclusive</v>
      </c>
      <c r="R118" s="293">
        <f t="shared" si="83"/>
        <v>1257.9042460363635</v>
      </c>
      <c r="S118" s="247">
        <f t="shared" si="84"/>
        <v>1257.9042460363635</v>
      </c>
      <c r="T118" s="247">
        <f t="shared" si="76"/>
        <v>1069.3477660363635</v>
      </c>
      <c r="U118" s="247">
        <f t="shared" si="77"/>
        <v>1069.3477660363635</v>
      </c>
      <c r="V118" s="292">
        <f t="shared" si="78"/>
        <v>1176.28254264</v>
      </c>
      <c r="W118" s="292">
        <f t="shared" si="78"/>
        <v>1176.28254264</v>
      </c>
      <c r="X118" s="207">
        <f>'Tariffs July 2021'!BL98</f>
        <v>0</v>
      </c>
      <c r="Y118" s="207" t="str">
        <f>'Tariffs July 2021'!BM98</f>
        <v>n</v>
      </c>
      <c r="Z118" s="208">
        <f>'Tariffs July 2021'!G98</f>
        <v>42922</v>
      </c>
      <c r="AA118" s="342"/>
      <c r="AB118" s="342"/>
      <c r="AC118" s="342"/>
      <c r="AD118" s="342"/>
      <c r="AE118" s="342"/>
      <c r="AF118" s="342"/>
      <c r="AG118" s="342"/>
      <c r="AH118" s="342"/>
      <c r="AI118" s="342"/>
      <c r="AJ118" s="342"/>
      <c r="AK118" s="342"/>
      <c r="AL118" s="342"/>
      <c r="AM118" s="342"/>
      <c r="AN118" s="342"/>
      <c r="AO118" s="342"/>
      <c r="AP118" s="342"/>
      <c r="AQ118" s="342"/>
      <c r="AR118" s="342"/>
      <c r="AS118" s="342"/>
      <c r="AT118" s="342"/>
      <c r="AU118" s="342"/>
      <c r="AV118" s="342"/>
      <c r="AW118" s="342"/>
      <c r="AX118" s="342"/>
    </row>
    <row r="119" spans="1:1024 1029:4092 4097:8190 8193:9214 9219:12287 12290:13312 13315:14336 14341:16384" x14ac:dyDescent="0.15">
      <c r="A119" s="201" t="str">
        <f>'Tariffs July 2021'!K99</f>
        <v>1st Energy</v>
      </c>
      <c r="B119" s="202" t="str">
        <f>'Tariffs July 2021'!L99</f>
        <v>Solar Bonus</v>
      </c>
      <c r="C119" s="203">
        <f>IF('Tariffs July 2021'!BP99=0,91*'Tariffs July 2021'!M99/100,(91*'Tariffs July 2021'!M99/100)+'Tariffs July 2021'!BP99/4)</f>
        <v>103.74</v>
      </c>
      <c r="D119" s="203">
        <f>IF('Tariffs July 2021'!O99="",$K$6*'Tariffs July 2021'!N99/100,IF($K$6&gt;='Tariffs July 2021'!P99,('Tariffs July 2021'!P99*'Tariffs July 2021'!N99/100),($K$6*'Tariffs July 2021'!N99/100)))</f>
        <v>76.266687709090903</v>
      </c>
      <c r="E119" s="203">
        <f>$M$6*'Tariffs July 2021'!AH99/100</f>
        <v>135.36577440000002</v>
      </c>
      <c r="F119" s="203">
        <f>$L$6*'Tariffs July 2021'!W99/100</f>
        <v>56.687266636363638</v>
      </c>
      <c r="G119" s="203">
        <f t="shared" si="79"/>
        <v>372.05972874545455</v>
      </c>
      <c r="H119" s="203">
        <f t="shared" si="74"/>
        <v>1073.2789149818182</v>
      </c>
      <c r="I119" s="247">
        <f>G119*4</f>
        <v>1488.2389149818182</v>
      </c>
      <c r="J119" s="204">
        <f t="shared" si="81"/>
        <v>1637.0628064800001</v>
      </c>
      <c r="K119" s="207">
        <f>'Tariffs July 2021'!AZ99</f>
        <v>0</v>
      </c>
      <c r="L119" s="207">
        <f>'Tariffs July 2021'!BA99</f>
        <v>0</v>
      </c>
      <c r="M119" s="207">
        <f>'Tariffs July 2021'!BB99</f>
        <v>0</v>
      </c>
      <c r="N119" s="207">
        <f>'Tariffs July 2021'!BC99</f>
        <v>0</v>
      </c>
      <c r="O119" s="205">
        <f>($F$6*'Tariffs July 2021'!AT99/100)*4</f>
        <v>345.68687999999997</v>
      </c>
      <c r="P119" s="206" t="str">
        <f>IF(SUM(K119:N119)=0,"No discount",IF(K119&gt;0,"Guaranteed off bill",IF(L119&gt;0,"Guaranteed off usage",IF(M119&gt;0,"Pay-on-time off bill","Pay-on-time off usage"))))</f>
        <v>No discount</v>
      </c>
      <c r="Q119" s="206" t="str">
        <f t="shared" si="75"/>
        <v>Exclusive</v>
      </c>
      <c r="R119" s="293">
        <f t="shared" si="83"/>
        <v>1488.2389149818182</v>
      </c>
      <c r="S119" s="247">
        <f t="shared" si="84"/>
        <v>1488.2389149818182</v>
      </c>
      <c r="T119" s="247">
        <f t="shared" si="76"/>
        <v>1142.5520349818182</v>
      </c>
      <c r="U119" s="247">
        <f t="shared" si="77"/>
        <v>1142.5520349818182</v>
      </c>
      <c r="V119" s="292">
        <f t="shared" si="78"/>
        <v>1256.8072384800003</v>
      </c>
      <c r="W119" s="292">
        <f t="shared" si="78"/>
        <v>1256.8072384800003</v>
      </c>
      <c r="X119" s="207">
        <f>'Tariffs July 2021'!BL99</f>
        <v>0</v>
      </c>
      <c r="Y119" s="207" t="str">
        <f>'Tariffs July 2021'!BM99</f>
        <v>n</v>
      </c>
      <c r="Z119" s="208">
        <f>'Tariffs July 2021'!G99</f>
        <v>42916</v>
      </c>
      <c r="AA119" s="342"/>
      <c r="AB119" s="342"/>
      <c r="AC119" s="342"/>
      <c r="AD119" s="342"/>
      <c r="AE119" s="342"/>
      <c r="AF119" s="342"/>
      <c r="AG119" s="342"/>
      <c r="AH119" s="342"/>
      <c r="AI119" s="342"/>
      <c r="AJ119" s="342"/>
      <c r="AK119" s="342"/>
      <c r="AL119" s="342"/>
      <c r="AM119" s="342"/>
      <c r="AN119" s="342"/>
      <c r="AO119" s="342"/>
      <c r="AP119" s="342"/>
      <c r="AQ119" s="342"/>
      <c r="AR119" s="342"/>
      <c r="AS119" s="342"/>
      <c r="AT119" s="342"/>
      <c r="AU119" s="342"/>
      <c r="AV119" s="342"/>
      <c r="AW119" s="342"/>
      <c r="AX119" s="342"/>
    </row>
    <row r="120" spans="1:1024 1029:4092 4097:8190 8193:9214 9219:12287 12290:13312 13315:14336 14341:16384" x14ac:dyDescent="0.15">
      <c r="A120" s="201" t="str">
        <f>'Tariffs July 2021'!K100</f>
        <v>ReAmped Energy</v>
      </c>
      <c r="B120" s="202" t="str">
        <f>'Tariffs July 2021'!L100</f>
        <v>Solar</v>
      </c>
      <c r="C120" s="203">
        <f>IF('Tariffs July 2021'!BP100=0,91*'Tariffs July 2021'!M100/100,(91*'Tariffs July 2021'!M100/100)+'Tariffs July 2021'!BP100/4)</f>
        <v>94.962636363636364</v>
      </c>
      <c r="D120" s="203">
        <f>IF('Tariffs July 2021'!O100="",$K$6*'Tariffs July 2021'!N100/100,IF($K$6&gt;='Tariffs July 2021'!P100,('Tariffs July 2021'!P100*'Tariffs July 2021'!N100/100),($K$6*'Tariffs July 2021'!N100/100)))</f>
        <v>84.040217963636351</v>
      </c>
      <c r="E120" s="203">
        <f>$M$6*'Tariffs July 2021'!AH100/100</f>
        <v>140.93638240000001</v>
      </c>
      <c r="F120" s="203">
        <f>$L$6*'Tariffs July 2021'!W100/100</f>
        <v>63.302363636363637</v>
      </c>
      <c r="G120" s="203">
        <f t="shared" si="79"/>
        <v>383.24160036363634</v>
      </c>
      <c r="H120" s="203">
        <f t="shared" si="74"/>
        <v>1153.1158559999999</v>
      </c>
      <c r="I120" s="247">
        <f t="shared" ref="I120" si="85">G120*4</f>
        <v>1532.9664014545453</v>
      </c>
      <c r="J120" s="204">
        <f t="shared" si="81"/>
        <v>1686.2630416</v>
      </c>
      <c r="K120" s="207">
        <f>'Tariffs July 2021'!AZ100</f>
        <v>0</v>
      </c>
      <c r="L120" s="207">
        <f>'Tariffs July 2021'!BA100</f>
        <v>0</v>
      </c>
      <c r="M120" s="207">
        <f>'Tariffs July 2021'!BB100</f>
        <v>0</v>
      </c>
      <c r="N120" s="207">
        <f>'Tariffs July 2021'!BC100</f>
        <v>0</v>
      </c>
      <c r="O120" s="205">
        <f>($F$6*'Tariffs July 2021'!AT100/100)*4</f>
        <v>534.24335999999994</v>
      </c>
      <c r="P120" s="206" t="str">
        <f>IF(SUM(K120:N120)=0,"No discount",IF(K120&gt;0,"Guaranteed off bill",IF(L120&gt;0,"Guaranteed off usage",IF(M120&gt;0,"Pay-on-time off bill","Pay-on-time off usage"))))</f>
        <v>No discount</v>
      </c>
      <c r="Q120" s="206" t="str">
        <f t="shared" si="75"/>
        <v>Exclusive</v>
      </c>
      <c r="R120" s="293">
        <f t="shared" si="83"/>
        <v>1532.9664014545453</v>
      </c>
      <c r="S120" s="247">
        <f t="shared" si="84"/>
        <v>1532.9664014545453</v>
      </c>
      <c r="T120" s="247">
        <f t="shared" si="76"/>
        <v>998.72304145454541</v>
      </c>
      <c r="U120" s="247">
        <f t="shared" si="77"/>
        <v>998.72304145454541</v>
      </c>
      <c r="V120" s="292">
        <f t="shared" si="78"/>
        <v>1098.5953456</v>
      </c>
      <c r="W120" s="292">
        <f t="shared" si="78"/>
        <v>1098.5953456</v>
      </c>
      <c r="X120" s="207">
        <f>'Tariffs July 2021'!BL100</f>
        <v>0</v>
      </c>
      <c r="Y120" s="207" t="str">
        <f>'Tariffs July 2021'!BM100</f>
        <v>n</v>
      </c>
      <c r="Z120" s="208">
        <f>'Tariffs July 2021'!G100</f>
        <v>42642</v>
      </c>
      <c r="AA120" s="342"/>
      <c r="AB120" s="342"/>
      <c r="AC120" s="342"/>
      <c r="AD120" s="342"/>
      <c r="AE120" s="342"/>
      <c r="AF120" s="342"/>
      <c r="AG120" s="342"/>
      <c r="AH120" s="342"/>
      <c r="AI120" s="342"/>
      <c r="AJ120" s="342"/>
      <c r="AK120" s="342"/>
      <c r="AL120" s="342"/>
      <c r="AM120" s="342"/>
      <c r="AN120" s="342"/>
      <c r="AO120" s="342"/>
      <c r="AP120" s="342"/>
      <c r="AQ120" s="342"/>
      <c r="AR120" s="342"/>
      <c r="AS120" s="342"/>
      <c r="AT120" s="342"/>
      <c r="AU120" s="342"/>
      <c r="AV120" s="342"/>
      <c r="AW120" s="342"/>
      <c r="AX120" s="342"/>
    </row>
    <row r="121" spans="1:1024 1029:4092 4097:8190 8193:9214 9219:12287 12290:13312 13315:14336 14341:16384" x14ac:dyDescent="0.15">
      <c r="A121" s="201" t="str">
        <f>'Tariffs July 2021'!K101</f>
        <v>Powerclub</v>
      </c>
      <c r="B121" s="202" t="str">
        <f>'Tariffs July 2021'!L101</f>
        <v>Powerbank Home Solar</v>
      </c>
      <c r="C121" s="203">
        <f>IF('Tariffs July 2021'!BP101=0,91*'Tariffs July 2021'!M101/100,(91*'Tariffs July 2021'!M101/100)+'Tariffs July 2021'!BP101/4)</f>
        <v>114.52290909090907</v>
      </c>
      <c r="D121" s="203">
        <f>IF('Tariffs July 2021'!O101="",$K$6*'Tariffs July 2021'!N101/100,IF($K$6&gt;='Tariffs July 2021'!P101,('Tariffs July 2021'!P101*'Tariffs July 2021'!N101/100),($K$6*'Tariffs July 2021'!N101/100)))</f>
        <v>68.999576363636351</v>
      </c>
      <c r="E121" s="203">
        <f>$M$6*'Tariffs July 2021'!AH101/100</f>
        <v>122.62300859999999</v>
      </c>
      <c r="F121" s="203">
        <f>$L$6*'Tariffs July 2021'!W101/100</f>
        <v>49.122634181818178</v>
      </c>
      <c r="G121" s="203">
        <f t="shared" si="79"/>
        <v>355.26812823636357</v>
      </c>
      <c r="H121" s="203">
        <f t="shared" si="74"/>
        <v>962.98087658181794</v>
      </c>
      <c r="I121" s="247">
        <f t="shared" ref="I121" si="86">G121*4</f>
        <v>1421.0725129454543</v>
      </c>
      <c r="J121" s="204">
        <f t="shared" si="81"/>
        <v>1563.1797642399997</v>
      </c>
      <c r="K121" s="207">
        <f>'Tariffs July 2021'!AZ101</f>
        <v>0</v>
      </c>
      <c r="L121" s="207">
        <f>'Tariffs July 2021'!BA101</f>
        <v>0</v>
      </c>
      <c r="M121" s="207">
        <f>'Tariffs July 2021'!BB101</f>
        <v>0</v>
      </c>
      <c r="N121" s="207">
        <f>'Tariffs July 2021'!BC101</f>
        <v>0</v>
      </c>
      <c r="O121" s="205">
        <f>($F$6*'Tariffs July 2021'!AT101/100)*4</f>
        <v>64.423463999999981</v>
      </c>
      <c r="P121" s="206" t="str">
        <f t="shared" ref="P121:P128" si="87">IF(SUM(K121:N121)=0,"No discount",IF(K121&gt;0,"Guaranteed off bill",IF(L121&gt;0,"Guaranteed off usage",IF(M121&gt;0,"Pay-on-time off bill","Pay-on-time off usage"))))</f>
        <v>No discount</v>
      </c>
      <c r="Q121" s="206" t="str">
        <f t="shared" si="75"/>
        <v>Exclusive</v>
      </c>
      <c r="R121" s="293">
        <f t="shared" si="83"/>
        <v>1421.0725129454543</v>
      </c>
      <c r="S121" s="247">
        <f t="shared" si="84"/>
        <v>1421.0725129454543</v>
      </c>
      <c r="T121" s="247">
        <f t="shared" si="76"/>
        <v>1356.6490489454543</v>
      </c>
      <c r="U121" s="247">
        <f t="shared" si="77"/>
        <v>1356.6490489454543</v>
      </c>
      <c r="V121" s="292">
        <f t="shared" si="78"/>
        <v>1492.3139538399998</v>
      </c>
      <c r="W121" s="292">
        <f t="shared" si="78"/>
        <v>1492.3139538399998</v>
      </c>
      <c r="X121" s="207">
        <f>'Tariffs July 2021'!BL101</f>
        <v>0</v>
      </c>
      <c r="Y121" s="207" t="str">
        <f>'Tariffs July 2021'!BM101</f>
        <v>n</v>
      </c>
      <c r="Z121" s="208">
        <f>'Tariffs July 2021'!G101</f>
        <v>42916</v>
      </c>
      <c r="AA121" s="342"/>
      <c r="AB121" s="342"/>
      <c r="AC121" s="342"/>
      <c r="AD121" s="342"/>
      <c r="AE121" s="342"/>
      <c r="AF121" s="342"/>
      <c r="AG121" s="342"/>
      <c r="AH121" s="342"/>
      <c r="AI121" s="342"/>
      <c r="AJ121" s="342"/>
      <c r="AK121" s="342"/>
      <c r="AL121" s="342"/>
      <c r="AM121" s="342"/>
      <c r="AN121" s="342"/>
      <c r="AO121" s="342"/>
      <c r="AP121" s="342"/>
      <c r="AQ121" s="342"/>
      <c r="AR121" s="342"/>
      <c r="AS121" s="342"/>
      <c r="AT121" s="342"/>
      <c r="AU121" s="342"/>
      <c r="AV121" s="342"/>
      <c r="AW121" s="342"/>
      <c r="AX121" s="342"/>
    </row>
    <row r="122" spans="1:1024 1029:4092 4097:8190 8193:9214 9219:12287 12290:13312 13315:14336 14341:16384" x14ac:dyDescent="0.15">
      <c r="A122" s="201" t="str">
        <f>'Tariffs July 2021'!K102</f>
        <v>CovaU</v>
      </c>
      <c r="B122" s="202" t="str">
        <f>'Tariffs July 2021'!L102</f>
        <v>Freedom Plus Solar</v>
      </c>
      <c r="C122" s="203">
        <f>IF('Tariffs July 2021'!BP102=0,91*'Tariffs July 2021'!M102/100,(91*'Tariffs July 2021'!M102/100)+'Tariffs July 2021'!BP102/4)</f>
        <v>90.09</v>
      </c>
      <c r="D122" s="203">
        <f>IF('Tariffs July 2021'!O102="",$K$6*'Tariffs July 2021'!N102/100,IF($K$6&gt;='Tariffs July 2021'!P102,('Tariffs July 2021'!P102*'Tariffs July 2021'!N102/100),($K$6*'Tariffs July 2021'!N102/100)))</f>
        <v>94.700335999999965</v>
      </c>
      <c r="E122" s="203">
        <f>$M$6*'Tariffs July 2021'!AH102/100</f>
        <v>172.34068499999998</v>
      </c>
      <c r="F122" s="203">
        <f>$L$6*'Tariffs July 2021'!W102/100</f>
        <v>62.669340000000005</v>
      </c>
      <c r="G122" s="203">
        <f t="shared" si="79"/>
        <v>419.80036099999995</v>
      </c>
      <c r="H122" s="203">
        <f t="shared" si="74"/>
        <v>1318.8414439999997</v>
      </c>
      <c r="I122" s="247">
        <f>G122*4</f>
        <v>1679.2014439999998</v>
      </c>
      <c r="J122" s="204">
        <f t="shared" si="81"/>
        <v>1847.1215883999998</v>
      </c>
      <c r="K122" s="207">
        <f>'Tariffs July 2021'!AZ102</f>
        <v>15</v>
      </c>
      <c r="L122" s="207">
        <f>'Tariffs July 2021'!BA102</f>
        <v>0</v>
      </c>
      <c r="M122" s="207">
        <f>'Tariffs July 2021'!BB102</f>
        <v>0</v>
      </c>
      <c r="N122" s="207">
        <f>'Tariffs July 2021'!BC102</f>
        <v>0</v>
      </c>
      <c r="O122" s="205">
        <f>($F$6*'Tariffs July 2021'!AT102/100)*4</f>
        <v>345.68687999999997</v>
      </c>
      <c r="P122" s="206" t="str">
        <f t="shared" si="87"/>
        <v>Guaranteed off bill</v>
      </c>
      <c r="Q122" s="206" t="str">
        <f t="shared" si="75"/>
        <v>Exclusive</v>
      </c>
      <c r="R122" s="293">
        <f t="shared" si="83"/>
        <v>1427.3212273999998</v>
      </c>
      <c r="S122" s="247">
        <f t="shared" si="84"/>
        <v>1427.3212273999998</v>
      </c>
      <c r="T122" s="247">
        <f t="shared" si="76"/>
        <v>1081.6343473999998</v>
      </c>
      <c r="U122" s="247">
        <f t="shared" si="77"/>
        <v>1081.6343473999998</v>
      </c>
      <c r="V122" s="292">
        <f t="shared" ref="V122:W128" si="88">T122*1.1</f>
        <v>1189.79778214</v>
      </c>
      <c r="W122" s="292">
        <f t="shared" si="88"/>
        <v>1189.79778214</v>
      </c>
      <c r="X122" s="207">
        <f>'Tariffs July 2021'!BL102</f>
        <v>0</v>
      </c>
      <c r="Y122" s="207" t="str">
        <f>'Tariffs July 2021'!BM102</f>
        <v>n</v>
      </c>
      <c r="Z122" s="208">
        <f>'Tariffs July 2021'!G102</f>
        <v>42654</v>
      </c>
      <c r="AA122" s="342"/>
      <c r="AB122" s="342"/>
      <c r="AC122" s="342"/>
      <c r="AD122" s="342"/>
      <c r="AE122" s="342"/>
      <c r="AF122" s="342"/>
      <c r="AG122" s="342"/>
      <c r="AH122" s="342"/>
      <c r="AI122" s="342"/>
      <c r="AJ122" s="342"/>
      <c r="AK122" s="342"/>
      <c r="AL122" s="342"/>
      <c r="AM122" s="342"/>
      <c r="AN122" s="342"/>
      <c r="AO122" s="342"/>
      <c r="AP122" s="342"/>
      <c r="AQ122" s="342"/>
      <c r="AR122" s="342"/>
      <c r="AS122" s="342"/>
      <c r="AT122" s="342"/>
      <c r="AU122" s="342"/>
      <c r="AV122" s="342"/>
      <c r="AW122" s="342"/>
      <c r="AX122" s="342"/>
    </row>
    <row r="123" spans="1:1024 1029:4092 4097:8190 8193:9214 9219:12287 12290:13312 13315:14336 14341:16384" x14ac:dyDescent="0.15">
      <c r="A123" s="201" t="str">
        <f>'Tariffs July 2021'!K103</f>
        <v>Discover Energy</v>
      </c>
      <c r="B123" s="202" t="str">
        <f>'Tariffs July 2021'!L103</f>
        <v>Solar Smart</v>
      </c>
      <c r="C123" s="203">
        <f>IF('Tariffs July 2021'!BP103=0,91*'Tariffs July 2021'!M103/100,(91*'Tariffs July 2021'!M103/100)+'Tariffs July 2021'!BP103/4)</f>
        <v>65.52</v>
      </c>
      <c r="D123" s="203">
        <f>IF('Tariffs July 2021'!O103="",$K$6*'Tariffs July 2021'!N103/100,IF($K$6&gt;='Tariffs July 2021'!P103,('Tariffs July 2021'!P103*'Tariffs July 2021'!N103/100),($K$6*'Tariffs July 2021'!N103/100)))</f>
        <v>86.344424000000004</v>
      </c>
      <c r="E123" s="203">
        <f>$M$6*'Tariffs July 2021'!AH103/100</f>
        <v>157.02151300000003</v>
      </c>
      <c r="F123" s="203">
        <f>$L$6*'Tariffs July 2021'!W103/100</f>
        <v>67.195458999999985</v>
      </c>
      <c r="G123" s="203">
        <f t="shared" si="79"/>
        <v>376.08139599999998</v>
      </c>
      <c r="H123" s="203">
        <f t="shared" si="74"/>
        <v>1242.245584</v>
      </c>
      <c r="I123" s="247">
        <f t="shared" ref="I123:I128" si="89">G123*4</f>
        <v>1504.3255839999999</v>
      </c>
      <c r="J123" s="204">
        <f t="shared" si="81"/>
        <v>1654.7581424</v>
      </c>
      <c r="K123" s="207">
        <f>'Tariffs July 2021'!AZ103</f>
        <v>0</v>
      </c>
      <c r="L123" s="207">
        <f>'Tariffs July 2021'!BA103</f>
        <v>18</v>
      </c>
      <c r="M123" s="207">
        <f>'Tariffs July 2021'!BB103</f>
        <v>0</v>
      </c>
      <c r="N123" s="207">
        <f>'Tariffs July 2021'!BC103</f>
        <v>0</v>
      </c>
      <c r="O123" s="205">
        <f>($F$6*'Tariffs July 2021'!AT103/100)*4</f>
        <v>502.81727999999998</v>
      </c>
      <c r="P123" s="206" t="str">
        <f t="shared" si="87"/>
        <v>Guaranteed off usage</v>
      </c>
      <c r="Q123" s="206" t="str">
        <f t="shared" si="75"/>
        <v>Exclusive</v>
      </c>
      <c r="R123" s="293">
        <f t="shared" si="83"/>
        <v>1280.72137888</v>
      </c>
      <c r="S123" s="247">
        <f t="shared" si="84"/>
        <v>1280.72137888</v>
      </c>
      <c r="T123" s="247">
        <f t="shared" si="76"/>
        <v>777.90409887999999</v>
      </c>
      <c r="U123" s="247">
        <f t="shared" si="77"/>
        <v>777.90409887999999</v>
      </c>
      <c r="V123" s="292">
        <f t="shared" si="88"/>
        <v>855.69450876800011</v>
      </c>
      <c r="W123" s="292">
        <f t="shared" si="88"/>
        <v>855.69450876800011</v>
      </c>
      <c r="X123" s="207">
        <f>'Tariffs July 2021'!BL103</f>
        <v>0</v>
      </c>
      <c r="Y123" s="207" t="str">
        <f>'Tariffs July 2021'!BM103</f>
        <v>n</v>
      </c>
      <c r="Z123" s="208">
        <f>'Tariffs July 2021'!G103</f>
        <v>42916</v>
      </c>
      <c r="AA123" s="342"/>
      <c r="AB123" s="342"/>
      <c r="AC123" s="342"/>
      <c r="AD123" s="342"/>
      <c r="AE123" s="342"/>
      <c r="AF123" s="342"/>
      <c r="AG123" s="342"/>
      <c r="AH123" s="342"/>
      <c r="AI123" s="342"/>
      <c r="AJ123" s="342"/>
      <c r="AK123" s="342"/>
      <c r="AL123" s="342"/>
      <c r="AM123" s="342"/>
      <c r="AN123" s="342"/>
      <c r="AO123" s="342"/>
      <c r="AP123" s="342"/>
      <c r="AQ123" s="342"/>
      <c r="AR123" s="342"/>
      <c r="AS123" s="342"/>
      <c r="AT123" s="342"/>
      <c r="AU123" s="342"/>
      <c r="AV123" s="342"/>
      <c r="AW123" s="342"/>
      <c r="AX123" s="342"/>
    </row>
    <row r="124" spans="1:1024 1029:4092 4097:8190 8193:9214 9219:12287 12290:13312 13315:14336 14341:16384" x14ac:dyDescent="0.15">
      <c r="A124" s="201" t="str">
        <f>'Tariffs July 2021'!K104</f>
        <v>Kogan Energy</v>
      </c>
      <c r="B124" s="202" t="str">
        <f>'Tariffs July 2021'!L104</f>
        <v>Market offer</v>
      </c>
      <c r="C124" s="203">
        <f>IF('Tariffs July 2021'!BP104=0,91*'Tariffs July 2021'!M104/100,(91*'Tariffs July 2021'!M104/100)+'Tariffs July 2021'!BP104/4)</f>
        <v>108.54645454545454</v>
      </c>
      <c r="D124" s="203">
        <f>IF('Tariffs July 2021'!O104="",$K$6*'Tariffs July 2021'!N104/100,IF($K$6&gt;='Tariffs July 2021'!P104,('Tariffs July 2021'!P104*'Tariffs July 2021'!N104/100),($K$6*'Tariffs July 2021'!N104/100)))</f>
        <v>59.656147490909078</v>
      </c>
      <c r="E124" s="203">
        <f>$M$6*'Tariffs July 2021'!AH104/100</f>
        <v>96.301885799999994</v>
      </c>
      <c r="F124" s="203">
        <f>$L$6*'Tariffs July 2021'!W104/100</f>
        <v>38.329581181818178</v>
      </c>
      <c r="G124" s="203">
        <f t="shared" si="79"/>
        <v>302.83406901818176</v>
      </c>
      <c r="H124" s="203">
        <f t="shared" si="74"/>
        <v>777.15045789090891</v>
      </c>
      <c r="I124" s="247">
        <f t="shared" si="89"/>
        <v>1211.3362760727271</v>
      </c>
      <c r="J124" s="204">
        <f t="shared" si="81"/>
        <v>1332.4699036799998</v>
      </c>
      <c r="K124" s="207">
        <f>'Tariffs July 2021'!AZ104</f>
        <v>0</v>
      </c>
      <c r="L124" s="207">
        <f>'Tariffs July 2021'!BA104</f>
        <v>0</v>
      </c>
      <c r="M124" s="207">
        <f>'Tariffs July 2021'!BB104</f>
        <v>0</v>
      </c>
      <c r="N124" s="207">
        <f>'Tariffs July 2021'!BC104</f>
        <v>0</v>
      </c>
      <c r="O124" s="205">
        <f>($F$6*'Tariffs July 2021'!AT104/100)*4</f>
        <v>90.507110399999988</v>
      </c>
      <c r="P124" s="206" t="str">
        <f t="shared" si="87"/>
        <v>No discount</v>
      </c>
      <c r="Q124" s="206" t="str">
        <f t="shared" si="75"/>
        <v>Exclusive</v>
      </c>
      <c r="R124" s="293">
        <f t="shared" si="83"/>
        <v>1211.3362760727271</v>
      </c>
      <c r="S124" s="247">
        <f t="shared" si="84"/>
        <v>1211.3362760727271</v>
      </c>
      <c r="T124" s="247">
        <f t="shared" si="76"/>
        <v>1120.829165672727</v>
      </c>
      <c r="U124" s="247">
        <f t="shared" si="77"/>
        <v>1120.829165672727</v>
      </c>
      <c r="V124" s="292">
        <f t="shared" si="88"/>
        <v>1232.9120822399998</v>
      </c>
      <c r="W124" s="292">
        <f t="shared" si="88"/>
        <v>1232.9120822399998</v>
      </c>
      <c r="X124" s="207">
        <f>'Tariffs July 2021'!BL104</f>
        <v>0</v>
      </c>
      <c r="Y124" s="207" t="str">
        <f>'Tariffs July 2021'!BM104</f>
        <v>n</v>
      </c>
      <c r="Z124" s="208">
        <f>'Tariffs July 2021'!G104</f>
        <v>42900</v>
      </c>
      <c r="AA124" s="342"/>
      <c r="AB124" s="342"/>
      <c r="AC124" s="342"/>
      <c r="AD124" s="342"/>
      <c r="AE124" s="342"/>
      <c r="AF124" s="342"/>
      <c r="AG124" s="342"/>
      <c r="AH124" s="342"/>
      <c r="AI124" s="342"/>
      <c r="AJ124" s="342"/>
      <c r="AK124" s="342"/>
      <c r="AL124" s="342"/>
      <c r="AM124" s="342"/>
      <c r="AN124" s="342"/>
      <c r="AO124" s="342"/>
      <c r="AP124" s="342"/>
      <c r="AQ124" s="342"/>
      <c r="AR124" s="342"/>
      <c r="AS124" s="342"/>
      <c r="AT124" s="342"/>
      <c r="AU124" s="342"/>
      <c r="AV124" s="342"/>
      <c r="AW124" s="342"/>
      <c r="AX124" s="342"/>
    </row>
    <row r="125" spans="1:1024 1029:4092 4097:8190 8193:9214 9219:12287 12290:13312 13315:14336 14341:16384" x14ac:dyDescent="0.15">
      <c r="A125" s="201" t="str">
        <f>'Tariffs July 2021'!K105</f>
        <v>Locality Planning Energy</v>
      </c>
      <c r="B125" s="202" t="str">
        <f>'Tariffs July 2021'!L105</f>
        <v>LPE Mates Rates (solar)</v>
      </c>
      <c r="C125" s="203">
        <f>IF('Tariffs July 2021'!BP105=0,91*'Tariffs July 2021'!M105/100,(91*'Tariffs July 2021'!M105/100)+'Tariffs July 2021'!BP105/4)</f>
        <v>99.98418181818181</v>
      </c>
      <c r="D125" s="203">
        <f>IF('Tariffs July 2021'!O105="",$K$6*'Tariffs July 2021'!N105/100,IF($K$6&gt;='Tariffs July 2021'!P105,('Tariffs July 2021'!P105*'Tariffs July 2021'!N105/100),($K$6*'Tariffs July 2021'!N105/100)))</f>
        <v>68.518478399999992</v>
      </c>
      <c r="E125" s="203">
        <f>$M$6*'Tariffs July 2021'!AH105/100</f>
        <v>121.23035659999999</v>
      </c>
      <c r="F125" s="203">
        <f>$L$6*'Tariffs July 2021'!W105/100</f>
        <v>48.299703454545451</v>
      </c>
      <c r="G125" s="203">
        <f t="shared" si="79"/>
        <v>338.03272027272726</v>
      </c>
      <c r="H125" s="203">
        <f t="shared" si="74"/>
        <v>952.1941538181818</v>
      </c>
      <c r="I125" s="247">
        <f t="shared" si="89"/>
        <v>1352.130881090909</v>
      </c>
      <c r="J125" s="204">
        <f t="shared" si="81"/>
        <v>1487.3439692000002</v>
      </c>
      <c r="K125" s="207">
        <f>'Tariffs July 2021'!AZ105</f>
        <v>0</v>
      </c>
      <c r="L125" s="207">
        <f>'Tariffs July 2021'!BA105</f>
        <v>0</v>
      </c>
      <c r="M125" s="207">
        <f>'Tariffs July 2021'!BB105</f>
        <v>0</v>
      </c>
      <c r="N125" s="207">
        <f>'Tariffs July 2021'!BC105</f>
        <v>0</v>
      </c>
      <c r="O125" s="205">
        <f>($F$6*'Tariffs July 2021'!AT105/100)*4</f>
        <v>172.84343999999999</v>
      </c>
      <c r="P125" s="206" t="str">
        <f t="shared" si="87"/>
        <v>No discount</v>
      </c>
      <c r="Q125" s="206" t="str">
        <f t="shared" si="75"/>
        <v>Exclusive</v>
      </c>
      <c r="R125" s="293">
        <f t="shared" si="83"/>
        <v>1352.130881090909</v>
      </c>
      <c r="S125" s="247">
        <f t="shared" si="84"/>
        <v>1352.130881090909</v>
      </c>
      <c r="T125" s="247">
        <f t="shared" si="76"/>
        <v>1179.2874410909089</v>
      </c>
      <c r="U125" s="247">
        <f t="shared" si="77"/>
        <v>1179.2874410909089</v>
      </c>
      <c r="V125" s="292">
        <f t="shared" si="88"/>
        <v>1297.2161851999999</v>
      </c>
      <c r="W125" s="292">
        <f t="shared" si="88"/>
        <v>1297.2161851999999</v>
      </c>
      <c r="X125" s="207">
        <f>'Tariffs July 2021'!BL105</f>
        <v>0</v>
      </c>
      <c r="Y125" s="207" t="str">
        <f>'Tariffs July 2021'!BM105</f>
        <v>n</v>
      </c>
      <c r="Z125" s="208">
        <f>'Tariffs July 2021'!G105</f>
        <v>42916</v>
      </c>
      <c r="AA125" s="342"/>
      <c r="AB125" s="342"/>
      <c r="AC125" s="342"/>
      <c r="AD125" s="342"/>
      <c r="AE125" s="342"/>
      <c r="AF125" s="342"/>
      <c r="AG125" s="342"/>
      <c r="AH125" s="342"/>
      <c r="AI125" s="342"/>
      <c r="AJ125" s="342"/>
      <c r="AK125" s="342"/>
      <c r="AL125" s="342"/>
      <c r="AM125" s="342"/>
      <c r="AN125" s="342"/>
      <c r="AO125" s="342"/>
      <c r="AP125" s="342"/>
      <c r="AQ125" s="342"/>
      <c r="AR125" s="342"/>
      <c r="AS125" s="342"/>
      <c r="AT125" s="342"/>
      <c r="AU125" s="342"/>
      <c r="AV125" s="342"/>
      <c r="AW125" s="342"/>
      <c r="AX125" s="342"/>
    </row>
    <row r="126" spans="1:1024 1029:4092 4097:8190 8193:9214 9219:12287 12290:13312 13315:14336 14341:16384" x14ac:dyDescent="0.15">
      <c r="A126" s="201" t="str">
        <f>'Tariffs July 2021'!K106</f>
        <v>GloBird Energy</v>
      </c>
      <c r="B126" s="202" t="str">
        <f>'Tariffs July 2021'!L106</f>
        <v>SureSave</v>
      </c>
      <c r="C126" s="203">
        <f>IF('Tariffs July 2021'!BP106=0,91*'Tariffs July 2021'!M106/100,(91*'Tariffs July 2021'!M106/100)+'Tariffs July 2021'!BP106/4)</f>
        <v>113.74999999999999</v>
      </c>
      <c r="D126" s="203">
        <f>IF('Tariffs July 2021'!O106="",$K$6*'Tariffs July 2021'!N106/100,IF($K$6&gt;='Tariffs July 2021'!P106,('Tariffs July 2021'!P106*'Tariffs July 2021'!N106/100),($K$6*'Tariffs July 2021'!N106/100)))</f>
        <v>90.522379999999998</v>
      </c>
      <c r="E126" s="203">
        <f>$M$6*'Tariffs July 2021'!AH106/100</f>
        <v>122.55337600000001</v>
      </c>
      <c r="F126" s="203">
        <f>$L$6*'Tariffs July 2021'!W106/100</f>
        <v>55.70608</v>
      </c>
      <c r="G126" s="203">
        <f t="shared" si="79"/>
        <v>382.531836</v>
      </c>
      <c r="H126" s="203">
        <f t="shared" si="74"/>
        <v>1075.127344</v>
      </c>
      <c r="I126" s="247">
        <f t="shared" si="89"/>
        <v>1530.127344</v>
      </c>
      <c r="J126" s="204">
        <f t="shared" si="81"/>
        <v>1683.1400784000002</v>
      </c>
      <c r="K126" s="207">
        <f>'Tariffs July 2021'!AZ106</f>
        <v>0</v>
      </c>
      <c r="L126" s="207">
        <f>'Tariffs July 2021'!BA106</f>
        <v>0</v>
      </c>
      <c r="M126" s="207">
        <f>'Tariffs July 2021'!BB106</f>
        <v>0</v>
      </c>
      <c r="N126" s="207">
        <f>'Tariffs July 2021'!BC106</f>
        <v>0</v>
      </c>
      <c r="O126" s="205">
        <f>($F$6*'Tariffs July 2021'!AT106/100)*4</f>
        <v>94.278239999999983</v>
      </c>
      <c r="P126" s="206" t="str">
        <f t="shared" si="87"/>
        <v>No discount</v>
      </c>
      <c r="Q126" s="206" t="str">
        <f t="shared" si="75"/>
        <v>Exclusive</v>
      </c>
      <c r="R126" s="293">
        <f t="shared" si="83"/>
        <v>1530.127344</v>
      </c>
      <c r="S126" s="247">
        <f t="shared" si="84"/>
        <v>1530.127344</v>
      </c>
      <c r="T126" s="247">
        <f t="shared" si="76"/>
        <v>1435.8491039999999</v>
      </c>
      <c r="U126" s="247">
        <f t="shared" si="77"/>
        <v>1435.8491039999999</v>
      </c>
      <c r="V126" s="292">
        <f t="shared" si="88"/>
        <v>1579.4340144</v>
      </c>
      <c r="W126" s="292">
        <f t="shared" si="88"/>
        <v>1579.4340144</v>
      </c>
      <c r="X126" s="207">
        <f>'Tariffs July 2021'!BL106</f>
        <v>0</v>
      </c>
      <c r="Y126" s="207" t="str">
        <f>'Tariffs July 2021'!BM106</f>
        <v>n</v>
      </c>
      <c r="Z126" s="208">
        <f>'Tariffs July 2021'!G106</f>
        <v>42916</v>
      </c>
      <c r="AA126" s="342"/>
      <c r="AB126" s="342"/>
      <c r="AC126" s="342"/>
      <c r="AD126" s="342"/>
      <c r="AE126" s="342"/>
      <c r="AF126" s="342"/>
      <c r="AG126" s="342"/>
      <c r="AH126" s="342"/>
      <c r="AI126" s="342"/>
      <c r="AJ126" s="342"/>
      <c r="AK126" s="342"/>
      <c r="AL126" s="342"/>
      <c r="AM126" s="342"/>
      <c r="AN126" s="342"/>
      <c r="AO126" s="342"/>
      <c r="AP126" s="342"/>
      <c r="AQ126" s="342"/>
      <c r="AR126" s="342"/>
      <c r="AS126" s="342"/>
      <c r="AT126" s="342"/>
      <c r="AU126" s="342"/>
      <c r="AV126" s="342"/>
      <c r="AW126" s="342"/>
      <c r="AX126" s="342"/>
    </row>
    <row r="127" spans="1:1024 1029:4092 4097:8190 8193:9214 9219:12287 12290:13312 13315:14336 14341:16384" x14ac:dyDescent="0.15">
      <c r="A127" s="201" t="str">
        <f>'Tariffs July 2021'!K107</f>
        <v>Sumo Power</v>
      </c>
      <c r="B127" s="202" t="str">
        <f>'Tariffs July 2021'!L107</f>
        <v>Assure</v>
      </c>
      <c r="C127" s="203">
        <f>IF('Tariffs July 2021'!BP107=0,91*'Tariffs July 2021'!M107/100,(91*'Tariffs July 2021'!M107/100)+'Tariffs July 2021'!BP107/4)</f>
        <v>81.899999999999991</v>
      </c>
      <c r="D127" s="203">
        <f>IF('Tariffs July 2021'!O107="",$K$6*'Tariffs July 2021'!N107/100,IF($K$6&gt;='Tariffs July 2021'!P107,('Tariffs July 2021'!P107*'Tariffs July 2021'!N107/100),($K$6*'Tariffs July 2021'!N107/100)))</f>
        <v>70.746721599999987</v>
      </c>
      <c r="E127" s="203">
        <f>$M$6*'Tariffs July 2021'!AH107/100</f>
        <v>126.38316899999998</v>
      </c>
      <c r="F127" s="203">
        <f>$L$6*'Tariffs July 2021'!W107/100</f>
        <v>51.876286999999991</v>
      </c>
      <c r="G127" s="203">
        <f t="shared" si="79"/>
        <v>330.90617759999992</v>
      </c>
      <c r="H127" s="203">
        <f t="shared" si="74"/>
        <v>996.02471039999978</v>
      </c>
      <c r="I127" s="247">
        <f t="shared" si="89"/>
        <v>1323.6247103999997</v>
      </c>
      <c r="J127" s="204">
        <f t="shared" si="81"/>
        <v>1455.9871814399999</v>
      </c>
      <c r="K127" s="207">
        <f>'Tariffs July 2021'!AZ107</f>
        <v>0</v>
      </c>
      <c r="L127" s="207">
        <f>'Tariffs July 2021'!BA107</f>
        <v>0</v>
      </c>
      <c r="M127" s="207">
        <f>'Tariffs July 2021'!BB107</f>
        <v>0</v>
      </c>
      <c r="N127" s="207">
        <f>'Tariffs July 2021'!BC107</f>
        <v>0</v>
      </c>
      <c r="O127" s="205">
        <f>($F$6*'Tariffs July 2021'!AT107/100)*4</f>
        <v>188.55647999999997</v>
      </c>
      <c r="P127" s="206" t="str">
        <f t="shared" si="87"/>
        <v>No discount</v>
      </c>
      <c r="Q127" s="206" t="str">
        <f t="shared" si="75"/>
        <v>Exclusive</v>
      </c>
      <c r="R127" s="293">
        <f t="shared" si="83"/>
        <v>1323.6247103999997</v>
      </c>
      <c r="S127" s="247">
        <f t="shared" si="84"/>
        <v>1323.6247103999997</v>
      </c>
      <c r="T127" s="247">
        <f t="shared" si="76"/>
        <v>1135.0682303999997</v>
      </c>
      <c r="U127" s="247">
        <f t="shared" si="77"/>
        <v>1135.0682303999997</v>
      </c>
      <c r="V127" s="292">
        <f t="shared" si="88"/>
        <v>1248.5750534399997</v>
      </c>
      <c r="W127" s="292">
        <f t="shared" si="88"/>
        <v>1248.5750534399997</v>
      </c>
      <c r="X127" s="207">
        <f>'Tariffs July 2021'!BL107</f>
        <v>0</v>
      </c>
      <c r="Y127" s="207" t="str">
        <f>'Tariffs July 2021'!BM107</f>
        <v>n</v>
      </c>
      <c r="Z127" s="208">
        <f>'Tariffs July 2021'!G107</f>
        <v>42594</v>
      </c>
      <c r="AA127" s="342"/>
      <c r="AB127" s="342"/>
      <c r="AC127" s="342"/>
      <c r="AD127" s="342"/>
      <c r="AE127" s="342"/>
      <c r="AF127" s="342"/>
      <c r="AG127" s="342"/>
      <c r="AH127" s="342"/>
      <c r="AI127" s="342"/>
      <c r="AJ127" s="342"/>
      <c r="AK127" s="342"/>
      <c r="AL127" s="342"/>
      <c r="AM127" s="342"/>
      <c r="AN127" s="342"/>
      <c r="AO127" s="342"/>
      <c r="AP127" s="342"/>
      <c r="AQ127" s="342"/>
      <c r="AR127" s="342"/>
      <c r="AS127" s="342"/>
      <c r="AT127" s="342"/>
      <c r="AU127" s="342"/>
      <c r="AV127" s="342"/>
      <c r="AW127" s="342"/>
      <c r="AX127" s="342"/>
    </row>
    <row r="128" spans="1:1024 1029:4092 4097:8190 8193:9214 9219:12287 12290:13312 13315:14336 14341:16384" x14ac:dyDescent="0.15">
      <c r="A128" s="201" t="str">
        <f>'Tariffs July 2021'!K108</f>
        <v>Enova Energy</v>
      </c>
      <c r="B128" s="202" t="str">
        <f>'Tariffs July 2021'!L108</f>
        <v>Solar Premium</v>
      </c>
      <c r="C128" s="203">
        <f>IF('Tariffs July 2021'!BP108=0,91*'Tariffs July 2021'!M108/100,(91*'Tariffs July 2021'!M108/100)+'Tariffs July 2021'!BP108/4)</f>
        <v>90.172727272727258</v>
      </c>
      <c r="D128" s="203">
        <f>IF('Tariffs July 2021'!O108="",$K$6*'Tariffs July 2021'!N108/100,IF($K$6&gt;='Tariffs July 2021'!P108,('Tariffs July 2021'!P108*'Tariffs July 2021'!N108/100),($K$6*'Tariffs July 2021'!N108/100)))</f>
        <v>83.305910545454537</v>
      </c>
      <c r="E128" s="203">
        <f>$M$6*'Tariffs July 2021'!AH108/100</f>
        <v>131.60561399999997</v>
      </c>
      <c r="F128" s="203">
        <f>$L$6*'Tariffs July 2021'!W108/100</f>
        <v>59.820733636363627</v>
      </c>
      <c r="G128" s="203">
        <f t="shared" si="79"/>
        <v>364.9049854545454</v>
      </c>
      <c r="H128" s="203">
        <f t="shared" si="74"/>
        <v>1098.9290327272724</v>
      </c>
      <c r="I128" s="247">
        <f t="shared" si="89"/>
        <v>1459.6199418181816</v>
      </c>
      <c r="J128" s="204">
        <f t="shared" si="81"/>
        <v>1605.5819359999998</v>
      </c>
      <c r="K128" s="207">
        <f>'Tariffs July 2021'!AZ108</f>
        <v>0</v>
      </c>
      <c r="L128" s="207">
        <f>'Tariffs July 2021'!BA108</f>
        <v>0</v>
      </c>
      <c r="M128" s="207">
        <f>'Tariffs July 2021'!BB108</f>
        <v>0</v>
      </c>
      <c r="N128" s="207">
        <f>'Tariffs July 2021'!BC108</f>
        <v>0</v>
      </c>
      <c r="O128" s="205">
        <f>($F$6*'Tariffs July 2021'!AT108/100)*4</f>
        <v>314.26079999999996</v>
      </c>
      <c r="P128" s="206" t="str">
        <f t="shared" si="87"/>
        <v>No discount</v>
      </c>
      <c r="Q128" s="206" t="str">
        <f t="shared" si="75"/>
        <v>Exclusive</v>
      </c>
      <c r="R128" s="293">
        <f t="shared" si="83"/>
        <v>1459.6199418181816</v>
      </c>
      <c r="S128" s="247">
        <f t="shared" si="84"/>
        <v>1459.6199418181816</v>
      </c>
      <c r="T128" s="247">
        <f t="shared" si="76"/>
        <v>1145.3591418181816</v>
      </c>
      <c r="U128" s="247">
        <f t="shared" si="77"/>
        <v>1145.3591418181816</v>
      </c>
      <c r="V128" s="292">
        <f t="shared" si="88"/>
        <v>1259.8950559999998</v>
      </c>
      <c r="W128" s="292">
        <f t="shared" si="88"/>
        <v>1259.8950559999998</v>
      </c>
      <c r="X128" s="207">
        <f>'Tariffs July 2021'!BL108</f>
        <v>0</v>
      </c>
      <c r="Y128" s="207" t="str">
        <f>'Tariffs July 2021'!BM108</f>
        <v>n</v>
      </c>
      <c r="Z128" s="208">
        <f>'Tariffs July 2021'!G108</f>
        <v>42755</v>
      </c>
      <c r="AA128" s="342"/>
      <c r="AB128" s="342"/>
      <c r="AC128" s="342"/>
      <c r="AD128" s="342"/>
      <c r="AE128" s="342"/>
      <c r="AF128" s="342"/>
      <c r="AG128" s="342"/>
      <c r="AH128" s="342"/>
      <c r="AI128" s="342"/>
      <c r="AJ128" s="342"/>
      <c r="AK128" s="342"/>
      <c r="AL128" s="342"/>
      <c r="AM128" s="342"/>
      <c r="AN128" s="342"/>
      <c r="AO128" s="342"/>
      <c r="AP128" s="342"/>
      <c r="AQ128" s="342"/>
      <c r="AR128" s="342"/>
      <c r="AS128" s="342"/>
      <c r="AT128" s="342"/>
      <c r="AU128" s="342"/>
      <c r="AV128" s="342"/>
      <c r="AW128" s="342"/>
      <c r="AX128" s="342"/>
      <c r="EC128" s="251"/>
      <c r="ED128" s="251"/>
      <c r="EE128" s="251"/>
      <c r="EF128" s="251"/>
      <c r="EG128" s="251"/>
      <c r="EH128" s="251"/>
      <c r="EI128" s="252"/>
      <c r="EJ128" s="253"/>
      <c r="EO128" s="254"/>
      <c r="ER128" s="252"/>
      <c r="ES128" s="252"/>
      <c r="ET128" s="252"/>
      <c r="EU128" s="252"/>
      <c r="EV128" s="253"/>
      <c r="EW128" s="253"/>
      <c r="EX128" s="255"/>
      <c r="EY128" s="255"/>
      <c r="EZ128" s="256"/>
      <c r="FC128" s="251"/>
      <c r="FD128" s="251"/>
      <c r="FE128" s="251"/>
      <c r="FF128" s="251"/>
      <c r="FG128" s="251"/>
      <c r="FH128" s="251"/>
      <c r="FI128" s="252"/>
      <c r="FJ128" s="253"/>
      <c r="FO128" s="254"/>
      <c r="FR128" s="252"/>
      <c r="FS128" s="252"/>
      <c r="FT128" s="252"/>
      <c r="FU128" s="252"/>
      <c r="FV128" s="253"/>
      <c r="FW128" s="253"/>
      <c r="FX128" s="255"/>
      <c r="FY128" s="255"/>
      <c r="FZ128" s="256"/>
      <c r="GC128" s="251"/>
      <c r="GD128" s="251"/>
      <c r="GE128" s="251"/>
      <c r="GF128" s="251"/>
      <c r="GG128" s="251"/>
      <c r="GH128" s="251"/>
      <c r="GI128" s="252"/>
      <c r="GJ128" s="253"/>
      <c r="GO128" s="254"/>
      <c r="GR128" s="252"/>
      <c r="GS128" s="252"/>
      <c r="GT128" s="252"/>
      <c r="GU128" s="252"/>
      <c r="GV128" s="253"/>
      <c r="GW128" s="253"/>
      <c r="GX128" s="255"/>
      <c r="GY128" s="255"/>
      <c r="GZ128" s="256"/>
      <c r="HC128" s="251"/>
      <c r="HD128" s="251"/>
      <c r="HE128" s="251"/>
      <c r="HF128" s="251"/>
      <c r="HG128" s="251"/>
      <c r="HH128" s="251"/>
      <c r="HI128" s="252"/>
      <c r="HJ128" s="253"/>
      <c r="HO128" s="254"/>
      <c r="HR128" s="252"/>
      <c r="HS128" s="252"/>
      <c r="HT128" s="252"/>
      <c r="HU128" s="252"/>
      <c r="HV128" s="253"/>
      <c r="HW128" s="253"/>
      <c r="HX128" s="255"/>
      <c r="HY128" s="255"/>
      <c r="HZ128" s="256"/>
      <c r="IC128" s="251"/>
      <c r="ID128" s="251"/>
      <c r="IE128" s="251"/>
      <c r="IF128" s="251"/>
      <c r="IG128" s="251"/>
      <c r="IH128" s="251"/>
      <c r="II128" s="252"/>
      <c r="IJ128" s="253"/>
      <c r="IO128" s="254"/>
      <c r="IR128" s="252"/>
      <c r="IS128" s="252"/>
      <c r="IT128" s="252"/>
      <c r="IU128" s="252"/>
      <c r="IV128" s="253"/>
      <c r="IW128" s="253"/>
      <c r="IX128" s="255"/>
      <c r="IY128" s="255"/>
      <c r="IZ128" s="256"/>
      <c r="JC128" s="251"/>
      <c r="JD128" s="251"/>
      <c r="JE128" s="251"/>
      <c r="JF128" s="251"/>
      <c r="JG128" s="251"/>
      <c r="JH128" s="251"/>
      <c r="JI128" s="252"/>
      <c r="JJ128" s="253"/>
      <c r="JO128" s="254"/>
      <c r="JR128" s="252"/>
      <c r="JS128" s="252"/>
      <c r="JT128" s="252"/>
      <c r="JU128" s="252"/>
      <c r="JV128" s="253"/>
      <c r="JW128" s="253"/>
      <c r="JX128" s="255"/>
      <c r="JY128" s="255"/>
      <c r="JZ128" s="256"/>
      <c r="KC128" s="251"/>
      <c r="KD128" s="251"/>
      <c r="KE128" s="251"/>
      <c r="KF128" s="251"/>
      <c r="KG128" s="251"/>
      <c r="KH128" s="251"/>
      <c r="KI128" s="252"/>
      <c r="KJ128" s="253"/>
      <c r="KO128" s="254"/>
      <c r="KR128" s="252"/>
      <c r="KS128" s="252"/>
      <c r="KT128" s="252"/>
      <c r="KU128" s="252"/>
      <c r="KV128" s="253"/>
      <c r="KW128" s="253"/>
      <c r="KX128" s="255"/>
      <c r="KY128" s="255"/>
      <c r="KZ128" s="256"/>
      <c r="LC128" s="251"/>
      <c r="LD128" s="251"/>
      <c r="LE128" s="251"/>
      <c r="LF128" s="251"/>
      <c r="LG128" s="251"/>
      <c r="LH128" s="251"/>
      <c r="LI128" s="252"/>
      <c r="LJ128" s="253"/>
      <c r="LO128" s="254"/>
      <c r="LR128" s="252"/>
      <c r="LS128" s="252"/>
      <c r="LT128" s="252"/>
      <c r="LU128" s="252"/>
      <c r="LV128" s="253"/>
      <c r="LW128" s="253"/>
      <c r="LX128" s="255"/>
      <c r="LY128" s="255"/>
      <c r="LZ128" s="256"/>
      <c r="MC128" s="251"/>
      <c r="MD128" s="251"/>
      <c r="ME128" s="251"/>
      <c r="MF128" s="251"/>
      <c r="MG128" s="251"/>
      <c r="MH128" s="251"/>
      <c r="MI128" s="252"/>
      <c r="MJ128" s="253"/>
      <c r="MO128" s="254"/>
      <c r="MR128" s="252"/>
      <c r="MS128" s="252"/>
      <c r="MT128" s="252"/>
      <c r="MU128" s="252"/>
      <c r="MV128" s="253"/>
      <c r="MW128" s="253"/>
      <c r="MX128" s="255"/>
      <c r="MY128" s="255"/>
      <c r="MZ128" s="256"/>
      <c r="NC128" s="251"/>
      <c r="ND128" s="251"/>
      <c r="NE128" s="251"/>
      <c r="NF128" s="251"/>
      <c r="NG128" s="251"/>
      <c r="NH128" s="251"/>
      <c r="NI128" s="252"/>
      <c r="NJ128" s="253"/>
      <c r="NO128" s="254"/>
      <c r="NR128" s="252"/>
      <c r="NS128" s="252"/>
      <c r="NT128" s="252"/>
      <c r="NU128" s="252"/>
      <c r="NV128" s="253"/>
      <c r="NW128" s="253"/>
      <c r="NX128" s="255"/>
      <c r="NY128" s="255"/>
      <c r="NZ128" s="256"/>
      <c r="OC128" s="251"/>
      <c r="OD128" s="251"/>
      <c r="OE128" s="251"/>
      <c r="OF128" s="251"/>
      <c r="OG128" s="251"/>
      <c r="OH128" s="251"/>
      <c r="OI128" s="252"/>
      <c r="OJ128" s="253"/>
      <c r="OO128" s="254"/>
      <c r="OR128" s="252"/>
      <c r="OS128" s="252"/>
      <c r="OT128" s="252"/>
      <c r="OU128" s="252"/>
      <c r="OV128" s="253"/>
      <c r="OW128" s="253"/>
      <c r="OX128" s="255"/>
      <c r="OY128" s="255"/>
      <c r="OZ128" s="256"/>
      <c r="PC128" s="251"/>
      <c r="PD128" s="251"/>
      <c r="PE128" s="251"/>
      <c r="PF128" s="251"/>
      <c r="PG128" s="251"/>
      <c r="PH128" s="251"/>
      <c r="PI128" s="252"/>
      <c r="PJ128" s="253"/>
      <c r="PO128" s="254"/>
      <c r="PR128" s="252"/>
      <c r="PS128" s="252"/>
      <c r="PT128" s="252"/>
      <c r="PU128" s="252"/>
      <c r="PV128" s="253"/>
      <c r="PW128" s="253"/>
      <c r="PX128" s="255"/>
      <c r="PY128" s="255"/>
      <c r="PZ128" s="256"/>
      <c r="QC128" s="251"/>
      <c r="QD128" s="251"/>
      <c r="QE128" s="251"/>
      <c r="QF128" s="251"/>
      <c r="QG128" s="251"/>
      <c r="QH128" s="251"/>
      <c r="QI128" s="252"/>
      <c r="QJ128" s="253"/>
      <c r="QO128" s="254"/>
      <c r="QR128" s="252"/>
      <c r="QS128" s="252"/>
      <c r="QT128" s="252"/>
      <c r="QU128" s="252"/>
      <c r="QV128" s="253"/>
      <c r="QW128" s="253"/>
      <c r="QX128" s="255"/>
      <c r="QY128" s="255"/>
      <c r="QZ128" s="256"/>
      <c r="RC128" s="251"/>
      <c r="RD128" s="251"/>
      <c r="RE128" s="251"/>
      <c r="RF128" s="251"/>
      <c r="RG128" s="251"/>
      <c r="RH128" s="251"/>
      <c r="RI128" s="252"/>
      <c r="RJ128" s="253"/>
      <c r="RO128" s="254"/>
      <c r="RR128" s="252"/>
      <c r="RS128" s="252"/>
      <c r="RT128" s="252"/>
      <c r="RU128" s="252"/>
      <c r="RV128" s="253"/>
      <c r="RW128" s="253"/>
      <c r="RX128" s="255"/>
      <c r="RY128" s="255"/>
      <c r="RZ128" s="256"/>
      <c r="SC128" s="251"/>
      <c r="SD128" s="251"/>
      <c r="SE128" s="251"/>
      <c r="SF128" s="251"/>
      <c r="SG128" s="251"/>
      <c r="SH128" s="251"/>
      <c r="SI128" s="252"/>
      <c r="SJ128" s="253"/>
      <c r="SO128" s="254"/>
      <c r="SR128" s="252"/>
      <c r="SS128" s="252"/>
      <c r="ST128" s="252"/>
      <c r="SU128" s="252"/>
      <c r="SV128" s="253"/>
      <c r="SW128" s="253"/>
      <c r="SX128" s="255"/>
      <c r="SY128" s="255"/>
      <c r="SZ128" s="256"/>
      <c r="TC128" s="251"/>
      <c r="TD128" s="251"/>
      <c r="TE128" s="251"/>
      <c r="TF128" s="251"/>
      <c r="TG128" s="251"/>
      <c r="TH128" s="251"/>
      <c r="TI128" s="252"/>
      <c r="TJ128" s="253"/>
      <c r="TO128" s="254"/>
      <c r="TR128" s="252"/>
      <c r="TS128" s="252"/>
      <c r="TT128" s="252"/>
      <c r="TU128" s="252"/>
      <c r="TV128" s="253"/>
      <c r="TW128" s="253"/>
      <c r="TX128" s="255"/>
      <c r="TY128" s="255"/>
      <c r="TZ128" s="256"/>
      <c r="UC128" s="251"/>
      <c r="UD128" s="251"/>
      <c r="UE128" s="251"/>
      <c r="UF128" s="251"/>
      <c r="UG128" s="251"/>
      <c r="UH128" s="251"/>
      <c r="UI128" s="252"/>
      <c r="UJ128" s="253"/>
      <c r="UO128" s="254"/>
      <c r="UR128" s="252"/>
      <c r="US128" s="252"/>
      <c r="UT128" s="252"/>
      <c r="UU128" s="252"/>
      <c r="UV128" s="253"/>
      <c r="UW128" s="253"/>
      <c r="UX128" s="255"/>
      <c r="UY128" s="255"/>
      <c r="UZ128" s="256"/>
      <c r="VC128" s="251"/>
      <c r="VD128" s="251"/>
      <c r="VE128" s="251"/>
      <c r="VF128" s="251"/>
      <c r="VG128" s="251"/>
      <c r="VH128" s="251"/>
      <c r="VI128" s="252"/>
      <c r="VJ128" s="253"/>
      <c r="VO128" s="254"/>
      <c r="VR128" s="252"/>
      <c r="VS128" s="252"/>
      <c r="VT128" s="252"/>
      <c r="VU128" s="252"/>
      <c r="VV128" s="253"/>
      <c r="VW128" s="253"/>
      <c r="VX128" s="255"/>
      <c r="VY128" s="255"/>
      <c r="VZ128" s="256"/>
      <c r="WC128" s="251"/>
      <c r="WD128" s="251"/>
      <c r="WE128" s="251"/>
      <c r="WF128" s="251"/>
      <c r="WG128" s="251"/>
      <c r="WH128" s="251"/>
      <c r="WI128" s="252"/>
      <c r="WJ128" s="253"/>
      <c r="WO128" s="254"/>
      <c r="WR128" s="252"/>
      <c r="WS128" s="252"/>
      <c r="WT128" s="252"/>
      <c r="WU128" s="252"/>
      <c r="WV128" s="253"/>
      <c r="WW128" s="253"/>
      <c r="WX128" s="255"/>
      <c r="WY128" s="255"/>
      <c r="WZ128" s="256"/>
      <c r="XC128" s="251"/>
      <c r="XD128" s="251"/>
      <c r="XE128" s="251"/>
      <c r="XF128" s="251"/>
      <c r="XG128" s="251"/>
      <c r="XH128" s="251"/>
      <c r="XI128" s="252"/>
      <c r="XJ128" s="253"/>
      <c r="XO128" s="254"/>
      <c r="XR128" s="252"/>
      <c r="XS128" s="252"/>
      <c r="XT128" s="252"/>
      <c r="XU128" s="252"/>
      <c r="XV128" s="253"/>
      <c r="XW128" s="253"/>
      <c r="XX128" s="255"/>
      <c r="XY128" s="255"/>
      <c r="XZ128" s="256"/>
      <c r="YC128" s="251"/>
      <c r="YD128" s="251"/>
      <c r="YE128" s="251"/>
      <c r="YF128" s="251"/>
      <c r="YG128" s="251"/>
      <c r="YH128" s="251"/>
      <c r="YI128" s="252"/>
      <c r="YJ128" s="253"/>
      <c r="YO128" s="254"/>
      <c r="YR128" s="252"/>
      <c r="YS128" s="252"/>
      <c r="YT128" s="252"/>
      <c r="YU128" s="252"/>
      <c r="YV128" s="253"/>
      <c r="YW128" s="253"/>
      <c r="YX128" s="255"/>
      <c r="YY128" s="255"/>
      <c r="YZ128" s="256"/>
      <c r="ZC128" s="251"/>
      <c r="ZD128" s="251"/>
      <c r="ZE128" s="251"/>
      <c r="ZF128" s="251"/>
      <c r="ZG128" s="251"/>
      <c r="ZH128" s="251"/>
      <c r="ZI128" s="252"/>
      <c r="ZJ128" s="253"/>
      <c r="ZO128" s="254"/>
      <c r="ZR128" s="252"/>
      <c r="ZS128" s="252"/>
      <c r="ZT128" s="252"/>
      <c r="ZU128" s="252"/>
      <c r="ZV128" s="253"/>
      <c r="ZW128" s="253"/>
      <c r="ZX128" s="255"/>
      <c r="ZY128" s="255"/>
      <c r="ZZ128" s="256"/>
      <c r="AAC128" s="251"/>
      <c r="AAD128" s="251"/>
      <c r="AAE128" s="251"/>
      <c r="AAF128" s="251"/>
      <c r="AAG128" s="251"/>
      <c r="AAH128" s="251"/>
      <c r="AAI128" s="252"/>
      <c r="AAJ128" s="253"/>
      <c r="AAO128" s="254"/>
      <c r="AAR128" s="252"/>
      <c r="AAS128" s="252"/>
      <c r="AAT128" s="252"/>
      <c r="AAU128" s="252"/>
      <c r="AAV128" s="253"/>
      <c r="AAW128" s="253"/>
      <c r="AAX128" s="255"/>
      <c r="AAY128" s="255"/>
      <c r="AAZ128" s="256"/>
      <c r="ABC128" s="251"/>
      <c r="ABD128" s="251"/>
      <c r="ABE128" s="251"/>
      <c r="ABF128" s="251"/>
      <c r="ABG128" s="251"/>
      <c r="ABH128" s="251"/>
      <c r="ABI128" s="252"/>
      <c r="ABJ128" s="253"/>
      <c r="ABO128" s="254"/>
      <c r="ABR128" s="252"/>
      <c r="ABS128" s="252"/>
      <c r="ABT128" s="252"/>
      <c r="ABU128" s="252"/>
      <c r="ABV128" s="253"/>
      <c r="ABW128" s="253"/>
      <c r="ABX128" s="255"/>
      <c r="ABY128" s="255"/>
      <c r="ABZ128" s="256"/>
      <c r="ACC128" s="251"/>
      <c r="ACD128" s="251"/>
      <c r="ACE128" s="251"/>
      <c r="ACF128" s="251"/>
      <c r="ACG128" s="251"/>
      <c r="ACH128" s="251"/>
      <c r="ACI128" s="252"/>
      <c r="ACJ128" s="253"/>
      <c r="ACO128" s="254"/>
      <c r="ACR128" s="252"/>
      <c r="ACS128" s="252"/>
      <c r="ACT128" s="252"/>
      <c r="ACU128" s="252"/>
      <c r="ACV128" s="253"/>
      <c r="ACW128" s="253"/>
      <c r="ACX128" s="255"/>
      <c r="ACY128" s="255"/>
      <c r="ACZ128" s="256"/>
      <c r="ADC128" s="251"/>
      <c r="ADD128" s="251"/>
      <c r="ADE128" s="251"/>
      <c r="ADF128" s="251"/>
      <c r="ADG128" s="251"/>
      <c r="ADH128" s="251"/>
      <c r="ADI128" s="252"/>
      <c r="ADJ128" s="253"/>
      <c r="ADO128" s="254"/>
      <c r="ADR128" s="252"/>
      <c r="ADS128" s="252"/>
      <c r="ADT128" s="252"/>
      <c r="ADU128" s="252"/>
      <c r="ADV128" s="253"/>
      <c r="ADW128" s="253"/>
      <c r="ADX128" s="255"/>
      <c r="ADY128" s="255"/>
      <c r="ADZ128" s="256"/>
      <c r="AEC128" s="251"/>
      <c r="AED128" s="251"/>
      <c r="AEE128" s="251"/>
      <c r="AEF128" s="251"/>
      <c r="AEG128" s="251"/>
      <c r="AEH128" s="251"/>
      <c r="AEI128" s="252"/>
      <c r="AEJ128" s="253"/>
      <c r="AEO128" s="254"/>
      <c r="AER128" s="252"/>
      <c r="AES128" s="252"/>
      <c r="AET128" s="252"/>
      <c r="AEU128" s="252"/>
      <c r="AEV128" s="253"/>
      <c r="AEW128" s="253"/>
      <c r="AEX128" s="255"/>
      <c r="AEY128" s="255"/>
      <c r="AEZ128" s="256"/>
      <c r="AFC128" s="251"/>
      <c r="AFD128" s="251"/>
      <c r="AFE128" s="251"/>
      <c r="AFF128" s="251"/>
      <c r="AFG128" s="251"/>
      <c r="AFH128" s="251"/>
      <c r="AFI128" s="252"/>
      <c r="AFJ128" s="253"/>
      <c r="AFO128" s="254"/>
      <c r="AFR128" s="252"/>
      <c r="AFS128" s="252"/>
      <c r="AFT128" s="252"/>
      <c r="AFU128" s="252"/>
      <c r="AFV128" s="253"/>
      <c r="AFW128" s="253"/>
      <c r="AFX128" s="255"/>
      <c r="AFY128" s="255"/>
      <c r="AFZ128" s="256"/>
      <c r="AGC128" s="251"/>
      <c r="AGD128" s="251"/>
      <c r="AGE128" s="251"/>
      <c r="AGF128" s="251"/>
      <c r="AGG128" s="251"/>
      <c r="AGH128" s="251"/>
      <c r="AGI128" s="252"/>
      <c r="AGJ128" s="253"/>
      <c r="AGO128" s="254"/>
      <c r="AGR128" s="252"/>
      <c r="AGS128" s="252"/>
      <c r="AGT128" s="252"/>
      <c r="AGU128" s="252"/>
      <c r="AGV128" s="253"/>
      <c r="AGW128" s="253"/>
      <c r="AGX128" s="255"/>
      <c r="AGY128" s="255"/>
      <c r="AGZ128" s="256"/>
      <c r="AHC128" s="251"/>
      <c r="AHD128" s="251"/>
      <c r="AHE128" s="251"/>
      <c r="AHF128" s="251"/>
      <c r="AHG128" s="251"/>
      <c r="AHH128" s="251"/>
      <c r="AHI128" s="252"/>
      <c r="AHJ128" s="253"/>
      <c r="AHO128" s="254"/>
      <c r="AHR128" s="252"/>
      <c r="AHS128" s="252"/>
      <c r="AHT128" s="252"/>
      <c r="AHU128" s="252"/>
      <c r="AHV128" s="253"/>
      <c r="AHW128" s="253"/>
      <c r="AHX128" s="255"/>
      <c r="AHY128" s="255"/>
      <c r="AHZ128" s="256"/>
      <c r="AIC128" s="251"/>
      <c r="AID128" s="251"/>
      <c r="AIE128" s="251"/>
      <c r="AIF128" s="251"/>
      <c r="AIG128" s="251"/>
      <c r="AIH128" s="251"/>
      <c r="AII128" s="252"/>
      <c r="AIJ128" s="253"/>
      <c r="AIO128" s="254"/>
      <c r="AIR128" s="252"/>
      <c r="AIS128" s="252"/>
      <c r="AIT128" s="252"/>
      <c r="AIU128" s="252"/>
      <c r="AIV128" s="253"/>
      <c r="AIW128" s="253"/>
      <c r="AIX128" s="255"/>
      <c r="AIY128" s="255"/>
      <c r="AIZ128" s="256"/>
      <c r="AJC128" s="251"/>
      <c r="AJD128" s="251"/>
      <c r="AJE128" s="251"/>
      <c r="AJF128" s="251"/>
      <c r="AJG128" s="251"/>
      <c r="AJH128" s="251"/>
      <c r="AJI128" s="252"/>
      <c r="AJJ128" s="253"/>
      <c r="AJO128" s="254"/>
      <c r="AJR128" s="252"/>
      <c r="AJS128" s="252"/>
      <c r="AJT128" s="252"/>
      <c r="AJU128" s="252"/>
      <c r="AJV128" s="253"/>
      <c r="AJW128" s="253"/>
      <c r="AJX128" s="255"/>
      <c r="AJY128" s="255"/>
      <c r="AJZ128" s="256"/>
      <c r="AKC128" s="251"/>
      <c r="AKD128" s="251"/>
      <c r="AKE128" s="251"/>
      <c r="AKF128" s="251"/>
      <c r="AKG128" s="251"/>
      <c r="AKH128" s="251"/>
      <c r="AKI128" s="252"/>
      <c r="AKJ128" s="253"/>
      <c r="AKO128" s="254"/>
      <c r="AKR128" s="252"/>
      <c r="AKS128" s="252"/>
      <c r="AKT128" s="252"/>
      <c r="AKU128" s="252"/>
      <c r="AKV128" s="253"/>
      <c r="AKW128" s="253"/>
      <c r="AKX128" s="255"/>
      <c r="AKY128" s="255"/>
      <c r="AKZ128" s="256"/>
      <c r="ALC128" s="251"/>
      <c r="ALD128" s="251"/>
      <c r="ALE128" s="251"/>
      <c r="ALF128" s="251"/>
      <c r="ALG128" s="251"/>
      <c r="ALH128" s="251"/>
      <c r="ALI128" s="252"/>
      <c r="ALJ128" s="253"/>
      <c r="ALO128" s="254"/>
      <c r="ALR128" s="252"/>
      <c r="ALS128" s="252"/>
      <c r="ALT128" s="252"/>
      <c r="ALU128" s="252"/>
      <c r="ALV128" s="253"/>
      <c r="ALW128" s="253"/>
      <c r="ALX128" s="255"/>
      <c r="ALY128" s="255"/>
      <c r="ALZ128" s="256"/>
      <c r="AMC128" s="251"/>
      <c r="AMD128" s="251"/>
      <c r="AME128" s="251"/>
      <c r="AMF128" s="251"/>
      <c r="AMG128" s="251"/>
      <c r="AMH128" s="251"/>
      <c r="AMI128" s="252"/>
      <c r="AMJ128" s="253"/>
      <c r="AMO128" s="254"/>
      <c r="AMR128" s="252"/>
      <c r="AMS128" s="252"/>
      <c r="AMT128" s="252"/>
      <c r="AMU128" s="252"/>
      <c r="AMV128" s="253"/>
      <c r="AMW128" s="253"/>
      <c r="AMX128" s="255"/>
      <c r="AMY128" s="255"/>
      <c r="AMZ128" s="256"/>
      <c r="ANC128" s="251"/>
      <c r="AND128" s="251"/>
      <c r="ANE128" s="251"/>
      <c r="ANF128" s="251"/>
      <c r="ANG128" s="251"/>
      <c r="ANH128" s="251"/>
      <c r="ANI128" s="252"/>
      <c r="ANJ128" s="253"/>
      <c r="ANO128" s="254"/>
      <c r="ANR128" s="252"/>
      <c r="ANS128" s="252"/>
      <c r="ANT128" s="252"/>
      <c r="ANU128" s="252"/>
      <c r="ANV128" s="253"/>
      <c r="ANW128" s="253"/>
      <c r="ANX128" s="255"/>
      <c r="ANY128" s="255"/>
      <c r="ANZ128" s="256"/>
      <c r="AOC128" s="251"/>
      <c r="AOD128" s="251"/>
      <c r="AOE128" s="251"/>
      <c r="AOF128" s="251"/>
      <c r="AOG128" s="251"/>
      <c r="AOH128" s="251"/>
      <c r="AOI128" s="252"/>
      <c r="AOJ128" s="253"/>
      <c r="AOO128" s="254"/>
      <c r="AOR128" s="252"/>
      <c r="AOS128" s="252"/>
      <c r="AOT128" s="252"/>
      <c r="AOU128" s="252"/>
      <c r="AOV128" s="253"/>
      <c r="AOW128" s="253"/>
      <c r="AOX128" s="255"/>
      <c r="AOY128" s="255"/>
      <c r="AOZ128" s="256"/>
      <c r="APC128" s="251"/>
      <c r="APD128" s="251"/>
      <c r="APE128" s="251"/>
      <c r="APF128" s="251"/>
      <c r="APG128" s="251"/>
      <c r="APH128" s="251"/>
      <c r="API128" s="252"/>
      <c r="APJ128" s="253"/>
      <c r="APO128" s="254"/>
      <c r="APR128" s="252"/>
      <c r="APS128" s="252"/>
      <c r="APT128" s="252"/>
      <c r="APU128" s="252"/>
      <c r="APV128" s="253"/>
      <c r="APW128" s="253"/>
      <c r="APX128" s="255"/>
      <c r="APY128" s="255"/>
      <c r="APZ128" s="256"/>
      <c r="AQC128" s="251"/>
      <c r="AQD128" s="251"/>
      <c r="AQE128" s="251"/>
      <c r="AQF128" s="251"/>
      <c r="AQG128" s="251"/>
      <c r="AQH128" s="251"/>
      <c r="AQI128" s="252"/>
      <c r="AQJ128" s="253"/>
      <c r="AQO128" s="254"/>
      <c r="AQR128" s="252"/>
      <c r="AQS128" s="252"/>
      <c r="AQT128" s="252"/>
      <c r="AQU128" s="252"/>
      <c r="AQV128" s="253"/>
      <c r="AQW128" s="253"/>
      <c r="AQX128" s="255"/>
      <c r="AQY128" s="255"/>
      <c r="AQZ128" s="256"/>
      <c r="ARC128" s="251"/>
      <c r="ARD128" s="251"/>
      <c r="ARE128" s="251"/>
      <c r="ARF128" s="251"/>
      <c r="ARG128" s="251"/>
      <c r="ARH128" s="251"/>
      <c r="ARI128" s="252"/>
      <c r="ARJ128" s="253"/>
      <c r="ARO128" s="254"/>
      <c r="ARR128" s="252"/>
      <c r="ARS128" s="252"/>
      <c r="ART128" s="252"/>
      <c r="ARU128" s="252"/>
      <c r="ARV128" s="253"/>
      <c r="ARW128" s="253"/>
      <c r="ARX128" s="255"/>
      <c r="ARY128" s="255"/>
      <c r="ARZ128" s="256"/>
      <c r="ASC128" s="251"/>
      <c r="ASD128" s="251"/>
      <c r="ASE128" s="251"/>
      <c r="ASF128" s="251"/>
      <c r="ASG128" s="251"/>
      <c r="ASH128" s="251"/>
      <c r="ASI128" s="252"/>
      <c r="ASJ128" s="253"/>
      <c r="ASO128" s="254"/>
      <c r="ASR128" s="252"/>
      <c r="ASS128" s="252"/>
      <c r="AST128" s="252"/>
      <c r="ASU128" s="252"/>
      <c r="ASV128" s="253"/>
      <c r="ASW128" s="253"/>
      <c r="ASX128" s="255"/>
      <c r="ASY128" s="255"/>
      <c r="ASZ128" s="256"/>
      <c r="ATC128" s="251"/>
      <c r="ATD128" s="251"/>
      <c r="ATE128" s="251"/>
      <c r="ATF128" s="251"/>
      <c r="ATG128" s="251"/>
      <c r="ATH128" s="251"/>
      <c r="ATI128" s="252"/>
      <c r="ATJ128" s="253"/>
      <c r="ATO128" s="254"/>
      <c r="ATR128" s="252"/>
      <c r="ATS128" s="252"/>
      <c r="ATT128" s="252"/>
      <c r="ATU128" s="252"/>
      <c r="ATV128" s="253"/>
      <c r="ATW128" s="253"/>
      <c r="ATX128" s="255"/>
      <c r="ATY128" s="255"/>
      <c r="ATZ128" s="256"/>
      <c r="AUC128" s="251"/>
      <c r="AUD128" s="251"/>
      <c r="AUE128" s="251"/>
      <c r="AUF128" s="251"/>
      <c r="AUG128" s="251"/>
      <c r="AUH128" s="251"/>
      <c r="AUI128" s="252"/>
      <c r="AUJ128" s="253"/>
      <c r="AUO128" s="254"/>
      <c r="AUR128" s="252"/>
      <c r="AUS128" s="252"/>
      <c r="AUT128" s="252"/>
      <c r="AUU128" s="252"/>
      <c r="AUV128" s="253"/>
      <c r="AUW128" s="253"/>
      <c r="AUX128" s="255"/>
      <c r="AUY128" s="255"/>
      <c r="AUZ128" s="256"/>
      <c r="AVC128" s="251"/>
      <c r="AVD128" s="251"/>
      <c r="AVE128" s="251"/>
      <c r="AVF128" s="251"/>
      <c r="AVG128" s="251"/>
      <c r="AVH128" s="251"/>
      <c r="AVI128" s="252"/>
      <c r="AVJ128" s="253"/>
      <c r="AVO128" s="254"/>
      <c r="AVR128" s="252"/>
      <c r="AVS128" s="252"/>
      <c r="AVT128" s="252"/>
      <c r="AVU128" s="252"/>
      <c r="AVV128" s="253"/>
      <c r="AVW128" s="253"/>
      <c r="AVX128" s="255"/>
      <c r="AVY128" s="255"/>
      <c r="AVZ128" s="256"/>
      <c r="AWC128" s="251"/>
      <c r="AWD128" s="251"/>
      <c r="AWE128" s="251"/>
      <c r="AWF128" s="251"/>
      <c r="AWG128" s="251"/>
      <c r="AWH128" s="251"/>
      <c r="AWI128" s="252"/>
      <c r="AWJ128" s="253"/>
      <c r="AWO128" s="254"/>
      <c r="AWR128" s="252"/>
      <c r="AWS128" s="252"/>
      <c r="AWT128" s="252"/>
      <c r="AWU128" s="252"/>
      <c r="AWV128" s="253"/>
      <c r="AWW128" s="253"/>
      <c r="AWX128" s="255"/>
      <c r="AWY128" s="255"/>
      <c r="AWZ128" s="256"/>
      <c r="AXC128" s="251"/>
      <c r="AXD128" s="251"/>
      <c r="AXE128" s="251"/>
      <c r="AXF128" s="251"/>
      <c r="AXG128" s="251"/>
      <c r="AXH128" s="251"/>
      <c r="AXI128" s="252"/>
      <c r="AXJ128" s="253"/>
      <c r="AXO128" s="254"/>
      <c r="AXR128" s="252"/>
      <c r="AXS128" s="252"/>
      <c r="AXT128" s="252"/>
      <c r="AXU128" s="252"/>
      <c r="AXV128" s="253"/>
      <c r="AXW128" s="253"/>
      <c r="AXX128" s="255"/>
      <c r="AXY128" s="255"/>
      <c r="AXZ128" s="256"/>
      <c r="AYC128" s="251"/>
      <c r="AYD128" s="251"/>
      <c r="AYE128" s="251"/>
      <c r="AYF128" s="251"/>
      <c r="AYG128" s="251"/>
      <c r="AYH128" s="251"/>
      <c r="AYI128" s="252"/>
      <c r="AYJ128" s="253"/>
      <c r="AYO128" s="254"/>
      <c r="AYR128" s="252"/>
      <c r="AYS128" s="252"/>
      <c r="AYT128" s="252"/>
      <c r="AYU128" s="252"/>
      <c r="AYV128" s="253"/>
      <c r="AYW128" s="253"/>
      <c r="AYX128" s="255"/>
      <c r="AYY128" s="255"/>
      <c r="AYZ128" s="256"/>
      <c r="AZC128" s="251"/>
      <c r="AZD128" s="251"/>
      <c r="AZE128" s="251"/>
      <c r="AZF128" s="251"/>
      <c r="AZG128" s="251"/>
      <c r="AZH128" s="251"/>
      <c r="AZI128" s="252"/>
      <c r="AZJ128" s="253"/>
      <c r="AZO128" s="254"/>
      <c r="AZR128" s="252"/>
      <c r="AZS128" s="252"/>
      <c r="AZT128" s="252"/>
      <c r="AZU128" s="252"/>
      <c r="AZV128" s="253"/>
      <c r="AZW128" s="253"/>
      <c r="AZX128" s="255"/>
      <c r="AZY128" s="255"/>
      <c r="AZZ128" s="256"/>
      <c r="BAC128" s="251"/>
      <c r="BAD128" s="251"/>
      <c r="BAE128" s="251"/>
      <c r="BAF128" s="251"/>
      <c r="BAG128" s="251"/>
      <c r="BAH128" s="251"/>
      <c r="BAI128" s="252"/>
      <c r="BAJ128" s="253"/>
      <c r="BAO128" s="254"/>
      <c r="BAR128" s="252"/>
      <c r="BAS128" s="252"/>
      <c r="BAT128" s="252"/>
      <c r="BAU128" s="252"/>
      <c r="BAV128" s="253"/>
      <c r="BAW128" s="253"/>
      <c r="BAX128" s="255"/>
      <c r="BAY128" s="255"/>
      <c r="BAZ128" s="256"/>
      <c r="BBC128" s="251"/>
      <c r="BBD128" s="251"/>
      <c r="BBE128" s="251"/>
      <c r="BBF128" s="251"/>
      <c r="BBG128" s="251"/>
      <c r="BBH128" s="251"/>
      <c r="BBI128" s="252"/>
      <c r="BBJ128" s="253"/>
      <c r="BBO128" s="254"/>
      <c r="BBR128" s="252"/>
      <c r="BBS128" s="252"/>
      <c r="BBT128" s="252"/>
      <c r="BBU128" s="252"/>
      <c r="BBV128" s="253"/>
      <c r="BBW128" s="253"/>
      <c r="BBX128" s="255"/>
      <c r="BBY128" s="255"/>
      <c r="BBZ128" s="256"/>
      <c r="BCC128" s="251"/>
      <c r="BCD128" s="251"/>
      <c r="BCE128" s="251"/>
      <c r="BCF128" s="251"/>
      <c r="BCG128" s="251"/>
      <c r="BCH128" s="251"/>
      <c r="BCI128" s="252"/>
      <c r="BCJ128" s="253"/>
      <c r="BCO128" s="254"/>
      <c r="BCR128" s="252"/>
      <c r="BCS128" s="252"/>
      <c r="BCT128" s="252"/>
      <c r="BCU128" s="252"/>
      <c r="BCV128" s="253"/>
      <c r="BCW128" s="253"/>
      <c r="BCX128" s="255"/>
      <c r="BCY128" s="255"/>
      <c r="BCZ128" s="256"/>
      <c r="BDC128" s="251"/>
      <c r="BDD128" s="251"/>
      <c r="BDE128" s="251"/>
      <c r="BDF128" s="251"/>
      <c r="BDG128" s="251"/>
      <c r="BDH128" s="251"/>
      <c r="BDI128" s="252"/>
      <c r="BDJ128" s="253"/>
      <c r="BDO128" s="254"/>
      <c r="BDR128" s="252"/>
      <c r="BDS128" s="252"/>
      <c r="BDT128" s="252"/>
      <c r="BDU128" s="252"/>
      <c r="BDV128" s="253"/>
      <c r="BDW128" s="253"/>
      <c r="BDX128" s="255"/>
      <c r="BDY128" s="255"/>
      <c r="BDZ128" s="256"/>
      <c r="BEC128" s="251"/>
      <c r="BED128" s="251"/>
      <c r="BEE128" s="251"/>
      <c r="BEF128" s="251"/>
      <c r="BEG128" s="251"/>
      <c r="BEH128" s="251"/>
      <c r="BEI128" s="252"/>
      <c r="BEJ128" s="253"/>
      <c r="BEO128" s="254"/>
      <c r="BER128" s="252"/>
      <c r="BES128" s="252"/>
      <c r="BET128" s="252"/>
      <c r="BEU128" s="252"/>
      <c r="BEV128" s="253"/>
      <c r="BEW128" s="253"/>
      <c r="BEX128" s="255"/>
      <c r="BEY128" s="255"/>
      <c r="BEZ128" s="256"/>
      <c r="BFC128" s="251"/>
      <c r="BFD128" s="251"/>
      <c r="BFE128" s="251"/>
      <c r="BFF128" s="251"/>
      <c r="BFG128" s="251"/>
      <c r="BFH128" s="251"/>
      <c r="BFI128" s="252"/>
      <c r="BFJ128" s="253"/>
      <c r="BFO128" s="254"/>
      <c r="BFR128" s="252"/>
      <c r="BFS128" s="252"/>
      <c r="BFT128" s="252"/>
      <c r="BFU128" s="252"/>
      <c r="BFV128" s="253"/>
      <c r="BFW128" s="253"/>
      <c r="BFX128" s="255"/>
      <c r="BFY128" s="255"/>
      <c r="BFZ128" s="256"/>
      <c r="BGC128" s="251"/>
      <c r="BGD128" s="251"/>
      <c r="BGE128" s="251"/>
      <c r="BGF128" s="251"/>
      <c r="BGG128" s="251"/>
      <c r="BGH128" s="251"/>
      <c r="BGI128" s="252"/>
      <c r="BGJ128" s="253"/>
      <c r="BGO128" s="254"/>
      <c r="BGR128" s="252"/>
      <c r="BGS128" s="252"/>
      <c r="BGT128" s="252"/>
      <c r="BGU128" s="252"/>
      <c r="BGV128" s="253"/>
      <c r="BGW128" s="253"/>
      <c r="BGX128" s="255"/>
      <c r="BGY128" s="255"/>
      <c r="BGZ128" s="256"/>
      <c r="BHC128" s="251"/>
      <c r="BHD128" s="251"/>
      <c r="BHE128" s="251"/>
      <c r="BHF128" s="251"/>
      <c r="BHG128" s="251"/>
      <c r="BHH128" s="251"/>
      <c r="BHI128" s="252"/>
      <c r="BHJ128" s="253"/>
      <c r="BHO128" s="254"/>
      <c r="BHR128" s="252"/>
      <c r="BHS128" s="252"/>
      <c r="BHT128" s="252"/>
      <c r="BHU128" s="252"/>
      <c r="BHV128" s="253"/>
      <c r="BHW128" s="253"/>
      <c r="BHX128" s="255"/>
      <c r="BHY128" s="255"/>
      <c r="BHZ128" s="256"/>
      <c r="BIC128" s="251"/>
      <c r="BID128" s="251"/>
      <c r="BIE128" s="251"/>
      <c r="BIF128" s="251"/>
      <c r="BIG128" s="251"/>
      <c r="BIH128" s="251"/>
      <c r="BII128" s="252"/>
      <c r="BIJ128" s="253"/>
      <c r="BIO128" s="254"/>
      <c r="BIR128" s="252"/>
      <c r="BIS128" s="252"/>
      <c r="BIT128" s="252"/>
      <c r="BIU128" s="252"/>
      <c r="BIV128" s="253"/>
      <c r="BIW128" s="253"/>
      <c r="BIX128" s="255"/>
      <c r="BIY128" s="255"/>
      <c r="BIZ128" s="256"/>
      <c r="BJC128" s="251"/>
      <c r="BJD128" s="251"/>
      <c r="BJE128" s="251"/>
      <c r="BJF128" s="251"/>
      <c r="BJG128" s="251"/>
      <c r="BJH128" s="251"/>
      <c r="BJI128" s="252"/>
      <c r="BJJ128" s="253"/>
      <c r="BJO128" s="254"/>
      <c r="BJR128" s="252"/>
      <c r="BJS128" s="252"/>
      <c r="BJT128" s="252"/>
      <c r="BJU128" s="252"/>
      <c r="BJV128" s="253"/>
      <c r="BJW128" s="253"/>
      <c r="BJX128" s="255"/>
      <c r="BJY128" s="255"/>
      <c r="BJZ128" s="256"/>
      <c r="BKC128" s="251"/>
      <c r="BKD128" s="251"/>
      <c r="BKE128" s="251"/>
      <c r="BKF128" s="251"/>
      <c r="BKG128" s="251"/>
      <c r="BKH128" s="251"/>
      <c r="BKI128" s="252"/>
      <c r="BKJ128" s="253"/>
      <c r="BKO128" s="254"/>
      <c r="BKR128" s="252"/>
      <c r="BKS128" s="252"/>
      <c r="BKT128" s="252"/>
      <c r="BKU128" s="252"/>
      <c r="BKV128" s="253"/>
      <c r="BKW128" s="253"/>
      <c r="BKX128" s="255"/>
      <c r="BKY128" s="255"/>
      <c r="BKZ128" s="256"/>
      <c r="BLC128" s="251"/>
      <c r="BLD128" s="251"/>
      <c r="BLE128" s="251"/>
      <c r="BLF128" s="251"/>
      <c r="BLG128" s="251"/>
      <c r="BLH128" s="251"/>
      <c r="BLI128" s="252"/>
      <c r="BLJ128" s="253"/>
      <c r="BLO128" s="254"/>
      <c r="BLR128" s="252"/>
      <c r="BLS128" s="252"/>
      <c r="BLT128" s="252"/>
      <c r="BLU128" s="252"/>
      <c r="BLV128" s="253"/>
      <c r="BLW128" s="253"/>
      <c r="BLX128" s="255"/>
      <c r="BLY128" s="255"/>
      <c r="BLZ128" s="256"/>
      <c r="BMC128" s="251"/>
      <c r="BMD128" s="251"/>
      <c r="BME128" s="251"/>
      <c r="BMF128" s="251"/>
      <c r="BMG128" s="251"/>
      <c r="BMH128" s="251"/>
      <c r="BMI128" s="252"/>
      <c r="BMJ128" s="253"/>
      <c r="BMO128" s="254"/>
      <c r="BMR128" s="252"/>
      <c r="BMS128" s="252"/>
      <c r="BMT128" s="252"/>
      <c r="BMU128" s="252"/>
      <c r="BMV128" s="253"/>
      <c r="BMW128" s="253"/>
      <c r="BMX128" s="255"/>
      <c r="BMY128" s="255"/>
      <c r="BMZ128" s="256"/>
      <c r="BNC128" s="251"/>
      <c r="BND128" s="251"/>
      <c r="BNE128" s="251"/>
      <c r="BNF128" s="251"/>
      <c r="BNG128" s="251"/>
      <c r="BNH128" s="251"/>
      <c r="BNI128" s="252"/>
      <c r="BNJ128" s="253"/>
      <c r="BNO128" s="254"/>
      <c r="BNR128" s="252"/>
      <c r="BNS128" s="252"/>
      <c r="BNT128" s="252"/>
      <c r="BNU128" s="252"/>
      <c r="BNV128" s="253"/>
      <c r="BNW128" s="253"/>
      <c r="BNX128" s="255"/>
      <c r="BNY128" s="255"/>
      <c r="BNZ128" s="256"/>
      <c r="BOC128" s="251"/>
      <c r="BOD128" s="251"/>
      <c r="BOE128" s="251"/>
      <c r="BOF128" s="251"/>
      <c r="BOG128" s="251"/>
      <c r="BOH128" s="251"/>
      <c r="BOI128" s="252"/>
      <c r="BOJ128" s="253"/>
      <c r="BOO128" s="254"/>
      <c r="BOR128" s="252"/>
      <c r="BOS128" s="252"/>
      <c r="BOT128" s="252"/>
      <c r="BOU128" s="252"/>
      <c r="BOV128" s="253"/>
      <c r="BOW128" s="253"/>
      <c r="BOX128" s="255"/>
      <c r="BOY128" s="255"/>
      <c r="BOZ128" s="256"/>
      <c r="BPC128" s="251"/>
      <c r="BPD128" s="251"/>
      <c r="BPE128" s="251"/>
      <c r="BPF128" s="251"/>
      <c r="BPG128" s="251"/>
      <c r="BPH128" s="251"/>
      <c r="BPI128" s="252"/>
      <c r="BPJ128" s="253"/>
      <c r="BPO128" s="254"/>
      <c r="BPR128" s="252"/>
      <c r="BPS128" s="252"/>
      <c r="BPT128" s="252"/>
      <c r="BPU128" s="252"/>
      <c r="BPV128" s="253"/>
      <c r="BPW128" s="253"/>
      <c r="BPX128" s="255"/>
      <c r="BPY128" s="255"/>
      <c r="BPZ128" s="256"/>
      <c r="BQC128" s="251"/>
      <c r="BQD128" s="251"/>
      <c r="BQE128" s="251"/>
      <c r="BQF128" s="251"/>
      <c r="BQG128" s="251"/>
      <c r="BQH128" s="251"/>
      <c r="BQI128" s="252"/>
      <c r="BQJ128" s="253"/>
      <c r="BQO128" s="254"/>
      <c r="BQR128" s="252"/>
      <c r="BQS128" s="252"/>
      <c r="BQT128" s="252"/>
      <c r="BQU128" s="252"/>
      <c r="BQV128" s="253"/>
      <c r="BQW128" s="253"/>
      <c r="BQX128" s="255"/>
      <c r="BQY128" s="255"/>
      <c r="BQZ128" s="256"/>
      <c r="BRC128" s="251"/>
      <c r="BRD128" s="251"/>
      <c r="BRE128" s="251"/>
      <c r="BRF128" s="251"/>
      <c r="BRG128" s="251"/>
      <c r="BRH128" s="251"/>
      <c r="BRI128" s="252"/>
      <c r="BRJ128" s="253"/>
      <c r="BRO128" s="254"/>
      <c r="BRR128" s="252"/>
      <c r="BRS128" s="252"/>
      <c r="BRT128" s="252"/>
      <c r="BRU128" s="252"/>
      <c r="BRV128" s="253"/>
      <c r="BRW128" s="253"/>
      <c r="BRX128" s="255"/>
      <c r="BRY128" s="255"/>
      <c r="BRZ128" s="256"/>
      <c r="BSC128" s="251"/>
      <c r="BSD128" s="251"/>
      <c r="BSE128" s="251"/>
      <c r="BSF128" s="251"/>
      <c r="BSG128" s="251"/>
      <c r="BSH128" s="251"/>
      <c r="BSI128" s="252"/>
      <c r="BSJ128" s="253"/>
      <c r="BSO128" s="254"/>
      <c r="BSR128" s="252"/>
      <c r="BSS128" s="252"/>
      <c r="BST128" s="252"/>
      <c r="BSU128" s="252"/>
      <c r="BSV128" s="253"/>
      <c r="BSW128" s="253"/>
      <c r="BSX128" s="255"/>
      <c r="BSY128" s="255"/>
      <c r="BSZ128" s="256"/>
      <c r="BTC128" s="251"/>
      <c r="BTD128" s="251"/>
      <c r="BTE128" s="251"/>
      <c r="BTF128" s="251"/>
      <c r="BTG128" s="251"/>
      <c r="BTH128" s="251"/>
      <c r="BTI128" s="252"/>
      <c r="BTJ128" s="253"/>
      <c r="BTO128" s="254"/>
      <c r="BTR128" s="252"/>
      <c r="BTS128" s="252"/>
      <c r="BTT128" s="252"/>
      <c r="BTU128" s="252"/>
      <c r="BTV128" s="253"/>
      <c r="BTW128" s="253"/>
      <c r="BTX128" s="255"/>
      <c r="BTY128" s="255"/>
      <c r="BTZ128" s="256"/>
      <c r="BUC128" s="251"/>
      <c r="BUD128" s="251"/>
      <c r="BUE128" s="251"/>
      <c r="BUF128" s="251"/>
      <c r="BUG128" s="251"/>
      <c r="BUH128" s="251"/>
      <c r="BUI128" s="252"/>
      <c r="BUJ128" s="253"/>
      <c r="BUO128" s="254"/>
      <c r="BUR128" s="252"/>
      <c r="BUS128" s="252"/>
      <c r="BUT128" s="252"/>
      <c r="BUU128" s="252"/>
      <c r="BUV128" s="253"/>
      <c r="BUW128" s="253"/>
      <c r="BUX128" s="255"/>
      <c r="BUY128" s="255"/>
      <c r="BUZ128" s="256"/>
      <c r="BVC128" s="251"/>
      <c r="BVD128" s="251"/>
      <c r="BVE128" s="251"/>
      <c r="BVF128" s="251"/>
      <c r="BVG128" s="251"/>
      <c r="BVH128" s="251"/>
      <c r="BVI128" s="252"/>
      <c r="BVJ128" s="253"/>
      <c r="BVO128" s="254"/>
      <c r="BVR128" s="252"/>
      <c r="BVS128" s="252"/>
      <c r="BVT128" s="252"/>
      <c r="BVU128" s="252"/>
      <c r="BVV128" s="253"/>
      <c r="BVW128" s="253"/>
      <c r="BVX128" s="255"/>
      <c r="BVY128" s="255"/>
      <c r="BVZ128" s="256"/>
      <c r="BWC128" s="251"/>
      <c r="BWD128" s="251"/>
      <c r="BWE128" s="251"/>
      <c r="BWF128" s="251"/>
      <c r="BWG128" s="251"/>
      <c r="BWH128" s="251"/>
      <c r="BWI128" s="252"/>
      <c r="BWJ128" s="253"/>
      <c r="BWO128" s="254"/>
      <c r="BWR128" s="252"/>
      <c r="BWS128" s="252"/>
      <c r="BWT128" s="252"/>
      <c r="BWU128" s="252"/>
      <c r="BWV128" s="253"/>
      <c r="BWW128" s="253"/>
      <c r="BWX128" s="255"/>
      <c r="BWY128" s="255"/>
      <c r="BWZ128" s="256"/>
      <c r="BXC128" s="251"/>
      <c r="BXD128" s="251"/>
      <c r="BXE128" s="251"/>
      <c r="BXF128" s="251"/>
      <c r="BXG128" s="251"/>
      <c r="BXH128" s="251"/>
      <c r="BXI128" s="252"/>
      <c r="BXJ128" s="253"/>
      <c r="BXO128" s="254"/>
      <c r="BXR128" s="252"/>
      <c r="BXS128" s="252"/>
      <c r="BXT128" s="252"/>
      <c r="BXU128" s="252"/>
      <c r="BXV128" s="253"/>
      <c r="BXW128" s="253"/>
      <c r="BXX128" s="255"/>
      <c r="BXY128" s="255"/>
      <c r="BXZ128" s="256"/>
      <c r="BYC128" s="251"/>
      <c r="BYD128" s="251"/>
      <c r="BYE128" s="251"/>
      <c r="BYF128" s="251"/>
      <c r="BYG128" s="251"/>
      <c r="BYH128" s="251"/>
      <c r="BYI128" s="252"/>
      <c r="BYJ128" s="253"/>
      <c r="BYO128" s="254"/>
      <c r="BYR128" s="252"/>
      <c r="BYS128" s="252"/>
      <c r="BYT128" s="252"/>
      <c r="BYU128" s="252"/>
      <c r="BYV128" s="253"/>
      <c r="BYW128" s="253"/>
      <c r="BYX128" s="255"/>
      <c r="BYY128" s="255"/>
      <c r="BYZ128" s="256"/>
      <c r="BZC128" s="251"/>
      <c r="BZD128" s="251"/>
      <c r="BZE128" s="251"/>
      <c r="BZF128" s="251"/>
      <c r="BZG128" s="251"/>
      <c r="BZH128" s="251"/>
      <c r="BZI128" s="252"/>
      <c r="BZJ128" s="253"/>
      <c r="BZO128" s="254"/>
      <c r="BZR128" s="252"/>
      <c r="BZS128" s="252"/>
      <c r="BZT128" s="252"/>
      <c r="BZU128" s="252"/>
      <c r="BZV128" s="253"/>
      <c r="BZW128" s="253"/>
      <c r="BZX128" s="255"/>
      <c r="BZY128" s="255"/>
      <c r="BZZ128" s="256"/>
      <c r="CAC128" s="251"/>
      <c r="CAD128" s="251"/>
      <c r="CAE128" s="251"/>
      <c r="CAF128" s="251"/>
      <c r="CAG128" s="251"/>
      <c r="CAH128" s="251"/>
      <c r="CAI128" s="252"/>
      <c r="CAJ128" s="253"/>
      <c r="CAO128" s="254"/>
      <c r="CAR128" s="252"/>
      <c r="CAS128" s="252"/>
      <c r="CAT128" s="252"/>
      <c r="CAU128" s="252"/>
      <c r="CAV128" s="253"/>
      <c r="CAW128" s="253"/>
      <c r="CAX128" s="255"/>
      <c r="CAY128" s="255"/>
      <c r="CAZ128" s="256"/>
      <c r="CBC128" s="251"/>
      <c r="CBD128" s="251"/>
      <c r="CBE128" s="251"/>
      <c r="CBF128" s="251"/>
      <c r="CBG128" s="251"/>
      <c r="CBH128" s="251"/>
      <c r="CBI128" s="252"/>
      <c r="CBJ128" s="253"/>
      <c r="CBO128" s="254"/>
      <c r="CBR128" s="252"/>
      <c r="CBS128" s="252"/>
      <c r="CBT128" s="252"/>
      <c r="CBU128" s="252"/>
      <c r="CBV128" s="253"/>
      <c r="CBW128" s="253"/>
      <c r="CBX128" s="255"/>
      <c r="CBY128" s="255"/>
      <c r="CBZ128" s="256"/>
      <c r="CCC128" s="251"/>
      <c r="CCD128" s="251"/>
      <c r="CCE128" s="251"/>
      <c r="CCF128" s="251"/>
      <c r="CCG128" s="251"/>
      <c r="CCH128" s="251"/>
      <c r="CCI128" s="252"/>
      <c r="CCJ128" s="253"/>
      <c r="CCO128" s="254"/>
      <c r="CCR128" s="252"/>
      <c r="CCS128" s="252"/>
      <c r="CCT128" s="252"/>
      <c r="CCU128" s="252"/>
      <c r="CCV128" s="253"/>
      <c r="CCW128" s="253"/>
      <c r="CCX128" s="255"/>
      <c r="CCY128" s="255"/>
      <c r="CCZ128" s="256"/>
      <c r="CDC128" s="251"/>
      <c r="CDD128" s="251"/>
      <c r="CDE128" s="251"/>
      <c r="CDF128" s="251"/>
      <c r="CDG128" s="251"/>
      <c r="CDH128" s="251"/>
      <c r="CDI128" s="252"/>
      <c r="CDJ128" s="253"/>
      <c r="CDO128" s="254"/>
      <c r="CDR128" s="252"/>
      <c r="CDS128" s="252"/>
      <c r="CDT128" s="252"/>
      <c r="CDU128" s="252"/>
      <c r="CDV128" s="253"/>
      <c r="CDW128" s="253"/>
      <c r="CDX128" s="255"/>
      <c r="CDY128" s="255"/>
      <c r="CDZ128" s="256"/>
      <c r="CEC128" s="251"/>
      <c r="CED128" s="251"/>
      <c r="CEE128" s="251"/>
      <c r="CEF128" s="251"/>
      <c r="CEG128" s="251"/>
      <c r="CEH128" s="251"/>
      <c r="CEI128" s="252"/>
      <c r="CEJ128" s="253"/>
      <c r="CEO128" s="254"/>
      <c r="CER128" s="252"/>
      <c r="CES128" s="252"/>
      <c r="CET128" s="252"/>
      <c r="CEU128" s="252"/>
      <c r="CEV128" s="253"/>
      <c r="CEW128" s="253"/>
      <c r="CEX128" s="255"/>
      <c r="CEY128" s="255"/>
      <c r="CEZ128" s="256"/>
      <c r="CFC128" s="251"/>
      <c r="CFD128" s="251"/>
      <c r="CFE128" s="251"/>
      <c r="CFF128" s="251"/>
      <c r="CFG128" s="251"/>
      <c r="CFH128" s="251"/>
      <c r="CFI128" s="252"/>
      <c r="CFJ128" s="253"/>
      <c r="CFO128" s="254"/>
      <c r="CFR128" s="252"/>
      <c r="CFS128" s="252"/>
      <c r="CFT128" s="252"/>
      <c r="CFU128" s="252"/>
      <c r="CFV128" s="253"/>
      <c r="CFW128" s="253"/>
      <c r="CFX128" s="255"/>
      <c r="CFY128" s="255"/>
      <c r="CFZ128" s="256"/>
      <c r="CGC128" s="251"/>
      <c r="CGD128" s="251"/>
      <c r="CGE128" s="251"/>
      <c r="CGF128" s="251"/>
      <c r="CGG128" s="251"/>
      <c r="CGH128" s="251"/>
      <c r="CGI128" s="252"/>
      <c r="CGJ128" s="253"/>
      <c r="CGO128" s="254"/>
      <c r="CGR128" s="252"/>
      <c r="CGS128" s="252"/>
      <c r="CGT128" s="252"/>
      <c r="CGU128" s="252"/>
      <c r="CGV128" s="253"/>
      <c r="CGW128" s="253"/>
      <c r="CGX128" s="255"/>
      <c r="CGY128" s="255"/>
      <c r="CGZ128" s="256"/>
      <c r="CHC128" s="251"/>
      <c r="CHD128" s="251"/>
      <c r="CHE128" s="251"/>
      <c r="CHF128" s="251"/>
      <c r="CHG128" s="251"/>
      <c r="CHH128" s="251"/>
      <c r="CHI128" s="252"/>
      <c r="CHJ128" s="253"/>
      <c r="CHO128" s="254"/>
      <c r="CHR128" s="252"/>
      <c r="CHS128" s="252"/>
      <c r="CHT128" s="252"/>
      <c r="CHU128" s="252"/>
      <c r="CHV128" s="253"/>
      <c r="CHW128" s="253"/>
      <c r="CHX128" s="255"/>
      <c r="CHY128" s="255"/>
      <c r="CHZ128" s="256"/>
      <c r="CIC128" s="251"/>
      <c r="CID128" s="251"/>
      <c r="CIE128" s="251"/>
      <c r="CIF128" s="251"/>
      <c r="CIG128" s="251"/>
      <c r="CIH128" s="251"/>
      <c r="CII128" s="252"/>
      <c r="CIJ128" s="253"/>
      <c r="CIO128" s="254"/>
      <c r="CIR128" s="252"/>
      <c r="CIS128" s="252"/>
      <c r="CIT128" s="252"/>
      <c r="CIU128" s="252"/>
      <c r="CIV128" s="253"/>
      <c r="CIW128" s="253"/>
      <c r="CIX128" s="255"/>
      <c r="CIY128" s="255"/>
      <c r="CIZ128" s="256"/>
      <c r="CJC128" s="251"/>
      <c r="CJD128" s="251"/>
      <c r="CJE128" s="251"/>
      <c r="CJF128" s="251"/>
      <c r="CJG128" s="251"/>
      <c r="CJH128" s="251"/>
      <c r="CJI128" s="252"/>
      <c r="CJJ128" s="253"/>
      <c r="CJO128" s="254"/>
      <c r="CJR128" s="252"/>
      <c r="CJS128" s="252"/>
      <c r="CJT128" s="252"/>
      <c r="CJU128" s="252"/>
      <c r="CJV128" s="253"/>
      <c r="CJW128" s="253"/>
      <c r="CJX128" s="255"/>
      <c r="CJY128" s="255"/>
      <c r="CJZ128" s="256"/>
      <c r="CKC128" s="251"/>
      <c r="CKD128" s="251"/>
      <c r="CKE128" s="251"/>
      <c r="CKF128" s="251"/>
      <c r="CKG128" s="251"/>
      <c r="CKH128" s="251"/>
      <c r="CKI128" s="252"/>
      <c r="CKJ128" s="253"/>
      <c r="CKO128" s="254"/>
      <c r="CKR128" s="252"/>
      <c r="CKS128" s="252"/>
      <c r="CKT128" s="252"/>
      <c r="CKU128" s="252"/>
      <c r="CKV128" s="253"/>
      <c r="CKW128" s="253"/>
      <c r="CKX128" s="255"/>
      <c r="CKY128" s="255"/>
      <c r="CKZ128" s="256"/>
      <c r="CLC128" s="251"/>
      <c r="CLD128" s="251"/>
      <c r="CLE128" s="251"/>
      <c r="CLF128" s="251"/>
      <c r="CLG128" s="251"/>
      <c r="CLH128" s="251"/>
      <c r="CLI128" s="252"/>
      <c r="CLJ128" s="253"/>
      <c r="CLO128" s="254"/>
      <c r="CLR128" s="252"/>
      <c r="CLS128" s="252"/>
      <c r="CLT128" s="252"/>
      <c r="CLU128" s="252"/>
      <c r="CLV128" s="253"/>
      <c r="CLW128" s="253"/>
      <c r="CLX128" s="255"/>
      <c r="CLY128" s="255"/>
      <c r="CLZ128" s="256"/>
      <c r="CMC128" s="251"/>
      <c r="CMD128" s="251"/>
      <c r="CME128" s="251"/>
      <c r="CMF128" s="251"/>
      <c r="CMG128" s="251"/>
      <c r="CMH128" s="251"/>
      <c r="CMI128" s="252"/>
      <c r="CMJ128" s="253"/>
      <c r="CMO128" s="254"/>
      <c r="CMR128" s="252"/>
      <c r="CMS128" s="252"/>
      <c r="CMT128" s="252"/>
      <c r="CMU128" s="252"/>
      <c r="CMV128" s="253"/>
      <c r="CMW128" s="253"/>
      <c r="CMX128" s="255"/>
      <c r="CMY128" s="255"/>
      <c r="CMZ128" s="256"/>
      <c r="CNC128" s="251"/>
      <c r="CND128" s="251"/>
      <c r="CNE128" s="251"/>
      <c r="CNF128" s="251"/>
      <c r="CNG128" s="251"/>
      <c r="CNH128" s="251"/>
      <c r="CNI128" s="252"/>
      <c r="CNJ128" s="253"/>
      <c r="CNO128" s="254"/>
      <c r="CNR128" s="252"/>
      <c r="CNS128" s="252"/>
      <c r="CNT128" s="252"/>
      <c r="CNU128" s="252"/>
      <c r="CNV128" s="253"/>
      <c r="CNW128" s="253"/>
      <c r="CNX128" s="255"/>
      <c r="CNY128" s="255"/>
      <c r="CNZ128" s="256"/>
      <c r="COC128" s="251"/>
      <c r="COD128" s="251"/>
      <c r="COE128" s="251"/>
      <c r="COF128" s="251"/>
      <c r="COG128" s="251"/>
      <c r="COH128" s="251"/>
      <c r="COI128" s="252"/>
      <c r="COJ128" s="253"/>
      <c r="COO128" s="254"/>
      <c r="COR128" s="252"/>
      <c r="COS128" s="252"/>
      <c r="COT128" s="252"/>
      <c r="COU128" s="252"/>
      <c r="COV128" s="253"/>
      <c r="COW128" s="253"/>
      <c r="COX128" s="255"/>
      <c r="COY128" s="255"/>
      <c r="COZ128" s="256"/>
      <c r="CPC128" s="251"/>
      <c r="CPD128" s="251"/>
      <c r="CPE128" s="251"/>
      <c r="CPF128" s="251"/>
      <c r="CPG128" s="251"/>
      <c r="CPH128" s="251"/>
      <c r="CPI128" s="252"/>
      <c r="CPJ128" s="253"/>
      <c r="CPO128" s="254"/>
      <c r="CPR128" s="252"/>
      <c r="CPS128" s="252"/>
      <c r="CPT128" s="252"/>
      <c r="CPU128" s="252"/>
      <c r="CPV128" s="253"/>
      <c r="CPW128" s="253"/>
      <c r="CPX128" s="255"/>
      <c r="CPY128" s="255"/>
      <c r="CPZ128" s="256"/>
      <c r="CQC128" s="251"/>
      <c r="CQD128" s="251"/>
      <c r="CQE128" s="251"/>
      <c r="CQF128" s="251"/>
      <c r="CQG128" s="251"/>
      <c r="CQH128" s="251"/>
      <c r="CQI128" s="252"/>
      <c r="CQJ128" s="253"/>
      <c r="CQO128" s="254"/>
      <c r="CQR128" s="252"/>
      <c r="CQS128" s="252"/>
      <c r="CQT128" s="252"/>
      <c r="CQU128" s="252"/>
      <c r="CQV128" s="253"/>
      <c r="CQW128" s="253"/>
      <c r="CQX128" s="255"/>
      <c r="CQY128" s="255"/>
      <c r="CQZ128" s="256"/>
      <c r="CRC128" s="251"/>
      <c r="CRD128" s="251"/>
      <c r="CRE128" s="251"/>
      <c r="CRF128" s="251"/>
      <c r="CRG128" s="251"/>
      <c r="CRH128" s="251"/>
      <c r="CRI128" s="252"/>
      <c r="CRJ128" s="253"/>
      <c r="CRO128" s="254"/>
      <c r="CRR128" s="252"/>
      <c r="CRS128" s="252"/>
      <c r="CRT128" s="252"/>
      <c r="CRU128" s="252"/>
      <c r="CRV128" s="253"/>
      <c r="CRW128" s="253"/>
      <c r="CRX128" s="255"/>
      <c r="CRY128" s="255"/>
      <c r="CRZ128" s="256"/>
      <c r="CSC128" s="251"/>
      <c r="CSD128" s="251"/>
      <c r="CSE128" s="251"/>
      <c r="CSF128" s="251"/>
      <c r="CSG128" s="251"/>
      <c r="CSH128" s="251"/>
      <c r="CSI128" s="252"/>
      <c r="CSJ128" s="253"/>
      <c r="CSO128" s="254"/>
      <c r="CSR128" s="252"/>
      <c r="CSS128" s="252"/>
      <c r="CST128" s="252"/>
      <c r="CSU128" s="252"/>
      <c r="CSV128" s="253"/>
      <c r="CSW128" s="253"/>
      <c r="CSX128" s="255"/>
      <c r="CSY128" s="255"/>
      <c r="CSZ128" s="256"/>
      <c r="CTC128" s="251"/>
      <c r="CTD128" s="251"/>
      <c r="CTE128" s="251"/>
      <c r="CTF128" s="251"/>
      <c r="CTG128" s="251"/>
      <c r="CTH128" s="251"/>
      <c r="CTI128" s="252"/>
      <c r="CTJ128" s="253"/>
      <c r="CTO128" s="254"/>
      <c r="CTR128" s="252"/>
      <c r="CTS128" s="252"/>
      <c r="CTT128" s="252"/>
      <c r="CTU128" s="252"/>
      <c r="CTV128" s="253"/>
      <c r="CTW128" s="253"/>
      <c r="CTX128" s="255"/>
      <c r="CTY128" s="255"/>
      <c r="CTZ128" s="256"/>
      <c r="CUC128" s="251"/>
      <c r="CUD128" s="251"/>
      <c r="CUE128" s="251"/>
      <c r="CUF128" s="251"/>
      <c r="CUG128" s="251"/>
      <c r="CUH128" s="251"/>
      <c r="CUI128" s="252"/>
      <c r="CUJ128" s="253"/>
      <c r="CUO128" s="254"/>
      <c r="CUR128" s="252"/>
      <c r="CUS128" s="252"/>
      <c r="CUT128" s="252"/>
      <c r="CUU128" s="252"/>
      <c r="CUV128" s="253"/>
      <c r="CUW128" s="253"/>
      <c r="CUX128" s="255"/>
      <c r="CUY128" s="255"/>
      <c r="CUZ128" s="256"/>
      <c r="CVC128" s="251"/>
      <c r="CVD128" s="251"/>
      <c r="CVE128" s="251"/>
      <c r="CVF128" s="251"/>
      <c r="CVG128" s="251"/>
      <c r="CVH128" s="251"/>
      <c r="CVI128" s="252"/>
      <c r="CVJ128" s="253"/>
      <c r="CVO128" s="254"/>
      <c r="CVR128" s="252"/>
      <c r="CVS128" s="252"/>
      <c r="CVT128" s="252"/>
      <c r="CVU128" s="252"/>
      <c r="CVV128" s="253"/>
      <c r="CVW128" s="253"/>
      <c r="CVX128" s="255"/>
      <c r="CVY128" s="255"/>
      <c r="CVZ128" s="256"/>
      <c r="CWC128" s="251"/>
      <c r="CWD128" s="251"/>
      <c r="CWE128" s="251"/>
      <c r="CWF128" s="251"/>
      <c r="CWG128" s="251"/>
      <c r="CWH128" s="251"/>
      <c r="CWI128" s="252"/>
      <c r="CWJ128" s="253"/>
      <c r="CWO128" s="254"/>
      <c r="CWR128" s="252"/>
      <c r="CWS128" s="252"/>
      <c r="CWT128" s="252"/>
      <c r="CWU128" s="252"/>
      <c r="CWV128" s="253"/>
      <c r="CWW128" s="253"/>
      <c r="CWX128" s="255"/>
      <c r="CWY128" s="255"/>
      <c r="CWZ128" s="256"/>
      <c r="CXC128" s="251"/>
      <c r="CXD128" s="251"/>
      <c r="CXE128" s="251"/>
      <c r="CXF128" s="251"/>
      <c r="CXG128" s="251"/>
      <c r="CXH128" s="251"/>
      <c r="CXI128" s="252"/>
      <c r="CXJ128" s="253"/>
      <c r="CXO128" s="254"/>
      <c r="CXR128" s="252"/>
      <c r="CXS128" s="252"/>
      <c r="CXT128" s="252"/>
      <c r="CXU128" s="252"/>
      <c r="CXV128" s="253"/>
      <c r="CXW128" s="253"/>
      <c r="CXX128" s="255"/>
      <c r="CXY128" s="255"/>
      <c r="CXZ128" s="256"/>
      <c r="CYC128" s="251"/>
      <c r="CYD128" s="251"/>
      <c r="CYE128" s="251"/>
      <c r="CYF128" s="251"/>
      <c r="CYG128" s="251"/>
      <c r="CYH128" s="251"/>
      <c r="CYI128" s="252"/>
      <c r="CYJ128" s="253"/>
      <c r="CYO128" s="254"/>
      <c r="CYR128" s="252"/>
      <c r="CYS128" s="252"/>
      <c r="CYT128" s="252"/>
      <c r="CYU128" s="252"/>
      <c r="CYV128" s="253"/>
      <c r="CYW128" s="253"/>
      <c r="CYX128" s="255"/>
      <c r="CYY128" s="255"/>
      <c r="CYZ128" s="256"/>
      <c r="CZC128" s="251"/>
      <c r="CZD128" s="251"/>
      <c r="CZE128" s="251"/>
      <c r="CZF128" s="251"/>
      <c r="CZG128" s="251"/>
      <c r="CZH128" s="251"/>
      <c r="CZI128" s="252"/>
      <c r="CZJ128" s="253"/>
      <c r="CZO128" s="254"/>
      <c r="CZR128" s="252"/>
      <c r="CZS128" s="252"/>
      <c r="CZT128" s="252"/>
      <c r="CZU128" s="252"/>
      <c r="CZV128" s="253"/>
      <c r="CZW128" s="253"/>
      <c r="CZX128" s="255"/>
      <c r="CZY128" s="255"/>
      <c r="CZZ128" s="256"/>
      <c r="DAC128" s="251"/>
      <c r="DAD128" s="251"/>
      <c r="DAE128" s="251"/>
      <c r="DAF128" s="251"/>
      <c r="DAG128" s="251"/>
      <c r="DAH128" s="251"/>
      <c r="DAI128" s="252"/>
      <c r="DAJ128" s="253"/>
      <c r="DAO128" s="254"/>
      <c r="DAR128" s="252"/>
      <c r="DAS128" s="252"/>
      <c r="DAT128" s="252"/>
      <c r="DAU128" s="252"/>
      <c r="DAV128" s="253"/>
      <c r="DAW128" s="253"/>
      <c r="DAX128" s="255"/>
      <c r="DAY128" s="255"/>
      <c r="DAZ128" s="256"/>
      <c r="DBC128" s="251"/>
      <c r="DBD128" s="251"/>
      <c r="DBE128" s="251"/>
      <c r="DBF128" s="251"/>
      <c r="DBG128" s="251"/>
      <c r="DBH128" s="251"/>
      <c r="DBI128" s="252"/>
      <c r="DBJ128" s="253"/>
      <c r="DBO128" s="254"/>
      <c r="DBR128" s="252"/>
      <c r="DBS128" s="252"/>
      <c r="DBT128" s="252"/>
      <c r="DBU128" s="252"/>
      <c r="DBV128" s="253"/>
      <c r="DBW128" s="253"/>
      <c r="DBX128" s="255"/>
      <c r="DBY128" s="255"/>
      <c r="DBZ128" s="256"/>
      <c r="DCC128" s="251"/>
      <c r="DCD128" s="251"/>
      <c r="DCE128" s="251"/>
      <c r="DCF128" s="251"/>
      <c r="DCG128" s="251"/>
      <c r="DCH128" s="251"/>
      <c r="DCI128" s="252"/>
      <c r="DCJ128" s="253"/>
      <c r="DCO128" s="254"/>
      <c r="DCR128" s="252"/>
      <c r="DCS128" s="252"/>
      <c r="DCT128" s="252"/>
      <c r="DCU128" s="252"/>
      <c r="DCV128" s="253"/>
      <c r="DCW128" s="253"/>
      <c r="DCX128" s="255"/>
      <c r="DCY128" s="255"/>
      <c r="DCZ128" s="256"/>
      <c r="DDC128" s="251"/>
      <c r="DDD128" s="251"/>
      <c r="DDE128" s="251"/>
      <c r="DDF128" s="251"/>
      <c r="DDG128" s="251"/>
      <c r="DDH128" s="251"/>
      <c r="DDI128" s="252"/>
      <c r="DDJ128" s="253"/>
      <c r="DDO128" s="254"/>
      <c r="DDR128" s="252"/>
      <c r="DDS128" s="252"/>
      <c r="DDT128" s="252"/>
      <c r="DDU128" s="252"/>
      <c r="DDV128" s="253"/>
      <c r="DDW128" s="253"/>
      <c r="DDX128" s="255"/>
      <c r="DDY128" s="255"/>
      <c r="DDZ128" s="256"/>
      <c r="DEC128" s="251"/>
      <c r="DED128" s="251"/>
      <c r="DEE128" s="251"/>
      <c r="DEF128" s="251"/>
      <c r="DEG128" s="251"/>
      <c r="DEH128" s="251"/>
      <c r="DEI128" s="252"/>
      <c r="DEJ128" s="253"/>
      <c r="DEO128" s="254"/>
      <c r="DER128" s="252"/>
      <c r="DES128" s="252"/>
      <c r="DET128" s="252"/>
      <c r="DEU128" s="252"/>
      <c r="DEV128" s="253"/>
      <c r="DEW128" s="253"/>
      <c r="DEX128" s="255"/>
      <c r="DEY128" s="255"/>
      <c r="DEZ128" s="256"/>
      <c r="DFC128" s="251"/>
      <c r="DFD128" s="251"/>
      <c r="DFE128" s="251"/>
      <c r="DFF128" s="251"/>
      <c r="DFG128" s="251"/>
      <c r="DFH128" s="251"/>
      <c r="DFI128" s="252"/>
      <c r="DFJ128" s="253"/>
      <c r="DFO128" s="254"/>
      <c r="DFR128" s="252"/>
      <c r="DFS128" s="252"/>
      <c r="DFT128" s="252"/>
      <c r="DFU128" s="252"/>
      <c r="DFV128" s="253"/>
      <c r="DFW128" s="253"/>
      <c r="DFX128" s="255"/>
      <c r="DFY128" s="255"/>
      <c r="DFZ128" s="256"/>
      <c r="DGC128" s="251"/>
      <c r="DGD128" s="251"/>
      <c r="DGE128" s="251"/>
      <c r="DGF128" s="251"/>
      <c r="DGG128" s="251"/>
      <c r="DGH128" s="251"/>
      <c r="DGI128" s="252"/>
      <c r="DGJ128" s="253"/>
      <c r="DGO128" s="254"/>
      <c r="DGR128" s="252"/>
      <c r="DGS128" s="252"/>
      <c r="DGT128" s="252"/>
      <c r="DGU128" s="252"/>
      <c r="DGV128" s="253"/>
      <c r="DGW128" s="253"/>
      <c r="DGX128" s="255"/>
      <c r="DGY128" s="255"/>
      <c r="DGZ128" s="256"/>
      <c r="DHC128" s="251"/>
      <c r="DHD128" s="251"/>
      <c r="DHE128" s="251"/>
      <c r="DHF128" s="251"/>
      <c r="DHG128" s="251"/>
      <c r="DHH128" s="251"/>
      <c r="DHI128" s="252"/>
      <c r="DHJ128" s="253"/>
      <c r="DHO128" s="254"/>
      <c r="DHR128" s="252"/>
      <c r="DHS128" s="252"/>
      <c r="DHT128" s="252"/>
      <c r="DHU128" s="252"/>
      <c r="DHV128" s="253"/>
      <c r="DHW128" s="253"/>
      <c r="DHX128" s="255"/>
      <c r="DHY128" s="255"/>
      <c r="DHZ128" s="256"/>
      <c r="DIC128" s="251"/>
      <c r="DID128" s="251"/>
      <c r="DIE128" s="251"/>
      <c r="DIF128" s="251"/>
      <c r="DIG128" s="251"/>
      <c r="DIH128" s="251"/>
      <c r="DII128" s="252"/>
      <c r="DIJ128" s="253"/>
      <c r="DIO128" s="254"/>
      <c r="DIR128" s="252"/>
      <c r="DIS128" s="252"/>
      <c r="DIT128" s="252"/>
      <c r="DIU128" s="252"/>
      <c r="DIV128" s="253"/>
      <c r="DIW128" s="253"/>
      <c r="DIX128" s="255"/>
      <c r="DIY128" s="255"/>
      <c r="DIZ128" s="256"/>
      <c r="DJC128" s="251"/>
      <c r="DJD128" s="251"/>
      <c r="DJE128" s="251"/>
      <c r="DJF128" s="251"/>
      <c r="DJG128" s="251"/>
      <c r="DJH128" s="251"/>
      <c r="DJI128" s="252"/>
      <c r="DJJ128" s="253"/>
      <c r="DJO128" s="254"/>
      <c r="DJR128" s="252"/>
      <c r="DJS128" s="252"/>
      <c r="DJT128" s="252"/>
      <c r="DJU128" s="252"/>
      <c r="DJV128" s="253"/>
      <c r="DJW128" s="253"/>
      <c r="DJX128" s="255"/>
      <c r="DJY128" s="255"/>
      <c r="DJZ128" s="256"/>
      <c r="DKC128" s="251"/>
      <c r="DKD128" s="251"/>
      <c r="DKE128" s="251"/>
      <c r="DKF128" s="251"/>
      <c r="DKG128" s="251"/>
      <c r="DKH128" s="251"/>
      <c r="DKI128" s="252"/>
      <c r="DKJ128" s="253"/>
      <c r="DKO128" s="254"/>
      <c r="DKR128" s="252"/>
      <c r="DKS128" s="252"/>
      <c r="DKT128" s="252"/>
      <c r="DKU128" s="252"/>
      <c r="DKV128" s="253"/>
      <c r="DKW128" s="253"/>
      <c r="DKX128" s="255"/>
      <c r="DKY128" s="255"/>
      <c r="DKZ128" s="256"/>
      <c r="DLC128" s="251"/>
      <c r="DLD128" s="251"/>
      <c r="DLE128" s="251"/>
      <c r="DLF128" s="251"/>
      <c r="DLG128" s="251"/>
      <c r="DLH128" s="251"/>
      <c r="DLI128" s="252"/>
      <c r="DLJ128" s="253"/>
      <c r="DLO128" s="254"/>
      <c r="DLR128" s="252"/>
      <c r="DLS128" s="252"/>
      <c r="DLT128" s="252"/>
      <c r="DLU128" s="252"/>
      <c r="DLV128" s="253"/>
      <c r="DLW128" s="253"/>
      <c r="DLX128" s="255"/>
      <c r="DLY128" s="255"/>
      <c r="DLZ128" s="256"/>
      <c r="DMC128" s="251"/>
      <c r="DMD128" s="251"/>
      <c r="DME128" s="251"/>
      <c r="DMF128" s="251"/>
      <c r="DMG128" s="251"/>
      <c r="DMH128" s="251"/>
      <c r="DMI128" s="252"/>
      <c r="DMJ128" s="253"/>
      <c r="DMO128" s="254"/>
      <c r="DMR128" s="252"/>
      <c r="DMS128" s="252"/>
      <c r="DMT128" s="252"/>
      <c r="DMU128" s="252"/>
      <c r="DMV128" s="253"/>
      <c r="DMW128" s="253"/>
      <c r="DMX128" s="255"/>
      <c r="DMY128" s="255"/>
      <c r="DMZ128" s="256"/>
      <c r="DNC128" s="251"/>
      <c r="DND128" s="251"/>
      <c r="DNE128" s="251"/>
      <c r="DNF128" s="251"/>
      <c r="DNG128" s="251"/>
      <c r="DNH128" s="251"/>
      <c r="DNI128" s="252"/>
      <c r="DNJ128" s="253"/>
      <c r="DNO128" s="254"/>
      <c r="DNR128" s="252"/>
      <c r="DNS128" s="252"/>
      <c r="DNT128" s="252"/>
      <c r="DNU128" s="252"/>
      <c r="DNV128" s="253"/>
      <c r="DNW128" s="253"/>
      <c r="DNX128" s="255"/>
      <c r="DNY128" s="255"/>
      <c r="DNZ128" s="256"/>
      <c r="DOC128" s="251"/>
      <c r="DOD128" s="251"/>
      <c r="DOE128" s="251"/>
      <c r="DOF128" s="251"/>
      <c r="DOG128" s="251"/>
      <c r="DOH128" s="251"/>
      <c r="DOI128" s="252"/>
      <c r="DOJ128" s="253"/>
      <c r="DOO128" s="254"/>
      <c r="DOR128" s="252"/>
      <c r="DOS128" s="252"/>
      <c r="DOT128" s="252"/>
      <c r="DOU128" s="252"/>
      <c r="DOV128" s="253"/>
      <c r="DOW128" s="253"/>
      <c r="DOX128" s="255"/>
      <c r="DOY128" s="255"/>
      <c r="DOZ128" s="256"/>
      <c r="DPC128" s="251"/>
      <c r="DPD128" s="251"/>
      <c r="DPE128" s="251"/>
      <c r="DPF128" s="251"/>
      <c r="DPG128" s="251"/>
      <c r="DPH128" s="251"/>
      <c r="DPI128" s="252"/>
      <c r="DPJ128" s="253"/>
      <c r="DPO128" s="254"/>
      <c r="DPR128" s="252"/>
      <c r="DPS128" s="252"/>
      <c r="DPT128" s="252"/>
      <c r="DPU128" s="252"/>
      <c r="DPV128" s="253"/>
      <c r="DPW128" s="253"/>
      <c r="DPX128" s="255"/>
      <c r="DPY128" s="255"/>
      <c r="DPZ128" s="256"/>
      <c r="DQC128" s="251"/>
      <c r="DQD128" s="251"/>
      <c r="DQE128" s="251"/>
      <c r="DQF128" s="251"/>
      <c r="DQG128" s="251"/>
      <c r="DQH128" s="251"/>
      <c r="DQI128" s="252"/>
      <c r="DQJ128" s="253"/>
      <c r="DQO128" s="254"/>
      <c r="DQR128" s="252"/>
      <c r="DQS128" s="252"/>
      <c r="DQT128" s="252"/>
      <c r="DQU128" s="252"/>
      <c r="DQV128" s="253"/>
      <c r="DQW128" s="253"/>
      <c r="DQX128" s="255"/>
      <c r="DQY128" s="255"/>
      <c r="DQZ128" s="256"/>
      <c r="DRC128" s="251"/>
      <c r="DRD128" s="251"/>
      <c r="DRE128" s="251"/>
      <c r="DRF128" s="251"/>
      <c r="DRG128" s="251"/>
      <c r="DRH128" s="251"/>
      <c r="DRI128" s="252"/>
      <c r="DRJ128" s="253"/>
      <c r="DRO128" s="254"/>
      <c r="DRR128" s="252"/>
      <c r="DRS128" s="252"/>
      <c r="DRT128" s="252"/>
      <c r="DRU128" s="252"/>
      <c r="DRV128" s="253"/>
      <c r="DRW128" s="253"/>
      <c r="DRX128" s="255"/>
      <c r="DRY128" s="255"/>
      <c r="DRZ128" s="256"/>
      <c r="DSC128" s="251"/>
      <c r="DSD128" s="251"/>
      <c r="DSE128" s="251"/>
      <c r="DSF128" s="251"/>
      <c r="DSG128" s="251"/>
      <c r="DSH128" s="251"/>
      <c r="DSI128" s="252"/>
      <c r="DSJ128" s="253"/>
      <c r="DSO128" s="254"/>
      <c r="DSR128" s="252"/>
      <c r="DSS128" s="252"/>
      <c r="DST128" s="252"/>
      <c r="DSU128" s="252"/>
      <c r="DSV128" s="253"/>
      <c r="DSW128" s="253"/>
      <c r="DSX128" s="255"/>
      <c r="DSY128" s="255"/>
      <c r="DSZ128" s="256"/>
      <c r="DTC128" s="251"/>
      <c r="DTD128" s="251"/>
      <c r="DTE128" s="251"/>
      <c r="DTF128" s="251"/>
      <c r="DTG128" s="251"/>
      <c r="DTH128" s="251"/>
      <c r="DTI128" s="252"/>
      <c r="DTJ128" s="253"/>
      <c r="DTO128" s="254"/>
      <c r="DTR128" s="252"/>
      <c r="DTS128" s="252"/>
      <c r="DTT128" s="252"/>
      <c r="DTU128" s="252"/>
      <c r="DTV128" s="253"/>
      <c r="DTW128" s="253"/>
      <c r="DTX128" s="255"/>
      <c r="DTY128" s="255"/>
      <c r="DTZ128" s="256"/>
      <c r="DUC128" s="251"/>
      <c r="DUD128" s="251"/>
      <c r="DUE128" s="251"/>
      <c r="DUF128" s="251"/>
      <c r="DUG128" s="251"/>
      <c r="DUH128" s="251"/>
      <c r="DUI128" s="252"/>
      <c r="DUJ128" s="253"/>
      <c r="DUO128" s="254"/>
      <c r="DUR128" s="252"/>
      <c r="DUS128" s="252"/>
      <c r="DUT128" s="252"/>
      <c r="DUU128" s="252"/>
      <c r="DUV128" s="253"/>
      <c r="DUW128" s="253"/>
      <c r="DUX128" s="255"/>
      <c r="DUY128" s="255"/>
      <c r="DUZ128" s="256"/>
      <c r="DVC128" s="251"/>
      <c r="DVD128" s="251"/>
      <c r="DVE128" s="251"/>
      <c r="DVF128" s="251"/>
      <c r="DVG128" s="251"/>
      <c r="DVH128" s="251"/>
      <c r="DVI128" s="252"/>
      <c r="DVJ128" s="253"/>
      <c r="DVO128" s="254"/>
      <c r="DVR128" s="252"/>
      <c r="DVS128" s="252"/>
      <c r="DVT128" s="252"/>
      <c r="DVU128" s="252"/>
      <c r="DVV128" s="253"/>
      <c r="DVW128" s="253"/>
      <c r="DVX128" s="255"/>
      <c r="DVY128" s="255"/>
      <c r="DVZ128" s="256"/>
      <c r="DWC128" s="251"/>
      <c r="DWD128" s="251"/>
      <c r="DWE128" s="251"/>
      <c r="DWF128" s="251"/>
      <c r="DWG128" s="251"/>
      <c r="DWH128" s="251"/>
      <c r="DWI128" s="252"/>
      <c r="DWJ128" s="253"/>
      <c r="DWO128" s="254"/>
      <c r="DWR128" s="252"/>
      <c r="DWS128" s="252"/>
      <c r="DWT128" s="252"/>
      <c r="DWU128" s="252"/>
      <c r="DWV128" s="253"/>
      <c r="DWW128" s="253"/>
      <c r="DWX128" s="255"/>
      <c r="DWY128" s="255"/>
      <c r="DWZ128" s="256"/>
      <c r="DXC128" s="251"/>
      <c r="DXD128" s="251"/>
      <c r="DXE128" s="251"/>
      <c r="DXF128" s="251"/>
      <c r="DXG128" s="251"/>
      <c r="DXH128" s="251"/>
      <c r="DXI128" s="252"/>
      <c r="DXJ128" s="253"/>
      <c r="DXO128" s="254"/>
      <c r="DXR128" s="252"/>
      <c r="DXS128" s="252"/>
      <c r="DXT128" s="252"/>
      <c r="DXU128" s="252"/>
      <c r="DXV128" s="253"/>
      <c r="DXW128" s="253"/>
      <c r="DXX128" s="255"/>
      <c r="DXY128" s="255"/>
      <c r="DXZ128" s="256"/>
      <c r="DYC128" s="251"/>
      <c r="DYD128" s="251"/>
      <c r="DYE128" s="251"/>
      <c r="DYF128" s="251"/>
      <c r="DYG128" s="251"/>
      <c r="DYH128" s="251"/>
      <c r="DYI128" s="252"/>
      <c r="DYJ128" s="253"/>
      <c r="DYO128" s="254"/>
      <c r="DYR128" s="252"/>
      <c r="DYS128" s="252"/>
      <c r="DYT128" s="252"/>
      <c r="DYU128" s="252"/>
      <c r="DYV128" s="253"/>
      <c r="DYW128" s="253"/>
      <c r="DYX128" s="255"/>
      <c r="DYY128" s="255"/>
      <c r="DYZ128" s="256"/>
      <c r="DZC128" s="251"/>
      <c r="DZD128" s="251"/>
      <c r="DZE128" s="251"/>
      <c r="DZF128" s="251"/>
      <c r="DZG128" s="251"/>
      <c r="DZH128" s="251"/>
      <c r="DZI128" s="252"/>
      <c r="DZJ128" s="253"/>
      <c r="DZO128" s="254"/>
      <c r="DZR128" s="252"/>
      <c r="DZS128" s="252"/>
      <c r="DZT128" s="252"/>
      <c r="DZU128" s="252"/>
      <c r="DZV128" s="253"/>
      <c r="DZW128" s="253"/>
      <c r="DZX128" s="255"/>
      <c r="DZY128" s="255"/>
      <c r="DZZ128" s="256"/>
      <c r="EAC128" s="251"/>
      <c r="EAD128" s="251"/>
      <c r="EAE128" s="251"/>
      <c r="EAF128" s="251"/>
      <c r="EAG128" s="251"/>
      <c r="EAH128" s="251"/>
      <c r="EAI128" s="252"/>
      <c r="EAJ128" s="253"/>
      <c r="EAO128" s="254"/>
      <c r="EAR128" s="252"/>
      <c r="EAS128" s="252"/>
      <c r="EAT128" s="252"/>
      <c r="EAU128" s="252"/>
      <c r="EAV128" s="253"/>
      <c r="EAW128" s="253"/>
      <c r="EAX128" s="255"/>
      <c r="EAY128" s="255"/>
      <c r="EAZ128" s="256"/>
      <c r="EBC128" s="251"/>
      <c r="EBD128" s="251"/>
      <c r="EBE128" s="251"/>
      <c r="EBF128" s="251"/>
      <c r="EBG128" s="251"/>
      <c r="EBH128" s="251"/>
      <c r="EBI128" s="252"/>
      <c r="EBJ128" s="253"/>
      <c r="EBO128" s="254"/>
      <c r="EBR128" s="252"/>
      <c r="EBS128" s="252"/>
      <c r="EBT128" s="252"/>
      <c r="EBU128" s="252"/>
      <c r="EBV128" s="253"/>
      <c r="EBW128" s="253"/>
      <c r="EBX128" s="255"/>
      <c r="EBY128" s="255"/>
      <c r="EBZ128" s="256"/>
      <c r="ECC128" s="251"/>
      <c r="ECD128" s="251"/>
      <c r="ECE128" s="251"/>
      <c r="ECF128" s="251"/>
      <c r="ECG128" s="251"/>
      <c r="ECH128" s="251"/>
      <c r="ECI128" s="252"/>
      <c r="ECJ128" s="253"/>
      <c r="ECO128" s="254"/>
      <c r="ECR128" s="252"/>
      <c r="ECS128" s="252"/>
      <c r="ECT128" s="252"/>
      <c r="ECU128" s="252"/>
      <c r="ECV128" s="253"/>
      <c r="ECW128" s="253"/>
      <c r="ECX128" s="255"/>
      <c r="ECY128" s="255"/>
      <c r="ECZ128" s="256"/>
      <c r="EDC128" s="251"/>
      <c r="EDD128" s="251"/>
      <c r="EDE128" s="251"/>
      <c r="EDF128" s="251"/>
      <c r="EDG128" s="251"/>
      <c r="EDH128" s="251"/>
      <c r="EDI128" s="252"/>
      <c r="EDJ128" s="253"/>
      <c r="EDO128" s="254"/>
      <c r="EDR128" s="252"/>
      <c r="EDS128" s="252"/>
      <c r="EDT128" s="252"/>
      <c r="EDU128" s="252"/>
      <c r="EDV128" s="253"/>
      <c r="EDW128" s="253"/>
      <c r="EDX128" s="255"/>
      <c r="EDY128" s="255"/>
      <c r="EDZ128" s="256"/>
      <c r="EEC128" s="251"/>
      <c r="EED128" s="251"/>
      <c r="EEE128" s="251"/>
      <c r="EEF128" s="251"/>
      <c r="EEG128" s="251"/>
      <c r="EEH128" s="251"/>
      <c r="EEI128" s="252"/>
      <c r="EEJ128" s="253"/>
      <c r="EEO128" s="254"/>
      <c r="EER128" s="252"/>
      <c r="EES128" s="252"/>
      <c r="EET128" s="252"/>
      <c r="EEU128" s="252"/>
      <c r="EEV128" s="253"/>
      <c r="EEW128" s="253"/>
      <c r="EEX128" s="255"/>
      <c r="EEY128" s="255"/>
      <c r="EEZ128" s="256"/>
      <c r="EFC128" s="251"/>
      <c r="EFD128" s="251"/>
      <c r="EFE128" s="251"/>
      <c r="EFF128" s="251"/>
      <c r="EFG128" s="251"/>
      <c r="EFH128" s="251"/>
      <c r="EFI128" s="252"/>
      <c r="EFJ128" s="253"/>
      <c r="EFO128" s="254"/>
      <c r="EFR128" s="252"/>
      <c r="EFS128" s="252"/>
      <c r="EFT128" s="252"/>
      <c r="EFU128" s="252"/>
      <c r="EFV128" s="253"/>
      <c r="EFW128" s="253"/>
      <c r="EFX128" s="255"/>
      <c r="EFY128" s="255"/>
      <c r="EFZ128" s="256"/>
      <c r="EGC128" s="251"/>
      <c r="EGD128" s="251"/>
      <c r="EGE128" s="251"/>
      <c r="EGF128" s="251"/>
      <c r="EGG128" s="251"/>
      <c r="EGH128" s="251"/>
      <c r="EGI128" s="252"/>
      <c r="EGJ128" s="253"/>
      <c r="EGO128" s="254"/>
      <c r="EGR128" s="252"/>
      <c r="EGS128" s="252"/>
      <c r="EGT128" s="252"/>
      <c r="EGU128" s="252"/>
      <c r="EGV128" s="253"/>
      <c r="EGW128" s="253"/>
      <c r="EGX128" s="255"/>
      <c r="EGY128" s="255"/>
      <c r="EGZ128" s="256"/>
      <c r="EHC128" s="251"/>
      <c r="EHD128" s="251"/>
      <c r="EHE128" s="251"/>
      <c r="EHF128" s="251"/>
      <c r="EHG128" s="251"/>
      <c r="EHH128" s="251"/>
      <c r="EHI128" s="252"/>
      <c r="EHJ128" s="253"/>
      <c r="EHO128" s="254"/>
      <c r="EHR128" s="252"/>
      <c r="EHS128" s="252"/>
      <c r="EHT128" s="252"/>
      <c r="EHU128" s="252"/>
      <c r="EHV128" s="253"/>
      <c r="EHW128" s="253"/>
      <c r="EHX128" s="255"/>
      <c r="EHY128" s="255"/>
      <c r="EHZ128" s="256"/>
      <c r="EIC128" s="251"/>
      <c r="EID128" s="251"/>
      <c r="EIE128" s="251"/>
      <c r="EIF128" s="251"/>
      <c r="EIG128" s="251"/>
      <c r="EIH128" s="251"/>
      <c r="EII128" s="252"/>
      <c r="EIJ128" s="253"/>
      <c r="EIO128" s="254"/>
      <c r="EIR128" s="252"/>
      <c r="EIS128" s="252"/>
      <c r="EIT128" s="252"/>
      <c r="EIU128" s="252"/>
      <c r="EIV128" s="253"/>
      <c r="EIW128" s="253"/>
      <c r="EIX128" s="255"/>
      <c r="EIY128" s="255"/>
      <c r="EIZ128" s="256"/>
      <c r="EJC128" s="251"/>
      <c r="EJD128" s="251"/>
      <c r="EJE128" s="251"/>
      <c r="EJF128" s="251"/>
      <c r="EJG128" s="251"/>
      <c r="EJH128" s="251"/>
      <c r="EJI128" s="252"/>
      <c r="EJJ128" s="253"/>
      <c r="EJO128" s="254"/>
      <c r="EJR128" s="252"/>
      <c r="EJS128" s="252"/>
      <c r="EJT128" s="252"/>
      <c r="EJU128" s="252"/>
      <c r="EJV128" s="253"/>
      <c r="EJW128" s="253"/>
      <c r="EJX128" s="255"/>
      <c r="EJY128" s="255"/>
      <c r="EJZ128" s="256"/>
      <c r="EKC128" s="251"/>
      <c r="EKD128" s="251"/>
      <c r="EKE128" s="251"/>
      <c r="EKF128" s="251"/>
      <c r="EKG128" s="251"/>
      <c r="EKH128" s="251"/>
      <c r="EKI128" s="252"/>
      <c r="EKJ128" s="253"/>
      <c r="EKO128" s="254"/>
      <c r="EKR128" s="252"/>
      <c r="EKS128" s="252"/>
      <c r="EKT128" s="252"/>
      <c r="EKU128" s="252"/>
      <c r="EKV128" s="253"/>
      <c r="EKW128" s="253"/>
      <c r="EKX128" s="255"/>
      <c r="EKY128" s="255"/>
      <c r="EKZ128" s="256"/>
      <c r="ELC128" s="251"/>
      <c r="ELD128" s="251"/>
      <c r="ELE128" s="251"/>
      <c r="ELF128" s="251"/>
      <c r="ELG128" s="251"/>
      <c r="ELH128" s="251"/>
      <c r="ELI128" s="252"/>
      <c r="ELJ128" s="253"/>
      <c r="ELO128" s="254"/>
      <c r="ELR128" s="252"/>
      <c r="ELS128" s="252"/>
      <c r="ELT128" s="252"/>
      <c r="ELU128" s="252"/>
      <c r="ELV128" s="253"/>
      <c r="ELW128" s="253"/>
      <c r="ELX128" s="255"/>
      <c r="ELY128" s="255"/>
      <c r="ELZ128" s="256"/>
      <c r="EMC128" s="251"/>
      <c r="EMD128" s="251"/>
      <c r="EME128" s="251"/>
      <c r="EMF128" s="251"/>
      <c r="EMG128" s="251"/>
      <c r="EMH128" s="251"/>
      <c r="EMI128" s="252"/>
      <c r="EMJ128" s="253"/>
      <c r="EMO128" s="254"/>
      <c r="EMR128" s="252"/>
      <c r="EMS128" s="252"/>
      <c r="EMT128" s="252"/>
      <c r="EMU128" s="252"/>
      <c r="EMV128" s="253"/>
      <c r="EMW128" s="253"/>
      <c r="EMX128" s="255"/>
      <c r="EMY128" s="255"/>
      <c r="EMZ128" s="256"/>
      <c r="ENC128" s="251"/>
      <c r="END128" s="251"/>
      <c r="ENE128" s="251"/>
      <c r="ENF128" s="251"/>
      <c r="ENG128" s="251"/>
      <c r="ENH128" s="251"/>
      <c r="ENI128" s="252"/>
      <c r="ENJ128" s="253"/>
      <c r="ENO128" s="254"/>
      <c r="ENR128" s="252"/>
      <c r="ENS128" s="252"/>
      <c r="ENT128" s="252"/>
      <c r="ENU128" s="252"/>
      <c r="ENV128" s="253"/>
      <c r="ENW128" s="253"/>
      <c r="ENX128" s="255"/>
      <c r="ENY128" s="255"/>
      <c r="ENZ128" s="256"/>
      <c r="EOC128" s="251"/>
      <c r="EOD128" s="251"/>
      <c r="EOE128" s="251"/>
      <c r="EOF128" s="251"/>
      <c r="EOG128" s="251"/>
      <c r="EOH128" s="251"/>
      <c r="EOI128" s="252"/>
      <c r="EOJ128" s="253"/>
      <c r="EOO128" s="254"/>
      <c r="EOR128" s="252"/>
      <c r="EOS128" s="252"/>
      <c r="EOT128" s="252"/>
      <c r="EOU128" s="252"/>
      <c r="EOV128" s="253"/>
      <c r="EOW128" s="253"/>
      <c r="EOX128" s="255"/>
      <c r="EOY128" s="255"/>
      <c r="EOZ128" s="256"/>
      <c r="EPC128" s="251"/>
      <c r="EPD128" s="251"/>
      <c r="EPE128" s="251"/>
      <c r="EPF128" s="251"/>
      <c r="EPG128" s="251"/>
      <c r="EPH128" s="251"/>
      <c r="EPI128" s="252"/>
      <c r="EPJ128" s="253"/>
      <c r="EPO128" s="254"/>
      <c r="EPR128" s="252"/>
      <c r="EPS128" s="252"/>
      <c r="EPT128" s="252"/>
      <c r="EPU128" s="252"/>
      <c r="EPV128" s="253"/>
      <c r="EPW128" s="253"/>
      <c r="EPX128" s="255"/>
      <c r="EPY128" s="255"/>
      <c r="EPZ128" s="256"/>
      <c r="EQC128" s="251"/>
      <c r="EQD128" s="251"/>
      <c r="EQE128" s="251"/>
      <c r="EQF128" s="251"/>
      <c r="EQG128" s="251"/>
      <c r="EQH128" s="251"/>
      <c r="EQI128" s="252"/>
      <c r="EQJ128" s="253"/>
      <c r="EQO128" s="254"/>
      <c r="EQR128" s="252"/>
      <c r="EQS128" s="252"/>
      <c r="EQT128" s="252"/>
      <c r="EQU128" s="252"/>
      <c r="EQV128" s="253"/>
      <c r="EQW128" s="253"/>
      <c r="EQX128" s="255"/>
      <c r="EQY128" s="255"/>
      <c r="EQZ128" s="256"/>
      <c r="ERC128" s="251"/>
      <c r="ERD128" s="251"/>
      <c r="ERE128" s="251"/>
      <c r="ERF128" s="251"/>
      <c r="ERG128" s="251"/>
      <c r="ERH128" s="251"/>
      <c r="ERI128" s="252"/>
      <c r="ERJ128" s="253"/>
      <c r="ERO128" s="254"/>
      <c r="ERR128" s="252"/>
      <c r="ERS128" s="252"/>
      <c r="ERT128" s="252"/>
      <c r="ERU128" s="252"/>
      <c r="ERV128" s="253"/>
      <c r="ERW128" s="253"/>
      <c r="ERX128" s="255"/>
      <c r="ERY128" s="255"/>
      <c r="ERZ128" s="256"/>
      <c r="ESC128" s="251"/>
      <c r="ESD128" s="251"/>
      <c r="ESE128" s="251"/>
      <c r="ESF128" s="251"/>
      <c r="ESG128" s="251"/>
      <c r="ESH128" s="251"/>
      <c r="ESI128" s="252"/>
      <c r="ESJ128" s="253"/>
      <c r="ESO128" s="254"/>
      <c r="ESR128" s="252"/>
      <c r="ESS128" s="252"/>
      <c r="EST128" s="252"/>
      <c r="ESU128" s="252"/>
      <c r="ESV128" s="253"/>
      <c r="ESW128" s="253"/>
      <c r="ESX128" s="255"/>
      <c r="ESY128" s="255"/>
      <c r="ESZ128" s="256"/>
      <c r="ETC128" s="251"/>
      <c r="ETD128" s="251"/>
      <c r="ETE128" s="251"/>
      <c r="ETF128" s="251"/>
      <c r="ETG128" s="251"/>
      <c r="ETH128" s="251"/>
      <c r="ETI128" s="252"/>
      <c r="ETJ128" s="253"/>
      <c r="ETO128" s="254"/>
      <c r="ETR128" s="252"/>
      <c r="ETS128" s="252"/>
      <c r="ETT128" s="252"/>
      <c r="ETU128" s="252"/>
      <c r="ETV128" s="253"/>
      <c r="ETW128" s="253"/>
      <c r="ETX128" s="255"/>
      <c r="ETY128" s="255"/>
      <c r="ETZ128" s="256"/>
      <c r="EUC128" s="251"/>
      <c r="EUD128" s="251"/>
      <c r="EUE128" s="251"/>
      <c r="EUF128" s="251"/>
      <c r="EUG128" s="251"/>
      <c r="EUH128" s="251"/>
      <c r="EUI128" s="252"/>
      <c r="EUJ128" s="253"/>
      <c r="EUO128" s="254"/>
      <c r="EUR128" s="252"/>
      <c r="EUS128" s="252"/>
      <c r="EUT128" s="252"/>
      <c r="EUU128" s="252"/>
      <c r="EUV128" s="253"/>
      <c r="EUW128" s="253"/>
      <c r="EUX128" s="255"/>
      <c r="EUY128" s="255"/>
      <c r="EUZ128" s="256"/>
      <c r="EVC128" s="251"/>
      <c r="EVD128" s="251"/>
      <c r="EVE128" s="251"/>
      <c r="EVF128" s="251"/>
      <c r="EVG128" s="251"/>
      <c r="EVH128" s="251"/>
      <c r="EVI128" s="252"/>
      <c r="EVJ128" s="253"/>
      <c r="EVO128" s="254"/>
      <c r="EVR128" s="252"/>
      <c r="EVS128" s="252"/>
      <c r="EVT128" s="252"/>
      <c r="EVU128" s="252"/>
      <c r="EVV128" s="253"/>
      <c r="EVW128" s="253"/>
      <c r="EVX128" s="255"/>
      <c r="EVY128" s="255"/>
      <c r="EVZ128" s="256"/>
      <c r="EWC128" s="251"/>
      <c r="EWD128" s="251"/>
      <c r="EWE128" s="251"/>
      <c r="EWF128" s="251"/>
      <c r="EWG128" s="251"/>
      <c r="EWH128" s="251"/>
      <c r="EWI128" s="252"/>
      <c r="EWJ128" s="253"/>
      <c r="EWO128" s="254"/>
      <c r="EWR128" s="252"/>
      <c r="EWS128" s="252"/>
      <c r="EWT128" s="252"/>
      <c r="EWU128" s="252"/>
      <c r="EWV128" s="253"/>
      <c r="EWW128" s="253"/>
      <c r="EWX128" s="255"/>
      <c r="EWY128" s="255"/>
      <c r="EWZ128" s="256"/>
      <c r="EXC128" s="251"/>
      <c r="EXD128" s="251"/>
      <c r="EXE128" s="251"/>
      <c r="EXF128" s="251"/>
      <c r="EXG128" s="251"/>
      <c r="EXH128" s="251"/>
      <c r="EXI128" s="252"/>
      <c r="EXJ128" s="253"/>
      <c r="EXO128" s="254"/>
      <c r="EXR128" s="252"/>
      <c r="EXS128" s="252"/>
      <c r="EXT128" s="252"/>
      <c r="EXU128" s="252"/>
      <c r="EXV128" s="253"/>
      <c r="EXW128" s="253"/>
      <c r="EXX128" s="255"/>
      <c r="EXY128" s="255"/>
      <c r="EXZ128" s="256"/>
      <c r="EYC128" s="251"/>
      <c r="EYD128" s="251"/>
      <c r="EYE128" s="251"/>
      <c r="EYF128" s="251"/>
      <c r="EYG128" s="251"/>
      <c r="EYH128" s="251"/>
      <c r="EYI128" s="252"/>
      <c r="EYJ128" s="253"/>
      <c r="EYO128" s="254"/>
      <c r="EYR128" s="252"/>
      <c r="EYS128" s="252"/>
      <c r="EYT128" s="252"/>
      <c r="EYU128" s="252"/>
      <c r="EYV128" s="253"/>
      <c r="EYW128" s="253"/>
      <c r="EYX128" s="255"/>
      <c r="EYY128" s="255"/>
      <c r="EYZ128" s="256"/>
      <c r="EZC128" s="251"/>
      <c r="EZD128" s="251"/>
      <c r="EZE128" s="251"/>
      <c r="EZF128" s="251"/>
      <c r="EZG128" s="251"/>
      <c r="EZH128" s="251"/>
      <c r="EZI128" s="252"/>
      <c r="EZJ128" s="253"/>
      <c r="EZO128" s="254"/>
      <c r="EZR128" s="252"/>
      <c r="EZS128" s="252"/>
      <c r="EZT128" s="252"/>
      <c r="EZU128" s="252"/>
      <c r="EZV128" s="253"/>
      <c r="EZW128" s="253"/>
      <c r="EZX128" s="255"/>
      <c r="EZY128" s="255"/>
      <c r="EZZ128" s="256"/>
      <c r="FAC128" s="251"/>
      <c r="FAD128" s="251"/>
      <c r="FAE128" s="251"/>
      <c r="FAF128" s="251"/>
      <c r="FAG128" s="251"/>
      <c r="FAH128" s="251"/>
      <c r="FAI128" s="252"/>
      <c r="FAJ128" s="253"/>
      <c r="FAO128" s="254"/>
      <c r="FAR128" s="252"/>
      <c r="FAS128" s="252"/>
      <c r="FAT128" s="252"/>
      <c r="FAU128" s="252"/>
      <c r="FAV128" s="253"/>
      <c r="FAW128" s="253"/>
      <c r="FAX128" s="255"/>
      <c r="FAY128" s="255"/>
      <c r="FAZ128" s="256"/>
      <c r="FBC128" s="251"/>
      <c r="FBD128" s="251"/>
      <c r="FBE128" s="251"/>
      <c r="FBF128" s="251"/>
      <c r="FBG128" s="251"/>
      <c r="FBH128" s="251"/>
      <c r="FBI128" s="252"/>
      <c r="FBJ128" s="253"/>
      <c r="FBO128" s="254"/>
      <c r="FBR128" s="252"/>
      <c r="FBS128" s="252"/>
      <c r="FBT128" s="252"/>
      <c r="FBU128" s="252"/>
      <c r="FBV128" s="253"/>
      <c r="FBW128" s="253"/>
      <c r="FBX128" s="255"/>
      <c r="FBY128" s="255"/>
      <c r="FBZ128" s="256"/>
      <c r="FCC128" s="251"/>
      <c r="FCD128" s="251"/>
      <c r="FCE128" s="251"/>
      <c r="FCF128" s="251"/>
      <c r="FCG128" s="251"/>
      <c r="FCH128" s="251"/>
      <c r="FCI128" s="252"/>
      <c r="FCJ128" s="253"/>
      <c r="FCO128" s="254"/>
      <c r="FCR128" s="252"/>
      <c r="FCS128" s="252"/>
      <c r="FCT128" s="252"/>
      <c r="FCU128" s="252"/>
      <c r="FCV128" s="253"/>
      <c r="FCW128" s="253"/>
      <c r="FCX128" s="255"/>
      <c r="FCY128" s="255"/>
      <c r="FCZ128" s="256"/>
      <c r="FDC128" s="251"/>
      <c r="FDD128" s="251"/>
      <c r="FDE128" s="251"/>
      <c r="FDF128" s="251"/>
      <c r="FDG128" s="251"/>
      <c r="FDH128" s="251"/>
      <c r="FDI128" s="252"/>
      <c r="FDJ128" s="253"/>
      <c r="FDO128" s="254"/>
      <c r="FDR128" s="252"/>
      <c r="FDS128" s="252"/>
      <c r="FDT128" s="252"/>
      <c r="FDU128" s="252"/>
      <c r="FDV128" s="253"/>
      <c r="FDW128" s="253"/>
      <c r="FDX128" s="255"/>
      <c r="FDY128" s="255"/>
      <c r="FDZ128" s="256"/>
      <c r="FEC128" s="251"/>
      <c r="FED128" s="251"/>
      <c r="FEE128" s="251"/>
      <c r="FEF128" s="251"/>
      <c r="FEG128" s="251"/>
      <c r="FEH128" s="251"/>
      <c r="FEI128" s="252"/>
      <c r="FEJ128" s="253"/>
      <c r="FEO128" s="254"/>
      <c r="FER128" s="252"/>
      <c r="FES128" s="252"/>
      <c r="FET128" s="252"/>
      <c r="FEU128" s="252"/>
      <c r="FEV128" s="253"/>
      <c r="FEW128" s="253"/>
      <c r="FEX128" s="255"/>
      <c r="FEY128" s="255"/>
      <c r="FEZ128" s="256"/>
      <c r="FFC128" s="251"/>
      <c r="FFD128" s="251"/>
      <c r="FFE128" s="251"/>
      <c r="FFF128" s="251"/>
      <c r="FFG128" s="251"/>
      <c r="FFH128" s="251"/>
      <c r="FFI128" s="252"/>
      <c r="FFJ128" s="253"/>
      <c r="FFO128" s="254"/>
      <c r="FFR128" s="252"/>
      <c r="FFS128" s="252"/>
      <c r="FFT128" s="252"/>
      <c r="FFU128" s="252"/>
      <c r="FFV128" s="253"/>
      <c r="FFW128" s="253"/>
      <c r="FFX128" s="255"/>
      <c r="FFY128" s="255"/>
      <c r="FFZ128" s="256"/>
      <c r="FGC128" s="251"/>
      <c r="FGD128" s="251"/>
      <c r="FGE128" s="251"/>
      <c r="FGF128" s="251"/>
      <c r="FGG128" s="251"/>
      <c r="FGH128" s="251"/>
      <c r="FGI128" s="252"/>
      <c r="FGJ128" s="253"/>
      <c r="FGO128" s="254"/>
      <c r="FGR128" s="252"/>
      <c r="FGS128" s="252"/>
      <c r="FGT128" s="252"/>
      <c r="FGU128" s="252"/>
      <c r="FGV128" s="253"/>
      <c r="FGW128" s="253"/>
      <c r="FGX128" s="255"/>
      <c r="FGY128" s="255"/>
      <c r="FGZ128" s="256"/>
      <c r="FHC128" s="251"/>
      <c r="FHD128" s="251"/>
      <c r="FHE128" s="251"/>
      <c r="FHF128" s="251"/>
      <c r="FHG128" s="251"/>
      <c r="FHH128" s="251"/>
      <c r="FHI128" s="252"/>
      <c r="FHJ128" s="253"/>
      <c r="FHO128" s="254"/>
      <c r="FHR128" s="252"/>
      <c r="FHS128" s="252"/>
      <c r="FHT128" s="252"/>
      <c r="FHU128" s="252"/>
      <c r="FHV128" s="253"/>
      <c r="FHW128" s="253"/>
      <c r="FHX128" s="255"/>
      <c r="FHY128" s="255"/>
      <c r="FHZ128" s="256"/>
      <c r="FIC128" s="251"/>
      <c r="FID128" s="251"/>
      <c r="FIE128" s="251"/>
      <c r="FIF128" s="251"/>
      <c r="FIG128" s="251"/>
      <c r="FIH128" s="251"/>
      <c r="FII128" s="252"/>
      <c r="FIJ128" s="253"/>
      <c r="FIO128" s="254"/>
      <c r="FIR128" s="252"/>
      <c r="FIS128" s="252"/>
      <c r="FIT128" s="252"/>
      <c r="FIU128" s="252"/>
      <c r="FIV128" s="253"/>
      <c r="FIW128" s="253"/>
      <c r="FIX128" s="255"/>
      <c r="FIY128" s="255"/>
      <c r="FIZ128" s="256"/>
      <c r="FJC128" s="251"/>
      <c r="FJD128" s="251"/>
      <c r="FJE128" s="251"/>
      <c r="FJF128" s="251"/>
      <c r="FJG128" s="251"/>
      <c r="FJH128" s="251"/>
      <c r="FJI128" s="252"/>
      <c r="FJJ128" s="253"/>
      <c r="FJO128" s="254"/>
      <c r="FJR128" s="252"/>
      <c r="FJS128" s="252"/>
      <c r="FJT128" s="252"/>
      <c r="FJU128" s="252"/>
      <c r="FJV128" s="253"/>
      <c r="FJW128" s="253"/>
      <c r="FJX128" s="255"/>
      <c r="FJY128" s="255"/>
      <c r="FJZ128" s="256"/>
      <c r="FKC128" s="251"/>
      <c r="FKD128" s="251"/>
      <c r="FKE128" s="251"/>
      <c r="FKF128" s="251"/>
      <c r="FKG128" s="251"/>
      <c r="FKH128" s="251"/>
      <c r="FKI128" s="252"/>
      <c r="FKJ128" s="253"/>
      <c r="FKO128" s="254"/>
      <c r="FKR128" s="252"/>
      <c r="FKS128" s="252"/>
      <c r="FKT128" s="252"/>
      <c r="FKU128" s="252"/>
      <c r="FKV128" s="253"/>
      <c r="FKW128" s="253"/>
      <c r="FKX128" s="255"/>
      <c r="FKY128" s="255"/>
      <c r="FKZ128" s="256"/>
      <c r="FLC128" s="251"/>
      <c r="FLD128" s="251"/>
      <c r="FLE128" s="251"/>
      <c r="FLF128" s="251"/>
      <c r="FLG128" s="251"/>
      <c r="FLH128" s="251"/>
      <c r="FLI128" s="252"/>
      <c r="FLJ128" s="253"/>
      <c r="FLO128" s="254"/>
      <c r="FLR128" s="252"/>
      <c r="FLS128" s="252"/>
      <c r="FLT128" s="252"/>
      <c r="FLU128" s="252"/>
      <c r="FLV128" s="253"/>
      <c r="FLW128" s="253"/>
      <c r="FLX128" s="255"/>
      <c r="FLY128" s="255"/>
      <c r="FLZ128" s="256"/>
      <c r="FMC128" s="251"/>
      <c r="FMD128" s="251"/>
      <c r="FME128" s="251"/>
      <c r="FMF128" s="251"/>
      <c r="FMG128" s="251"/>
      <c r="FMH128" s="251"/>
      <c r="FMI128" s="252"/>
      <c r="FMJ128" s="253"/>
      <c r="FMO128" s="254"/>
      <c r="FMR128" s="252"/>
      <c r="FMS128" s="252"/>
      <c r="FMT128" s="252"/>
      <c r="FMU128" s="252"/>
      <c r="FMV128" s="253"/>
      <c r="FMW128" s="253"/>
      <c r="FMX128" s="255"/>
      <c r="FMY128" s="255"/>
      <c r="FMZ128" s="256"/>
      <c r="FNC128" s="251"/>
      <c r="FND128" s="251"/>
      <c r="FNE128" s="251"/>
      <c r="FNF128" s="251"/>
      <c r="FNG128" s="251"/>
      <c r="FNH128" s="251"/>
      <c r="FNI128" s="252"/>
      <c r="FNJ128" s="253"/>
      <c r="FNO128" s="254"/>
      <c r="FNR128" s="252"/>
      <c r="FNS128" s="252"/>
      <c r="FNT128" s="252"/>
      <c r="FNU128" s="252"/>
      <c r="FNV128" s="253"/>
      <c r="FNW128" s="253"/>
      <c r="FNX128" s="255"/>
      <c r="FNY128" s="255"/>
      <c r="FNZ128" s="256"/>
      <c r="FOC128" s="251"/>
      <c r="FOD128" s="251"/>
      <c r="FOE128" s="251"/>
      <c r="FOF128" s="251"/>
      <c r="FOG128" s="251"/>
      <c r="FOH128" s="251"/>
      <c r="FOI128" s="252"/>
      <c r="FOJ128" s="253"/>
      <c r="FOO128" s="254"/>
      <c r="FOR128" s="252"/>
      <c r="FOS128" s="252"/>
      <c r="FOT128" s="252"/>
      <c r="FOU128" s="252"/>
      <c r="FOV128" s="253"/>
      <c r="FOW128" s="253"/>
      <c r="FOX128" s="255"/>
      <c r="FOY128" s="255"/>
      <c r="FOZ128" s="256"/>
      <c r="FPC128" s="251"/>
      <c r="FPD128" s="251"/>
      <c r="FPE128" s="251"/>
      <c r="FPF128" s="251"/>
      <c r="FPG128" s="251"/>
      <c r="FPH128" s="251"/>
      <c r="FPI128" s="252"/>
      <c r="FPJ128" s="253"/>
      <c r="FPO128" s="254"/>
      <c r="FPR128" s="252"/>
      <c r="FPS128" s="252"/>
      <c r="FPT128" s="252"/>
      <c r="FPU128" s="252"/>
      <c r="FPV128" s="253"/>
      <c r="FPW128" s="253"/>
      <c r="FPX128" s="255"/>
      <c r="FPY128" s="255"/>
      <c r="FPZ128" s="256"/>
      <c r="FQC128" s="251"/>
      <c r="FQD128" s="251"/>
      <c r="FQE128" s="251"/>
      <c r="FQF128" s="251"/>
      <c r="FQG128" s="251"/>
      <c r="FQH128" s="251"/>
      <c r="FQI128" s="252"/>
      <c r="FQJ128" s="253"/>
      <c r="FQO128" s="254"/>
      <c r="FQR128" s="252"/>
      <c r="FQS128" s="252"/>
      <c r="FQT128" s="252"/>
      <c r="FQU128" s="252"/>
      <c r="FQV128" s="253"/>
      <c r="FQW128" s="253"/>
      <c r="FQX128" s="255"/>
      <c r="FQY128" s="255"/>
      <c r="FQZ128" s="256"/>
      <c r="FRC128" s="251"/>
      <c r="FRD128" s="251"/>
      <c r="FRE128" s="251"/>
      <c r="FRF128" s="251"/>
      <c r="FRG128" s="251"/>
      <c r="FRH128" s="251"/>
      <c r="FRI128" s="252"/>
      <c r="FRJ128" s="253"/>
      <c r="FRO128" s="254"/>
      <c r="FRR128" s="252"/>
      <c r="FRS128" s="252"/>
      <c r="FRT128" s="252"/>
      <c r="FRU128" s="252"/>
      <c r="FRV128" s="253"/>
      <c r="FRW128" s="253"/>
      <c r="FRX128" s="255"/>
      <c r="FRY128" s="255"/>
      <c r="FRZ128" s="256"/>
      <c r="FSC128" s="251"/>
      <c r="FSD128" s="251"/>
      <c r="FSE128" s="251"/>
      <c r="FSF128" s="251"/>
      <c r="FSG128" s="251"/>
      <c r="FSH128" s="251"/>
      <c r="FSI128" s="252"/>
      <c r="FSJ128" s="253"/>
      <c r="FSO128" s="254"/>
      <c r="FSR128" s="252"/>
      <c r="FSS128" s="252"/>
      <c r="FST128" s="252"/>
      <c r="FSU128" s="252"/>
      <c r="FSV128" s="253"/>
      <c r="FSW128" s="253"/>
      <c r="FSX128" s="255"/>
      <c r="FSY128" s="255"/>
      <c r="FSZ128" s="256"/>
      <c r="FTC128" s="251"/>
      <c r="FTD128" s="251"/>
      <c r="FTE128" s="251"/>
      <c r="FTF128" s="251"/>
      <c r="FTG128" s="251"/>
      <c r="FTH128" s="251"/>
      <c r="FTI128" s="252"/>
      <c r="FTJ128" s="253"/>
      <c r="FTO128" s="254"/>
      <c r="FTR128" s="252"/>
      <c r="FTS128" s="252"/>
      <c r="FTT128" s="252"/>
      <c r="FTU128" s="252"/>
      <c r="FTV128" s="253"/>
      <c r="FTW128" s="253"/>
      <c r="FTX128" s="255"/>
      <c r="FTY128" s="255"/>
      <c r="FTZ128" s="256"/>
      <c r="FUC128" s="251"/>
      <c r="FUD128" s="251"/>
      <c r="FUE128" s="251"/>
      <c r="FUF128" s="251"/>
      <c r="FUG128" s="251"/>
      <c r="FUH128" s="251"/>
      <c r="FUI128" s="252"/>
      <c r="FUJ128" s="253"/>
      <c r="FUO128" s="254"/>
      <c r="FUR128" s="252"/>
      <c r="FUS128" s="252"/>
      <c r="FUT128" s="252"/>
      <c r="FUU128" s="252"/>
      <c r="FUV128" s="253"/>
      <c r="FUW128" s="253"/>
      <c r="FUX128" s="255"/>
      <c r="FUY128" s="255"/>
      <c r="FUZ128" s="256"/>
      <c r="FVC128" s="251"/>
      <c r="FVD128" s="251"/>
      <c r="FVE128" s="251"/>
      <c r="FVF128" s="251"/>
      <c r="FVG128" s="251"/>
      <c r="FVH128" s="251"/>
      <c r="FVI128" s="252"/>
      <c r="FVJ128" s="253"/>
      <c r="FVO128" s="254"/>
      <c r="FVR128" s="252"/>
      <c r="FVS128" s="252"/>
      <c r="FVT128" s="252"/>
      <c r="FVU128" s="252"/>
      <c r="FVV128" s="253"/>
      <c r="FVW128" s="253"/>
      <c r="FVX128" s="255"/>
      <c r="FVY128" s="255"/>
      <c r="FVZ128" s="256"/>
      <c r="FWC128" s="251"/>
      <c r="FWD128" s="251"/>
      <c r="FWE128" s="251"/>
      <c r="FWF128" s="251"/>
      <c r="FWG128" s="251"/>
      <c r="FWH128" s="251"/>
      <c r="FWI128" s="252"/>
      <c r="FWJ128" s="253"/>
      <c r="FWO128" s="254"/>
      <c r="FWR128" s="252"/>
      <c r="FWS128" s="252"/>
      <c r="FWT128" s="252"/>
      <c r="FWU128" s="252"/>
      <c r="FWV128" s="253"/>
      <c r="FWW128" s="253"/>
      <c r="FWX128" s="255"/>
      <c r="FWY128" s="255"/>
      <c r="FWZ128" s="256"/>
      <c r="FXC128" s="251"/>
      <c r="FXD128" s="251"/>
      <c r="FXE128" s="251"/>
      <c r="FXF128" s="251"/>
      <c r="FXG128" s="251"/>
      <c r="FXH128" s="251"/>
      <c r="FXI128" s="252"/>
      <c r="FXJ128" s="253"/>
      <c r="FXO128" s="254"/>
      <c r="FXR128" s="252"/>
      <c r="FXS128" s="252"/>
      <c r="FXT128" s="252"/>
      <c r="FXU128" s="252"/>
      <c r="FXV128" s="253"/>
      <c r="FXW128" s="253"/>
      <c r="FXX128" s="255"/>
      <c r="FXY128" s="255"/>
      <c r="FXZ128" s="256"/>
      <c r="FYC128" s="251"/>
      <c r="FYD128" s="251"/>
      <c r="FYE128" s="251"/>
      <c r="FYF128" s="251"/>
      <c r="FYG128" s="251"/>
      <c r="FYH128" s="251"/>
      <c r="FYI128" s="252"/>
      <c r="FYJ128" s="253"/>
      <c r="FYO128" s="254"/>
      <c r="FYR128" s="252"/>
      <c r="FYS128" s="252"/>
      <c r="FYT128" s="252"/>
      <c r="FYU128" s="252"/>
      <c r="FYV128" s="253"/>
      <c r="FYW128" s="253"/>
      <c r="FYX128" s="255"/>
      <c r="FYY128" s="255"/>
      <c r="FYZ128" s="256"/>
      <c r="FZC128" s="251"/>
      <c r="FZD128" s="251"/>
      <c r="FZE128" s="251"/>
      <c r="FZF128" s="251"/>
      <c r="FZG128" s="251"/>
      <c r="FZH128" s="251"/>
      <c r="FZI128" s="252"/>
      <c r="FZJ128" s="253"/>
      <c r="FZO128" s="254"/>
      <c r="FZR128" s="252"/>
      <c r="FZS128" s="252"/>
      <c r="FZT128" s="252"/>
      <c r="FZU128" s="252"/>
      <c r="FZV128" s="253"/>
      <c r="FZW128" s="253"/>
      <c r="FZX128" s="255"/>
      <c r="FZY128" s="255"/>
      <c r="FZZ128" s="256"/>
      <c r="GAC128" s="251"/>
      <c r="GAD128" s="251"/>
      <c r="GAE128" s="251"/>
      <c r="GAF128" s="251"/>
      <c r="GAG128" s="251"/>
      <c r="GAH128" s="251"/>
      <c r="GAI128" s="252"/>
      <c r="GAJ128" s="253"/>
      <c r="GAO128" s="254"/>
      <c r="GAR128" s="252"/>
      <c r="GAS128" s="252"/>
      <c r="GAT128" s="252"/>
      <c r="GAU128" s="252"/>
      <c r="GAV128" s="253"/>
      <c r="GAW128" s="253"/>
      <c r="GAX128" s="255"/>
      <c r="GAY128" s="255"/>
      <c r="GAZ128" s="256"/>
      <c r="GBC128" s="251"/>
      <c r="GBD128" s="251"/>
      <c r="GBE128" s="251"/>
      <c r="GBF128" s="251"/>
      <c r="GBG128" s="251"/>
      <c r="GBH128" s="251"/>
      <c r="GBI128" s="252"/>
      <c r="GBJ128" s="253"/>
      <c r="GBO128" s="254"/>
      <c r="GBR128" s="252"/>
      <c r="GBS128" s="252"/>
      <c r="GBT128" s="252"/>
      <c r="GBU128" s="252"/>
      <c r="GBV128" s="253"/>
      <c r="GBW128" s="253"/>
      <c r="GBX128" s="255"/>
      <c r="GBY128" s="255"/>
      <c r="GBZ128" s="256"/>
      <c r="GCC128" s="251"/>
      <c r="GCD128" s="251"/>
      <c r="GCE128" s="251"/>
      <c r="GCF128" s="251"/>
      <c r="GCG128" s="251"/>
      <c r="GCH128" s="251"/>
      <c r="GCI128" s="252"/>
      <c r="GCJ128" s="253"/>
      <c r="GCO128" s="254"/>
      <c r="GCR128" s="252"/>
      <c r="GCS128" s="252"/>
      <c r="GCT128" s="252"/>
      <c r="GCU128" s="252"/>
      <c r="GCV128" s="253"/>
      <c r="GCW128" s="253"/>
      <c r="GCX128" s="255"/>
      <c r="GCY128" s="255"/>
      <c r="GCZ128" s="256"/>
      <c r="GDC128" s="251"/>
      <c r="GDD128" s="251"/>
      <c r="GDE128" s="251"/>
      <c r="GDF128" s="251"/>
      <c r="GDG128" s="251"/>
      <c r="GDH128" s="251"/>
      <c r="GDI128" s="252"/>
      <c r="GDJ128" s="253"/>
      <c r="GDO128" s="254"/>
      <c r="GDR128" s="252"/>
      <c r="GDS128" s="252"/>
      <c r="GDT128" s="252"/>
      <c r="GDU128" s="252"/>
      <c r="GDV128" s="253"/>
      <c r="GDW128" s="253"/>
      <c r="GDX128" s="255"/>
      <c r="GDY128" s="255"/>
      <c r="GDZ128" s="256"/>
      <c r="GEC128" s="251"/>
      <c r="GED128" s="251"/>
      <c r="GEE128" s="251"/>
      <c r="GEF128" s="251"/>
      <c r="GEG128" s="251"/>
      <c r="GEH128" s="251"/>
      <c r="GEI128" s="252"/>
      <c r="GEJ128" s="253"/>
      <c r="GEO128" s="254"/>
      <c r="GER128" s="252"/>
      <c r="GES128" s="252"/>
      <c r="GET128" s="252"/>
      <c r="GEU128" s="252"/>
      <c r="GEV128" s="253"/>
      <c r="GEW128" s="253"/>
      <c r="GEX128" s="255"/>
      <c r="GEY128" s="255"/>
      <c r="GEZ128" s="256"/>
      <c r="GFC128" s="251"/>
      <c r="GFD128" s="251"/>
      <c r="GFE128" s="251"/>
      <c r="GFF128" s="251"/>
      <c r="GFG128" s="251"/>
      <c r="GFH128" s="251"/>
      <c r="GFI128" s="252"/>
      <c r="GFJ128" s="253"/>
      <c r="GFO128" s="254"/>
      <c r="GFR128" s="252"/>
      <c r="GFS128" s="252"/>
      <c r="GFT128" s="252"/>
      <c r="GFU128" s="252"/>
      <c r="GFV128" s="253"/>
      <c r="GFW128" s="253"/>
      <c r="GFX128" s="255"/>
      <c r="GFY128" s="255"/>
      <c r="GFZ128" s="256"/>
      <c r="GGC128" s="251"/>
      <c r="GGD128" s="251"/>
      <c r="GGE128" s="251"/>
      <c r="GGF128" s="251"/>
      <c r="GGG128" s="251"/>
      <c r="GGH128" s="251"/>
      <c r="GGI128" s="252"/>
      <c r="GGJ128" s="253"/>
      <c r="GGO128" s="254"/>
      <c r="GGR128" s="252"/>
      <c r="GGS128" s="252"/>
      <c r="GGT128" s="252"/>
      <c r="GGU128" s="252"/>
      <c r="GGV128" s="253"/>
      <c r="GGW128" s="253"/>
      <c r="GGX128" s="255"/>
      <c r="GGY128" s="255"/>
      <c r="GGZ128" s="256"/>
      <c r="GHC128" s="251"/>
      <c r="GHD128" s="251"/>
      <c r="GHE128" s="251"/>
      <c r="GHF128" s="251"/>
      <c r="GHG128" s="251"/>
      <c r="GHH128" s="251"/>
      <c r="GHI128" s="252"/>
      <c r="GHJ128" s="253"/>
      <c r="GHO128" s="254"/>
      <c r="GHR128" s="252"/>
      <c r="GHS128" s="252"/>
      <c r="GHT128" s="252"/>
      <c r="GHU128" s="252"/>
      <c r="GHV128" s="253"/>
      <c r="GHW128" s="253"/>
      <c r="GHX128" s="255"/>
      <c r="GHY128" s="255"/>
      <c r="GHZ128" s="256"/>
      <c r="GIC128" s="251"/>
      <c r="GID128" s="251"/>
      <c r="GIE128" s="251"/>
      <c r="GIF128" s="251"/>
      <c r="GIG128" s="251"/>
      <c r="GIH128" s="251"/>
      <c r="GII128" s="252"/>
      <c r="GIJ128" s="253"/>
      <c r="GIO128" s="254"/>
      <c r="GIR128" s="252"/>
      <c r="GIS128" s="252"/>
      <c r="GIT128" s="252"/>
      <c r="GIU128" s="252"/>
      <c r="GIV128" s="253"/>
      <c r="GIW128" s="253"/>
      <c r="GIX128" s="255"/>
      <c r="GIY128" s="255"/>
      <c r="GIZ128" s="256"/>
      <c r="GJC128" s="251"/>
      <c r="GJD128" s="251"/>
      <c r="GJE128" s="251"/>
      <c r="GJF128" s="251"/>
      <c r="GJG128" s="251"/>
      <c r="GJH128" s="251"/>
      <c r="GJI128" s="252"/>
      <c r="GJJ128" s="253"/>
      <c r="GJO128" s="254"/>
      <c r="GJR128" s="252"/>
      <c r="GJS128" s="252"/>
      <c r="GJT128" s="252"/>
      <c r="GJU128" s="252"/>
      <c r="GJV128" s="253"/>
      <c r="GJW128" s="253"/>
      <c r="GJX128" s="255"/>
      <c r="GJY128" s="255"/>
      <c r="GJZ128" s="256"/>
      <c r="GKC128" s="251"/>
      <c r="GKD128" s="251"/>
      <c r="GKE128" s="251"/>
      <c r="GKF128" s="251"/>
      <c r="GKG128" s="251"/>
      <c r="GKH128" s="251"/>
      <c r="GKI128" s="252"/>
      <c r="GKJ128" s="253"/>
      <c r="GKO128" s="254"/>
      <c r="GKR128" s="252"/>
      <c r="GKS128" s="252"/>
      <c r="GKT128" s="252"/>
      <c r="GKU128" s="252"/>
      <c r="GKV128" s="253"/>
      <c r="GKW128" s="253"/>
      <c r="GKX128" s="255"/>
      <c r="GKY128" s="255"/>
      <c r="GKZ128" s="256"/>
      <c r="GLC128" s="251"/>
      <c r="GLD128" s="251"/>
      <c r="GLE128" s="251"/>
      <c r="GLF128" s="251"/>
      <c r="GLG128" s="251"/>
      <c r="GLH128" s="251"/>
      <c r="GLI128" s="252"/>
      <c r="GLJ128" s="253"/>
      <c r="GLO128" s="254"/>
      <c r="GLR128" s="252"/>
      <c r="GLS128" s="252"/>
      <c r="GLT128" s="252"/>
      <c r="GLU128" s="252"/>
      <c r="GLV128" s="253"/>
      <c r="GLW128" s="253"/>
      <c r="GLX128" s="255"/>
      <c r="GLY128" s="255"/>
      <c r="GLZ128" s="256"/>
      <c r="GMC128" s="251"/>
      <c r="GMD128" s="251"/>
      <c r="GME128" s="251"/>
      <c r="GMF128" s="251"/>
      <c r="GMG128" s="251"/>
      <c r="GMH128" s="251"/>
      <c r="GMI128" s="252"/>
      <c r="GMJ128" s="253"/>
      <c r="GMO128" s="254"/>
      <c r="GMR128" s="252"/>
      <c r="GMS128" s="252"/>
      <c r="GMT128" s="252"/>
      <c r="GMU128" s="252"/>
      <c r="GMV128" s="253"/>
      <c r="GMW128" s="253"/>
      <c r="GMX128" s="255"/>
      <c r="GMY128" s="255"/>
      <c r="GMZ128" s="256"/>
      <c r="GNC128" s="251"/>
      <c r="GND128" s="251"/>
      <c r="GNE128" s="251"/>
      <c r="GNF128" s="251"/>
      <c r="GNG128" s="251"/>
      <c r="GNH128" s="251"/>
      <c r="GNI128" s="252"/>
      <c r="GNJ128" s="253"/>
      <c r="GNO128" s="254"/>
      <c r="GNR128" s="252"/>
      <c r="GNS128" s="252"/>
      <c r="GNT128" s="252"/>
      <c r="GNU128" s="252"/>
      <c r="GNV128" s="253"/>
      <c r="GNW128" s="253"/>
      <c r="GNX128" s="255"/>
      <c r="GNY128" s="255"/>
      <c r="GNZ128" s="256"/>
      <c r="GOC128" s="251"/>
      <c r="GOD128" s="251"/>
      <c r="GOE128" s="251"/>
      <c r="GOF128" s="251"/>
      <c r="GOG128" s="251"/>
      <c r="GOH128" s="251"/>
      <c r="GOI128" s="252"/>
      <c r="GOJ128" s="253"/>
      <c r="GOO128" s="254"/>
      <c r="GOR128" s="252"/>
      <c r="GOS128" s="252"/>
      <c r="GOT128" s="252"/>
      <c r="GOU128" s="252"/>
      <c r="GOV128" s="253"/>
      <c r="GOW128" s="253"/>
      <c r="GOX128" s="255"/>
      <c r="GOY128" s="255"/>
      <c r="GOZ128" s="256"/>
      <c r="GPC128" s="251"/>
      <c r="GPD128" s="251"/>
      <c r="GPE128" s="251"/>
      <c r="GPF128" s="251"/>
      <c r="GPG128" s="251"/>
      <c r="GPH128" s="251"/>
      <c r="GPI128" s="252"/>
      <c r="GPJ128" s="253"/>
      <c r="GPO128" s="254"/>
      <c r="GPR128" s="252"/>
      <c r="GPS128" s="252"/>
      <c r="GPT128" s="252"/>
      <c r="GPU128" s="252"/>
      <c r="GPV128" s="253"/>
      <c r="GPW128" s="253"/>
      <c r="GPX128" s="255"/>
      <c r="GPY128" s="255"/>
      <c r="GPZ128" s="256"/>
      <c r="GQC128" s="251"/>
      <c r="GQD128" s="251"/>
      <c r="GQE128" s="251"/>
      <c r="GQF128" s="251"/>
      <c r="GQG128" s="251"/>
      <c r="GQH128" s="251"/>
      <c r="GQI128" s="252"/>
      <c r="GQJ128" s="253"/>
      <c r="GQO128" s="254"/>
      <c r="GQR128" s="252"/>
      <c r="GQS128" s="252"/>
      <c r="GQT128" s="252"/>
      <c r="GQU128" s="252"/>
      <c r="GQV128" s="253"/>
      <c r="GQW128" s="253"/>
      <c r="GQX128" s="255"/>
      <c r="GQY128" s="255"/>
      <c r="GQZ128" s="256"/>
      <c r="GRC128" s="251"/>
      <c r="GRD128" s="251"/>
      <c r="GRE128" s="251"/>
      <c r="GRF128" s="251"/>
      <c r="GRG128" s="251"/>
      <c r="GRH128" s="251"/>
      <c r="GRI128" s="252"/>
      <c r="GRJ128" s="253"/>
      <c r="GRO128" s="254"/>
      <c r="GRR128" s="252"/>
      <c r="GRS128" s="252"/>
      <c r="GRT128" s="252"/>
      <c r="GRU128" s="252"/>
      <c r="GRV128" s="253"/>
      <c r="GRW128" s="253"/>
      <c r="GRX128" s="255"/>
      <c r="GRY128" s="255"/>
      <c r="GRZ128" s="256"/>
      <c r="GSC128" s="251"/>
      <c r="GSD128" s="251"/>
      <c r="GSE128" s="251"/>
      <c r="GSF128" s="251"/>
      <c r="GSG128" s="251"/>
      <c r="GSH128" s="251"/>
      <c r="GSI128" s="252"/>
      <c r="GSJ128" s="253"/>
      <c r="GSO128" s="254"/>
      <c r="GSR128" s="252"/>
      <c r="GSS128" s="252"/>
      <c r="GST128" s="252"/>
      <c r="GSU128" s="252"/>
      <c r="GSV128" s="253"/>
      <c r="GSW128" s="253"/>
      <c r="GSX128" s="255"/>
      <c r="GSY128" s="255"/>
      <c r="GSZ128" s="256"/>
      <c r="GTC128" s="251"/>
      <c r="GTD128" s="251"/>
      <c r="GTE128" s="251"/>
      <c r="GTF128" s="251"/>
      <c r="GTG128" s="251"/>
      <c r="GTH128" s="251"/>
      <c r="GTI128" s="252"/>
      <c r="GTJ128" s="253"/>
      <c r="GTO128" s="254"/>
      <c r="GTR128" s="252"/>
      <c r="GTS128" s="252"/>
      <c r="GTT128" s="252"/>
      <c r="GTU128" s="252"/>
      <c r="GTV128" s="253"/>
      <c r="GTW128" s="253"/>
      <c r="GTX128" s="255"/>
      <c r="GTY128" s="255"/>
      <c r="GTZ128" s="256"/>
      <c r="GUC128" s="251"/>
      <c r="GUD128" s="251"/>
      <c r="GUE128" s="251"/>
      <c r="GUF128" s="251"/>
      <c r="GUG128" s="251"/>
      <c r="GUH128" s="251"/>
      <c r="GUI128" s="252"/>
      <c r="GUJ128" s="253"/>
      <c r="GUO128" s="254"/>
      <c r="GUR128" s="252"/>
      <c r="GUS128" s="252"/>
      <c r="GUT128" s="252"/>
      <c r="GUU128" s="252"/>
      <c r="GUV128" s="253"/>
      <c r="GUW128" s="253"/>
      <c r="GUX128" s="255"/>
      <c r="GUY128" s="255"/>
      <c r="GUZ128" s="256"/>
      <c r="GVC128" s="251"/>
      <c r="GVD128" s="251"/>
      <c r="GVE128" s="251"/>
      <c r="GVF128" s="251"/>
      <c r="GVG128" s="251"/>
      <c r="GVH128" s="251"/>
      <c r="GVI128" s="252"/>
      <c r="GVJ128" s="253"/>
      <c r="GVO128" s="254"/>
      <c r="GVR128" s="252"/>
      <c r="GVS128" s="252"/>
      <c r="GVT128" s="252"/>
      <c r="GVU128" s="252"/>
      <c r="GVV128" s="253"/>
      <c r="GVW128" s="253"/>
      <c r="GVX128" s="255"/>
      <c r="GVY128" s="255"/>
      <c r="GVZ128" s="256"/>
      <c r="GWC128" s="251"/>
      <c r="GWD128" s="251"/>
      <c r="GWE128" s="251"/>
      <c r="GWF128" s="251"/>
      <c r="GWG128" s="251"/>
      <c r="GWH128" s="251"/>
      <c r="GWI128" s="252"/>
      <c r="GWJ128" s="253"/>
      <c r="GWO128" s="254"/>
      <c r="GWR128" s="252"/>
      <c r="GWS128" s="252"/>
      <c r="GWT128" s="252"/>
      <c r="GWU128" s="252"/>
      <c r="GWV128" s="253"/>
      <c r="GWW128" s="253"/>
      <c r="GWX128" s="255"/>
      <c r="GWY128" s="255"/>
      <c r="GWZ128" s="256"/>
      <c r="GXC128" s="251"/>
      <c r="GXD128" s="251"/>
      <c r="GXE128" s="251"/>
      <c r="GXF128" s="251"/>
      <c r="GXG128" s="251"/>
      <c r="GXH128" s="251"/>
      <c r="GXI128" s="252"/>
      <c r="GXJ128" s="253"/>
      <c r="GXO128" s="254"/>
      <c r="GXR128" s="252"/>
      <c r="GXS128" s="252"/>
      <c r="GXT128" s="252"/>
      <c r="GXU128" s="252"/>
      <c r="GXV128" s="253"/>
      <c r="GXW128" s="253"/>
      <c r="GXX128" s="255"/>
      <c r="GXY128" s="255"/>
      <c r="GXZ128" s="256"/>
      <c r="GYC128" s="251"/>
      <c r="GYD128" s="251"/>
      <c r="GYE128" s="251"/>
      <c r="GYF128" s="251"/>
      <c r="GYG128" s="251"/>
      <c r="GYH128" s="251"/>
      <c r="GYI128" s="252"/>
      <c r="GYJ128" s="253"/>
      <c r="GYO128" s="254"/>
      <c r="GYR128" s="252"/>
      <c r="GYS128" s="252"/>
      <c r="GYT128" s="252"/>
      <c r="GYU128" s="252"/>
      <c r="GYV128" s="253"/>
      <c r="GYW128" s="253"/>
      <c r="GYX128" s="255"/>
      <c r="GYY128" s="255"/>
      <c r="GYZ128" s="256"/>
      <c r="GZC128" s="251"/>
      <c r="GZD128" s="251"/>
      <c r="GZE128" s="251"/>
      <c r="GZF128" s="251"/>
      <c r="GZG128" s="251"/>
      <c r="GZH128" s="251"/>
      <c r="GZI128" s="252"/>
      <c r="GZJ128" s="253"/>
      <c r="GZO128" s="254"/>
      <c r="GZR128" s="252"/>
      <c r="GZS128" s="252"/>
      <c r="GZT128" s="252"/>
      <c r="GZU128" s="252"/>
      <c r="GZV128" s="253"/>
      <c r="GZW128" s="253"/>
      <c r="GZX128" s="255"/>
      <c r="GZY128" s="255"/>
      <c r="GZZ128" s="256"/>
      <c r="HAC128" s="251"/>
      <c r="HAD128" s="251"/>
      <c r="HAE128" s="251"/>
      <c r="HAF128" s="251"/>
      <c r="HAG128" s="251"/>
      <c r="HAH128" s="251"/>
      <c r="HAI128" s="252"/>
      <c r="HAJ128" s="253"/>
      <c r="HAO128" s="254"/>
      <c r="HAR128" s="252"/>
      <c r="HAS128" s="252"/>
      <c r="HAT128" s="252"/>
      <c r="HAU128" s="252"/>
      <c r="HAV128" s="253"/>
      <c r="HAW128" s="253"/>
      <c r="HAX128" s="255"/>
      <c r="HAY128" s="255"/>
      <c r="HAZ128" s="256"/>
      <c r="HBC128" s="251"/>
      <c r="HBD128" s="251"/>
      <c r="HBE128" s="251"/>
      <c r="HBF128" s="251"/>
      <c r="HBG128" s="251"/>
      <c r="HBH128" s="251"/>
      <c r="HBI128" s="252"/>
      <c r="HBJ128" s="253"/>
      <c r="HBO128" s="254"/>
      <c r="HBR128" s="252"/>
      <c r="HBS128" s="252"/>
      <c r="HBT128" s="252"/>
      <c r="HBU128" s="252"/>
      <c r="HBV128" s="253"/>
      <c r="HBW128" s="253"/>
      <c r="HBX128" s="255"/>
      <c r="HBY128" s="255"/>
      <c r="HBZ128" s="256"/>
      <c r="HCC128" s="251"/>
      <c r="HCD128" s="251"/>
      <c r="HCE128" s="251"/>
      <c r="HCF128" s="251"/>
      <c r="HCG128" s="251"/>
      <c r="HCH128" s="251"/>
      <c r="HCI128" s="252"/>
      <c r="HCJ128" s="253"/>
      <c r="HCO128" s="254"/>
      <c r="HCR128" s="252"/>
      <c r="HCS128" s="252"/>
      <c r="HCT128" s="252"/>
      <c r="HCU128" s="252"/>
      <c r="HCV128" s="253"/>
      <c r="HCW128" s="253"/>
      <c r="HCX128" s="255"/>
      <c r="HCY128" s="255"/>
      <c r="HCZ128" s="256"/>
      <c r="HDC128" s="251"/>
      <c r="HDD128" s="251"/>
      <c r="HDE128" s="251"/>
      <c r="HDF128" s="251"/>
      <c r="HDG128" s="251"/>
      <c r="HDH128" s="251"/>
      <c r="HDI128" s="252"/>
      <c r="HDJ128" s="253"/>
      <c r="HDO128" s="254"/>
      <c r="HDR128" s="252"/>
      <c r="HDS128" s="252"/>
      <c r="HDT128" s="252"/>
      <c r="HDU128" s="252"/>
      <c r="HDV128" s="253"/>
      <c r="HDW128" s="253"/>
      <c r="HDX128" s="255"/>
      <c r="HDY128" s="255"/>
      <c r="HDZ128" s="256"/>
      <c r="HEC128" s="251"/>
      <c r="HED128" s="251"/>
      <c r="HEE128" s="251"/>
      <c r="HEF128" s="251"/>
      <c r="HEG128" s="251"/>
      <c r="HEH128" s="251"/>
      <c r="HEI128" s="252"/>
      <c r="HEJ128" s="253"/>
      <c r="HEO128" s="254"/>
      <c r="HER128" s="252"/>
      <c r="HES128" s="252"/>
      <c r="HET128" s="252"/>
      <c r="HEU128" s="252"/>
      <c r="HEV128" s="253"/>
      <c r="HEW128" s="253"/>
      <c r="HEX128" s="255"/>
      <c r="HEY128" s="255"/>
      <c r="HEZ128" s="256"/>
      <c r="HFC128" s="251"/>
      <c r="HFD128" s="251"/>
      <c r="HFE128" s="251"/>
      <c r="HFF128" s="251"/>
      <c r="HFG128" s="251"/>
      <c r="HFH128" s="251"/>
      <c r="HFI128" s="252"/>
      <c r="HFJ128" s="253"/>
      <c r="HFO128" s="254"/>
      <c r="HFR128" s="252"/>
      <c r="HFS128" s="252"/>
      <c r="HFT128" s="252"/>
      <c r="HFU128" s="252"/>
      <c r="HFV128" s="253"/>
      <c r="HFW128" s="253"/>
      <c r="HFX128" s="255"/>
      <c r="HFY128" s="255"/>
      <c r="HFZ128" s="256"/>
      <c r="HGC128" s="251"/>
      <c r="HGD128" s="251"/>
      <c r="HGE128" s="251"/>
      <c r="HGF128" s="251"/>
      <c r="HGG128" s="251"/>
      <c r="HGH128" s="251"/>
      <c r="HGI128" s="252"/>
      <c r="HGJ128" s="253"/>
      <c r="HGO128" s="254"/>
      <c r="HGR128" s="252"/>
      <c r="HGS128" s="252"/>
      <c r="HGT128" s="252"/>
      <c r="HGU128" s="252"/>
      <c r="HGV128" s="253"/>
      <c r="HGW128" s="253"/>
      <c r="HGX128" s="255"/>
      <c r="HGY128" s="255"/>
      <c r="HGZ128" s="256"/>
      <c r="HHC128" s="251"/>
      <c r="HHD128" s="251"/>
      <c r="HHE128" s="251"/>
      <c r="HHF128" s="251"/>
      <c r="HHG128" s="251"/>
      <c r="HHH128" s="251"/>
      <c r="HHI128" s="252"/>
      <c r="HHJ128" s="253"/>
      <c r="HHO128" s="254"/>
      <c r="HHR128" s="252"/>
      <c r="HHS128" s="252"/>
      <c r="HHT128" s="252"/>
      <c r="HHU128" s="252"/>
      <c r="HHV128" s="253"/>
      <c r="HHW128" s="253"/>
      <c r="HHX128" s="255"/>
      <c r="HHY128" s="255"/>
      <c r="HHZ128" s="256"/>
      <c r="HIC128" s="251"/>
      <c r="HID128" s="251"/>
      <c r="HIE128" s="251"/>
      <c r="HIF128" s="251"/>
      <c r="HIG128" s="251"/>
      <c r="HIH128" s="251"/>
      <c r="HII128" s="252"/>
      <c r="HIJ128" s="253"/>
      <c r="HIO128" s="254"/>
      <c r="HIR128" s="252"/>
      <c r="HIS128" s="252"/>
      <c r="HIT128" s="252"/>
      <c r="HIU128" s="252"/>
      <c r="HIV128" s="253"/>
      <c r="HIW128" s="253"/>
      <c r="HIX128" s="255"/>
      <c r="HIY128" s="255"/>
      <c r="HIZ128" s="256"/>
      <c r="HJC128" s="251"/>
      <c r="HJD128" s="251"/>
      <c r="HJE128" s="251"/>
      <c r="HJF128" s="251"/>
      <c r="HJG128" s="251"/>
      <c r="HJH128" s="251"/>
      <c r="HJI128" s="252"/>
      <c r="HJJ128" s="253"/>
      <c r="HJO128" s="254"/>
      <c r="HJR128" s="252"/>
      <c r="HJS128" s="252"/>
      <c r="HJT128" s="252"/>
      <c r="HJU128" s="252"/>
      <c r="HJV128" s="253"/>
      <c r="HJW128" s="253"/>
      <c r="HJX128" s="255"/>
      <c r="HJY128" s="255"/>
      <c r="HJZ128" s="256"/>
      <c r="HKC128" s="251"/>
      <c r="HKD128" s="251"/>
      <c r="HKE128" s="251"/>
      <c r="HKF128" s="251"/>
      <c r="HKG128" s="251"/>
      <c r="HKH128" s="251"/>
      <c r="HKI128" s="252"/>
      <c r="HKJ128" s="253"/>
      <c r="HKO128" s="254"/>
      <c r="HKR128" s="252"/>
      <c r="HKS128" s="252"/>
      <c r="HKT128" s="252"/>
      <c r="HKU128" s="252"/>
      <c r="HKV128" s="253"/>
      <c r="HKW128" s="253"/>
      <c r="HKX128" s="255"/>
      <c r="HKY128" s="255"/>
      <c r="HKZ128" s="256"/>
      <c r="HLC128" s="251"/>
      <c r="HLD128" s="251"/>
      <c r="HLE128" s="251"/>
      <c r="HLF128" s="251"/>
      <c r="HLG128" s="251"/>
      <c r="HLH128" s="251"/>
      <c r="HLI128" s="252"/>
      <c r="HLJ128" s="253"/>
      <c r="HLO128" s="254"/>
      <c r="HLR128" s="252"/>
      <c r="HLS128" s="252"/>
      <c r="HLT128" s="252"/>
      <c r="HLU128" s="252"/>
      <c r="HLV128" s="253"/>
      <c r="HLW128" s="253"/>
      <c r="HLX128" s="255"/>
      <c r="HLY128" s="255"/>
      <c r="HLZ128" s="256"/>
      <c r="HMC128" s="251"/>
      <c r="HMD128" s="251"/>
      <c r="HME128" s="251"/>
      <c r="HMF128" s="251"/>
      <c r="HMG128" s="251"/>
      <c r="HMH128" s="251"/>
      <c r="HMI128" s="252"/>
      <c r="HMJ128" s="253"/>
      <c r="HMO128" s="254"/>
      <c r="HMR128" s="252"/>
      <c r="HMS128" s="252"/>
      <c r="HMT128" s="252"/>
      <c r="HMU128" s="252"/>
      <c r="HMV128" s="253"/>
      <c r="HMW128" s="253"/>
      <c r="HMX128" s="255"/>
      <c r="HMY128" s="255"/>
      <c r="HMZ128" s="256"/>
      <c r="HNC128" s="251"/>
      <c r="HND128" s="251"/>
      <c r="HNE128" s="251"/>
      <c r="HNF128" s="251"/>
      <c r="HNG128" s="251"/>
      <c r="HNH128" s="251"/>
      <c r="HNI128" s="252"/>
      <c r="HNJ128" s="253"/>
      <c r="HNO128" s="254"/>
      <c r="HNR128" s="252"/>
      <c r="HNS128" s="252"/>
      <c r="HNT128" s="252"/>
      <c r="HNU128" s="252"/>
      <c r="HNV128" s="253"/>
      <c r="HNW128" s="253"/>
      <c r="HNX128" s="255"/>
      <c r="HNY128" s="255"/>
      <c r="HNZ128" s="256"/>
      <c r="HOC128" s="251"/>
      <c r="HOD128" s="251"/>
      <c r="HOE128" s="251"/>
      <c r="HOF128" s="251"/>
      <c r="HOG128" s="251"/>
      <c r="HOH128" s="251"/>
      <c r="HOI128" s="252"/>
      <c r="HOJ128" s="253"/>
      <c r="HOO128" s="254"/>
      <c r="HOR128" s="252"/>
      <c r="HOS128" s="252"/>
      <c r="HOT128" s="252"/>
      <c r="HOU128" s="252"/>
      <c r="HOV128" s="253"/>
      <c r="HOW128" s="253"/>
      <c r="HOX128" s="255"/>
      <c r="HOY128" s="255"/>
      <c r="HOZ128" s="256"/>
      <c r="HPC128" s="251"/>
      <c r="HPD128" s="251"/>
      <c r="HPE128" s="251"/>
      <c r="HPF128" s="251"/>
      <c r="HPG128" s="251"/>
      <c r="HPH128" s="251"/>
      <c r="HPI128" s="252"/>
      <c r="HPJ128" s="253"/>
      <c r="HPO128" s="254"/>
      <c r="HPR128" s="252"/>
      <c r="HPS128" s="252"/>
      <c r="HPT128" s="252"/>
      <c r="HPU128" s="252"/>
      <c r="HPV128" s="253"/>
      <c r="HPW128" s="253"/>
      <c r="HPX128" s="255"/>
      <c r="HPY128" s="255"/>
      <c r="HPZ128" s="256"/>
      <c r="HQC128" s="251"/>
      <c r="HQD128" s="251"/>
      <c r="HQE128" s="251"/>
      <c r="HQF128" s="251"/>
      <c r="HQG128" s="251"/>
      <c r="HQH128" s="251"/>
      <c r="HQI128" s="252"/>
      <c r="HQJ128" s="253"/>
      <c r="HQO128" s="254"/>
      <c r="HQR128" s="252"/>
      <c r="HQS128" s="252"/>
      <c r="HQT128" s="252"/>
      <c r="HQU128" s="252"/>
      <c r="HQV128" s="253"/>
      <c r="HQW128" s="253"/>
      <c r="HQX128" s="255"/>
      <c r="HQY128" s="255"/>
      <c r="HQZ128" s="256"/>
      <c r="HRC128" s="251"/>
      <c r="HRD128" s="251"/>
      <c r="HRE128" s="251"/>
      <c r="HRF128" s="251"/>
      <c r="HRG128" s="251"/>
      <c r="HRH128" s="251"/>
      <c r="HRI128" s="252"/>
      <c r="HRJ128" s="253"/>
      <c r="HRO128" s="254"/>
      <c r="HRR128" s="252"/>
      <c r="HRS128" s="252"/>
      <c r="HRT128" s="252"/>
      <c r="HRU128" s="252"/>
      <c r="HRV128" s="253"/>
      <c r="HRW128" s="253"/>
      <c r="HRX128" s="255"/>
      <c r="HRY128" s="255"/>
      <c r="HRZ128" s="256"/>
      <c r="HSC128" s="251"/>
      <c r="HSD128" s="251"/>
      <c r="HSE128" s="251"/>
      <c r="HSF128" s="251"/>
      <c r="HSG128" s="251"/>
      <c r="HSH128" s="251"/>
      <c r="HSI128" s="252"/>
      <c r="HSJ128" s="253"/>
      <c r="HSO128" s="254"/>
      <c r="HSR128" s="252"/>
      <c r="HSS128" s="252"/>
      <c r="HST128" s="252"/>
      <c r="HSU128" s="252"/>
      <c r="HSV128" s="253"/>
      <c r="HSW128" s="253"/>
      <c r="HSX128" s="255"/>
      <c r="HSY128" s="255"/>
      <c r="HSZ128" s="256"/>
      <c r="HTC128" s="251"/>
      <c r="HTD128" s="251"/>
      <c r="HTE128" s="251"/>
      <c r="HTF128" s="251"/>
      <c r="HTG128" s="251"/>
      <c r="HTH128" s="251"/>
      <c r="HTI128" s="252"/>
      <c r="HTJ128" s="253"/>
      <c r="HTO128" s="254"/>
      <c r="HTR128" s="252"/>
      <c r="HTS128" s="252"/>
      <c r="HTT128" s="252"/>
      <c r="HTU128" s="252"/>
      <c r="HTV128" s="253"/>
      <c r="HTW128" s="253"/>
      <c r="HTX128" s="255"/>
      <c r="HTY128" s="255"/>
      <c r="HTZ128" s="256"/>
      <c r="HUC128" s="251"/>
      <c r="HUD128" s="251"/>
      <c r="HUE128" s="251"/>
      <c r="HUF128" s="251"/>
      <c r="HUG128" s="251"/>
      <c r="HUH128" s="251"/>
      <c r="HUI128" s="252"/>
      <c r="HUJ128" s="253"/>
      <c r="HUO128" s="254"/>
      <c r="HUR128" s="252"/>
      <c r="HUS128" s="252"/>
      <c r="HUT128" s="252"/>
      <c r="HUU128" s="252"/>
      <c r="HUV128" s="253"/>
      <c r="HUW128" s="253"/>
      <c r="HUX128" s="255"/>
      <c r="HUY128" s="255"/>
      <c r="HUZ128" s="256"/>
      <c r="HVC128" s="251"/>
      <c r="HVD128" s="251"/>
      <c r="HVE128" s="251"/>
      <c r="HVF128" s="251"/>
      <c r="HVG128" s="251"/>
      <c r="HVH128" s="251"/>
      <c r="HVI128" s="252"/>
      <c r="HVJ128" s="253"/>
      <c r="HVO128" s="254"/>
      <c r="HVR128" s="252"/>
      <c r="HVS128" s="252"/>
      <c r="HVT128" s="252"/>
      <c r="HVU128" s="252"/>
      <c r="HVV128" s="253"/>
      <c r="HVW128" s="253"/>
      <c r="HVX128" s="255"/>
      <c r="HVY128" s="255"/>
      <c r="HVZ128" s="256"/>
      <c r="HWC128" s="251"/>
      <c r="HWD128" s="251"/>
      <c r="HWE128" s="251"/>
      <c r="HWF128" s="251"/>
      <c r="HWG128" s="251"/>
      <c r="HWH128" s="251"/>
      <c r="HWI128" s="252"/>
      <c r="HWJ128" s="253"/>
      <c r="HWO128" s="254"/>
      <c r="HWR128" s="252"/>
      <c r="HWS128" s="252"/>
      <c r="HWT128" s="252"/>
      <c r="HWU128" s="252"/>
      <c r="HWV128" s="253"/>
      <c r="HWW128" s="253"/>
      <c r="HWX128" s="255"/>
      <c r="HWY128" s="255"/>
      <c r="HWZ128" s="256"/>
      <c r="HXC128" s="251"/>
      <c r="HXD128" s="251"/>
      <c r="HXE128" s="251"/>
      <c r="HXF128" s="251"/>
      <c r="HXG128" s="251"/>
      <c r="HXH128" s="251"/>
      <c r="HXI128" s="252"/>
      <c r="HXJ128" s="253"/>
      <c r="HXO128" s="254"/>
      <c r="HXR128" s="252"/>
      <c r="HXS128" s="252"/>
      <c r="HXT128" s="252"/>
      <c r="HXU128" s="252"/>
      <c r="HXV128" s="253"/>
      <c r="HXW128" s="253"/>
      <c r="HXX128" s="255"/>
      <c r="HXY128" s="255"/>
      <c r="HXZ128" s="256"/>
      <c r="HYC128" s="251"/>
      <c r="HYD128" s="251"/>
      <c r="HYE128" s="251"/>
      <c r="HYF128" s="251"/>
      <c r="HYG128" s="251"/>
      <c r="HYH128" s="251"/>
      <c r="HYI128" s="252"/>
      <c r="HYJ128" s="253"/>
      <c r="HYO128" s="254"/>
      <c r="HYR128" s="252"/>
      <c r="HYS128" s="252"/>
      <c r="HYT128" s="252"/>
      <c r="HYU128" s="252"/>
      <c r="HYV128" s="253"/>
      <c r="HYW128" s="253"/>
      <c r="HYX128" s="255"/>
      <c r="HYY128" s="255"/>
      <c r="HYZ128" s="256"/>
      <c r="HZC128" s="251"/>
      <c r="HZD128" s="251"/>
      <c r="HZE128" s="251"/>
      <c r="HZF128" s="251"/>
      <c r="HZG128" s="251"/>
      <c r="HZH128" s="251"/>
      <c r="HZI128" s="252"/>
      <c r="HZJ128" s="253"/>
      <c r="HZO128" s="254"/>
      <c r="HZR128" s="252"/>
      <c r="HZS128" s="252"/>
      <c r="HZT128" s="252"/>
      <c r="HZU128" s="252"/>
      <c r="HZV128" s="253"/>
      <c r="HZW128" s="253"/>
      <c r="HZX128" s="255"/>
      <c r="HZY128" s="255"/>
      <c r="HZZ128" s="256"/>
      <c r="IAC128" s="251"/>
      <c r="IAD128" s="251"/>
      <c r="IAE128" s="251"/>
      <c r="IAF128" s="251"/>
      <c r="IAG128" s="251"/>
      <c r="IAH128" s="251"/>
      <c r="IAI128" s="252"/>
      <c r="IAJ128" s="253"/>
      <c r="IAO128" s="254"/>
      <c r="IAR128" s="252"/>
      <c r="IAS128" s="252"/>
      <c r="IAT128" s="252"/>
      <c r="IAU128" s="252"/>
      <c r="IAV128" s="253"/>
      <c r="IAW128" s="253"/>
      <c r="IAX128" s="255"/>
      <c r="IAY128" s="255"/>
      <c r="IAZ128" s="256"/>
      <c r="IBC128" s="251"/>
      <c r="IBD128" s="251"/>
      <c r="IBE128" s="251"/>
      <c r="IBF128" s="251"/>
      <c r="IBG128" s="251"/>
      <c r="IBH128" s="251"/>
      <c r="IBI128" s="252"/>
      <c r="IBJ128" s="253"/>
      <c r="IBO128" s="254"/>
      <c r="IBR128" s="252"/>
      <c r="IBS128" s="252"/>
      <c r="IBT128" s="252"/>
      <c r="IBU128" s="252"/>
      <c r="IBV128" s="253"/>
      <c r="IBW128" s="253"/>
      <c r="IBX128" s="255"/>
      <c r="IBY128" s="255"/>
      <c r="IBZ128" s="256"/>
      <c r="ICC128" s="251"/>
      <c r="ICD128" s="251"/>
      <c r="ICE128" s="251"/>
      <c r="ICF128" s="251"/>
      <c r="ICG128" s="251"/>
      <c r="ICH128" s="251"/>
      <c r="ICI128" s="252"/>
      <c r="ICJ128" s="253"/>
      <c r="ICO128" s="254"/>
      <c r="ICR128" s="252"/>
      <c r="ICS128" s="252"/>
      <c r="ICT128" s="252"/>
      <c r="ICU128" s="252"/>
      <c r="ICV128" s="253"/>
      <c r="ICW128" s="253"/>
      <c r="ICX128" s="255"/>
      <c r="ICY128" s="255"/>
      <c r="ICZ128" s="256"/>
      <c r="IDC128" s="251"/>
      <c r="IDD128" s="251"/>
      <c r="IDE128" s="251"/>
      <c r="IDF128" s="251"/>
      <c r="IDG128" s="251"/>
      <c r="IDH128" s="251"/>
      <c r="IDI128" s="252"/>
      <c r="IDJ128" s="253"/>
      <c r="IDO128" s="254"/>
      <c r="IDR128" s="252"/>
      <c r="IDS128" s="252"/>
      <c r="IDT128" s="252"/>
      <c r="IDU128" s="252"/>
      <c r="IDV128" s="253"/>
      <c r="IDW128" s="253"/>
      <c r="IDX128" s="255"/>
      <c r="IDY128" s="255"/>
      <c r="IDZ128" s="256"/>
      <c r="IEC128" s="251"/>
      <c r="IED128" s="251"/>
      <c r="IEE128" s="251"/>
      <c r="IEF128" s="251"/>
      <c r="IEG128" s="251"/>
      <c r="IEH128" s="251"/>
      <c r="IEI128" s="252"/>
      <c r="IEJ128" s="253"/>
      <c r="IEO128" s="254"/>
      <c r="IER128" s="252"/>
      <c r="IES128" s="252"/>
      <c r="IET128" s="252"/>
      <c r="IEU128" s="252"/>
      <c r="IEV128" s="253"/>
      <c r="IEW128" s="253"/>
      <c r="IEX128" s="255"/>
      <c r="IEY128" s="255"/>
      <c r="IEZ128" s="256"/>
      <c r="IFC128" s="251"/>
      <c r="IFD128" s="251"/>
      <c r="IFE128" s="251"/>
      <c r="IFF128" s="251"/>
      <c r="IFG128" s="251"/>
      <c r="IFH128" s="251"/>
      <c r="IFI128" s="252"/>
      <c r="IFJ128" s="253"/>
      <c r="IFO128" s="254"/>
      <c r="IFR128" s="252"/>
      <c r="IFS128" s="252"/>
      <c r="IFT128" s="252"/>
      <c r="IFU128" s="252"/>
      <c r="IFV128" s="253"/>
      <c r="IFW128" s="253"/>
      <c r="IFX128" s="255"/>
      <c r="IFY128" s="255"/>
      <c r="IFZ128" s="256"/>
      <c r="IGC128" s="251"/>
      <c r="IGD128" s="251"/>
      <c r="IGE128" s="251"/>
      <c r="IGF128" s="251"/>
      <c r="IGG128" s="251"/>
      <c r="IGH128" s="251"/>
      <c r="IGI128" s="252"/>
      <c r="IGJ128" s="253"/>
      <c r="IGO128" s="254"/>
      <c r="IGR128" s="252"/>
      <c r="IGS128" s="252"/>
      <c r="IGT128" s="252"/>
      <c r="IGU128" s="252"/>
      <c r="IGV128" s="253"/>
      <c r="IGW128" s="253"/>
      <c r="IGX128" s="255"/>
      <c r="IGY128" s="255"/>
      <c r="IGZ128" s="256"/>
      <c r="IHC128" s="251"/>
      <c r="IHD128" s="251"/>
      <c r="IHE128" s="251"/>
      <c r="IHF128" s="251"/>
      <c r="IHG128" s="251"/>
      <c r="IHH128" s="251"/>
      <c r="IHI128" s="252"/>
      <c r="IHJ128" s="253"/>
      <c r="IHO128" s="254"/>
      <c r="IHR128" s="252"/>
      <c r="IHS128" s="252"/>
      <c r="IHT128" s="252"/>
      <c r="IHU128" s="252"/>
      <c r="IHV128" s="253"/>
      <c r="IHW128" s="253"/>
      <c r="IHX128" s="255"/>
      <c r="IHY128" s="255"/>
      <c r="IHZ128" s="256"/>
      <c r="IIC128" s="251"/>
      <c r="IID128" s="251"/>
      <c r="IIE128" s="251"/>
      <c r="IIF128" s="251"/>
      <c r="IIG128" s="251"/>
      <c r="IIH128" s="251"/>
      <c r="III128" s="252"/>
      <c r="IIJ128" s="253"/>
      <c r="IIO128" s="254"/>
      <c r="IIR128" s="252"/>
      <c r="IIS128" s="252"/>
      <c r="IIT128" s="252"/>
      <c r="IIU128" s="252"/>
      <c r="IIV128" s="253"/>
      <c r="IIW128" s="253"/>
      <c r="IIX128" s="255"/>
      <c r="IIY128" s="255"/>
      <c r="IIZ128" s="256"/>
      <c r="IJC128" s="251"/>
      <c r="IJD128" s="251"/>
      <c r="IJE128" s="251"/>
      <c r="IJF128" s="251"/>
      <c r="IJG128" s="251"/>
      <c r="IJH128" s="251"/>
      <c r="IJI128" s="252"/>
      <c r="IJJ128" s="253"/>
      <c r="IJO128" s="254"/>
      <c r="IJR128" s="252"/>
      <c r="IJS128" s="252"/>
      <c r="IJT128" s="252"/>
      <c r="IJU128" s="252"/>
      <c r="IJV128" s="253"/>
      <c r="IJW128" s="253"/>
      <c r="IJX128" s="255"/>
      <c r="IJY128" s="255"/>
      <c r="IJZ128" s="256"/>
      <c r="IKC128" s="251"/>
      <c r="IKD128" s="251"/>
      <c r="IKE128" s="251"/>
      <c r="IKF128" s="251"/>
      <c r="IKG128" s="251"/>
      <c r="IKH128" s="251"/>
      <c r="IKI128" s="252"/>
      <c r="IKJ128" s="253"/>
      <c r="IKO128" s="254"/>
      <c r="IKR128" s="252"/>
      <c r="IKS128" s="252"/>
      <c r="IKT128" s="252"/>
      <c r="IKU128" s="252"/>
      <c r="IKV128" s="253"/>
      <c r="IKW128" s="253"/>
      <c r="IKX128" s="255"/>
      <c r="IKY128" s="255"/>
      <c r="IKZ128" s="256"/>
      <c r="ILC128" s="251"/>
      <c r="ILD128" s="251"/>
      <c r="ILE128" s="251"/>
      <c r="ILF128" s="251"/>
      <c r="ILG128" s="251"/>
      <c r="ILH128" s="251"/>
      <c r="ILI128" s="252"/>
      <c r="ILJ128" s="253"/>
      <c r="ILO128" s="254"/>
      <c r="ILR128" s="252"/>
      <c r="ILS128" s="252"/>
      <c r="ILT128" s="252"/>
      <c r="ILU128" s="252"/>
      <c r="ILV128" s="253"/>
      <c r="ILW128" s="253"/>
      <c r="ILX128" s="255"/>
      <c r="ILY128" s="255"/>
      <c r="ILZ128" s="256"/>
      <c r="IMC128" s="251"/>
      <c r="IMD128" s="251"/>
      <c r="IME128" s="251"/>
      <c r="IMF128" s="251"/>
      <c r="IMG128" s="251"/>
      <c r="IMH128" s="251"/>
      <c r="IMI128" s="252"/>
      <c r="IMJ128" s="253"/>
      <c r="IMO128" s="254"/>
      <c r="IMR128" s="252"/>
      <c r="IMS128" s="252"/>
      <c r="IMT128" s="252"/>
      <c r="IMU128" s="252"/>
      <c r="IMV128" s="253"/>
      <c r="IMW128" s="253"/>
      <c r="IMX128" s="255"/>
      <c r="IMY128" s="255"/>
      <c r="IMZ128" s="256"/>
      <c r="INC128" s="251"/>
      <c r="IND128" s="251"/>
      <c r="INE128" s="251"/>
      <c r="INF128" s="251"/>
      <c r="ING128" s="251"/>
      <c r="INH128" s="251"/>
      <c r="INI128" s="252"/>
      <c r="INJ128" s="253"/>
      <c r="INO128" s="254"/>
      <c r="INR128" s="252"/>
      <c r="INS128" s="252"/>
      <c r="INT128" s="252"/>
      <c r="INU128" s="252"/>
      <c r="INV128" s="253"/>
      <c r="INW128" s="253"/>
      <c r="INX128" s="255"/>
      <c r="INY128" s="255"/>
      <c r="INZ128" s="256"/>
      <c r="IOC128" s="251"/>
      <c r="IOD128" s="251"/>
      <c r="IOE128" s="251"/>
      <c r="IOF128" s="251"/>
      <c r="IOG128" s="251"/>
      <c r="IOH128" s="251"/>
      <c r="IOI128" s="252"/>
      <c r="IOJ128" s="253"/>
      <c r="IOO128" s="254"/>
      <c r="IOR128" s="252"/>
      <c r="IOS128" s="252"/>
      <c r="IOT128" s="252"/>
      <c r="IOU128" s="252"/>
      <c r="IOV128" s="253"/>
      <c r="IOW128" s="253"/>
      <c r="IOX128" s="255"/>
      <c r="IOY128" s="255"/>
      <c r="IOZ128" s="256"/>
      <c r="IPC128" s="251"/>
      <c r="IPD128" s="251"/>
      <c r="IPE128" s="251"/>
      <c r="IPF128" s="251"/>
      <c r="IPG128" s="251"/>
      <c r="IPH128" s="251"/>
      <c r="IPI128" s="252"/>
      <c r="IPJ128" s="253"/>
      <c r="IPO128" s="254"/>
      <c r="IPR128" s="252"/>
      <c r="IPS128" s="252"/>
      <c r="IPT128" s="252"/>
      <c r="IPU128" s="252"/>
      <c r="IPV128" s="253"/>
      <c r="IPW128" s="253"/>
      <c r="IPX128" s="255"/>
      <c r="IPY128" s="255"/>
      <c r="IPZ128" s="256"/>
      <c r="IQC128" s="251"/>
      <c r="IQD128" s="251"/>
      <c r="IQE128" s="251"/>
      <c r="IQF128" s="251"/>
      <c r="IQG128" s="251"/>
      <c r="IQH128" s="251"/>
      <c r="IQI128" s="252"/>
      <c r="IQJ128" s="253"/>
      <c r="IQO128" s="254"/>
      <c r="IQR128" s="252"/>
      <c r="IQS128" s="252"/>
      <c r="IQT128" s="252"/>
      <c r="IQU128" s="252"/>
      <c r="IQV128" s="253"/>
      <c r="IQW128" s="253"/>
      <c r="IQX128" s="255"/>
      <c r="IQY128" s="255"/>
      <c r="IQZ128" s="256"/>
      <c r="IRC128" s="251"/>
      <c r="IRD128" s="251"/>
      <c r="IRE128" s="251"/>
      <c r="IRF128" s="251"/>
      <c r="IRG128" s="251"/>
      <c r="IRH128" s="251"/>
      <c r="IRI128" s="252"/>
      <c r="IRJ128" s="253"/>
      <c r="IRO128" s="254"/>
      <c r="IRR128" s="252"/>
      <c r="IRS128" s="252"/>
      <c r="IRT128" s="252"/>
      <c r="IRU128" s="252"/>
      <c r="IRV128" s="253"/>
      <c r="IRW128" s="253"/>
      <c r="IRX128" s="255"/>
      <c r="IRY128" s="255"/>
      <c r="IRZ128" s="256"/>
      <c r="ISC128" s="251"/>
      <c r="ISD128" s="251"/>
      <c r="ISE128" s="251"/>
      <c r="ISF128" s="251"/>
      <c r="ISG128" s="251"/>
      <c r="ISH128" s="251"/>
      <c r="ISI128" s="252"/>
      <c r="ISJ128" s="253"/>
      <c r="ISO128" s="254"/>
      <c r="ISR128" s="252"/>
      <c r="ISS128" s="252"/>
      <c r="IST128" s="252"/>
      <c r="ISU128" s="252"/>
      <c r="ISV128" s="253"/>
      <c r="ISW128" s="253"/>
      <c r="ISX128" s="255"/>
      <c r="ISY128" s="255"/>
      <c r="ISZ128" s="256"/>
      <c r="ITC128" s="251"/>
      <c r="ITD128" s="251"/>
      <c r="ITE128" s="251"/>
      <c r="ITF128" s="251"/>
      <c r="ITG128" s="251"/>
      <c r="ITH128" s="251"/>
      <c r="ITI128" s="252"/>
      <c r="ITJ128" s="253"/>
      <c r="ITO128" s="254"/>
      <c r="ITR128" s="252"/>
      <c r="ITS128" s="252"/>
      <c r="ITT128" s="252"/>
      <c r="ITU128" s="252"/>
      <c r="ITV128" s="253"/>
      <c r="ITW128" s="253"/>
      <c r="ITX128" s="255"/>
      <c r="ITY128" s="255"/>
      <c r="ITZ128" s="256"/>
      <c r="IUC128" s="251"/>
      <c r="IUD128" s="251"/>
      <c r="IUE128" s="251"/>
      <c r="IUF128" s="251"/>
      <c r="IUG128" s="251"/>
      <c r="IUH128" s="251"/>
      <c r="IUI128" s="252"/>
      <c r="IUJ128" s="253"/>
      <c r="IUO128" s="254"/>
      <c r="IUR128" s="252"/>
      <c r="IUS128" s="252"/>
      <c r="IUT128" s="252"/>
      <c r="IUU128" s="252"/>
      <c r="IUV128" s="253"/>
      <c r="IUW128" s="253"/>
      <c r="IUX128" s="255"/>
      <c r="IUY128" s="255"/>
      <c r="IUZ128" s="256"/>
      <c r="IVC128" s="251"/>
      <c r="IVD128" s="251"/>
      <c r="IVE128" s="251"/>
      <c r="IVF128" s="251"/>
      <c r="IVG128" s="251"/>
      <c r="IVH128" s="251"/>
      <c r="IVI128" s="252"/>
      <c r="IVJ128" s="253"/>
      <c r="IVO128" s="254"/>
      <c r="IVR128" s="252"/>
      <c r="IVS128" s="252"/>
      <c r="IVT128" s="252"/>
      <c r="IVU128" s="252"/>
      <c r="IVV128" s="253"/>
      <c r="IVW128" s="253"/>
      <c r="IVX128" s="255"/>
      <c r="IVY128" s="255"/>
      <c r="IVZ128" s="256"/>
      <c r="IWC128" s="251"/>
      <c r="IWD128" s="251"/>
      <c r="IWE128" s="251"/>
      <c r="IWF128" s="251"/>
      <c r="IWG128" s="251"/>
      <c r="IWH128" s="251"/>
      <c r="IWI128" s="252"/>
      <c r="IWJ128" s="253"/>
      <c r="IWO128" s="254"/>
      <c r="IWR128" s="252"/>
      <c r="IWS128" s="252"/>
      <c r="IWT128" s="252"/>
      <c r="IWU128" s="252"/>
      <c r="IWV128" s="253"/>
      <c r="IWW128" s="253"/>
      <c r="IWX128" s="255"/>
      <c r="IWY128" s="255"/>
      <c r="IWZ128" s="256"/>
      <c r="IXC128" s="251"/>
      <c r="IXD128" s="251"/>
      <c r="IXE128" s="251"/>
      <c r="IXF128" s="251"/>
      <c r="IXG128" s="251"/>
      <c r="IXH128" s="251"/>
      <c r="IXI128" s="252"/>
      <c r="IXJ128" s="253"/>
      <c r="IXO128" s="254"/>
      <c r="IXR128" s="252"/>
      <c r="IXS128" s="252"/>
      <c r="IXT128" s="252"/>
      <c r="IXU128" s="252"/>
      <c r="IXV128" s="253"/>
      <c r="IXW128" s="253"/>
      <c r="IXX128" s="255"/>
      <c r="IXY128" s="255"/>
      <c r="IXZ128" s="256"/>
      <c r="IYC128" s="251"/>
      <c r="IYD128" s="251"/>
      <c r="IYE128" s="251"/>
      <c r="IYF128" s="251"/>
      <c r="IYG128" s="251"/>
      <c r="IYH128" s="251"/>
      <c r="IYI128" s="252"/>
      <c r="IYJ128" s="253"/>
      <c r="IYO128" s="254"/>
      <c r="IYR128" s="252"/>
      <c r="IYS128" s="252"/>
      <c r="IYT128" s="252"/>
      <c r="IYU128" s="252"/>
      <c r="IYV128" s="253"/>
      <c r="IYW128" s="253"/>
      <c r="IYX128" s="255"/>
      <c r="IYY128" s="255"/>
      <c r="IYZ128" s="256"/>
      <c r="IZC128" s="251"/>
      <c r="IZD128" s="251"/>
      <c r="IZE128" s="251"/>
      <c r="IZF128" s="251"/>
      <c r="IZG128" s="251"/>
      <c r="IZH128" s="251"/>
      <c r="IZI128" s="252"/>
      <c r="IZJ128" s="253"/>
      <c r="IZO128" s="254"/>
      <c r="IZR128" s="252"/>
      <c r="IZS128" s="252"/>
      <c r="IZT128" s="252"/>
      <c r="IZU128" s="252"/>
      <c r="IZV128" s="253"/>
      <c r="IZW128" s="253"/>
      <c r="IZX128" s="255"/>
      <c r="IZY128" s="255"/>
      <c r="IZZ128" s="256"/>
      <c r="JAC128" s="251"/>
      <c r="JAD128" s="251"/>
      <c r="JAE128" s="251"/>
      <c r="JAF128" s="251"/>
      <c r="JAG128" s="251"/>
      <c r="JAH128" s="251"/>
      <c r="JAI128" s="252"/>
      <c r="JAJ128" s="253"/>
      <c r="JAO128" s="254"/>
      <c r="JAR128" s="252"/>
      <c r="JAS128" s="252"/>
      <c r="JAT128" s="252"/>
      <c r="JAU128" s="252"/>
      <c r="JAV128" s="253"/>
      <c r="JAW128" s="253"/>
      <c r="JAX128" s="255"/>
      <c r="JAY128" s="255"/>
      <c r="JAZ128" s="256"/>
      <c r="JBC128" s="251"/>
      <c r="JBD128" s="251"/>
      <c r="JBE128" s="251"/>
      <c r="JBF128" s="251"/>
      <c r="JBG128" s="251"/>
      <c r="JBH128" s="251"/>
      <c r="JBI128" s="252"/>
      <c r="JBJ128" s="253"/>
      <c r="JBO128" s="254"/>
      <c r="JBR128" s="252"/>
      <c r="JBS128" s="252"/>
      <c r="JBT128" s="252"/>
      <c r="JBU128" s="252"/>
      <c r="JBV128" s="253"/>
      <c r="JBW128" s="253"/>
      <c r="JBX128" s="255"/>
      <c r="JBY128" s="255"/>
      <c r="JBZ128" s="256"/>
      <c r="JCC128" s="251"/>
      <c r="JCD128" s="251"/>
      <c r="JCE128" s="251"/>
      <c r="JCF128" s="251"/>
      <c r="JCG128" s="251"/>
      <c r="JCH128" s="251"/>
      <c r="JCI128" s="252"/>
      <c r="JCJ128" s="253"/>
      <c r="JCO128" s="254"/>
      <c r="JCR128" s="252"/>
      <c r="JCS128" s="252"/>
      <c r="JCT128" s="252"/>
      <c r="JCU128" s="252"/>
      <c r="JCV128" s="253"/>
      <c r="JCW128" s="253"/>
      <c r="JCX128" s="255"/>
      <c r="JCY128" s="255"/>
      <c r="JCZ128" s="256"/>
      <c r="JDC128" s="251"/>
      <c r="JDD128" s="251"/>
      <c r="JDE128" s="251"/>
      <c r="JDF128" s="251"/>
      <c r="JDG128" s="251"/>
      <c r="JDH128" s="251"/>
      <c r="JDI128" s="252"/>
      <c r="JDJ128" s="253"/>
      <c r="JDO128" s="254"/>
      <c r="JDR128" s="252"/>
      <c r="JDS128" s="252"/>
      <c r="JDT128" s="252"/>
      <c r="JDU128" s="252"/>
      <c r="JDV128" s="253"/>
      <c r="JDW128" s="253"/>
      <c r="JDX128" s="255"/>
      <c r="JDY128" s="255"/>
      <c r="JDZ128" s="256"/>
      <c r="JEC128" s="251"/>
      <c r="JED128" s="251"/>
      <c r="JEE128" s="251"/>
      <c r="JEF128" s="251"/>
      <c r="JEG128" s="251"/>
      <c r="JEH128" s="251"/>
      <c r="JEI128" s="252"/>
      <c r="JEJ128" s="253"/>
      <c r="JEO128" s="254"/>
      <c r="JER128" s="252"/>
      <c r="JES128" s="252"/>
      <c r="JET128" s="252"/>
      <c r="JEU128" s="252"/>
      <c r="JEV128" s="253"/>
      <c r="JEW128" s="253"/>
      <c r="JEX128" s="255"/>
      <c r="JEY128" s="255"/>
      <c r="JEZ128" s="256"/>
      <c r="JFC128" s="251"/>
      <c r="JFD128" s="251"/>
      <c r="JFE128" s="251"/>
      <c r="JFF128" s="251"/>
      <c r="JFG128" s="251"/>
      <c r="JFH128" s="251"/>
      <c r="JFI128" s="252"/>
      <c r="JFJ128" s="253"/>
      <c r="JFO128" s="254"/>
      <c r="JFR128" s="252"/>
      <c r="JFS128" s="252"/>
      <c r="JFT128" s="252"/>
      <c r="JFU128" s="252"/>
      <c r="JFV128" s="253"/>
      <c r="JFW128" s="253"/>
      <c r="JFX128" s="255"/>
      <c r="JFY128" s="255"/>
      <c r="JFZ128" s="256"/>
      <c r="JGC128" s="251"/>
      <c r="JGD128" s="251"/>
      <c r="JGE128" s="251"/>
      <c r="JGF128" s="251"/>
      <c r="JGG128" s="251"/>
      <c r="JGH128" s="251"/>
      <c r="JGI128" s="252"/>
      <c r="JGJ128" s="253"/>
      <c r="JGO128" s="254"/>
      <c r="JGR128" s="252"/>
      <c r="JGS128" s="252"/>
      <c r="JGT128" s="252"/>
      <c r="JGU128" s="252"/>
      <c r="JGV128" s="253"/>
      <c r="JGW128" s="253"/>
      <c r="JGX128" s="255"/>
      <c r="JGY128" s="255"/>
      <c r="JGZ128" s="256"/>
      <c r="JHC128" s="251"/>
      <c r="JHD128" s="251"/>
      <c r="JHE128" s="251"/>
      <c r="JHF128" s="251"/>
      <c r="JHG128" s="251"/>
      <c r="JHH128" s="251"/>
      <c r="JHI128" s="252"/>
      <c r="JHJ128" s="253"/>
      <c r="JHO128" s="254"/>
      <c r="JHR128" s="252"/>
      <c r="JHS128" s="252"/>
      <c r="JHT128" s="252"/>
      <c r="JHU128" s="252"/>
      <c r="JHV128" s="253"/>
      <c r="JHW128" s="253"/>
      <c r="JHX128" s="255"/>
      <c r="JHY128" s="255"/>
      <c r="JHZ128" s="256"/>
      <c r="JIC128" s="251"/>
      <c r="JID128" s="251"/>
      <c r="JIE128" s="251"/>
      <c r="JIF128" s="251"/>
      <c r="JIG128" s="251"/>
      <c r="JIH128" s="251"/>
      <c r="JII128" s="252"/>
      <c r="JIJ128" s="253"/>
      <c r="JIO128" s="254"/>
      <c r="JIR128" s="252"/>
      <c r="JIS128" s="252"/>
      <c r="JIT128" s="252"/>
      <c r="JIU128" s="252"/>
      <c r="JIV128" s="253"/>
      <c r="JIW128" s="253"/>
      <c r="JIX128" s="255"/>
      <c r="JIY128" s="255"/>
      <c r="JIZ128" s="256"/>
      <c r="JJC128" s="251"/>
      <c r="JJD128" s="251"/>
      <c r="JJE128" s="251"/>
      <c r="JJF128" s="251"/>
      <c r="JJG128" s="251"/>
      <c r="JJH128" s="251"/>
      <c r="JJI128" s="252"/>
      <c r="JJJ128" s="253"/>
      <c r="JJO128" s="254"/>
      <c r="JJR128" s="252"/>
      <c r="JJS128" s="252"/>
      <c r="JJT128" s="252"/>
      <c r="JJU128" s="252"/>
      <c r="JJV128" s="253"/>
      <c r="JJW128" s="253"/>
      <c r="JJX128" s="255"/>
      <c r="JJY128" s="255"/>
      <c r="JJZ128" s="256"/>
      <c r="JKC128" s="251"/>
      <c r="JKD128" s="251"/>
      <c r="JKE128" s="251"/>
      <c r="JKF128" s="251"/>
      <c r="JKG128" s="251"/>
      <c r="JKH128" s="251"/>
      <c r="JKI128" s="252"/>
      <c r="JKJ128" s="253"/>
      <c r="JKO128" s="254"/>
      <c r="JKR128" s="252"/>
      <c r="JKS128" s="252"/>
      <c r="JKT128" s="252"/>
      <c r="JKU128" s="252"/>
      <c r="JKV128" s="253"/>
      <c r="JKW128" s="253"/>
      <c r="JKX128" s="255"/>
      <c r="JKY128" s="255"/>
      <c r="JKZ128" s="256"/>
      <c r="JLC128" s="251"/>
      <c r="JLD128" s="251"/>
      <c r="JLE128" s="251"/>
      <c r="JLF128" s="251"/>
      <c r="JLG128" s="251"/>
      <c r="JLH128" s="251"/>
      <c r="JLI128" s="252"/>
      <c r="JLJ128" s="253"/>
      <c r="JLO128" s="254"/>
      <c r="JLR128" s="252"/>
      <c r="JLS128" s="252"/>
      <c r="JLT128" s="252"/>
      <c r="JLU128" s="252"/>
      <c r="JLV128" s="253"/>
      <c r="JLW128" s="253"/>
      <c r="JLX128" s="255"/>
      <c r="JLY128" s="255"/>
      <c r="JLZ128" s="256"/>
      <c r="JMC128" s="251"/>
      <c r="JMD128" s="251"/>
      <c r="JME128" s="251"/>
      <c r="JMF128" s="251"/>
      <c r="JMG128" s="251"/>
      <c r="JMH128" s="251"/>
      <c r="JMI128" s="252"/>
      <c r="JMJ128" s="253"/>
      <c r="JMO128" s="254"/>
      <c r="JMR128" s="252"/>
      <c r="JMS128" s="252"/>
      <c r="JMT128" s="252"/>
      <c r="JMU128" s="252"/>
      <c r="JMV128" s="253"/>
      <c r="JMW128" s="253"/>
      <c r="JMX128" s="255"/>
      <c r="JMY128" s="255"/>
      <c r="JMZ128" s="256"/>
      <c r="JNC128" s="251"/>
      <c r="JND128" s="251"/>
      <c r="JNE128" s="251"/>
      <c r="JNF128" s="251"/>
      <c r="JNG128" s="251"/>
      <c r="JNH128" s="251"/>
      <c r="JNI128" s="252"/>
      <c r="JNJ128" s="253"/>
      <c r="JNO128" s="254"/>
      <c r="JNR128" s="252"/>
      <c r="JNS128" s="252"/>
      <c r="JNT128" s="252"/>
      <c r="JNU128" s="252"/>
      <c r="JNV128" s="253"/>
      <c r="JNW128" s="253"/>
      <c r="JNX128" s="255"/>
      <c r="JNY128" s="255"/>
      <c r="JNZ128" s="256"/>
      <c r="JOC128" s="251"/>
      <c r="JOD128" s="251"/>
      <c r="JOE128" s="251"/>
      <c r="JOF128" s="251"/>
      <c r="JOG128" s="251"/>
      <c r="JOH128" s="251"/>
      <c r="JOI128" s="252"/>
      <c r="JOJ128" s="253"/>
      <c r="JOO128" s="254"/>
      <c r="JOR128" s="252"/>
      <c r="JOS128" s="252"/>
      <c r="JOT128" s="252"/>
      <c r="JOU128" s="252"/>
      <c r="JOV128" s="253"/>
      <c r="JOW128" s="253"/>
      <c r="JOX128" s="255"/>
      <c r="JOY128" s="255"/>
      <c r="JOZ128" s="256"/>
      <c r="JPC128" s="251"/>
      <c r="JPD128" s="251"/>
      <c r="JPE128" s="251"/>
      <c r="JPF128" s="251"/>
      <c r="JPG128" s="251"/>
      <c r="JPH128" s="251"/>
      <c r="JPI128" s="252"/>
      <c r="JPJ128" s="253"/>
      <c r="JPO128" s="254"/>
      <c r="JPR128" s="252"/>
      <c r="JPS128" s="252"/>
      <c r="JPT128" s="252"/>
      <c r="JPU128" s="252"/>
      <c r="JPV128" s="253"/>
      <c r="JPW128" s="253"/>
      <c r="JPX128" s="255"/>
      <c r="JPY128" s="255"/>
      <c r="JPZ128" s="256"/>
      <c r="JQC128" s="251"/>
      <c r="JQD128" s="251"/>
      <c r="JQE128" s="251"/>
      <c r="JQF128" s="251"/>
      <c r="JQG128" s="251"/>
      <c r="JQH128" s="251"/>
      <c r="JQI128" s="252"/>
      <c r="JQJ128" s="253"/>
      <c r="JQO128" s="254"/>
      <c r="JQR128" s="252"/>
      <c r="JQS128" s="252"/>
      <c r="JQT128" s="252"/>
      <c r="JQU128" s="252"/>
      <c r="JQV128" s="253"/>
      <c r="JQW128" s="253"/>
      <c r="JQX128" s="255"/>
      <c r="JQY128" s="255"/>
      <c r="JQZ128" s="256"/>
      <c r="JRC128" s="251"/>
      <c r="JRD128" s="251"/>
      <c r="JRE128" s="251"/>
      <c r="JRF128" s="251"/>
      <c r="JRG128" s="251"/>
      <c r="JRH128" s="251"/>
      <c r="JRI128" s="252"/>
      <c r="JRJ128" s="253"/>
      <c r="JRO128" s="254"/>
      <c r="JRR128" s="252"/>
      <c r="JRS128" s="252"/>
      <c r="JRT128" s="252"/>
      <c r="JRU128" s="252"/>
      <c r="JRV128" s="253"/>
      <c r="JRW128" s="253"/>
      <c r="JRX128" s="255"/>
      <c r="JRY128" s="255"/>
      <c r="JRZ128" s="256"/>
      <c r="JSC128" s="251"/>
      <c r="JSD128" s="251"/>
      <c r="JSE128" s="251"/>
      <c r="JSF128" s="251"/>
      <c r="JSG128" s="251"/>
      <c r="JSH128" s="251"/>
      <c r="JSI128" s="252"/>
      <c r="JSJ128" s="253"/>
      <c r="JSO128" s="254"/>
      <c r="JSR128" s="252"/>
      <c r="JSS128" s="252"/>
      <c r="JST128" s="252"/>
      <c r="JSU128" s="252"/>
      <c r="JSV128" s="253"/>
      <c r="JSW128" s="253"/>
      <c r="JSX128" s="255"/>
      <c r="JSY128" s="255"/>
      <c r="JSZ128" s="256"/>
      <c r="JTC128" s="251"/>
      <c r="JTD128" s="251"/>
      <c r="JTE128" s="251"/>
      <c r="JTF128" s="251"/>
      <c r="JTG128" s="251"/>
      <c r="JTH128" s="251"/>
      <c r="JTI128" s="252"/>
      <c r="JTJ128" s="253"/>
      <c r="JTO128" s="254"/>
      <c r="JTR128" s="252"/>
      <c r="JTS128" s="252"/>
      <c r="JTT128" s="252"/>
      <c r="JTU128" s="252"/>
      <c r="JTV128" s="253"/>
      <c r="JTW128" s="253"/>
      <c r="JTX128" s="255"/>
      <c r="JTY128" s="255"/>
      <c r="JTZ128" s="256"/>
      <c r="JUC128" s="251"/>
      <c r="JUD128" s="251"/>
      <c r="JUE128" s="251"/>
      <c r="JUF128" s="251"/>
      <c r="JUG128" s="251"/>
      <c r="JUH128" s="251"/>
      <c r="JUI128" s="252"/>
      <c r="JUJ128" s="253"/>
      <c r="JUO128" s="254"/>
      <c r="JUR128" s="252"/>
      <c r="JUS128" s="252"/>
      <c r="JUT128" s="252"/>
      <c r="JUU128" s="252"/>
      <c r="JUV128" s="253"/>
      <c r="JUW128" s="253"/>
      <c r="JUX128" s="255"/>
      <c r="JUY128" s="255"/>
      <c r="JUZ128" s="256"/>
      <c r="JVC128" s="251"/>
      <c r="JVD128" s="251"/>
      <c r="JVE128" s="251"/>
      <c r="JVF128" s="251"/>
      <c r="JVG128" s="251"/>
      <c r="JVH128" s="251"/>
      <c r="JVI128" s="252"/>
      <c r="JVJ128" s="253"/>
      <c r="JVO128" s="254"/>
      <c r="JVR128" s="252"/>
      <c r="JVS128" s="252"/>
      <c r="JVT128" s="252"/>
      <c r="JVU128" s="252"/>
      <c r="JVV128" s="253"/>
      <c r="JVW128" s="253"/>
      <c r="JVX128" s="255"/>
      <c r="JVY128" s="255"/>
      <c r="JVZ128" s="256"/>
      <c r="JWC128" s="251"/>
      <c r="JWD128" s="251"/>
      <c r="JWE128" s="251"/>
      <c r="JWF128" s="251"/>
      <c r="JWG128" s="251"/>
      <c r="JWH128" s="251"/>
      <c r="JWI128" s="252"/>
      <c r="JWJ128" s="253"/>
      <c r="JWO128" s="254"/>
      <c r="JWR128" s="252"/>
      <c r="JWS128" s="252"/>
      <c r="JWT128" s="252"/>
      <c r="JWU128" s="252"/>
      <c r="JWV128" s="253"/>
      <c r="JWW128" s="253"/>
      <c r="JWX128" s="255"/>
      <c r="JWY128" s="255"/>
      <c r="JWZ128" s="256"/>
      <c r="JXC128" s="251"/>
      <c r="JXD128" s="251"/>
      <c r="JXE128" s="251"/>
      <c r="JXF128" s="251"/>
      <c r="JXG128" s="251"/>
      <c r="JXH128" s="251"/>
      <c r="JXI128" s="252"/>
      <c r="JXJ128" s="253"/>
      <c r="JXO128" s="254"/>
      <c r="JXR128" s="252"/>
      <c r="JXS128" s="252"/>
      <c r="JXT128" s="252"/>
      <c r="JXU128" s="252"/>
      <c r="JXV128" s="253"/>
      <c r="JXW128" s="253"/>
      <c r="JXX128" s="255"/>
      <c r="JXY128" s="255"/>
      <c r="JXZ128" s="256"/>
      <c r="JYC128" s="251"/>
      <c r="JYD128" s="251"/>
      <c r="JYE128" s="251"/>
      <c r="JYF128" s="251"/>
      <c r="JYG128" s="251"/>
      <c r="JYH128" s="251"/>
      <c r="JYI128" s="252"/>
      <c r="JYJ128" s="253"/>
      <c r="JYO128" s="254"/>
      <c r="JYR128" s="252"/>
      <c r="JYS128" s="252"/>
      <c r="JYT128" s="252"/>
      <c r="JYU128" s="252"/>
      <c r="JYV128" s="253"/>
      <c r="JYW128" s="253"/>
      <c r="JYX128" s="255"/>
      <c r="JYY128" s="255"/>
      <c r="JYZ128" s="256"/>
      <c r="JZC128" s="251"/>
      <c r="JZD128" s="251"/>
      <c r="JZE128" s="251"/>
      <c r="JZF128" s="251"/>
      <c r="JZG128" s="251"/>
      <c r="JZH128" s="251"/>
      <c r="JZI128" s="252"/>
      <c r="JZJ128" s="253"/>
      <c r="JZO128" s="254"/>
      <c r="JZR128" s="252"/>
      <c r="JZS128" s="252"/>
      <c r="JZT128" s="252"/>
      <c r="JZU128" s="252"/>
      <c r="JZV128" s="253"/>
      <c r="JZW128" s="253"/>
      <c r="JZX128" s="255"/>
      <c r="JZY128" s="255"/>
      <c r="JZZ128" s="256"/>
      <c r="KAC128" s="251"/>
      <c r="KAD128" s="251"/>
      <c r="KAE128" s="251"/>
      <c r="KAF128" s="251"/>
      <c r="KAG128" s="251"/>
      <c r="KAH128" s="251"/>
      <c r="KAI128" s="252"/>
      <c r="KAJ128" s="253"/>
      <c r="KAO128" s="254"/>
      <c r="KAR128" s="252"/>
      <c r="KAS128" s="252"/>
      <c r="KAT128" s="252"/>
      <c r="KAU128" s="252"/>
      <c r="KAV128" s="253"/>
      <c r="KAW128" s="253"/>
      <c r="KAX128" s="255"/>
      <c r="KAY128" s="255"/>
      <c r="KAZ128" s="256"/>
      <c r="KBC128" s="251"/>
      <c r="KBD128" s="251"/>
      <c r="KBE128" s="251"/>
      <c r="KBF128" s="251"/>
      <c r="KBG128" s="251"/>
      <c r="KBH128" s="251"/>
      <c r="KBI128" s="252"/>
      <c r="KBJ128" s="253"/>
      <c r="KBO128" s="254"/>
      <c r="KBR128" s="252"/>
      <c r="KBS128" s="252"/>
      <c r="KBT128" s="252"/>
      <c r="KBU128" s="252"/>
      <c r="KBV128" s="253"/>
      <c r="KBW128" s="253"/>
      <c r="KBX128" s="255"/>
      <c r="KBY128" s="255"/>
      <c r="KBZ128" s="256"/>
      <c r="KCC128" s="251"/>
      <c r="KCD128" s="251"/>
      <c r="KCE128" s="251"/>
      <c r="KCF128" s="251"/>
      <c r="KCG128" s="251"/>
      <c r="KCH128" s="251"/>
      <c r="KCI128" s="252"/>
      <c r="KCJ128" s="253"/>
      <c r="KCO128" s="254"/>
      <c r="KCR128" s="252"/>
      <c r="KCS128" s="252"/>
      <c r="KCT128" s="252"/>
      <c r="KCU128" s="252"/>
      <c r="KCV128" s="253"/>
      <c r="KCW128" s="253"/>
      <c r="KCX128" s="255"/>
      <c r="KCY128" s="255"/>
      <c r="KCZ128" s="256"/>
      <c r="KDC128" s="251"/>
      <c r="KDD128" s="251"/>
      <c r="KDE128" s="251"/>
      <c r="KDF128" s="251"/>
      <c r="KDG128" s="251"/>
      <c r="KDH128" s="251"/>
      <c r="KDI128" s="252"/>
      <c r="KDJ128" s="253"/>
      <c r="KDO128" s="254"/>
      <c r="KDR128" s="252"/>
      <c r="KDS128" s="252"/>
      <c r="KDT128" s="252"/>
      <c r="KDU128" s="252"/>
      <c r="KDV128" s="253"/>
      <c r="KDW128" s="253"/>
      <c r="KDX128" s="255"/>
      <c r="KDY128" s="255"/>
      <c r="KDZ128" s="256"/>
      <c r="KEC128" s="251"/>
      <c r="KED128" s="251"/>
      <c r="KEE128" s="251"/>
      <c r="KEF128" s="251"/>
      <c r="KEG128" s="251"/>
      <c r="KEH128" s="251"/>
      <c r="KEI128" s="252"/>
      <c r="KEJ128" s="253"/>
      <c r="KEO128" s="254"/>
      <c r="KER128" s="252"/>
      <c r="KES128" s="252"/>
      <c r="KET128" s="252"/>
      <c r="KEU128" s="252"/>
      <c r="KEV128" s="253"/>
      <c r="KEW128" s="253"/>
      <c r="KEX128" s="255"/>
      <c r="KEY128" s="255"/>
      <c r="KEZ128" s="256"/>
      <c r="KFC128" s="251"/>
      <c r="KFD128" s="251"/>
      <c r="KFE128" s="251"/>
      <c r="KFF128" s="251"/>
      <c r="KFG128" s="251"/>
      <c r="KFH128" s="251"/>
      <c r="KFI128" s="252"/>
      <c r="KFJ128" s="253"/>
      <c r="KFO128" s="254"/>
      <c r="KFR128" s="252"/>
      <c r="KFS128" s="252"/>
      <c r="KFT128" s="252"/>
      <c r="KFU128" s="252"/>
      <c r="KFV128" s="253"/>
      <c r="KFW128" s="253"/>
      <c r="KFX128" s="255"/>
      <c r="KFY128" s="255"/>
      <c r="KFZ128" s="256"/>
      <c r="KGC128" s="251"/>
      <c r="KGD128" s="251"/>
      <c r="KGE128" s="251"/>
      <c r="KGF128" s="251"/>
      <c r="KGG128" s="251"/>
      <c r="KGH128" s="251"/>
      <c r="KGI128" s="252"/>
      <c r="KGJ128" s="253"/>
      <c r="KGO128" s="254"/>
      <c r="KGR128" s="252"/>
      <c r="KGS128" s="252"/>
      <c r="KGT128" s="252"/>
      <c r="KGU128" s="252"/>
      <c r="KGV128" s="253"/>
      <c r="KGW128" s="253"/>
      <c r="KGX128" s="255"/>
      <c r="KGY128" s="255"/>
      <c r="KGZ128" s="256"/>
      <c r="KHC128" s="251"/>
      <c r="KHD128" s="251"/>
      <c r="KHE128" s="251"/>
      <c r="KHF128" s="251"/>
      <c r="KHG128" s="251"/>
      <c r="KHH128" s="251"/>
      <c r="KHI128" s="252"/>
      <c r="KHJ128" s="253"/>
      <c r="KHO128" s="254"/>
      <c r="KHR128" s="252"/>
      <c r="KHS128" s="252"/>
      <c r="KHT128" s="252"/>
      <c r="KHU128" s="252"/>
      <c r="KHV128" s="253"/>
      <c r="KHW128" s="253"/>
      <c r="KHX128" s="255"/>
      <c r="KHY128" s="255"/>
      <c r="KHZ128" s="256"/>
      <c r="KIC128" s="251"/>
      <c r="KID128" s="251"/>
      <c r="KIE128" s="251"/>
      <c r="KIF128" s="251"/>
      <c r="KIG128" s="251"/>
      <c r="KIH128" s="251"/>
      <c r="KII128" s="252"/>
      <c r="KIJ128" s="253"/>
      <c r="KIO128" s="254"/>
      <c r="KIR128" s="252"/>
      <c r="KIS128" s="252"/>
      <c r="KIT128" s="252"/>
      <c r="KIU128" s="252"/>
      <c r="KIV128" s="253"/>
      <c r="KIW128" s="253"/>
      <c r="KIX128" s="255"/>
      <c r="KIY128" s="255"/>
      <c r="KIZ128" s="256"/>
      <c r="KJC128" s="251"/>
      <c r="KJD128" s="251"/>
      <c r="KJE128" s="251"/>
      <c r="KJF128" s="251"/>
      <c r="KJG128" s="251"/>
      <c r="KJH128" s="251"/>
      <c r="KJI128" s="252"/>
      <c r="KJJ128" s="253"/>
      <c r="KJO128" s="254"/>
      <c r="KJR128" s="252"/>
      <c r="KJS128" s="252"/>
      <c r="KJT128" s="252"/>
      <c r="KJU128" s="252"/>
      <c r="KJV128" s="253"/>
      <c r="KJW128" s="253"/>
      <c r="KJX128" s="255"/>
      <c r="KJY128" s="255"/>
      <c r="KJZ128" s="256"/>
      <c r="KKC128" s="251"/>
      <c r="KKD128" s="251"/>
      <c r="KKE128" s="251"/>
      <c r="KKF128" s="251"/>
      <c r="KKG128" s="251"/>
      <c r="KKH128" s="251"/>
      <c r="KKI128" s="252"/>
      <c r="KKJ128" s="253"/>
      <c r="KKO128" s="254"/>
      <c r="KKR128" s="252"/>
      <c r="KKS128" s="252"/>
      <c r="KKT128" s="252"/>
      <c r="KKU128" s="252"/>
      <c r="KKV128" s="253"/>
      <c r="KKW128" s="253"/>
      <c r="KKX128" s="255"/>
      <c r="KKY128" s="255"/>
      <c r="KKZ128" s="256"/>
      <c r="KLC128" s="251"/>
      <c r="KLD128" s="251"/>
      <c r="KLE128" s="251"/>
      <c r="KLF128" s="251"/>
      <c r="KLG128" s="251"/>
      <c r="KLH128" s="251"/>
      <c r="KLI128" s="252"/>
      <c r="KLJ128" s="253"/>
      <c r="KLO128" s="254"/>
      <c r="KLR128" s="252"/>
      <c r="KLS128" s="252"/>
      <c r="KLT128" s="252"/>
      <c r="KLU128" s="252"/>
      <c r="KLV128" s="253"/>
      <c r="KLW128" s="253"/>
      <c r="KLX128" s="255"/>
      <c r="KLY128" s="255"/>
      <c r="KLZ128" s="256"/>
      <c r="KMC128" s="251"/>
      <c r="KMD128" s="251"/>
      <c r="KME128" s="251"/>
      <c r="KMF128" s="251"/>
      <c r="KMG128" s="251"/>
      <c r="KMH128" s="251"/>
      <c r="KMI128" s="252"/>
      <c r="KMJ128" s="253"/>
      <c r="KMO128" s="254"/>
      <c r="KMR128" s="252"/>
      <c r="KMS128" s="252"/>
      <c r="KMT128" s="252"/>
      <c r="KMU128" s="252"/>
      <c r="KMV128" s="253"/>
      <c r="KMW128" s="253"/>
      <c r="KMX128" s="255"/>
      <c r="KMY128" s="255"/>
      <c r="KMZ128" s="256"/>
      <c r="KNC128" s="251"/>
      <c r="KND128" s="251"/>
      <c r="KNE128" s="251"/>
      <c r="KNF128" s="251"/>
      <c r="KNG128" s="251"/>
      <c r="KNH128" s="251"/>
      <c r="KNI128" s="252"/>
      <c r="KNJ128" s="253"/>
      <c r="KNO128" s="254"/>
      <c r="KNR128" s="252"/>
      <c r="KNS128" s="252"/>
      <c r="KNT128" s="252"/>
      <c r="KNU128" s="252"/>
      <c r="KNV128" s="253"/>
      <c r="KNW128" s="253"/>
      <c r="KNX128" s="255"/>
      <c r="KNY128" s="255"/>
      <c r="KNZ128" s="256"/>
      <c r="KOC128" s="251"/>
      <c r="KOD128" s="251"/>
      <c r="KOE128" s="251"/>
      <c r="KOF128" s="251"/>
      <c r="KOG128" s="251"/>
      <c r="KOH128" s="251"/>
      <c r="KOI128" s="252"/>
      <c r="KOJ128" s="253"/>
      <c r="KOO128" s="254"/>
      <c r="KOR128" s="252"/>
      <c r="KOS128" s="252"/>
      <c r="KOT128" s="252"/>
      <c r="KOU128" s="252"/>
      <c r="KOV128" s="253"/>
      <c r="KOW128" s="253"/>
      <c r="KOX128" s="255"/>
      <c r="KOY128" s="255"/>
      <c r="KOZ128" s="256"/>
      <c r="KPC128" s="251"/>
      <c r="KPD128" s="251"/>
      <c r="KPE128" s="251"/>
      <c r="KPF128" s="251"/>
      <c r="KPG128" s="251"/>
      <c r="KPH128" s="251"/>
      <c r="KPI128" s="252"/>
      <c r="KPJ128" s="253"/>
      <c r="KPO128" s="254"/>
      <c r="KPR128" s="252"/>
      <c r="KPS128" s="252"/>
      <c r="KPT128" s="252"/>
      <c r="KPU128" s="252"/>
      <c r="KPV128" s="253"/>
      <c r="KPW128" s="253"/>
      <c r="KPX128" s="255"/>
      <c r="KPY128" s="255"/>
      <c r="KPZ128" s="256"/>
      <c r="KQC128" s="251"/>
      <c r="KQD128" s="251"/>
      <c r="KQE128" s="251"/>
      <c r="KQF128" s="251"/>
      <c r="KQG128" s="251"/>
      <c r="KQH128" s="251"/>
      <c r="KQI128" s="252"/>
      <c r="KQJ128" s="253"/>
      <c r="KQO128" s="254"/>
      <c r="KQR128" s="252"/>
      <c r="KQS128" s="252"/>
      <c r="KQT128" s="252"/>
      <c r="KQU128" s="252"/>
      <c r="KQV128" s="253"/>
      <c r="KQW128" s="253"/>
      <c r="KQX128" s="255"/>
      <c r="KQY128" s="255"/>
      <c r="KQZ128" s="256"/>
      <c r="KRC128" s="251"/>
      <c r="KRD128" s="251"/>
      <c r="KRE128" s="251"/>
      <c r="KRF128" s="251"/>
      <c r="KRG128" s="251"/>
      <c r="KRH128" s="251"/>
      <c r="KRI128" s="252"/>
      <c r="KRJ128" s="253"/>
      <c r="KRO128" s="254"/>
      <c r="KRR128" s="252"/>
      <c r="KRS128" s="252"/>
      <c r="KRT128" s="252"/>
      <c r="KRU128" s="252"/>
      <c r="KRV128" s="253"/>
      <c r="KRW128" s="253"/>
      <c r="KRX128" s="255"/>
      <c r="KRY128" s="255"/>
      <c r="KRZ128" s="256"/>
      <c r="KSC128" s="251"/>
      <c r="KSD128" s="251"/>
      <c r="KSE128" s="251"/>
      <c r="KSF128" s="251"/>
      <c r="KSG128" s="251"/>
      <c r="KSH128" s="251"/>
      <c r="KSI128" s="252"/>
      <c r="KSJ128" s="253"/>
      <c r="KSO128" s="254"/>
      <c r="KSR128" s="252"/>
      <c r="KSS128" s="252"/>
      <c r="KST128" s="252"/>
      <c r="KSU128" s="252"/>
      <c r="KSV128" s="253"/>
      <c r="KSW128" s="253"/>
      <c r="KSX128" s="255"/>
      <c r="KSY128" s="255"/>
      <c r="KSZ128" s="256"/>
      <c r="KTC128" s="251"/>
      <c r="KTD128" s="251"/>
      <c r="KTE128" s="251"/>
      <c r="KTF128" s="251"/>
      <c r="KTG128" s="251"/>
      <c r="KTH128" s="251"/>
      <c r="KTI128" s="252"/>
      <c r="KTJ128" s="253"/>
      <c r="KTO128" s="254"/>
      <c r="KTR128" s="252"/>
      <c r="KTS128" s="252"/>
      <c r="KTT128" s="252"/>
      <c r="KTU128" s="252"/>
      <c r="KTV128" s="253"/>
      <c r="KTW128" s="253"/>
      <c r="KTX128" s="255"/>
      <c r="KTY128" s="255"/>
      <c r="KTZ128" s="256"/>
      <c r="KUC128" s="251"/>
      <c r="KUD128" s="251"/>
      <c r="KUE128" s="251"/>
      <c r="KUF128" s="251"/>
      <c r="KUG128" s="251"/>
      <c r="KUH128" s="251"/>
      <c r="KUI128" s="252"/>
      <c r="KUJ128" s="253"/>
      <c r="KUO128" s="254"/>
      <c r="KUR128" s="252"/>
      <c r="KUS128" s="252"/>
      <c r="KUT128" s="252"/>
      <c r="KUU128" s="252"/>
      <c r="KUV128" s="253"/>
      <c r="KUW128" s="253"/>
      <c r="KUX128" s="255"/>
      <c r="KUY128" s="255"/>
      <c r="KUZ128" s="256"/>
      <c r="KVC128" s="251"/>
      <c r="KVD128" s="251"/>
      <c r="KVE128" s="251"/>
      <c r="KVF128" s="251"/>
      <c r="KVG128" s="251"/>
      <c r="KVH128" s="251"/>
      <c r="KVI128" s="252"/>
      <c r="KVJ128" s="253"/>
      <c r="KVO128" s="254"/>
      <c r="KVR128" s="252"/>
      <c r="KVS128" s="252"/>
      <c r="KVT128" s="252"/>
      <c r="KVU128" s="252"/>
      <c r="KVV128" s="253"/>
      <c r="KVW128" s="253"/>
      <c r="KVX128" s="255"/>
      <c r="KVY128" s="255"/>
      <c r="KVZ128" s="256"/>
      <c r="KWC128" s="251"/>
      <c r="KWD128" s="251"/>
      <c r="KWE128" s="251"/>
      <c r="KWF128" s="251"/>
      <c r="KWG128" s="251"/>
      <c r="KWH128" s="251"/>
      <c r="KWI128" s="252"/>
      <c r="KWJ128" s="253"/>
      <c r="KWO128" s="254"/>
      <c r="KWR128" s="252"/>
      <c r="KWS128" s="252"/>
      <c r="KWT128" s="252"/>
      <c r="KWU128" s="252"/>
      <c r="KWV128" s="253"/>
      <c r="KWW128" s="253"/>
      <c r="KWX128" s="255"/>
      <c r="KWY128" s="255"/>
      <c r="KWZ128" s="256"/>
      <c r="KXC128" s="251"/>
      <c r="KXD128" s="251"/>
      <c r="KXE128" s="251"/>
      <c r="KXF128" s="251"/>
      <c r="KXG128" s="251"/>
      <c r="KXH128" s="251"/>
      <c r="KXI128" s="252"/>
      <c r="KXJ128" s="253"/>
      <c r="KXO128" s="254"/>
      <c r="KXR128" s="252"/>
      <c r="KXS128" s="252"/>
      <c r="KXT128" s="252"/>
      <c r="KXU128" s="252"/>
      <c r="KXV128" s="253"/>
      <c r="KXW128" s="253"/>
      <c r="KXX128" s="255"/>
      <c r="KXY128" s="255"/>
      <c r="KXZ128" s="256"/>
      <c r="KYC128" s="251"/>
      <c r="KYD128" s="251"/>
      <c r="KYE128" s="251"/>
      <c r="KYF128" s="251"/>
      <c r="KYG128" s="251"/>
      <c r="KYH128" s="251"/>
      <c r="KYI128" s="252"/>
      <c r="KYJ128" s="253"/>
      <c r="KYO128" s="254"/>
      <c r="KYR128" s="252"/>
      <c r="KYS128" s="252"/>
      <c r="KYT128" s="252"/>
      <c r="KYU128" s="252"/>
      <c r="KYV128" s="253"/>
      <c r="KYW128" s="253"/>
      <c r="KYX128" s="255"/>
      <c r="KYY128" s="255"/>
      <c r="KYZ128" s="256"/>
      <c r="KZC128" s="251"/>
      <c r="KZD128" s="251"/>
      <c r="KZE128" s="251"/>
      <c r="KZF128" s="251"/>
      <c r="KZG128" s="251"/>
      <c r="KZH128" s="251"/>
      <c r="KZI128" s="252"/>
      <c r="KZJ128" s="253"/>
      <c r="KZO128" s="254"/>
      <c r="KZR128" s="252"/>
      <c r="KZS128" s="252"/>
      <c r="KZT128" s="252"/>
      <c r="KZU128" s="252"/>
      <c r="KZV128" s="253"/>
      <c r="KZW128" s="253"/>
      <c r="KZX128" s="255"/>
      <c r="KZY128" s="255"/>
      <c r="KZZ128" s="256"/>
      <c r="LAC128" s="251"/>
      <c r="LAD128" s="251"/>
      <c r="LAE128" s="251"/>
      <c r="LAF128" s="251"/>
      <c r="LAG128" s="251"/>
      <c r="LAH128" s="251"/>
      <c r="LAI128" s="252"/>
      <c r="LAJ128" s="253"/>
      <c r="LAO128" s="254"/>
      <c r="LAR128" s="252"/>
      <c r="LAS128" s="252"/>
      <c r="LAT128" s="252"/>
      <c r="LAU128" s="252"/>
      <c r="LAV128" s="253"/>
      <c r="LAW128" s="253"/>
      <c r="LAX128" s="255"/>
      <c r="LAY128" s="255"/>
      <c r="LAZ128" s="256"/>
      <c r="LBC128" s="251"/>
      <c r="LBD128" s="251"/>
      <c r="LBE128" s="251"/>
      <c r="LBF128" s="251"/>
      <c r="LBG128" s="251"/>
      <c r="LBH128" s="251"/>
      <c r="LBI128" s="252"/>
      <c r="LBJ128" s="253"/>
      <c r="LBO128" s="254"/>
      <c r="LBR128" s="252"/>
      <c r="LBS128" s="252"/>
      <c r="LBT128" s="252"/>
      <c r="LBU128" s="252"/>
      <c r="LBV128" s="253"/>
      <c r="LBW128" s="253"/>
      <c r="LBX128" s="255"/>
      <c r="LBY128" s="255"/>
      <c r="LBZ128" s="256"/>
      <c r="LCC128" s="251"/>
      <c r="LCD128" s="251"/>
      <c r="LCE128" s="251"/>
      <c r="LCF128" s="251"/>
      <c r="LCG128" s="251"/>
      <c r="LCH128" s="251"/>
      <c r="LCI128" s="252"/>
      <c r="LCJ128" s="253"/>
      <c r="LCO128" s="254"/>
      <c r="LCR128" s="252"/>
      <c r="LCS128" s="252"/>
      <c r="LCT128" s="252"/>
      <c r="LCU128" s="252"/>
      <c r="LCV128" s="253"/>
      <c r="LCW128" s="253"/>
      <c r="LCX128" s="255"/>
      <c r="LCY128" s="255"/>
      <c r="LCZ128" s="256"/>
      <c r="LDC128" s="251"/>
      <c r="LDD128" s="251"/>
      <c r="LDE128" s="251"/>
      <c r="LDF128" s="251"/>
      <c r="LDG128" s="251"/>
      <c r="LDH128" s="251"/>
      <c r="LDI128" s="252"/>
      <c r="LDJ128" s="253"/>
      <c r="LDO128" s="254"/>
      <c r="LDR128" s="252"/>
      <c r="LDS128" s="252"/>
      <c r="LDT128" s="252"/>
      <c r="LDU128" s="252"/>
      <c r="LDV128" s="253"/>
      <c r="LDW128" s="253"/>
      <c r="LDX128" s="255"/>
      <c r="LDY128" s="255"/>
      <c r="LDZ128" s="256"/>
      <c r="LEC128" s="251"/>
      <c r="LED128" s="251"/>
      <c r="LEE128" s="251"/>
      <c r="LEF128" s="251"/>
      <c r="LEG128" s="251"/>
      <c r="LEH128" s="251"/>
      <c r="LEI128" s="252"/>
      <c r="LEJ128" s="253"/>
      <c r="LEO128" s="254"/>
      <c r="LER128" s="252"/>
      <c r="LES128" s="252"/>
      <c r="LET128" s="252"/>
      <c r="LEU128" s="252"/>
      <c r="LEV128" s="253"/>
      <c r="LEW128" s="253"/>
      <c r="LEX128" s="255"/>
      <c r="LEY128" s="255"/>
      <c r="LEZ128" s="256"/>
      <c r="LFC128" s="251"/>
      <c r="LFD128" s="251"/>
      <c r="LFE128" s="251"/>
      <c r="LFF128" s="251"/>
      <c r="LFG128" s="251"/>
      <c r="LFH128" s="251"/>
      <c r="LFI128" s="252"/>
      <c r="LFJ128" s="253"/>
      <c r="LFO128" s="254"/>
      <c r="LFR128" s="252"/>
      <c r="LFS128" s="252"/>
      <c r="LFT128" s="252"/>
      <c r="LFU128" s="252"/>
      <c r="LFV128" s="253"/>
      <c r="LFW128" s="253"/>
      <c r="LFX128" s="255"/>
      <c r="LFY128" s="255"/>
      <c r="LFZ128" s="256"/>
      <c r="LGC128" s="251"/>
      <c r="LGD128" s="251"/>
      <c r="LGE128" s="251"/>
      <c r="LGF128" s="251"/>
      <c r="LGG128" s="251"/>
      <c r="LGH128" s="251"/>
      <c r="LGI128" s="252"/>
      <c r="LGJ128" s="253"/>
      <c r="LGO128" s="254"/>
      <c r="LGR128" s="252"/>
      <c r="LGS128" s="252"/>
      <c r="LGT128" s="252"/>
      <c r="LGU128" s="252"/>
      <c r="LGV128" s="253"/>
      <c r="LGW128" s="253"/>
      <c r="LGX128" s="255"/>
      <c r="LGY128" s="255"/>
      <c r="LGZ128" s="256"/>
      <c r="LHC128" s="251"/>
      <c r="LHD128" s="251"/>
      <c r="LHE128" s="251"/>
      <c r="LHF128" s="251"/>
      <c r="LHG128" s="251"/>
      <c r="LHH128" s="251"/>
      <c r="LHI128" s="252"/>
      <c r="LHJ128" s="253"/>
      <c r="LHO128" s="254"/>
      <c r="LHR128" s="252"/>
      <c r="LHS128" s="252"/>
      <c r="LHT128" s="252"/>
      <c r="LHU128" s="252"/>
      <c r="LHV128" s="253"/>
      <c r="LHW128" s="253"/>
      <c r="LHX128" s="255"/>
      <c r="LHY128" s="255"/>
      <c r="LHZ128" s="256"/>
      <c r="LIC128" s="251"/>
      <c r="LID128" s="251"/>
      <c r="LIE128" s="251"/>
      <c r="LIF128" s="251"/>
      <c r="LIG128" s="251"/>
      <c r="LIH128" s="251"/>
      <c r="LII128" s="252"/>
      <c r="LIJ128" s="253"/>
      <c r="LIO128" s="254"/>
      <c r="LIR128" s="252"/>
      <c r="LIS128" s="252"/>
      <c r="LIT128" s="252"/>
      <c r="LIU128" s="252"/>
      <c r="LIV128" s="253"/>
      <c r="LIW128" s="253"/>
      <c r="LIX128" s="255"/>
      <c r="LIY128" s="255"/>
      <c r="LIZ128" s="256"/>
      <c r="LJC128" s="251"/>
      <c r="LJD128" s="251"/>
      <c r="LJE128" s="251"/>
      <c r="LJF128" s="251"/>
      <c r="LJG128" s="251"/>
      <c r="LJH128" s="251"/>
      <c r="LJI128" s="252"/>
      <c r="LJJ128" s="253"/>
      <c r="LJO128" s="254"/>
      <c r="LJR128" s="252"/>
      <c r="LJS128" s="252"/>
      <c r="LJT128" s="252"/>
      <c r="LJU128" s="252"/>
      <c r="LJV128" s="253"/>
      <c r="LJW128" s="253"/>
      <c r="LJX128" s="255"/>
      <c r="LJY128" s="255"/>
      <c r="LJZ128" s="256"/>
      <c r="LKC128" s="251"/>
      <c r="LKD128" s="251"/>
      <c r="LKE128" s="251"/>
      <c r="LKF128" s="251"/>
      <c r="LKG128" s="251"/>
      <c r="LKH128" s="251"/>
      <c r="LKI128" s="252"/>
      <c r="LKJ128" s="253"/>
      <c r="LKO128" s="254"/>
      <c r="LKR128" s="252"/>
      <c r="LKS128" s="252"/>
      <c r="LKT128" s="252"/>
      <c r="LKU128" s="252"/>
      <c r="LKV128" s="253"/>
      <c r="LKW128" s="253"/>
      <c r="LKX128" s="255"/>
      <c r="LKY128" s="255"/>
      <c r="LKZ128" s="256"/>
      <c r="LLC128" s="251"/>
      <c r="LLD128" s="251"/>
      <c r="LLE128" s="251"/>
      <c r="LLF128" s="251"/>
      <c r="LLG128" s="251"/>
      <c r="LLH128" s="251"/>
      <c r="LLI128" s="252"/>
      <c r="LLJ128" s="253"/>
      <c r="LLO128" s="254"/>
      <c r="LLR128" s="252"/>
      <c r="LLS128" s="252"/>
      <c r="LLT128" s="252"/>
      <c r="LLU128" s="252"/>
      <c r="LLV128" s="253"/>
      <c r="LLW128" s="253"/>
      <c r="LLX128" s="255"/>
      <c r="LLY128" s="255"/>
      <c r="LLZ128" s="256"/>
      <c r="LMC128" s="251"/>
      <c r="LMD128" s="251"/>
      <c r="LME128" s="251"/>
      <c r="LMF128" s="251"/>
      <c r="LMG128" s="251"/>
      <c r="LMH128" s="251"/>
      <c r="LMI128" s="252"/>
      <c r="LMJ128" s="253"/>
      <c r="LMO128" s="254"/>
      <c r="LMR128" s="252"/>
      <c r="LMS128" s="252"/>
      <c r="LMT128" s="252"/>
      <c r="LMU128" s="252"/>
      <c r="LMV128" s="253"/>
      <c r="LMW128" s="253"/>
      <c r="LMX128" s="255"/>
      <c r="LMY128" s="255"/>
      <c r="LMZ128" s="256"/>
      <c r="LNC128" s="251"/>
      <c r="LND128" s="251"/>
      <c r="LNE128" s="251"/>
      <c r="LNF128" s="251"/>
      <c r="LNG128" s="251"/>
      <c r="LNH128" s="251"/>
      <c r="LNI128" s="252"/>
      <c r="LNJ128" s="253"/>
      <c r="LNO128" s="254"/>
      <c r="LNR128" s="252"/>
      <c r="LNS128" s="252"/>
      <c r="LNT128" s="252"/>
      <c r="LNU128" s="252"/>
      <c r="LNV128" s="253"/>
      <c r="LNW128" s="253"/>
      <c r="LNX128" s="255"/>
      <c r="LNY128" s="255"/>
      <c r="LNZ128" s="256"/>
      <c r="LOC128" s="251"/>
      <c r="LOD128" s="251"/>
      <c r="LOE128" s="251"/>
      <c r="LOF128" s="251"/>
      <c r="LOG128" s="251"/>
      <c r="LOH128" s="251"/>
      <c r="LOI128" s="252"/>
      <c r="LOJ128" s="253"/>
      <c r="LOO128" s="254"/>
      <c r="LOR128" s="252"/>
      <c r="LOS128" s="252"/>
      <c r="LOT128" s="252"/>
      <c r="LOU128" s="252"/>
      <c r="LOV128" s="253"/>
      <c r="LOW128" s="253"/>
      <c r="LOX128" s="255"/>
      <c r="LOY128" s="255"/>
      <c r="LOZ128" s="256"/>
      <c r="LPC128" s="251"/>
      <c r="LPD128" s="251"/>
      <c r="LPE128" s="251"/>
      <c r="LPF128" s="251"/>
      <c r="LPG128" s="251"/>
      <c r="LPH128" s="251"/>
      <c r="LPI128" s="252"/>
      <c r="LPJ128" s="253"/>
      <c r="LPO128" s="254"/>
      <c r="LPR128" s="252"/>
      <c r="LPS128" s="252"/>
      <c r="LPT128" s="252"/>
      <c r="LPU128" s="252"/>
      <c r="LPV128" s="253"/>
      <c r="LPW128" s="253"/>
      <c r="LPX128" s="255"/>
      <c r="LPY128" s="255"/>
      <c r="LPZ128" s="256"/>
      <c r="LQC128" s="251"/>
      <c r="LQD128" s="251"/>
      <c r="LQE128" s="251"/>
      <c r="LQF128" s="251"/>
      <c r="LQG128" s="251"/>
      <c r="LQH128" s="251"/>
      <c r="LQI128" s="252"/>
      <c r="LQJ128" s="253"/>
      <c r="LQO128" s="254"/>
      <c r="LQR128" s="252"/>
      <c r="LQS128" s="252"/>
      <c r="LQT128" s="252"/>
      <c r="LQU128" s="252"/>
      <c r="LQV128" s="253"/>
      <c r="LQW128" s="253"/>
      <c r="LQX128" s="255"/>
      <c r="LQY128" s="255"/>
      <c r="LQZ128" s="256"/>
      <c r="LRC128" s="251"/>
      <c r="LRD128" s="251"/>
      <c r="LRE128" s="251"/>
      <c r="LRF128" s="251"/>
      <c r="LRG128" s="251"/>
      <c r="LRH128" s="251"/>
      <c r="LRI128" s="252"/>
      <c r="LRJ128" s="253"/>
      <c r="LRO128" s="254"/>
      <c r="LRR128" s="252"/>
      <c r="LRS128" s="252"/>
      <c r="LRT128" s="252"/>
      <c r="LRU128" s="252"/>
      <c r="LRV128" s="253"/>
      <c r="LRW128" s="253"/>
      <c r="LRX128" s="255"/>
      <c r="LRY128" s="255"/>
      <c r="LRZ128" s="256"/>
      <c r="LSC128" s="251"/>
      <c r="LSD128" s="251"/>
      <c r="LSE128" s="251"/>
      <c r="LSF128" s="251"/>
      <c r="LSG128" s="251"/>
      <c r="LSH128" s="251"/>
      <c r="LSI128" s="252"/>
      <c r="LSJ128" s="253"/>
      <c r="LSO128" s="254"/>
      <c r="LSR128" s="252"/>
      <c r="LSS128" s="252"/>
      <c r="LST128" s="252"/>
      <c r="LSU128" s="252"/>
      <c r="LSV128" s="253"/>
      <c r="LSW128" s="253"/>
      <c r="LSX128" s="255"/>
      <c r="LSY128" s="255"/>
      <c r="LSZ128" s="256"/>
      <c r="LTC128" s="251"/>
      <c r="LTD128" s="251"/>
      <c r="LTE128" s="251"/>
      <c r="LTF128" s="251"/>
      <c r="LTG128" s="251"/>
      <c r="LTH128" s="251"/>
      <c r="LTI128" s="252"/>
      <c r="LTJ128" s="253"/>
      <c r="LTO128" s="254"/>
      <c r="LTR128" s="252"/>
      <c r="LTS128" s="252"/>
      <c r="LTT128" s="252"/>
      <c r="LTU128" s="252"/>
      <c r="LTV128" s="253"/>
      <c r="LTW128" s="253"/>
      <c r="LTX128" s="255"/>
      <c r="LTY128" s="255"/>
      <c r="LTZ128" s="256"/>
      <c r="LUC128" s="251"/>
      <c r="LUD128" s="251"/>
      <c r="LUE128" s="251"/>
      <c r="LUF128" s="251"/>
      <c r="LUG128" s="251"/>
      <c r="LUH128" s="251"/>
      <c r="LUI128" s="252"/>
      <c r="LUJ128" s="253"/>
      <c r="LUO128" s="254"/>
      <c r="LUR128" s="252"/>
      <c r="LUS128" s="252"/>
      <c r="LUT128" s="252"/>
      <c r="LUU128" s="252"/>
      <c r="LUV128" s="253"/>
      <c r="LUW128" s="253"/>
      <c r="LUX128" s="255"/>
      <c r="LUY128" s="255"/>
      <c r="LUZ128" s="256"/>
      <c r="LVC128" s="251"/>
      <c r="LVD128" s="251"/>
      <c r="LVE128" s="251"/>
      <c r="LVF128" s="251"/>
      <c r="LVG128" s="251"/>
      <c r="LVH128" s="251"/>
      <c r="LVI128" s="252"/>
      <c r="LVJ128" s="253"/>
      <c r="LVO128" s="254"/>
      <c r="LVR128" s="252"/>
      <c r="LVS128" s="252"/>
      <c r="LVT128" s="252"/>
      <c r="LVU128" s="252"/>
      <c r="LVV128" s="253"/>
      <c r="LVW128" s="253"/>
      <c r="LVX128" s="255"/>
      <c r="LVY128" s="255"/>
      <c r="LVZ128" s="256"/>
      <c r="LWC128" s="251"/>
      <c r="LWD128" s="251"/>
      <c r="LWE128" s="251"/>
      <c r="LWF128" s="251"/>
      <c r="LWG128" s="251"/>
      <c r="LWH128" s="251"/>
      <c r="LWI128" s="252"/>
      <c r="LWJ128" s="253"/>
      <c r="LWO128" s="254"/>
      <c r="LWR128" s="252"/>
      <c r="LWS128" s="252"/>
      <c r="LWT128" s="252"/>
      <c r="LWU128" s="252"/>
      <c r="LWV128" s="253"/>
      <c r="LWW128" s="253"/>
      <c r="LWX128" s="255"/>
      <c r="LWY128" s="255"/>
      <c r="LWZ128" s="256"/>
      <c r="LXC128" s="251"/>
      <c r="LXD128" s="251"/>
      <c r="LXE128" s="251"/>
      <c r="LXF128" s="251"/>
      <c r="LXG128" s="251"/>
      <c r="LXH128" s="251"/>
      <c r="LXI128" s="252"/>
      <c r="LXJ128" s="253"/>
      <c r="LXO128" s="254"/>
      <c r="LXR128" s="252"/>
      <c r="LXS128" s="252"/>
      <c r="LXT128" s="252"/>
      <c r="LXU128" s="252"/>
      <c r="LXV128" s="253"/>
      <c r="LXW128" s="253"/>
      <c r="LXX128" s="255"/>
      <c r="LXY128" s="255"/>
      <c r="LXZ128" s="256"/>
      <c r="LYC128" s="251"/>
      <c r="LYD128" s="251"/>
      <c r="LYE128" s="251"/>
      <c r="LYF128" s="251"/>
      <c r="LYG128" s="251"/>
      <c r="LYH128" s="251"/>
      <c r="LYI128" s="252"/>
      <c r="LYJ128" s="253"/>
      <c r="LYO128" s="254"/>
      <c r="LYR128" s="252"/>
      <c r="LYS128" s="252"/>
      <c r="LYT128" s="252"/>
      <c r="LYU128" s="252"/>
      <c r="LYV128" s="253"/>
      <c r="LYW128" s="253"/>
      <c r="LYX128" s="255"/>
      <c r="LYY128" s="255"/>
      <c r="LYZ128" s="256"/>
      <c r="LZC128" s="251"/>
      <c r="LZD128" s="251"/>
      <c r="LZE128" s="251"/>
      <c r="LZF128" s="251"/>
      <c r="LZG128" s="251"/>
      <c r="LZH128" s="251"/>
      <c r="LZI128" s="252"/>
      <c r="LZJ128" s="253"/>
      <c r="LZO128" s="254"/>
      <c r="LZR128" s="252"/>
      <c r="LZS128" s="252"/>
      <c r="LZT128" s="252"/>
      <c r="LZU128" s="252"/>
      <c r="LZV128" s="253"/>
      <c r="LZW128" s="253"/>
      <c r="LZX128" s="255"/>
      <c r="LZY128" s="255"/>
      <c r="LZZ128" s="256"/>
      <c r="MAC128" s="251"/>
      <c r="MAD128" s="251"/>
      <c r="MAE128" s="251"/>
      <c r="MAF128" s="251"/>
      <c r="MAG128" s="251"/>
      <c r="MAH128" s="251"/>
      <c r="MAI128" s="252"/>
      <c r="MAJ128" s="253"/>
      <c r="MAO128" s="254"/>
      <c r="MAR128" s="252"/>
      <c r="MAS128" s="252"/>
      <c r="MAT128" s="252"/>
      <c r="MAU128" s="252"/>
      <c r="MAV128" s="253"/>
      <c r="MAW128" s="253"/>
      <c r="MAX128" s="255"/>
      <c r="MAY128" s="255"/>
      <c r="MAZ128" s="256"/>
      <c r="MBC128" s="251"/>
      <c r="MBD128" s="251"/>
      <c r="MBE128" s="251"/>
      <c r="MBF128" s="251"/>
      <c r="MBG128" s="251"/>
      <c r="MBH128" s="251"/>
      <c r="MBI128" s="252"/>
      <c r="MBJ128" s="253"/>
      <c r="MBO128" s="254"/>
      <c r="MBR128" s="252"/>
      <c r="MBS128" s="252"/>
      <c r="MBT128" s="252"/>
      <c r="MBU128" s="252"/>
      <c r="MBV128" s="253"/>
      <c r="MBW128" s="253"/>
      <c r="MBX128" s="255"/>
      <c r="MBY128" s="255"/>
      <c r="MBZ128" s="256"/>
      <c r="MCC128" s="251"/>
      <c r="MCD128" s="251"/>
      <c r="MCE128" s="251"/>
      <c r="MCF128" s="251"/>
      <c r="MCG128" s="251"/>
      <c r="MCH128" s="251"/>
      <c r="MCI128" s="252"/>
      <c r="MCJ128" s="253"/>
      <c r="MCO128" s="254"/>
      <c r="MCR128" s="252"/>
      <c r="MCS128" s="252"/>
      <c r="MCT128" s="252"/>
      <c r="MCU128" s="252"/>
      <c r="MCV128" s="253"/>
      <c r="MCW128" s="253"/>
      <c r="MCX128" s="255"/>
      <c r="MCY128" s="255"/>
      <c r="MCZ128" s="256"/>
      <c r="MDC128" s="251"/>
      <c r="MDD128" s="251"/>
      <c r="MDE128" s="251"/>
      <c r="MDF128" s="251"/>
      <c r="MDG128" s="251"/>
      <c r="MDH128" s="251"/>
      <c r="MDI128" s="252"/>
      <c r="MDJ128" s="253"/>
      <c r="MDO128" s="254"/>
      <c r="MDR128" s="252"/>
      <c r="MDS128" s="252"/>
      <c r="MDT128" s="252"/>
      <c r="MDU128" s="252"/>
      <c r="MDV128" s="253"/>
      <c r="MDW128" s="253"/>
      <c r="MDX128" s="255"/>
      <c r="MDY128" s="255"/>
      <c r="MDZ128" s="256"/>
      <c r="MEC128" s="251"/>
      <c r="MED128" s="251"/>
      <c r="MEE128" s="251"/>
      <c r="MEF128" s="251"/>
      <c r="MEG128" s="251"/>
      <c r="MEH128" s="251"/>
      <c r="MEI128" s="252"/>
      <c r="MEJ128" s="253"/>
      <c r="MEO128" s="254"/>
      <c r="MER128" s="252"/>
      <c r="MES128" s="252"/>
      <c r="MET128" s="252"/>
      <c r="MEU128" s="252"/>
      <c r="MEV128" s="253"/>
      <c r="MEW128" s="253"/>
      <c r="MEX128" s="255"/>
      <c r="MEY128" s="255"/>
      <c r="MEZ128" s="256"/>
      <c r="MFC128" s="251"/>
      <c r="MFD128" s="251"/>
      <c r="MFE128" s="251"/>
      <c r="MFF128" s="251"/>
      <c r="MFG128" s="251"/>
      <c r="MFH128" s="251"/>
      <c r="MFI128" s="252"/>
      <c r="MFJ128" s="253"/>
      <c r="MFO128" s="254"/>
      <c r="MFR128" s="252"/>
      <c r="MFS128" s="252"/>
      <c r="MFT128" s="252"/>
      <c r="MFU128" s="252"/>
      <c r="MFV128" s="253"/>
      <c r="MFW128" s="253"/>
      <c r="MFX128" s="255"/>
      <c r="MFY128" s="255"/>
      <c r="MFZ128" s="256"/>
      <c r="MGC128" s="251"/>
      <c r="MGD128" s="251"/>
      <c r="MGE128" s="251"/>
      <c r="MGF128" s="251"/>
      <c r="MGG128" s="251"/>
      <c r="MGH128" s="251"/>
      <c r="MGI128" s="252"/>
      <c r="MGJ128" s="253"/>
      <c r="MGO128" s="254"/>
      <c r="MGR128" s="252"/>
      <c r="MGS128" s="252"/>
      <c r="MGT128" s="252"/>
      <c r="MGU128" s="252"/>
      <c r="MGV128" s="253"/>
      <c r="MGW128" s="253"/>
      <c r="MGX128" s="255"/>
      <c r="MGY128" s="255"/>
      <c r="MGZ128" s="256"/>
      <c r="MHC128" s="251"/>
      <c r="MHD128" s="251"/>
      <c r="MHE128" s="251"/>
      <c r="MHF128" s="251"/>
      <c r="MHG128" s="251"/>
      <c r="MHH128" s="251"/>
      <c r="MHI128" s="252"/>
      <c r="MHJ128" s="253"/>
      <c r="MHO128" s="254"/>
      <c r="MHR128" s="252"/>
      <c r="MHS128" s="252"/>
      <c r="MHT128" s="252"/>
      <c r="MHU128" s="252"/>
      <c r="MHV128" s="253"/>
      <c r="MHW128" s="253"/>
      <c r="MHX128" s="255"/>
      <c r="MHY128" s="255"/>
      <c r="MHZ128" s="256"/>
      <c r="MIC128" s="251"/>
      <c r="MID128" s="251"/>
      <c r="MIE128" s="251"/>
      <c r="MIF128" s="251"/>
      <c r="MIG128" s="251"/>
      <c r="MIH128" s="251"/>
      <c r="MII128" s="252"/>
      <c r="MIJ128" s="253"/>
      <c r="MIO128" s="254"/>
      <c r="MIR128" s="252"/>
      <c r="MIS128" s="252"/>
      <c r="MIT128" s="252"/>
      <c r="MIU128" s="252"/>
      <c r="MIV128" s="253"/>
      <c r="MIW128" s="253"/>
      <c r="MIX128" s="255"/>
      <c r="MIY128" s="255"/>
      <c r="MIZ128" s="256"/>
      <c r="MJC128" s="251"/>
      <c r="MJD128" s="251"/>
      <c r="MJE128" s="251"/>
      <c r="MJF128" s="251"/>
      <c r="MJG128" s="251"/>
      <c r="MJH128" s="251"/>
      <c r="MJI128" s="252"/>
      <c r="MJJ128" s="253"/>
      <c r="MJO128" s="254"/>
      <c r="MJR128" s="252"/>
      <c r="MJS128" s="252"/>
      <c r="MJT128" s="252"/>
      <c r="MJU128" s="252"/>
      <c r="MJV128" s="253"/>
      <c r="MJW128" s="253"/>
      <c r="MJX128" s="255"/>
      <c r="MJY128" s="255"/>
      <c r="MJZ128" s="256"/>
      <c r="MKC128" s="251"/>
      <c r="MKD128" s="251"/>
      <c r="MKE128" s="251"/>
      <c r="MKF128" s="251"/>
      <c r="MKG128" s="251"/>
      <c r="MKH128" s="251"/>
      <c r="MKI128" s="252"/>
      <c r="MKJ128" s="253"/>
      <c r="MKO128" s="254"/>
      <c r="MKR128" s="252"/>
      <c r="MKS128" s="252"/>
      <c r="MKT128" s="252"/>
      <c r="MKU128" s="252"/>
      <c r="MKV128" s="253"/>
      <c r="MKW128" s="253"/>
      <c r="MKX128" s="255"/>
      <c r="MKY128" s="255"/>
      <c r="MKZ128" s="256"/>
      <c r="MLC128" s="251"/>
      <c r="MLD128" s="251"/>
      <c r="MLE128" s="251"/>
      <c r="MLF128" s="251"/>
      <c r="MLG128" s="251"/>
      <c r="MLH128" s="251"/>
      <c r="MLI128" s="252"/>
      <c r="MLJ128" s="253"/>
      <c r="MLO128" s="254"/>
      <c r="MLR128" s="252"/>
      <c r="MLS128" s="252"/>
      <c r="MLT128" s="252"/>
      <c r="MLU128" s="252"/>
      <c r="MLV128" s="253"/>
      <c r="MLW128" s="253"/>
      <c r="MLX128" s="255"/>
      <c r="MLY128" s="255"/>
      <c r="MLZ128" s="256"/>
      <c r="MMC128" s="251"/>
      <c r="MMD128" s="251"/>
      <c r="MME128" s="251"/>
      <c r="MMF128" s="251"/>
      <c r="MMG128" s="251"/>
      <c r="MMH128" s="251"/>
      <c r="MMI128" s="252"/>
      <c r="MMJ128" s="253"/>
      <c r="MMO128" s="254"/>
      <c r="MMR128" s="252"/>
      <c r="MMS128" s="252"/>
      <c r="MMT128" s="252"/>
      <c r="MMU128" s="252"/>
      <c r="MMV128" s="253"/>
      <c r="MMW128" s="253"/>
      <c r="MMX128" s="255"/>
      <c r="MMY128" s="255"/>
      <c r="MMZ128" s="256"/>
      <c r="MNC128" s="251"/>
      <c r="MND128" s="251"/>
      <c r="MNE128" s="251"/>
      <c r="MNF128" s="251"/>
      <c r="MNG128" s="251"/>
      <c r="MNH128" s="251"/>
      <c r="MNI128" s="252"/>
      <c r="MNJ128" s="253"/>
      <c r="MNO128" s="254"/>
      <c r="MNR128" s="252"/>
      <c r="MNS128" s="252"/>
      <c r="MNT128" s="252"/>
      <c r="MNU128" s="252"/>
      <c r="MNV128" s="253"/>
      <c r="MNW128" s="253"/>
      <c r="MNX128" s="255"/>
      <c r="MNY128" s="255"/>
      <c r="MNZ128" s="256"/>
      <c r="MOC128" s="251"/>
      <c r="MOD128" s="251"/>
      <c r="MOE128" s="251"/>
      <c r="MOF128" s="251"/>
      <c r="MOG128" s="251"/>
      <c r="MOH128" s="251"/>
      <c r="MOI128" s="252"/>
      <c r="MOJ128" s="253"/>
      <c r="MOO128" s="254"/>
      <c r="MOR128" s="252"/>
      <c r="MOS128" s="252"/>
      <c r="MOT128" s="252"/>
      <c r="MOU128" s="252"/>
      <c r="MOV128" s="253"/>
      <c r="MOW128" s="253"/>
      <c r="MOX128" s="255"/>
      <c r="MOY128" s="255"/>
      <c r="MOZ128" s="256"/>
      <c r="MPC128" s="251"/>
      <c r="MPD128" s="251"/>
      <c r="MPE128" s="251"/>
      <c r="MPF128" s="251"/>
      <c r="MPG128" s="251"/>
      <c r="MPH128" s="251"/>
      <c r="MPI128" s="252"/>
      <c r="MPJ128" s="253"/>
      <c r="MPO128" s="254"/>
      <c r="MPR128" s="252"/>
      <c r="MPS128" s="252"/>
      <c r="MPT128" s="252"/>
      <c r="MPU128" s="252"/>
      <c r="MPV128" s="253"/>
      <c r="MPW128" s="253"/>
      <c r="MPX128" s="255"/>
      <c r="MPY128" s="255"/>
      <c r="MPZ128" s="256"/>
      <c r="MQC128" s="251"/>
      <c r="MQD128" s="251"/>
      <c r="MQE128" s="251"/>
      <c r="MQF128" s="251"/>
      <c r="MQG128" s="251"/>
      <c r="MQH128" s="251"/>
      <c r="MQI128" s="252"/>
      <c r="MQJ128" s="253"/>
      <c r="MQO128" s="254"/>
      <c r="MQR128" s="252"/>
      <c r="MQS128" s="252"/>
      <c r="MQT128" s="252"/>
      <c r="MQU128" s="252"/>
      <c r="MQV128" s="253"/>
      <c r="MQW128" s="253"/>
      <c r="MQX128" s="255"/>
      <c r="MQY128" s="255"/>
      <c r="MQZ128" s="256"/>
      <c r="MRC128" s="251"/>
      <c r="MRD128" s="251"/>
      <c r="MRE128" s="251"/>
      <c r="MRF128" s="251"/>
      <c r="MRG128" s="251"/>
      <c r="MRH128" s="251"/>
      <c r="MRI128" s="252"/>
      <c r="MRJ128" s="253"/>
      <c r="MRO128" s="254"/>
      <c r="MRR128" s="252"/>
      <c r="MRS128" s="252"/>
      <c r="MRT128" s="252"/>
      <c r="MRU128" s="252"/>
      <c r="MRV128" s="253"/>
      <c r="MRW128" s="253"/>
      <c r="MRX128" s="255"/>
      <c r="MRY128" s="255"/>
      <c r="MRZ128" s="256"/>
      <c r="MSC128" s="251"/>
      <c r="MSD128" s="251"/>
      <c r="MSE128" s="251"/>
      <c r="MSF128" s="251"/>
      <c r="MSG128" s="251"/>
      <c r="MSH128" s="251"/>
      <c r="MSI128" s="252"/>
      <c r="MSJ128" s="253"/>
      <c r="MSO128" s="254"/>
      <c r="MSR128" s="252"/>
      <c r="MSS128" s="252"/>
      <c r="MST128" s="252"/>
      <c r="MSU128" s="252"/>
      <c r="MSV128" s="253"/>
      <c r="MSW128" s="253"/>
      <c r="MSX128" s="255"/>
      <c r="MSY128" s="255"/>
      <c r="MSZ128" s="256"/>
      <c r="MTC128" s="251"/>
      <c r="MTD128" s="251"/>
      <c r="MTE128" s="251"/>
      <c r="MTF128" s="251"/>
      <c r="MTG128" s="251"/>
      <c r="MTH128" s="251"/>
      <c r="MTI128" s="252"/>
      <c r="MTJ128" s="253"/>
      <c r="MTO128" s="254"/>
      <c r="MTR128" s="252"/>
      <c r="MTS128" s="252"/>
      <c r="MTT128" s="252"/>
      <c r="MTU128" s="252"/>
      <c r="MTV128" s="253"/>
      <c r="MTW128" s="253"/>
      <c r="MTX128" s="255"/>
      <c r="MTY128" s="255"/>
      <c r="MTZ128" s="256"/>
      <c r="MUC128" s="251"/>
      <c r="MUD128" s="251"/>
      <c r="MUE128" s="251"/>
      <c r="MUF128" s="251"/>
      <c r="MUG128" s="251"/>
      <c r="MUH128" s="251"/>
      <c r="MUI128" s="252"/>
      <c r="MUJ128" s="253"/>
      <c r="MUO128" s="254"/>
      <c r="MUR128" s="252"/>
      <c r="MUS128" s="252"/>
      <c r="MUT128" s="252"/>
      <c r="MUU128" s="252"/>
      <c r="MUV128" s="253"/>
      <c r="MUW128" s="253"/>
      <c r="MUX128" s="255"/>
      <c r="MUY128" s="255"/>
      <c r="MUZ128" s="256"/>
      <c r="MVC128" s="251"/>
      <c r="MVD128" s="251"/>
      <c r="MVE128" s="251"/>
      <c r="MVF128" s="251"/>
      <c r="MVG128" s="251"/>
      <c r="MVH128" s="251"/>
      <c r="MVI128" s="252"/>
      <c r="MVJ128" s="253"/>
      <c r="MVO128" s="254"/>
      <c r="MVR128" s="252"/>
      <c r="MVS128" s="252"/>
      <c r="MVT128" s="252"/>
      <c r="MVU128" s="252"/>
      <c r="MVV128" s="253"/>
      <c r="MVW128" s="253"/>
      <c r="MVX128" s="255"/>
      <c r="MVY128" s="255"/>
      <c r="MVZ128" s="256"/>
      <c r="MWC128" s="251"/>
      <c r="MWD128" s="251"/>
      <c r="MWE128" s="251"/>
      <c r="MWF128" s="251"/>
      <c r="MWG128" s="251"/>
      <c r="MWH128" s="251"/>
      <c r="MWI128" s="252"/>
      <c r="MWJ128" s="253"/>
      <c r="MWO128" s="254"/>
      <c r="MWR128" s="252"/>
      <c r="MWS128" s="252"/>
      <c r="MWT128" s="252"/>
      <c r="MWU128" s="252"/>
      <c r="MWV128" s="253"/>
      <c r="MWW128" s="253"/>
      <c r="MWX128" s="255"/>
      <c r="MWY128" s="255"/>
      <c r="MWZ128" s="256"/>
      <c r="MXC128" s="251"/>
      <c r="MXD128" s="251"/>
      <c r="MXE128" s="251"/>
      <c r="MXF128" s="251"/>
      <c r="MXG128" s="251"/>
      <c r="MXH128" s="251"/>
      <c r="MXI128" s="252"/>
      <c r="MXJ128" s="253"/>
      <c r="MXO128" s="254"/>
      <c r="MXR128" s="252"/>
      <c r="MXS128" s="252"/>
      <c r="MXT128" s="252"/>
      <c r="MXU128" s="252"/>
      <c r="MXV128" s="253"/>
      <c r="MXW128" s="253"/>
      <c r="MXX128" s="255"/>
      <c r="MXY128" s="255"/>
      <c r="MXZ128" s="256"/>
      <c r="MYC128" s="251"/>
      <c r="MYD128" s="251"/>
      <c r="MYE128" s="251"/>
      <c r="MYF128" s="251"/>
      <c r="MYG128" s="251"/>
      <c r="MYH128" s="251"/>
      <c r="MYI128" s="252"/>
      <c r="MYJ128" s="253"/>
      <c r="MYO128" s="254"/>
      <c r="MYR128" s="252"/>
      <c r="MYS128" s="252"/>
      <c r="MYT128" s="252"/>
      <c r="MYU128" s="252"/>
      <c r="MYV128" s="253"/>
      <c r="MYW128" s="253"/>
      <c r="MYX128" s="255"/>
      <c r="MYY128" s="255"/>
      <c r="MYZ128" s="256"/>
      <c r="MZC128" s="251"/>
      <c r="MZD128" s="251"/>
      <c r="MZE128" s="251"/>
      <c r="MZF128" s="251"/>
      <c r="MZG128" s="251"/>
      <c r="MZH128" s="251"/>
      <c r="MZI128" s="252"/>
      <c r="MZJ128" s="253"/>
      <c r="MZO128" s="254"/>
      <c r="MZR128" s="252"/>
      <c r="MZS128" s="252"/>
      <c r="MZT128" s="252"/>
      <c r="MZU128" s="252"/>
      <c r="MZV128" s="253"/>
      <c r="MZW128" s="253"/>
      <c r="MZX128" s="255"/>
      <c r="MZY128" s="255"/>
      <c r="MZZ128" s="256"/>
      <c r="NAC128" s="251"/>
      <c r="NAD128" s="251"/>
      <c r="NAE128" s="251"/>
      <c r="NAF128" s="251"/>
      <c r="NAG128" s="251"/>
      <c r="NAH128" s="251"/>
      <c r="NAI128" s="252"/>
      <c r="NAJ128" s="253"/>
      <c r="NAO128" s="254"/>
      <c r="NAR128" s="252"/>
      <c r="NAS128" s="252"/>
      <c r="NAT128" s="252"/>
      <c r="NAU128" s="252"/>
      <c r="NAV128" s="253"/>
      <c r="NAW128" s="253"/>
      <c r="NAX128" s="255"/>
      <c r="NAY128" s="255"/>
      <c r="NAZ128" s="256"/>
      <c r="NBC128" s="251"/>
      <c r="NBD128" s="251"/>
      <c r="NBE128" s="251"/>
      <c r="NBF128" s="251"/>
      <c r="NBG128" s="251"/>
      <c r="NBH128" s="251"/>
      <c r="NBI128" s="252"/>
      <c r="NBJ128" s="253"/>
      <c r="NBO128" s="254"/>
      <c r="NBR128" s="252"/>
      <c r="NBS128" s="252"/>
      <c r="NBT128" s="252"/>
      <c r="NBU128" s="252"/>
      <c r="NBV128" s="253"/>
      <c r="NBW128" s="253"/>
      <c r="NBX128" s="255"/>
      <c r="NBY128" s="255"/>
      <c r="NBZ128" s="256"/>
      <c r="NCC128" s="251"/>
      <c r="NCD128" s="251"/>
      <c r="NCE128" s="251"/>
      <c r="NCF128" s="251"/>
      <c r="NCG128" s="251"/>
      <c r="NCH128" s="251"/>
      <c r="NCI128" s="252"/>
      <c r="NCJ128" s="253"/>
      <c r="NCO128" s="254"/>
      <c r="NCR128" s="252"/>
      <c r="NCS128" s="252"/>
      <c r="NCT128" s="252"/>
      <c r="NCU128" s="252"/>
      <c r="NCV128" s="253"/>
      <c r="NCW128" s="253"/>
      <c r="NCX128" s="255"/>
      <c r="NCY128" s="255"/>
      <c r="NCZ128" s="256"/>
      <c r="NDC128" s="251"/>
      <c r="NDD128" s="251"/>
      <c r="NDE128" s="251"/>
      <c r="NDF128" s="251"/>
      <c r="NDG128" s="251"/>
      <c r="NDH128" s="251"/>
      <c r="NDI128" s="252"/>
      <c r="NDJ128" s="253"/>
      <c r="NDO128" s="254"/>
      <c r="NDR128" s="252"/>
      <c r="NDS128" s="252"/>
      <c r="NDT128" s="252"/>
      <c r="NDU128" s="252"/>
      <c r="NDV128" s="253"/>
      <c r="NDW128" s="253"/>
      <c r="NDX128" s="255"/>
      <c r="NDY128" s="255"/>
      <c r="NDZ128" s="256"/>
      <c r="NEC128" s="251"/>
      <c r="NED128" s="251"/>
      <c r="NEE128" s="251"/>
      <c r="NEF128" s="251"/>
      <c r="NEG128" s="251"/>
      <c r="NEH128" s="251"/>
      <c r="NEI128" s="252"/>
      <c r="NEJ128" s="253"/>
      <c r="NEO128" s="254"/>
      <c r="NER128" s="252"/>
      <c r="NES128" s="252"/>
      <c r="NET128" s="252"/>
      <c r="NEU128" s="252"/>
      <c r="NEV128" s="253"/>
      <c r="NEW128" s="253"/>
      <c r="NEX128" s="255"/>
      <c r="NEY128" s="255"/>
      <c r="NEZ128" s="256"/>
      <c r="NFC128" s="251"/>
      <c r="NFD128" s="251"/>
      <c r="NFE128" s="251"/>
      <c r="NFF128" s="251"/>
      <c r="NFG128" s="251"/>
      <c r="NFH128" s="251"/>
      <c r="NFI128" s="252"/>
      <c r="NFJ128" s="253"/>
      <c r="NFO128" s="254"/>
      <c r="NFR128" s="252"/>
      <c r="NFS128" s="252"/>
      <c r="NFT128" s="252"/>
      <c r="NFU128" s="252"/>
      <c r="NFV128" s="253"/>
      <c r="NFW128" s="253"/>
      <c r="NFX128" s="255"/>
      <c r="NFY128" s="255"/>
      <c r="NFZ128" s="256"/>
      <c r="NGC128" s="251"/>
      <c r="NGD128" s="251"/>
      <c r="NGE128" s="251"/>
      <c r="NGF128" s="251"/>
      <c r="NGG128" s="251"/>
      <c r="NGH128" s="251"/>
      <c r="NGI128" s="252"/>
      <c r="NGJ128" s="253"/>
      <c r="NGO128" s="254"/>
      <c r="NGR128" s="252"/>
      <c r="NGS128" s="252"/>
      <c r="NGT128" s="252"/>
      <c r="NGU128" s="252"/>
      <c r="NGV128" s="253"/>
      <c r="NGW128" s="253"/>
      <c r="NGX128" s="255"/>
      <c r="NGY128" s="255"/>
      <c r="NGZ128" s="256"/>
      <c r="NHC128" s="251"/>
      <c r="NHD128" s="251"/>
      <c r="NHE128" s="251"/>
      <c r="NHF128" s="251"/>
      <c r="NHG128" s="251"/>
      <c r="NHH128" s="251"/>
      <c r="NHI128" s="252"/>
      <c r="NHJ128" s="253"/>
      <c r="NHO128" s="254"/>
      <c r="NHR128" s="252"/>
      <c r="NHS128" s="252"/>
      <c r="NHT128" s="252"/>
      <c r="NHU128" s="252"/>
      <c r="NHV128" s="253"/>
      <c r="NHW128" s="253"/>
      <c r="NHX128" s="255"/>
      <c r="NHY128" s="255"/>
      <c r="NHZ128" s="256"/>
      <c r="NIC128" s="251"/>
      <c r="NID128" s="251"/>
      <c r="NIE128" s="251"/>
      <c r="NIF128" s="251"/>
      <c r="NIG128" s="251"/>
      <c r="NIH128" s="251"/>
      <c r="NII128" s="252"/>
      <c r="NIJ128" s="253"/>
      <c r="NIO128" s="254"/>
      <c r="NIR128" s="252"/>
      <c r="NIS128" s="252"/>
      <c r="NIT128" s="252"/>
      <c r="NIU128" s="252"/>
      <c r="NIV128" s="253"/>
      <c r="NIW128" s="253"/>
      <c r="NIX128" s="255"/>
      <c r="NIY128" s="255"/>
      <c r="NIZ128" s="256"/>
      <c r="NJC128" s="251"/>
      <c r="NJD128" s="251"/>
      <c r="NJE128" s="251"/>
      <c r="NJF128" s="251"/>
      <c r="NJG128" s="251"/>
      <c r="NJH128" s="251"/>
      <c r="NJI128" s="252"/>
      <c r="NJJ128" s="253"/>
      <c r="NJO128" s="254"/>
      <c r="NJR128" s="252"/>
      <c r="NJS128" s="252"/>
      <c r="NJT128" s="252"/>
      <c r="NJU128" s="252"/>
      <c r="NJV128" s="253"/>
      <c r="NJW128" s="253"/>
      <c r="NJX128" s="255"/>
      <c r="NJY128" s="255"/>
      <c r="NJZ128" s="256"/>
      <c r="NKC128" s="251"/>
      <c r="NKD128" s="251"/>
      <c r="NKE128" s="251"/>
      <c r="NKF128" s="251"/>
      <c r="NKG128" s="251"/>
      <c r="NKH128" s="251"/>
      <c r="NKI128" s="252"/>
      <c r="NKJ128" s="253"/>
      <c r="NKO128" s="254"/>
      <c r="NKR128" s="252"/>
      <c r="NKS128" s="252"/>
      <c r="NKT128" s="252"/>
      <c r="NKU128" s="252"/>
      <c r="NKV128" s="253"/>
      <c r="NKW128" s="253"/>
      <c r="NKX128" s="255"/>
      <c r="NKY128" s="255"/>
      <c r="NKZ128" s="256"/>
      <c r="NLC128" s="251"/>
      <c r="NLD128" s="251"/>
      <c r="NLE128" s="251"/>
      <c r="NLF128" s="251"/>
      <c r="NLG128" s="251"/>
      <c r="NLH128" s="251"/>
      <c r="NLI128" s="252"/>
      <c r="NLJ128" s="253"/>
      <c r="NLO128" s="254"/>
      <c r="NLR128" s="252"/>
      <c r="NLS128" s="252"/>
      <c r="NLT128" s="252"/>
      <c r="NLU128" s="252"/>
      <c r="NLV128" s="253"/>
      <c r="NLW128" s="253"/>
      <c r="NLX128" s="255"/>
      <c r="NLY128" s="255"/>
      <c r="NLZ128" s="256"/>
      <c r="NMC128" s="251"/>
      <c r="NMD128" s="251"/>
      <c r="NME128" s="251"/>
      <c r="NMF128" s="251"/>
      <c r="NMG128" s="251"/>
      <c r="NMH128" s="251"/>
      <c r="NMI128" s="252"/>
      <c r="NMJ128" s="253"/>
      <c r="NMO128" s="254"/>
      <c r="NMR128" s="252"/>
      <c r="NMS128" s="252"/>
      <c r="NMT128" s="252"/>
      <c r="NMU128" s="252"/>
      <c r="NMV128" s="253"/>
      <c r="NMW128" s="253"/>
      <c r="NMX128" s="255"/>
      <c r="NMY128" s="255"/>
      <c r="NMZ128" s="256"/>
      <c r="NNC128" s="251"/>
      <c r="NND128" s="251"/>
      <c r="NNE128" s="251"/>
      <c r="NNF128" s="251"/>
      <c r="NNG128" s="251"/>
      <c r="NNH128" s="251"/>
      <c r="NNI128" s="252"/>
      <c r="NNJ128" s="253"/>
      <c r="NNO128" s="254"/>
      <c r="NNR128" s="252"/>
      <c r="NNS128" s="252"/>
      <c r="NNT128" s="252"/>
      <c r="NNU128" s="252"/>
      <c r="NNV128" s="253"/>
      <c r="NNW128" s="253"/>
      <c r="NNX128" s="255"/>
      <c r="NNY128" s="255"/>
      <c r="NNZ128" s="256"/>
      <c r="NOC128" s="251"/>
      <c r="NOD128" s="251"/>
      <c r="NOE128" s="251"/>
      <c r="NOF128" s="251"/>
      <c r="NOG128" s="251"/>
      <c r="NOH128" s="251"/>
      <c r="NOI128" s="252"/>
      <c r="NOJ128" s="253"/>
      <c r="NOO128" s="254"/>
      <c r="NOR128" s="252"/>
      <c r="NOS128" s="252"/>
      <c r="NOT128" s="252"/>
      <c r="NOU128" s="252"/>
      <c r="NOV128" s="253"/>
      <c r="NOW128" s="253"/>
      <c r="NOX128" s="255"/>
      <c r="NOY128" s="255"/>
      <c r="NOZ128" s="256"/>
      <c r="NPC128" s="251"/>
      <c r="NPD128" s="251"/>
      <c r="NPE128" s="251"/>
      <c r="NPF128" s="251"/>
      <c r="NPG128" s="251"/>
      <c r="NPH128" s="251"/>
      <c r="NPI128" s="252"/>
      <c r="NPJ128" s="253"/>
      <c r="NPO128" s="254"/>
      <c r="NPR128" s="252"/>
      <c r="NPS128" s="252"/>
      <c r="NPT128" s="252"/>
      <c r="NPU128" s="252"/>
      <c r="NPV128" s="253"/>
      <c r="NPW128" s="253"/>
      <c r="NPX128" s="255"/>
      <c r="NPY128" s="255"/>
      <c r="NPZ128" s="256"/>
      <c r="NQC128" s="251"/>
      <c r="NQD128" s="251"/>
      <c r="NQE128" s="251"/>
      <c r="NQF128" s="251"/>
      <c r="NQG128" s="251"/>
      <c r="NQH128" s="251"/>
      <c r="NQI128" s="252"/>
      <c r="NQJ128" s="253"/>
      <c r="NQO128" s="254"/>
      <c r="NQR128" s="252"/>
      <c r="NQS128" s="252"/>
      <c r="NQT128" s="252"/>
      <c r="NQU128" s="252"/>
      <c r="NQV128" s="253"/>
      <c r="NQW128" s="253"/>
      <c r="NQX128" s="255"/>
      <c r="NQY128" s="255"/>
      <c r="NQZ128" s="256"/>
      <c r="NRC128" s="251"/>
      <c r="NRD128" s="251"/>
      <c r="NRE128" s="251"/>
      <c r="NRF128" s="251"/>
      <c r="NRG128" s="251"/>
      <c r="NRH128" s="251"/>
      <c r="NRI128" s="252"/>
      <c r="NRJ128" s="253"/>
      <c r="NRO128" s="254"/>
      <c r="NRR128" s="252"/>
      <c r="NRS128" s="252"/>
      <c r="NRT128" s="252"/>
      <c r="NRU128" s="252"/>
      <c r="NRV128" s="253"/>
      <c r="NRW128" s="253"/>
      <c r="NRX128" s="255"/>
      <c r="NRY128" s="255"/>
      <c r="NRZ128" s="256"/>
      <c r="NSC128" s="251"/>
      <c r="NSD128" s="251"/>
      <c r="NSE128" s="251"/>
      <c r="NSF128" s="251"/>
      <c r="NSG128" s="251"/>
      <c r="NSH128" s="251"/>
      <c r="NSI128" s="252"/>
      <c r="NSJ128" s="253"/>
      <c r="NSO128" s="254"/>
      <c r="NSR128" s="252"/>
      <c r="NSS128" s="252"/>
      <c r="NST128" s="252"/>
      <c r="NSU128" s="252"/>
      <c r="NSV128" s="253"/>
      <c r="NSW128" s="253"/>
      <c r="NSX128" s="255"/>
      <c r="NSY128" s="255"/>
      <c r="NSZ128" s="256"/>
      <c r="NTC128" s="251"/>
      <c r="NTD128" s="251"/>
      <c r="NTE128" s="251"/>
      <c r="NTF128" s="251"/>
      <c r="NTG128" s="251"/>
      <c r="NTH128" s="251"/>
      <c r="NTI128" s="252"/>
      <c r="NTJ128" s="253"/>
      <c r="NTO128" s="254"/>
      <c r="NTR128" s="252"/>
      <c r="NTS128" s="252"/>
      <c r="NTT128" s="252"/>
      <c r="NTU128" s="252"/>
      <c r="NTV128" s="253"/>
      <c r="NTW128" s="253"/>
      <c r="NTX128" s="255"/>
      <c r="NTY128" s="255"/>
      <c r="NTZ128" s="256"/>
      <c r="NUC128" s="251"/>
      <c r="NUD128" s="251"/>
      <c r="NUE128" s="251"/>
      <c r="NUF128" s="251"/>
      <c r="NUG128" s="251"/>
      <c r="NUH128" s="251"/>
      <c r="NUI128" s="252"/>
      <c r="NUJ128" s="253"/>
      <c r="NUO128" s="254"/>
      <c r="NUR128" s="252"/>
      <c r="NUS128" s="252"/>
      <c r="NUT128" s="252"/>
      <c r="NUU128" s="252"/>
      <c r="NUV128" s="253"/>
      <c r="NUW128" s="253"/>
      <c r="NUX128" s="255"/>
      <c r="NUY128" s="255"/>
      <c r="NUZ128" s="256"/>
      <c r="NVC128" s="251"/>
      <c r="NVD128" s="251"/>
      <c r="NVE128" s="251"/>
      <c r="NVF128" s="251"/>
      <c r="NVG128" s="251"/>
      <c r="NVH128" s="251"/>
      <c r="NVI128" s="252"/>
      <c r="NVJ128" s="253"/>
      <c r="NVO128" s="254"/>
      <c r="NVR128" s="252"/>
      <c r="NVS128" s="252"/>
      <c r="NVT128" s="252"/>
      <c r="NVU128" s="252"/>
      <c r="NVV128" s="253"/>
      <c r="NVW128" s="253"/>
      <c r="NVX128" s="255"/>
      <c r="NVY128" s="255"/>
      <c r="NVZ128" s="256"/>
      <c r="NWC128" s="251"/>
      <c r="NWD128" s="251"/>
      <c r="NWE128" s="251"/>
      <c r="NWF128" s="251"/>
      <c r="NWG128" s="251"/>
      <c r="NWH128" s="251"/>
      <c r="NWI128" s="252"/>
      <c r="NWJ128" s="253"/>
      <c r="NWO128" s="254"/>
      <c r="NWR128" s="252"/>
      <c r="NWS128" s="252"/>
      <c r="NWT128" s="252"/>
      <c r="NWU128" s="252"/>
      <c r="NWV128" s="253"/>
      <c r="NWW128" s="253"/>
      <c r="NWX128" s="255"/>
      <c r="NWY128" s="255"/>
      <c r="NWZ128" s="256"/>
      <c r="NXC128" s="251"/>
      <c r="NXD128" s="251"/>
      <c r="NXE128" s="251"/>
      <c r="NXF128" s="251"/>
      <c r="NXG128" s="251"/>
      <c r="NXH128" s="251"/>
      <c r="NXI128" s="252"/>
      <c r="NXJ128" s="253"/>
      <c r="NXO128" s="254"/>
      <c r="NXR128" s="252"/>
      <c r="NXS128" s="252"/>
      <c r="NXT128" s="252"/>
      <c r="NXU128" s="252"/>
      <c r="NXV128" s="253"/>
      <c r="NXW128" s="253"/>
      <c r="NXX128" s="255"/>
      <c r="NXY128" s="255"/>
      <c r="NXZ128" s="256"/>
      <c r="NYC128" s="251"/>
      <c r="NYD128" s="251"/>
      <c r="NYE128" s="251"/>
      <c r="NYF128" s="251"/>
      <c r="NYG128" s="251"/>
      <c r="NYH128" s="251"/>
      <c r="NYI128" s="252"/>
      <c r="NYJ128" s="253"/>
      <c r="NYO128" s="254"/>
      <c r="NYR128" s="252"/>
      <c r="NYS128" s="252"/>
      <c r="NYT128" s="252"/>
      <c r="NYU128" s="252"/>
      <c r="NYV128" s="253"/>
      <c r="NYW128" s="253"/>
      <c r="NYX128" s="255"/>
      <c r="NYY128" s="255"/>
      <c r="NYZ128" s="256"/>
      <c r="NZC128" s="251"/>
      <c r="NZD128" s="251"/>
      <c r="NZE128" s="251"/>
      <c r="NZF128" s="251"/>
      <c r="NZG128" s="251"/>
      <c r="NZH128" s="251"/>
      <c r="NZI128" s="252"/>
      <c r="NZJ128" s="253"/>
      <c r="NZO128" s="254"/>
      <c r="NZR128" s="252"/>
      <c r="NZS128" s="252"/>
      <c r="NZT128" s="252"/>
      <c r="NZU128" s="252"/>
      <c r="NZV128" s="253"/>
      <c r="NZW128" s="253"/>
      <c r="NZX128" s="255"/>
      <c r="NZY128" s="255"/>
      <c r="NZZ128" s="256"/>
      <c r="OAC128" s="251"/>
      <c r="OAD128" s="251"/>
      <c r="OAE128" s="251"/>
      <c r="OAF128" s="251"/>
      <c r="OAG128" s="251"/>
      <c r="OAH128" s="251"/>
      <c r="OAI128" s="252"/>
      <c r="OAJ128" s="253"/>
      <c r="OAO128" s="254"/>
      <c r="OAR128" s="252"/>
      <c r="OAS128" s="252"/>
      <c r="OAT128" s="252"/>
      <c r="OAU128" s="252"/>
      <c r="OAV128" s="253"/>
      <c r="OAW128" s="253"/>
      <c r="OAX128" s="255"/>
      <c r="OAY128" s="255"/>
      <c r="OAZ128" s="256"/>
      <c r="OBC128" s="251"/>
      <c r="OBD128" s="251"/>
      <c r="OBE128" s="251"/>
      <c r="OBF128" s="251"/>
      <c r="OBG128" s="251"/>
      <c r="OBH128" s="251"/>
      <c r="OBI128" s="252"/>
      <c r="OBJ128" s="253"/>
      <c r="OBO128" s="254"/>
      <c r="OBR128" s="252"/>
      <c r="OBS128" s="252"/>
      <c r="OBT128" s="252"/>
      <c r="OBU128" s="252"/>
      <c r="OBV128" s="253"/>
      <c r="OBW128" s="253"/>
      <c r="OBX128" s="255"/>
      <c r="OBY128" s="255"/>
      <c r="OBZ128" s="256"/>
      <c r="OCC128" s="251"/>
      <c r="OCD128" s="251"/>
      <c r="OCE128" s="251"/>
      <c r="OCF128" s="251"/>
      <c r="OCG128" s="251"/>
      <c r="OCH128" s="251"/>
      <c r="OCI128" s="252"/>
      <c r="OCJ128" s="253"/>
      <c r="OCO128" s="254"/>
      <c r="OCR128" s="252"/>
      <c r="OCS128" s="252"/>
      <c r="OCT128" s="252"/>
      <c r="OCU128" s="252"/>
      <c r="OCV128" s="253"/>
      <c r="OCW128" s="253"/>
      <c r="OCX128" s="255"/>
      <c r="OCY128" s="255"/>
      <c r="OCZ128" s="256"/>
      <c r="ODC128" s="251"/>
      <c r="ODD128" s="251"/>
      <c r="ODE128" s="251"/>
      <c r="ODF128" s="251"/>
      <c r="ODG128" s="251"/>
      <c r="ODH128" s="251"/>
      <c r="ODI128" s="252"/>
      <c r="ODJ128" s="253"/>
      <c r="ODO128" s="254"/>
      <c r="ODR128" s="252"/>
      <c r="ODS128" s="252"/>
      <c r="ODT128" s="252"/>
      <c r="ODU128" s="252"/>
      <c r="ODV128" s="253"/>
      <c r="ODW128" s="253"/>
      <c r="ODX128" s="255"/>
      <c r="ODY128" s="255"/>
      <c r="ODZ128" s="256"/>
      <c r="OEC128" s="251"/>
      <c r="OED128" s="251"/>
      <c r="OEE128" s="251"/>
      <c r="OEF128" s="251"/>
      <c r="OEG128" s="251"/>
      <c r="OEH128" s="251"/>
      <c r="OEI128" s="252"/>
      <c r="OEJ128" s="253"/>
      <c r="OEO128" s="254"/>
      <c r="OER128" s="252"/>
      <c r="OES128" s="252"/>
      <c r="OET128" s="252"/>
      <c r="OEU128" s="252"/>
      <c r="OEV128" s="253"/>
      <c r="OEW128" s="253"/>
      <c r="OEX128" s="255"/>
      <c r="OEY128" s="255"/>
      <c r="OEZ128" s="256"/>
      <c r="OFC128" s="251"/>
      <c r="OFD128" s="251"/>
      <c r="OFE128" s="251"/>
      <c r="OFF128" s="251"/>
      <c r="OFG128" s="251"/>
      <c r="OFH128" s="251"/>
      <c r="OFI128" s="252"/>
      <c r="OFJ128" s="253"/>
      <c r="OFO128" s="254"/>
      <c r="OFR128" s="252"/>
      <c r="OFS128" s="252"/>
      <c r="OFT128" s="252"/>
      <c r="OFU128" s="252"/>
      <c r="OFV128" s="253"/>
      <c r="OFW128" s="253"/>
      <c r="OFX128" s="255"/>
      <c r="OFY128" s="255"/>
      <c r="OFZ128" s="256"/>
      <c r="OGC128" s="251"/>
      <c r="OGD128" s="251"/>
      <c r="OGE128" s="251"/>
      <c r="OGF128" s="251"/>
      <c r="OGG128" s="251"/>
      <c r="OGH128" s="251"/>
      <c r="OGI128" s="252"/>
      <c r="OGJ128" s="253"/>
      <c r="OGO128" s="254"/>
      <c r="OGR128" s="252"/>
      <c r="OGS128" s="252"/>
      <c r="OGT128" s="252"/>
      <c r="OGU128" s="252"/>
      <c r="OGV128" s="253"/>
      <c r="OGW128" s="253"/>
      <c r="OGX128" s="255"/>
      <c r="OGY128" s="255"/>
      <c r="OGZ128" s="256"/>
      <c r="OHC128" s="251"/>
      <c r="OHD128" s="251"/>
      <c r="OHE128" s="251"/>
      <c r="OHF128" s="251"/>
      <c r="OHG128" s="251"/>
      <c r="OHH128" s="251"/>
      <c r="OHI128" s="252"/>
      <c r="OHJ128" s="253"/>
      <c r="OHO128" s="254"/>
      <c r="OHR128" s="252"/>
      <c r="OHS128" s="252"/>
      <c r="OHT128" s="252"/>
      <c r="OHU128" s="252"/>
      <c r="OHV128" s="253"/>
      <c r="OHW128" s="253"/>
      <c r="OHX128" s="255"/>
      <c r="OHY128" s="255"/>
      <c r="OHZ128" s="256"/>
      <c r="OIC128" s="251"/>
      <c r="OID128" s="251"/>
      <c r="OIE128" s="251"/>
      <c r="OIF128" s="251"/>
      <c r="OIG128" s="251"/>
      <c r="OIH128" s="251"/>
      <c r="OII128" s="252"/>
      <c r="OIJ128" s="253"/>
      <c r="OIO128" s="254"/>
      <c r="OIR128" s="252"/>
      <c r="OIS128" s="252"/>
      <c r="OIT128" s="252"/>
      <c r="OIU128" s="252"/>
      <c r="OIV128" s="253"/>
      <c r="OIW128" s="253"/>
      <c r="OIX128" s="255"/>
      <c r="OIY128" s="255"/>
      <c r="OIZ128" s="256"/>
      <c r="OJC128" s="251"/>
      <c r="OJD128" s="251"/>
      <c r="OJE128" s="251"/>
      <c r="OJF128" s="251"/>
      <c r="OJG128" s="251"/>
      <c r="OJH128" s="251"/>
      <c r="OJI128" s="252"/>
      <c r="OJJ128" s="253"/>
      <c r="OJO128" s="254"/>
      <c r="OJR128" s="252"/>
      <c r="OJS128" s="252"/>
      <c r="OJT128" s="252"/>
      <c r="OJU128" s="252"/>
      <c r="OJV128" s="253"/>
      <c r="OJW128" s="253"/>
      <c r="OJX128" s="255"/>
      <c r="OJY128" s="255"/>
      <c r="OJZ128" s="256"/>
      <c r="OKC128" s="251"/>
      <c r="OKD128" s="251"/>
      <c r="OKE128" s="251"/>
      <c r="OKF128" s="251"/>
      <c r="OKG128" s="251"/>
      <c r="OKH128" s="251"/>
      <c r="OKI128" s="252"/>
      <c r="OKJ128" s="253"/>
      <c r="OKO128" s="254"/>
      <c r="OKR128" s="252"/>
      <c r="OKS128" s="252"/>
      <c r="OKT128" s="252"/>
      <c r="OKU128" s="252"/>
      <c r="OKV128" s="253"/>
      <c r="OKW128" s="253"/>
      <c r="OKX128" s="255"/>
      <c r="OKY128" s="255"/>
      <c r="OKZ128" s="256"/>
      <c r="OLC128" s="251"/>
      <c r="OLD128" s="251"/>
      <c r="OLE128" s="251"/>
      <c r="OLF128" s="251"/>
      <c r="OLG128" s="251"/>
      <c r="OLH128" s="251"/>
      <c r="OLI128" s="252"/>
      <c r="OLJ128" s="253"/>
      <c r="OLO128" s="254"/>
      <c r="OLR128" s="252"/>
      <c r="OLS128" s="252"/>
      <c r="OLT128" s="252"/>
      <c r="OLU128" s="252"/>
      <c r="OLV128" s="253"/>
      <c r="OLW128" s="253"/>
      <c r="OLX128" s="255"/>
      <c r="OLY128" s="255"/>
      <c r="OLZ128" s="256"/>
      <c r="OMC128" s="251"/>
      <c r="OMD128" s="251"/>
      <c r="OME128" s="251"/>
      <c r="OMF128" s="251"/>
      <c r="OMG128" s="251"/>
      <c r="OMH128" s="251"/>
      <c r="OMI128" s="252"/>
      <c r="OMJ128" s="253"/>
      <c r="OMO128" s="254"/>
      <c r="OMR128" s="252"/>
      <c r="OMS128" s="252"/>
      <c r="OMT128" s="252"/>
      <c r="OMU128" s="252"/>
      <c r="OMV128" s="253"/>
      <c r="OMW128" s="253"/>
      <c r="OMX128" s="255"/>
      <c r="OMY128" s="255"/>
      <c r="OMZ128" s="256"/>
      <c r="ONC128" s="251"/>
      <c r="OND128" s="251"/>
      <c r="ONE128" s="251"/>
      <c r="ONF128" s="251"/>
      <c r="ONG128" s="251"/>
      <c r="ONH128" s="251"/>
      <c r="ONI128" s="252"/>
      <c r="ONJ128" s="253"/>
      <c r="ONO128" s="254"/>
      <c r="ONR128" s="252"/>
      <c r="ONS128" s="252"/>
      <c r="ONT128" s="252"/>
      <c r="ONU128" s="252"/>
      <c r="ONV128" s="253"/>
      <c r="ONW128" s="253"/>
      <c r="ONX128" s="255"/>
      <c r="ONY128" s="255"/>
      <c r="ONZ128" s="256"/>
      <c r="OOC128" s="251"/>
      <c r="OOD128" s="251"/>
      <c r="OOE128" s="251"/>
      <c r="OOF128" s="251"/>
      <c r="OOG128" s="251"/>
      <c r="OOH128" s="251"/>
      <c r="OOI128" s="252"/>
      <c r="OOJ128" s="253"/>
      <c r="OOO128" s="254"/>
      <c r="OOR128" s="252"/>
      <c r="OOS128" s="252"/>
      <c r="OOT128" s="252"/>
      <c r="OOU128" s="252"/>
      <c r="OOV128" s="253"/>
      <c r="OOW128" s="253"/>
      <c r="OOX128" s="255"/>
      <c r="OOY128" s="255"/>
      <c r="OOZ128" s="256"/>
      <c r="OPC128" s="251"/>
      <c r="OPD128" s="251"/>
      <c r="OPE128" s="251"/>
      <c r="OPF128" s="251"/>
      <c r="OPG128" s="251"/>
      <c r="OPH128" s="251"/>
      <c r="OPI128" s="252"/>
      <c r="OPJ128" s="253"/>
      <c r="OPO128" s="254"/>
      <c r="OPR128" s="252"/>
      <c r="OPS128" s="252"/>
      <c r="OPT128" s="252"/>
      <c r="OPU128" s="252"/>
      <c r="OPV128" s="253"/>
      <c r="OPW128" s="253"/>
      <c r="OPX128" s="255"/>
      <c r="OPY128" s="255"/>
      <c r="OPZ128" s="256"/>
      <c r="OQC128" s="251"/>
      <c r="OQD128" s="251"/>
      <c r="OQE128" s="251"/>
      <c r="OQF128" s="251"/>
      <c r="OQG128" s="251"/>
      <c r="OQH128" s="251"/>
      <c r="OQI128" s="252"/>
      <c r="OQJ128" s="253"/>
      <c r="OQO128" s="254"/>
      <c r="OQR128" s="252"/>
      <c r="OQS128" s="252"/>
      <c r="OQT128" s="252"/>
      <c r="OQU128" s="252"/>
      <c r="OQV128" s="253"/>
      <c r="OQW128" s="253"/>
      <c r="OQX128" s="255"/>
      <c r="OQY128" s="255"/>
      <c r="OQZ128" s="256"/>
      <c r="ORC128" s="251"/>
      <c r="ORD128" s="251"/>
      <c r="ORE128" s="251"/>
      <c r="ORF128" s="251"/>
      <c r="ORG128" s="251"/>
      <c r="ORH128" s="251"/>
      <c r="ORI128" s="252"/>
      <c r="ORJ128" s="253"/>
      <c r="ORO128" s="254"/>
      <c r="ORR128" s="252"/>
      <c r="ORS128" s="252"/>
      <c r="ORT128" s="252"/>
      <c r="ORU128" s="252"/>
      <c r="ORV128" s="253"/>
      <c r="ORW128" s="253"/>
      <c r="ORX128" s="255"/>
      <c r="ORY128" s="255"/>
      <c r="ORZ128" s="256"/>
      <c r="OSC128" s="251"/>
      <c r="OSD128" s="251"/>
      <c r="OSE128" s="251"/>
      <c r="OSF128" s="251"/>
      <c r="OSG128" s="251"/>
      <c r="OSH128" s="251"/>
      <c r="OSI128" s="252"/>
      <c r="OSJ128" s="253"/>
      <c r="OSO128" s="254"/>
      <c r="OSR128" s="252"/>
      <c r="OSS128" s="252"/>
      <c r="OST128" s="252"/>
      <c r="OSU128" s="252"/>
      <c r="OSV128" s="253"/>
      <c r="OSW128" s="253"/>
      <c r="OSX128" s="255"/>
      <c r="OSY128" s="255"/>
      <c r="OSZ128" s="256"/>
      <c r="OTC128" s="251"/>
      <c r="OTD128" s="251"/>
      <c r="OTE128" s="251"/>
      <c r="OTF128" s="251"/>
      <c r="OTG128" s="251"/>
      <c r="OTH128" s="251"/>
      <c r="OTI128" s="252"/>
      <c r="OTJ128" s="253"/>
      <c r="OTO128" s="254"/>
      <c r="OTR128" s="252"/>
      <c r="OTS128" s="252"/>
      <c r="OTT128" s="252"/>
      <c r="OTU128" s="252"/>
      <c r="OTV128" s="253"/>
      <c r="OTW128" s="253"/>
      <c r="OTX128" s="255"/>
      <c r="OTY128" s="255"/>
      <c r="OTZ128" s="256"/>
      <c r="OUC128" s="251"/>
      <c r="OUD128" s="251"/>
      <c r="OUE128" s="251"/>
      <c r="OUF128" s="251"/>
      <c r="OUG128" s="251"/>
      <c r="OUH128" s="251"/>
      <c r="OUI128" s="252"/>
      <c r="OUJ128" s="253"/>
      <c r="OUO128" s="254"/>
      <c r="OUR128" s="252"/>
      <c r="OUS128" s="252"/>
      <c r="OUT128" s="252"/>
      <c r="OUU128" s="252"/>
      <c r="OUV128" s="253"/>
      <c r="OUW128" s="253"/>
      <c r="OUX128" s="255"/>
      <c r="OUY128" s="255"/>
      <c r="OUZ128" s="256"/>
      <c r="OVC128" s="251"/>
      <c r="OVD128" s="251"/>
      <c r="OVE128" s="251"/>
      <c r="OVF128" s="251"/>
      <c r="OVG128" s="251"/>
      <c r="OVH128" s="251"/>
      <c r="OVI128" s="252"/>
      <c r="OVJ128" s="253"/>
      <c r="OVO128" s="254"/>
      <c r="OVR128" s="252"/>
      <c r="OVS128" s="252"/>
      <c r="OVT128" s="252"/>
      <c r="OVU128" s="252"/>
      <c r="OVV128" s="253"/>
      <c r="OVW128" s="253"/>
      <c r="OVX128" s="255"/>
      <c r="OVY128" s="255"/>
      <c r="OVZ128" s="256"/>
      <c r="OWC128" s="251"/>
      <c r="OWD128" s="251"/>
      <c r="OWE128" s="251"/>
      <c r="OWF128" s="251"/>
      <c r="OWG128" s="251"/>
      <c r="OWH128" s="251"/>
      <c r="OWI128" s="252"/>
      <c r="OWJ128" s="253"/>
      <c r="OWO128" s="254"/>
      <c r="OWR128" s="252"/>
      <c r="OWS128" s="252"/>
      <c r="OWT128" s="252"/>
      <c r="OWU128" s="252"/>
      <c r="OWV128" s="253"/>
      <c r="OWW128" s="253"/>
      <c r="OWX128" s="255"/>
      <c r="OWY128" s="255"/>
      <c r="OWZ128" s="256"/>
      <c r="OXC128" s="251"/>
      <c r="OXD128" s="251"/>
      <c r="OXE128" s="251"/>
      <c r="OXF128" s="251"/>
      <c r="OXG128" s="251"/>
      <c r="OXH128" s="251"/>
      <c r="OXI128" s="252"/>
      <c r="OXJ128" s="253"/>
      <c r="OXO128" s="254"/>
      <c r="OXR128" s="252"/>
      <c r="OXS128" s="252"/>
      <c r="OXT128" s="252"/>
      <c r="OXU128" s="252"/>
      <c r="OXV128" s="253"/>
      <c r="OXW128" s="253"/>
      <c r="OXX128" s="255"/>
      <c r="OXY128" s="255"/>
      <c r="OXZ128" s="256"/>
      <c r="OYC128" s="251"/>
      <c r="OYD128" s="251"/>
      <c r="OYE128" s="251"/>
      <c r="OYF128" s="251"/>
      <c r="OYG128" s="251"/>
      <c r="OYH128" s="251"/>
      <c r="OYI128" s="252"/>
      <c r="OYJ128" s="253"/>
      <c r="OYO128" s="254"/>
      <c r="OYR128" s="252"/>
      <c r="OYS128" s="252"/>
      <c r="OYT128" s="252"/>
      <c r="OYU128" s="252"/>
      <c r="OYV128" s="253"/>
      <c r="OYW128" s="253"/>
      <c r="OYX128" s="255"/>
      <c r="OYY128" s="255"/>
      <c r="OYZ128" s="256"/>
      <c r="OZC128" s="251"/>
      <c r="OZD128" s="251"/>
      <c r="OZE128" s="251"/>
      <c r="OZF128" s="251"/>
      <c r="OZG128" s="251"/>
      <c r="OZH128" s="251"/>
      <c r="OZI128" s="252"/>
      <c r="OZJ128" s="253"/>
      <c r="OZO128" s="254"/>
      <c r="OZR128" s="252"/>
      <c r="OZS128" s="252"/>
      <c r="OZT128" s="252"/>
      <c r="OZU128" s="252"/>
      <c r="OZV128" s="253"/>
      <c r="OZW128" s="253"/>
      <c r="OZX128" s="255"/>
      <c r="OZY128" s="255"/>
      <c r="OZZ128" s="256"/>
      <c r="PAC128" s="251"/>
      <c r="PAD128" s="251"/>
      <c r="PAE128" s="251"/>
      <c r="PAF128" s="251"/>
      <c r="PAG128" s="251"/>
      <c r="PAH128" s="251"/>
      <c r="PAI128" s="252"/>
      <c r="PAJ128" s="253"/>
      <c r="PAO128" s="254"/>
      <c r="PAR128" s="252"/>
      <c r="PAS128" s="252"/>
      <c r="PAT128" s="252"/>
      <c r="PAU128" s="252"/>
      <c r="PAV128" s="253"/>
      <c r="PAW128" s="253"/>
      <c r="PAX128" s="255"/>
      <c r="PAY128" s="255"/>
      <c r="PAZ128" s="256"/>
      <c r="PBC128" s="251"/>
      <c r="PBD128" s="251"/>
      <c r="PBE128" s="251"/>
      <c r="PBF128" s="251"/>
      <c r="PBG128" s="251"/>
      <c r="PBH128" s="251"/>
      <c r="PBI128" s="252"/>
      <c r="PBJ128" s="253"/>
      <c r="PBO128" s="254"/>
      <c r="PBR128" s="252"/>
      <c r="PBS128" s="252"/>
      <c r="PBT128" s="252"/>
      <c r="PBU128" s="252"/>
      <c r="PBV128" s="253"/>
      <c r="PBW128" s="253"/>
      <c r="PBX128" s="255"/>
      <c r="PBY128" s="255"/>
      <c r="PBZ128" s="256"/>
      <c r="PCC128" s="251"/>
      <c r="PCD128" s="251"/>
      <c r="PCE128" s="251"/>
      <c r="PCF128" s="251"/>
      <c r="PCG128" s="251"/>
      <c r="PCH128" s="251"/>
      <c r="PCI128" s="252"/>
      <c r="PCJ128" s="253"/>
      <c r="PCO128" s="254"/>
      <c r="PCR128" s="252"/>
      <c r="PCS128" s="252"/>
      <c r="PCT128" s="252"/>
      <c r="PCU128" s="252"/>
      <c r="PCV128" s="253"/>
      <c r="PCW128" s="253"/>
      <c r="PCX128" s="255"/>
      <c r="PCY128" s="255"/>
      <c r="PCZ128" s="256"/>
      <c r="PDC128" s="251"/>
      <c r="PDD128" s="251"/>
      <c r="PDE128" s="251"/>
      <c r="PDF128" s="251"/>
      <c r="PDG128" s="251"/>
      <c r="PDH128" s="251"/>
      <c r="PDI128" s="252"/>
      <c r="PDJ128" s="253"/>
      <c r="PDO128" s="254"/>
      <c r="PDR128" s="252"/>
      <c r="PDS128" s="252"/>
      <c r="PDT128" s="252"/>
      <c r="PDU128" s="252"/>
      <c r="PDV128" s="253"/>
      <c r="PDW128" s="253"/>
      <c r="PDX128" s="255"/>
      <c r="PDY128" s="255"/>
      <c r="PDZ128" s="256"/>
      <c r="PEC128" s="251"/>
      <c r="PED128" s="251"/>
      <c r="PEE128" s="251"/>
      <c r="PEF128" s="251"/>
      <c r="PEG128" s="251"/>
      <c r="PEH128" s="251"/>
      <c r="PEI128" s="252"/>
      <c r="PEJ128" s="253"/>
      <c r="PEO128" s="254"/>
      <c r="PER128" s="252"/>
      <c r="PES128" s="252"/>
      <c r="PET128" s="252"/>
      <c r="PEU128" s="252"/>
      <c r="PEV128" s="253"/>
      <c r="PEW128" s="253"/>
      <c r="PEX128" s="255"/>
      <c r="PEY128" s="255"/>
      <c r="PEZ128" s="256"/>
      <c r="PFC128" s="251"/>
      <c r="PFD128" s="251"/>
      <c r="PFE128" s="251"/>
      <c r="PFF128" s="251"/>
      <c r="PFG128" s="251"/>
      <c r="PFH128" s="251"/>
      <c r="PFI128" s="252"/>
      <c r="PFJ128" s="253"/>
      <c r="PFO128" s="254"/>
      <c r="PFR128" s="252"/>
      <c r="PFS128" s="252"/>
      <c r="PFT128" s="252"/>
      <c r="PFU128" s="252"/>
      <c r="PFV128" s="253"/>
      <c r="PFW128" s="253"/>
      <c r="PFX128" s="255"/>
      <c r="PFY128" s="255"/>
      <c r="PFZ128" s="256"/>
      <c r="PGC128" s="251"/>
      <c r="PGD128" s="251"/>
      <c r="PGE128" s="251"/>
      <c r="PGF128" s="251"/>
      <c r="PGG128" s="251"/>
      <c r="PGH128" s="251"/>
      <c r="PGI128" s="252"/>
      <c r="PGJ128" s="253"/>
      <c r="PGO128" s="254"/>
      <c r="PGR128" s="252"/>
      <c r="PGS128" s="252"/>
      <c r="PGT128" s="252"/>
      <c r="PGU128" s="252"/>
      <c r="PGV128" s="253"/>
      <c r="PGW128" s="253"/>
      <c r="PGX128" s="255"/>
      <c r="PGY128" s="255"/>
      <c r="PGZ128" s="256"/>
      <c r="PHC128" s="251"/>
      <c r="PHD128" s="251"/>
      <c r="PHE128" s="251"/>
      <c r="PHF128" s="251"/>
      <c r="PHG128" s="251"/>
      <c r="PHH128" s="251"/>
      <c r="PHI128" s="252"/>
      <c r="PHJ128" s="253"/>
      <c r="PHO128" s="254"/>
      <c r="PHR128" s="252"/>
      <c r="PHS128" s="252"/>
      <c r="PHT128" s="252"/>
      <c r="PHU128" s="252"/>
      <c r="PHV128" s="253"/>
      <c r="PHW128" s="253"/>
      <c r="PHX128" s="255"/>
      <c r="PHY128" s="255"/>
      <c r="PHZ128" s="256"/>
      <c r="PIC128" s="251"/>
      <c r="PID128" s="251"/>
      <c r="PIE128" s="251"/>
      <c r="PIF128" s="251"/>
      <c r="PIG128" s="251"/>
      <c r="PIH128" s="251"/>
      <c r="PII128" s="252"/>
      <c r="PIJ128" s="253"/>
      <c r="PIO128" s="254"/>
      <c r="PIR128" s="252"/>
      <c r="PIS128" s="252"/>
      <c r="PIT128" s="252"/>
      <c r="PIU128" s="252"/>
      <c r="PIV128" s="253"/>
      <c r="PIW128" s="253"/>
      <c r="PIX128" s="255"/>
      <c r="PIY128" s="255"/>
      <c r="PIZ128" s="256"/>
      <c r="PJC128" s="251"/>
      <c r="PJD128" s="251"/>
      <c r="PJE128" s="251"/>
      <c r="PJF128" s="251"/>
      <c r="PJG128" s="251"/>
      <c r="PJH128" s="251"/>
      <c r="PJI128" s="252"/>
      <c r="PJJ128" s="253"/>
      <c r="PJO128" s="254"/>
      <c r="PJR128" s="252"/>
      <c r="PJS128" s="252"/>
      <c r="PJT128" s="252"/>
      <c r="PJU128" s="252"/>
      <c r="PJV128" s="253"/>
      <c r="PJW128" s="253"/>
      <c r="PJX128" s="255"/>
      <c r="PJY128" s="255"/>
      <c r="PJZ128" s="256"/>
      <c r="PKC128" s="251"/>
      <c r="PKD128" s="251"/>
      <c r="PKE128" s="251"/>
      <c r="PKF128" s="251"/>
      <c r="PKG128" s="251"/>
      <c r="PKH128" s="251"/>
      <c r="PKI128" s="252"/>
      <c r="PKJ128" s="253"/>
      <c r="PKO128" s="254"/>
      <c r="PKR128" s="252"/>
      <c r="PKS128" s="252"/>
      <c r="PKT128" s="252"/>
      <c r="PKU128" s="252"/>
      <c r="PKV128" s="253"/>
      <c r="PKW128" s="253"/>
      <c r="PKX128" s="255"/>
      <c r="PKY128" s="255"/>
      <c r="PKZ128" s="256"/>
      <c r="PLC128" s="251"/>
      <c r="PLD128" s="251"/>
      <c r="PLE128" s="251"/>
      <c r="PLF128" s="251"/>
      <c r="PLG128" s="251"/>
      <c r="PLH128" s="251"/>
      <c r="PLI128" s="252"/>
      <c r="PLJ128" s="253"/>
      <c r="PLO128" s="254"/>
      <c r="PLR128" s="252"/>
      <c r="PLS128" s="252"/>
      <c r="PLT128" s="252"/>
      <c r="PLU128" s="252"/>
      <c r="PLV128" s="253"/>
      <c r="PLW128" s="253"/>
      <c r="PLX128" s="255"/>
      <c r="PLY128" s="255"/>
      <c r="PLZ128" s="256"/>
      <c r="PMC128" s="251"/>
      <c r="PMD128" s="251"/>
      <c r="PME128" s="251"/>
      <c r="PMF128" s="251"/>
      <c r="PMG128" s="251"/>
      <c r="PMH128" s="251"/>
      <c r="PMI128" s="252"/>
      <c r="PMJ128" s="253"/>
      <c r="PMO128" s="254"/>
      <c r="PMR128" s="252"/>
      <c r="PMS128" s="252"/>
      <c r="PMT128" s="252"/>
      <c r="PMU128" s="252"/>
      <c r="PMV128" s="253"/>
      <c r="PMW128" s="253"/>
      <c r="PMX128" s="255"/>
      <c r="PMY128" s="255"/>
      <c r="PMZ128" s="256"/>
      <c r="PNC128" s="251"/>
      <c r="PND128" s="251"/>
      <c r="PNE128" s="251"/>
      <c r="PNF128" s="251"/>
      <c r="PNG128" s="251"/>
      <c r="PNH128" s="251"/>
      <c r="PNI128" s="252"/>
      <c r="PNJ128" s="253"/>
      <c r="PNO128" s="254"/>
      <c r="PNR128" s="252"/>
      <c r="PNS128" s="252"/>
      <c r="PNT128" s="252"/>
      <c r="PNU128" s="252"/>
      <c r="PNV128" s="253"/>
      <c r="PNW128" s="253"/>
      <c r="PNX128" s="255"/>
      <c r="PNY128" s="255"/>
      <c r="PNZ128" s="256"/>
      <c r="POC128" s="251"/>
      <c r="POD128" s="251"/>
      <c r="POE128" s="251"/>
      <c r="POF128" s="251"/>
      <c r="POG128" s="251"/>
      <c r="POH128" s="251"/>
      <c r="POI128" s="252"/>
      <c r="POJ128" s="253"/>
      <c r="POO128" s="254"/>
      <c r="POR128" s="252"/>
      <c r="POS128" s="252"/>
      <c r="POT128" s="252"/>
      <c r="POU128" s="252"/>
      <c r="POV128" s="253"/>
      <c r="POW128" s="253"/>
      <c r="POX128" s="255"/>
      <c r="POY128" s="255"/>
      <c r="POZ128" s="256"/>
      <c r="PPC128" s="251"/>
      <c r="PPD128" s="251"/>
      <c r="PPE128" s="251"/>
      <c r="PPF128" s="251"/>
      <c r="PPG128" s="251"/>
      <c r="PPH128" s="251"/>
      <c r="PPI128" s="252"/>
      <c r="PPJ128" s="253"/>
      <c r="PPO128" s="254"/>
      <c r="PPR128" s="252"/>
      <c r="PPS128" s="252"/>
      <c r="PPT128" s="252"/>
      <c r="PPU128" s="252"/>
      <c r="PPV128" s="253"/>
      <c r="PPW128" s="253"/>
      <c r="PPX128" s="255"/>
      <c r="PPY128" s="255"/>
      <c r="PPZ128" s="256"/>
      <c r="PQC128" s="251"/>
      <c r="PQD128" s="251"/>
      <c r="PQE128" s="251"/>
      <c r="PQF128" s="251"/>
      <c r="PQG128" s="251"/>
      <c r="PQH128" s="251"/>
      <c r="PQI128" s="252"/>
      <c r="PQJ128" s="253"/>
      <c r="PQO128" s="254"/>
      <c r="PQR128" s="252"/>
      <c r="PQS128" s="252"/>
      <c r="PQT128" s="252"/>
      <c r="PQU128" s="252"/>
      <c r="PQV128" s="253"/>
      <c r="PQW128" s="253"/>
      <c r="PQX128" s="255"/>
      <c r="PQY128" s="255"/>
      <c r="PQZ128" s="256"/>
      <c r="PRC128" s="251"/>
      <c r="PRD128" s="251"/>
      <c r="PRE128" s="251"/>
      <c r="PRF128" s="251"/>
      <c r="PRG128" s="251"/>
      <c r="PRH128" s="251"/>
      <c r="PRI128" s="252"/>
      <c r="PRJ128" s="253"/>
      <c r="PRO128" s="254"/>
      <c r="PRR128" s="252"/>
      <c r="PRS128" s="252"/>
      <c r="PRT128" s="252"/>
      <c r="PRU128" s="252"/>
      <c r="PRV128" s="253"/>
      <c r="PRW128" s="253"/>
      <c r="PRX128" s="255"/>
      <c r="PRY128" s="255"/>
      <c r="PRZ128" s="256"/>
      <c r="PSC128" s="251"/>
      <c r="PSD128" s="251"/>
      <c r="PSE128" s="251"/>
      <c r="PSF128" s="251"/>
      <c r="PSG128" s="251"/>
      <c r="PSH128" s="251"/>
      <c r="PSI128" s="252"/>
      <c r="PSJ128" s="253"/>
      <c r="PSO128" s="254"/>
      <c r="PSR128" s="252"/>
      <c r="PSS128" s="252"/>
      <c r="PST128" s="252"/>
      <c r="PSU128" s="252"/>
      <c r="PSV128" s="253"/>
      <c r="PSW128" s="253"/>
      <c r="PSX128" s="255"/>
      <c r="PSY128" s="255"/>
      <c r="PSZ128" s="256"/>
      <c r="PTC128" s="251"/>
      <c r="PTD128" s="251"/>
      <c r="PTE128" s="251"/>
      <c r="PTF128" s="251"/>
      <c r="PTG128" s="251"/>
      <c r="PTH128" s="251"/>
      <c r="PTI128" s="252"/>
      <c r="PTJ128" s="253"/>
      <c r="PTO128" s="254"/>
      <c r="PTR128" s="252"/>
      <c r="PTS128" s="252"/>
      <c r="PTT128" s="252"/>
      <c r="PTU128" s="252"/>
      <c r="PTV128" s="253"/>
      <c r="PTW128" s="253"/>
      <c r="PTX128" s="255"/>
      <c r="PTY128" s="255"/>
      <c r="PTZ128" s="256"/>
      <c r="PUC128" s="251"/>
      <c r="PUD128" s="251"/>
      <c r="PUE128" s="251"/>
      <c r="PUF128" s="251"/>
      <c r="PUG128" s="251"/>
      <c r="PUH128" s="251"/>
      <c r="PUI128" s="252"/>
      <c r="PUJ128" s="253"/>
      <c r="PUO128" s="254"/>
      <c r="PUR128" s="252"/>
      <c r="PUS128" s="252"/>
      <c r="PUT128" s="252"/>
      <c r="PUU128" s="252"/>
      <c r="PUV128" s="253"/>
      <c r="PUW128" s="253"/>
      <c r="PUX128" s="255"/>
      <c r="PUY128" s="255"/>
      <c r="PUZ128" s="256"/>
      <c r="PVC128" s="251"/>
      <c r="PVD128" s="251"/>
      <c r="PVE128" s="251"/>
      <c r="PVF128" s="251"/>
      <c r="PVG128" s="251"/>
      <c r="PVH128" s="251"/>
      <c r="PVI128" s="252"/>
      <c r="PVJ128" s="253"/>
      <c r="PVO128" s="254"/>
      <c r="PVR128" s="252"/>
      <c r="PVS128" s="252"/>
      <c r="PVT128" s="252"/>
      <c r="PVU128" s="252"/>
      <c r="PVV128" s="253"/>
      <c r="PVW128" s="253"/>
      <c r="PVX128" s="255"/>
      <c r="PVY128" s="255"/>
      <c r="PVZ128" s="256"/>
      <c r="PWC128" s="251"/>
      <c r="PWD128" s="251"/>
      <c r="PWE128" s="251"/>
      <c r="PWF128" s="251"/>
      <c r="PWG128" s="251"/>
      <c r="PWH128" s="251"/>
      <c r="PWI128" s="252"/>
      <c r="PWJ128" s="253"/>
      <c r="PWO128" s="254"/>
      <c r="PWR128" s="252"/>
      <c r="PWS128" s="252"/>
      <c r="PWT128" s="252"/>
      <c r="PWU128" s="252"/>
      <c r="PWV128" s="253"/>
      <c r="PWW128" s="253"/>
      <c r="PWX128" s="255"/>
      <c r="PWY128" s="255"/>
      <c r="PWZ128" s="256"/>
      <c r="PXC128" s="251"/>
      <c r="PXD128" s="251"/>
      <c r="PXE128" s="251"/>
      <c r="PXF128" s="251"/>
      <c r="PXG128" s="251"/>
      <c r="PXH128" s="251"/>
      <c r="PXI128" s="252"/>
      <c r="PXJ128" s="253"/>
      <c r="PXO128" s="254"/>
      <c r="PXR128" s="252"/>
      <c r="PXS128" s="252"/>
      <c r="PXT128" s="252"/>
      <c r="PXU128" s="252"/>
      <c r="PXV128" s="253"/>
      <c r="PXW128" s="253"/>
      <c r="PXX128" s="255"/>
      <c r="PXY128" s="255"/>
      <c r="PXZ128" s="256"/>
      <c r="PYC128" s="251"/>
      <c r="PYD128" s="251"/>
      <c r="PYE128" s="251"/>
      <c r="PYF128" s="251"/>
      <c r="PYG128" s="251"/>
      <c r="PYH128" s="251"/>
      <c r="PYI128" s="252"/>
      <c r="PYJ128" s="253"/>
      <c r="PYO128" s="254"/>
      <c r="PYR128" s="252"/>
      <c r="PYS128" s="252"/>
      <c r="PYT128" s="252"/>
      <c r="PYU128" s="252"/>
      <c r="PYV128" s="253"/>
      <c r="PYW128" s="253"/>
      <c r="PYX128" s="255"/>
      <c r="PYY128" s="255"/>
      <c r="PYZ128" s="256"/>
      <c r="PZC128" s="251"/>
      <c r="PZD128" s="251"/>
      <c r="PZE128" s="251"/>
      <c r="PZF128" s="251"/>
      <c r="PZG128" s="251"/>
      <c r="PZH128" s="251"/>
      <c r="PZI128" s="252"/>
      <c r="PZJ128" s="253"/>
      <c r="PZO128" s="254"/>
      <c r="PZR128" s="252"/>
      <c r="PZS128" s="252"/>
      <c r="PZT128" s="252"/>
      <c r="PZU128" s="252"/>
      <c r="PZV128" s="253"/>
      <c r="PZW128" s="253"/>
      <c r="PZX128" s="255"/>
      <c r="PZY128" s="255"/>
      <c r="PZZ128" s="256"/>
      <c r="QAC128" s="251"/>
      <c r="QAD128" s="251"/>
      <c r="QAE128" s="251"/>
      <c r="QAF128" s="251"/>
      <c r="QAG128" s="251"/>
      <c r="QAH128" s="251"/>
      <c r="QAI128" s="252"/>
      <c r="QAJ128" s="253"/>
      <c r="QAO128" s="254"/>
      <c r="QAR128" s="252"/>
      <c r="QAS128" s="252"/>
      <c r="QAT128" s="252"/>
      <c r="QAU128" s="252"/>
      <c r="QAV128" s="253"/>
      <c r="QAW128" s="253"/>
      <c r="QAX128" s="255"/>
      <c r="QAY128" s="255"/>
      <c r="QAZ128" s="256"/>
      <c r="QBC128" s="251"/>
      <c r="QBD128" s="251"/>
      <c r="QBE128" s="251"/>
      <c r="QBF128" s="251"/>
      <c r="QBG128" s="251"/>
      <c r="QBH128" s="251"/>
      <c r="QBI128" s="252"/>
      <c r="QBJ128" s="253"/>
      <c r="QBO128" s="254"/>
      <c r="QBR128" s="252"/>
      <c r="QBS128" s="252"/>
      <c r="QBT128" s="252"/>
      <c r="QBU128" s="252"/>
      <c r="QBV128" s="253"/>
      <c r="QBW128" s="253"/>
      <c r="QBX128" s="255"/>
      <c r="QBY128" s="255"/>
      <c r="QBZ128" s="256"/>
      <c r="QCC128" s="251"/>
      <c r="QCD128" s="251"/>
      <c r="QCE128" s="251"/>
      <c r="QCF128" s="251"/>
      <c r="QCG128" s="251"/>
      <c r="QCH128" s="251"/>
      <c r="QCI128" s="252"/>
      <c r="QCJ128" s="253"/>
      <c r="QCO128" s="254"/>
      <c r="QCR128" s="252"/>
      <c r="QCS128" s="252"/>
      <c r="QCT128" s="252"/>
      <c r="QCU128" s="252"/>
      <c r="QCV128" s="253"/>
      <c r="QCW128" s="253"/>
      <c r="QCX128" s="255"/>
      <c r="QCY128" s="255"/>
      <c r="QCZ128" s="256"/>
      <c r="QDC128" s="251"/>
      <c r="QDD128" s="251"/>
      <c r="QDE128" s="251"/>
      <c r="QDF128" s="251"/>
      <c r="QDG128" s="251"/>
      <c r="QDH128" s="251"/>
      <c r="QDI128" s="252"/>
      <c r="QDJ128" s="253"/>
      <c r="QDO128" s="254"/>
      <c r="QDR128" s="252"/>
      <c r="QDS128" s="252"/>
      <c r="QDT128" s="252"/>
      <c r="QDU128" s="252"/>
      <c r="QDV128" s="253"/>
      <c r="QDW128" s="253"/>
      <c r="QDX128" s="255"/>
      <c r="QDY128" s="255"/>
      <c r="QDZ128" s="256"/>
      <c r="QEC128" s="251"/>
      <c r="QED128" s="251"/>
      <c r="QEE128" s="251"/>
      <c r="QEF128" s="251"/>
      <c r="QEG128" s="251"/>
      <c r="QEH128" s="251"/>
      <c r="QEI128" s="252"/>
      <c r="QEJ128" s="253"/>
      <c r="QEO128" s="254"/>
      <c r="QER128" s="252"/>
      <c r="QES128" s="252"/>
      <c r="QET128" s="252"/>
      <c r="QEU128" s="252"/>
      <c r="QEV128" s="253"/>
      <c r="QEW128" s="253"/>
      <c r="QEX128" s="255"/>
      <c r="QEY128" s="255"/>
      <c r="QEZ128" s="256"/>
      <c r="QFC128" s="251"/>
      <c r="QFD128" s="251"/>
      <c r="QFE128" s="251"/>
      <c r="QFF128" s="251"/>
      <c r="QFG128" s="251"/>
      <c r="QFH128" s="251"/>
      <c r="QFI128" s="252"/>
      <c r="QFJ128" s="253"/>
      <c r="QFO128" s="254"/>
      <c r="QFR128" s="252"/>
      <c r="QFS128" s="252"/>
      <c r="QFT128" s="252"/>
      <c r="QFU128" s="252"/>
      <c r="QFV128" s="253"/>
      <c r="QFW128" s="253"/>
      <c r="QFX128" s="255"/>
      <c r="QFY128" s="255"/>
      <c r="QFZ128" s="256"/>
      <c r="QGC128" s="251"/>
      <c r="QGD128" s="251"/>
      <c r="QGE128" s="251"/>
      <c r="QGF128" s="251"/>
      <c r="QGG128" s="251"/>
      <c r="QGH128" s="251"/>
      <c r="QGI128" s="252"/>
      <c r="QGJ128" s="253"/>
      <c r="QGO128" s="254"/>
      <c r="QGR128" s="252"/>
      <c r="QGS128" s="252"/>
      <c r="QGT128" s="252"/>
      <c r="QGU128" s="252"/>
      <c r="QGV128" s="253"/>
      <c r="QGW128" s="253"/>
      <c r="QGX128" s="255"/>
      <c r="QGY128" s="255"/>
      <c r="QGZ128" s="256"/>
      <c r="QHC128" s="251"/>
      <c r="QHD128" s="251"/>
      <c r="QHE128" s="251"/>
      <c r="QHF128" s="251"/>
      <c r="QHG128" s="251"/>
      <c r="QHH128" s="251"/>
      <c r="QHI128" s="252"/>
      <c r="QHJ128" s="253"/>
      <c r="QHO128" s="254"/>
      <c r="QHR128" s="252"/>
      <c r="QHS128" s="252"/>
      <c r="QHT128" s="252"/>
      <c r="QHU128" s="252"/>
      <c r="QHV128" s="253"/>
      <c r="QHW128" s="253"/>
      <c r="QHX128" s="255"/>
      <c r="QHY128" s="255"/>
      <c r="QHZ128" s="256"/>
      <c r="QIC128" s="251"/>
      <c r="QID128" s="251"/>
      <c r="QIE128" s="251"/>
      <c r="QIF128" s="251"/>
      <c r="QIG128" s="251"/>
      <c r="QIH128" s="251"/>
      <c r="QII128" s="252"/>
      <c r="QIJ128" s="253"/>
      <c r="QIO128" s="254"/>
      <c r="QIR128" s="252"/>
      <c r="QIS128" s="252"/>
      <c r="QIT128" s="252"/>
      <c r="QIU128" s="252"/>
      <c r="QIV128" s="253"/>
      <c r="QIW128" s="253"/>
      <c r="QIX128" s="255"/>
      <c r="QIY128" s="255"/>
      <c r="QIZ128" s="256"/>
      <c r="QJC128" s="251"/>
      <c r="QJD128" s="251"/>
      <c r="QJE128" s="251"/>
      <c r="QJF128" s="251"/>
      <c r="QJG128" s="251"/>
      <c r="QJH128" s="251"/>
      <c r="QJI128" s="252"/>
      <c r="QJJ128" s="253"/>
      <c r="QJO128" s="254"/>
      <c r="QJR128" s="252"/>
      <c r="QJS128" s="252"/>
      <c r="QJT128" s="252"/>
      <c r="QJU128" s="252"/>
      <c r="QJV128" s="253"/>
      <c r="QJW128" s="253"/>
      <c r="QJX128" s="255"/>
      <c r="QJY128" s="255"/>
      <c r="QJZ128" s="256"/>
      <c r="QKC128" s="251"/>
      <c r="QKD128" s="251"/>
      <c r="QKE128" s="251"/>
      <c r="QKF128" s="251"/>
      <c r="QKG128" s="251"/>
      <c r="QKH128" s="251"/>
      <c r="QKI128" s="252"/>
      <c r="QKJ128" s="253"/>
      <c r="QKO128" s="254"/>
      <c r="QKR128" s="252"/>
      <c r="QKS128" s="252"/>
      <c r="QKT128" s="252"/>
      <c r="QKU128" s="252"/>
      <c r="QKV128" s="253"/>
      <c r="QKW128" s="253"/>
      <c r="QKX128" s="255"/>
      <c r="QKY128" s="255"/>
      <c r="QKZ128" s="256"/>
      <c r="QLC128" s="251"/>
      <c r="QLD128" s="251"/>
      <c r="QLE128" s="251"/>
      <c r="QLF128" s="251"/>
      <c r="QLG128" s="251"/>
      <c r="QLH128" s="251"/>
      <c r="QLI128" s="252"/>
      <c r="QLJ128" s="253"/>
      <c r="QLO128" s="254"/>
      <c r="QLR128" s="252"/>
      <c r="QLS128" s="252"/>
      <c r="QLT128" s="252"/>
      <c r="QLU128" s="252"/>
      <c r="QLV128" s="253"/>
      <c r="QLW128" s="253"/>
      <c r="QLX128" s="255"/>
      <c r="QLY128" s="255"/>
      <c r="QLZ128" s="256"/>
      <c r="QMC128" s="251"/>
      <c r="QMD128" s="251"/>
      <c r="QME128" s="251"/>
      <c r="QMF128" s="251"/>
      <c r="QMG128" s="251"/>
      <c r="QMH128" s="251"/>
      <c r="QMI128" s="252"/>
      <c r="QMJ128" s="253"/>
      <c r="QMO128" s="254"/>
      <c r="QMR128" s="252"/>
      <c r="QMS128" s="252"/>
      <c r="QMT128" s="252"/>
      <c r="QMU128" s="252"/>
      <c r="QMV128" s="253"/>
      <c r="QMW128" s="253"/>
      <c r="QMX128" s="255"/>
      <c r="QMY128" s="255"/>
      <c r="QMZ128" s="256"/>
      <c r="QNC128" s="251"/>
      <c r="QND128" s="251"/>
      <c r="QNE128" s="251"/>
      <c r="QNF128" s="251"/>
      <c r="QNG128" s="251"/>
      <c r="QNH128" s="251"/>
      <c r="QNI128" s="252"/>
      <c r="QNJ128" s="253"/>
      <c r="QNO128" s="254"/>
      <c r="QNR128" s="252"/>
      <c r="QNS128" s="252"/>
      <c r="QNT128" s="252"/>
      <c r="QNU128" s="252"/>
      <c r="QNV128" s="253"/>
      <c r="QNW128" s="253"/>
      <c r="QNX128" s="255"/>
      <c r="QNY128" s="255"/>
      <c r="QNZ128" s="256"/>
      <c r="QOC128" s="251"/>
      <c r="QOD128" s="251"/>
      <c r="QOE128" s="251"/>
      <c r="QOF128" s="251"/>
      <c r="QOG128" s="251"/>
      <c r="QOH128" s="251"/>
      <c r="QOI128" s="252"/>
      <c r="QOJ128" s="253"/>
      <c r="QOO128" s="254"/>
      <c r="QOR128" s="252"/>
      <c r="QOS128" s="252"/>
      <c r="QOT128" s="252"/>
      <c r="QOU128" s="252"/>
      <c r="QOV128" s="253"/>
      <c r="QOW128" s="253"/>
      <c r="QOX128" s="255"/>
      <c r="QOY128" s="255"/>
      <c r="QOZ128" s="256"/>
      <c r="QPC128" s="251"/>
      <c r="QPD128" s="251"/>
      <c r="QPE128" s="251"/>
      <c r="QPF128" s="251"/>
      <c r="QPG128" s="251"/>
      <c r="QPH128" s="251"/>
      <c r="QPI128" s="252"/>
      <c r="QPJ128" s="253"/>
      <c r="QPO128" s="254"/>
      <c r="QPR128" s="252"/>
      <c r="QPS128" s="252"/>
      <c r="QPT128" s="252"/>
      <c r="QPU128" s="252"/>
      <c r="QPV128" s="253"/>
      <c r="QPW128" s="253"/>
      <c r="QPX128" s="255"/>
      <c r="QPY128" s="255"/>
      <c r="QPZ128" s="256"/>
      <c r="QQC128" s="251"/>
      <c r="QQD128" s="251"/>
      <c r="QQE128" s="251"/>
      <c r="QQF128" s="251"/>
      <c r="QQG128" s="251"/>
      <c r="QQH128" s="251"/>
      <c r="QQI128" s="252"/>
      <c r="QQJ128" s="253"/>
      <c r="QQO128" s="254"/>
      <c r="QQR128" s="252"/>
      <c r="QQS128" s="252"/>
      <c r="QQT128" s="252"/>
      <c r="QQU128" s="252"/>
      <c r="QQV128" s="253"/>
      <c r="QQW128" s="253"/>
      <c r="QQX128" s="255"/>
      <c r="QQY128" s="255"/>
      <c r="QQZ128" s="256"/>
      <c r="QRC128" s="251"/>
      <c r="QRD128" s="251"/>
      <c r="QRE128" s="251"/>
      <c r="QRF128" s="251"/>
      <c r="QRG128" s="251"/>
      <c r="QRH128" s="251"/>
      <c r="QRI128" s="252"/>
      <c r="QRJ128" s="253"/>
      <c r="QRO128" s="254"/>
      <c r="QRR128" s="252"/>
      <c r="QRS128" s="252"/>
      <c r="QRT128" s="252"/>
      <c r="QRU128" s="252"/>
      <c r="QRV128" s="253"/>
      <c r="QRW128" s="253"/>
      <c r="QRX128" s="255"/>
      <c r="QRY128" s="255"/>
      <c r="QRZ128" s="256"/>
      <c r="QSC128" s="251"/>
      <c r="QSD128" s="251"/>
      <c r="QSE128" s="251"/>
      <c r="QSF128" s="251"/>
      <c r="QSG128" s="251"/>
      <c r="QSH128" s="251"/>
      <c r="QSI128" s="252"/>
      <c r="QSJ128" s="253"/>
      <c r="QSO128" s="254"/>
      <c r="QSR128" s="252"/>
      <c r="QSS128" s="252"/>
      <c r="QST128" s="252"/>
      <c r="QSU128" s="252"/>
      <c r="QSV128" s="253"/>
      <c r="QSW128" s="253"/>
      <c r="QSX128" s="255"/>
      <c r="QSY128" s="255"/>
      <c r="QSZ128" s="256"/>
      <c r="QTC128" s="251"/>
      <c r="QTD128" s="251"/>
      <c r="QTE128" s="251"/>
      <c r="QTF128" s="251"/>
      <c r="QTG128" s="251"/>
      <c r="QTH128" s="251"/>
      <c r="QTI128" s="252"/>
      <c r="QTJ128" s="253"/>
      <c r="QTO128" s="254"/>
      <c r="QTR128" s="252"/>
      <c r="QTS128" s="252"/>
      <c r="QTT128" s="252"/>
      <c r="QTU128" s="252"/>
      <c r="QTV128" s="253"/>
      <c r="QTW128" s="253"/>
      <c r="QTX128" s="255"/>
      <c r="QTY128" s="255"/>
      <c r="QTZ128" s="256"/>
      <c r="QUC128" s="251"/>
      <c r="QUD128" s="251"/>
      <c r="QUE128" s="251"/>
      <c r="QUF128" s="251"/>
      <c r="QUG128" s="251"/>
      <c r="QUH128" s="251"/>
      <c r="QUI128" s="252"/>
      <c r="QUJ128" s="253"/>
      <c r="QUO128" s="254"/>
      <c r="QUR128" s="252"/>
      <c r="QUS128" s="252"/>
      <c r="QUT128" s="252"/>
      <c r="QUU128" s="252"/>
      <c r="QUV128" s="253"/>
      <c r="QUW128" s="253"/>
      <c r="QUX128" s="255"/>
      <c r="QUY128" s="255"/>
      <c r="QUZ128" s="256"/>
      <c r="QVC128" s="251"/>
      <c r="QVD128" s="251"/>
      <c r="QVE128" s="251"/>
      <c r="QVF128" s="251"/>
      <c r="QVG128" s="251"/>
      <c r="QVH128" s="251"/>
      <c r="QVI128" s="252"/>
      <c r="QVJ128" s="253"/>
      <c r="QVO128" s="254"/>
      <c r="QVR128" s="252"/>
      <c r="QVS128" s="252"/>
      <c r="QVT128" s="252"/>
      <c r="QVU128" s="252"/>
      <c r="QVV128" s="253"/>
      <c r="QVW128" s="253"/>
      <c r="QVX128" s="255"/>
      <c r="QVY128" s="255"/>
      <c r="QVZ128" s="256"/>
      <c r="QWC128" s="251"/>
      <c r="QWD128" s="251"/>
      <c r="QWE128" s="251"/>
      <c r="QWF128" s="251"/>
      <c r="QWG128" s="251"/>
      <c r="QWH128" s="251"/>
      <c r="QWI128" s="252"/>
      <c r="QWJ128" s="253"/>
      <c r="QWO128" s="254"/>
      <c r="QWR128" s="252"/>
      <c r="QWS128" s="252"/>
      <c r="QWT128" s="252"/>
      <c r="QWU128" s="252"/>
      <c r="QWV128" s="253"/>
      <c r="QWW128" s="253"/>
      <c r="QWX128" s="255"/>
      <c r="QWY128" s="255"/>
      <c r="QWZ128" s="256"/>
      <c r="QXC128" s="251"/>
      <c r="QXD128" s="251"/>
      <c r="QXE128" s="251"/>
      <c r="QXF128" s="251"/>
      <c r="QXG128" s="251"/>
      <c r="QXH128" s="251"/>
      <c r="QXI128" s="252"/>
      <c r="QXJ128" s="253"/>
      <c r="QXO128" s="254"/>
      <c r="QXR128" s="252"/>
      <c r="QXS128" s="252"/>
      <c r="QXT128" s="252"/>
      <c r="QXU128" s="252"/>
      <c r="QXV128" s="253"/>
      <c r="QXW128" s="253"/>
      <c r="QXX128" s="255"/>
      <c r="QXY128" s="255"/>
      <c r="QXZ128" s="256"/>
      <c r="QYC128" s="251"/>
      <c r="QYD128" s="251"/>
      <c r="QYE128" s="251"/>
      <c r="QYF128" s="251"/>
      <c r="QYG128" s="251"/>
      <c r="QYH128" s="251"/>
      <c r="QYI128" s="252"/>
      <c r="QYJ128" s="253"/>
      <c r="QYO128" s="254"/>
      <c r="QYR128" s="252"/>
      <c r="QYS128" s="252"/>
      <c r="QYT128" s="252"/>
      <c r="QYU128" s="252"/>
      <c r="QYV128" s="253"/>
      <c r="QYW128" s="253"/>
      <c r="QYX128" s="255"/>
      <c r="QYY128" s="255"/>
      <c r="QYZ128" s="256"/>
      <c r="QZC128" s="251"/>
      <c r="QZD128" s="251"/>
      <c r="QZE128" s="251"/>
      <c r="QZF128" s="251"/>
      <c r="QZG128" s="251"/>
      <c r="QZH128" s="251"/>
      <c r="QZI128" s="252"/>
      <c r="QZJ128" s="253"/>
      <c r="QZO128" s="254"/>
      <c r="QZR128" s="252"/>
      <c r="QZS128" s="252"/>
      <c r="QZT128" s="252"/>
      <c r="QZU128" s="252"/>
      <c r="QZV128" s="253"/>
      <c r="QZW128" s="253"/>
      <c r="QZX128" s="255"/>
      <c r="QZY128" s="255"/>
      <c r="QZZ128" s="256"/>
      <c r="RAC128" s="251"/>
      <c r="RAD128" s="251"/>
      <c r="RAE128" s="251"/>
      <c r="RAF128" s="251"/>
      <c r="RAG128" s="251"/>
      <c r="RAH128" s="251"/>
      <c r="RAI128" s="252"/>
      <c r="RAJ128" s="253"/>
      <c r="RAO128" s="254"/>
      <c r="RAR128" s="252"/>
      <c r="RAS128" s="252"/>
      <c r="RAT128" s="252"/>
      <c r="RAU128" s="252"/>
      <c r="RAV128" s="253"/>
      <c r="RAW128" s="253"/>
      <c r="RAX128" s="255"/>
      <c r="RAY128" s="255"/>
      <c r="RAZ128" s="256"/>
      <c r="RBC128" s="251"/>
      <c r="RBD128" s="251"/>
      <c r="RBE128" s="251"/>
      <c r="RBF128" s="251"/>
      <c r="RBG128" s="251"/>
      <c r="RBH128" s="251"/>
      <c r="RBI128" s="252"/>
      <c r="RBJ128" s="253"/>
      <c r="RBO128" s="254"/>
      <c r="RBR128" s="252"/>
      <c r="RBS128" s="252"/>
      <c r="RBT128" s="252"/>
      <c r="RBU128" s="252"/>
      <c r="RBV128" s="253"/>
      <c r="RBW128" s="253"/>
      <c r="RBX128" s="255"/>
      <c r="RBY128" s="255"/>
      <c r="RBZ128" s="256"/>
      <c r="RCC128" s="251"/>
      <c r="RCD128" s="251"/>
      <c r="RCE128" s="251"/>
      <c r="RCF128" s="251"/>
      <c r="RCG128" s="251"/>
      <c r="RCH128" s="251"/>
      <c r="RCI128" s="252"/>
      <c r="RCJ128" s="253"/>
      <c r="RCO128" s="254"/>
      <c r="RCR128" s="252"/>
      <c r="RCS128" s="252"/>
      <c r="RCT128" s="252"/>
      <c r="RCU128" s="252"/>
      <c r="RCV128" s="253"/>
      <c r="RCW128" s="253"/>
      <c r="RCX128" s="255"/>
      <c r="RCY128" s="255"/>
      <c r="RCZ128" s="256"/>
      <c r="RDC128" s="251"/>
      <c r="RDD128" s="251"/>
      <c r="RDE128" s="251"/>
      <c r="RDF128" s="251"/>
      <c r="RDG128" s="251"/>
      <c r="RDH128" s="251"/>
      <c r="RDI128" s="252"/>
      <c r="RDJ128" s="253"/>
      <c r="RDO128" s="254"/>
      <c r="RDR128" s="252"/>
      <c r="RDS128" s="252"/>
      <c r="RDT128" s="252"/>
      <c r="RDU128" s="252"/>
      <c r="RDV128" s="253"/>
      <c r="RDW128" s="253"/>
      <c r="RDX128" s="255"/>
      <c r="RDY128" s="255"/>
      <c r="RDZ128" s="256"/>
      <c r="REC128" s="251"/>
      <c r="RED128" s="251"/>
      <c r="REE128" s="251"/>
      <c r="REF128" s="251"/>
      <c r="REG128" s="251"/>
      <c r="REH128" s="251"/>
      <c r="REI128" s="252"/>
      <c r="REJ128" s="253"/>
      <c r="REO128" s="254"/>
      <c r="RER128" s="252"/>
      <c r="RES128" s="252"/>
      <c r="RET128" s="252"/>
      <c r="REU128" s="252"/>
      <c r="REV128" s="253"/>
      <c r="REW128" s="253"/>
      <c r="REX128" s="255"/>
      <c r="REY128" s="255"/>
      <c r="REZ128" s="256"/>
      <c r="RFC128" s="251"/>
      <c r="RFD128" s="251"/>
      <c r="RFE128" s="251"/>
      <c r="RFF128" s="251"/>
      <c r="RFG128" s="251"/>
      <c r="RFH128" s="251"/>
      <c r="RFI128" s="252"/>
      <c r="RFJ128" s="253"/>
      <c r="RFO128" s="254"/>
      <c r="RFR128" s="252"/>
      <c r="RFS128" s="252"/>
      <c r="RFT128" s="252"/>
      <c r="RFU128" s="252"/>
      <c r="RFV128" s="253"/>
      <c r="RFW128" s="253"/>
      <c r="RFX128" s="255"/>
      <c r="RFY128" s="255"/>
      <c r="RFZ128" s="256"/>
      <c r="RGC128" s="251"/>
      <c r="RGD128" s="251"/>
      <c r="RGE128" s="251"/>
      <c r="RGF128" s="251"/>
      <c r="RGG128" s="251"/>
      <c r="RGH128" s="251"/>
      <c r="RGI128" s="252"/>
      <c r="RGJ128" s="253"/>
      <c r="RGO128" s="254"/>
      <c r="RGR128" s="252"/>
      <c r="RGS128" s="252"/>
      <c r="RGT128" s="252"/>
      <c r="RGU128" s="252"/>
      <c r="RGV128" s="253"/>
      <c r="RGW128" s="253"/>
      <c r="RGX128" s="255"/>
      <c r="RGY128" s="255"/>
      <c r="RGZ128" s="256"/>
      <c r="RHC128" s="251"/>
      <c r="RHD128" s="251"/>
      <c r="RHE128" s="251"/>
      <c r="RHF128" s="251"/>
      <c r="RHG128" s="251"/>
      <c r="RHH128" s="251"/>
      <c r="RHI128" s="252"/>
      <c r="RHJ128" s="253"/>
      <c r="RHO128" s="254"/>
      <c r="RHR128" s="252"/>
      <c r="RHS128" s="252"/>
      <c r="RHT128" s="252"/>
      <c r="RHU128" s="252"/>
      <c r="RHV128" s="253"/>
      <c r="RHW128" s="253"/>
      <c r="RHX128" s="255"/>
      <c r="RHY128" s="255"/>
      <c r="RHZ128" s="256"/>
      <c r="RIC128" s="251"/>
      <c r="RID128" s="251"/>
      <c r="RIE128" s="251"/>
      <c r="RIF128" s="251"/>
      <c r="RIG128" s="251"/>
      <c r="RIH128" s="251"/>
      <c r="RII128" s="252"/>
      <c r="RIJ128" s="253"/>
      <c r="RIO128" s="254"/>
      <c r="RIR128" s="252"/>
      <c r="RIS128" s="252"/>
      <c r="RIT128" s="252"/>
      <c r="RIU128" s="252"/>
      <c r="RIV128" s="253"/>
      <c r="RIW128" s="253"/>
      <c r="RIX128" s="255"/>
      <c r="RIY128" s="255"/>
      <c r="RIZ128" s="256"/>
      <c r="RJC128" s="251"/>
      <c r="RJD128" s="251"/>
      <c r="RJE128" s="251"/>
      <c r="RJF128" s="251"/>
      <c r="RJG128" s="251"/>
      <c r="RJH128" s="251"/>
      <c r="RJI128" s="252"/>
      <c r="RJJ128" s="253"/>
      <c r="RJO128" s="254"/>
      <c r="RJR128" s="252"/>
      <c r="RJS128" s="252"/>
      <c r="RJT128" s="252"/>
      <c r="RJU128" s="252"/>
      <c r="RJV128" s="253"/>
      <c r="RJW128" s="253"/>
      <c r="RJX128" s="255"/>
      <c r="RJY128" s="255"/>
      <c r="RJZ128" s="256"/>
      <c r="RKC128" s="251"/>
      <c r="RKD128" s="251"/>
      <c r="RKE128" s="251"/>
      <c r="RKF128" s="251"/>
      <c r="RKG128" s="251"/>
      <c r="RKH128" s="251"/>
      <c r="RKI128" s="252"/>
      <c r="RKJ128" s="253"/>
      <c r="RKO128" s="254"/>
      <c r="RKR128" s="252"/>
      <c r="RKS128" s="252"/>
      <c r="RKT128" s="252"/>
      <c r="RKU128" s="252"/>
      <c r="RKV128" s="253"/>
      <c r="RKW128" s="253"/>
      <c r="RKX128" s="255"/>
      <c r="RKY128" s="255"/>
      <c r="RKZ128" s="256"/>
      <c r="RLC128" s="251"/>
      <c r="RLD128" s="251"/>
      <c r="RLE128" s="251"/>
      <c r="RLF128" s="251"/>
      <c r="RLG128" s="251"/>
      <c r="RLH128" s="251"/>
      <c r="RLI128" s="252"/>
      <c r="RLJ128" s="253"/>
      <c r="RLO128" s="254"/>
      <c r="RLR128" s="252"/>
      <c r="RLS128" s="252"/>
      <c r="RLT128" s="252"/>
      <c r="RLU128" s="252"/>
      <c r="RLV128" s="253"/>
      <c r="RLW128" s="253"/>
      <c r="RLX128" s="255"/>
      <c r="RLY128" s="255"/>
      <c r="RLZ128" s="256"/>
      <c r="RMC128" s="251"/>
      <c r="RMD128" s="251"/>
      <c r="RME128" s="251"/>
      <c r="RMF128" s="251"/>
      <c r="RMG128" s="251"/>
      <c r="RMH128" s="251"/>
      <c r="RMI128" s="252"/>
      <c r="RMJ128" s="253"/>
      <c r="RMO128" s="254"/>
      <c r="RMR128" s="252"/>
      <c r="RMS128" s="252"/>
      <c r="RMT128" s="252"/>
      <c r="RMU128" s="252"/>
      <c r="RMV128" s="253"/>
      <c r="RMW128" s="253"/>
      <c r="RMX128" s="255"/>
      <c r="RMY128" s="255"/>
      <c r="RMZ128" s="256"/>
      <c r="RNC128" s="251"/>
      <c r="RND128" s="251"/>
      <c r="RNE128" s="251"/>
      <c r="RNF128" s="251"/>
      <c r="RNG128" s="251"/>
      <c r="RNH128" s="251"/>
      <c r="RNI128" s="252"/>
      <c r="RNJ128" s="253"/>
      <c r="RNO128" s="254"/>
      <c r="RNR128" s="252"/>
      <c r="RNS128" s="252"/>
      <c r="RNT128" s="252"/>
      <c r="RNU128" s="252"/>
      <c r="RNV128" s="253"/>
      <c r="RNW128" s="253"/>
      <c r="RNX128" s="255"/>
      <c r="RNY128" s="255"/>
      <c r="RNZ128" s="256"/>
      <c r="ROC128" s="251"/>
      <c r="ROD128" s="251"/>
      <c r="ROE128" s="251"/>
      <c r="ROF128" s="251"/>
      <c r="ROG128" s="251"/>
      <c r="ROH128" s="251"/>
      <c r="ROI128" s="252"/>
      <c r="ROJ128" s="253"/>
      <c r="ROO128" s="254"/>
      <c r="ROR128" s="252"/>
      <c r="ROS128" s="252"/>
      <c r="ROT128" s="252"/>
      <c r="ROU128" s="252"/>
      <c r="ROV128" s="253"/>
      <c r="ROW128" s="253"/>
      <c r="ROX128" s="255"/>
      <c r="ROY128" s="255"/>
      <c r="ROZ128" s="256"/>
      <c r="RPC128" s="251"/>
      <c r="RPD128" s="251"/>
      <c r="RPE128" s="251"/>
      <c r="RPF128" s="251"/>
      <c r="RPG128" s="251"/>
      <c r="RPH128" s="251"/>
      <c r="RPI128" s="252"/>
      <c r="RPJ128" s="253"/>
      <c r="RPO128" s="254"/>
      <c r="RPR128" s="252"/>
      <c r="RPS128" s="252"/>
      <c r="RPT128" s="252"/>
      <c r="RPU128" s="252"/>
      <c r="RPV128" s="253"/>
      <c r="RPW128" s="253"/>
      <c r="RPX128" s="255"/>
      <c r="RPY128" s="255"/>
      <c r="RPZ128" s="256"/>
      <c r="RQC128" s="251"/>
      <c r="RQD128" s="251"/>
      <c r="RQE128" s="251"/>
      <c r="RQF128" s="251"/>
      <c r="RQG128" s="251"/>
      <c r="RQH128" s="251"/>
      <c r="RQI128" s="252"/>
      <c r="RQJ128" s="253"/>
      <c r="RQO128" s="254"/>
      <c r="RQR128" s="252"/>
      <c r="RQS128" s="252"/>
      <c r="RQT128" s="252"/>
      <c r="RQU128" s="252"/>
      <c r="RQV128" s="253"/>
      <c r="RQW128" s="253"/>
      <c r="RQX128" s="255"/>
      <c r="RQY128" s="255"/>
      <c r="RQZ128" s="256"/>
      <c r="RRC128" s="251"/>
      <c r="RRD128" s="251"/>
      <c r="RRE128" s="251"/>
      <c r="RRF128" s="251"/>
      <c r="RRG128" s="251"/>
      <c r="RRH128" s="251"/>
      <c r="RRI128" s="252"/>
      <c r="RRJ128" s="253"/>
      <c r="RRO128" s="254"/>
      <c r="RRR128" s="252"/>
      <c r="RRS128" s="252"/>
      <c r="RRT128" s="252"/>
      <c r="RRU128" s="252"/>
      <c r="RRV128" s="253"/>
      <c r="RRW128" s="253"/>
      <c r="RRX128" s="255"/>
      <c r="RRY128" s="255"/>
      <c r="RRZ128" s="256"/>
      <c r="RSC128" s="251"/>
      <c r="RSD128" s="251"/>
      <c r="RSE128" s="251"/>
      <c r="RSF128" s="251"/>
      <c r="RSG128" s="251"/>
      <c r="RSH128" s="251"/>
      <c r="RSI128" s="252"/>
      <c r="RSJ128" s="253"/>
      <c r="RSO128" s="254"/>
      <c r="RSR128" s="252"/>
      <c r="RSS128" s="252"/>
      <c r="RST128" s="252"/>
      <c r="RSU128" s="252"/>
      <c r="RSV128" s="253"/>
      <c r="RSW128" s="253"/>
      <c r="RSX128" s="255"/>
      <c r="RSY128" s="255"/>
      <c r="RSZ128" s="256"/>
      <c r="RTC128" s="251"/>
      <c r="RTD128" s="251"/>
      <c r="RTE128" s="251"/>
      <c r="RTF128" s="251"/>
      <c r="RTG128" s="251"/>
      <c r="RTH128" s="251"/>
      <c r="RTI128" s="252"/>
      <c r="RTJ128" s="253"/>
      <c r="RTO128" s="254"/>
      <c r="RTR128" s="252"/>
      <c r="RTS128" s="252"/>
      <c r="RTT128" s="252"/>
      <c r="RTU128" s="252"/>
      <c r="RTV128" s="253"/>
      <c r="RTW128" s="253"/>
      <c r="RTX128" s="255"/>
      <c r="RTY128" s="255"/>
      <c r="RTZ128" s="256"/>
      <c r="RUC128" s="251"/>
      <c r="RUD128" s="251"/>
      <c r="RUE128" s="251"/>
      <c r="RUF128" s="251"/>
      <c r="RUG128" s="251"/>
      <c r="RUH128" s="251"/>
      <c r="RUI128" s="252"/>
      <c r="RUJ128" s="253"/>
      <c r="RUO128" s="254"/>
      <c r="RUR128" s="252"/>
      <c r="RUS128" s="252"/>
      <c r="RUT128" s="252"/>
      <c r="RUU128" s="252"/>
      <c r="RUV128" s="253"/>
      <c r="RUW128" s="253"/>
      <c r="RUX128" s="255"/>
      <c r="RUY128" s="255"/>
      <c r="RUZ128" s="256"/>
      <c r="RVC128" s="251"/>
      <c r="RVD128" s="251"/>
      <c r="RVE128" s="251"/>
      <c r="RVF128" s="251"/>
      <c r="RVG128" s="251"/>
      <c r="RVH128" s="251"/>
      <c r="RVI128" s="252"/>
      <c r="RVJ128" s="253"/>
      <c r="RVO128" s="254"/>
      <c r="RVR128" s="252"/>
      <c r="RVS128" s="252"/>
      <c r="RVT128" s="252"/>
      <c r="RVU128" s="252"/>
      <c r="RVV128" s="253"/>
      <c r="RVW128" s="253"/>
      <c r="RVX128" s="255"/>
      <c r="RVY128" s="255"/>
      <c r="RVZ128" s="256"/>
      <c r="RWC128" s="251"/>
      <c r="RWD128" s="251"/>
      <c r="RWE128" s="251"/>
      <c r="RWF128" s="251"/>
      <c r="RWG128" s="251"/>
      <c r="RWH128" s="251"/>
      <c r="RWI128" s="252"/>
      <c r="RWJ128" s="253"/>
      <c r="RWO128" s="254"/>
      <c r="RWR128" s="252"/>
      <c r="RWS128" s="252"/>
      <c r="RWT128" s="252"/>
      <c r="RWU128" s="252"/>
      <c r="RWV128" s="253"/>
      <c r="RWW128" s="253"/>
      <c r="RWX128" s="255"/>
      <c r="RWY128" s="255"/>
      <c r="RWZ128" s="256"/>
      <c r="RXC128" s="251"/>
      <c r="RXD128" s="251"/>
      <c r="RXE128" s="251"/>
      <c r="RXF128" s="251"/>
      <c r="RXG128" s="251"/>
      <c r="RXH128" s="251"/>
      <c r="RXI128" s="252"/>
      <c r="RXJ128" s="253"/>
      <c r="RXO128" s="254"/>
      <c r="RXR128" s="252"/>
      <c r="RXS128" s="252"/>
      <c r="RXT128" s="252"/>
      <c r="RXU128" s="252"/>
      <c r="RXV128" s="253"/>
      <c r="RXW128" s="253"/>
      <c r="RXX128" s="255"/>
      <c r="RXY128" s="255"/>
      <c r="RXZ128" s="256"/>
      <c r="RYC128" s="251"/>
      <c r="RYD128" s="251"/>
      <c r="RYE128" s="251"/>
      <c r="RYF128" s="251"/>
      <c r="RYG128" s="251"/>
      <c r="RYH128" s="251"/>
      <c r="RYI128" s="252"/>
      <c r="RYJ128" s="253"/>
      <c r="RYO128" s="254"/>
      <c r="RYR128" s="252"/>
      <c r="RYS128" s="252"/>
      <c r="RYT128" s="252"/>
      <c r="RYU128" s="252"/>
      <c r="RYV128" s="253"/>
      <c r="RYW128" s="253"/>
      <c r="RYX128" s="255"/>
      <c r="RYY128" s="255"/>
      <c r="RYZ128" s="256"/>
      <c r="RZC128" s="251"/>
      <c r="RZD128" s="251"/>
      <c r="RZE128" s="251"/>
      <c r="RZF128" s="251"/>
      <c r="RZG128" s="251"/>
      <c r="RZH128" s="251"/>
      <c r="RZI128" s="252"/>
      <c r="RZJ128" s="253"/>
      <c r="RZO128" s="254"/>
      <c r="RZR128" s="252"/>
      <c r="RZS128" s="252"/>
      <c r="RZT128" s="252"/>
      <c r="RZU128" s="252"/>
      <c r="RZV128" s="253"/>
      <c r="RZW128" s="253"/>
      <c r="RZX128" s="255"/>
      <c r="RZY128" s="255"/>
      <c r="RZZ128" s="256"/>
      <c r="SAC128" s="251"/>
      <c r="SAD128" s="251"/>
      <c r="SAE128" s="251"/>
      <c r="SAF128" s="251"/>
      <c r="SAG128" s="251"/>
      <c r="SAH128" s="251"/>
      <c r="SAI128" s="252"/>
      <c r="SAJ128" s="253"/>
      <c r="SAO128" s="254"/>
      <c r="SAR128" s="252"/>
      <c r="SAS128" s="252"/>
      <c r="SAT128" s="252"/>
      <c r="SAU128" s="252"/>
      <c r="SAV128" s="253"/>
      <c r="SAW128" s="253"/>
      <c r="SAX128" s="255"/>
      <c r="SAY128" s="255"/>
      <c r="SAZ128" s="256"/>
      <c r="SBC128" s="251"/>
      <c r="SBD128" s="251"/>
      <c r="SBE128" s="251"/>
      <c r="SBF128" s="251"/>
      <c r="SBG128" s="251"/>
      <c r="SBH128" s="251"/>
      <c r="SBI128" s="252"/>
      <c r="SBJ128" s="253"/>
      <c r="SBO128" s="254"/>
      <c r="SBR128" s="252"/>
      <c r="SBS128" s="252"/>
      <c r="SBT128" s="252"/>
      <c r="SBU128" s="252"/>
      <c r="SBV128" s="253"/>
      <c r="SBW128" s="253"/>
      <c r="SBX128" s="255"/>
      <c r="SBY128" s="255"/>
      <c r="SBZ128" s="256"/>
      <c r="SCC128" s="251"/>
      <c r="SCD128" s="251"/>
      <c r="SCE128" s="251"/>
      <c r="SCF128" s="251"/>
      <c r="SCG128" s="251"/>
      <c r="SCH128" s="251"/>
      <c r="SCI128" s="252"/>
      <c r="SCJ128" s="253"/>
      <c r="SCO128" s="254"/>
      <c r="SCR128" s="252"/>
      <c r="SCS128" s="252"/>
      <c r="SCT128" s="252"/>
      <c r="SCU128" s="252"/>
      <c r="SCV128" s="253"/>
      <c r="SCW128" s="253"/>
      <c r="SCX128" s="255"/>
      <c r="SCY128" s="255"/>
      <c r="SCZ128" s="256"/>
      <c r="SDC128" s="251"/>
      <c r="SDD128" s="251"/>
      <c r="SDE128" s="251"/>
      <c r="SDF128" s="251"/>
      <c r="SDG128" s="251"/>
      <c r="SDH128" s="251"/>
      <c r="SDI128" s="252"/>
      <c r="SDJ128" s="253"/>
      <c r="SDO128" s="254"/>
      <c r="SDR128" s="252"/>
      <c r="SDS128" s="252"/>
      <c r="SDT128" s="252"/>
      <c r="SDU128" s="252"/>
      <c r="SDV128" s="253"/>
      <c r="SDW128" s="253"/>
      <c r="SDX128" s="255"/>
      <c r="SDY128" s="255"/>
      <c r="SDZ128" s="256"/>
      <c r="SEC128" s="251"/>
      <c r="SED128" s="251"/>
      <c r="SEE128" s="251"/>
      <c r="SEF128" s="251"/>
      <c r="SEG128" s="251"/>
      <c r="SEH128" s="251"/>
      <c r="SEI128" s="252"/>
      <c r="SEJ128" s="253"/>
      <c r="SEO128" s="254"/>
      <c r="SER128" s="252"/>
      <c r="SES128" s="252"/>
      <c r="SET128" s="252"/>
      <c r="SEU128" s="252"/>
      <c r="SEV128" s="253"/>
      <c r="SEW128" s="253"/>
      <c r="SEX128" s="255"/>
      <c r="SEY128" s="255"/>
      <c r="SEZ128" s="256"/>
      <c r="SFC128" s="251"/>
      <c r="SFD128" s="251"/>
      <c r="SFE128" s="251"/>
      <c r="SFF128" s="251"/>
      <c r="SFG128" s="251"/>
      <c r="SFH128" s="251"/>
      <c r="SFI128" s="252"/>
      <c r="SFJ128" s="253"/>
      <c r="SFO128" s="254"/>
      <c r="SFR128" s="252"/>
      <c r="SFS128" s="252"/>
      <c r="SFT128" s="252"/>
      <c r="SFU128" s="252"/>
      <c r="SFV128" s="253"/>
      <c r="SFW128" s="253"/>
      <c r="SFX128" s="255"/>
      <c r="SFY128" s="255"/>
      <c r="SFZ128" s="256"/>
      <c r="SGC128" s="251"/>
      <c r="SGD128" s="251"/>
      <c r="SGE128" s="251"/>
      <c r="SGF128" s="251"/>
      <c r="SGG128" s="251"/>
      <c r="SGH128" s="251"/>
      <c r="SGI128" s="252"/>
      <c r="SGJ128" s="253"/>
      <c r="SGO128" s="254"/>
      <c r="SGR128" s="252"/>
      <c r="SGS128" s="252"/>
      <c r="SGT128" s="252"/>
      <c r="SGU128" s="252"/>
      <c r="SGV128" s="253"/>
      <c r="SGW128" s="253"/>
      <c r="SGX128" s="255"/>
      <c r="SGY128" s="255"/>
      <c r="SGZ128" s="256"/>
      <c r="SHC128" s="251"/>
      <c r="SHD128" s="251"/>
      <c r="SHE128" s="251"/>
      <c r="SHF128" s="251"/>
      <c r="SHG128" s="251"/>
      <c r="SHH128" s="251"/>
      <c r="SHI128" s="252"/>
      <c r="SHJ128" s="253"/>
      <c r="SHO128" s="254"/>
      <c r="SHR128" s="252"/>
      <c r="SHS128" s="252"/>
      <c r="SHT128" s="252"/>
      <c r="SHU128" s="252"/>
      <c r="SHV128" s="253"/>
      <c r="SHW128" s="253"/>
      <c r="SHX128" s="255"/>
      <c r="SHY128" s="255"/>
      <c r="SHZ128" s="256"/>
      <c r="SIC128" s="251"/>
      <c r="SID128" s="251"/>
      <c r="SIE128" s="251"/>
      <c r="SIF128" s="251"/>
      <c r="SIG128" s="251"/>
      <c r="SIH128" s="251"/>
      <c r="SII128" s="252"/>
      <c r="SIJ128" s="253"/>
      <c r="SIO128" s="254"/>
      <c r="SIR128" s="252"/>
      <c r="SIS128" s="252"/>
      <c r="SIT128" s="252"/>
      <c r="SIU128" s="252"/>
      <c r="SIV128" s="253"/>
      <c r="SIW128" s="253"/>
      <c r="SIX128" s="255"/>
      <c r="SIY128" s="255"/>
      <c r="SIZ128" s="256"/>
      <c r="SJC128" s="251"/>
      <c r="SJD128" s="251"/>
      <c r="SJE128" s="251"/>
      <c r="SJF128" s="251"/>
      <c r="SJG128" s="251"/>
      <c r="SJH128" s="251"/>
      <c r="SJI128" s="252"/>
      <c r="SJJ128" s="253"/>
      <c r="SJO128" s="254"/>
      <c r="SJR128" s="252"/>
      <c r="SJS128" s="252"/>
      <c r="SJT128" s="252"/>
      <c r="SJU128" s="252"/>
      <c r="SJV128" s="253"/>
      <c r="SJW128" s="253"/>
      <c r="SJX128" s="255"/>
      <c r="SJY128" s="255"/>
      <c r="SJZ128" s="256"/>
      <c r="SKC128" s="251"/>
      <c r="SKD128" s="251"/>
      <c r="SKE128" s="251"/>
      <c r="SKF128" s="251"/>
      <c r="SKG128" s="251"/>
      <c r="SKH128" s="251"/>
      <c r="SKI128" s="252"/>
      <c r="SKJ128" s="253"/>
      <c r="SKO128" s="254"/>
      <c r="SKR128" s="252"/>
      <c r="SKS128" s="252"/>
      <c r="SKT128" s="252"/>
      <c r="SKU128" s="252"/>
      <c r="SKV128" s="253"/>
      <c r="SKW128" s="253"/>
      <c r="SKX128" s="255"/>
      <c r="SKY128" s="255"/>
      <c r="SKZ128" s="256"/>
      <c r="SLC128" s="251"/>
      <c r="SLD128" s="251"/>
      <c r="SLE128" s="251"/>
      <c r="SLF128" s="251"/>
      <c r="SLG128" s="251"/>
      <c r="SLH128" s="251"/>
      <c r="SLI128" s="252"/>
      <c r="SLJ128" s="253"/>
      <c r="SLO128" s="254"/>
      <c r="SLR128" s="252"/>
      <c r="SLS128" s="252"/>
      <c r="SLT128" s="252"/>
      <c r="SLU128" s="252"/>
      <c r="SLV128" s="253"/>
      <c r="SLW128" s="253"/>
      <c r="SLX128" s="255"/>
      <c r="SLY128" s="255"/>
      <c r="SLZ128" s="256"/>
      <c r="SMC128" s="251"/>
      <c r="SMD128" s="251"/>
      <c r="SME128" s="251"/>
      <c r="SMF128" s="251"/>
      <c r="SMG128" s="251"/>
      <c r="SMH128" s="251"/>
      <c r="SMI128" s="252"/>
      <c r="SMJ128" s="253"/>
      <c r="SMO128" s="254"/>
      <c r="SMR128" s="252"/>
      <c r="SMS128" s="252"/>
      <c r="SMT128" s="252"/>
      <c r="SMU128" s="252"/>
      <c r="SMV128" s="253"/>
      <c r="SMW128" s="253"/>
      <c r="SMX128" s="255"/>
      <c r="SMY128" s="255"/>
      <c r="SMZ128" s="256"/>
      <c r="SNC128" s="251"/>
      <c r="SND128" s="251"/>
      <c r="SNE128" s="251"/>
      <c r="SNF128" s="251"/>
      <c r="SNG128" s="251"/>
      <c r="SNH128" s="251"/>
      <c r="SNI128" s="252"/>
      <c r="SNJ128" s="253"/>
      <c r="SNO128" s="254"/>
      <c r="SNR128" s="252"/>
      <c r="SNS128" s="252"/>
      <c r="SNT128" s="252"/>
      <c r="SNU128" s="252"/>
      <c r="SNV128" s="253"/>
      <c r="SNW128" s="253"/>
      <c r="SNX128" s="255"/>
      <c r="SNY128" s="255"/>
      <c r="SNZ128" s="256"/>
      <c r="SOC128" s="251"/>
      <c r="SOD128" s="251"/>
      <c r="SOE128" s="251"/>
      <c r="SOF128" s="251"/>
      <c r="SOG128" s="251"/>
      <c r="SOH128" s="251"/>
      <c r="SOI128" s="252"/>
      <c r="SOJ128" s="253"/>
      <c r="SOO128" s="254"/>
      <c r="SOR128" s="252"/>
      <c r="SOS128" s="252"/>
      <c r="SOT128" s="252"/>
      <c r="SOU128" s="252"/>
      <c r="SOV128" s="253"/>
      <c r="SOW128" s="253"/>
      <c r="SOX128" s="255"/>
      <c r="SOY128" s="255"/>
      <c r="SOZ128" s="256"/>
      <c r="SPC128" s="251"/>
      <c r="SPD128" s="251"/>
      <c r="SPE128" s="251"/>
      <c r="SPF128" s="251"/>
      <c r="SPG128" s="251"/>
      <c r="SPH128" s="251"/>
      <c r="SPI128" s="252"/>
      <c r="SPJ128" s="253"/>
      <c r="SPO128" s="254"/>
      <c r="SPR128" s="252"/>
      <c r="SPS128" s="252"/>
      <c r="SPT128" s="252"/>
      <c r="SPU128" s="252"/>
      <c r="SPV128" s="253"/>
      <c r="SPW128" s="253"/>
      <c r="SPX128" s="255"/>
      <c r="SPY128" s="255"/>
      <c r="SPZ128" s="256"/>
      <c r="SQC128" s="251"/>
      <c r="SQD128" s="251"/>
      <c r="SQE128" s="251"/>
      <c r="SQF128" s="251"/>
      <c r="SQG128" s="251"/>
      <c r="SQH128" s="251"/>
      <c r="SQI128" s="252"/>
      <c r="SQJ128" s="253"/>
      <c r="SQO128" s="254"/>
      <c r="SQR128" s="252"/>
      <c r="SQS128" s="252"/>
      <c r="SQT128" s="252"/>
      <c r="SQU128" s="252"/>
      <c r="SQV128" s="253"/>
      <c r="SQW128" s="253"/>
      <c r="SQX128" s="255"/>
      <c r="SQY128" s="255"/>
      <c r="SQZ128" s="256"/>
      <c r="SRC128" s="251"/>
      <c r="SRD128" s="251"/>
      <c r="SRE128" s="251"/>
      <c r="SRF128" s="251"/>
      <c r="SRG128" s="251"/>
      <c r="SRH128" s="251"/>
      <c r="SRI128" s="252"/>
      <c r="SRJ128" s="253"/>
      <c r="SRO128" s="254"/>
      <c r="SRR128" s="252"/>
      <c r="SRS128" s="252"/>
      <c r="SRT128" s="252"/>
      <c r="SRU128" s="252"/>
      <c r="SRV128" s="253"/>
      <c r="SRW128" s="253"/>
      <c r="SRX128" s="255"/>
      <c r="SRY128" s="255"/>
      <c r="SRZ128" s="256"/>
      <c r="SSC128" s="251"/>
      <c r="SSD128" s="251"/>
      <c r="SSE128" s="251"/>
      <c r="SSF128" s="251"/>
      <c r="SSG128" s="251"/>
      <c r="SSH128" s="251"/>
      <c r="SSI128" s="252"/>
      <c r="SSJ128" s="253"/>
      <c r="SSO128" s="254"/>
      <c r="SSR128" s="252"/>
      <c r="SSS128" s="252"/>
      <c r="SST128" s="252"/>
      <c r="SSU128" s="252"/>
      <c r="SSV128" s="253"/>
      <c r="SSW128" s="253"/>
      <c r="SSX128" s="255"/>
      <c r="SSY128" s="255"/>
      <c r="SSZ128" s="256"/>
      <c r="STC128" s="251"/>
      <c r="STD128" s="251"/>
      <c r="STE128" s="251"/>
      <c r="STF128" s="251"/>
      <c r="STG128" s="251"/>
      <c r="STH128" s="251"/>
      <c r="STI128" s="252"/>
      <c r="STJ128" s="253"/>
      <c r="STO128" s="254"/>
      <c r="STR128" s="252"/>
      <c r="STS128" s="252"/>
      <c r="STT128" s="252"/>
      <c r="STU128" s="252"/>
      <c r="STV128" s="253"/>
      <c r="STW128" s="253"/>
      <c r="STX128" s="255"/>
      <c r="STY128" s="255"/>
      <c r="STZ128" s="256"/>
      <c r="SUC128" s="251"/>
      <c r="SUD128" s="251"/>
      <c r="SUE128" s="251"/>
      <c r="SUF128" s="251"/>
      <c r="SUG128" s="251"/>
      <c r="SUH128" s="251"/>
      <c r="SUI128" s="252"/>
      <c r="SUJ128" s="253"/>
      <c r="SUO128" s="254"/>
      <c r="SUR128" s="252"/>
      <c r="SUS128" s="252"/>
      <c r="SUT128" s="252"/>
      <c r="SUU128" s="252"/>
      <c r="SUV128" s="253"/>
      <c r="SUW128" s="253"/>
      <c r="SUX128" s="255"/>
      <c r="SUY128" s="255"/>
      <c r="SUZ128" s="256"/>
      <c r="SVC128" s="251"/>
      <c r="SVD128" s="251"/>
      <c r="SVE128" s="251"/>
      <c r="SVF128" s="251"/>
      <c r="SVG128" s="251"/>
      <c r="SVH128" s="251"/>
      <c r="SVI128" s="252"/>
      <c r="SVJ128" s="253"/>
      <c r="SVO128" s="254"/>
      <c r="SVR128" s="252"/>
      <c r="SVS128" s="252"/>
      <c r="SVT128" s="252"/>
      <c r="SVU128" s="252"/>
      <c r="SVV128" s="253"/>
      <c r="SVW128" s="253"/>
      <c r="SVX128" s="255"/>
      <c r="SVY128" s="255"/>
      <c r="SVZ128" s="256"/>
      <c r="SWC128" s="251"/>
      <c r="SWD128" s="251"/>
      <c r="SWE128" s="251"/>
      <c r="SWF128" s="251"/>
      <c r="SWG128" s="251"/>
      <c r="SWH128" s="251"/>
      <c r="SWI128" s="252"/>
      <c r="SWJ128" s="253"/>
      <c r="SWO128" s="254"/>
      <c r="SWR128" s="252"/>
      <c r="SWS128" s="252"/>
      <c r="SWT128" s="252"/>
      <c r="SWU128" s="252"/>
      <c r="SWV128" s="253"/>
      <c r="SWW128" s="253"/>
      <c r="SWX128" s="255"/>
      <c r="SWY128" s="255"/>
      <c r="SWZ128" s="256"/>
      <c r="SXC128" s="251"/>
      <c r="SXD128" s="251"/>
      <c r="SXE128" s="251"/>
      <c r="SXF128" s="251"/>
      <c r="SXG128" s="251"/>
      <c r="SXH128" s="251"/>
      <c r="SXI128" s="252"/>
      <c r="SXJ128" s="253"/>
      <c r="SXO128" s="254"/>
      <c r="SXR128" s="252"/>
      <c r="SXS128" s="252"/>
      <c r="SXT128" s="252"/>
      <c r="SXU128" s="252"/>
      <c r="SXV128" s="253"/>
      <c r="SXW128" s="253"/>
      <c r="SXX128" s="255"/>
      <c r="SXY128" s="255"/>
      <c r="SXZ128" s="256"/>
      <c r="SYC128" s="251"/>
      <c r="SYD128" s="251"/>
      <c r="SYE128" s="251"/>
      <c r="SYF128" s="251"/>
      <c r="SYG128" s="251"/>
      <c r="SYH128" s="251"/>
      <c r="SYI128" s="252"/>
      <c r="SYJ128" s="253"/>
      <c r="SYO128" s="254"/>
      <c r="SYR128" s="252"/>
      <c r="SYS128" s="252"/>
      <c r="SYT128" s="252"/>
      <c r="SYU128" s="252"/>
      <c r="SYV128" s="253"/>
      <c r="SYW128" s="253"/>
      <c r="SYX128" s="255"/>
      <c r="SYY128" s="255"/>
      <c r="SYZ128" s="256"/>
      <c r="SZC128" s="251"/>
      <c r="SZD128" s="251"/>
      <c r="SZE128" s="251"/>
      <c r="SZF128" s="251"/>
      <c r="SZG128" s="251"/>
      <c r="SZH128" s="251"/>
      <c r="SZI128" s="252"/>
      <c r="SZJ128" s="253"/>
      <c r="SZO128" s="254"/>
      <c r="SZR128" s="252"/>
      <c r="SZS128" s="252"/>
      <c r="SZT128" s="252"/>
      <c r="SZU128" s="252"/>
      <c r="SZV128" s="253"/>
      <c r="SZW128" s="253"/>
      <c r="SZX128" s="255"/>
      <c r="SZY128" s="255"/>
      <c r="SZZ128" s="256"/>
      <c r="TAC128" s="251"/>
      <c r="TAD128" s="251"/>
      <c r="TAE128" s="251"/>
      <c r="TAF128" s="251"/>
      <c r="TAG128" s="251"/>
      <c r="TAH128" s="251"/>
      <c r="TAI128" s="252"/>
      <c r="TAJ128" s="253"/>
      <c r="TAO128" s="254"/>
      <c r="TAR128" s="252"/>
      <c r="TAS128" s="252"/>
      <c r="TAT128" s="252"/>
      <c r="TAU128" s="252"/>
      <c r="TAV128" s="253"/>
      <c r="TAW128" s="253"/>
      <c r="TAX128" s="255"/>
      <c r="TAY128" s="255"/>
      <c r="TAZ128" s="256"/>
      <c r="TBC128" s="251"/>
      <c r="TBD128" s="251"/>
      <c r="TBE128" s="251"/>
      <c r="TBF128" s="251"/>
      <c r="TBG128" s="251"/>
      <c r="TBH128" s="251"/>
      <c r="TBI128" s="252"/>
      <c r="TBJ128" s="253"/>
      <c r="TBO128" s="254"/>
      <c r="TBR128" s="252"/>
      <c r="TBS128" s="252"/>
      <c r="TBT128" s="252"/>
      <c r="TBU128" s="252"/>
      <c r="TBV128" s="253"/>
      <c r="TBW128" s="253"/>
      <c r="TBX128" s="255"/>
      <c r="TBY128" s="255"/>
      <c r="TBZ128" s="256"/>
      <c r="TCC128" s="251"/>
      <c r="TCD128" s="251"/>
      <c r="TCE128" s="251"/>
      <c r="TCF128" s="251"/>
      <c r="TCG128" s="251"/>
      <c r="TCH128" s="251"/>
      <c r="TCI128" s="252"/>
      <c r="TCJ128" s="253"/>
      <c r="TCO128" s="254"/>
      <c r="TCR128" s="252"/>
      <c r="TCS128" s="252"/>
      <c r="TCT128" s="252"/>
      <c r="TCU128" s="252"/>
      <c r="TCV128" s="253"/>
      <c r="TCW128" s="253"/>
      <c r="TCX128" s="255"/>
      <c r="TCY128" s="255"/>
      <c r="TCZ128" s="256"/>
      <c r="TDC128" s="251"/>
      <c r="TDD128" s="251"/>
      <c r="TDE128" s="251"/>
      <c r="TDF128" s="251"/>
      <c r="TDG128" s="251"/>
      <c r="TDH128" s="251"/>
      <c r="TDI128" s="252"/>
      <c r="TDJ128" s="253"/>
      <c r="TDO128" s="254"/>
      <c r="TDR128" s="252"/>
      <c r="TDS128" s="252"/>
      <c r="TDT128" s="252"/>
      <c r="TDU128" s="252"/>
      <c r="TDV128" s="253"/>
      <c r="TDW128" s="253"/>
      <c r="TDX128" s="255"/>
      <c r="TDY128" s="255"/>
      <c r="TDZ128" s="256"/>
      <c r="TEC128" s="251"/>
      <c r="TED128" s="251"/>
      <c r="TEE128" s="251"/>
      <c r="TEF128" s="251"/>
      <c r="TEG128" s="251"/>
      <c r="TEH128" s="251"/>
      <c r="TEI128" s="252"/>
      <c r="TEJ128" s="253"/>
      <c r="TEO128" s="254"/>
      <c r="TER128" s="252"/>
      <c r="TES128" s="252"/>
      <c r="TET128" s="252"/>
      <c r="TEU128" s="252"/>
      <c r="TEV128" s="253"/>
      <c r="TEW128" s="253"/>
      <c r="TEX128" s="255"/>
      <c r="TEY128" s="255"/>
      <c r="TEZ128" s="256"/>
      <c r="TFC128" s="251"/>
      <c r="TFD128" s="251"/>
      <c r="TFE128" s="251"/>
      <c r="TFF128" s="251"/>
      <c r="TFG128" s="251"/>
      <c r="TFH128" s="251"/>
      <c r="TFI128" s="252"/>
      <c r="TFJ128" s="253"/>
      <c r="TFO128" s="254"/>
      <c r="TFR128" s="252"/>
      <c r="TFS128" s="252"/>
      <c r="TFT128" s="252"/>
      <c r="TFU128" s="252"/>
      <c r="TFV128" s="253"/>
      <c r="TFW128" s="253"/>
      <c r="TFX128" s="255"/>
      <c r="TFY128" s="255"/>
      <c r="TFZ128" s="256"/>
      <c r="TGC128" s="251"/>
      <c r="TGD128" s="251"/>
      <c r="TGE128" s="251"/>
      <c r="TGF128" s="251"/>
      <c r="TGG128" s="251"/>
      <c r="TGH128" s="251"/>
      <c r="TGI128" s="252"/>
      <c r="TGJ128" s="253"/>
      <c r="TGO128" s="254"/>
      <c r="TGR128" s="252"/>
      <c r="TGS128" s="252"/>
      <c r="TGT128" s="252"/>
      <c r="TGU128" s="252"/>
      <c r="TGV128" s="253"/>
      <c r="TGW128" s="253"/>
      <c r="TGX128" s="255"/>
      <c r="TGY128" s="255"/>
      <c r="TGZ128" s="256"/>
      <c r="THC128" s="251"/>
      <c r="THD128" s="251"/>
      <c r="THE128" s="251"/>
      <c r="THF128" s="251"/>
      <c r="THG128" s="251"/>
      <c r="THH128" s="251"/>
      <c r="THI128" s="252"/>
      <c r="THJ128" s="253"/>
      <c r="THO128" s="254"/>
      <c r="THR128" s="252"/>
      <c r="THS128" s="252"/>
      <c r="THT128" s="252"/>
      <c r="THU128" s="252"/>
      <c r="THV128" s="253"/>
      <c r="THW128" s="253"/>
      <c r="THX128" s="255"/>
      <c r="THY128" s="255"/>
      <c r="THZ128" s="256"/>
      <c r="TIC128" s="251"/>
      <c r="TID128" s="251"/>
      <c r="TIE128" s="251"/>
      <c r="TIF128" s="251"/>
      <c r="TIG128" s="251"/>
      <c r="TIH128" s="251"/>
      <c r="TII128" s="252"/>
      <c r="TIJ128" s="253"/>
      <c r="TIO128" s="254"/>
      <c r="TIR128" s="252"/>
      <c r="TIS128" s="252"/>
      <c r="TIT128" s="252"/>
      <c r="TIU128" s="252"/>
      <c r="TIV128" s="253"/>
      <c r="TIW128" s="253"/>
      <c r="TIX128" s="255"/>
      <c r="TIY128" s="255"/>
      <c r="TIZ128" s="256"/>
      <c r="TJC128" s="251"/>
      <c r="TJD128" s="251"/>
      <c r="TJE128" s="251"/>
      <c r="TJF128" s="251"/>
      <c r="TJG128" s="251"/>
      <c r="TJH128" s="251"/>
      <c r="TJI128" s="252"/>
      <c r="TJJ128" s="253"/>
      <c r="TJO128" s="254"/>
      <c r="TJR128" s="252"/>
      <c r="TJS128" s="252"/>
      <c r="TJT128" s="252"/>
      <c r="TJU128" s="252"/>
      <c r="TJV128" s="253"/>
      <c r="TJW128" s="253"/>
      <c r="TJX128" s="255"/>
      <c r="TJY128" s="255"/>
      <c r="TJZ128" s="256"/>
      <c r="TKC128" s="251"/>
      <c r="TKD128" s="251"/>
      <c r="TKE128" s="251"/>
      <c r="TKF128" s="251"/>
      <c r="TKG128" s="251"/>
      <c r="TKH128" s="251"/>
      <c r="TKI128" s="252"/>
      <c r="TKJ128" s="253"/>
      <c r="TKO128" s="254"/>
      <c r="TKR128" s="252"/>
      <c r="TKS128" s="252"/>
      <c r="TKT128" s="252"/>
      <c r="TKU128" s="252"/>
      <c r="TKV128" s="253"/>
      <c r="TKW128" s="253"/>
      <c r="TKX128" s="255"/>
      <c r="TKY128" s="255"/>
      <c r="TKZ128" s="256"/>
      <c r="TLC128" s="251"/>
      <c r="TLD128" s="251"/>
      <c r="TLE128" s="251"/>
      <c r="TLF128" s="251"/>
      <c r="TLG128" s="251"/>
      <c r="TLH128" s="251"/>
      <c r="TLI128" s="252"/>
      <c r="TLJ128" s="253"/>
      <c r="TLO128" s="254"/>
      <c r="TLR128" s="252"/>
      <c r="TLS128" s="252"/>
      <c r="TLT128" s="252"/>
      <c r="TLU128" s="252"/>
      <c r="TLV128" s="253"/>
      <c r="TLW128" s="253"/>
      <c r="TLX128" s="255"/>
      <c r="TLY128" s="255"/>
      <c r="TLZ128" s="256"/>
      <c r="TMC128" s="251"/>
      <c r="TMD128" s="251"/>
      <c r="TME128" s="251"/>
      <c r="TMF128" s="251"/>
      <c r="TMG128" s="251"/>
      <c r="TMH128" s="251"/>
      <c r="TMI128" s="252"/>
      <c r="TMJ128" s="253"/>
      <c r="TMO128" s="254"/>
      <c r="TMR128" s="252"/>
      <c r="TMS128" s="252"/>
      <c r="TMT128" s="252"/>
      <c r="TMU128" s="252"/>
      <c r="TMV128" s="253"/>
      <c r="TMW128" s="253"/>
      <c r="TMX128" s="255"/>
      <c r="TMY128" s="255"/>
      <c r="TMZ128" s="256"/>
      <c r="TNC128" s="251"/>
      <c r="TND128" s="251"/>
      <c r="TNE128" s="251"/>
      <c r="TNF128" s="251"/>
      <c r="TNG128" s="251"/>
      <c r="TNH128" s="251"/>
      <c r="TNI128" s="252"/>
      <c r="TNJ128" s="253"/>
      <c r="TNO128" s="254"/>
      <c r="TNR128" s="252"/>
      <c r="TNS128" s="252"/>
      <c r="TNT128" s="252"/>
      <c r="TNU128" s="252"/>
      <c r="TNV128" s="253"/>
      <c r="TNW128" s="253"/>
      <c r="TNX128" s="255"/>
      <c r="TNY128" s="255"/>
      <c r="TNZ128" s="256"/>
      <c r="TOC128" s="251"/>
      <c r="TOD128" s="251"/>
      <c r="TOE128" s="251"/>
      <c r="TOF128" s="251"/>
      <c r="TOG128" s="251"/>
      <c r="TOH128" s="251"/>
      <c r="TOI128" s="252"/>
      <c r="TOJ128" s="253"/>
      <c r="TOO128" s="254"/>
      <c r="TOR128" s="252"/>
      <c r="TOS128" s="252"/>
      <c r="TOT128" s="252"/>
      <c r="TOU128" s="252"/>
      <c r="TOV128" s="253"/>
      <c r="TOW128" s="253"/>
      <c r="TOX128" s="255"/>
      <c r="TOY128" s="255"/>
      <c r="TOZ128" s="256"/>
      <c r="TPC128" s="251"/>
      <c r="TPD128" s="251"/>
      <c r="TPE128" s="251"/>
      <c r="TPF128" s="251"/>
      <c r="TPG128" s="251"/>
      <c r="TPH128" s="251"/>
      <c r="TPI128" s="252"/>
      <c r="TPJ128" s="253"/>
      <c r="TPO128" s="254"/>
      <c r="TPR128" s="252"/>
      <c r="TPS128" s="252"/>
      <c r="TPT128" s="252"/>
      <c r="TPU128" s="252"/>
      <c r="TPV128" s="253"/>
      <c r="TPW128" s="253"/>
      <c r="TPX128" s="255"/>
      <c r="TPY128" s="255"/>
      <c r="TPZ128" s="256"/>
      <c r="TQC128" s="251"/>
      <c r="TQD128" s="251"/>
      <c r="TQE128" s="251"/>
      <c r="TQF128" s="251"/>
      <c r="TQG128" s="251"/>
      <c r="TQH128" s="251"/>
      <c r="TQI128" s="252"/>
      <c r="TQJ128" s="253"/>
      <c r="TQO128" s="254"/>
      <c r="TQR128" s="252"/>
      <c r="TQS128" s="252"/>
      <c r="TQT128" s="252"/>
      <c r="TQU128" s="252"/>
      <c r="TQV128" s="253"/>
      <c r="TQW128" s="253"/>
      <c r="TQX128" s="255"/>
      <c r="TQY128" s="255"/>
      <c r="TQZ128" s="256"/>
      <c r="TRC128" s="251"/>
      <c r="TRD128" s="251"/>
      <c r="TRE128" s="251"/>
      <c r="TRF128" s="251"/>
      <c r="TRG128" s="251"/>
      <c r="TRH128" s="251"/>
      <c r="TRI128" s="252"/>
      <c r="TRJ128" s="253"/>
      <c r="TRO128" s="254"/>
      <c r="TRR128" s="252"/>
      <c r="TRS128" s="252"/>
      <c r="TRT128" s="252"/>
      <c r="TRU128" s="252"/>
      <c r="TRV128" s="253"/>
      <c r="TRW128" s="253"/>
      <c r="TRX128" s="255"/>
      <c r="TRY128" s="255"/>
      <c r="TRZ128" s="256"/>
      <c r="TSC128" s="251"/>
      <c r="TSD128" s="251"/>
      <c r="TSE128" s="251"/>
      <c r="TSF128" s="251"/>
      <c r="TSG128" s="251"/>
      <c r="TSH128" s="251"/>
      <c r="TSI128" s="252"/>
      <c r="TSJ128" s="253"/>
      <c r="TSO128" s="254"/>
      <c r="TSR128" s="252"/>
      <c r="TSS128" s="252"/>
      <c r="TST128" s="252"/>
      <c r="TSU128" s="252"/>
      <c r="TSV128" s="253"/>
      <c r="TSW128" s="253"/>
      <c r="TSX128" s="255"/>
      <c r="TSY128" s="255"/>
      <c r="TSZ128" s="256"/>
      <c r="TTC128" s="251"/>
      <c r="TTD128" s="251"/>
      <c r="TTE128" s="251"/>
      <c r="TTF128" s="251"/>
      <c r="TTG128" s="251"/>
      <c r="TTH128" s="251"/>
      <c r="TTI128" s="252"/>
      <c r="TTJ128" s="253"/>
      <c r="TTO128" s="254"/>
      <c r="TTR128" s="252"/>
      <c r="TTS128" s="252"/>
      <c r="TTT128" s="252"/>
      <c r="TTU128" s="252"/>
      <c r="TTV128" s="253"/>
      <c r="TTW128" s="253"/>
      <c r="TTX128" s="255"/>
      <c r="TTY128" s="255"/>
      <c r="TTZ128" s="256"/>
      <c r="TUC128" s="251"/>
      <c r="TUD128" s="251"/>
      <c r="TUE128" s="251"/>
      <c r="TUF128" s="251"/>
      <c r="TUG128" s="251"/>
      <c r="TUH128" s="251"/>
      <c r="TUI128" s="252"/>
      <c r="TUJ128" s="253"/>
      <c r="TUO128" s="254"/>
      <c r="TUR128" s="252"/>
      <c r="TUS128" s="252"/>
      <c r="TUT128" s="252"/>
      <c r="TUU128" s="252"/>
      <c r="TUV128" s="253"/>
      <c r="TUW128" s="253"/>
      <c r="TUX128" s="255"/>
      <c r="TUY128" s="255"/>
      <c r="TUZ128" s="256"/>
      <c r="TVC128" s="251"/>
      <c r="TVD128" s="251"/>
      <c r="TVE128" s="251"/>
      <c r="TVF128" s="251"/>
      <c r="TVG128" s="251"/>
      <c r="TVH128" s="251"/>
      <c r="TVI128" s="252"/>
      <c r="TVJ128" s="253"/>
      <c r="TVO128" s="254"/>
      <c r="TVR128" s="252"/>
      <c r="TVS128" s="252"/>
      <c r="TVT128" s="252"/>
      <c r="TVU128" s="252"/>
      <c r="TVV128" s="253"/>
      <c r="TVW128" s="253"/>
      <c r="TVX128" s="255"/>
      <c r="TVY128" s="255"/>
      <c r="TVZ128" s="256"/>
      <c r="TWC128" s="251"/>
      <c r="TWD128" s="251"/>
      <c r="TWE128" s="251"/>
      <c r="TWF128" s="251"/>
      <c r="TWG128" s="251"/>
      <c r="TWH128" s="251"/>
      <c r="TWI128" s="252"/>
      <c r="TWJ128" s="253"/>
      <c r="TWO128" s="254"/>
      <c r="TWR128" s="252"/>
      <c r="TWS128" s="252"/>
      <c r="TWT128" s="252"/>
      <c r="TWU128" s="252"/>
      <c r="TWV128" s="253"/>
      <c r="TWW128" s="253"/>
      <c r="TWX128" s="255"/>
      <c r="TWY128" s="255"/>
      <c r="TWZ128" s="256"/>
      <c r="TXC128" s="251"/>
      <c r="TXD128" s="251"/>
      <c r="TXE128" s="251"/>
      <c r="TXF128" s="251"/>
      <c r="TXG128" s="251"/>
      <c r="TXH128" s="251"/>
      <c r="TXI128" s="252"/>
      <c r="TXJ128" s="253"/>
      <c r="TXO128" s="254"/>
      <c r="TXR128" s="252"/>
      <c r="TXS128" s="252"/>
      <c r="TXT128" s="252"/>
      <c r="TXU128" s="252"/>
      <c r="TXV128" s="253"/>
      <c r="TXW128" s="253"/>
      <c r="TXX128" s="255"/>
      <c r="TXY128" s="255"/>
      <c r="TXZ128" s="256"/>
      <c r="TYC128" s="251"/>
      <c r="TYD128" s="251"/>
      <c r="TYE128" s="251"/>
      <c r="TYF128" s="251"/>
      <c r="TYG128" s="251"/>
      <c r="TYH128" s="251"/>
      <c r="TYI128" s="252"/>
      <c r="TYJ128" s="253"/>
      <c r="TYO128" s="254"/>
      <c r="TYR128" s="252"/>
      <c r="TYS128" s="252"/>
      <c r="TYT128" s="252"/>
      <c r="TYU128" s="252"/>
      <c r="TYV128" s="253"/>
      <c r="TYW128" s="253"/>
      <c r="TYX128" s="255"/>
      <c r="TYY128" s="255"/>
      <c r="TYZ128" s="256"/>
      <c r="TZC128" s="251"/>
      <c r="TZD128" s="251"/>
      <c r="TZE128" s="251"/>
      <c r="TZF128" s="251"/>
      <c r="TZG128" s="251"/>
      <c r="TZH128" s="251"/>
      <c r="TZI128" s="252"/>
      <c r="TZJ128" s="253"/>
      <c r="TZO128" s="254"/>
      <c r="TZR128" s="252"/>
      <c r="TZS128" s="252"/>
      <c r="TZT128" s="252"/>
      <c r="TZU128" s="252"/>
      <c r="TZV128" s="253"/>
      <c r="TZW128" s="253"/>
      <c r="TZX128" s="255"/>
      <c r="TZY128" s="255"/>
      <c r="TZZ128" s="256"/>
      <c r="UAC128" s="251"/>
      <c r="UAD128" s="251"/>
      <c r="UAE128" s="251"/>
      <c r="UAF128" s="251"/>
      <c r="UAG128" s="251"/>
      <c r="UAH128" s="251"/>
      <c r="UAI128" s="252"/>
      <c r="UAJ128" s="253"/>
      <c r="UAO128" s="254"/>
      <c r="UAR128" s="252"/>
      <c r="UAS128" s="252"/>
      <c r="UAT128" s="252"/>
      <c r="UAU128" s="252"/>
      <c r="UAV128" s="253"/>
      <c r="UAW128" s="253"/>
      <c r="UAX128" s="255"/>
      <c r="UAY128" s="255"/>
      <c r="UAZ128" s="256"/>
      <c r="UBC128" s="251"/>
      <c r="UBD128" s="251"/>
      <c r="UBE128" s="251"/>
      <c r="UBF128" s="251"/>
      <c r="UBG128" s="251"/>
      <c r="UBH128" s="251"/>
      <c r="UBI128" s="252"/>
      <c r="UBJ128" s="253"/>
      <c r="UBO128" s="254"/>
      <c r="UBR128" s="252"/>
      <c r="UBS128" s="252"/>
      <c r="UBT128" s="252"/>
      <c r="UBU128" s="252"/>
      <c r="UBV128" s="253"/>
      <c r="UBW128" s="253"/>
      <c r="UBX128" s="255"/>
      <c r="UBY128" s="255"/>
      <c r="UBZ128" s="256"/>
      <c r="UCC128" s="251"/>
      <c r="UCD128" s="251"/>
      <c r="UCE128" s="251"/>
      <c r="UCF128" s="251"/>
      <c r="UCG128" s="251"/>
      <c r="UCH128" s="251"/>
      <c r="UCI128" s="252"/>
      <c r="UCJ128" s="253"/>
      <c r="UCO128" s="254"/>
      <c r="UCR128" s="252"/>
      <c r="UCS128" s="252"/>
      <c r="UCT128" s="252"/>
      <c r="UCU128" s="252"/>
      <c r="UCV128" s="253"/>
      <c r="UCW128" s="253"/>
      <c r="UCX128" s="255"/>
      <c r="UCY128" s="255"/>
      <c r="UCZ128" s="256"/>
      <c r="UDC128" s="251"/>
      <c r="UDD128" s="251"/>
      <c r="UDE128" s="251"/>
      <c r="UDF128" s="251"/>
      <c r="UDG128" s="251"/>
      <c r="UDH128" s="251"/>
      <c r="UDI128" s="252"/>
      <c r="UDJ128" s="253"/>
      <c r="UDO128" s="254"/>
      <c r="UDR128" s="252"/>
      <c r="UDS128" s="252"/>
      <c r="UDT128" s="252"/>
      <c r="UDU128" s="252"/>
      <c r="UDV128" s="253"/>
      <c r="UDW128" s="253"/>
      <c r="UDX128" s="255"/>
      <c r="UDY128" s="255"/>
      <c r="UDZ128" s="256"/>
      <c r="UEC128" s="251"/>
      <c r="UED128" s="251"/>
      <c r="UEE128" s="251"/>
      <c r="UEF128" s="251"/>
      <c r="UEG128" s="251"/>
      <c r="UEH128" s="251"/>
      <c r="UEI128" s="252"/>
      <c r="UEJ128" s="253"/>
      <c r="UEO128" s="254"/>
      <c r="UER128" s="252"/>
      <c r="UES128" s="252"/>
      <c r="UET128" s="252"/>
      <c r="UEU128" s="252"/>
      <c r="UEV128" s="253"/>
      <c r="UEW128" s="253"/>
      <c r="UEX128" s="255"/>
      <c r="UEY128" s="255"/>
      <c r="UEZ128" s="256"/>
      <c r="UFC128" s="251"/>
      <c r="UFD128" s="251"/>
      <c r="UFE128" s="251"/>
      <c r="UFF128" s="251"/>
      <c r="UFG128" s="251"/>
      <c r="UFH128" s="251"/>
      <c r="UFI128" s="252"/>
      <c r="UFJ128" s="253"/>
      <c r="UFO128" s="254"/>
      <c r="UFR128" s="252"/>
      <c r="UFS128" s="252"/>
      <c r="UFT128" s="252"/>
      <c r="UFU128" s="252"/>
      <c r="UFV128" s="253"/>
      <c r="UFW128" s="253"/>
      <c r="UFX128" s="255"/>
      <c r="UFY128" s="255"/>
      <c r="UFZ128" s="256"/>
      <c r="UGC128" s="251"/>
      <c r="UGD128" s="251"/>
      <c r="UGE128" s="251"/>
      <c r="UGF128" s="251"/>
      <c r="UGG128" s="251"/>
      <c r="UGH128" s="251"/>
      <c r="UGI128" s="252"/>
      <c r="UGJ128" s="253"/>
      <c r="UGO128" s="254"/>
      <c r="UGR128" s="252"/>
      <c r="UGS128" s="252"/>
      <c r="UGT128" s="252"/>
      <c r="UGU128" s="252"/>
      <c r="UGV128" s="253"/>
      <c r="UGW128" s="253"/>
      <c r="UGX128" s="255"/>
      <c r="UGY128" s="255"/>
      <c r="UGZ128" s="256"/>
      <c r="UHC128" s="251"/>
      <c r="UHD128" s="251"/>
      <c r="UHE128" s="251"/>
      <c r="UHF128" s="251"/>
      <c r="UHG128" s="251"/>
      <c r="UHH128" s="251"/>
      <c r="UHI128" s="252"/>
      <c r="UHJ128" s="253"/>
      <c r="UHO128" s="254"/>
      <c r="UHR128" s="252"/>
      <c r="UHS128" s="252"/>
      <c r="UHT128" s="252"/>
      <c r="UHU128" s="252"/>
      <c r="UHV128" s="253"/>
      <c r="UHW128" s="253"/>
      <c r="UHX128" s="255"/>
      <c r="UHY128" s="255"/>
      <c r="UHZ128" s="256"/>
      <c r="UIC128" s="251"/>
      <c r="UID128" s="251"/>
      <c r="UIE128" s="251"/>
      <c r="UIF128" s="251"/>
      <c r="UIG128" s="251"/>
      <c r="UIH128" s="251"/>
      <c r="UII128" s="252"/>
      <c r="UIJ128" s="253"/>
      <c r="UIO128" s="254"/>
      <c r="UIR128" s="252"/>
      <c r="UIS128" s="252"/>
      <c r="UIT128" s="252"/>
      <c r="UIU128" s="252"/>
      <c r="UIV128" s="253"/>
      <c r="UIW128" s="253"/>
      <c r="UIX128" s="255"/>
      <c r="UIY128" s="255"/>
      <c r="UIZ128" s="256"/>
      <c r="UJC128" s="251"/>
      <c r="UJD128" s="251"/>
      <c r="UJE128" s="251"/>
      <c r="UJF128" s="251"/>
      <c r="UJG128" s="251"/>
      <c r="UJH128" s="251"/>
      <c r="UJI128" s="252"/>
      <c r="UJJ128" s="253"/>
      <c r="UJO128" s="254"/>
      <c r="UJR128" s="252"/>
      <c r="UJS128" s="252"/>
      <c r="UJT128" s="252"/>
      <c r="UJU128" s="252"/>
      <c r="UJV128" s="253"/>
      <c r="UJW128" s="253"/>
      <c r="UJX128" s="255"/>
      <c r="UJY128" s="255"/>
      <c r="UJZ128" s="256"/>
      <c r="UKC128" s="251"/>
      <c r="UKD128" s="251"/>
      <c r="UKE128" s="251"/>
      <c r="UKF128" s="251"/>
      <c r="UKG128" s="251"/>
      <c r="UKH128" s="251"/>
      <c r="UKI128" s="252"/>
      <c r="UKJ128" s="253"/>
      <c r="UKO128" s="254"/>
      <c r="UKR128" s="252"/>
      <c r="UKS128" s="252"/>
      <c r="UKT128" s="252"/>
      <c r="UKU128" s="252"/>
      <c r="UKV128" s="253"/>
      <c r="UKW128" s="253"/>
      <c r="UKX128" s="255"/>
      <c r="UKY128" s="255"/>
      <c r="UKZ128" s="256"/>
      <c r="ULC128" s="251"/>
      <c r="ULD128" s="251"/>
      <c r="ULE128" s="251"/>
      <c r="ULF128" s="251"/>
      <c r="ULG128" s="251"/>
      <c r="ULH128" s="251"/>
      <c r="ULI128" s="252"/>
      <c r="ULJ128" s="253"/>
      <c r="ULO128" s="254"/>
      <c r="ULR128" s="252"/>
      <c r="ULS128" s="252"/>
      <c r="ULT128" s="252"/>
      <c r="ULU128" s="252"/>
      <c r="ULV128" s="253"/>
      <c r="ULW128" s="253"/>
      <c r="ULX128" s="255"/>
      <c r="ULY128" s="255"/>
      <c r="ULZ128" s="256"/>
      <c r="UMC128" s="251"/>
      <c r="UMD128" s="251"/>
      <c r="UME128" s="251"/>
      <c r="UMF128" s="251"/>
      <c r="UMG128" s="251"/>
      <c r="UMH128" s="251"/>
      <c r="UMI128" s="252"/>
      <c r="UMJ128" s="253"/>
      <c r="UMO128" s="254"/>
      <c r="UMR128" s="252"/>
      <c r="UMS128" s="252"/>
      <c r="UMT128" s="252"/>
      <c r="UMU128" s="252"/>
      <c r="UMV128" s="253"/>
      <c r="UMW128" s="253"/>
      <c r="UMX128" s="255"/>
      <c r="UMY128" s="255"/>
      <c r="UMZ128" s="256"/>
      <c r="UNC128" s="251"/>
      <c r="UND128" s="251"/>
      <c r="UNE128" s="251"/>
      <c r="UNF128" s="251"/>
      <c r="UNG128" s="251"/>
      <c r="UNH128" s="251"/>
      <c r="UNI128" s="252"/>
      <c r="UNJ128" s="253"/>
      <c r="UNO128" s="254"/>
      <c r="UNR128" s="252"/>
      <c r="UNS128" s="252"/>
      <c r="UNT128" s="252"/>
      <c r="UNU128" s="252"/>
      <c r="UNV128" s="253"/>
      <c r="UNW128" s="253"/>
      <c r="UNX128" s="255"/>
      <c r="UNY128" s="255"/>
      <c r="UNZ128" s="256"/>
      <c r="UOC128" s="251"/>
      <c r="UOD128" s="251"/>
      <c r="UOE128" s="251"/>
      <c r="UOF128" s="251"/>
      <c r="UOG128" s="251"/>
      <c r="UOH128" s="251"/>
      <c r="UOI128" s="252"/>
      <c r="UOJ128" s="253"/>
      <c r="UOO128" s="254"/>
      <c r="UOR128" s="252"/>
      <c r="UOS128" s="252"/>
      <c r="UOT128" s="252"/>
      <c r="UOU128" s="252"/>
      <c r="UOV128" s="253"/>
      <c r="UOW128" s="253"/>
      <c r="UOX128" s="255"/>
      <c r="UOY128" s="255"/>
      <c r="UOZ128" s="256"/>
      <c r="UPC128" s="251"/>
      <c r="UPD128" s="251"/>
      <c r="UPE128" s="251"/>
      <c r="UPF128" s="251"/>
      <c r="UPG128" s="251"/>
      <c r="UPH128" s="251"/>
      <c r="UPI128" s="252"/>
      <c r="UPJ128" s="253"/>
      <c r="UPO128" s="254"/>
      <c r="UPR128" s="252"/>
      <c r="UPS128" s="252"/>
      <c r="UPT128" s="252"/>
      <c r="UPU128" s="252"/>
      <c r="UPV128" s="253"/>
      <c r="UPW128" s="253"/>
      <c r="UPX128" s="255"/>
      <c r="UPY128" s="255"/>
      <c r="UPZ128" s="256"/>
      <c r="UQC128" s="251"/>
      <c r="UQD128" s="251"/>
      <c r="UQE128" s="251"/>
      <c r="UQF128" s="251"/>
      <c r="UQG128" s="251"/>
      <c r="UQH128" s="251"/>
      <c r="UQI128" s="252"/>
      <c r="UQJ128" s="253"/>
      <c r="UQO128" s="254"/>
      <c r="UQR128" s="252"/>
      <c r="UQS128" s="252"/>
      <c r="UQT128" s="252"/>
      <c r="UQU128" s="252"/>
      <c r="UQV128" s="253"/>
      <c r="UQW128" s="253"/>
      <c r="UQX128" s="255"/>
      <c r="UQY128" s="255"/>
      <c r="UQZ128" s="256"/>
      <c r="URC128" s="251"/>
      <c r="URD128" s="251"/>
      <c r="URE128" s="251"/>
      <c r="URF128" s="251"/>
      <c r="URG128" s="251"/>
      <c r="URH128" s="251"/>
      <c r="URI128" s="252"/>
      <c r="URJ128" s="253"/>
      <c r="URO128" s="254"/>
      <c r="URR128" s="252"/>
      <c r="URS128" s="252"/>
      <c r="URT128" s="252"/>
      <c r="URU128" s="252"/>
      <c r="URV128" s="253"/>
      <c r="URW128" s="253"/>
      <c r="URX128" s="255"/>
      <c r="URY128" s="255"/>
      <c r="URZ128" s="256"/>
      <c r="USC128" s="251"/>
      <c r="USD128" s="251"/>
      <c r="USE128" s="251"/>
      <c r="USF128" s="251"/>
      <c r="USG128" s="251"/>
      <c r="USH128" s="251"/>
      <c r="USI128" s="252"/>
      <c r="USJ128" s="253"/>
      <c r="USO128" s="254"/>
      <c r="USR128" s="252"/>
      <c r="USS128" s="252"/>
      <c r="UST128" s="252"/>
      <c r="USU128" s="252"/>
      <c r="USV128" s="253"/>
      <c r="USW128" s="253"/>
      <c r="USX128" s="255"/>
      <c r="USY128" s="255"/>
      <c r="USZ128" s="256"/>
      <c r="UTC128" s="251"/>
      <c r="UTD128" s="251"/>
      <c r="UTE128" s="251"/>
      <c r="UTF128" s="251"/>
      <c r="UTG128" s="251"/>
      <c r="UTH128" s="251"/>
      <c r="UTI128" s="252"/>
      <c r="UTJ128" s="253"/>
      <c r="UTO128" s="254"/>
      <c r="UTR128" s="252"/>
      <c r="UTS128" s="252"/>
      <c r="UTT128" s="252"/>
      <c r="UTU128" s="252"/>
      <c r="UTV128" s="253"/>
      <c r="UTW128" s="253"/>
      <c r="UTX128" s="255"/>
      <c r="UTY128" s="255"/>
      <c r="UTZ128" s="256"/>
      <c r="UUC128" s="251"/>
      <c r="UUD128" s="251"/>
      <c r="UUE128" s="251"/>
      <c r="UUF128" s="251"/>
      <c r="UUG128" s="251"/>
      <c r="UUH128" s="251"/>
      <c r="UUI128" s="252"/>
      <c r="UUJ128" s="253"/>
      <c r="UUO128" s="254"/>
      <c r="UUR128" s="252"/>
      <c r="UUS128" s="252"/>
      <c r="UUT128" s="252"/>
      <c r="UUU128" s="252"/>
      <c r="UUV128" s="253"/>
      <c r="UUW128" s="253"/>
      <c r="UUX128" s="255"/>
      <c r="UUY128" s="255"/>
      <c r="UUZ128" s="256"/>
      <c r="UVC128" s="251"/>
      <c r="UVD128" s="251"/>
      <c r="UVE128" s="251"/>
      <c r="UVF128" s="251"/>
      <c r="UVG128" s="251"/>
      <c r="UVH128" s="251"/>
      <c r="UVI128" s="252"/>
      <c r="UVJ128" s="253"/>
      <c r="UVO128" s="254"/>
      <c r="UVR128" s="252"/>
      <c r="UVS128" s="252"/>
      <c r="UVT128" s="252"/>
      <c r="UVU128" s="252"/>
      <c r="UVV128" s="253"/>
      <c r="UVW128" s="253"/>
      <c r="UVX128" s="255"/>
      <c r="UVY128" s="255"/>
      <c r="UVZ128" s="256"/>
      <c r="UWC128" s="251"/>
      <c r="UWD128" s="251"/>
      <c r="UWE128" s="251"/>
      <c r="UWF128" s="251"/>
      <c r="UWG128" s="251"/>
      <c r="UWH128" s="251"/>
      <c r="UWI128" s="252"/>
      <c r="UWJ128" s="253"/>
      <c r="UWO128" s="254"/>
      <c r="UWR128" s="252"/>
      <c r="UWS128" s="252"/>
      <c r="UWT128" s="252"/>
      <c r="UWU128" s="252"/>
      <c r="UWV128" s="253"/>
      <c r="UWW128" s="253"/>
      <c r="UWX128" s="255"/>
      <c r="UWY128" s="255"/>
      <c r="UWZ128" s="256"/>
      <c r="UXC128" s="251"/>
      <c r="UXD128" s="251"/>
      <c r="UXE128" s="251"/>
      <c r="UXF128" s="251"/>
      <c r="UXG128" s="251"/>
      <c r="UXH128" s="251"/>
      <c r="UXI128" s="252"/>
      <c r="UXJ128" s="253"/>
      <c r="UXO128" s="254"/>
      <c r="UXR128" s="252"/>
      <c r="UXS128" s="252"/>
      <c r="UXT128" s="252"/>
      <c r="UXU128" s="252"/>
      <c r="UXV128" s="253"/>
      <c r="UXW128" s="253"/>
      <c r="UXX128" s="255"/>
      <c r="UXY128" s="255"/>
      <c r="UXZ128" s="256"/>
      <c r="UYC128" s="251"/>
      <c r="UYD128" s="251"/>
      <c r="UYE128" s="251"/>
      <c r="UYF128" s="251"/>
      <c r="UYG128" s="251"/>
      <c r="UYH128" s="251"/>
      <c r="UYI128" s="252"/>
      <c r="UYJ128" s="253"/>
      <c r="UYO128" s="254"/>
      <c r="UYR128" s="252"/>
      <c r="UYS128" s="252"/>
      <c r="UYT128" s="252"/>
      <c r="UYU128" s="252"/>
      <c r="UYV128" s="253"/>
      <c r="UYW128" s="253"/>
      <c r="UYX128" s="255"/>
      <c r="UYY128" s="255"/>
      <c r="UYZ128" s="256"/>
      <c r="UZC128" s="251"/>
      <c r="UZD128" s="251"/>
      <c r="UZE128" s="251"/>
      <c r="UZF128" s="251"/>
      <c r="UZG128" s="251"/>
      <c r="UZH128" s="251"/>
      <c r="UZI128" s="252"/>
      <c r="UZJ128" s="253"/>
      <c r="UZO128" s="254"/>
      <c r="UZR128" s="252"/>
      <c r="UZS128" s="252"/>
      <c r="UZT128" s="252"/>
      <c r="UZU128" s="252"/>
      <c r="UZV128" s="253"/>
      <c r="UZW128" s="253"/>
      <c r="UZX128" s="255"/>
      <c r="UZY128" s="255"/>
      <c r="UZZ128" s="256"/>
      <c r="VAC128" s="251"/>
      <c r="VAD128" s="251"/>
      <c r="VAE128" s="251"/>
      <c r="VAF128" s="251"/>
      <c r="VAG128" s="251"/>
      <c r="VAH128" s="251"/>
      <c r="VAI128" s="252"/>
      <c r="VAJ128" s="253"/>
      <c r="VAO128" s="254"/>
      <c r="VAR128" s="252"/>
      <c r="VAS128" s="252"/>
      <c r="VAT128" s="252"/>
      <c r="VAU128" s="252"/>
      <c r="VAV128" s="253"/>
      <c r="VAW128" s="253"/>
      <c r="VAX128" s="255"/>
      <c r="VAY128" s="255"/>
      <c r="VAZ128" s="256"/>
      <c r="VBC128" s="251"/>
      <c r="VBD128" s="251"/>
      <c r="VBE128" s="251"/>
      <c r="VBF128" s="251"/>
      <c r="VBG128" s="251"/>
      <c r="VBH128" s="251"/>
      <c r="VBI128" s="252"/>
      <c r="VBJ128" s="253"/>
      <c r="VBO128" s="254"/>
      <c r="VBR128" s="252"/>
      <c r="VBS128" s="252"/>
      <c r="VBT128" s="252"/>
      <c r="VBU128" s="252"/>
      <c r="VBV128" s="253"/>
      <c r="VBW128" s="253"/>
      <c r="VBX128" s="255"/>
      <c r="VBY128" s="255"/>
      <c r="VBZ128" s="256"/>
      <c r="VCC128" s="251"/>
      <c r="VCD128" s="251"/>
      <c r="VCE128" s="251"/>
      <c r="VCF128" s="251"/>
      <c r="VCG128" s="251"/>
      <c r="VCH128" s="251"/>
      <c r="VCI128" s="252"/>
      <c r="VCJ128" s="253"/>
      <c r="VCO128" s="254"/>
      <c r="VCR128" s="252"/>
      <c r="VCS128" s="252"/>
      <c r="VCT128" s="252"/>
      <c r="VCU128" s="252"/>
      <c r="VCV128" s="253"/>
      <c r="VCW128" s="253"/>
      <c r="VCX128" s="255"/>
      <c r="VCY128" s="255"/>
      <c r="VCZ128" s="256"/>
      <c r="VDC128" s="251"/>
      <c r="VDD128" s="251"/>
      <c r="VDE128" s="251"/>
      <c r="VDF128" s="251"/>
      <c r="VDG128" s="251"/>
      <c r="VDH128" s="251"/>
      <c r="VDI128" s="252"/>
      <c r="VDJ128" s="253"/>
      <c r="VDO128" s="254"/>
      <c r="VDR128" s="252"/>
      <c r="VDS128" s="252"/>
      <c r="VDT128" s="252"/>
      <c r="VDU128" s="252"/>
      <c r="VDV128" s="253"/>
      <c r="VDW128" s="253"/>
      <c r="VDX128" s="255"/>
      <c r="VDY128" s="255"/>
      <c r="VDZ128" s="256"/>
      <c r="VEC128" s="251"/>
      <c r="VED128" s="251"/>
      <c r="VEE128" s="251"/>
      <c r="VEF128" s="251"/>
      <c r="VEG128" s="251"/>
      <c r="VEH128" s="251"/>
      <c r="VEI128" s="252"/>
      <c r="VEJ128" s="253"/>
      <c r="VEO128" s="254"/>
      <c r="VER128" s="252"/>
      <c r="VES128" s="252"/>
      <c r="VET128" s="252"/>
      <c r="VEU128" s="252"/>
      <c r="VEV128" s="253"/>
      <c r="VEW128" s="253"/>
      <c r="VEX128" s="255"/>
      <c r="VEY128" s="255"/>
      <c r="VEZ128" s="256"/>
      <c r="VFC128" s="251"/>
      <c r="VFD128" s="251"/>
      <c r="VFE128" s="251"/>
      <c r="VFF128" s="251"/>
      <c r="VFG128" s="251"/>
      <c r="VFH128" s="251"/>
      <c r="VFI128" s="252"/>
      <c r="VFJ128" s="253"/>
      <c r="VFO128" s="254"/>
      <c r="VFR128" s="252"/>
      <c r="VFS128" s="252"/>
      <c r="VFT128" s="252"/>
      <c r="VFU128" s="252"/>
      <c r="VFV128" s="253"/>
      <c r="VFW128" s="253"/>
      <c r="VFX128" s="255"/>
      <c r="VFY128" s="255"/>
      <c r="VFZ128" s="256"/>
      <c r="VGC128" s="251"/>
      <c r="VGD128" s="251"/>
      <c r="VGE128" s="251"/>
      <c r="VGF128" s="251"/>
      <c r="VGG128" s="251"/>
      <c r="VGH128" s="251"/>
      <c r="VGI128" s="252"/>
      <c r="VGJ128" s="253"/>
      <c r="VGO128" s="254"/>
      <c r="VGR128" s="252"/>
      <c r="VGS128" s="252"/>
      <c r="VGT128" s="252"/>
      <c r="VGU128" s="252"/>
      <c r="VGV128" s="253"/>
      <c r="VGW128" s="253"/>
      <c r="VGX128" s="255"/>
      <c r="VGY128" s="255"/>
      <c r="VGZ128" s="256"/>
      <c r="VHC128" s="251"/>
      <c r="VHD128" s="251"/>
      <c r="VHE128" s="251"/>
      <c r="VHF128" s="251"/>
      <c r="VHG128" s="251"/>
      <c r="VHH128" s="251"/>
      <c r="VHI128" s="252"/>
      <c r="VHJ128" s="253"/>
      <c r="VHO128" s="254"/>
      <c r="VHR128" s="252"/>
      <c r="VHS128" s="252"/>
      <c r="VHT128" s="252"/>
      <c r="VHU128" s="252"/>
      <c r="VHV128" s="253"/>
      <c r="VHW128" s="253"/>
      <c r="VHX128" s="255"/>
      <c r="VHY128" s="255"/>
      <c r="VHZ128" s="256"/>
      <c r="VIC128" s="251"/>
      <c r="VID128" s="251"/>
      <c r="VIE128" s="251"/>
      <c r="VIF128" s="251"/>
      <c r="VIG128" s="251"/>
      <c r="VIH128" s="251"/>
      <c r="VII128" s="252"/>
      <c r="VIJ128" s="253"/>
      <c r="VIO128" s="254"/>
      <c r="VIR128" s="252"/>
      <c r="VIS128" s="252"/>
      <c r="VIT128" s="252"/>
      <c r="VIU128" s="252"/>
      <c r="VIV128" s="253"/>
      <c r="VIW128" s="253"/>
      <c r="VIX128" s="255"/>
      <c r="VIY128" s="255"/>
      <c r="VIZ128" s="256"/>
      <c r="VJC128" s="251"/>
      <c r="VJD128" s="251"/>
      <c r="VJE128" s="251"/>
      <c r="VJF128" s="251"/>
      <c r="VJG128" s="251"/>
      <c r="VJH128" s="251"/>
      <c r="VJI128" s="252"/>
      <c r="VJJ128" s="253"/>
      <c r="VJO128" s="254"/>
      <c r="VJR128" s="252"/>
      <c r="VJS128" s="252"/>
      <c r="VJT128" s="252"/>
      <c r="VJU128" s="252"/>
      <c r="VJV128" s="253"/>
      <c r="VJW128" s="253"/>
      <c r="VJX128" s="255"/>
      <c r="VJY128" s="255"/>
      <c r="VJZ128" s="256"/>
      <c r="VKC128" s="251"/>
      <c r="VKD128" s="251"/>
      <c r="VKE128" s="251"/>
      <c r="VKF128" s="251"/>
      <c r="VKG128" s="251"/>
      <c r="VKH128" s="251"/>
      <c r="VKI128" s="252"/>
      <c r="VKJ128" s="253"/>
      <c r="VKO128" s="254"/>
      <c r="VKR128" s="252"/>
      <c r="VKS128" s="252"/>
      <c r="VKT128" s="252"/>
      <c r="VKU128" s="252"/>
      <c r="VKV128" s="253"/>
      <c r="VKW128" s="253"/>
      <c r="VKX128" s="255"/>
      <c r="VKY128" s="255"/>
      <c r="VKZ128" s="256"/>
      <c r="VLC128" s="251"/>
      <c r="VLD128" s="251"/>
      <c r="VLE128" s="251"/>
      <c r="VLF128" s="251"/>
      <c r="VLG128" s="251"/>
      <c r="VLH128" s="251"/>
      <c r="VLI128" s="252"/>
      <c r="VLJ128" s="253"/>
      <c r="VLO128" s="254"/>
      <c r="VLR128" s="252"/>
      <c r="VLS128" s="252"/>
      <c r="VLT128" s="252"/>
      <c r="VLU128" s="252"/>
      <c r="VLV128" s="253"/>
      <c r="VLW128" s="253"/>
      <c r="VLX128" s="255"/>
      <c r="VLY128" s="255"/>
      <c r="VLZ128" s="256"/>
      <c r="VMC128" s="251"/>
      <c r="VMD128" s="251"/>
      <c r="VME128" s="251"/>
      <c r="VMF128" s="251"/>
      <c r="VMG128" s="251"/>
      <c r="VMH128" s="251"/>
      <c r="VMI128" s="252"/>
      <c r="VMJ128" s="253"/>
      <c r="VMO128" s="254"/>
      <c r="VMR128" s="252"/>
      <c r="VMS128" s="252"/>
      <c r="VMT128" s="252"/>
      <c r="VMU128" s="252"/>
      <c r="VMV128" s="253"/>
      <c r="VMW128" s="253"/>
      <c r="VMX128" s="255"/>
      <c r="VMY128" s="255"/>
      <c r="VMZ128" s="256"/>
      <c r="VNC128" s="251"/>
      <c r="VND128" s="251"/>
      <c r="VNE128" s="251"/>
      <c r="VNF128" s="251"/>
      <c r="VNG128" s="251"/>
      <c r="VNH128" s="251"/>
      <c r="VNI128" s="252"/>
      <c r="VNJ128" s="253"/>
      <c r="VNO128" s="254"/>
      <c r="VNR128" s="252"/>
      <c r="VNS128" s="252"/>
      <c r="VNT128" s="252"/>
      <c r="VNU128" s="252"/>
      <c r="VNV128" s="253"/>
      <c r="VNW128" s="253"/>
      <c r="VNX128" s="255"/>
      <c r="VNY128" s="255"/>
      <c r="VNZ128" s="256"/>
      <c r="VOC128" s="251"/>
      <c r="VOD128" s="251"/>
      <c r="VOE128" s="251"/>
      <c r="VOF128" s="251"/>
      <c r="VOG128" s="251"/>
      <c r="VOH128" s="251"/>
      <c r="VOI128" s="252"/>
      <c r="VOJ128" s="253"/>
      <c r="VOO128" s="254"/>
      <c r="VOR128" s="252"/>
      <c r="VOS128" s="252"/>
      <c r="VOT128" s="252"/>
      <c r="VOU128" s="252"/>
      <c r="VOV128" s="253"/>
      <c r="VOW128" s="253"/>
      <c r="VOX128" s="255"/>
      <c r="VOY128" s="255"/>
      <c r="VOZ128" s="256"/>
      <c r="VPC128" s="251"/>
      <c r="VPD128" s="251"/>
      <c r="VPE128" s="251"/>
      <c r="VPF128" s="251"/>
      <c r="VPG128" s="251"/>
      <c r="VPH128" s="251"/>
      <c r="VPI128" s="252"/>
      <c r="VPJ128" s="253"/>
      <c r="VPO128" s="254"/>
      <c r="VPR128" s="252"/>
      <c r="VPS128" s="252"/>
      <c r="VPT128" s="252"/>
      <c r="VPU128" s="252"/>
      <c r="VPV128" s="253"/>
      <c r="VPW128" s="253"/>
      <c r="VPX128" s="255"/>
      <c r="VPY128" s="255"/>
      <c r="VPZ128" s="256"/>
      <c r="VQC128" s="251"/>
      <c r="VQD128" s="251"/>
      <c r="VQE128" s="251"/>
      <c r="VQF128" s="251"/>
      <c r="VQG128" s="251"/>
      <c r="VQH128" s="251"/>
      <c r="VQI128" s="252"/>
      <c r="VQJ128" s="253"/>
      <c r="VQO128" s="254"/>
      <c r="VQR128" s="252"/>
      <c r="VQS128" s="252"/>
      <c r="VQT128" s="252"/>
      <c r="VQU128" s="252"/>
      <c r="VQV128" s="253"/>
      <c r="VQW128" s="253"/>
      <c r="VQX128" s="255"/>
      <c r="VQY128" s="255"/>
      <c r="VQZ128" s="256"/>
      <c r="VRC128" s="251"/>
      <c r="VRD128" s="251"/>
      <c r="VRE128" s="251"/>
      <c r="VRF128" s="251"/>
      <c r="VRG128" s="251"/>
      <c r="VRH128" s="251"/>
      <c r="VRI128" s="252"/>
      <c r="VRJ128" s="253"/>
      <c r="VRO128" s="254"/>
      <c r="VRR128" s="252"/>
      <c r="VRS128" s="252"/>
      <c r="VRT128" s="252"/>
      <c r="VRU128" s="252"/>
      <c r="VRV128" s="253"/>
      <c r="VRW128" s="253"/>
      <c r="VRX128" s="255"/>
      <c r="VRY128" s="255"/>
      <c r="VRZ128" s="256"/>
      <c r="VSC128" s="251"/>
      <c r="VSD128" s="251"/>
      <c r="VSE128" s="251"/>
      <c r="VSF128" s="251"/>
      <c r="VSG128" s="251"/>
      <c r="VSH128" s="251"/>
      <c r="VSI128" s="252"/>
      <c r="VSJ128" s="253"/>
      <c r="VSO128" s="254"/>
      <c r="VSR128" s="252"/>
      <c r="VSS128" s="252"/>
      <c r="VST128" s="252"/>
      <c r="VSU128" s="252"/>
      <c r="VSV128" s="253"/>
      <c r="VSW128" s="253"/>
      <c r="VSX128" s="255"/>
      <c r="VSY128" s="255"/>
      <c r="VSZ128" s="256"/>
      <c r="VTC128" s="251"/>
      <c r="VTD128" s="251"/>
      <c r="VTE128" s="251"/>
      <c r="VTF128" s="251"/>
      <c r="VTG128" s="251"/>
      <c r="VTH128" s="251"/>
      <c r="VTI128" s="252"/>
      <c r="VTJ128" s="253"/>
      <c r="VTO128" s="254"/>
      <c r="VTR128" s="252"/>
      <c r="VTS128" s="252"/>
      <c r="VTT128" s="252"/>
      <c r="VTU128" s="252"/>
      <c r="VTV128" s="253"/>
      <c r="VTW128" s="253"/>
      <c r="VTX128" s="255"/>
      <c r="VTY128" s="255"/>
      <c r="VTZ128" s="256"/>
      <c r="VUC128" s="251"/>
      <c r="VUD128" s="251"/>
      <c r="VUE128" s="251"/>
      <c r="VUF128" s="251"/>
      <c r="VUG128" s="251"/>
      <c r="VUH128" s="251"/>
      <c r="VUI128" s="252"/>
      <c r="VUJ128" s="253"/>
      <c r="VUO128" s="254"/>
      <c r="VUR128" s="252"/>
      <c r="VUS128" s="252"/>
      <c r="VUT128" s="252"/>
      <c r="VUU128" s="252"/>
      <c r="VUV128" s="253"/>
      <c r="VUW128" s="253"/>
      <c r="VUX128" s="255"/>
      <c r="VUY128" s="255"/>
      <c r="VUZ128" s="256"/>
      <c r="VVC128" s="251"/>
      <c r="VVD128" s="251"/>
      <c r="VVE128" s="251"/>
      <c r="VVF128" s="251"/>
      <c r="VVG128" s="251"/>
      <c r="VVH128" s="251"/>
      <c r="VVI128" s="252"/>
      <c r="VVJ128" s="253"/>
      <c r="VVO128" s="254"/>
      <c r="VVR128" s="252"/>
      <c r="VVS128" s="252"/>
      <c r="VVT128" s="252"/>
      <c r="VVU128" s="252"/>
      <c r="VVV128" s="253"/>
      <c r="VVW128" s="253"/>
      <c r="VVX128" s="255"/>
      <c r="VVY128" s="255"/>
      <c r="VVZ128" s="256"/>
      <c r="VWC128" s="251"/>
      <c r="VWD128" s="251"/>
      <c r="VWE128" s="251"/>
      <c r="VWF128" s="251"/>
      <c r="VWG128" s="251"/>
      <c r="VWH128" s="251"/>
      <c r="VWI128" s="252"/>
      <c r="VWJ128" s="253"/>
      <c r="VWO128" s="254"/>
      <c r="VWR128" s="252"/>
      <c r="VWS128" s="252"/>
      <c r="VWT128" s="252"/>
      <c r="VWU128" s="252"/>
      <c r="VWV128" s="253"/>
      <c r="VWW128" s="253"/>
      <c r="VWX128" s="255"/>
      <c r="VWY128" s="255"/>
      <c r="VWZ128" s="256"/>
      <c r="VXC128" s="251"/>
      <c r="VXD128" s="251"/>
      <c r="VXE128" s="251"/>
      <c r="VXF128" s="251"/>
      <c r="VXG128" s="251"/>
      <c r="VXH128" s="251"/>
      <c r="VXI128" s="252"/>
      <c r="VXJ128" s="253"/>
      <c r="VXO128" s="254"/>
      <c r="VXR128" s="252"/>
      <c r="VXS128" s="252"/>
      <c r="VXT128" s="252"/>
      <c r="VXU128" s="252"/>
      <c r="VXV128" s="253"/>
      <c r="VXW128" s="253"/>
      <c r="VXX128" s="255"/>
      <c r="VXY128" s="255"/>
      <c r="VXZ128" s="256"/>
      <c r="VYC128" s="251"/>
      <c r="VYD128" s="251"/>
      <c r="VYE128" s="251"/>
      <c r="VYF128" s="251"/>
      <c r="VYG128" s="251"/>
      <c r="VYH128" s="251"/>
      <c r="VYI128" s="252"/>
      <c r="VYJ128" s="253"/>
      <c r="VYO128" s="254"/>
      <c r="VYR128" s="252"/>
      <c r="VYS128" s="252"/>
      <c r="VYT128" s="252"/>
      <c r="VYU128" s="252"/>
      <c r="VYV128" s="253"/>
      <c r="VYW128" s="253"/>
      <c r="VYX128" s="255"/>
      <c r="VYY128" s="255"/>
      <c r="VYZ128" s="256"/>
      <c r="VZC128" s="251"/>
      <c r="VZD128" s="251"/>
      <c r="VZE128" s="251"/>
      <c r="VZF128" s="251"/>
      <c r="VZG128" s="251"/>
      <c r="VZH128" s="251"/>
      <c r="VZI128" s="252"/>
      <c r="VZJ128" s="253"/>
      <c r="VZO128" s="254"/>
      <c r="VZR128" s="252"/>
      <c r="VZS128" s="252"/>
      <c r="VZT128" s="252"/>
      <c r="VZU128" s="252"/>
      <c r="VZV128" s="253"/>
      <c r="VZW128" s="253"/>
      <c r="VZX128" s="255"/>
      <c r="VZY128" s="255"/>
      <c r="VZZ128" s="256"/>
      <c r="WAC128" s="251"/>
      <c r="WAD128" s="251"/>
      <c r="WAE128" s="251"/>
      <c r="WAF128" s="251"/>
      <c r="WAG128" s="251"/>
      <c r="WAH128" s="251"/>
      <c r="WAI128" s="252"/>
      <c r="WAJ128" s="253"/>
      <c r="WAO128" s="254"/>
      <c r="WAR128" s="252"/>
      <c r="WAS128" s="252"/>
      <c r="WAT128" s="252"/>
      <c r="WAU128" s="252"/>
      <c r="WAV128" s="253"/>
      <c r="WAW128" s="253"/>
      <c r="WAX128" s="255"/>
      <c r="WAY128" s="255"/>
      <c r="WAZ128" s="256"/>
      <c r="WBC128" s="251"/>
      <c r="WBD128" s="251"/>
      <c r="WBE128" s="251"/>
      <c r="WBF128" s="251"/>
      <c r="WBG128" s="251"/>
      <c r="WBH128" s="251"/>
      <c r="WBI128" s="252"/>
      <c r="WBJ128" s="253"/>
      <c r="WBO128" s="254"/>
      <c r="WBR128" s="252"/>
      <c r="WBS128" s="252"/>
      <c r="WBT128" s="252"/>
      <c r="WBU128" s="252"/>
      <c r="WBV128" s="253"/>
      <c r="WBW128" s="253"/>
      <c r="WBX128" s="255"/>
      <c r="WBY128" s="255"/>
      <c r="WBZ128" s="256"/>
      <c r="WCC128" s="251"/>
      <c r="WCD128" s="251"/>
      <c r="WCE128" s="251"/>
      <c r="WCF128" s="251"/>
      <c r="WCG128" s="251"/>
      <c r="WCH128" s="251"/>
      <c r="WCI128" s="252"/>
      <c r="WCJ128" s="253"/>
      <c r="WCO128" s="254"/>
      <c r="WCR128" s="252"/>
      <c r="WCS128" s="252"/>
      <c r="WCT128" s="252"/>
      <c r="WCU128" s="252"/>
      <c r="WCV128" s="253"/>
      <c r="WCW128" s="253"/>
      <c r="WCX128" s="255"/>
      <c r="WCY128" s="255"/>
      <c r="WCZ128" s="256"/>
      <c r="WDC128" s="251"/>
      <c r="WDD128" s="251"/>
      <c r="WDE128" s="251"/>
      <c r="WDF128" s="251"/>
      <c r="WDG128" s="251"/>
      <c r="WDH128" s="251"/>
      <c r="WDI128" s="252"/>
      <c r="WDJ128" s="253"/>
      <c r="WDO128" s="254"/>
      <c r="WDR128" s="252"/>
      <c r="WDS128" s="252"/>
      <c r="WDT128" s="252"/>
      <c r="WDU128" s="252"/>
      <c r="WDV128" s="253"/>
      <c r="WDW128" s="253"/>
      <c r="WDX128" s="255"/>
      <c r="WDY128" s="255"/>
      <c r="WDZ128" s="256"/>
      <c r="WEC128" s="251"/>
      <c r="WED128" s="251"/>
      <c r="WEE128" s="251"/>
      <c r="WEF128" s="251"/>
      <c r="WEG128" s="251"/>
      <c r="WEH128" s="251"/>
      <c r="WEI128" s="252"/>
      <c r="WEJ128" s="253"/>
      <c r="WEO128" s="254"/>
      <c r="WER128" s="252"/>
      <c r="WES128" s="252"/>
      <c r="WET128" s="252"/>
      <c r="WEU128" s="252"/>
      <c r="WEV128" s="253"/>
      <c r="WEW128" s="253"/>
      <c r="WEX128" s="255"/>
      <c r="WEY128" s="255"/>
      <c r="WEZ128" s="256"/>
      <c r="WFC128" s="251"/>
      <c r="WFD128" s="251"/>
      <c r="WFE128" s="251"/>
      <c r="WFF128" s="251"/>
      <c r="WFG128" s="251"/>
      <c r="WFH128" s="251"/>
      <c r="WFI128" s="252"/>
      <c r="WFJ128" s="253"/>
      <c r="WFO128" s="254"/>
      <c r="WFR128" s="252"/>
      <c r="WFS128" s="252"/>
      <c r="WFT128" s="252"/>
      <c r="WFU128" s="252"/>
      <c r="WFV128" s="253"/>
      <c r="WFW128" s="253"/>
      <c r="WFX128" s="255"/>
      <c r="WFY128" s="255"/>
      <c r="WFZ128" s="256"/>
      <c r="WGC128" s="251"/>
      <c r="WGD128" s="251"/>
      <c r="WGE128" s="251"/>
      <c r="WGF128" s="251"/>
      <c r="WGG128" s="251"/>
      <c r="WGH128" s="251"/>
      <c r="WGI128" s="252"/>
      <c r="WGJ128" s="253"/>
      <c r="WGO128" s="254"/>
      <c r="WGR128" s="252"/>
      <c r="WGS128" s="252"/>
      <c r="WGT128" s="252"/>
      <c r="WGU128" s="252"/>
      <c r="WGV128" s="253"/>
      <c r="WGW128" s="253"/>
      <c r="WGX128" s="255"/>
      <c r="WGY128" s="255"/>
      <c r="WGZ128" s="256"/>
      <c r="WHC128" s="251"/>
      <c r="WHD128" s="251"/>
      <c r="WHE128" s="251"/>
      <c r="WHF128" s="251"/>
      <c r="WHG128" s="251"/>
      <c r="WHH128" s="251"/>
      <c r="WHI128" s="252"/>
      <c r="WHJ128" s="253"/>
      <c r="WHO128" s="254"/>
      <c r="WHR128" s="252"/>
      <c r="WHS128" s="252"/>
      <c r="WHT128" s="252"/>
      <c r="WHU128" s="252"/>
      <c r="WHV128" s="253"/>
      <c r="WHW128" s="253"/>
      <c r="WHX128" s="255"/>
      <c r="WHY128" s="255"/>
      <c r="WHZ128" s="256"/>
      <c r="WIC128" s="251"/>
      <c r="WID128" s="251"/>
      <c r="WIE128" s="251"/>
      <c r="WIF128" s="251"/>
      <c r="WIG128" s="251"/>
      <c r="WIH128" s="251"/>
      <c r="WII128" s="252"/>
      <c r="WIJ128" s="253"/>
      <c r="WIO128" s="254"/>
      <c r="WIR128" s="252"/>
      <c r="WIS128" s="252"/>
      <c r="WIT128" s="252"/>
      <c r="WIU128" s="252"/>
      <c r="WIV128" s="253"/>
      <c r="WIW128" s="253"/>
      <c r="WIX128" s="255"/>
      <c r="WIY128" s="255"/>
      <c r="WIZ128" s="256"/>
      <c r="WJC128" s="251"/>
      <c r="WJD128" s="251"/>
      <c r="WJE128" s="251"/>
      <c r="WJF128" s="251"/>
      <c r="WJG128" s="251"/>
      <c r="WJH128" s="251"/>
      <c r="WJI128" s="252"/>
      <c r="WJJ128" s="253"/>
      <c r="WJO128" s="254"/>
      <c r="WJR128" s="252"/>
      <c r="WJS128" s="252"/>
      <c r="WJT128" s="252"/>
      <c r="WJU128" s="252"/>
      <c r="WJV128" s="253"/>
      <c r="WJW128" s="253"/>
      <c r="WJX128" s="255"/>
      <c r="WJY128" s="255"/>
      <c r="WJZ128" s="256"/>
      <c r="WKC128" s="251"/>
      <c r="WKD128" s="251"/>
      <c r="WKE128" s="251"/>
      <c r="WKF128" s="251"/>
      <c r="WKG128" s="251"/>
      <c r="WKH128" s="251"/>
      <c r="WKI128" s="252"/>
      <c r="WKJ128" s="253"/>
      <c r="WKO128" s="254"/>
      <c r="WKR128" s="252"/>
      <c r="WKS128" s="252"/>
      <c r="WKT128" s="252"/>
      <c r="WKU128" s="252"/>
      <c r="WKV128" s="253"/>
      <c r="WKW128" s="253"/>
      <c r="WKX128" s="255"/>
      <c r="WKY128" s="255"/>
      <c r="WKZ128" s="256"/>
      <c r="WLC128" s="251"/>
      <c r="WLD128" s="251"/>
      <c r="WLE128" s="251"/>
      <c r="WLF128" s="251"/>
      <c r="WLG128" s="251"/>
      <c r="WLH128" s="251"/>
      <c r="WLI128" s="252"/>
      <c r="WLJ128" s="253"/>
      <c r="WLO128" s="254"/>
      <c r="WLR128" s="252"/>
      <c r="WLS128" s="252"/>
      <c r="WLT128" s="252"/>
      <c r="WLU128" s="252"/>
      <c r="WLV128" s="253"/>
      <c r="WLW128" s="253"/>
      <c r="WLX128" s="255"/>
      <c r="WLY128" s="255"/>
      <c r="WLZ128" s="256"/>
      <c r="WMC128" s="251"/>
      <c r="WMD128" s="251"/>
      <c r="WME128" s="251"/>
      <c r="WMF128" s="251"/>
      <c r="WMG128" s="251"/>
      <c r="WMH128" s="251"/>
      <c r="WMI128" s="252"/>
      <c r="WMJ128" s="253"/>
      <c r="WMO128" s="254"/>
      <c r="WMR128" s="252"/>
      <c r="WMS128" s="252"/>
      <c r="WMT128" s="252"/>
      <c r="WMU128" s="252"/>
      <c r="WMV128" s="253"/>
      <c r="WMW128" s="253"/>
      <c r="WMX128" s="255"/>
      <c r="WMY128" s="255"/>
      <c r="WMZ128" s="256"/>
      <c r="WNC128" s="251"/>
      <c r="WND128" s="251"/>
      <c r="WNE128" s="251"/>
      <c r="WNF128" s="251"/>
      <c r="WNG128" s="251"/>
      <c r="WNH128" s="251"/>
      <c r="WNI128" s="252"/>
      <c r="WNJ128" s="253"/>
      <c r="WNO128" s="254"/>
      <c r="WNR128" s="252"/>
      <c r="WNS128" s="252"/>
      <c r="WNT128" s="252"/>
      <c r="WNU128" s="252"/>
      <c r="WNV128" s="253"/>
      <c r="WNW128" s="253"/>
      <c r="WNX128" s="255"/>
      <c r="WNY128" s="255"/>
      <c r="WNZ128" s="256"/>
      <c r="WOC128" s="251"/>
      <c r="WOD128" s="251"/>
      <c r="WOE128" s="251"/>
      <c r="WOF128" s="251"/>
      <c r="WOG128" s="251"/>
      <c r="WOH128" s="251"/>
      <c r="WOI128" s="252"/>
      <c r="WOJ128" s="253"/>
      <c r="WOO128" s="254"/>
      <c r="WOR128" s="252"/>
      <c r="WOS128" s="252"/>
      <c r="WOT128" s="252"/>
      <c r="WOU128" s="252"/>
      <c r="WOV128" s="253"/>
      <c r="WOW128" s="253"/>
      <c r="WOX128" s="255"/>
      <c r="WOY128" s="255"/>
      <c r="WOZ128" s="256"/>
      <c r="WPC128" s="251"/>
      <c r="WPD128" s="251"/>
      <c r="WPE128" s="251"/>
      <c r="WPF128" s="251"/>
      <c r="WPG128" s="251"/>
      <c r="WPH128" s="251"/>
      <c r="WPI128" s="252"/>
      <c r="WPJ128" s="253"/>
      <c r="WPO128" s="254"/>
      <c r="WPR128" s="252"/>
      <c r="WPS128" s="252"/>
      <c r="WPT128" s="252"/>
      <c r="WPU128" s="252"/>
      <c r="WPV128" s="253"/>
      <c r="WPW128" s="253"/>
      <c r="WPX128" s="255"/>
      <c r="WPY128" s="255"/>
      <c r="WPZ128" s="256"/>
      <c r="WQC128" s="251"/>
      <c r="WQD128" s="251"/>
      <c r="WQE128" s="251"/>
      <c r="WQF128" s="251"/>
      <c r="WQG128" s="251"/>
      <c r="WQH128" s="251"/>
      <c r="WQI128" s="252"/>
      <c r="WQJ128" s="253"/>
      <c r="WQO128" s="254"/>
      <c r="WQR128" s="252"/>
      <c r="WQS128" s="252"/>
      <c r="WQT128" s="252"/>
      <c r="WQU128" s="252"/>
      <c r="WQV128" s="253"/>
      <c r="WQW128" s="253"/>
      <c r="WQX128" s="255"/>
      <c r="WQY128" s="255"/>
      <c r="WQZ128" s="256"/>
      <c r="WRC128" s="251"/>
      <c r="WRD128" s="251"/>
      <c r="WRE128" s="251"/>
      <c r="WRF128" s="251"/>
      <c r="WRG128" s="251"/>
      <c r="WRH128" s="251"/>
      <c r="WRI128" s="252"/>
      <c r="WRJ128" s="253"/>
      <c r="WRO128" s="254"/>
      <c r="WRR128" s="252"/>
      <c r="WRS128" s="252"/>
      <c r="WRT128" s="252"/>
      <c r="WRU128" s="252"/>
      <c r="WRV128" s="253"/>
      <c r="WRW128" s="253"/>
      <c r="WRX128" s="255"/>
      <c r="WRY128" s="255"/>
      <c r="WRZ128" s="256"/>
      <c r="WSC128" s="251"/>
      <c r="WSD128" s="251"/>
      <c r="WSE128" s="251"/>
      <c r="WSF128" s="251"/>
      <c r="WSG128" s="251"/>
      <c r="WSH128" s="251"/>
      <c r="WSI128" s="252"/>
      <c r="WSJ128" s="253"/>
      <c r="WSO128" s="254"/>
      <c r="WSR128" s="252"/>
      <c r="WSS128" s="252"/>
      <c r="WST128" s="252"/>
      <c r="WSU128" s="252"/>
      <c r="WSV128" s="253"/>
      <c r="WSW128" s="253"/>
      <c r="WSX128" s="255"/>
      <c r="WSY128" s="255"/>
      <c r="WSZ128" s="256"/>
      <c r="WTC128" s="251"/>
      <c r="WTD128" s="251"/>
      <c r="WTE128" s="251"/>
      <c r="WTF128" s="251"/>
      <c r="WTG128" s="251"/>
      <c r="WTH128" s="251"/>
      <c r="WTI128" s="252"/>
      <c r="WTJ128" s="253"/>
      <c r="WTO128" s="254"/>
      <c r="WTR128" s="252"/>
      <c r="WTS128" s="252"/>
      <c r="WTT128" s="252"/>
      <c r="WTU128" s="252"/>
      <c r="WTV128" s="253"/>
      <c r="WTW128" s="253"/>
      <c r="WTX128" s="255"/>
      <c r="WTY128" s="255"/>
      <c r="WTZ128" s="256"/>
      <c r="WUC128" s="251"/>
      <c r="WUD128" s="251"/>
      <c r="WUE128" s="251"/>
      <c r="WUF128" s="251"/>
      <c r="WUG128" s="251"/>
      <c r="WUH128" s="251"/>
      <c r="WUI128" s="252"/>
      <c r="WUJ128" s="253"/>
      <c r="WUO128" s="254"/>
      <c r="WUR128" s="252"/>
      <c r="WUS128" s="252"/>
      <c r="WUT128" s="252"/>
      <c r="WUU128" s="252"/>
      <c r="WUV128" s="253"/>
      <c r="WUW128" s="253"/>
      <c r="WUX128" s="255"/>
      <c r="WUY128" s="255"/>
      <c r="WUZ128" s="256"/>
      <c r="WVC128" s="251"/>
      <c r="WVD128" s="251"/>
      <c r="WVE128" s="251"/>
      <c r="WVF128" s="251"/>
      <c r="WVG128" s="251"/>
      <c r="WVH128" s="251"/>
      <c r="WVI128" s="252"/>
      <c r="WVJ128" s="253"/>
      <c r="WVO128" s="254"/>
      <c r="WVR128" s="252"/>
      <c r="WVS128" s="252"/>
      <c r="WVT128" s="252"/>
      <c r="WVU128" s="252"/>
      <c r="WVV128" s="253"/>
      <c r="WVW128" s="253"/>
      <c r="WVX128" s="255"/>
      <c r="WVY128" s="255"/>
      <c r="WVZ128" s="256"/>
      <c r="WWC128" s="251"/>
      <c r="WWD128" s="251"/>
      <c r="WWE128" s="251"/>
      <c r="WWF128" s="251"/>
      <c r="WWG128" s="251"/>
      <c r="WWH128" s="251"/>
      <c r="WWI128" s="252"/>
      <c r="WWJ128" s="253"/>
      <c r="WWO128" s="254"/>
      <c r="WWR128" s="252"/>
      <c r="WWS128" s="252"/>
      <c r="WWT128" s="252"/>
      <c r="WWU128" s="252"/>
      <c r="WWV128" s="253"/>
      <c r="WWW128" s="253"/>
      <c r="WWX128" s="255"/>
      <c r="WWY128" s="255"/>
      <c r="WWZ128" s="256"/>
      <c r="WXC128" s="251"/>
      <c r="WXD128" s="251"/>
      <c r="WXE128" s="251"/>
      <c r="WXF128" s="251"/>
      <c r="WXG128" s="251"/>
      <c r="WXH128" s="251"/>
      <c r="WXI128" s="252"/>
      <c r="WXJ128" s="253"/>
      <c r="WXO128" s="254"/>
      <c r="WXR128" s="252"/>
      <c r="WXS128" s="252"/>
      <c r="WXT128" s="252"/>
      <c r="WXU128" s="252"/>
      <c r="WXV128" s="253"/>
      <c r="WXW128" s="253"/>
      <c r="WXX128" s="255"/>
      <c r="WXY128" s="255"/>
      <c r="WXZ128" s="256"/>
      <c r="WYC128" s="251"/>
      <c r="WYD128" s="251"/>
      <c r="WYE128" s="251"/>
      <c r="WYF128" s="251"/>
      <c r="WYG128" s="251"/>
      <c r="WYH128" s="251"/>
      <c r="WYI128" s="252"/>
      <c r="WYJ128" s="253"/>
      <c r="WYO128" s="254"/>
      <c r="WYR128" s="252"/>
      <c r="WYS128" s="252"/>
      <c r="WYT128" s="252"/>
      <c r="WYU128" s="252"/>
      <c r="WYV128" s="253"/>
      <c r="WYW128" s="253"/>
      <c r="WYX128" s="255"/>
      <c r="WYY128" s="255"/>
      <c r="WYZ128" s="256"/>
      <c r="WZC128" s="251"/>
      <c r="WZD128" s="251"/>
      <c r="WZE128" s="251"/>
      <c r="WZF128" s="251"/>
      <c r="WZG128" s="251"/>
      <c r="WZH128" s="251"/>
      <c r="WZI128" s="252"/>
      <c r="WZJ128" s="253"/>
      <c r="WZO128" s="254"/>
      <c r="WZR128" s="252"/>
      <c r="WZS128" s="252"/>
      <c r="WZT128" s="252"/>
      <c r="WZU128" s="252"/>
      <c r="WZV128" s="253"/>
      <c r="WZW128" s="253"/>
      <c r="WZX128" s="255"/>
      <c r="WZY128" s="255"/>
      <c r="WZZ128" s="256"/>
      <c r="XAC128" s="251"/>
      <c r="XAD128" s="251"/>
      <c r="XAE128" s="251"/>
      <c r="XAF128" s="251"/>
      <c r="XAG128" s="251"/>
      <c r="XAH128" s="251"/>
      <c r="XAI128" s="252"/>
      <c r="XAJ128" s="253"/>
      <c r="XAO128" s="254"/>
      <c r="XAR128" s="252"/>
      <c r="XAS128" s="252"/>
      <c r="XAT128" s="252"/>
      <c r="XAU128" s="252"/>
      <c r="XAV128" s="253"/>
      <c r="XAW128" s="253"/>
      <c r="XAX128" s="255"/>
      <c r="XAY128" s="255"/>
      <c r="XAZ128" s="256"/>
      <c r="XBC128" s="251"/>
      <c r="XBD128" s="251"/>
      <c r="XBE128" s="251"/>
      <c r="XBF128" s="251"/>
      <c r="XBG128" s="251"/>
      <c r="XBH128" s="251"/>
      <c r="XBI128" s="252"/>
      <c r="XBJ128" s="253"/>
      <c r="XBO128" s="254"/>
      <c r="XBR128" s="252"/>
      <c r="XBS128" s="252"/>
      <c r="XBT128" s="252"/>
      <c r="XBU128" s="252"/>
      <c r="XBV128" s="253"/>
      <c r="XBW128" s="253"/>
      <c r="XBX128" s="255"/>
      <c r="XBY128" s="255"/>
      <c r="XBZ128" s="256"/>
      <c r="XCC128" s="251"/>
      <c r="XCD128" s="251"/>
      <c r="XCE128" s="251"/>
      <c r="XCF128" s="251"/>
      <c r="XCG128" s="251"/>
      <c r="XCH128" s="251"/>
      <c r="XCI128" s="252"/>
      <c r="XCJ128" s="253"/>
      <c r="XCO128" s="254"/>
      <c r="XCR128" s="252"/>
      <c r="XCS128" s="252"/>
      <c r="XCT128" s="252"/>
      <c r="XCU128" s="252"/>
      <c r="XCV128" s="253"/>
      <c r="XCW128" s="253"/>
      <c r="XCX128" s="255"/>
      <c r="XCY128" s="255"/>
      <c r="XCZ128" s="256"/>
      <c r="XDC128" s="251"/>
      <c r="XDD128" s="251"/>
      <c r="XDE128" s="251"/>
      <c r="XDF128" s="251"/>
      <c r="XDG128" s="251"/>
      <c r="XDH128" s="251"/>
      <c r="XDI128" s="252"/>
      <c r="XDJ128" s="253"/>
      <c r="XDO128" s="254"/>
      <c r="XDR128" s="252"/>
      <c r="XDS128" s="252"/>
      <c r="XDT128" s="252"/>
      <c r="XDU128" s="252"/>
      <c r="XDV128" s="253"/>
      <c r="XDW128" s="253"/>
      <c r="XDX128" s="255"/>
      <c r="XDY128" s="255"/>
      <c r="XDZ128" s="256"/>
      <c r="XEC128" s="251"/>
      <c r="XED128" s="251"/>
      <c r="XEE128" s="251"/>
      <c r="XEF128" s="251"/>
      <c r="XEG128" s="251"/>
      <c r="XEH128" s="251"/>
      <c r="XEI128" s="252"/>
      <c r="XEJ128" s="253"/>
      <c r="XEO128" s="254"/>
      <c r="XER128" s="252"/>
      <c r="XES128" s="252"/>
      <c r="XET128" s="252"/>
      <c r="XEU128" s="252"/>
      <c r="XEV128" s="253"/>
      <c r="XEW128" s="253"/>
      <c r="XEX128" s="255"/>
      <c r="XEY128" s="255"/>
      <c r="XEZ128" s="256"/>
      <c r="XFC128" s="251"/>
      <c r="XFD128" s="251"/>
    </row>
    <row r="129" spans="1:50" x14ac:dyDescent="0.15">
      <c r="A129" s="201" t="str">
        <f>'Tariffs July 2021'!K109</f>
        <v>Glow Power</v>
      </c>
      <c r="B129" s="202" t="str">
        <f>'Tariffs July 2021'!L109</f>
        <v>Everyday Saver</v>
      </c>
      <c r="C129" s="203">
        <f>IF('Tariffs July 2021'!BP109=0,91*'Tariffs July 2021'!M109/100,(91*'Tariffs July 2021'!M109/100)+'Tariffs July 2021'!BP109/4)</f>
        <v>82.081999999999994</v>
      </c>
      <c r="D129" s="203">
        <f>IF('Tariffs July 2021'!O109="",$K$6*'Tariffs July 2021'!N109/100,IF($K$6&gt;='Tariffs July 2021'!P109,('Tariffs July 2021'!P109*'Tariffs July 2021'!N109/100),($K$6*'Tariffs July 2021'!N109/100)))</f>
        <v>69.835167563636347</v>
      </c>
      <c r="E129" s="203">
        <f>$M$6*'Tariffs July 2021'!AH109/100</f>
        <v>138.35997620000001</v>
      </c>
      <c r="F129" s="203">
        <f>$L$6*'Tariffs July 2021'!W109/100</f>
        <v>51.179961000000006</v>
      </c>
      <c r="G129" s="203">
        <f t="shared" ref="G129:G131" si="90">SUM(C129:F129)</f>
        <v>341.45710476363632</v>
      </c>
      <c r="H129" s="203">
        <f t="shared" ref="H129:H131" si="91">(G129-C129)*4</f>
        <v>1037.5004190545453</v>
      </c>
      <c r="I129" s="247">
        <f t="shared" ref="I129:I131" si="92">G129*4</f>
        <v>1365.8284190545453</v>
      </c>
      <c r="J129" s="204">
        <f t="shared" ref="J129:J131" si="93">I129*1.1</f>
        <v>1502.4112609599999</v>
      </c>
      <c r="K129" s="207">
        <f>'Tariffs July 2021'!AZ109</f>
        <v>0</v>
      </c>
      <c r="L129" s="207">
        <f>'Tariffs July 2021'!BA109</f>
        <v>0</v>
      </c>
      <c r="M129" s="207">
        <f>'Tariffs July 2021'!BB109</f>
        <v>0</v>
      </c>
      <c r="N129" s="207">
        <f>'Tariffs July 2021'!BC109</f>
        <v>0</v>
      </c>
      <c r="O129" s="205">
        <f>($F$6*'Tariffs July 2021'!AT109/100)*4</f>
        <v>219.98255999999998</v>
      </c>
      <c r="P129" s="206" t="str">
        <f t="shared" ref="P129:P131" si="94">IF(SUM(K129:N129)=0,"No discount",IF(K129&gt;0,"Guaranteed off bill",IF(L129&gt;0,"Guaranteed off usage",IF(M129&gt;0,"Pay-on-time off bill","Pay-on-time off usage"))))</f>
        <v>No discount</v>
      </c>
      <c r="Q129" s="206" t="str">
        <f t="shared" ref="Q129:Q131" si="95">IF(OR(A129="Origin Energy",A129="Red Energy",A129="Powershop"),"Inclusive","Exclusive")</f>
        <v>Exclusive</v>
      </c>
      <c r="R129" s="293">
        <f t="shared" ref="R129:R131" si="96">IF(AND(P129="Guaranteed off bill",Q129="Inclusive"),((I129*1.1)-((I129*1.1)*K129/100))/1.1,IF(AND(P129="Guaranteed off usage",Q129="Inclusive"),((I129*1.1)-((H129*1.1)*L129/100))/1.1,IF(AND(P129="Guaranteed off bill",Q129="Exclusive"),I129-(I129*K129/100),IF(AND(P129="Guaranteed off usage",Q129="Exclusive"),I129-(H129*L129/100),IF(Q129="Inclusive",((I129*1.1))/1.1,I129)))))</f>
        <v>1365.8284190545453</v>
      </c>
      <c r="S129" s="247">
        <f t="shared" ref="S129:S131" si="97">IF(AND(P129="Pay-on-time off bill",Q129="Inclusive"),((R129*1.1)-((R129*1.1)*M129/100))/1.1,IF(AND(P129="Pay-on-time off usage",Q129="Inclusive"),((R129*1.1)-((H129*1.1)*N129/100))/1.1,IF(AND(P129="Pay-on-time off bill",Q129="Exclusive"),R129-(R129*M129/100),IF(AND(P129="Pay-on-time off usage",Q129="Exclusive"),R129-(H129*N129/100),IF(Q129="Inclusive",((R129*1.1))/1.1,R129)))))</f>
        <v>1365.8284190545453</v>
      </c>
      <c r="T129" s="247">
        <f t="shared" ref="T129:T131" si="98">R129-O129</f>
        <v>1145.8458590545454</v>
      </c>
      <c r="U129" s="247">
        <f t="shared" ref="U129:U131" si="99">S129-O129</f>
        <v>1145.8458590545454</v>
      </c>
      <c r="V129" s="292">
        <f t="shared" ref="V129:V131" si="100">T129*1.1</f>
        <v>1260.4304449599999</v>
      </c>
      <c r="W129" s="292">
        <f t="shared" ref="W129:W131" si="101">U129*1.1</f>
        <v>1260.4304449599999</v>
      </c>
      <c r="X129" s="207">
        <f>'Tariffs July 2021'!BL109</f>
        <v>0</v>
      </c>
      <c r="Y129" s="207" t="str">
        <f>'Tariffs July 2021'!BM109</f>
        <v>n</v>
      </c>
      <c r="Z129" s="208">
        <f>'Tariffs July 2021'!G109</f>
        <v>42768</v>
      </c>
      <c r="AA129" s="342"/>
      <c r="AB129" s="342"/>
      <c r="AC129" s="342"/>
      <c r="AD129" s="342"/>
      <c r="AE129" s="342"/>
      <c r="AF129" s="342"/>
      <c r="AG129" s="342"/>
      <c r="AH129" s="342"/>
      <c r="AI129" s="342"/>
      <c r="AJ129" s="342"/>
      <c r="AK129" s="342"/>
      <c r="AL129" s="342"/>
      <c r="AM129" s="342"/>
      <c r="AN129" s="342"/>
      <c r="AO129" s="342"/>
      <c r="AP129" s="342"/>
      <c r="AQ129" s="342"/>
      <c r="AR129" s="342"/>
      <c r="AS129" s="342"/>
      <c r="AT129" s="342"/>
      <c r="AU129" s="342"/>
      <c r="AV129" s="342"/>
      <c r="AW129" s="342"/>
      <c r="AX129" s="342"/>
    </row>
    <row r="130" spans="1:50" x14ac:dyDescent="0.15">
      <c r="A130" s="201" t="str">
        <f>'Tariffs July 2021'!K110</f>
        <v>Radian Energy</v>
      </c>
      <c r="B130" s="202" t="str">
        <f>'Tariffs July 2021'!L110</f>
        <v>Grid to Go</v>
      </c>
      <c r="C130" s="203">
        <f>IF('Tariffs July 2021'!BP110=0,91*'Tariffs July 2021'!M110/100,(91*'Tariffs July 2021'!M110/100)+'Tariffs July 2021'!BP110/4)</f>
        <v>99.917999999999992</v>
      </c>
      <c r="D130" s="203">
        <f>IF('Tariffs July 2021'!O110="",$K$6*'Tariffs July 2021'!N110/100,IF($K$6&gt;='Tariffs July 2021'!P110,('Tariffs July 2021'!P110*'Tariffs July 2021'!N110/100),($K$6*'Tariffs July 2021'!N110/100)))</f>
        <v>62.669339999999984</v>
      </c>
      <c r="E130" s="203">
        <f>$M$6*'Tariffs July 2021'!AH110/100</f>
        <v>127.56692320000001</v>
      </c>
      <c r="F130" s="203">
        <f>$L$6*'Tariffs July 2021'!W110/100</f>
        <v>50.768495636363632</v>
      </c>
      <c r="G130" s="203">
        <f t="shared" si="90"/>
        <v>340.92275883636364</v>
      </c>
      <c r="H130" s="203">
        <f t="shared" si="91"/>
        <v>964.01903534545454</v>
      </c>
      <c r="I130" s="247">
        <f t="shared" si="92"/>
        <v>1363.6910353454546</v>
      </c>
      <c r="J130" s="204">
        <f t="shared" si="93"/>
        <v>1500.0601388800001</v>
      </c>
      <c r="K130" s="207">
        <f>'Tariffs July 2021'!AZ110</f>
        <v>0</v>
      </c>
      <c r="L130" s="207">
        <f>'Tariffs July 2021'!BA110</f>
        <v>0</v>
      </c>
      <c r="M130" s="207">
        <f>'Tariffs July 2021'!BB110</f>
        <v>0</v>
      </c>
      <c r="N130" s="207">
        <f>'Tariffs July 2021'!BC110</f>
        <v>0</v>
      </c>
      <c r="O130" s="205">
        <f>($F$6*'Tariffs July 2021'!AT110/100)*4</f>
        <v>188.55647999999997</v>
      </c>
      <c r="P130" s="206" t="str">
        <f t="shared" si="94"/>
        <v>No discount</v>
      </c>
      <c r="Q130" s="206" t="str">
        <f t="shared" si="95"/>
        <v>Exclusive</v>
      </c>
      <c r="R130" s="293">
        <f t="shared" si="96"/>
        <v>1363.6910353454546</v>
      </c>
      <c r="S130" s="247">
        <f t="shared" si="97"/>
        <v>1363.6910353454546</v>
      </c>
      <c r="T130" s="247">
        <f t="shared" si="98"/>
        <v>1175.1345553454546</v>
      </c>
      <c r="U130" s="247">
        <f t="shared" si="99"/>
        <v>1175.1345553454546</v>
      </c>
      <c r="V130" s="292">
        <f t="shared" si="100"/>
        <v>1292.6480108800001</v>
      </c>
      <c r="W130" s="292">
        <f t="shared" si="101"/>
        <v>1292.6480108800001</v>
      </c>
      <c r="X130" s="207">
        <f>'Tariffs July 2021'!BL110</f>
        <v>0</v>
      </c>
      <c r="Y130" s="207" t="str">
        <f>'Tariffs July 2021'!BM110</f>
        <v>n</v>
      </c>
      <c r="Z130" s="208">
        <f>'Tariffs July 2021'!G110</f>
        <v>42858</v>
      </c>
      <c r="AA130" s="342"/>
      <c r="AB130" s="342"/>
      <c r="AC130" s="342"/>
      <c r="AD130" s="342"/>
      <c r="AE130" s="342"/>
      <c r="AF130" s="342"/>
      <c r="AG130" s="342"/>
      <c r="AH130" s="342"/>
      <c r="AI130" s="342"/>
      <c r="AJ130" s="342"/>
      <c r="AK130" s="342"/>
      <c r="AL130" s="342"/>
      <c r="AM130" s="342"/>
      <c r="AN130" s="342"/>
      <c r="AO130" s="342"/>
      <c r="AP130" s="342"/>
      <c r="AQ130" s="342"/>
      <c r="AR130" s="342"/>
      <c r="AS130" s="342"/>
      <c r="AT130" s="342"/>
      <c r="AU130" s="342"/>
      <c r="AV130" s="342"/>
      <c r="AW130" s="342"/>
      <c r="AX130" s="342"/>
    </row>
    <row r="131" spans="1:50" x14ac:dyDescent="0.15">
      <c r="A131" s="201" t="str">
        <f>'Tariffs July 2021'!K111</f>
        <v>Mojo Power</v>
      </c>
      <c r="B131" s="202" t="str">
        <f>'Tariffs July 2021'!L111</f>
        <v>G'day Sunshine</v>
      </c>
      <c r="C131" s="203">
        <f>IF('Tariffs July 2021'!BP111=0,91*'Tariffs July 2021'!M111/100,(91*'Tariffs July 2021'!M111/100)+'Tariffs July 2021'!BP111/4)</f>
        <v>150.38659999999999</v>
      </c>
      <c r="D131" s="203">
        <f>IF('Tariffs July 2021'!O111="",$K$6*'Tariffs July 2021'!N111/100,IF($K$6&gt;='Tariffs July 2021'!P111,('Tariffs July 2021'!P111*'Tariffs July 2021'!N111/100),($K$6*'Tariffs July 2021'!N111/100)))</f>
        <v>42.949387679999994</v>
      </c>
      <c r="E131" s="203">
        <f>$M$6*'Tariffs July 2021'!AH111/100</f>
        <v>118.11081612</v>
      </c>
      <c r="F131" s="203">
        <f>$L$6*'Tariffs July 2021'!W111/100</f>
        <v>53.686734600000001</v>
      </c>
      <c r="G131" s="203">
        <f t="shared" si="90"/>
        <v>365.13353840000002</v>
      </c>
      <c r="H131" s="203">
        <f t="shared" si="91"/>
        <v>858.98775360000013</v>
      </c>
      <c r="I131" s="247">
        <f t="shared" si="92"/>
        <v>1460.5341536000001</v>
      </c>
      <c r="J131" s="204">
        <f t="shared" si="93"/>
        <v>1606.5875689600002</v>
      </c>
      <c r="K131" s="207">
        <f>'Tariffs July 2021'!AZ111</f>
        <v>0</v>
      </c>
      <c r="L131" s="207">
        <f>'Tariffs July 2021'!BA111</f>
        <v>0</v>
      </c>
      <c r="M131" s="207">
        <f>'Tariffs July 2021'!BB111</f>
        <v>0</v>
      </c>
      <c r="N131" s="207">
        <f>'Tariffs July 2021'!BC111</f>
        <v>0</v>
      </c>
      <c r="O131" s="205">
        <f>($F$6*'Tariffs July 2021'!AT111/100)*4</f>
        <v>565.66944000000001</v>
      </c>
      <c r="P131" s="206" t="str">
        <f t="shared" si="94"/>
        <v>No discount</v>
      </c>
      <c r="Q131" s="206" t="str">
        <f t="shared" si="95"/>
        <v>Exclusive</v>
      </c>
      <c r="R131" s="293">
        <f t="shared" si="96"/>
        <v>1460.5341536000001</v>
      </c>
      <c r="S131" s="247">
        <f t="shared" si="97"/>
        <v>1460.5341536000001</v>
      </c>
      <c r="T131" s="247">
        <f t="shared" si="98"/>
        <v>894.86471360000007</v>
      </c>
      <c r="U131" s="247">
        <f t="shared" si="99"/>
        <v>894.86471360000007</v>
      </c>
      <c r="V131" s="292">
        <f t="shared" si="100"/>
        <v>984.35118496000018</v>
      </c>
      <c r="W131" s="292">
        <f t="shared" si="101"/>
        <v>984.35118496000018</v>
      </c>
      <c r="X131" s="207">
        <f>'Tariffs July 2021'!BL111</f>
        <v>0</v>
      </c>
      <c r="Y131" s="207" t="str">
        <f>'Tariffs July 2021'!BM111</f>
        <v>n</v>
      </c>
      <c r="Z131" s="208">
        <f>'Tariffs July 2021'!G111</f>
        <v>42816</v>
      </c>
      <c r="AA131" s="342"/>
      <c r="AB131" s="342"/>
      <c r="AC131" s="342"/>
      <c r="AD131" s="342"/>
      <c r="AE131" s="342"/>
      <c r="AF131" s="342"/>
      <c r="AG131" s="342"/>
      <c r="AH131" s="342"/>
      <c r="AI131" s="342"/>
      <c r="AJ131" s="342"/>
      <c r="AK131" s="342"/>
      <c r="AL131" s="342"/>
      <c r="AM131" s="342"/>
      <c r="AN131" s="342"/>
      <c r="AO131" s="342"/>
      <c r="AP131" s="342"/>
      <c r="AQ131" s="342"/>
      <c r="AR131" s="342"/>
      <c r="AS131" s="342"/>
      <c r="AT131" s="342"/>
      <c r="AU131" s="342"/>
      <c r="AV131" s="342"/>
      <c r="AW131" s="342"/>
      <c r="AX131" s="342"/>
    </row>
    <row r="132" spans="1:50" customFormat="1" ht="13" x14ac:dyDescent="0.15">
      <c r="A132" s="342"/>
      <c r="B132" s="342"/>
      <c r="C132" s="342"/>
      <c r="D132" s="342"/>
      <c r="E132" s="342"/>
      <c r="F132" s="342"/>
      <c r="G132" s="342"/>
      <c r="H132" s="342"/>
      <c r="I132" s="342"/>
      <c r="J132" s="342"/>
      <c r="K132" s="342"/>
      <c r="L132" s="342"/>
      <c r="M132" s="342"/>
      <c r="N132" s="342"/>
      <c r="O132" s="342"/>
      <c r="P132" s="342"/>
      <c r="Q132" s="342"/>
      <c r="R132" s="342"/>
      <c r="S132" s="342"/>
      <c r="T132" s="342"/>
      <c r="U132" s="342"/>
      <c r="V132" s="342"/>
      <c r="W132" s="342"/>
      <c r="X132" s="342"/>
      <c r="Y132" s="342"/>
      <c r="Z132" s="342"/>
      <c r="AA132" s="342"/>
      <c r="AB132" s="342"/>
      <c r="AC132" s="342"/>
      <c r="AD132" s="342"/>
      <c r="AE132" s="342"/>
      <c r="AF132" s="342"/>
      <c r="AG132" s="342"/>
      <c r="AH132" s="342"/>
      <c r="AI132" s="342"/>
      <c r="AJ132" s="342"/>
      <c r="AK132" s="342"/>
      <c r="AL132" s="342"/>
      <c r="AM132" s="342"/>
      <c r="AN132" s="342"/>
      <c r="AO132" s="342"/>
      <c r="AP132" s="342"/>
      <c r="AQ132" s="342"/>
      <c r="AR132" s="342"/>
      <c r="AS132" s="342"/>
      <c r="AT132" s="342"/>
      <c r="AU132" s="342"/>
      <c r="AV132" s="342"/>
      <c r="AW132" s="342"/>
      <c r="AX132" s="342"/>
    </row>
    <row r="133" spans="1:50" customFormat="1" ht="13" x14ac:dyDescent="0.15">
      <c r="A133" s="342"/>
      <c r="B133" s="342"/>
      <c r="C133" s="342"/>
      <c r="D133" s="342"/>
      <c r="E133" s="342"/>
      <c r="F133" s="342"/>
      <c r="G133" s="342"/>
      <c r="H133" s="342"/>
      <c r="I133" s="342"/>
      <c r="J133" s="342"/>
      <c r="K133" s="342"/>
      <c r="L133" s="342"/>
      <c r="M133" s="342"/>
      <c r="N133" s="342"/>
      <c r="O133" s="342"/>
      <c r="P133" s="342"/>
      <c r="Q133" s="342"/>
      <c r="R133" s="342"/>
      <c r="S133" s="342"/>
      <c r="T133" s="342"/>
      <c r="U133" s="342"/>
      <c r="V133" s="342"/>
      <c r="W133" s="342"/>
      <c r="X133" s="342"/>
      <c r="Y133" s="342"/>
      <c r="Z133" s="342"/>
      <c r="AA133" s="342"/>
      <c r="AB133" s="342"/>
      <c r="AC133" s="342"/>
      <c r="AD133" s="342"/>
      <c r="AE133" s="342"/>
      <c r="AF133" s="342"/>
      <c r="AG133" s="342"/>
      <c r="AH133" s="342"/>
      <c r="AI133" s="342"/>
      <c r="AJ133" s="342"/>
      <c r="AK133" s="342"/>
      <c r="AL133" s="342"/>
      <c r="AM133" s="342"/>
      <c r="AN133" s="342"/>
      <c r="AO133" s="342"/>
      <c r="AP133" s="342"/>
      <c r="AQ133" s="342"/>
      <c r="AR133" s="342"/>
      <c r="AS133" s="342"/>
      <c r="AT133" s="342"/>
      <c r="AU133" s="342"/>
      <c r="AV133" s="342"/>
      <c r="AW133" s="342"/>
      <c r="AX133" s="342"/>
    </row>
    <row r="134" spans="1:50" customFormat="1" ht="13" x14ac:dyDescent="0.15">
      <c r="A134" s="342"/>
      <c r="B134" s="342"/>
      <c r="C134" s="342"/>
      <c r="D134" s="342"/>
      <c r="E134" s="342"/>
      <c r="F134" s="342"/>
      <c r="G134" s="342"/>
      <c r="H134" s="342"/>
      <c r="I134" s="342"/>
      <c r="J134" s="342"/>
      <c r="K134" s="342"/>
      <c r="L134" s="342"/>
      <c r="M134" s="342"/>
      <c r="N134" s="342"/>
      <c r="O134" s="342"/>
      <c r="P134" s="342"/>
      <c r="Q134" s="342"/>
      <c r="R134" s="342"/>
      <c r="S134" s="342"/>
      <c r="T134" s="342"/>
      <c r="U134" s="342"/>
      <c r="V134" s="342"/>
      <c r="W134" s="342"/>
      <c r="X134" s="342"/>
      <c r="Y134" s="342"/>
      <c r="Z134" s="342"/>
      <c r="AA134" s="342"/>
      <c r="AB134" s="342"/>
      <c r="AC134" s="342"/>
      <c r="AD134" s="342"/>
      <c r="AE134" s="342"/>
      <c r="AF134" s="342"/>
      <c r="AG134" s="342"/>
      <c r="AH134" s="342"/>
      <c r="AI134" s="342"/>
      <c r="AJ134" s="342"/>
      <c r="AK134" s="342"/>
      <c r="AL134" s="342"/>
      <c r="AM134" s="342"/>
      <c r="AN134" s="342"/>
      <c r="AO134" s="342"/>
      <c r="AP134" s="342"/>
      <c r="AQ134" s="342"/>
      <c r="AR134" s="342"/>
      <c r="AS134" s="342"/>
      <c r="AT134" s="342"/>
      <c r="AU134" s="342"/>
      <c r="AV134" s="342"/>
      <c r="AW134" s="342"/>
      <c r="AX134" s="342"/>
    </row>
    <row r="135" spans="1:50" customFormat="1" ht="13" x14ac:dyDescent="0.15">
      <c r="A135" s="342"/>
      <c r="B135" s="342"/>
      <c r="C135" s="342"/>
      <c r="D135" s="342"/>
      <c r="E135" s="342"/>
      <c r="F135" s="342"/>
      <c r="G135" s="342"/>
      <c r="H135" s="342"/>
      <c r="I135" s="342"/>
      <c r="J135" s="342"/>
      <c r="K135" s="342"/>
      <c r="L135" s="342"/>
      <c r="M135" s="342"/>
      <c r="N135" s="342"/>
      <c r="O135" s="342"/>
      <c r="P135" s="342"/>
      <c r="Q135" s="342"/>
      <c r="R135" s="342"/>
      <c r="S135" s="342"/>
      <c r="T135" s="342"/>
      <c r="U135" s="342"/>
      <c r="V135" s="342"/>
      <c r="W135" s="342"/>
      <c r="X135" s="342"/>
      <c r="Y135" s="342"/>
      <c r="Z135" s="342"/>
      <c r="AA135" s="342"/>
      <c r="AB135" s="342"/>
      <c r="AC135" s="342"/>
      <c r="AD135" s="342"/>
      <c r="AE135" s="342"/>
      <c r="AF135" s="342"/>
      <c r="AG135" s="342"/>
      <c r="AH135" s="342"/>
      <c r="AI135" s="342"/>
      <c r="AJ135" s="342"/>
      <c r="AK135" s="342"/>
      <c r="AL135" s="342"/>
      <c r="AM135" s="342"/>
      <c r="AN135" s="342"/>
      <c r="AO135" s="342"/>
      <c r="AP135" s="342"/>
      <c r="AQ135" s="342"/>
      <c r="AR135" s="342"/>
      <c r="AS135" s="342"/>
      <c r="AT135" s="342"/>
      <c r="AU135" s="342"/>
      <c r="AV135" s="342"/>
      <c r="AW135" s="342"/>
      <c r="AX135" s="342"/>
    </row>
    <row r="136" spans="1:50" customFormat="1" ht="13" x14ac:dyDescent="0.15">
      <c r="A136" s="342"/>
      <c r="B136" s="342"/>
      <c r="C136" s="342"/>
      <c r="D136" s="342"/>
      <c r="E136" s="342"/>
      <c r="F136" s="342"/>
      <c r="G136" s="342"/>
      <c r="H136" s="342"/>
      <c r="I136" s="342"/>
      <c r="J136" s="342"/>
      <c r="K136" s="342"/>
      <c r="L136" s="342"/>
      <c r="M136" s="342"/>
      <c r="N136" s="342"/>
      <c r="O136" s="342"/>
      <c r="P136" s="342"/>
      <c r="Q136" s="342"/>
      <c r="R136" s="342"/>
      <c r="S136" s="342"/>
      <c r="T136" s="342"/>
      <c r="U136" s="342"/>
      <c r="V136" s="342"/>
      <c r="W136" s="342"/>
      <c r="X136" s="342"/>
      <c r="Y136" s="342"/>
      <c r="Z136" s="342"/>
      <c r="AA136" s="342"/>
      <c r="AB136" s="342"/>
      <c r="AC136" s="342"/>
      <c r="AD136" s="342"/>
      <c r="AE136" s="342"/>
      <c r="AF136" s="342"/>
      <c r="AG136" s="342"/>
      <c r="AH136" s="342"/>
      <c r="AI136" s="342"/>
      <c r="AJ136" s="342"/>
      <c r="AK136" s="342"/>
      <c r="AL136" s="342"/>
      <c r="AM136" s="342"/>
      <c r="AN136" s="342"/>
      <c r="AO136" s="342"/>
      <c r="AP136" s="342"/>
      <c r="AQ136" s="342"/>
      <c r="AR136" s="342"/>
      <c r="AS136" s="342"/>
      <c r="AT136" s="342"/>
      <c r="AU136" s="342"/>
      <c r="AV136" s="342"/>
      <c r="AW136" s="342"/>
      <c r="AX136" s="342"/>
    </row>
    <row r="137" spans="1:50" customFormat="1" ht="13" x14ac:dyDescent="0.15">
      <c r="A137" s="342"/>
      <c r="B137" s="342"/>
      <c r="C137" s="342"/>
      <c r="D137" s="342"/>
      <c r="E137" s="342"/>
      <c r="F137" s="342"/>
      <c r="G137" s="342"/>
      <c r="H137" s="342"/>
      <c r="I137" s="342"/>
      <c r="J137" s="342"/>
      <c r="K137" s="342"/>
      <c r="L137" s="342"/>
      <c r="M137" s="342"/>
      <c r="N137" s="342"/>
      <c r="O137" s="342"/>
      <c r="P137" s="342"/>
      <c r="Q137" s="342"/>
      <c r="R137" s="342"/>
      <c r="S137" s="342"/>
      <c r="T137" s="342"/>
      <c r="U137" s="342"/>
      <c r="V137" s="342"/>
      <c r="W137" s="342"/>
      <c r="X137" s="342"/>
      <c r="Y137" s="342"/>
      <c r="Z137" s="342"/>
      <c r="AA137" s="342"/>
      <c r="AB137" s="342"/>
      <c r="AC137" s="342"/>
      <c r="AD137" s="342"/>
      <c r="AE137" s="342"/>
      <c r="AF137" s="342"/>
      <c r="AG137" s="342"/>
      <c r="AH137" s="342"/>
      <c r="AI137" s="342"/>
      <c r="AJ137" s="342"/>
      <c r="AK137" s="342"/>
      <c r="AL137" s="342"/>
      <c r="AM137" s="342"/>
      <c r="AN137" s="342"/>
      <c r="AO137" s="342"/>
      <c r="AP137" s="342"/>
      <c r="AQ137" s="342"/>
      <c r="AR137" s="342"/>
      <c r="AS137" s="342"/>
      <c r="AT137" s="342"/>
      <c r="AU137" s="342"/>
      <c r="AV137" s="342"/>
      <c r="AW137" s="342"/>
      <c r="AX137" s="342"/>
    </row>
    <row r="138" spans="1:50" customFormat="1" ht="13" x14ac:dyDescent="0.15">
      <c r="A138" s="342"/>
      <c r="B138" s="342"/>
      <c r="C138" s="342"/>
      <c r="D138" s="342"/>
      <c r="E138" s="342"/>
      <c r="F138" s="342"/>
      <c r="G138" s="342"/>
      <c r="H138" s="342"/>
      <c r="I138" s="342"/>
      <c r="J138" s="342"/>
      <c r="K138" s="342"/>
      <c r="L138" s="342"/>
      <c r="M138" s="342"/>
      <c r="N138" s="342"/>
      <c r="O138" s="342"/>
      <c r="P138" s="342"/>
      <c r="Q138" s="342"/>
      <c r="R138" s="342"/>
      <c r="S138" s="342"/>
      <c r="T138" s="342"/>
      <c r="U138" s="342"/>
      <c r="V138" s="342"/>
      <c r="W138" s="342"/>
      <c r="X138" s="342"/>
      <c r="Y138" s="342"/>
      <c r="Z138" s="342"/>
      <c r="AA138" s="342"/>
      <c r="AB138" s="342"/>
      <c r="AC138" s="342"/>
      <c r="AD138" s="342"/>
      <c r="AE138" s="342"/>
      <c r="AF138" s="342"/>
      <c r="AG138" s="342"/>
      <c r="AH138" s="342"/>
      <c r="AI138" s="342"/>
      <c r="AJ138" s="342"/>
      <c r="AK138" s="342"/>
      <c r="AL138" s="342"/>
      <c r="AM138" s="342"/>
      <c r="AN138" s="342"/>
      <c r="AO138" s="342"/>
      <c r="AP138" s="342"/>
      <c r="AQ138" s="342"/>
      <c r="AR138" s="342"/>
      <c r="AS138" s="342"/>
      <c r="AT138" s="342"/>
      <c r="AU138" s="342"/>
      <c r="AV138" s="342"/>
      <c r="AW138" s="342"/>
      <c r="AX138" s="342"/>
    </row>
    <row r="139" spans="1:50" customFormat="1" ht="13" x14ac:dyDescent="0.15">
      <c r="A139" s="342"/>
      <c r="B139" s="342"/>
      <c r="C139" s="342"/>
      <c r="D139" s="342"/>
      <c r="E139" s="342"/>
      <c r="F139" s="342"/>
      <c r="G139" s="342"/>
      <c r="H139" s="342"/>
      <c r="I139" s="342"/>
      <c r="J139" s="342"/>
      <c r="K139" s="342"/>
      <c r="L139" s="342"/>
      <c r="M139" s="342"/>
      <c r="N139" s="342"/>
      <c r="O139" s="342"/>
      <c r="P139" s="342"/>
      <c r="Q139" s="342"/>
      <c r="R139" s="342"/>
      <c r="S139" s="342"/>
      <c r="T139" s="342"/>
      <c r="U139" s="342"/>
      <c r="V139" s="342"/>
      <c r="W139" s="342"/>
      <c r="X139" s="342"/>
      <c r="Y139" s="342"/>
      <c r="Z139" s="342"/>
      <c r="AA139" s="342"/>
      <c r="AB139" s="342"/>
      <c r="AC139" s="342"/>
      <c r="AD139" s="342"/>
      <c r="AE139" s="342"/>
      <c r="AF139" s="342"/>
      <c r="AG139" s="342"/>
      <c r="AH139" s="342"/>
      <c r="AI139" s="342"/>
      <c r="AJ139" s="342"/>
      <c r="AK139" s="342"/>
      <c r="AL139" s="342"/>
      <c r="AM139" s="342"/>
      <c r="AN139" s="342"/>
      <c r="AO139" s="342"/>
      <c r="AP139" s="342"/>
      <c r="AQ139" s="342"/>
      <c r="AR139" s="342"/>
      <c r="AS139" s="342"/>
      <c r="AT139" s="342"/>
      <c r="AU139" s="342"/>
      <c r="AV139" s="342"/>
      <c r="AW139" s="342"/>
      <c r="AX139" s="342"/>
    </row>
    <row r="140" spans="1:50" customFormat="1" ht="13" x14ac:dyDescent="0.15">
      <c r="A140" s="342"/>
      <c r="B140" s="342"/>
      <c r="C140" s="342"/>
      <c r="D140" s="342"/>
      <c r="E140" s="342"/>
      <c r="F140" s="342"/>
      <c r="G140" s="342"/>
      <c r="H140" s="342"/>
      <c r="I140" s="342"/>
      <c r="J140" s="342"/>
      <c r="K140" s="342"/>
      <c r="L140" s="342"/>
      <c r="M140" s="342"/>
      <c r="N140" s="342"/>
      <c r="O140" s="342"/>
      <c r="P140" s="342"/>
      <c r="Q140" s="342"/>
      <c r="R140" s="342"/>
      <c r="S140" s="342"/>
      <c r="T140" s="342"/>
      <c r="U140" s="342"/>
      <c r="V140" s="342"/>
      <c r="W140" s="342"/>
      <c r="X140" s="342"/>
      <c r="Y140" s="342"/>
      <c r="Z140" s="342"/>
      <c r="AA140" s="342"/>
      <c r="AB140" s="342"/>
      <c r="AC140" s="342"/>
      <c r="AD140" s="342"/>
      <c r="AE140" s="342"/>
      <c r="AF140" s="342"/>
      <c r="AG140" s="342"/>
      <c r="AH140" s="342"/>
      <c r="AI140" s="342"/>
      <c r="AJ140" s="342"/>
      <c r="AK140" s="342"/>
      <c r="AL140" s="342"/>
      <c r="AM140" s="342"/>
      <c r="AN140" s="342"/>
      <c r="AO140" s="342"/>
      <c r="AP140" s="342"/>
      <c r="AQ140" s="342"/>
      <c r="AR140" s="342"/>
      <c r="AS140" s="342"/>
      <c r="AT140" s="342"/>
      <c r="AU140" s="342"/>
      <c r="AV140" s="342"/>
      <c r="AW140" s="342"/>
      <c r="AX140" s="342"/>
    </row>
    <row r="141" spans="1:50" customFormat="1" ht="13" x14ac:dyDescent="0.15">
      <c r="A141" s="342"/>
      <c r="B141" s="342"/>
      <c r="C141" s="342"/>
      <c r="D141" s="342"/>
      <c r="E141" s="342"/>
      <c r="F141" s="342"/>
      <c r="G141" s="342"/>
      <c r="H141" s="342"/>
      <c r="I141" s="342"/>
      <c r="J141" s="342"/>
      <c r="K141" s="342"/>
      <c r="L141" s="342"/>
      <c r="M141" s="342"/>
      <c r="N141" s="342"/>
      <c r="O141" s="342"/>
      <c r="P141" s="342"/>
      <c r="Q141" s="342"/>
      <c r="R141" s="342"/>
      <c r="S141" s="342"/>
      <c r="T141" s="342"/>
      <c r="U141" s="342"/>
      <c r="V141" s="342"/>
      <c r="W141" s="342"/>
      <c r="X141" s="342"/>
      <c r="Y141" s="342"/>
      <c r="Z141" s="342"/>
      <c r="AA141" s="342"/>
      <c r="AB141" s="342"/>
      <c r="AC141" s="342"/>
      <c r="AD141" s="342"/>
      <c r="AE141" s="342"/>
      <c r="AF141" s="342"/>
      <c r="AG141" s="342"/>
      <c r="AH141" s="342"/>
      <c r="AI141" s="342"/>
      <c r="AJ141" s="342"/>
      <c r="AK141" s="342"/>
      <c r="AL141" s="342"/>
      <c r="AM141" s="342"/>
      <c r="AN141" s="342"/>
      <c r="AO141" s="342"/>
      <c r="AP141" s="342"/>
      <c r="AQ141" s="342"/>
      <c r="AR141" s="342"/>
      <c r="AS141" s="342"/>
      <c r="AT141" s="342"/>
      <c r="AU141" s="342"/>
      <c r="AV141" s="342"/>
      <c r="AW141" s="342"/>
      <c r="AX141" s="342"/>
    </row>
    <row r="142" spans="1:50" customFormat="1" ht="13" x14ac:dyDescent="0.15">
      <c r="A142" s="342"/>
      <c r="B142" s="342"/>
      <c r="C142" s="342"/>
      <c r="D142" s="342"/>
      <c r="E142" s="342"/>
      <c r="F142" s="342"/>
      <c r="G142" s="342"/>
      <c r="H142" s="342"/>
      <c r="I142" s="342"/>
      <c r="J142" s="342"/>
      <c r="K142" s="342"/>
      <c r="L142" s="342"/>
      <c r="M142" s="342"/>
      <c r="N142" s="342"/>
      <c r="O142" s="342"/>
      <c r="P142" s="342"/>
      <c r="Q142" s="342"/>
      <c r="R142" s="342"/>
      <c r="S142" s="342"/>
      <c r="T142" s="342"/>
      <c r="U142" s="342"/>
      <c r="V142" s="342"/>
      <c r="W142" s="342"/>
      <c r="X142" s="342"/>
      <c r="Y142" s="342"/>
      <c r="Z142" s="342"/>
      <c r="AA142" s="342"/>
      <c r="AB142" s="342"/>
      <c r="AC142" s="342"/>
      <c r="AD142" s="342"/>
      <c r="AE142" s="342"/>
      <c r="AF142" s="342"/>
      <c r="AG142" s="342"/>
      <c r="AH142" s="342"/>
      <c r="AI142" s="342"/>
      <c r="AJ142" s="342"/>
      <c r="AK142" s="342"/>
      <c r="AL142" s="342"/>
      <c r="AM142" s="342"/>
      <c r="AN142" s="342"/>
      <c r="AO142" s="342"/>
      <c r="AP142" s="342"/>
      <c r="AQ142" s="342"/>
      <c r="AR142" s="342"/>
      <c r="AS142" s="342"/>
      <c r="AT142" s="342"/>
      <c r="AU142" s="342"/>
      <c r="AV142" s="342"/>
      <c r="AW142" s="342"/>
      <c r="AX142" s="342"/>
    </row>
    <row r="143" spans="1:50" customFormat="1" ht="13" x14ac:dyDescent="0.15">
      <c r="A143" s="342"/>
      <c r="B143" s="342"/>
      <c r="C143" s="342"/>
      <c r="D143" s="342"/>
      <c r="E143" s="342"/>
      <c r="F143" s="342"/>
      <c r="G143" s="342"/>
      <c r="H143" s="342"/>
      <c r="I143" s="342"/>
      <c r="J143" s="342"/>
      <c r="K143" s="342"/>
      <c r="L143" s="342"/>
      <c r="M143" s="342"/>
      <c r="N143" s="342"/>
      <c r="O143" s="342"/>
      <c r="P143" s="342"/>
      <c r="Q143" s="342"/>
      <c r="R143" s="342"/>
      <c r="S143" s="342"/>
      <c r="T143" s="342"/>
      <c r="U143" s="342"/>
      <c r="V143" s="342"/>
      <c r="W143" s="342"/>
      <c r="X143" s="342"/>
      <c r="Y143" s="342"/>
      <c r="Z143" s="342"/>
      <c r="AA143" s="342"/>
      <c r="AB143" s="342"/>
      <c r="AC143" s="342"/>
      <c r="AD143" s="342"/>
      <c r="AE143" s="342"/>
      <c r="AF143" s="342"/>
      <c r="AG143" s="342"/>
      <c r="AH143" s="342"/>
      <c r="AI143" s="342"/>
      <c r="AJ143" s="342"/>
      <c r="AK143" s="342"/>
      <c r="AL143" s="342"/>
      <c r="AM143" s="342"/>
      <c r="AN143" s="342"/>
      <c r="AO143" s="342"/>
      <c r="AP143" s="342"/>
      <c r="AQ143" s="342"/>
      <c r="AR143" s="342"/>
      <c r="AS143" s="342"/>
      <c r="AT143" s="342"/>
      <c r="AU143" s="342"/>
      <c r="AV143" s="342"/>
      <c r="AW143" s="342"/>
      <c r="AX143" s="342"/>
    </row>
    <row r="144" spans="1:50" customFormat="1" ht="13" x14ac:dyDescent="0.15">
      <c r="A144" s="342"/>
      <c r="B144" s="342"/>
      <c r="C144" s="342"/>
      <c r="D144" s="342"/>
      <c r="E144" s="342"/>
      <c r="F144" s="342"/>
      <c r="G144" s="342"/>
      <c r="H144" s="342"/>
      <c r="I144" s="342"/>
      <c r="J144" s="342"/>
      <c r="K144" s="342"/>
      <c r="L144" s="342"/>
      <c r="M144" s="342"/>
      <c r="N144" s="342"/>
      <c r="O144" s="342"/>
      <c r="P144" s="342"/>
      <c r="Q144" s="342"/>
      <c r="R144" s="342"/>
      <c r="S144" s="342"/>
      <c r="T144" s="342"/>
      <c r="U144" s="342"/>
      <c r="V144" s="342"/>
      <c r="W144" s="342"/>
      <c r="X144" s="342"/>
      <c r="Y144" s="342"/>
      <c r="Z144" s="342"/>
      <c r="AA144" s="342"/>
      <c r="AB144" s="342"/>
      <c r="AC144" s="342"/>
      <c r="AD144" s="342"/>
      <c r="AE144" s="342"/>
      <c r="AF144" s="342"/>
      <c r="AG144" s="342"/>
      <c r="AH144" s="342"/>
      <c r="AI144" s="342"/>
      <c r="AJ144" s="342"/>
      <c r="AK144" s="342"/>
      <c r="AL144" s="342"/>
      <c r="AM144" s="342"/>
      <c r="AN144" s="342"/>
      <c r="AO144" s="342"/>
      <c r="AP144" s="342"/>
      <c r="AQ144" s="342"/>
      <c r="AR144" s="342"/>
      <c r="AS144" s="342"/>
      <c r="AT144" s="342"/>
      <c r="AU144" s="342"/>
      <c r="AV144" s="342"/>
      <c r="AW144" s="342"/>
      <c r="AX144" s="342"/>
    </row>
    <row r="145" spans="1:50" customFormat="1" ht="13" x14ac:dyDescent="0.15">
      <c r="A145" s="342"/>
      <c r="B145" s="342"/>
      <c r="C145" s="342"/>
      <c r="D145" s="342"/>
      <c r="E145" s="342"/>
      <c r="F145" s="342"/>
      <c r="G145" s="342"/>
      <c r="H145" s="342"/>
      <c r="I145" s="342"/>
      <c r="J145" s="342"/>
      <c r="K145" s="342"/>
      <c r="L145" s="342"/>
      <c r="M145" s="342"/>
      <c r="N145" s="342"/>
      <c r="O145" s="342"/>
      <c r="P145" s="342"/>
      <c r="Q145" s="342"/>
      <c r="R145" s="342"/>
      <c r="S145" s="342"/>
      <c r="T145" s="342"/>
      <c r="U145" s="342"/>
      <c r="V145" s="342"/>
      <c r="W145" s="342"/>
      <c r="X145" s="342"/>
      <c r="Y145" s="342"/>
      <c r="Z145" s="342"/>
      <c r="AA145" s="342"/>
      <c r="AB145" s="342"/>
      <c r="AC145" s="342"/>
      <c r="AD145" s="342"/>
      <c r="AE145" s="342"/>
      <c r="AF145" s="342"/>
      <c r="AG145" s="342"/>
      <c r="AH145" s="342"/>
      <c r="AI145" s="342"/>
      <c r="AJ145" s="342"/>
      <c r="AK145" s="342"/>
      <c r="AL145" s="342"/>
      <c r="AM145" s="342"/>
      <c r="AN145" s="342"/>
      <c r="AO145" s="342"/>
      <c r="AP145" s="342"/>
      <c r="AQ145" s="342"/>
      <c r="AR145" s="342"/>
      <c r="AS145" s="342"/>
      <c r="AT145" s="342"/>
      <c r="AU145" s="342"/>
      <c r="AV145" s="342"/>
      <c r="AW145" s="342"/>
      <c r="AX145" s="342"/>
    </row>
    <row r="146" spans="1:50" customFormat="1" ht="13" x14ac:dyDescent="0.15">
      <c r="A146" s="342"/>
      <c r="B146" s="342"/>
      <c r="C146" s="342"/>
      <c r="D146" s="342"/>
      <c r="E146" s="342"/>
      <c r="F146" s="342"/>
      <c r="G146" s="342"/>
      <c r="H146" s="342"/>
      <c r="I146" s="342"/>
      <c r="J146" s="342"/>
      <c r="K146" s="342"/>
      <c r="L146" s="342"/>
      <c r="M146" s="342"/>
      <c r="N146" s="342"/>
      <c r="O146" s="342"/>
      <c r="P146" s="342"/>
      <c r="Q146" s="342"/>
      <c r="R146" s="342"/>
      <c r="S146" s="342"/>
      <c r="T146" s="342"/>
      <c r="U146" s="342"/>
      <c r="V146" s="342"/>
      <c r="W146" s="342"/>
      <c r="X146" s="342"/>
      <c r="Y146" s="342"/>
      <c r="Z146" s="342"/>
      <c r="AA146" s="342"/>
      <c r="AB146" s="342"/>
      <c r="AC146" s="342"/>
      <c r="AD146" s="342"/>
      <c r="AE146" s="342"/>
      <c r="AF146" s="342"/>
      <c r="AG146" s="342"/>
      <c r="AH146" s="342"/>
      <c r="AI146" s="342"/>
      <c r="AJ146" s="342"/>
      <c r="AK146" s="342"/>
      <c r="AL146" s="342"/>
      <c r="AM146" s="342"/>
      <c r="AN146" s="342"/>
      <c r="AO146" s="342"/>
      <c r="AP146" s="342"/>
      <c r="AQ146" s="342"/>
      <c r="AR146" s="342"/>
      <c r="AS146" s="342"/>
      <c r="AT146" s="342"/>
      <c r="AU146" s="342"/>
      <c r="AV146" s="342"/>
      <c r="AW146" s="342"/>
      <c r="AX146" s="342"/>
    </row>
    <row r="147" spans="1:50" customFormat="1" ht="13" x14ac:dyDescent="0.15">
      <c r="A147" s="342"/>
      <c r="B147" s="342"/>
      <c r="C147" s="342"/>
      <c r="D147" s="342"/>
      <c r="E147" s="342"/>
      <c r="F147" s="342"/>
      <c r="G147" s="342"/>
      <c r="H147" s="342"/>
      <c r="I147" s="342"/>
      <c r="J147" s="342"/>
      <c r="K147" s="342"/>
      <c r="L147" s="342"/>
      <c r="M147" s="342"/>
      <c r="N147" s="342"/>
      <c r="O147" s="342"/>
      <c r="P147" s="342"/>
      <c r="Q147" s="342"/>
      <c r="R147" s="342"/>
      <c r="S147" s="342"/>
      <c r="T147" s="342"/>
      <c r="U147" s="342"/>
      <c r="V147" s="342"/>
      <c r="W147" s="342"/>
      <c r="X147" s="342"/>
      <c r="Y147" s="342"/>
      <c r="Z147" s="342"/>
      <c r="AA147" s="342"/>
      <c r="AB147" s="342"/>
      <c r="AC147" s="342"/>
      <c r="AD147" s="342"/>
      <c r="AE147" s="342"/>
      <c r="AF147" s="342"/>
      <c r="AG147" s="342"/>
      <c r="AH147" s="342"/>
      <c r="AI147" s="342"/>
      <c r="AJ147" s="342"/>
      <c r="AK147" s="342"/>
      <c r="AL147" s="342"/>
      <c r="AM147" s="342"/>
      <c r="AN147" s="342"/>
      <c r="AO147" s="342"/>
      <c r="AP147" s="342"/>
      <c r="AQ147" s="342"/>
      <c r="AR147" s="342"/>
      <c r="AS147" s="342"/>
      <c r="AT147" s="342"/>
      <c r="AU147" s="342"/>
      <c r="AV147" s="342"/>
      <c r="AW147" s="342"/>
      <c r="AX147" s="342"/>
    </row>
    <row r="148" spans="1:50" customFormat="1" ht="13" x14ac:dyDescent="0.15">
      <c r="A148" s="342"/>
      <c r="B148" s="342"/>
      <c r="C148" s="342"/>
      <c r="D148" s="342"/>
      <c r="E148" s="342"/>
      <c r="F148" s="342"/>
      <c r="G148" s="342"/>
      <c r="H148" s="342"/>
      <c r="I148" s="342"/>
      <c r="J148" s="342"/>
      <c r="K148" s="342"/>
      <c r="L148" s="342"/>
      <c r="M148" s="342"/>
      <c r="N148" s="342"/>
      <c r="O148" s="342"/>
      <c r="P148" s="342"/>
      <c r="Q148" s="342"/>
      <c r="R148" s="342"/>
      <c r="S148" s="342"/>
      <c r="T148" s="342"/>
      <c r="U148" s="342"/>
      <c r="V148" s="342"/>
      <c r="W148" s="342"/>
      <c r="X148" s="342"/>
      <c r="Y148" s="342"/>
      <c r="Z148" s="342"/>
      <c r="AA148" s="342"/>
      <c r="AB148" s="342"/>
      <c r="AC148" s="342"/>
      <c r="AD148" s="342"/>
      <c r="AE148" s="342"/>
      <c r="AF148" s="342"/>
      <c r="AG148" s="342"/>
      <c r="AH148" s="342"/>
      <c r="AI148" s="342"/>
      <c r="AJ148" s="342"/>
      <c r="AK148" s="342"/>
      <c r="AL148" s="342"/>
      <c r="AM148" s="342"/>
      <c r="AN148" s="342"/>
      <c r="AO148" s="342"/>
      <c r="AP148" s="342"/>
      <c r="AQ148" s="342"/>
      <c r="AR148" s="342"/>
      <c r="AS148" s="342"/>
      <c r="AT148" s="342"/>
      <c r="AU148" s="342"/>
      <c r="AV148" s="342"/>
      <c r="AW148" s="342"/>
      <c r="AX148" s="342"/>
    </row>
    <row r="149" spans="1:50" customFormat="1" ht="13" x14ac:dyDescent="0.15">
      <c r="A149" s="342"/>
      <c r="B149" s="342"/>
      <c r="C149" s="342"/>
      <c r="D149" s="342"/>
      <c r="E149" s="342"/>
      <c r="F149" s="342"/>
      <c r="G149" s="342"/>
      <c r="H149" s="342"/>
      <c r="I149" s="342"/>
      <c r="J149" s="342"/>
      <c r="K149" s="342"/>
      <c r="L149" s="342"/>
      <c r="M149" s="342"/>
      <c r="N149" s="342"/>
      <c r="O149" s="342"/>
      <c r="P149" s="342"/>
      <c r="Q149" s="342"/>
      <c r="R149" s="342"/>
      <c r="S149" s="342"/>
      <c r="T149" s="342"/>
      <c r="U149" s="342"/>
      <c r="V149" s="342"/>
      <c r="W149" s="342"/>
      <c r="X149" s="342"/>
      <c r="Y149" s="342"/>
      <c r="Z149" s="342"/>
      <c r="AA149" s="342"/>
      <c r="AB149" s="342"/>
      <c r="AC149" s="342"/>
      <c r="AD149" s="342"/>
      <c r="AE149" s="342"/>
      <c r="AF149" s="342"/>
      <c r="AG149" s="342"/>
      <c r="AH149" s="342"/>
      <c r="AI149" s="342"/>
      <c r="AJ149" s="342"/>
      <c r="AK149" s="342"/>
      <c r="AL149" s="342"/>
      <c r="AM149" s="342"/>
      <c r="AN149" s="342"/>
      <c r="AO149" s="342"/>
      <c r="AP149" s="342"/>
      <c r="AQ149" s="342"/>
      <c r="AR149" s="342"/>
      <c r="AS149" s="342"/>
      <c r="AT149" s="342"/>
      <c r="AU149" s="342"/>
      <c r="AV149" s="342"/>
      <c r="AW149" s="342"/>
      <c r="AX149" s="342"/>
    </row>
    <row r="150" spans="1:50" customFormat="1" ht="13" x14ac:dyDescent="0.15">
      <c r="A150" s="342"/>
      <c r="B150" s="342"/>
      <c r="C150" s="34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342"/>
      <c r="AL150" s="342"/>
      <c r="AM150" s="342"/>
      <c r="AN150" s="342"/>
      <c r="AO150" s="342"/>
      <c r="AP150" s="342"/>
      <c r="AQ150" s="342"/>
      <c r="AR150" s="342"/>
      <c r="AS150" s="342"/>
      <c r="AT150" s="342"/>
      <c r="AU150" s="342"/>
      <c r="AV150" s="342"/>
      <c r="AW150" s="342"/>
      <c r="AX150" s="342"/>
    </row>
    <row r="151" spans="1:50" customFormat="1" ht="13" x14ac:dyDescent="0.15">
      <c r="A151" s="342"/>
      <c r="B151" s="342"/>
      <c r="C151" s="342"/>
      <c r="D151" s="342"/>
      <c r="E151" s="342"/>
      <c r="F151" s="342"/>
      <c r="G151" s="342"/>
      <c r="H151" s="342"/>
      <c r="I151" s="342"/>
      <c r="J151" s="342"/>
      <c r="K151" s="342"/>
      <c r="L151" s="342"/>
      <c r="M151" s="342"/>
      <c r="N151" s="342"/>
      <c r="O151" s="342"/>
      <c r="P151" s="342"/>
      <c r="Q151" s="342"/>
      <c r="R151" s="342"/>
      <c r="S151" s="342"/>
      <c r="T151" s="342"/>
      <c r="U151" s="342"/>
      <c r="V151" s="342"/>
      <c r="W151" s="342"/>
      <c r="X151" s="342"/>
      <c r="Y151" s="342"/>
      <c r="Z151" s="342"/>
      <c r="AA151" s="342"/>
      <c r="AB151" s="342"/>
      <c r="AC151" s="342"/>
      <c r="AD151" s="342"/>
      <c r="AE151" s="342"/>
      <c r="AF151" s="342"/>
      <c r="AG151" s="342"/>
      <c r="AH151" s="342"/>
      <c r="AI151" s="342"/>
      <c r="AJ151" s="342"/>
      <c r="AK151" s="342"/>
      <c r="AL151" s="342"/>
      <c r="AM151" s="342"/>
      <c r="AN151" s="342"/>
      <c r="AO151" s="342"/>
      <c r="AP151" s="342"/>
      <c r="AQ151" s="342"/>
      <c r="AR151" s="342"/>
      <c r="AS151" s="342"/>
      <c r="AT151" s="342"/>
      <c r="AU151" s="342"/>
      <c r="AV151" s="342"/>
      <c r="AW151" s="342"/>
      <c r="AX151" s="342"/>
    </row>
    <row r="152" spans="1:50" customFormat="1" ht="13" x14ac:dyDescent="0.15">
      <c r="A152" s="342"/>
      <c r="B152" s="342"/>
      <c r="C152" s="342"/>
      <c r="D152" s="342"/>
      <c r="E152" s="342"/>
      <c r="F152" s="342"/>
      <c r="G152" s="342"/>
      <c r="H152" s="342"/>
      <c r="I152" s="342"/>
      <c r="J152" s="342"/>
      <c r="K152" s="342"/>
      <c r="L152" s="342"/>
      <c r="M152" s="342"/>
      <c r="N152" s="342"/>
      <c r="O152" s="342"/>
      <c r="P152" s="342"/>
      <c r="Q152" s="342"/>
      <c r="R152" s="342"/>
      <c r="S152" s="342"/>
      <c r="T152" s="342"/>
      <c r="U152" s="342"/>
      <c r="V152" s="342"/>
      <c r="W152" s="342"/>
      <c r="X152" s="342"/>
      <c r="Y152" s="342"/>
      <c r="Z152" s="342"/>
      <c r="AA152" s="342"/>
      <c r="AB152" s="342"/>
      <c r="AC152" s="342"/>
      <c r="AD152" s="342"/>
      <c r="AE152" s="342"/>
      <c r="AF152" s="342"/>
      <c r="AG152" s="342"/>
      <c r="AH152" s="342"/>
      <c r="AI152" s="342"/>
      <c r="AJ152" s="342"/>
      <c r="AK152" s="342"/>
      <c r="AL152" s="342"/>
      <c r="AM152" s="342"/>
      <c r="AN152" s="342"/>
      <c r="AO152" s="342"/>
      <c r="AP152" s="342"/>
      <c r="AQ152" s="342"/>
      <c r="AR152" s="342"/>
      <c r="AS152" s="342"/>
      <c r="AT152" s="342"/>
      <c r="AU152" s="342"/>
      <c r="AV152" s="342"/>
      <c r="AW152" s="342"/>
      <c r="AX152" s="342"/>
    </row>
    <row r="153" spans="1:50" customFormat="1" ht="13" x14ac:dyDescent="0.15">
      <c r="A153" s="342"/>
      <c r="B153" s="342"/>
      <c r="C153" s="342"/>
      <c r="D153" s="342"/>
      <c r="E153" s="342"/>
      <c r="F153" s="342"/>
      <c r="G153" s="342"/>
      <c r="H153" s="342"/>
      <c r="I153" s="342"/>
      <c r="J153" s="342"/>
      <c r="K153" s="342"/>
      <c r="L153" s="342"/>
      <c r="M153" s="342"/>
      <c r="N153" s="342"/>
      <c r="O153" s="342"/>
      <c r="P153" s="342"/>
      <c r="Q153" s="342"/>
      <c r="R153" s="342"/>
      <c r="S153" s="342"/>
      <c r="T153" s="342"/>
      <c r="U153" s="342"/>
      <c r="V153" s="342"/>
      <c r="W153" s="342"/>
      <c r="X153" s="342"/>
      <c r="Y153" s="342"/>
      <c r="Z153" s="342"/>
      <c r="AA153" s="342"/>
      <c r="AB153" s="342"/>
      <c r="AC153" s="342"/>
      <c r="AD153" s="342"/>
      <c r="AE153" s="342"/>
      <c r="AF153" s="342"/>
      <c r="AG153" s="342"/>
      <c r="AH153" s="342"/>
      <c r="AI153" s="342"/>
      <c r="AJ153" s="342"/>
      <c r="AK153" s="342"/>
      <c r="AL153" s="342"/>
      <c r="AM153" s="342"/>
      <c r="AN153" s="342"/>
      <c r="AO153" s="342"/>
      <c r="AP153" s="342"/>
      <c r="AQ153" s="342"/>
      <c r="AR153" s="342"/>
      <c r="AS153" s="342"/>
      <c r="AT153" s="342"/>
      <c r="AU153" s="342"/>
      <c r="AV153" s="342"/>
      <c r="AW153" s="342"/>
      <c r="AX153" s="342"/>
    </row>
    <row r="154" spans="1:50" customFormat="1" ht="13" x14ac:dyDescent="0.15">
      <c r="A154" s="342"/>
      <c r="B154" s="342"/>
      <c r="C154" s="342"/>
      <c r="D154" s="342"/>
      <c r="E154" s="342"/>
      <c r="F154" s="342"/>
      <c r="G154" s="342"/>
      <c r="H154" s="342"/>
      <c r="I154" s="342"/>
      <c r="J154" s="342"/>
      <c r="K154" s="342"/>
      <c r="L154" s="342"/>
      <c r="M154" s="342"/>
      <c r="N154" s="342"/>
      <c r="O154" s="342"/>
      <c r="P154" s="342"/>
      <c r="Q154" s="342"/>
      <c r="R154" s="342"/>
      <c r="S154" s="342"/>
      <c r="T154" s="342"/>
      <c r="U154" s="342"/>
      <c r="V154" s="342"/>
      <c r="W154" s="342"/>
      <c r="X154" s="342"/>
      <c r="Y154" s="342"/>
      <c r="Z154" s="342"/>
      <c r="AA154" s="342"/>
      <c r="AB154" s="342"/>
      <c r="AC154" s="342"/>
      <c r="AD154" s="342"/>
      <c r="AE154" s="342"/>
      <c r="AF154" s="342"/>
      <c r="AG154" s="342"/>
      <c r="AH154" s="342"/>
      <c r="AI154" s="342"/>
      <c r="AJ154" s="342"/>
      <c r="AK154" s="342"/>
      <c r="AL154" s="342"/>
      <c r="AM154" s="342"/>
      <c r="AN154" s="342"/>
      <c r="AO154" s="342"/>
      <c r="AP154" s="342"/>
      <c r="AQ154" s="342"/>
      <c r="AR154" s="342"/>
      <c r="AS154" s="342"/>
      <c r="AT154" s="342"/>
      <c r="AU154" s="342"/>
      <c r="AV154" s="342"/>
      <c r="AW154" s="342"/>
      <c r="AX154" s="342"/>
    </row>
    <row r="155" spans="1:50" customFormat="1" ht="13" x14ac:dyDescent="0.15">
      <c r="A155" s="342"/>
      <c r="B155" s="342"/>
      <c r="C155" s="342"/>
      <c r="D155" s="342"/>
      <c r="E155" s="342"/>
      <c r="F155" s="342"/>
      <c r="G155" s="342"/>
      <c r="H155" s="342"/>
      <c r="I155" s="342"/>
      <c r="J155" s="342"/>
      <c r="K155" s="342"/>
      <c r="L155" s="342"/>
      <c r="M155" s="342"/>
      <c r="N155" s="342"/>
      <c r="O155" s="342"/>
      <c r="P155" s="342"/>
      <c r="Q155" s="342"/>
      <c r="R155" s="342"/>
      <c r="S155" s="342"/>
      <c r="T155" s="342"/>
      <c r="U155" s="342"/>
      <c r="V155" s="342"/>
      <c r="W155" s="342"/>
      <c r="X155" s="342"/>
      <c r="Y155" s="342"/>
      <c r="Z155" s="342"/>
      <c r="AA155" s="342"/>
      <c r="AB155" s="342"/>
      <c r="AC155" s="342"/>
      <c r="AD155" s="342"/>
      <c r="AE155" s="342"/>
      <c r="AF155" s="342"/>
      <c r="AG155" s="342"/>
      <c r="AH155" s="342"/>
      <c r="AI155" s="342"/>
      <c r="AJ155" s="342"/>
      <c r="AK155" s="342"/>
      <c r="AL155" s="342"/>
      <c r="AM155" s="342"/>
      <c r="AN155" s="342"/>
      <c r="AO155" s="342"/>
      <c r="AP155" s="342"/>
      <c r="AQ155" s="342"/>
      <c r="AR155" s="342"/>
      <c r="AS155" s="342"/>
      <c r="AT155" s="342"/>
      <c r="AU155" s="342"/>
      <c r="AV155" s="342"/>
      <c r="AW155" s="342"/>
      <c r="AX155" s="342"/>
    </row>
    <row r="156" spans="1:50" customFormat="1" ht="13" x14ac:dyDescent="0.15">
      <c r="A156" s="342"/>
      <c r="B156" s="342"/>
      <c r="C156" s="342"/>
      <c r="D156" s="342"/>
      <c r="E156" s="342"/>
      <c r="F156" s="342"/>
      <c r="G156" s="342"/>
      <c r="H156" s="342"/>
      <c r="I156" s="342"/>
      <c r="J156" s="342"/>
      <c r="K156" s="342"/>
      <c r="L156" s="342"/>
      <c r="M156" s="342"/>
      <c r="N156" s="342"/>
      <c r="O156" s="342"/>
      <c r="P156" s="342"/>
      <c r="Q156" s="342"/>
      <c r="R156" s="342"/>
      <c r="S156" s="342"/>
      <c r="T156" s="342"/>
      <c r="U156" s="342"/>
      <c r="V156" s="342"/>
      <c r="W156" s="342"/>
      <c r="X156" s="342"/>
      <c r="Y156" s="342"/>
      <c r="Z156" s="342"/>
      <c r="AA156" s="342"/>
      <c r="AB156" s="342"/>
      <c r="AC156" s="342"/>
      <c r="AD156" s="342"/>
      <c r="AE156" s="342"/>
      <c r="AF156" s="342"/>
      <c r="AG156" s="342"/>
      <c r="AH156" s="342"/>
      <c r="AI156" s="342"/>
      <c r="AJ156" s="342"/>
      <c r="AK156" s="342"/>
      <c r="AL156" s="342"/>
      <c r="AM156" s="342"/>
      <c r="AN156" s="342"/>
      <c r="AO156" s="342"/>
      <c r="AP156" s="342"/>
      <c r="AQ156" s="342"/>
      <c r="AR156" s="342"/>
      <c r="AS156" s="342"/>
      <c r="AT156" s="342"/>
      <c r="AU156" s="342"/>
      <c r="AV156" s="342"/>
      <c r="AW156" s="342"/>
      <c r="AX156" s="342"/>
    </row>
    <row r="157" spans="1:50" customFormat="1" ht="13" x14ac:dyDescent="0.15">
      <c r="A157" s="342"/>
      <c r="B157" s="342"/>
      <c r="C157" s="342"/>
      <c r="D157" s="342"/>
      <c r="E157" s="342"/>
      <c r="F157" s="342"/>
      <c r="G157" s="342"/>
      <c r="H157" s="342"/>
      <c r="I157" s="342"/>
      <c r="J157" s="342"/>
      <c r="K157" s="342"/>
      <c r="L157" s="342"/>
      <c r="M157" s="342"/>
      <c r="N157" s="342"/>
      <c r="O157" s="342"/>
      <c r="P157" s="342"/>
      <c r="Q157" s="342"/>
      <c r="R157" s="342"/>
      <c r="S157" s="342"/>
      <c r="T157" s="342"/>
      <c r="U157" s="342"/>
      <c r="V157" s="342"/>
      <c r="W157" s="342"/>
      <c r="X157" s="342"/>
      <c r="Y157" s="342"/>
      <c r="Z157" s="342"/>
      <c r="AA157" s="342"/>
      <c r="AB157" s="342"/>
      <c r="AC157" s="342"/>
      <c r="AD157" s="342"/>
      <c r="AE157" s="342"/>
      <c r="AF157" s="342"/>
      <c r="AG157" s="342"/>
      <c r="AH157" s="342"/>
      <c r="AI157" s="342"/>
      <c r="AJ157" s="342"/>
      <c r="AK157" s="342"/>
      <c r="AL157" s="342"/>
      <c r="AM157" s="342"/>
      <c r="AN157" s="342"/>
      <c r="AO157" s="342"/>
      <c r="AP157" s="342"/>
      <c r="AQ157" s="342"/>
      <c r="AR157" s="342"/>
      <c r="AS157" s="342"/>
      <c r="AT157" s="342"/>
      <c r="AU157" s="342"/>
      <c r="AV157" s="342"/>
      <c r="AW157" s="342"/>
      <c r="AX157" s="342"/>
    </row>
    <row r="158" spans="1:50" customFormat="1" ht="13" x14ac:dyDescent="0.15">
      <c r="A158" s="342"/>
      <c r="B158" s="342"/>
      <c r="C158" s="342"/>
      <c r="D158" s="342"/>
      <c r="E158" s="342"/>
      <c r="F158" s="342"/>
      <c r="G158" s="342"/>
      <c r="H158" s="342"/>
      <c r="I158" s="342"/>
      <c r="J158" s="342"/>
      <c r="K158" s="342"/>
      <c r="L158" s="342"/>
      <c r="M158" s="342"/>
      <c r="N158" s="342"/>
      <c r="O158" s="342"/>
      <c r="P158" s="342"/>
      <c r="Q158" s="342"/>
      <c r="R158" s="342"/>
      <c r="S158" s="342"/>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row>
    <row r="159" spans="1:50" customFormat="1" ht="13" x14ac:dyDescent="0.15">
      <c r="A159" s="342"/>
      <c r="B159" s="342"/>
      <c r="C159" s="342"/>
      <c r="D159" s="342"/>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row>
    <row r="160" spans="1:50" customFormat="1" ht="13" x14ac:dyDescent="0.15">
      <c r="A160" s="342"/>
      <c r="B160" s="342"/>
      <c r="C160" s="342"/>
      <c r="D160" s="342"/>
      <c r="E160" s="342"/>
      <c r="F160" s="342"/>
      <c r="G160" s="342"/>
      <c r="H160" s="342"/>
      <c r="I160" s="342"/>
      <c r="J160" s="342"/>
      <c r="K160" s="342"/>
      <c r="L160" s="342"/>
      <c r="M160" s="342"/>
      <c r="N160" s="342"/>
      <c r="O160" s="342"/>
      <c r="P160" s="342"/>
      <c r="Q160" s="342"/>
      <c r="R160" s="342"/>
      <c r="S160" s="342"/>
      <c r="T160" s="342"/>
      <c r="U160" s="342"/>
      <c r="V160" s="342"/>
      <c r="W160" s="342"/>
      <c r="X160" s="342"/>
      <c r="Y160" s="342"/>
      <c r="Z160" s="342"/>
      <c r="AA160" s="342"/>
      <c r="AB160" s="342"/>
      <c r="AC160" s="342"/>
      <c r="AD160" s="342"/>
      <c r="AE160" s="342"/>
      <c r="AF160" s="342"/>
      <c r="AG160" s="342"/>
      <c r="AH160" s="342"/>
      <c r="AI160" s="342"/>
      <c r="AJ160" s="342"/>
      <c r="AK160" s="342"/>
      <c r="AL160" s="342"/>
      <c r="AM160" s="342"/>
      <c r="AN160" s="342"/>
      <c r="AO160" s="342"/>
      <c r="AP160" s="342"/>
      <c r="AQ160" s="342"/>
      <c r="AR160" s="342"/>
      <c r="AS160" s="342"/>
      <c r="AT160" s="342"/>
      <c r="AU160" s="342"/>
      <c r="AV160" s="342"/>
      <c r="AW160" s="342"/>
      <c r="AX160" s="342"/>
    </row>
    <row r="161" spans="1:50" customFormat="1" ht="13" x14ac:dyDescent="0.15">
      <c r="A161" s="342"/>
      <c r="B161" s="342"/>
      <c r="C161" s="342"/>
      <c r="D161" s="342"/>
      <c r="E161" s="342"/>
      <c r="F161" s="342"/>
      <c r="G161" s="342"/>
      <c r="H161" s="342"/>
      <c r="I161" s="342"/>
      <c r="J161" s="342"/>
      <c r="K161" s="342"/>
      <c r="L161" s="342"/>
      <c r="M161" s="342"/>
      <c r="N161" s="342"/>
      <c r="O161" s="342"/>
      <c r="P161" s="342"/>
      <c r="Q161" s="342"/>
      <c r="R161" s="342"/>
      <c r="S161" s="342"/>
      <c r="T161" s="342"/>
      <c r="U161" s="342"/>
      <c r="V161" s="342"/>
      <c r="W161" s="342"/>
      <c r="X161" s="342"/>
      <c r="Y161" s="342"/>
      <c r="Z161" s="342"/>
      <c r="AA161" s="342"/>
      <c r="AB161" s="342"/>
      <c r="AC161" s="342"/>
      <c r="AD161" s="342"/>
      <c r="AE161" s="342"/>
      <c r="AF161" s="342"/>
      <c r="AG161" s="342"/>
      <c r="AH161" s="342"/>
      <c r="AI161" s="342"/>
      <c r="AJ161" s="342"/>
      <c r="AK161" s="342"/>
      <c r="AL161" s="342"/>
      <c r="AM161" s="342"/>
      <c r="AN161" s="342"/>
      <c r="AO161" s="342"/>
      <c r="AP161" s="342"/>
      <c r="AQ161" s="342"/>
      <c r="AR161" s="342"/>
      <c r="AS161" s="342"/>
      <c r="AT161" s="342"/>
      <c r="AU161" s="342"/>
      <c r="AV161" s="342"/>
      <c r="AW161" s="342"/>
      <c r="AX161" s="342"/>
    </row>
    <row r="162" spans="1:50" customFormat="1" ht="13" x14ac:dyDescent="0.15">
      <c r="A162" s="342"/>
      <c r="B162" s="342"/>
      <c r="C162" s="342"/>
      <c r="D162" s="342"/>
      <c r="E162" s="342"/>
      <c r="F162" s="342"/>
      <c r="G162" s="342"/>
      <c r="H162" s="342"/>
      <c r="I162" s="342"/>
      <c r="J162" s="342"/>
      <c r="K162" s="342"/>
      <c r="L162" s="342"/>
      <c r="M162" s="342"/>
      <c r="N162" s="342"/>
      <c r="O162" s="342"/>
      <c r="P162" s="342"/>
      <c r="Q162" s="342"/>
      <c r="R162" s="342"/>
      <c r="S162" s="342"/>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row>
    <row r="163" spans="1:50" customFormat="1" ht="13" x14ac:dyDescent="0.15">
      <c r="A163" s="342"/>
      <c r="B163" s="342"/>
      <c r="C163" s="342"/>
      <c r="D163" s="342"/>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row>
    <row r="164" spans="1:50" customFormat="1" ht="13" x14ac:dyDescent="0.15">
      <c r="A164" s="342"/>
      <c r="B164" s="342"/>
      <c r="C164" s="342"/>
      <c r="D164" s="342"/>
      <c r="E164" s="342"/>
      <c r="F164" s="342"/>
      <c r="G164" s="342"/>
      <c r="H164" s="342"/>
      <c r="I164" s="342"/>
      <c r="J164" s="342"/>
      <c r="K164" s="342"/>
      <c r="L164" s="342"/>
      <c r="M164" s="342"/>
      <c r="N164" s="342"/>
      <c r="O164" s="342"/>
      <c r="P164" s="342"/>
      <c r="Q164" s="342"/>
      <c r="R164" s="342"/>
      <c r="S164" s="342"/>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row>
    <row r="165" spans="1:50" customFormat="1" ht="13" x14ac:dyDescent="0.15">
      <c r="A165" s="342"/>
      <c r="B165" s="342"/>
      <c r="C165" s="342"/>
      <c r="D165" s="342"/>
      <c r="E165" s="342"/>
      <c r="F165" s="342"/>
      <c r="G165" s="342"/>
      <c r="H165" s="342"/>
      <c r="I165" s="342"/>
      <c r="J165" s="342"/>
      <c r="K165" s="342"/>
      <c r="L165" s="342"/>
      <c r="M165" s="342"/>
      <c r="N165" s="342"/>
      <c r="O165" s="342"/>
      <c r="P165" s="342"/>
      <c r="Q165" s="342"/>
      <c r="R165" s="342"/>
      <c r="S165" s="342"/>
      <c r="T165" s="342"/>
      <c r="U165" s="342"/>
      <c r="V165" s="342"/>
      <c r="W165" s="342"/>
      <c r="X165" s="342"/>
      <c r="Y165" s="342"/>
      <c r="Z165" s="342"/>
      <c r="AA165" s="342"/>
      <c r="AB165" s="342"/>
      <c r="AC165" s="342"/>
      <c r="AD165" s="342"/>
      <c r="AE165" s="342"/>
      <c r="AF165" s="342"/>
      <c r="AG165" s="342"/>
      <c r="AH165" s="342"/>
      <c r="AI165" s="342"/>
      <c r="AJ165" s="342"/>
      <c r="AK165" s="342"/>
      <c r="AL165" s="342"/>
      <c r="AM165" s="342"/>
      <c r="AN165" s="342"/>
      <c r="AO165" s="342"/>
      <c r="AP165" s="342"/>
      <c r="AQ165" s="342"/>
      <c r="AR165" s="342"/>
      <c r="AS165" s="342"/>
      <c r="AT165" s="342"/>
      <c r="AU165" s="342"/>
      <c r="AV165" s="342"/>
      <c r="AW165" s="342"/>
      <c r="AX165" s="342"/>
    </row>
    <row r="166" spans="1:50" customFormat="1" ht="13" x14ac:dyDescent="0.15">
      <c r="A166" s="342"/>
      <c r="B166" s="342"/>
      <c r="C166" s="342"/>
      <c r="D166" s="342"/>
      <c r="E166" s="342"/>
      <c r="F166" s="342"/>
      <c r="G166" s="342"/>
      <c r="H166" s="342"/>
      <c r="I166" s="342"/>
      <c r="J166" s="342"/>
      <c r="K166" s="342"/>
      <c r="L166" s="342"/>
      <c r="M166" s="342"/>
      <c r="N166" s="342"/>
      <c r="O166" s="342"/>
      <c r="P166" s="342"/>
      <c r="Q166" s="342"/>
      <c r="R166" s="342"/>
      <c r="S166" s="342"/>
      <c r="T166" s="342"/>
      <c r="U166" s="342"/>
      <c r="V166" s="342"/>
      <c r="W166" s="342"/>
      <c r="X166" s="342"/>
      <c r="Y166" s="342"/>
      <c r="Z166" s="342"/>
      <c r="AA166" s="342"/>
      <c r="AB166" s="342"/>
      <c r="AC166" s="342"/>
      <c r="AD166" s="342"/>
      <c r="AE166" s="342"/>
      <c r="AF166" s="342"/>
      <c r="AG166" s="342"/>
      <c r="AH166" s="342"/>
      <c r="AI166" s="342"/>
      <c r="AJ166" s="342"/>
      <c r="AK166" s="342"/>
      <c r="AL166" s="342"/>
      <c r="AM166" s="342"/>
      <c r="AN166" s="342"/>
      <c r="AO166" s="342"/>
      <c r="AP166" s="342"/>
      <c r="AQ166" s="342"/>
      <c r="AR166" s="342"/>
      <c r="AS166" s="342"/>
      <c r="AT166" s="342"/>
      <c r="AU166" s="342"/>
      <c r="AV166" s="342"/>
      <c r="AW166" s="342"/>
      <c r="AX166" s="342"/>
    </row>
    <row r="167" spans="1:50" customFormat="1" ht="13" x14ac:dyDescent="0.15">
      <c r="A167" s="342"/>
      <c r="B167" s="342"/>
      <c r="C167" s="342"/>
      <c r="D167" s="342"/>
      <c r="E167" s="342"/>
      <c r="F167" s="342"/>
      <c r="G167" s="342"/>
      <c r="H167" s="342"/>
      <c r="I167" s="342"/>
      <c r="J167" s="342"/>
      <c r="K167" s="342"/>
      <c r="L167" s="342"/>
      <c r="M167" s="342"/>
      <c r="N167" s="342"/>
      <c r="O167" s="342"/>
      <c r="P167" s="342"/>
      <c r="Q167" s="342"/>
      <c r="R167" s="342"/>
      <c r="S167" s="342"/>
      <c r="T167" s="342"/>
      <c r="U167" s="342"/>
      <c r="V167" s="342"/>
      <c r="W167" s="342"/>
      <c r="X167" s="342"/>
      <c r="Y167" s="342"/>
      <c r="Z167" s="342"/>
      <c r="AA167" s="342"/>
      <c r="AB167" s="342"/>
      <c r="AC167" s="342"/>
      <c r="AD167" s="342"/>
      <c r="AE167" s="342"/>
      <c r="AF167" s="342"/>
      <c r="AG167" s="342"/>
      <c r="AH167" s="342"/>
      <c r="AI167" s="342"/>
      <c r="AJ167" s="342"/>
      <c r="AK167" s="342"/>
      <c r="AL167" s="342"/>
      <c r="AM167" s="342"/>
      <c r="AN167" s="342"/>
      <c r="AO167" s="342"/>
      <c r="AP167" s="342"/>
      <c r="AQ167" s="342"/>
      <c r="AR167" s="342"/>
      <c r="AS167" s="342"/>
      <c r="AT167" s="342"/>
      <c r="AU167" s="342"/>
      <c r="AV167" s="342"/>
      <c r="AW167" s="342"/>
      <c r="AX167" s="342"/>
    </row>
    <row r="168" spans="1:50" customFormat="1" ht="13" x14ac:dyDescent="0.15">
      <c r="A168" s="342"/>
      <c r="B168" s="342"/>
      <c r="C168" s="342"/>
      <c r="D168" s="342"/>
      <c r="E168" s="342"/>
      <c r="F168" s="342"/>
      <c r="G168" s="342"/>
      <c r="H168" s="342"/>
      <c r="I168" s="342"/>
      <c r="J168" s="342"/>
      <c r="K168" s="342"/>
      <c r="L168" s="342"/>
      <c r="M168" s="342"/>
      <c r="N168" s="342"/>
      <c r="O168" s="342"/>
      <c r="P168" s="342"/>
      <c r="Q168" s="342"/>
      <c r="R168" s="342"/>
      <c r="S168" s="342"/>
      <c r="T168" s="342"/>
      <c r="U168" s="342"/>
      <c r="V168" s="342"/>
      <c r="W168" s="342"/>
      <c r="X168" s="342"/>
      <c r="Y168" s="342"/>
      <c r="Z168" s="342"/>
      <c r="AA168" s="342"/>
      <c r="AB168" s="342"/>
      <c r="AC168" s="342"/>
      <c r="AD168" s="342"/>
      <c r="AE168" s="342"/>
      <c r="AF168" s="342"/>
      <c r="AG168" s="342"/>
      <c r="AH168" s="342"/>
      <c r="AI168" s="342"/>
      <c r="AJ168" s="342"/>
      <c r="AK168" s="342"/>
      <c r="AL168" s="342"/>
      <c r="AM168" s="342"/>
      <c r="AN168" s="342"/>
      <c r="AO168" s="342"/>
      <c r="AP168" s="342"/>
      <c r="AQ168" s="342"/>
      <c r="AR168" s="342"/>
      <c r="AS168" s="342"/>
      <c r="AT168" s="342"/>
      <c r="AU168" s="342"/>
      <c r="AV168" s="342"/>
      <c r="AW168" s="342"/>
      <c r="AX168" s="342"/>
    </row>
    <row r="169" spans="1:50" customFormat="1" ht="13" x14ac:dyDescent="0.15">
      <c r="A169" s="342"/>
      <c r="B169" s="342"/>
      <c r="C169" s="342"/>
      <c r="D169" s="342"/>
      <c r="E169" s="342"/>
      <c r="F169" s="342"/>
      <c r="G169" s="342"/>
      <c r="H169" s="342"/>
      <c r="I169" s="342"/>
      <c r="J169" s="342"/>
      <c r="K169" s="342"/>
      <c r="L169" s="342"/>
      <c r="M169" s="342"/>
      <c r="N169" s="342"/>
      <c r="O169" s="342"/>
      <c r="P169" s="342"/>
      <c r="Q169" s="342"/>
      <c r="R169" s="342"/>
      <c r="S169" s="342"/>
      <c r="T169" s="342"/>
      <c r="U169" s="342"/>
      <c r="V169" s="342"/>
      <c r="W169" s="342"/>
      <c r="X169" s="342"/>
      <c r="Y169" s="342"/>
      <c r="Z169" s="342"/>
      <c r="AA169" s="342"/>
      <c r="AB169" s="342"/>
      <c r="AC169" s="342"/>
      <c r="AD169" s="342"/>
      <c r="AE169" s="342"/>
      <c r="AF169" s="342"/>
      <c r="AG169" s="342"/>
      <c r="AH169" s="342"/>
      <c r="AI169" s="342"/>
      <c r="AJ169" s="342"/>
      <c r="AK169" s="342"/>
      <c r="AL169" s="342"/>
      <c r="AM169" s="342"/>
      <c r="AN169" s="342"/>
      <c r="AO169" s="342"/>
      <c r="AP169" s="342"/>
      <c r="AQ169" s="342"/>
      <c r="AR169" s="342"/>
      <c r="AS169" s="342"/>
      <c r="AT169" s="342"/>
      <c r="AU169" s="342"/>
      <c r="AV169" s="342"/>
      <c r="AW169" s="342"/>
      <c r="AX169" s="342"/>
    </row>
    <row r="170" spans="1:50" customFormat="1" ht="13" x14ac:dyDescent="0.15">
      <c r="A170" s="342"/>
      <c r="B170" s="342"/>
      <c r="C170" s="342"/>
      <c r="D170" s="342"/>
      <c r="E170" s="342"/>
      <c r="F170" s="342"/>
      <c r="G170" s="342"/>
      <c r="H170" s="342"/>
      <c r="I170" s="342"/>
      <c r="J170" s="342"/>
      <c r="K170" s="342"/>
      <c r="L170" s="342"/>
      <c r="M170" s="342"/>
      <c r="N170" s="342"/>
      <c r="O170" s="342"/>
      <c r="P170" s="342"/>
      <c r="Q170" s="342"/>
      <c r="R170" s="342"/>
      <c r="S170" s="342"/>
      <c r="T170" s="342"/>
      <c r="U170" s="342"/>
      <c r="V170" s="342"/>
      <c r="W170" s="342"/>
      <c r="X170" s="342"/>
      <c r="Y170" s="342"/>
      <c r="Z170" s="342"/>
      <c r="AA170" s="342"/>
      <c r="AB170" s="342"/>
      <c r="AC170" s="342"/>
      <c r="AD170" s="342"/>
      <c r="AE170" s="342"/>
      <c r="AF170" s="342"/>
      <c r="AG170" s="342"/>
      <c r="AH170" s="342"/>
      <c r="AI170" s="342"/>
      <c r="AJ170" s="342"/>
      <c r="AK170" s="342"/>
      <c r="AL170" s="342"/>
      <c r="AM170" s="342"/>
      <c r="AN170" s="342"/>
      <c r="AO170" s="342"/>
      <c r="AP170" s="342"/>
      <c r="AQ170" s="342"/>
      <c r="AR170" s="342"/>
      <c r="AS170" s="342"/>
      <c r="AT170" s="342"/>
      <c r="AU170" s="342"/>
      <c r="AV170" s="342"/>
      <c r="AW170" s="342"/>
      <c r="AX170" s="342"/>
    </row>
    <row r="171" spans="1:50" customFormat="1" ht="13" x14ac:dyDescent="0.15">
      <c r="A171" s="342"/>
      <c r="B171" s="342"/>
      <c r="C171" s="342"/>
      <c r="D171" s="342"/>
      <c r="E171" s="342"/>
      <c r="F171" s="342"/>
      <c r="G171" s="342"/>
      <c r="H171" s="342"/>
      <c r="I171" s="342"/>
      <c r="J171" s="342"/>
      <c r="K171" s="342"/>
      <c r="L171" s="342"/>
      <c r="M171" s="342"/>
      <c r="N171" s="342"/>
      <c r="O171" s="342"/>
      <c r="P171" s="342"/>
      <c r="Q171" s="342"/>
      <c r="R171" s="342"/>
      <c r="S171" s="342"/>
      <c r="T171" s="342"/>
      <c r="U171" s="342"/>
      <c r="V171" s="342"/>
      <c r="W171" s="342"/>
      <c r="X171" s="342"/>
      <c r="Y171" s="342"/>
      <c r="Z171" s="342"/>
      <c r="AA171" s="342"/>
      <c r="AB171" s="342"/>
      <c r="AC171" s="342"/>
      <c r="AD171" s="342"/>
      <c r="AE171" s="342"/>
      <c r="AF171" s="342"/>
      <c r="AG171" s="342"/>
      <c r="AH171" s="342"/>
      <c r="AI171" s="342"/>
      <c r="AJ171" s="342"/>
      <c r="AK171" s="342"/>
      <c r="AL171" s="342"/>
      <c r="AM171" s="342"/>
      <c r="AN171" s="342"/>
      <c r="AO171" s="342"/>
      <c r="AP171" s="342"/>
      <c r="AQ171" s="342"/>
      <c r="AR171" s="342"/>
      <c r="AS171" s="342"/>
      <c r="AT171" s="342"/>
      <c r="AU171" s="342"/>
      <c r="AV171" s="342"/>
      <c r="AW171" s="342"/>
      <c r="AX171" s="342"/>
    </row>
    <row r="172" spans="1:50" customFormat="1" ht="13" x14ac:dyDescent="0.15">
      <c r="A172" s="342"/>
      <c r="B172" s="342"/>
      <c r="C172" s="342"/>
      <c r="D172" s="342"/>
      <c r="E172" s="342"/>
      <c r="F172" s="342"/>
      <c r="G172" s="342"/>
      <c r="H172" s="342"/>
      <c r="I172" s="342"/>
      <c r="J172" s="342"/>
      <c r="K172" s="342"/>
      <c r="L172" s="342"/>
      <c r="M172" s="342"/>
      <c r="N172" s="342"/>
      <c r="O172" s="342"/>
      <c r="P172" s="342"/>
      <c r="Q172" s="342"/>
      <c r="R172" s="342"/>
      <c r="S172" s="342"/>
      <c r="T172" s="342"/>
      <c r="U172" s="342"/>
      <c r="V172" s="342"/>
      <c r="W172" s="342"/>
      <c r="X172" s="342"/>
      <c r="Y172" s="342"/>
      <c r="Z172" s="342"/>
      <c r="AA172" s="342"/>
      <c r="AB172" s="342"/>
      <c r="AC172" s="342"/>
      <c r="AD172" s="342"/>
      <c r="AE172" s="342"/>
      <c r="AF172" s="342"/>
      <c r="AG172" s="342"/>
      <c r="AH172" s="342"/>
      <c r="AI172" s="342"/>
      <c r="AJ172" s="342"/>
      <c r="AK172" s="342"/>
      <c r="AL172" s="342"/>
      <c r="AM172" s="342"/>
      <c r="AN172" s="342"/>
      <c r="AO172" s="342"/>
      <c r="AP172" s="342"/>
      <c r="AQ172" s="342"/>
      <c r="AR172" s="342"/>
      <c r="AS172" s="342"/>
      <c r="AT172" s="342"/>
      <c r="AU172" s="342"/>
      <c r="AV172" s="342"/>
      <c r="AW172" s="342"/>
      <c r="AX172" s="342"/>
    </row>
    <row r="173" spans="1:50" customFormat="1" ht="13" x14ac:dyDescent="0.15">
      <c r="A173" s="342"/>
      <c r="B173" s="342"/>
      <c r="C173" s="342"/>
      <c r="D173" s="342"/>
      <c r="E173" s="342"/>
      <c r="F173" s="342"/>
      <c r="G173" s="342"/>
      <c r="H173" s="342"/>
      <c r="I173" s="342"/>
      <c r="J173" s="342"/>
      <c r="K173" s="342"/>
      <c r="L173" s="342"/>
      <c r="M173" s="342"/>
      <c r="N173" s="342"/>
      <c r="O173" s="342"/>
      <c r="P173" s="342"/>
      <c r="Q173" s="342"/>
      <c r="R173" s="342"/>
      <c r="S173" s="342"/>
      <c r="T173" s="342"/>
      <c r="U173" s="342"/>
      <c r="V173" s="342"/>
      <c r="W173" s="342"/>
      <c r="X173" s="342"/>
      <c r="Y173" s="342"/>
      <c r="Z173" s="342"/>
      <c r="AA173" s="342"/>
      <c r="AB173" s="342"/>
      <c r="AC173" s="342"/>
      <c r="AD173" s="342"/>
      <c r="AE173" s="342"/>
      <c r="AF173" s="342"/>
      <c r="AG173" s="342"/>
      <c r="AH173" s="342"/>
      <c r="AI173" s="342"/>
      <c r="AJ173" s="342"/>
      <c r="AK173" s="342"/>
      <c r="AL173" s="342"/>
      <c r="AM173" s="342"/>
      <c r="AN173" s="342"/>
      <c r="AO173" s="342"/>
      <c r="AP173" s="342"/>
      <c r="AQ173" s="342"/>
      <c r="AR173" s="342"/>
      <c r="AS173" s="342"/>
      <c r="AT173" s="342"/>
      <c r="AU173" s="342"/>
      <c r="AV173" s="342"/>
      <c r="AW173" s="342"/>
      <c r="AX173" s="342"/>
    </row>
    <row r="174" spans="1:50" customFormat="1" ht="13" x14ac:dyDescent="0.15">
      <c r="A174" s="342"/>
      <c r="B174" s="342"/>
      <c r="C174" s="342"/>
      <c r="D174" s="342"/>
      <c r="E174" s="342"/>
      <c r="F174" s="342"/>
      <c r="G174" s="342"/>
      <c r="H174" s="342"/>
      <c r="I174" s="342"/>
      <c r="J174" s="342"/>
      <c r="K174" s="342"/>
      <c r="L174" s="342"/>
      <c r="M174" s="342"/>
      <c r="N174" s="342"/>
      <c r="O174" s="342"/>
      <c r="P174" s="342"/>
      <c r="Q174" s="342"/>
      <c r="R174" s="342"/>
      <c r="S174" s="342"/>
      <c r="T174" s="342"/>
      <c r="U174" s="342"/>
      <c r="V174" s="342"/>
      <c r="W174" s="342"/>
      <c r="X174" s="342"/>
      <c r="Y174" s="342"/>
      <c r="Z174" s="342"/>
      <c r="AA174" s="342"/>
      <c r="AB174" s="342"/>
      <c r="AC174" s="342"/>
      <c r="AD174" s="342"/>
      <c r="AE174" s="342"/>
      <c r="AF174" s="342"/>
      <c r="AG174" s="342"/>
      <c r="AH174" s="342"/>
      <c r="AI174" s="342"/>
      <c r="AJ174" s="342"/>
      <c r="AK174" s="342"/>
      <c r="AL174" s="342"/>
      <c r="AM174" s="342"/>
      <c r="AN174" s="342"/>
      <c r="AO174" s="342"/>
      <c r="AP174" s="342"/>
      <c r="AQ174" s="342"/>
      <c r="AR174" s="342"/>
      <c r="AS174" s="342"/>
      <c r="AT174" s="342"/>
      <c r="AU174" s="342"/>
      <c r="AV174" s="342"/>
      <c r="AW174" s="342"/>
      <c r="AX174" s="342"/>
    </row>
    <row r="175" spans="1:50" customFormat="1" ht="13" x14ac:dyDescent="0.15">
      <c r="A175" s="342"/>
      <c r="B175" s="342"/>
      <c r="C175" s="342"/>
      <c r="D175" s="342"/>
      <c r="E175" s="342"/>
      <c r="F175" s="342"/>
      <c r="G175" s="342"/>
      <c r="H175" s="342"/>
      <c r="I175" s="342"/>
      <c r="J175" s="342"/>
      <c r="K175" s="342"/>
      <c r="L175" s="342"/>
      <c r="M175" s="342"/>
      <c r="N175" s="342"/>
      <c r="O175" s="342"/>
      <c r="P175" s="342"/>
      <c r="Q175" s="342"/>
      <c r="R175" s="342"/>
      <c r="S175" s="342"/>
      <c r="T175" s="342"/>
      <c r="U175" s="342"/>
      <c r="V175" s="342"/>
      <c r="W175" s="342"/>
      <c r="X175" s="342"/>
      <c r="Y175" s="342"/>
      <c r="Z175" s="342"/>
      <c r="AA175" s="342"/>
      <c r="AB175" s="342"/>
      <c r="AC175" s="342"/>
      <c r="AD175" s="342"/>
      <c r="AE175" s="342"/>
      <c r="AF175" s="342"/>
      <c r="AG175" s="342"/>
      <c r="AH175" s="342"/>
      <c r="AI175" s="342"/>
      <c r="AJ175" s="342"/>
      <c r="AK175" s="342"/>
      <c r="AL175" s="342"/>
      <c r="AM175" s="342"/>
      <c r="AN175" s="342"/>
      <c r="AO175" s="342"/>
      <c r="AP175" s="342"/>
      <c r="AQ175" s="342"/>
      <c r="AR175" s="342"/>
      <c r="AS175" s="342"/>
      <c r="AT175" s="342"/>
      <c r="AU175" s="342"/>
      <c r="AV175" s="342"/>
      <c r="AW175" s="342"/>
      <c r="AX175" s="342"/>
    </row>
    <row r="176" spans="1:50" customFormat="1" ht="13" x14ac:dyDescent="0.15">
      <c r="A176" s="342"/>
      <c r="B176" s="342"/>
      <c r="C176" s="342"/>
      <c r="D176" s="342"/>
      <c r="E176" s="342"/>
      <c r="F176" s="342"/>
      <c r="G176" s="342"/>
      <c r="H176" s="342"/>
      <c r="I176" s="342"/>
      <c r="J176" s="342"/>
      <c r="K176" s="342"/>
      <c r="L176" s="342"/>
      <c r="M176" s="342"/>
      <c r="N176" s="342"/>
      <c r="O176" s="342"/>
      <c r="P176" s="342"/>
      <c r="Q176" s="342"/>
      <c r="R176" s="342"/>
      <c r="S176" s="342"/>
      <c r="T176" s="342"/>
      <c r="U176" s="342"/>
      <c r="V176" s="342"/>
      <c r="W176" s="342"/>
      <c r="X176" s="342"/>
      <c r="Y176" s="342"/>
      <c r="Z176" s="342"/>
      <c r="AA176" s="342"/>
      <c r="AB176" s="342"/>
      <c r="AC176" s="342"/>
      <c r="AD176" s="342"/>
      <c r="AE176" s="342"/>
      <c r="AF176" s="342"/>
      <c r="AG176" s="342"/>
      <c r="AH176" s="342"/>
      <c r="AI176" s="342"/>
      <c r="AJ176" s="342"/>
      <c r="AK176" s="342"/>
      <c r="AL176" s="342"/>
      <c r="AM176" s="342"/>
      <c r="AN176" s="342"/>
      <c r="AO176" s="342"/>
      <c r="AP176" s="342"/>
      <c r="AQ176" s="342"/>
      <c r="AR176" s="342"/>
      <c r="AS176" s="342"/>
      <c r="AT176" s="342"/>
      <c r="AU176" s="342"/>
      <c r="AV176" s="342"/>
      <c r="AW176" s="342"/>
      <c r="AX176" s="342"/>
    </row>
    <row r="177" spans="1:50" customFormat="1" ht="13" x14ac:dyDescent="0.15">
      <c r="A177" s="342"/>
      <c r="B177" s="342"/>
      <c r="C177" s="342"/>
      <c r="D177" s="342"/>
      <c r="E177" s="342"/>
      <c r="F177" s="342"/>
      <c r="G177" s="342"/>
      <c r="H177" s="342"/>
      <c r="I177" s="342"/>
      <c r="J177" s="342"/>
      <c r="K177" s="342"/>
      <c r="L177" s="342"/>
      <c r="M177" s="342"/>
      <c r="N177" s="342"/>
      <c r="O177" s="342"/>
      <c r="P177" s="342"/>
      <c r="Q177" s="342"/>
      <c r="R177" s="342"/>
      <c r="S177" s="342"/>
      <c r="T177" s="342"/>
      <c r="U177" s="342"/>
      <c r="V177" s="342"/>
      <c r="W177" s="342"/>
      <c r="X177" s="342"/>
      <c r="Y177" s="342"/>
      <c r="Z177" s="342"/>
      <c r="AA177" s="342"/>
      <c r="AB177" s="342"/>
      <c r="AC177" s="342"/>
      <c r="AD177" s="342"/>
      <c r="AE177" s="342"/>
      <c r="AF177" s="342"/>
      <c r="AG177" s="342"/>
      <c r="AH177" s="342"/>
      <c r="AI177" s="342"/>
      <c r="AJ177" s="342"/>
      <c r="AK177" s="342"/>
      <c r="AL177" s="342"/>
      <c r="AM177" s="342"/>
      <c r="AN177" s="342"/>
      <c r="AO177" s="342"/>
      <c r="AP177" s="342"/>
      <c r="AQ177" s="342"/>
      <c r="AR177" s="342"/>
      <c r="AS177" s="342"/>
      <c r="AT177" s="342"/>
      <c r="AU177" s="342"/>
      <c r="AV177" s="342"/>
      <c r="AW177" s="342"/>
      <c r="AX177" s="342"/>
    </row>
    <row r="178" spans="1:50" customFormat="1" ht="13" x14ac:dyDescent="0.15">
      <c r="A178" s="342"/>
      <c r="B178" s="342"/>
      <c r="C178" s="342"/>
      <c r="D178" s="342"/>
      <c r="E178" s="342"/>
      <c r="F178" s="342"/>
      <c r="G178" s="342"/>
      <c r="H178" s="342"/>
      <c r="I178" s="342"/>
      <c r="J178" s="342"/>
      <c r="K178" s="342"/>
      <c r="L178" s="342"/>
      <c r="M178" s="342"/>
      <c r="N178" s="342"/>
      <c r="O178" s="342"/>
      <c r="P178" s="342"/>
      <c r="Q178" s="342"/>
      <c r="R178" s="342"/>
      <c r="S178" s="342"/>
      <c r="T178" s="342"/>
      <c r="U178" s="342"/>
      <c r="V178" s="342"/>
      <c r="W178" s="342"/>
      <c r="X178" s="342"/>
      <c r="Y178" s="342"/>
      <c r="Z178" s="342"/>
      <c r="AA178" s="342"/>
      <c r="AB178" s="342"/>
      <c r="AC178" s="342"/>
      <c r="AD178" s="342"/>
      <c r="AE178" s="342"/>
      <c r="AF178" s="342"/>
      <c r="AG178" s="342"/>
      <c r="AH178" s="342"/>
      <c r="AI178" s="342"/>
      <c r="AJ178" s="342"/>
      <c r="AK178" s="342"/>
      <c r="AL178" s="342"/>
      <c r="AM178" s="342"/>
      <c r="AN178" s="342"/>
      <c r="AO178" s="342"/>
      <c r="AP178" s="342"/>
      <c r="AQ178" s="342"/>
      <c r="AR178" s="342"/>
      <c r="AS178" s="342"/>
      <c r="AT178" s="342"/>
      <c r="AU178" s="342"/>
      <c r="AV178" s="342"/>
      <c r="AW178" s="342"/>
      <c r="AX178" s="342"/>
    </row>
    <row r="179" spans="1:50" customFormat="1" ht="13" x14ac:dyDescent="0.15">
      <c r="A179" s="342"/>
      <c r="B179" s="342"/>
      <c r="C179" s="342"/>
      <c r="D179" s="342"/>
      <c r="E179" s="342"/>
      <c r="F179" s="342"/>
      <c r="G179" s="342"/>
      <c r="H179" s="342"/>
      <c r="I179" s="342"/>
      <c r="J179" s="342"/>
      <c r="K179" s="342"/>
      <c r="L179" s="342"/>
      <c r="M179" s="342"/>
      <c r="N179" s="342"/>
      <c r="O179" s="342"/>
      <c r="P179" s="342"/>
      <c r="Q179" s="342"/>
      <c r="R179" s="342"/>
      <c r="S179" s="342"/>
      <c r="T179" s="342"/>
      <c r="U179" s="342"/>
      <c r="V179" s="342"/>
      <c r="W179" s="342"/>
      <c r="X179" s="342"/>
      <c r="Y179" s="342"/>
      <c r="Z179" s="342"/>
      <c r="AA179" s="342"/>
      <c r="AB179" s="342"/>
      <c r="AC179" s="342"/>
      <c r="AD179" s="342"/>
      <c r="AE179" s="342"/>
      <c r="AF179" s="342"/>
      <c r="AG179" s="342"/>
      <c r="AH179" s="342"/>
      <c r="AI179" s="342"/>
      <c r="AJ179" s="342"/>
      <c r="AK179" s="342"/>
      <c r="AL179" s="342"/>
      <c r="AM179" s="342"/>
      <c r="AN179" s="342"/>
      <c r="AO179" s="342"/>
      <c r="AP179" s="342"/>
      <c r="AQ179" s="342"/>
      <c r="AR179" s="342"/>
      <c r="AS179" s="342"/>
      <c r="AT179" s="342"/>
      <c r="AU179" s="342"/>
      <c r="AV179" s="342"/>
      <c r="AW179" s="342"/>
      <c r="AX179" s="342"/>
    </row>
    <row r="180" spans="1:50" customFormat="1" ht="13" x14ac:dyDescent="0.15">
      <c r="A180" s="342"/>
      <c r="B180" s="342"/>
      <c r="C180" s="342"/>
      <c r="D180" s="342"/>
      <c r="E180" s="342"/>
      <c r="F180" s="342"/>
      <c r="G180" s="342"/>
      <c r="H180" s="342"/>
      <c r="I180" s="342"/>
      <c r="J180" s="342"/>
      <c r="K180" s="342"/>
      <c r="L180" s="342"/>
      <c r="M180" s="342"/>
      <c r="N180" s="342"/>
      <c r="O180" s="342"/>
      <c r="P180" s="342"/>
      <c r="Q180" s="342"/>
      <c r="R180" s="342"/>
      <c r="S180" s="342"/>
      <c r="T180" s="342"/>
      <c r="U180" s="342"/>
      <c r="V180" s="342"/>
      <c r="W180" s="342"/>
      <c r="X180" s="342"/>
      <c r="Y180" s="342"/>
      <c r="Z180" s="342"/>
      <c r="AA180" s="342"/>
      <c r="AB180" s="342"/>
      <c r="AC180" s="342"/>
      <c r="AD180" s="342"/>
      <c r="AE180" s="342"/>
      <c r="AF180" s="342"/>
      <c r="AG180" s="342"/>
      <c r="AH180" s="342"/>
      <c r="AI180" s="342"/>
      <c r="AJ180" s="342"/>
      <c r="AK180" s="342"/>
      <c r="AL180" s="342"/>
      <c r="AM180" s="342"/>
      <c r="AN180" s="342"/>
      <c r="AO180" s="342"/>
      <c r="AP180" s="342"/>
      <c r="AQ180" s="342"/>
      <c r="AR180" s="342"/>
      <c r="AS180" s="342"/>
      <c r="AT180" s="342"/>
      <c r="AU180" s="342"/>
      <c r="AV180" s="342"/>
      <c r="AW180" s="342"/>
      <c r="AX180" s="342"/>
    </row>
    <row r="181" spans="1:50" customFormat="1" ht="13" x14ac:dyDescent="0.15">
      <c r="A181" s="342"/>
      <c r="B181" s="342"/>
      <c r="C181" s="342"/>
      <c r="D181" s="342"/>
      <c r="E181" s="342"/>
      <c r="F181" s="342"/>
      <c r="G181" s="342"/>
      <c r="H181" s="342"/>
      <c r="I181" s="342"/>
      <c r="J181" s="342"/>
      <c r="K181" s="342"/>
      <c r="L181" s="342"/>
      <c r="M181" s="342"/>
      <c r="N181" s="342"/>
      <c r="O181" s="342"/>
      <c r="P181" s="342"/>
      <c r="Q181" s="342"/>
      <c r="R181" s="342"/>
      <c r="S181" s="342"/>
      <c r="T181" s="342"/>
      <c r="U181" s="342"/>
      <c r="V181" s="342"/>
      <c r="W181" s="342"/>
      <c r="X181" s="342"/>
      <c r="Y181" s="342"/>
      <c r="Z181" s="342"/>
      <c r="AA181" s="342"/>
      <c r="AB181" s="342"/>
      <c r="AC181" s="342"/>
      <c r="AD181" s="342"/>
      <c r="AE181" s="342"/>
      <c r="AF181" s="342"/>
      <c r="AG181" s="342"/>
      <c r="AH181" s="342"/>
      <c r="AI181" s="342"/>
      <c r="AJ181" s="342"/>
      <c r="AK181" s="342"/>
      <c r="AL181" s="342"/>
      <c r="AM181" s="342"/>
      <c r="AN181" s="342"/>
      <c r="AO181" s="342"/>
      <c r="AP181" s="342"/>
      <c r="AQ181" s="342"/>
      <c r="AR181" s="342"/>
      <c r="AS181" s="342"/>
      <c r="AT181" s="342"/>
      <c r="AU181" s="342"/>
      <c r="AV181" s="342"/>
      <c r="AW181" s="342"/>
      <c r="AX181" s="342"/>
    </row>
    <row r="182" spans="1:50" customFormat="1" ht="13" x14ac:dyDescent="0.15">
      <c r="A182" s="342"/>
      <c r="B182" s="342"/>
      <c r="C182" s="342"/>
      <c r="D182" s="342"/>
      <c r="E182" s="342"/>
      <c r="F182" s="342"/>
      <c r="G182" s="342"/>
      <c r="H182" s="342"/>
      <c r="I182" s="342"/>
      <c r="J182" s="342"/>
      <c r="K182" s="342"/>
      <c r="L182" s="342"/>
      <c r="M182" s="342"/>
      <c r="N182" s="342"/>
      <c r="O182" s="342"/>
      <c r="P182" s="342"/>
      <c r="Q182" s="342"/>
      <c r="R182" s="342"/>
      <c r="S182" s="342"/>
      <c r="T182" s="342"/>
      <c r="U182" s="342"/>
      <c r="V182" s="342"/>
      <c r="W182" s="342"/>
      <c r="X182" s="342"/>
      <c r="Y182" s="342"/>
      <c r="Z182" s="342"/>
      <c r="AA182" s="342"/>
      <c r="AB182" s="342"/>
      <c r="AC182" s="342"/>
      <c r="AD182" s="342"/>
      <c r="AE182" s="342"/>
      <c r="AF182" s="342"/>
      <c r="AG182" s="342"/>
      <c r="AH182" s="342"/>
      <c r="AI182" s="342"/>
      <c r="AJ182" s="342"/>
      <c r="AK182" s="342"/>
      <c r="AL182" s="342"/>
      <c r="AM182" s="342"/>
      <c r="AN182" s="342"/>
      <c r="AO182" s="342"/>
      <c r="AP182" s="342"/>
      <c r="AQ182" s="342"/>
      <c r="AR182" s="342"/>
      <c r="AS182" s="342"/>
      <c r="AT182" s="342"/>
      <c r="AU182" s="342"/>
      <c r="AV182" s="342"/>
      <c r="AW182" s="342"/>
      <c r="AX182" s="342"/>
    </row>
    <row r="183" spans="1:50" customFormat="1" ht="13" x14ac:dyDescent="0.15">
      <c r="A183" s="342"/>
      <c r="B183" s="342"/>
      <c r="C183" s="342"/>
      <c r="D183" s="342"/>
      <c r="E183" s="342"/>
      <c r="F183" s="342"/>
      <c r="G183" s="342"/>
      <c r="H183" s="342"/>
      <c r="I183" s="342"/>
      <c r="J183" s="342"/>
      <c r="K183" s="342"/>
      <c r="L183" s="342"/>
      <c r="M183" s="342"/>
      <c r="N183" s="342"/>
      <c r="O183" s="342"/>
      <c r="P183" s="342"/>
      <c r="Q183" s="342"/>
      <c r="R183" s="342"/>
      <c r="S183" s="342"/>
      <c r="T183" s="342"/>
      <c r="U183" s="342"/>
      <c r="V183" s="342"/>
      <c r="W183" s="342"/>
      <c r="X183" s="342"/>
      <c r="Y183" s="342"/>
      <c r="Z183" s="342"/>
      <c r="AA183" s="342"/>
      <c r="AB183" s="342"/>
      <c r="AC183" s="342"/>
      <c r="AD183" s="342"/>
      <c r="AE183" s="342"/>
      <c r="AF183" s="342"/>
      <c r="AG183" s="342"/>
      <c r="AH183" s="342"/>
      <c r="AI183" s="342"/>
      <c r="AJ183" s="342"/>
      <c r="AK183" s="342"/>
      <c r="AL183" s="342"/>
      <c r="AM183" s="342"/>
      <c r="AN183" s="342"/>
      <c r="AO183" s="342"/>
      <c r="AP183" s="342"/>
      <c r="AQ183" s="342"/>
      <c r="AR183" s="342"/>
      <c r="AS183" s="342"/>
      <c r="AT183" s="342"/>
      <c r="AU183" s="342"/>
      <c r="AV183" s="342"/>
      <c r="AW183" s="342"/>
      <c r="AX183" s="342"/>
    </row>
    <row r="184" spans="1:50" customFormat="1" ht="13" x14ac:dyDescent="0.15">
      <c r="A184" s="342"/>
      <c r="B184" s="342"/>
      <c r="C184" s="342"/>
      <c r="D184" s="342"/>
      <c r="E184" s="342"/>
      <c r="F184" s="342"/>
      <c r="G184" s="342"/>
      <c r="H184" s="342"/>
      <c r="I184" s="342"/>
      <c r="J184" s="342"/>
      <c r="K184" s="342"/>
      <c r="L184" s="342"/>
      <c r="M184" s="342"/>
      <c r="N184" s="342"/>
      <c r="O184" s="342"/>
      <c r="P184" s="342"/>
      <c r="Q184" s="342"/>
      <c r="R184" s="342"/>
      <c r="S184" s="342"/>
      <c r="T184" s="342"/>
      <c r="U184" s="342"/>
      <c r="V184" s="342"/>
      <c r="W184" s="342"/>
      <c r="X184" s="342"/>
      <c r="Y184" s="342"/>
      <c r="Z184" s="342"/>
      <c r="AA184" s="342"/>
      <c r="AB184" s="342"/>
      <c r="AC184" s="342"/>
      <c r="AD184" s="342"/>
      <c r="AE184" s="342"/>
      <c r="AF184" s="342"/>
      <c r="AG184" s="342"/>
      <c r="AH184" s="342"/>
      <c r="AI184" s="342"/>
      <c r="AJ184" s="342"/>
      <c r="AK184" s="342"/>
      <c r="AL184" s="342"/>
      <c r="AM184" s="342"/>
      <c r="AN184" s="342"/>
      <c r="AO184" s="342"/>
      <c r="AP184" s="342"/>
      <c r="AQ184" s="342"/>
      <c r="AR184" s="342"/>
      <c r="AS184" s="342"/>
      <c r="AT184" s="342"/>
      <c r="AU184" s="342"/>
      <c r="AV184" s="342"/>
      <c r="AW184" s="342"/>
      <c r="AX184" s="342"/>
    </row>
    <row r="185" spans="1:50" customFormat="1" ht="13" x14ac:dyDescent="0.15">
      <c r="A185" s="342"/>
      <c r="B185" s="342"/>
      <c r="C185" s="342"/>
      <c r="D185" s="342"/>
      <c r="E185" s="342"/>
      <c r="F185" s="342"/>
      <c r="G185" s="342"/>
      <c r="H185" s="342"/>
      <c r="I185" s="342"/>
      <c r="J185" s="342"/>
      <c r="K185" s="342"/>
      <c r="L185" s="342"/>
      <c r="M185" s="342"/>
      <c r="N185" s="342"/>
      <c r="O185" s="342"/>
      <c r="P185" s="342"/>
      <c r="Q185" s="342"/>
      <c r="R185" s="342"/>
      <c r="S185" s="342"/>
      <c r="T185" s="342"/>
      <c r="U185" s="342"/>
      <c r="V185" s="342"/>
      <c r="W185" s="342"/>
      <c r="X185" s="342"/>
      <c r="Y185" s="342"/>
      <c r="Z185" s="342"/>
      <c r="AA185" s="342"/>
      <c r="AB185" s="342"/>
      <c r="AC185" s="342"/>
      <c r="AD185" s="342"/>
      <c r="AE185" s="342"/>
      <c r="AF185" s="342"/>
      <c r="AG185" s="342"/>
      <c r="AH185" s="342"/>
      <c r="AI185" s="342"/>
      <c r="AJ185" s="342"/>
      <c r="AK185" s="342"/>
      <c r="AL185" s="342"/>
      <c r="AM185" s="342"/>
      <c r="AN185" s="342"/>
      <c r="AO185" s="342"/>
      <c r="AP185" s="342"/>
      <c r="AQ185" s="342"/>
      <c r="AR185" s="342"/>
      <c r="AS185" s="342"/>
      <c r="AT185" s="342"/>
      <c r="AU185" s="342"/>
      <c r="AV185" s="342"/>
      <c r="AW185" s="342"/>
      <c r="AX185" s="342"/>
    </row>
    <row r="186" spans="1:50" customFormat="1" ht="13" x14ac:dyDescent="0.15"/>
    <row r="187" spans="1:50" customFormat="1" ht="13" x14ac:dyDescent="0.15"/>
    <row r="188" spans="1:50" customFormat="1" ht="13" x14ac:dyDescent="0.15"/>
    <row r="189" spans="1:50" customFormat="1" ht="13" x14ac:dyDescent="0.15"/>
    <row r="190" spans="1:50" customFormat="1" ht="13" x14ac:dyDescent="0.15"/>
    <row r="191" spans="1:50" customFormat="1" ht="13" x14ac:dyDescent="0.15"/>
    <row r="192" spans="1:50" customFormat="1" ht="13" x14ac:dyDescent="0.15"/>
    <row r="193" customFormat="1" ht="13" x14ac:dyDescent="0.15"/>
    <row r="194" customFormat="1" ht="13" x14ac:dyDescent="0.15"/>
    <row r="195" customFormat="1" ht="13" x14ac:dyDescent="0.15"/>
    <row r="196" customFormat="1" ht="13" x14ac:dyDescent="0.15"/>
    <row r="197" customFormat="1" ht="13" x14ac:dyDescent="0.15"/>
    <row r="198" customFormat="1" ht="13" x14ac:dyDescent="0.15"/>
    <row r="199" customFormat="1" ht="13" x14ac:dyDescent="0.15"/>
    <row r="200" customFormat="1" ht="13" x14ac:dyDescent="0.15"/>
    <row r="201" customFormat="1" ht="13" x14ac:dyDescent="0.15"/>
    <row r="202" customFormat="1" ht="13" x14ac:dyDescent="0.15"/>
    <row r="203" customFormat="1" ht="13" x14ac:dyDescent="0.15"/>
    <row r="204" customFormat="1" ht="13" x14ac:dyDescent="0.15"/>
    <row r="205" customFormat="1" ht="13" x14ac:dyDescent="0.15"/>
    <row r="206" customFormat="1" ht="13" x14ac:dyDescent="0.15"/>
    <row r="207" customFormat="1" ht="13" x14ac:dyDescent="0.15"/>
    <row r="208" customFormat="1" ht="13" x14ac:dyDescent="0.15"/>
    <row r="209" customFormat="1" ht="13" x14ac:dyDescent="0.15"/>
    <row r="210" customFormat="1" ht="13" x14ac:dyDescent="0.15"/>
    <row r="211" customFormat="1" ht="13" x14ac:dyDescent="0.15"/>
    <row r="212" customFormat="1" ht="13" x14ac:dyDescent="0.15"/>
    <row r="213" customFormat="1" ht="13" x14ac:dyDescent="0.15"/>
    <row r="214" customFormat="1" ht="13" x14ac:dyDescent="0.15"/>
    <row r="215" customFormat="1" ht="13" x14ac:dyDescent="0.15"/>
    <row r="216" customFormat="1" ht="13" x14ac:dyDescent="0.15"/>
    <row r="217" customFormat="1" ht="13" x14ac:dyDescent="0.15"/>
    <row r="218" customFormat="1" ht="13" x14ac:dyDescent="0.15"/>
    <row r="219" customFormat="1" ht="13" x14ac:dyDescent="0.15"/>
    <row r="220" customFormat="1" ht="13" x14ac:dyDescent="0.15"/>
    <row r="221" customFormat="1" ht="13" x14ac:dyDescent="0.15"/>
    <row r="222" customFormat="1" ht="13" x14ac:dyDescent="0.15"/>
    <row r="223" customFormat="1" ht="13" x14ac:dyDescent="0.15"/>
    <row r="224" customFormat="1" ht="13" x14ac:dyDescent="0.15"/>
    <row r="225" customFormat="1" ht="13" x14ac:dyDescent="0.15"/>
    <row r="226" customFormat="1" ht="13" x14ac:dyDescent="0.15"/>
    <row r="227" customFormat="1" ht="13" x14ac:dyDescent="0.15"/>
    <row r="228" customFormat="1" ht="13" x14ac:dyDescent="0.15"/>
    <row r="229" customFormat="1" ht="13" x14ac:dyDescent="0.15"/>
    <row r="230" customFormat="1" ht="13" x14ac:dyDescent="0.15"/>
    <row r="231" customFormat="1" ht="13" x14ac:dyDescent="0.15"/>
    <row r="232" customFormat="1" ht="13" x14ac:dyDescent="0.15"/>
    <row r="233" customFormat="1" ht="13" x14ac:dyDescent="0.15"/>
    <row r="234" customFormat="1" ht="13" x14ac:dyDescent="0.15"/>
    <row r="235" customFormat="1" ht="13" x14ac:dyDescent="0.15"/>
    <row r="236" customFormat="1" ht="13" x14ac:dyDescent="0.15"/>
    <row r="237" customFormat="1" ht="13" x14ac:dyDescent="0.15"/>
    <row r="238" customFormat="1" ht="13" x14ac:dyDescent="0.15"/>
    <row r="239" customFormat="1" ht="13" x14ac:dyDescent="0.15"/>
    <row r="240" customFormat="1" ht="13" x14ac:dyDescent="0.15"/>
    <row r="241" customFormat="1" ht="13" x14ac:dyDescent="0.15"/>
    <row r="242" customFormat="1" ht="13" x14ac:dyDescent="0.15"/>
    <row r="243" customFormat="1" ht="13" x14ac:dyDescent="0.15"/>
    <row r="244" customFormat="1" ht="13" x14ac:dyDescent="0.15"/>
    <row r="245" customFormat="1" ht="13" x14ac:dyDescent="0.15"/>
    <row r="246" customFormat="1" ht="13" x14ac:dyDescent="0.15"/>
    <row r="247" customFormat="1" ht="13" x14ac:dyDescent="0.15"/>
    <row r="248" customFormat="1" ht="13" x14ac:dyDescent="0.15"/>
    <row r="249" customFormat="1" ht="13" x14ac:dyDescent="0.15"/>
    <row r="250" customFormat="1" ht="13" x14ac:dyDescent="0.15"/>
    <row r="251" customFormat="1" ht="13" x14ac:dyDescent="0.15"/>
    <row r="252" customFormat="1" ht="13" x14ac:dyDescent="0.15"/>
    <row r="253" customFormat="1" ht="13" x14ac:dyDescent="0.15"/>
    <row r="254" customFormat="1" ht="13" x14ac:dyDescent="0.15"/>
    <row r="255" customFormat="1" ht="13" x14ac:dyDescent="0.15"/>
    <row r="256" customFormat="1" ht="13" x14ac:dyDescent="0.15"/>
    <row r="257" customFormat="1" ht="13" x14ac:dyDescent="0.15"/>
    <row r="258" customFormat="1" ht="13" x14ac:dyDescent="0.15"/>
    <row r="259" customFormat="1" ht="13" x14ac:dyDescent="0.15"/>
    <row r="260" customFormat="1" ht="13" x14ac:dyDescent="0.15"/>
    <row r="261" customFormat="1" ht="13" x14ac:dyDescent="0.15"/>
    <row r="262" customFormat="1" ht="13" x14ac:dyDescent="0.15"/>
    <row r="263" customFormat="1" ht="13" x14ac:dyDescent="0.15"/>
    <row r="264" customFormat="1" ht="13" x14ac:dyDescent="0.15"/>
    <row r="265" customFormat="1" ht="13" x14ac:dyDescent="0.15"/>
    <row r="266" customFormat="1" ht="13" x14ac:dyDescent="0.15"/>
    <row r="267" customFormat="1" ht="13" x14ac:dyDescent="0.15"/>
    <row r="268" customFormat="1" ht="13" x14ac:dyDescent="0.15"/>
    <row r="269" customFormat="1" ht="13" x14ac:dyDescent="0.15"/>
    <row r="270" customFormat="1" ht="13" x14ac:dyDescent="0.15"/>
    <row r="271" customFormat="1" ht="13" x14ac:dyDescent="0.15"/>
    <row r="272" customFormat="1" ht="13" x14ac:dyDescent="0.15"/>
    <row r="273" customFormat="1" ht="13" x14ac:dyDescent="0.15"/>
    <row r="274" customFormat="1" ht="13" x14ac:dyDescent="0.15"/>
    <row r="275" customFormat="1" ht="13" x14ac:dyDescent="0.15"/>
    <row r="276" customFormat="1" ht="13" x14ac:dyDescent="0.15"/>
    <row r="277" customFormat="1" ht="13" x14ac:dyDescent="0.15"/>
    <row r="278" customFormat="1" ht="13" x14ac:dyDescent="0.15"/>
    <row r="279" customFormat="1" ht="13" x14ac:dyDescent="0.15"/>
    <row r="280" customFormat="1" ht="13" x14ac:dyDescent="0.15"/>
    <row r="281" customFormat="1" ht="13" x14ac:dyDescent="0.15"/>
    <row r="282" customFormat="1" ht="13" x14ac:dyDescent="0.15"/>
    <row r="283" customFormat="1" ht="13" x14ac:dyDescent="0.15"/>
    <row r="284" customFormat="1" ht="13" x14ac:dyDescent="0.15"/>
    <row r="285" customFormat="1" ht="13" x14ac:dyDescent="0.15"/>
    <row r="286" customFormat="1" ht="13" x14ac:dyDescent="0.15"/>
    <row r="287" customFormat="1" ht="13" x14ac:dyDescent="0.15"/>
    <row r="288" customFormat="1" ht="13" x14ac:dyDescent="0.15"/>
    <row r="289" customFormat="1" ht="13" x14ac:dyDescent="0.15"/>
    <row r="290" customFormat="1" ht="13" x14ac:dyDescent="0.15"/>
    <row r="291" customFormat="1" ht="13" x14ac:dyDescent="0.15"/>
    <row r="292" customFormat="1" ht="13" x14ac:dyDescent="0.15"/>
    <row r="293" customFormat="1" ht="13" x14ac:dyDescent="0.15"/>
    <row r="294" customFormat="1" ht="13" x14ac:dyDescent="0.15"/>
    <row r="295" customFormat="1" ht="13" x14ac:dyDescent="0.15"/>
    <row r="296" customFormat="1" ht="13" x14ac:dyDescent="0.15"/>
    <row r="297" customFormat="1" ht="13" x14ac:dyDescent="0.15"/>
    <row r="298" customFormat="1" ht="13" x14ac:dyDescent="0.15"/>
    <row r="299" customFormat="1" ht="13" x14ac:dyDescent="0.15"/>
    <row r="300" customFormat="1" ht="13" x14ac:dyDescent="0.15"/>
    <row r="301" customFormat="1" ht="13" x14ac:dyDescent="0.15"/>
    <row r="302" customFormat="1" ht="13" x14ac:dyDescent="0.15"/>
    <row r="303" customFormat="1" ht="13" x14ac:dyDescent="0.15"/>
    <row r="304" customFormat="1" ht="13" x14ac:dyDescent="0.15"/>
    <row r="305" customFormat="1" ht="13" x14ac:dyDescent="0.15"/>
    <row r="306" customFormat="1" ht="13" x14ac:dyDescent="0.15"/>
    <row r="307" customFormat="1" ht="13" x14ac:dyDescent="0.15"/>
    <row r="308" customFormat="1" ht="13" x14ac:dyDescent="0.15"/>
    <row r="309" customFormat="1" ht="13" x14ac:dyDescent="0.15"/>
    <row r="310" customFormat="1" ht="13" x14ac:dyDescent="0.15"/>
    <row r="311" customFormat="1" ht="13" x14ac:dyDescent="0.15"/>
    <row r="312" customFormat="1" ht="13" x14ac:dyDescent="0.15"/>
    <row r="313" customFormat="1" ht="13" x14ac:dyDescent="0.15"/>
    <row r="314" customFormat="1" ht="13" x14ac:dyDescent="0.15"/>
    <row r="315" customFormat="1" ht="13" x14ac:dyDescent="0.15"/>
    <row r="316" customFormat="1" ht="13" x14ac:dyDescent="0.15"/>
    <row r="317" customFormat="1" ht="13" x14ac:dyDescent="0.15"/>
    <row r="318" customFormat="1" ht="13" x14ac:dyDescent="0.15"/>
    <row r="319" customFormat="1" ht="13" x14ac:dyDescent="0.15"/>
    <row r="320" customFormat="1" ht="13" x14ac:dyDescent="0.15"/>
    <row r="321" customFormat="1" ht="13" x14ac:dyDescent="0.15"/>
    <row r="322" customFormat="1" ht="13" x14ac:dyDescent="0.15"/>
    <row r="323" customFormat="1" ht="13" x14ac:dyDescent="0.15"/>
    <row r="324" customFormat="1" ht="13" x14ac:dyDescent="0.15"/>
    <row r="325" customFormat="1" ht="13" x14ac:dyDescent="0.15"/>
    <row r="326" customFormat="1" ht="13" x14ac:dyDescent="0.15"/>
    <row r="327" customFormat="1" ht="13" x14ac:dyDescent="0.15"/>
    <row r="328" customFormat="1" ht="13" x14ac:dyDescent="0.15"/>
    <row r="329" customFormat="1" ht="13" x14ac:dyDescent="0.15"/>
    <row r="330" customFormat="1" ht="13" x14ac:dyDescent="0.15"/>
    <row r="331" customFormat="1" ht="13" x14ac:dyDescent="0.15"/>
    <row r="332" customFormat="1" ht="13" x14ac:dyDescent="0.15"/>
    <row r="333" customFormat="1" ht="13" x14ac:dyDescent="0.15"/>
    <row r="334" customFormat="1" ht="13" x14ac:dyDescent="0.15"/>
    <row r="335" customFormat="1" ht="13" x14ac:dyDescent="0.15"/>
    <row r="336" customFormat="1" ht="13" x14ac:dyDescent="0.15"/>
    <row r="337" customFormat="1" ht="13" x14ac:dyDescent="0.15"/>
    <row r="338" customFormat="1" ht="13" x14ac:dyDescent="0.15"/>
    <row r="339" customFormat="1" ht="13" x14ac:dyDescent="0.15"/>
    <row r="340" customFormat="1" ht="13" x14ac:dyDescent="0.15"/>
    <row r="341" customFormat="1" ht="13" x14ac:dyDescent="0.15"/>
    <row r="342" customFormat="1" ht="13" x14ac:dyDescent="0.15"/>
    <row r="343" customFormat="1" ht="13" x14ac:dyDescent="0.15"/>
    <row r="344" customFormat="1" ht="13" x14ac:dyDescent="0.15"/>
    <row r="345" customFormat="1" ht="13" x14ac:dyDescent="0.15"/>
    <row r="346" customFormat="1" ht="13" x14ac:dyDescent="0.15"/>
    <row r="347" customFormat="1" ht="13" x14ac:dyDescent="0.15"/>
    <row r="348" customFormat="1" ht="13" x14ac:dyDescent="0.15"/>
    <row r="349" customFormat="1" ht="13" x14ac:dyDescent="0.15"/>
    <row r="350" customFormat="1" ht="13" x14ac:dyDescent="0.15"/>
    <row r="351" customFormat="1" ht="13" x14ac:dyDescent="0.15"/>
    <row r="352" customFormat="1" ht="13" x14ac:dyDescent="0.15"/>
    <row r="353" customFormat="1" ht="13" x14ac:dyDescent="0.15"/>
    <row r="354" customFormat="1" ht="13" x14ac:dyDescent="0.15"/>
    <row r="355" customFormat="1" ht="13" x14ac:dyDescent="0.15"/>
    <row r="356" customFormat="1" ht="13" x14ac:dyDescent="0.15"/>
    <row r="357" customFormat="1" ht="13" x14ac:dyDescent="0.15"/>
    <row r="358" customFormat="1" ht="13" x14ac:dyDescent="0.15"/>
    <row r="359" customFormat="1" ht="13" x14ac:dyDescent="0.15"/>
    <row r="360" customFormat="1" ht="13" x14ac:dyDescent="0.15"/>
    <row r="361" customFormat="1" ht="13" x14ac:dyDescent="0.15"/>
    <row r="362" customFormat="1" ht="13" x14ac:dyDescent="0.15"/>
    <row r="363" customFormat="1" ht="13" x14ac:dyDescent="0.15"/>
    <row r="364" customFormat="1" ht="13" x14ac:dyDescent="0.15"/>
    <row r="365" customFormat="1" ht="13" x14ac:dyDescent="0.15"/>
    <row r="366" customFormat="1" ht="13" x14ac:dyDescent="0.15"/>
    <row r="367" customFormat="1" ht="13" x14ac:dyDescent="0.15"/>
    <row r="368" customFormat="1" ht="13" x14ac:dyDescent="0.15"/>
    <row r="369" customFormat="1" ht="13" x14ac:dyDescent="0.15"/>
    <row r="370" customFormat="1" ht="13" x14ac:dyDescent="0.15"/>
    <row r="371" customFormat="1" ht="13" x14ac:dyDescent="0.15"/>
    <row r="372" customFormat="1" ht="13" x14ac:dyDescent="0.15"/>
    <row r="373" customFormat="1" ht="13" x14ac:dyDescent="0.15"/>
    <row r="374" customFormat="1" ht="13" x14ac:dyDescent="0.15"/>
    <row r="375" customFormat="1" ht="13" x14ac:dyDescent="0.15"/>
    <row r="376" customFormat="1" ht="13" x14ac:dyDescent="0.15"/>
    <row r="377" customFormat="1" ht="13" x14ac:dyDescent="0.15"/>
    <row r="378" customFormat="1" ht="13" x14ac:dyDescent="0.15"/>
    <row r="379" customFormat="1" ht="13" x14ac:dyDescent="0.15"/>
    <row r="380" customFormat="1" ht="13" x14ac:dyDescent="0.15"/>
    <row r="381" customFormat="1" ht="13" x14ac:dyDescent="0.15"/>
    <row r="382" customFormat="1" ht="13" x14ac:dyDescent="0.15"/>
    <row r="383" customFormat="1" ht="13" x14ac:dyDescent="0.15"/>
    <row r="384" customFormat="1" ht="13" x14ac:dyDescent="0.15"/>
    <row r="385" customFormat="1" ht="13" x14ac:dyDescent="0.15"/>
    <row r="386" customFormat="1" ht="13" x14ac:dyDescent="0.15"/>
    <row r="387" customFormat="1" ht="13" x14ac:dyDescent="0.15"/>
    <row r="388" customFormat="1" ht="13" x14ac:dyDescent="0.15"/>
    <row r="389" customFormat="1" ht="13" x14ac:dyDescent="0.15"/>
    <row r="390" customFormat="1" ht="13" x14ac:dyDescent="0.15"/>
    <row r="391" customFormat="1" ht="13" x14ac:dyDescent="0.15"/>
    <row r="392" customFormat="1" ht="13" x14ac:dyDescent="0.15"/>
    <row r="393" customFormat="1" ht="13" x14ac:dyDescent="0.15"/>
    <row r="394" customFormat="1" ht="13" x14ac:dyDescent="0.15"/>
    <row r="395" customFormat="1" ht="13" x14ac:dyDescent="0.15"/>
    <row r="396" customFormat="1" ht="13" x14ac:dyDescent="0.15"/>
    <row r="397" customFormat="1" ht="13" x14ac:dyDescent="0.15"/>
    <row r="398" customFormat="1" ht="13" x14ac:dyDescent="0.15"/>
    <row r="399" customFormat="1" ht="13" x14ac:dyDescent="0.15"/>
    <row r="400" customFormat="1" ht="13" x14ac:dyDescent="0.15"/>
    <row r="401" customFormat="1" ht="13" x14ac:dyDescent="0.15"/>
    <row r="402" customFormat="1" ht="13" x14ac:dyDescent="0.15"/>
    <row r="403" customFormat="1" ht="13" x14ac:dyDescent="0.15"/>
    <row r="404" customFormat="1" ht="13" x14ac:dyDescent="0.15"/>
    <row r="405" customFormat="1" ht="13" x14ac:dyDescent="0.15"/>
    <row r="406" customFormat="1" ht="13" x14ac:dyDescent="0.15"/>
    <row r="407" customFormat="1" ht="13" x14ac:dyDescent="0.15"/>
    <row r="408" customFormat="1" ht="13" x14ac:dyDescent="0.15"/>
    <row r="409" customFormat="1" ht="13" x14ac:dyDescent="0.15"/>
    <row r="410" customFormat="1" ht="13" x14ac:dyDescent="0.15"/>
    <row r="411" customFormat="1" ht="13" x14ac:dyDescent="0.15"/>
    <row r="412" customFormat="1" ht="13" x14ac:dyDescent="0.15"/>
    <row r="413" customFormat="1" ht="13" x14ac:dyDescent="0.15"/>
    <row r="414" customFormat="1" ht="13" x14ac:dyDescent="0.15"/>
    <row r="415" customFormat="1" ht="13" x14ac:dyDescent="0.15"/>
    <row r="416" customFormat="1" ht="13" x14ac:dyDescent="0.15"/>
    <row r="417" customFormat="1" ht="13" x14ac:dyDescent="0.15"/>
    <row r="418" customFormat="1" ht="13" x14ac:dyDescent="0.15"/>
    <row r="419" customFormat="1" ht="13" x14ac:dyDescent="0.15"/>
    <row r="420" customFormat="1" ht="13" x14ac:dyDescent="0.15"/>
    <row r="421" customFormat="1" ht="13" x14ac:dyDescent="0.15"/>
    <row r="422" customFormat="1" ht="13" x14ac:dyDescent="0.15"/>
    <row r="423" customFormat="1" ht="13" x14ac:dyDescent="0.15"/>
    <row r="424" customFormat="1" ht="13" x14ac:dyDescent="0.15"/>
    <row r="425" customFormat="1" ht="13" x14ac:dyDescent="0.15"/>
    <row r="426" customFormat="1" ht="13" x14ac:dyDescent="0.15"/>
    <row r="427" customFormat="1" ht="13" x14ac:dyDescent="0.15"/>
    <row r="428" customFormat="1" ht="13" x14ac:dyDescent="0.15"/>
    <row r="429" customFormat="1" ht="13" x14ac:dyDescent="0.15"/>
    <row r="430" customFormat="1" ht="13" x14ac:dyDescent="0.15"/>
    <row r="431" customFormat="1" ht="13" x14ac:dyDescent="0.15"/>
    <row r="432" customFormat="1" ht="13" x14ac:dyDescent="0.15"/>
    <row r="433" customFormat="1" ht="13" x14ac:dyDescent="0.15"/>
    <row r="434" customFormat="1" ht="13" x14ac:dyDescent="0.15"/>
    <row r="435" customFormat="1" ht="13" x14ac:dyDescent="0.15"/>
    <row r="436" customFormat="1" ht="13" x14ac:dyDescent="0.15"/>
    <row r="437" customFormat="1" ht="13" x14ac:dyDescent="0.15"/>
    <row r="438" customFormat="1" ht="13" x14ac:dyDescent="0.15"/>
    <row r="439" customFormat="1" ht="13" x14ac:dyDescent="0.15"/>
    <row r="440" customFormat="1" ht="13" x14ac:dyDescent="0.15"/>
    <row r="441" customFormat="1" ht="13" x14ac:dyDescent="0.15"/>
    <row r="442" customFormat="1" ht="13" x14ac:dyDescent="0.15"/>
    <row r="443" customFormat="1" ht="13" x14ac:dyDescent="0.15"/>
    <row r="444" customFormat="1" ht="13" x14ac:dyDescent="0.15"/>
    <row r="445" customFormat="1" ht="13" x14ac:dyDescent="0.15"/>
    <row r="446" customFormat="1" ht="13" x14ac:dyDescent="0.15"/>
    <row r="447" customFormat="1" ht="13" x14ac:dyDescent="0.15"/>
    <row r="448" customFormat="1" ht="13" x14ac:dyDescent="0.15"/>
    <row r="449" customFormat="1" ht="13" x14ac:dyDescent="0.15"/>
    <row r="450" customFormat="1" ht="13" x14ac:dyDescent="0.15"/>
    <row r="451" customFormat="1" ht="13" x14ac:dyDescent="0.15"/>
    <row r="452" customFormat="1" ht="13" x14ac:dyDescent="0.15"/>
    <row r="453" customFormat="1" ht="13" x14ac:dyDescent="0.15"/>
    <row r="454" customFormat="1" ht="13" x14ac:dyDescent="0.15"/>
    <row r="455" customFormat="1" ht="13" x14ac:dyDescent="0.15"/>
    <row r="456" customFormat="1" ht="13" x14ac:dyDescent="0.15"/>
    <row r="457" customFormat="1" ht="13" x14ac:dyDescent="0.15"/>
    <row r="458" customFormat="1" ht="13" x14ac:dyDescent="0.15"/>
    <row r="459" customFormat="1" ht="13" x14ac:dyDescent="0.15"/>
    <row r="460" customFormat="1" ht="13" x14ac:dyDescent="0.15"/>
    <row r="461" customFormat="1" ht="13" x14ac:dyDescent="0.15"/>
    <row r="462" customFormat="1" ht="13" x14ac:dyDescent="0.15"/>
    <row r="463" customFormat="1" ht="13" x14ac:dyDescent="0.15"/>
    <row r="464" customFormat="1" ht="13" x14ac:dyDescent="0.15"/>
    <row r="465" customFormat="1" ht="13" x14ac:dyDescent="0.15"/>
    <row r="466" customFormat="1" ht="13" x14ac:dyDescent="0.15"/>
    <row r="467" customFormat="1" ht="13" x14ac:dyDescent="0.15"/>
    <row r="468" customFormat="1" ht="13" x14ac:dyDescent="0.15"/>
    <row r="469" customFormat="1" ht="13" x14ac:dyDescent="0.15"/>
    <row r="470" customFormat="1" ht="13" x14ac:dyDescent="0.15"/>
    <row r="471" customFormat="1" ht="13" x14ac:dyDescent="0.15"/>
    <row r="472" customFormat="1" ht="13" x14ac:dyDescent="0.15"/>
    <row r="473" customFormat="1" ht="13" x14ac:dyDescent="0.15"/>
    <row r="474" customFormat="1" ht="13" x14ac:dyDescent="0.15"/>
    <row r="475" customFormat="1" ht="13" x14ac:dyDescent="0.15"/>
    <row r="476" customFormat="1" ht="13" x14ac:dyDescent="0.15"/>
    <row r="477" customFormat="1" ht="13" x14ac:dyDescent="0.15"/>
    <row r="478" customFormat="1" ht="13" x14ac:dyDescent="0.15"/>
    <row r="479" customFormat="1" ht="13" x14ac:dyDescent="0.15"/>
    <row r="480" customFormat="1" ht="13" x14ac:dyDescent="0.15"/>
    <row r="481" customFormat="1" ht="13" x14ac:dyDescent="0.15"/>
    <row r="482" customFormat="1" ht="13" x14ac:dyDescent="0.15"/>
    <row r="483" customFormat="1" ht="13" x14ac:dyDescent="0.15"/>
    <row r="484" customFormat="1" ht="13" x14ac:dyDescent="0.15"/>
    <row r="485" customFormat="1" ht="13" x14ac:dyDescent="0.15"/>
    <row r="486" customFormat="1" ht="13" x14ac:dyDescent="0.15"/>
    <row r="487" customFormat="1" ht="13" x14ac:dyDescent="0.15"/>
    <row r="488" customFormat="1" ht="13" x14ac:dyDescent="0.15"/>
    <row r="489" customFormat="1" ht="13" x14ac:dyDescent="0.15"/>
    <row r="490" customFormat="1" ht="13" x14ac:dyDescent="0.15"/>
    <row r="491" customFormat="1" ht="13" x14ac:dyDescent="0.15"/>
    <row r="492" customFormat="1" ht="13" x14ac:dyDescent="0.15"/>
    <row r="493" customFormat="1" ht="13" x14ac:dyDescent="0.15"/>
    <row r="494" customFormat="1" ht="13" x14ac:dyDescent="0.15"/>
    <row r="495" customFormat="1" ht="13" x14ac:dyDescent="0.15"/>
    <row r="496" customFormat="1" ht="13" x14ac:dyDescent="0.15"/>
    <row r="497" customFormat="1" ht="13" x14ac:dyDescent="0.15"/>
    <row r="498" customFormat="1" ht="13" x14ac:dyDescent="0.15"/>
    <row r="499" customFormat="1" ht="13" x14ac:dyDescent="0.15"/>
    <row r="500" customFormat="1" ht="13" x14ac:dyDescent="0.15"/>
    <row r="501" customFormat="1" ht="13" x14ac:dyDescent="0.15"/>
    <row r="502" customFormat="1" ht="13" x14ac:dyDescent="0.15"/>
    <row r="503" customFormat="1" ht="13" x14ac:dyDescent="0.15"/>
    <row r="504" customFormat="1" ht="13" x14ac:dyDescent="0.15"/>
    <row r="505" customFormat="1" ht="13" x14ac:dyDescent="0.15"/>
    <row r="506" customFormat="1" ht="13" x14ac:dyDescent="0.15"/>
    <row r="507" customFormat="1" ht="13" x14ac:dyDescent="0.15"/>
    <row r="508" customFormat="1" ht="13" x14ac:dyDescent="0.15"/>
    <row r="509" customFormat="1" ht="13" x14ac:dyDescent="0.15"/>
    <row r="510" customFormat="1" ht="13" x14ac:dyDescent="0.15"/>
    <row r="511" customFormat="1" ht="13" x14ac:dyDescent="0.15"/>
    <row r="512" customFormat="1" ht="13" x14ac:dyDescent="0.15"/>
    <row r="513" customFormat="1" ht="13" x14ac:dyDescent="0.15"/>
    <row r="514" customFormat="1" ht="13" x14ac:dyDescent="0.15"/>
    <row r="515" customFormat="1" ht="13" x14ac:dyDescent="0.15"/>
    <row r="516" customFormat="1" ht="13" x14ac:dyDescent="0.15"/>
    <row r="517" customFormat="1" ht="13" x14ac:dyDescent="0.15"/>
    <row r="518" customFormat="1" ht="13" x14ac:dyDescent="0.15"/>
    <row r="519" customFormat="1" ht="13" x14ac:dyDescent="0.15"/>
    <row r="520" customFormat="1" ht="13" x14ac:dyDescent="0.15"/>
    <row r="521" customFormat="1" ht="13" x14ac:dyDescent="0.15"/>
    <row r="522" customFormat="1" ht="13" x14ac:dyDescent="0.15"/>
    <row r="523" customFormat="1" ht="13" x14ac:dyDescent="0.15"/>
    <row r="524" customFormat="1" ht="13" x14ac:dyDescent="0.15"/>
    <row r="525" customFormat="1" ht="13" x14ac:dyDescent="0.15"/>
    <row r="526" customFormat="1" ht="13" x14ac:dyDescent="0.15"/>
    <row r="527" customFormat="1" ht="13" x14ac:dyDescent="0.15"/>
    <row r="528" customFormat="1" ht="13" x14ac:dyDescent="0.15"/>
    <row r="529" customFormat="1" ht="13" x14ac:dyDescent="0.15"/>
    <row r="530" customFormat="1" ht="13" x14ac:dyDescent="0.15"/>
    <row r="531" customFormat="1" ht="13" x14ac:dyDescent="0.15"/>
    <row r="532" customFormat="1" ht="13" x14ac:dyDescent="0.15"/>
    <row r="533" customFormat="1" ht="13" x14ac:dyDescent="0.15"/>
    <row r="534" customFormat="1" ht="13" x14ac:dyDescent="0.15"/>
    <row r="535" customFormat="1" ht="13" x14ac:dyDescent="0.15"/>
    <row r="536" customFormat="1" ht="13" x14ac:dyDescent="0.15"/>
    <row r="537" customFormat="1" ht="13" x14ac:dyDescent="0.15"/>
    <row r="538" customFormat="1" ht="13" x14ac:dyDescent="0.15"/>
    <row r="539" customFormat="1" ht="13" x14ac:dyDescent="0.15"/>
    <row r="540" customFormat="1" ht="13" x14ac:dyDescent="0.15"/>
    <row r="541" customFormat="1" ht="13" x14ac:dyDescent="0.15"/>
    <row r="542" customFormat="1" ht="13" x14ac:dyDescent="0.15"/>
    <row r="543" customFormat="1" ht="13" x14ac:dyDescent="0.15"/>
    <row r="544" customFormat="1" ht="13" x14ac:dyDescent="0.15"/>
    <row r="545" customFormat="1" ht="13" x14ac:dyDescent="0.15"/>
    <row r="546" customFormat="1" ht="13" x14ac:dyDescent="0.15"/>
    <row r="547" customFormat="1" ht="13" x14ac:dyDescent="0.15"/>
    <row r="548" customFormat="1" ht="13" x14ac:dyDescent="0.15"/>
    <row r="549" customFormat="1" ht="13" x14ac:dyDescent="0.15"/>
    <row r="550" customFormat="1" ht="13" x14ac:dyDescent="0.15"/>
    <row r="551" customFormat="1" ht="13" x14ac:dyDescent="0.15"/>
    <row r="552" customFormat="1" ht="13" x14ac:dyDescent="0.15"/>
    <row r="553" customFormat="1" ht="13" x14ac:dyDescent="0.15"/>
    <row r="554" customFormat="1" ht="13" x14ac:dyDescent="0.15"/>
    <row r="555" customFormat="1" ht="13" x14ac:dyDescent="0.15"/>
    <row r="556" customFormat="1" ht="13" x14ac:dyDescent="0.15"/>
    <row r="557" customFormat="1" ht="13" x14ac:dyDescent="0.15"/>
    <row r="558" customFormat="1" ht="13" x14ac:dyDescent="0.15"/>
    <row r="559" customFormat="1" ht="13" x14ac:dyDescent="0.15"/>
    <row r="560" customFormat="1" ht="13" x14ac:dyDescent="0.15"/>
    <row r="561" customFormat="1" ht="13" x14ac:dyDescent="0.15"/>
    <row r="562" customFormat="1" ht="13" x14ac:dyDescent="0.15"/>
    <row r="563" customFormat="1" ht="13" x14ac:dyDescent="0.15"/>
    <row r="564" customFormat="1" ht="13" x14ac:dyDescent="0.15"/>
    <row r="565" customFormat="1" ht="13" x14ac:dyDescent="0.15"/>
    <row r="566" customFormat="1" ht="13" x14ac:dyDescent="0.15"/>
    <row r="567" customFormat="1" ht="13" x14ac:dyDescent="0.15"/>
    <row r="568" customFormat="1" ht="13" x14ac:dyDescent="0.15"/>
    <row r="569" customFormat="1" ht="13" x14ac:dyDescent="0.15"/>
    <row r="570" customFormat="1" ht="13" x14ac:dyDescent="0.15"/>
    <row r="571" customFormat="1" ht="13" x14ac:dyDescent="0.15"/>
    <row r="572" customFormat="1" ht="13" x14ac:dyDescent="0.15"/>
    <row r="573" customFormat="1" ht="13" x14ac:dyDescent="0.15"/>
    <row r="574" customFormat="1" ht="13" x14ac:dyDescent="0.15"/>
    <row r="575" customFormat="1" ht="13" x14ac:dyDescent="0.15"/>
    <row r="576" customFormat="1" ht="13" x14ac:dyDescent="0.15"/>
    <row r="577" customFormat="1" ht="13" x14ac:dyDescent="0.15"/>
    <row r="578" customFormat="1" ht="13" x14ac:dyDescent="0.15"/>
    <row r="579" customFormat="1" ht="13" x14ac:dyDescent="0.15"/>
    <row r="580" customFormat="1" ht="13" x14ac:dyDescent="0.15"/>
    <row r="581" customFormat="1" ht="13" x14ac:dyDescent="0.15"/>
    <row r="582" customFormat="1" ht="13" x14ac:dyDescent="0.15"/>
    <row r="583" customFormat="1" ht="13" x14ac:dyDescent="0.15"/>
    <row r="584" customFormat="1" ht="13" x14ac:dyDescent="0.15"/>
    <row r="585" customFormat="1" ht="13" x14ac:dyDescent="0.15"/>
    <row r="586" customFormat="1" ht="13" x14ac:dyDescent="0.15"/>
    <row r="587" customFormat="1" ht="13" x14ac:dyDescent="0.15"/>
    <row r="588" customFormat="1" ht="13" x14ac:dyDescent="0.15"/>
    <row r="589" customFormat="1" ht="13" x14ac:dyDescent="0.15"/>
    <row r="590" customFormat="1" ht="13" x14ac:dyDescent="0.15"/>
    <row r="591" customFormat="1" ht="13" x14ac:dyDescent="0.15"/>
    <row r="592" customFormat="1" ht="13" x14ac:dyDescent="0.15"/>
    <row r="593" customFormat="1" ht="13" x14ac:dyDescent="0.15"/>
    <row r="594" customFormat="1" ht="13" x14ac:dyDescent="0.15"/>
    <row r="595" customFormat="1" ht="13" x14ac:dyDescent="0.15"/>
    <row r="596" customFormat="1" ht="13" x14ac:dyDescent="0.15"/>
    <row r="597" customFormat="1" ht="13" x14ac:dyDescent="0.15"/>
    <row r="598" customFormat="1" ht="13" x14ac:dyDescent="0.15"/>
    <row r="599" customFormat="1" ht="13" x14ac:dyDescent="0.15"/>
    <row r="600" customFormat="1" ht="13" x14ac:dyDescent="0.15"/>
    <row r="601" customFormat="1" ht="13" x14ac:dyDescent="0.15"/>
    <row r="602" customFormat="1" ht="13" x14ac:dyDescent="0.15"/>
    <row r="603" customFormat="1" ht="13" x14ac:dyDescent="0.15"/>
    <row r="604" customFormat="1" ht="13" x14ac:dyDescent="0.15"/>
    <row r="605" customFormat="1" ht="13" x14ac:dyDescent="0.15"/>
    <row r="606" customFormat="1" ht="13" x14ac:dyDescent="0.15"/>
    <row r="607" customFormat="1" ht="13" x14ac:dyDescent="0.15"/>
    <row r="608" customFormat="1" ht="13" x14ac:dyDescent="0.15"/>
    <row r="609" customFormat="1" ht="13" x14ac:dyDescent="0.15"/>
    <row r="610" customFormat="1" ht="13" x14ac:dyDescent="0.15"/>
    <row r="611" customFormat="1" ht="13" x14ac:dyDescent="0.15"/>
    <row r="612" customFormat="1" ht="13" x14ac:dyDescent="0.15"/>
    <row r="613" customFormat="1" ht="13" x14ac:dyDescent="0.15"/>
    <row r="614" customFormat="1" ht="13" x14ac:dyDescent="0.15"/>
    <row r="615" customFormat="1" ht="13" x14ac:dyDescent="0.15"/>
    <row r="616" customFormat="1" ht="13" x14ac:dyDescent="0.15"/>
    <row r="617" customFormat="1" ht="13" x14ac:dyDescent="0.15"/>
    <row r="618" customFormat="1" ht="13" x14ac:dyDescent="0.15"/>
    <row r="619" customFormat="1" ht="13" x14ac:dyDescent="0.15"/>
    <row r="620" customFormat="1" ht="13" x14ac:dyDescent="0.15"/>
    <row r="621" customFormat="1" ht="13" x14ac:dyDescent="0.15"/>
    <row r="622" customFormat="1" ht="13" x14ac:dyDescent="0.15"/>
    <row r="623" customFormat="1" ht="13" x14ac:dyDescent="0.15"/>
    <row r="624" customFormat="1" ht="13" x14ac:dyDescent="0.15"/>
    <row r="625" customFormat="1" ht="13" x14ac:dyDescent="0.15"/>
    <row r="626" customFormat="1" ht="13" x14ac:dyDescent="0.15"/>
    <row r="627" customFormat="1" ht="13" x14ac:dyDescent="0.15"/>
    <row r="628" customFormat="1" ht="13" x14ac:dyDescent="0.15"/>
    <row r="629" customFormat="1" ht="13" x14ac:dyDescent="0.15"/>
    <row r="630" customFormat="1" ht="13" x14ac:dyDescent="0.15"/>
    <row r="631" customFormat="1" ht="13" x14ac:dyDescent="0.15"/>
    <row r="632" customFormat="1" ht="13" x14ac:dyDescent="0.15"/>
    <row r="633" customFormat="1" ht="13" x14ac:dyDescent="0.15"/>
    <row r="634" customFormat="1" ht="13" x14ac:dyDescent="0.15"/>
    <row r="635" customFormat="1" ht="13" x14ac:dyDescent="0.15"/>
    <row r="636" customFormat="1" ht="13" x14ac:dyDescent="0.15"/>
    <row r="637" customFormat="1" ht="13" x14ac:dyDescent="0.15"/>
    <row r="638" customFormat="1" ht="13" x14ac:dyDescent="0.15"/>
    <row r="639" customFormat="1" ht="13" x14ac:dyDescent="0.15"/>
    <row r="640" customFormat="1" ht="13" x14ac:dyDescent="0.15"/>
    <row r="641" customFormat="1" ht="13" x14ac:dyDescent="0.15"/>
    <row r="642" customFormat="1" ht="13" x14ac:dyDescent="0.15"/>
    <row r="643" customFormat="1" ht="13" x14ac:dyDescent="0.15"/>
    <row r="644" customFormat="1" ht="13" x14ac:dyDescent="0.15"/>
    <row r="645" customFormat="1" ht="13" x14ac:dyDescent="0.15"/>
    <row r="646" customFormat="1" ht="13" x14ac:dyDescent="0.15"/>
    <row r="647" customFormat="1" ht="13" x14ac:dyDescent="0.15"/>
    <row r="648" customFormat="1" ht="13" x14ac:dyDescent="0.15"/>
    <row r="649" customFormat="1" ht="13" x14ac:dyDescent="0.15"/>
    <row r="650" customFormat="1" ht="13" x14ac:dyDescent="0.15"/>
    <row r="651" customFormat="1" ht="13" x14ac:dyDescent="0.15"/>
    <row r="652" customFormat="1" ht="13" x14ac:dyDescent="0.15"/>
    <row r="653" customFormat="1" ht="13" x14ac:dyDescent="0.15"/>
    <row r="654" customFormat="1" ht="13" x14ac:dyDescent="0.15"/>
    <row r="655" customFormat="1" ht="13" x14ac:dyDescent="0.15"/>
    <row r="656" customFormat="1" ht="13" x14ac:dyDescent="0.15"/>
    <row r="657" customFormat="1" ht="13" x14ac:dyDescent="0.15"/>
    <row r="658" customFormat="1" ht="13" x14ac:dyDescent="0.15"/>
    <row r="659" customFormat="1" ht="13" x14ac:dyDescent="0.15"/>
    <row r="660" customFormat="1" ht="13" x14ac:dyDescent="0.15"/>
    <row r="661" customFormat="1" ht="13" x14ac:dyDescent="0.15"/>
    <row r="662" customFormat="1" ht="13" x14ac:dyDescent="0.15"/>
    <row r="663" customFormat="1" ht="13" x14ac:dyDescent="0.15"/>
    <row r="664" customFormat="1" ht="13" x14ac:dyDescent="0.15"/>
    <row r="665" customFormat="1" ht="13" x14ac:dyDescent="0.15"/>
    <row r="666" customFormat="1" ht="13" x14ac:dyDescent="0.15"/>
    <row r="667" customFormat="1" ht="13" x14ac:dyDescent="0.15"/>
    <row r="668" customFormat="1" ht="13" x14ac:dyDescent="0.15"/>
    <row r="669" customFormat="1" ht="13" x14ac:dyDescent="0.15"/>
    <row r="670" customFormat="1" ht="13" x14ac:dyDescent="0.15"/>
    <row r="671" customFormat="1" ht="13" x14ac:dyDescent="0.15"/>
    <row r="672" customFormat="1" ht="13" x14ac:dyDescent="0.15"/>
    <row r="673" customFormat="1" ht="13" x14ac:dyDescent="0.15"/>
    <row r="674" customFormat="1" ht="13" x14ac:dyDescent="0.15"/>
    <row r="675" customFormat="1" ht="13" x14ac:dyDescent="0.15"/>
    <row r="676" customFormat="1" ht="13" x14ac:dyDescent="0.15"/>
    <row r="677" customFormat="1" ht="13" x14ac:dyDescent="0.15"/>
    <row r="678" customFormat="1" ht="13" x14ac:dyDescent="0.15"/>
    <row r="679" customFormat="1" ht="13" x14ac:dyDescent="0.15"/>
    <row r="680" customFormat="1" ht="13" x14ac:dyDescent="0.15"/>
    <row r="681" customFormat="1" ht="13" x14ac:dyDescent="0.15"/>
    <row r="682" customFormat="1" ht="13" x14ac:dyDescent="0.15"/>
    <row r="683" customFormat="1" ht="13" x14ac:dyDescent="0.15"/>
    <row r="684" customFormat="1" ht="13" x14ac:dyDescent="0.15"/>
    <row r="685" customFormat="1" ht="13" x14ac:dyDescent="0.15"/>
    <row r="686" customFormat="1" ht="13" x14ac:dyDescent="0.15"/>
    <row r="687" customFormat="1" ht="13" x14ac:dyDescent="0.15"/>
    <row r="688" customFormat="1" ht="13" x14ac:dyDescent="0.15"/>
    <row r="689" customFormat="1" ht="13" x14ac:dyDescent="0.15"/>
    <row r="690" customFormat="1" ht="13" x14ac:dyDescent="0.15"/>
    <row r="691" customFormat="1" ht="13" x14ac:dyDescent="0.15"/>
    <row r="692" customFormat="1" ht="13" x14ac:dyDescent="0.15"/>
    <row r="693" customFormat="1" ht="13" x14ac:dyDescent="0.15"/>
    <row r="694" customFormat="1" ht="13" x14ac:dyDescent="0.15"/>
    <row r="695" customFormat="1" ht="13" x14ac:dyDescent="0.15"/>
    <row r="696" customFormat="1" ht="13" x14ac:dyDescent="0.15"/>
    <row r="697" customFormat="1" ht="13" x14ac:dyDescent="0.15"/>
    <row r="698" customFormat="1" ht="13" x14ac:dyDescent="0.15"/>
    <row r="699" customFormat="1" ht="13" x14ac:dyDescent="0.15"/>
    <row r="700" customFormat="1" ht="13" x14ac:dyDescent="0.15"/>
    <row r="701" customFormat="1" ht="13" x14ac:dyDescent="0.15"/>
    <row r="702" customFormat="1" ht="13" x14ac:dyDescent="0.15"/>
    <row r="703" customFormat="1" ht="13" x14ac:dyDescent="0.15"/>
    <row r="704" customFormat="1" ht="13" x14ac:dyDescent="0.15"/>
    <row r="705" customFormat="1" ht="13" x14ac:dyDescent="0.15"/>
    <row r="706" customFormat="1" ht="13" x14ac:dyDescent="0.15"/>
    <row r="707" customFormat="1" ht="13" x14ac:dyDescent="0.15"/>
    <row r="708" customFormat="1" ht="13" x14ac:dyDescent="0.15"/>
    <row r="709" customFormat="1" ht="13" x14ac:dyDescent="0.15"/>
    <row r="710" customFormat="1" ht="13" x14ac:dyDescent="0.15"/>
    <row r="711" customFormat="1" ht="13" x14ac:dyDescent="0.15"/>
    <row r="712" customFormat="1" ht="13" x14ac:dyDescent="0.15"/>
    <row r="713" customFormat="1" ht="13" x14ac:dyDescent="0.15"/>
    <row r="714" customFormat="1" ht="13" x14ac:dyDescent="0.15"/>
    <row r="715" customFormat="1" ht="13" x14ac:dyDescent="0.15"/>
    <row r="716" customFormat="1" ht="13" x14ac:dyDescent="0.15"/>
    <row r="717" customFormat="1" ht="13" x14ac:dyDescent="0.15"/>
    <row r="718" customFormat="1" ht="13" x14ac:dyDescent="0.15"/>
    <row r="719" customFormat="1" ht="13" x14ac:dyDescent="0.15"/>
    <row r="720" customFormat="1" ht="13" x14ac:dyDescent="0.15"/>
    <row r="721" customFormat="1" ht="13" x14ac:dyDescent="0.15"/>
    <row r="722" customFormat="1" ht="13" x14ac:dyDescent="0.15"/>
    <row r="723" customFormat="1" ht="13" x14ac:dyDescent="0.15"/>
    <row r="724" customFormat="1" ht="13" x14ac:dyDescent="0.15"/>
    <row r="725" customFormat="1" ht="13" x14ac:dyDescent="0.15"/>
    <row r="726" customFormat="1" ht="13" x14ac:dyDescent="0.15"/>
    <row r="727" customFormat="1" ht="13" x14ac:dyDescent="0.15"/>
    <row r="728" customFormat="1" ht="13" x14ac:dyDescent="0.15"/>
    <row r="729" customFormat="1" ht="13" x14ac:dyDescent="0.15"/>
    <row r="730" customFormat="1" ht="13" x14ac:dyDescent="0.15"/>
    <row r="731" customFormat="1" ht="13" x14ac:dyDescent="0.15"/>
    <row r="732" customFormat="1" ht="13" x14ac:dyDescent="0.15"/>
    <row r="733" customFormat="1" ht="13" x14ac:dyDescent="0.15"/>
    <row r="734" customFormat="1" ht="13" x14ac:dyDescent="0.15"/>
    <row r="735" customFormat="1" ht="13" x14ac:dyDescent="0.15"/>
    <row r="736" customFormat="1" ht="13" x14ac:dyDescent="0.15"/>
    <row r="737" customFormat="1" ht="13" x14ac:dyDescent="0.15"/>
    <row r="738" customFormat="1" ht="13" x14ac:dyDescent="0.15"/>
    <row r="739" customFormat="1" ht="13" x14ac:dyDescent="0.15"/>
    <row r="740" customFormat="1" ht="13" x14ac:dyDescent="0.15"/>
    <row r="741" customFormat="1" ht="13" x14ac:dyDescent="0.15"/>
    <row r="742" customFormat="1" ht="13" x14ac:dyDescent="0.15"/>
    <row r="743" customFormat="1" ht="13" x14ac:dyDescent="0.15"/>
    <row r="744" customFormat="1" ht="13" x14ac:dyDescent="0.15"/>
    <row r="745" customFormat="1" ht="13" x14ac:dyDescent="0.15"/>
    <row r="746" customFormat="1" ht="13" x14ac:dyDescent="0.15"/>
    <row r="747" customFormat="1" ht="13" x14ac:dyDescent="0.15"/>
    <row r="748" customFormat="1" ht="13" x14ac:dyDescent="0.15"/>
    <row r="749" customFormat="1" ht="13" x14ac:dyDescent="0.15"/>
    <row r="750" customFormat="1" ht="13" x14ac:dyDescent="0.15"/>
    <row r="751" customFormat="1" ht="13" x14ac:dyDescent="0.15"/>
    <row r="752" customFormat="1" ht="13" x14ac:dyDescent="0.15"/>
    <row r="753" customFormat="1" ht="13" x14ac:dyDescent="0.15"/>
    <row r="754" customFormat="1" ht="13" x14ac:dyDescent="0.15"/>
    <row r="755" customFormat="1" ht="13" x14ac:dyDescent="0.15"/>
    <row r="756" customFormat="1" ht="13" x14ac:dyDescent="0.15"/>
    <row r="757" customFormat="1" ht="13" x14ac:dyDescent="0.15"/>
    <row r="758" customFormat="1" ht="13" x14ac:dyDescent="0.15"/>
    <row r="759" customFormat="1" ht="13" x14ac:dyDescent="0.15"/>
    <row r="760" customFormat="1" ht="13" x14ac:dyDescent="0.15"/>
    <row r="761" customFormat="1" ht="13" x14ac:dyDescent="0.15"/>
    <row r="762" customFormat="1" ht="13" x14ac:dyDescent="0.15"/>
    <row r="763" customFormat="1" ht="13" x14ac:dyDescent="0.15"/>
    <row r="764" customFormat="1" ht="13" x14ac:dyDescent="0.15"/>
    <row r="765" customFormat="1" ht="13" x14ac:dyDescent="0.15"/>
    <row r="766" customFormat="1" ht="13" x14ac:dyDescent="0.15"/>
    <row r="767" customFormat="1" ht="13" x14ac:dyDescent="0.15"/>
    <row r="768" customFormat="1" ht="13" x14ac:dyDescent="0.15"/>
    <row r="769" customFormat="1" ht="13" x14ac:dyDescent="0.15"/>
    <row r="770" customFormat="1" ht="13" x14ac:dyDescent="0.15"/>
    <row r="771" customFormat="1" ht="13" x14ac:dyDescent="0.15"/>
    <row r="772" customFormat="1" ht="13" x14ac:dyDescent="0.15"/>
    <row r="773" customFormat="1" ht="13" x14ac:dyDescent="0.15"/>
    <row r="774" customFormat="1" ht="13" x14ac:dyDescent="0.15"/>
    <row r="775" customFormat="1" ht="13" x14ac:dyDescent="0.15"/>
    <row r="776" customFormat="1" ht="13" x14ac:dyDescent="0.15"/>
    <row r="777" customFormat="1" ht="13" x14ac:dyDescent="0.15"/>
    <row r="778" customFormat="1" ht="13" x14ac:dyDescent="0.15"/>
    <row r="779" customFormat="1" ht="13" x14ac:dyDescent="0.15"/>
    <row r="780" customFormat="1" ht="13" x14ac:dyDescent="0.15"/>
    <row r="781" customFormat="1" ht="13" x14ac:dyDescent="0.15"/>
    <row r="782" customFormat="1" ht="13" x14ac:dyDescent="0.15"/>
    <row r="783" customFormat="1" ht="13" x14ac:dyDescent="0.15"/>
    <row r="784" customFormat="1" ht="13" x14ac:dyDescent="0.15"/>
    <row r="785" customFormat="1" ht="13" x14ac:dyDescent="0.15"/>
    <row r="786" customFormat="1" ht="13" x14ac:dyDescent="0.15"/>
    <row r="787" customFormat="1" ht="13" x14ac:dyDescent="0.15"/>
    <row r="788" customFormat="1" ht="13" x14ac:dyDescent="0.15"/>
    <row r="789" customFormat="1" ht="13" x14ac:dyDescent="0.15"/>
    <row r="790" customFormat="1" ht="13" x14ac:dyDescent="0.15"/>
    <row r="791" customFormat="1" ht="13" x14ac:dyDescent="0.15"/>
    <row r="792" customFormat="1" ht="13" x14ac:dyDescent="0.15"/>
    <row r="793" customFormat="1" ht="13" x14ac:dyDescent="0.15"/>
    <row r="794" customFormat="1" ht="13" x14ac:dyDescent="0.15"/>
    <row r="795" customFormat="1" ht="13" x14ac:dyDescent="0.15"/>
    <row r="796" customFormat="1" ht="13" x14ac:dyDescent="0.15"/>
    <row r="797" customFormat="1" ht="13" x14ac:dyDescent="0.15"/>
    <row r="798" customFormat="1" ht="13" x14ac:dyDescent="0.15"/>
    <row r="799" customFormat="1" ht="13" x14ac:dyDescent="0.15"/>
    <row r="800" customFormat="1" ht="13" x14ac:dyDescent="0.15"/>
    <row r="801" customFormat="1" ht="13" x14ac:dyDescent="0.15"/>
    <row r="802" customFormat="1" ht="13" x14ac:dyDescent="0.15"/>
    <row r="803" customFormat="1" ht="13" x14ac:dyDescent="0.15"/>
    <row r="804" customFormat="1" ht="13" x14ac:dyDescent="0.15"/>
    <row r="805" customFormat="1" ht="13" x14ac:dyDescent="0.15"/>
    <row r="806" customFormat="1" ht="13" x14ac:dyDescent="0.15"/>
    <row r="807" customFormat="1" ht="13" x14ac:dyDescent="0.15"/>
    <row r="808" customFormat="1" ht="13" x14ac:dyDescent="0.15"/>
    <row r="809" customFormat="1" ht="13" x14ac:dyDescent="0.15"/>
    <row r="810" customFormat="1" ht="13" x14ac:dyDescent="0.15"/>
    <row r="811" customFormat="1" ht="13" x14ac:dyDescent="0.15"/>
    <row r="812" customFormat="1" ht="13" x14ac:dyDescent="0.15"/>
    <row r="813" customFormat="1" ht="13" x14ac:dyDescent="0.15"/>
    <row r="814" customFormat="1" ht="13" x14ac:dyDescent="0.15"/>
    <row r="815" customFormat="1" ht="13" x14ac:dyDescent="0.15"/>
    <row r="816" customFormat="1" ht="13" x14ac:dyDescent="0.15"/>
    <row r="817" customFormat="1" ht="13" x14ac:dyDescent="0.15"/>
    <row r="818" customFormat="1" ht="13" x14ac:dyDescent="0.15"/>
    <row r="819" customFormat="1" ht="13" x14ac:dyDescent="0.15"/>
    <row r="820" customFormat="1" ht="13" x14ac:dyDescent="0.15"/>
    <row r="821" customFormat="1" ht="13" x14ac:dyDescent="0.15"/>
    <row r="822" customFormat="1" ht="13" x14ac:dyDescent="0.15"/>
    <row r="823" customFormat="1" ht="13" x14ac:dyDescent="0.15"/>
    <row r="824" customFormat="1" ht="13" x14ac:dyDescent="0.15"/>
    <row r="825" customFormat="1" ht="13" x14ac:dyDescent="0.15"/>
    <row r="826" customFormat="1" ht="13" x14ac:dyDescent="0.15"/>
    <row r="827" customFormat="1" ht="13" x14ac:dyDescent="0.15"/>
    <row r="828" customFormat="1" ht="13" x14ac:dyDescent="0.15"/>
    <row r="829" customFormat="1" ht="13" x14ac:dyDescent="0.15"/>
    <row r="830" customFormat="1" ht="13" x14ac:dyDescent="0.15"/>
    <row r="831" customFormat="1" ht="13" x14ac:dyDescent="0.15"/>
    <row r="832" customFormat="1" ht="13" x14ac:dyDescent="0.15"/>
    <row r="833" customFormat="1" ht="13" x14ac:dyDescent="0.15"/>
    <row r="834" customFormat="1" ht="13" x14ac:dyDescent="0.15"/>
    <row r="835" customFormat="1" ht="13" x14ac:dyDescent="0.15"/>
    <row r="836" customFormat="1" ht="13" x14ac:dyDescent="0.15"/>
    <row r="837" customFormat="1" ht="13" x14ac:dyDescent="0.15"/>
    <row r="838" customFormat="1" ht="13" x14ac:dyDescent="0.15"/>
    <row r="839" customFormat="1" ht="13" x14ac:dyDescent="0.15"/>
    <row r="840" customFormat="1" ht="13" x14ac:dyDescent="0.15"/>
    <row r="841" customFormat="1" ht="13" x14ac:dyDescent="0.15"/>
    <row r="842" customFormat="1" ht="13" x14ac:dyDescent="0.15"/>
    <row r="843" customFormat="1" ht="13" x14ac:dyDescent="0.15"/>
    <row r="844" customFormat="1" ht="13" x14ac:dyDescent="0.15"/>
    <row r="845" customFormat="1" ht="13" x14ac:dyDescent="0.15"/>
    <row r="846" customFormat="1" ht="13" x14ac:dyDescent="0.15"/>
    <row r="847" customFormat="1" ht="13" x14ac:dyDescent="0.15"/>
    <row r="848" customFormat="1" ht="13" x14ac:dyDescent="0.15"/>
    <row r="849" customFormat="1" ht="13" x14ac:dyDescent="0.15"/>
    <row r="850" customFormat="1" ht="13" x14ac:dyDescent="0.15"/>
    <row r="851" customFormat="1" ht="13" x14ac:dyDescent="0.15"/>
    <row r="852" customFormat="1" ht="13" x14ac:dyDescent="0.15"/>
    <row r="853" customFormat="1" ht="13" x14ac:dyDescent="0.15"/>
    <row r="854" customFormat="1" ht="13" x14ac:dyDescent="0.15"/>
    <row r="855" customFormat="1" ht="13" x14ac:dyDescent="0.15"/>
    <row r="856" customFormat="1" ht="13" x14ac:dyDescent="0.15"/>
    <row r="857" customFormat="1" ht="13" x14ac:dyDescent="0.15"/>
    <row r="858" customFormat="1" ht="13" x14ac:dyDescent="0.15"/>
    <row r="859" customFormat="1" ht="13" x14ac:dyDescent="0.15"/>
    <row r="860" customFormat="1" ht="13" x14ac:dyDescent="0.15"/>
    <row r="861" customFormat="1" ht="13" x14ac:dyDescent="0.15"/>
    <row r="862" customFormat="1" ht="13" x14ac:dyDescent="0.15"/>
    <row r="863" customFormat="1" ht="13" x14ac:dyDescent="0.15"/>
    <row r="864" customFormat="1" ht="13" x14ac:dyDescent="0.15"/>
    <row r="865" customFormat="1" ht="13" x14ac:dyDescent="0.15"/>
    <row r="866" customFormat="1" ht="13" x14ac:dyDescent="0.15"/>
    <row r="867" customFormat="1" ht="13" x14ac:dyDescent="0.15"/>
    <row r="868" customFormat="1" ht="13" x14ac:dyDescent="0.15"/>
    <row r="869" customFormat="1" ht="13" x14ac:dyDescent="0.15"/>
    <row r="870" customFormat="1" ht="13" x14ac:dyDescent="0.15"/>
    <row r="871" customFormat="1" ht="13" x14ac:dyDescent="0.15"/>
    <row r="872" customFormat="1" ht="13" x14ac:dyDescent="0.15"/>
    <row r="873" customFormat="1" ht="13" x14ac:dyDescent="0.15"/>
    <row r="874" customFormat="1" ht="13" x14ac:dyDescent="0.15"/>
    <row r="875" customFormat="1" ht="13" x14ac:dyDescent="0.15"/>
    <row r="876" customFormat="1" ht="13" x14ac:dyDescent="0.15"/>
    <row r="877" customFormat="1" ht="13" x14ac:dyDescent="0.15"/>
    <row r="878" customFormat="1" ht="13" x14ac:dyDescent="0.15"/>
    <row r="879" customFormat="1" ht="13" x14ac:dyDescent="0.15"/>
    <row r="880" customFormat="1" ht="13" x14ac:dyDescent="0.15"/>
    <row r="881" customFormat="1" ht="13" x14ac:dyDescent="0.15"/>
    <row r="882" customFormat="1" ht="13" x14ac:dyDescent="0.15"/>
    <row r="883" customFormat="1" ht="13" x14ac:dyDescent="0.15"/>
    <row r="884" customFormat="1" ht="13" x14ac:dyDescent="0.15"/>
    <row r="885" customFormat="1" ht="13" x14ac:dyDescent="0.15"/>
    <row r="886" customFormat="1" ht="13" x14ac:dyDescent="0.15"/>
    <row r="887" customFormat="1" ht="13" x14ac:dyDescent="0.15"/>
    <row r="888" customFormat="1" ht="13" x14ac:dyDescent="0.15"/>
    <row r="889" customFormat="1" ht="13" x14ac:dyDescent="0.15"/>
    <row r="890" customFormat="1" ht="13" x14ac:dyDescent="0.15"/>
    <row r="891" customFormat="1" ht="13" x14ac:dyDescent="0.15"/>
    <row r="892" customFormat="1" ht="13" x14ac:dyDescent="0.15"/>
    <row r="893" customFormat="1" ht="13" x14ac:dyDescent="0.15"/>
    <row r="894" customFormat="1" ht="13" x14ac:dyDescent="0.15"/>
    <row r="895" customFormat="1" ht="13" x14ac:dyDescent="0.15"/>
    <row r="896" customFormat="1" ht="13" x14ac:dyDescent="0.15"/>
    <row r="897" customFormat="1" ht="13" x14ac:dyDescent="0.15"/>
    <row r="898" customFormat="1" ht="13" x14ac:dyDescent="0.15"/>
    <row r="899" customFormat="1" ht="13" x14ac:dyDescent="0.15"/>
    <row r="900" customFormat="1" ht="13" x14ac:dyDescent="0.15"/>
    <row r="901" customFormat="1" ht="13" x14ac:dyDescent="0.15"/>
    <row r="902" customFormat="1" ht="13" x14ac:dyDescent="0.15"/>
    <row r="903" customFormat="1" ht="13" x14ac:dyDescent="0.15"/>
    <row r="904" customFormat="1" ht="13" x14ac:dyDescent="0.15"/>
    <row r="905" customFormat="1" ht="13" x14ac:dyDescent="0.15"/>
    <row r="906" customFormat="1" ht="13" x14ac:dyDescent="0.15"/>
    <row r="907" customFormat="1" ht="13" x14ac:dyDescent="0.15"/>
    <row r="908" customFormat="1" ht="13" x14ac:dyDescent="0.15"/>
    <row r="909" customFormat="1" ht="13" x14ac:dyDescent="0.15"/>
    <row r="910" customFormat="1" ht="13" x14ac:dyDescent="0.15"/>
    <row r="911" customFormat="1" ht="13" x14ac:dyDescent="0.15"/>
    <row r="912" customFormat="1" ht="13" x14ac:dyDescent="0.15"/>
    <row r="913" customFormat="1" ht="13" x14ac:dyDescent="0.15"/>
    <row r="914" customFormat="1" ht="13" x14ac:dyDescent="0.15"/>
    <row r="915" customFormat="1" ht="13" x14ac:dyDescent="0.15"/>
    <row r="916" customFormat="1" ht="13" x14ac:dyDescent="0.15"/>
    <row r="917" customFormat="1" ht="13" x14ac:dyDescent="0.15"/>
    <row r="918" customFormat="1" ht="13" x14ac:dyDescent="0.15"/>
    <row r="919" customFormat="1" ht="13" x14ac:dyDescent="0.15"/>
    <row r="920" customFormat="1" ht="13" x14ac:dyDescent="0.15"/>
    <row r="921" customFormat="1" ht="13" x14ac:dyDescent="0.15"/>
    <row r="922" customFormat="1" ht="13" x14ac:dyDescent="0.15"/>
    <row r="923" customFormat="1" ht="13" x14ac:dyDescent="0.15"/>
    <row r="924" customFormat="1" ht="13" x14ac:dyDescent="0.15"/>
    <row r="925" customFormat="1" ht="13" x14ac:dyDescent="0.15"/>
    <row r="926" customFormat="1" ht="13" x14ac:dyDescent="0.15"/>
    <row r="927" customFormat="1" ht="13" x14ac:dyDescent="0.15"/>
    <row r="928" customFormat="1" ht="13" x14ac:dyDescent="0.15"/>
    <row r="929" customFormat="1" ht="13" x14ac:dyDescent="0.15"/>
    <row r="930" customFormat="1" ht="13" x14ac:dyDescent="0.15"/>
    <row r="931" customFormat="1" ht="13" x14ac:dyDescent="0.15"/>
    <row r="932" customFormat="1" ht="13" x14ac:dyDescent="0.15"/>
    <row r="933" customFormat="1" ht="13" x14ac:dyDescent="0.15"/>
    <row r="934" customFormat="1" ht="13" x14ac:dyDescent="0.15"/>
    <row r="935" customFormat="1" ht="13" x14ac:dyDescent="0.15"/>
    <row r="936" customFormat="1" ht="13" x14ac:dyDescent="0.15"/>
    <row r="937" customFormat="1" ht="13" x14ac:dyDescent="0.15"/>
    <row r="938" customFormat="1" ht="13" x14ac:dyDescent="0.15"/>
    <row r="939" customFormat="1" ht="13" x14ac:dyDescent="0.15"/>
    <row r="940" customFormat="1" ht="13" x14ac:dyDescent="0.15"/>
    <row r="941" customFormat="1" ht="13" x14ac:dyDescent="0.15"/>
    <row r="942" customFormat="1" ht="13" x14ac:dyDescent="0.15"/>
    <row r="943" customFormat="1" ht="13" x14ac:dyDescent="0.15"/>
    <row r="944" customFormat="1" ht="13" x14ac:dyDescent="0.15"/>
    <row r="945" customFormat="1" ht="13" x14ac:dyDescent="0.15"/>
    <row r="946" customFormat="1" ht="13" x14ac:dyDescent="0.15"/>
    <row r="947" customFormat="1" ht="13" x14ac:dyDescent="0.15"/>
    <row r="948" customFormat="1" ht="13" x14ac:dyDescent="0.15"/>
    <row r="949" customFormat="1" ht="13" x14ac:dyDescent="0.15"/>
    <row r="950" customFormat="1" ht="13" x14ac:dyDescent="0.15"/>
    <row r="951" customFormat="1" ht="13" x14ac:dyDescent="0.15"/>
    <row r="952" customFormat="1" ht="13" x14ac:dyDescent="0.15"/>
    <row r="953" customFormat="1" ht="13" x14ac:dyDescent="0.15"/>
    <row r="954" customFormat="1" ht="13" x14ac:dyDescent="0.15"/>
    <row r="955" customFormat="1" ht="13" x14ac:dyDescent="0.15"/>
    <row r="956" customFormat="1" ht="13" x14ac:dyDescent="0.15"/>
    <row r="957" customFormat="1" ht="13" x14ac:dyDescent="0.15"/>
    <row r="958" customFormat="1" ht="13" x14ac:dyDescent="0.15"/>
    <row r="959" customFormat="1" ht="13" x14ac:dyDescent="0.15"/>
    <row r="960" customFormat="1" ht="13" x14ac:dyDescent="0.15"/>
    <row r="961" customFormat="1" ht="13" x14ac:dyDescent="0.15"/>
    <row r="962" customFormat="1" ht="13" x14ac:dyDescent="0.15"/>
    <row r="963" customFormat="1" ht="13" x14ac:dyDescent="0.15"/>
    <row r="964" customFormat="1" ht="13" x14ac:dyDescent="0.15"/>
    <row r="965" customFormat="1" ht="13" x14ac:dyDescent="0.15"/>
    <row r="966" customFormat="1" ht="13" x14ac:dyDescent="0.15"/>
    <row r="967" customFormat="1" ht="13" x14ac:dyDescent="0.15"/>
    <row r="968" customFormat="1" ht="13" x14ac:dyDescent="0.15"/>
    <row r="969" customFormat="1" ht="13" x14ac:dyDescent="0.15"/>
    <row r="970" customFormat="1" ht="13" x14ac:dyDescent="0.15"/>
    <row r="971" customFormat="1" ht="13" x14ac:dyDescent="0.15"/>
    <row r="972" customFormat="1" ht="13" x14ac:dyDescent="0.15"/>
    <row r="973" customFormat="1" ht="13" x14ac:dyDescent="0.15"/>
    <row r="974" customFormat="1" ht="13" x14ac:dyDescent="0.15"/>
    <row r="975" customFormat="1" ht="13" x14ac:dyDescent="0.15"/>
    <row r="976" customFormat="1" ht="13" x14ac:dyDescent="0.15"/>
    <row r="977" customFormat="1" ht="13" x14ac:dyDescent="0.15"/>
    <row r="978" customFormat="1" ht="13" x14ac:dyDescent="0.15"/>
    <row r="979" customFormat="1" ht="13" x14ac:dyDescent="0.15"/>
    <row r="980" customFormat="1" ht="13" x14ac:dyDescent="0.15"/>
    <row r="981" customFormat="1" ht="13" x14ac:dyDescent="0.15"/>
    <row r="982" customFormat="1" ht="13" x14ac:dyDescent="0.15"/>
    <row r="983" customFormat="1" ht="13" x14ac:dyDescent="0.15"/>
    <row r="984" customFormat="1" ht="13" x14ac:dyDescent="0.15"/>
    <row r="985" customFormat="1" ht="13" x14ac:dyDescent="0.15"/>
    <row r="986" customFormat="1" ht="13" x14ac:dyDescent="0.15"/>
    <row r="987" customFormat="1" ht="13" x14ac:dyDescent="0.15"/>
    <row r="988" customFormat="1" ht="13" x14ac:dyDescent="0.15"/>
    <row r="989" customFormat="1" ht="13" x14ac:dyDescent="0.15"/>
    <row r="990" customFormat="1" ht="13" x14ac:dyDescent="0.15"/>
    <row r="991" customFormat="1" ht="13" x14ac:dyDescent="0.15"/>
    <row r="992" customFormat="1" ht="13" x14ac:dyDescent="0.15"/>
    <row r="993" customFormat="1" ht="13" x14ac:dyDescent="0.15"/>
    <row r="994" customFormat="1" ht="13" x14ac:dyDescent="0.15"/>
    <row r="995" customFormat="1" ht="13" x14ac:dyDescent="0.15"/>
    <row r="996" customFormat="1" ht="13" x14ac:dyDescent="0.15"/>
    <row r="997" customFormat="1" ht="13" x14ac:dyDescent="0.15"/>
    <row r="998" customFormat="1" ht="13" x14ac:dyDescent="0.15"/>
    <row r="999" customFormat="1" ht="13" x14ac:dyDescent="0.15"/>
    <row r="1000" customFormat="1" ht="13" x14ac:dyDescent="0.15"/>
    <row r="1001" customFormat="1" ht="13" x14ac:dyDescent="0.15"/>
    <row r="1002" customFormat="1" ht="13" x14ac:dyDescent="0.15"/>
    <row r="1003" customFormat="1" ht="13" x14ac:dyDescent="0.15"/>
    <row r="1004" customFormat="1" ht="13" x14ac:dyDescent="0.15"/>
    <row r="1005" customFormat="1" ht="13" x14ac:dyDescent="0.15"/>
    <row r="1006" customFormat="1" ht="13" x14ac:dyDescent="0.15"/>
    <row r="1007" customFormat="1" ht="13" x14ac:dyDescent="0.15"/>
    <row r="1008" customFormat="1" ht="13" x14ac:dyDescent="0.15"/>
    <row r="1009" customFormat="1" ht="13" x14ac:dyDescent="0.15"/>
    <row r="1010" customFormat="1" ht="13" x14ac:dyDescent="0.15"/>
    <row r="1011" customFormat="1" ht="13" x14ac:dyDescent="0.15"/>
    <row r="1012" customFormat="1" ht="13" x14ac:dyDescent="0.15"/>
    <row r="1013" customFormat="1" ht="13" x14ac:dyDescent="0.15"/>
    <row r="1014" customFormat="1" ht="13" x14ac:dyDescent="0.15"/>
    <row r="1015" customFormat="1" ht="13" x14ac:dyDescent="0.15"/>
    <row r="1016" customFormat="1" ht="13" x14ac:dyDescent="0.15"/>
    <row r="1017" customFormat="1" ht="13" x14ac:dyDescent="0.15"/>
    <row r="1018" customFormat="1" ht="13" x14ac:dyDescent="0.15"/>
    <row r="1019" customFormat="1" ht="13" x14ac:dyDescent="0.15"/>
    <row r="1020" customFormat="1" ht="13" x14ac:dyDescent="0.15"/>
    <row r="1021" customFormat="1" ht="13" x14ac:dyDescent="0.15"/>
    <row r="1022" customFormat="1" ht="13" x14ac:dyDescent="0.15"/>
    <row r="1023" customFormat="1" ht="13" x14ac:dyDescent="0.15"/>
    <row r="1024" customFormat="1" ht="13" x14ac:dyDescent="0.15"/>
    <row r="1025" customFormat="1" ht="13" x14ac:dyDescent="0.15"/>
    <row r="1026" customFormat="1" ht="13" x14ac:dyDescent="0.15"/>
    <row r="1027" customFormat="1" ht="13" x14ac:dyDescent="0.15"/>
    <row r="1028" customFormat="1" ht="13" x14ac:dyDescent="0.15"/>
    <row r="1029" customFormat="1" ht="13" x14ac:dyDescent="0.15"/>
    <row r="1030" customFormat="1" ht="13" x14ac:dyDescent="0.15"/>
    <row r="1031" customFormat="1" ht="13" x14ac:dyDescent="0.15"/>
    <row r="1032" customFormat="1" ht="13" x14ac:dyDescent="0.15"/>
    <row r="1033" customFormat="1" ht="13" x14ac:dyDescent="0.15"/>
    <row r="1034" customFormat="1" ht="13" x14ac:dyDescent="0.15"/>
    <row r="1035" customFormat="1" ht="13" x14ac:dyDescent="0.15"/>
    <row r="1036" customFormat="1" ht="13" x14ac:dyDescent="0.15"/>
    <row r="1037" customFormat="1" ht="13" x14ac:dyDescent="0.15"/>
    <row r="1038" customFormat="1" ht="13" x14ac:dyDescent="0.15"/>
    <row r="1039" customFormat="1" ht="13" x14ac:dyDescent="0.15"/>
    <row r="1040" customFormat="1" ht="13" x14ac:dyDescent="0.15"/>
    <row r="1041" customFormat="1" ht="13" x14ac:dyDescent="0.15"/>
    <row r="1042" customFormat="1" ht="13" x14ac:dyDescent="0.15"/>
    <row r="1043" customFormat="1" ht="13" x14ac:dyDescent="0.15"/>
    <row r="1044" customFormat="1" ht="13" x14ac:dyDescent="0.15"/>
    <row r="1045" customFormat="1" ht="13" x14ac:dyDescent="0.15"/>
    <row r="1046" customFormat="1" ht="13" x14ac:dyDescent="0.15"/>
    <row r="1047" customFormat="1" ht="13" x14ac:dyDescent="0.15"/>
    <row r="1048" customFormat="1" ht="13" x14ac:dyDescent="0.15"/>
    <row r="1049" customFormat="1" ht="13" x14ac:dyDescent="0.15"/>
    <row r="1050" customFormat="1" ht="13" x14ac:dyDescent="0.15"/>
    <row r="1051" customFormat="1" ht="13" x14ac:dyDescent="0.15"/>
    <row r="1052" customFormat="1" ht="13" x14ac:dyDescent="0.15"/>
    <row r="1053" customFormat="1" ht="13" x14ac:dyDescent="0.15"/>
    <row r="1054" customFormat="1" ht="13" x14ac:dyDescent="0.15"/>
    <row r="1055" customFormat="1" ht="13" x14ac:dyDescent="0.15"/>
    <row r="1056" customFormat="1" ht="13" x14ac:dyDescent="0.15"/>
    <row r="1057" customFormat="1" ht="13" x14ac:dyDescent="0.15"/>
    <row r="1058" customFormat="1" ht="13" x14ac:dyDescent="0.15"/>
    <row r="1059" customFormat="1" ht="13" x14ac:dyDescent="0.15"/>
    <row r="1060" customFormat="1" ht="13" x14ac:dyDescent="0.15"/>
    <row r="1061" customFormat="1" ht="13" x14ac:dyDescent="0.15"/>
    <row r="1062" customFormat="1" ht="13" x14ac:dyDescent="0.15"/>
    <row r="1063" customFormat="1" ht="13" x14ac:dyDescent="0.15"/>
    <row r="1064" customFormat="1" ht="13" x14ac:dyDescent="0.15"/>
    <row r="1065" customFormat="1" ht="13" x14ac:dyDescent="0.15"/>
    <row r="1066" customFormat="1" ht="13" x14ac:dyDescent="0.15"/>
    <row r="1067" customFormat="1" ht="13" x14ac:dyDescent="0.15"/>
    <row r="1068" customFormat="1" ht="13" x14ac:dyDescent="0.15"/>
    <row r="1069" customFormat="1" ht="13" x14ac:dyDescent="0.15"/>
    <row r="1070" customFormat="1" ht="13" x14ac:dyDescent="0.15"/>
    <row r="1071" customFormat="1" ht="13" x14ac:dyDescent="0.15"/>
    <row r="1072" customFormat="1" ht="13" x14ac:dyDescent="0.15"/>
    <row r="1073" customFormat="1" ht="13" x14ac:dyDescent="0.15"/>
    <row r="1074" customFormat="1" ht="13" x14ac:dyDescent="0.15"/>
    <row r="1075" customFormat="1" ht="13" x14ac:dyDescent="0.15"/>
    <row r="1076" customFormat="1" ht="13" x14ac:dyDescent="0.15"/>
    <row r="1077" customFormat="1" ht="13" x14ac:dyDescent="0.15"/>
    <row r="1078" customFormat="1" ht="13" x14ac:dyDescent="0.15"/>
    <row r="1079" customFormat="1" ht="13" x14ac:dyDescent="0.15"/>
    <row r="1080" customFormat="1" ht="13" x14ac:dyDescent="0.15"/>
    <row r="1081" customFormat="1" ht="13" x14ac:dyDescent="0.15"/>
    <row r="1082" customFormat="1" ht="13" x14ac:dyDescent="0.15"/>
    <row r="1083" customFormat="1" ht="13" x14ac:dyDescent="0.15"/>
    <row r="1084" customFormat="1" ht="13" x14ac:dyDescent="0.15"/>
    <row r="1085" customFormat="1" ht="13" x14ac:dyDescent="0.15"/>
    <row r="1086" customFormat="1" ht="13" x14ac:dyDescent="0.15"/>
    <row r="1087" customFormat="1" ht="13" x14ac:dyDescent="0.15"/>
    <row r="1088" customFormat="1" ht="13" x14ac:dyDescent="0.15"/>
    <row r="1089" customFormat="1" ht="13" x14ac:dyDescent="0.15"/>
    <row r="1090" customFormat="1" ht="13" x14ac:dyDescent="0.15"/>
    <row r="1091" customFormat="1" ht="13" x14ac:dyDescent="0.15"/>
    <row r="1092" customFormat="1" ht="13" x14ac:dyDescent="0.15"/>
    <row r="1093" customFormat="1" ht="13" x14ac:dyDescent="0.15"/>
    <row r="1094" customFormat="1" ht="13" x14ac:dyDescent="0.15"/>
    <row r="1095" customFormat="1" ht="13" x14ac:dyDescent="0.15"/>
    <row r="1096" customFormat="1" ht="13" x14ac:dyDescent="0.15"/>
    <row r="1097" customFormat="1" ht="13" x14ac:dyDescent="0.15"/>
    <row r="1098" customFormat="1" ht="13" x14ac:dyDescent="0.15"/>
    <row r="1099" customFormat="1" ht="13" x14ac:dyDescent="0.15"/>
    <row r="1100" customFormat="1" ht="13" x14ac:dyDescent="0.15"/>
    <row r="1101" customFormat="1" ht="13" x14ac:dyDescent="0.15"/>
    <row r="1102" customFormat="1" ht="13" x14ac:dyDescent="0.15"/>
    <row r="1103" customFormat="1" ht="13" x14ac:dyDescent="0.15"/>
    <row r="1104" customFormat="1" ht="13" x14ac:dyDescent="0.15"/>
    <row r="1105" customFormat="1" ht="13" x14ac:dyDescent="0.15"/>
    <row r="1106" customFormat="1" ht="13" x14ac:dyDescent="0.15"/>
    <row r="1107" customFormat="1" ht="13" x14ac:dyDescent="0.15"/>
    <row r="1108" customFormat="1" ht="13" x14ac:dyDescent="0.15"/>
    <row r="1109" customFormat="1" ht="13" x14ac:dyDescent="0.15"/>
    <row r="1110" customFormat="1" ht="13" x14ac:dyDescent="0.15"/>
    <row r="1111" customFormat="1" ht="13" x14ac:dyDescent="0.15"/>
    <row r="1112" customFormat="1" ht="13" x14ac:dyDescent="0.15"/>
    <row r="1113" customFormat="1" ht="13" x14ac:dyDescent="0.15"/>
    <row r="1114" customFormat="1" ht="13" x14ac:dyDescent="0.15"/>
    <row r="1115" customFormat="1" ht="13" x14ac:dyDescent="0.15"/>
    <row r="1116" customFormat="1" ht="13" x14ac:dyDescent="0.15"/>
    <row r="1117" customFormat="1" ht="13" x14ac:dyDescent="0.15"/>
    <row r="1118" customFormat="1" ht="13" x14ac:dyDescent="0.15"/>
    <row r="1119" customFormat="1" ht="13" x14ac:dyDescent="0.15"/>
    <row r="1120" customFormat="1" ht="13" x14ac:dyDescent="0.15"/>
    <row r="1121" customFormat="1" ht="13" x14ac:dyDescent="0.15"/>
    <row r="1122" customFormat="1" ht="13" x14ac:dyDescent="0.15"/>
    <row r="1123" customFormat="1" ht="13" x14ac:dyDescent="0.15"/>
    <row r="1124" customFormat="1" ht="13" x14ac:dyDescent="0.15"/>
    <row r="1125" customFormat="1" ht="13" x14ac:dyDescent="0.15"/>
    <row r="1126" customFormat="1" ht="13" x14ac:dyDescent="0.15"/>
    <row r="1127" customFormat="1" ht="13" x14ac:dyDescent="0.15"/>
    <row r="1128" customFormat="1" ht="13" x14ac:dyDescent="0.15"/>
    <row r="1129" customFormat="1" ht="13" x14ac:dyDescent="0.15"/>
    <row r="1130" customFormat="1" ht="13" x14ac:dyDescent="0.15"/>
    <row r="1131" customFormat="1" ht="13" x14ac:dyDescent="0.15"/>
    <row r="1132" customFormat="1" ht="13" x14ac:dyDescent="0.15"/>
    <row r="1133" customFormat="1" ht="13" x14ac:dyDescent="0.15"/>
    <row r="1134" customFormat="1" ht="13" x14ac:dyDescent="0.15"/>
    <row r="1135" customFormat="1" ht="13" x14ac:dyDescent="0.15"/>
    <row r="1136" customFormat="1" ht="13" x14ac:dyDescent="0.15"/>
    <row r="1137" customFormat="1" ht="13" x14ac:dyDescent="0.15"/>
    <row r="1138" customFormat="1" ht="13" x14ac:dyDescent="0.15"/>
    <row r="1139" customFormat="1" ht="13" x14ac:dyDescent="0.15"/>
    <row r="1140" customFormat="1" ht="13" x14ac:dyDescent="0.15"/>
    <row r="1141" customFormat="1" ht="13" x14ac:dyDescent="0.15"/>
    <row r="1142" customFormat="1" ht="13" x14ac:dyDescent="0.15"/>
    <row r="1143" customFormat="1" ht="13" x14ac:dyDescent="0.15"/>
    <row r="1144" customFormat="1" ht="13" x14ac:dyDescent="0.15"/>
    <row r="1145" customFormat="1" ht="13" x14ac:dyDescent="0.15"/>
    <row r="1146" customFormat="1" ht="13" x14ac:dyDescent="0.15"/>
    <row r="1147" customFormat="1" ht="13" x14ac:dyDescent="0.15"/>
    <row r="1148" customFormat="1" ht="13" x14ac:dyDescent="0.15"/>
    <row r="1149" customFormat="1" ht="13" x14ac:dyDescent="0.15"/>
    <row r="1150" customFormat="1" ht="13" x14ac:dyDescent="0.15"/>
    <row r="1151" customFormat="1" ht="13" x14ac:dyDescent="0.15"/>
    <row r="1152" customFormat="1" ht="13" x14ac:dyDescent="0.15"/>
    <row r="1153" customFormat="1" ht="13" x14ac:dyDescent="0.15"/>
    <row r="1154" customFormat="1" ht="13" x14ac:dyDescent="0.15"/>
    <row r="1155" customFormat="1" ht="13" x14ac:dyDescent="0.15"/>
    <row r="1156" customFormat="1" ht="13" x14ac:dyDescent="0.15"/>
    <row r="1157" customFormat="1" ht="13" x14ac:dyDescent="0.15"/>
    <row r="1158" customFormat="1" ht="13" x14ac:dyDescent="0.15"/>
    <row r="1159" customFormat="1" ht="13" x14ac:dyDescent="0.15"/>
    <row r="1160" customFormat="1" ht="13" x14ac:dyDescent="0.15"/>
    <row r="1161" customFormat="1" ht="13" x14ac:dyDescent="0.15"/>
    <row r="1162" customFormat="1" ht="13" x14ac:dyDescent="0.15"/>
    <row r="1163" customFormat="1" ht="13" x14ac:dyDescent="0.15"/>
    <row r="1164" customFormat="1" ht="13" x14ac:dyDescent="0.15"/>
    <row r="1165" customFormat="1" ht="13" x14ac:dyDescent="0.15"/>
    <row r="1166" customFormat="1" ht="13" x14ac:dyDescent="0.15"/>
    <row r="1167" customFormat="1" ht="13" x14ac:dyDescent="0.15"/>
    <row r="1168" customFormat="1" ht="13" x14ac:dyDescent="0.15"/>
    <row r="1169" customFormat="1" ht="13" x14ac:dyDescent="0.15"/>
    <row r="1170" customFormat="1" ht="13" x14ac:dyDescent="0.15"/>
    <row r="1171" customFormat="1" ht="13" x14ac:dyDescent="0.15"/>
    <row r="1172" customFormat="1" ht="13" x14ac:dyDescent="0.15"/>
    <row r="1173" customFormat="1" ht="13" x14ac:dyDescent="0.15"/>
    <row r="1174" customFormat="1" ht="13" x14ac:dyDescent="0.15"/>
    <row r="1175" customFormat="1" ht="13" x14ac:dyDescent="0.15"/>
    <row r="1176" customFormat="1" ht="13" x14ac:dyDescent="0.15"/>
    <row r="1177" customFormat="1" ht="13" x14ac:dyDescent="0.15"/>
    <row r="1178" customFormat="1" ht="13" x14ac:dyDescent="0.15"/>
    <row r="1179" customFormat="1" ht="13" x14ac:dyDescent="0.15"/>
    <row r="1180" customFormat="1" ht="13" x14ac:dyDescent="0.15"/>
    <row r="1181" customFormat="1" ht="13" x14ac:dyDescent="0.15"/>
    <row r="1182" customFormat="1" ht="13" x14ac:dyDescent="0.15"/>
    <row r="1183" customFormat="1" ht="13" x14ac:dyDescent="0.15"/>
    <row r="1184" customFormat="1" ht="13" x14ac:dyDescent="0.15"/>
    <row r="1185" customFormat="1" ht="13" x14ac:dyDescent="0.15"/>
    <row r="1186" customFormat="1" ht="13" x14ac:dyDescent="0.15"/>
    <row r="1187" customFormat="1" ht="13" x14ac:dyDescent="0.15"/>
    <row r="1188" customFormat="1" ht="13" x14ac:dyDescent="0.15"/>
    <row r="1189" customFormat="1" ht="13" x14ac:dyDescent="0.15"/>
    <row r="1190" customFormat="1" ht="13" x14ac:dyDescent="0.15"/>
    <row r="1191" customFormat="1" ht="13" x14ac:dyDescent="0.15"/>
    <row r="1192" customFormat="1" ht="13" x14ac:dyDescent="0.15"/>
    <row r="1193" customFormat="1" ht="13" x14ac:dyDescent="0.15"/>
    <row r="1194" customFormat="1" ht="13" x14ac:dyDescent="0.15"/>
    <row r="1195" customFormat="1" ht="13" x14ac:dyDescent="0.15"/>
    <row r="1196" customFormat="1" ht="13" x14ac:dyDescent="0.15"/>
    <row r="1197" customFormat="1" ht="13" x14ac:dyDescent="0.15"/>
    <row r="1198" customFormat="1" ht="13" x14ac:dyDescent="0.15"/>
    <row r="1199" customFormat="1" ht="13" x14ac:dyDescent="0.15"/>
    <row r="1200" customFormat="1" ht="13" x14ac:dyDescent="0.15"/>
    <row r="1201" customFormat="1" ht="13" x14ac:dyDescent="0.15"/>
    <row r="1202" customFormat="1" ht="13" x14ac:dyDescent="0.15"/>
    <row r="1203" customFormat="1" ht="13" x14ac:dyDescent="0.15"/>
    <row r="1204" customFormat="1" ht="13" x14ac:dyDescent="0.15"/>
    <row r="1205" customFormat="1" ht="13" x14ac:dyDescent="0.15"/>
    <row r="1206" customFormat="1" ht="13" x14ac:dyDescent="0.15"/>
    <row r="1207" customFormat="1" ht="13" x14ac:dyDescent="0.15"/>
    <row r="1208" customFormat="1" ht="13" x14ac:dyDescent="0.15"/>
    <row r="1209" customFormat="1" ht="13" x14ac:dyDescent="0.15"/>
    <row r="1210" customFormat="1" ht="13" x14ac:dyDescent="0.15"/>
    <row r="1211" customFormat="1" ht="13" x14ac:dyDescent="0.15"/>
    <row r="1212" customFormat="1" ht="13" x14ac:dyDescent="0.15"/>
    <row r="1213" customFormat="1" ht="13" x14ac:dyDescent="0.15"/>
    <row r="1214" customFormat="1" ht="13" x14ac:dyDescent="0.15"/>
    <row r="1215" customFormat="1" ht="13" x14ac:dyDescent="0.15"/>
    <row r="1216" customFormat="1" ht="13" x14ac:dyDescent="0.15"/>
    <row r="1217" customFormat="1" ht="13" x14ac:dyDescent="0.15"/>
    <row r="1218" customFormat="1" ht="13" x14ac:dyDescent="0.15"/>
    <row r="1219" customFormat="1" ht="13" x14ac:dyDescent="0.15"/>
    <row r="1220" customFormat="1" ht="13" x14ac:dyDescent="0.15"/>
    <row r="1221" customFormat="1" ht="13" x14ac:dyDescent="0.15"/>
    <row r="1222" customFormat="1" ht="13" x14ac:dyDescent="0.15"/>
    <row r="1223" customFormat="1" ht="13" x14ac:dyDescent="0.15"/>
    <row r="1224" customFormat="1" ht="13" x14ac:dyDescent="0.15"/>
    <row r="1225" customFormat="1" ht="13" x14ac:dyDescent="0.15"/>
    <row r="1226" customFormat="1" ht="13" x14ac:dyDescent="0.15"/>
    <row r="1227" customFormat="1" ht="13" x14ac:dyDescent="0.15"/>
    <row r="1228" customFormat="1" ht="13" x14ac:dyDescent="0.15"/>
    <row r="1229" customFormat="1" ht="13" x14ac:dyDescent="0.15"/>
    <row r="1230" customFormat="1" ht="13" x14ac:dyDescent="0.15"/>
    <row r="1231" customFormat="1" ht="13" x14ac:dyDescent="0.15"/>
    <row r="1232" customFormat="1" ht="13" x14ac:dyDescent="0.15"/>
    <row r="1233" customFormat="1" ht="13" x14ac:dyDescent="0.15"/>
    <row r="1234" customFormat="1" ht="13" x14ac:dyDescent="0.15"/>
    <row r="1235" customFormat="1" ht="13" x14ac:dyDescent="0.15"/>
    <row r="1236" customFormat="1" ht="13" x14ac:dyDescent="0.15"/>
    <row r="1237" customFormat="1" ht="13" x14ac:dyDescent="0.15"/>
    <row r="1238" customFormat="1" ht="13" x14ac:dyDescent="0.15"/>
    <row r="1239" customFormat="1" ht="13" x14ac:dyDescent="0.15"/>
    <row r="1240" customFormat="1" ht="13" x14ac:dyDescent="0.15"/>
    <row r="1241" customFormat="1" ht="13" x14ac:dyDescent="0.15"/>
    <row r="1242" customFormat="1" ht="13" x14ac:dyDescent="0.15"/>
    <row r="1243" customFormat="1" ht="13" x14ac:dyDescent="0.15"/>
    <row r="1244" customFormat="1" ht="13" x14ac:dyDescent="0.15"/>
    <row r="1245" customFormat="1" ht="13" x14ac:dyDescent="0.15"/>
    <row r="1246" customFormat="1" ht="13" x14ac:dyDescent="0.15"/>
    <row r="1247" customFormat="1" ht="13" x14ac:dyDescent="0.15"/>
    <row r="1248" customFormat="1" ht="13" x14ac:dyDescent="0.15"/>
    <row r="1249" customFormat="1" ht="13" x14ac:dyDescent="0.15"/>
    <row r="1250" customFormat="1" ht="13" x14ac:dyDescent="0.15"/>
    <row r="1251" customFormat="1" ht="13" x14ac:dyDescent="0.15"/>
    <row r="1252" customFormat="1" ht="13" x14ac:dyDescent="0.15"/>
    <row r="1253" customFormat="1" ht="13" x14ac:dyDescent="0.15"/>
    <row r="1254" customFormat="1" ht="13" x14ac:dyDescent="0.15"/>
    <row r="1255" customFormat="1" ht="13" x14ac:dyDescent="0.15"/>
    <row r="1256" customFormat="1" ht="13" x14ac:dyDescent="0.15"/>
    <row r="1257" customFormat="1" ht="13" x14ac:dyDescent="0.15"/>
    <row r="1258" customFormat="1" ht="13" x14ac:dyDescent="0.15"/>
    <row r="1259" customFormat="1" ht="13" x14ac:dyDescent="0.15"/>
    <row r="1260" customFormat="1" ht="13" x14ac:dyDescent="0.15"/>
    <row r="1261" customFormat="1" ht="13" x14ac:dyDescent="0.15"/>
    <row r="1262" customFormat="1" ht="13" x14ac:dyDescent="0.15"/>
    <row r="1263" customFormat="1" ht="13" x14ac:dyDescent="0.15"/>
    <row r="1264" customFormat="1" ht="13" x14ac:dyDescent="0.15"/>
    <row r="1265" customFormat="1" ht="13" x14ac:dyDescent="0.15"/>
    <row r="1266" customFormat="1" ht="13" x14ac:dyDescent="0.15"/>
    <row r="1267" customFormat="1" ht="13" x14ac:dyDescent="0.15"/>
    <row r="1268" customFormat="1" ht="13" x14ac:dyDescent="0.15"/>
    <row r="1269" customFormat="1" ht="13" x14ac:dyDescent="0.15"/>
    <row r="1270" customFormat="1" ht="13" x14ac:dyDescent="0.15"/>
    <row r="1271" customFormat="1" ht="13" x14ac:dyDescent="0.15"/>
    <row r="1272" customFormat="1" ht="13" x14ac:dyDescent="0.15"/>
    <row r="1273" customFormat="1" ht="13" x14ac:dyDescent="0.15"/>
    <row r="1274" customFormat="1" ht="13" x14ac:dyDescent="0.15"/>
    <row r="1275" customFormat="1" ht="13" x14ac:dyDescent="0.15"/>
    <row r="1276" customFormat="1" ht="13" x14ac:dyDescent="0.15"/>
    <row r="1277" customFormat="1" ht="13" x14ac:dyDescent="0.15"/>
    <row r="1278" customFormat="1" ht="13" x14ac:dyDescent="0.15"/>
    <row r="1279" customFormat="1" ht="13" x14ac:dyDescent="0.15"/>
    <row r="1280" customFormat="1" ht="13" x14ac:dyDescent="0.15"/>
    <row r="1281" customFormat="1" ht="13" x14ac:dyDescent="0.15"/>
    <row r="1282" customFormat="1" ht="13" x14ac:dyDescent="0.15"/>
    <row r="1283" customFormat="1" ht="13" x14ac:dyDescent="0.15"/>
    <row r="1284" customFormat="1" ht="13" x14ac:dyDescent="0.15"/>
    <row r="1285" customFormat="1" ht="13" x14ac:dyDescent="0.15"/>
    <row r="1286" customFormat="1" ht="13" x14ac:dyDescent="0.15"/>
    <row r="1287" customFormat="1" ht="13" x14ac:dyDescent="0.15"/>
    <row r="1288" customFormat="1" ht="13" x14ac:dyDescent="0.15"/>
    <row r="1289" customFormat="1" ht="13" x14ac:dyDescent="0.15"/>
    <row r="1290" customFormat="1" ht="13" x14ac:dyDescent="0.15"/>
    <row r="1291" customFormat="1" ht="13" x14ac:dyDescent="0.15"/>
    <row r="1292" customFormat="1" ht="13" x14ac:dyDescent="0.15"/>
    <row r="1293" customFormat="1" ht="13" x14ac:dyDescent="0.15"/>
    <row r="1294" customFormat="1" ht="13" x14ac:dyDescent="0.15"/>
    <row r="1295" customFormat="1" ht="13" x14ac:dyDescent="0.15"/>
    <row r="1296" customFormat="1" ht="13" x14ac:dyDescent="0.15"/>
    <row r="1297" customFormat="1" ht="13" x14ac:dyDescent="0.15"/>
    <row r="1298" customFormat="1" ht="13" x14ac:dyDescent="0.15"/>
    <row r="1299" customFormat="1" ht="13" x14ac:dyDescent="0.15"/>
    <row r="1300" customFormat="1" ht="13" x14ac:dyDescent="0.15"/>
    <row r="1301" customFormat="1" ht="13" x14ac:dyDescent="0.15"/>
    <row r="1302" customFormat="1" ht="13" x14ac:dyDescent="0.15"/>
    <row r="1303" customFormat="1" ht="13" x14ac:dyDescent="0.15"/>
    <row r="1304" customFormat="1" ht="13" x14ac:dyDescent="0.15"/>
    <row r="1305" customFormat="1" ht="13" x14ac:dyDescent="0.15"/>
    <row r="1306" customFormat="1" ht="13" x14ac:dyDescent="0.15"/>
    <row r="1307" customFormat="1" ht="13" x14ac:dyDescent="0.15"/>
    <row r="1308" customFormat="1" ht="13" x14ac:dyDescent="0.15"/>
    <row r="1309" customFormat="1" ht="13" x14ac:dyDescent="0.15"/>
    <row r="1310" customFormat="1" ht="13" x14ac:dyDescent="0.15"/>
    <row r="1311" customFormat="1" ht="13" x14ac:dyDescent="0.15"/>
    <row r="1312" customFormat="1" ht="13" x14ac:dyDescent="0.15"/>
    <row r="1313" customFormat="1" ht="13" x14ac:dyDescent="0.15"/>
    <row r="1314" customFormat="1" ht="13" x14ac:dyDescent="0.15"/>
    <row r="1315" customFormat="1" ht="13" x14ac:dyDescent="0.15"/>
    <row r="1316" customFormat="1" ht="13" x14ac:dyDescent="0.15"/>
    <row r="1317" customFormat="1" ht="13" x14ac:dyDescent="0.15"/>
    <row r="1318" customFormat="1" ht="13" x14ac:dyDescent="0.15"/>
    <row r="1319" customFormat="1" ht="13" x14ac:dyDescent="0.15"/>
    <row r="1320" customFormat="1" ht="13" x14ac:dyDescent="0.15"/>
    <row r="1321" customFormat="1" ht="13" x14ac:dyDescent="0.15"/>
    <row r="1322" customFormat="1" ht="13" x14ac:dyDescent="0.15"/>
    <row r="1323" customFormat="1" ht="13" x14ac:dyDescent="0.15"/>
    <row r="1324" customFormat="1" ht="13" x14ac:dyDescent="0.15"/>
    <row r="1325" customFormat="1" ht="13" x14ac:dyDescent="0.15"/>
    <row r="1326" customFormat="1" ht="13" x14ac:dyDescent="0.15"/>
    <row r="1327" customFormat="1" ht="13" x14ac:dyDescent="0.15"/>
    <row r="1328" customFormat="1" ht="13" x14ac:dyDescent="0.15"/>
    <row r="1329" customFormat="1" ht="13" x14ac:dyDescent="0.15"/>
    <row r="1330" customFormat="1" ht="13" x14ac:dyDescent="0.15"/>
    <row r="1331" customFormat="1" ht="13" x14ac:dyDescent="0.15"/>
    <row r="1332" customFormat="1" ht="13" x14ac:dyDescent="0.15"/>
    <row r="1333" customFormat="1" ht="13" x14ac:dyDescent="0.15"/>
    <row r="1334" customFormat="1" ht="13" x14ac:dyDescent="0.15"/>
    <row r="1335" customFormat="1" ht="13" x14ac:dyDescent="0.15"/>
    <row r="1336" customFormat="1" ht="13" x14ac:dyDescent="0.15"/>
    <row r="1337" customFormat="1" ht="13" x14ac:dyDescent="0.15"/>
    <row r="1338" customFormat="1" ht="13" x14ac:dyDescent="0.15"/>
    <row r="1339" customFormat="1" ht="13" x14ac:dyDescent="0.15"/>
    <row r="1340" customFormat="1" ht="13" x14ac:dyDescent="0.15"/>
    <row r="1341" customFormat="1" ht="13" x14ac:dyDescent="0.15"/>
    <row r="1342" customFormat="1" ht="13" x14ac:dyDescent="0.15"/>
    <row r="1343" customFormat="1" ht="13" x14ac:dyDescent="0.15"/>
    <row r="1344" customFormat="1" ht="13" x14ac:dyDescent="0.15"/>
    <row r="1345" customFormat="1" ht="13" x14ac:dyDescent="0.15"/>
    <row r="1346" customFormat="1" ht="13" x14ac:dyDescent="0.15"/>
    <row r="1347" customFormat="1" ht="13" x14ac:dyDescent="0.15"/>
    <row r="1348" customFormat="1" ht="13" x14ac:dyDescent="0.15"/>
    <row r="1349" customFormat="1" ht="13" x14ac:dyDescent="0.15"/>
    <row r="1350" customFormat="1" ht="13" x14ac:dyDescent="0.15"/>
    <row r="1351" customFormat="1" ht="13" x14ac:dyDescent="0.15"/>
    <row r="1352" customFormat="1" ht="13" x14ac:dyDescent="0.15"/>
    <row r="1353" customFormat="1" ht="13" x14ac:dyDescent="0.15"/>
    <row r="1354" customFormat="1" ht="13" x14ac:dyDescent="0.15"/>
    <row r="1355" customFormat="1" ht="13" x14ac:dyDescent="0.15"/>
    <row r="1356" customFormat="1" ht="13" x14ac:dyDescent="0.15"/>
    <row r="1357" customFormat="1" ht="13" x14ac:dyDescent="0.15"/>
    <row r="1358" customFormat="1" ht="13" x14ac:dyDescent="0.15"/>
    <row r="1359" customFormat="1" ht="13" x14ac:dyDescent="0.15"/>
    <row r="1360" customFormat="1" ht="13" x14ac:dyDescent="0.15"/>
    <row r="1361" customFormat="1" ht="13" x14ac:dyDescent="0.15"/>
    <row r="1362" customFormat="1" ht="13" x14ac:dyDescent="0.15"/>
    <row r="1363" customFormat="1" ht="13" x14ac:dyDescent="0.15"/>
    <row r="1364" customFormat="1" ht="13" x14ac:dyDescent="0.15"/>
    <row r="1365" customFormat="1" ht="13" x14ac:dyDescent="0.15"/>
    <row r="1366" customFormat="1" ht="13" x14ac:dyDescent="0.15"/>
    <row r="1367" customFormat="1" ht="13" x14ac:dyDescent="0.15"/>
    <row r="1368" customFormat="1" ht="13" x14ac:dyDescent="0.15"/>
    <row r="1369" customFormat="1" ht="13" x14ac:dyDescent="0.15"/>
    <row r="1370" customFormat="1" ht="13" x14ac:dyDescent="0.15"/>
    <row r="1371" customFormat="1" ht="13" x14ac:dyDescent="0.15"/>
    <row r="1372" customFormat="1" ht="13" x14ac:dyDescent="0.15"/>
    <row r="1373" customFormat="1" ht="13" x14ac:dyDescent="0.15"/>
    <row r="1374" customFormat="1" ht="13" x14ac:dyDescent="0.15"/>
    <row r="1375" customFormat="1" ht="13" x14ac:dyDescent="0.15"/>
    <row r="1376" customFormat="1" ht="13" x14ac:dyDescent="0.15"/>
    <row r="1377" customFormat="1" ht="13" x14ac:dyDescent="0.15"/>
    <row r="1378" customFormat="1" ht="13" x14ac:dyDescent="0.15"/>
    <row r="1379" customFormat="1" ht="13" x14ac:dyDescent="0.15"/>
    <row r="1380" customFormat="1" ht="13" x14ac:dyDescent="0.15"/>
    <row r="1381" customFormat="1" ht="13" x14ac:dyDescent="0.15"/>
    <row r="1382" customFormat="1" ht="13" x14ac:dyDescent="0.15"/>
    <row r="1383" customFormat="1" ht="13" x14ac:dyDescent="0.15"/>
    <row r="1384" customFormat="1" ht="13" x14ac:dyDescent="0.15"/>
    <row r="1385" customFormat="1" ht="13" x14ac:dyDescent="0.15"/>
    <row r="1386" customFormat="1" ht="13" x14ac:dyDescent="0.15"/>
    <row r="1387" customFormat="1" ht="13" x14ac:dyDescent="0.15"/>
    <row r="1388" customFormat="1" ht="13" x14ac:dyDescent="0.15"/>
    <row r="1389" customFormat="1" ht="13" x14ac:dyDescent="0.15"/>
    <row r="1390" customFormat="1" ht="13" x14ac:dyDescent="0.15"/>
    <row r="1391" customFormat="1" ht="13" x14ac:dyDescent="0.15"/>
    <row r="1392" customFormat="1" ht="13" x14ac:dyDescent="0.15"/>
    <row r="1393" customFormat="1" ht="13" x14ac:dyDescent="0.15"/>
    <row r="1394" customFormat="1" ht="13" x14ac:dyDescent="0.15"/>
    <row r="1395" customFormat="1" ht="13" x14ac:dyDescent="0.15"/>
    <row r="1396" customFormat="1" ht="13" x14ac:dyDescent="0.15"/>
    <row r="1397" customFormat="1" ht="13" x14ac:dyDescent="0.15"/>
    <row r="1398" customFormat="1" ht="13" x14ac:dyDescent="0.15"/>
    <row r="1399" customFormat="1" ht="13" x14ac:dyDescent="0.15"/>
    <row r="1400" customFormat="1" ht="13" x14ac:dyDescent="0.15"/>
    <row r="1401" customFormat="1" ht="13" x14ac:dyDescent="0.15"/>
    <row r="1402" customFormat="1" ht="13" x14ac:dyDescent="0.15"/>
    <row r="1403" customFormat="1" ht="13" x14ac:dyDescent="0.15"/>
    <row r="1404" customFormat="1" ht="13" x14ac:dyDescent="0.15"/>
    <row r="1405" customFormat="1" ht="13" x14ac:dyDescent="0.15"/>
    <row r="1406" customFormat="1" ht="13" x14ac:dyDescent="0.15"/>
    <row r="1407" customFormat="1" ht="13" x14ac:dyDescent="0.15"/>
    <row r="1408" customFormat="1" ht="13" x14ac:dyDescent="0.15"/>
    <row r="1409" customFormat="1" ht="13" x14ac:dyDescent="0.15"/>
    <row r="1410" customFormat="1" ht="13" x14ac:dyDescent="0.15"/>
    <row r="1411" customFormat="1" ht="13" x14ac:dyDescent="0.15"/>
    <row r="1412" customFormat="1" ht="13" x14ac:dyDescent="0.15"/>
    <row r="1413" customFormat="1" ht="13" x14ac:dyDescent="0.15"/>
    <row r="1414" customFormat="1" ht="13" x14ac:dyDescent="0.15"/>
    <row r="1415" customFormat="1" ht="13" x14ac:dyDescent="0.15"/>
    <row r="1416" customFormat="1" ht="13" x14ac:dyDescent="0.15"/>
    <row r="1417" customFormat="1" ht="13" x14ac:dyDescent="0.15"/>
    <row r="1418" customFormat="1" ht="13" x14ac:dyDescent="0.15"/>
    <row r="1419" customFormat="1" ht="13" x14ac:dyDescent="0.15"/>
    <row r="1420" customFormat="1" ht="13" x14ac:dyDescent="0.15"/>
    <row r="1421" customFormat="1" ht="13" x14ac:dyDescent="0.15"/>
    <row r="1422" customFormat="1" ht="13" x14ac:dyDescent="0.15"/>
    <row r="1423" customFormat="1" ht="13" x14ac:dyDescent="0.15"/>
    <row r="1424" customFormat="1" ht="13" x14ac:dyDescent="0.15"/>
    <row r="1425" customFormat="1" ht="13" x14ac:dyDescent="0.15"/>
    <row r="1426" customFormat="1" ht="13" x14ac:dyDescent="0.15"/>
    <row r="1427" customFormat="1" ht="13" x14ac:dyDescent="0.15"/>
    <row r="1428" customFormat="1" ht="13" x14ac:dyDescent="0.15"/>
    <row r="1429" customFormat="1" ht="13" x14ac:dyDescent="0.15"/>
    <row r="1430" customFormat="1" ht="13" x14ac:dyDescent="0.15"/>
    <row r="1431" customFormat="1" ht="13" x14ac:dyDescent="0.15"/>
    <row r="1432" customFormat="1" ht="13" x14ac:dyDescent="0.15"/>
    <row r="1433" customFormat="1" ht="13" x14ac:dyDescent="0.15"/>
    <row r="1434" customFormat="1" ht="13" x14ac:dyDescent="0.15"/>
    <row r="1435" customFormat="1" ht="13" x14ac:dyDescent="0.15"/>
    <row r="1436" customFormat="1" ht="13" x14ac:dyDescent="0.15"/>
    <row r="1437" customFormat="1" ht="13" x14ac:dyDescent="0.15"/>
    <row r="1438" customFormat="1" ht="13" x14ac:dyDescent="0.15"/>
    <row r="1439" customFormat="1" ht="13" x14ac:dyDescent="0.15"/>
    <row r="1440" customFormat="1" ht="13" x14ac:dyDescent="0.15"/>
    <row r="1441" customFormat="1" ht="13" x14ac:dyDescent="0.15"/>
    <row r="1442" customFormat="1" ht="13" x14ac:dyDescent="0.15"/>
    <row r="1443" customFormat="1" ht="13" x14ac:dyDescent="0.15"/>
    <row r="1444" customFormat="1" ht="13" x14ac:dyDescent="0.15"/>
    <row r="1445" customFormat="1" ht="13" x14ac:dyDescent="0.15"/>
    <row r="1446" customFormat="1" ht="13" x14ac:dyDescent="0.15"/>
    <row r="1447" customFormat="1" ht="13" x14ac:dyDescent="0.15"/>
    <row r="1448" customFormat="1" ht="13" x14ac:dyDescent="0.15"/>
    <row r="1449" customFormat="1" ht="13" x14ac:dyDescent="0.15"/>
    <row r="1450" customFormat="1" ht="13" x14ac:dyDescent="0.15"/>
    <row r="1451" customFormat="1" ht="13" x14ac:dyDescent="0.15"/>
    <row r="1452" customFormat="1" ht="13" x14ac:dyDescent="0.15"/>
    <row r="1453" customFormat="1" ht="13" x14ac:dyDescent="0.15"/>
    <row r="1454" customFormat="1" ht="13" x14ac:dyDescent="0.15"/>
    <row r="1455" customFormat="1" ht="13" x14ac:dyDescent="0.15"/>
    <row r="1456" customFormat="1" ht="13" x14ac:dyDescent="0.15"/>
    <row r="1457" customFormat="1" ht="13" x14ac:dyDescent="0.15"/>
    <row r="1458" customFormat="1" ht="13" x14ac:dyDescent="0.15"/>
    <row r="1459" customFormat="1" ht="13" x14ac:dyDescent="0.15"/>
    <row r="1460" customFormat="1" ht="13" x14ac:dyDescent="0.15"/>
    <row r="1461" customFormat="1" ht="13" x14ac:dyDescent="0.15"/>
    <row r="1462" customFormat="1" ht="13" x14ac:dyDescent="0.15"/>
    <row r="1463" customFormat="1" ht="13" x14ac:dyDescent="0.15"/>
    <row r="1464" customFormat="1" ht="13" x14ac:dyDescent="0.15"/>
    <row r="1465" customFormat="1" ht="13" x14ac:dyDescent="0.15"/>
    <row r="1466" customFormat="1" ht="13" x14ac:dyDescent="0.15"/>
    <row r="1467" customFormat="1" ht="13" x14ac:dyDescent="0.15"/>
    <row r="1468" customFormat="1" ht="13" x14ac:dyDescent="0.15"/>
    <row r="1469" customFormat="1" ht="13" x14ac:dyDescent="0.15"/>
    <row r="1470" customFormat="1" ht="13" x14ac:dyDescent="0.15"/>
    <row r="1471" customFormat="1" ht="13" x14ac:dyDescent="0.15"/>
    <row r="1472" customFormat="1" ht="13" x14ac:dyDescent="0.15"/>
    <row r="1473" customFormat="1" ht="13" x14ac:dyDescent="0.15"/>
    <row r="1474" customFormat="1" ht="13" x14ac:dyDescent="0.15"/>
    <row r="1475" customFormat="1" ht="13" x14ac:dyDescent="0.15"/>
    <row r="1476" customFormat="1" ht="13" x14ac:dyDescent="0.15"/>
    <row r="1477" customFormat="1" ht="13" x14ac:dyDescent="0.15"/>
    <row r="1478" customFormat="1" ht="13" x14ac:dyDescent="0.15"/>
    <row r="1479" customFormat="1" ht="13" x14ac:dyDescent="0.15"/>
    <row r="1480" customFormat="1" ht="13" x14ac:dyDescent="0.15"/>
    <row r="1481" customFormat="1" ht="13" x14ac:dyDescent="0.15"/>
    <row r="1482" customFormat="1" ht="13" x14ac:dyDescent="0.15"/>
    <row r="1483" customFormat="1" ht="13" x14ac:dyDescent="0.15"/>
    <row r="1484" customFormat="1" ht="13" x14ac:dyDescent="0.15"/>
    <row r="1485" customFormat="1" ht="13" x14ac:dyDescent="0.15"/>
    <row r="1486" customFormat="1" ht="13" x14ac:dyDescent="0.15"/>
    <row r="1487" customFormat="1" ht="13" x14ac:dyDescent="0.15"/>
    <row r="1488" customFormat="1" ht="13" x14ac:dyDescent="0.15"/>
    <row r="1489" customFormat="1" ht="13" x14ac:dyDescent="0.15"/>
    <row r="1490" customFormat="1" ht="13" x14ac:dyDescent="0.15"/>
    <row r="1491" customFormat="1" ht="13" x14ac:dyDescent="0.15"/>
    <row r="1492" customFormat="1" ht="13" x14ac:dyDescent="0.15"/>
    <row r="1493" customFormat="1" ht="13" x14ac:dyDescent="0.15"/>
    <row r="1494" customFormat="1" ht="13" x14ac:dyDescent="0.15"/>
    <row r="1495" customFormat="1" ht="13" x14ac:dyDescent="0.15"/>
    <row r="1496" customFormat="1" ht="13" x14ac:dyDescent="0.15"/>
    <row r="1497" customFormat="1" ht="13" x14ac:dyDescent="0.15"/>
    <row r="1498" customFormat="1" ht="13" x14ac:dyDescent="0.15"/>
    <row r="1499" customFormat="1" ht="13" x14ac:dyDescent="0.15"/>
    <row r="1500" customFormat="1" ht="13" x14ac:dyDescent="0.15"/>
    <row r="1501" customFormat="1" ht="13" x14ac:dyDescent="0.15"/>
    <row r="1502" customFormat="1" ht="13" x14ac:dyDescent="0.15"/>
    <row r="1503" customFormat="1" ht="13" x14ac:dyDescent="0.15"/>
    <row r="1504" customFormat="1" ht="13" x14ac:dyDescent="0.15"/>
    <row r="1505" customFormat="1" ht="13" x14ac:dyDescent="0.15"/>
    <row r="1506" customFormat="1" ht="13" x14ac:dyDescent="0.15"/>
    <row r="1507" customFormat="1" ht="13" x14ac:dyDescent="0.15"/>
    <row r="1508" customFormat="1" ht="13" x14ac:dyDescent="0.15"/>
    <row r="1509" customFormat="1" ht="13" x14ac:dyDescent="0.15"/>
    <row r="1510" customFormat="1" ht="13" x14ac:dyDescent="0.15"/>
    <row r="1511" customFormat="1" ht="13" x14ac:dyDescent="0.15"/>
    <row r="1512" customFormat="1" ht="13" x14ac:dyDescent="0.15"/>
    <row r="1513" customFormat="1" ht="13" x14ac:dyDescent="0.15"/>
    <row r="1514" customFormat="1" ht="13" x14ac:dyDescent="0.15"/>
    <row r="1515" customFormat="1" ht="13" x14ac:dyDescent="0.15"/>
    <row r="1516" customFormat="1" ht="13" x14ac:dyDescent="0.15"/>
    <row r="1517" customFormat="1" ht="13" x14ac:dyDescent="0.15"/>
    <row r="1518" customFormat="1" ht="13" x14ac:dyDescent="0.15"/>
    <row r="1519" customFormat="1" ht="13" x14ac:dyDescent="0.15"/>
    <row r="1520" customFormat="1" ht="13" x14ac:dyDescent="0.15"/>
    <row r="1521" customFormat="1" ht="13" x14ac:dyDescent="0.15"/>
    <row r="1522" customFormat="1" ht="13" x14ac:dyDescent="0.15"/>
    <row r="1523" customFormat="1" ht="13" x14ac:dyDescent="0.15"/>
    <row r="1524" customFormat="1" ht="13" x14ac:dyDescent="0.15"/>
    <row r="1525" customFormat="1" ht="13" x14ac:dyDescent="0.15"/>
    <row r="1526" customFormat="1" ht="13" x14ac:dyDescent="0.15"/>
    <row r="1527" customFormat="1" ht="13" x14ac:dyDescent="0.15"/>
    <row r="1528" customFormat="1" ht="13" x14ac:dyDescent="0.15"/>
    <row r="1529" customFormat="1" ht="13" x14ac:dyDescent="0.15"/>
    <row r="1530" customFormat="1" ht="13" x14ac:dyDescent="0.15"/>
    <row r="1531" customFormat="1" ht="13" x14ac:dyDescent="0.15"/>
    <row r="1532" customFormat="1" ht="13" x14ac:dyDescent="0.15"/>
    <row r="1533" customFormat="1" ht="13" x14ac:dyDescent="0.15"/>
    <row r="1534" customFormat="1" ht="13" x14ac:dyDescent="0.15"/>
    <row r="1535" customFormat="1" ht="13" x14ac:dyDescent="0.15"/>
    <row r="1536" customFormat="1" ht="13" x14ac:dyDescent="0.15"/>
    <row r="1537" customFormat="1" ht="13" x14ac:dyDescent="0.15"/>
    <row r="1538" customFormat="1" ht="13" x14ac:dyDescent="0.15"/>
    <row r="1539" customFormat="1" ht="13" x14ac:dyDescent="0.15"/>
    <row r="1540" customFormat="1" ht="13" x14ac:dyDescent="0.15"/>
    <row r="1541" customFormat="1" ht="13" x14ac:dyDescent="0.15"/>
    <row r="1542" customFormat="1" ht="13" x14ac:dyDescent="0.15"/>
    <row r="1543" customFormat="1" ht="13" x14ac:dyDescent="0.15"/>
    <row r="1544" customFormat="1" ht="13" x14ac:dyDescent="0.15"/>
    <row r="1545" customFormat="1" ht="13" x14ac:dyDescent="0.15"/>
    <row r="1546" customFormat="1" ht="13" x14ac:dyDescent="0.15"/>
    <row r="1547" customFormat="1" ht="13" x14ac:dyDescent="0.15"/>
    <row r="1548" customFormat="1" ht="13" x14ac:dyDescent="0.15"/>
    <row r="1549" customFormat="1" ht="13" x14ac:dyDescent="0.15"/>
    <row r="1550" customFormat="1" ht="13" x14ac:dyDescent="0.15"/>
    <row r="1551" customFormat="1" ht="13" x14ac:dyDescent="0.15"/>
    <row r="1552" customFormat="1" ht="13" x14ac:dyDescent="0.15"/>
    <row r="1553" customFormat="1" ht="13" x14ac:dyDescent="0.15"/>
    <row r="1554" customFormat="1" ht="13" x14ac:dyDescent="0.15"/>
    <row r="1555" customFormat="1" ht="13" x14ac:dyDescent="0.15"/>
    <row r="1556" customFormat="1" ht="13" x14ac:dyDescent="0.15"/>
    <row r="1557" customFormat="1" ht="13" x14ac:dyDescent="0.15"/>
    <row r="1558" customFormat="1" ht="13" x14ac:dyDescent="0.15"/>
    <row r="1559" customFormat="1" ht="13" x14ac:dyDescent="0.15"/>
    <row r="1560" customFormat="1" ht="13" x14ac:dyDescent="0.15"/>
    <row r="1561" customFormat="1" ht="13" x14ac:dyDescent="0.15"/>
    <row r="1562" customFormat="1" ht="13" x14ac:dyDescent="0.15"/>
    <row r="1563" customFormat="1" ht="13" x14ac:dyDescent="0.15"/>
    <row r="1564" customFormat="1" ht="13" x14ac:dyDescent="0.15"/>
    <row r="1565" customFormat="1" ht="13" x14ac:dyDescent="0.15"/>
    <row r="1566" customFormat="1" ht="13" x14ac:dyDescent="0.15"/>
    <row r="1567" customFormat="1" ht="13" x14ac:dyDescent="0.15"/>
    <row r="1568" customFormat="1" ht="13" x14ac:dyDescent="0.15"/>
    <row r="1569" customFormat="1" ht="13" x14ac:dyDescent="0.15"/>
    <row r="1570" customFormat="1" ht="13" x14ac:dyDescent="0.15"/>
    <row r="1571" customFormat="1" ht="13" x14ac:dyDescent="0.15"/>
    <row r="1572" customFormat="1" ht="13" x14ac:dyDescent="0.15"/>
    <row r="1573" customFormat="1" ht="13" x14ac:dyDescent="0.15"/>
    <row r="1574" customFormat="1" ht="13" x14ac:dyDescent="0.15"/>
    <row r="1575" customFormat="1" ht="13" x14ac:dyDescent="0.15"/>
    <row r="1576" customFormat="1" ht="13" x14ac:dyDescent="0.15"/>
    <row r="1577" customFormat="1" ht="13" x14ac:dyDescent="0.15"/>
    <row r="1578" customFormat="1" ht="13" x14ac:dyDescent="0.15"/>
    <row r="1579" customFormat="1" ht="13" x14ac:dyDescent="0.15"/>
    <row r="1580" customFormat="1" ht="13" x14ac:dyDescent="0.15"/>
    <row r="1581" customFormat="1" ht="13" x14ac:dyDescent="0.15"/>
    <row r="1582" customFormat="1" ht="13" x14ac:dyDescent="0.15"/>
    <row r="1583" customFormat="1" ht="13" x14ac:dyDescent="0.15"/>
    <row r="1584" customFormat="1" ht="13" x14ac:dyDescent="0.15"/>
    <row r="1585" customFormat="1" ht="13" x14ac:dyDescent="0.15"/>
    <row r="1586" customFormat="1" ht="13" x14ac:dyDescent="0.15"/>
    <row r="1587" customFormat="1" ht="13" x14ac:dyDescent="0.15"/>
    <row r="1588" customFormat="1" ht="13" x14ac:dyDescent="0.15"/>
    <row r="1589" customFormat="1" ht="13" x14ac:dyDescent="0.15"/>
    <row r="1590" customFormat="1" ht="13" x14ac:dyDescent="0.15"/>
    <row r="1591" customFormat="1" ht="13" x14ac:dyDescent="0.15"/>
    <row r="1592" customFormat="1" ht="13" x14ac:dyDescent="0.15"/>
    <row r="1593" customFormat="1" ht="13" x14ac:dyDescent="0.15"/>
    <row r="1594" customFormat="1" ht="13" x14ac:dyDescent="0.15"/>
    <row r="1595" customFormat="1" ht="13" x14ac:dyDescent="0.15"/>
    <row r="1596" customFormat="1" ht="13" x14ac:dyDescent="0.15"/>
    <row r="1597" customFormat="1" ht="13" x14ac:dyDescent="0.15"/>
    <row r="1598" customFormat="1" ht="13" x14ac:dyDescent="0.15"/>
    <row r="1599" customFormat="1" ht="13" x14ac:dyDescent="0.15"/>
    <row r="1600" customFormat="1" ht="13" x14ac:dyDescent="0.15"/>
    <row r="1601" customFormat="1" ht="13" x14ac:dyDescent="0.15"/>
    <row r="1602" customFormat="1" ht="13" x14ac:dyDescent="0.15"/>
    <row r="1603" customFormat="1" ht="13" x14ac:dyDescent="0.15"/>
    <row r="1604" customFormat="1" ht="13" x14ac:dyDescent="0.15"/>
    <row r="1605" customFormat="1" ht="13" x14ac:dyDescent="0.15"/>
    <row r="1606" customFormat="1" ht="13" x14ac:dyDescent="0.15"/>
    <row r="1607" customFormat="1" ht="13" x14ac:dyDescent="0.15"/>
    <row r="1608" customFormat="1" ht="13" x14ac:dyDescent="0.15"/>
    <row r="1609" customFormat="1" ht="13" x14ac:dyDescent="0.15"/>
    <row r="1610" customFormat="1" ht="13" x14ac:dyDescent="0.15"/>
    <row r="1611" customFormat="1" ht="13" x14ac:dyDescent="0.15"/>
    <row r="1612" customFormat="1" ht="13" x14ac:dyDescent="0.15"/>
    <row r="1613" customFormat="1" ht="13" x14ac:dyDescent="0.15"/>
    <row r="1614" customFormat="1" ht="13" x14ac:dyDescent="0.15"/>
    <row r="1615" customFormat="1" ht="13" x14ac:dyDescent="0.15"/>
    <row r="1616" customFormat="1" ht="13" x14ac:dyDescent="0.15"/>
    <row r="1617" customFormat="1" ht="13" x14ac:dyDescent="0.15"/>
    <row r="1618" customFormat="1" ht="13" x14ac:dyDescent="0.15"/>
    <row r="1619" customFormat="1" ht="13" x14ac:dyDescent="0.15"/>
    <row r="1620" customFormat="1" ht="13" x14ac:dyDescent="0.15"/>
    <row r="1621" customFormat="1" ht="13" x14ac:dyDescent="0.15"/>
    <row r="1622" customFormat="1" ht="13" x14ac:dyDescent="0.15"/>
    <row r="1623" customFormat="1" ht="13" x14ac:dyDescent="0.15"/>
    <row r="1624" customFormat="1" ht="13" x14ac:dyDescent="0.15"/>
    <row r="1625" customFormat="1" ht="13" x14ac:dyDescent="0.15"/>
    <row r="1626" customFormat="1" ht="13" x14ac:dyDescent="0.15"/>
    <row r="1627" customFormat="1" ht="13" x14ac:dyDescent="0.15"/>
    <row r="1628" customFormat="1" ht="13" x14ac:dyDescent="0.15"/>
    <row r="1629" customFormat="1" ht="13" x14ac:dyDescent="0.15"/>
    <row r="1630" customFormat="1" ht="13" x14ac:dyDescent="0.15"/>
    <row r="1631" customFormat="1" ht="13" x14ac:dyDescent="0.15"/>
    <row r="1632" customFormat="1" ht="13" x14ac:dyDescent="0.15"/>
    <row r="1633" customFormat="1" ht="13" x14ac:dyDescent="0.15"/>
    <row r="1634" customFormat="1" ht="13" x14ac:dyDescent="0.15"/>
    <row r="1635" customFormat="1" ht="13" x14ac:dyDescent="0.15"/>
    <row r="1636" customFormat="1" ht="13" x14ac:dyDescent="0.15"/>
    <row r="1637" customFormat="1" ht="13" x14ac:dyDescent="0.15"/>
    <row r="1638" customFormat="1" ht="13" x14ac:dyDescent="0.15"/>
    <row r="1639" customFormat="1" ht="13" x14ac:dyDescent="0.15"/>
    <row r="1640" customFormat="1" ht="13" x14ac:dyDescent="0.15"/>
    <row r="1641" customFormat="1" ht="13" x14ac:dyDescent="0.15"/>
    <row r="1642" customFormat="1" ht="13" x14ac:dyDescent="0.15"/>
    <row r="1643" customFormat="1" ht="13" x14ac:dyDescent="0.15"/>
    <row r="1644" customFormat="1" ht="13" x14ac:dyDescent="0.15"/>
    <row r="1645" customFormat="1" ht="13" x14ac:dyDescent="0.15"/>
    <row r="1646" customFormat="1" ht="13" x14ac:dyDescent="0.15"/>
    <row r="1647" customFormat="1" ht="13" x14ac:dyDescent="0.15"/>
    <row r="1648" customFormat="1" ht="13" x14ac:dyDescent="0.15"/>
    <row r="1649" customFormat="1" ht="13" x14ac:dyDescent="0.15"/>
    <row r="1650" customFormat="1" ht="13" x14ac:dyDescent="0.15"/>
    <row r="1651" customFormat="1" ht="13" x14ac:dyDescent="0.15"/>
    <row r="1652" customFormat="1" ht="13" x14ac:dyDescent="0.15"/>
    <row r="1653" customFormat="1" ht="13" x14ac:dyDescent="0.15"/>
    <row r="1654" customFormat="1" ht="13" x14ac:dyDescent="0.15"/>
    <row r="1655" customFormat="1" ht="13" x14ac:dyDescent="0.15"/>
    <row r="1656" customFormat="1" ht="13" x14ac:dyDescent="0.15"/>
    <row r="1657" customFormat="1" ht="13" x14ac:dyDescent="0.15"/>
    <row r="1658" customFormat="1" ht="13" x14ac:dyDescent="0.15"/>
    <row r="1659" customFormat="1" ht="13" x14ac:dyDescent="0.15"/>
    <row r="1660" customFormat="1" ht="13" x14ac:dyDescent="0.15"/>
    <row r="1661" customFormat="1" ht="13" x14ac:dyDescent="0.15"/>
    <row r="1662" customFormat="1" ht="13" x14ac:dyDescent="0.15"/>
    <row r="1663" customFormat="1" ht="13" x14ac:dyDescent="0.15"/>
    <row r="1664" customFormat="1" ht="13" x14ac:dyDescent="0.15"/>
    <row r="1665" customFormat="1" ht="13" x14ac:dyDescent="0.15"/>
    <row r="1666" customFormat="1" ht="13" x14ac:dyDescent="0.15"/>
    <row r="1667" customFormat="1" ht="13" x14ac:dyDescent="0.15"/>
    <row r="1668" customFormat="1" ht="13" x14ac:dyDescent="0.15"/>
    <row r="1669" customFormat="1" ht="13" x14ac:dyDescent="0.15"/>
    <row r="1670" customFormat="1" ht="13" x14ac:dyDescent="0.15"/>
    <row r="1671" customFormat="1" ht="13" x14ac:dyDescent="0.15"/>
    <row r="1672" customFormat="1" ht="13" x14ac:dyDescent="0.15"/>
    <row r="1673" customFormat="1" ht="13" x14ac:dyDescent="0.15"/>
    <row r="1674" customFormat="1" ht="13" x14ac:dyDescent="0.15"/>
    <row r="1675" customFormat="1" ht="13" x14ac:dyDescent="0.15"/>
    <row r="1676" customFormat="1" ht="13" x14ac:dyDescent="0.15"/>
    <row r="1677" customFormat="1" ht="13" x14ac:dyDescent="0.15"/>
    <row r="1678" customFormat="1" ht="13" x14ac:dyDescent="0.15"/>
    <row r="1679" customFormat="1" ht="13" x14ac:dyDescent="0.15"/>
    <row r="1680" customFormat="1" ht="13" x14ac:dyDescent="0.15"/>
    <row r="1681" customFormat="1" ht="13" x14ac:dyDescent="0.15"/>
    <row r="1682" customFormat="1" ht="13" x14ac:dyDescent="0.15"/>
    <row r="1683" customFormat="1" ht="13" x14ac:dyDescent="0.15"/>
    <row r="1684" customFormat="1" ht="13" x14ac:dyDescent="0.15"/>
    <row r="1685" customFormat="1" ht="13" x14ac:dyDescent="0.15"/>
    <row r="1686" customFormat="1" ht="13" x14ac:dyDescent="0.15"/>
    <row r="1687" customFormat="1" ht="13" x14ac:dyDescent="0.15"/>
    <row r="1688" customFormat="1" ht="13" x14ac:dyDescent="0.15"/>
    <row r="1689" customFormat="1" ht="13" x14ac:dyDescent="0.15"/>
    <row r="1690" customFormat="1" ht="13" x14ac:dyDescent="0.15"/>
    <row r="1691" customFormat="1" ht="13" x14ac:dyDescent="0.15"/>
    <row r="1692" customFormat="1" ht="13" x14ac:dyDescent="0.15"/>
    <row r="1693" customFormat="1" ht="13" x14ac:dyDescent="0.15"/>
    <row r="1694" customFormat="1" ht="13" x14ac:dyDescent="0.15"/>
    <row r="1695" customFormat="1" ht="13" x14ac:dyDescent="0.15"/>
    <row r="1696" customFormat="1" ht="13" x14ac:dyDescent="0.15"/>
    <row r="1697" customFormat="1" ht="13" x14ac:dyDescent="0.15"/>
    <row r="1698" customFormat="1" ht="13" x14ac:dyDescent="0.15"/>
    <row r="1699" customFormat="1" ht="13" x14ac:dyDescent="0.15"/>
    <row r="1700" customFormat="1" ht="13" x14ac:dyDescent="0.15"/>
    <row r="1701" customFormat="1" ht="13" x14ac:dyDescent="0.15"/>
    <row r="1702" customFormat="1" ht="13" x14ac:dyDescent="0.15"/>
    <row r="1703" customFormat="1" ht="13" x14ac:dyDescent="0.15"/>
    <row r="1704" customFormat="1" ht="13" x14ac:dyDescent="0.15"/>
    <row r="1705" customFormat="1" ht="13" x14ac:dyDescent="0.15"/>
    <row r="1706" customFormat="1" ht="13" x14ac:dyDescent="0.15"/>
    <row r="1707" customFormat="1" ht="13" x14ac:dyDescent="0.15"/>
    <row r="1708" customFormat="1" ht="13" x14ac:dyDescent="0.15"/>
    <row r="1709" customFormat="1" ht="13" x14ac:dyDescent="0.15"/>
    <row r="1710" customFormat="1" ht="13" x14ac:dyDescent="0.15"/>
    <row r="1711" customFormat="1" ht="13" x14ac:dyDescent="0.15"/>
    <row r="1712" customFormat="1" ht="13" x14ac:dyDescent="0.15"/>
    <row r="1713" customFormat="1" ht="13" x14ac:dyDescent="0.15"/>
    <row r="1714" customFormat="1" ht="13" x14ac:dyDescent="0.15"/>
    <row r="1715" customFormat="1" ht="13" x14ac:dyDescent="0.15"/>
    <row r="1716" customFormat="1" ht="13" x14ac:dyDescent="0.15"/>
    <row r="1717" customFormat="1" ht="13" x14ac:dyDescent="0.15"/>
    <row r="1718" customFormat="1" ht="13" x14ac:dyDescent="0.15"/>
    <row r="1719" customFormat="1" ht="13" x14ac:dyDescent="0.15"/>
    <row r="1720" customFormat="1" ht="13" x14ac:dyDescent="0.15"/>
    <row r="1721" customFormat="1" ht="13" x14ac:dyDescent="0.15"/>
    <row r="1722" customFormat="1" ht="13" x14ac:dyDescent="0.15"/>
    <row r="1723" customFormat="1" ht="13" x14ac:dyDescent="0.15"/>
    <row r="1724" customFormat="1" ht="13" x14ac:dyDescent="0.15"/>
    <row r="1725" customFormat="1" ht="13" x14ac:dyDescent="0.15"/>
    <row r="1726" customFormat="1" ht="13" x14ac:dyDescent="0.15"/>
    <row r="1727" customFormat="1" ht="13" x14ac:dyDescent="0.15"/>
    <row r="1728" customFormat="1" ht="13" x14ac:dyDescent="0.15"/>
    <row r="1729" customFormat="1" ht="13" x14ac:dyDescent="0.15"/>
    <row r="1730" customFormat="1" ht="13" x14ac:dyDescent="0.15"/>
    <row r="1731" customFormat="1" ht="13" x14ac:dyDescent="0.15"/>
    <row r="1732" customFormat="1" ht="13" x14ac:dyDescent="0.15"/>
    <row r="1733" customFormat="1" ht="13" x14ac:dyDescent="0.15"/>
    <row r="1734" customFormat="1" ht="13" x14ac:dyDescent="0.15"/>
    <row r="1735" customFormat="1" ht="13" x14ac:dyDescent="0.15"/>
    <row r="1736" customFormat="1" ht="13" x14ac:dyDescent="0.15"/>
    <row r="1737" customFormat="1" ht="13" x14ac:dyDescent="0.15"/>
    <row r="1738" customFormat="1" ht="13" x14ac:dyDescent="0.15"/>
    <row r="1739" customFormat="1" ht="13" x14ac:dyDescent="0.15"/>
    <row r="1740" customFormat="1" ht="13" x14ac:dyDescent="0.15"/>
    <row r="1741" customFormat="1" ht="13" x14ac:dyDescent="0.15"/>
    <row r="1742" customFormat="1" ht="13" x14ac:dyDescent="0.15"/>
    <row r="1743" customFormat="1" ht="13" x14ac:dyDescent="0.15"/>
    <row r="1744" customFormat="1" ht="13" x14ac:dyDescent="0.15"/>
    <row r="1745" customFormat="1" ht="13" x14ac:dyDescent="0.15"/>
    <row r="1746" customFormat="1" ht="13" x14ac:dyDescent="0.15"/>
    <row r="1747" customFormat="1" ht="13" x14ac:dyDescent="0.15"/>
    <row r="1748" customFormat="1" ht="13" x14ac:dyDescent="0.15"/>
    <row r="1749" customFormat="1" ht="13" x14ac:dyDescent="0.15"/>
    <row r="1750" customFormat="1" ht="13" x14ac:dyDescent="0.15"/>
    <row r="1751" customFormat="1" ht="13" x14ac:dyDescent="0.15"/>
    <row r="1752" customFormat="1" ht="13" x14ac:dyDescent="0.15"/>
    <row r="1753" customFormat="1" ht="13" x14ac:dyDescent="0.15"/>
    <row r="1754" customFormat="1" ht="13" x14ac:dyDescent="0.15"/>
    <row r="1755" customFormat="1" ht="13" x14ac:dyDescent="0.15"/>
    <row r="1756" customFormat="1" ht="13" x14ac:dyDescent="0.15"/>
    <row r="1757" customFormat="1" ht="13" x14ac:dyDescent="0.15"/>
    <row r="1758" customFormat="1" ht="13" x14ac:dyDescent="0.15"/>
    <row r="1759" customFormat="1" ht="13" x14ac:dyDescent="0.15"/>
    <row r="1760" customFormat="1" ht="13" x14ac:dyDescent="0.15"/>
    <row r="1761" customFormat="1" ht="13" x14ac:dyDescent="0.15"/>
    <row r="1762" customFormat="1" ht="13" x14ac:dyDescent="0.15"/>
    <row r="1763" customFormat="1" ht="13" x14ac:dyDescent="0.15"/>
    <row r="1764" customFormat="1" ht="13" x14ac:dyDescent="0.15"/>
    <row r="1765" customFormat="1" ht="13" x14ac:dyDescent="0.15"/>
    <row r="1766" customFormat="1" ht="13" x14ac:dyDescent="0.15"/>
    <row r="1767" customFormat="1" ht="13" x14ac:dyDescent="0.15"/>
    <row r="1768" customFormat="1" ht="13" x14ac:dyDescent="0.15"/>
    <row r="1769" customFormat="1" ht="13" x14ac:dyDescent="0.15"/>
    <row r="1770" customFormat="1" ht="13" x14ac:dyDescent="0.15"/>
    <row r="1771" customFormat="1" ht="13" x14ac:dyDescent="0.15"/>
    <row r="1772" customFormat="1" ht="13" x14ac:dyDescent="0.15"/>
    <row r="1773" customFormat="1" ht="13" x14ac:dyDescent="0.15"/>
    <row r="1774" customFormat="1" ht="13" x14ac:dyDescent="0.15"/>
    <row r="1775" customFormat="1" ht="13" x14ac:dyDescent="0.15"/>
    <row r="1776" customFormat="1" ht="13" x14ac:dyDescent="0.15"/>
    <row r="1777" customFormat="1" ht="13" x14ac:dyDescent="0.15"/>
    <row r="1778" customFormat="1" ht="13" x14ac:dyDescent="0.15"/>
    <row r="1779" customFormat="1" ht="13" x14ac:dyDescent="0.15"/>
    <row r="1780" customFormat="1" ht="13" x14ac:dyDescent="0.15"/>
    <row r="1781" customFormat="1" ht="13" x14ac:dyDescent="0.15"/>
    <row r="1782" customFormat="1" ht="13" x14ac:dyDescent="0.15"/>
    <row r="1783" customFormat="1" ht="13" x14ac:dyDescent="0.15"/>
    <row r="1784" customFormat="1" ht="13" x14ac:dyDescent="0.15"/>
    <row r="1785" customFormat="1" ht="13" x14ac:dyDescent="0.15"/>
    <row r="1786" customFormat="1" ht="13" x14ac:dyDescent="0.15"/>
    <row r="1787" customFormat="1" ht="13" x14ac:dyDescent="0.15"/>
    <row r="1788" customFormat="1" ht="13" x14ac:dyDescent="0.15"/>
    <row r="1789" customFormat="1" ht="13" x14ac:dyDescent="0.15"/>
    <row r="1790" customFormat="1" ht="13" x14ac:dyDescent="0.15"/>
    <row r="1791" customFormat="1" ht="13" x14ac:dyDescent="0.15"/>
    <row r="1792" customFormat="1" ht="13" x14ac:dyDescent="0.15"/>
    <row r="1793" customFormat="1" ht="13" x14ac:dyDescent="0.15"/>
    <row r="1794" customFormat="1" ht="13" x14ac:dyDescent="0.15"/>
    <row r="1795" customFormat="1" ht="13" x14ac:dyDescent="0.15"/>
    <row r="1796" customFormat="1" ht="13" x14ac:dyDescent="0.15"/>
    <row r="1797" customFormat="1" ht="13" x14ac:dyDescent="0.15"/>
    <row r="1798" customFormat="1" ht="13" x14ac:dyDescent="0.15"/>
    <row r="1799" customFormat="1" ht="13" x14ac:dyDescent="0.15"/>
    <row r="1800" customFormat="1" ht="13" x14ac:dyDescent="0.15"/>
    <row r="1801" customFormat="1" ht="13" x14ac:dyDescent="0.15"/>
    <row r="1802" customFormat="1" ht="13" x14ac:dyDescent="0.15"/>
    <row r="1803" customFormat="1" ht="13" x14ac:dyDescent="0.15"/>
    <row r="1804" customFormat="1" ht="13" x14ac:dyDescent="0.15"/>
    <row r="1805" customFormat="1" ht="13" x14ac:dyDescent="0.15"/>
    <row r="1806" customFormat="1" ht="13" x14ac:dyDescent="0.15"/>
    <row r="1807" customFormat="1" ht="13" x14ac:dyDescent="0.15"/>
    <row r="1808" customFormat="1" ht="13" x14ac:dyDescent="0.15"/>
    <row r="1809" customFormat="1" ht="13" x14ac:dyDescent="0.15"/>
    <row r="1810" customFormat="1" ht="13" x14ac:dyDescent="0.15"/>
    <row r="1811" customFormat="1" ht="13" x14ac:dyDescent="0.15"/>
    <row r="1812" customFormat="1" ht="13" x14ac:dyDescent="0.15"/>
    <row r="1813" customFormat="1" ht="13" x14ac:dyDescent="0.15"/>
    <row r="1814" customFormat="1" ht="13" x14ac:dyDescent="0.15"/>
    <row r="1815" customFormat="1" ht="13" x14ac:dyDescent="0.15"/>
    <row r="1816" customFormat="1" ht="13" x14ac:dyDescent="0.15"/>
    <row r="1817" customFormat="1" ht="13" x14ac:dyDescent="0.15"/>
    <row r="1818" customFormat="1" ht="13" x14ac:dyDescent="0.15"/>
    <row r="1819" customFormat="1" ht="13" x14ac:dyDescent="0.15"/>
    <row r="1820" customFormat="1" ht="13" x14ac:dyDescent="0.15"/>
    <row r="1821" customFormat="1" ht="13" x14ac:dyDescent="0.15"/>
    <row r="1822" customFormat="1" ht="13" x14ac:dyDescent="0.15"/>
    <row r="1823" customFormat="1" ht="13" x14ac:dyDescent="0.15"/>
    <row r="1824" customFormat="1" ht="13" x14ac:dyDescent="0.15"/>
    <row r="1825" customFormat="1" ht="13" x14ac:dyDescent="0.15"/>
    <row r="1826" customFormat="1" ht="13" x14ac:dyDescent="0.15"/>
    <row r="1827" customFormat="1" ht="13" x14ac:dyDescent="0.15"/>
    <row r="1828" customFormat="1" ht="13" x14ac:dyDescent="0.15"/>
    <row r="1829" customFormat="1" ht="13" x14ac:dyDescent="0.15"/>
    <row r="1830" customFormat="1" ht="13" x14ac:dyDescent="0.15"/>
    <row r="1831" customFormat="1" ht="13" x14ac:dyDescent="0.15"/>
    <row r="1832" customFormat="1" ht="13" x14ac:dyDescent="0.15"/>
    <row r="1833" customFormat="1" ht="13" x14ac:dyDescent="0.15"/>
    <row r="1834" customFormat="1" ht="13" x14ac:dyDescent="0.15"/>
    <row r="1835" customFormat="1" ht="13" x14ac:dyDescent="0.15"/>
    <row r="1836" customFormat="1" ht="13" x14ac:dyDescent="0.15"/>
    <row r="1837" customFormat="1" ht="13" x14ac:dyDescent="0.15"/>
    <row r="1838" customFormat="1" ht="13" x14ac:dyDescent="0.15"/>
    <row r="1839" customFormat="1" ht="13" x14ac:dyDescent="0.15"/>
    <row r="1840" customFormat="1" ht="13" x14ac:dyDescent="0.15"/>
    <row r="1841" customFormat="1" ht="13" x14ac:dyDescent="0.15"/>
    <row r="1842" customFormat="1" ht="13" x14ac:dyDescent="0.15"/>
    <row r="1843" customFormat="1" ht="13" x14ac:dyDescent="0.15"/>
    <row r="1844" customFormat="1" ht="13" x14ac:dyDescent="0.15"/>
    <row r="1845" customFormat="1" ht="13" x14ac:dyDescent="0.15"/>
    <row r="1846" customFormat="1" ht="13" x14ac:dyDescent="0.15"/>
    <row r="1847" customFormat="1" ht="13" x14ac:dyDescent="0.15"/>
    <row r="1848" customFormat="1" ht="13" x14ac:dyDescent="0.15"/>
    <row r="1849" customFormat="1" ht="13" x14ac:dyDescent="0.15"/>
    <row r="1850" customFormat="1" ht="13" x14ac:dyDescent="0.15"/>
    <row r="1851" customFormat="1" ht="13" x14ac:dyDescent="0.15"/>
    <row r="1852" customFormat="1" ht="13" x14ac:dyDescent="0.15"/>
    <row r="1853" customFormat="1" ht="13" x14ac:dyDescent="0.15"/>
    <row r="1854" customFormat="1" ht="13" x14ac:dyDescent="0.15"/>
    <row r="1855" customFormat="1" ht="13" x14ac:dyDescent="0.15"/>
    <row r="1856" customFormat="1" ht="13" x14ac:dyDescent="0.15"/>
    <row r="1857" customFormat="1" ht="13" x14ac:dyDescent="0.15"/>
    <row r="1858" customFormat="1" ht="13" x14ac:dyDescent="0.15"/>
    <row r="1859" customFormat="1" ht="13" x14ac:dyDescent="0.15"/>
    <row r="1860" customFormat="1" ht="13" x14ac:dyDescent="0.15"/>
    <row r="1861" customFormat="1" ht="13" x14ac:dyDescent="0.15"/>
    <row r="1862" customFormat="1" ht="13" x14ac:dyDescent="0.15"/>
    <row r="1863" customFormat="1" ht="13" x14ac:dyDescent="0.15"/>
    <row r="1864" customFormat="1" ht="13" x14ac:dyDescent="0.15"/>
    <row r="1865" customFormat="1" ht="13" x14ac:dyDescent="0.15"/>
    <row r="1866" customFormat="1" ht="13" x14ac:dyDescent="0.15"/>
    <row r="1867" customFormat="1" ht="13" x14ac:dyDescent="0.15"/>
    <row r="1868" customFormat="1" ht="13" x14ac:dyDescent="0.15"/>
    <row r="1869" customFormat="1" ht="13" x14ac:dyDescent="0.15"/>
    <row r="1870" customFormat="1" ht="13" x14ac:dyDescent="0.15"/>
    <row r="1871" customFormat="1" ht="13" x14ac:dyDescent="0.15"/>
    <row r="1872" customFormat="1" ht="13" x14ac:dyDescent="0.15"/>
    <row r="1873" customFormat="1" ht="13" x14ac:dyDescent="0.15"/>
    <row r="1874" customFormat="1" ht="13" x14ac:dyDescent="0.15"/>
    <row r="1875" customFormat="1" ht="13" x14ac:dyDescent="0.15"/>
    <row r="1876" customFormat="1" ht="13" x14ac:dyDescent="0.15"/>
    <row r="1877" customFormat="1" ht="13" x14ac:dyDescent="0.15"/>
    <row r="1878" customFormat="1" ht="13" x14ac:dyDescent="0.15"/>
    <row r="1879" customFormat="1" ht="13" x14ac:dyDescent="0.15"/>
    <row r="1880" customFormat="1" ht="13" x14ac:dyDescent="0.15"/>
    <row r="1881" customFormat="1" ht="13" x14ac:dyDescent="0.15"/>
    <row r="1882" customFormat="1" ht="13" x14ac:dyDescent="0.15"/>
    <row r="1883" customFormat="1" ht="13" x14ac:dyDescent="0.15"/>
    <row r="1884" customFormat="1" ht="13" x14ac:dyDescent="0.15"/>
    <row r="1885" customFormat="1" ht="13" x14ac:dyDescent="0.15"/>
    <row r="1886" customFormat="1" ht="13" x14ac:dyDescent="0.15"/>
    <row r="1887" customFormat="1" ht="13" x14ac:dyDescent="0.15"/>
    <row r="1888" customFormat="1" ht="13" x14ac:dyDescent="0.15"/>
    <row r="1889" customFormat="1" ht="13" x14ac:dyDescent="0.15"/>
    <row r="1890" customFormat="1" ht="13" x14ac:dyDescent="0.15"/>
    <row r="1891" customFormat="1" ht="13" x14ac:dyDescent="0.15"/>
    <row r="1892" customFormat="1" ht="13" x14ac:dyDescent="0.15"/>
    <row r="1893" customFormat="1" ht="13" x14ac:dyDescent="0.15"/>
    <row r="1894" customFormat="1" ht="13" x14ac:dyDescent="0.15"/>
    <row r="1895" customFormat="1" ht="13" x14ac:dyDescent="0.15"/>
    <row r="1896" customFormat="1" ht="13" x14ac:dyDescent="0.15"/>
    <row r="1897" customFormat="1" ht="13" x14ac:dyDescent="0.15"/>
    <row r="1898" customFormat="1" ht="13" x14ac:dyDescent="0.15"/>
    <row r="1899" customFormat="1" ht="13" x14ac:dyDescent="0.15"/>
    <row r="1900" customFormat="1" ht="13" x14ac:dyDescent="0.15"/>
    <row r="1901" customFormat="1" ht="13" x14ac:dyDescent="0.15"/>
    <row r="1902" customFormat="1" ht="13" x14ac:dyDescent="0.15"/>
    <row r="1903" customFormat="1" ht="13" x14ac:dyDescent="0.15"/>
    <row r="1904" customFormat="1" ht="13" x14ac:dyDescent="0.15"/>
    <row r="1905" customFormat="1" ht="13" x14ac:dyDescent="0.15"/>
    <row r="1906" customFormat="1" ht="13" x14ac:dyDescent="0.15"/>
    <row r="1907" customFormat="1" ht="13" x14ac:dyDescent="0.15"/>
    <row r="1908" customFormat="1" ht="13" x14ac:dyDescent="0.15"/>
    <row r="1909" customFormat="1" ht="13" x14ac:dyDescent="0.15"/>
    <row r="1910" customFormat="1" ht="13" x14ac:dyDescent="0.15"/>
    <row r="1911" customFormat="1" ht="13" x14ac:dyDescent="0.15"/>
    <row r="1912" customFormat="1" ht="13" x14ac:dyDescent="0.15"/>
    <row r="1913" customFormat="1" ht="13" x14ac:dyDescent="0.15"/>
    <row r="1914" customFormat="1" ht="13" x14ac:dyDescent="0.15"/>
    <row r="1915" customFormat="1" ht="13" x14ac:dyDescent="0.15"/>
    <row r="1916" customFormat="1" ht="13" x14ac:dyDescent="0.15"/>
    <row r="1917" customFormat="1" ht="13" x14ac:dyDescent="0.15"/>
    <row r="1918" customFormat="1" ht="13" x14ac:dyDescent="0.15"/>
    <row r="1919" customFormat="1" ht="13" x14ac:dyDescent="0.15"/>
    <row r="1920" customFormat="1" ht="13" x14ac:dyDescent="0.15"/>
    <row r="1921" customFormat="1" ht="13" x14ac:dyDescent="0.15"/>
    <row r="1922" customFormat="1" ht="13" x14ac:dyDescent="0.15"/>
    <row r="1923" customFormat="1" ht="13" x14ac:dyDescent="0.15"/>
    <row r="1924" customFormat="1" ht="13" x14ac:dyDescent="0.15"/>
    <row r="1925" customFormat="1" ht="13" x14ac:dyDescent="0.15"/>
    <row r="1926" customFormat="1" ht="13" x14ac:dyDescent="0.15"/>
    <row r="1927" customFormat="1" ht="13" x14ac:dyDescent="0.15"/>
    <row r="1928" customFormat="1" ht="13" x14ac:dyDescent="0.15"/>
    <row r="1929" customFormat="1" ht="13" x14ac:dyDescent="0.15"/>
    <row r="1930" customFormat="1" ht="13" x14ac:dyDescent="0.15"/>
    <row r="1931" customFormat="1" ht="13" x14ac:dyDescent="0.15"/>
    <row r="1932" customFormat="1" ht="13" x14ac:dyDescent="0.15"/>
    <row r="1933" customFormat="1" ht="13" x14ac:dyDescent="0.15"/>
    <row r="1934" customFormat="1" ht="13" x14ac:dyDescent="0.15"/>
    <row r="1935" customFormat="1" ht="13" x14ac:dyDescent="0.15"/>
    <row r="1936" customFormat="1" ht="13" x14ac:dyDescent="0.15"/>
    <row r="1937" customFormat="1" ht="13" x14ac:dyDescent="0.15"/>
    <row r="1938" customFormat="1" ht="13" x14ac:dyDescent="0.15"/>
    <row r="1939" customFormat="1" ht="13" x14ac:dyDescent="0.15"/>
    <row r="1940" customFormat="1" ht="13" x14ac:dyDescent="0.15"/>
    <row r="1941" customFormat="1" ht="13" x14ac:dyDescent="0.15"/>
    <row r="1942" customFormat="1" ht="13" x14ac:dyDescent="0.15"/>
    <row r="1943" customFormat="1" ht="13" x14ac:dyDescent="0.15"/>
    <row r="1944" customFormat="1" ht="13" x14ac:dyDescent="0.15"/>
    <row r="1945" customFormat="1" ht="13" x14ac:dyDescent="0.15"/>
    <row r="1946" customFormat="1" ht="13" x14ac:dyDescent="0.15"/>
    <row r="1947" customFormat="1" ht="13" x14ac:dyDescent="0.15"/>
    <row r="1948" customFormat="1" ht="13" x14ac:dyDescent="0.15"/>
    <row r="1949" customFormat="1" ht="13" x14ac:dyDescent="0.15"/>
    <row r="1950" customFormat="1" ht="13" x14ac:dyDescent="0.15"/>
    <row r="1951" customFormat="1" ht="13" x14ac:dyDescent="0.15"/>
    <row r="1952" customFormat="1" ht="13" x14ac:dyDescent="0.15"/>
    <row r="1953" customFormat="1" ht="13" x14ac:dyDescent="0.15"/>
    <row r="1954" customFormat="1" ht="13" x14ac:dyDescent="0.15"/>
    <row r="1955" customFormat="1" ht="13" x14ac:dyDescent="0.15"/>
    <row r="1956" customFormat="1" ht="13" x14ac:dyDescent="0.15"/>
    <row r="1957" customFormat="1" ht="13" x14ac:dyDescent="0.15"/>
    <row r="1958" customFormat="1" ht="13" x14ac:dyDescent="0.15"/>
    <row r="1959" customFormat="1" ht="13" x14ac:dyDescent="0.15"/>
    <row r="1960" customFormat="1" ht="13" x14ac:dyDescent="0.15"/>
    <row r="1961" customFormat="1" ht="13" x14ac:dyDescent="0.15"/>
    <row r="1962" customFormat="1" ht="13" x14ac:dyDescent="0.15"/>
    <row r="1963" customFormat="1" ht="13" x14ac:dyDescent="0.15"/>
    <row r="1964" customFormat="1" ht="13" x14ac:dyDescent="0.15"/>
    <row r="1965" customFormat="1" ht="13" x14ac:dyDescent="0.15"/>
    <row r="1966" customFormat="1" ht="13" x14ac:dyDescent="0.15"/>
    <row r="1967" customFormat="1" ht="13" x14ac:dyDescent="0.15"/>
    <row r="1968" customFormat="1" ht="13" x14ac:dyDescent="0.15"/>
    <row r="1969" customFormat="1" ht="13" x14ac:dyDescent="0.15"/>
    <row r="1970" customFormat="1" ht="13" x14ac:dyDescent="0.15"/>
    <row r="1971" customFormat="1" ht="13" x14ac:dyDescent="0.15"/>
    <row r="1972" customFormat="1" ht="13" x14ac:dyDescent="0.15"/>
    <row r="1973" customFormat="1" ht="13" x14ac:dyDescent="0.15"/>
    <row r="1974" customFormat="1" ht="13" x14ac:dyDescent="0.15"/>
    <row r="1975" customFormat="1" ht="13" x14ac:dyDescent="0.15"/>
    <row r="1976" customFormat="1" ht="13" x14ac:dyDescent="0.15"/>
    <row r="1977" customFormat="1" ht="13" x14ac:dyDescent="0.15"/>
    <row r="1978" customFormat="1" ht="13" x14ac:dyDescent="0.15"/>
    <row r="1979" customFormat="1" ht="13" x14ac:dyDescent="0.15"/>
    <row r="1980" customFormat="1" ht="13" x14ac:dyDescent="0.15"/>
    <row r="1981" customFormat="1" ht="13" x14ac:dyDescent="0.15"/>
    <row r="1982" customFormat="1" ht="13" x14ac:dyDescent="0.15"/>
    <row r="1983" customFormat="1" ht="13" x14ac:dyDescent="0.15"/>
    <row r="1984" customFormat="1" ht="13" x14ac:dyDescent="0.15"/>
    <row r="1985" customFormat="1" ht="13" x14ac:dyDescent="0.15"/>
    <row r="1986" customFormat="1" ht="13" x14ac:dyDescent="0.15"/>
    <row r="1987" customFormat="1" ht="13" x14ac:dyDescent="0.15"/>
    <row r="1988" customFormat="1" ht="13" x14ac:dyDescent="0.15"/>
    <row r="1989" customFormat="1" ht="13" x14ac:dyDescent="0.15"/>
    <row r="1990" customFormat="1" ht="13" x14ac:dyDescent="0.15"/>
    <row r="1991" customFormat="1" ht="13" x14ac:dyDescent="0.15"/>
    <row r="1992" customFormat="1" ht="13" x14ac:dyDescent="0.15"/>
    <row r="1993" customFormat="1" ht="13" x14ac:dyDescent="0.15"/>
    <row r="1994" customFormat="1" ht="13" x14ac:dyDescent="0.15"/>
    <row r="1995" customFormat="1" ht="13" x14ac:dyDescent="0.15"/>
    <row r="1996" customFormat="1" ht="13" x14ac:dyDescent="0.15"/>
    <row r="1997" customFormat="1" ht="13" x14ac:dyDescent="0.15"/>
    <row r="1998" customFormat="1" ht="13" x14ac:dyDescent="0.15"/>
    <row r="1999" customFormat="1" ht="13" x14ac:dyDescent="0.15"/>
    <row r="2000" customFormat="1" ht="13" x14ac:dyDescent="0.15"/>
    <row r="2001" customFormat="1" ht="13" x14ac:dyDescent="0.15"/>
    <row r="2002" customFormat="1" ht="13" x14ac:dyDescent="0.15"/>
    <row r="2003" customFormat="1" ht="13" x14ac:dyDescent="0.15"/>
    <row r="2004" customFormat="1" ht="13" x14ac:dyDescent="0.15"/>
    <row r="2005" customFormat="1" ht="13" x14ac:dyDescent="0.15"/>
    <row r="2006" customFormat="1" ht="13" x14ac:dyDescent="0.15"/>
    <row r="2007" customFormat="1" ht="13" x14ac:dyDescent="0.15"/>
    <row r="2008" customFormat="1" ht="13" x14ac:dyDescent="0.15"/>
    <row r="2009" customFormat="1" ht="13" x14ac:dyDescent="0.15"/>
    <row r="2010" customFormat="1" ht="13" x14ac:dyDescent="0.15"/>
    <row r="2011" customFormat="1" ht="13" x14ac:dyDescent="0.15"/>
    <row r="2012" customFormat="1" ht="13" x14ac:dyDescent="0.15"/>
    <row r="2013" customFormat="1" ht="13" x14ac:dyDescent="0.15"/>
    <row r="2014" customFormat="1" ht="13" x14ac:dyDescent="0.15"/>
    <row r="2015" customFormat="1" ht="13" x14ac:dyDescent="0.15"/>
    <row r="2016" customFormat="1" ht="13" x14ac:dyDescent="0.15"/>
    <row r="2017" customFormat="1" ht="13" x14ac:dyDescent="0.15"/>
    <row r="2018" customFormat="1" ht="13" x14ac:dyDescent="0.15"/>
    <row r="2019" customFormat="1" ht="13" x14ac:dyDescent="0.15"/>
    <row r="2020" customFormat="1" ht="13" x14ac:dyDescent="0.15"/>
    <row r="2021" customFormat="1" ht="13" x14ac:dyDescent="0.15"/>
    <row r="2022" customFormat="1" ht="13" x14ac:dyDescent="0.15"/>
    <row r="2023" customFormat="1" ht="13" x14ac:dyDescent="0.15"/>
    <row r="2024" customFormat="1" ht="13" x14ac:dyDescent="0.15"/>
    <row r="2025" customFormat="1" ht="13" x14ac:dyDescent="0.15"/>
    <row r="2026" customFormat="1" ht="13" x14ac:dyDescent="0.15"/>
    <row r="2027" customFormat="1" ht="13" x14ac:dyDescent="0.15"/>
    <row r="2028" customFormat="1" ht="13" x14ac:dyDescent="0.15"/>
    <row r="2029" customFormat="1" ht="13" x14ac:dyDescent="0.15"/>
    <row r="2030" customFormat="1" ht="13" x14ac:dyDescent="0.15"/>
    <row r="2031" customFormat="1" ht="13" x14ac:dyDescent="0.15"/>
    <row r="2032" customFormat="1" ht="13" x14ac:dyDescent="0.15"/>
    <row r="2033" customFormat="1" ht="13" x14ac:dyDescent="0.15"/>
    <row r="2034" customFormat="1" ht="13" x14ac:dyDescent="0.15"/>
    <row r="2035" customFormat="1" ht="13" x14ac:dyDescent="0.15"/>
    <row r="2036" customFormat="1" ht="13" x14ac:dyDescent="0.15"/>
    <row r="2037" customFormat="1" ht="13" x14ac:dyDescent="0.15"/>
    <row r="2038" customFormat="1" ht="13" x14ac:dyDescent="0.15"/>
    <row r="2039" customFormat="1" ht="13" x14ac:dyDescent="0.15"/>
    <row r="2040" customFormat="1" ht="13" x14ac:dyDescent="0.15"/>
    <row r="2041" customFormat="1" ht="13" x14ac:dyDescent="0.15"/>
    <row r="2042" customFormat="1" ht="13" x14ac:dyDescent="0.15"/>
    <row r="2043" customFormat="1" ht="13" x14ac:dyDescent="0.15"/>
    <row r="2044" customFormat="1" ht="13" x14ac:dyDescent="0.15"/>
    <row r="2045" customFormat="1" ht="13" x14ac:dyDescent="0.15"/>
    <row r="2046" customFormat="1" ht="13" x14ac:dyDescent="0.15"/>
    <row r="2047" customFormat="1" ht="13" x14ac:dyDescent="0.15"/>
    <row r="2048" customFormat="1" ht="13" x14ac:dyDescent="0.15"/>
    <row r="2049" customFormat="1" ht="13" x14ac:dyDescent="0.15"/>
    <row r="2050" customFormat="1" ht="13" x14ac:dyDescent="0.15"/>
    <row r="2051" customFormat="1" ht="13" x14ac:dyDescent="0.15"/>
    <row r="2052" customFormat="1" ht="13" x14ac:dyDescent="0.15"/>
    <row r="2053" customFormat="1" ht="13" x14ac:dyDescent="0.15"/>
    <row r="2054" customFormat="1" ht="13" x14ac:dyDescent="0.15"/>
    <row r="2055" customFormat="1" ht="13" x14ac:dyDescent="0.15"/>
    <row r="2056" customFormat="1" ht="13" x14ac:dyDescent="0.15"/>
    <row r="2057" customFormat="1" ht="13" x14ac:dyDescent="0.15"/>
    <row r="2058" customFormat="1" ht="13" x14ac:dyDescent="0.15"/>
    <row r="2059" customFormat="1" ht="13" x14ac:dyDescent="0.15"/>
    <row r="2060" customFormat="1" ht="13" x14ac:dyDescent="0.15"/>
    <row r="2061" customFormat="1" ht="13" x14ac:dyDescent="0.15"/>
    <row r="2062" customFormat="1" ht="13" x14ac:dyDescent="0.15"/>
    <row r="2063" customFormat="1" ht="13" x14ac:dyDescent="0.15"/>
    <row r="2064" customFormat="1" ht="13" x14ac:dyDescent="0.15"/>
    <row r="2065" customFormat="1" ht="13" x14ac:dyDescent="0.15"/>
    <row r="2066" customFormat="1" ht="13" x14ac:dyDescent="0.15"/>
    <row r="2067" customFormat="1" ht="13" x14ac:dyDescent="0.15"/>
    <row r="2068" customFormat="1" ht="13" x14ac:dyDescent="0.15"/>
    <row r="2069" customFormat="1" ht="13" x14ac:dyDescent="0.15"/>
    <row r="2070" customFormat="1" ht="13" x14ac:dyDescent="0.15"/>
    <row r="2071" customFormat="1" ht="13" x14ac:dyDescent="0.15"/>
    <row r="2072" customFormat="1" ht="13" x14ac:dyDescent="0.15"/>
    <row r="2073" customFormat="1" ht="13" x14ac:dyDescent="0.15"/>
    <row r="2074" customFormat="1" ht="13" x14ac:dyDescent="0.15"/>
    <row r="2075" customFormat="1" ht="13" x14ac:dyDescent="0.15"/>
    <row r="2076" customFormat="1" ht="13" x14ac:dyDescent="0.15"/>
    <row r="2077" customFormat="1" ht="13" x14ac:dyDescent="0.15"/>
    <row r="2078" customFormat="1" ht="13" x14ac:dyDescent="0.15"/>
    <row r="2079" customFormat="1" ht="13" x14ac:dyDescent="0.15"/>
    <row r="2080" customFormat="1" ht="13" x14ac:dyDescent="0.15"/>
    <row r="2081" customFormat="1" ht="13" x14ac:dyDescent="0.15"/>
    <row r="2082" customFormat="1" ht="13" x14ac:dyDescent="0.15"/>
    <row r="2083" customFormat="1" ht="13" x14ac:dyDescent="0.15"/>
    <row r="2084" customFormat="1" ht="13" x14ac:dyDescent="0.15"/>
    <row r="2085" customFormat="1" ht="13" x14ac:dyDescent="0.15"/>
    <row r="2086" customFormat="1" ht="13" x14ac:dyDescent="0.15"/>
    <row r="2087" customFormat="1" ht="13" x14ac:dyDescent="0.15"/>
    <row r="2088" customFormat="1" ht="13" x14ac:dyDescent="0.15"/>
    <row r="2089" customFormat="1" ht="13" x14ac:dyDescent="0.15"/>
    <row r="2090" customFormat="1" ht="13" x14ac:dyDescent="0.15"/>
    <row r="2091" customFormat="1" ht="13" x14ac:dyDescent="0.15"/>
    <row r="2092" customFormat="1" ht="13" x14ac:dyDescent="0.15"/>
    <row r="2093" customFormat="1" ht="13" x14ac:dyDescent="0.15"/>
    <row r="2094" customFormat="1" ht="13" x14ac:dyDescent="0.15"/>
    <row r="2095" customFormat="1" ht="13" x14ac:dyDescent="0.15"/>
    <row r="2096" customFormat="1" ht="13" x14ac:dyDescent="0.15"/>
    <row r="2097" customFormat="1" ht="13" x14ac:dyDescent="0.15"/>
    <row r="2098" customFormat="1" ht="13" x14ac:dyDescent="0.15"/>
    <row r="2099" customFormat="1" ht="13" x14ac:dyDescent="0.15"/>
    <row r="2100" customFormat="1" ht="13" x14ac:dyDescent="0.15"/>
    <row r="2101" customFormat="1" ht="13" x14ac:dyDescent="0.15"/>
    <row r="2102" customFormat="1" ht="13" x14ac:dyDescent="0.15"/>
    <row r="2103" customFormat="1" ht="13" x14ac:dyDescent="0.15"/>
    <row r="2104" customFormat="1" ht="13" x14ac:dyDescent="0.15"/>
    <row r="2105" customFormat="1" ht="13" x14ac:dyDescent="0.15"/>
    <row r="2106" customFormat="1" ht="13" x14ac:dyDescent="0.15"/>
    <row r="2107" customFormat="1" ht="13" x14ac:dyDescent="0.15"/>
    <row r="2108" customFormat="1" ht="13" x14ac:dyDescent="0.15"/>
    <row r="2109" customFormat="1" ht="13" x14ac:dyDescent="0.15"/>
    <row r="2110" customFormat="1" ht="13" x14ac:dyDescent="0.15"/>
    <row r="2111" customFormat="1" ht="13" x14ac:dyDescent="0.15"/>
    <row r="2112" customFormat="1" ht="13" x14ac:dyDescent="0.15"/>
    <row r="2113" customFormat="1" ht="13" x14ac:dyDescent="0.15"/>
    <row r="2114" customFormat="1" ht="13" x14ac:dyDescent="0.15"/>
    <row r="2115" customFormat="1" ht="13" x14ac:dyDescent="0.15"/>
    <row r="2116" customFormat="1" ht="13" x14ac:dyDescent="0.15"/>
    <row r="2117" customFormat="1" ht="13" x14ac:dyDescent="0.15"/>
    <row r="2118" customFormat="1" ht="13" x14ac:dyDescent="0.15"/>
    <row r="2119" customFormat="1" ht="13" x14ac:dyDescent="0.15"/>
    <row r="2120" customFormat="1" ht="13" x14ac:dyDescent="0.15"/>
    <row r="2121" customFormat="1" ht="13" x14ac:dyDescent="0.15"/>
    <row r="2122" customFormat="1" ht="13" x14ac:dyDescent="0.15"/>
    <row r="2123" customFormat="1" ht="13" x14ac:dyDescent="0.15"/>
    <row r="2124" customFormat="1" ht="13" x14ac:dyDescent="0.15"/>
    <row r="2125" customFormat="1" ht="13" x14ac:dyDescent="0.15"/>
    <row r="2126" customFormat="1" ht="13" x14ac:dyDescent="0.15"/>
    <row r="2127" customFormat="1" ht="13" x14ac:dyDescent="0.15"/>
    <row r="2128" customFormat="1" ht="13" x14ac:dyDescent="0.15"/>
    <row r="2129" customFormat="1" ht="13" x14ac:dyDescent="0.15"/>
    <row r="2130" customFormat="1" ht="13" x14ac:dyDescent="0.15"/>
    <row r="2131" customFormat="1" ht="13" x14ac:dyDescent="0.15"/>
    <row r="2132" customFormat="1" ht="13" x14ac:dyDescent="0.15"/>
    <row r="2133" customFormat="1" ht="13" x14ac:dyDescent="0.15"/>
    <row r="2134" customFormat="1" ht="13" x14ac:dyDescent="0.15"/>
    <row r="2135" customFormat="1" ht="13" x14ac:dyDescent="0.15"/>
    <row r="2136" customFormat="1" ht="13" x14ac:dyDescent="0.15"/>
    <row r="2137" customFormat="1" ht="13" x14ac:dyDescent="0.15"/>
    <row r="2138" customFormat="1" ht="13" x14ac:dyDescent="0.15"/>
    <row r="2139" customFormat="1" ht="13" x14ac:dyDescent="0.15"/>
    <row r="2140" customFormat="1" ht="13" x14ac:dyDescent="0.15"/>
    <row r="2141" customFormat="1" ht="13" x14ac:dyDescent="0.15"/>
    <row r="2142" customFormat="1" ht="13" x14ac:dyDescent="0.15"/>
    <row r="2143" customFormat="1" ht="13" x14ac:dyDescent="0.15"/>
    <row r="2144" customFormat="1" ht="13" x14ac:dyDescent="0.15"/>
    <row r="2145" customFormat="1" ht="13" x14ac:dyDescent="0.15"/>
    <row r="2146" customFormat="1" ht="13" x14ac:dyDescent="0.15"/>
    <row r="2147" customFormat="1" ht="13" x14ac:dyDescent="0.15"/>
    <row r="2148" customFormat="1" ht="13" x14ac:dyDescent="0.15"/>
    <row r="2149" customFormat="1" ht="13" x14ac:dyDescent="0.15"/>
    <row r="2150" customFormat="1" ht="13" x14ac:dyDescent="0.15"/>
    <row r="2151" customFormat="1" ht="13" x14ac:dyDescent="0.15"/>
    <row r="2152" customFormat="1" ht="13" x14ac:dyDescent="0.15"/>
    <row r="2153" customFormat="1" ht="13" x14ac:dyDescent="0.15"/>
    <row r="2154" customFormat="1" ht="13" x14ac:dyDescent="0.15"/>
    <row r="2155" customFormat="1" ht="13" x14ac:dyDescent="0.15"/>
    <row r="2156" customFormat="1" ht="13" x14ac:dyDescent="0.15"/>
    <row r="2157" customFormat="1" ht="13" x14ac:dyDescent="0.15"/>
    <row r="2158" customFormat="1" ht="13" x14ac:dyDescent="0.15"/>
    <row r="2159" customFormat="1" ht="13" x14ac:dyDescent="0.15"/>
    <row r="2160" customFormat="1" ht="13" x14ac:dyDescent="0.15"/>
    <row r="2161" customFormat="1" ht="13" x14ac:dyDescent="0.15"/>
    <row r="2162" customFormat="1" ht="13" x14ac:dyDescent="0.15"/>
    <row r="2163" customFormat="1" ht="13" x14ac:dyDescent="0.15"/>
    <row r="2164" customFormat="1" ht="13" x14ac:dyDescent="0.15"/>
    <row r="2165" customFormat="1" ht="13" x14ac:dyDescent="0.15"/>
    <row r="2166" customFormat="1" ht="13" x14ac:dyDescent="0.15"/>
    <row r="2167" customFormat="1" ht="13" x14ac:dyDescent="0.15"/>
    <row r="2168" customFormat="1" ht="13" x14ac:dyDescent="0.15"/>
    <row r="2169" customFormat="1" ht="13" x14ac:dyDescent="0.15"/>
    <row r="2170" customFormat="1" ht="13" x14ac:dyDescent="0.15"/>
    <row r="2171" customFormat="1" ht="13" x14ac:dyDescent="0.15"/>
    <row r="2172" customFormat="1" ht="13" x14ac:dyDescent="0.15"/>
    <row r="2173" customFormat="1" ht="13" x14ac:dyDescent="0.15"/>
    <row r="2174" customFormat="1" ht="13" x14ac:dyDescent="0.15"/>
    <row r="2175" customFormat="1" ht="13" x14ac:dyDescent="0.15"/>
    <row r="2176" customFormat="1" ht="13" x14ac:dyDescent="0.15"/>
    <row r="2177" customFormat="1" ht="13" x14ac:dyDescent="0.15"/>
    <row r="2178" customFormat="1" ht="13" x14ac:dyDescent="0.15"/>
    <row r="2179" customFormat="1" ht="13" x14ac:dyDescent="0.15"/>
    <row r="2180" customFormat="1" ht="13" x14ac:dyDescent="0.15"/>
    <row r="2181" customFormat="1" ht="13" x14ac:dyDescent="0.15"/>
    <row r="2182" customFormat="1" ht="13" x14ac:dyDescent="0.15"/>
    <row r="2183" customFormat="1" ht="13" x14ac:dyDescent="0.15"/>
    <row r="2184" customFormat="1" ht="13" x14ac:dyDescent="0.15"/>
    <row r="2185" customFormat="1" ht="13" x14ac:dyDescent="0.15"/>
    <row r="2186" customFormat="1" ht="13" x14ac:dyDescent="0.15"/>
    <row r="2187" customFormat="1" ht="13" x14ac:dyDescent="0.15"/>
    <row r="2188" customFormat="1" ht="13" x14ac:dyDescent="0.15"/>
    <row r="2189" customFormat="1" ht="13" x14ac:dyDescent="0.15"/>
    <row r="2190" customFormat="1" ht="13" x14ac:dyDescent="0.15"/>
    <row r="2191" customFormat="1" ht="13" x14ac:dyDescent="0.15"/>
    <row r="2192" customFormat="1" ht="13" x14ac:dyDescent="0.15"/>
    <row r="2193" customFormat="1" ht="13" x14ac:dyDescent="0.15"/>
    <row r="2194" customFormat="1" ht="13" x14ac:dyDescent="0.15"/>
    <row r="2195" customFormat="1" ht="13" x14ac:dyDescent="0.15"/>
    <row r="2196" customFormat="1" ht="13" x14ac:dyDescent="0.15"/>
    <row r="2197" customFormat="1" ht="13" x14ac:dyDescent="0.15"/>
    <row r="2198" customFormat="1" ht="13" x14ac:dyDescent="0.15"/>
    <row r="2199" customFormat="1" ht="13" x14ac:dyDescent="0.15"/>
    <row r="2200" customFormat="1" ht="13" x14ac:dyDescent="0.15"/>
    <row r="2201" customFormat="1" ht="13" x14ac:dyDescent="0.15"/>
    <row r="2202" customFormat="1" ht="13" x14ac:dyDescent="0.15"/>
    <row r="2203" customFormat="1" ht="13" x14ac:dyDescent="0.15"/>
    <row r="2204" customFormat="1" ht="13" x14ac:dyDescent="0.15"/>
    <row r="2205" customFormat="1" ht="13" x14ac:dyDescent="0.15"/>
    <row r="2206" customFormat="1" ht="13" x14ac:dyDescent="0.15"/>
    <row r="2207" customFormat="1" ht="13" x14ac:dyDescent="0.15"/>
    <row r="2208" customFormat="1" ht="13" x14ac:dyDescent="0.15"/>
    <row r="2209" customFormat="1" ht="13" x14ac:dyDescent="0.15"/>
    <row r="2210" customFormat="1" ht="13" x14ac:dyDescent="0.15"/>
    <row r="2211" customFormat="1" ht="13" x14ac:dyDescent="0.15"/>
    <row r="2212" customFormat="1" ht="13" x14ac:dyDescent="0.15"/>
    <row r="2213" customFormat="1" ht="13" x14ac:dyDescent="0.15"/>
    <row r="2214" customFormat="1" ht="13" x14ac:dyDescent="0.15"/>
    <row r="2215" customFormat="1" ht="13" x14ac:dyDescent="0.15"/>
    <row r="2216" customFormat="1" ht="13" x14ac:dyDescent="0.15"/>
    <row r="2217" customFormat="1" ht="13" x14ac:dyDescent="0.15"/>
    <row r="2218" customFormat="1" ht="13" x14ac:dyDescent="0.15"/>
    <row r="2219" customFormat="1" ht="13" x14ac:dyDescent="0.15"/>
    <row r="2220" customFormat="1" ht="13" x14ac:dyDescent="0.15"/>
    <row r="2221" customFormat="1" ht="13" x14ac:dyDescent="0.15"/>
    <row r="2222" customFormat="1" ht="13" x14ac:dyDescent="0.15"/>
    <row r="2223" customFormat="1" ht="13" x14ac:dyDescent="0.15"/>
    <row r="2224" customFormat="1" ht="13" x14ac:dyDescent="0.15"/>
    <row r="2225" customFormat="1" ht="13" x14ac:dyDescent="0.15"/>
    <row r="2226" customFormat="1" ht="13" x14ac:dyDescent="0.15"/>
    <row r="2227" customFormat="1" ht="13" x14ac:dyDescent="0.15"/>
    <row r="2228" customFormat="1" ht="13" x14ac:dyDescent="0.15"/>
    <row r="2229" customFormat="1" ht="13" x14ac:dyDescent="0.15"/>
    <row r="2230" customFormat="1" ht="13" x14ac:dyDescent="0.15"/>
    <row r="2231" customFormat="1" ht="13" x14ac:dyDescent="0.15"/>
    <row r="2232" customFormat="1" ht="13" x14ac:dyDescent="0.15"/>
    <row r="2233" customFormat="1" ht="13" x14ac:dyDescent="0.15"/>
    <row r="2234" customFormat="1" ht="13" x14ac:dyDescent="0.15"/>
    <row r="2235" customFormat="1" ht="13" x14ac:dyDescent="0.15"/>
    <row r="2236" customFormat="1" ht="13" x14ac:dyDescent="0.15"/>
    <row r="2237" customFormat="1" ht="13" x14ac:dyDescent="0.15"/>
    <row r="2238" customFormat="1" ht="13" x14ac:dyDescent="0.15"/>
    <row r="2239" customFormat="1" ht="13" x14ac:dyDescent="0.15"/>
    <row r="2240" customFormat="1" ht="13" x14ac:dyDescent="0.15"/>
    <row r="2241" customFormat="1" ht="13" x14ac:dyDescent="0.15"/>
    <row r="2242" customFormat="1" ht="13" x14ac:dyDescent="0.15"/>
    <row r="2243" customFormat="1" ht="13" x14ac:dyDescent="0.15"/>
    <row r="2244" customFormat="1" ht="13" x14ac:dyDescent="0.15"/>
    <row r="2245" customFormat="1" ht="13" x14ac:dyDescent="0.15"/>
    <row r="2246" customFormat="1" ht="13" x14ac:dyDescent="0.15"/>
    <row r="2247" customFormat="1" ht="13" x14ac:dyDescent="0.15"/>
    <row r="2248" customFormat="1" ht="13" x14ac:dyDescent="0.15"/>
    <row r="2249" customFormat="1" ht="13" x14ac:dyDescent="0.15"/>
    <row r="2250" customFormat="1" ht="13" x14ac:dyDescent="0.15"/>
    <row r="2251" customFormat="1" ht="13" x14ac:dyDescent="0.15"/>
    <row r="2252" customFormat="1" ht="13" x14ac:dyDescent="0.15"/>
    <row r="2253" customFormat="1" ht="13" x14ac:dyDescent="0.15"/>
    <row r="2254" customFormat="1" ht="13" x14ac:dyDescent="0.15"/>
    <row r="2255" customFormat="1" ht="13" x14ac:dyDescent="0.15"/>
    <row r="2256" customFormat="1" ht="13" x14ac:dyDescent="0.15"/>
    <row r="2257" customFormat="1" ht="13" x14ac:dyDescent="0.15"/>
    <row r="2258" customFormat="1" ht="13" x14ac:dyDescent="0.15"/>
    <row r="2259" customFormat="1" ht="13" x14ac:dyDescent="0.15"/>
    <row r="2260" customFormat="1" ht="13" x14ac:dyDescent="0.15"/>
    <row r="2261" customFormat="1" ht="13" x14ac:dyDescent="0.15"/>
    <row r="2262" customFormat="1" ht="13" x14ac:dyDescent="0.15"/>
    <row r="2263" customFormat="1" ht="13" x14ac:dyDescent="0.15"/>
    <row r="2264" customFormat="1" ht="13" x14ac:dyDescent="0.15"/>
    <row r="2265" customFormat="1" ht="13" x14ac:dyDescent="0.15"/>
    <row r="2266" customFormat="1" ht="13" x14ac:dyDescent="0.15"/>
    <row r="2267" customFormat="1" ht="13" x14ac:dyDescent="0.15"/>
    <row r="2268" customFormat="1" ht="13" x14ac:dyDescent="0.15"/>
    <row r="2269" customFormat="1" ht="13" x14ac:dyDescent="0.15"/>
    <row r="2270" customFormat="1" ht="13" x14ac:dyDescent="0.15"/>
    <row r="2271" customFormat="1" ht="13" x14ac:dyDescent="0.15"/>
    <row r="2272" customFormat="1" ht="13" x14ac:dyDescent="0.15"/>
    <row r="2273" customFormat="1" ht="13" x14ac:dyDescent="0.15"/>
    <row r="2274" customFormat="1" ht="13" x14ac:dyDescent="0.15"/>
    <row r="2275" customFormat="1" ht="13" x14ac:dyDescent="0.15"/>
    <row r="2276" customFormat="1" ht="13" x14ac:dyDescent="0.15"/>
    <row r="2277" customFormat="1" ht="13" x14ac:dyDescent="0.15"/>
    <row r="2278" customFormat="1" ht="13" x14ac:dyDescent="0.15"/>
    <row r="2279" customFormat="1" ht="13" x14ac:dyDescent="0.15"/>
    <row r="2280" customFormat="1" ht="13" x14ac:dyDescent="0.15"/>
    <row r="2281" customFormat="1" ht="13" x14ac:dyDescent="0.15"/>
    <row r="2282" customFormat="1" ht="13" x14ac:dyDescent="0.15"/>
    <row r="2283" customFormat="1" ht="13" x14ac:dyDescent="0.15"/>
    <row r="2284" customFormat="1" ht="13" x14ac:dyDescent="0.15"/>
    <row r="2285" customFormat="1" ht="13" x14ac:dyDescent="0.15"/>
    <row r="2286" customFormat="1" ht="13" x14ac:dyDescent="0.15"/>
    <row r="2287" customFormat="1" ht="13" x14ac:dyDescent="0.15"/>
    <row r="2288" customFormat="1" ht="13" x14ac:dyDescent="0.15"/>
    <row r="2289" customFormat="1" ht="13" x14ac:dyDescent="0.15"/>
    <row r="2290" customFormat="1" ht="13" x14ac:dyDescent="0.15"/>
    <row r="2291" customFormat="1" ht="13" x14ac:dyDescent="0.15"/>
    <row r="2292" customFormat="1" ht="13" x14ac:dyDescent="0.15"/>
    <row r="2293" customFormat="1" ht="13" x14ac:dyDescent="0.15"/>
    <row r="2294" customFormat="1" ht="13" x14ac:dyDescent="0.15"/>
    <row r="2295" customFormat="1" ht="13" x14ac:dyDescent="0.15"/>
    <row r="2296" customFormat="1" ht="13" x14ac:dyDescent="0.15"/>
    <row r="2297" customFormat="1" ht="13" x14ac:dyDescent="0.15"/>
    <row r="2298" customFormat="1" ht="13" x14ac:dyDescent="0.15"/>
    <row r="2299" customFormat="1" ht="13" x14ac:dyDescent="0.15"/>
    <row r="2300" customFormat="1" ht="13" x14ac:dyDescent="0.15"/>
    <row r="2301" customFormat="1" ht="13" x14ac:dyDescent="0.15"/>
    <row r="2302" customFormat="1" ht="13" x14ac:dyDescent="0.15"/>
    <row r="2303" customFormat="1" ht="13" x14ac:dyDescent="0.15"/>
    <row r="2304" customFormat="1" ht="13" x14ac:dyDescent="0.15"/>
    <row r="2305" customFormat="1" ht="13" x14ac:dyDescent="0.15"/>
    <row r="2306" customFormat="1" ht="13" x14ac:dyDescent="0.15"/>
    <row r="2307" customFormat="1" ht="13" x14ac:dyDescent="0.15"/>
    <row r="2308" customFormat="1" ht="13" x14ac:dyDescent="0.15"/>
    <row r="2309" customFormat="1" ht="13" x14ac:dyDescent="0.15"/>
    <row r="2310" customFormat="1" ht="13" x14ac:dyDescent="0.15"/>
    <row r="2311" customFormat="1" ht="13" x14ac:dyDescent="0.15"/>
    <row r="2312" customFormat="1" ht="13" x14ac:dyDescent="0.15"/>
    <row r="2313" customFormat="1" ht="13" x14ac:dyDescent="0.15"/>
    <row r="2314" customFormat="1" ht="13" x14ac:dyDescent="0.15"/>
    <row r="2315" customFormat="1" ht="13" x14ac:dyDescent="0.15"/>
    <row r="2316" customFormat="1" ht="13" x14ac:dyDescent="0.15"/>
    <row r="2317" customFormat="1" ht="13" x14ac:dyDescent="0.15"/>
    <row r="2318" customFormat="1" ht="13" x14ac:dyDescent="0.15"/>
    <row r="2319" customFormat="1" ht="13" x14ac:dyDescent="0.15"/>
    <row r="2320" customFormat="1" ht="13" x14ac:dyDescent="0.15"/>
    <row r="2321" customFormat="1" ht="13" x14ac:dyDescent="0.15"/>
    <row r="2322" customFormat="1" ht="13" x14ac:dyDescent="0.15"/>
    <row r="2323" customFormat="1" ht="13" x14ac:dyDescent="0.15"/>
    <row r="2324" customFormat="1" ht="13" x14ac:dyDescent="0.15"/>
    <row r="2325" customFormat="1" ht="13" x14ac:dyDescent="0.15"/>
    <row r="2326" customFormat="1" ht="13" x14ac:dyDescent="0.15"/>
    <row r="2327" customFormat="1" ht="13" x14ac:dyDescent="0.15"/>
    <row r="2328" customFormat="1" ht="13" x14ac:dyDescent="0.15"/>
    <row r="2329" customFormat="1" ht="13" x14ac:dyDescent="0.15"/>
    <row r="2330" customFormat="1" ht="13" x14ac:dyDescent="0.15"/>
    <row r="2331" customFormat="1" ht="13" x14ac:dyDescent="0.15"/>
    <row r="2332" customFormat="1" ht="13" x14ac:dyDescent="0.15"/>
    <row r="2333" customFormat="1" ht="13" x14ac:dyDescent="0.15"/>
    <row r="2334" customFormat="1" ht="13" x14ac:dyDescent="0.15"/>
    <row r="2335" customFormat="1" ht="13" x14ac:dyDescent="0.15"/>
    <row r="2336" customFormat="1" ht="13" x14ac:dyDescent="0.15"/>
    <row r="2337" customFormat="1" ht="13" x14ac:dyDescent="0.15"/>
    <row r="2338" customFormat="1" ht="13" x14ac:dyDescent="0.15"/>
    <row r="2339" customFormat="1" ht="13" x14ac:dyDescent="0.15"/>
    <row r="2340" customFormat="1" ht="13" x14ac:dyDescent="0.15"/>
    <row r="2341" customFormat="1" ht="13" x14ac:dyDescent="0.15"/>
    <row r="2342" customFormat="1" ht="13" x14ac:dyDescent="0.15"/>
    <row r="2343" customFormat="1" ht="13" x14ac:dyDescent="0.15"/>
    <row r="2344" customFormat="1" ht="13" x14ac:dyDescent="0.15"/>
    <row r="2345" customFormat="1" ht="13" x14ac:dyDescent="0.15"/>
    <row r="2346" customFormat="1" ht="13" x14ac:dyDescent="0.15"/>
    <row r="2347" customFormat="1" ht="13" x14ac:dyDescent="0.15"/>
    <row r="2348" customFormat="1" ht="13" x14ac:dyDescent="0.15"/>
    <row r="2349" customFormat="1" ht="13" x14ac:dyDescent="0.15"/>
    <row r="2350" customFormat="1" ht="13" x14ac:dyDescent="0.15"/>
    <row r="2351" customFormat="1" ht="13" x14ac:dyDescent="0.15"/>
    <row r="2352" customFormat="1" ht="13" x14ac:dyDescent="0.15"/>
    <row r="2353" customFormat="1" ht="13" x14ac:dyDescent="0.15"/>
    <row r="2354" customFormat="1" ht="13" x14ac:dyDescent="0.15"/>
    <row r="2355" customFormat="1" ht="13" x14ac:dyDescent="0.15"/>
    <row r="2356" customFormat="1" ht="13" x14ac:dyDescent="0.15"/>
    <row r="2357" customFormat="1" ht="13" x14ac:dyDescent="0.15"/>
    <row r="2358" customFormat="1" ht="13" x14ac:dyDescent="0.15"/>
    <row r="2359" customFormat="1" ht="13" x14ac:dyDescent="0.15"/>
    <row r="2360" customFormat="1" ht="13" x14ac:dyDescent="0.15"/>
    <row r="2361" customFormat="1" ht="13" x14ac:dyDescent="0.15"/>
    <row r="2362" customFormat="1" ht="13" x14ac:dyDescent="0.15"/>
    <row r="2363" customFormat="1" ht="13" x14ac:dyDescent="0.15"/>
    <row r="2364" customFormat="1" ht="13" x14ac:dyDescent="0.15"/>
    <row r="2365" customFormat="1" ht="13" x14ac:dyDescent="0.15"/>
    <row r="2366" customFormat="1" ht="13" x14ac:dyDescent="0.15"/>
    <row r="2367" customFormat="1" ht="13" x14ac:dyDescent="0.15"/>
    <row r="2368" customFormat="1" ht="13" x14ac:dyDescent="0.15"/>
    <row r="2369" customFormat="1" ht="13" x14ac:dyDescent="0.15"/>
    <row r="2370" customFormat="1" ht="13" x14ac:dyDescent="0.15"/>
    <row r="2371" customFormat="1" ht="13" x14ac:dyDescent="0.15"/>
    <row r="2372" customFormat="1" ht="13" x14ac:dyDescent="0.15"/>
    <row r="2373" customFormat="1" ht="13" x14ac:dyDescent="0.15"/>
    <row r="2374" customFormat="1" ht="13" x14ac:dyDescent="0.15"/>
    <row r="2375" customFormat="1" ht="13" x14ac:dyDescent="0.15"/>
    <row r="2376" customFormat="1" ht="13" x14ac:dyDescent="0.15"/>
    <row r="2377" customFormat="1" ht="13" x14ac:dyDescent="0.15"/>
    <row r="2378" customFormat="1" ht="13" x14ac:dyDescent="0.15"/>
    <row r="2379" customFormat="1" ht="13" x14ac:dyDescent="0.15"/>
    <row r="2380" customFormat="1" ht="13" x14ac:dyDescent="0.15"/>
    <row r="2381" customFormat="1" ht="13" x14ac:dyDescent="0.15"/>
    <row r="2382" customFormat="1" ht="13" x14ac:dyDescent="0.15"/>
    <row r="2383" customFormat="1" ht="13" x14ac:dyDescent="0.15"/>
    <row r="2384" customFormat="1" ht="13" x14ac:dyDescent="0.15"/>
    <row r="2385" customFormat="1" ht="13" x14ac:dyDescent="0.15"/>
    <row r="2386" customFormat="1" ht="13" x14ac:dyDescent="0.15"/>
    <row r="2387" customFormat="1" ht="13" x14ac:dyDescent="0.15"/>
    <row r="2388" customFormat="1" ht="13" x14ac:dyDescent="0.15"/>
    <row r="2389" customFormat="1" ht="13" x14ac:dyDescent="0.15"/>
    <row r="2390" customFormat="1" ht="13" x14ac:dyDescent="0.15"/>
    <row r="2391" customFormat="1" ht="13" x14ac:dyDescent="0.15"/>
    <row r="2392" customFormat="1" ht="13" x14ac:dyDescent="0.15"/>
    <row r="2393" customFormat="1" ht="13" x14ac:dyDescent="0.15"/>
    <row r="2394" customFormat="1" ht="13" x14ac:dyDescent="0.15"/>
    <row r="2395" customFormat="1" ht="13" x14ac:dyDescent="0.15"/>
    <row r="2396" customFormat="1" ht="13" x14ac:dyDescent="0.15"/>
    <row r="2397" customFormat="1" ht="13" x14ac:dyDescent="0.15"/>
    <row r="2398" customFormat="1" ht="13" x14ac:dyDescent="0.15"/>
    <row r="2399" customFormat="1" ht="13" x14ac:dyDescent="0.15"/>
    <row r="2400" customFormat="1" ht="13" x14ac:dyDescent="0.15"/>
    <row r="2401" customFormat="1" ht="13" x14ac:dyDescent="0.15"/>
    <row r="2402" customFormat="1" ht="13" x14ac:dyDescent="0.15"/>
    <row r="2403" customFormat="1" ht="13" x14ac:dyDescent="0.15"/>
    <row r="2404" customFormat="1" ht="13" x14ac:dyDescent="0.15"/>
    <row r="2405" customFormat="1" ht="13" x14ac:dyDescent="0.15"/>
    <row r="2406" customFormat="1" ht="13" x14ac:dyDescent="0.15"/>
    <row r="2407" customFormat="1" ht="13" x14ac:dyDescent="0.15"/>
    <row r="2408" customFormat="1" ht="13" x14ac:dyDescent="0.15"/>
    <row r="2409" customFormat="1" ht="13" x14ac:dyDescent="0.15"/>
    <row r="2410" customFormat="1" ht="13" x14ac:dyDescent="0.15"/>
    <row r="2411" customFormat="1" ht="13" x14ac:dyDescent="0.15"/>
    <row r="2412" customFormat="1" ht="13" x14ac:dyDescent="0.15"/>
    <row r="2413" customFormat="1" ht="13" x14ac:dyDescent="0.15"/>
    <row r="2414" customFormat="1" ht="13" x14ac:dyDescent="0.15"/>
    <row r="2415" customFormat="1" ht="13" x14ac:dyDescent="0.15"/>
    <row r="2416" customFormat="1" ht="13" x14ac:dyDescent="0.15"/>
    <row r="2417" customFormat="1" ht="13" x14ac:dyDescent="0.15"/>
    <row r="2418" customFormat="1" ht="13" x14ac:dyDescent="0.15"/>
    <row r="2419" customFormat="1" ht="13" x14ac:dyDescent="0.15"/>
    <row r="2420" customFormat="1" ht="13" x14ac:dyDescent="0.15"/>
    <row r="2421" customFormat="1" ht="13" x14ac:dyDescent="0.15"/>
    <row r="2422" customFormat="1" ht="13" x14ac:dyDescent="0.15"/>
    <row r="2423" customFormat="1" ht="13" x14ac:dyDescent="0.15"/>
    <row r="2424" customFormat="1" ht="13" x14ac:dyDescent="0.15"/>
    <row r="2425" customFormat="1" ht="13" x14ac:dyDescent="0.15"/>
    <row r="2426" customFormat="1" ht="13" x14ac:dyDescent="0.15"/>
    <row r="2427" customFormat="1" ht="13" x14ac:dyDescent="0.15"/>
    <row r="2428" customFormat="1" ht="13" x14ac:dyDescent="0.15"/>
    <row r="2429" customFormat="1" ht="13" x14ac:dyDescent="0.15"/>
    <row r="2430" customFormat="1" ht="13" x14ac:dyDescent="0.15"/>
    <row r="2431" customFormat="1" ht="13" x14ac:dyDescent="0.15"/>
    <row r="2432" customFormat="1" ht="13" x14ac:dyDescent="0.15"/>
    <row r="2433" customFormat="1" ht="13" x14ac:dyDescent="0.15"/>
    <row r="2434" customFormat="1" ht="13" x14ac:dyDescent="0.15"/>
    <row r="2435" customFormat="1" ht="13" x14ac:dyDescent="0.15"/>
    <row r="2436" customFormat="1" ht="13" x14ac:dyDescent="0.15"/>
    <row r="2437" customFormat="1" ht="13" x14ac:dyDescent="0.15"/>
    <row r="2438" customFormat="1" ht="13" x14ac:dyDescent="0.15"/>
    <row r="2439" customFormat="1" ht="13" x14ac:dyDescent="0.15"/>
    <row r="2440" customFormat="1" ht="13" x14ac:dyDescent="0.15"/>
    <row r="2441" customFormat="1" ht="13" x14ac:dyDescent="0.15"/>
    <row r="2442" customFormat="1" ht="13" x14ac:dyDescent="0.15"/>
    <row r="2443" customFormat="1" ht="13" x14ac:dyDescent="0.15"/>
    <row r="2444" customFormat="1" ht="13" x14ac:dyDescent="0.15"/>
    <row r="2445" customFormat="1" ht="13" x14ac:dyDescent="0.15"/>
    <row r="2446" customFormat="1" ht="13" x14ac:dyDescent="0.15"/>
    <row r="2447" customFormat="1" ht="13" x14ac:dyDescent="0.15"/>
    <row r="2448" customFormat="1" ht="13" x14ac:dyDescent="0.15"/>
    <row r="2449" customFormat="1" ht="13" x14ac:dyDescent="0.15"/>
    <row r="2450" customFormat="1" ht="13" x14ac:dyDescent="0.15"/>
    <row r="2451" customFormat="1" ht="13" x14ac:dyDescent="0.15"/>
    <row r="2452" customFormat="1" ht="13" x14ac:dyDescent="0.15"/>
    <row r="2453" customFormat="1" ht="13" x14ac:dyDescent="0.15"/>
    <row r="2454" customFormat="1" ht="13" x14ac:dyDescent="0.15"/>
    <row r="2455" customFormat="1" ht="13" x14ac:dyDescent="0.15"/>
    <row r="2456" customFormat="1" ht="13" x14ac:dyDescent="0.15"/>
    <row r="2457" customFormat="1" ht="13" x14ac:dyDescent="0.15"/>
    <row r="2458" customFormat="1" ht="13" x14ac:dyDescent="0.15"/>
    <row r="2459" customFormat="1" ht="13" x14ac:dyDescent="0.15"/>
    <row r="2460" customFormat="1" ht="13" x14ac:dyDescent="0.15"/>
    <row r="2461" customFormat="1" ht="13" x14ac:dyDescent="0.15"/>
    <row r="2462" customFormat="1" ht="13" x14ac:dyDescent="0.15"/>
    <row r="2463" customFormat="1" ht="13" x14ac:dyDescent="0.15"/>
    <row r="2464" customFormat="1" ht="13" x14ac:dyDescent="0.15"/>
    <row r="2465" customFormat="1" ht="13" x14ac:dyDescent="0.15"/>
    <row r="2466" customFormat="1" ht="13" x14ac:dyDescent="0.15"/>
    <row r="2467" customFormat="1" ht="13" x14ac:dyDescent="0.15"/>
    <row r="2468" customFormat="1" ht="13" x14ac:dyDescent="0.15"/>
    <row r="2469" customFormat="1" ht="13" x14ac:dyDescent="0.15"/>
    <row r="2470" customFormat="1" ht="13" x14ac:dyDescent="0.15"/>
    <row r="2471" customFormat="1" ht="13" x14ac:dyDescent="0.15"/>
    <row r="2472" customFormat="1" ht="13" x14ac:dyDescent="0.15"/>
    <row r="2473" customFormat="1" ht="13" x14ac:dyDescent="0.15"/>
    <row r="2474" customFormat="1" ht="13" x14ac:dyDescent="0.15"/>
    <row r="2475" customFormat="1" ht="13" x14ac:dyDescent="0.15"/>
    <row r="2476" customFormat="1" ht="13" x14ac:dyDescent="0.15"/>
    <row r="2477" customFormat="1" ht="13" x14ac:dyDescent="0.15"/>
    <row r="2478" customFormat="1" ht="13" x14ac:dyDescent="0.15"/>
    <row r="2479" customFormat="1" ht="13" x14ac:dyDescent="0.15"/>
    <row r="2480" customFormat="1" ht="13" x14ac:dyDescent="0.15"/>
    <row r="2481" customFormat="1" ht="13" x14ac:dyDescent="0.15"/>
    <row r="2482" customFormat="1" ht="13" x14ac:dyDescent="0.15"/>
    <row r="2483" customFormat="1" ht="13" x14ac:dyDescent="0.15"/>
    <row r="2484" customFormat="1" ht="13" x14ac:dyDescent="0.15"/>
    <row r="2485" customFormat="1" ht="13" x14ac:dyDescent="0.15"/>
    <row r="2486" customFormat="1" ht="13" x14ac:dyDescent="0.15"/>
    <row r="2487" customFormat="1" ht="13" x14ac:dyDescent="0.15"/>
    <row r="2488" customFormat="1" ht="13" x14ac:dyDescent="0.15"/>
    <row r="2489" customFormat="1" ht="13" x14ac:dyDescent="0.15"/>
    <row r="2490" customFormat="1" ht="13" x14ac:dyDescent="0.15"/>
    <row r="2491" customFormat="1" ht="13" x14ac:dyDescent="0.15"/>
    <row r="2492" customFormat="1" ht="13" x14ac:dyDescent="0.15"/>
    <row r="2493" customFormat="1" ht="13" x14ac:dyDescent="0.15"/>
    <row r="2494" customFormat="1" ht="13" x14ac:dyDescent="0.15"/>
    <row r="2495" customFormat="1" ht="13" x14ac:dyDescent="0.15"/>
    <row r="2496" customFormat="1" ht="13" x14ac:dyDescent="0.15"/>
    <row r="2497" customFormat="1" ht="13" x14ac:dyDescent="0.15"/>
    <row r="2498" customFormat="1" ht="13" x14ac:dyDescent="0.15"/>
    <row r="2499" customFormat="1" ht="13" x14ac:dyDescent="0.15"/>
    <row r="2500" customFormat="1" ht="13" x14ac:dyDescent="0.15"/>
    <row r="2501" customFormat="1" ht="13" x14ac:dyDescent="0.15"/>
    <row r="2502" customFormat="1" ht="13" x14ac:dyDescent="0.15"/>
    <row r="2503" customFormat="1" ht="13" x14ac:dyDescent="0.15"/>
    <row r="2504" customFormat="1" ht="13" x14ac:dyDescent="0.15"/>
    <row r="2505" customFormat="1" ht="13" x14ac:dyDescent="0.15"/>
    <row r="2506" customFormat="1" ht="13" x14ac:dyDescent="0.15"/>
    <row r="2507" customFormat="1" ht="13" x14ac:dyDescent="0.15"/>
    <row r="2508" customFormat="1" ht="13" x14ac:dyDescent="0.15"/>
    <row r="2509" customFormat="1" ht="13" x14ac:dyDescent="0.15"/>
    <row r="2510" customFormat="1" ht="13" x14ac:dyDescent="0.15"/>
    <row r="2511" customFormat="1" ht="13" x14ac:dyDescent="0.15"/>
    <row r="2512" customFormat="1" ht="13" x14ac:dyDescent="0.15"/>
    <row r="2513" customFormat="1" ht="13" x14ac:dyDescent="0.15"/>
    <row r="2514" customFormat="1" ht="13" x14ac:dyDescent="0.15"/>
    <row r="2515" customFormat="1" ht="13" x14ac:dyDescent="0.15"/>
    <row r="2516" customFormat="1" ht="13" x14ac:dyDescent="0.15"/>
    <row r="2517" customFormat="1" ht="13" x14ac:dyDescent="0.15"/>
    <row r="2518" customFormat="1" ht="13" x14ac:dyDescent="0.15"/>
    <row r="2519" customFormat="1" ht="13" x14ac:dyDescent="0.15"/>
    <row r="2520" customFormat="1" ht="13" x14ac:dyDescent="0.15"/>
    <row r="2521" customFormat="1" ht="13" x14ac:dyDescent="0.15"/>
    <row r="2522" customFormat="1" ht="13" x14ac:dyDescent="0.15"/>
    <row r="2523" customFormat="1" ht="13" x14ac:dyDescent="0.15"/>
    <row r="2524" customFormat="1" ht="13" x14ac:dyDescent="0.15"/>
    <row r="2525" customFormat="1" ht="13" x14ac:dyDescent="0.15"/>
    <row r="2526" customFormat="1" ht="13" x14ac:dyDescent="0.15"/>
    <row r="2527" customFormat="1" ht="13" x14ac:dyDescent="0.15"/>
    <row r="2528" customFormat="1" ht="13" x14ac:dyDescent="0.15"/>
    <row r="2529" customFormat="1" ht="13" x14ac:dyDescent="0.15"/>
    <row r="2530" customFormat="1" ht="13" x14ac:dyDescent="0.15"/>
    <row r="2531" customFormat="1" ht="13" x14ac:dyDescent="0.15"/>
    <row r="2532" customFormat="1" ht="13" x14ac:dyDescent="0.15"/>
    <row r="2533" customFormat="1" ht="13" x14ac:dyDescent="0.15"/>
    <row r="2534" customFormat="1" ht="13" x14ac:dyDescent="0.15"/>
    <row r="2535" customFormat="1" ht="13" x14ac:dyDescent="0.15"/>
    <row r="2536" customFormat="1" ht="13" x14ac:dyDescent="0.15"/>
    <row r="2537" customFormat="1" ht="13" x14ac:dyDescent="0.15"/>
    <row r="2538" customFormat="1" ht="13" x14ac:dyDescent="0.15"/>
    <row r="2539" customFormat="1" ht="13" x14ac:dyDescent="0.15"/>
    <row r="2540" customFormat="1" ht="13" x14ac:dyDescent="0.15"/>
    <row r="2541" customFormat="1" ht="13" x14ac:dyDescent="0.15"/>
    <row r="2542" customFormat="1" ht="13" x14ac:dyDescent="0.15"/>
    <row r="2543" customFormat="1" ht="13" x14ac:dyDescent="0.15"/>
    <row r="2544" customFormat="1" ht="13" x14ac:dyDescent="0.15"/>
    <row r="2545" customFormat="1" ht="13" x14ac:dyDescent="0.15"/>
    <row r="2546" customFormat="1" ht="13" x14ac:dyDescent="0.15"/>
    <row r="2547" customFormat="1" ht="13" x14ac:dyDescent="0.15"/>
    <row r="2548" customFormat="1" ht="13" x14ac:dyDescent="0.15"/>
    <row r="2549" customFormat="1" ht="13" x14ac:dyDescent="0.15"/>
    <row r="2550" customFormat="1" ht="13" x14ac:dyDescent="0.15"/>
    <row r="2551" customFormat="1" ht="13" x14ac:dyDescent="0.15"/>
    <row r="2552" customFormat="1" ht="13" x14ac:dyDescent="0.15"/>
    <row r="2553" customFormat="1" ht="13" x14ac:dyDescent="0.15"/>
    <row r="2554" customFormat="1" ht="13" x14ac:dyDescent="0.15"/>
    <row r="2555" customFormat="1" ht="13" x14ac:dyDescent="0.15"/>
    <row r="2556" customFormat="1" ht="13" x14ac:dyDescent="0.15"/>
    <row r="2557" customFormat="1" ht="13" x14ac:dyDescent="0.15"/>
    <row r="2558" customFormat="1" ht="13" x14ac:dyDescent="0.15"/>
    <row r="2559" customFormat="1" ht="13" x14ac:dyDescent="0.15"/>
    <row r="2560" customFormat="1" ht="13" x14ac:dyDescent="0.15"/>
    <row r="2561" customFormat="1" ht="13" x14ac:dyDescent="0.15"/>
    <row r="2562" customFormat="1" ht="13" x14ac:dyDescent="0.15"/>
    <row r="2563" customFormat="1" ht="13" x14ac:dyDescent="0.15"/>
    <row r="2564" customFormat="1" ht="13" x14ac:dyDescent="0.15"/>
    <row r="2565" customFormat="1" ht="13" x14ac:dyDescent="0.15"/>
    <row r="2566" customFormat="1" ht="13" x14ac:dyDescent="0.15"/>
    <row r="2567" customFormat="1" ht="13" x14ac:dyDescent="0.15"/>
    <row r="2568" customFormat="1" ht="13" x14ac:dyDescent="0.15"/>
    <row r="2569" customFormat="1" ht="13" x14ac:dyDescent="0.15"/>
    <row r="2570" customFormat="1" ht="13" x14ac:dyDescent="0.15"/>
    <row r="2571" customFormat="1" ht="13" x14ac:dyDescent="0.15"/>
    <row r="2572" customFormat="1" ht="13" x14ac:dyDescent="0.15"/>
    <row r="2573" customFormat="1" ht="13" x14ac:dyDescent="0.15"/>
    <row r="2574" customFormat="1" ht="13" x14ac:dyDescent="0.15"/>
    <row r="2575" customFormat="1" ht="13" x14ac:dyDescent="0.15"/>
    <row r="2576" customFormat="1" ht="13" x14ac:dyDescent="0.15"/>
    <row r="2577" customFormat="1" ht="13" x14ac:dyDescent="0.15"/>
    <row r="2578" customFormat="1" ht="13" x14ac:dyDescent="0.15"/>
    <row r="2579" customFormat="1" ht="13" x14ac:dyDescent="0.15"/>
    <row r="2580" customFormat="1" ht="13" x14ac:dyDescent="0.15"/>
    <row r="2581" customFormat="1" ht="13" x14ac:dyDescent="0.15"/>
    <row r="2582" customFormat="1" ht="13" x14ac:dyDescent="0.15"/>
    <row r="2583" customFormat="1" ht="13" x14ac:dyDescent="0.15"/>
    <row r="2584" customFormat="1" ht="13" x14ac:dyDescent="0.15"/>
    <row r="2585" customFormat="1" ht="13" x14ac:dyDescent="0.15"/>
    <row r="2586" customFormat="1" ht="13" x14ac:dyDescent="0.15"/>
    <row r="2587" customFormat="1" ht="13" x14ac:dyDescent="0.15"/>
    <row r="2588" customFormat="1" ht="13" x14ac:dyDescent="0.15"/>
    <row r="2589" customFormat="1" ht="13" x14ac:dyDescent="0.15"/>
    <row r="2590" customFormat="1" ht="13" x14ac:dyDescent="0.15"/>
    <row r="2591" customFormat="1" ht="13" x14ac:dyDescent="0.15"/>
    <row r="2592" customFormat="1" ht="13" x14ac:dyDescent="0.15"/>
    <row r="2593" customFormat="1" ht="13" x14ac:dyDescent="0.15"/>
    <row r="2594" customFormat="1" ht="13" x14ac:dyDescent="0.15"/>
    <row r="2595" customFormat="1" ht="13" x14ac:dyDescent="0.15"/>
    <row r="2596" customFormat="1" ht="13" x14ac:dyDescent="0.15"/>
    <row r="2597" customFormat="1" ht="13" x14ac:dyDescent="0.15"/>
    <row r="2598" customFormat="1" ht="13" x14ac:dyDescent="0.15"/>
    <row r="2599" customFormat="1" ht="13" x14ac:dyDescent="0.15"/>
    <row r="2600" customFormat="1" ht="13" x14ac:dyDescent="0.15"/>
    <row r="2601" customFormat="1" ht="13" x14ac:dyDescent="0.15"/>
    <row r="2602" customFormat="1" ht="13" x14ac:dyDescent="0.15"/>
    <row r="2603" customFormat="1" ht="13" x14ac:dyDescent="0.15"/>
    <row r="2604" customFormat="1" ht="13" x14ac:dyDescent="0.15"/>
    <row r="2605" customFormat="1" ht="13" x14ac:dyDescent="0.15"/>
    <row r="2606" customFormat="1" ht="13" x14ac:dyDescent="0.15"/>
    <row r="2607" customFormat="1" ht="13" x14ac:dyDescent="0.15"/>
    <row r="2608" customFormat="1" ht="13" x14ac:dyDescent="0.15"/>
    <row r="2609" customFormat="1" ht="13" x14ac:dyDescent="0.15"/>
    <row r="2610" customFormat="1" ht="13" x14ac:dyDescent="0.15"/>
    <row r="2611" customFormat="1" ht="13" x14ac:dyDescent="0.15"/>
    <row r="2612" customFormat="1" ht="13" x14ac:dyDescent="0.15"/>
    <row r="2613" customFormat="1" ht="13" x14ac:dyDescent="0.15"/>
    <row r="2614" customFormat="1" ht="13" x14ac:dyDescent="0.15"/>
    <row r="2615" customFormat="1" ht="13" x14ac:dyDescent="0.15"/>
    <row r="2616" customFormat="1" ht="13" x14ac:dyDescent="0.15"/>
    <row r="2617" customFormat="1" ht="13" x14ac:dyDescent="0.15"/>
    <row r="2618" customFormat="1" ht="13" x14ac:dyDescent="0.15"/>
    <row r="2619" customFormat="1" ht="13" x14ac:dyDescent="0.15"/>
    <row r="2620" customFormat="1" ht="13" x14ac:dyDescent="0.15"/>
    <row r="2621" customFormat="1" ht="13" x14ac:dyDescent="0.15"/>
    <row r="2622" customFormat="1" ht="13" x14ac:dyDescent="0.15"/>
    <row r="2623" customFormat="1" ht="13" x14ac:dyDescent="0.15"/>
    <row r="2624" customFormat="1" ht="13" x14ac:dyDescent="0.15"/>
    <row r="2625" customFormat="1" ht="13" x14ac:dyDescent="0.15"/>
    <row r="2626" customFormat="1" ht="13" x14ac:dyDescent="0.15"/>
    <row r="2627" customFormat="1" ht="13" x14ac:dyDescent="0.15"/>
    <row r="2628" customFormat="1" ht="13" x14ac:dyDescent="0.15"/>
    <row r="2629" customFormat="1" ht="13" x14ac:dyDescent="0.15"/>
    <row r="2630" customFormat="1" ht="13" x14ac:dyDescent="0.15"/>
    <row r="2631" customFormat="1" ht="13" x14ac:dyDescent="0.15"/>
    <row r="2632" customFormat="1" ht="13" x14ac:dyDescent="0.15"/>
    <row r="2633" customFormat="1" ht="13" x14ac:dyDescent="0.15"/>
    <row r="2634" customFormat="1" ht="13" x14ac:dyDescent="0.15"/>
    <row r="2635" customFormat="1" ht="13" x14ac:dyDescent="0.15"/>
    <row r="2636" customFormat="1" ht="13" x14ac:dyDescent="0.15"/>
    <row r="2637" customFormat="1" ht="13" x14ac:dyDescent="0.15"/>
    <row r="2638" customFormat="1" ht="13" x14ac:dyDescent="0.15"/>
    <row r="2639" customFormat="1" ht="13" x14ac:dyDescent="0.15"/>
    <row r="2640" customFormat="1" ht="13" x14ac:dyDescent="0.15"/>
    <row r="2641" customFormat="1" ht="13" x14ac:dyDescent="0.15"/>
    <row r="2642" customFormat="1" ht="13" x14ac:dyDescent="0.15"/>
    <row r="2643" customFormat="1" ht="13" x14ac:dyDescent="0.15"/>
    <row r="2644" customFormat="1" ht="13" x14ac:dyDescent="0.15"/>
    <row r="2645" customFormat="1" ht="13" x14ac:dyDescent="0.15"/>
    <row r="2646" customFormat="1" ht="13" x14ac:dyDescent="0.15"/>
    <row r="2647" customFormat="1" ht="13" x14ac:dyDescent="0.15"/>
    <row r="2648" customFormat="1" ht="13" x14ac:dyDescent="0.15"/>
    <row r="2649" customFormat="1" ht="13" x14ac:dyDescent="0.15"/>
    <row r="2650" customFormat="1" ht="13" x14ac:dyDescent="0.15"/>
    <row r="2651" customFormat="1" ht="13" x14ac:dyDescent="0.15"/>
    <row r="2652" customFormat="1" ht="13" x14ac:dyDescent="0.15"/>
    <row r="2653" customFormat="1" ht="13" x14ac:dyDescent="0.15"/>
    <row r="2654" customFormat="1" ht="13" x14ac:dyDescent="0.15"/>
    <row r="2655" customFormat="1" ht="13" x14ac:dyDescent="0.15"/>
    <row r="2656" customFormat="1" ht="13" x14ac:dyDescent="0.15"/>
    <row r="2657" customFormat="1" ht="13" x14ac:dyDescent="0.15"/>
    <row r="2658" customFormat="1" ht="13" x14ac:dyDescent="0.15"/>
    <row r="2659" customFormat="1" ht="13" x14ac:dyDescent="0.15"/>
    <row r="2660" customFormat="1" ht="13" x14ac:dyDescent="0.15"/>
    <row r="2661" customFormat="1" ht="13" x14ac:dyDescent="0.15"/>
    <row r="2662" customFormat="1" ht="13" x14ac:dyDescent="0.15"/>
    <row r="2663" customFormat="1" ht="13" x14ac:dyDescent="0.15"/>
    <row r="2664" customFormat="1" ht="13" x14ac:dyDescent="0.15"/>
    <row r="2665" customFormat="1" ht="13" x14ac:dyDescent="0.15"/>
    <row r="2666" customFormat="1" ht="13" x14ac:dyDescent="0.15"/>
    <row r="2667" customFormat="1" ht="13" x14ac:dyDescent="0.15"/>
    <row r="2668" customFormat="1" ht="13" x14ac:dyDescent="0.15"/>
    <row r="2669" customFormat="1" ht="13" x14ac:dyDescent="0.15"/>
    <row r="2670" customFormat="1" ht="13" x14ac:dyDescent="0.15"/>
    <row r="2671" customFormat="1" ht="13" x14ac:dyDescent="0.15"/>
    <row r="2672" customFormat="1" ht="13" x14ac:dyDescent="0.15"/>
    <row r="2673" customFormat="1" ht="13" x14ac:dyDescent="0.15"/>
    <row r="2674" customFormat="1" ht="13" x14ac:dyDescent="0.15"/>
    <row r="2675" customFormat="1" ht="13" x14ac:dyDescent="0.15"/>
    <row r="2676" customFormat="1" ht="13" x14ac:dyDescent="0.15"/>
    <row r="2677" customFormat="1" ht="13" x14ac:dyDescent="0.15"/>
    <row r="2678" customFormat="1" ht="13" x14ac:dyDescent="0.15"/>
    <row r="2679" customFormat="1" ht="13" x14ac:dyDescent="0.15"/>
    <row r="2680" customFormat="1" ht="13" x14ac:dyDescent="0.15"/>
    <row r="2681" customFormat="1" ht="13" x14ac:dyDescent="0.15"/>
    <row r="2682" customFormat="1" ht="13" x14ac:dyDescent="0.15"/>
    <row r="2683" customFormat="1" ht="13" x14ac:dyDescent="0.15"/>
    <row r="2684" customFormat="1" ht="13" x14ac:dyDescent="0.15"/>
    <row r="2685" customFormat="1" ht="13" x14ac:dyDescent="0.15"/>
    <row r="2686" customFormat="1" ht="13" x14ac:dyDescent="0.15"/>
    <row r="2687" customFormat="1" ht="13" x14ac:dyDescent="0.15"/>
    <row r="2688" customFormat="1" ht="13" x14ac:dyDescent="0.15"/>
    <row r="2689" customFormat="1" ht="13" x14ac:dyDescent="0.15"/>
    <row r="2690" customFormat="1" ht="13" x14ac:dyDescent="0.15"/>
    <row r="2691" customFormat="1" ht="13" x14ac:dyDescent="0.15"/>
    <row r="2692" customFormat="1" ht="13" x14ac:dyDescent="0.15"/>
    <row r="2693" customFormat="1" ht="13" x14ac:dyDescent="0.15"/>
    <row r="2694" customFormat="1" ht="13" x14ac:dyDescent="0.15"/>
    <row r="2695" customFormat="1" ht="13" x14ac:dyDescent="0.15"/>
    <row r="2696" customFormat="1" ht="13" x14ac:dyDescent="0.15"/>
    <row r="2697" customFormat="1" ht="13" x14ac:dyDescent="0.15"/>
    <row r="2698" customFormat="1" ht="13" x14ac:dyDescent="0.15"/>
    <row r="2699" customFormat="1" ht="13" x14ac:dyDescent="0.15"/>
    <row r="2700" customFormat="1" ht="13" x14ac:dyDescent="0.15"/>
    <row r="2701" customFormat="1" ht="13" x14ac:dyDescent="0.15"/>
    <row r="2702" customFormat="1" ht="13" x14ac:dyDescent="0.15"/>
    <row r="2703" customFormat="1" ht="13" x14ac:dyDescent="0.15"/>
    <row r="2704" customFormat="1" ht="13" x14ac:dyDescent="0.15"/>
    <row r="2705" customFormat="1" ht="13" x14ac:dyDescent="0.15"/>
    <row r="2706" customFormat="1" ht="13" x14ac:dyDescent="0.15"/>
    <row r="2707" customFormat="1" ht="13" x14ac:dyDescent="0.15"/>
    <row r="2708" customFormat="1" ht="13" x14ac:dyDescent="0.15"/>
    <row r="2709" customFormat="1" ht="13" x14ac:dyDescent="0.15"/>
    <row r="2710" customFormat="1" ht="13" x14ac:dyDescent="0.15"/>
    <row r="2711" customFormat="1" ht="13" x14ac:dyDescent="0.15"/>
    <row r="2712" customFormat="1" ht="13" x14ac:dyDescent="0.15"/>
    <row r="2713" customFormat="1" ht="13" x14ac:dyDescent="0.15"/>
    <row r="2714" customFormat="1" ht="13" x14ac:dyDescent="0.15"/>
    <row r="2715" customFormat="1" ht="13" x14ac:dyDescent="0.15"/>
    <row r="2716" customFormat="1" ht="13" x14ac:dyDescent="0.15"/>
    <row r="2717" customFormat="1" ht="13" x14ac:dyDescent="0.15"/>
    <row r="2718" customFormat="1" ht="13" x14ac:dyDescent="0.15"/>
    <row r="2719" customFormat="1" ht="13" x14ac:dyDescent="0.15"/>
    <row r="2720" customFormat="1" ht="13" x14ac:dyDescent="0.15"/>
    <row r="2721" customFormat="1" ht="13" x14ac:dyDescent="0.15"/>
    <row r="2722" customFormat="1" ht="13" x14ac:dyDescent="0.15"/>
    <row r="2723" customFormat="1" ht="13" x14ac:dyDescent="0.15"/>
    <row r="2724" customFormat="1" ht="13" x14ac:dyDescent="0.15"/>
    <row r="2725" customFormat="1" ht="13" x14ac:dyDescent="0.15"/>
    <row r="2726" customFormat="1" ht="13" x14ac:dyDescent="0.15"/>
    <row r="2727" customFormat="1" ht="13" x14ac:dyDescent="0.15"/>
    <row r="2728" customFormat="1" ht="13" x14ac:dyDescent="0.15"/>
    <row r="2729" customFormat="1" ht="13" x14ac:dyDescent="0.15"/>
    <row r="2730" customFormat="1" ht="13" x14ac:dyDescent="0.15"/>
    <row r="2731" customFormat="1" ht="13" x14ac:dyDescent="0.15"/>
    <row r="2732" customFormat="1" ht="13" x14ac:dyDescent="0.15"/>
    <row r="2733" customFormat="1" ht="13" x14ac:dyDescent="0.15"/>
    <row r="2734" customFormat="1" ht="13" x14ac:dyDescent="0.15"/>
    <row r="2735" customFormat="1" ht="13" x14ac:dyDescent="0.15"/>
    <row r="2736" customFormat="1" ht="13" x14ac:dyDescent="0.15"/>
    <row r="2737" customFormat="1" ht="13" x14ac:dyDescent="0.15"/>
    <row r="2738" customFormat="1" ht="13" x14ac:dyDescent="0.15"/>
    <row r="2739" customFormat="1" ht="13" x14ac:dyDescent="0.15"/>
    <row r="2740" customFormat="1" ht="13" x14ac:dyDescent="0.15"/>
    <row r="2741" customFormat="1" ht="13" x14ac:dyDescent="0.15"/>
    <row r="2742" customFormat="1" ht="13" x14ac:dyDescent="0.15"/>
    <row r="2743" customFormat="1" ht="13" x14ac:dyDescent="0.15"/>
    <row r="2744" customFormat="1" ht="13" x14ac:dyDescent="0.15"/>
    <row r="2745" customFormat="1" ht="13" x14ac:dyDescent="0.15"/>
    <row r="2746" customFormat="1" ht="13" x14ac:dyDescent="0.15"/>
    <row r="2747" customFormat="1" ht="13" x14ac:dyDescent="0.15"/>
    <row r="2748" customFormat="1" ht="13" x14ac:dyDescent="0.15"/>
    <row r="2749" customFormat="1" ht="13" x14ac:dyDescent="0.15"/>
    <row r="2750" customFormat="1" ht="13" x14ac:dyDescent="0.15"/>
    <row r="2751" customFormat="1" ht="13" x14ac:dyDescent="0.15"/>
    <row r="2752" customFormat="1" ht="13" x14ac:dyDescent="0.15"/>
    <row r="2753" customFormat="1" ht="13" x14ac:dyDescent="0.15"/>
    <row r="2754" customFormat="1" ht="13" x14ac:dyDescent="0.15"/>
    <row r="2755" customFormat="1" ht="13" x14ac:dyDescent="0.15"/>
    <row r="2756" customFormat="1" ht="13" x14ac:dyDescent="0.15"/>
    <row r="2757" customFormat="1" ht="13" x14ac:dyDescent="0.15"/>
    <row r="2758" customFormat="1" ht="13" x14ac:dyDescent="0.15"/>
    <row r="2759" customFormat="1" ht="13" x14ac:dyDescent="0.15"/>
    <row r="2760" customFormat="1" ht="13" x14ac:dyDescent="0.15"/>
    <row r="2761" customFormat="1" ht="13" x14ac:dyDescent="0.15"/>
    <row r="2762" customFormat="1" ht="13" x14ac:dyDescent="0.15"/>
    <row r="2763" customFormat="1" ht="13" x14ac:dyDescent="0.15"/>
    <row r="2764" customFormat="1" ht="13" x14ac:dyDescent="0.15"/>
    <row r="2765" customFormat="1" ht="13" x14ac:dyDescent="0.15"/>
    <row r="2766" customFormat="1" ht="13" x14ac:dyDescent="0.15"/>
    <row r="2767" customFormat="1" ht="13" x14ac:dyDescent="0.15"/>
    <row r="2768" customFormat="1" ht="13" x14ac:dyDescent="0.15"/>
    <row r="2769" customFormat="1" ht="13" x14ac:dyDescent="0.15"/>
    <row r="2770" customFormat="1" ht="13" x14ac:dyDescent="0.15"/>
    <row r="2771" customFormat="1" ht="13" x14ac:dyDescent="0.15"/>
    <row r="2772" customFormat="1" ht="13" x14ac:dyDescent="0.15"/>
    <row r="2773" customFormat="1" ht="13" x14ac:dyDescent="0.15"/>
    <row r="2774" customFormat="1" ht="13" x14ac:dyDescent="0.15"/>
    <row r="2775" customFormat="1" ht="13" x14ac:dyDescent="0.15"/>
    <row r="2776" customFormat="1" ht="13" x14ac:dyDescent="0.15"/>
    <row r="2777" customFormat="1" ht="13" x14ac:dyDescent="0.15"/>
    <row r="2778" customFormat="1" ht="13" x14ac:dyDescent="0.15"/>
    <row r="2779" customFormat="1" ht="13" x14ac:dyDescent="0.15"/>
    <row r="2780" customFormat="1" ht="13" x14ac:dyDescent="0.15"/>
    <row r="2781" customFormat="1" ht="13" x14ac:dyDescent="0.15"/>
    <row r="2782" customFormat="1" ht="13" x14ac:dyDescent="0.15"/>
    <row r="2783" customFormat="1" ht="13" x14ac:dyDescent="0.15"/>
    <row r="2784" customFormat="1" ht="13" x14ac:dyDescent="0.15"/>
    <row r="2785" customFormat="1" ht="13" x14ac:dyDescent="0.15"/>
    <row r="2786" customFormat="1" ht="13" x14ac:dyDescent="0.15"/>
    <row r="2787" customFormat="1" ht="13" x14ac:dyDescent="0.15"/>
    <row r="2788" customFormat="1" ht="13" x14ac:dyDescent="0.15"/>
    <row r="2789" customFormat="1" ht="13" x14ac:dyDescent="0.15"/>
    <row r="2790" customFormat="1" ht="13" x14ac:dyDescent="0.15"/>
    <row r="2791" customFormat="1" ht="13" x14ac:dyDescent="0.15"/>
    <row r="2792" customFormat="1" ht="13" x14ac:dyDescent="0.15"/>
    <row r="2793" customFormat="1" ht="13" x14ac:dyDescent="0.15"/>
    <row r="2794" customFormat="1" ht="13" x14ac:dyDescent="0.15"/>
    <row r="2795" customFormat="1" ht="13" x14ac:dyDescent="0.15"/>
    <row r="2796" customFormat="1" ht="13" x14ac:dyDescent="0.15"/>
    <row r="2797" customFormat="1" ht="13" x14ac:dyDescent="0.15"/>
    <row r="2798" customFormat="1" ht="13" x14ac:dyDescent="0.15"/>
    <row r="2799" customFormat="1" ht="13" x14ac:dyDescent="0.15"/>
    <row r="2800" customFormat="1" ht="13" x14ac:dyDescent="0.15"/>
    <row r="2801" customFormat="1" ht="13" x14ac:dyDescent="0.15"/>
    <row r="2802" customFormat="1" ht="13" x14ac:dyDescent="0.15"/>
    <row r="2803" customFormat="1" ht="13" x14ac:dyDescent="0.15"/>
    <row r="2804" customFormat="1" ht="13" x14ac:dyDescent="0.15"/>
    <row r="2805" customFormat="1" ht="13" x14ac:dyDescent="0.15"/>
    <row r="2806" customFormat="1" ht="13" x14ac:dyDescent="0.15"/>
    <row r="2807" customFormat="1" ht="13" x14ac:dyDescent="0.15"/>
    <row r="2808" customFormat="1" ht="13" x14ac:dyDescent="0.15"/>
    <row r="2809" customFormat="1" ht="13" x14ac:dyDescent="0.15"/>
    <row r="2810" customFormat="1" ht="13" x14ac:dyDescent="0.15"/>
    <row r="2811" customFormat="1" ht="13" x14ac:dyDescent="0.15"/>
    <row r="2812" customFormat="1" ht="13" x14ac:dyDescent="0.15"/>
    <row r="2813" customFormat="1" ht="13" x14ac:dyDescent="0.15"/>
    <row r="2814" customFormat="1" ht="13" x14ac:dyDescent="0.15"/>
    <row r="2815" customFormat="1" ht="13" x14ac:dyDescent="0.15"/>
    <row r="2816" customFormat="1" ht="13" x14ac:dyDescent="0.15"/>
    <row r="2817" customFormat="1" ht="13" x14ac:dyDescent="0.15"/>
    <row r="2818" customFormat="1" ht="13" x14ac:dyDescent="0.15"/>
    <row r="2819" customFormat="1" ht="13" x14ac:dyDescent="0.15"/>
    <row r="2820" customFormat="1" ht="13" x14ac:dyDescent="0.15"/>
    <row r="2821" customFormat="1" ht="13" x14ac:dyDescent="0.15"/>
    <row r="2822" customFormat="1" ht="13" x14ac:dyDescent="0.15"/>
    <row r="2823" customFormat="1" ht="13" x14ac:dyDescent="0.15"/>
    <row r="2824" customFormat="1" ht="13" x14ac:dyDescent="0.15"/>
    <row r="2825" customFormat="1" ht="13" x14ac:dyDescent="0.15"/>
    <row r="2826" customFormat="1" ht="13" x14ac:dyDescent="0.15"/>
    <row r="2827" customFormat="1" ht="13" x14ac:dyDescent="0.15"/>
    <row r="2828" customFormat="1" ht="13" x14ac:dyDescent="0.15"/>
    <row r="2829" customFormat="1" ht="13" x14ac:dyDescent="0.15"/>
    <row r="2830" customFormat="1" ht="13" x14ac:dyDescent="0.15"/>
    <row r="2831" customFormat="1" ht="13" x14ac:dyDescent="0.15"/>
    <row r="2832" customFormat="1" ht="13" x14ac:dyDescent="0.15"/>
    <row r="2833" customFormat="1" ht="13" x14ac:dyDescent="0.15"/>
    <row r="2834" customFormat="1" ht="13" x14ac:dyDescent="0.15"/>
    <row r="2835" customFormat="1" ht="13" x14ac:dyDescent="0.15"/>
    <row r="2836" customFormat="1" ht="13" x14ac:dyDescent="0.15"/>
    <row r="2837" customFormat="1" ht="13" x14ac:dyDescent="0.15"/>
    <row r="2838" customFormat="1" ht="13" x14ac:dyDescent="0.15"/>
    <row r="2839" customFormat="1" ht="13" x14ac:dyDescent="0.15"/>
    <row r="2840" customFormat="1" ht="13" x14ac:dyDescent="0.15"/>
    <row r="2841" customFormat="1" ht="13" x14ac:dyDescent="0.15"/>
    <row r="2842" customFormat="1" ht="13" x14ac:dyDescent="0.15"/>
    <row r="2843" customFormat="1" ht="13" x14ac:dyDescent="0.15"/>
    <row r="2844" customFormat="1" ht="13" x14ac:dyDescent="0.15"/>
    <row r="2845" customFormat="1" ht="13" x14ac:dyDescent="0.15"/>
    <row r="2846" customFormat="1" ht="13" x14ac:dyDescent="0.15"/>
    <row r="2847" customFormat="1" ht="13" x14ac:dyDescent="0.15"/>
    <row r="2848" customFormat="1" ht="13" x14ac:dyDescent="0.15"/>
    <row r="2849" customFormat="1" ht="13" x14ac:dyDescent="0.15"/>
    <row r="2850" customFormat="1" ht="13" x14ac:dyDescent="0.15"/>
    <row r="2851" customFormat="1" ht="13" x14ac:dyDescent="0.15"/>
    <row r="2852" customFormat="1" ht="13" x14ac:dyDescent="0.15"/>
    <row r="2853" customFormat="1" ht="13" x14ac:dyDescent="0.15"/>
    <row r="2854" customFormat="1" ht="13" x14ac:dyDescent="0.15"/>
    <row r="2855" customFormat="1" ht="13" x14ac:dyDescent="0.15"/>
    <row r="2856" customFormat="1" ht="13" x14ac:dyDescent="0.15"/>
    <row r="2857" customFormat="1" ht="13" x14ac:dyDescent="0.15"/>
    <row r="2858" customFormat="1" ht="13" x14ac:dyDescent="0.15"/>
    <row r="2859" customFormat="1" ht="13" x14ac:dyDescent="0.15"/>
    <row r="2860" customFormat="1" ht="13" x14ac:dyDescent="0.15"/>
    <row r="2861" customFormat="1" ht="13" x14ac:dyDescent="0.15"/>
    <row r="2862" customFormat="1" ht="13" x14ac:dyDescent="0.15"/>
    <row r="2863" customFormat="1" ht="13" x14ac:dyDescent="0.15"/>
    <row r="2864" customFormat="1" ht="13" x14ac:dyDescent="0.15"/>
    <row r="2865" customFormat="1" ht="13" x14ac:dyDescent="0.15"/>
    <row r="2866" customFormat="1" ht="13" x14ac:dyDescent="0.15"/>
    <row r="2867" customFormat="1" ht="13" x14ac:dyDescent="0.15"/>
    <row r="2868" customFormat="1" ht="13" x14ac:dyDescent="0.15"/>
    <row r="2869" customFormat="1" ht="13" x14ac:dyDescent="0.15"/>
    <row r="2870" customFormat="1" ht="13" x14ac:dyDescent="0.15"/>
    <row r="2871" customFormat="1" ht="13" x14ac:dyDescent="0.15"/>
    <row r="2872" customFormat="1" ht="13" x14ac:dyDescent="0.15"/>
    <row r="2873" customFormat="1" ht="13" x14ac:dyDescent="0.15"/>
    <row r="2874" customFormat="1" ht="13" x14ac:dyDescent="0.15"/>
    <row r="2875" customFormat="1" ht="13" x14ac:dyDescent="0.15"/>
    <row r="2876" customFormat="1" ht="13" x14ac:dyDescent="0.15"/>
    <row r="2877" customFormat="1" ht="13" x14ac:dyDescent="0.15"/>
    <row r="2878" customFormat="1" ht="13" x14ac:dyDescent="0.15"/>
    <row r="2879" customFormat="1" ht="13" x14ac:dyDescent="0.15"/>
    <row r="2880" customFormat="1" ht="13" x14ac:dyDescent="0.15"/>
    <row r="2881" customFormat="1" ht="13" x14ac:dyDescent="0.15"/>
    <row r="2882" customFormat="1" ht="13" x14ac:dyDescent="0.15"/>
    <row r="2883" customFormat="1" ht="13" x14ac:dyDescent="0.15"/>
    <row r="2884" customFormat="1" ht="13" x14ac:dyDescent="0.15"/>
    <row r="2885" customFormat="1" ht="13" x14ac:dyDescent="0.15"/>
    <row r="2886" customFormat="1" ht="13" x14ac:dyDescent="0.15"/>
    <row r="2887" customFormat="1" ht="13" x14ac:dyDescent="0.15"/>
    <row r="2888" customFormat="1" ht="13" x14ac:dyDescent="0.15"/>
    <row r="2889" customFormat="1" ht="13" x14ac:dyDescent="0.15"/>
    <row r="2890" customFormat="1" ht="13" x14ac:dyDescent="0.15"/>
    <row r="2891" customFormat="1" ht="13" x14ac:dyDescent="0.15"/>
    <row r="2892" customFormat="1" ht="13" x14ac:dyDescent="0.15"/>
    <row r="2893" customFormat="1" ht="13" x14ac:dyDescent="0.15"/>
    <row r="2894" customFormat="1" ht="13" x14ac:dyDescent="0.15"/>
    <row r="2895" customFormat="1" ht="13" x14ac:dyDescent="0.15"/>
    <row r="2896" customFormat="1" ht="13" x14ac:dyDescent="0.15"/>
    <row r="2897" customFormat="1" ht="13" x14ac:dyDescent="0.15"/>
    <row r="2898" customFormat="1" ht="13" x14ac:dyDescent="0.15"/>
    <row r="2899" customFormat="1" ht="13" x14ac:dyDescent="0.15"/>
    <row r="2900" customFormat="1" ht="13" x14ac:dyDescent="0.15"/>
    <row r="2901" customFormat="1" ht="13" x14ac:dyDescent="0.15"/>
    <row r="2902" customFormat="1" ht="13" x14ac:dyDescent="0.15"/>
    <row r="2903" customFormat="1" ht="13" x14ac:dyDescent="0.15"/>
    <row r="2904" customFormat="1" ht="13" x14ac:dyDescent="0.15"/>
    <row r="2905" customFormat="1" ht="13" x14ac:dyDescent="0.15"/>
    <row r="2906" customFormat="1" ht="13" x14ac:dyDescent="0.15"/>
    <row r="2907" customFormat="1" ht="13" x14ac:dyDescent="0.15"/>
    <row r="2908" customFormat="1" ht="13" x14ac:dyDescent="0.15"/>
    <row r="2909" customFormat="1" ht="13" x14ac:dyDescent="0.15"/>
    <row r="2910" customFormat="1" ht="13" x14ac:dyDescent="0.15"/>
    <row r="2911" customFormat="1" ht="13" x14ac:dyDescent="0.15"/>
    <row r="2912" customFormat="1" ht="13" x14ac:dyDescent="0.15"/>
    <row r="2913" customFormat="1" ht="13" x14ac:dyDescent="0.15"/>
    <row r="2914" customFormat="1" ht="13" x14ac:dyDescent="0.15"/>
    <row r="2915" customFormat="1" ht="13" x14ac:dyDescent="0.15"/>
    <row r="2916" customFormat="1" ht="13" x14ac:dyDescent="0.15"/>
    <row r="2917" customFormat="1" ht="13" x14ac:dyDescent="0.15"/>
    <row r="2918" customFormat="1" ht="13" x14ac:dyDescent="0.15"/>
    <row r="2919" customFormat="1" ht="13" x14ac:dyDescent="0.15"/>
    <row r="2920" customFormat="1" ht="13" x14ac:dyDescent="0.15"/>
    <row r="2921" customFormat="1" ht="13" x14ac:dyDescent="0.15"/>
    <row r="2922" customFormat="1" ht="13" x14ac:dyDescent="0.15"/>
    <row r="2923" customFormat="1" ht="13" x14ac:dyDescent="0.15"/>
    <row r="2924" customFormat="1" ht="13" x14ac:dyDescent="0.15"/>
    <row r="2925" customFormat="1" ht="13" x14ac:dyDescent="0.15"/>
    <row r="2926" customFormat="1" ht="13" x14ac:dyDescent="0.15"/>
    <row r="2927" customFormat="1" ht="13" x14ac:dyDescent="0.15"/>
    <row r="2928" customFormat="1" ht="13" x14ac:dyDescent="0.15"/>
    <row r="2929" customFormat="1" ht="13" x14ac:dyDescent="0.15"/>
    <row r="2930" customFormat="1" ht="13" x14ac:dyDescent="0.15"/>
    <row r="2931" customFormat="1" ht="13" x14ac:dyDescent="0.15"/>
    <row r="2932" customFormat="1" ht="13" x14ac:dyDescent="0.15"/>
    <row r="2933" customFormat="1" ht="13" x14ac:dyDescent="0.15"/>
    <row r="2934" customFormat="1" ht="13" x14ac:dyDescent="0.15"/>
    <row r="2935" customFormat="1" ht="13" x14ac:dyDescent="0.15"/>
    <row r="2936" customFormat="1" ht="13" x14ac:dyDescent="0.15"/>
    <row r="2937" customFormat="1" ht="13" x14ac:dyDescent="0.15"/>
    <row r="2938" customFormat="1" ht="13" x14ac:dyDescent="0.15"/>
    <row r="2939" customFormat="1" ht="13" x14ac:dyDescent="0.15"/>
    <row r="2940" customFormat="1" ht="13" x14ac:dyDescent="0.15"/>
    <row r="2941" customFormat="1" ht="13" x14ac:dyDescent="0.15"/>
    <row r="2942" customFormat="1" ht="13" x14ac:dyDescent="0.15"/>
    <row r="2943" customFormat="1" ht="13" x14ac:dyDescent="0.15"/>
    <row r="2944" customFormat="1" ht="13" x14ac:dyDescent="0.15"/>
    <row r="2945" customFormat="1" ht="13" x14ac:dyDescent="0.15"/>
    <row r="2946" customFormat="1" ht="13" x14ac:dyDescent="0.15"/>
    <row r="2947" customFormat="1" ht="13" x14ac:dyDescent="0.15"/>
    <row r="2948" customFormat="1" ht="13" x14ac:dyDescent="0.15"/>
    <row r="2949" customFormat="1" ht="13" x14ac:dyDescent="0.15"/>
    <row r="2950" customFormat="1" ht="13" x14ac:dyDescent="0.15"/>
    <row r="2951" customFormat="1" ht="13" x14ac:dyDescent="0.15"/>
    <row r="2952" customFormat="1" ht="13" x14ac:dyDescent="0.15"/>
    <row r="2953" customFormat="1" ht="13" x14ac:dyDescent="0.15"/>
    <row r="2954" customFormat="1" ht="13" x14ac:dyDescent="0.15"/>
    <row r="2955" customFormat="1" ht="13" x14ac:dyDescent="0.15"/>
    <row r="2956" customFormat="1" ht="13" x14ac:dyDescent="0.15"/>
    <row r="2957" customFormat="1" ht="13" x14ac:dyDescent="0.15"/>
    <row r="2958" customFormat="1" ht="13" x14ac:dyDescent="0.15"/>
    <row r="2959" customFormat="1" ht="13" x14ac:dyDescent="0.15"/>
    <row r="2960" customFormat="1" ht="13" x14ac:dyDescent="0.15"/>
    <row r="2961" customFormat="1" ht="13" x14ac:dyDescent="0.15"/>
    <row r="2962" customFormat="1" ht="13" x14ac:dyDescent="0.15"/>
    <row r="2963" customFormat="1" ht="13" x14ac:dyDescent="0.15"/>
    <row r="2964" customFormat="1" ht="13" x14ac:dyDescent="0.15"/>
    <row r="2965" customFormat="1" ht="13" x14ac:dyDescent="0.15"/>
    <row r="2966" customFormat="1" ht="13" x14ac:dyDescent="0.15"/>
    <row r="2967" customFormat="1" ht="13" x14ac:dyDescent="0.15"/>
    <row r="2968" customFormat="1" ht="13" x14ac:dyDescent="0.15"/>
    <row r="2969" customFormat="1" ht="13" x14ac:dyDescent="0.15"/>
    <row r="2970" customFormat="1" ht="13" x14ac:dyDescent="0.15"/>
    <row r="2971" customFormat="1" ht="13" x14ac:dyDescent="0.15"/>
    <row r="2972" customFormat="1" ht="13" x14ac:dyDescent="0.15"/>
    <row r="2973" customFormat="1" ht="13" x14ac:dyDescent="0.15"/>
    <row r="2974" customFormat="1" ht="13" x14ac:dyDescent="0.15"/>
    <row r="2975" customFormat="1" ht="13" x14ac:dyDescent="0.15"/>
    <row r="2976" customFormat="1" ht="13" x14ac:dyDescent="0.15"/>
    <row r="2977" customFormat="1" ht="13" x14ac:dyDescent="0.15"/>
    <row r="2978" customFormat="1" ht="13" x14ac:dyDescent="0.15"/>
    <row r="2979" customFormat="1" ht="13" x14ac:dyDescent="0.15"/>
    <row r="2980" customFormat="1" ht="13" x14ac:dyDescent="0.15"/>
    <row r="2981" customFormat="1" ht="13" x14ac:dyDescent="0.15"/>
    <row r="2982" customFormat="1" ht="13" x14ac:dyDescent="0.15"/>
    <row r="2983" customFormat="1" ht="13" x14ac:dyDescent="0.15"/>
    <row r="2984" customFormat="1" ht="13" x14ac:dyDescent="0.15"/>
    <row r="2985" customFormat="1" ht="13" x14ac:dyDescent="0.15"/>
    <row r="2986" customFormat="1" ht="13" x14ac:dyDescent="0.15"/>
    <row r="2987" customFormat="1" ht="13" x14ac:dyDescent="0.15"/>
    <row r="2988" customFormat="1" ht="13" x14ac:dyDescent="0.15"/>
    <row r="2989" customFormat="1" ht="13" x14ac:dyDescent="0.15"/>
    <row r="2990" customFormat="1" ht="13" x14ac:dyDescent="0.15"/>
    <row r="2991" customFormat="1" ht="13" x14ac:dyDescent="0.15"/>
    <row r="2992" customFormat="1" ht="13" x14ac:dyDescent="0.15"/>
    <row r="2993" customFormat="1" ht="13" x14ac:dyDescent="0.15"/>
    <row r="2994" customFormat="1" ht="13" x14ac:dyDescent="0.15"/>
    <row r="2995" customFormat="1" ht="13" x14ac:dyDescent="0.15"/>
    <row r="2996" customFormat="1" ht="13" x14ac:dyDescent="0.15"/>
    <row r="2997" customFormat="1" ht="13" x14ac:dyDescent="0.15"/>
    <row r="2998" customFormat="1" ht="13" x14ac:dyDescent="0.15"/>
    <row r="2999" customFormat="1" ht="13" x14ac:dyDescent="0.15"/>
    <row r="3000" customFormat="1" ht="13" x14ac:dyDescent="0.15"/>
    <row r="3001" customFormat="1" ht="13" x14ac:dyDescent="0.15"/>
    <row r="3002" customFormat="1" ht="13" x14ac:dyDescent="0.15"/>
    <row r="3003" customFormat="1" ht="13" x14ac:dyDescent="0.15"/>
    <row r="3004" customFormat="1" ht="13" x14ac:dyDescent="0.15"/>
    <row r="3005" customFormat="1" ht="13" x14ac:dyDescent="0.15"/>
    <row r="3006" customFormat="1" ht="13" x14ac:dyDescent="0.15"/>
    <row r="3007" customFormat="1" ht="13" x14ac:dyDescent="0.15"/>
    <row r="3008" customFormat="1" ht="13" x14ac:dyDescent="0.15"/>
    <row r="3009" customFormat="1" ht="13" x14ac:dyDescent="0.15"/>
    <row r="3010" customFormat="1" ht="13" x14ac:dyDescent="0.15"/>
    <row r="3011" customFormat="1" ht="13" x14ac:dyDescent="0.15"/>
    <row r="3012" customFormat="1" ht="13" x14ac:dyDescent="0.15"/>
    <row r="3013" customFormat="1" ht="13" x14ac:dyDescent="0.15"/>
    <row r="3014" customFormat="1" ht="13" x14ac:dyDescent="0.15"/>
    <row r="3015" customFormat="1" ht="13" x14ac:dyDescent="0.15"/>
    <row r="3016" customFormat="1" ht="13" x14ac:dyDescent="0.15"/>
    <row r="3017" customFormat="1" ht="13" x14ac:dyDescent="0.15"/>
    <row r="3018" customFormat="1" ht="13" x14ac:dyDescent="0.15"/>
    <row r="3019" customFormat="1" ht="13" x14ac:dyDescent="0.15"/>
    <row r="3020" customFormat="1" ht="13" x14ac:dyDescent="0.15"/>
    <row r="3021" customFormat="1" ht="13" x14ac:dyDescent="0.15"/>
    <row r="3022" customFormat="1" ht="13" x14ac:dyDescent="0.15"/>
    <row r="3023" customFormat="1" ht="13" x14ac:dyDescent="0.15"/>
    <row r="3024" customFormat="1" ht="13" x14ac:dyDescent="0.15"/>
    <row r="3025" customFormat="1" ht="13" x14ac:dyDescent="0.15"/>
    <row r="3026" customFormat="1" ht="13" x14ac:dyDescent="0.15"/>
    <row r="3027" customFormat="1" ht="13" x14ac:dyDescent="0.15"/>
    <row r="3028" customFormat="1" ht="13" x14ac:dyDescent="0.15"/>
    <row r="3029" customFormat="1" ht="13" x14ac:dyDescent="0.15"/>
    <row r="3030" customFormat="1" ht="13" x14ac:dyDescent="0.15"/>
    <row r="3031" customFormat="1" ht="13" x14ac:dyDescent="0.15"/>
    <row r="3032" customFormat="1" ht="13" x14ac:dyDescent="0.15"/>
    <row r="3033" customFormat="1" ht="13" x14ac:dyDescent="0.15"/>
    <row r="3034" customFormat="1" ht="13" x14ac:dyDescent="0.15"/>
    <row r="3035" customFormat="1" ht="13" x14ac:dyDescent="0.15"/>
    <row r="3036" customFormat="1" ht="13" x14ac:dyDescent="0.15"/>
    <row r="3037" customFormat="1" ht="13" x14ac:dyDescent="0.15"/>
    <row r="3038" customFormat="1" ht="13" x14ac:dyDescent="0.15"/>
    <row r="3039" customFormat="1" ht="13" x14ac:dyDescent="0.15"/>
    <row r="3040" customFormat="1" ht="13" x14ac:dyDescent="0.15"/>
    <row r="3041" customFormat="1" ht="13" x14ac:dyDescent="0.15"/>
    <row r="3042" customFormat="1" ht="13" x14ac:dyDescent="0.15"/>
    <row r="3043" customFormat="1" ht="13" x14ac:dyDescent="0.15"/>
    <row r="3044" customFormat="1" ht="13" x14ac:dyDescent="0.15"/>
    <row r="3045" customFormat="1" ht="13" x14ac:dyDescent="0.15"/>
    <row r="3046" customFormat="1" ht="13" x14ac:dyDescent="0.15"/>
    <row r="3047" customFormat="1" ht="13" x14ac:dyDescent="0.15"/>
    <row r="3048" customFormat="1" ht="13" x14ac:dyDescent="0.15"/>
    <row r="3049" customFormat="1" ht="13" x14ac:dyDescent="0.15"/>
    <row r="3050" customFormat="1" ht="13" x14ac:dyDescent="0.15"/>
    <row r="3051" customFormat="1" ht="13" x14ac:dyDescent="0.15"/>
    <row r="3052" customFormat="1" ht="13" x14ac:dyDescent="0.15"/>
    <row r="3053" customFormat="1" ht="13" x14ac:dyDescent="0.15"/>
    <row r="3054" customFormat="1" ht="13" x14ac:dyDescent="0.15"/>
    <row r="3055" customFormat="1" ht="13" x14ac:dyDescent="0.15"/>
    <row r="3056" customFormat="1" ht="13" x14ac:dyDescent="0.15"/>
    <row r="3057" customFormat="1" ht="13" x14ac:dyDescent="0.15"/>
    <row r="3058" customFormat="1" ht="13" x14ac:dyDescent="0.15"/>
    <row r="3059" customFormat="1" ht="13" x14ac:dyDescent="0.15"/>
    <row r="3060" customFormat="1" ht="13" x14ac:dyDescent="0.15"/>
    <row r="3061" customFormat="1" ht="13" x14ac:dyDescent="0.15"/>
    <row r="3062" customFormat="1" ht="13" x14ac:dyDescent="0.15"/>
    <row r="3063" customFormat="1" ht="13" x14ac:dyDescent="0.15"/>
    <row r="3064" customFormat="1" ht="13" x14ac:dyDescent="0.15"/>
    <row r="3065" customFormat="1" ht="13" x14ac:dyDescent="0.15"/>
    <row r="3066" customFormat="1" ht="13" x14ac:dyDescent="0.15"/>
    <row r="3067" customFormat="1" ht="13" x14ac:dyDescent="0.15"/>
    <row r="3068" customFormat="1" ht="13" x14ac:dyDescent="0.15"/>
    <row r="3069" customFormat="1" ht="13" x14ac:dyDescent="0.15"/>
    <row r="3070" customFormat="1" ht="13" x14ac:dyDescent="0.15"/>
    <row r="3071" customFormat="1" ht="13" x14ac:dyDescent="0.15"/>
    <row r="3072" customFormat="1" ht="13" x14ac:dyDescent="0.15"/>
    <row r="3073" customFormat="1" ht="13" x14ac:dyDescent="0.15"/>
    <row r="3074" customFormat="1" ht="13" x14ac:dyDescent="0.15"/>
    <row r="3075" customFormat="1" ht="13" x14ac:dyDescent="0.15"/>
    <row r="3076" customFormat="1" ht="13" x14ac:dyDescent="0.15"/>
    <row r="3077" customFormat="1" ht="13" x14ac:dyDescent="0.15"/>
    <row r="3078" customFormat="1" ht="13" x14ac:dyDescent="0.15"/>
    <row r="3079" customFormat="1" ht="13" x14ac:dyDescent="0.15"/>
    <row r="3080" customFormat="1" ht="13" x14ac:dyDescent="0.15"/>
    <row r="3081" customFormat="1" ht="13" x14ac:dyDescent="0.15"/>
    <row r="3082" customFormat="1" ht="13" x14ac:dyDescent="0.15"/>
    <row r="3083" customFormat="1" ht="13" x14ac:dyDescent="0.15"/>
    <row r="3084" customFormat="1" ht="13" x14ac:dyDescent="0.15"/>
    <row r="3085" customFormat="1" ht="13" x14ac:dyDescent="0.15"/>
    <row r="3086" customFormat="1" ht="13" x14ac:dyDescent="0.15"/>
    <row r="3087" customFormat="1" ht="13" x14ac:dyDescent="0.15"/>
    <row r="3088" customFormat="1" ht="13" x14ac:dyDescent="0.15"/>
    <row r="3089" customFormat="1" ht="13" x14ac:dyDescent="0.15"/>
    <row r="3090" customFormat="1" ht="13" x14ac:dyDescent="0.15"/>
    <row r="3091" customFormat="1" ht="13" x14ac:dyDescent="0.15"/>
    <row r="3092" customFormat="1" ht="13" x14ac:dyDescent="0.15"/>
    <row r="3093" customFormat="1" ht="13" x14ac:dyDescent="0.15"/>
    <row r="3094" customFormat="1" ht="13" x14ac:dyDescent="0.15"/>
    <row r="3095" customFormat="1" ht="13" x14ac:dyDescent="0.15"/>
    <row r="3096" customFormat="1" ht="13" x14ac:dyDescent="0.15"/>
    <row r="3097" customFormat="1" ht="13" x14ac:dyDescent="0.15"/>
    <row r="3098" customFormat="1" ht="13" x14ac:dyDescent="0.15"/>
    <row r="3099" customFormat="1" ht="13" x14ac:dyDescent="0.15"/>
    <row r="3100" customFormat="1" ht="13" x14ac:dyDescent="0.15"/>
    <row r="3101" customFormat="1" ht="13" x14ac:dyDescent="0.15"/>
    <row r="3102" customFormat="1" ht="13" x14ac:dyDescent="0.15"/>
    <row r="3103" customFormat="1" ht="13" x14ac:dyDescent="0.15"/>
    <row r="3104" customFormat="1" ht="13" x14ac:dyDescent="0.15"/>
    <row r="3105" customFormat="1" ht="13" x14ac:dyDescent="0.15"/>
    <row r="3106" customFormat="1" ht="13" x14ac:dyDescent="0.15"/>
    <row r="3107" customFormat="1" ht="13" x14ac:dyDescent="0.15"/>
    <row r="3108" customFormat="1" ht="13" x14ac:dyDescent="0.15"/>
    <row r="3109" customFormat="1" ht="13" x14ac:dyDescent="0.15"/>
    <row r="3110" customFormat="1" ht="13" x14ac:dyDescent="0.15"/>
    <row r="3111" customFormat="1" ht="13" x14ac:dyDescent="0.15"/>
    <row r="3112" customFormat="1" ht="13" x14ac:dyDescent="0.15"/>
    <row r="3113" customFormat="1" ht="13" x14ac:dyDescent="0.15"/>
    <row r="3114" customFormat="1" ht="13" x14ac:dyDescent="0.15"/>
    <row r="3115" customFormat="1" ht="13" x14ac:dyDescent="0.15"/>
    <row r="3116" customFormat="1" ht="13" x14ac:dyDescent="0.15"/>
    <row r="3117" customFormat="1" ht="13" x14ac:dyDescent="0.15"/>
    <row r="3118" customFormat="1" ht="13" x14ac:dyDescent="0.15"/>
    <row r="3119" customFormat="1" ht="13" x14ac:dyDescent="0.15"/>
    <row r="3120" customFormat="1" ht="13" x14ac:dyDescent="0.15"/>
    <row r="3121" customFormat="1" ht="13" x14ac:dyDescent="0.15"/>
    <row r="3122" customFormat="1" ht="13" x14ac:dyDescent="0.15"/>
    <row r="3123" customFormat="1" ht="13" x14ac:dyDescent="0.15"/>
    <row r="3124" customFormat="1" ht="13" x14ac:dyDescent="0.15"/>
    <row r="3125" customFormat="1" ht="13" x14ac:dyDescent="0.15"/>
    <row r="3126" customFormat="1" ht="13" x14ac:dyDescent="0.15"/>
    <row r="3127" customFormat="1" ht="13" x14ac:dyDescent="0.15"/>
    <row r="3128" customFormat="1" ht="13" x14ac:dyDescent="0.15"/>
    <row r="3129" customFormat="1" ht="13" x14ac:dyDescent="0.15"/>
    <row r="3130" customFormat="1" ht="13" x14ac:dyDescent="0.15"/>
    <row r="3131" customFormat="1" ht="13" x14ac:dyDescent="0.15"/>
    <row r="3132" customFormat="1" ht="13" x14ac:dyDescent="0.15"/>
    <row r="3133" customFormat="1" ht="13" x14ac:dyDescent="0.15"/>
    <row r="3134" customFormat="1" ht="13" x14ac:dyDescent="0.15"/>
    <row r="3135" customFormat="1" ht="13" x14ac:dyDescent="0.15"/>
    <row r="3136" customFormat="1" ht="13" x14ac:dyDescent="0.15"/>
    <row r="3137" customFormat="1" ht="13" x14ac:dyDescent="0.15"/>
    <row r="3138" customFormat="1" ht="13" x14ac:dyDescent="0.15"/>
    <row r="3139" customFormat="1" ht="13" x14ac:dyDescent="0.15"/>
    <row r="3140" customFormat="1" ht="13" x14ac:dyDescent="0.15"/>
    <row r="3141" customFormat="1" ht="13" x14ac:dyDescent="0.15"/>
    <row r="3142" customFormat="1" ht="13" x14ac:dyDescent="0.15"/>
    <row r="3143" customFormat="1" ht="13" x14ac:dyDescent="0.15"/>
    <row r="3144" customFormat="1" ht="13" x14ac:dyDescent="0.15"/>
    <row r="3145" customFormat="1" ht="13" x14ac:dyDescent="0.15"/>
    <row r="3146" customFormat="1" ht="13" x14ac:dyDescent="0.15"/>
    <row r="3147" customFormat="1" ht="13" x14ac:dyDescent="0.15"/>
    <row r="3148" customFormat="1" ht="13" x14ac:dyDescent="0.15"/>
    <row r="3149" customFormat="1" ht="13" x14ac:dyDescent="0.15"/>
    <row r="3150" customFormat="1" ht="13" x14ac:dyDescent="0.15"/>
    <row r="3151" customFormat="1" ht="13" x14ac:dyDescent="0.15"/>
    <row r="3152" customFormat="1" ht="13" x14ac:dyDescent="0.15"/>
    <row r="3153" customFormat="1" ht="13" x14ac:dyDescent="0.15"/>
    <row r="3154" customFormat="1" ht="13" x14ac:dyDescent="0.15"/>
    <row r="3155" customFormat="1" ht="13" x14ac:dyDescent="0.15"/>
    <row r="3156" customFormat="1" ht="13" x14ac:dyDescent="0.15"/>
    <row r="3157" customFormat="1" ht="13" x14ac:dyDescent="0.15"/>
    <row r="3158" customFormat="1" ht="13" x14ac:dyDescent="0.15"/>
    <row r="3159" customFormat="1" ht="13" x14ac:dyDescent="0.15"/>
    <row r="3160" customFormat="1" ht="13" x14ac:dyDescent="0.15"/>
    <row r="3161" customFormat="1" ht="13" x14ac:dyDescent="0.15"/>
    <row r="3162" customFormat="1" ht="13" x14ac:dyDescent="0.15"/>
    <row r="3163" customFormat="1" ht="13" x14ac:dyDescent="0.15"/>
    <row r="3164" customFormat="1" ht="13" x14ac:dyDescent="0.15"/>
    <row r="3165" customFormat="1" ht="13" x14ac:dyDescent="0.15"/>
    <row r="3166" customFormat="1" ht="13" x14ac:dyDescent="0.15"/>
    <row r="3167" customFormat="1" ht="13" x14ac:dyDescent="0.15"/>
    <row r="3168" customFormat="1" ht="13" x14ac:dyDescent="0.15"/>
    <row r="3169" customFormat="1" ht="13" x14ac:dyDescent="0.15"/>
    <row r="3170" customFormat="1" ht="13" x14ac:dyDescent="0.15"/>
    <row r="3171" customFormat="1" ht="13" x14ac:dyDescent="0.15"/>
    <row r="3172" customFormat="1" ht="13" x14ac:dyDescent="0.15"/>
    <row r="3173" customFormat="1" ht="13" x14ac:dyDescent="0.15"/>
    <row r="3174" customFormat="1" ht="13" x14ac:dyDescent="0.15"/>
    <row r="3175" customFormat="1" ht="13" x14ac:dyDescent="0.15"/>
    <row r="3176" customFormat="1" ht="13" x14ac:dyDescent="0.15"/>
    <row r="3177" customFormat="1" ht="13" x14ac:dyDescent="0.15"/>
    <row r="3178" customFormat="1" ht="13" x14ac:dyDescent="0.15"/>
    <row r="3179" customFormat="1" ht="13" x14ac:dyDescent="0.15"/>
    <row r="3180" customFormat="1" ht="13" x14ac:dyDescent="0.15"/>
    <row r="3181" customFormat="1" ht="13" x14ac:dyDescent="0.15"/>
    <row r="3182" customFormat="1" ht="13" x14ac:dyDescent="0.15"/>
    <row r="3183" customFormat="1" ht="13" x14ac:dyDescent="0.15"/>
    <row r="3184" customFormat="1" ht="13" x14ac:dyDescent="0.15"/>
    <row r="3185" customFormat="1" ht="13" x14ac:dyDescent="0.15"/>
    <row r="3186" customFormat="1" ht="13" x14ac:dyDescent="0.15"/>
    <row r="3187" customFormat="1" ht="13" x14ac:dyDescent="0.15"/>
    <row r="3188" customFormat="1" ht="13" x14ac:dyDescent="0.15"/>
    <row r="3189" customFormat="1" ht="13" x14ac:dyDescent="0.15"/>
    <row r="3190" customFormat="1" ht="13" x14ac:dyDescent="0.15"/>
    <row r="3191" customFormat="1" ht="13" x14ac:dyDescent="0.15"/>
    <row r="3192" customFormat="1" ht="13" x14ac:dyDescent="0.15"/>
    <row r="3193" customFormat="1" ht="13" x14ac:dyDescent="0.15"/>
    <row r="3194" customFormat="1" ht="13" x14ac:dyDescent="0.15"/>
    <row r="3195" customFormat="1" ht="13" x14ac:dyDescent="0.15"/>
    <row r="3196" customFormat="1" ht="13" x14ac:dyDescent="0.15"/>
    <row r="3197" customFormat="1" ht="13" x14ac:dyDescent="0.15"/>
    <row r="3198" customFormat="1" ht="13" x14ac:dyDescent="0.15"/>
    <row r="3199" customFormat="1" ht="13" x14ac:dyDescent="0.15"/>
    <row r="3200" customFormat="1" ht="13" x14ac:dyDescent="0.15"/>
    <row r="3201" customFormat="1" ht="13" x14ac:dyDescent="0.15"/>
    <row r="3202" customFormat="1" ht="13" x14ac:dyDescent="0.15"/>
    <row r="3203" customFormat="1" ht="13" x14ac:dyDescent="0.15"/>
    <row r="3204" customFormat="1" ht="13" x14ac:dyDescent="0.15"/>
    <row r="3205" customFormat="1" ht="13" x14ac:dyDescent="0.15"/>
    <row r="3206" customFormat="1" ht="13" x14ac:dyDescent="0.15"/>
    <row r="3207" customFormat="1" ht="13" x14ac:dyDescent="0.15"/>
    <row r="3208" customFormat="1" ht="13" x14ac:dyDescent="0.15"/>
    <row r="3209" customFormat="1" ht="13" x14ac:dyDescent="0.15"/>
    <row r="3210" customFormat="1" ht="13" x14ac:dyDescent="0.15"/>
    <row r="3211" customFormat="1" ht="13" x14ac:dyDescent="0.15"/>
    <row r="3212" customFormat="1" ht="13" x14ac:dyDescent="0.15"/>
    <row r="3213" customFormat="1" ht="13" x14ac:dyDescent="0.15"/>
    <row r="3214" customFormat="1" ht="13" x14ac:dyDescent="0.15"/>
    <row r="3215" customFormat="1" ht="13" x14ac:dyDescent="0.15"/>
    <row r="3216" customFormat="1" ht="13" x14ac:dyDescent="0.15"/>
    <row r="3217" customFormat="1" ht="13" x14ac:dyDescent="0.15"/>
    <row r="3218" customFormat="1" ht="13" x14ac:dyDescent="0.15"/>
    <row r="3219" customFormat="1" ht="13" x14ac:dyDescent="0.15"/>
    <row r="3220" customFormat="1" ht="13" x14ac:dyDescent="0.15"/>
    <row r="3221" customFormat="1" ht="13" x14ac:dyDescent="0.15"/>
    <row r="3222" customFormat="1" ht="13" x14ac:dyDescent="0.15"/>
    <row r="3223" customFormat="1" ht="13" x14ac:dyDescent="0.15"/>
    <row r="3224" customFormat="1" ht="13" x14ac:dyDescent="0.15"/>
    <row r="3225" customFormat="1" ht="13" x14ac:dyDescent="0.15"/>
    <row r="3226" customFormat="1" ht="13" x14ac:dyDescent="0.15"/>
    <row r="3227" customFormat="1" ht="13" x14ac:dyDescent="0.15"/>
    <row r="3228" customFormat="1" ht="13" x14ac:dyDescent="0.15"/>
    <row r="3229" customFormat="1" ht="13" x14ac:dyDescent="0.15"/>
    <row r="3230" customFormat="1" ht="13" x14ac:dyDescent="0.15"/>
    <row r="3231" customFormat="1" ht="13" x14ac:dyDescent="0.15"/>
    <row r="3232" customFormat="1" ht="13" x14ac:dyDescent="0.15"/>
    <row r="3233" customFormat="1" ht="13" x14ac:dyDescent="0.15"/>
    <row r="3234" customFormat="1" ht="13" x14ac:dyDescent="0.15"/>
    <row r="3235" customFormat="1" ht="13" x14ac:dyDescent="0.15"/>
    <row r="3236" customFormat="1" ht="13" x14ac:dyDescent="0.15"/>
    <row r="3237" customFormat="1" ht="13" x14ac:dyDescent="0.15"/>
    <row r="3238" customFormat="1" ht="13" x14ac:dyDescent="0.15"/>
    <row r="3239" customFormat="1" ht="13" x14ac:dyDescent="0.15"/>
    <row r="3240" customFormat="1" ht="13" x14ac:dyDescent="0.15"/>
    <row r="3241" customFormat="1" ht="13" x14ac:dyDescent="0.15"/>
    <row r="3242" customFormat="1" ht="13" x14ac:dyDescent="0.15"/>
    <row r="3243" customFormat="1" ht="13" x14ac:dyDescent="0.15"/>
    <row r="3244" customFormat="1" ht="13" x14ac:dyDescent="0.15"/>
    <row r="3245" customFormat="1" ht="13" x14ac:dyDescent="0.15"/>
    <row r="3246" customFormat="1" ht="13" x14ac:dyDescent="0.15"/>
    <row r="3247" customFormat="1" ht="13" x14ac:dyDescent="0.15"/>
    <row r="3248" customFormat="1" ht="13" x14ac:dyDescent="0.15"/>
    <row r="3249" customFormat="1" ht="13" x14ac:dyDescent="0.15"/>
    <row r="3250" customFormat="1" ht="13" x14ac:dyDescent="0.15"/>
    <row r="3251" customFormat="1" ht="13" x14ac:dyDescent="0.15"/>
    <row r="3252" customFormat="1" ht="13" x14ac:dyDescent="0.15"/>
    <row r="3253" customFormat="1" ht="13" x14ac:dyDescent="0.15"/>
    <row r="3254" customFormat="1" ht="13" x14ac:dyDescent="0.15"/>
    <row r="3255" customFormat="1" ht="13" x14ac:dyDescent="0.15"/>
    <row r="3256" customFormat="1" ht="13" x14ac:dyDescent="0.15"/>
    <row r="3257" customFormat="1" ht="13" x14ac:dyDescent="0.15"/>
    <row r="3258" customFormat="1" ht="13" x14ac:dyDescent="0.15"/>
    <row r="3259" customFormat="1" ht="13" x14ac:dyDescent="0.15"/>
    <row r="3260" customFormat="1" ht="13" x14ac:dyDescent="0.15"/>
    <row r="3261" customFormat="1" ht="13" x14ac:dyDescent="0.15"/>
    <row r="3262" customFormat="1" ht="13" x14ac:dyDescent="0.15"/>
    <row r="3263" customFormat="1" ht="13" x14ac:dyDescent="0.15"/>
    <row r="3264" customFormat="1" ht="13" x14ac:dyDescent="0.15"/>
    <row r="3265" customFormat="1" ht="13" x14ac:dyDescent="0.15"/>
    <row r="3266" customFormat="1" ht="13" x14ac:dyDescent="0.15"/>
    <row r="3267" customFormat="1" ht="13" x14ac:dyDescent="0.15"/>
    <row r="3268" customFormat="1" ht="13" x14ac:dyDescent="0.15"/>
    <row r="3269" customFormat="1" ht="13" x14ac:dyDescent="0.15"/>
    <row r="3270" customFormat="1" ht="13" x14ac:dyDescent="0.15"/>
    <row r="3271" customFormat="1" ht="13" x14ac:dyDescent="0.15"/>
    <row r="3272" customFormat="1" ht="13" x14ac:dyDescent="0.15"/>
    <row r="3273" customFormat="1" ht="13" x14ac:dyDescent="0.15"/>
    <row r="3274" customFormat="1" ht="13" x14ac:dyDescent="0.15"/>
    <row r="3275" customFormat="1" ht="13" x14ac:dyDescent="0.15"/>
    <row r="3276" customFormat="1" ht="13" x14ac:dyDescent="0.15"/>
    <row r="3277" customFormat="1" ht="13" x14ac:dyDescent="0.15"/>
    <row r="3278" customFormat="1" ht="13" x14ac:dyDescent="0.15"/>
    <row r="3279" customFormat="1" ht="13" x14ac:dyDescent="0.15"/>
    <row r="3280" customFormat="1" ht="13" x14ac:dyDescent="0.15"/>
    <row r="3281" customFormat="1" ht="13" x14ac:dyDescent="0.15"/>
    <row r="3282" customFormat="1" ht="13" x14ac:dyDescent="0.15"/>
    <row r="3283" customFormat="1" ht="13" x14ac:dyDescent="0.15"/>
    <row r="3284" customFormat="1" ht="13" x14ac:dyDescent="0.15"/>
    <row r="3285" customFormat="1" ht="13" x14ac:dyDescent="0.15"/>
    <row r="3286" customFormat="1" ht="13" x14ac:dyDescent="0.15"/>
    <row r="3287" customFormat="1" ht="13" x14ac:dyDescent="0.15"/>
    <row r="3288" customFormat="1" ht="13" x14ac:dyDescent="0.15"/>
    <row r="3289" customFormat="1" ht="13" x14ac:dyDescent="0.15"/>
    <row r="3290" customFormat="1" ht="13" x14ac:dyDescent="0.15"/>
    <row r="3291" customFormat="1" ht="13" x14ac:dyDescent="0.15"/>
    <row r="3292" customFormat="1" ht="13" x14ac:dyDescent="0.15"/>
    <row r="3293" customFormat="1" ht="13" x14ac:dyDescent="0.15"/>
    <row r="3294" customFormat="1" ht="13" x14ac:dyDescent="0.15"/>
    <row r="3295" customFormat="1" ht="13" x14ac:dyDescent="0.15"/>
    <row r="3296" customFormat="1" ht="13" x14ac:dyDescent="0.15"/>
    <row r="3297" customFormat="1" ht="13" x14ac:dyDescent="0.15"/>
    <row r="3298" customFormat="1" ht="13" x14ac:dyDescent="0.15"/>
    <row r="3299" customFormat="1" ht="13" x14ac:dyDescent="0.15"/>
    <row r="3300" customFormat="1" ht="13" x14ac:dyDescent="0.15"/>
    <row r="3301" customFormat="1" ht="13" x14ac:dyDescent="0.15"/>
    <row r="3302" customFormat="1" ht="13" x14ac:dyDescent="0.15"/>
    <row r="3303" customFormat="1" ht="13" x14ac:dyDescent="0.15"/>
    <row r="3304" customFormat="1" ht="13" x14ac:dyDescent="0.15"/>
    <row r="3305" customFormat="1" ht="13" x14ac:dyDescent="0.15"/>
    <row r="3306" customFormat="1" ht="13" x14ac:dyDescent="0.15"/>
    <row r="3307" customFormat="1" ht="13" x14ac:dyDescent="0.15"/>
    <row r="3308" customFormat="1" ht="13" x14ac:dyDescent="0.15"/>
    <row r="3309" customFormat="1" ht="13" x14ac:dyDescent="0.15"/>
    <row r="3310" customFormat="1" ht="13" x14ac:dyDescent="0.15"/>
    <row r="3311" customFormat="1" ht="13" x14ac:dyDescent="0.15"/>
    <row r="3312" customFormat="1" ht="13" x14ac:dyDescent="0.15"/>
    <row r="3313" customFormat="1" ht="13" x14ac:dyDescent="0.15"/>
    <row r="3314" customFormat="1" ht="13" x14ac:dyDescent="0.15"/>
    <row r="3315" customFormat="1" ht="13" x14ac:dyDescent="0.15"/>
    <row r="3316" customFormat="1" ht="13" x14ac:dyDescent="0.15"/>
    <row r="3317" customFormat="1" ht="13" x14ac:dyDescent="0.15"/>
    <row r="3318" customFormat="1" ht="13" x14ac:dyDescent="0.15"/>
    <row r="3319" customFormat="1" ht="13" x14ac:dyDescent="0.15"/>
    <row r="3320" customFormat="1" ht="13" x14ac:dyDescent="0.15"/>
    <row r="3321" customFormat="1" ht="13" x14ac:dyDescent="0.15"/>
    <row r="3322" customFormat="1" ht="13" x14ac:dyDescent="0.15"/>
    <row r="3323" customFormat="1" ht="13" x14ac:dyDescent="0.15"/>
    <row r="3324" customFormat="1" ht="13" x14ac:dyDescent="0.15"/>
    <row r="3325" customFormat="1" ht="13" x14ac:dyDescent="0.15"/>
    <row r="3326" customFormat="1" ht="13" x14ac:dyDescent="0.15"/>
    <row r="3327" customFormat="1" ht="13" x14ac:dyDescent="0.15"/>
    <row r="3328" customFormat="1" ht="13" x14ac:dyDescent="0.15"/>
    <row r="3329" customFormat="1" ht="13" x14ac:dyDescent="0.15"/>
    <row r="3330" customFormat="1" ht="13" x14ac:dyDescent="0.15"/>
    <row r="3331" customFormat="1" ht="13" x14ac:dyDescent="0.15"/>
    <row r="3332" customFormat="1" ht="13" x14ac:dyDescent="0.15"/>
    <row r="3333" customFormat="1" ht="13" x14ac:dyDescent="0.15"/>
    <row r="3334" customFormat="1" ht="13" x14ac:dyDescent="0.15"/>
    <row r="3335" customFormat="1" ht="13" x14ac:dyDescent="0.15"/>
    <row r="3336" customFormat="1" ht="13" x14ac:dyDescent="0.15"/>
    <row r="3337" customFormat="1" ht="13" x14ac:dyDescent="0.15"/>
    <row r="3338" customFormat="1" ht="13" x14ac:dyDescent="0.15"/>
    <row r="3339" customFormat="1" ht="13" x14ac:dyDescent="0.15"/>
    <row r="3340" customFormat="1" ht="13" x14ac:dyDescent="0.15"/>
    <row r="3341" customFormat="1" ht="13" x14ac:dyDescent="0.15"/>
    <row r="3342" customFormat="1" ht="13" x14ac:dyDescent="0.15"/>
    <row r="3343" customFormat="1" ht="13" x14ac:dyDescent="0.15"/>
    <row r="3344" customFormat="1" ht="13" x14ac:dyDescent="0.15"/>
    <row r="3345" customFormat="1" ht="13" x14ac:dyDescent="0.15"/>
    <row r="3346" customFormat="1" ht="13" x14ac:dyDescent="0.15"/>
    <row r="3347" customFormat="1" ht="13" x14ac:dyDescent="0.15"/>
    <row r="3348" customFormat="1" ht="13" x14ac:dyDescent="0.15"/>
    <row r="3349" customFormat="1" ht="13" x14ac:dyDescent="0.15"/>
    <row r="3350" customFormat="1" ht="13" x14ac:dyDescent="0.15"/>
    <row r="3351" customFormat="1" ht="13" x14ac:dyDescent="0.15"/>
    <row r="3352" customFormat="1" ht="13" x14ac:dyDescent="0.15"/>
    <row r="3353" customFormat="1" ht="13" x14ac:dyDescent="0.15"/>
    <row r="3354" customFormat="1" ht="13" x14ac:dyDescent="0.15"/>
    <row r="3355" customFormat="1" ht="13" x14ac:dyDescent="0.15"/>
    <row r="3356" customFormat="1" ht="13" x14ac:dyDescent="0.15"/>
    <row r="3357" customFormat="1" ht="13" x14ac:dyDescent="0.15"/>
    <row r="3358" customFormat="1" ht="13" x14ac:dyDescent="0.15"/>
    <row r="3359" customFormat="1" ht="13" x14ac:dyDescent="0.15"/>
    <row r="3360" customFormat="1" ht="13" x14ac:dyDescent="0.15"/>
    <row r="3361" customFormat="1" ht="13" x14ac:dyDescent="0.15"/>
    <row r="3362" customFormat="1" ht="13" x14ac:dyDescent="0.15"/>
    <row r="3363" customFormat="1" ht="13" x14ac:dyDescent="0.15"/>
    <row r="3364" customFormat="1" ht="13" x14ac:dyDescent="0.15"/>
    <row r="3365" customFormat="1" ht="13" x14ac:dyDescent="0.15"/>
    <row r="3366" customFormat="1" ht="13" x14ac:dyDescent="0.15"/>
    <row r="3367" customFormat="1" ht="13" x14ac:dyDescent="0.15"/>
    <row r="3368" customFormat="1" ht="13" x14ac:dyDescent="0.15"/>
    <row r="3369" customFormat="1" ht="13" x14ac:dyDescent="0.15"/>
    <row r="3370" customFormat="1" ht="13" x14ac:dyDescent="0.15"/>
    <row r="3371" customFormat="1" ht="13" x14ac:dyDescent="0.15"/>
    <row r="3372" customFormat="1" ht="13" x14ac:dyDescent="0.15"/>
    <row r="3373" customFormat="1" ht="13" x14ac:dyDescent="0.15"/>
    <row r="3374" customFormat="1" ht="13" x14ac:dyDescent="0.15"/>
    <row r="3375" customFormat="1" ht="13" x14ac:dyDescent="0.15"/>
    <row r="3376" customFormat="1" ht="13" x14ac:dyDescent="0.15"/>
    <row r="3377" customFormat="1" ht="13" x14ac:dyDescent="0.15"/>
    <row r="3378" customFormat="1" ht="13" x14ac:dyDescent="0.15"/>
    <row r="3379" customFormat="1" ht="13" x14ac:dyDescent="0.15"/>
    <row r="3380" customFormat="1" ht="13" x14ac:dyDescent="0.15"/>
    <row r="3381" customFormat="1" ht="13" x14ac:dyDescent="0.15"/>
    <row r="3382" customFormat="1" ht="13" x14ac:dyDescent="0.15"/>
    <row r="3383" customFormat="1" ht="13" x14ac:dyDescent="0.15"/>
    <row r="3384" customFormat="1" ht="13" x14ac:dyDescent="0.15"/>
    <row r="3385" customFormat="1" ht="13" x14ac:dyDescent="0.15"/>
    <row r="3386" customFormat="1" ht="13" x14ac:dyDescent="0.15"/>
    <row r="3387" customFormat="1" ht="13" x14ac:dyDescent="0.15"/>
    <row r="3388" customFormat="1" ht="13" x14ac:dyDescent="0.15"/>
    <row r="3389" customFormat="1" ht="13" x14ac:dyDescent="0.15"/>
    <row r="3390" customFormat="1" ht="13" x14ac:dyDescent="0.15"/>
    <row r="3391" customFormat="1" ht="13" x14ac:dyDescent="0.15"/>
    <row r="3392" customFormat="1" ht="13" x14ac:dyDescent="0.15"/>
    <row r="3393" customFormat="1" ht="13" x14ac:dyDescent="0.15"/>
    <row r="3394" customFormat="1" ht="13" x14ac:dyDescent="0.15"/>
    <row r="3395" customFormat="1" ht="13" x14ac:dyDescent="0.15"/>
    <row r="3396" customFormat="1" ht="13" x14ac:dyDescent="0.15"/>
    <row r="3397" customFormat="1" ht="13" x14ac:dyDescent="0.15"/>
    <row r="3398" customFormat="1" ht="13" x14ac:dyDescent="0.15"/>
    <row r="3399" customFormat="1" ht="13" x14ac:dyDescent="0.15"/>
    <row r="3400" customFormat="1" ht="13" x14ac:dyDescent="0.15"/>
    <row r="3401" customFormat="1" ht="13" x14ac:dyDescent="0.15"/>
    <row r="3402" customFormat="1" ht="13" x14ac:dyDescent="0.15"/>
    <row r="3403" customFormat="1" ht="13" x14ac:dyDescent="0.15"/>
    <row r="3404" customFormat="1" ht="13" x14ac:dyDescent="0.15"/>
    <row r="3405" customFormat="1" ht="13" x14ac:dyDescent="0.15"/>
    <row r="3406" customFormat="1" ht="13" x14ac:dyDescent="0.15"/>
    <row r="3407" customFormat="1" ht="13" x14ac:dyDescent="0.15"/>
    <row r="3408" customFormat="1" ht="13" x14ac:dyDescent="0.15"/>
    <row r="3409" customFormat="1" ht="13" x14ac:dyDescent="0.15"/>
    <row r="3410" customFormat="1" ht="13" x14ac:dyDescent="0.15"/>
    <row r="3411" customFormat="1" ht="13" x14ac:dyDescent="0.15"/>
    <row r="3412" customFormat="1" ht="13" x14ac:dyDescent="0.15"/>
    <row r="3413" customFormat="1" ht="13" x14ac:dyDescent="0.15"/>
    <row r="3414" customFormat="1" ht="13" x14ac:dyDescent="0.15"/>
    <row r="3415" customFormat="1" ht="13" x14ac:dyDescent="0.15"/>
    <row r="3416" customFormat="1" ht="13" x14ac:dyDescent="0.15"/>
    <row r="3417" customFormat="1" ht="13" x14ac:dyDescent="0.15"/>
    <row r="3418" customFormat="1" ht="13" x14ac:dyDescent="0.15"/>
    <row r="3419" customFormat="1" ht="13" x14ac:dyDescent="0.15"/>
    <row r="3420" customFormat="1" ht="13" x14ac:dyDescent="0.15"/>
    <row r="3421" customFormat="1" ht="13" x14ac:dyDescent="0.15"/>
    <row r="3422" customFormat="1" ht="13" x14ac:dyDescent="0.15"/>
    <row r="3423" customFormat="1" ht="13" x14ac:dyDescent="0.15"/>
    <row r="3424" customFormat="1" ht="13" x14ac:dyDescent="0.15"/>
    <row r="3425" customFormat="1" ht="13" x14ac:dyDescent="0.15"/>
    <row r="3426" customFormat="1" ht="13" x14ac:dyDescent="0.15"/>
    <row r="3427" customFormat="1" ht="13" x14ac:dyDescent="0.15"/>
    <row r="3428" customFormat="1" ht="13" x14ac:dyDescent="0.15"/>
    <row r="3429" customFormat="1" ht="13" x14ac:dyDescent="0.15"/>
    <row r="3430" customFormat="1" ht="13" x14ac:dyDescent="0.15"/>
    <row r="3431" customFormat="1" ht="13" x14ac:dyDescent="0.15"/>
    <row r="3432" customFormat="1" ht="13" x14ac:dyDescent="0.15"/>
    <row r="3433" customFormat="1" ht="13" x14ac:dyDescent="0.15"/>
    <row r="3434" customFormat="1" ht="13" x14ac:dyDescent="0.15"/>
    <row r="3435" customFormat="1" ht="13" x14ac:dyDescent="0.15"/>
    <row r="3436" customFormat="1" ht="13" x14ac:dyDescent="0.15"/>
    <row r="3437" customFormat="1" ht="13" x14ac:dyDescent="0.15"/>
    <row r="3438" customFormat="1" ht="13" x14ac:dyDescent="0.15"/>
    <row r="3439" customFormat="1" ht="13" x14ac:dyDescent="0.15"/>
    <row r="3440" customFormat="1" ht="13" x14ac:dyDescent="0.15"/>
    <row r="3441" customFormat="1" ht="13" x14ac:dyDescent="0.15"/>
    <row r="3442" customFormat="1" ht="13" x14ac:dyDescent="0.15"/>
    <row r="3443" customFormat="1" ht="13" x14ac:dyDescent="0.15"/>
    <row r="3444" customFormat="1" ht="13" x14ac:dyDescent="0.15"/>
    <row r="3445" customFormat="1" ht="13" x14ac:dyDescent="0.15"/>
    <row r="3446" customFormat="1" ht="13" x14ac:dyDescent="0.15"/>
    <row r="3447" customFormat="1" ht="13" x14ac:dyDescent="0.15"/>
    <row r="3448" customFormat="1" ht="13" x14ac:dyDescent="0.15"/>
    <row r="3449" customFormat="1" ht="13" x14ac:dyDescent="0.15"/>
    <row r="3450" customFormat="1" ht="13" x14ac:dyDescent="0.15"/>
    <row r="3451" customFormat="1" ht="13" x14ac:dyDescent="0.15"/>
    <row r="3452" customFormat="1" ht="13" x14ac:dyDescent="0.15"/>
    <row r="3453" customFormat="1" ht="13" x14ac:dyDescent="0.15"/>
    <row r="3454" customFormat="1" ht="13" x14ac:dyDescent="0.15"/>
    <row r="3455" customFormat="1" ht="13" x14ac:dyDescent="0.15"/>
    <row r="3456" customFormat="1" ht="13" x14ac:dyDescent="0.15"/>
    <row r="3457" customFormat="1" ht="13" x14ac:dyDescent="0.15"/>
    <row r="3458" customFormat="1" ht="13" x14ac:dyDescent="0.15"/>
    <row r="3459" customFormat="1" ht="13" x14ac:dyDescent="0.15"/>
    <row r="3460" customFormat="1" ht="13" x14ac:dyDescent="0.15"/>
    <row r="3461" customFormat="1" ht="13" x14ac:dyDescent="0.15"/>
    <row r="3462" customFormat="1" ht="13" x14ac:dyDescent="0.15"/>
    <row r="3463" customFormat="1" ht="13" x14ac:dyDescent="0.15"/>
    <row r="3464" customFormat="1" ht="13" x14ac:dyDescent="0.15"/>
    <row r="3465" customFormat="1" ht="13" x14ac:dyDescent="0.15"/>
    <row r="3466" customFormat="1" ht="13" x14ac:dyDescent="0.15"/>
    <row r="3467" customFormat="1" ht="13" x14ac:dyDescent="0.15"/>
    <row r="3468" customFormat="1" ht="13" x14ac:dyDescent="0.15"/>
    <row r="3469" customFormat="1" ht="13" x14ac:dyDescent="0.15"/>
    <row r="3470" customFormat="1" ht="13" x14ac:dyDescent="0.15"/>
    <row r="3471" customFormat="1" ht="13" x14ac:dyDescent="0.15"/>
    <row r="3472" customFormat="1" ht="13" x14ac:dyDescent="0.15"/>
    <row r="3473" customFormat="1" ht="13" x14ac:dyDescent="0.15"/>
    <row r="3474" customFormat="1" ht="13" x14ac:dyDescent="0.15"/>
    <row r="3475" customFormat="1" ht="13" x14ac:dyDescent="0.15"/>
    <row r="3476" customFormat="1" ht="13" x14ac:dyDescent="0.15"/>
    <row r="3477" customFormat="1" ht="13" x14ac:dyDescent="0.15"/>
    <row r="3478" customFormat="1" ht="13" x14ac:dyDescent="0.15"/>
    <row r="3479" customFormat="1" ht="13" x14ac:dyDescent="0.15"/>
    <row r="3480" customFormat="1" ht="13" x14ac:dyDescent="0.15"/>
    <row r="3481" customFormat="1" ht="13" x14ac:dyDescent="0.15"/>
    <row r="3482" customFormat="1" ht="13" x14ac:dyDescent="0.15"/>
    <row r="3483" customFormat="1" ht="13" x14ac:dyDescent="0.15"/>
    <row r="3484" customFormat="1" ht="13" x14ac:dyDescent="0.15"/>
    <row r="3485" customFormat="1" ht="13" x14ac:dyDescent="0.15"/>
    <row r="3486" customFormat="1" ht="13" x14ac:dyDescent="0.15"/>
    <row r="3487" customFormat="1" ht="13" x14ac:dyDescent="0.15"/>
    <row r="3488" customFormat="1" ht="13" x14ac:dyDescent="0.15"/>
    <row r="3489" customFormat="1" ht="13" x14ac:dyDescent="0.15"/>
    <row r="3490" customFormat="1" ht="13" x14ac:dyDescent="0.15"/>
    <row r="3491" customFormat="1" ht="13" x14ac:dyDescent="0.15"/>
    <row r="3492" customFormat="1" ht="13" x14ac:dyDescent="0.15"/>
    <row r="3493" customFormat="1" ht="13" x14ac:dyDescent="0.15"/>
    <row r="3494" customFormat="1" ht="13" x14ac:dyDescent="0.15"/>
    <row r="3495" customFormat="1" ht="13" x14ac:dyDescent="0.15"/>
    <row r="3496" customFormat="1" ht="13" x14ac:dyDescent="0.15"/>
    <row r="3497" customFormat="1" ht="13" x14ac:dyDescent="0.15"/>
    <row r="3498" customFormat="1" ht="13" x14ac:dyDescent="0.15"/>
    <row r="3499" customFormat="1" ht="13" x14ac:dyDescent="0.15"/>
    <row r="3500" customFormat="1" ht="13" x14ac:dyDescent="0.15"/>
    <row r="3501" customFormat="1" ht="13" x14ac:dyDescent="0.15"/>
    <row r="3502" customFormat="1" ht="13" x14ac:dyDescent="0.15"/>
    <row r="3503" customFormat="1" ht="13" x14ac:dyDescent="0.15"/>
    <row r="3504" customFormat="1" ht="13" x14ac:dyDescent="0.15"/>
    <row r="3505" customFormat="1" ht="13" x14ac:dyDescent="0.15"/>
    <row r="3506" customFormat="1" ht="13" x14ac:dyDescent="0.15"/>
    <row r="3507" customFormat="1" ht="13" x14ac:dyDescent="0.15"/>
    <row r="3508" customFormat="1" ht="13" x14ac:dyDescent="0.15"/>
    <row r="3509" customFormat="1" ht="13" x14ac:dyDescent="0.15"/>
    <row r="3510" customFormat="1" ht="13" x14ac:dyDescent="0.15"/>
    <row r="3511" customFormat="1" ht="13" x14ac:dyDescent="0.15"/>
    <row r="3512" customFormat="1" ht="13" x14ac:dyDescent="0.15"/>
    <row r="3513" customFormat="1" ht="13" x14ac:dyDescent="0.15"/>
    <row r="3514" customFormat="1" ht="13" x14ac:dyDescent="0.15"/>
    <row r="3515" customFormat="1" ht="13" x14ac:dyDescent="0.15"/>
    <row r="3516" customFormat="1" ht="13" x14ac:dyDescent="0.15"/>
    <row r="3517" customFormat="1" ht="13" x14ac:dyDescent="0.15"/>
    <row r="3518" customFormat="1" ht="13" x14ac:dyDescent="0.15"/>
    <row r="3519" customFormat="1" ht="13" x14ac:dyDescent="0.15"/>
    <row r="3520" customFormat="1" ht="13" x14ac:dyDescent="0.15"/>
    <row r="3521" customFormat="1" ht="13" x14ac:dyDescent="0.15"/>
    <row r="3522" customFormat="1" ht="13" x14ac:dyDescent="0.15"/>
    <row r="3523" customFormat="1" ht="13" x14ac:dyDescent="0.15"/>
    <row r="3524" customFormat="1" ht="13" x14ac:dyDescent="0.15"/>
    <row r="3525" customFormat="1" ht="13" x14ac:dyDescent="0.15"/>
    <row r="3526" customFormat="1" ht="13" x14ac:dyDescent="0.15"/>
    <row r="3527" customFormat="1" ht="13" x14ac:dyDescent="0.15"/>
    <row r="3528" customFormat="1" ht="13" x14ac:dyDescent="0.15"/>
    <row r="3529" customFormat="1" ht="13" x14ac:dyDescent="0.15"/>
    <row r="3530" customFormat="1" ht="13" x14ac:dyDescent="0.15"/>
    <row r="3531" customFormat="1" ht="13" x14ac:dyDescent="0.15"/>
    <row r="3532" customFormat="1" ht="13" x14ac:dyDescent="0.15"/>
    <row r="3533" customFormat="1" ht="13" x14ac:dyDescent="0.15"/>
    <row r="3534" customFormat="1" ht="13" x14ac:dyDescent="0.15"/>
    <row r="3535" customFormat="1" ht="13" x14ac:dyDescent="0.15"/>
    <row r="3536" customFormat="1" ht="13" x14ac:dyDescent="0.15"/>
    <row r="3537" customFormat="1" ht="13" x14ac:dyDescent="0.15"/>
    <row r="3538" customFormat="1" ht="13" x14ac:dyDescent="0.15"/>
    <row r="3539" customFormat="1" ht="13" x14ac:dyDescent="0.15"/>
    <row r="3540" customFormat="1" ht="13" x14ac:dyDescent="0.15"/>
    <row r="3541" customFormat="1" ht="13" x14ac:dyDescent="0.15"/>
    <row r="3542" customFormat="1" ht="13" x14ac:dyDescent="0.15"/>
    <row r="3543" customFormat="1" ht="13" x14ac:dyDescent="0.15"/>
    <row r="3544" customFormat="1" ht="13" x14ac:dyDescent="0.15"/>
    <row r="3545" customFormat="1" ht="13" x14ac:dyDescent="0.15"/>
    <row r="3546" customFormat="1" ht="13" x14ac:dyDescent="0.15"/>
    <row r="3547" customFormat="1" ht="13" x14ac:dyDescent="0.15"/>
    <row r="3548" customFormat="1" ht="13" x14ac:dyDescent="0.15"/>
    <row r="3549" customFormat="1" ht="13" x14ac:dyDescent="0.15"/>
    <row r="3550" customFormat="1" ht="13" x14ac:dyDescent="0.15"/>
    <row r="3551" customFormat="1" ht="13" x14ac:dyDescent="0.15"/>
    <row r="3552" customFormat="1" ht="13" x14ac:dyDescent="0.15"/>
    <row r="3553" customFormat="1" ht="13" x14ac:dyDescent="0.15"/>
    <row r="3554" customFormat="1" ht="13" x14ac:dyDescent="0.15"/>
    <row r="3555" customFormat="1" ht="13" x14ac:dyDescent="0.15"/>
    <row r="3556" customFormat="1" ht="13" x14ac:dyDescent="0.15"/>
    <row r="3557" customFormat="1" ht="13" x14ac:dyDescent="0.15"/>
    <row r="3558" customFormat="1" ht="13" x14ac:dyDescent="0.15"/>
    <row r="3559" customFormat="1" ht="13" x14ac:dyDescent="0.15"/>
    <row r="3560" customFormat="1" ht="13" x14ac:dyDescent="0.15"/>
    <row r="3561" customFormat="1" ht="13" x14ac:dyDescent="0.15"/>
    <row r="3562" customFormat="1" ht="13" x14ac:dyDescent="0.15"/>
    <row r="3563" customFormat="1" ht="13" x14ac:dyDescent="0.15"/>
    <row r="3564" customFormat="1" ht="13" x14ac:dyDescent="0.15"/>
    <row r="3565" customFormat="1" ht="13" x14ac:dyDescent="0.15"/>
    <row r="3566" customFormat="1" ht="13" x14ac:dyDescent="0.15"/>
    <row r="3567" customFormat="1" ht="13" x14ac:dyDescent="0.15"/>
    <row r="3568" customFormat="1" ht="13" x14ac:dyDescent="0.15"/>
    <row r="3569" customFormat="1" ht="13" x14ac:dyDescent="0.15"/>
    <row r="3570" customFormat="1" ht="13" x14ac:dyDescent="0.15"/>
    <row r="3571" customFormat="1" ht="13" x14ac:dyDescent="0.15"/>
    <row r="3572" customFormat="1" ht="13" x14ac:dyDescent="0.15"/>
    <row r="3573" customFormat="1" ht="13" x14ac:dyDescent="0.15"/>
    <row r="3574" customFormat="1" ht="13" x14ac:dyDescent="0.15"/>
    <row r="3575" customFormat="1" ht="13" x14ac:dyDescent="0.15"/>
    <row r="3576" customFormat="1" ht="13" x14ac:dyDescent="0.15"/>
    <row r="3577" customFormat="1" ht="13" x14ac:dyDescent="0.15"/>
    <row r="3578" customFormat="1" ht="13" x14ac:dyDescent="0.15"/>
    <row r="3579" customFormat="1" ht="13" x14ac:dyDescent="0.15"/>
    <row r="3580" customFormat="1" ht="13" x14ac:dyDescent="0.15"/>
    <row r="3581" customFormat="1" ht="13" x14ac:dyDescent="0.15"/>
    <row r="3582" customFormat="1" ht="13" x14ac:dyDescent="0.15"/>
    <row r="3583" customFormat="1" ht="13" x14ac:dyDescent="0.15"/>
    <row r="3584" customFormat="1" ht="13" x14ac:dyDescent="0.15"/>
    <row r="3585" customFormat="1" ht="13" x14ac:dyDescent="0.15"/>
    <row r="3586" customFormat="1" ht="13" x14ac:dyDescent="0.15"/>
    <row r="3587" customFormat="1" ht="13" x14ac:dyDescent="0.15"/>
    <row r="3588" customFormat="1" ht="13" x14ac:dyDescent="0.15"/>
    <row r="3589" customFormat="1" ht="13" x14ac:dyDescent="0.15"/>
    <row r="3590" customFormat="1" ht="13" x14ac:dyDescent="0.15"/>
    <row r="3591" customFormat="1" ht="13" x14ac:dyDescent="0.15"/>
    <row r="3592" customFormat="1" ht="13" x14ac:dyDescent="0.15"/>
    <row r="3593" customFormat="1" ht="13" x14ac:dyDescent="0.15"/>
    <row r="3594" customFormat="1" ht="13" x14ac:dyDescent="0.15"/>
    <row r="3595" customFormat="1" ht="13" x14ac:dyDescent="0.15"/>
    <row r="3596" customFormat="1" ht="13" x14ac:dyDescent="0.15"/>
    <row r="3597" customFormat="1" ht="13" x14ac:dyDescent="0.15"/>
    <row r="3598" customFormat="1" ht="13" x14ac:dyDescent="0.15"/>
    <row r="3599" customFormat="1" ht="13" x14ac:dyDescent="0.15"/>
    <row r="3600" customFormat="1" ht="13" x14ac:dyDescent="0.15"/>
    <row r="3601" customFormat="1" ht="13" x14ac:dyDescent="0.15"/>
    <row r="3602" customFormat="1" ht="13" x14ac:dyDescent="0.15"/>
    <row r="3603" customFormat="1" ht="13" x14ac:dyDescent="0.15"/>
    <row r="3604" customFormat="1" ht="13" x14ac:dyDescent="0.15"/>
    <row r="3605" customFormat="1" ht="13" x14ac:dyDescent="0.15"/>
    <row r="3606" customFormat="1" ht="13" x14ac:dyDescent="0.15"/>
    <row r="3607" customFormat="1" ht="13" x14ac:dyDescent="0.15"/>
    <row r="3608" customFormat="1" ht="13" x14ac:dyDescent="0.15"/>
    <row r="3609" customFormat="1" ht="13" x14ac:dyDescent="0.15"/>
    <row r="3610" customFormat="1" ht="13" x14ac:dyDescent="0.15"/>
    <row r="3611" customFormat="1" ht="13" x14ac:dyDescent="0.15"/>
    <row r="3612" customFormat="1" ht="13" x14ac:dyDescent="0.15"/>
    <row r="3613" customFormat="1" ht="13" x14ac:dyDescent="0.15"/>
    <row r="3614" customFormat="1" ht="13" x14ac:dyDescent="0.15"/>
    <row r="3615" customFormat="1" ht="13" x14ac:dyDescent="0.15"/>
    <row r="3616" customFormat="1" ht="13" x14ac:dyDescent="0.15"/>
    <row r="3617" customFormat="1" ht="13" x14ac:dyDescent="0.15"/>
    <row r="3618" customFormat="1" ht="13" x14ac:dyDescent="0.15"/>
    <row r="3619" customFormat="1" ht="13" x14ac:dyDescent="0.15"/>
    <row r="3620" customFormat="1" ht="13" x14ac:dyDescent="0.15"/>
    <row r="3621" customFormat="1" ht="13" x14ac:dyDescent="0.15"/>
    <row r="3622" customFormat="1" ht="13" x14ac:dyDescent="0.15"/>
    <row r="3623" customFormat="1" ht="13" x14ac:dyDescent="0.15"/>
    <row r="3624" customFormat="1" ht="13" x14ac:dyDescent="0.15"/>
    <row r="3625" customFormat="1" ht="13" x14ac:dyDescent="0.15"/>
    <row r="3626" customFormat="1" ht="13" x14ac:dyDescent="0.15"/>
    <row r="3627" customFormat="1" ht="13" x14ac:dyDescent="0.15"/>
    <row r="3628" customFormat="1" ht="13" x14ac:dyDescent="0.15"/>
    <row r="3629" customFormat="1" ht="13" x14ac:dyDescent="0.15"/>
    <row r="3630" customFormat="1" ht="13" x14ac:dyDescent="0.15"/>
    <row r="3631" customFormat="1" ht="13" x14ac:dyDescent="0.15"/>
    <row r="3632" customFormat="1" ht="13" x14ac:dyDescent="0.15"/>
    <row r="3633" customFormat="1" ht="13" x14ac:dyDescent="0.15"/>
    <row r="3634" customFormat="1" ht="13" x14ac:dyDescent="0.15"/>
    <row r="3635" customFormat="1" ht="13" x14ac:dyDescent="0.15"/>
    <row r="3636" customFormat="1" ht="13" x14ac:dyDescent="0.15"/>
    <row r="3637" customFormat="1" ht="13" x14ac:dyDescent="0.15"/>
    <row r="3638" customFormat="1" ht="13" x14ac:dyDescent="0.15"/>
    <row r="3639" customFormat="1" ht="13" x14ac:dyDescent="0.15"/>
    <row r="3640" customFormat="1" ht="13" x14ac:dyDescent="0.15"/>
    <row r="3641" customFormat="1" ht="13" x14ac:dyDescent="0.15"/>
    <row r="3642" customFormat="1" ht="13" x14ac:dyDescent="0.15"/>
    <row r="3643" customFormat="1" ht="13" x14ac:dyDescent="0.15"/>
    <row r="3644" customFormat="1" ht="13" x14ac:dyDescent="0.15"/>
    <row r="3645" customFormat="1" ht="13" x14ac:dyDescent="0.15"/>
    <row r="3646" customFormat="1" ht="13" x14ac:dyDescent="0.15"/>
    <row r="3647" customFormat="1" ht="13" x14ac:dyDescent="0.15"/>
    <row r="3648" customFormat="1" ht="13" x14ac:dyDescent="0.15"/>
    <row r="3649" customFormat="1" ht="13" x14ac:dyDescent="0.15"/>
    <row r="3650" customFormat="1" ht="13" x14ac:dyDescent="0.15"/>
    <row r="3651" customFormat="1" ht="13" x14ac:dyDescent="0.15"/>
    <row r="3652" customFormat="1" ht="13" x14ac:dyDescent="0.15"/>
    <row r="3653" customFormat="1" ht="13" x14ac:dyDescent="0.15"/>
    <row r="3654" customFormat="1" ht="13" x14ac:dyDescent="0.15"/>
    <row r="3655" customFormat="1" ht="13" x14ac:dyDescent="0.15"/>
    <row r="3656" customFormat="1" ht="13" x14ac:dyDescent="0.15"/>
    <row r="3657" customFormat="1" ht="13" x14ac:dyDescent="0.15"/>
    <row r="3658" customFormat="1" ht="13" x14ac:dyDescent="0.15"/>
    <row r="3659" customFormat="1" ht="13" x14ac:dyDescent="0.15"/>
    <row r="3660" customFormat="1" ht="13" x14ac:dyDescent="0.15"/>
    <row r="3661" customFormat="1" ht="13" x14ac:dyDescent="0.15"/>
    <row r="3662" customFormat="1" ht="13" x14ac:dyDescent="0.15"/>
    <row r="3663" customFormat="1" ht="13" x14ac:dyDescent="0.15"/>
    <row r="3664" customFormat="1" ht="13" x14ac:dyDescent="0.15"/>
    <row r="3665" customFormat="1" ht="13" x14ac:dyDescent="0.15"/>
    <row r="3666" customFormat="1" ht="13" x14ac:dyDescent="0.15"/>
    <row r="3667" customFormat="1" ht="13" x14ac:dyDescent="0.15"/>
    <row r="3668" customFormat="1" ht="13" x14ac:dyDescent="0.15"/>
    <row r="3669" customFormat="1" ht="13" x14ac:dyDescent="0.15"/>
    <row r="3670" customFormat="1" ht="13" x14ac:dyDescent="0.15"/>
    <row r="3671" customFormat="1" ht="13" x14ac:dyDescent="0.15"/>
    <row r="3672" customFormat="1" ht="13" x14ac:dyDescent="0.15"/>
    <row r="3673" customFormat="1" ht="13" x14ac:dyDescent="0.15"/>
    <row r="3674" customFormat="1" ht="13" x14ac:dyDescent="0.15"/>
    <row r="3675" customFormat="1" ht="13" x14ac:dyDescent="0.15"/>
    <row r="3676" customFormat="1" ht="13" x14ac:dyDescent="0.15"/>
    <row r="3677" customFormat="1" ht="13" x14ac:dyDescent="0.15"/>
    <row r="3678" customFormat="1" ht="13" x14ac:dyDescent="0.15"/>
    <row r="3679" customFormat="1" ht="13" x14ac:dyDescent="0.15"/>
    <row r="3680" customFormat="1" ht="13" x14ac:dyDescent="0.15"/>
    <row r="3681" customFormat="1" ht="13" x14ac:dyDescent="0.15"/>
    <row r="3682" customFormat="1" ht="13" x14ac:dyDescent="0.15"/>
    <row r="3683" customFormat="1" ht="13" x14ac:dyDescent="0.15"/>
    <row r="3684" customFormat="1" ht="13" x14ac:dyDescent="0.15"/>
    <row r="3685" customFormat="1" ht="13" x14ac:dyDescent="0.15"/>
    <row r="3686" customFormat="1" ht="13" x14ac:dyDescent="0.15"/>
    <row r="3687" customFormat="1" ht="13" x14ac:dyDescent="0.15"/>
    <row r="3688" customFormat="1" ht="13" x14ac:dyDescent="0.15"/>
    <row r="3689" customFormat="1" ht="13" x14ac:dyDescent="0.15"/>
    <row r="3690" customFormat="1" ht="13" x14ac:dyDescent="0.15"/>
    <row r="3691" customFormat="1" ht="13" x14ac:dyDescent="0.15"/>
    <row r="3692" customFormat="1" ht="13" x14ac:dyDescent="0.15"/>
    <row r="3693" customFormat="1" ht="13" x14ac:dyDescent="0.15"/>
    <row r="3694" customFormat="1" ht="13" x14ac:dyDescent="0.15"/>
    <row r="3695" customFormat="1" ht="13" x14ac:dyDescent="0.15"/>
    <row r="3696" customFormat="1" ht="13" x14ac:dyDescent="0.15"/>
    <row r="3697" customFormat="1" ht="13" x14ac:dyDescent="0.15"/>
    <row r="3698" customFormat="1" ht="13" x14ac:dyDescent="0.15"/>
    <row r="3699" customFormat="1" ht="13" x14ac:dyDescent="0.15"/>
    <row r="3700" customFormat="1" ht="13" x14ac:dyDescent="0.15"/>
    <row r="3701" customFormat="1" ht="13" x14ac:dyDescent="0.15"/>
    <row r="3702" customFormat="1" ht="13" x14ac:dyDescent="0.15"/>
    <row r="3703" customFormat="1" ht="13" x14ac:dyDescent="0.15"/>
    <row r="3704" customFormat="1" ht="13" x14ac:dyDescent="0.15"/>
    <row r="3705" customFormat="1" ht="13" x14ac:dyDescent="0.15"/>
    <row r="3706" customFormat="1" ht="13" x14ac:dyDescent="0.15"/>
    <row r="3707" customFormat="1" ht="13" x14ac:dyDescent="0.15"/>
    <row r="3708" customFormat="1" ht="13" x14ac:dyDescent="0.15"/>
    <row r="3709" customFormat="1" ht="13" x14ac:dyDescent="0.15"/>
    <row r="3710" customFormat="1" ht="13" x14ac:dyDescent="0.15"/>
    <row r="3711" customFormat="1" ht="13" x14ac:dyDescent="0.15"/>
    <row r="3712" customFormat="1" ht="13" x14ac:dyDescent="0.15"/>
    <row r="3713" customFormat="1" ht="13" x14ac:dyDescent="0.15"/>
    <row r="3714" customFormat="1" ht="13" x14ac:dyDescent="0.15"/>
    <row r="3715" customFormat="1" ht="13" x14ac:dyDescent="0.15"/>
    <row r="3716" customFormat="1" ht="13" x14ac:dyDescent="0.15"/>
    <row r="3717" customFormat="1" ht="13" x14ac:dyDescent="0.15"/>
    <row r="3718" customFormat="1" ht="13" x14ac:dyDescent="0.15"/>
    <row r="3719" customFormat="1" ht="13" x14ac:dyDescent="0.15"/>
    <row r="3720" customFormat="1" ht="13" x14ac:dyDescent="0.15"/>
    <row r="3721" customFormat="1" ht="13" x14ac:dyDescent="0.15"/>
    <row r="3722" customFormat="1" ht="13" x14ac:dyDescent="0.15"/>
    <row r="3723" customFormat="1" ht="13" x14ac:dyDescent="0.15"/>
    <row r="3724" customFormat="1" ht="13" x14ac:dyDescent="0.15"/>
    <row r="3725" customFormat="1" ht="13" x14ac:dyDescent="0.15"/>
    <row r="3726" customFormat="1" ht="13" x14ac:dyDescent="0.15"/>
    <row r="3727" customFormat="1" ht="13" x14ac:dyDescent="0.15"/>
    <row r="3728" customFormat="1" ht="13" x14ac:dyDescent="0.15"/>
    <row r="3729" customFormat="1" ht="13" x14ac:dyDescent="0.15"/>
    <row r="3730" customFormat="1" ht="13" x14ac:dyDescent="0.15"/>
    <row r="3731" customFormat="1" ht="13" x14ac:dyDescent="0.15"/>
    <row r="3732" customFormat="1" ht="13" x14ac:dyDescent="0.15"/>
    <row r="3733" customFormat="1" ht="13" x14ac:dyDescent="0.15"/>
    <row r="3734" customFormat="1" ht="13" x14ac:dyDescent="0.15"/>
    <row r="3735" customFormat="1" ht="13" x14ac:dyDescent="0.15"/>
    <row r="3736" customFormat="1" ht="13" x14ac:dyDescent="0.15"/>
    <row r="3737" customFormat="1" ht="13" x14ac:dyDescent="0.15"/>
    <row r="3738" customFormat="1" ht="13" x14ac:dyDescent="0.15"/>
    <row r="3739" customFormat="1" ht="13" x14ac:dyDescent="0.15"/>
    <row r="3740" customFormat="1" ht="13" x14ac:dyDescent="0.15"/>
    <row r="3741" customFormat="1" ht="13" x14ac:dyDescent="0.15"/>
    <row r="3742" customFormat="1" ht="13" x14ac:dyDescent="0.15"/>
    <row r="3743" customFormat="1" ht="13" x14ac:dyDescent="0.15"/>
    <row r="3744" customFormat="1" ht="13" x14ac:dyDescent="0.15"/>
    <row r="3745" customFormat="1" ht="13" x14ac:dyDescent="0.15"/>
    <row r="3746" customFormat="1" ht="13" x14ac:dyDescent="0.15"/>
    <row r="3747" customFormat="1" ht="13" x14ac:dyDescent="0.15"/>
    <row r="3748" customFormat="1" ht="13" x14ac:dyDescent="0.15"/>
    <row r="3749" customFormat="1" ht="13" x14ac:dyDescent="0.15"/>
    <row r="3750" customFormat="1" ht="13" x14ac:dyDescent="0.15"/>
    <row r="3751" customFormat="1" ht="13" x14ac:dyDescent="0.15"/>
    <row r="3752" customFormat="1" ht="13" x14ac:dyDescent="0.15"/>
    <row r="3753" customFormat="1" ht="13" x14ac:dyDescent="0.15"/>
    <row r="3754" customFormat="1" ht="13" x14ac:dyDescent="0.15"/>
    <row r="3755" customFormat="1" ht="13" x14ac:dyDescent="0.15"/>
    <row r="3756" customFormat="1" ht="13" x14ac:dyDescent="0.15"/>
    <row r="3757" customFormat="1" ht="13" x14ac:dyDescent="0.15"/>
    <row r="3758" customFormat="1" ht="13" x14ac:dyDescent="0.15"/>
    <row r="3759" customFormat="1" ht="13" x14ac:dyDescent="0.15"/>
    <row r="3760" customFormat="1" ht="13" x14ac:dyDescent="0.15"/>
    <row r="3761" customFormat="1" ht="13" x14ac:dyDescent="0.15"/>
    <row r="3762" customFormat="1" ht="13" x14ac:dyDescent="0.15"/>
    <row r="3763" customFormat="1" ht="13" x14ac:dyDescent="0.15"/>
    <row r="3764" customFormat="1" ht="13" x14ac:dyDescent="0.15"/>
    <row r="3765" customFormat="1" ht="13" x14ac:dyDescent="0.15"/>
    <row r="3766" customFormat="1" ht="13" x14ac:dyDescent="0.15"/>
    <row r="3767" customFormat="1" ht="13" x14ac:dyDescent="0.15"/>
    <row r="3768" customFormat="1" ht="13" x14ac:dyDescent="0.15"/>
    <row r="3769" customFormat="1" ht="13" x14ac:dyDescent="0.15"/>
    <row r="3770" customFormat="1" ht="13" x14ac:dyDescent="0.15"/>
    <row r="3771" customFormat="1" ht="13" x14ac:dyDescent="0.15"/>
    <row r="3772" customFormat="1" ht="13" x14ac:dyDescent="0.15"/>
    <row r="3773" customFormat="1" ht="13" x14ac:dyDescent="0.15"/>
    <row r="3774" customFormat="1" ht="13" x14ac:dyDescent="0.15"/>
    <row r="3775" customFormat="1" ht="13" x14ac:dyDescent="0.15"/>
    <row r="3776" customFormat="1" ht="13" x14ac:dyDescent="0.15"/>
    <row r="3777" customFormat="1" ht="13" x14ac:dyDescent="0.15"/>
    <row r="3778" customFormat="1" ht="13" x14ac:dyDescent="0.15"/>
    <row r="3779" customFormat="1" ht="13" x14ac:dyDescent="0.15"/>
    <row r="3780" customFormat="1" ht="13" x14ac:dyDescent="0.15"/>
    <row r="3781" customFormat="1" ht="13" x14ac:dyDescent="0.15"/>
    <row r="3782" customFormat="1" ht="13" x14ac:dyDescent="0.15"/>
    <row r="3783" customFormat="1" ht="13" x14ac:dyDescent="0.15"/>
    <row r="3784" customFormat="1" ht="13" x14ac:dyDescent="0.15"/>
    <row r="3785" customFormat="1" ht="13" x14ac:dyDescent="0.15"/>
    <row r="3786" customFormat="1" ht="13" x14ac:dyDescent="0.15"/>
    <row r="3787" customFormat="1" ht="13" x14ac:dyDescent="0.15"/>
    <row r="3788" customFormat="1" ht="13" x14ac:dyDescent="0.15"/>
    <row r="3789" customFormat="1" ht="13" x14ac:dyDescent="0.15"/>
    <row r="3790" customFormat="1" ht="13" x14ac:dyDescent="0.15"/>
    <row r="3791" customFormat="1" ht="13" x14ac:dyDescent="0.15"/>
    <row r="3792" customFormat="1" ht="13" x14ac:dyDescent="0.15"/>
    <row r="3793" customFormat="1" ht="13" x14ac:dyDescent="0.15"/>
    <row r="3794" customFormat="1" ht="13" x14ac:dyDescent="0.15"/>
    <row r="3795" customFormat="1" ht="13" x14ac:dyDescent="0.15"/>
    <row r="3796" customFormat="1" ht="13" x14ac:dyDescent="0.15"/>
    <row r="3797" customFormat="1" ht="13" x14ac:dyDescent="0.15"/>
    <row r="3798" customFormat="1" ht="13" x14ac:dyDescent="0.15"/>
    <row r="3799" customFormat="1" ht="13" x14ac:dyDescent="0.15"/>
    <row r="3800" customFormat="1" ht="13" x14ac:dyDescent="0.15"/>
    <row r="3801" customFormat="1" ht="13" x14ac:dyDescent="0.15"/>
    <row r="3802" customFormat="1" ht="13" x14ac:dyDescent="0.15"/>
    <row r="3803" customFormat="1" ht="13" x14ac:dyDescent="0.15"/>
    <row r="3804" customFormat="1" ht="13" x14ac:dyDescent="0.15"/>
    <row r="3805" customFormat="1" ht="13" x14ac:dyDescent="0.15"/>
    <row r="3806" customFormat="1" ht="13" x14ac:dyDescent="0.15"/>
    <row r="3807" customFormat="1" ht="13" x14ac:dyDescent="0.15"/>
    <row r="3808" customFormat="1" ht="13" x14ac:dyDescent="0.15"/>
    <row r="3809" customFormat="1" ht="13" x14ac:dyDescent="0.15"/>
    <row r="3810" customFormat="1" ht="13" x14ac:dyDescent="0.15"/>
    <row r="3811" customFormat="1" ht="13" x14ac:dyDescent="0.15"/>
    <row r="3812" customFormat="1" ht="13" x14ac:dyDescent="0.15"/>
    <row r="3813" customFormat="1" ht="13" x14ac:dyDescent="0.15"/>
    <row r="3814" customFormat="1" ht="13" x14ac:dyDescent="0.15"/>
    <row r="3815" customFormat="1" ht="13" x14ac:dyDescent="0.15"/>
    <row r="3816" customFormat="1" ht="13" x14ac:dyDescent="0.15"/>
    <row r="3817" customFormat="1" ht="13" x14ac:dyDescent="0.15"/>
    <row r="3818" customFormat="1" ht="13" x14ac:dyDescent="0.15"/>
    <row r="3819" customFormat="1" ht="13" x14ac:dyDescent="0.15"/>
    <row r="3820" customFormat="1" ht="13" x14ac:dyDescent="0.15"/>
    <row r="3821" customFormat="1" ht="13" x14ac:dyDescent="0.15"/>
    <row r="3822" customFormat="1" ht="13" x14ac:dyDescent="0.15"/>
    <row r="3823" customFormat="1" ht="13" x14ac:dyDescent="0.15"/>
    <row r="3824" customFormat="1" ht="13" x14ac:dyDescent="0.15"/>
    <row r="3825" customFormat="1" ht="13" x14ac:dyDescent="0.15"/>
    <row r="3826" customFormat="1" ht="13" x14ac:dyDescent="0.15"/>
    <row r="3827" customFormat="1" ht="13" x14ac:dyDescent="0.15"/>
    <row r="3828" customFormat="1" ht="13" x14ac:dyDescent="0.15"/>
    <row r="3829" customFormat="1" ht="13" x14ac:dyDescent="0.15"/>
    <row r="3830" customFormat="1" ht="13" x14ac:dyDescent="0.15"/>
    <row r="3831" customFormat="1" ht="13" x14ac:dyDescent="0.15"/>
    <row r="3832" customFormat="1" ht="13" x14ac:dyDescent="0.15"/>
    <row r="3833" customFormat="1" ht="13" x14ac:dyDescent="0.15"/>
    <row r="3834" customFormat="1" ht="13" x14ac:dyDescent="0.15"/>
    <row r="3835" customFormat="1" ht="13" x14ac:dyDescent="0.15"/>
    <row r="3836" customFormat="1" ht="13" x14ac:dyDescent="0.15"/>
    <row r="3837" customFormat="1" ht="13" x14ac:dyDescent="0.15"/>
    <row r="3838" customFormat="1" ht="13" x14ac:dyDescent="0.15"/>
    <row r="3839" customFormat="1" ht="13" x14ac:dyDescent="0.15"/>
    <row r="3840" customFormat="1" ht="13" x14ac:dyDescent="0.15"/>
    <row r="3841" customFormat="1" ht="13" x14ac:dyDescent="0.15"/>
    <row r="3842" customFormat="1" ht="13" x14ac:dyDescent="0.15"/>
    <row r="3843" customFormat="1" ht="13" x14ac:dyDescent="0.15"/>
    <row r="3844" customFormat="1" ht="13" x14ac:dyDescent="0.15"/>
    <row r="3845" customFormat="1" ht="13" x14ac:dyDescent="0.15"/>
    <row r="3846" customFormat="1" ht="13" x14ac:dyDescent="0.15"/>
    <row r="3847" customFormat="1" ht="13" x14ac:dyDescent="0.15"/>
    <row r="3848" customFormat="1" ht="13" x14ac:dyDescent="0.15"/>
    <row r="3849" customFormat="1" ht="13" x14ac:dyDescent="0.15"/>
    <row r="3850" customFormat="1" ht="13" x14ac:dyDescent="0.15"/>
    <row r="3851" customFormat="1" ht="13" x14ac:dyDescent="0.15"/>
    <row r="3852" customFormat="1" ht="13" x14ac:dyDescent="0.15"/>
    <row r="3853" customFormat="1" ht="13" x14ac:dyDescent="0.15"/>
    <row r="3854" customFormat="1" ht="13" x14ac:dyDescent="0.15"/>
    <row r="3855" customFormat="1" ht="13" x14ac:dyDescent="0.15"/>
    <row r="3856" customFormat="1" ht="13" x14ac:dyDescent="0.15"/>
    <row r="3857" customFormat="1" ht="13" x14ac:dyDescent="0.15"/>
    <row r="3858" customFormat="1" ht="13" x14ac:dyDescent="0.15"/>
    <row r="3859" customFormat="1" ht="13" x14ac:dyDescent="0.15"/>
    <row r="3860" customFormat="1" ht="13" x14ac:dyDescent="0.15"/>
    <row r="3861" customFormat="1" ht="13" x14ac:dyDescent="0.15"/>
    <row r="3862" customFormat="1" ht="13" x14ac:dyDescent="0.15"/>
    <row r="3863" customFormat="1" ht="13" x14ac:dyDescent="0.15"/>
    <row r="3864" customFormat="1" ht="13" x14ac:dyDescent="0.15"/>
    <row r="3865" customFormat="1" ht="13" x14ac:dyDescent="0.15"/>
    <row r="3866" customFormat="1" ht="13" x14ac:dyDescent="0.15"/>
    <row r="3867" customFormat="1" ht="13" x14ac:dyDescent="0.15"/>
    <row r="3868" customFormat="1" ht="13" x14ac:dyDescent="0.15"/>
    <row r="3869" customFormat="1" ht="13" x14ac:dyDescent="0.15"/>
    <row r="3870" customFormat="1" ht="13" x14ac:dyDescent="0.15"/>
    <row r="3871" customFormat="1" ht="13" x14ac:dyDescent="0.15"/>
    <row r="3872" customFormat="1" ht="13" x14ac:dyDescent="0.15"/>
    <row r="3873" customFormat="1" ht="13" x14ac:dyDescent="0.15"/>
    <row r="3874" customFormat="1" ht="13" x14ac:dyDescent="0.15"/>
    <row r="3875" customFormat="1" ht="13" x14ac:dyDescent="0.15"/>
    <row r="3876" customFormat="1" ht="13" x14ac:dyDescent="0.15"/>
    <row r="3877" customFormat="1" ht="13" x14ac:dyDescent="0.15"/>
    <row r="3878" customFormat="1" ht="13" x14ac:dyDescent="0.15"/>
    <row r="3879" customFormat="1" ht="13" x14ac:dyDescent="0.15"/>
    <row r="3880" customFormat="1" ht="13" x14ac:dyDescent="0.15"/>
    <row r="3881" customFormat="1" ht="13" x14ac:dyDescent="0.15"/>
    <row r="3882" customFormat="1" ht="13" x14ac:dyDescent="0.15"/>
    <row r="3883" customFormat="1" ht="13" x14ac:dyDescent="0.15"/>
    <row r="3884" customFormat="1" ht="13" x14ac:dyDescent="0.15"/>
    <row r="3885" customFormat="1" ht="13" x14ac:dyDescent="0.15"/>
    <row r="3886" customFormat="1" ht="13" x14ac:dyDescent="0.15"/>
    <row r="3887" customFormat="1" ht="13" x14ac:dyDescent="0.15"/>
    <row r="3888" customFormat="1" ht="13" x14ac:dyDescent="0.15"/>
    <row r="3889" customFormat="1" ht="13" x14ac:dyDescent="0.15"/>
    <row r="3890" customFormat="1" ht="13" x14ac:dyDescent="0.15"/>
    <row r="3891" customFormat="1" ht="13" x14ac:dyDescent="0.15"/>
    <row r="3892" customFormat="1" ht="13" x14ac:dyDescent="0.15"/>
    <row r="3893" customFormat="1" ht="13" x14ac:dyDescent="0.15"/>
    <row r="3894" customFormat="1" ht="13" x14ac:dyDescent="0.15"/>
    <row r="3895" customFormat="1" ht="13" x14ac:dyDescent="0.15"/>
    <row r="3896" customFormat="1" ht="13" x14ac:dyDescent="0.15"/>
    <row r="3897" customFormat="1" ht="13" x14ac:dyDescent="0.15"/>
    <row r="3898" customFormat="1" ht="13" x14ac:dyDescent="0.15"/>
    <row r="3899" customFormat="1" ht="13" x14ac:dyDescent="0.15"/>
    <row r="3900" customFormat="1" ht="13" x14ac:dyDescent="0.15"/>
    <row r="3901" customFormat="1" ht="13" x14ac:dyDescent="0.15"/>
    <row r="3902" customFormat="1" ht="13" x14ac:dyDescent="0.15"/>
    <row r="3903" customFormat="1" ht="13" x14ac:dyDescent="0.15"/>
    <row r="3904" customFormat="1" ht="13" x14ac:dyDescent="0.15"/>
    <row r="3905" customFormat="1" ht="13" x14ac:dyDescent="0.15"/>
    <row r="3906" customFormat="1" ht="13" x14ac:dyDescent="0.15"/>
    <row r="3907" customFormat="1" ht="13" x14ac:dyDescent="0.15"/>
    <row r="3908" customFormat="1" ht="13" x14ac:dyDescent="0.15"/>
    <row r="3909" customFormat="1" ht="13" x14ac:dyDescent="0.15"/>
    <row r="3910" customFormat="1" ht="13" x14ac:dyDescent="0.15"/>
    <row r="3911" customFormat="1" ht="13" x14ac:dyDescent="0.15"/>
    <row r="3912" customFormat="1" ht="13" x14ac:dyDescent="0.15"/>
    <row r="3913" customFormat="1" ht="13" x14ac:dyDescent="0.15"/>
    <row r="3914" customFormat="1" ht="13" x14ac:dyDescent="0.15"/>
    <row r="3915" customFormat="1" ht="13" x14ac:dyDescent="0.15"/>
    <row r="3916" customFormat="1" ht="13" x14ac:dyDescent="0.15"/>
    <row r="3917" customFormat="1" ht="13" x14ac:dyDescent="0.15"/>
    <row r="3918" customFormat="1" ht="13" x14ac:dyDescent="0.15"/>
    <row r="3919" customFormat="1" ht="13" x14ac:dyDescent="0.15"/>
    <row r="3920" customFormat="1" ht="13" x14ac:dyDescent="0.15"/>
    <row r="3921" customFormat="1" ht="13" x14ac:dyDescent="0.15"/>
    <row r="3922" customFormat="1" ht="13" x14ac:dyDescent="0.15"/>
    <row r="3923" customFormat="1" ht="13" x14ac:dyDescent="0.15"/>
    <row r="3924" customFormat="1" ht="13" x14ac:dyDescent="0.15"/>
    <row r="3925" customFormat="1" ht="13" x14ac:dyDescent="0.15"/>
    <row r="3926" customFormat="1" ht="13" x14ac:dyDescent="0.15"/>
    <row r="3927" customFormat="1" ht="13" x14ac:dyDescent="0.15"/>
    <row r="3928" customFormat="1" ht="13" x14ac:dyDescent="0.15"/>
    <row r="3929" customFormat="1" ht="13" x14ac:dyDescent="0.15"/>
    <row r="3930" customFormat="1" ht="13" x14ac:dyDescent="0.15"/>
    <row r="3931" customFormat="1" ht="13" x14ac:dyDescent="0.15"/>
    <row r="3932" customFormat="1" ht="13" x14ac:dyDescent="0.15"/>
    <row r="3933" customFormat="1" ht="13" x14ac:dyDescent="0.15"/>
    <row r="3934" customFormat="1" ht="13" x14ac:dyDescent="0.15"/>
    <row r="3935" customFormat="1" ht="13" x14ac:dyDescent="0.15"/>
    <row r="3936" customFormat="1" ht="13" x14ac:dyDescent="0.15"/>
    <row r="3937" customFormat="1" ht="13" x14ac:dyDescent="0.15"/>
    <row r="3938" customFormat="1" ht="13" x14ac:dyDescent="0.15"/>
    <row r="3939" customFormat="1" ht="13" x14ac:dyDescent="0.15"/>
    <row r="3940" customFormat="1" ht="13" x14ac:dyDescent="0.15"/>
    <row r="3941" customFormat="1" ht="13" x14ac:dyDescent="0.15"/>
    <row r="3942" customFormat="1" ht="13" x14ac:dyDescent="0.15"/>
    <row r="3943" customFormat="1" ht="13" x14ac:dyDescent="0.15"/>
    <row r="3944" customFormat="1" ht="13" x14ac:dyDescent="0.15"/>
    <row r="3945" customFormat="1" ht="13" x14ac:dyDescent="0.15"/>
    <row r="3946" customFormat="1" ht="13" x14ac:dyDescent="0.15"/>
    <row r="3947" customFormat="1" ht="13" x14ac:dyDescent="0.15"/>
    <row r="3948" customFormat="1" ht="13" x14ac:dyDescent="0.15"/>
    <row r="3949" customFormat="1" ht="13" x14ac:dyDescent="0.15"/>
    <row r="3950" customFormat="1" ht="13" x14ac:dyDescent="0.15"/>
    <row r="3951" customFormat="1" ht="13" x14ac:dyDescent="0.15"/>
    <row r="3952" customFormat="1" ht="13" x14ac:dyDescent="0.15"/>
    <row r="3953" customFormat="1" ht="13" x14ac:dyDescent="0.15"/>
    <row r="3954" customFormat="1" ht="13" x14ac:dyDescent="0.15"/>
    <row r="3955" customFormat="1" ht="13" x14ac:dyDescent="0.15"/>
    <row r="3956" customFormat="1" ht="13" x14ac:dyDescent="0.15"/>
    <row r="3957" customFormat="1" ht="13" x14ac:dyDescent="0.15"/>
    <row r="3958" customFormat="1" ht="13" x14ac:dyDescent="0.15"/>
    <row r="3959" customFormat="1" ht="13" x14ac:dyDescent="0.15"/>
    <row r="3960" customFormat="1" ht="13" x14ac:dyDescent="0.15"/>
    <row r="3961" customFormat="1" ht="13" x14ac:dyDescent="0.15"/>
    <row r="3962" customFormat="1" ht="13" x14ac:dyDescent="0.15"/>
    <row r="3963" customFormat="1" ht="13" x14ac:dyDescent="0.15"/>
    <row r="3964" customFormat="1" ht="13" x14ac:dyDescent="0.15"/>
    <row r="3965" customFormat="1" ht="13" x14ac:dyDescent="0.15"/>
    <row r="3966" customFormat="1" ht="13" x14ac:dyDescent="0.15"/>
    <row r="3967" customFormat="1" ht="13" x14ac:dyDescent="0.15"/>
    <row r="3968" customFormat="1" ht="13" x14ac:dyDescent="0.15"/>
    <row r="3969" customFormat="1" ht="13" x14ac:dyDescent="0.15"/>
    <row r="3970" customFormat="1" ht="13" x14ac:dyDescent="0.15"/>
    <row r="3971" customFormat="1" ht="13" x14ac:dyDescent="0.15"/>
    <row r="3972" customFormat="1" ht="13" x14ac:dyDescent="0.15"/>
    <row r="3973" customFormat="1" ht="13" x14ac:dyDescent="0.15"/>
    <row r="3974" customFormat="1" ht="13" x14ac:dyDescent="0.15"/>
    <row r="3975" customFormat="1" ht="13" x14ac:dyDescent="0.15"/>
    <row r="3976" customFormat="1" ht="13" x14ac:dyDescent="0.15"/>
    <row r="3977" customFormat="1" ht="13" x14ac:dyDescent="0.15"/>
    <row r="3978" customFormat="1" ht="13" x14ac:dyDescent="0.15"/>
    <row r="3979" customFormat="1" ht="13" x14ac:dyDescent="0.15"/>
    <row r="3980" customFormat="1" ht="13" x14ac:dyDescent="0.15"/>
    <row r="3981" customFormat="1" ht="13" x14ac:dyDescent="0.15"/>
    <row r="3982" customFormat="1" ht="13" x14ac:dyDescent="0.15"/>
    <row r="3983" customFormat="1" ht="13" x14ac:dyDescent="0.15"/>
    <row r="3984" customFormat="1" ht="13" x14ac:dyDescent="0.15"/>
    <row r="3985" customFormat="1" ht="13" x14ac:dyDescent="0.15"/>
    <row r="3986" customFormat="1" ht="13" x14ac:dyDescent="0.15"/>
    <row r="3987" customFormat="1" ht="13" x14ac:dyDescent="0.15"/>
    <row r="3988" customFormat="1" ht="13" x14ac:dyDescent="0.15"/>
    <row r="3989" customFormat="1" ht="13" x14ac:dyDescent="0.15"/>
    <row r="3990" customFormat="1" ht="13" x14ac:dyDescent="0.15"/>
    <row r="3991" customFormat="1" ht="13" x14ac:dyDescent="0.15"/>
    <row r="3992" customFormat="1" ht="13" x14ac:dyDescent="0.15"/>
    <row r="3993" customFormat="1" ht="13" x14ac:dyDescent="0.15"/>
    <row r="3994" customFormat="1" ht="13" x14ac:dyDescent="0.15"/>
    <row r="3995" customFormat="1" ht="13" x14ac:dyDescent="0.15"/>
    <row r="3996" customFormat="1" ht="13" x14ac:dyDescent="0.15"/>
    <row r="3997" customFormat="1" ht="13" x14ac:dyDescent="0.15"/>
    <row r="3998" customFormat="1" ht="13" x14ac:dyDescent="0.15"/>
    <row r="3999" customFormat="1" ht="13" x14ac:dyDescent="0.15"/>
    <row r="4000" customFormat="1" ht="13" x14ac:dyDescent="0.15"/>
    <row r="4001" customFormat="1" ht="13" x14ac:dyDescent="0.15"/>
    <row r="4002" customFormat="1" ht="13" x14ac:dyDescent="0.15"/>
    <row r="4003" customFormat="1" ht="13" x14ac:dyDescent="0.15"/>
    <row r="4004" customFormat="1" ht="13" x14ac:dyDescent="0.15"/>
    <row r="4005" customFormat="1" ht="13" x14ac:dyDescent="0.15"/>
    <row r="4006" customFormat="1" ht="13" x14ac:dyDescent="0.15"/>
    <row r="4007" customFormat="1" ht="13" x14ac:dyDescent="0.15"/>
    <row r="4008" customFormat="1" ht="13" x14ac:dyDescent="0.15"/>
    <row r="4009" customFormat="1" ht="13" x14ac:dyDescent="0.15"/>
    <row r="4010" customFormat="1" ht="13" x14ac:dyDescent="0.15"/>
    <row r="4011" customFormat="1" ht="13" x14ac:dyDescent="0.15"/>
    <row r="4012" customFormat="1" ht="13" x14ac:dyDescent="0.15"/>
    <row r="4013" customFormat="1" ht="13" x14ac:dyDescent="0.15"/>
    <row r="4014" customFormat="1" ht="13" x14ac:dyDescent="0.15"/>
    <row r="4015" customFormat="1" ht="13" x14ac:dyDescent="0.15"/>
    <row r="4016" customFormat="1" ht="13" x14ac:dyDescent="0.15"/>
    <row r="4017" customFormat="1" ht="13" x14ac:dyDescent="0.15"/>
    <row r="4018" customFormat="1" ht="13" x14ac:dyDescent="0.15"/>
    <row r="4019" customFormat="1" ht="13" x14ac:dyDescent="0.15"/>
    <row r="4020" customFormat="1" ht="13" x14ac:dyDescent="0.15"/>
    <row r="4021" customFormat="1" ht="13" x14ac:dyDescent="0.15"/>
    <row r="4022" customFormat="1" ht="13" x14ac:dyDescent="0.15"/>
    <row r="4023" customFormat="1" ht="13" x14ac:dyDescent="0.15"/>
    <row r="4024" customFormat="1" ht="13" x14ac:dyDescent="0.15"/>
    <row r="4025" customFormat="1" ht="13" x14ac:dyDescent="0.15"/>
    <row r="4026" customFormat="1" ht="13" x14ac:dyDescent="0.15"/>
    <row r="4027" customFormat="1" ht="13" x14ac:dyDescent="0.15"/>
    <row r="4028" customFormat="1" ht="13" x14ac:dyDescent="0.15"/>
    <row r="4029" customFormat="1" ht="13" x14ac:dyDescent="0.15"/>
    <row r="4030" customFormat="1" ht="13" x14ac:dyDescent="0.15"/>
    <row r="4031" customFormat="1" ht="13" x14ac:dyDescent="0.15"/>
    <row r="4032" customFormat="1" ht="13" x14ac:dyDescent="0.15"/>
    <row r="4033" customFormat="1" ht="13" x14ac:dyDescent="0.15"/>
    <row r="4034" customFormat="1" ht="13" x14ac:dyDescent="0.15"/>
    <row r="4035" customFormat="1" ht="13" x14ac:dyDescent="0.15"/>
    <row r="4036" customFormat="1" ht="13" x14ac:dyDescent="0.15"/>
    <row r="4037" customFormat="1" ht="13" x14ac:dyDescent="0.15"/>
    <row r="4038" customFormat="1" ht="13" x14ac:dyDescent="0.15"/>
    <row r="4039" customFormat="1" ht="13" x14ac:dyDescent="0.15"/>
    <row r="4040" customFormat="1" ht="13" x14ac:dyDescent="0.15"/>
    <row r="4041" customFormat="1" ht="13" x14ac:dyDescent="0.15"/>
    <row r="4042" customFormat="1" ht="13" x14ac:dyDescent="0.15"/>
    <row r="4043" customFormat="1" ht="13" x14ac:dyDescent="0.15"/>
    <row r="4044" customFormat="1" ht="13" x14ac:dyDescent="0.15"/>
    <row r="4045" customFormat="1" ht="13" x14ac:dyDescent="0.15"/>
    <row r="4046" customFormat="1" ht="13" x14ac:dyDescent="0.15"/>
    <row r="4047" customFormat="1" ht="13" x14ac:dyDescent="0.15"/>
    <row r="4048" customFormat="1" ht="13" x14ac:dyDescent="0.15"/>
    <row r="4049" customFormat="1" ht="13" x14ac:dyDescent="0.15"/>
    <row r="4050" customFormat="1" ht="13" x14ac:dyDescent="0.15"/>
    <row r="4051" customFormat="1" ht="13" x14ac:dyDescent="0.15"/>
    <row r="4052" customFormat="1" ht="13" x14ac:dyDescent="0.15"/>
    <row r="4053" customFormat="1" ht="13" x14ac:dyDescent="0.15"/>
    <row r="4054" customFormat="1" ht="13" x14ac:dyDescent="0.15"/>
    <row r="4055" customFormat="1" ht="13" x14ac:dyDescent="0.15"/>
    <row r="4056" customFormat="1" ht="13" x14ac:dyDescent="0.15"/>
    <row r="4057" customFormat="1" ht="13" x14ac:dyDescent="0.15"/>
    <row r="4058" customFormat="1" ht="13" x14ac:dyDescent="0.15"/>
    <row r="4059" customFormat="1" ht="13" x14ac:dyDescent="0.15"/>
    <row r="4060" customFormat="1" ht="13" x14ac:dyDescent="0.15"/>
    <row r="4061" customFormat="1" ht="13" x14ac:dyDescent="0.15"/>
    <row r="4062" customFormat="1" ht="13" x14ac:dyDescent="0.15"/>
    <row r="4063" customFormat="1" ht="13" x14ac:dyDescent="0.15"/>
    <row r="4064" customFormat="1" ht="13" x14ac:dyDescent="0.15"/>
    <row r="4065" customFormat="1" ht="13" x14ac:dyDescent="0.15"/>
    <row r="4066" customFormat="1" ht="13" x14ac:dyDescent="0.15"/>
    <row r="4067" customFormat="1" ht="13" x14ac:dyDescent="0.15"/>
    <row r="4068" customFormat="1" ht="13" x14ac:dyDescent="0.15"/>
    <row r="4069" customFormat="1" ht="13" x14ac:dyDescent="0.15"/>
    <row r="4070" customFormat="1" ht="13" x14ac:dyDescent="0.15"/>
    <row r="4071" customFormat="1" ht="13" x14ac:dyDescent="0.15"/>
    <row r="4072" customFormat="1" ht="13" x14ac:dyDescent="0.15"/>
    <row r="4073" customFormat="1" ht="13" x14ac:dyDescent="0.15"/>
    <row r="4074" customFormat="1" ht="13" x14ac:dyDescent="0.15"/>
    <row r="4075" customFormat="1" ht="13" x14ac:dyDescent="0.15"/>
    <row r="4076" customFormat="1" ht="13" x14ac:dyDescent="0.15"/>
    <row r="4077" customFormat="1" ht="13" x14ac:dyDescent="0.15"/>
    <row r="4078" customFormat="1" ht="13" x14ac:dyDescent="0.15"/>
    <row r="4079" customFormat="1" ht="13" x14ac:dyDescent="0.15"/>
    <row r="4080" customFormat="1" ht="13" x14ac:dyDescent="0.15"/>
    <row r="4081" customFormat="1" ht="13" x14ac:dyDescent="0.15"/>
    <row r="4082" customFormat="1" ht="13" x14ac:dyDescent="0.15"/>
    <row r="4083" customFormat="1" ht="13" x14ac:dyDescent="0.15"/>
    <row r="4084" customFormat="1" ht="13" x14ac:dyDescent="0.15"/>
    <row r="4085" customFormat="1" ht="13" x14ac:dyDescent="0.15"/>
    <row r="4086" customFormat="1" ht="13" x14ac:dyDescent="0.15"/>
    <row r="4087" customFormat="1" ht="13" x14ac:dyDescent="0.15"/>
    <row r="4088" customFormat="1" ht="13" x14ac:dyDescent="0.15"/>
    <row r="4089" customFormat="1" ht="13" x14ac:dyDescent="0.15"/>
    <row r="4090" customFormat="1" ht="13" x14ac:dyDescent="0.15"/>
    <row r="4091" customFormat="1" ht="13" x14ac:dyDescent="0.15"/>
    <row r="4092" customFormat="1" ht="13" x14ac:dyDescent="0.15"/>
    <row r="4093" customFormat="1" ht="13" x14ac:dyDescent="0.15"/>
    <row r="4094" customFormat="1" ht="13" x14ac:dyDescent="0.15"/>
    <row r="4095" customFormat="1" ht="13" x14ac:dyDescent="0.15"/>
    <row r="4096" customFormat="1" ht="13" x14ac:dyDescent="0.15"/>
    <row r="4097" customFormat="1" ht="13" x14ac:dyDescent="0.15"/>
    <row r="4098" customFormat="1" ht="13" x14ac:dyDescent="0.15"/>
    <row r="4099" customFormat="1" ht="13" x14ac:dyDescent="0.15"/>
    <row r="4100" customFormat="1" ht="13" x14ac:dyDescent="0.15"/>
    <row r="4101" customFormat="1" ht="13" x14ac:dyDescent="0.15"/>
    <row r="4102" customFormat="1" ht="13" x14ac:dyDescent="0.15"/>
    <row r="4103" customFormat="1" ht="13" x14ac:dyDescent="0.15"/>
    <row r="4104" customFormat="1" ht="13" x14ac:dyDescent="0.15"/>
    <row r="4105" customFormat="1" ht="13" x14ac:dyDescent="0.15"/>
    <row r="4106" customFormat="1" ht="13" x14ac:dyDescent="0.15"/>
    <row r="4107" customFormat="1" ht="13" x14ac:dyDescent="0.15"/>
    <row r="4108" customFormat="1" ht="13" x14ac:dyDescent="0.15"/>
    <row r="4109" customFormat="1" ht="13" x14ac:dyDescent="0.15"/>
    <row r="4110" customFormat="1" ht="13" x14ac:dyDescent="0.15"/>
    <row r="4111" customFormat="1" ht="13" x14ac:dyDescent="0.15"/>
    <row r="4112" customFormat="1" ht="13" x14ac:dyDescent="0.15"/>
    <row r="4113" customFormat="1" ht="13" x14ac:dyDescent="0.15"/>
    <row r="4114" customFormat="1" ht="13" x14ac:dyDescent="0.15"/>
    <row r="4115" customFormat="1" ht="13" x14ac:dyDescent="0.15"/>
    <row r="4116" customFormat="1" ht="13" x14ac:dyDescent="0.15"/>
    <row r="4117" customFormat="1" ht="13" x14ac:dyDescent="0.15"/>
    <row r="4118" customFormat="1" ht="13" x14ac:dyDescent="0.15"/>
    <row r="4119" customFormat="1" ht="13" x14ac:dyDescent="0.15"/>
    <row r="4120" customFormat="1" ht="13" x14ac:dyDescent="0.15"/>
    <row r="4121" customFormat="1" ht="13" x14ac:dyDescent="0.15"/>
    <row r="4122" customFormat="1" ht="13" x14ac:dyDescent="0.15"/>
    <row r="4123" customFormat="1" ht="13" x14ac:dyDescent="0.15"/>
    <row r="4124" customFormat="1" ht="13" x14ac:dyDescent="0.15"/>
    <row r="4125" customFormat="1" ht="13" x14ac:dyDescent="0.15"/>
    <row r="4126" customFormat="1" ht="13" x14ac:dyDescent="0.15"/>
    <row r="4127" customFormat="1" ht="13" x14ac:dyDescent="0.15"/>
    <row r="4128" customFormat="1" ht="13" x14ac:dyDescent="0.15"/>
    <row r="4129" customFormat="1" ht="13" x14ac:dyDescent="0.15"/>
    <row r="4130" customFormat="1" ht="13" x14ac:dyDescent="0.15"/>
    <row r="4131" customFormat="1" ht="13" x14ac:dyDescent="0.15"/>
    <row r="4132" customFormat="1" ht="13" x14ac:dyDescent="0.15"/>
    <row r="4133" customFormat="1" ht="13" x14ac:dyDescent="0.15"/>
    <row r="4134" customFormat="1" ht="13" x14ac:dyDescent="0.15"/>
    <row r="4135" customFormat="1" ht="13" x14ac:dyDescent="0.15"/>
    <row r="4136" customFormat="1" ht="13" x14ac:dyDescent="0.15"/>
    <row r="4137" customFormat="1" ht="13" x14ac:dyDescent="0.15"/>
    <row r="4138" customFormat="1" ht="13" x14ac:dyDescent="0.15"/>
    <row r="4139" customFormat="1" ht="13" x14ac:dyDescent="0.15"/>
    <row r="4140" customFormat="1" ht="13" x14ac:dyDescent="0.15"/>
    <row r="4141" customFormat="1" ht="13" x14ac:dyDescent="0.15"/>
    <row r="4142" customFormat="1" ht="13" x14ac:dyDescent="0.15"/>
    <row r="4143" customFormat="1" ht="13" x14ac:dyDescent="0.15"/>
    <row r="4144" customFormat="1" ht="13" x14ac:dyDescent="0.15"/>
    <row r="4145" customFormat="1" ht="13" x14ac:dyDescent="0.15"/>
    <row r="4146" customFormat="1" ht="13" x14ac:dyDescent="0.15"/>
    <row r="4147" customFormat="1" ht="13" x14ac:dyDescent="0.15"/>
    <row r="4148" customFormat="1" ht="13" x14ac:dyDescent="0.15"/>
    <row r="4149" customFormat="1" ht="13" x14ac:dyDescent="0.15"/>
    <row r="4150" customFormat="1" ht="13" x14ac:dyDescent="0.15"/>
    <row r="4151" customFormat="1" ht="13" x14ac:dyDescent="0.15"/>
    <row r="4152" customFormat="1" ht="13" x14ac:dyDescent="0.15"/>
    <row r="4153" customFormat="1" ht="13" x14ac:dyDescent="0.15"/>
    <row r="4154" customFormat="1" ht="13" x14ac:dyDescent="0.15"/>
    <row r="4155" customFormat="1" ht="13" x14ac:dyDescent="0.15"/>
    <row r="4156" customFormat="1" ht="13" x14ac:dyDescent="0.15"/>
    <row r="4157" customFormat="1" ht="13" x14ac:dyDescent="0.15"/>
    <row r="4158" customFormat="1" ht="13" x14ac:dyDescent="0.15"/>
    <row r="4159" customFormat="1" ht="13" x14ac:dyDescent="0.15"/>
    <row r="4160" customFormat="1" ht="13" x14ac:dyDescent="0.15"/>
    <row r="4161" customFormat="1" ht="13" x14ac:dyDescent="0.15"/>
    <row r="4162" customFormat="1" ht="13" x14ac:dyDescent="0.15"/>
    <row r="4163" customFormat="1" ht="13" x14ac:dyDescent="0.15"/>
    <row r="4164" customFormat="1" ht="13" x14ac:dyDescent="0.15"/>
    <row r="4165" customFormat="1" ht="13" x14ac:dyDescent="0.15"/>
    <row r="4166" customFormat="1" ht="13" x14ac:dyDescent="0.15"/>
    <row r="4167" customFormat="1" ht="13" x14ac:dyDescent="0.15"/>
    <row r="4168" customFormat="1" ht="13" x14ac:dyDescent="0.15"/>
    <row r="4169" customFormat="1" ht="13" x14ac:dyDescent="0.15"/>
    <row r="4170" customFormat="1" ht="13" x14ac:dyDescent="0.15"/>
    <row r="4171" customFormat="1" ht="13" x14ac:dyDescent="0.15"/>
    <row r="4172" customFormat="1" ht="13" x14ac:dyDescent="0.15"/>
    <row r="4173" customFormat="1" ht="13" x14ac:dyDescent="0.15"/>
    <row r="4174" customFormat="1" ht="13" x14ac:dyDescent="0.15"/>
    <row r="4175" customFormat="1" ht="13" x14ac:dyDescent="0.15"/>
    <row r="4176" customFormat="1" ht="13" x14ac:dyDescent="0.15"/>
    <row r="4177" customFormat="1" ht="13" x14ac:dyDescent="0.15"/>
    <row r="4178" customFormat="1" ht="13" x14ac:dyDescent="0.15"/>
    <row r="4179" customFormat="1" ht="13" x14ac:dyDescent="0.15"/>
    <row r="4180" customFormat="1" ht="13" x14ac:dyDescent="0.15"/>
    <row r="4181" customFormat="1" ht="13" x14ac:dyDescent="0.15"/>
    <row r="4182" customFormat="1" ht="13" x14ac:dyDescent="0.15"/>
    <row r="4183" customFormat="1" ht="13" x14ac:dyDescent="0.15"/>
    <row r="4184" customFormat="1" ht="13" x14ac:dyDescent="0.15"/>
    <row r="4185" customFormat="1" ht="13" x14ac:dyDescent="0.15"/>
    <row r="4186" customFormat="1" ht="13" x14ac:dyDescent="0.15"/>
    <row r="4187" customFormat="1" ht="13" x14ac:dyDescent="0.15"/>
    <row r="4188" customFormat="1" ht="13" x14ac:dyDescent="0.15"/>
    <row r="4189" customFormat="1" ht="13" x14ac:dyDescent="0.15"/>
    <row r="4190" customFormat="1" ht="13" x14ac:dyDescent="0.15"/>
    <row r="4191" customFormat="1" ht="13" x14ac:dyDescent="0.15"/>
    <row r="4192" customFormat="1" ht="13" x14ac:dyDescent="0.15"/>
    <row r="4193" customFormat="1" ht="13" x14ac:dyDescent="0.15"/>
    <row r="4194" customFormat="1" ht="13" x14ac:dyDescent="0.15"/>
    <row r="4195" customFormat="1" ht="13" x14ac:dyDescent="0.15"/>
    <row r="4196" customFormat="1" ht="13" x14ac:dyDescent="0.15"/>
    <row r="4197" customFormat="1" ht="13" x14ac:dyDescent="0.15"/>
    <row r="4198" customFormat="1" ht="13" x14ac:dyDescent="0.15"/>
    <row r="4199" customFormat="1" ht="13" x14ac:dyDescent="0.15"/>
    <row r="4200" customFormat="1" ht="13" x14ac:dyDescent="0.15"/>
    <row r="4201" customFormat="1" ht="13" x14ac:dyDescent="0.15"/>
    <row r="4202" customFormat="1" ht="13" x14ac:dyDescent="0.15"/>
    <row r="4203" customFormat="1" ht="13" x14ac:dyDescent="0.15"/>
    <row r="4204" customFormat="1" ht="13" x14ac:dyDescent="0.15"/>
    <row r="4205" customFormat="1" ht="13" x14ac:dyDescent="0.15"/>
    <row r="4206" customFormat="1" ht="13" x14ac:dyDescent="0.15"/>
    <row r="4207" customFormat="1" ht="13" x14ac:dyDescent="0.15"/>
    <row r="4208" customFormat="1" ht="13" x14ac:dyDescent="0.15"/>
    <row r="4209" customFormat="1" ht="13" x14ac:dyDescent="0.15"/>
    <row r="4210" customFormat="1" ht="13" x14ac:dyDescent="0.15"/>
    <row r="4211" customFormat="1" ht="13" x14ac:dyDescent="0.15"/>
    <row r="4212" customFormat="1" ht="13" x14ac:dyDescent="0.15"/>
    <row r="4213" customFormat="1" ht="13" x14ac:dyDescent="0.15"/>
    <row r="4214" customFormat="1" ht="13" x14ac:dyDescent="0.15"/>
    <row r="4215" customFormat="1" ht="13" x14ac:dyDescent="0.15"/>
    <row r="4216" customFormat="1" ht="13" x14ac:dyDescent="0.15"/>
    <row r="4217" customFormat="1" ht="13" x14ac:dyDescent="0.15"/>
    <row r="4218" customFormat="1" ht="13" x14ac:dyDescent="0.15"/>
    <row r="4219" customFormat="1" ht="13" x14ac:dyDescent="0.15"/>
    <row r="4220" customFormat="1" ht="13" x14ac:dyDescent="0.15"/>
    <row r="4221" customFormat="1" ht="13" x14ac:dyDescent="0.15"/>
    <row r="4222" customFormat="1" ht="13" x14ac:dyDescent="0.15"/>
    <row r="4223" customFormat="1" ht="13" x14ac:dyDescent="0.15"/>
    <row r="4224" customFormat="1" ht="13" x14ac:dyDescent="0.15"/>
    <row r="4225" customFormat="1" ht="13" x14ac:dyDescent="0.15"/>
    <row r="4226" customFormat="1" ht="13" x14ac:dyDescent="0.15"/>
    <row r="4227" customFormat="1" ht="13" x14ac:dyDescent="0.15"/>
    <row r="4228" customFormat="1" ht="13" x14ac:dyDescent="0.15"/>
    <row r="4229" customFormat="1" ht="13" x14ac:dyDescent="0.15"/>
    <row r="4230" customFormat="1" ht="13" x14ac:dyDescent="0.15"/>
    <row r="4231" customFormat="1" ht="13" x14ac:dyDescent="0.15"/>
    <row r="4232" customFormat="1" ht="13" x14ac:dyDescent="0.15"/>
    <row r="4233" customFormat="1" ht="13" x14ac:dyDescent="0.15"/>
    <row r="4234" customFormat="1" ht="13" x14ac:dyDescent="0.15"/>
    <row r="4235" customFormat="1" ht="13" x14ac:dyDescent="0.15"/>
    <row r="4236" customFormat="1" ht="13" x14ac:dyDescent="0.15"/>
    <row r="4237" customFormat="1" ht="13" x14ac:dyDescent="0.15"/>
    <row r="4238" customFormat="1" ht="13" x14ac:dyDescent="0.15"/>
    <row r="4239" customFormat="1" ht="13" x14ac:dyDescent="0.15"/>
    <row r="4240" customFormat="1" ht="13" x14ac:dyDescent="0.15"/>
    <row r="4241" customFormat="1" ht="13" x14ac:dyDescent="0.15"/>
    <row r="4242" customFormat="1" ht="13" x14ac:dyDescent="0.15"/>
    <row r="4243" customFormat="1" ht="13" x14ac:dyDescent="0.15"/>
    <row r="4244" customFormat="1" ht="13" x14ac:dyDescent="0.15"/>
    <row r="4245" customFormat="1" ht="13" x14ac:dyDescent="0.15"/>
    <row r="4246" customFormat="1" ht="13" x14ac:dyDescent="0.15"/>
    <row r="4247" customFormat="1" ht="13" x14ac:dyDescent="0.15"/>
    <row r="4248" customFormat="1" ht="13" x14ac:dyDescent="0.15"/>
    <row r="4249" customFormat="1" ht="13" x14ac:dyDescent="0.15"/>
    <row r="4250" customFormat="1" ht="13" x14ac:dyDescent="0.15"/>
    <row r="4251" customFormat="1" ht="13" x14ac:dyDescent="0.15"/>
    <row r="4252" customFormat="1" ht="13" x14ac:dyDescent="0.15"/>
    <row r="4253" customFormat="1" ht="13" x14ac:dyDescent="0.15"/>
    <row r="4254" customFormat="1" ht="13" x14ac:dyDescent="0.15"/>
    <row r="4255" customFormat="1" ht="13" x14ac:dyDescent="0.15"/>
    <row r="4256" customFormat="1" ht="13" x14ac:dyDescent="0.15"/>
    <row r="4257" customFormat="1" ht="13" x14ac:dyDescent="0.15"/>
    <row r="4258" customFormat="1" ht="13" x14ac:dyDescent="0.15"/>
    <row r="4259" customFormat="1" ht="13" x14ac:dyDescent="0.15"/>
    <row r="4260" customFormat="1" ht="13" x14ac:dyDescent="0.15"/>
    <row r="4261" customFormat="1" ht="13" x14ac:dyDescent="0.15"/>
    <row r="4262" customFormat="1" ht="13" x14ac:dyDescent="0.15"/>
    <row r="4263" customFormat="1" ht="13" x14ac:dyDescent="0.15"/>
    <row r="4264" customFormat="1" ht="13" x14ac:dyDescent="0.15"/>
    <row r="4265" customFormat="1" ht="13" x14ac:dyDescent="0.15"/>
    <row r="4266" customFormat="1" ht="13" x14ac:dyDescent="0.15"/>
    <row r="4267" customFormat="1" ht="13" x14ac:dyDescent="0.15"/>
    <row r="4268" customFormat="1" ht="13" x14ac:dyDescent="0.15"/>
    <row r="4269" customFormat="1" ht="13" x14ac:dyDescent="0.15"/>
    <row r="4270" customFormat="1" ht="13" x14ac:dyDescent="0.15"/>
    <row r="4271" customFormat="1" ht="13" x14ac:dyDescent="0.15"/>
    <row r="4272" customFormat="1" ht="13" x14ac:dyDescent="0.15"/>
    <row r="4273" customFormat="1" ht="13" x14ac:dyDescent="0.15"/>
    <row r="4274" customFormat="1" ht="13" x14ac:dyDescent="0.15"/>
    <row r="4275" customFormat="1" ht="13" x14ac:dyDescent="0.15"/>
    <row r="4276" customFormat="1" ht="13" x14ac:dyDescent="0.15"/>
    <row r="4277" customFormat="1" ht="13" x14ac:dyDescent="0.15"/>
    <row r="4278" customFormat="1" ht="13" x14ac:dyDescent="0.15"/>
    <row r="4279" customFormat="1" ht="13" x14ac:dyDescent="0.15"/>
    <row r="4280" customFormat="1" ht="13" x14ac:dyDescent="0.15"/>
    <row r="4281" customFormat="1" ht="13" x14ac:dyDescent="0.15"/>
    <row r="4282" customFormat="1" ht="13" x14ac:dyDescent="0.15"/>
    <row r="4283" customFormat="1" ht="13" x14ac:dyDescent="0.15"/>
    <row r="4284" customFormat="1" ht="13" x14ac:dyDescent="0.15"/>
    <row r="4285" customFormat="1" ht="13" x14ac:dyDescent="0.15"/>
    <row r="4286" customFormat="1" ht="13" x14ac:dyDescent="0.15"/>
    <row r="4287" customFormat="1" ht="13" x14ac:dyDescent="0.15"/>
    <row r="4288" customFormat="1" ht="13" x14ac:dyDescent="0.15"/>
    <row r="4289" customFormat="1" ht="13" x14ac:dyDescent="0.15"/>
    <row r="4290" customFormat="1" ht="13" x14ac:dyDescent="0.15"/>
    <row r="4291" customFormat="1" ht="13" x14ac:dyDescent="0.15"/>
    <row r="4292" customFormat="1" ht="13" x14ac:dyDescent="0.15"/>
    <row r="4293" customFormat="1" ht="13" x14ac:dyDescent="0.15"/>
    <row r="4294" customFormat="1" ht="13" x14ac:dyDescent="0.15"/>
    <row r="4295" customFormat="1" ht="13" x14ac:dyDescent="0.15"/>
    <row r="4296" customFormat="1" ht="13" x14ac:dyDescent="0.15"/>
    <row r="4297" customFormat="1" ht="13" x14ac:dyDescent="0.15"/>
    <row r="4298" customFormat="1" ht="13" x14ac:dyDescent="0.15"/>
    <row r="4299" customFormat="1" ht="13" x14ac:dyDescent="0.15"/>
    <row r="4300" customFormat="1" ht="13" x14ac:dyDescent="0.15"/>
    <row r="4301" customFormat="1" ht="13" x14ac:dyDescent="0.15"/>
    <row r="4302" customFormat="1" ht="13" x14ac:dyDescent="0.15"/>
    <row r="4303" customFormat="1" ht="13" x14ac:dyDescent="0.15"/>
    <row r="4304" customFormat="1" ht="13" x14ac:dyDescent="0.15"/>
    <row r="4305" customFormat="1" ht="13" x14ac:dyDescent="0.15"/>
    <row r="4306" customFormat="1" ht="13" x14ac:dyDescent="0.15"/>
    <row r="4307" customFormat="1" ht="13" x14ac:dyDescent="0.15"/>
    <row r="4308" customFormat="1" ht="13" x14ac:dyDescent="0.15"/>
    <row r="4309" customFormat="1" ht="13" x14ac:dyDescent="0.15"/>
    <row r="4310" customFormat="1" ht="13" x14ac:dyDescent="0.15"/>
    <row r="4311" customFormat="1" ht="13" x14ac:dyDescent="0.15"/>
    <row r="4312" customFormat="1" ht="13" x14ac:dyDescent="0.15"/>
    <row r="4313" customFormat="1" ht="13" x14ac:dyDescent="0.15"/>
    <row r="4314" customFormat="1" ht="13" x14ac:dyDescent="0.15"/>
    <row r="4315" customFormat="1" ht="13" x14ac:dyDescent="0.15"/>
    <row r="4316" customFormat="1" ht="13" x14ac:dyDescent="0.15"/>
    <row r="4317" customFormat="1" ht="13" x14ac:dyDescent="0.15"/>
    <row r="4318" customFormat="1" ht="13" x14ac:dyDescent="0.15"/>
    <row r="4319" customFormat="1" ht="13" x14ac:dyDescent="0.15"/>
    <row r="4320" customFormat="1" ht="13" x14ac:dyDescent="0.15"/>
    <row r="4321" customFormat="1" ht="13" x14ac:dyDescent="0.15"/>
    <row r="4322" customFormat="1" ht="13" x14ac:dyDescent="0.15"/>
    <row r="4323" customFormat="1" ht="13" x14ac:dyDescent="0.15"/>
    <row r="4324" customFormat="1" ht="13" x14ac:dyDescent="0.15"/>
    <row r="4325" customFormat="1" ht="13" x14ac:dyDescent="0.15"/>
    <row r="4326" customFormat="1" ht="13" x14ac:dyDescent="0.15"/>
    <row r="4327" customFormat="1" ht="13" x14ac:dyDescent="0.15"/>
    <row r="4328" customFormat="1" ht="13" x14ac:dyDescent="0.15"/>
    <row r="4329" customFormat="1" ht="13" x14ac:dyDescent="0.15"/>
    <row r="4330" customFormat="1" ht="13" x14ac:dyDescent="0.15"/>
    <row r="4331" customFormat="1" ht="13" x14ac:dyDescent="0.15"/>
    <row r="4332" customFormat="1" ht="13" x14ac:dyDescent="0.15"/>
    <row r="4333" customFormat="1" ht="13" x14ac:dyDescent="0.15"/>
    <row r="4334" customFormat="1" ht="13" x14ac:dyDescent="0.15"/>
    <row r="4335" customFormat="1" ht="13" x14ac:dyDescent="0.15"/>
    <row r="4336" customFormat="1" ht="13" x14ac:dyDescent="0.15"/>
    <row r="4337" customFormat="1" ht="13" x14ac:dyDescent="0.15"/>
    <row r="4338" customFormat="1" ht="13" x14ac:dyDescent="0.15"/>
    <row r="4339" customFormat="1" ht="13" x14ac:dyDescent="0.15"/>
    <row r="4340" customFormat="1" ht="13" x14ac:dyDescent="0.15"/>
    <row r="4341" customFormat="1" ht="13" x14ac:dyDescent="0.15"/>
    <row r="4342" customFormat="1" ht="13" x14ac:dyDescent="0.15"/>
    <row r="4343" customFormat="1" ht="13" x14ac:dyDescent="0.15"/>
    <row r="4344" customFormat="1" ht="13" x14ac:dyDescent="0.15"/>
    <row r="4345" customFormat="1" ht="13" x14ac:dyDescent="0.15"/>
    <row r="4346" customFormat="1" ht="13" x14ac:dyDescent="0.15"/>
    <row r="4347" customFormat="1" ht="13" x14ac:dyDescent="0.15"/>
    <row r="4348" customFormat="1" ht="13" x14ac:dyDescent="0.15"/>
    <row r="4349" customFormat="1" ht="13" x14ac:dyDescent="0.15"/>
    <row r="4350" customFormat="1" ht="13" x14ac:dyDescent="0.15"/>
    <row r="4351" customFormat="1" ht="13" x14ac:dyDescent="0.15"/>
    <row r="4352" customFormat="1" ht="13" x14ac:dyDescent="0.15"/>
    <row r="4353" customFormat="1" ht="13" x14ac:dyDescent="0.15"/>
    <row r="4354" customFormat="1" ht="13" x14ac:dyDescent="0.15"/>
    <row r="4355" customFormat="1" ht="13" x14ac:dyDescent="0.15"/>
    <row r="4356" customFormat="1" ht="13" x14ac:dyDescent="0.15"/>
    <row r="4357" customFormat="1" ht="13" x14ac:dyDescent="0.15"/>
    <row r="4358" customFormat="1" ht="13" x14ac:dyDescent="0.15"/>
    <row r="4359" customFormat="1" ht="13" x14ac:dyDescent="0.15"/>
    <row r="4360" customFormat="1" ht="13" x14ac:dyDescent="0.15"/>
    <row r="4361" customFormat="1" ht="13" x14ac:dyDescent="0.15"/>
    <row r="4362" customFormat="1" ht="13" x14ac:dyDescent="0.15"/>
    <row r="4363" customFormat="1" ht="13" x14ac:dyDescent="0.15"/>
    <row r="4364" customFormat="1" ht="13" x14ac:dyDescent="0.15"/>
    <row r="4365" customFormat="1" ht="13" x14ac:dyDescent="0.15"/>
    <row r="4366" customFormat="1" ht="13" x14ac:dyDescent="0.15"/>
    <row r="4367" customFormat="1" ht="13" x14ac:dyDescent="0.15"/>
    <row r="4368" customFormat="1" ht="13" x14ac:dyDescent="0.15"/>
    <row r="4369" customFormat="1" ht="13" x14ac:dyDescent="0.15"/>
    <row r="4370" customFormat="1" ht="13" x14ac:dyDescent="0.15"/>
    <row r="4371" customFormat="1" ht="13" x14ac:dyDescent="0.15"/>
    <row r="4372" customFormat="1" ht="13" x14ac:dyDescent="0.15"/>
    <row r="4373" customFormat="1" ht="13" x14ac:dyDescent="0.15"/>
    <row r="4374" customFormat="1" ht="13" x14ac:dyDescent="0.15"/>
    <row r="4375" customFormat="1" ht="13" x14ac:dyDescent="0.15"/>
    <row r="4376" customFormat="1" ht="13" x14ac:dyDescent="0.15"/>
    <row r="4377" customFormat="1" ht="13" x14ac:dyDescent="0.15"/>
    <row r="4378" customFormat="1" ht="13" x14ac:dyDescent="0.15"/>
    <row r="4379" customFormat="1" ht="13" x14ac:dyDescent="0.15"/>
    <row r="4380" customFormat="1" ht="13" x14ac:dyDescent="0.15"/>
    <row r="4381" customFormat="1" ht="13" x14ac:dyDescent="0.15"/>
    <row r="4382" customFormat="1" ht="13" x14ac:dyDescent="0.15"/>
    <row r="4383" customFormat="1" ht="13" x14ac:dyDescent="0.15"/>
    <row r="4384" customFormat="1" ht="13" x14ac:dyDescent="0.15"/>
    <row r="4385" customFormat="1" ht="13" x14ac:dyDescent="0.15"/>
    <row r="4386" customFormat="1" ht="13" x14ac:dyDescent="0.15"/>
    <row r="4387" customFormat="1" ht="13" x14ac:dyDescent="0.15"/>
    <row r="4388" customFormat="1" ht="13" x14ac:dyDescent="0.15"/>
    <row r="4389" customFormat="1" ht="13" x14ac:dyDescent="0.15"/>
    <row r="4390" customFormat="1" ht="13" x14ac:dyDescent="0.15"/>
    <row r="4391" customFormat="1" ht="13" x14ac:dyDescent="0.15"/>
    <row r="4392" customFormat="1" ht="13" x14ac:dyDescent="0.15"/>
    <row r="4393" customFormat="1" ht="13" x14ac:dyDescent="0.15"/>
    <row r="4394" customFormat="1" ht="13" x14ac:dyDescent="0.15"/>
    <row r="4395" customFormat="1" ht="13" x14ac:dyDescent="0.15"/>
    <row r="4396" customFormat="1" ht="13" x14ac:dyDescent="0.15"/>
    <row r="4397" customFormat="1" ht="13" x14ac:dyDescent="0.15"/>
    <row r="4398" customFormat="1" ht="13" x14ac:dyDescent="0.15"/>
    <row r="4399" customFormat="1" ht="13" x14ac:dyDescent="0.15"/>
    <row r="4400" customFormat="1" ht="13" x14ac:dyDescent="0.15"/>
    <row r="4401" customFormat="1" ht="13" x14ac:dyDescent="0.15"/>
    <row r="4402" customFormat="1" ht="13" x14ac:dyDescent="0.15"/>
    <row r="4403" customFormat="1" ht="13" x14ac:dyDescent="0.15"/>
    <row r="4404" customFormat="1" ht="13" x14ac:dyDescent="0.15"/>
    <row r="4405" customFormat="1" ht="13" x14ac:dyDescent="0.15"/>
    <row r="4406" customFormat="1" ht="13" x14ac:dyDescent="0.15"/>
    <row r="4407" customFormat="1" ht="13" x14ac:dyDescent="0.15"/>
    <row r="4408" customFormat="1" ht="13" x14ac:dyDescent="0.15"/>
    <row r="4409" customFormat="1" ht="13" x14ac:dyDescent="0.15"/>
    <row r="4410" customFormat="1" ht="13" x14ac:dyDescent="0.15"/>
    <row r="4411" customFormat="1" ht="13" x14ac:dyDescent="0.15"/>
    <row r="4412" customFormat="1" ht="13" x14ac:dyDescent="0.15"/>
    <row r="4413" customFormat="1" ht="13" x14ac:dyDescent="0.15"/>
    <row r="4414" customFormat="1" ht="13" x14ac:dyDescent="0.15"/>
    <row r="4415" customFormat="1" ht="13" x14ac:dyDescent="0.15"/>
    <row r="4416" customFormat="1" ht="13" x14ac:dyDescent="0.15"/>
    <row r="4417" customFormat="1" ht="13" x14ac:dyDescent="0.15"/>
    <row r="4418" customFormat="1" ht="13" x14ac:dyDescent="0.15"/>
    <row r="4419" customFormat="1" ht="13" x14ac:dyDescent="0.15"/>
    <row r="4420" customFormat="1" ht="13" x14ac:dyDescent="0.15"/>
    <row r="4421" customFormat="1" ht="13" x14ac:dyDescent="0.15"/>
    <row r="4422" customFormat="1" ht="13" x14ac:dyDescent="0.15"/>
    <row r="4423" customFormat="1" ht="13" x14ac:dyDescent="0.15"/>
    <row r="4424" customFormat="1" ht="13" x14ac:dyDescent="0.15"/>
    <row r="4425" customFormat="1" ht="13" x14ac:dyDescent="0.15"/>
    <row r="4426" customFormat="1" ht="13" x14ac:dyDescent="0.15"/>
    <row r="4427" customFormat="1" ht="13" x14ac:dyDescent="0.15"/>
    <row r="4428" customFormat="1" ht="13" x14ac:dyDescent="0.15"/>
    <row r="4429" customFormat="1" ht="13" x14ac:dyDescent="0.15"/>
    <row r="4430" customFormat="1" ht="13" x14ac:dyDescent="0.15"/>
    <row r="4431" customFormat="1" ht="13" x14ac:dyDescent="0.15"/>
    <row r="4432" customFormat="1" ht="13" x14ac:dyDescent="0.15"/>
    <row r="4433" customFormat="1" ht="13" x14ac:dyDescent="0.15"/>
    <row r="4434" customFormat="1" ht="13" x14ac:dyDescent="0.15"/>
    <row r="4435" customFormat="1" ht="13" x14ac:dyDescent="0.15"/>
    <row r="4436" customFormat="1" ht="13" x14ac:dyDescent="0.15"/>
    <row r="4437" customFormat="1" ht="13" x14ac:dyDescent="0.15"/>
    <row r="4438" customFormat="1" ht="13" x14ac:dyDescent="0.15"/>
    <row r="4439" customFormat="1" ht="13" x14ac:dyDescent="0.15"/>
    <row r="4440" customFormat="1" ht="13" x14ac:dyDescent="0.15"/>
    <row r="4441" customFormat="1" ht="13" x14ac:dyDescent="0.15"/>
    <row r="4442" customFormat="1" ht="13" x14ac:dyDescent="0.15"/>
    <row r="4443" customFormat="1" ht="13" x14ac:dyDescent="0.15"/>
    <row r="4444" customFormat="1" ht="13" x14ac:dyDescent="0.15"/>
    <row r="4445" customFormat="1" ht="13" x14ac:dyDescent="0.15"/>
    <row r="4446" customFormat="1" ht="13" x14ac:dyDescent="0.15"/>
    <row r="4447" customFormat="1" ht="13" x14ac:dyDescent="0.15"/>
    <row r="4448" customFormat="1" ht="13" x14ac:dyDescent="0.15"/>
    <row r="4449" customFormat="1" ht="13" x14ac:dyDescent="0.15"/>
    <row r="4450" customFormat="1" ht="13" x14ac:dyDescent="0.15"/>
    <row r="4451" customFormat="1" ht="13" x14ac:dyDescent="0.15"/>
    <row r="4452" customFormat="1" ht="13" x14ac:dyDescent="0.15"/>
    <row r="4453" customFormat="1" ht="13" x14ac:dyDescent="0.15"/>
    <row r="4454" customFormat="1" ht="13" x14ac:dyDescent="0.15"/>
    <row r="4455" customFormat="1" ht="13" x14ac:dyDescent="0.15"/>
    <row r="4456" customFormat="1" ht="13" x14ac:dyDescent="0.15"/>
    <row r="4457" customFormat="1" ht="13" x14ac:dyDescent="0.15"/>
    <row r="4458" customFormat="1" ht="13" x14ac:dyDescent="0.15"/>
    <row r="4459" customFormat="1" ht="13" x14ac:dyDescent="0.15"/>
    <row r="4460" customFormat="1" ht="13" x14ac:dyDescent="0.15"/>
    <row r="4461" customFormat="1" ht="13" x14ac:dyDescent="0.15"/>
    <row r="4462" customFormat="1" ht="13" x14ac:dyDescent="0.15"/>
    <row r="4463" customFormat="1" ht="13" x14ac:dyDescent="0.15"/>
    <row r="4464" customFormat="1" ht="13" x14ac:dyDescent="0.15"/>
    <row r="4465" customFormat="1" ht="13" x14ac:dyDescent="0.15"/>
    <row r="4466" customFormat="1" ht="13" x14ac:dyDescent="0.15"/>
    <row r="4467" customFormat="1" ht="13" x14ac:dyDescent="0.15"/>
    <row r="4468" customFormat="1" ht="13" x14ac:dyDescent="0.15"/>
    <row r="4469" customFormat="1" ht="13" x14ac:dyDescent="0.15"/>
    <row r="4470" customFormat="1" ht="13" x14ac:dyDescent="0.15"/>
    <row r="4471" customFormat="1" ht="13" x14ac:dyDescent="0.15"/>
    <row r="4472" customFormat="1" ht="13" x14ac:dyDescent="0.15"/>
    <row r="4473" customFormat="1" ht="13" x14ac:dyDescent="0.15"/>
    <row r="4474" customFormat="1" ht="13" x14ac:dyDescent="0.15"/>
    <row r="4475" customFormat="1" ht="13" x14ac:dyDescent="0.15"/>
    <row r="4476" customFormat="1" ht="13" x14ac:dyDescent="0.15"/>
    <row r="4477" customFormat="1" ht="13" x14ac:dyDescent="0.15"/>
    <row r="4478" customFormat="1" ht="13" x14ac:dyDescent="0.15"/>
    <row r="4479" customFormat="1" ht="13" x14ac:dyDescent="0.15"/>
    <row r="4480" customFormat="1" ht="13" x14ac:dyDescent="0.15"/>
    <row r="4481" customFormat="1" ht="13" x14ac:dyDescent="0.15"/>
    <row r="4482" customFormat="1" ht="13" x14ac:dyDescent="0.15"/>
    <row r="4483" customFormat="1" ht="13" x14ac:dyDescent="0.15"/>
    <row r="4484" customFormat="1" ht="13" x14ac:dyDescent="0.15"/>
    <row r="4485" customFormat="1" ht="13" x14ac:dyDescent="0.15"/>
    <row r="4486" customFormat="1" ht="13" x14ac:dyDescent="0.15"/>
    <row r="4487" customFormat="1" ht="13" x14ac:dyDescent="0.15"/>
    <row r="4488" customFormat="1" ht="13" x14ac:dyDescent="0.15"/>
    <row r="4489" customFormat="1" ht="13" x14ac:dyDescent="0.15"/>
    <row r="4490" customFormat="1" ht="13" x14ac:dyDescent="0.15"/>
    <row r="4491" customFormat="1" ht="13" x14ac:dyDescent="0.15"/>
    <row r="4492" customFormat="1" ht="13" x14ac:dyDescent="0.15"/>
    <row r="4493" customFormat="1" ht="13" x14ac:dyDescent="0.15"/>
    <row r="4494" customFormat="1" ht="13" x14ac:dyDescent="0.15"/>
    <row r="4495" customFormat="1" ht="13" x14ac:dyDescent="0.15"/>
    <row r="4496" customFormat="1" ht="13" x14ac:dyDescent="0.15"/>
    <row r="4497" customFormat="1" ht="13" x14ac:dyDescent="0.15"/>
    <row r="4498" customFormat="1" ht="13" x14ac:dyDescent="0.15"/>
    <row r="4499" customFormat="1" ht="13" x14ac:dyDescent="0.15"/>
    <row r="4500" customFormat="1" ht="13" x14ac:dyDescent="0.15"/>
    <row r="4501" customFormat="1" ht="13" x14ac:dyDescent="0.15"/>
    <row r="4502" customFormat="1" ht="13" x14ac:dyDescent="0.15"/>
    <row r="4503" customFormat="1" ht="13" x14ac:dyDescent="0.15"/>
    <row r="4504" customFormat="1" ht="13" x14ac:dyDescent="0.15"/>
    <row r="4505" customFormat="1" ht="13" x14ac:dyDescent="0.15"/>
    <row r="4506" customFormat="1" ht="13" x14ac:dyDescent="0.15"/>
    <row r="4507" customFormat="1" ht="13" x14ac:dyDescent="0.15"/>
    <row r="4508" customFormat="1" ht="13" x14ac:dyDescent="0.15"/>
    <row r="4509" customFormat="1" ht="13" x14ac:dyDescent="0.15"/>
    <row r="4510" customFormat="1" ht="13" x14ac:dyDescent="0.15"/>
    <row r="4511" customFormat="1" ht="13" x14ac:dyDescent="0.15"/>
    <row r="4512" customFormat="1" ht="13" x14ac:dyDescent="0.15"/>
    <row r="4513" customFormat="1" ht="13" x14ac:dyDescent="0.15"/>
    <row r="4514" customFormat="1" ht="13" x14ac:dyDescent="0.15"/>
    <row r="4515" customFormat="1" ht="13" x14ac:dyDescent="0.15"/>
    <row r="4516" customFormat="1" ht="13" x14ac:dyDescent="0.15"/>
    <row r="4517" customFormat="1" ht="13" x14ac:dyDescent="0.15"/>
    <row r="4518" customFormat="1" ht="13" x14ac:dyDescent="0.15"/>
    <row r="4519" customFormat="1" ht="13" x14ac:dyDescent="0.15"/>
    <row r="4520" customFormat="1" ht="13" x14ac:dyDescent="0.15"/>
    <row r="4521" customFormat="1" ht="13" x14ac:dyDescent="0.15"/>
    <row r="4522" customFormat="1" ht="13" x14ac:dyDescent="0.15"/>
    <row r="4523" customFormat="1" ht="13" x14ac:dyDescent="0.15"/>
    <row r="4524" customFormat="1" ht="13" x14ac:dyDescent="0.15"/>
    <row r="4525" customFormat="1" ht="13" x14ac:dyDescent="0.15"/>
    <row r="4526" customFormat="1" ht="13" x14ac:dyDescent="0.15"/>
    <row r="4527" customFormat="1" ht="13" x14ac:dyDescent="0.15"/>
    <row r="4528" customFormat="1" ht="13" x14ac:dyDescent="0.15"/>
    <row r="4529" customFormat="1" ht="13" x14ac:dyDescent="0.15"/>
    <row r="4530" customFormat="1" ht="13" x14ac:dyDescent="0.15"/>
    <row r="4531" customFormat="1" ht="13" x14ac:dyDescent="0.15"/>
    <row r="4532" customFormat="1" ht="13" x14ac:dyDescent="0.15"/>
    <row r="4533" customFormat="1" ht="13" x14ac:dyDescent="0.15"/>
    <row r="4534" customFormat="1" ht="13" x14ac:dyDescent="0.15"/>
    <row r="4535" customFormat="1" ht="13" x14ac:dyDescent="0.15"/>
    <row r="4536" customFormat="1" ht="13" x14ac:dyDescent="0.15"/>
    <row r="4537" customFormat="1" ht="13" x14ac:dyDescent="0.15"/>
    <row r="4538" customFormat="1" ht="13" x14ac:dyDescent="0.15"/>
    <row r="4539" customFormat="1" ht="13" x14ac:dyDescent="0.15"/>
    <row r="4540" customFormat="1" ht="13" x14ac:dyDescent="0.15"/>
    <row r="4541" customFormat="1" ht="13" x14ac:dyDescent="0.15"/>
    <row r="4542" customFormat="1" ht="13" x14ac:dyDescent="0.15"/>
    <row r="4543" customFormat="1" ht="13" x14ac:dyDescent="0.15"/>
    <row r="4544" customFormat="1" ht="13" x14ac:dyDescent="0.15"/>
    <row r="4545" customFormat="1" ht="13" x14ac:dyDescent="0.15"/>
    <row r="4546" customFormat="1" ht="13" x14ac:dyDescent="0.15"/>
    <row r="4547" customFormat="1" ht="13" x14ac:dyDescent="0.15"/>
    <row r="4548" customFormat="1" ht="13" x14ac:dyDescent="0.15"/>
    <row r="4549" customFormat="1" ht="13" x14ac:dyDescent="0.15"/>
    <row r="4550" customFormat="1" ht="13" x14ac:dyDescent="0.15"/>
    <row r="4551" customFormat="1" ht="13" x14ac:dyDescent="0.15"/>
    <row r="4552" customFormat="1" ht="13" x14ac:dyDescent="0.15"/>
    <row r="4553" customFormat="1" ht="13" x14ac:dyDescent="0.15"/>
    <row r="4554" customFormat="1" ht="13" x14ac:dyDescent="0.15"/>
    <row r="4555" customFormat="1" ht="13" x14ac:dyDescent="0.15"/>
    <row r="4556" customFormat="1" ht="13" x14ac:dyDescent="0.15"/>
    <row r="4557" customFormat="1" ht="13" x14ac:dyDescent="0.15"/>
    <row r="4558" customFormat="1" ht="13" x14ac:dyDescent="0.15"/>
    <row r="4559" customFormat="1" ht="13" x14ac:dyDescent="0.15"/>
    <row r="4560" customFormat="1" ht="13" x14ac:dyDescent="0.15"/>
    <row r="4561" customFormat="1" ht="13" x14ac:dyDescent="0.15"/>
    <row r="4562" customFormat="1" ht="13" x14ac:dyDescent="0.15"/>
    <row r="4563" customFormat="1" ht="13" x14ac:dyDescent="0.15"/>
    <row r="4564" customFormat="1" ht="13" x14ac:dyDescent="0.15"/>
    <row r="4565" customFormat="1" ht="13" x14ac:dyDescent="0.15"/>
    <row r="4566" customFormat="1" ht="13" x14ac:dyDescent="0.15"/>
    <row r="4567" customFormat="1" ht="13" x14ac:dyDescent="0.15"/>
    <row r="4568" customFormat="1" ht="13" x14ac:dyDescent="0.15"/>
    <row r="4569" customFormat="1" ht="13" x14ac:dyDescent="0.15"/>
    <row r="4570" customFormat="1" ht="13" x14ac:dyDescent="0.15"/>
    <row r="4571" customFormat="1" ht="13" x14ac:dyDescent="0.15"/>
    <row r="4572" customFormat="1" ht="13" x14ac:dyDescent="0.15"/>
    <row r="4573" customFormat="1" ht="13" x14ac:dyDescent="0.15"/>
    <row r="4574" customFormat="1" ht="13" x14ac:dyDescent="0.15"/>
    <row r="4575" customFormat="1" ht="13" x14ac:dyDescent="0.15"/>
    <row r="4576" customFormat="1" ht="13" x14ac:dyDescent="0.15"/>
    <row r="4577" customFormat="1" ht="13" x14ac:dyDescent="0.15"/>
    <row r="4578" customFormat="1" ht="13" x14ac:dyDescent="0.15"/>
    <row r="4579" customFormat="1" ht="13" x14ac:dyDescent="0.15"/>
    <row r="4580" customFormat="1" ht="13" x14ac:dyDescent="0.15"/>
    <row r="4581" customFormat="1" ht="13" x14ac:dyDescent="0.15"/>
    <row r="4582" customFormat="1" ht="13" x14ac:dyDescent="0.15"/>
    <row r="4583" customFormat="1" ht="13" x14ac:dyDescent="0.15"/>
    <row r="4584" customFormat="1" ht="13" x14ac:dyDescent="0.15"/>
    <row r="4585" customFormat="1" ht="13" x14ac:dyDescent="0.15"/>
    <row r="4586" customFormat="1" ht="13" x14ac:dyDescent="0.15"/>
    <row r="4587" customFormat="1" ht="13" x14ac:dyDescent="0.15"/>
    <row r="4588" customFormat="1" ht="13" x14ac:dyDescent="0.15"/>
    <row r="4589" customFormat="1" ht="13" x14ac:dyDescent="0.15"/>
    <row r="4590" customFormat="1" ht="13" x14ac:dyDescent="0.15"/>
    <row r="4591" customFormat="1" ht="13" x14ac:dyDescent="0.15"/>
    <row r="4592" customFormat="1" ht="13" x14ac:dyDescent="0.15"/>
    <row r="4593" customFormat="1" ht="13" x14ac:dyDescent="0.15"/>
    <row r="4594" customFormat="1" ht="13" x14ac:dyDescent="0.15"/>
    <row r="4595" customFormat="1" ht="13" x14ac:dyDescent="0.15"/>
    <row r="4596" customFormat="1" ht="13" x14ac:dyDescent="0.15"/>
    <row r="4597" customFormat="1" ht="13" x14ac:dyDescent="0.15"/>
    <row r="4598" customFormat="1" ht="13" x14ac:dyDescent="0.15"/>
    <row r="4599" customFormat="1" ht="13" x14ac:dyDescent="0.15"/>
    <row r="4600" customFormat="1" ht="13" x14ac:dyDescent="0.15"/>
    <row r="4601" customFormat="1" ht="13" x14ac:dyDescent="0.15"/>
    <row r="4602" customFormat="1" ht="13" x14ac:dyDescent="0.15"/>
    <row r="4603" customFormat="1" ht="13" x14ac:dyDescent="0.15"/>
    <row r="4604" customFormat="1" ht="13" x14ac:dyDescent="0.15"/>
    <row r="4605" customFormat="1" ht="13" x14ac:dyDescent="0.15"/>
    <row r="4606" customFormat="1" ht="13" x14ac:dyDescent="0.15"/>
    <row r="4607" customFormat="1" ht="13" x14ac:dyDescent="0.15"/>
    <row r="4608" customFormat="1" ht="13" x14ac:dyDescent="0.15"/>
    <row r="4609" customFormat="1" ht="13" x14ac:dyDescent="0.15"/>
    <row r="4610" customFormat="1" ht="13" x14ac:dyDescent="0.15"/>
    <row r="4611" customFormat="1" ht="13" x14ac:dyDescent="0.15"/>
    <row r="4612" customFormat="1" ht="13" x14ac:dyDescent="0.15"/>
    <row r="4613" customFormat="1" ht="13" x14ac:dyDescent="0.15"/>
    <row r="4614" customFormat="1" ht="13" x14ac:dyDescent="0.15"/>
    <row r="4615" customFormat="1" ht="13" x14ac:dyDescent="0.15"/>
    <row r="4616" customFormat="1" ht="13" x14ac:dyDescent="0.15"/>
    <row r="4617" customFormat="1" ht="13" x14ac:dyDescent="0.15"/>
    <row r="4618" customFormat="1" ht="13" x14ac:dyDescent="0.15"/>
    <row r="4619" customFormat="1" ht="13" x14ac:dyDescent="0.15"/>
    <row r="4620" customFormat="1" ht="13" x14ac:dyDescent="0.15"/>
    <row r="4621" customFormat="1" ht="13" x14ac:dyDescent="0.15"/>
    <row r="4622" customFormat="1" ht="13" x14ac:dyDescent="0.15"/>
    <row r="4623" customFormat="1" ht="13" x14ac:dyDescent="0.15"/>
    <row r="4624" customFormat="1" ht="13" x14ac:dyDescent="0.15"/>
    <row r="4625" customFormat="1" ht="13" x14ac:dyDescent="0.15"/>
    <row r="4626" customFormat="1" ht="13" x14ac:dyDescent="0.15"/>
    <row r="4627" customFormat="1" ht="13" x14ac:dyDescent="0.15"/>
    <row r="4628" customFormat="1" ht="13" x14ac:dyDescent="0.15"/>
    <row r="4629" customFormat="1" ht="13" x14ac:dyDescent="0.15"/>
    <row r="4630" customFormat="1" ht="13" x14ac:dyDescent="0.15"/>
    <row r="4631" customFormat="1" ht="13" x14ac:dyDescent="0.15"/>
    <row r="4632" customFormat="1" ht="13" x14ac:dyDescent="0.15"/>
    <row r="4633" customFormat="1" ht="13" x14ac:dyDescent="0.15"/>
    <row r="4634" customFormat="1" ht="13" x14ac:dyDescent="0.15"/>
    <row r="4635" customFormat="1" ht="13" x14ac:dyDescent="0.15"/>
    <row r="4636" customFormat="1" ht="13" x14ac:dyDescent="0.15"/>
    <row r="4637" customFormat="1" ht="13" x14ac:dyDescent="0.15"/>
    <row r="4638" customFormat="1" ht="13" x14ac:dyDescent="0.15"/>
    <row r="4639" customFormat="1" ht="13" x14ac:dyDescent="0.15"/>
    <row r="4640" customFormat="1" ht="13" x14ac:dyDescent="0.15"/>
    <row r="4641" customFormat="1" ht="13" x14ac:dyDescent="0.15"/>
    <row r="4642" customFormat="1" ht="13" x14ac:dyDescent="0.15"/>
    <row r="4643" customFormat="1" ht="13" x14ac:dyDescent="0.15"/>
    <row r="4644" customFormat="1" ht="13" x14ac:dyDescent="0.15"/>
    <row r="4645" customFormat="1" ht="13" x14ac:dyDescent="0.15"/>
    <row r="4646" customFormat="1" ht="13" x14ac:dyDescent="0.15"/>
    <row r="4647" customFormat="1" ht="13" x14ac:dyDescent="0.15"/>
    <row r="4648" customFormat="1" ht="13" x14ac:dyDescent="0.15"/>
    <row r="4649" customFormat="1" ht="13" x14ac:dyDescent="0.15"/>
    <row r="4650" customFormat="1" ht="13" x14ac:dyDescent="0.15"/>
    <row r="4651" customFormat="1" ht="13" x14ac:dyDescent="0.15"/>
    <row r="4652" customFormat="1" ht="13" x14ac:dyDescent="0.15"/>
    <row r="4653" customFormat="1" ht="13" x14ac:dyDescent="0.15"/>
    <row r="4654" customFormat="1" ht="13" x14ac:dyDescent="0.15"/>
    <row r="4655" customFormat="1" ht="13" x14ac:dyDescent="0.15"/>
    <row r="4656" customFormat="1" ht="13" x14ac:dyDescent="0.15"/>
    <row r="4657" customFormat="1" ht="13" x14ac:dyDescent="0.15"/>
    <row r="4658" customFormat="1" ht="13" x14ac:dyDescent="0.15"/>
    <row r="4659" customFormat="1" ht="13" x14ac:dyDescent="0.15"/>
    <row r="4660" customFormat="1" ht="13" x14ac:dyDescent="0.15"/>
    <row r="4661" customFormat="1" ht="13" x14ac:dyDescent="0.15"/>
    <row r="4662" customFormat="1" ht="13" x14ac:dyDescent="0.15"/>
    <row r="4663" customFormat="1" ht="13" x14ac:dyDescent="0.15"/>
    <row r="4664" customFormat="1" ht="13" x14ac:dyDescent="0.15"/>
    <row r="4665" customFormat="1" ht="13" x14ac:dyDescent="0.15"/>
    <row r="4666" customFormat="1" ht="13" x14ac:dyDescent="0.15"/>
    <row r="4667" customFormat="1" ht="13" x14ac:dyDescent="0.15"/>
    <row r="4668" customFormat="1" ht="13" x14ac:dyDescent="0.15"/>
    <row r="4669" customFormat="1" ht="13" x14ac:dyDescent="0.15"/>
    <row r="4670" customFormat="1" ht="13" x14ac:dyDescent="0.15"/>
    <row r="4671" customFormat="1" ht="13" x14ac:dyDescent="0.15"/>
    <row r="4672" customFormat="1" ht="13" x14ac:dyDescent="0.15"/>
    <row r="4673" customFormat="1" ht="13" x14ac:dyDescent="0.15"/>
    <row r="4674" customFormat="1" ht="13" x14ac:dyDescent="0.15"/>
    <row r="4675" customFormat="1" ht="13" x14ac:dyDescent="0.15"/>
    <row r="4676" customFormat="1" ht="13" x14ac:dyDescent="0.15"/>
    <row r="4677" customFormat="1" ht="13" x14ac:dyDescent="0.15"/>
    <row r="4678" customFormat="1" ht="13" x14ac:dyDescent="0.15"/>
    <row r="4679" customFormat="1" ht="13" x14ac:dyDescent="0.15"/>
    <row r="4680" customFormat="1" ht="13" x14ac:dyDescent="0.15"/>
    <row r="4681" customFormat="1" ht="13" x14ac:dyDescent="0.15"/>
    <row r="4682" customFormat="1" ht="13" x14ac:dyDescent="0.15"/>
    <row r="4683" customFormat="1" ht="13" x14ac:dyDescent="0.15"/>
    <row r="4684" customFormat="1" ht="13" x14ac:dyDescent="0.15"/>
    <row r="4685" customFormat="1" ht="13" x14ac:dyDescent="0.15"/>
    <row r="4686" customFormat="1" ht="13" x14ac:dyDescent="0.15"/>
    <row r="4687" customFormat="1" ht="13" x14ac:dyDescent="0.15"/>
    <row r="4688" customFormat="1" ht="13" x14ac:dyDescent="0.15"/>
    <row r="4689" customFormat="1" ht="13" x14ac:dyDescent="0.15"/>
    <row r="4690" customFormat="1" ht="13" x14ac:dyDescent="0.15"/>
    <row r="4691" customFormat="1" ht="13" x14ac:dyDescent="0.15"/>
    <row r="4692" customFormat="1" ht="13" x14ac:dyDescent="0.15"/>
    <row r="4693" customFormat="1" ht="13" x14ac:dyDescent="0.15"/>
    <row r="4694" customFormat="1" ht="13" x14ac:dyDescent="0.15"/>
    <row r="4695" customFormat="1" ht="13" x14ac:dyDescent="0.15"/>
    <row r="4696" customFormat="1" ht="13" x14ac:dyDescent="0.15"/>
    <row r="4697" customFormat="1" ht="13" x14ac:dyDescent="0.15"/>
    <row r="4698" customFormat="1" ht="13" x14ac:dyDescent="0.15"/>
    <row r="4699" customFormat="1" ht="13" x14ac:dyDescent="0.15"/>
    <row r="4700" customFormat="1" ht="13" x14ac:dyDescent="0.15"/>
    <row r="4701" customFormat="1" ht="13" x14ac:dyDescent="0.15"/>
    <row r="4702" customFormat="1" ht="13" x14ac:dyDescent="0.15"/>
    <row r="4703" customFormat="1" ht="13" x14ac:dyDescent="0.15"/>
    <row r="4704" customFormat="1" ht="13" x14ac:dyDescent="0.15"/>
    <row r="4705" customFormat="1" ht="13" x14ac:dyDescent="0.15"/>
    <row r="4706" customFormat="1" ht="13" x14ac:dyDescent="0.15"/>
    <row r="4707" customFormat="1" ht="13" x14ac:dyDescent="0.15"/>
    <row r="4708" customFormat="1" ht="13" x14ac:dyDescent="0.15"/>
    <row r="4709" customFormat="1" ht="13" x14ac:dyDescent="0.15"/>
    <row r="4710" customFormat="1" ht="13" x14ac:dyDescent="0.15"/>
    <row r="4711" customFormat="1" ht="13" x14ac:dyDescent="0.15"/>
    <row r="4712" customFormat="1" ht="13" x14ac:dyDescent="0.15"/>
    <row r="4713" customFormat="1" ht="13" x14ac:dyDescent="0.15"/>
    <row r="4714" customFormat="1" ht="13" x14ac:dyDescent="0.15"/>
    <row r="4715" customFormat="1" ht="13" x14ac:dyDescent="0.15"/>
    <row r="4716" customFormat="1" ht="13" x14ac:dyDescent="0.15"/>
    <row r="4717" customFormat="1" ht="13" x14ac:dyDescent="0.15"/>
    <row r="4718" customFormat="1" ht="13" x14ac:dyDescent="0.15"/>
    <row r="4719" customFormat="1" ht="13" x14ac:dyDescent="0.15"/>
    <row r="4720" customFormat="1" ht="13" x14ac:dyDescent="0.15"/>
    <row r="4721" customFormat="1" ht="13" x14ac:dyDescent="0.15"/>
    <row r="4722" customFormat="1" ht="13" x14ac:dyDescent="0.15"/>
    <row r="4723" customFormat="1" ht="13" x14ac:dyDescent="0.15"/>
    <row r="4724" customFormat="1" ht="13" x14ac:dyDescent="0.15"/>
    <row r="4725" customFormat="1" ht="13" x14ac:dyDescent="0.15"/>
    <row r="4726" customFormat="1" ht="13" x14ac:dyDescent="0.15"/>
    <row r="4727" customFormat="1" ht="13" x14ac:dyDescent="0.15"/>
    <row r="4728" customFormat="1" ht="13" x14ac:dyDescent="0.15"/>
    <row r="4729" customFormat="1" ht="13" x14ac:dyDescent="0.15"/>
    <row r="4730" customFormat="1" ht="13" x14ac:dyDescent="0.15"/>
    <row r="4731" customFormat="1" ht="13" x14ac:dyDescent="0.15"/>
    <row r="4732" customFormat="1" ht="13" x14ac:dyDescent="0.15"/>
    <row r="4733" customFormat="1" ht="13" x14ac:dyDescent="0.15"/>
    <row r="4734" customFormat="1" ht="13" x14ac:dyDescent="0.15"/>
    <row r="4735" customFormat="1" ht="13" x14ac:dyDescent="0.15"/>
    <row r="4736" customFormat="1" ht="13" x14ac:dyDescent="0.15"/>
    <row r="4737" customFormat="1" ht="13" x14ac:dyDescent="0.15"/>
    <row r="4738" customFormat="1" ht="13" x14ac:dyDescent="0.15"/>
    <row r="4739" customFormat="1" ht="13" x14ac:dyDescent="0.15"/>
    <row r="4740" customFormat="1" ht="13" x14ac:dyDescent="0.15"/>
    <row r="4741" customFormat="1" ht="13" x14ac:dyDescent="0.15"/>
    <row r="4742" customFormat="1" ht="13" x14ac:dyDescent="0.15"/>
    <row r="4743" customFormat="1" ht="13" x14ac:dyDescent="0.15"/>
    <row r="4744" customFormat="1" ht="13" x14ac:dyDescent="0.15"/>
    <row r="4745" customFormat="1" ht="13" x14ac:dyDescent="0.15"/>
    <row r="4746" customFormat="1" ht="13" x14ac:dyDescent="0.15"/>
    <row r="4747" customFormat="1" ht="13" x14ac:dyDescent="0.15"/>
    <row r="4748" customFormat="1" ht="13" x14ac:dyDescent="0.15"/>
    <row r="4749" customFormat="1" ht="13" x14ac:dyDescent="0.15"/>
    <row r="4750" customFormat="1" ht="13" x14ac:dyDescent="0.15"/>
    <row r="4751" customFormat="1" ht="13" x14ac:dyDescent="0.15"/>
    <row r="4752" customFormat="1" ht="13" x14ac:dyDescent="0.15"/>
    <row r="4753" customFormat="1" ht="13" x14ac:dyDescent="0.15"/>
    <row r="4754" customFormat="1" ht="13" x14ac:dyDescent="0.15"/>
    <row r="4755" customFormat="1" ht="13" x14ac:dyDescent="0.15"/>
    <row r="4756" customFormat="1" ht="13" x14ac:dyDescent="0.15"/>
    <row r="4757" customFormat="1" ht="13" x14ac:dyDescent="0.15"/>
    <row r="4758" customFormat="1" ht="13" x14ac:dyDescent="0.15"/>
    <row r="4759" customFormat="1" ht="13" x14ac:dyDescent="0.15"/>
    <row r="4760" customFormat="1" ht="13" x14ac:dyDescent="0.15"/>
    <row r="4761" customFormat="1" ht="13" x14ac:dyDescent="0.15"/>
    <row r="4762" customFormat="1" ht="13" x14ac:dyDescent="0.15"/>
    <row r="4763" customFormat="1" ht="13" x14ac:dyDescent="0.15"/>
    <row r="4764" customFormat="1" ht="13" x14ac:dyDescent="0.15"/>
    <row r="4765" customFormat="1" ht="13" x14ac:dyDescent="0.15"/>
    <row r="4766" customFormat="1" ht="13" x14ac:dyDescent="0.15"/>
    <row r="4767" customFormat="1" ht="13" x14ac:dyDescent="0.15"/>
    <row r="4768" customFormat="1" ht="13" x14ac:dyDescent="0.15"/>
    <row r="4769" customFormat="1" ht="13" x14ac:dyDescent="0.15"/>
    <row r="4770" customFormat="1" ht="13" x14ac:dyDescent="0.15"/>
    <row r="4771" customFormat="1" ht="13" x14ac:dyDescent="0.15"/>
    <row r="4772" customFormat="1" ht="13" x14ac:dyDescent="0.15"/>
    <row r="4773" customFormat="1" ht="13" x14ac:dyDescent="0.15"/>
    <row r="4774" customFormat="1" ht="13" x14ac:dyDescent="0.15"/>
    <row r="4775" customFormat="1" ht="13" x14ac:dyDescent="0.15"/>
    <row r="4776" customFormat="1" ht="13" x14ac:dyDescent="0.15"/>
    <row r="4777" customFormat="1" ht="13" x14ac:dyDescent="0.15"/>
    <row r="4778" customFormat="1" ht="13" x14ac:dyDescent="0.15"/>
    <row r="4779" customFormat="1" ht="13" x14ac:dyDescent="0.15"/>
    <row r="4780" customFormat="1" ht="13" x14ac:dyDescent="0.15"/>
    <row r="4781" customFormat="1" ht="13" x14ac:dyDescent="0.15"/>
    <row r="4782" customFormat="1" ht="13" x14ac:dyDescent="0.15"/>
    <row r="4783" customFormat="1" ht="13" x14ac:dyDescent="0.15"/>
    <row r="4784" customFormat="1" ht="13" x14ac:dyDescent="0.15"/>
    <row r="4785" customFormat="1" ht="13" x14ac:dyDescent="0.15"/>
    <row r="4786" customFormat="1" ht="13" x14ac:dyDescent="0.15"/>
    <row r="4787" customFormat="1" ht="13" x14ac:dyDescent="0.15"/>
    <row r="4788" customFormat="1" ht="13" x14ac:dyDescent="0.15"/>
    <row r="4789" customFormat="1" ht="13" x14ac:dyDescent="0.15"/>
    <row r="4790" customFormat="1" ht="13" x14ac:dyDescent="0.15"/>
    <row r="4791" customFormat="1" ht="13" x14ac:dyDescent="0.15"/>
    <row r="4792" customFormat="1" ht="13" x14ac:dyDescent="0.15"/>
    <row r="4793" customFormat="1" ht="13" x14ac:dyDescent="0.15"/>
    <row r="4794" customFormat="1" ht="13" x14ac:dyDescent="0.15"/>
    <row r="4795" customFormat="1" ht="13" x14ac:dyDescent="0.15"/>
    <row r="4796" customFormat="1" ht="13" x14ac:dyDescent="0.15"/>
    <row r="4797" customFormat="1" ht="13" x14ac:dyDescent="0.15"/>
    <row r="4798" customFormat="1" ht="13" x14ac:dyDescent="0.15"/>
    <row r="4799" customFormat="1" ht="13" x14ac:dyDescent="0.15"/>
    <row r="4800" customFormat="1" ht="13" x14ac:dyDescent="0.15"/>
    <row r="4801" customFormat="1" ht="13" x14ac:dyDescent="0.15"/>
    <row r="4802" customFormat="1" ht="13" x14ac:dyDescent="0.15"/>
    <row r="4803" customFormat="1" ht="13" x14ac:dyDescent="0.15"/>
    <row r="4804" customFormat="1" ht="13" x14ac:dyDescent="0.15"/>
    <row r="4805" customFormat="1" ht="13" x14ac:dyDescent="0.15"/>
    <row r="4806" customFormat="1" ht="13" x14ac:dyDescent="0.15"/>
    <row r="4807" customFormat="1" ht="13" x14ac:dyDescent="0.15"/>
    <row r="4808" customFormat="1" ht="13" x14ac:dyDescent="0.15"/>
    <row r="4809" customFormat="1" ht="13" x14ac:dyDescent="0.15"/>
    <row r="4810" customFormat="1" ht="13" x14ac:dyDescent="0.15"/>
    <row r="4811" customFormat="1" ht="13" x14ac:dyDescent="0.15"/>
    <row r="4812" customFormat="1" ht="13" x14ac:dyDescent="0.15"/>
    <row r="4813" customFormat="1" ht="13" x14ac:dyDescent="0.15"/>
    <row r="4814" customFormat="1" ht="13" x14ac:dyDescent="0.15"/>
    <row r="4815" customFormat="1" ht="13" x14ac:dyDescent="0.15"/>
    <row r="4816" customFormat="1" ht="13" x14ac:dyDescent="0.15"/>
    <row r="4817" customFormat="1" ht="13" x14ac:dyDescent="0.15"/>
    <row r="4818" customFormat="1" ht="13" x14ac:dyDescent="0.15"/>
    <row r="4819" customFormat="1" ht="13" x14ac:dyDescent="0.15"/>
    <row r="4820" customFormat="1" ht="13" x14ac:dyDescent="0.15"/>
    <row r="4821" customFormat="1" ht="13" x14ac:dyDescent="0.15"/>
    <row r="4822" customFormat="1" ht="13" x14ac:dyDescent="0.15"/>
    <row r="4823" customFormat="1" ht="13" x14ac:dyDescent="0.15"/>
    <row r="4824" customFormat="1" ht="13" x14ac:dyDescent="0.15"/>
    <row r="4825" customFormat="1" ht="13" x14ac:dyDescent="0.15"/>
    <row r="4826" customFormat="1" ht="13" x14ac:dyDescent="0.15"/>
    <row r="4827" customFormat="1" ht="13" x14ac:dyDescent="0.15"/>
    <row r="4828" customFormat="1" ht="13" x14ac:dyDescent="0.15"/>
    <row r="4829" customFormat="1" ht="13" x14ac:dyDescent="0.15"/>
    <row r="4830" customFormat="1" ht="13" x14ac:dyDescent="0.15"/>
    <row r="4831" customFormat="1" ht="13" x14ac:dyDescent="0.15"/>
    <row r="4832" customFormat="1" ht="13" x14ac:dyDescent="0.15"/>
    <row r="4833" customFormat="1" ht="13" x14ac:dyDescent="0.15"/>
    <row r="4834" customFormat="1" ht="13" x14ac:dyDescent="0.15"/>
    <row r="4835" customFormat="1" ht="13" x14ac:dyDescent="0.15"/>
    <row r="4836" customFormat="1" ht="13" x14ac:dyDescent="0.15"/>
    <row r="4837" customFormat="1" ht="13" x14ac:dyDescent="0.15"/>
    <row r="4838" customFormat="1" ht="13" x14ac:dyDescent="0.15"/>
    <row r="4839" customFormat="1" ht="13" x14ac:dyDescent="0.15"/>
    <row r="4840" customFormat="1" ht="13" x14ac:dyDescent="0.15"/>
    <row r="4841" customFormat="1" ht="13" x14ac:dyDescent="0.15"/>
    <row r="4842" customFormat="1" ht="13" x14ac:dyDescent="0.15"/>
    <row r="4843" customFormat="1" ht="13" x14ac:dyDescent="0.15"/>
    <row r="4844" customFormat="1" ht="13" x14ac:dyDescent="0.15"/>
    <row r="4845" customFormat="1" ht="13" x14ac:dyDescent="0.15"/>
    <row r="4846" customFormat="1" ht="13" x14ac:dyDescent="0.15"/>
    <row r="4847" customFormat="1" ht="13" x14ac:dyDescent="0.15"/>
    <row r="4848" customFormat="1" ht="13" x14ac:dyDescent="0.15"/>
    <row r="4849" customFormat="1" ht="13" x14ac:dyDescent="0.15"/>
    <row r="4850" customFormat="1" ht="13" x14ac:dyDescent="0.15"/>
    <row r="4851" customFormat="1" ht="13" x14ac:dyDescent="0.15"/>
    <row r="4852" customFormat="1" ht="13" x14ac:dyDescent="0.15"/>
    <row r="4853" customFormat="1" ht="13" x14ac:dyDescent="0.15"/>
    <row r="4854" customFormat="1" ht="13" x14ac:dyDescent="0.15"/>
    <row r="4855" customFormat="1" ht="13" x14ac:dyDescent="0.15"/>
    <row r="4856" customFormat="1" ht="13" x14ac:dyDescent="0.15"/>
    <row r="4857" customFormat="1" ht="13" x14ac:dyDescent="0.15"/>
    <row r="4858" customFormat="1" ht="13" x14ac:dyDescent="0.15"/>
    <row r="4859" customFormat="1" ht="13" x14ac:dyDescent="0.15"/>
    <row r="4860" customFormat="1" ht="13" x14ac:dyDescent="0.15"/>
    <row r="4861" customFormat="1" ht="13" x14ac:dyDescent="0.15"/>
    <row r="4862" customFormat="1" ht="13" x14ac:dyDescent="0.15"/>
    <row r="4863" customFormat="1" ht="13" x14ac:dyDescent="0.15"/>
    <row r="4864" customFormat="1" ht="13" x14ac:dyDescent="0.15"/>
    <row r="4865" customFormat="1" ht="13" x14ac:dyDescent="0.15"/>
    <row r="4866" customFormat="1" ht="13" x14ac:dyDescent="0.15"/>
    <row r="4867" customFormat="1" ht="13" x14ac:dyDescent="0.15"/>
    <row r="4868" customFormat="1" ht="13" x14ac:dyDescent="0.15"/>
    <row r="4869" customFormat="1" ht="13" x14ac:dyDescent="0.15"/>
    <row r="4870" customFormat="1" ht="13" x14ac:dyDescent="0.15"/>
    <row r="4871" customFormat="1" ht="13" x14ac:dyDescent="0.15"/>
    <row r="4872" customFormat="1" ht="13" x14ac:dyDescent="0.15"/>
    <row r="4873" customFormat="1" ht="13" x14ac:dyDescent="0.15"/>
    <row r="4874" customFormat="1" ht="13" x14ac:dyDescent="0.15"/>
    <row r="4875" customFormat="1" ht="13" x14ac:dyDescent="0.15"/>
    <row r="4876" customFormat="1" ht="13" x14ac:dyDescent="0.15"/>
    <row r="4877" customFormat="1" ht="13" x14ac:dyDescent="0.15"/>
    <row r="4878" customFormat="1" ht="13" x14ac:dyDescent="0.15"/>
    <row r="4879" customFormat="1" ht="13" x14ac:dyDescent="0.15"/>
    <row r="4880" customFormat="1" ht="13" x14ac:dyDescent="0.15"/>
    <row r="4881" customFormat="1" ht="13" x14ac:dyDescent="0.15"/>
    <row r="4882" customFormat="1" ht="13" x14ac:dyDescent="0.15"/>
    <row r="4883" customFormat="1" ht="13" x14ac:dyDescent="0.15"/>
    <row r="4884" customFormat="1" ht="13" x14ac:dyDescent="0.15"/>
    <row r="4885" customFormat="1" ht="13" x14ac:dyDescent="0.15"/>
    <row r="4886" customFormat="1" ht="13" x14ac:dyDescent="0.15"/>
    <row r="4887" customFormat="1" ht="13" x14ac:dyDescent="0.15"/>
    <row r="4888" customFormat="1" ht="13" x14ac:dyDescent="0.15"/>
    <row r="4889" customFormat="1" ht="13" x14ac:dyDescent="0.15"/>
    <row r="4890" customFormat="1" ht="13" x14ac:dyDescent="0.15"/>
    <row r="4891" customFormat="1" ht="13" x14ac:dyDescent="0.15"/>
    <row r="4892" customFormat="1" ht="13" x14ac:dyDescent="0.15"/>
    <row r="4893" customFormat="1" ht="13" x14ac:dyDescent="0.15"/>
    <row r="4894" customFormat="1" ht="13" x14ac:dyDescent="0.15"/>
    <row r="4895" customFormat="1" ht="13" x14ac:dyDescent="0.15"/>
    <row r="4896" customFormat="1" ht="13" x14ac:dyDescent="0.15"/>
    <row r="4897" customFormat="1" ht="13" x14ac:dyDescent="0.15"/>
    <row r="4898" customFormat="1" ht="13" x14ac:dyDescent="0.15"/>
    <row r="4899" customFormat="1" ht="13" x14ac:dyDescent="0.15"/>
    <row r="4900" customFormat="1" ht="13" x14ac:dyDescent="0.15"/>
    <row r="4901" customFormat="1" ht="13" x14ac:dyDescent="0.15"/>
    <row r="4902" customFormat="1" ht="13" x14ac:dyDescent="0.15"/>
    <row r="4903" customFormat="1" ht="13" x14ac:dyDescent="0.15"/>
    <row r="4904" customFormat="1" ht="13" x14ac:dyDescent="0.15"/>
    <row r="4905" customFormat="1" ht="13" x14ac:dyDescent="0.15"/>
    <row r="4906" customFormat="1" ht="13" x14ac:dyDescent="0.15"/>
    <row r="4907" customFormat="1" ht="13" x14ac:dyDescent="0.15"/>
    <row r="4908" customFormat="1" ht="13" x14ac:dyDescent="0.15"/>
    <row r="4909" customFormat="1" ht="13" x14ac:dyDescent="0.15"/>
    <row r="4910" customFormat="1" ht="13" x14ac:dyDescent="0.15"/>
    <row r="4911" customFormat="1" ht="13" x14ac:dyDescent="0.15"/>
    <row r="4912" customFormat="1" ht="13" x14ac:dyDescent="0.15"/>
    <row r="4913" customFormat="1" ht="13" x14ac:dyDescent="0.15"/>
    <row r="4914" customFormat="1" ht="13" x14ac:dyDescent="0.15"/>
    <row r="4915" customFormat="1" ht="13" x14ac:dyDescent="0.15"/>
    <row r="4916" customFormat="1" ht="13" x14ac:dyDescent="0.15"/>
    <row r="4917" customFormat="1" ht="13" x14ac:dyDescent="0.15"/>
    <row r="4918" customFormat="1" ht="13" x14ac:dyDescent="0.15"/>
    <row r="4919" customFormat="1" ht="13" x14ac:dyDescent="0.15"/>
    <row r="4920" customFormat="1" ht="13" x14ac:dyDescent="0.15"/>
    <row r="4921" customFormat="1" ht="13" x14ac:dyDescent="0.15"/>
    <row r="4922" customFormat="1" ht="13" x14ac:dyDescent="0.15"/>
    <row r="4923" customFormat="1" ht="13" x14ac:dyDescent="0.15"/>
    <row r="4924" customFormat="1" ht="13" x14ac:dyDescent="0.15"/>
    <row r="4925" customFormat="1" ht="13" x14ac:dyDescent="0.15"/>
    <row r="4926" customFormat="1" ht="13" x14ac:dyDescent="0.15"/>
    <row r="4927" customFormat="1" ht="13" x14ac:dyDescent="0.15"/>
    <row r="4928" customFormat="1" ht="13" x14ac:dyDescent="0.15"/>
    <row r="4929" customFormat="1" ht="13" x14ac:dyDescent="0.15"/>
    <row r="4930" customFormat="1" ht="13" x14ac:dyDescent="0.15"/>
    <row r="4931" customFormat="1" ht="13" x14ac:dyDescent="0.15"/>
    <row r="4932" customFormat="1" ht="13" x14ac:dyDescent="0.15"/>
    <row r="4933" customFormat="1" ht="13" x14ac:dyDescent="0.15"/>
    <row r="4934" customFormat="1" ht="13" x14ac:dyDescent="0.15"/>
    <row r="4935" customFormat="1" ht="13" x14ac:dyDescent="0.15"/>
    <row r="4936" customFormat="1" ht="13" x14ac:dyDescent="0.15"/>
    <row r="4937" customFormat="1" ht="13" x14ac:dyDescent="0.15"/>
    <row r="4938" customFormat="1" ht="13" x14ac:dyDescent="0.15"/>
    <row r="4939" customFormat="1" ht="13" x14ac:dyDescent="0.15"/>
    <row r="4940" customFormat="1" ht="13" x14ac:dyDescent="0.15"/>
    <row r="4941" customFormat="1" ht="13" x14ac:dyDescent="0.15"/>
    <row r="4942" customFormat="1" ht="13" x14ac:dyDescent="0.15"/>
    <row r="4943" customFormat="1" ht="13" x14ac:dyDescent="0.15"/>
    <row r="4944" customFormat="1" ht="13" x14ac:dyDescent="0.15"/>
    <row r="4945" customFormat="1" ht="13" x14ac:dyDescent="0.15"/>
    <row r="4946" customFormat="1" ht="13" x14ac:dyDescent="0.15"/>
    <row r="4947" customFormat="1" ht="13" x14ac:dyDescent="0.15"/>
    <row r="4948" customFormat="1" ht="13" x14ac:dyDescent="0.15"/>
    <row r="4949" customFormat="1" ht="13" x14ac:dyDescent="0.15"/>
    <row r="4950" customFormat="1" ht="13" x14ac:dyDescent="0.15"/>
    <row r="4951" customFormat="1" ht="13" x14ac:dyDescent="0.15"/>
    <row r="4952" customFormat="1" ht="13" x14ac:dyDescent="0.15"/>
    <row r="4953" customFormat="1" ht="13" x14ac:dyDescent="0.15"/>
    <row r="4954" customFormat="1" ht="13" x14ac:dyDescent="0.15"/>
    <row r="4955" customFormat="1" ht="13" x14ac:dyDescent="0.15"/>
    <row r="4956" customFormat="1" ht="13" x14ac:dyDescent="0.15"/>
    <row r="4957" customFormat="1" ht="13" x14ac:dyDescent="0.15"/>
    <row r="4958" customFormat="1" ht="13" x14ac:dyDescent="0.15"/>
    <row r="4959" customFormat="1" ht="13" x14ac:dyDescent="0.15"/>
    <row r="4960" customFormat="1" ht="13" x14ac:dyDescent="0.15"/>
    <row r="4961" customFormat="1" ht="13" x14ac:dyDescent="0.15"/>
    <row r="4962" customFormat="1" ht="13" x14ac:dyDescent="0.15"/>
    <row r="4963" customFormat="1" ht="13" x14ac:dyDescent="0.15"/>
    <row r="4964" customFormat="1" ht="13" x14ac:dyDescent="0.15"/>
    <row r="4965" customFormat="1" ht="13" x14ac:dyDescent="0.15"/>
    <row r="4966" customFormat="1" ht="13" x14ac:dyDescent="0.15"/>
    <row r="4967" customFormat="1" ht="13" x14ac:dyDescent="0.15"/>
    <row r="4968" customFormat="1" ht="13" x14ac:dyDescent="0.15"/>
    <row r="4969" customFormat="1" ht="13" x14ac:dyDescent="0.15"/>
    <row r="4970" customFormat="1" ht="13" x14ac:dyDescent="0.15"/>
    <row r="4971" customFormat="1" ht="13" x14ac:dyDescent="0.15"/>
    <row r="4972" customFormat="1" ht="13" x14ac:dyDescent="0.15"/>
    <row r="4973" customFormat="1" ht="13" x14ac:dyDescent="0.15"/>
    <row r="4974" customFormat="1" ht="13" x14ac:dyDescent="0.15"/>
    <row r="4975" customFormat="1" ht="13" x14ac:dyDescent="0.15"/>
    <row r="4976" customFormat="1" ht="13" x14ac:dyDescent="0.15"/>
    <row r="4977" customFormat="1" ht="13" x14ac:dyDescent="0.15"/>
    <row r="4978" customFormat="1" ht="13" x14ac:dyDescent="0.15"/>
    <row r="4979" customFormat="1" ht="13" x14ac:dyDescent="0.15"/>
    <row r="4980" customFormat="1" ht="13" x14ac:dyDescent="0.15"/>
    <row r="4981" customFormat="1" ht="13" x14ac:dyDescent="0.15"/>
    <row r="4982" customFormat="1" ht="13" x14ac:dyDescent="0.15"/>
    <row r="4983" customFormat="1" ht="13" x14ac:dyDescent="0.15"/>
    <row r="4984" customFormat="1" ht="13" x14ac:dyDescent="0.15"/>
    <row r="4985" customFormat="1" ht="13" x14ac:dyDescent="0.15"/>
    <row r="4986" customFormat="1" ht="13" x14ac:dyDescent="0.15"/>
    <row r="4987" customFormat="1" ht="13" x14ac:dyDescent="0.15"/>
    <row r="4988" customFormat="1" ht="13" x14ac:dyDescent="0.15"/>
    <row r="4989" customFormat="1" ht="13" x14ac:dyDescent="0.15"/>
    <row r="4990" customFormat="1" ht="13" x14ac:dyDescent="0.15"/>
    <row r="4991" customFormat="1" ht="13" x14ac:dyDescent="0.15"/>
    <row r="4992" customFormat="1" ht="13" x14ac:dyDescent="0.15"/>
    <row r="4993" customFormat="1" ht="13" x14ac:dyDescent="0.15"/>
    <row r="4994" customFormat="1" ht="13" x14ac:dyDescent="0.15"/>
    <row r="4995" customFormat="1" ht="13" x14ac:dyDescent="0.15"/>
    <row r="4996" customFormat="1" ht="13" x14ac:dyDescent="0.15"/>
    <row r="4997" customFormat="1" ht="13" x14ac:dyDescent="0.15"/>
    <row r="4998" customFormat="1" ht="13" x14ac:dyDescent="0.15"/>
    <row r="4999" customFormat="1" ht="13" x14ac:dyDescent="0.15"/>
    <row r="5000" customFormat="1" ht="13" x14ac:dyDescent="0.15"/>
    <row r="5001" customFormat="1" ht="13" x14ac:dyDescent="0.15"/>
    <row r="5002" customFormat="1" ht="13" x14ac:dyDescent="0.15"/>
    <row r="5003" customFormat="1" ht="13" x14ac:dyDescent="0.15"/>
    <row r="5004" customFormat="1" ht="13" x14ac:dyDescent="0.15"/>
    <row r="5005" customFormat="1" ht="13" x14ac:dyDescent="0.15"/>
    <row r="5006" customFormat="1" ht="13" x14ac:dyDescent="0.15"/>
    <row r="5007" customFormat="1" ht="13" x14ac:dyDescent="0.15"/>
    <row r="5008" customFormat="1" ht="13" x14ac:dyDescent="0.15"/>
    <row r="5009" customFormat="1" ht="13" x14ac:dyDescent="0.15"/>
    <row r="5010" customFormat="1" ht="13" x14ac:dyDescent="0.15"/>
    <row r="5011" customFormat="1" ht="13" x14ac:dyDescent="0.15"/>
    <row r="5012" customFormat="1" ht="13" x14ac:dyDescent="0.15"/>
    <row r="5013" customFormat="1" ht="13" x14ac:dyDescent="0.15"/>
    <row r="5014" customFormat="1" ht="13" x14ac:dyDescent="0.15"/>
    <row r="5015" customFormat="1" ht="13" x14ac:dyDescent="0.15"/>
    <row r="5016" customFormat="1" ht="13" x14ac:dyDescent="0.15"/>
    <row r="5017" customFormat="1" ht="13" x14ac:dyDescent="0.15"/>
    <row r="5018" customFormat="1" ht="13" x14ac:dyDescent="0.15"/>
    <row r="5019" customFormat="1" ht="13" x14ac:dyDescent="0.15"/>
    <row r="5020" customFormat="1" ht="13" x14ac:dyDescent="0.15"/>
    <row r="5021" customFormat="1" ht="13" x14ac:dyDescent="0.15"/>
    <row r="5022" customFormat="1" ht="13" x14ac:dyDescent="0.15"/>
    <row r="5023" customFormat="1" ht="13" x14ac:dyDescent="0.15"/>
    <row r="5024" customFormat="1" ht="13" x14ac:dyDescent="0.15"/>
    <row r="5025" customFormat="1" ht="13" x14ac:dyDescent="0.15"/>
    <row r="5026" customFormat="1" ht="13" x14ac:dyDescent="0.15"/>
    <row r="5027" customFormat="1" ht="13" x14ac:dyDescent="0.15"/>
    <row r="5028" customFormat="1" ht="13" x14ac:dyDescent="0.15"/>
    <row r="5029" customFormat="1" ht="13" x14ac:dyDescent="0.15"/>
    <row r="5030" customFormat="1" ht="13" x14ac:dyDescent="0.15"/>
    <row r="5031" customFormat="1" ht="13" x14ac:dyDescent="0.15"/>
    <row r="5032" customFormat="1" ht="13" x14ac:dyDescent="0.15"/>
    <row r="5033" customFormat="1" ht="13" x14ac:dyDescent="0.15"/>
    <row r="5034" customFormat="1" ht="13" x14ac:dyDescent="0.15"/>
    <row r="5035" customFormat="1" ht="13" x14ac:dyDescent="0.15"/>
    <row r="5036" customFormat="1" ht="13" x14ac:dyDescent="0.15"/>
    <row r="5037" customFormat="1" ht="13" x14ac:dyDescent="0.15"/>
    <row r="5038" customFormat="1" ht="13" x14ac:dyDescent="0.15"/>
    <row r="5039" customFormat="1" ht="13" x14ac:dyDescent="0.15"/>
    <row r="5040" customFormat="1" ht="13" x14ac:dyDescent="0.15"/>
    <row r="5041" customFormat="1" ht="13" x14ac:dyDescent="0.15"/>
    <row r="5042" customFormat="1" ht="13" x14ac:dyDescent="0.15"/>
    <row r="5043" customFormat="1" ht="13" x14ac:dyDescent="0.15"/>
    <row r="5044" customFormat="1" ht="13" x14ac:dyDescent="0.15"/>
    <row r="5045" customFormat="1" ht="13" x14ac:dyDescent="0.15"/>
    <row r="5046" customFormat="1" ht="13" x14ac:dyDescent="0.15"/>
    <row r="5047" customFormat="1" ht="13" x14ac:dyDescent="0.15"/>
    <row r="5048" customFormat="1" ht="13" x14ac:dyDescent="0.15"/>
    <row r="5049" customFormat="1" ht="13" x14ac:dyDescent="0.15"/>
    <row r="5050" customFormat="1" ht="13" x14ac:dyDescent="0.15"/>
    <row r="5051" customFormat="1" ht="13" x14ac:dyDescent="0.15"/>
    <row r="5052" customFormat="1" ht="13" x14ac:dyDescent="0.15"/>
    <row r="5053" customFormat="1" ht="13" x14ac:dyDescent="0.15"/>
    <row r="5054" customFormat="1" ht="13" x14ac:dyDescent="0.15"/>
    <row r="5055" customFormat="1" ht="13" x14ac:dyDescent="0.15"/>
    <row r="5056" customFormat="1" ht="13" x14ac:dyDescent="0.15"/>
    <row r="5057" customFormat="1" ht="13" x14ac:dyDescent="0.15"/>
    <row r="5058" customFormat="1" ht="13" x14ac:dyDescent="0.15"/>
    <row r="5059" customFormat="1" ht="13" x14ac:dyDescent="0.15"/>
    <row r="5060" customFormat="1" ht="13" x14ac:dyDescent="0.15"/>
    <row r="5061" customFormat="1" ht="13" x14ac:dyDescent="0.15"/>
    <row r="5062" customFormat="1" ht="13" x14ac:dyDescent="0.15"/>
    <row r="5063" customFormat="1" ht="13" x14ac:dyDescent="0.15"/>
    <row r="5064" customFormat="1" ht="13" x14ac:dyDescent="0.15"/>
    <row r="5065" customFormat="1" ht="13" x14ac:dyDescent="0.15"/>
    <row r="5066" customFormat="1" ht="13" x14ac:dyDescent="0.15"/>
    <row r="5067" customFormat="1" ht="13" x14ac:dyDescent="0.15"/>
    <row r="5068" customFormat="1" ht="13" x14ac:dyDescent="0.15"/>
    <row r="5069" customFormat="1" ht="13" x14ac:dyDescent="0.15"/>
    <row r="5070" customFormat="1" ht="13" x14ac:dyDescent="0.15"/>
    <row r="5071" customFormat="1" ht="13" x14ac:dyDescent="0.15"/>
    <row r="5072" customFormat="1" ht="13" x14ac:dyDescent="0.15"/>
    <row r="5073" customFormat="1" ht="13" x14ac:dyDescent="0.15"/>
    <row r="5074" customFormat="1" ht="13" x14ac:dyDescent="0.15"/>
    <row r="5075" customFormat="1" ht="13" x14ac:dyDescent="0.15"/>
    <row r="5076" customFormat="1" ht="13" x14ac:dyDescent="0.15"/>
    <row r="5077" customFormat="1" ht="13" x14ac:dyDescent="0.15"/>
    <row r="5078" customFormat="1" ht="13" x14ac:dyDescent="0.15"/>
    <row r="5079" customFormat="1" ht="13" x14ac:dyDescent="0.15"/>
    <row r="5080" customFormat="1" ht="13" x14ac:dyDescent="0.15"/>
    <row r="5081" customFormat="1" ht="13" x14ac:dyDescent="0.15"/>
    <row r="5082" customFormat="1" ht="13" x14ac:dyDescent="0.15"/>
    <row r="5083" customFormat="1" ht="13" x14ac:dyDescent="0.15"/>
    <row r="5084" customFormat="1" ht="13" x14ac:dyDescent="0.15"/>
    <row r="5085" customFormat="1" ht="13" x14ac:dyDescent="0.15"/>
    <row r="5086" customFormat="1" ht="13" x14ac:dyDescent="0.15"/>
    <row r="5087" customFormat="1" ht="13" x14ac:dyDescent="0.15"/>
    <row r="5088" customFormat="1" ht="13" x14ac:dyDescent="0.15"/>
    <row r="5089" customFormat="1" ht="13" x14ac:dyDescent="0.15"/>
    <row r="5090" customFormat="1" ht="13" x14ac:dyDescent="0.15"/>
    <row r="5091" customFormat="1" ht="13" x14ac:dyDescent="0.15"/>
    <row r="5092" customFormat="1" ht="13" x14ac:dyDescent="0.15"/>
    <row r="5093" customFormat="1" ht="13" x14ac:dyDescent="0.15"/>
    <row r="5094" customFormat="1" ht="13" x14ac:dyDescent="0.15"/>
    <row r="5095" customFormat="1" ht="13" x14ac:dyDescent="0.15"/>
    <row r="5096" customFormat="1" ht="13" x14ac:dyDescent="0.15"/>
    <row r="5097" customFormat="1" ht="13" x14ac:dyDescent="0.15"/>
    <row r="5098" customFormat="1" ht="13" x14ac:dyDescent="0.15"/>
    <row r="5099" customFormat="1" ht="13" x14ac:dyDescent="0.15"/>
    <row r="5100" customFormat="1" ht="13" x14ac:dyDescent="0.15"/>
    <row r="5101" customFormat="1" ht="13" x14ac:dyDescent="0.15"/>
    <row r="5102" customFormat="1" ht="13" x14ac:dyDescent="0.15"/>
    <row r="5103" customFormat="1" ht="13" x14ac:dyDescent="0.15"/>
    <row r="5104" customFormat="1" ht="13" x14ac:dyDescent="0.15"/>
    <row r="5105" customFormat="1" ht="13" x14ac:dyDescent="0.15"/>
    <row r="5106" customFormat="1" ht="13" x14ac:dyDescent="0.15"/>
    <row r="5107" customFormat="1" ht="13" x14ac:dyDescent="0.15"/>
    <row r="5108" customFormat="1" ht="13" x14ac:dyDescent="0.15"/>
    <row r="5109" customFormat="1" ht="13" x14ac:dyDescent="0.15"/>
    <row r="5110" customFormat="1" ht="13" x14ac:dyDescent="0.15"/>
    <row r="5111" customFormat="1" ht="13" x14ac:dyDescent="0.15"/>
    <row r="5112" customFormat="1" ht="13" x14ac:dyDescent="0.15"/>
    <row r="5113" customFormat="1" ht="13" x14ac:dyDescent="0.15"/>
    <row r="5114" customFormat="1" ht="13" x14ac:dyDescent="0.15"/>
    <row r="5115" customFormat="1" ht="13" x14ac:dyDescent="0.15"/>
    <row r="5116" customFormat="1" ht="13" x14ac:dyDescent="0.15"/>
    <row r="5117" customFormat="1" ht="13" x14ac:dyDescent="0.15"/>
    <row r="5118" customFormat="1" ht="13" x14ac:dyDescent="0.15"/>
    <row r="5119" customFormat="1" ht="13" x14ac:dyDescent="0.15"/>
    <row r="5120" customFormat="1" ht="13" x14ac:dyDescent="0.15"/>
    <row r="5121" customFormat="1" ht="13" x14ac:dyDescent="0.15"/>
    <row r="5122" customFormat="1" ht="13" x14ac:dyDescent="0.15"/>
    <row r="5123" customFormat="1" ht="13" x14ac:dyDescent="0.15"/>
    <row r="5124" customFormat="1" ht="13" x14ac:dyDescent="0.15"/>
    <row r="5125" customFormat="1" ht="13" x14ac:dyDescent="0.15"/>
    <row r="5126" customFormat="1" ht="13" x14ac:dyDescent="0.15"/>
    <row r="5127" customFormat="1" ht="13" x14ac:dyDescent="0.15"/>
    <row r="5128" customFormat="1" ht="13" x14ac:dyDescent="0.15"/>
    <row r="5129" customFormat="1" ht="13" x14ac:dyDescent="0.15"/>
    <row r="5130" customFormat="1" ht="13" x14ac:dyDescent="0.15"/>
    <row r="5131" customFormat="1" ht="13" x14ac:dyDescent="0.15"/>
    <row r="5132" customFormat="1" ht="13" x14ac:dyDescent="0.15"/>
    <row r="5133" customFormat="1" ht="13" x14ac:dyDescent="0.15"/>
    <row r="5134" customFormat="1" ht="13" x14ac:dyDescent="0.15"/>
    <row r="5135" customFormat="1" ht="13" x14ac:dyDescent="0.15"/>
    <row r="5136" customFormat="1" ht="13" x14ac:dyDescent="0.15"/>
    <row r="5137" customFormat="1" ht="13" x14ac:dyDescent="0.15"/>
    <row r="5138" customFormat="1" ht="13" x14ac:dyDescent="0.15"/>
    <row r="5139" customFormat="1" ht="13" x14ac:dyDescent="0.15"/>
    <row r="5140" customFormat="1" ht="13" x14ac:dyDescent="0.15"/>
    <row r="5141" customFormat="1" ht="13" x14ac:dyDescent="0.15"/>
    <row r="5142" customFormat="1" ht="13" x14ac:dyDescent="0.15"/>
    <row r="5143" customFormat="1" ht="13" x14ac:dyDescent="0.15"/>
    <row r="5144" customFormat="1" ht="13" x14ac:dyDescent="0.15"/>
    <row r="5145" customFormat="1" ht="13" x14ac:dyDescent="0.15"/>
    <row r="5146" customFormat="1" ht="13" x14ac:dyDescent="0.15"/>
    <row r="5147" customFormat="1" ht="13" x14ac:dyDescent="0.15"/>
    <row r="5148" customFormat="1" ht="13" x14ac:dyDescent="0.15"/>
    <row r="5149" customFormat="1" ht="13" x14ac:dyDescent="0.15"/>
    <row r="5150" customFormat="1" ht="13" x14ac:dyDescent="0.15"/>
    <row r="5151" customFormat="1" ht="13" x14ac:dyDescent="0.15"/>
    <row r="5152" customFormat="1" ht="13" x14ac:dyDescent="0.15"/>
    <row r="5153" customFormat="1" ht="13" x14ac:dyDescent="0.15"/>
    <row r="5154" customFormat="1" ht="13" x14ac:dyDescent="0.15"/>
    <row r="5155" customFormat="1" ht="13" x14ac:dyDescent="0.15"/>
    <row r="5156" customFormat="1" ht="13" x14ac:dyDescent="0.15"/>
    <row r="5157" customFormat="1" ht="13" x14ac:dyDescent="0.15"/>
    <row r="5158" customFormat="1" ht="13" x14ac:dyDescent="0.15"/>
    <row r="5159" customFormat="1" ht="13" x14ac:dyDescent="0.15"/>
    <row r="5160" customFormat="1" ht="13" x14ac:dyDescent="0.15"/>
    <row r="5161" customFormat="1" ht="13" x14ac:dyDescent="0.15"/>
    <row r="5162" customFormat="1" ht="13" x14ac:dyDescent="0.15"/>
    <row r="5163" customFormat="1" ht="13" x14ac:dyDescent="0.15"/>
    <row r="5164" customFormat="1" ht="13" x14ac:dyDescent="0.15"/>
    <row r="5165" customFormat="1" ht="13" x14ac:dyDescent="0.15"/>
    <row r="5166" customFormat="1" ht="13" x14ac:dyDescent="0.15"/>
    <row r="5167" customFormat="1" ht="13" x14ac:dyDescent="0.15"/>
    <row r="5168" customFormat="1" ht="13" x14ac:dyDescent="0.15"/>
    <row r="5169" customFormat="1" ht="13" x14ac:dyDescent="0.15"/>
    <row r="5170" customFormat="1" ht="13" x14ac:dyDescent="0.15"/>
    <row r="5171" customFormat="1" ht="13" x14ac:dyDescent="0.15"/>
    <row r="5172" customFormat="1" ht="13" x14ac:dyDescent="0.15"/>
    <row r="5173" customFormat="1" ht="13" x14ac:dyDescent="0.15"/>
    <row r="5174" customFormat="1" ht="13" x14ac:dyDescent="0.15"/>
    <row r="5175" customFormat="1" ht="13" x14ac:dyDescent="0.15"/>
    <row r="5176" customFormat="1" ht="13" x14ac:dyDescent="0.15"/>
    <row r="5177" customFormat="1" ht="13" x14ac:dyDescent="0.15"/>
    <row r="5178" customFormat="1" ht="13" x14ac:dyDescent="0.15"/>
    <row r="5179" customFormat="1" ht="13" x14ac:dyDescent="0.15"/>
    <row r="5180" customFormat="1" ht="13" x14ac:dyDescent="0.15"/>
    <row r="5181" customFormat="1" ht="13" x14ac:dyDescent="0.15"/>
    <row r="5182" customFormat="1" ht="13" x14ac:dyDescent="0.15"/>
    <row r="5183" customFormat="1" ht="13" x14ac:dyDescent="0.15"/>
    <row r="5184" customFormat="1" ht="13" x14ac:dyDescent="0.15"/>
    <row r="5185" customFormat="1" ht="13" x14ac:dyDescent="0.15"/>
    <row r="5186" customFormat="1" ht="13" x14ac:dyDescent="0.15"/>
    <row r="5187" customFormat="1" ht="13" x14ac:dyDescent="0.15"/>
    <row r="5188" customFormat="1" ht="13" x14ac:dyDescent="0.15"/>
    <row r="5189" customFormat="1" ht="13" x14ac:dyDescent="0.15"/>
    <row r="5190" customFormat="1" ht="13" x14ac:dyDescent="0.15"/>
    <row r="5191" customFormat="1" ht="13" x14ac:dyDescent="0.15"/>
    <row r="5192" customFormat="1" ht="13" x14ac:dyDescent="0.15"/>
    <row r="5193" customFormat="1" ht="13" x14ac:dyDescent="0.15"/>
    <row r="5194" customFormat="1" ht="13" x14ac:dyDescent="0.15"/>
    <row r="5195" customFormat="1" ht="13" x14ac:dyDescent="0.15"/>
    <row r="5196" customFormat="1" ht="13" x14ac:dyDescent="0.15"/>
    <row r="5197" customFormat="1" ht="13" x14ac:dyDescent="0.15"/>
    <row r="5198" customFormat="1" ht="13" x14ac:dyDescent="0.15"/>
    <row r="5199" customFormat="1" ht="13" x14ac:dyDescent="0.15"/>
    <row r="5200" customFormat="1" ht="13" x14ac:dyDescent="0.15"/>
    <row r="5201" customFormat="1" ht="13" x14ac:dyDescent="0.15"/>
    <row r="5202" customFormat="1" ht="13" x14ac:dyDescent="0.15"/>
    <row r="5203" customFormat="1" ht="13" x14ac:dyDescent="0.15"/>
    <row r="5204" customFormat="1" ht="13" x14ac:dyDescent="0.15"/>
    <row r="5205" customFormat="1" ht="13" x14ac:dyDescent="0.15"/>
    <row r="5206" customFormat="1" ht="13" x14ac:dyDescent="0.15"/>
    <row r="5207" customFormat="1" ht="13" x14ac:dyDescent="0.15"/>
    <row r="5208" customFormat="1" ht="13" x14ac:dyDescent="0.15"/>
    <row r="5209" customFormat="1" ht="13" x14ac:dyDescent="0.15"/>
    <row r="5210" customFormat="1" ht="13" x14ac:dyDescent="0.15"/>
    <row r="5211" customFormat="1" ht="13" x14ac:dyDescent="0.15"/>
    <row r="5212" customFormat="1" ht="13" x14ac:dyDescent="0.15"/>
    <row r="5213" customFormat="1" ht="13" x14ac:dyDescent="0.15"/>
    <row r="5214" customFormat="1" ht="13" x14ac:dyDescent="0.15"/>
    <row r="5215" customFormat="1" ht="13" x14ac:dyDescent="0.15"/>
    <row r="5216" customFormat="1" ht="13" x14ac:dyDescent="0.15"/>
    <row r="5217" customFormat="1" ht="13" x14ac:dyDescent="0.15"/>
    <row r="5218" customFormat="1" ht="13" x14ac:dyDescent="0.15"/>
    <row r="5219" customFormat="1" ht="13" x14ac:dyDescent="0.15"/>
    <row r="5220" customFormat="1" ht="13" x14ac:dyDescent="0.15"/>
    <row r="5221" customFormat="1" ht="13" x14ac:dyDescent="0.15"/>
    <row r="5222" customFormat="1" ht="13" x14ac:dyDescent="0.15"/>
    <row r="5223" customFormat="1" ht="13" x14ac:dyDescent="0.15"/>
    <row r="5224" customFormat="1" ht="13" x14ac:dyDescent="0.15"/>
    <row r="5225" customFormat="1" ht="13" x14ac:dyDescent="0.15"/>
    <row r="5226" customFormat="1" ht="13" x14ac:dyDescent="0.15"/>
    <row r="5227" customFormat="1" ht="13" x14ac:dyDescent="0.15"/>
    <row r="5228" customFormat="1" ht="13" x14ac:dyDescent="0.15"/>
    <row r="5229" customFormat="1" ht="13" x14ac:dyDescent="0.15"/>
    <row r="5230" customFormat="1" ht="13" x14ac:dyDescent="0.15"/>
    <row r="5231" customFormat="1" ht="13" x14ac:dyDescent="0.15"/>
    <row r="5232" customFormat="1" ht="13" x14ac:dyDescent="0.15"/>
    <row r="5233" customFormat="1" ht="13" x14ac:dyDescent="0.15"/>
    <row r="5234" customFormat="1" ht="13" x14ac:dyDescent="0.15"/>
    <row r="5235" customFormat="1" ht="13" x14ac:dyDescent="0.15"/>
    <row r="5236" customFormat="1" ht="13" x14ac:dyDescent="0.15"/>
    <row r="5237" customFormat="1" ht="13" x14ac:dyDescent="0.15"/>
    <row r="5238" customFormat="1" ht="13" x14ac:dyDescent="0.15"/>
    <row r="5239" customFormat="1" ht="13" x14ac:dyDescent="0.15"/>
    <row r="5240" customFormat="1" ht="13" x14ac:dyDescent="0.15"/>
    <row r="5241" customFormat="1" ht="13" x14ac:dyDescent="0.15"/>
    <row r="5242" customFormat="1" ht="13" x14ac:dyDescent="0.15"/>
    <row r="5243" customFormat="1" ht="13" x14ac:dyDescent="0.15"/>
    <row r="5244" customFormat="1" ht="13" x14ac:dyDescent="0.15"/>
    <row r="5245" customFormat="1" ht="13" x14ac:dyDescent="0.15"/>
    <row r="5246" customFormat="1" ht="13" x14ac:dyDescent="0.15"/>
    <row r="5247" customFormat="1" ht="13" x14ac:dyDescent="0.15"/>
    <row r="5248" customFormat="1" ht="13" x14ac:dyDescent="0.15"/>
    <row r="5249" customFormat="1" ht="13" x14ac:dyDescent="0.15"/>
    <row r="5250" customFormat="1" ht="13" x14ac:dyDescent="0.15"/>
    <row r="5251" customFormat="1" ht="13" x14ac:dyDescent="0.15"/>
    <row r="5252" customFormat="1" ht="13" x14ac:dyDescent="0.15"/>
    <row r="5253" customFormat="1" ht="13" x14ac:dyDescent="0.15"/>
    <row r="5254" customFormat="1" ht="13" x14ac:dyDescent="0.15"/>
    <row r="5255" customFormat="1" ht="13" x14ac:dyDescent="0.15"/>
    <row r="5256" customFormat="1" ht="13" x14ac:dyDescent="0.15"/>
    <row r="5257" customFormat="1" ht="13" x14ac:dyDescent="0.15"/>
    <row r="5258" customFormat="1" ht="13" x14ac:dyDescent="0.15"/>
    <row r="5259" customFormat="1" ht="13" x14ac:dyDescent="0.15"/>
    <row r="5260" customFormat="1" ht="13" x14ac:dyDescent="0.15"/>
    <row r="5261" customFormat="1" ht="13" x14ac:dyDescent="0.15"/>
    <row r="5262" customFormat="1" ht="13" x14ac:dyDescent="0.15"/>
    <row r="5263" customFormat="1" ht="13" x14ac:dyDescent="0.15"/>
    <row r="5264" customFormat="1" ht="13" x14ac:dyDescent="0.15"/>
    <row r="5265" customFormat="1" ht="13" x14ac:dyDescent="0.15"/>
    <row r="5266" customFormat="1" ht="13" x14ac:dyDescent="0.15"/>
    <row r="5267" customFormat="1" ht="13" x14ac:dyDescent="0.15"/>
    <row r="5268" customFormat="1" ht="13" x14ac:dyDescent="0.15"/>
    <row r="5269" customFormat="1" ht="13" x14ac:dyDescent="0.15"/>
    <row r="5270" customFormat="1" ht="13" x14ac:dyDescent="0.15"/>
    <row r="5271" customFormat="1" ht="13" x14ac:dyDescent="0.15"/>
    <row r="5272" customFormat="1" ht="13" x14ac:dyDescent="0.15"/>
    <row r="5273" customFormat="1" ht="13" x14ac:dyDescent="0.15"/>
    <row r="5274" customFormat="1" ht="13" x14ac:dyDescent="0.15"/>
    <row r="5275" customFormat="1" ht="13" x14ac:dyDescent="0.15"/>
    <row r="5276" customFormat="1" ht="13" x14ac:dyDescent="0.15"/>
    <row r="5277" customFormat="1" ht="13" x14ac:dyDescent="0.15"/>
    <row r="5278" customFormat="1" ht="13" x14ac:dyDescent="0.15"/>
    <row r="5279" customFormat="1" ht="13" x14ac:dyDescent="0.15"/>
    <row r="5280" customFormat="1" ht="13" x14ac:dyDescent="0.15"/>
    <row r="5281" customFormat="1" ht="13" x14ac:dyDescent="0.15"/>
    <row r="5282" customFormat="1" ht="13" x14ac:dyDescent="0.15"/>
    <row r="5283" customFormat="1" ht="13" x14ac:dyDescent="0.15"/>
    <row r="5284" customFormat="1" ht="13" x14ac:dyDescent="0.15"/>
    <row r="5285" customFormat="1" ht="13" x14ac:dyDescent="0.15"/>
    <row r="5286" customFormat="1" ht="13" x14ac:dyDescent="0.15"/>
    <row r="5287" customFormat="1" ht="13" x14ac:dyDescent="0.15"/>
    <row r="5288" customFormat="1" ht="13" x14ac:dyDescent="0.15"/>
    <row r="5289" customFormat="1" ht="13" x14ac:dyDescent="0.15"/>
    <row r="5290" customFormat="1" ht="13" x14ac:dyDescent="0.15"/>
    <row r="5291" customFormat="1" ht="13" x14ac:dyDescent="0.15"/>
    <row r="5292" customFormat="1" ht="13" x14ac:dyDescent="0.15"/>
    <row r="5293" customFormat="1" ht="13" x14ac:dyDescent="0.15"/>
    <row r="5294" customFormat="1" ht="13" x14ac:dyDescent="0.15"/>
    <row r="5295" customFormat="1" ht="13" x14ac:dyDescent="0.15"/>
    <row r="5296" customFormat="1" ht="13" x14ac:dyDescent="0.15"/>
    <row r="5297" customFormat="1" ht="13" x14ac:dyDescent="0.15"/>
    <row r="5298" customFormat="1" ht="13" x14ac:dyDescent="0.15"/>
    <row r="5299" customFormat="1" ht="13" x14ac:dyDescent="0.15"/>
    <row r="5300" customFormat="1" ht="13" x14ac:dyDescent="0.15"/>
    <row r="5301" customFormat="1" ht="13" x14ac:dyDescent="0.15"/>
    <row r="5302" customFormat="1" ht="13" x14ac:dyDescent="0.15"/>
    <row r="5303" customFormat="1" ht="13" x14ac:dyDescent="0.15"/>
    <row r="5304" customFormat="1" ht="13" x14ac:dyDescent="0.15"/>
    <row r="5305" customFormat="1" ht="13" x14ac:dyDescent="0.15"/>
    <row r="5306" customFormat="1" ht="13" x14ac:dyDescent="0.15"/>
    <row r="5307" customFormat="1" ht="13" x14ac:dyDescent="0.15"/>
    <row r="5308" customFormat="1" ht="13" x14ac:dyDescent="0.15"/>
    <row r="5309" customFormat="1" ht="13" x14ac:dyDescent="0.15"/>
    <row r="5310" customFormat="1" ht="13" x14ac:dyDescent="0.15"/>
    <row r="5311" customFormat="1" ht="13" x14ac:dyDescent="0.15"/>
    <row r="5312" customFormat="1" ht="13" x14ac:dyDescent="0.15"/>
    <row r="5313" customFormat="1" ht="13" x14ac:dyDescent="0.15"/>
    <row r="5314" customFormat="1" ht="13" x14ac:dyDescent="0.15"/>
    <row r="5315" customFormat="1" ht="13" x14ac:dyDescent="0.15"/>
    <row r="5316" customFormat="1" ht="13" x14ac:dyDescent="0.15"/>
    <row r="5317" customFormat="1" ht="13" x14ac:dyDescent="0.15"/>
    <row r="5318" customFormat="1" ht="13" x14ac:dyDescent="0.15"/>
    <row r="5319" customFormat="1" ht="13" x14ac:dyDescent="0.15"/>
    <row r="5320" customFormat="1" ht="13" x14ac:dyDescent="0.15"/>
    <row r="5321" customFormat="1" ht="13" x14ac:dyDescent="0.15"/>
    <row r="5322" customFormat="1" ht="13" x14ac:dyDescent="0.15"/>
    <row r="5323" customFormat="1" ht="13" x14ac:dyDescent="0.15"/>
    <row r="5324" customFormat="1" ht="13" x14ac:dyDescent="0.15"/>
    <row r="5325" customFormat="1" ht="13" x14ac:dyDescent="0.15"/>
    <row r="5326" customFormat="1" ht="13" x14ac:dyDescent="0.15"/>
    <row r="5327" customFormat="1" ht="13" x14ac:dyDescent="0.15"/>
    <row r="5328" customFormat="1" ht="13" x14ac:dyDescent="0.15"/>
    <row r="5329" customFormat="1" ht="13" x14ac:dyDescent="0.15"/>
    <row r="5330" customFormat="1" ht="13" x14ac:dyDescent="0.15"/>
    <row r="5331" customFormat="1" ht="13" x14ac:dyDescent="0.15"/>
    <row r="5332" customFormat="1" ht="13" x14ac:dyDescent="0.15"/>
    <row r="5333" customFormat="1" ht="13" x14ac:dyDescent="0.15"/>
    <row r="5334" customFormat="1" ht="13" x14ac:dyDescent="0.15"/>
    <row r="5335" customFormat="1" ht="13" x14ac:dyDescent="0.15"/>
    <row r="5336" customFormat="1" ht="13" x14ac:dyDescent="0.15"/>
    <row r="5337" customFormat="1" ht="13" x14ac:dyDescent="0.15"/>
    <row r="5338" customFormat="1" ht="13" x14ac:dyDescent="0.15"/>
    <row r="5339" customFormat="1" ht="13" x14ac:dyDescent="0.15"/>
    <row r="5340" customFormat="1" ht="13" x14ac:dyDescent="0.15"/>
    <row r="5341" customFormat="1" ht="13" x14ac:dyDescent="0.15"/>
    <row r="5342" customFormat="1" ht="13" x14ac:dyDescent="0.15"/>
    <row r="5343" customFormat="1" ht="13" x14ac:dyDescent="0.15"/>
    <row r="5344" customFormat="1" ht="13" x14ac:dyDescent="0.15"/>
    <row r="5345" customFormat="1" ht="13" x14ac:dyDescent="0.15"/>
    <row r="5346" customFormat="1" ht="13" x14ac:dyDescent="0.15"/>
    <row r="5347" customFormat="1" ht="13" x14ac:dyDescent="0.15"/>
    <row r="5348" customFormat="1" ht="13" x14ac:dyDescent="0.15"/>
    <row r="5349" customFormat="1" ht="13" x14ac:dyDescent="0.15"/>
    <row r="5350" customFormat="1" ht="13" x14ac:dyDescent="0.15"/>
    <row r="5351" customFormat="1" ht="13" x14ac:dyDescent="0.15"/>
    <row r="5352" customFormat="1" ht="13" x14ac:dyDescent="0.15"/>
    <row r="5353" customFormat="1" ht="13" x14ac:dyDescent="0.15"/>
    <row r="5354" customFormat="1" ht="13" x14ac:dyDescent="0.15"/>
    <row r="5355" customFormat="1" ht="13" x14ac:dyDescent="0.15"/>
    <row r="5356" customFormat="1" ht="13" x14ac:dyDescent="0.15"/>
    <row r="5357" customFormat="1" ht="13" x14ac:dyDescent="0.15"/>
    <row r="5358" customFormat="1" ht="13" x14ac:dyDescent="0.15"/>
    <row r="5359" customFormat="1" ht="13" x14ac:dyDescent="0.15"/>
    <row r="5360" customFormat="1" ht="13" x14ac:dyDescent="0.15"/>
    <row r="5361" customFormat="1" ht="13" x14ac:dyDescent="0.15"/>
    <row r="5362" customFormat="1" ht="13" x14ac:dyDescent="0.15"/>
    <row r="5363" customFormat="1" ht="13" x14ac:dyDescent="0.15"/>
    <row r="5364" customFormat="1" ht="13" x14ac:dyDescent="0.15"/>
    <row r="5365" customFormat="1" ht="13" x14ac:dyDescent="0.15"/>
    <row r="5366" customFormat="1" ht="13" x14ac:dyDescent="0.15"/>
    <row r="5367" customFormat="1" ht="13" x14ac:dyDescent="0.15"/>
    <row r="5368" customFormat="1" ht="13" x14ac:dyDescent="0.15"/>
    <row r="5369" customFormat="1" ht="13" x14ac:dyDescent="0.15"/>
    <row r="5370" customFormat="1" ht="13" x14ac:dyDescent="0.15"/>
    <row r="5371" customFormat="1" ht="13" x14ac:dyDescent="0.15"/>
    <row r="5372" customFormat="1" ht="13" x14ac:dyDescent="0.15"/>
    <row r="5373" customFormat="1" ht="13" x14ac:dyDescent="0.15"/>
    <row r="5374" customFormat="1" ht="13" x14ac:dyDescent="0.15"/>
    <row r="5375" customFormat="1" ht="13" x14ac:dyDescent="0.15"/>
    <row r="5376" customFormat="1" ht="13" x14ac:dyDescent="0.15"/>
    <row r="5377" customFormat="1" ht="13" x14ac:dyDescent="0.15"/>
    <row r="5378" customFormat="1" ht="13" x14ac:dyDescent="0.15"/>
    <row r="5379" customFormat="1" ht="13" x14ac:dyDescent="0.15"/>
    <row r="5380" customFormat="1" ht="13" x14ac:dyDescent="0.15"/>
    <row r="5381" customFormat="1" ht="13" x14ac:dyDescent="0.15"/>
    <row r="5382" customFormat="1" ht="13" x14ac:dyDescent="0.15"/>
    <row r="5383" customFormat="1" ht="13" x14ac:dyDescent="0.15"/>
    <row r="5384" customFormat="1" ht="13" x14ac:dyDescent="0.15"/>
    <row r="5385" customFormat="1" ht="13" x14ac:dyDescent="0.15"/>
    <row r="5386" customFormat="1" ht="13" x14ac:dyDescent="0.15"/>
    <row r="5387" customFormat="1" ht="13" x14ac:dyDescent="0.15"/>
    <row r="5388" customFormat="1" ht="13" x14ac:dyDescent="0.15"/>
    <row r="5389" customFormat="1" ht="13" x14ac:dyDescent="0.15"/>
    <row r="5390" customFormat="1" ht="13" x14ac:dyDescent="0.15"/>
    <row r="5391" customFormat="1" ht="13" x14ac:dyDescent="0.15"/>
    <row r="5392" customFormat="1" ht="13" x14ac:dyDescent="0.15"/>
    <row r="5393" customFormat="1" ht="13" x14ac:dyDescent="0.15"/>
    <row r="5394" customFormat="1" ht="13" x14ac:dyDescent="0.15"/>
    <row r="5395" customFormat="1" ht="13" x14ac:dyDescent="0.15"/>
    <row r="5396" customFormat="1" ht="13" x14ac:dyDescent="0.15"/>
    <row r="5397" customFormat="1" ht="13" x14ac:dyDescent="0.15"/>
    <row r="5398" customFormat="1" ht="13" x14ac:dyDescent="0.15"/>
    <row r="5399" customFormat="1" ht="13" x14ac:dyDescent="0.15"/>
    <row r="5400" customFormat="1" ht="13" x14ac:dyDescent="0.15"/>
    <row r="5401" customFormat="1" ht="13" x14ac:dyDescent="0.15"/>
    <row r="5402" customFormat="1" ht="13" x14ac:dyDescent="0.15"/>
    <row r="5403" customFormat="1" ht="13" x14ac:dyDescent="0.15"/>
    <row r="5404" customFormat="1" ht="13" x14ac:dyDescent="0.15"/>
    <row r="5405" customFormat="1" ht="13" x14ac:dyDescent="0.15"/>
    <row r="5406" customFormat="1" ht="13" x14ac:dyDescent="0.15"/>
    <row r="5407" customFormat="1" ht="13" x14ac:dyDescent="0.15"/>
    <row r="5408" customFormat="1" ht="13" x14ac:dyDescent="0.15"/>
    <row r="5409" customFormat="1" ht="13" x14ac:dyDescent="0.15"/>
    <row r="5410" customFormat="1" ht="13" x14ac:dyDescent="0.15"/>
    <row r="5411" customFormat="1" ht="13" x14ac:dyDescent="0.15"/>
    <row r="5412" customFormat="1" ht="13" x14ac:dyDescent="0.15"/>
    <row r="5413" customFormat="1" ht="13" x14ac:dyDescent="0.15"/>
    <row r="5414" customFormat="1" ht="13" x14ac:dyDescent="0.15"/>
    <row r="5415" customFormat="1" ht="13" x14ac:dyDescent="0.15"/>
    <row r="5416" customFormat="1" ht="13" x14ac:dyDescent="0.15"/>
    <row r="5417" customFormat="1" ht="13" x14ac:dyDescent="0.15"/>
    <row r="5418" customFormat="1" ht="13" x14ac:dyDescent="0.15"/>
    <row r="5419" customFormat="1" ht="13" x14ac:dyDescent="0.15"/>
    <row r="5420" customFormat="1" ht="13" x14ac:dyDescent="0.15"/>
    <row r="5421" customFormat="1" ht="13" x14ac:dyDescent="0.15"/>
    <row r="5422" customFormat="1" ht="13" x14ac:dyDescent="0.15"/>
    <row r="5423" customFormat="1" ht="13" x14ac:dyDescent="0.15"/>
    <row r="5424" customFormat="1" ht="13" x14ac:dyDescent="0.15"/>
    <row r="5425" customFormat="1" ht="13" x14ac:dyDescent="0.15"/>
    <row r="5426" customFormat="1" ht="13" x14ac:dyDescent="0.15"/>
    <row r="5427" customFormat="1" ht="13" x14ac:dyDescent="0.15"/>
    <row r="5428" customFormat="1" ht="13" x14ac:dyDescent="0.15"/>
    <row r="5429" customFormat="1" ht="13" x14ac:dyDescent="0.15"/>
    <row r="5430" customFormat="1" ht="13" x14ac:dyDescent="0.15"/>
    <row r="5431" customFormat="1" ht="13" x14ac:dyDescent="0.15"/>
    <row r="5432" customFormat="1" ht="13" x14ac:dyDescent="0.15"/>
    <row r="5433" customFormat="1" ht="13" x14ac:dyDescent="0.15"/>
    <row r="5434" customFormat="1" ht="13" x14ac:dyDescent="0.15"/>
    <row r="5435" customFormat="1" ht="13" x14ac:dyDescent="0.15"/>
    <row r="5436" customFormat="1" ht="13" x14ac:dyDescent="0.15"/>
    <row r="5437" customFormat="1" ht="13" x14ac:dyDescent="0.15"/>
    <row r="5438" customFormat="1" ht="13" x14ac:dyDescent="0.15"/>
    <row r="5439" customFormat="1" ht="13" x14ac:dyDescent="0.15"/>
    <row r="5440" customFormat="1" ht="13" x14ac:dyDescent="0.15"/>
    <row r="5441" customFormat="1" ht="13" x14ac:dyDescent="0.15"/>
    <row r="5442" customFormat="1" ht="13" x14ac:dyDescent="0.15"/>
    <row r="5443" customFormat="1" ht="13" x14ac:dyDescent="0.15"/>
    <row r="5444" customFormat="1" ht="13" x14ac:dyDescent="0.15"/>
    <row r="5445" customFormat="1" ht="13" x14ac:dyDescent="0.15"/>
    <row r="5446" customFormat="1" ht="13" x14ac:dyDescent="0.15"/>
    <row r="5447" customFormat="1" ht="13" x14ac:dyDescent="0.15"/>
    <row r="5448" customFormat="1" ht="13" x14ac:dyDescent="0.15"/>
    <row r="5449" customFormat="1" ht="13" x14ac:dyDescent="0.15"/>
    <row r="5450" customFormat="1" ht="13" x14ac:dyDescent="0.15"/>
    <row r="5451" customFormat="1" ht="13" x14ac:dyDescent="0.15"/>
    <row r="5452" customFormat="1" ht="13" x14ac:dyDescent="0.15"/>
    <row r="5453" customFormat="1" ht="13" x14ac:dyDescent="0.15"/>
    <row r="5454" customFormat="1" ht="13" x14ac:dyDescent="0.15"/>
    <row r="5455" customFormat="1" ht="13" x14ac:dyDescent="0.15"/>
    <row r="5456" customFormat="1" ht="13" x14ac:dyDescent="0.15"/>
    <row r="5457" customFormat="1" ht="13" x14ac:dyDescent="0.15"/>
    <row r="5458" customFormat="1" ht="13" x14ac:dyDescent="0.15"/>
    <row r="5459" customFormat="1" ht="13" x14ac:dyDescent="0.15"/>
    <row r="5460" customFormat="1" ht="13" x14ac:dyDescent="0.15"/>
    <row r="5461" customFormat="1" ht="13" x14ac:dyDescent="0.15"/>
    <row r="5462" customFormat="1" ht="13" x14ac:dyDescent="0.15"/>
    <row r="5463" customFormat="1" ht="13" x14ac:dyDescent="0.15"/>
    <row r="5464" customFormat="1" ht="13" x14ac:dyDescent="0.15"/>
    <row r="5465" customFormat="1" ht="13" x14ac:dyDescent="0.15"/>
    <row r="5466" customFormat="1" ht="13" x14ac:dyDescent="0.15"/>
    <row r="5467" customFormat="1" ht="13" x14ac:dyDescent="0.15"/>
    <row r="5468" customFormat="1" ht="13" x14ac:dyDescent="0.15"/>
    <row r="5469" customFormat="1" ht="13" x14ac:dyDescent="0.15"/>
    <row r="5470" customFormat="1" ht="13" x14ac:dyDescent="0.15"/>
    <row r="5471" customFormat="1" ht="13" x14ac:dyDescent="0.15"/>
    <row r="5472" customFormat="1" ht="13" x14ac:dyDescent="0.15"/>
    <row r="5473" customFormat="1" ht="13" x14ac:dyDescent="0.15"/>
    <row r="5474" customFormat="1" ht="13" x14ac:dyDescent="0.15"/>
    <row r="5475" customFormat="1" ht="13" x14ac:dyDescent="0.15"/>
    <row r="5476" customFormat="1" ht="13" x14ac:dyDescent="0.15"/>
    <row r="5477" customFormat="1" ht="13" x14ac:dyDescent="0.15"/>
    <row r="5478" customFormat="1" ht="13" x14ac:dyDescent="0.15"/>
    <row r="5479" customFormat="1" ht="13" x14ac:dyDescent="0.15"/>
    <row r="5480" customFormat="1" ht="13" x14ac:dyDescent="0.15"/>
    <row r="5481" customFormat="1" ht="13" x14ac:dyDescent="0.15"/>
    <row r="5482" customFormat="1" ht="13" x14ac:dyDescent="0.15"/>
    <row r="5483" customFormat="1" ht="13" x14ac:dyDescent="0.15"/>
    <row r="5484" customFormat="1" ht="13" x14ac:dyDescent="0.15"/>
    <row r="5485" customFormat="1" ht="13" x14ac:dyDescent="0.15"/>
    <row r="5486" customFormat="1" ht="13" x14ac:dyDescent="0.15"/>
    <row r="5487" customFormat="1" ht="13" x14ac:dyDescent="0.15"/>
    <row r="5488" customFormat="1" ht="13" x14ac:dyDescent="0.15"/>
    <row r="5489" customFormat="1" ht="13" x14ac:dyDescent="0.15"/>
    <row r="5490" customFormat="1" ht="13" x14ac:dyDescent="0.15"/>
    <row r="5491" customFormat="1" ht="13" x14ac:dyDescent="0.15"/>
    <row r="5492" customFormat="1" ht="13" x14ac:dyDescent="0.15"/>
    <row r="5493" customFormat="1" ht="13" x14ac:dyDescent="0.15"/>
    <row r="5494" customFormat="1" ht="13" x14ac:dyDescent="0.15"/>
    <row r="5495" customFormat="1" ht="13" x14ac:dyDescent="0.15"/>
    <row r="5496" customFormat="1" ht="13" x14ac:dyDescent="0.15"/>
    <row r="5497" customFormat="1" ht="13" x14ac:dyDescent="0.15"/>
    <row r="5498" customFormat="1" ht="13" x14ac:dyDescent="0.15"/>
    <row r="5499" customFormat="1" ht="13" x14ac:dyDescent="0.15"/>
    <row r="5500" customFormat="1" ht="13" x14ac:dyDescent="0.15"/>
    <row r="5501" customFormat="1" ht="13" x14ac:dyDescent="0.15"/>
    <row r="5502" customFormat="1" ht="13" x14ac:dyDescent="0.15"/>
    <row r="5503" customFormat="1" ht="13" x14ac:dyDescent="0.15"/>
    <row r="5504" customFormat="1" ht="13" x14ac:dyDescent="0.15"/>
    <row r="5505" customFormat="1" ht="13" x14ac:dyDescent="0.15"/>
    <row r="5506" customFormat="1" ht="13" x14ac:dyDescent="0.15"/>
    <row r="5507" customFormat="1" ht="13" x14ac:dyDescent="0.15"/>
    <row r="5508" customFormat="1" ht="13" x14ac:dyDescent="0.15"/>
    <row r="5509" customFormat="1" ht="13" x14ac:dyDescent="0.15"/>
    <row r="5510" customFormat="1" ht="13" x14ac:dyDescent="0.15"/>
    <row r="5511" customFormat="1" ht="13" x14ac:dyDescent="0.15"/>
    <row r="5512" customFormat="1" ht="13" x14ac:dyDescent="0.15"/>
    <row r="5513" customFormat="1" ht="13" x14ac:dyDescent="0.15"/>
    <row r="5514" customFormat="1" ht="13" x14ac:dyDescent="0.15"/>
    <row r="5515" customFormat="1" ht="13" x14ac:dyDescent="0.15"/>
    <row r="5516" customFormat="1" ht="13" x14ac:dyDescent="0.15"/>
    <row r="5517" customFormat="1" ht="13" x14ac:dyDescent="0.15"/>
    <row r="5518" customFormat="1" ht="13" x14ac:dyDescent="0.15"/>
    <row r="5519" customFormat="1" ht="13" x14ac:dyDescent="0.15"/>
    <row r="5520" customFormat="1" ht="13" x14ac:dyDescent="0.15"/>
    <row r="5521" customFormat="1" ht="13" x14ac:dyDescent="0.15"/>
    <row r="5522" customFormat="1" ht="13" x14ac:dyDescent="0.15"/>
    <row r="5523" customFormat="1" ht="13" x14ac:dyDescent="0.15"/>
    <row r="5524" customFormat="1" ht="13" x14ac:dyDescent="0.15"/>
    <row r="5525" customFormat="1" ht="13" x14ac:dyDescent="0.15"/>
    <row r="5526" customFormat="1" ht="13" x14ac:dyDescent="0.15"/>
    <row r="5527" customFormat="1" ht="13" x14ac:dyDescent="0.15"/>
    <row r="5528" customFormat="1" ht="13" x14ac:dyDescent="0.15"/>
    <row r="5529" customFormat="1" ht="13" x14ac:dyDescent="0.15"/>
    <row r="5530" customFormat="1" ht="13" x14ac:dyDescent="0.15"/>
    <row r="5531" customFormat="1" ht="13" x14ac:dyDescent="0.15"/>
    <row r="5532" customFormat="1" ht="13" x14ac:dyDescent="0.15"/>
    <row r="5533" customFormat="1" ht="13" x14ac:dyDescent="0.15"/>
    <row r="5534" customFormat="1" ht="13" x14ac:dyDescent="0.15"/>
    <row r="5535" customFormat="1" ht="13" x14ac:dyDescent="0.15"/>
    <row r="5536" customFormat="1" ht="13" x14ac:dyDescent="0.15"/>
    <row r="5537" customFormat="1" ht="13" x14ac:dyDescent="0.15"/>
    <row r="5538" customFormat="1" ht="13" x14ac:dyDescent="0.15"/>
    <row r="5539" customFormat="1" ht="13" x14ac:dyDescent="0.15"/>
    <row r="5540" customFormat="1" ht="13" x14ac:dyDescent="0.15"/>
    <row r="5541" customFormat="1" ht="13" x14ac:dyDescent="0.15"/>
    <row r="5542" customFormat="1" ht="13" x14ac:dyDescent="0.15"/>
    <row r="5543" customFormat="1" ht="13" x14ac:dyDescent="0.15"/>
    <row r="5544" customFormat="1" ht="13" x14ac:dyDescent="0.15"/>
    <row r="5545" customFormat="1" ht="13" x14ac:dyDescent="0.15"/>
    <row r="5546" customFormat="1" ht="13" x14ac:dyDescent="0.15"/>
    <row r="5547" customFormat="1" ht="13" x14ac:dyDescent="0.15"/>
    <row r="5548" customFormat="1" ht="13" x14ac:dyDescent="0.15"/>
    <row r="5549" customFormat="1" ht="13" x14ac:dyDescent="0.15"/>
    <row r="5550" customFormat="1" ht="13" x14ac:dyDescent="0.15"/>
    <row r="5551" customFormat="1" ht="13" x14ac:dyDescent="0.15"/>
    <row r="5552" customFormat="1" ht="13" x14ac:dyDescent="0.15"/>
    <row r="5553" customFormat="1" ht="13" x14ac:dyDescent="0.15"/>
    <row r="5554" customFormat="1" ht="13" x14ac:dyDescent="0.15"/>
    <row r="5555" customFormat="1" ht="13" x14ac:dyDescent="0.15"/>
    <row r="5556" customFormat="1" ht="13" x14ac:dyDescent="0.15"/>
    <row r="5557" customFormat="1" ht="13" x14ac:dyDescent="0.15"/>
    <row r="5558" customFormat="1" ht="13" x14ac:dyDescent="0.15"/>
    <row r="5559" customFormat="1" ht="13" x14ac:dyDescent="0.15"/>
    <row r="5560" customFormat="1" ht="13" x14ac:dyDescent="0.15"/>
    <row r="5561" customFormat="1" ht="13" x14ac:dyDescent="0.15"/>
    <row r="5562" customFormat="1" ht="13" x14ac:dyDescent="0.15"/>
    <row r="5563" customFormat="1" ht="13" x14ac:dyDescent="0.15"/>
    <row r="5564" customFormat="1" ht="13" x14ac:dyDescent="0.15"/>
    <row r="5565" customFormat="1" ht="13" x14ac:dyDescent="0.15"/>
    <row r="5566" customFormat="1" ht="13" x14ac:dyDescent="0.15"/>
    <row r="5567" customFormat="1" ht="13" x14ac:dyDescent="0.15"/>
    <row r="5568" customFormat="1" ht="13" x14ac:dyDescent="0.15"/>
    <row r="5569" customFormat="1" ht="13" x14ac:dyDescent="0.15"/>
    <row r="5570" customFormat="1" ht="13" x14ac:dyDescent="0.15"/>
    <row r="5571" customFormat="1" ht="13" x14ac:dyDescent="0.15"/>
    <row r="5572" customFormat="1" ht="13" x14ac:dyDescent="0.15"/>
    <row r="5573" customFormat="1" ht="13" x14ac:dyDescent="0.15"/>
    <row r="5574" customFormat="1" ht="13" x14ac:dyDescent="0.15"/>
    <row r="5575" customFormat="1" ht="13" x14ac:dyDescent="0.15"/>
    <row r="5576" customFormat="1" ht="13" x14ac:dyDescent="0.15"/>
    <row r="5577" customFormat="1" ht="13" x14ac:dyDescent="0.15"/>
    <row r="5578" customFormat="1" ht="13" x14ac:dyDescent="0.15"/>
    <row r="5579" customFormat="1" ht="13" x14ac:dyDescent="0.15"/>
    <row r="5580" customFormat="1" ht="13" x14ac:dyDescent="0.15"/>
    <row r="5581" customFormat="1" ht="13" x14ac:dyDescent="0.15"/>
    <row r="5582" customFormat="1" ht="13" x14ac:dyDescent="0.15"/>
    <row r="5583" customFormat="1" ht="13" x14ac:dyDescent="0.15"/>
    <row r="5584" customFormat="1" ht="13" x14ac:dyDescent="0.15"/>
    <row r="5585" customFormat="1" ht="13" x14ac:dyDescent="0.15"/>
    <row r="5586" customFormat="1" ht="13" x14ac:dyDescent="0.15"/>
    <row r="5587" customFormat="1" ht="13" x14ac:dyDescent="0.15"/>
    <row r="5588" customFormat="1" ht="13" x14ac:dyDescent="0.15"/>
    <row r="5589" customFormat="1" ht="13" x14ac:dyDescent="0.15"/>
    <row r="5590" customFormat="1" ht="13" x14ac:dyDescent="0.15"/>
    <row r="5591" customFormat="1" ht="13" x14ac:dyDescent="0.15"/>
    <row r="5592" customFormat="1" ht="13" x14ac:dyDescent="0.15"/>
    <row r="5593" customFormat="1" ht="13" x14ac:dyDescent="0.15"/>
    <row r="5594" customFormat="1" ht="13" x14ac:dyDescent="0.15"/>
    <row r="5595" customFormat="1" ht="13" x14ac:dyDescent="0.15"/>
    <row r="5596" customFormat="1" ht="13" x14ac:dyDescent="0.15"/>
    <row r="5597" customFormat="1" ht="13" x14ac:dyDescent="0.15"/>
    <row r="5598" customFormat="1" ht="13" x14ac:dyDescent="0.15"/>
    <row r="5599" customFormat="1" ht="13" x14ac:dyDescent="0.15"/>
    <row r="5600" customFormat="1" ht="13" x14ac:dyDescent="0.15"/>
    <row r="5601" customFormat="1" ht="13" x14ac:dyDescent="0.15"/>
    <row r="5602" customFormat="1" ht="13" x14ac:dyDescent="0.15"/>
    <row r="5603" customFormat="1" ht="13" x14ac:dyDescent="0.15"/>
    <row r="5604" customFormat="1" ht="13" x14ac:dyDescent="0.15"/>
    <row r="5605" customFormat="1" ht="13" x14ac:dyDescent="0.15"/>
    <row r="5606" customFormat="1" ht="13" x14ac:dyDescent="0.15"/>
    <row r="5607" customFormat="1" ht="13" x14ac:dyDescent="0.15"/>
    <row r="5608" customFormat="1" ht="13" x14ac:dyDescent="0.15"/>
    <row r="5609" customFormat="1" ht="13" x14ac:dyDescent="0.15"/>
    <row r="5610" customFormat="1" ht="13" x14ac:dyDescent="0.15"/>
    <row r="5611" customFormat="1" ht="13" x14ac:dyDescent="0.15"/>
    <row r="5612" customFormat="1" ht="13" x14ac:dyDescent="0.15"/>
    <row r="5613" customFormat="1" ht="13" x14ac:dyDescent="0.15"/>
    <row r="5614" customFormat="1" ht="13" x14ac:dyDescent="0.15"/>
    <row r="5615" customFormat="1" ht="13" x14ac:dyDescent="0.15"/>
    <row r="5616" customFormat="1" ht="13" x14ac:dyDescent="0.15"/>
    <row r="5617" customFormat="1" ht="13" x14ac:dyDescent="0.15"/>
    <row r="5618" customFormat="1" ht="13" x14ac:dyDescent="0.15"/>
    <row r="5619" customFormat="1" ht="13" x14ac:dyDescent="0.15"/>
    <row r="5620" customFormat="1" ht="13" x14ac:dyDescent="0.15"/>
    <row r="5621" customFormat="1" ht="13" x14ac:dyDescent="0.15"/>
    <row r="5622" customFormat="1" ht="13" x14ac:dyDescent="0.15"/>
    <row r="5623" customFormat="1" ht="13" x14ac:dyDescent="0.15"/>
    <row r="5624" customFormat="1" ht="13" x14ac:dyDescent="0.15"/>
    <row r="5625" customFormat="1" ht="13" x14ac:dyDescent="0.15"/>
    <row r="5626" customFormat="1" ht="13" x14ac:dyDescent="0.15"/>
    <row r="5627" customFormat="1" ht="13" x14ac:dyDescent="0.15"/>
    <row r="5628" customFormat="1" ht="13" x14ac:dyDescent="0.15"/>
    <row r="5629" customFormat="1" ht="13" x14ac:dyDescent="0.15"/>
    <row r="5630" customFormat="1" ht="13" x14ac:dyDescent="0.15"/>
    <row r="5631" customFormat="1" ht="13" x14ac:dyDescent="0.15"/>
    <row r="5632" customFormat="1" ht="13" x14ac:dyDescent="0.15"/>
    <row r="5633" customFormat="1" ht="13" x14ac:dyDescent="0.15"/>
    <row r="5634" customFormat="1" ht="13" x14ac:dyDescent="0.15"/>
    <row r="5635" customFormat="1" ht="13" x14ac:dyDescent="0.15"/>
    <row r="5636" customFormat="1" ht="13" x14ac:dyDescent="0.15"/>
    <row r="5637" customFormat="1" ht="13" x14ac:dyDescent="0.15"/>
    <row r="5638" customFormat="1" ht="13" x14ac:dyDescent="0.15"/>
    <row r="5639" customFormat="1" ht="13" x14ac:dyDescent="0.15"/>
    <row r="5640" customFormat="1" ht="13" x14ac:dyDescent="0.15"/>
    <row r="5641" customFormat="1" ht="13" x14ac:dyDescent="0.15"/>
    <row r="5642" customFormat="1" ht="13" x14ac:dyDescent="0.15"/>
    <row r="5643" customFormat="1" ht="13" x14ac:dyDescent="0.15"/>
    <row r="5644" customFormat="1" ht="13" x14ac:dyDescent="0.15"/>
    <row r="5645" customFormat="1" ht="13" x14ac:dyDescent="0.15"/>
    <row r="5646" customFormat="1" ht="13" x14ac:dyDescent="0.15"/>
    <row r="5647" customFormat="1" ht="13" x14ac:dyDescent="0.15"/>
    <row r="5648" customFormat="1" ht="13" x14ac:dyDescent="0.15"/>
    <row r="5649" customFormat="1" ht="13" x14ac:dyDescent="0.15"/>
    <row r="5650" customFormat="1" ht="13" x14ac:dyDescent="0.15"/>
    <row r="5651" customFormat="1" ht="13" x14ac:dyDescent="0.15"/>
    <row r="5652" customFormat="1" ht="13" x14ac:dyDescent="0.15"/>
    <row r="5653" customFormat="1" ht="13" x14ac:dyDescent="0.15"/>
    <row r="5654" customFormat="1" ht="13" x14ac:dyDescent="0.15"/>
    <row r="5655" customFormat="1" ht="13" x14ac:dyDescent="0.15"/>
    <row r="5656" customFormat="1" ht="13" x14ac:dyDescent="0.15"/>
    <row r="5657" customFormat="1" ht="13" x14ac:dyDescent="0.15"/>
    <row r="5658" customFormat="1" ht="13" x14ac:dyDescent="0.15"/>
    <row r="5659" customFormat="1" ht="13" x14ac:dyDescent="0.15"/>
    <row r="5660" customFormat="1" ht="13" x14ac:dyDescent="0.15"/>
    <row r="5661" customFormat="1" ht="13" x14ac:dyDescent="0.15"/>
    <row r="5662" customFormat="1" ht="13" x14ac:dyDescent="0.15"/>
    <row r="5663" customFormat="1" ht="13" x14ac:dyDescent="0.15"/>
    <row r="5664" customFormat="1" ht="13" x14ac:dyDescent="0.15"/>
    <row r="5665" customFormat="1" ht="13" x14ac:dyDescent="0.15"/>
    <row r="5666" customFormat="1" ht="13" x14ac:dyDescent="0.15"/>
    <row r="5667" customFormat="1" ht="13" x14ac:dyDescent="0.15"/>
    <row r="5668" customFormat="1" ht="13" x14ac:dyDescent="0.15"/>
    <row r="5669" customFormat="1" ht="13" x14ac:dyDescent="0.15"/>
    <row r="5670" customFormat="1" ht="13" x14ac:dyDescent="0.15"/>
    <row r="5671" customFormat="1" ht="13" x14ac:dyDescent="0.15"/>
    <row r="5672" customFormat="1" ht="13" x14ac:dyDescent="0.15"/>
    <row r="5673" customFormat="1" ht="13" x14ac:dyDescent="0.15"/>
    <row r="5674" customFormat="1" ht="13" x14ac:dyDescent="0.15"/>
    <row r="5675" customFormat="1" ht="13" x14ac:dyDescent="0.15"/>
    <row r="5676" customFormat="1" ht="13" x14ac:dyDescent="0.15"/>
    <row r="5677" customFormat="1" ht="13" x14ac:dyDescent="0.15"/>
    <row r="5678" customFormat="1" ht="13" x14ac:dyDescent="0.15"/>
    <row r="5679" customFormat="1" ht="13" x14ac:dyDescent="0.15"/>
    <row r="5680" customFormat="1" ht="13" x14ac:dyDescent="0.15"/>
    <row r="5681" customFormat="1" ht="13" x14ac:dyDescent="0.15"/>
    <row r="5682" customFormat="1" ht="13" x14ac:dyDescent="0.15"/>
    <row r="5683" customFormat="1" ht="13" x14ac:dyDescent="0.15"/>
    <row r="5684" customFormat="1" ht="13" x14ac:dyDescent="0.15"/>
    <row r="5685" customFormat="1" ht="13" x14ac:dyDescent="0.15"/>
    <row r="5686" customFormat="1" ht="13" x14ac:dyDescent="0.15"/>
    <row r="5687" customFormat="1" ht="13" x14ac:dyDescent="0.15"/>
    <row r="5688" customFormat="1" ht="13" x14ac:dyDescent="0.15"/>
    <row r="5689" customFormat="1" ht="13" x14ac:dyDescent="0.15"/>
    <row r="5690" customFormat="1" ht="13" x14ac:dyDescent="0.15"/>
    <row r="5691" customFormat="1" ht="13" x14ac:dyDescent="0.15"/>
    <row r="5692" customFormat="1" ht="13" x14ac:dyDescent="0.15"/>
    <row r="5693" customFormat="1" ht="13" x14ac:dyDescent="0.15"/>
    <row r="5694" customFormat="1" ht="13" x14ac:dyDescent="0.15"/>
    <row r="5695" customFormat="1" ht="13" x14ac:dyDescent="0.15"/>
    <row r="5696" customFormat="1" ht="13" x14ac:dyDescent="0.15"/>
    <row r="5697" customFormat="1" ht="13" x14ac:dyDescent="0.15"/>
    <row r="5698" customFormat="1" ht="13" x14ac:dyDescent="0.15"/>
    <row r="5699" customFormat="1" ht="13" x14ac:dyDescent="0.15"/>
    <row r="5700" customFormat="1" ht="13" x14ac:dyDescent="0.15"/>
    <row r="5701" customFormat="1" ht="13" x14ac:dyDescent="0.15"/>
    <row r="5702" customFormat="1" ht="13" x14ac:dyDescent="0.15"/>
    <row r="5703" customFormat="1" ht="13" x14ac:dyDescent="0.15"/>
    <row r="5704" customFormat="1" ht="13" x14ac:dyDescent="0.15"/>
    <row r="5705" customFormat="1" ht="13" x14ac:dyDescent="0.15"/>
    <row r="5706" customFormat="1" ht="13" x14ac:dyDescent="0.15"/>
    <row r="5707" customFormat="1" ht="13" x14ac:dyDescent="0.15"/>
    <row r="5708" customFormat="1" ht="13" x14ac:dyDescent="0.15"/>
    <row r="5709" customFormat="1" ht="13" x14ac:dyDescent="0.15"/>
    <row r="5710" customFormat="1" ht="13" x14ac:dyDescent="0.15"/>
    <row r="5711" customFormat="1" ht="13" x14ac:dyDescent="0.15"/>
    <row r="5712" customFormat="1" ht="13" x14ac:dyDescent="0.15"/>
    <row r="5713" customFormat="1" ht="13" x14ac:dyDescent="0.15"/>
    <row r="5714" customFormat="1" ht="13" x14ac:dyDescent="0.15"/>
    <row r="5715" customFormat="1" ht="13" x14ac:dyDescent="0.15"/>
    <row r="5716" customFormat="1" ht="13" x14ac:dyDescent="0.15"/>
    <row r="5717" customFormat="1" ht="13" x14ac:dyDescent="0.15"/>
    <row r="5718" customFormat="1" ht="13" x14ac:dyDescent="0.15"/>
    <row r="5719" customFormat="1" ht="13" x14ac:dyDescent="0.15"/>
    <row r="5720" customFormat="1" ht="13" x14ac:dyDescent="0.15"/>
    <row r="5721" customFormat="1" ht="13" x14ac:dyDescent="0.15"/>
    <row r="5722" customFormat="1" ht="13" x14ac:dyDescent="0.15"/>
    <row r="5723" customFormat="1" ht="13" x14ac:dyDescent="0.15"/>
    <row r="5724" customFormat="1" ht="13" x14ac:dyDescent="0.15"/>
    <row r="5725" customFormat="1" ht="13" x14ac:dyDescent="0.15"/>
    <row r="5726" customFormat="1" ht="13" x14ac:dyDescent="0.15"/>
    <row r="5727" customFormat="1" ht="13" x14ac:dyDescent="0.15"/>
    <row r="5728" customFormat="1" ht="13" x14ac:dyDescent="0.15"/>
    <row r="5729" customFormat="1" ht="13" x14ac:dyDescent="0.15"/>
    <row r="5730" customFormat="1" ht="13" x14ac:dyDescent="0.15"/>
    <row r="5731" customFormat="1" ht="13" x14ac:dyDescent="0.15"/>
    <row r="5732" customFormat="1" ht="13" x14ac:dyDescent="0.15"/>
    <row r="5733" customFormat="1" ht="13" x14ac:dyDescent="0.15"/>
    <row r="5734" customFormat="1" ht="13" x14ac:dyDescent="0.15"/>
    <row r="5735" customFormat="1" ht="13" x14ac:dyDescent="0.15"/>
    <row r="5736" customFormat="1" ht="13" x14ac:dyDescent="0.15"/>
    <row r="5737" customFormat="1" ht="13" x14ac:dyDescent="0.15"/>
    <row r="5738" customFormat="1" ht="13" x14ac:dyDescent="0.15"/>
    <row r="5739" customFormat="1" ht="13" x14ac:dyDescent="0.15"/>
    <row r="5740" customFormat="1" ht="13" x14ac:dyDescent="0.15"/>
    <row r="5741" customFormat="1" ht="13" x14ac:dyDescent="0.15"/>
    <row r="5742" customFormat="1" ht="13" x14ac:dyDescent="0.15"/>
    <row r="5743" customFormat="1" ht="13" x14ac:dyDescent="0.15"/>
    <row r="5744" customFormat="1" ht="13" x14ac:dyDescent="0.15"/>
    <row r="5745" customFormat="1" ht="13" x14ac:dyDescent="0.15"/>
    <row r="5746" customFormat="1" ht="13" x14ac:dyDescent="0.15"/>
    <row r="5747" customFormat="1" ht="13" x14ac:dyDescent="0.15"/>
    <row r="5748" customFormat="1" ht="13" x14ac:dyDescent="0.15"/>
    <row r="5749" customFormat="1" ht="13" x14ac:dyDescent="0.15"/>
    <row r="5750" customFormat="1" ht="13" x14ac:dyDescent="0.15"/>
    <row r="5751" customFormat="1" ht="13" x14ac:dyDescent="0.15"/>
    <row r="5752" customFormat="1" ht="13" x14ac:dyDescent="0.15"/>
    <row r="5753" customFormat="1" ht="13" x14ac:dyDescent="0.15"/>
    <row r="5754" customFormat="1" ht="13" x14ac:dyDescent="0.15"/>
    <row r="5755" customFormat="1" ht="13" x14ac:dyDescent="0.15"/>
    <row r="5756" customFormat="1" ht="13" x14ac:dyDescent="0.15"/>
    <row r="5757" customFormat="1" ht="13" x14ac:dyDescent="0.15"/>
    <row r="5758" customFormat="1" ht="13" x14ac:dyDescent="0.15"/>
    <row r="5759" customFormat="1" ht="13" x14ac:dyDescent="0.15"/>
    <row r="5760" customFormat="1" ht="13" x14ac:dyDescent="0.15"/>
    <row r="5761" customFormat="1" ht="13" x14ac:dyDescent="0.15"/>
    <row r="5762" customFormat="1" ht="13" x14ac:dyDescent="0.15"/>
    <row r="5763" customFormat="1" ht="13" x14ac:dyDescent="0.15"/>
    <row r="5764" customFormat="1" ht="13" x14ac:dyDescent="0.15"/>
    <row r="5765" customFormat="1" ht="13" x14ac:dyDescent="0.15"/>
    <row r="5766" customFormat="1" ht="13" x14ac:dyDescent="0.15"/>
    <row r="5767" customFormat="1" ht="13" x14ac:dyDescent="0.15"/>
    <row r="5768" customFormat="1" ht="13" x14ac:dyDescent="0.15"/>
    <row r="5769" customFormat="1" ht="13" x14ac:dyDescent="0.15"/>
    <row r="5770" customFormat="1" ht="13" x14ac:dyDescent="0.15"/>
    <row r="5771" customFormat="1" ht="13" x14ac:dyDescent="0.15"/>
    <row r="5772" customFormat="1" ht="13" x14ac:dyDescent="0.15"/>
    <row r="5773" customFormat="1" ht="13" x14ac:dyDescent="0.15"/>
    <row r="5774" customFormat="1" ht="13" x14ac:dyDescent="0.15"/>
    <row r="5775" customFormat="1" ht="13" x14ac:dyDescent="0.15"/>
    <row r="5776" customFormat="1" ht="13" x14ac:dyDescent="0.15"/>
    <row r="5777" customFormat="1" ht="13" x14ac:dyDescent="0.15"/>
    <row r="5778" customFormat="1" ht="13" x14ac:dyDescent="0.15"/>
    <row r="5779" customFormat="1" ht="13" x14ac:dyDescent="0.15"/>
    <row r="5780" customFormat="1" ht="13" x14ac:dyDescent="0.15"/>
    <row r="5781" customFormat="1" ht="13" x14ac:dyDescent="0.15"/>
    <row r="5782" customFormat="1" ht="13" x14ac:dyDescent="0.15"/>
    <row r="5783" customFormat="1" ht="13" x14ac:dyDescent="0.15"/>
    <row r="5784" customFormat="1" ht="13" x14ac:dyDescent="0.15"/>
    <row r="5785" customFormat="1" ht="13" x14ac:dyDescent="0.15"/>
    <row r="5786" customFormat="1" ht="13" x14ac:dyDescent="0.15"/>
    <row r="5787" customFormat="1" ht="13" x14ac:dyDescent="0.15"/>
    <row r="5788" customFormat="1" ht="13" x14ac:dyDescent="0.15"/>
    <row r="5789" customFormat="1" ht="13" x14ac:dyDescent="0.15"/>
    <row r="5790" customFormat="1" ht="13" x14ac:dyDescent="0.15"/>
    <row r="5791" customFormat="1" ht="13" x14ac:dyDescent="0.15"/>
    <row r="5792" customFormat="1" ht="13" x14ac:dyDescent="0.15"/>
    <row r="5793" customFormat="1" ht="13" x14ac:dyDescent="0.15"/>
    <row r="5794" customFormat="1" ht="13" x14ac:dyDescent="0.15"/>
    <row r="5795" customFormat="1" ht="13" x14ac:dyDescent="0.15"/>
    <row r="5796" customFormat="1" ht="13" x14ac:dyDescent="0.15"/>
    <row r="5797" customFormat="1" ht="13" x14ac:dyDescent="0.15"/>
    <row r="5798" customFormat="1" ht="13" x14ac:dyDescent="0.15"/>
    <row r="5799" customFormat="1" ht="13" x14ac:dyDescent="0.15"/>
    <row r="5800" customFormat="1" ht="13" x14ac:dyDescent="0.15"/>
    <row r="5801" customFormat="1" ht="13" x14ac:dyDescent="0.15"/>
    <row r="5802" customFormat="1" ht="13" x14ac:dyDescent="0.15"/>
    <row r="5803" customFormat="1" ht="13" x14ac:dyDescent="0.15"/>
    <row r="5804" customFormat="1" ht="13" x14ac:dyDescent="0.15"/>
    <row r="5805" customFormat="1" ht="13" x14ac:dyDescent="0.15"/>
    <row r="5806" customFormat="1" ht="13" x14ac:dyDescent="0.15"/>
    <row r="5807" customFormat="1" ht="13" x14ac:dyDescent="0.15"/>
    <row r="5808" customFormat="1" ht="13" x14ac:dyDescent="0.15"/>
    <row r="5809" customFormat="1" ht="13" x14ac:dyDescent="0.15"/>
    <row r="5810" customFormat="1" ht="13" x14ac:dyDescent="0.15"/>
    <row r="5811" customFormat="1" ht="13" x14ac:dyDescent="0.15"/>
    <row r="5812" customFormat="1" ht="13" x14ac:dyDescent="0.15"/>
    <row r="5813" customFormat="1" ht="13" x14ac:dyDescent="0.15"/>
    <row r="5814" customFormat="1" ht="13" x14ac:dyDescent="0.15"/>
    <row r="5815" customFormat="1" ht="13" x14ac:dyDescent="0.15"/>
    <row r="5816" customFormat="1" ht="13" x14ac:dyDescent="0.15"/>
    <row r="5817" customFormat="1" ht="13" x14ac:dyDescent="0.15"/>
    <row r="5818" customFormat="1" ht="13" x14ac:dyDescent="0.15"/>
    <row r="5819" customFormat="1" ht="13" x14ac:dyDescent="0.15"/>
    <row r="5820" customFormat="1" ht="13" x14ac:dyDescent="0.15"/>
    <row r="5821" customFormat="1" ht="13" x14ac:dyDescent="0.15"/>
    <row r="5822" customFormat="1" ht="13" x14ac:dyDescent="0.15"/>
    <row r="5823" customFormat="1" ht="13" x14ac:dyDescent="0.15"/>
    <row r="5824" customFormat="1" ht="13" x14ac:dyDescent="0.15"/>
    <row r="5825" customFormat="1" ht="13" x14ac:dyDescent="0.15"/>
    <row r="5826" customFormat="1" ht="13" x14ac:dyDescent="0.15"/>
    <row r="5827" customFormat="1" ht="13" x14ac:dyDescent="0.15"/>
    <row r="5828" customFormat="1" ht="13" x14ac:dyDescent="0.15"/>
    <row r="5829" customFormat="1" ht="13" x14ac:dyDescent="0.15"/>
    <row r="5830" customFormat="1" ht="13" x14ac:dyDescent="0.15"/>
    <row r="5831" customFormat="1" ht="13" x14ac:dyDescent="0.15"/>
    <row r="5832" customFormat="1" ht="13" x14ac:dyDescent="0.15"/>
    <row r="5833" customFormat="1" ht="13" x14ac:dyDescent="0.15"/>
    <row r="5834" customFormat="1" ht="13" x14ac:dyDescent="0.15"/>
    <row r="5835" customFormat="1" ht="13" x14ac:dyDescent="0.15"/>
    <row r="5836" customFormat="1" ht="13" x14ac:dyDescent="0.15"/>
    <row r="5837" customFormat="1" ht="13" x14ac:dyDescent="0.15"/>
    <row r="5838" customFormat="1" ht="13" x14ac:dyDescent="0.15"/>
    <row r="5839" customFormat="1" ht="13" x14ac:dyDescent="0.15"/>
    <row r="5840" customFormat="1" ht="13" x14ac:dyDescent="0.15"/>
    <row r="5841" customFormat="1" ht="13" x14ac:dyDescent="0.15"/>
    <row r="5842" customFormat="1" ht="13" x14ac:dyDescent="0.15"/>
    <row r="5843" customFormat="1" ht="13" x14ac:dyDescent="0.15"/>
    <row r="5844" customFormat="1" ht="13" x14ac:dyDescent="0.15"/>
    <row r="5845" customFormat="1" ht="13" x14ac:dyDescent="0.15"/>
    <row r="5846" customFormat="1" ht="13" x14ac:dyDescent="0.15"/>
    <row r="5847" customFormat="1" ht="13" x14ac:dyDescent="0.15"/>
    <row r="5848" customFormat="1" ht="13" x14ac:dyDescent="0.15"/>
    <row r="5849" customFormat="1" ht="13" x14ac:dyDescent="0.15"/>
    <row r="5850" customFormat="1" ht="13" x14ac:dyDescent="0.15"/>
    <row r="5851" customFormat="1" ht="13" x14ac:dyDescent="0.15"/>
    <row r="5852" customFormat="1" ht="13" x14ac:dyDescent="0.15"/>
    <row r="5853" customFormat="1" ht="13" x14ac:dyDescent="0.15"/>
    <row r="5854" customFormat="1" ht="13" x14ac:dyDescent="0.15"/>
    <row r="5855" customFormat="1" ht="13" x14ac:dyDescent="0.15"/>
    <row r="5856" customFormat="1" ht="13" x14ac:dyDescent="0.15"/>
    <row r="5857" customFormat="1" ht="13" x14ac:dyDescent="0.15"/>
    <row r="5858" customFormat="1" ht="13" x14ac:dyDescent="0.15"/>
    <row r="5859" customFormat="1" ht="13" x14ac:dyDescent="0.15"/>
    <row r="5860" customFormat="1" ht="13" x14ac:dyDescent="0.15"/>
    <row r="5861" customFormat="1" ht="13" x14ac:dyDescent="0.15"/>
    <row r="5862" customFormat="1" ht="13" x14ac:dyDescent="0.15"/>
    <row r="5863" customFormat="1" ht="13" x14ac:dyDescent="0.15"/>
    <row r="5864" customFormat="1" ht="13" x14ac:dyDescent="0.15"/>
    <row r="5865" customFormat="1" ht="13" x14ac:dyDescent="0.15"/>
    <row r="5866" customFormat="1" ht="13" x14ac:dyDescent="0.15"/>
    <row r="5867" customFormat="1" ht="13" x14ac:dyDescent="0.15"/>
    <row r="5868" customFormat="1" ht="13" x14ac:dyDescent="0.15"/>
    <row r="5869" customFormat="1" ht="13" x14ac:dyDescent="0.15"/>
    <row r="5870" customFormat="1" ht="13" x14ac:dyDescent="0.15"/>
    <row r="5871" customFormat="1" ht="13" x14ac:dyDescent="0.15"/>
    <row r="5872" customFormat="1" ht="13" x14ac:dyDescent="0.15"/>
    <row r="5873" customFormat="1" ht="13" x14ac:dyDescent="0.15"/>
    <row r="5874" customFormat="1" ht="13" x14ac:dyDescent="0.15"/>
    <row r="5875" customFormat="1" ht="13" x14ac:dyDescent="0.15"/>
    <row r="5876" customFormat="1" ht="13" x14ac:dyDescent="0.15"/>
    <row r="5877" customFormat="1" ht="13" x14ac:dyDescent="0.15"/>
    <row r="5878" customFormat="1" ht="13" x14ac:dyDescent="0.15"/>
    <row r="5879" customFormat="1" ht="13" x14ac:dyDescent="0.15"/>
    <row r="5880" customFormat="1" ht="13" x14ac:dyDescent="0.15"/>
    <row r="5881" customFormat="1" ht="13" x14ac:dyDescent="0.15"/>
    <row r="5882" customFormat="1" ht="13" x14ac:dyDescent="0.15"/>
    <row r="5883" customFormat="1" ht="13" x14ac:dyDescent="0.15"/>
    <row r="5884" customFormat="1" ht="13" x14ac:dyDescent="0.15"/>
    <row r="5885" customFormat="1" ht="13" x14ac:dyDescent="0.15"/>
    <row r="5886" customFormat="1" ht="13" x14ac:dyDescent="0.15"/>
    <row r="5887" customFormat="1" ht="13" x14ac:dyDescent="0.15"/>
    <row r="5888" customFormat="1" ht="13" x14ac:dyDescent="0.15"/>
    <row r="5889" customFormat="1" ht="13" x14ac:dyDescent="0.15"/>
    <row r="5890" customFormat="1" ht="13" x14ac:dyDescent="0.15"/>
    <row r="5891" customFormat="1" ht="13" x14ac:dyDescent="0.15"/>
    <row r="5892" customFormat="1" ht="13" x14ac:dyDescent="0.15"/>
    <row r="5893" customFormat="1" ht="13" x14ac:dyDescent="0.15"/>
    <row r="5894" customFormat="1" ht="13" x14ac:dyDescent="0.15"/>
    <row r="5895" customFormat="1" ht="13" x14ac:dyDescent="0.15"/>
    <row r="5896" customFormat="1" ht="13" x14ac:dyDescent="0.15"/>
    <row r="5897" customFormat="1" ht="13" x14ac:dyDescent="0.15"/>
    <row r="5898" customFormat="1" ht="13" x14ac:dyDescent="0.15"/>
    <row r="5899" customFormat="1" ht="13" x14ac:dyDescent="0.15"/>
    <row r="5900" customFormat="1" ht="13" x14ac:dyDescent="0.15"/>
    <row r="5901" customFormat="1" ht="13" x14ac:dyDescent="0.15"/>
    <row r="5902" customFormat="1" ht="13" x14ac:dyDescent="0.15"/>
    <row r="5903" customFormat="1" ht="13" x14ac:dyDescent="0.15"/>
    <row r="5904" customFormat="1" ht="13" x14ac:dyDescent="0.15"/>
    <row r="5905" customFormat="1" ht="13" x14ac:dyDescent="0.15"/>
    <row r="5906" customFormat="1" ht="13" x14ac:dyDescent="0.15"/>
    <row r="5907" customFormat="1" ht="13" x14ac:dyDescent="0.15"/>
    <row r="5908" customFormat="1" ht="13" x14ac:dyDescent="0.15"/>
    <row r="5909" customFormat="1" ht="13" x14ac:dyDescent="0.15"/>
    <row r="5910" customFormat="1" ht="13" x14ac:dyDescent="0.15"/>
    <row r="5911" customFormat="1" ht="13" x14ac:dyDescent="0.15"/>
    <row r="5912" customFormat="1" ht="13" x14ac:dyDescent="0.15"/>
    <row r="5913" customFormat="1" ht="13" x14ac:dyDescent="0.15"/>
    <row r="5914" customFormat="1" ht="13" x14ac:dyDescent="0.15"/>
    <row r="5915" customFormat="1" ht="13" x14ac:dyDescent="0.15"/>
    <row r="5916" customFormat="1" ht="13" x14ac:dyDescent="0.15"/>
    <row r="5917" customFormat="1" ht="13" x14ac:dyDescent="0.15"/>
    <row r="5918" customFormat="1" ht="13" x14ac:dyDescent="0.15"/>
    <row r="5919" customFormat="1" ht="13" x14ac:dyDescent="0.15"/>
    <row r="5920" customFormat="1" ht="13" x14ac:dyDescent="0.15"/>
    <row r="5921" customFormat="1" ht="13" x14ac:dyDescent="0.15"/>
    <row r="5922" customFormat="1" ht="13" x14ac:dyDescent="0.15"/>
    <row r="5923" customFormat="1" ht="13" x14ac:dyDescent="0.15"/>
    <row r="5924" customFormat="1" ht="13" x14ac:dyDescent="0.15"/>
    <row r="5925" customFormat="1" ht="13" x14ac:dyDescent="0.15"/>
    <row r="5926" customFormat="1" ht="13" x14ac:dyDescent="0.15"/>
    <row r="5927" customFormat="1" ht="13" x14ac:dyDescent="0.15"/>
    <row r="5928" customFormat="1" ht="13" x14ac:dyDescent="0.15"/>
    <row r="5929" customFormat="1" ht="13" x14ac:dyDescent="0.15"/>
    <row r="5930" customFormat="1" ht="13" x14ac:dyDescent="0.15"/>
    <row r="5931" customFormat="1" ht="13" x14ac:dyDescent="0.15"/>
    <row r="5932" customFormat="1" ht="13" x14ac:dyDescent="0.15"/>
    <row r="5933" customFormat="1" ht="13" x14ac:dyDescent="0.15"/>
    <row r="5934" customFormat="1" ht="13" x14ac:dyDescent="0.15"/>
    <row r="5935" customFormat="1" ht="13" x14ac:dyDescent="0.15"/>
    <row r="5936" customFormat="1" ht="13" x14ac:dyDescent="0.15"/>
    <row r="5937" customFormat="1" ht="13" x14ac:dyDescent="0.15"/>
    <row r="5938" customFormat="1" ht="13" x14ac:dyDescent="0.15"/>
    <row r="5939" customFormat="1" ht="13" x14ac:dyDescent="0.15"/>
    <row r="5940" customFormat="1" ht="13" x14ac:dyDescent="0.15"/>
    <row r="5941" customFormat="1" ht="13" x14ac:dyDescent="0.15"/>
    <row r="5942" customFormat="1" ht="13" x14ac:dyDescent="0.15"/>
    <row r="5943" customFormat="1" ht="13" x14ac:dyDescent="0.15"/>
    <row r="5944" customFormat="1" ht="13" x14ac:dyDescent="0.15"/>
    <row r="5945" customFormat="1" ht="13" x14ac:dyDescent="0.15"/>
    <row r="5946" customFormat="1" ht="13" x14ac:dyDescent="0.15"/>
    <row r="5947" customFormat="1" ht="13" x14ac:dyDescent="0.15"/>
    <row r="5948" customFormat="1" ht="13" x14ac:dyDescent="0.15"/>
    <row r="5949" customFormat="1" ht="13" x14ac:dyDescent="0.15"/>
    <row r="5950" customFormat="1" ht="13" x14ac:dyDescent="0.15"/>
    <row r="5951" customFormat="1" ht="13" x14ac:dyDescent="0.15"/>
    <row r="5952" customFormat="1" ht="13" x14ac:dyDescent="0.15"/>
    <row r="5953" customFormat="1" ht="13" x14ac:dyDescent="0.15"/>
    <row r="5954" customFormat="1" ht="13" x14ac:dyDescent="0.15"/>
    <row r="5955" customFormat="1" ht="13" x14ac:dyDescent="0.15"/>
    <row r="5956" customFormat="1" ht="13" x14ac:dyDescent="0.15"/>
    <row r="5957" customFormat="1" ht="13" x14ac:dyDescent="0.15"/>
    <row r="5958" customFormat="1" ht="13" x14ac:dyDescent="0.15"/>
    <row r="5959" customFormat="1" ht="13" x14ac:dyDescent="0.15"/>
    <row r="5960" customFormat="1" ht="13" x14ac:dyDescent="0.15"/>
    <row r="5961" customFormat="1" ht="13" x14ac:dyDescent="0.15"/>
    <row r="5962" customFormat="1" ht="13" x14ac:dyDescent="0.15"/>
    <row r="5963" customFormat="1" ht="13" x14ac:dyDescent="0.15"/>
    <row r="5964" customFormat="1" ht="13" x14ac:dyDescent="0.15"/>
    <row r="5965" customFormat="1" ht="13" x14ac:dyDescent="0.15"/>
    <row r="5966" customFormat="1" ht="13" x14ac:dyDescent="0.15"/>
    <row r="5967" customFormat="1" ht="13" x14ac:dyDescent="0.15"/>
    <row r="5968" customFormat="1" ht="13" x14ac:dyDescent="0.15"/>
    <row r="5969" customFormat="1" ht="13" x14ac:dyDescent="0.15"/>
    <row r="5970" customFormat="1" ht="13" x14ac:dyDescent="0.15"/>
    <row r="5971" customFormat="1" ht="13" x14ac:dyDescent="0.15"/>
    <row r="5972" customFormat="1" ht="13" x14ac:dyDescent="0.15"/>
    <row r="5973" customFormat="1" ht="13" x14ac:dyDescent="0.15"/>
    <row r="5974" customFormat="1" ht="13" x14ac:dyDescent="0.15"/>
    <row r="5975" customFormat="1" ht="13" x14ac:dyDescent="0.15"/>
    <row r="5976" customFormat="1" ht="13" x14ac:dyDescent="0.15"/>
    <row r="5977" customFormat="1" ht="13" x14ac:dyDescent="0.15"/>
    <row r="5978" customFormat="1" ht="13" x14ac:dyDescent="0.15"/>
    <row r="5979" customFormat="1" ht="13" x14ac:dyDescent="0.15"/>
    <row r="5980" customFormat="1" ht="13" x14ac:dyDescent="0.15"/>
    <row r="5981" customFormat="1" ht="13" x14ac:dyDescent="0.15"/>
    <row r="5982" customFormat="1" ht="13" x14ac:dyDescent="0.15"/>
    <row r="5983" customFormat="1" ht="13" x14ac:dyDescent="0.15"/>
    <row r="5984" customFormat="1" ht="13" x14ac:dyDescent="0.15"/>
    <row r="5985" customFormat="1" ht="13" x14ac:dyDescent="0.15"/>
    <row r="5986" customFormat="1" ht="13" x14ac:dyDescent="0.15"/>
    <row r="5987" customFormat="1" ht="13" x14ac:dyDescent="0.15"/>
    <row r="5988" customFormat="1" ht="13" x14ac:dyDescent="0.15"/>
    <row r="5989" customFormat="1" ht="13" x14ac:dyDescent="0.15"/>
    <row r="5990" customFormat="1" ht="13" x14ac:dyDescent="0.15"/>
    <row r="5991" customFormat="1" ht="13" x14ac:dyDescent="0.15"/>
    <row r="5992" customFormat="1" ht="13" x14ac:dyDescent="0.15"/>
    <row r="5993" customFormat="1" ht="13" x14ac:dyDescent="0.15"/>
    <row r="5994" customFormat="1" ht="13" x14ac:dyDescent="0.15"/>
    <row r="5995" customFormat="1" ht="13" x14ac:dyDescent="0.15"/>
    <row r="5996" customFormat="1" ht="13" x14ac:dyDescent="0.15"/>
    <row r="5997" customFormat="1" ht="13" x14ac:dyDescent="0.15"/>
    <row r="5998" customFormat="1" ht="13" x14ac:dyDescent="0.15"/>
    <row r="5999" customFormat="1" ht="13" x14ac:dyDescent="0.15"/>
    <row r="6000" customFormat="1" ht="13" x14ac:dyDescent="0.15"/>
    <row r="6001" customFormat="1" ht="13" x14ac:dyDescent="0.15"/>
    <row r="6002" customFormat="1" ht="13" x14ac:dyDescent="0.15"/>
    <row r="6003" customFormat="1" ht="13" x14ac:dyDescent="0.15"/>
    <row r="6004" customFormat="1" ht="13" x14ac:dyDescent="0.15"/>
    <row r="6005" customFormat="1" ht="13" x14ac:dyDescent="0.15"/>
    <row r="6006" customFormat="1" ht="13" x14ac:dyDescent="0.15"/>
    <row r="6007" customFormat="1" ht="13" x14ac:dyDescent="0.15"/>
    <row r="6008" customFormat="1" ht="13" x14ac:dyDescent="0.15"/>
    <row r="6009" customFormat="1" ht="13" x14ac:dyDescent="0.15"/>
    <row r="6010" customFormat="1" ht="13" x14ac:dyDescent="0.15"/>
    <row r="6011" customFormat="1" ht="13" x14ac:dyDescent="0.15"/>
    <row r="6012" customFormat="1" ht="13" x14ac:dyDescent="0.15"/>
    <row r="6013" customFormat="1" ht="13" x14ac:dyDescent="0.15"/>
    <row r="6014" customFormat="1" ht="13" x14ac:dyDescent="0.15"/>
    <row r="6015" customFormat="1" ht="13" x14ac:dyDescent="0.15"/>
    <row r="6016" customFormat="1" ht="13" x14ac:dyDescent="0.15"/>
    <row r="6017" customFormat="1" ht="13" x14ac:dyDescent="0.15"/>
    <row r="6018" customFormat="1" ht="13" x14ac:dyDescent="0.15"/>
    <row r="6019" customFormat="1" ht="13" x14ac:dyDescent="0.15"/>
    <row r="6020" customFormat="1" ht="13" x14ac:dyDescent="0.15"/>
    <row r="6021" customFormat="1" ht="13" x14ac:dyDescent="0.15"/>
    <row r="6022" customFormat="1" ht="13" x14ac:dyDescent="0.15"/>
    <row r="6023" customFormat="1" ht="13" x14ac:dyDescent="0.15"/>
    <row r="6024" customFormat="1" ht="13" x14ac:dyDescent="0.15"/>
    <row r="6025" customFormat="1" ht="13" x14ac:dyDescent="0.15"/>
    <row r="6026" customFormat="1" ht="13" x14ac:dyDescent="0.15"/>
    <row r="6027" customFormat="1" ht="13" x14ac:dyDescent="0.15"/>
    <row r="6028" customFormat="1" ht="13" x14ac:dyDescent="0.15"/>
    <row r="6029" customFormat="1" ht="13" x14ac:dyDescent="0.15"/>
    <row r="6030" customFormat="1" ht="13" x14ac:dyDescent="0.15"/>
    <row r="6031" customFormat="1" ht="13" x14ac:dyDescent="0.15"/>
    <row r="6032" customFormat="1" ht="13" x14ac:dyDescent="0.15"/>
    <row r="6033" customFormat="1" ht="13" x14ac:dyDescent="0.15"/>
    <row r="6034" customFormat="1" ht="13" x14ac:dyDescent="0.15"/>
    <row r="6035" customFormat="1" ht="13" x14ac:dyDescent="0.15"/>
    <row r="6036" customFormat="1" ht="13" x14ac:dyDescent="0.15"/>
    <row r="6037" customFormat="1" ht="13" x14ac:dyDescent="0.15"/>
    <row r="6038" customFormat="1" ht="13" x14ac:dyDescent="0.15"/>
    <row r="6039" customFormat="1" ht="13" x14ac:dyDescent="0.15"/>
    <row r="6040" customFormat="1" ht="13" x14ac:dyDescent="0.15"/>
    <row r="6041" customFormat="1" ht="13" x14ac:dyDescent="0.15"/>
    <row r="6042" customFormat="1" ht="13" x14ac:dyDescent="0.15"/>
    <row r="6043" customFormat="1" ht="13" x14ac:dyDescent="0.15"/>
    <row r="6044" customFormat="1" ht="13" x14ac:dyDescent="0.15"/>
    <row r="6045" customFormat="1" ht="13" x14ac:dyDescent="0.15"/>
    <row r="6046" customFormat="1" ht="13" x14ac:dyDescent="0.15"/>
    <row r="6047" customFormat="1" ht="13" x14ac:dyDescent="0.15"/>
    <row r="6048" customFormat="1" ht="13" x14ac:dyDescent="0.15"/>
    <row r="6049" customFormat="1" ht="13" x14ac:dyDescent="0.15"/>
    <row r="6050" customFormat="1" ht="13" x14ac:dyDescent="0.15"/>
    <row r="6051" customFormat="1" ht="13" x14ac:dyDescent="0.15"/>
    <row r="6052" customFormat="1" ht="13" x14ac:dyDescent="0.15"/>
    <row r="6053" customFormat="1" ht="13" x14ac:dyDescent="0.15"/>
    <row r="6054" customFormat="1" ht="13" x14ac:dyDescent="0.15"/>
    <row r="6055" customFormat="1" ht="13" x14ac:dyDescent="0.15"/>
    <row r="6056" customFormat="1" ht="13" x14ac:dyDescent="0.15"/>
    <row r="6057" customFormat="1" ht="13" x14ac:dyDescent="0.15"/>
    <row r="6058" customFormat="1" ht="13" x14ac:dyDescent="0.15"/>
    <row r="6059" customFormat="1" ht="13" x14ac:dyDescent="0.15"/>
    <row r="6060" customFormat="1" ht="13" x14ac:dyDescent="0.15"/>
    <row r="6061" customFormat="1" ht="13" x14ac:dyDescent="0.15"/>
    <row r="6062" customFormat="1" ht="13" x14ac:dyDescent="0.15"/>
    <row r="6063" customFormat="1" ht="13" x14ac:dyDescent="0.15"/>
    <row r="6064" customFormat="1" ht="13" x14ac:dyDescent="0.15"/>
    <row r="6065" customFormat="1" ht="13" x14ac:dyDescent="0.15"/>
    <row r="6066" customFormat="1" ht="13" x14ac:dyDescent="0.15"/>
    <row r="6067" customFormat="1" ht="13" x14ac:dyDescent="0.15"/>
    <row r="6068" customFormat="1" ht="13" x14ac:dyDescent="0.15"/>
    <row r="6069" customFormat="1" ht="13" x14ac:dyDescent="0.15"/>
    <row r="6070" customFormat="1" ht="13" x14ac:dyDescent="0.15"/>
    <row r="6071" customFormat="1" ht="13" x14ac:dyDescent="0.15"/>
    <row r="6072" customFormat="1" ht="13" x14ac:dyDescent="0.15"/>
    <row r="6073" customFormat="1" ht="13" x14ac:dyDescent="0.15"/>
    <row r="6074" customFormat="1" ht="13" x14ac:dyDescent="0.15"/>
    <row r="6075" customFormat="1" ht="13" x14ac:dyDescent="0.15"/>
    <row r="6076" customFormat="1" ht="13" x14ac:dyDescent="0.15"/>
    <row r="6077" customFormat="1" ht="13" x14ac:dyDescent="0.15"/>
    <row r="6078" customFormat="1" ht="13" x14ac:dyDescent="0.15"/>
    <row r="6079" customFormat="1" ht="13" x14ac:dyDescent="0.15"/>
    <row r="6080" customFormat="1" ht="13" x14ac:dyDescent="0.15"/>
    <row r="6081" customFormat="1" ht="13" x14ac:dyDescent="0.15"/>
    <row r="6082" customFormat="1" ht="13" x14ac:dyDescent="0.15"/>
    <row r="6083" customFormat="1" ht="13" x14ac:dyDescent="0.15"/>
    <row r="6084" customFormat="1" ht="13" x14ac:dyDescent="0.15"/>
    <row r="6085" customFormat="1" ht="13" x14ac:dyDescent="0.15"/>
    <row r="6086" customFormat="1" ht="13" x14ac:dyDescent="0.15"/>
    <row r="6087" customFormat="1" ht="13" x14ac:dyDescent="0.15"/>
    <row r="6088" customFormat="1" ht="13" x14ac:dyDescent="0.15"/>
    <row r="6089" customFormat="1" ht="13" x14ac:dyDescent="0.15"/>
    <row r="6090" customFormat="1" ht="13" x14ac:dyDescent="0.15"/>
    <row r="6091" customFormat="1" ht="13" x14ac:dyDescent="0.15"/>
    <row r="6092" customFormat="1" ht="13" x14ac:dyDescent="0.15"/>
    <row r="6093" customFormat="1" ht="13" x14ac:dyDescent="0.15"/>
    <row r="6094" customFormat="1" ht="13" x14ac:dyDescent="0.15"/>
    <row r="6095" customFormat="1" ht="13" x14ac:dyDescent="0.15"/>
    <row r="6096" customFormat="1" ht="13" x14ac:dyDescent="0.15"/>
    <row r="6097" customFormat="1" ht="13" x14ac:dyDescent="0.15"/>
    <row r="6098" customFormat="1" ht="13" x14ac:dyDescent="0.15"/>
    <row r="6099" customFormat="1" ht="13" x14ac:dyDescent="0.15"/>
    <row r="6100" customFormat="1" ht="13" x14ac:dyDescent="0.15"/>
    <row r="6101" customFormat="1" ht="13" x14ac:dyDescent="0.15"/>
    <row r="6102" customFormat="1" ht="13" x14ac:dyDescent="0.15"/>
    <row r="6103" customFormat="1" ht="13" x14ac:dyDescent="0.15"/>
    <row r="6104" customFormat="1" ht="13" x14ac:dyDescent="0.15"/>
    <row r="6105" customFormat="1" ht="13" x14ac:dyDescent="0.15"/>
    <row r="6106" customFormat="1" ht="13" x14ac:dyDescent="0.15"/>
    <row r="6107" customFormat="1" ht="13" x14ac:dyDescent="0.15"/>
    <row r="6108" customFormat="1" ht="13" x14ac:dyDescent="0.15"/>
    <row r="6109" customFormat="1" ht="13" x14ac:dyDescent="0.15"/>
    <row r="6110" customFormat="1" ht="13" x14ac:dyDescent="0.15"/>
    <row r="6111" customFormat="1" ht="13" x14ac:dyDescent="0.15"/>
    <row r="6112" customFormat="1" ht="13" x14ac:dyDescent="0.15"/>
    <row r="6113" customFormat="1" ht="13" x14ac:dyDescent="0.15"/>
    <row r="6114" customFormat="1" ht="13" x14ac:dyDescent="0.15"/>
    <row r="6115" customFormat="1" ht="13" x14ac:dyDescent="0.15"/>
    <row r="6116" customFormat="1" ht="13" x14ac:dyDescent="0.15"/>
    <row r="6117" customFormat="1" ht="13" x14ac:dyDescent="0.15"/>
    <row r="6118" customFormat="1" ht="13" x14ac:dyDescent="0.15"/>
    <row r="6119" customFormat="1" ht="13" x14ac:dyDescent="0.15"/>
    <row r="6120" customFormat="1" ht="13" x14ac:dyDescent="0.15"/>
    <row r="6121" customFormat="1" ht="13" x14ac:dyDescent="0.15"/>
    <row r="6122" customFormat="1" ht="13" x14ac:dyDescent="0.15"/>
    <row r="6123" customFormat="1" ht="13" x14ac:dyDescent="0.15"/>
    <row r="6124" customFormat="1" ht="13" x14ac:dyDescent="0.15"/>
    <row r="6125" customFormat="1" ht="13" x14ac:dyDescent="0.15"/>
    <row r="6126" customFormat="1" ht="13" x14ac:dyDescent="0.15"/>
    <row r="6127" customFormat="1" ht="13" x14ac:dyDescent="0.15"/>
    <row r="6128" customFormat="1" ht="13" x14ac:dyDescent="0.15"/>
    <row r="6129" customFormat="1" ht="13" x14ac:dyDescent="0.15"/>
    <row r="6130" customFormat="1" ht="13" x14ac:dyDescent="0.15"/>
    <row r="6131" customFormat="1" ht="13" x14ac:dyDescent="0.15"/>
    <row r="6132" customFormat="1" ht="13" x14ac:dyDescent="0.15"/>
    <row r="6133" customFormat="1" ht="13" x14ac:dyDescent="0.15"/>
    <row r="6134" customFormat="1" ht="13" x14ac:dyDescent="0.15"/>
    <row r="6135" customFormat="1" ht="13" x14ac:dyDescent="0.15"/>
    <row r="6136" customFormat="1" ht="13" x14ac:dyDescent="0.15"/>
    <row r="6137" customFormat="1" ht="13" x14ac:dyDescent="0.15"/>
    <row r="6138" customFormat="1" ht="13" x14ac:dyDescent="0.15"/>
    <row r="6139" customFormat="1" ht="13" x14ac:dyDescent="0.15"/>
    <row r="6140" customFormat="1" ht="13" x14ac:dyDescent="0.15"/>
    <row r="6141" customFormat="1" ht="13" x14ac:dyDescent="0.15"/>
    <row r="6142" customFormat="1" ht="13" x14ac:dyDescent="0.15"/>
    <row r="6143" customFormat="1" ht="13" x14ac:dyDescent="0.15"/>
    <row r="6144" customFormat="1" ht="13" x14ac:dyDescent="0.15"/>
    <row r="6145" customFormat="1" ht="13" x14ac:dyDescent="0.15"/>
    <row r="6146" customFormat="1" ht="13" x14ac:dyDescent="0.15"/>
    <row r="6147" customFormat="1" ht="13" x14ac:dyDescent="0.15"/>
    <row r="6148" customFormat="1" ht="13" x14ac:dyDescent="0.15"/>
    <row r="6149" customFormat="1" ht="13" x14ac:dyDescent="0.15"/>
    <row r="6150" customFormat="1" ht="13" x14ac:dyDescent="0.15"/>
    <row r="6151" customFormat="1" ht="13" x14ac:dyDescent="0.15"/>
    <row r="6152" customFormat="1" ht="13" x14ac:dyDescent="0.15"/>
    <row r="6153" customFormat="1" ht="13" x14ac:dyDescent="0.15"/>
    <row r="6154" customFormat="1" ht="13" x14ac:dyDescent="0.15"/>
    <row r="6155" customFormat="1" ht="13" x14ac:dyDescent="0.15"/>
    <row r="6156" customFormat="1" ht="13" x14ac:dyDescent="0.15"/>
    <row r="6157" customFormat="1" ht="13" x14ac:dyDescent="0.15"/>
    <row r="6158" customFormat="1" ht="13" x14ac:dyDescent="0.15"/>
    <row r="6159" customFormat="1" ht="13" x14ac:dyDescent="0.15"/>
    <row r="6160" customFormat="1" ht="13" x14ac:dyDescent="0.15"/>
    <row r="6161" customFormat="1" ht="13" x14ac:dyDescent="0.15"/>
    <row r="6162" customFormat="1" ht="13" x14ac:dyDescent="0.15"/>
    <row r="6163" customFormat="1" ht="13" x14ac:dyDescent="0.15"/>
    <row r="6164" customFormat="1" ht="13" x14ac:dyDescent="0.15"/>
    <row r="6165" customFormat="1" ht="13" x14ac:dyDescent="0.15"/>
    <row r="6166" customFormat="1" ht="13" x14ac:dyDescent="0.15"/>
    <row r="6167" customFormat="1" ht="13" x14ac:dyDescent="0.15"/>
    <row r="6168" customFormat="1" ht="13" x14ac:dyDescent="0.15"/>
    <row r="6169" customFormat="1" ht="13" x14ac:dyDescent="0.15"/>
    <row r="6170" customFormat="1" ht="13" x14ac:dyDescent="0.15"/>
    <row r="6171" customFormat="1" ht="13" x14ac:dyDescent="0.15"/>
    <row r="6172" customFormat="1" ht="13" x14ac:dyDescent="0.15"/>
    <row r="6173" customFormat="1" ht="13" x14ac:dyDescent="0.15"/>
    <row r="6174" customFormat="1" ht="13" x14ac:dyDescent="0.15"/>
    <row r="6175" customFormat="1" ht="13" x14ac:dyDescent="0.15"/>
    <row r="6176" customFormat="1" ht="13" x14ac:dyDescent="0.15"/>
    <row r="6177" customFormat="1" ht="13" x14ac:dyDescent="0.15"/>
    <row r="6178" customFormat="1" ht="13" x14ac:dyDescent="0.15"/>
    <row r="6179" customFormat="1" ht="13" x14ac:dyDescent="0.15"/>
    <row r="6180" customFormat="1" ht="13" x14ac:dyDescent="0.15"/>
    <row r="6181" customFormat="1" ht="13" x14ac:dyDescent="0.15"/>
    <row r="6182" customFormat="1" ht="13" x14ac:dyDescent="0.15"/>
    <row r="6183" customFormat="1" ht="13" x14ac:dyDescent="0.15"/>
    <row r="6184" customFormat="1" ht="13" x14ac:dyDescent="0.15"/>
    <row r="6185" customFormat="1" ht="13" x14ac:dyDescent="0.15"/>
    <row r="6186" customFormat="1" ht="13" x14ac:dyDescent="0.15"/>
    <row r="6187" customFormat="1" ht="13" x14ac:dyDescent="0.15"/>
    <row r="6188" customFormat="1" ht="13" x14ac:dyDescent="0.15"/>
    <row r="6189" customFormat="1" ht="13" x14ac:dyDescent="0.15"/>
    <row r="6190" customFormat="1" ht="13" x14ac:dyDescent="0.15"/>
    <row r="6191" customFormat="1" ht="13" x14ac:dyDescent="0.15"/>
    <row r="6192" customFormat="1" ht="13" x14ac:dyDescent="0.15"/>
    <row r="6193" customFormat="1" ht="13" x14ac:dyDescent="0.15"/>
    <row r="6194" customFormat="1" ht="13" x14ac:dyDescent="0.15"/>
    <row r="6195" customFormat="1" ht="13" x14ac:dyDescent="0.15"/>
    <row r="6196" customFormat="1" ht="13" x14ac:dyDescent="0.15"/>
    <row r="6197" customFormat="1" ht="13" x14ac:dyDescent="0.15"/>
    <row r="6198" customFormat="1" ht="13" x14ac:dyDescent="0.15"/>
    <row r="6199" customFormat="1" ht="13" x14ac:dyDescent="0.15"/>
    <row r="6200" customFormat="1" ht="13" x14ac:dyDescent="0.15"/>
    <row r="6201" customFormat="1" ht="13" x14ac:dyDescent="0.15"/>
    <row r="6202" customFormat="1" ht="13" x14ac:dyDescent="0.15"/>
    <row r="6203" customFormat="1" ht="13" x14ac:dyDescent="0.15"/>
    <row r="6204" customFormat="1" ht="13" x14ac:dyDescent="0.15"/>
    <row r="6205" customFormat="1" ht="13" x14ac:dyDescent="0.15"/>
    <row r="6206" customFormat="1" ht="13" x14ac:dyDescent="0.15"/>
    <row r="6207" customFormat="1" ht="13" x14ac:dyDescent="0.15"/>
    <row r="6208" customFormat="1" ht="13" x14ac:dyDescent="0.15"/>
    <row r="6209" customFormat="1" ht="13" x14ac:dyDescent="0.15"/>
    <row r="6210" customFormat="1" ht="13" x14ac:dyDescent="0.15"/>
    <row r="6211" customFormat="1" ht="13" x14ac:dyDescent="0.15"/>
    <row r="6212" customFormat="1" ht="13" x14ac:dyDescent="0.15"/>
    <row r="6213" customFormat="1" ht="13" x14ac:dyDescent="0.15"/>
    <row r="6214" customFormat="1" ht="13" x14ac:dyDescent="0.15"/>
    <row r="6215" customFormat="1" ht="13" x14ac:dyDescent="0.15"/>
    <row r="6216" customFormat="1" ht="13" x14ac:dyDescent="0.15"/>
    <row r="6217" customFormat="1" ht="13" x14ac:dyDescent="0.15"/>
    <row r="6218" customFormat="1" ht="13" x14ac:dyDescent="0.15"/>
    <row r="6219" customFormat="1" ht="13" x14ac:dyDescent="0.15"/>
    <row r="6220" customFormat="1" ht="13" x14ac:dyDescent="0.15"/>
    <row r="6221" customFormat="1" ht="13" x14ac:dyDescent="0.15"/>
    <row r="6222" customFormat="1" ht="13" x14ac:dyDescent="0.15"/>
    <row r="6223" customFormat="1" ht="13" x14ac:dyDescent="0.15"/>
    <row r="6224" customFormat="1" ht="13" x14ac:dyDescent="0.15"/>
    <row r="6225" customFormat="1" ht="13" x14ac:dyDescent="0.15"/>
    <row r="6226" customFormat="1" ht="13" x14ac:dyDescent="0.15"/>
    <row r="6227" customFormat="1" ht="13" x14ac:dyDescent="0.15"/>
    <row r="6228" customFormat="1" ht="13" x14ac:dyDescent="0.15"/>
    <row r="6229" customFormat="1" ht="13" x14ac:dyDescent="0.15"/>
    <row r="6230" customFormat="1" ht="13" x14ac:dyDescent="0.15"/>
    <row r="6231" customFormat="1" ht="13" x14ac:dyDescent="0.15"/>
    <row r="6232" customFormat="1" ht="13" x14ac:dyDescent="0.15"/>
    <row r="6233" customFormat="1" ht="13" x14ac:dyDescent="0.15"/>
    <row r="6234" customFormat="1" ht="13" x14ac:dyDescent="0.15"/>
    <row r="6235" customFormat="1" ht="13" x14ac:dyDescent="0.15"/>
    <row r="6236" customFormat="1" ht="13" x14ac:dyDescent="0.15"/>
    <row r="6237" customFormat="1" ht="13" x14ac:dyDescent="0.15"/>
    <row r="6238" customFormat="1" ht="13" x14ac:dyDescent="0.15"/>
    <row r="6239" customFormat="1" ht="13" x14ac:dyDescent="0.15"/>
    <row r="6240" customFormat="1" ht="13" x14ac:dyDescent="0.15"/>
    <row r="6241" customFormat="1" ht="13" x14ac:dyDescent="0.15"/>
    <row r="6242" customFormat="1" ht="13" x14ac:dyDescent="0.15"/>
    <row r="6243" customFormat="1" ht="13" x14ac:dyDescent="0.15"/>
    <row r="6244" customFormat="1" ht="13" x14ac:dyDescent="0.15"/>
    <row r="6245" customFormat="1" ht="13" x14ac:dyDescent="0.15"/>
    <row r="6246" customFormat="1" ht="13" x14ac:dyDescent="0.15"/>
    <row r="6247" customFormat="1" ht="13" x14ac:dyDescent="0.15"/>
    <row r="6248" customFormat="1" ht="13" x14ac:dyDescent="0.15"/>
    <row r="6249" customFormat="1" ht="13" x14ac:dyDescent="0.15"/>
    <row r="6250" customFormat="1" ht="13" x14ac:dyDescent="0.15"/>
  </sheetData>
  <sheetProtection algorithmName="SHA-512" hashValue="qvnwsCIr8XjlfeGI+L2EzO5xfzwjbdaLkBaPYx2aI6IHt2bBBK7mliHHLPqfqefzucuOP5ldztIFEeAeecTdZQ==" saltValue="DoqGXTtsF7v9JtNsTjIipg==" spinCount="100000" sheet="1" objects="1" scenarios="1"/>
  <dataValidations count="2">
    <dataValidation type="decimal" showInputMessage="1" showErrorMessage="1" errorTitle="Incorrect entry" error="Enter 1.5 or 3.0 only" sqref="C4" xr:uid="{416C83ED-36E5-1E42-A1ED-29CDE312452B}">
      <formula1>1.5</formula1>
      <formula2>3</formula2>
    </dataValidation>
    <dataValidation type="whole" showInputMessage="1" showErrorMessage="1" errorTitle="Incorrect number" error="Please enter quarterly consumption between 700-4000kWh" sqref="C5" xr:uid="{9FF639B5-0E7B-1749-8D40-B673D556334E}">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EB2A8-A4D7-FF4F-AD30-97764414F55F}">
  <sheetPr codeName="Sheet2"/>
  <dimension ref="A1:XFD122"/>
  <sheetViews>
    <sheetView zoomScaleNormal="100" workbookViewId="0">
      <selection activeCell="D24" sqref="D24"/>
    </sheetView>
  </sheetViews>
  <sheetFormatPr baseColWidth="10" defaultRowHeight="14" x14ac:dyDescent="0.15"/>
  <cols>
    <col min="1" max="1" width="22" style="219" customWidth="1"/>
    <col min="2" max="2" width="23.66406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style="219" customWidth="1"/>
    <col min="29" max="39" width="7.5" style="219" customWidth="1"/>
    <col min="40" max="76" width="11.1640625" style="219" customWidth="1"/>
    <col min="77" max="16384" width="10.83203125" style="219"/>
  </cols>
  <sheetData>
    <row r="1" spans="1:34" customFormat="1" ht="13" x14ac:dyDescent="0.15">
      <c r="A1" t="s">
        <v>221</v>
      </c>
      <c r="H1">
        <v>3</v>
      </c>
    </row>
    <row r="2" spans="1:34" customFormat="1" ht="13" x14ac:dyDescent="0.15">
      <c r="A2" t="s">
        <v>171</v>
      </c>
    </row>
    <row r="3" spans="1:34" customFormat="1" ht="13" x14ac:dyDescent="0.15"/>
    <row r="4" spans="1:34" x14ac:dyDescent="0.15">
      <c r="A4" s="184" t="s">
        <v>243</v>
      </c>
      <c r="B4" s="185"/>
      <c r="C4" s="186">
        <v>3</v>
      </c>
      <c r="E4" s="187" t="s">
        <v>244</v>
      </c>
      <c r="F4" s="188">
        <f>IF(C4&lt;H1,(651),(1302))</f>
        <v>1302</v>
      </c>
      <c r="J4" s="184"/>
      <c r="K4" s="189" t="s">
        <v>156</v>
      </c>
      <c r="L4" s="190" t="s">
        <v>157</v>
      </c>
      <c r="M4" s="191" t="s">
        <v>158</v>
      </c>
    </row>
    <row r="5" spans="1:34" x14ac:dyDescent="0.15">
      <c r="A5" s="192" t="s">
        <v>0</v>
      </c>
      <c r="B5" s="193"/>
      <c r="C5" s="194">
        <v>1500</v>
      </c>
      <c r="E5" s="187" t="s">
        <v>159</v>
      </c>
      <c r="F5" s="195">
        <f>C5-(F4-F6)</f>
        <v>893.26800000000003</v>
      </c>
      <c r="J5" s="192" t="s">
        <v>160</v>
      </c>
      <c r="K5" s="196">
        <f>F5*85/100</f>
        <v>759.27779999999996</v>
      </c>
      <c r="L5" s="197">
        <f>F5*15/100</f>
        <v>133.99020000000002</v>
      </c>
      <c r="M5" s="198" t="s">
        <v>79</v>
      </c>
    </row>
    <row r="6" spans="1:34" x14ac:dyDescent="0.15">
      <c r="E6" s="187" t="s">
        <v>80</v>
      </c>
      <c r="F6" s="195">
        <f>IF(C4&lt;H1,(F4*24.6/100),(F4*53.4/100))</f>
        <v>695.26800000000003</v>
      </c>
      <c r="J6" s="192" t="s">
        <v>81</v>
      </c>
      <c r="K6" s="196">
        <f>F5*20/100</f>
        <v>178.65360000000001</v>
      </c>
      <c r="L6" s="197">
        <f>F5*25/100</f>
        <v>223.31700000000001</v>
      </c>
      <c r="M6" s="199">
        <f>F5*55/100</f>
        <v>491.29740000000004</v>
      </c>
    </row>
    <row r="7" spans="1:34" ht="15" thickBot="1" x14ac:dyDescent="0.2">
      <c r="F7" s="221"/>
      <c r="J7" s="222"/>
      <c r="K7" s="222"/>
      <c r="L7" s="222"/>
    </row>
    <row r="8" spans="1:34"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row>
    <row r="9" spans="1:34" ht="75" x14ac:dyDescent="0.15">
      <c r="A9" s="262" t="s">
        <v>184</v>
      </c>
      <c r="B9" s="263" t="s">
        <v>222</v>
      </c>
      <c r="C9" s="289" t="s">
        <v>211</v>
      </c>
      <c r="D9" s="289" t="s">
        <v>113</v>
      </c>
      <c r="E9" s="289" t="s">
        <v>231</v>
      </c>
      <c r="F9" s="289" t="s">
        <v>232</v>
      </c>
      <c r="G9" s="289" t="s">
        <v>698</v>
      </c>
      <c r="H9" s="270" t="s">
        <v>206</v>
      </c>
      <c r="I9" s="270" t="s">
        <v>224</v>
      </c>
      <c r="J9" s="290"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row>
    <row r="10" spans="1:34" x14ac:dyDescent="0.15">
      <c r="A10" s="201" t="str">
        <f>'Tariffs July 2020'!K2</f>
        <v>AGL</v>
      </c>
      <c r="B10" s="202" t="str">
        <f>'Tariffs July 2020'!L2</f>
        <v>Solar Savers</v>
      </c>
      <c r="C10" s="203">
        <f>IF('Tariffs July 2020'!BP2=0,91*'Tariffs July 2020'!M2/100,(91*'Tariffs July 2020'!M2/100)+'Tariffs July 2020'!BP2/4)</f>
        <v>88.27</v>
      </c>
      <c r="D10" s="203">
        <f>IF('Tariffs July 2020'!O2="",$F$5*'Tariffs July 2020'!N2/100,IF($F$5&gt;='Tariffs July 2020'!P2,('Tariffs July 2020'!P2*'Tariffs July 2020'!N2/100),($F$5*'Tariffs July 2020'!N2/100)))</f>
        <v>208.37506254545454</v>
      </c>
      <c r="E10" s="203">
        <f>IF(AND('Tariffs July 2020'!P2&gt;0,'Tariffs July 2020'!R2&gt;0),IF($F$5&lt;'Tariffs July 2020'!P2,0,IF($F$5&lt;=('Tariffs July 2020'!R2+'Tariffs July 2020'!P2),(($F$5-'Tariffs July 2020'!P2)*'Tariffs July 2020'!Q2/100),(('Tariffs July 2020'!R2)*'Tariffs July 2020'!Q2/100))),0)</f>
        <v>0</v>
      </c>
      <c r="F10" s="203">
        <f>IF('Tariffs July 2020'!T2&gt;0,IF(($F$5&lt;'Tariffs July 2020'!T2),(0),($F$5-'Tariffs July 2020'!T2)*'Tariffs July 2020'!U2/100),IF(AND('Tariffs July 2020'!R2&gt;0,'Tariffs July 2020'!T2=""),IF(($F$5&lt;'Tariffs July 2020'!R2),(0),($F$5-'Tariffs July 2020'!R2)*'Tariffs July 2020'!S2/100),IF(AND('Tariffs July 2020'!P2&gt;0,'Tariffs July 2020'!R2=""),IF(($F$5&lt;'Tariffs July 2020'!P2),(0),($F$5-'Tariffs July 2020'!P2)*'Tariffs July 2020'!Q2/100),0)))</f>
        <v>0</v>
      </c>
      <c r="G10" s="203">
        <f t="shared" ref="G10:G26" si="0">SUM(C10:F10)</f>
        <v>296.64506254545455</v>
      </c>
      <c r="H10" s="203">
        <f t="shared" ref="H10:H26" si="1">(G10-C10)*4</f>
        <v>833.50025018181827</v>
      </c>
      <c r="I10" s="247">
        <f>G10*4</f>
        <v>1186.5802501818182</v>
      </c>
      <c r="J10" s="204">
        <f>I10*1.1</f>
        <v>1305.2382752000001</v>
      </c>
      <c r="K10" s="202">
        <f>'Tariffs July 2020'!AZ2</f>
        <v>0</v>
      </c>
      <c r="L10" s="202">
        <f>'Tariffs July 2020'!BA2</f>
        <v>0</v>
      </c>
      <c r="M10" s="202">
        <f>'Tariffs July 2020'!BB2</f>
        <v>0</v>
      </c>
      <c r="N10" s="202">
        <f>'Tariffs July 2020'!BC2</f>
        <v>0</v>
      </c>
      <c r="O10" s="205">
        <f>($F$6*'Tariffs July 2020'!AT2/100)*4</f>
        <v>472.78224</v>
      </c>
      <c r="P10" s="206" t="str">
        <f>IF(SUM(K10:N10)=0,"No discount",IF(K10&gt;0,"Guaranteed off bill",IF(L10&gt;0,"Guaranteed off usage",IF(M10&gt;0,"Pay-on-time off bill","Pay-on-time off usage"))))</f>
        <v>No discount</v>
      </c>
      <c r="Q10" s="206" t="str">
        <f t="shared" ref="Q10:Q26" si="2">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1186.5802501818182</v>
      </c>
      <c r="S10" s="247">
        <f>IF(AND(P10="Pay-on-time off bill",Q10="Inclusive"),((R10*1.1)-((R10*1.1)*M10/100))/1.1,IF(AND(P10="Pay-on-time off usage",Q10="Inclusive"),((R10*1.1)-((H10*1.1)*N10/100))/1.1,IF(AND(P10="Pay-on-time off bill",Q10="Exclusive"),R10-(R10*M10/100),IF(AND(P10="Pay-on-time off usage",Q10="Exclusive"),R10-(H10*N10/100),IF(Q10="Inclusive",((R10*1.1))/1.1,R10)))))</f>
        <v>1186.5802501818182</v>
      </c>
      <c r="T10" s="247">
        <f t="shared" ref="T10:T26" si="3">R10-O10</f>
        <v>713.7980101818182</v>
      </c>
      <c r="U10" s="247">
        <f t="shared" ref="U10:U26" si="4">S10-O10</f>
        <v>713.7980101818182</v>
      </c>
      <c r="V10" s="292">
        <f t="shared" ref="V10:W24" si="5">T10*1.1</f>
        <v>785.17781120000006</v>
      </c>
      <c r="W10" s="292">
        <f t="shared" si="5"/>
        <v>785.17781120000006</v>
      </c>
      <c r="X10" s="207">
        <f>'Tariffs July 2020'!BL2</f>
        <v>0</v>
      </c>
      <c r="Y10" s="207" t="str">
        <f>'Tariffs July 2020'!BM2</f>
        <v>n</v>
      </c>
      <c r="Z10" s="208">
        <f>'Tariffs July 2020'!G2</f>
        <v>42564</v>
      </c>
    </row>
    <row r="11" spans="1:34" x14ac:dyDescent="0.15">
      <c r="A11" s="201" t="str">
        <f>'Tariffs July 2020'!K3</f>
        <v>Click Energy</v>
      </c>
      <c r="B11" s="202" t="str">
        <f>'Tariffs July 2020'!L3</f>
        <v>Flora Solar</v>
      </c>
      <c r="C11" s="203">
        <f>IF('Tariffs July 2020'!BP3=0,91*'Tariffs July 2020'!M3/100,(91*'Tariffs July 2020'!M3/100)+'Tariffs July 2020'!BP3/4)</f>
        <v>97.460999999999999</v>
      </c>
      <c r="D11" s="203">
        <f>IF('Tariffs July 2020'!O3="",$F$5*'Tariffs July 2020'!N3/100,IF($F$5&gt;='Tariffs July 2020'!P3,('Tariffs July 2020'!P3*'Tariffs July 2020'!N3/100),($F$5*'Tariffs July 2020'!N3/100)))</f>
        <v>190.26608399999998</v>
      </c>
      <c r="E11" s="203">
        <f>IF(AND('Tariffs July 2020'!P3&gt;0,'Tariffs July 2020'!R3&gt;0),IF($F$5&lt;'Tariffs July 2020'!P3,0,IF($F$5&lt;=('Tariffs July 2020'!R3+'Tariffs July 2020'!P3),(($F$5-'Tariffs July 2020'!P3)*'Tariffs July 2020'!Q3/100),(('Tariffs July 2020'!R3)*'Tariffs July 2020'!Q3/100))),0)</f>
        <v>0</v>
      </c>
      <c r="F11" s="203">
        <f>IF('Tariffs July 2020'!T3&gt;0,IF(($F$5&lt;'Tariffs July 2020'!T3),(0),($F$5-'Tariffs July 2020'!T3)*'Tariffs July 2020'!U3/100),IF(AND('Tariffs July 2020'!R3&gt;0,'Tariffs July 2020'!T3=""),IF(($F$5&lt;'Tariffs July 2020'!R3),(0),($F$5-'Tariffs July 2020'!R3)*'Tariffs July 2020'!S3/100),IF(AND('Tariffs July 2020'!P3&gt;0,'Tariffs July 2020'!R3=""),IF(($F$5&lt;'Tariffs July 2020'!P3),(0),($F$5-'Tariffs July 2020'!P3)*'Tariffs July 2020'!Q3/100),0)))</f>
        <v>0</v>
      </c>
      <c r="G11" s="203">
        <f t="shared" si="0"/>
        <v>287.72708399999999</v>
      </c>
      <c r="H11" s="203">
        <f t="shared" si="1"/>
        <v>761.06433599999991</v>
      </c>
      <c r="I11" s="247">
        <f t="shared" ref="I11:I26" si="6">G11*4</f>
        <v>1150.908336</v>
      </c>
      <c r="J11" s="204">
        <f t="shared" ref="J11:J26" si="7">I11*1.1</f>
        <v>1265.9991696</v>
      </c>
      <c r="K11" s="202">
        <f>'Tariffs July 2020'!AZ3</f>
        <v>0</v>
      </c>
      <c r="L11" s="202">
        <f>'Tariffs July 2020'!BA3</f>
        <v>0</v>
      </c>
      <c r="M11" s="202">
        <f>'Tariffs July 2020'!BB3</f>
        <v>0</v>
      </c>
      <c r="N11" s="202">
        <f>'Tariffs July 2020'!BC3</f>
        <v>0</v>
      </c>
      <c r="O11" s="205">
        <f>($F$6*'Tariffs July 2020'!AT3/100)*4</f>
        <v>333.72864000000004</v>
      </c>
      <c r="P11" s="206" t="str">
        <f t="shared" ref="P11:P26" si="8">IF(SUM(K11:N11)=0,"No discount",IF(K11&gt;0,"Guaranteed off bill",IF(L11&gt;0,"Guaranteed off usage",IF(M11&gt;0,"Pay-on-time off bill","Pay-on-time off usage"))))</f>
        <v>No discount</v>
      </c>
      <c r="Q11" s="206" t="str">
        <f t="shared" si="2"/>
        <v>Exclusive</v>
      </c>
      <c r="R11" s="293">
        <f t="shared" ref="R11:R26" si="9">IF(AND(P11="Guaranteed off bill",Q11="Inclusive"),((I11*1.1)-((I11*1.1)*K11/100))/1.1,IF(AND(P11="Guaranteed off usage",Q11="Inclusive"),((I11*1.1)-((H11*1.1)*L11/100))/1.1,IF(AND(P11="Guaranteed off bill",Q11="Exclusive"),I11-(I11*K11/100),IF(AND(P11="Guaranteed off usage",Q11="Exclusive"),I11-(H11*L11/100),IF(Q11="Inclusive",((I11*1.1))/1.1,I11)))))</f>
        <v>1150.908336</v>
      </c>
      <c r="S11" s="247">
        <f t="shared" ref="S11:S26" si="10">IF(AND(P11="Pay-on-time off bill",Q11="Inclusive"),((R11*1.1)-((R11*1.1)*M11/100))/1.1,IF(AND(P11="Pay-on-time off usage",Q11="Inclusive"),((R11*1.1)-((H11*1.1)*N11/100))/1.1,IF(AND(P11="Pay-on-time off bill",Q11="Exclusive"),R11-(R11*M11/100),IF(AND(P11="Pay-on-time off usage",Q11="Exclusive"),R11-(H11*N11/100),IF(Q11="Inclusive",((R11*1.1))/1.1,R11)))))</f>
        <v>1150.908336</v>
      </c>
      <c r="T11" s="247">
        <f t="shared" si="3"/>
        <v>817.17969599999992</v>
      </c>
      <c r="U11" s="247">
        <f t="shared" si="4"/>
        <v>817.17969599999992</v>
      </c>
      <c r="V11" s="292">
        <f t="shared" si="5"/>
        <v>898.89766559999998</v>
      </c>
      <c r="W11" s="292">
        <f t="shared" si="5"/>
        <v>898.89766559999998</v>
      </c>
      <c r="X11" s="207">
        <f>'Tariffs July 2020'!BL3</f>
        <v>0</v>
      </c>
      <c r="Y11" s="207" t="str">
        <f>'Tariffs July 2020'!BM3</f>
        <v>n</v>
      </c>
      <c r="Z11" s="208">
        <f>'Tariffs July 2020'!G3</f>
        <v>42551</v>
      </c>
    </row>
    <row r="12" spans="1:34" x14ac:dyDescent="0.15">
      <c r="A12" s="201" t="str">
        <f>'Tariffs July 2020'!K4</f>
        <v>Diamond Energy</v>
      </c>
      <c r="B12" s="202" t="str">
        <f>'Tariffs July 2020'!L4</f>
        <v>Renewable Saver POT</v>
      </c>
      <c r="C12" s="203">
        <f>IF('Tariffs July 2020'!BP4=0,91*'Tariffs July 2020'!M4/100,(91*'Tariffs July 2020'!M4/100)+'Tariffs July 2020'!BP4/4)</f>
        <v>88.72499999999998</v>
      </c>
      <c r="D12" s="203">
        <f>IF('Tariffs July 2020'!O4="",$F$5*'Tariffs July 2020'!N4/100,IF($F$5&gt;='Tariffs July 2020'!P4,('Tariffs July 2020'!P4*'Tariffs July 2020'!N4/100),($F$5*'Tariffs July 2020'!N4/100)))</f>
        <v>199.68600109090909</v>
      </c>
      <c r="E12" s="203">
        <f>IF(AND('Tariffs July 2020'!P4&gt;0,'Tariffs July 2020'!R4&gt;0),IF($F$5&lt;'Tariffs July 2020'!P4,0,IF($F$5&lt;=('Tariffs July 2020'!R4+'Tariffs July 2020'!P4),(($F$5-'Tariffs July 2020'!P4)*'Tariffs July 2020'!Q4/100),(('Tariffs July 2020'!R4)*'Tariffs July 2020'!Q4/100))),0)</f>
        <v>0</v>
      </c>
      <c r="F12" s="203">
        <f>IF('Tariffs July 2020'!T4&gt;0,IF(($F$5&lt;'Tariffs July 2020'!T4),(0),($F$5-'Tariffs July 2020'!T4)*'Tariffs July 2020'!U4/100),IF(AND('Tariffs July 2020'!R4&gt;0,'Tariffs July 2020'!T4=""),IF(($F$5&lt;'Tariffs July 2020'!R4),(0),($F$5-'Tariffs July 2020'!R4)*'Tariffs July 2020'!S4/100),IF(AND('Tariffs July 2020'!P4&gt;0,'Tariffs July 2020'!R4=""),IF(($F$5&lt;'Tariffs July 2020'!P4),(0),($F$5-'Tariffs July 2020'!P4)*'Tariffs July 2020'!Q4/100),0)))</f>
        <v>0</v>
      </c>
      <c r="G12" s="203">
        <f t="shared" si="0"/>
        <v>288.41100109090905</v>
      </c>
      <c r="H12" s="203">
        <f t="shared" si="1"/>
        <v>798.74400436363635</v>
      </c>
      <c r="I12" s="247">
        <f t="shared" si="6"/>
        <v>1153.6440043636362</v>
      </c>
      <c r="J12" s="204">
        <f t="shared" si="7"/>
        <v>1269.0084047999999</v>
      </c>
      <c r="K12" s="202">
        <f>'Tariffs July 2020'!AZ4</f>
        <v>0</v>
      </c>
      <c r="L12" s="202">
        <f>'Tariffs July 2020'!BA4</f>
        <v>0</v>
      </c>
      <c r="M12" s="202">
        <f>'Tariffs July 2020'!BB4</f>
        <v>7</v>
      </c>
      <c r="N12" s="202">
        <f>'Tariffs July 2020'!BC4</f>
        <v>0</v>
      </c>
      <c r="O12" s="205">
        <f>($F$6*'Tariffs July 2020'!AT4/100)*4</f>
        <v>333.72864000000004</v>
      </c>
      <c r="P12" s="206" t="str">
        <f t="shared" si="8"/>
        <v>Pay-on-time off bill</v>
      </c>
      <c r="Q12" s="206" t="str">
        <f t="shared" si="2"/>
        <v>Exclusive</v>
      </c>
      <c r="R12" s="293">
        <f t="shared" si="9"/>
        <v>1153.6440043636362</v>
      </c>
      <c r="S12" s="247">
        <f t="shared" si="10"/>
        <v>1072.8889240581816</v>
      </c>
      <c r="T12" s="247">
        <f t="shared" si="3"/>
        <v>819.91536436363617</v>
      </c>
      <c r="U12" s="247">
        <f t="shared" si="4"/>
        <v>739.16028405818156</v>
      </c>
      <c r="V12" s="292">
        <f t="shared" si="5"/>
        <v>901.9069007999999</v>
      </c>
      <c r="W12" s="292">
        <f t="shared" si="5"/>
        <v>813.07631246399978</v>
      </c>
      <c r="X12" s="207">
        <f>'Tariffs July 2020'!BL4</f>
        <v>0</v>
      </c>
      <c r="Y12" s="207" t="str">
        <f>'Tariffs July 2020'!BM4</f>
        <v>n</v>
      </c>
      <c r="Z12" s="208">
        <f>'Tariffs July 2020'!G4</f>
        <v>42494</v>
      </c>
    </row>
    <row r="13" spans="1:34" x14ac:dyDescent="0.15">
      <c r="A13" s="201" t="str">
        <f>'Tariffs July 2020'!K5</f>
        <v>Dodo Power &amp; Gas</v>
      </c>
      <c r="B13" s="202" t="str">
        <f>'Tariffs July 2020'!L5</f>
        <v>Market offer</v>
      </c>
      <c r="C13" s="203">
        <f>IF('Tariffs July 2020'!BP5=0,91*'Tariffs July 2020'!M5/100,(91*'Tariffs July 2020'!M5/100)+'Tariffs July 2020'!BP5/4)</f>
        <v>90.594636363636369</v>
      </c>
      <c r="D13" s="203">
        <f>IF('Tariffs July 2020'!O5="",$F$5*'Tariffs July 2020'!N5/100,IF($F$5&gt;='Tariffs July 2020'!P5,('Tariffs July 2020'!P5*'Tariffs July 2020'!N5/100),($F$5*'Tariffs July 2020'!N5/100)))</f>
        <v>185.88095018181818</v>
      </c>
      <c r="E13" s="203">
        <f>IF(AND('Tariffs July 2020'!P5&gt;0,'Tariffs July 2020'!R5&gt;0),IF($F$5&lt;'Tariffs July 2020'!P5,0,IF($F$5&lt;=('Tariffs July 2020'!R5+'Tariffs July 2020'!P5),(($F$5-'Tariffs July 2020'!P5)*'Tariffs July 2020'!Q5/100),(('Tariffs July 2020'!R5)*'Tariffs July 2020'!Q5/100))),0)</f>
        <v>0</v>
      </c>
      <c r="F13" s="203">
        <f>IF('Tariffs July 2020'!T5&gt;0,IF(($F$5&lt;'Tariffs July 2020'!T5),(0),($F$5-'Tariffs July 2020'!T5)*'Tariffs July 2020'!U5/100),IF(AND('Tariffs July 2020'!R5&gt;0,'Tariffs July 2020'!T5=""),IF(($F$5&lt;'Tariffs July 2020'!R5),(0),($F$5-'Tariffs July 2020'!R5)*'Tariffs July 2020'!S5/100),IF(AND('Tariffs July 2020'!P5&gt;0,'Tariffs July 2020'!R5=""),IF(($F$5&lt;'Tariffs July 2020'!P5),(0),($F$5-'Tariffs July 2020'!P5)*'Tariffs July 2020'!Q5/100),0)))</f>
        <v>0</v>
      </c>
      <c r="G13" s="203">
        <f t="shared" si="0"/>
        <v>276.47558654545458</v>
      </c>
      <c r="H13" s="203">
        <f t="shared" si="1"/>
        <v>743.52380072727283</v>
      </c>
      <c r="I13" s="247">
        <f t="shared" si="6"/>
        <v>1105.9023461818183</v>
      </c>
      <c r="J13" s="204">
        <f t="shared" si="7"/>
        <v>1216.4925808000003</v>
      </c>
      <c r="K13" s="202">
        <f>'Tariffs July 2020'!AZ5</f>
        <v>0</v>
      </c>
      <c r="L13" s="202">
        <f>'Tariffs July 2020'!BA5</f>
        <v>0</v>
      </c>
      <c r="M13" s="202">
        <f>'Tariffs July 2020'!BB5</f>
        <v>0</v>
      </c>
      <c r="N13" s="202">
        <f>'Tariffs July 2020'!BC5</f>
        <v>0</v>
      </c>
      <c r="O13" s="205">
        <f>($F$6*'Tariffs July 2020'!AT5/100)*4</f>
        <v>236.39112</v>
      </c>
      <c r="P13" s="206" t="str">
        <f t="shared" si="8"/>
        <v>No discount</v>
      </c>
      <c r="Q13" s="206" t="str">
        <f t="shared" si="2"/>
        <v>Exclusive</v>
      </c>
      <c r="R13" s="293">
        <f t="shared" si="9"/>
        <v>1105.9023461818183</v>
      </c>
      <c r="S13" s="247">
        <f t="shared" si="10"/>
        <v>1105.9023461818183</v>
      </c>
      <c r="T13" s="247">
        <f t="shared" si="3"/>
        <v>869.5112261818183</v>
      </c>
      <c r="U13" s="247">
        <f t="shared" si="4"/>
        <v>869.5112261818183</v>
      </c>
      <c r="V13" s="292">
        <f t="shared" si="5"/>
        <v>956.4623488000002</v>
      </c>
      <c r="W13" s="292">
        <f t="shared" si="5"/>
        <v>956.4623488000002</v>
      </c>
      <c r="X13" s="207">
        <f>'Tariffs July 2020'!BL5</f>
        <v>0</v>
      </c>
      <c r="Y13" s="207" t="str">
        <f>'Tariffs July 2020'!BM5</f>
        <v>n</v>
      </c>
      <c r="Z13" s="208">
        <f>'Tariffs July 2020'!G5</f>
        <v>42551</v>
      </c>
    </row>
    <row r="14" spans="1:34" x14ac:dyDescent="0.15">
      <c r="A14" s="201" t="str">
        <f>'Tariffs July 2020'!K6</f>
        <v>EnergyAustralia</v>
      </c>
      <c r="B14" s="202" t="str">
        <f>'Tariffs July 2020'!L6</f>
        <v>Total Plan Home</v>
      </c>
      <c r="C14" s="203">
        <f>IF('Tariffs July 2020'!BP6=0,91*'Tariffs July 2020'!M6/100,(91*'Tariffs July 2020'!M6/100)+'Tariffs July 2020'!BP6/4)</f>
        <v>81.899999999999991</v>
      </c>
      <c r="D14" s="203">
        <f>IF('Tariffs July 2020'!O6="",$F$5*'Tariffs July 2020'!N6/100,IF($F$5&gt;='Tariffs July 2020'!P6,('Tariffs July 2020'!P6*'Tariffs July 2020'!N6/100),($F$5*'Tariffs July 2020'!N6/100)))</f>
        <v>202.44701127272725</v>
      </c>
      <c r="E14" s="203">
        <f>IF(AND('Tariffs July 2020'!P6&gt;0,'Tariffs July 2020'!R6&gt;0),IF($F$5&lt;'Tariffs July 2020'!P6,0,IF($F$5&lt;=('Tariffs July 2020'!R6+'Tariffs July 2020'!P6),(($F$5-'Tariffs July 2020'!P6)*'Tariffs July 2020'!Q6/100),(('Tariffs July 2020'!R6)*'Tariffs July 2020'!Q6/100))),0)</f>
        <v>0</v>
      </c>
      <c r="F14" s="203">
        <f>IF('Tariffs July 2020'!T6&gt;0,IF(($F$5&lt;'Tariffs July 2020'!T6),(0),($F$5-'Tariffs July 2020'!T6)*'Tariffs July 2020'!U6/100),IF(AND('Tariffs July 2020'!R6&gt;0,'Tariffs July 2020'!T6=""),IF(($F$5&lt;'Tariffs July 2020'!R6),(0),($F$5-'Tariffs July 2020'!R6)*'Tariffs July 2020'!S6/100),IF(AND('Tariffs July 2020'!P6&gt;0,'Tariffs July 2020'!R6=""),IF(($F$5&lt;'Tariffs July 2020'!P6),(0),($F$5-'Tariffs July 2020'!P6)*'Tariffs July 2020'!Q6/100),0)))</f>
        <v>0</v>
      </c>
      <c r="G14" s="203">
        <f t="shared" si="0"/>
        <v>284.34701127272723</v>
      </c>
      <c r="H14" s="203">
        <f t="shared" si="1"/>
        <v>809.78804509090901</v>
      </c>
      <c r="I14" s="247">
        <f t="shared" si="6"/>
        <v>1137.3880450909089</v>
      </c>
      <c r="J14" s="204">
        <f t="shared" si="7"/>
        <v>1251.1268496</v>
      </c>
      <c r="K14" s="202">
        <f>'Tariffs July 2020'!AZ6</f>
        <v>14</v>
      </c>
      <c r="L14" s="202">
        <f>'Tariffs July 2020'!BA6</f>
        <v>0</v>
      </c>
      <c r="M14" s="202">
        <f>'Tariffs July 2020'!BB6</f>
        <v>0</v>
      </c>
      <c r="N14" s="202">
        <f>'Tariffs July 2020'!BC6</f>
        <v>0</v>
      </c>
      <c r="O14" s="205">
        <f>($F$6*'Tariffs July 2020'!AT6/100)*4</f>
        <v>319.82328000000001</v>
      </c>
      <c r="P14" s="206" t="str">
        <f t="shared" si="8"/>
        <v>Guaranteed off bill</v>
      </c>
      <c r="Q14" s="206" t="str">
        <f t="shared" si="2"/>
        <v>Exclusive</v>
      </c>
      <c r="R14" s="293">
        <f t="shared" si="9"/>
        <v>978.15371877818166</v>
      </c>
      <c r="S14" s="247">
        <f t="shared" si="10"/>
        <v>978.15371877818166</v>
      </c>
      <c r="T14" s="247">
        <f t="shared" si="3"/>
        <v>658.33043877818159</v>
      </c>
      <c r="U14" s="247">
        <f t="shared" si="4"/>
        <v>658.33043877818159</v>
      </c>
      <c r="V14" s="292">
        <f t="shared" si="5"/>
        <v>724.16348265599981</v>
      </c>
      <c r="W14" s="292">
        <f t="shared" si="5"/>
        <v>724.16348265599981</v>
      </c>
      <c r="X14" s="207">
        <f>'Tariffs July 2020'!BL6</f>
        <v>0</v>
      </c>
      <c r="Y14" s="207" t="str">
        <f>'Tariffs July 2020'!BM6</f>
        <v>n</v>
      </c>
      <c r="Z14" s="208">
        <f>'Tariffs July 2020'!G6</f>
        <v>42551</v>
      </c>
    </row>
    <row r="15" spans="1:34" x14ac:dyDescent="0.15">
      <c r="A15" s="201" t="str">
        <f>'Tariffs July 2020'!K7</f>
        <v>Energy Locals</v>
      </c>
      <c r="B15" s="202" t="str">
        <f>'Tariffs July 2020'!L7</f>
        <v>Local Saver</v>
      </c>
      <c r="C15" s="203">
        <f>IF('Tariffs July 2020'!BP7=0,91*'Tariffs July 2020'!M7/100,(91*'Tariffs July 2020'!M7/100)+'Tariffs July 2020'!BP7/4)</f>
        <v>104</v>
      </c>
      <c r="D15" s="203">
        <f>IF('Tariffs July 2020'!O7="",$F$5*'Tariffs July 2020'!N7/100,IF($F$5&gt;='Tariffs July 2020'!P7,('Tariffs July 2020'!P7*'Tariffs July 2020'!N7/100),($F$5*'Tariffs July 2020'!N7/100)))</f>
        <v>194.89483636363636</v>
      </c>
      <c r="E15" s="203">
        <f>IF(AND('Tariffs July 2020'!P7&gt;0,'Tariffs July 2020'!R7&gt;0),IF($F$5&lt;'Tariffs July 2020'!P7,0,IF($F$5&lt;=('Tariffs July 2020'!R7+'Tariffs July 2020'!P7),(($F$5-'Tariffs July 2020'!P7)*'Tariffs July 2020'!Q7/100),(('Tariffs July 2020'!R7)*'Tariffs July 2020'!Q7/100))),0)</f>
        <v>0</v>
      </c>
      <c r="F15" s="203">
        <f>IF('Tariffs July 2020'!T7&gt;0,IF(($F$5&lt;'Tariffs July 2020'!T7),(0),($F$5-'Tariffs July 2020'!T7)*'Tariffs July 2020'!U7/100),IF(AND('Tariffs July 2020'!R7&gt;0,'Tariffs July 2020'!T7=""),IF(($F$5&lt;'Tariffs July 2020'!R7),(0),($F$5-'Tariffs July 2020'!R7)*'Tariffs July 2020'!S7/100),IF(AND('Tariffs July 2020'!P7&gt;0,'Tariffs July 2020'!R7=""),IF(($F$5&lt;'Tariffs July 2020'!P7),(0),($F$5-'Tariffs July 2020'!P7)*'Tariffs July 2020'!Q7/100),0)))</f>
        <v>0</v>
      </c>
      <c r="G15" s="203">
        <f t="shared" si="0"/>
        <v>298.89483636363639</v>
      </c>
      <c r="H15" s="203">
        <f t="shared" si="1"/>
        <v>779.57934545454555</v>
      </c>
      <c r="I15" s="247">
        <f t="shared" si="6"/>
        <v>1195.5793454545455</v>
      </c>
      <c r="J15" s="204">
        <f t="shared" si="7"/>
        <v>1315.1372800000001</v>
      </c>
      <c r="K15" s="202">
        <f>'Tariffs July 2020'!AZ7</f>
        <v>0</v>
      </c>
      <c r="L15" s="202">
        <f>'Tariffs July 2020'!BA7</f>
        <v>0</v>
      </c>
      <c r="M15" s="202">
        <f>'Tariffs July 2020'!BB7</f>
        <v>0</v>
      </c>
      <c r="N15" s="202">
        <f>'Tariffs July 2020'!BC7</f>
        <v>0</v>
      </c>
      <c r="O15" s="205">
        <f>($F$6*'Tariffs July 2020'!AT7/100)*4</f>
        <v>444.97152</v>
      </c>
      <c r="P15" s="206" t="str">
        <f t="shared" si="8"/>
        <v>No discount</v>
      </c>
      <c r="Q15" s="206" t="str">
        <f t="shared" si="2"/>
        <v>Exclusive</v>
      </c>
      <c r="R15" s="293">
        <f t="shared" si="9"/>
        <v>1195.5793454545455</v>
      </c>
      <c r="S15" s="247">
        <f t="shared" si="10"/>
        <v>1195.5793454545455</v>
      </c>
      <c r="T15" s="247">
        <f t="shared" si="3"/>
        <v>750.60782545454549</v>
      </c>
      <c r="U15" s="247">
        <f t="shared" si="4"/>
        <v>750.60782545454549</v>
      </c>
      <c r="V15" s="292">
        <f t="shared" si="5"/>
        <v>825.66860800000006</v>
      </c>
      <c r="W15" s="292">
        <f t="shared" si="5"/>
        <v>825.66860800000006</v>
      </c>
      <c r="X15" s="207">
        <f>'Tariffs July 2020'!BL7</f>
        <v>0</v>
      </c>
      <c r="Y15" s="207" t="str">
        <f>'Tariffs July 2020'!BM7</f>
        <v>n</v>
      </c>
      <c r="Z15" s="208">
        <f>'Tariffs July 2020'!G7</f>
        <v>42475</v>
      </c>
    </row>
    <row r="16" spans="1:34" x14ac:dyDescent="0.15">
      <c r="A16" s="201" t="str">
        <f>'Tariffs July 2020'!K8</f>
        <v>Origin Energy</v>
      </c>
      <c r="B16" s="202" t="str">
        <f>'Tariffs July 2020'!L8</f>
        <v>Solar Boost</v>
      </c>
      <c r="C16" s="203">
        <f>IF('Tariffs July 2020'!BP8=0,91*'Tariffs July 2020'!M8/100,(91*'Tariffs July 2020'!M8/100)+'Tariffs July 2020'!BP8/4)</f>
        <v>92.240909090909085</v>
      </c>
      <c r="D16" s="203">
        <f>IF('Tariffs July 2020'!O8="",$F$5*'Tariffs July 2020'!N8/100,IF($F$5&gt;='Tariffs July 2020'!P8,('Tariffs July 2020'!P8*'Tariffs July 2020'!N8/100),($F$5*'Tariffs July 2020'!N8/100)))</f>
        <v>194.40759927272728</v>
      </c>
      <c r="E16" s="203">
        <f>IF(AND('Tariffs July 2020'!P8&gt;0,'Tariffs July 2020'!R8&gt;0),IF($F$5&lt;'Tariffs July 2020'!P8,0,IF($F$5&lt;=('Tariffs July 2020'!R8+'Tariffs July 2020'!P8),(($F$5-'Tariffs July 2020'!P8)*'Tariffs July 2020'!Q8/100),(('Tariffs July 2020'!R8)*'Tariffs July 2020'!Q8/100))),0)</f>
        <v>0</v>
      </c>
      <c r="F16" s="203">
        <f>IF('Tariffs July 2020'!T8&gt;0,IF(($F$5&lt;'Tariffs July 2020'!T8),(0),($F$5-'Tariffs July 2020'!T8)*'Tariffs July 2020'!U8/100),IF(AND('Tariffs July 2020'!R8&gt;0,'Tariffs July 2020'!T8=""),IF(($F$5&lt;'Tariffs July 2020'!R8),(0),($F$5-'Tariffs July 2020'!R8)*'Tariffs July 2020'!S8/100),IF(AND('Tariffs July 2020'!P8&gt;0,'Tariffs July 2020'!R8=""),IF(($F$5&lt;'Tariffs July 2020'!P8),(0),($F$5-'Tariffs July 2020'!P8)*'Tariffs July 2020'!Q8/100),0)))</f>
        <v>0</v>
      </c>
      <c r="G16" s="203">
        <f t="shared" si="0"/>
        <v>286.64850836363638</v>
      </c>
      <c r="H16" s="203">
        <f t="shared" si="1"/>
        <v>777.63039709090913</v>
      </c>
      <c r="I16" s="247">
        <f t="shared" si="6"/>
        <v>1146.5940334545455</v>
      </c>
      <c r="J16" s="204">
        <f t="shared" si="7"/>
        <v>1261.2534368000001</v>
      </c>
      <c r="K16" s="202">
        <f>'Tariffs July 2020'!AZ8</f>
        <v>0</v>
      </c>
      <c r="L16" s="202">
        <f>'Tariffs July 2020'!BA8</f>
        <v>0</v>
      </c>
      <c r="M16" s="202">
        <f>'Tariffs July 2020'!BB8</f>
        <v>0</v>
      </c>
      <c r="N16" s="202">
        <f>'Tariffs July 2020'!BC8</f>
        <v>0</v>
      </c>
      <c r="O16" s="205">
        <f>($F$6*'Tariffs July 2020'!AT8/100)*4</f>
        <v>250.29648</v>
      </c>
      <c r="P16" s="206" t="str">
        <f t="shared" si="8"/>
        <v>No discount</v>
      </c>
      <c r="Q16" s="206" t="str">
        <f t="shared" si="2"/>
        <v>Inclusive</v>
      </c>
      <c r="R16" s="293">
        <f t="shared" si="9"/>
        <v>1146.5940334545455</v>
      </c>
      <c r="S16" s="247">
        <f t="shared" si="10"/>
        <v>1146.5940334545455</v>
      </c>
      <c r="T16" s="247">
        <f t="shared" si="3"/>
        <v>896.29755345454555</v>
      </c>
      <c r="U16" s="247">
        <f t="shared" si="4"/>
        <v>896.29755345454555</v>
      </c>
      <c r="V16" s="292">
        <f t="shared" si="5"/>
        <v>985.92730880000022</v>
      </c>
      <c r="W16" s="292">
        <f t="shared" si="5"/>
        <v>985.92730880000022</v>
      </c>
      <c r="X16" s="207">
        <f>'Tariffs July 2020'!BL8</f>
        <v>0</v>
      </c>
      <c r="Y16" s="207" t="str">
        <f>'Tariffs July 2020'!BM8</f>
        <v>n</v>
      </c>
      <c r="Z16" s="208">
        <f>'Tariffs July 2020'!G8</f>
        <v>42551</v>
      </c>
      <c r="AH16" s="249"/>
    </row>
    <row r="17" spans="1:34" x14ac:dyDescent="0.15">
      <c r="A17" s="201" t="str">
        <f>'Tariffs July 2020'!K9</f>
        <v>Powerdirect</v>
      </c>
      <c r="B17" s="202" t="str">
        <f>'Tariffs July 2020'!L9</f>
        <v>Rate Saver</v>
      </c>
      <c r="C17" s="203">
        <f>IF('Tariffs July 2020'!BP9=0,91*'Tariffs July 2020'!M9/100,(91*'Tariffs July 2020'!M9/100)+'Tariffs July 2020'!BP9/4)</f>
        <v>81.147181818181821</v>
      </c>
      <c r="D17" s="203">
        <f>IF('Tariffs July 2020'!O9="",$F$5*'Tariffs July 2020'!N9/100,IF($F$5&gt;='Tariffs July 2020'!P9,('Tariffs July 2020'!P9*'Tariffs July 2020'!N9/100),($F$5*'Tariffs July 2020'!N9/100)))</f>
        <v>173.6188167272727</v>
      </c>
      <c r="E17" s="203">
        <f>IF(AND('Tariffs July 2020'!P9&gt;0,'Tariffs July 2020'!R9&gt;0),IF($F$5&lt;'Tariffs July 2020'!P9,0,IF($F$5&lt;=('Tariffs July 2020'!R9+'Tariffs July 2020'!P9),(($F$5-'Tariffs July 2020'!P9)*'Tariffs July 2020'!Q9/100),(('Tariffs July 2020'!R9)*'Tariffs July 2020'!Q9/100))),0)</f>
        <v>0</v>
      </c>
      <c r="F17" s="203">
        <f>IF('Tariffs July 2020'!T9&gt;0,IF(($F$5&lt;'Tariffs July 2020'!T9),(0),($F$5-'Tariffs July 2020'!T9)*'Tariffs July 2020'!U9/100),IF(AND('Tariffs July 2020'!R9&gt;0,'Tariffs July 2020'!T9=""),IF(($F$5&lt;'Tariffs July 2020'!R9),(0),($F$5-'Tariffs July 2020'!R9)*'Tariffs July 2020'!S9/100),IF(AND('Tariffs July 2020'!P9&gt;0,'Tariffs July 2020'!R9=""),IF(($F$5&lt;'Tariffs July 2020'!P9),(0),($F$5-'Tariffs July 2020'!P9)*'Tariffs July 2020'!Q9/100),0)))</f>
        <v>0</v>
      </c>
      <c r="G17" s="203">
        <f t="shared" si="0"/>
        <v>254.76599854545452</v>
      </c>
      <c r="H17" s="203">
        <f t="shared" si="1"/>
        <v>694.47526690909081</v>
      </c>
      <c r="I17" s="247">
        <f t="shared" si="6"/>
        <v>1019.0639941818181</v>
      </c>
      <c r="J17" s="204">
        <f t="shared" si="7"/>
        <v>1120.9703936000001</v>
      </c>
      <c r="K17" s="202">
        <f>'Tariffs July 2020'!AZ9</f>
        <v>0</v>
      </c>
      <c r="L17" s="202">
        <f>'Tariffs July 2020'!BA9</f>
        <v>0</v>
      </c>
      <c r="M17" s="202">
        <f>'Tariffs July 2020'!BB9</f>
        <v>0</v>
      </c>
      <c r="N17" s="202">
        <f>'Tariffs July 2020'!BC9</f>
        <v>0</v>
      </c>
      <c r="O17" s="205">
        <f>($F$6*'Tariffs July 2020'!AT9/100)*4</f>
        <v>222.48576</v>
      </c>
      <c r="P17" s="206" t="str">
        <f t="shared" si="8"/>
        <v>No discount</v>
      </c>
      <c r="Q17" s="206" t="str">
        <f t="shared" si="2"/>
        <v>Exclusive</v>
      </c>
      <c r="R17" s="293">
        <f t="shared" si="9"/>
        <v>1019.0639941818181</v>
      </c>
      <c r="S17" s="247">
        <f t="shared" si="10"/>
        <v>1019.0639941818181</v>
      </c>
      <c r="T17" s="247">
        <f t="shared" si="3"/>
        <v>796.57823418181806</v>
      </c>
      <c r="U17" s="247">
        <f t="shared" si="4"/>
        <v>796.57823418181806</v>
      </c>
      <c r="V17" s="292">
        <f t="shared" si="5"/>
        <v>876.23605759999998</v>
      </c>
      <c r="W17" s="292">
        <f t="shared" si="5"/>
        <v>876.23605759999998</v>
      </c>
      <c r="X17" s="207">
        <f>'Tariffs July 2020'!BL9</f>
        <v>0</v>
      </c>
      <c r="Y17" s="207" t="str">
        <f>'Tariffs July 2020'!BM9</f>
        <v>n</v>
      </c>
      <c r="Z17" s="208">
        <f>'Tariffs July 2020'!G9</f>
        <v>42564</v>
      </c>
      <c r="AH17" s="249"/>
    </row>
    <row r="18" spans="1:34" x14ac:dyDescent="0.15">
      <c r="A18" s="201" t="str">
        <f>'Tariffs July 2020'!K10</f>
        <v>Simply Energy</v>
      </c>
      <c r="B18" s="202" t="str">
        <f>'Tariffs July 2020'!L10</f>
        <v>Choice</v>
      </c>
      <c r="C18" s="203">
        <f>IF('Tariffs July 2020'!BP10=0,91*'Tariffs July 2020'!M10/100,(91*'Tariffs July 2020'!M10/100)+'Tariffs July 2020'!BP10/4)</f>
        <v>83.73654545454545</v>
      </c>
      <c r="D18" s="203">
        <f>IF('Tariffs July 2020'!O10="",$F$5*'Tariffs July 2020'!N10/100,IF($F$5&gt;='Tariffs July 2020'!P10,('Tariffs July 2020'!P10*'Tariffs July 2020'!N10/100),($F$5*'Tariffs July 2020'!N10/100)))</f>
        <v>200.9853</v>
      </c>
      <c r="E18" s="203">
        <f>IF(AND('Tariffs July 2020'!P10&gt;0,'Tariffs July 2020'!R10&gt;0),IF($F$5&lt;'Tariffs July 2020'!P10,0,IF($F$5&lt;=('Tariffs July 2020'!R10+'Tariffs July 2020'!P10),(($F$5-'Tariffs July 2020'!P10)*'Tariffs July 2020'!Q10/100),(('Tariffs July 2020'!R10)*'Tariffs July 2020'!Q10/100))),0)</f>
        <v>0</v>
      </c>
      <c r="F18" s="203">
        <f>IF('Tariffs July 2020'!T10&gt;0,IF(($F$5&lt;'Tariffs July 2020'!T10),(0),($F$5-'Tariffs July 2020'!T10)*'Tariffs July 2020'!U10/100),IF(AND('Tariffs July 2020'!R10&gt;0,'Tariffs July 2020'!T10=""),IF(($F$5&lt;'Tariffs July 2020'!R10),(0),($F$5-'Tariffs July 2020'!R10)*'Tariffs July 2020'!S10/100),IF(AND('Tariffs July 2020'!P10&gt;0,'Tariffs July 2020'!R10=""),IF(($F$5&lt;'Tariffs July 2020'!P10),(0),($F$5-'Tariffs July 2020'!P10)*'Tariffs July 2020'!Q10/100),0)))</f>
        <v>0</v>
      </c>
      <c r="G18" s="203">
        <f t="shared" si="0"/>
        <v>284.72184545454547</v>
      </c>
      <c r="H18" s="203">
        <f t="shared" si="1"/>
        <v>803.94120000000009</v>
      </c>
      <c r="I18" s="247">
        <f t="shared" si="6"/>
        <v>1138.8873818181819</v>
      </c>
      <c r="J18" s="204">
        <f t="shared" si="7"/>
        <v>1252.7761200000002</v>
      </c>
      <c r="K18" s="202">
        <f>'Tariffs July 2020'!AZ10</f>
        <v>0</v>
      </c>
      <c r="L18" s="202">
        <f>'Tariffs July 2020'!BA10</f>
        <v>17</v>
      </c>
      <c r="M18" s="202">
        <f>'Tariffs July 2020'!BB10</f>
        <v>0</v>
      </c>
      <c r="N18" s="202">
        <f>'Tariffs July 2020'!BC10</f>
        <v>0</v>
      </c>
      <c r="O18" s="205">
        <f>($F$6*'Tariffs July 2020'!AT10/100)*4</f>
        <v>278.10720000000003</v>
      </c>
      <c r="P18" s="206" t="str">
        <f t="shared" si="8"/>
        <v>Guaranteed off usage</v>
      </c>
      <c r="Q18" s="206" t="str">
        <f t="shared" si="2"/>
        <v>Exclusive</v>
      </c>
      <c r="R18" s="293">
        <f t="shared" si="9"/>
        <v>1002.2173778181818</v>
      </c>
      <c r="S18" s="247">
        <f t="shared" si="10"/>
        <v>1002.2173778181818</v>
      </c>
      <c r="T18" s="247">
        <f t="shared" si="3"/>
        <v>724.1101778181818</v>
      </c>
      <c r="U18" s="247">
        <f t="shared" si="4"/>
        <v>724.1101778181818</v>
      </c>
      <c r="V18" s="292">
        <f t="shared" si="5"/>
        <v>796.52119560000006</v>
      </c>
      <c r="W18" s="292">
        <f t="shared" si="5"/>
        <v>796.52119560000006</v>
      </c>
      <c r="X18" s="207">
        <f>'Tariffs July 2020'!BL10</f>
        <v>0</v>
      </c>
      <c r="Y18" s="207" t="str">
        <f>'Tariffs July 2020'!BM10</f>
        <v>n</v>
      </c>
      <c r="Z18" s="208">
        <f>'Tariffs July 2020'!G10</f>
        <v>42551</v>
      </c>
    </row>
    <row r="19" spans="1:34" x14ac:dyDescent="0.15">
      <c r="A19" s="201" t="str">
        <f>'Tariffs July 2020'!K11</f>
        <v>Mojo Power</v>
      </c>
      <c r="B19" s="202" t="str">
        <f>'Tariffs July 2020'!L11</f>
        <v>All Day Breakfast</v>
      </c>
      <c r="C19" s="203">
        <f>IF('Tariffs July 2020'!BP11=0,91*'Tariffs July 2020'!M11/100,(91*'Tariffs July 2020'!M11/100)+'Tariffs July 2020'!BP11/4)</f>
        <v>72.576636363636368</v>
      </c>
      <c r="D19" s="203">
        <f>IF('Tariffs July 2020'!O11="",$F$5*'Tariffs July 2020'!N11/100,IF($F$5&gt;='Tariffs July 2020'!P11,('Tariffs July 2020'!P11*'Tariffs July 2020'!N11/100),($F$5*'Tariffs July 2020'!N11/100)))</f>
        <v>150.63746727272729</v>
      </c>
      <c r="E19" s="203">
        <f>IF(AND('Tariffs July 2020'!P11&gt;0,'Tariffs July 2020'!R11&gt;0),IF($F$5&lt;'Tariffs July 2020'!P11,0,IF($F$5&lt;=('Tariffs July 2020'!R11+'Tariffs July 2020'!P11),(($F$5-'Tariffs July 2020'!P11)*'Tariffs July 2020'!Q11/100),(('Tariffs July 2020'!R11)*'Tariffs July 2020'!Q11/100))),0)</f>
        <v>0</v>
      </c>
      <c r="F19" s="203">
        <f>IF('Tariffs July 2020'!T11&gt;0,IF(($F$5&lt;'Tariffs July 2020'!T11),(0),($F$5-'Tariffs July 2020'!T11)*'Tariffs July 2020'!U11/100),IF(AND('Tariffs July 2020'!R11&gt;0,'Tariffs July 2020'!T11=""),IF(($F$5&lt;'Tariffs July 2020'!R11),(0),($F$5-'Tariffs July 2020'!R11)*'Tariffs July 2020'!S11/100),IF(AND('Tariffs July 2020'!P11&gt;0,'Tariffs July 2020'!R11=""),IF(($F$5&lt;'Tariffs July 2020'!P11),(0),($F$5-'Tariffs July 2020'!P11)*'Tariffs July 2020'!Q11/100),0)))</f>
        <v>0</v>
      </c>
      <c r="G19" s="203">
        <f t="shared" si="0"/>
        <v>223.21410363636366</v>
      </c>
      <c r="H19" s="203">
        <f t="shared" si="1"/>
        <v>602.54986909090917</v>
      </c>
      <c r="I19" s="247">
        <f t="shared" si="6"/>
        <v>892.85641454545464</v>
      </c>
      <c r="J19" s="204">
        <f t="shared" si="7"/>
        <v>982.14205600000014</v>
      </c>
      <c r="K19" s="202">
        <f>'Tariffs July 2020'!AZ11</f>
        <v>0</v>
      </c>
      <c r="L19" s="202">
        <f>'Tariffs July 2020'!BA11</f>
        <v>0</v>
      </c>
      <c r="M19" s="202">
        <f>'Tariffs July 2020'!BB11</f>
        <v>0</v>
      </c>
      <c r="N19" s="202">
        <f>'Tariffs July 2020'!BC11</f>
        <v>0</v>
      </c>
      <c r="O19" s="205">
        <f>($F$6*'Tariffs July 2020'!AT11/100)*4</f>
        <v>152.95896000000002</v>
      </c>
      <c r="P19" s="206" t="str">
        <f t="shared" si="8"/>
        <v>No discount</v>
      </c>
      <c r="Q19" s="206" t="str">
        <f t="shared" si="2"/>
        <v>Exclusive</v>
      </c>
      <c r="R19" s="293">
        <f t="shared" si="9"/>
        <v>892.85641454545464</v>
      </c>
      <c r="S19" s="247">
        <f t="shared" si="10"/>
        <v>892.85641454545464</v>
      </c>
      <c r="T19" s="247">
        <f t="shared" si="3"/>
        <v>739.89745454545459</v>
      </c>
      <c r="U19" s="247">
        <f t="shared" si="4"/>
        <v>739.89745454545459</v>
      </c>
      <c r="V19" s="292">
        <f t="shared" si="5"/>
        <v>813.88720000000012</v>
      </c>
      <c r="W19" s="292">
        <f t="shared" si="5"/>
        <v>813.88720000000012</v>
      </c>
      <c r="X19" s="207">
        <f>'Tariffs July 2020'!BL11</f>
        <v>0</v>
      </c>
      <c r="Y19" s="207" t="str">
        <f>'Tariffs July 2020'!BM11</f>
        <v>n</v>
      </c>
      <c r="Z19" s="208">
        <f>'Tariffs July 2020'!G11</f>
        <v>42521</v>
      </c>
    </row>
    <row r="20" spans="1:34" x14ac:dyDescent="0.15">
      <c r="A20" s="201" t="str">
        <f>'Tariffs July 2020'!K12</f>
        <v>Powershop</v>
      </c>
      <c r="B20" s="202" t="str">
        <f>'Tariffs July 2020'!L12</f>
        <v>Shopper with Mega Pack</v>
      </c>
      <c r="C20" s="203">
        <f>IF('Tariffs July 2020'!BP12=0,91*'Tariffs July 2020'!M12/100,(91*'Tariffs July 2020'!M12/100)+'Tariffs July 2020'!BP12/4)</f>
        <v>92.704181818181809</v>
      </c>
      <c r="D20" s="203">
        <f>IF('Tariffs July 2020'!O12="",$F$5*'Tariffs July 2020'!N12/100,IF($F$5&gt;='Tariffs July 2020'!P12,('Tariffs July 2020'!P12*'Tariffs July 2020'!N12/100),($F$5*'Tariffs July 2020'!N12/100)))</f>
        <v>169.1524767272727</v>
      </c>
      <c r="E20" s="203">
        <f>IF(AND('Tariffs July 2020'!P12&gt;0,'Tariffs July 2020'!R12&gt;0),IF($F$5&lt;'Tariffs July 2020'!P12,0,IF($F$5&lt;=('Tariffs July 2020'!R12+'Tariffs July 2020'!P12),(($F$5-'Tariffs July 2020'!P12)*'Tariffs July 2020'!Q12/100),(('Tariffs July 2020'!R12)*'Tariffs July 2020'!Q12/100))),0)</f>
        <v>0</v>
      </c>
      <c r="F20" s="203">
        <f>IF('Tariffs July 2020'!T12&gt;0,IF(($F$5&lt;'Tariffs July 2020'!T12),(0),($F$5-'Tariffs July 2020'!T12)*'Tariffs July 2020'!U12/100),IF(AND('Tariffs July 2020'!R12&gt;0,'Tariffs July 2020'!T12=""),IF(($F$5&lt;'Tariffs July 2020'!R12),(0),($F$5-'Tariffs July 2020'!R12)*'Tariffs July 2020'!S12/100),IF(AND('Tariffs July 2020'!P12&gt;0,'Tariffs July 2020'!R12=""),IF(($F$5&lt;'Tariffs July 2020'!P12),(0),($F$5-'Tariffs July 2020'!P12)*'Tariffs July 2020'!Q12/100),0)))</f>
        <v>0</v>
      </c>
      <c r="G20" s="203">
        <f t="shared" si="0"/>
        <v>261.85665854545448</v>
      </c>
      <c r="H20" s="203">
        <f t="shared" si="1"/>
        <v>676.60990690909068</v>
      </c>
      <c r="I20" s="247">
        <f t="shared" si="6"/>
        <v>1047.4266341818179</v>
      </c>
      <c r="J20" s="204">
        <f t="shared" si="7"/>
        <v>1152.1692975999997</v>
      </c>
      <c r="K20" s="202">
        <f>'Tariffs July 2020'!AZ12</f>
        <v>0</v>
      </c>
      <c r="L20" s="202">
        <f>'Tariffs July 2020'!BA12</f>
        <v>0</v>
      </c>
      <c r="M20" s="202">
        <f>'Tariffs July 2020'!BB12</f>
        <v>6</v>
      </c>
      <c r="N20" s="202">
        <f>'Tariffs July 2020'!BC12</f>
        <v>0</v>
      </c>
      <c r="O20" s="205">
        <f>($F$6*'Tariffs July 2020'!AT12/100)*4</f>
        <v>166.86432000000002</v>
      </c>
      <c r="P20" s="206" t="str">
        <f t="shared" si="8"/>
        <v>Pay-on-time off bill</v>
      </c>
      <c r="Q20" s="206" t="str">
        <f t="shared" si="2"/>
        <v>Inclusive</v>
      </c>
      <c r="R20" s="293">
        <f t="shared" si="9"/>
        <v>1047.4266341818179</v>
      </c>
      <c r="S20" s="247">
        <f t="shared" si="10"/>
        <v>984.58103613090884</v>
      </c>
      <c r="T20" s="247">
        <f t="shared" si="3"/>
        <v>880.5623141818179</v>
      </c>
      <c r="U20" s="247">
        <f t="shared" si="4"/>
        <v>817.71671613090882</v>
      </c>
      <c r="V20" s="292">
        <f t="shared" si="5"/>
        <v>968.61854559999972</v>
      </c>
      <c r="W20" s="292">
        <f t="shared" si="5"/>
        <v>899.48838774399974</v>
      </c>
      <c r="X20" s="207">
        <f>'Tariffs July 2020'!BL12</f>
        <v>0</v>
      </c>
      <c r="Y20" s="207" t="str">
        <f>'Tariffs July 2020'!BM12</f>
        <v>n</v>
      </c>
      <c r="Z20" s="208">
        <f>'Tariffs July 2020'!G12</f>
        <v>42551</v>
      </c>
    </row>
    <row r="21" spans="1:34" x14ac:dyDescent="0.15">
      <c r="A21" s="201" t="str">
        <f>'Tariffs July 2020'!K13</f>
        <v>Red Energy</v>
      </c>
      <c r="B21" s="202" t="str">
        <f>'Tariffs July 2020'!L13</f>
        <v>Living Energy Saver</v>
      </c>
      <c r="C21" s="203">
        <f>IF('Tariffs July 2020'!BP13=0,91*'Tariffs July 2020'!M13/100,(91*'Tariffs July 2020'!M13/100)+'Tariffs July 2020'!BP13/4)</f>
        <v>85.54</v>
      </c>
      <c r="D21" s="203">
        <f>IF('Tariffs July 2020'!O13="",$F$5*'Tariffs July 2020'!N13/100,IF($F$5&gt;='Tariffs July 2020'!P13,('Tariffs July 2020'!P13*'Tariffs July 2020'!N13/100),($F$5*'Tariffs July 2020'!N13/100)))</f>
        <v>182.22667200000001</v>
      </c>
      <c r="E21" s="203">
        <f>IF(AND('Tariffs July 2020'!P13&gt;0,'Tariffs July 2020'!R13&gt;0),IF($F$5&lt;'Tariffs July 2020'!P13,0,IF($F$5&lt;=('Tariffs July 2020'!R13+'Tariffs July 2020'!P13),(($F$5-'Tariffs July 2020'!P13)*'Tariffs July 2020'!Q13/100),(('Tariffs July 2020'!R13)*'Tariffs July 2020'!Q13/100))),0)</f>
        <v>0</v>
      </c>
      <c r="F21" s="203">
        <f>IF('Tariffs July 2020'!T13&gt;0,IF(($F$5&lt;'Tariffs July 2020'!T13),(0),($F$5-'Tariffs July 2020'!T13)*'Tariffs July 2020'!U13/100),IF(AND('Tariffs July 2020'!R13&gt;0,'Tariffs July 2020'!T13=""),IF(($F$5&lt;'Tariffs July 2020'!R13),(0),($F$5-'Tariffs July 2020'!R13)*'Tariffs July 2020'!S13/100),IF(AND('Tariffs July 2020'!P13&gt;0,'Tariffs July 2020'!R13=""),IF(($F$5&lt;'Tariffs July 2020'!P13),(0),($F$5-'Tariffs July 2020'!P13)*'Tariffs July 2020'!Q13/100),0)))</f>
        <v>0</v>
      </c>
      <c r="G21" s="203">
        <f t="shared" si="0"/>
        <v>267.76667200000003</v>
      </c>
      <c r="H21" s="203">
        <f t="shared" si="1"/>
        <v>728.90668800000003</v>
      </c>
      <c r="I21" s="247">
        <f t="shared" si="6"/>
        <v>1071.0666880000001</v>
      </c>
      <c r="J21" s="204">
        <f t="shared" si="7"/>
        <v>1178.1733568000002</v>
      </c>
      <c r="K21" s="202">
        <f>'Tariffs July 2020'!AZ13</f>
        <v>0</v>
      </c>
      <c r="L21" s="202">
        <f>'Tariffs July 2020'!BA13</f>
        <v>0</v>
      </c>
      <c r="M21" s="202">
        <f>'Tariffs July 2020'!BB13</f>
        <v>0</v>
      </c>
      <c r="N21" s="202">
        <f>'Tariffs July 2020'!BC13</f>
        <v>0</v>
      </c>
      <c r="O21" s="205">
        <f>($F$6*'Tariffs July 2020'!AT13/100)*4</f>
        <v>447.75259200000005</v>
      </c>
      <c r="P21" s="206" t="str">
        <f t="shared" si="8"/>
        <v>No discount</v>
      </c>
      <c r="Q21" s="206" t="str">
        <f t="shared" si="2"/>
        <v>Inclusive</v>
      </c>
      <c r="R21" s="293">
        <f t="shared" si="9"/>
        <v>1071.0666880000001</v>
      </c>
      <c r="S21" s="247">
        <f t="shared" si="10"/>
        <v>1071.0666880000001</v>
      </c>
      <c r="T21" s="247">
        <f t="shared" si="3"/>
        <v>623.31409600000006</v>
      </c>
      <c r="U21" s="247">
        <f t="shared" si="4"/>
        <v>623.31409600000006</v>
      </c>
      <c r="V21" s="292">
        <f t="shared" si="5"/>
        <v>685.64550560000009</v>
      </c>
      <c r="W21" s="292">
        <f t="shared" si="5"/>
        <v>685.64550560000009</v>
      </c>
      <c r="X21" s="207">
        <f>'Tariffs July 2020'!BL13</f>
        <v>0</v>
      </c>
      <c r="Y21" s="207" t="str">
        <f>'Tariffs July 2020'!BM13</f>
        <v>n</v>
      </c>
      <c r="Z21" s="208">
        <f>'Tariffs July 2020'!G13</f>
        <v>42551</v>
      </c>
    </row>
    <row r="22" spans="1:34" x14ac:dyDescent="0.15">
      <c r="A22" s="201" t="str">
        <f>'Tariffs July 2020'!K14</f>
        <v>Amaysim</v>
      </c>
      <c r="B22" s="202" t="str">
        <f>'Tariffs July 2020'!L14</f>
        <v>Post-paid Solar</v>
      </c>
      <c r="C22" s="203">
        <f>IF('Tariffs July 2020'!BP14=0,91*'Tariffs July 2020'!M14/100,(91*'Tariffs July 2020'!M14/100)+'Tariffs July 2020'!BP14/4)</f>
        <v>97.460999999999999</v>
      </c>
      <c r="D22" s="203">
        <f>IF('Tariffs July 2020'!O14="",$F$5*'Tariffs July 2020'!N14/100,IF($F$5&gt;='Tariffs July 2020'!P14,('Tariffs July 2020'!P14*'Tariffs July 2020'!N14/100),($F$5*'Tariffs July 2020'!N14/100)))</f>
        <v>190.26608399999998</v>
      </c>
      <c r="E22" s="203">
        <f>IF(AND('Tariffs July 2020'!P14&gt;0,'Tariffs July 2020'!R14&gt;0),IF($F$5&lt;'Tariffs July 2020'!P14,0,IF($F$5&lt;=('Tariffs July 2020'!R14+'Tariffs July 2020'!P14),(($F$5-'Tariffs July 2020'!P14)*'Tariffs July 2020'!Q14/100),(('Tariffs July 2020'!R14)*'Tariffs July 2020'!Q14/100))),0)</f>
        <v>0</v>
      </c>
      <c r="F22" s="203">
        <f>IF('Tariffs July 2020'!T14&gt;0,IF(($F$5&lt;'Tariffs July 2020'!T14),(0),($F$5-'Tariffs July 2020'!T14)*'Tariffs July 2020'!U14/100),IF(AND('Tariffs July 2020'!R14&gt;0,'Tariffs July 2020'!T14=""),IF(($F$5&lt;'Tariffs July 2020'!R14),(0),($F$5-'Tariffs July 2020'!R14)*'Tariffs July 2020'!S14/100),IF(AND('Tariffs July 2020'!P14&gt;0,'Tariffs July 2020'!R14=""),IF(($F$5&lt;'Tariffs July 2020'!P14),(0),($F$5-'Tariffs July 2020'!P14)*'Tariffs July 2020'!Q14/100),0)))</f>
        <v>0</v>
      </c>
      <c r="G22" s="203">
        <f t="shared" si="0"/>
        <v>287.72708399999999</v>
      </c>
      <c r="H22" s="203">
        <f t="shared" si="1"/>
        <v>761.06433599999991</v>
      </c>
      <c r="I22" s="247">
        <f t="shared" si="6"/>
        <v>1150.908336</v>
      </c>
      <c r="J22" s="204">
        <f t="shared" si="7"/>
        <v>1265.9991696</v>
      </c>
      <c r="K22" s="202">
        <f>'Tariffs July 2020'!AZ14</f>
        <v>0</v>
      </c>
      <c r="L22" s="202">
        <f>'Tariffs July 2020'!BA14</f>
        <v>0</v>
      </c>
      <c r="M22" s="202">
        <f>'Tariffs July 2020'!BB14</f>
        <v>0</v>
      </c>
      <c r="N22" s="202">
        <f>'Tariffs July 2020'!BC14</f>
        <v>0</v>
      </c>
      <c r="O22" s="205">
        <f>($F$6*'Tariffs July 2020'!AT14/100)*4</f>
        <v>278.10720000000003</v>
      </c>
      <c r="P22" s="206" t="str">
        <f t="shared" si="8"/>
        <v>No discount</v>
      </c>
      <c r="Q22" s="206" t="str">
        <f t="shared" si="2"/>
        <v>Exclusive</v>
      </c>
      <c r="R22" s="293">
        <f t="shared" si="9"/>
        <v>1150.908336</v>
      </c>
      <c r="S22" s="247">
        <f t="shared" si="10"/>
        <v>1150.908336</v>
      </c>
      <c r="T22" s="247">
        <f t="shared" si="3"/>
        <v>872.80113599999993</v>
      </c>
      <c r="U22" s="247">
        <f t="shared" si="4"/>
        <v>872.80113599999993</v>
      </c>
      <c r="V22" s="292">
        <f t="shared" si="5"/>
        <v>960.08124959999998</v>
      </c>
      <c r="W22" s="292">
        <f t="shared" si="5"/>
        <v>960.08124959999998</v>
      </c>
      <c r="X22" s="207">
        <f>'Tariffs July 2020'!BL14</f>
        <v>0</v>
      </c>
      <c r="Y22" s="207" t="str">
        <f>'Tariffs July 2020'!BM14</f>
        <v>n</v>
      </c>
      <c r="Z22" s="208">
        <f>'Tariffs July 2020'!G14</f>
        <v>42551</v>
      </c>
    </row>
    <row r="23" spans="1:34" x14ac:dyDescent="0.15">
      <c r="A23" s="201" t="str">
        <f>'Tariffs July 2020'!K15</f>
        <v>Alinta Energy</v>
      </c>
      <c r="B23" s="202" t="str">
        <f>'Tariffs July 2020'!L15</f>
        <v>Home Deal Solar</v>
      </c>
      <c r="C23" s="203">
        <f>IF('Tariffs July 2020'!BP15=0,91*'Tariffs July 2020'!M15/100,(91*'Tariffs July 2020'!M15/100)+'Tariffs July 2020'!BP15/4)</f>
        <v>95.941300000000012</v>
      </c>
      <c r="D23" s="203">
        <f>IF('Tariffs July 2020'!O15="",$F$5*'Tariffs July 2020'!N15/100,IF($F$5&gt;='Tariffs July 2020'!P15,('Tariffs July 2020'!P15*'Tariffs July 2020'!N15/100),($F$5*'Tariffs July 2020'!N15/100)))</f>
        <v>158.83929163636361</v>
      </c>
      <c r="E23" s="203">
        <f>IF(AND('Tariffs July 2020'!P15&gt;0,'Tariffs July 2020'!R15&gt;0),IF($F$5&lt;'Tariffs July 2020'!P15,0,IF($F$5&lt;=('Tariffs July 2020'!R15+'Tariffs July 2020'!P15),(($F$5-'Tariffs July 2020'!P15)*'Tariffs July 2020'!Q15/100),(('Tariffs July 2020'!R15)*'Tariffs July 2020'!Q15/100))),0)</f>
        <v>0</v>
      </c>
      <c r="F23" s="203">
        <f>IF('Tariffs July 2020'!T15&gt;0,IF(($F$5&lt;'Tariffs July 2020'!T15),(0),($F$5-'Tariffs July 2020'!T15)*'Tariffs July 2020'!U15/100),IF(AND('Tariffs July 2020'!R15&gt;0,'Tariffs July 2020'!T15=""),IF(($F$5&lt;'Tariffs July 2020'!R15),(0),($F$5-'Tariffs July 2020'!R15)*'Tariffs July 2020'!S15/100),IF(AND('Tariffs July 2020'!P15&gt;0,'Tariffs July 2020'!R15=""),IF(($F$5&lt;'Tariffs July 2020'!P15),(0),($F$5-'Tariffs July 2020'!P15)*'Tariffs July 2020'!Q15/100),0)))</f>
        <v>0</v>
      </c>
      <c r="G23" s="203">
        <f t="shared" si="0"/>
        <v>254.78059163636362</v>
      </c>
      <c r="H23" s="203">
        <f t="shared" si="1"/>
        <v>635.35716654545445</v>
      </c>
      <c r="I23" s="247">
        <f t="shared" si="6"/>
        <v>1019.1223665454545</v>
      </c>
      <c r="J23" s="204">
        <f t="shared" si="7"/>
        <v>1121.0346032</v>
      </c>
      <c r="K23" s="202">
        <f>'Tariffs July 2020'!AZ15</f>
        <v>0</v>
      </c>
      <c r="L23" s="202">
        <f>'Tariffs July 2020'!BA15</f>
        <v>0</v>
      </c>
      <c r="M23" s="202">
        <f>'Tariffs July 2020'!BB15</f>
        <v>0</v>
      </c>
      <c r="N23" s="202">
        <f>'Tariffs July 2020'!BC15</f>
        <v>0</v>
      </c>
      <c r="O23" s="205">
        <f>($F$6*'Tariffs July 2020'!AT15/100)*4</f>
        <v>305.91792000000004</v>
      </c>
      <c r="P23" s="206" t="str">
        <f t="shared" si="8"/>
        <v>No discount</v>
      </c>
      <c r="Q23" s="206" t="str">
        <f t="shared" si="2"/>
        <v>Exclusive</v>
      </c>
      <c r="R23" s="293">
        <f t="shared" si="9"/>
        <v>1019.1223665454545</v>
      </c>
      <c r="S23" s="247">
        <f t="shared" si="10"/>
        <v>1019.1223665454545</v>
      </c>
      <c r="T23" s="247">
        <f t="shared" si="3"/>
        <v>713.2044465454544</v>
      </c>
      <c r="U23" s="247">
        <f t="shared" si="4"/>
        <v>713.2044465454544</v>
      </c>
      <c r="V23" s="292">
        <f t="shared" si="5"/>
        <v>784.52489119999996</v>
      </c>
      <c r="W23" s="292">
        <f t="shared" si="5"/>
        <v>784.52489119999996</v>
      </c>
      <c r="X23" s="207">
        <f>'Tariffs July 2020'!BL15</f>
        <v>0</v>
      </c>
      <c r="Y23" s="207" t="str">
        <f>'Tariffs July 2020'!BM15</f>
        <v>n</v>
      </c>
      <c r="Z23" s="208">
        <f>'Tariffs July 2020'!G15</f>
        <v>42567</v>
      </c>
    </row>
    <row r="24" spans="1:34" x14ac:dyDescent="0.15">
      <c r="A24" s="201" t="str">
        <f>'Tariffs July 2020'!K16</f>
        <v>1st Energy</v>
      </c>
      <c r="B24" s="202" t="str">
        <f>'Tariffs July 2020'!L16</f>
        <v>1st Saver</v>
      </c>
      <c r="C24" s="203">
        <f>IF('Tariffs July 2020'!BP16=0,91*'Tariffs July 2020'!M16/100,(91*'Tariffs July 2020'!M16/100)+'Tariffs July 2020'!BP16/4)</f>
        <v>103.74</v>
      </c>
      <c r="D24" s="203">
        <f>IF('Tariffs July 2020'!O16="",$F$5*'Tariffs July 2020'!N16/100,IF($F$5&gt;='Tariffs July 2020'!P16,('Tariffs July 2020'!P16*'Tariffs July 2020'!N16/100),($F$5*'Tariffs July 2020'!N16/100)))</f>
        <v>183.85079563636364</v>
      </c>
      <c r="E24" s="203">
        <f>IF(AND('Tariffs July 2020'!P16&gt;0,'Tariffs July 2020'!R16&gt;0),IF($F$5&lt;'Tariffs July 2020'!P16,0,IF($F$5&lt;=('Tariffs July 2020'!R16+'Tariffs July 2020'!P16),(($F$5-'Tariffs July 2020'!P16)*'Tariffs July 2020'!Q16/100),(('Tariffs July 2020'!R16)*'Tariffs July 2020'!Q16/100))),0)</f>
        <v>0</v>
      </c>
      <c r="F24" s="203">
        <f>IF('Tariffs July 2020'!T16&gt;0,IF(($F$5&lt;'Tariffs July 2020'!T16),(0),($F$5-'Tariffs July 2020'!T16)*'Tariffs July 2020'!U16/100),IF(AND('Tariffs July 2020'!R16&gt;0,'Tariffs July 2020'!T16=""),IF(($F$5&lt;'Tariffs July 2020'!R16),(0),($F$5-'Tariffs July 2020'!R16)*'Tariffs July 2020'!S16/100),IF(AND('Tariffs July 2020'!P16&gt;0,'Tariffs July 2020'!R16=""),IF(($F$5&lt;'Tariffs July 2020'!P16),(0),($F$5-'Tariffs July 2020'!P16)*'Tariffs July 2020'!Q16/100),0)))</f>
        <v>0</v>
      </c>
      <c r="G24" s="203">
        <f t="shared" si="0"/>
        <v>287.59079563636362</v>
      </c>
      <c r="H24" s="203">
        <f t="shared" si="1"/>
        <v>735.40318254545446</v>
      </c>
      <c r="I24" s="247">
        <f t="shared" si="6"/>
        <v>1150.3631825454545</v>
      </c>
      <c r="J24" s="204">
        <f t="shared" si="7"/>
        <v>1265.3995007999999</v>
      </c>
      <c r="K24" s="202">
        <f>'Tariffs July 2020'!AZ16</f>
        <v>12</v>
      </c>
      <c r="L24" s="202">
        <f>'Tariffs July 2020'!BA16</f>
        <v>0</v>
      </c>
      <c r="M24" s="202">
        <f>'Tariffs July 2020'!BB16</f>
        <v>0</v>
      </c>
      <c r="N24" s="202">
        <f>'Tariffs July 2020'!BC16</f>
        <v>0</v>
      </c>
      <c r="O24" s="205">
        <f>($F$6*'Tariffs July 2020'!AT16/100)*4</f>
        <v>166.86432000000002</v>
      </c>
      <c r="P24" s="206" t="str">
        <f t="shared" si="8"/>
        <v>Guaranteed off bill</v>
      </c>
      <c r="Q24" s="206" t="str">
        <f t="shared" si="2"/>
        <v>Exclusive</v>
      </c>
      <c r="R24" s="293">
        <f t="shared" si="9"/>
        <v>1012.31960064</v>
      </c>
      <c r="S24" s="247">
        <f t="shared" si="10"/>
        <v>1012.31960064</v>
      </c>
      <c r="T24" s="247">
        <f t="shared" si="3"/>
        <v>845.45528063999996</v>
      </c>
      <c r="U24" s="247">
        <f t="shared" si="4"/>
        <v>845.45528063999996</v>
      </c>
      <c r="V24" s="292">
        <f t="shared" si="5"/>
        <v>930.00080870400006</v>
      </c>
      <c r="W24" s="292">
        <f t="shared" si="5"/>
        <v>930.00080870400006</v>
      </c>
      <c r="X24" s="207">
        <f>'Tariffs July 2020'!BL16</f>
        <v>0</v>
      </c>
      <c r="Y24" s="207" t="str">
        <f>'Tariffs July 2020'!BM16</f>
        <v>n</v>
      </c>
      <c r="Z24" s="208">
        <f>'Tariffs July 2020'!G16</f>
        <v>42551</v>
      </c>
    </row>
    <row r="25" spans="1:34" x14ac:dyDescent="0.15">
      <c r="A25" s="201" t="str">
        <f>'Tariffs July 2020'!K17</f>
        <v>DC Power Co</v>
      </c>
      <c r="B25" s="202" t="str">
        <f>'Tariffs July 2020'!L17</f>
        <v>Market offer</v>
      </c>
      <c r="C25" s="203">
        <f>IF('Tariffs July 2020'!BP17=0,91*'Tariffs July 2020'!M17/100,(91*'Tariffs July 2020'!M17/100)+'Tariffs July 2020'!BP17/4)</f>
        <v>113.6041818181818</v>
      </c>
      <c r="D25" s="203">
        <f>IF('Tariffs July 2020'!O17="",$F$5*'Tariffs July 2020'!N17/100,IF($F$5&gt;='Tariffs July 2020'!P17,('Tariffs July 2020'!P17*'Tariffs July 2020'!N17/100),($F$5*'Tariffs July 2020'!N17/100)))</f>
        <v>247.92247309090908</v>
      </c>
      <c r="E25" s="203">
        <f>IF(AND('Tariffs July 2020'!P17&gt;0,'Tariffs July 2020'!R17&gt;0),IF($F$5&lt;'Tariffs July 2020'!P17,0,IF($F$5&lt;=('Tariffs July 2020'!R17+'Tariffs July 2020'!P17),(($F$5-'Tariffs July 2020'!P17)*'Tariffs July 2020'!Q17/100),(('Tariffs July 2020'!R17)*'Tariffs July 2020'!Q17/100))),0)</f>
        <v>0</v>
      </c>
      <c r="F25" s="203">
        <f>IF('Tariffs July 2020'!T17&gt;0,IF(($F$5&lt;'Tariffs July 2020'!T17),(0),($F$5-'Tariffs July 2020'!T17)*'Tariffs July 2020'!U17/100),IF(AND('Tariffs July 2020'!R17&gt;0,'Tariffs July 2020'!T17=""),IF(($F$5&lt;'Tariffs July 2020'!R17),(0),($F$5-'Tariffs July 2020'!R17)*'Tariffs July 2020'!S17/100),IF(AND('Tariffs July 2020'!P17&gt;0,'Tariffs July 2020'!R17=""),IF(($F$5&lt;'Tariffs July 2020'!P17),(0),($F$5-'Tariffs July 2020'!P17)*'Tariffs July 2020'!Q17/100),0)))</f>
        <v>0</v>
      </c>
      <c r="G25" s="203">
        <f t="shared" si="0"/>
        <v>361.52665490909089</v>
      </c>
      <c r="H25" s="203">
        <f t="shared" si="1"/>
        <v>991.68989236363632</v>
      </c>
      <c r="I25" s="247">
        <f t="shared" si="6"/>
        <v>1446.1066196363636</v>
      </c>
      <c r="J25" s="204">
        <f t="shared" si="7"/>
        <v>1590.7172816</v>
      </c>
      <c r="K25" s="202">
        <f>'Tariffs July 2020'!AZ17</f>
        <v>0</v>
      </c>
      <c r="L25" s="202">
        <f>'Tariffs July 2020'!BA17</f>
        <v>0</v>
      </c>
      <c r="M25" s="202">
        <f>'Tariffs July 2020'!BB17</f>
        <v>0</v>
      </c>
      <c r="N25" s="202">
        <f>'Tariffs July 2020'!BC17</f>
        <v>0</v>
      </c>
      <c r="O25" s="205">
        <f>($F$6*'Tariffs July 2020'!AT17/100)*4</f>
        <v>417.16079999999999</v>
      </c>
      <c r="P25" s="206" t="str">
        <f t="shared" si="8"/>
        <v>No discount</v>
      </c>
      <c r="Q25" s="206" t="str">
        <f t="shared" si="2"/>
        <v>Exclusive</v>
      </c>
      <c r="R25" s="293">
        <f t="shared" si="9"/>
        <v>1446.1066196363636</v>
      </c>
      <c r="S25" s="247">
        <f t="shared" si="10"/>
        <v>1446.1066196363636</v>
      </c>
      <c r="T25" s="247">
        <f t="shared" si="3"/>
        <v>1028.9458196363635</v>
      </c>
      <c r="U25" s="247">
        <f t="shared" si="4"/>
        <v>1028.9458196363635</v>
      </c>
      <c r="V25" s="292">
        <f t="shared" ref="V25:W26" si="11">T25*1.1</f>
        <v>1131.8404016</v>
      </c>
      <c r="W25" s="292">
        <f t="shared" si="11"/>
        <v>1131.8404016</v>
      </c>
      <c r="X25" s="207">
        <f>'Tariffs July 2020'!BL17</f>
        <v>0</v>
      </c>
      <c r="Y25" s="207" t="str">
        <f>'Tariffs July 2020'!BM17</f>
        <v>n</v>
      </c>
      <c r="Z25" s="208">
        <f>'Tariffs July 2020'!G17</f>
        <v>42185</v>
      </c>
    </row>
    <row r="26" spans="1:34" x14ac:dyDescent="0.15">
      <c r="A26" s="201" t="str">
        <f>'Tariffs July 2020'!K18</f>
        <v>ReAmped Energy</v>
      </c>
      <c r="B26" s="202" t="str">
        <f>'Tariffs July 2020'!L18</f>
        <v>Market offer</v>
      </c>
      <c r="C26" s="203">
        <f>IF('Tariffs July 2020'!BP18=0,91*'Tariffs July 2020'!M18/100,(91*'Tariffs July 2020'!M18/100)+'Tariffs July 2020'!BP18/4)</f>
        <v>89.924545454545438</v>
      </c>
      <c r="D26" s="203">
        <f>IF('Tariffs July 2020'!O18="",$F$5*'Tariffs July 2020'!N18/100,IF($F$5&gt;='Tariffs July 2020'!P18,('Tariffs July 2020'!P18*'Tariffs July 2020'!N18/100),($F$5*'Tariffs July 2020'!N18/100)))</f>
        <v>167.36594072727272</v>
      </c>
      <c r="E26" s="203">
        <f>IF(AND('Tariffs July 2020'!P18&gt;0,'Tariffs July 2020'!R18&gt;0),IF($F$5&lt;'Tariffs July 2020'!P18,0,IF($F$5&lt;=('Tariffs July 2020'!R18+'Tariffs July 2020'!P18),(($F$5-'Tariffs July 2020'!P18)*'Tariffs July 2020'!Q18/100),(('Tariffs July 2020'!R18)*'Tariffs July 2020'!Q18/100))),0)</f>
        <v>0</v>
      </c>
      <c r="F26" s="203">
        <f>IF('Tariffs July 2020'!T18&gt;0,IF(($F$5&lt;'Tariffs July 2020'!T18),(0),($F$5-'Tariffs July 2020'!T18)*'Tariffs July 2020'!U18/100),IF(AND('Tariffs July 2020'!R18&gt;0,'Tariffs July 2020'!T18=""),IF(($F$5&lt;'Tariffs July 2020'!R18),(0),($F$5-'Tariffs July 2020'!R18)*'Tariffs July 2020'!S18/100),IF(AND('Tariffs July 2020'!P18&gt;0,'Tariffs July 2020'!R18=""),IF(($F$5&lt;'Tariffs July 2020'!P18),(0),($F$5-'Tariffs July 2020'!P18)*'Tariffs July 2020'!Q18/100),0)))</f>
        <v>0</v>
      </c>
      <c r="G26" s="203">
        <f t="shared" si="0"/>
        <v>257.29048618181815</v>
      </c>
      <c r="H26" s="203">
        <f t="shared" si="1"/>
        <v>669.46376290909086</v>
      </c>
      <c r="I26" s="247">
        <f t="shared" si="6"/>
        <v>1029.1619447272726</v>
      </c>
      <c r="J26" s="204">
        <f t="shared" si="7"/>
        <v>1132.0781391999999</v>
      </c>
      <c r="K26" s="202">
        <f>'Tariffs July 2020'!AZ18</f>
        <v>0</v>
      </c>
      <c r="L26" s="202">
        <f>'Tariffs July 2020'!BA18</f>
        <v>0</v>
      </c>
      <c r="M26" s="202">
        <f>'Tariffs July 2020'!BB18</f>
        <v>0</v>
      </c>
      <c r="N26" s="202">
        <f>'Tariffs July 2020'!BC18</f>
        <v>0</v>
      </c>
      <c r="O26" s="205">
        <f>($F$6*'Tariffs July 2020'!AT18/100)*4</f>
        <v>222.48576</v>
      </c>
      <c r="P26" s="206" t="str">
        <f t="shared" si="8"/>
        <v>No discount</v>
      </c>
      <c r="Q26" s="206" t="str">
        <f t="shared" si="2"/>
        <v>Exclusive</v>
      </c>
      <c r="R26" s="293">
        <f t="shared" si="9"/>
        <v>1029.1619447272726</v>
      </c>
      <c r="S26" s="247">
        <f t="shared" si="10"/>
        <v>1029.1619447272726</v>
      </c>
      <c r="T26" s="247">
        <f t="shared" si="3"/>
        <v>806.67618472727258</v>
      </c>
      <c r="U26" s="247">
        <f t="shared" si="4"/>
        <v>806.67618472727258</v>
      </c>
      <c r="V26" s="292">
        <f t="shared" si="11"/>
        <v>887.34380319999991</v>
      </c>
      <c r="W26" s="292">
        <f t="shared" si="11"/>
        <v>887.34380319999991</v>
      </c>
      <c r="X26" s="207">
        <f>'Tariffs July 2020'!BL18</f>
        <v>0</v>
      </c>
      <c r="Y26" s="207" t="str">
        <f>'Tariffs July 2020'!BM18</f>
        <v>n</v>
      </c>
      <c r="Z26" s="208">
        <f>'Tariffs July 2020'!G18</f>
        <v>42525</v>
      </c>
    </row>
    <row r="27" spans="1:34" x14ac:dyDescent="0.15">
      <c r="A27" s="201" t="str">
        <f>'Tariffs July 2020'!K19</f>
        <v>Powerclub</v>
      </c>
      <c r="B27" s="202" t="str">
        <f>'Tariffs July 2020'!L19</f>
        <v>Powerbank Home Solar</v>
      </c>
      <c r="C27" s="203">
        <f>IF('Tariffs July 2020'!BP19=0,91*'Tariffs July 2020'!M19/100,(91*'Tariffs July 2020'!M19/100)+'Tariffs July 2020'!BP19/4)</f>
        <v>112.71118181818181</v>
      </c>
      <c r="D27" s="203">
        <f>IF('Tariffs July 2020'!O19="",$F$5*'Tariffs July 2020'!N19/100,IF($F$5&gt;='Tariffs July 2020'!P19,('Tariffs July 2020'!P19*'Tariffs July 2020'!N19/100),($F$5*'Tariffs July 2020'!N19/100)))</f>
        <v>144.30338509090907</v>
      </c>
      <c r="E27" s="203">
        <f>IF(AND('Tariffs July 2020'!P19&gt;0,'Tariffs July 2020'!R19&gt;0),IF($F$5&lt;'Tariffs July 2020'!P19,0,IF($F$5&lt;=('Tariffs July 2020'!R19+'Tariffs July 2020'!P19),(($F$5-'Tariffs July 2020'!P19)*'Tariffs July 2020'!Q19/100),(('Tariffs July 2020'!R19)*'Tariffs July 2020'!Q19/100))),0)</f>
        <v>0</v>
      </c>
      <c r="F27" s="203">
        <f>IF('Tariffs July 2020'!T19&gt;0,IF(($F$5&lt;'Tariffs July 2020'!T19),(0),($F$5-'Tariffs July 2020'!T19)*'Tariffs July 2020'!U19/100),IF(AND('Tariffs July 2020'!R19&gt;0,'Tariffs July 2020'!T19=""),IF(($F$5&lt;'Tariffs July 2020'!R19),(0),($F$5-'Tariffs July 2020'!R19)*'Tariffs July 2020'!S19/100),IF(AND('Tariffs July 2020'!P19&gt;0,'Tariffs July 2020'!R19=""),IF(($F$5&lt;'Tariffs July 2020'!P19),(0),($F$5-'Tariffs July 2020'!P19)*'Tariffs July 2020'!Q19/100),0)))</f>
        <v>0</v>
      </c>
      <c r="G27" s="203">
        <f t="shared" ref="G27" si="12">SUM(C27:F27)</f>
        <v>257.01456690909089</v>
      </c>
      <c r="H27" s="203">
        <f t="shared" ref="H27" si="13">(G27-C27)*4</f>
        <v>577.2135403636363</v>
      </c>
      <c r="I27" s="247">
        <f t="shared" ref="I27" si="14">G27*4</f>
        <v>1028.0582676363636</v>
      </c>
      <c r="J27" s="204">
        <f t="shared" ref="J27" si="15">I27*1.1</f>
        <v>1130.8640944000001</v>
      </c>
      <c r="K27" s="202">
        <f>'Tariffs July 2020'!AZ19</f>
        <v>0</v>
      </c>
      <c r="L27" s="202">
        <f>'Tariffs July 2020'!BA19</f>
        <v>0</v>
      </c>
      <c r="M27" s="202">
        <f>'Tariffs July 2020'!BB19</f>
        <v>0</v>
      </c>
      <c r="N27" s="202">
        <f>'Tariffs July 2020'!BC19</f>
        <v>0</v>
      </c>
      <c r="O27" s="205">
        <f>($F$6*'Tariffs July 2020'!AT19/100)*4</f>
        <v>218.5922592</v>
      </c>
      <c r="P27" s="206" t="str">
        <f t="shared" ref="P27" si="16">IF(SUM(K27:N27)=0,"No discount",IF(K27&gt;0,"Guaranteed off bill",IF(L27&gt;0,"Guaranteed off usage",IF(M27&gt;0,"Pay-on-time off bill","Pay-on-time off usage"))))</f>
        <v>No discount</v>
      </c>
      <c r="Q27" s="206" t="str">
        <f t="shared" ref="Q27" si="17">IF(OR(A27="Origin Energy",A27="Red Energy",A27="Powershop"),"Inclusive","Exclusive")</f>
        <v>Exclusive</v>
      </c>
      <c r="R27" s="293">
        <f t="shared" ref="R27" si="18">IF(AND(P27="Guaranteed off bill",Q27="Inclusive"),((I27*1.1)-((I27*1.1)*K27/100))/1.1,IF(AND(P27="Guaranteed off usage",Q27="Inclusive"),((I27*1.1)-((H27*1.1)*L27/100))/1.1,IF(AND(P27="Guaranteed off bill",Q27="Exclusive"),I27-(I27*K27/100),IF(AND(P27="Guaranteed off usage",Q27="Exclusive"),I27-(H27*L27/100),IF(Q27="Inclusive",((I27*1.1))/1.1,I27)))))</f>
        <v>1028.0582676363636</v>
      </c>
      <c r="S27" s="247">
        <f t="shared" ref="S27" si="19">IF(AND(P27="Pay-on-time off bill",Q27="Inclusive"),((R27*1.1)-((R27*1.1)*M27/100))/1.1,IF(AND(P27="Pay-on-time off usage",Q27="Inclusive"),((R27*1.1)-((H27*1.1)*N27/100))/1.1,IF(AND(P27="Pay-on-time off bill",Q27="Exclusive"),R27-(R27*M27/100),IF(AND(P27="Pay-on-time off usage",Q27="Exclusive"),R27-(H27*N27/100),IF(Q27="Inclusive",((R27*1.1))/1.1,R27)))))</f>
        <v>1028.0582676363636</v>
      </c>
      <c r="T27" s="247">
        <f t="shared" ref="T27" si="20">R27-O27</f>
        <v>809.46600843636361</v>
      </c>
      <c r="U27" s="247">
        <f t="shared" ref="U27" si="21">S27-O27</f>
        <v>809.46600843636361</v>
      </c>
      <c r="V27" s="292">
        <f t="shared" ref="V27" si="22">T27*1.1</f>
        <v>890.41260928000008</v>
      </c>
      <c r="W27" s="292">
        <f t="shared" ref="W27" si="23">U27*1.1</f>
        <v>890.41260928000008</v>
      </c>
      <c r="X27" s="207">
        <f>'Tariffs July 2020'!BL19</f>
        <v>0</v>
      </c>
      <c r="Y27" s="207" t="str">
        <f>'Tariffs July 2020'!BM19</f>
        <v>n</v>
      </c>
      <c r="Z27" s="208">
        <f>'Tariffs July 2020'!G19</f>
        <v>42565</v>
      </c>
    </row>
    <row r="28" spans="1:34" x14ac:dyDescent="0.15">
      <c r="A28" s="201" t="str">
        <f>'Tariffs July 2020'!K20</f>
        <v>Amber Electric</v>
      </c>
      <c r="B28" s="202" t="str">
        <f>'Tariffs July 2020'!L20</f>
        <v>Market offer</v>
      </c>
      <c r="C28" s="203">
        <f>IF('Tariffs July 2020'!BP20=0,91*'Tariffs July 2020'!M20/100,(91*'Tariffs July 2020'!M20/100)+'Tariffs July 2020'!BP20/4)</f>
        <v>103.24363636363634</v>
      </c>
      <c r="D28" s="203">
        <f>IF('Tariffs July 2020'!O20="",$F$5*'Tariffs July 2020'!N20/100,IF($F$5&gt;='Tariffs July 2020'!P20,('Tariffs July 2020'!P20*'Tariffs July 2020'!N20/100),($F$5*'Tariffs July 2020'!N20/100)))</f>
        <v>196.76257854545457</v>
      </c>
      <c r="E28" s="203">
        <f>IF(AND('Tariffs July 2020'!P20&gt;0,'Tariffs July 2020'!R20&gt;0),IF($F$5&lt;'Tariffs July 2020'!P20,0,IF($F$5&lt;=('Tariffs July 2020'!R20+'Tariffs July 2020'!P20),(($F$5-'Tariffs July 2020'!P20)*'Tariffs July 2020'!Q20/100),(('Tariffs July 2020'!R20)*'Tariffs July 2020'!Q20/100))),0)</f>
        <v>0</v>
      </c>
      <c r="F28" s="203">
        <f>IF('Tariffs July 2020'!T20&gt;0,IF(($F$5&lt;'Tariffs July 2020'!T20),(0),($F$5-'Tariffs July 2020'!T20)*'Tariffs July 2020'!U20/100),IF(AND('Tariffs July 2020'!R20&gt;0,'Tariffs July 2020'!T20=""),IF(($F$5&lt;'Tariffs July 2020'!R20),(0),($F$5-'Tariffs July 2020'!R20)*'Tariffs July 2020'!S20/100),IF(AND('Tariffs July 2020'!P20&gt;0,'Tariffs July 2020'!R20=""),IF(($F$5&lt;'Tariffs July 2020'!P20),(0),($F$5-'Tariffs July 2020'!P20)*'Tariffs July 2020'!Q20/100),0)))</f>
        <v>0</v>
      </c>
      <c r="G28" s="203">
        <f t="shared" ref="G28" si="24">SUM(C28:F28)</f>
        <v>300.00621490909089</v>
      </c>
      <c r="H28" s="203">
        <f t="shared" ref="H28" si="25">(G28-C28)*4</f>
        <v>787.05031418181818</v>
      </c>
      <c r="I28" s="247">
        <f t="shared" ref="I28" si="26">G28*4</f>
        <v>1200.0248596363635</v>
      </c>
      <c r="J28" s="204">
        <f t="shared" ref="J28" si="27">I28*1.1</f>
        <v>1320.0273456</v>
      </c>
      <c r="K28" s="202">
        <f>'Tariffs July 2020'!AZ20</f>
        <v>0</v>
      </c>
      <c r="L28" s="202">
        <f>'Tariffs July 2020'!BA20</f>
        <v>0</v>
      </c>
      <c r="M28" s="202">
        <f>'Tariffs July 2020'!BB20</f>
        <v>0</v>
      </c>
      <c r="N28" s="202">
        <f>'Tariffs July 2020'!BC20</f>
        <v>0</v>
      </c>
      <c r="O28" s="205">
        <f>($F$6*'Tariffs July 2020'!AT20/100)*4</f>
        <v>222.48576</v>
      </c>
      <c r="P28" s="206" t="str">
        <f t="shared" ref="P28" si="28">IF(SUM(K28:N28)=0,"No discount",IF(K28&gt;0,"Guaranteed off bill",IF(L28&gt;0,"Guaranteed off usage",IF(M28&gt;0,"Pay-on-time off bill","Pay-on-time off usage"))))</f>
        <v>No discount</v>
      </c>
      <c r="Q28" s="206" t="str">
        <f t="shared" ref="Q28" si="29">IF(OR(A28="Origin Energy",A28="Red Energy",A28="Powershop"),"Inclusive","Exclusive")</f>
        <v>Exclusive</v>
      </c>
      <c r="R28" s="293">
        <f t="shared" ref="R28" si="30">IF(AND(P28="Guaranteed off bill",Q28="Inclusive"),((I28*1.1)-((I28*1.1)*K28/100))/1.1,IF(AND(P28="Guaranteed off usage",Q28="Inclusive"),((I28*1.1)-((H28*1.1)*L28/100))/1.1,IF(AND(P28="Guaranteed off bill",Q28="Exclusive"),I28-(I28*K28/100),IF(AND(P28="Guaranteed off usage",Q28="Exclusive"),I28-(H28*L28/100),IF(Q28="Inclusive",((I28*1.1))/1.1,I28)))))</f>
        <v>1200.0248596363635</v>
      </c>
      <c r="S28" s="247">
        <f t="shared" ref="S28" si="31">IF(AND(P28="Pay-on-time off bill",Q28="Inclusive"),((R28*1.1)-((R28*1.1)*M28/100))/1.1,IF(AND(P28="Pay-on-time off usage",Q28="Inclusive"),((R28*1.1)-((H28*1.1)*N28/100))/1.1,IF(AND(P28="Pay-on-time off bill",Q28="Exclusive"),R28-(R28*M28/100),IF(AND(P28="Pay-on-time off usage",Q28="Exclusive"),R28-(H28*N28/100),IF(Q28="Inclusive",((R28*1.1))/1.1,R28)))))</f>
        <v>1200.0248596363635</v>
      </c>
      <c r="T28" s="247">
        <f t="shared" ref="T28" si="32">R28-O28</f>
        <v>977.53909963636352</v>
      </c>
      <c r="U28" s="247">
        <f t="shared" ref="U28" si="33">S28-O28</f>
        <v>977.53909963636352</v>
      </c>
      <c r="V28" s="292">
        <f t="shared" ref="V28" si="34">T28*1.1</f>
        <v>1075.2930096</v>
      </c>
      <c r="W28" s="292">
        <f t="shared" ref="W28" si="35">U28*1.1</f>
        <v>1075.2930096</v>
      </c>
      <c r="X28" s="207">
        <f>'Tariffs July 2020'!BL20</f>
        <v>0</v>
      </c>
      <c r="Y28" s="207" t="str">
        <f>'Tariffs July 2020'!BM20</f>
        <v>n</v>
      </c>
      <c r="Z28" s="208">
        <f>'Tariffs July 2020'!G20</f>
        <v>42476</v>
      </c>
    </row>
    <row r="29" spans="1:34" x14ac:dyDescent="0.15">
      <c r="A29" s="201" t="str">
        <f>'Tariffs July 2020'!K21</f>
        <v>CovaU</v>
      </c>
      <c r="B29" s="202" t="str">
        <f>'Tariffs July 2020'!L21</f>
        <v>Freedom Plus Solar</v>
      </c>
      <c r="C29" s="203">
        <f>IF('Tariffs July 2020'!BP21=0,91*'Tariffs July 2020'!M21/100,(91*'Tariffs July 2020'!M21/100)+'Tariffs July 2020'!BP21/4)</f>
        <v>90.09</v>
      </c>
      <c r="D29" s="203">
        <f>IF('Tariffs July 2020'!O21="",$F$5*'Tariffs July 2020'!N21/100,IF($F$5&gt;='Tariffs July 2020'!P21,('Tariffs July 2020'!P21*'Tariffs July 2020'!N21/100),($F$5*'Tariffs July 2020'!N21/100)))</f>
        <v>189.86005309090905</v>
      </c>
      <c r="E29" s="203">
        <f>IF(AND('Tariffs July 2020'!P21&gt;0,'Tariffs July 2020'!R21&gt;0),IF($F$5&lt;'Tariffs July 2020'!P21,0,IF($F$5&lt;=('Tariffs July 2020'!R21+'Tariffs July 2020'!P21),(($F$5-'Tariffs July 2020'!P21)*'Tariffs July 2020'!Q21/100),(('Tariffs July 2020'!R21)*'Tariffs July 2020'!Q21/100))),0)</f>
        <v>0</v>
      </c>
      <c r="F29" s="203">
        <f>IF('Tariffs July 2020'!T21&gt;0,IF(($F$5&lt;'Tariffs July 2020'!T21),(0),($F$5-'Tariffs July 2020'!T21)*'Tariffs July 2020'!U21/100),IF(AND('Tariffs July 2020'!R21&gt;0,'Tariffs July 2020'!T21=""),IF(($F$5&lt;'Tariffs July 2020'!R21),(0),($F$5-'Tariffs July 2020'!R21)*'Tariffs July 2020'!S21/100),IF(AND('Tariffs July 2020'!P21&gt;0,'Tariffs July 2020'!R21=""),IF(($F$5&lt;'Tariffs July 2020'!P21),(0),($F$5-'Tariffs July 2020'!P21)*'Tariffs July 2020'!Q21/100),0)))</f>
        <v>0</v>
      </c>
      <c r="G29" s="203">
        <f t="shared" ref="G29" si="36">SUM(C29:F29)</f>
        <v>279.95005309090902</v>
      </c>
      <c r="H29" s="203">
        <f t="shared" ref="H29" si="37">(G29-C29)*4</f>
        <v>759.44021236363608</v>
      </c>
      <c r="I29" s="247">
        <f t="shared" ref="I29" si="38">G29*4</f>
        <v>1119.8002123636361</v>
      </c>
      <c r="J29" s="204">
        <f t="shared" ref="J29" si="39">I29*1.1</f>
        <v>1231.7802335999997</v>
      </c>
      <c r="K29" s="202">
        <f>'Tariffs July 2020'!AZ21</f>
        <v>15</v>
      </c>
      <c r="L29" s="202">
        <f>'Tariffs July 2020'!BA21</f>
        <v>0</v>
      </c>
      <c r="M29" s="202">
        <f>'Tariffs July 2020'!BB21</f>
        <v>0</v>
      </c>
      <c r="N29" s="202">
        <f>'Tariffs July 2020'!BC21</f>
        <v>0</v>
      </c>
      <c r="O29" s="205">
        <f>($F$6*'Tariffs July 2020'!AT21/100)*4</f>
        <v>305.91792000000004</v>
      </c>
      <c r="P29" s="206" t="str">
        <f t="shared" ref="P29" si="40">IF(SUM(K29:N29)=0,"No discount",IF(K29&gt;0,"Guaranteed off bill",IF(L29&gt;0,"Guaranteed off usage",IF(M29&gt;0,"Pay-on-time off bill","Pay-on-time off usage"))))</f>
        <v>Guaranteed off bill</v>
      </c>
      <c r="Q29" s="206" t="str">
        <f t="shared" ref="Q29" si="41">IF(OR(A29="Origin Energy",A29="Red Energy",A29="Powershop"),"Inclusive","Exclusive")</f>
        <v>Exclusive</v>
      </c>
      <c r="R29" s="293">
        <f t="shared" ref="R29" si="42">IF(AND(P29="Guaranteed off bill",Q29="Inclusive"),((I29*1.1)-((I29*1.1)*K29/100))/1.1,IF(AND(P29="Guaranteed off usage",Q29="Inclusive"),((I29*1.1)-((H29*1.1)*L29/100))/1.1,IF(AND(P29="Guaranteed off bill",Q29="Exclusive"),I29-(I29*K29/100),IF(AND(P29="Guaranteed off usage",Q29="Exclusive"),I29-(H29*L29/100),IF(Q29="Inclusive",((I29*1.1))/1.1,I29)))))</f>
        <v>951.83018050909072</v>
      </c>
      <c r="S29" s="247">
        <f t="shared" ref="S29" si="43">IF(AND(P29="Pay-on-time off bill",Q29="Inclusive"),((R29*1.1)-((R29*1.1)*M29/100))/1.1,IF(AND(P29="Pay-on-time off usage",Q29="Inclusive"),((R29*1.1)-((H29*1.1)*N29/100))/1.1,IF(AND(P29="Pay-on-time off bill",Q29="Exclusive"),R29-(R29*M29/100),IF(AND(P29="Pay-on-time off usage",Q29="Exclusive"),R29-(H29*N29/100),IF(Q29="Inclusive",((R29*1.1))/1.1,R29)))))</f>
        <v>951.83018050909072</v>
      </c>
      <c r="T29" s="247">
        <f t="shared" ref="T29" si="44">R29-O29</f>
        <v>645.91226050909063</v>
      </c>
      <c r="U29" s="247">
        <f t="shared" ref="U29" si="45">S29-O29</f>
        <v>645.91226050909063</v>
      </c>
      <c r="V29" s="292">
        <f t="shared" ref="V29" si="46">T29*1.1</f>
        <v>710.50348655999971</v>
      </c>
      <c r="W29" s="292">
        <f t="shared" ref="W29" si="47">U29*1.1</f>
        <v>710.50348655999971</v>
      </c>
      <c r="X29" s="207">
        <f>'Tariffs July 2020'!BL21</f>
        <v>0</v>
      </c>
      <c r="Y29" s="207" t="str">
        <f>'Tariffs July 2020'!BM21</f>
        <v>n</v>
      </c>
      <c r="Z29" s="208">
        <f>'Tariffs July 2020'!G21</f>
        <v>42551</v>
      </c>
    </row>
    <row r="30" spans="1:34" x14ac:dyDescent="0.15">
      <c r="A30" s="201" t="str">
        <f>'Tariffs July 2020'!K22</f>
        <v>Discover Energy</v>
      </c>
      <c r="B30" s="202" t="str">
        <f>'Tariffs July 2020'!L22</f>
        <v>Solar Boost</v>
      </c>
      <c r="C30" s="203">
        <f>IF('Tariffs July 2020'!BP22=0,91*'Tariffs July 2020'!M22/100,(91*'Tariffs July 2020'!M22/100)+'Tariffs July 2020'!BP22/4)</f>
        <v>67.844636363636354</v>
      </c>
      <c r="D30" s="203">
        <f>IF('Tariffs July 2020'!O22="",$F$5*'Tariffs July 2020'!N22/100,IF($F$5&gt;='Tariffs July 2020'!P22,('Tariffs July 2020'!P22*'Tariffs July 2020'!N22/100),($F$5*'Tariffs July 2020'!N22/100)))</f>
        <v>213.40984581818182</v>
      </c>
      <c r="E30" s="203">
        <f>IF(AND('Tariffs July 2020'!P22&gt;0,'Tariffs July 2020'!R22&gt;0),IF($F$5&lt;'Tariffs July 2020'!P22,0,IF($F$5&lt;=('Tariffs July 2020'!R22+'Tariffs July 2020'!P22),(($F$5-'Tariffs July 2020'!P22)*'Tariffs July 2020'!Q22/100),(('Tariffs July 2020'!R22)*'Tariffs July 2020'!Q22/100))),0)</f>
        <v>0</v>
      </c>
      <c r="F30" s="203">
        <f>IF('Tariffs July 2020'!T22&gt;0,IF(($F$5&lt;'Tariffs July 2020'!T22),(0),($F$5-'Tariffs July 2020'!T22)*'Tariffs July 2020'!U22/100),IF(AND('Tariffs July 2020'!R22&gt;0,'Tariffs July 2020'!T22=""),IF(($F$5&lt;'Tariffs July 2020'!R22),(0),($F$5-'Tariffs July 2020'!R22)*'Tariffs July 2020'!S22/100),IF(AND('Tariffs July 2020'!P22&gt;0,'Tariffs July 2020'!R22=""),IF(($F$5&lt;'Tariffs July 2020'!P22),(0),($F$5-'Tariffs July 2020'!P22)*'Tariffs July 2020'!Q22/100),0)))</f>
        <v>0</v>
      </c>
      <c r="G30" s="203">
        <f t="shared" ref="G30" si="48">SUM(C30:F30)</f>
        <v>281.25448218181816</v>
      </c>
      <c r="H30" s="203">
        <f t="shared" ref="H30" si="49">(G30-C30)*4</f>
        <v>853.63938327272717</v>
      </c>
      <c r="I30" s="247">
        <f t="shared" ref="I30" si="50">G30*4</f>
        <v>1125.0179287272726</v>
      </c>
      <c r="J30" s="204">
        <f t="shared" ref="J30" si="51">I30*1.1</f>
        <v>1237.5197215999999</v>
      </c>
      <c r="K30" s="202">
        <f>'Tariffs July 2020'!AZ22</f>
        <v>0</v>
      </c>
      <c r="L30" s="202">
        <f>'Tariffs July 2020'!BA22</f>
        <v>0</v>
      </c>
      <c r="M30" s="202">
        <f>'Tariffs July 2020'!BB22</f>
        <v>0</v>
      </c>
      <c r="N30" s="202">
        <f>'Tariffs July 2020'!BC22</f>
        <v>0</v>
      </c>
      <c r="O30" s="205">
        <f>($F$6*'Tariffs July 2020'!AT22/100)*4</f>
        <v>319.82328000000001</v>
      </c>
      <c r="P30" s="206" t="str">
        <f t="shared" ref="P30" si="52">IF(SUM(K30:N30)=0,"No discount",IF(K30&gt;0,"Guaranteed off bill",IF(L30&gt;0,"Guaranteed off usage",IF(M30&gt;0,"Pay-on-time off bill","Pay-on-time off usage"))))</f>
        <v>No discount</v>
      </c>
      <c r="Q30" s="206" t="str">
        <f t="shared" ref="Q30" si="53">IF(OR(A30="Origin Energy",A30="Red Energy",A30="Powershop"),"Inclusive","Exclusive")</f>
        <v>Exclusive</v>
      </c>
      <c r="R30" s="293">
        <f t="shared" ref="R30" si="54">IF(AND(P30="Guaranteed off bill",Q30="Inclusive"),((I30*1.1)-((I30*1.1)*K30/100))/1.1,IF(AND(P30="Guaranteed off usage",Q30="Inclusive"),((I30*1.1)-((H30*1.1)*L30/100))/1.1,IF(AND(P30="Guaranteed off bill",Q30="Exclusive"),I30-(I30*K30/100),IF(AND(P30="Guaranteed off usage",Q30="Exclusive"),I30-(H30*L30/100),IF(Q30="Inclusive",((I30*1.1))/1.1,I30)))))</f>
        <v>1125.0179287272726</v>
      </c>
      <c r="S30" s="247">
        <f t="shared" ref="S30" si="55">IF(AND(P30="Pay-on-time off bill",Q30="Inclusive"),((R30*1.1)-((R30*1.1)*M30/100))/1.1,IF(AND(P30="Pay-on-time off usage",Q30="Inclusive"),((R30*1.1)-((H30*1.1)*N30/100))/1.1,IF(AND(P30="Pay-on-time off bill",Q30="Exclusive"),R30-(R30*M30/100),IF(AND(P30="Pay-on-time off usage",Q30="Exclusive"),R30-(H30*N30/100),IF(Q30="Inclusive",((R30*1.1))/1.1,R30)))))</f>
        <v>1125.0179287272726</v>
      </c>
      <c r="T30" s="247">
        <f t="shared" ref="T30" si="56">R30-O30</f>
        <v>805.19464872727258</v>
      </c>
      <c r="U30" s="247">
        <f t="shared" ref="U30" si="57">S30-O30</f>
        <v>805.19464872727258</v>
      </c>
      <c r="V30" s="292">
        <f t="shared" ref="V30" si="58">T30*1.1</f>
        <v>885.71411359999991</v>
      </c>
      <c r="W30" s="292">
        <f t="shared" ref="W30" si="59">U30*1.1</f>
        <v>885.71411359999991</v>
      </c>
      <c r="X30" s="207">
        <f>'Tariffs July 2020'!BL22</f>
        <v>0</v>
      </c>
      <c r="Y30" s="207" t="str">
        <f>'Tariffs July 2020'!BM22</f>
        <v>n</v>
      </c>
      <c r="Z30" s="208">
        <f>'Tariffs July 2020'!G22</f>
        <v>42551</v>
      </c>
    </row>
    <row r="31" spans="1:34" x14ac:dyDescent="0.15">
      <c r="A31" s="201" t="str">
        <f>'Tariffs July 2020'!K23</f>
        <v>Future X Power</v>
      </c>
      <c r="B31" s="202" t="str">
        <f>'Tariffs July 2020'!L23</f>
        <v>Flexi Saver</v>
      </c>
      <c r="C31" s="203">
        <f>IF('Tariffs July 2020'!BP23=0,91*'Tariffs July 2020'!M23/100,(91*'Tariffs July 2020'!M23/100)+'Tariffs July 2020'!BP23/4)</f>
        <v>90.272000000000006</v>
      </c>
      <c r="D31" s="203">
        <f>IF('Tariffs July 2020'!O23="",$F$5*'Tariffs July 2020'!N23/100,IF($F$5&gt;='Tariffs July 2020'!P23,('Tariffs July 2020'!P23*'Tariffs July 2020'!N23/100),($F$5*'Tariffs July 2020'!N23/100)))</f>
        <v>206.83214509090908</v>
      </c>
      <c r="E31" s="203">
        <f>IF(AND('Tariffs July 2020'!P23&gt;0,'Tariffs July 2020'!R23&gt;0),IF($F$5&lt;'Tariffs July 2020'!P23,0,IF($F$5&lt;=('Tariffs July 2020'!R23+'Tariffs July 2020'!P23),(($F$5-'Tariffs July 2020'!P23)*'Tariffs July 2020'!Q23/100),(('Tariffs July 2020'!R23)*'Tariffs July 2020'!Q23/100))),0)</f>
        <v>0</v>
      </c>
      <c r="F31" s="203">
        <f>IF('Tariffs July 2020'!T23&gt;0,IF(($F$5&lt;'Tariffs July 2020'!T23),(0),($F$5-'Tariffs July 2020'!T23)*'Tariffs July 2020'!U23/100),IF(AND('Tariffs July 2020'!R23&gt;0,'Tariffs July 2020'!T23=""),IF(($F$5&lt;'Tariffs July 2020'!R23),(0),($F$5-'Tariffs July 2020'!R23)*'Tariffs July 2020'!S23/100),IF(AND('Tariffs July 2020'!P23&gt;0,'Tariffs July 2020'!R23=""),IF(($F$5&lt;'Tariffs July 2020'!P23),(0),($F$5-'Tariffs July 2020'!P23)*'Tariffs July 2020'!Q23/100),0)))</f>
        <v>0</v>
      </c>
      <c r="G31" s="203">
        <f t="shared" ref="G31" si="60">SUM(C31:F31)</f>
        <v>297.10414509090907</v>
      </c>
      <c r="H31" s="203">
        <f t="shared" ref="H31" si="61">(G31-C31)*4</f>
        <v>827.32858036363632</v>
      </c>
      <c r="I31" s="247">
        <f t="shared" ref="I31" si="62">G31*4</f>
        <v>1188.4165803636363</v>
      </c>
      <c r="J31" s="204">
        <f t="shared" ref="J31" si="63">I31*1.1</f>
        <v>1307.2582384</v>
      </c>
      <c r="K31" s="202">
        <f>'Tariffs July 2020'!AZ23</f>
        <v>0</v>
      </c>
      <c r="L31" s="202">
        <f>'Tariffs July 2020'!BA23</f>
        <v>0</v>
      </c>
      <c r="M31" s="202">
        <f>'Tariffs July 2020'!BB23</f>
        <v>0</v>
      </c>
      <c r="N31" s="202">
        <f>'Tariffs July 2020'!BC23</f>
        <v>20</v>
      </c>
      <c r="O31" s="205">
        <f>($F$6*'Tariffs July 2020'!AT23/100)*4</f>
        <v>194.67504</v>
      </c>
      <c r="P31" s="206" t="str">
        <f t="shared" ref="P31" si="64">IF(SUM(K31:N31)=0,"No discount",IF(K31&gt;0,"Guaranteed off bill",IF(L31&gt;0,"Guaranteed off usage",IF(M31&gt;0,"Pay-on-time off bill","Pay-on-time off usage"))))</f>
        <v>Pay-on-time off usage</v>
      </c>
      <c r="Q31" s="206" t="str">
        <f t="shared" ref="Q31" si="65">IF(OR(A31="Origin Energy",A31="Red Energy",A31="Powershop"),"Inclusive","Exclusive")</f>
        <v>Exclusive</v>
      </c>
      <c r="R31" s="293">
        <f t="shared" ref="R31" si="66">IF(AND(P31="Guaranteed off bill",Q31="Inclusive"),((I31*1.1)-((I31*1.1)*K31/100))/1.1,IF(AND(P31="Guaranteed off usage",Q31="Inclusive"),((I31*1.1)-((H31*1.1)*L31/100))/1.1,IF(AND(P31="Guaranteed off bill",Q31="Exclusive"),I31-(I31*K31/100),IF(AND(P31="Guaranteed off usage",Q31="Exclusive"),I31-(H31*L31/100),IF(Q31="Inclusive",((I31*1.1))/1.1,I31)))))</f>
        <v>1188.4165803636363</v>
      </c>
      <c r="S31" s="247">
        <f t="shared" ref="S31" si="67">IF(AND(P31="Pay-on-time off bill",Q31="Inclusive"),((R31*1.1)-((R31*1.1)*M31/100))/1.1,IF(AND(P31="Pay-on-time off usage",Q31="Inclusive"),((R31*1.1)-((H31*1.1)*N31/100))/1.1,IF(AND(P31="Pay-on-time off bill",Q31="Exclusive"),R31-(R31*M31/100),IF(AND(P31="Pay-on-time off usage",Q31="Exclusive"),R31-(H31*N31/100),IF(Q31="Inclusive",((R31*1.1))/1.1,R31)))))</f>
        <v>1022.9508642909091</v>
      </c>
      <c r="T31" s="247">
        <f t="shared" ref="T31" si="68">R31-O31</f>
        <v>993.74154036363632</v>
      </c>
      <c r="U31" s="247">
        <f t="shared" ref="U31" si="69">S31-O31</f>
        <v>828.2758242909091</v>
      </c>
      <c r="V31" s="292">
        <f t="shared" ref="V31" si="70">T31*1.1</f>
        <v>1093.1156943999999</v>
      </c>
      <c r="W31" s="292">
        <f t="shared" ref="W31" si="71">U31*1.1</f>
        <v>911.10340672000007</v>
      </c>
      <c r="X31" s="207">
        <f>'Tariffs July 2020'!BL23</f>
        <v>0</v>
      </c>
      <c r="Y31" s="207" t="str">
        <f>'Tariffs July 2020'!BM23</f>
        <v>n</v>
      </c>
      <c r="Z31" s="208">
        <f>'Tariffs July 2020'!G23</f>
        <v>42494</v>
      </c>
    </row>
    <row r="32" spans="1:34" x14ac:dyDescent="0.15">
      <c r="A32" s="201" t="str">
        <f>'Tariffs July 2020'!K24</f>
        <v>GloBird Energy</v>
      </c>
      <c r="B32" s="202" t="str">
        <f>'Tariffs July 2020'!L24</f>
        <v>GloSave</v>
      </c>
      <c r="C32" s="203">
        <f>IF('Tariffs July 2020'!BP24=0,91*'Tariffs July 2020'!M24/100,(91*'Tariffs July 2020'!M24/100)+'Tariffs July 2020'!BP24/4)</f>
        <v>90.999999999999986</v>
      </c>
      <c r="D32" s="203">
        <f>IF('Tariffs July 2020'!O24="",$F$5*'Tariffs July 2020'!N24/100,IF($F$5&gt;='Tariffs July 2020'!P24,('Tariffs July 2020'!P24*'Tariffs July 2020'!N24/100),($F$5*'Tariffs July 2020'!N24/100)))</f>
        <v>169.72091999999998</v>
      </c>
      <c r="E32" s="203">
        <f>IF(AND('Tariffs July 2020'!P24&gt;0,'Tariffs July 2020'!R24&gt;0),IF($F$5&lt;'Tariffs July 2020'!P24,0,IF($F$5&lt;=('Tariffs July 2020'!R24+'Tariffs July 2020'!P24),(($F$5-'Tariffs July 2020'!P24)*'Tariffs July 2020'!Q24/100),(('Tariffs July 2020'!R24)*'Tariffs July 2020'!Q24/100))),0)</f>
        <v>0</v>
      </c>
      <c r="F32" s="203">
        <f>IF('Tariffs July 2020'!T24&gt;0,IF(($F$5&lt;'Tariffs July 2020'!T24),(0),($F$5-'Tariffs July 2020'!T24)*'Tariffs July 2020'!U24/100),IF(AND('Tariffs July 2020'!R24&gt;0,'Tariffs July 2020'!T24=""),IF(($F$5&lt;'Tariffs July 2020'!R24),(0),($F$5-'Tariffs July 2020'!R24)*'Tariffs July 2020'!S24/100),IF(AND('Tariffs July 2020'!P24&gt;0,'Tariffs July 2020'!R24=""),IF(($F$5&lt;'Tariffs July 2020'!P24),(0),($F$5-'Tariffs July 2020'!P24)*'Tariffs July 2020'!Q24/100),0)))</f>
        <v>0</v>
      </c>
      <c r="G32" s="203">
        <f t="shared" ref="G32" si="72">SUM(C32:F32)</f>
        <v>260.72091999999998</v>
      </c>
      <c r="H32" s="203">
        <f t="shared" ref="H32" si="73">(G32-C32)*4</f>
        <v>678.88367999999991</v>
      </c>
      <c r="I32" s="247">
        <f t="shared" ref="I32" si="74">G32*4</f>
        <v>1042.8836799999999</v>
      </c>
      <c r="J32" s="204">
        <f t="shared" ref="J32" si="75">I32*1.1</f>
        <v>1147.1720479999999</v>
      </c>
      <c r="K32" s="202">
        <f>'Tariffs July 2020'!AZ24</f>
        <v>0</v>
      </c>
      <c r="L32" s="202">
        <f>'Tariffs July 2020'!BA24</f>
        <v>0</v>
      </c>
      <c r="M32" s="202">
        <f>'Tariffs July 2020'!BB24</f>
        <v>7</v>
      </c>
      <c r="N32" s="202">
        <f>'Tariffs July 2020'!BC24</f>
        <v>0</v>
      </c>
      <c r="O32" s="205">
        <f>($F$6*'Tariffs July 2020'!AT24/100)*4</f>
        <v>83.43216000000001</v>
      </c>
      <c r="P32" s="206" t="str">
        <f t="shared" ref="P32" si="76">IF(SUM(K32:N32)=0,"No discount",IF(K32&gt;0,"Guaranteed off bill",IF(L32&gt;0,"Guaranteed off usage",IF(M32&gt;0,"Pay-on-time off bill","Pay-on-time off usage"))))</f>
        <v>Pay-on-time off bill</v>
      </c>
      <c r="Q32" s="206" t="str">
        <f t="shared" ref="Q32" si="77">IF(OR(A32="Origin Energy",A32="Red Energy",A32="Powershop"),"Inclusive","Exclusive")</f>
        <v>Exclusive</v>
      </c>
      <c r="R32" s="293">
        <f t="shared" ref="R32" si="78">IF(AND(P32="Guaranteed off bill",Q32="Inclusive"),((I32*1.1)-((I32*1.1)*K32/100))/1.1,IF(AND(P32="Guaranteed off usage",Q32="Inclusive"),((I32*1.1)-((H32*1.1)*L32/100))/1.1,IF(AND(P32="Guaranteed off bill",Q32="Exclusive"),I32-(I32*K32/100),IF(AND(P32="Guaranteed off usage",Q32="Exclusive"),I32-(H32*L32/100),IF(Q32="Inclusive",((I32*1.1))/1.1,I32)))))</f>
        <v>1042.8836799999999</v>
      </c>
      <c r="S32" s="247">
        <f t="shared" ref="S32" si="79">IF(AND(P32="Pay-on-time off bill",Q32="Inclusive"),((R32*1.1)-((R32*1.1)*M32/100))/1.1,IF(AND(P32="Pay-on-time off usage",Q32="Inclusive"),((R32*1.1)-((H32*1.1)*N32/100))/1.1,IF(AND(P32="Pay-on-time off bill",Q32="Exclusive"),R32-(R32*M32/100),IF(AND(P32="Pay-on-time off usage",Q32="Exclusive"),R32-(H32*N32/100),IF(Q32="Inclusive",((R32*1.1))/1.1,R32)))))</f>
        <v>969.88182239999992</v>
      </c>
      <c r="T32" s="247">
        <f t="shared" ref="T32" si="80">R32-O32</f>
        <v>959.45151999999985</v>
      </c>
      <c r="U32" s="247">
        <f t="shared" ref="U32" si="81">S32-O32</f>
        <v>886.44966239999985</v>
      </c>
      <c r="V32" s="292">
        <f t="shared" ref="V32" si="82">T32*1.1</f>
        <v>1055.3966719999999</v>
      </c>
      <c r="W32" s="292">
        <f t="shared" ref="W32" si="83">U32*1.1</f>
        <v>975.09462863999988</v>
      </c>
      <c r="X32" s="207">
        <f>'Tariffs July 2020'!BL24</f>
        <v>0</v>
      </c>
      <c r="Y32" s="207" t="str">
        <f>'Tariffs July 2020'!BM24</f>
        <v>n</v>
      </c>
      <c r="Z32" s="208">
        <f>'Tariffs July 2020'!G24</f>
        <v>42501</v>
      </c>
    </row>
    <row r="33" spans="1:26" x14ac:dyDescent="0.15">
      <c r="A33" s="201" t="str">
        <f>'Tariffs July 2020'!K25</f>
        <v>Kogan Energy</v>
      </c>
      <c r="B33" s="202" t="str">
        <f>'Tariffs July 2020'!L25</f>
        <v>Market offer</v>
      </c>
      <c r="C33" s="203">
        <f>IF('Tariffs July 2020'!BP25=0,91*'Tariffs July 2020'!M25/100,(91*'Tariffs July 2020'!M25/100)+'Tariffs July 2020'!BP25/4)</f>
        <v>96.153909090909096</v>
      </c>
      <c r="D33" s="203">
        <f>IF('Tariffs July 2020'!O25="",$F$5*'Tariffs July 2020'!N25/100,IF($F$5&gt;='Tariffs July 2020'!P25,('Tariffs July 2020'!P25*'Tariffs July 2020'!N25/100),($F$5*'Tariffs July 2020'!N25/100)))</f>
        <v>126.68164363636362</v>
      </c>
      <c r="E33" s="203">
        <f>IF(AND('Tariffs July 2020'!P25&gt;0,'Tariffs July 2020'!R25&gt;0),IF($F$5&lt;'Tariffs July 2020'!P25,0,IF($F$5&lt;=('Tariffs July 2020'!R25+'Tariffs July 2020'!P25),(($F$5-'Tariffs July 2020'!P25)*'Tariffs July 2020'!Q25/100),(('Tariffs July 2020'!R25)*'Tariffs July 2020'!Q25/100))),0)</f>
        <v>0</v>
      </c>
      <c r="F33" s="203">
        <f>IF('Tariffs July 2020'!T25&gt;0,IF(($F$5&lt;'Tariffs July 2020'!T25),(0),($F$5-'Tariffs July 2020'!T25)*'Tariffs July 2020'!U25/100),IF(AND('Tariffs July 2020'!R25&gt;0,'Tariffs July 2020'!T25=""),IF(($F$5&lt;'Tariffs July 2020'!R25),(0),($F$5-'Tariffs July 2020'!R25)*'Tariffs July 2020'!S25/100),IF(AND('Tariffs July 2020'!P25&gt;0,'Tariffs July 2020'!R25=""),IF(($F$5&lt;'Tariffs July 2020'!P25),(0),($F$5-'Tariffs July 2020'!P25)*'Tariffs July 2020'!Q25/100),0)))</f>
        <v>0</v>
      </c>
      <c r="G33" s="203">
        <f t="shared" ref="G33" si="84">SUM(C33:F33)</f>
        <v>222.83555272727273</v>
      </c>
      <c r="H33" s="203">
        <f t="shared" ref="H33" si="85">(G33-C33)*4</f>
        <v>506.72657454545453</v>
      </c>
      <c r="I33" s="247">
        <f t="shared" ref="I33" si="86">G33*4</f>
        <v>891.34221090909091</v>
      </c>
      <c r="J33" s="204">
        <f t="shared" ref="J33" si="87">I33*1.1</f>
        <v>980.47643200000005</v>
      </c>
      <c r="K33" s="202">
        <f>'Tariffs July 2020'!AZ25</f>
        <v>0</v>
      </c>
      <c r="L33" s="202">
        <f>'Tariffs July 2020'!BA25</f>
        <v>0</v>
      </c>
      <c r="M33" s="202">
        <f>'Tariffs July 2020'!BB25</f>
        <v>0</v>
      </c>
      <c r="N33" s="202">
        <f>'Tariffs July 2020'!BC25</f>
        <v>0</v>
      </c>
      <c r="O33" s="205">
        <f>($F$6*'Tariffs July 2020'!AT25/100)*4</f>
        <v>106.7931648</v>
      </c>
      <c r="P33" s="206" t="str">
        <f t="shared" ref="P33" si="88">IF(SUM(K33:N33)=0,"No discount",IF(K33&gt;0,"Guaranteed off bill",IF(L33&gt;0,"Guaranteed off usage",IF(M33&gt;0,"Pay-on-time off bill","Pay-on-time off usage"))))</f>
        <v>No discount</v>
      </c>
      <c r="Q33" s="206" t="str">
        <f t="shared" ref="Q33" si="89">IF(OR(A33="Origin Energy",A33="Red Energy",A33="Powershop"),"Inclusive","Exclusive")</f>
        <v>Exclusive</v>
      </c>
      <c r="R33" s="293">
        <f t="shared" ref="R33" si="90">IF(AND(P33="Guaranteed off bill",Q33="Inclusive"),((I33*1.1)-((I33*1.1)*K33/100))/1.1,IF(AND(P33="Guaranteed off usage",Q33="Inclusive"),((I33*1.1)-((H33*1.1)*L33/100))/1.1,IF(AND(P33="Guaranteed off bill",Q33="Exclusive"),I33-(I33*K33/100),IF(AND(P33="Guaranteed off usage",Q33="Exclusive"),I33-(H33*L33/100),IF(Q33="Inclusive",((I33*1.1))/1.1,I33)))))</f>
        <v>891.34221090909091</v>
      </c>
      <c r="S33" s="247">
        <f t="shared" ref="S33" si="91">IF(AND(P33="Pay-on-time off bill",Q33="Inclusive"),((R33*1.1)-((R33*1.1)*M33/100))/1.1,IF(AND(P33="Pay-on-time off usage",Q33="Inclusive"),((R33*1.1)-((H33*1.1)*N33/100))/1.1,IF(AND(P33="Pay-on-time off bill",Q33="Exclusive"),R33-(R33*M33/100),IF(AND(P33="Pay-on-time off usage",Q33="Exclusive"),R33-(H33*N33/100),IF(Q33="Inclusive",((R33*1.1))/1.1,R33)))))</f>
        <v>891.34221090909091</v>
      </c>
      <c r="T33" s="247">
        <f t="shared" ref="T33" si="92">R33-O33</f>
        <v>784.54904610909091</v>
      </c>
      <c r="U33" s="247">
        <f t="shared" ref="U33" si="93">S33-O33</f>
        <v>784.54904610909091</v>
      </c>
      <c r="V33" s="292">
        <f t="shared" ref="V33" si="94">T33*1.1</f>
        <v>863.00395072000003</v>
      </c>
      <c r="W33" s="292">
        <f t="shared" ref="W33" si="95">U33*1.1</f>
        <v>863.00395072000003</v>
      </c>
      <c r="X33" s="207">
        <f>'Tariffs July 2020'!BL25</f>
        <v>0</v>
      </c>
      <c r="Y33" s="207" t="str">
        <f>'Tariffs July 2020'!BM25</f>
        <v>n</v>
      </c>
      <c r="Z33" s="208">
        <f>'Tariffs July 2020'!G25</f>
        <v>42551</v>
      </c>
    </row>
    <row r="34" spans="1:26" x14ac:dyDescent="0.15">
      <c r="A34" s="201" t="str">
        <f>'Tariffs July 2020'!K26</f>
        <v>Locality Planning Energy</v>
      </c>
      <c r="B34" s="202" t="str">
        <f>'Tariffs July 2020'!L26</f>
        <v>LPE Mates Rates (solar)</v>
      </c>
      <c r="C34" s="203">
        <f>IF('Tariffs July 2020'!BP26=0,91*'Tariffs July 2020'!M26/100,(91*'Tariffs July 2020'!M26/100)+'Tariffs July 2020'!BP26/4)</f>
        <v>99.438181818181818</v>
      </c>
      <c r="D34" s="203">
        <f>IF('Tariffs July 2020'!O26="",$F$5*'Tariffs July 2020'!N26/100,IF($F$5&gt;='Tariffs July 2020'!P26,('Tariffs July 2020'!P26*'Tariffs July 2020'!N26/100),($F$5*'Tariffs July 2020'!N26/100)))</f>
        <v>153.96692072727271</v>
      </c>
      <c r="E34" s="203">
        <f>IF(AND('Tariffs July 2020'!P26&gt;0,'Tariffs July 2020'!R26&gt;0),IF($F$5&lt;'Tariffs July 2020'!P26,0,IF($F$5&lt;=('Tariffs July 2020'!R26+'Tariffs July 2020'!P26),(($F$5-'Tariffs July 2020'!P26)*'Tariffs July 2020'!Q26/100),(('Tariffs July 2020'!R26)*'Tariffs July 2020'!Q26/100))),0)</f>
        <v>0</v>
      </c>
      <c r="F34" s="203">
        <f>IF('Tariffs July 2020'!T26&gt;0,IF(($F$5&lt;'Tariffs July 2020'!T26),(0),($F$5-'Tariffs July 2020'!T26)*'Tariffs July 2020'!U26/100),IF(AND('Tariffs July 2020'!R26&gt;0,'Tariffs July 2020'!T26=""),IF(($F$5&lt;'Tariffs July 2020'!R26),(0),($F$5-'Tariffs July 2020'!R26)*'Tariffs July 2020'!S26/100),IF(AND('Tariffs July 2020'!P26&gt;0,'Tariffs July 2020'!R26=""),IF(($F$5&lt;'Tariffs July 2020'!P26),(0),($F$5-'Tariffs July 2020'!P26)*'Tariffs July 2020'!Q26/100),0)))</f>
        <v>0</v>
      </c>
      <c r="G34" s="203">
        <f t="shared" ref="G34" si="96">SUM(C34:F34)</f>
        <v>253.40510254545453</v>
      </c>
      <c r="H34" s="203">
        <f t="shared" ref="H34" si="97">(G34-C34)*4</f>
        <v>615.86768290909083</v>
      </c>
      <c r="I34" s="247">
        <f t="shared" ref="I34" si="98">G34*4</f>
        <v>1013.6204101818181</v>
      </c>
      <c r="J34" s="204">
        <f t="shared" ref="J34" si="99">I34*1.1</f>
        <v>1114.9824512</v>
      </c>
      <c r="K34" s="202">
        <f>'Tariffs July 2020'!AZ26</f>
        <v>0</v>
      </c>
      <c r="L34" s="202">
        <f>'Tariffs July 2020'!BA26</f>
        <v>0</v>
      </c>
      <c r="M34" s="202">
        <f>'Tariffs July 2020'!BB26</f>
        <v>0</v>
      </c>
      <c r="N34" s="202">
        <f>'Tariffs July 2020'!BC26</f>
        <v>0</v>
      </c>
      <c r="O34" s="205">
        <f>($F$6*'Tariffs July 2020'!AT26/100)*4</f>
        <v>278.10720000000003</v>
      </c>
      <c r="P34" s="206" t="str">
        <f t="shared" ref="P34" si="100">IF(SUM(K34:N34)=0,"No discount",IF(K34&gt;0,"Guaranteed off bill",IF(L34&gt;0,"Guaranteed off usage",IF(M34&gt;0,"Pay-on-time off bill","Pay-on-time off usage"))))</f>
        <v>No discount</v>
      </c>
      <c r="Q34" s="206" t="str">
        <f t="shared" ref="Q34" si="101">IF(OR(A34="Origin Energy",A34="Red Energy",A34="Powershop"),"Inclusive","Exclusive")</f>
        <v>Exclusive</v>
      </c>
      <c r="R34" s="293">
        <f t="shared" ref="R34" si="102">IF(AND(P34="Guaranteed off bill",Q34="Inclusive"),((I34*1.1)-((I34*1.1)*K34/100))/1.1,IF(AND(P34="Guaranteed off usage",Q34="Inclusive"),((I34*1.1)-((H34*1.1)*L34/100))/1.1,IF(AND(P34="Guaranteed off bill",Q34="Exclusive"),I34-(I34*K34/100),IF(AND(P34="Guaranteed off usage",Q34="Exclusive"),I34-(H34*L34/100),IF(Q34="Inclusive",((I34*1.1))/1.1,I34)))))</f>
        <v>1013.6204101818181</v>
      </c>
      <c r="S34" s="247">
        <f t="shared" ref="S34" si="103">IF(AND(P34="Pay-on-time off bill",Q34="Inclusive"),((R34*1.1)-((R34*1.1)*M34/100))/1.1,IF(AND(P34="Pay-on-time off usage",Q34="Inclusive"),((R34*1.1)-((H34*1.1)*N34/100))/1.1,IF(AND(P34="Pay-on-time off bill",Q34="Exclusive"),R34-(R34*M34/100),IF(AND(P34="Pay-on-time off usage",Q34="Exclusive"),R34-(H34*N34/100),IF(Q34="Inclusive",((R34*1.1))/1.1,R34)))))</f>
        <v>1013.6204101818181</v>
      </c>
      <c r="T34" s="247">
        <f t="shared" ref="T34" si="104">R34-O34</f>
        <v>735.51321018181807</v>
      </c>
      <c r="U34" s="247">
        <f t="shared" ref="U34" si="105">S34-O34</f>
        <v>735.51321018181807</v>
      </c>
      <c r="V34" s="292">
        <f t="shared" ref="V34" si="106">T34*1.1</f>
        <v>809.06453119999992</v>
      </c>
      <c r="W34" s="292">
        <f t="shared" ref="W34" si="107">U34*1.1</f>
        <v>809.06453119999992</v>
      </c>
      <c r="X34" s="207">
        <f>'Tariffs July 2020'!BL26</f>
        <v>0</v>
      </c>
      <c r="Y34" s="207" t="str">
        <f>'Tariffs July 2020'!BM26</f>
        <v>n</v>
      </c>
      <c r="Z34" s="208">
        <f>'Tariffs July 2020'!G26</f>
        <v>42474</v>
      </c>
    </row>
    <row r="35" spans="1:26" x14ac:dyDescent="0.15">
      <c r="A35" s="201" t="str">
        <f>'Tariffs July 2020'!K27</f>
        <v>OVO Energy</v>
      </c>
      <c r="B35" s="202" t="str">
        <f>'Tariffs July 2020'!L27</f>
        <v>The One Plan</v>
      </c>
      <c r="C35" s="203">
        <f>IF('Tariffs July 2020'!BP27=0,91*'Tariffs July 2020'!M27/100,(91*'Tariffs July 2020'!M27/100)+'Tariffs July 2020'!BP27/4)</f>
        <v>80.079999999999984</v>
      </c>
      <c r="D35" s="203">
        <f>IF('Tariffs July 2020'!O27="",$F$5*'Tariffs July 2020'!N27/100,IF($F$5&gt;='Tariffs July 2020'!P27,('Tariffs July 2020'!P27*'Tariffs July 2020'!N27/100),($F$5*'Tariffs July 2020'!N27/100)))</f>
        <v>157.86481745454546</v>
      </c>
      <c r="E35" s="203">
        <f>IF(AND('Tariffs July 2020'!P27&gt;0,'Tariffs July 2020'!R27&gt;0),IF($F$5&lt;'Tariffs July 2020'!P27,0,IF($F$5&lt;=('Tariffs July 2020'!R27+'Tariffs July 2020'!P27),(($F$5-'Tariffs July 2020'!P27)*'Tariffs July 2020'!Q27/100),(('Tariffs July 2020'!R27)*'Tariffs July 2020'!Q27/100))),0)</f>
        <v>0</v>
      </c>
      <c r="F35" s="203">
        <f>IF('Tariffs July 2020'!T27&gt;0,IF(($F$5&lt;'Tariffs July 2020'!T27),(0),($F$5-'Tariffs July 2020'!T27)*'Tariffs July 2020'!U27/100),IF(AND('Tariffs July 2020'!R27&gt;0,'Tariffs July 2020'!T27=""),IF(($F$5&lt;'Tariffs July 2020'!R27),(0),($F$5-'Tariffs July 2020'!R27)*'Tariffs July 2020'!S27/100),IF(AND('Tariffs July 2020'!P27&gt;0,'Tariffs July 2020'!R27=""),IF(($F$5&lt;'Tariffs July 2020'!P27),(0),($F$5-'Tariffs July 2020'!P27)*'Tariffs July 2020'!Q27/100),0)))</f>
        <v>0</v>
      </c>
      <c r="G35" s="203">
        <f t="shared" ref="G35" si="108">SUM(C35:F35)</f>
        <v>237.94481745454544</v>
      </c>
      <c r="H35" s="203">
        <f t="shared" ref="H35" si="109">(G35-C35)*4</f>
        <v>631.45926981818184</v>
      </c>
      <c r="I35" s="247">
        <f t="shared" ref="I35" si="110">G35*4</f>
        <v>951.77926981818177</v>
      </c>
      <c r="J35" s="204">
        <f t="shared" ref="J35" si="111">I35*1.1</f>
        <v>1046.9571968</v>
      </c>
      <c r="K35" s="202">
        <f>'Tariffs July 2020'!AZ27</f>
        <v>0</v>
      </c>
      <c r="L35" s="202">
        <f>'Tariffs July 2020'!BA27</f>
        <v>0</v>
      </c>
      <c r="M35" s="202">
        <f>'Tariffs July 2020'!BB27</f>
        <v>0</v>
      </c>
      <c r="N35" s="202">
        <f>'Tariffs July 2020'!BC27</f>
        <v>0</v>
      </c>
      <c r="O35" s="205">
        <f>($F$6*'Tariffs July 2020'!AT27/100)*4</f>
        <v>222.48576</v>
      </c>
      <c r="P35" s="206" t="str">
        <f t="shared" ref="P35" si="112">IF(SUM(K35:N35)=0,"No discount",IF(K35&gt;0,"Guaranteed off bill",IF(L35&gt;0,"Guaranteed off usage",IF(M35&gt;0,"Pay-on-time off bill","Pay-on-time off usage"))))</f>
        <v>No discount</v>
      </c>
      <c r="Q35" s="206" t="str">
        <f t="shared" ref="Q35" si="113">IF(OR(A35="Origin Energy",A35="Red Energy",A35="Powershop"),"Inclusive","Exclusive")</f>
        <v>Exclusive</v>
      </c>
      <c r="R35" s="293">
        <f t="shared" ref="R35" si="114">IF(AND(P35="Guaranteed off bill",Q35="Inclusive"),((I35*1.1)-((I35*1.1)*K35/100))/1.1,IF(AND(P35="Guaranteed off usage",Q35="Inclusive"),((I35*1.1)-((H35*1.1)*L35/100))/1.1,IF(AND(P35="Guaranteed off bill",Q35="Exclusive"),I35-(I35*K35/100),IF(AND(P35="Guaranteed off usage",Q35="Exclusive"),I35-(H35*L35/100),IF(Q35="Inclusive",((I35*1.1))/1.1,I35)))))</f>
        <v>951.77926981818177</v>
      </c>
      <c r="S35" s="247">
        <f t="shared" ref="S35" si="115">IF(AND(P35="Pay-on-time off bill",Q35="Inclusive"),((R35*1.1)-((R35*1.1)*M35/100))/1.1,IF(AND(P35="Pay-on-time off usage",Q35="Inclusive"),((R35*1.1)-((H35*1.1)*N35/100))/1.1,IF(AND(P35="Pay-on-time off bill",Q35="Exclusive"),R35-(R35*M35/100),IF(AND(P35="Pay-on-time off usage",Q35="Exclusive"),R35-(H35*N35/100),IF(Q35="Inclusive",((R35*1.1))/1.1,R35)))))</f>
        <v>951.77926981818177</v>
      </c>
      <c r="T35" s="247">
        <f t="shared" ref="T35" si="116">R35-O35</f>
        <v>729.29350981818175</v>
      </c>
      <c r="U35" s="247">
        <f t="shared" ref="U35" si="117">S35-O35</f>
        <v>729.29350981818175</v>
      </c>
      <c r="V35" s="292">
        <f t="shared" ref="V35" si="118">T35*1.1</f>
        <v>802.22286080000003</v>
      </c>
      <c r="W35" s="292">
        <f t="shared" ref="W35" si="119">U35*1.1</f>
        <v>802.22286080000003</v>
      </c>
      <c r="X35" s="207">
        <f>'Tariffs July 2020'!BL27</f>
        <v>0</v>
      </c>
      <c r="Y35" s="207" t="str">
        <f>'Tariffs July 2020'!BM27</f>
        <v>n</v>
      </c>
      <c r="Z35" s="208">
        <f>'Tariffs July 2020'!G27</f>
        <v>42551</v>
      </c>
    </row>
    <row r="36" spans="1:26" ht="15" thickBot="1" x14ac:dyDescent="0.2">
      <c r="A36" s="209" t="str">
        <f>'Tariffs July 2020'!K28</f>
        <v>Sumo Power</v>
      </c>
      <c r="B36" s="210" t="str">
        <f>'Tariffs July 2020'!L28</f>
        <v>Assure Advantage</v>
      </c>
      <c r="C36" s="211">
        <f>IF('Tariffs July 2020'!BP28=0,91*'Tariffs July 2020'!M28/100,(91*'Tariffs July 2020'!M28/100)+'Tariffs July 2020'!BP28/4)</f>
        <v>77.349999999999994</v>
      </c>
      <c r="D36" s="211">
        <f>IF('Tariffs July 2020'!O28="",$F$5*'Tariffs July 2020'!N28/100,IF($F$5&gt;='Tariffs July 2020'!P28,('Tariffs July 2020'!P28*'Tariffs July 2020'!N28/100),($F$5*'Tariffs July 2020'!N28/100)))</f>
        <v>151.85555999999997</v>
      </c>
      <c r="E36" s="211">
        <f>IF(AND('Tariffs July 2020'!P28&gt;0,'Tariffs July 2020'!R28&gt;0),IF($F$5&lt;'Tariffs July 2020'!P28,0,IF($F$5&lt;=('Tariffs July 2020'!R28+'Tariffs July 2020'!P28),(($F$5-'Tariffs July 2020'!P28)*'Tariffs July 2020'!Q28/100),(('Tariffs July 2020'!R28)*'Tariffs July 2020'!Q28/100))),0)</f>
        <v>0</v>
      </c>
      <c r="F36" s="211">
        <f>IF('Tariffs July 2020'!T28&gt;0,IF(($F$5&lt;'Tariffs July 2020'!T28),(0),($F$5-'Tariffs July 2020'!T28)*'Tariffs July 2020'!U28/100),IF(AND('Tariffs July 2020'!R28&gt;0,'Tariffs July 2020'!T28=""),IF(($F$5&lt;'Tariffs July 2020'!R28),(0),($F$5-'Tariffs July 2020'!R28)*'Tariffs July 2020'!S28/100),IF(AND('Tariffs July 2020'!P28&gt;0,'Tariffs July 2020'!R28=""),IF(($F$5&lt;'Tariffs July 2020'!P28),(0),($F$5-'Tariffs July 2020'!P28)*'Tariffs July 2020'!Q28/100),0)))</f>
        <v>0</v>
      </c>
      <c r="G36" s="211">
        <f t="shared" ref="G36" si="120">SUM(C36:F36)</f>
        <v>229.20555999999996</v>
      </c>
      <c r="H36" s="211">
        <f t="shared" ref="H36" si="121">(G36-C36)*4</f>
        <v>607.42223999999987</v>
      </c>
      <c r="I36" s="248">
        <f t="shared" ref="I36" si="122">G36*4</f>
        <v>916.82223999999985</v>
      </c>
      <c r="J36" s="212">
        <f t="shared" ref="J36" si="123">I36*1.1</f>
        <v>1008.5044639999999</v>
      </c>
      <c r="K36" s="210">
        <f>'Tariffs July 2020'!AZ28</f>
        <v>0</v>
      </c>
      <c r="L36" s="210">
        <f>'Tariffs July 2020'!BA28</f>
        <v>0</v>
      </c>
      <c r="M36" s="210">
        <f>'Tariffs July 2020'!BB28</f>
        <v>0</v>
      </c>
      <c r="N36" s="210">
        <f>'Tariffs July 2020'!BC28</f>
        <v>0</v>
      </c>
      <c r="O36" s="213">
        <f>($F$6*'Tariffs July 2020'!AT28/100)*4</f>
        <v>166.86432000000002</v>
      </c>
      <c r="P36" s="214" t="str">
        <f t="shared" ref="P36" si="124">IF(SUM(K36:N36)=0,"No discount",IF(K36&gt;0,"Guaranteed off bill",IF(L36&gt;0,"Guaranteed off usage",IF(M36&gt;0,"Pay-on-time off bill","Pay-on-time off usage"))))</f>
        <v>No discount</v>
      </c>
      <c r="Q36" s="214" t="str">
        <f t="shared" ref="Q36" si="125">IF(OR(A36="Origin Energy",A36="Red Energy",A36="Powershop"),"Inclusive","Exclusive")</f>
        <v>Exclusive</v>
      </c>
      <c r="R36" s="294">
        <f t="shared" ref="R36" si="126">IF(AND(P36="Guaranteed off bill",Q36="Inclusive"),((I36*1.1)-((I36*1.1)*K36/100))/1.1,IF(AND(P36="Guaranteed off usage",Q36="Inclusive"),((I36*1.1)-((H36*1.1)*L36/100))/1.1,IF(AND(P36="Guaranteed off bill",Q36="Exclusive"),I36-(I36*K36/100),IF(AND(P36="Guaranteed off usage",Q36="Exclusive"),I36-(H36*L36/100),IF(Q36="Inclusive",((I36*1.1))/1.1,I36)))))</f>
        <v>916.82223999999985</v>
      </c>
      <c r="S36" s="248">
        <f t="shared" ref="S36" si="127">IF(AND(P36="Pay-on-time off bill",Q36="Inclusive"),((R36*1.1)-((R36*1.1)*M36/100))/1.1,IF(AND(P36="Pay-on-time off usage",Q36="Inclusive"),((R36*1.1)-((H36*1.1)*N36/100))/1.1,IF(AND(P36="Pay-on-time off bill",Q36="Exclusive"),R36-(R36*M36/100),IF(AND(P36="Pay-on-time off usage",Q36="Exclusive"),R36-(H36*N36/100),IF(Q36="Inclusive",((R36*1.1))/1.1,R36)))))</f>
        <v>916.82223999999985</v>
      </c>
      <c r="T36" s="248">
        <f t="shared" ref="T36" si="128">R36-O36</f>
        <v>749.95791999999983</v>
      </c>
      <c r="U36" s="248">
        <f t="shared" ref="U36" si="129">S36-O36</f>
        <v>749.95791999999983</v>
      </c>
      <c r="V36" s="274">
        <f t="shared" ref="V36" si="130">T36*1.1</f>
        <v>824.95371199999988</v>
      </c>
      <c r="W36" s="274">
        <f t="shared" ref="W36" si="131">U36*1.1</f>
        <v>824.95371199999988</v>
      </c>
      <c r="X36" s="215">
        <f>'Tariffs July 2020'!BL28</f>
        <v>0</v>
      </c>
      <c r="Y36" s="215" t="str">
        <f>'Tariffs July 2020'!BM28</f>
        <v>n</v>
      </c>
      <c r="Z36" s="216">
        <f>'Tariffs July 2020'!G28</f>
        <v>42571</v>
      </c>
    </row>
    <row r="37" spans="1:26" x14ac:dyDescent="0.15">
      <c r="J37" s="220"/>
    </row>
    <row r="38" spans="1:26" ht="15" thickBot="1" x14ac:dyDescent="0.2"/>
    <row r="39" spans="1:26" ht="15" thickBot="1" x14ac:dyDescent="0.2">
      <c r="A39" s="257" t="s">
        <v>200</v>
      </c>
      <c r="B39" s="258"/>
      <c r="C39" s="258"/>
      <c r="D39" s="260"/>
      <c r="E39" s="260"/>
      <c r="F39" s="260"/>
      <c r="G39" s="261"/>
      <c r="H39" s="261"/>
      <c r="I39" s="258"/>
      <c r="J39" s="258"/>
      <c r="K39" s="258"/>
      <c r="L39" s="258"/>
      <c r="M39" s="258"/>
      <c r="N39" s="258"/>
      <c r="O39" s="258"/>
      <c r="P39" s="200"/>
      <c r="Q39" s="200"/>
      <c r="R39" s="200"/>
      <c r="S39" s="200"/>
      <c r="T39" s="200"/>
      <c r="U39" s="200"/>
      <c r="V39" s="258"/>
      <c r="W39" s="258"/>
      <c r="X39" s="258"/>
      <c r="Y39" s="258"/>
      <c r="Z39" s="259"/>
    </row>
    <row r="40" spans="1:26" ht="75" x14ac:dyDescent="0.15">
      <c r="A40" s="262" t="s">
        <v>184</v>
      </c>
      <c r="B40" s="263" t="s">
        <v>222</v>
      </c>
      <c r="C40" s="289" t="s">
        <v>211</v>
      </c>
      <c r="D40" s="289" t="s">
        <v>113</v>
      </c>
      <c r="E40" s="289" t="s">
        <v>232</v>
      </c>
      <c r="F40" s="289" t="s">
        <v>235</v>
      </c>
      <c r="G40" s="289" t="s">
        <v>234</v>
      </c>
      <c r="H40" s="270" t="s">
        <v>206</v>
      </c>
      <c r="I40" s="270" t="s">
        <v>224</v>
      </c>
      <c r="J40" s="290" t="s">
        <v>571</v>
      </c>
      <c r="K40" s="267" t="s">
        <v>215</v>
      </c>
      <c r="L40" s="267" t="s">
        <v>189</v>
      </c>
      <c r="M40" s="267" t="s">
        <v>127</v>
      </c>
      <c r="N40" s="267" t="s">
        <v>209</v>
      </c>
      <c r="O40" s="268" t="s">
        <v>233</v>
      </c>
      <c r="P40" s="245" t="s">
        <v>572</v>
      </c>
      <c r="Q40" s="245" t="s">
        <v>573</v>
      </c>
      <c r="R40" s="246" t="s">
        <v>190</v>
      </c>
      <c r="S40" s="246" t="s">
        <v>148</v>
      </c>
      <c r="T40" s="246" t="s">
        <v>118</v>
      </c>
      <c r="U40" s="246" t="s">
        <v>161</v>
      </c>
      <c r="V40" s="268" t="s">
        <v>199</v>
      </c>
      <c r="W40" s="268" t="s">
        <v>210</v>
      </c>
      <c r="X40" s="273" t="s">
        <v>149</v>
      </c>
      <c r="Y40" s="267" t="s">
        <v>150</v>
      </c>
      <c r="Z40" s="272" t="s">
        <v>56</v>
      </c>
    </row>
    <row r="41" spans="1:26" x14ac:dyDescent="0.15">
      <c r="A41" s="201" t="str">
        <f>'Tariffs July 2020'!K29</f>
        <v>AGL</v>
      </c>
      <c r="B41" s="202" t="str">
        <f>'Tariffs July 2020'!L29</f>
        <v>Solar Savers</v>
      </c>
      <c r="C41" s="203">
        <f>IF('Tariffs July 2020'!BP29=0,91*'Tariffs July 2020'!M29/100,(91*'Tariffs July 2020'!M29/100)+'Tariffs July 2020'!BP29/4)</f>
        <v>90.999999999999986</v>
      </c>
      <c r="D41" s="203">
        <f>IF('Tariffs July 2020'!O29="",$K$5*'Tariffs July 2020'!N29/100,IF($K$5&gt;='Tariffs July 2020'!P29,('Tariffs July 2020'!P29*'Tariffs July 2020'!N29/100),($K$5*'Tariffs July 2020'!N29/100)))</f>
        <v>177.11880316363633</v>
      </c>
      <c r="E41" s="203">
        <f>IF('Tariffs July 2020'!T29&gt;0,IF(($K$5&lt;'Tariffs July 2020'!T29),(0),($K$5-'Tariffs July 2020'!T29)*'Tariffs July 2020'!U29/100),IF(AND('Tariffs July 2020'!R29&gt;0,'Tariffs July 2020'!T29=""),IF(($K$5&lt;'Tariffs July 2020'!R29),(0),($K$5-'Tariffs July 2020'!R29)*'Tariffs July 2020'!S29/100),IF(AND('Tariffs July 2020'!P29&gt;0,'Tariffs July 2020'!R29=""),IF(($K$5&lt;'Tariffs July 2020'!P29),(0),($K$5-'Tariffs July 2020'!P29)*'Tariffs July 2020'!Q29/100),0)))</f>
        <v>0</v>
      </c>
      <c r="F41" s="203">
        <f>($L$5)*'Tariffs July 2020'!AE29/100</f>
        <v>22.510353600000002</v>
      </c>
      <c r="G41" s="203">
        <f t="shared" ref="G41:G56" si="132">SUM(C41:F41)</f>
        <v>290.62915676363627</v>
      </c>
      <c r="H41" s="203">
        <f t="shared" ref="H41:H56" si="133">(G41-C41)*4</f>
        <v>798.5166270545451</v>
      </c>
      <c r="I41" s="247">
        <f>G41*4</f>
        <v>1162.5166270545451</v>
      </c>
      <c r="J41" s="204">
        <f>I41*1.1</f>
        <v>1278.7682897599998</v>
      </c>
      <c r="K41" s="202">
        <f>'Tariffs July 2020'!AZ29</f>
        <v>0</v>
      </c>
      <c r="L41" s="202">
        <f>'Tariffs July 2020'!BA29</f>
        <v>0</v>
      </c>
      <c r="M41" s="202">
        <f>'Tariffs July 2020'!BB29</f>
        <v>0</v>
      </c>
      <c r="N41" s="202">
        <f>'Tariffs July 2020'!BC29</f>
        <v>0</v>
      </c>
      <c r="O41" s="205">
        <f>($F$6*'Tariffs July 2020'!AT29/100)*4</f>
        <v>472.78224</v>
      </c>
      <c r="P41" s="206" t="str">
        <f>IF(SUM(K41:N41)=0,"No discount",IF(K41&gt;0,"Guaranteed off bill",IF(L41&gt;0,"Guaranteed off usage",IF(M41&gt;0,"Pay-on-time off bill","Pay-on-time off usage"))))</f>
        <v>No discount</v>
      </c>
      <c r="Q41" s="206" t="str">
        <f t="shared" ref="Q41:Q56" si="134">IF(OR(A41="Origin Energy",A41="Red Energy",A41="Powershop"),"Inclusive","Exclusive")</f>
        <v>Exclusive</v>
      </c>
      <c r="R41" s="293">
        <f>IF(AND(P41="Guaranteed off bill",Q41="Inclusive"),((I41*1.1)-((I41*1.1)*K41/100))/1.1,IF(AND(P41="Guaranteed off usage",Q41="Inclusive"),((I41*1.1)-((H41*1.1)*L41/100))/1.1,IF(AND(P41="Guaranteed off bill",Q41="Exclusive"),I41-(I41*K41/100),IF(AND(P41="Guaranteed off usage",Q41="Exclusive"),I41-(H41*L41/100),IF(Q41="Inclusive",((I41*1.1))/1.1,I41)))))</f>
        <v>1162.5166270545451</v>
      </c>
      <c r="S41" s="247">
        <f>IF(AND(P41="Pay-on-time off bill",Q41="Inclusive"),((R41*1.1)-((R41*1.1)*M41/100))/1.1,IF(AND(P41="Pay-on-time off usage",Q41="Inclusive"),((R41*1.1)-((H41*1.1)*N41/100))/1.1,IF(AND(P41="Pay-on-time off bill",Q41="Exclusive"),R41-(R41*M41/100),IF(AND(P41="Pay-on-time off usage",Q41="Exclusive"),R41-(H41*N41/100),IF(Q41="Inclusive",((R41*1.1))/1.1,R41)))))</f>
        <v>1162.5166270545451</v>
      </c>
      <c r="T41" s="247">
        <f t="shared" ref="T41:T56" si="135">R41-O41</f>
        <v>689.7343870545451</v>
      </c>
      <c r="U41" s="247">
        <f t="shared" ref="U41:U56" si="136">S41-O41</f>
        <v>689.7343870545451</v>
      </c>
      <c r="V41" s="292">
        <f t="shared" ref="V41:W55" si="137">T41*1.1</f>
        <v>758.70782575999965</v>
      </c>
      <c r="W41" s="292">
        <f t="shared" si="137"/>
        <v>758.70782575999965</v>
      </c>
      <c r="X41" s="207">
        <f>'Tariffs July 2020'!BL29</f>
        <v>0</v>
      </c>
      <c r="Y41" s="207" t="str">
        <f>'Tariffs July 2020'!BM29</f>
        <v>n</v>
      </c>
      <c r="Z41" s="208">
        <f>'Tariffs July 2020'!G29</f>
        <v>42564</v>
      </c>
    </row>
    <row r="42" spans="1:26" x14ac:dyDescent="0.15">
      <c r="A42" s="201" t="str">
        <f>'Tariffs July 2020'!K30</f>
        <v>Click Energy</v>
      </c>
      <c r="B42" s="202" t="str">
        <f>'Tariffs July 2020'!L30</f>
        <v>Flora Solar</v>
      </c>
      <c r="C42" s="203">
        <f>IF('Tariffs July 2020'!BP30=0,91*'Tariffs July 2020'!M30/100,(91*'Tariffs July 2020'!M30/100)+'Tariffs July 2020'!BP30/4)</f>
        <v>97.460999999999999</v>
      </c>
      <c r="D42" s="203">
        <f>IF('Tariffs July 2020'!O30="",$K$5*'Tariffs July 2020'!N30/100,IF($K$5&gt;='Tariffs July 2020'!P30,('Tariffs July 2020'!P30*'Tariffs July 2020'!N30/100),($K$5*'Tariffs July 2020'!N30/100)))</f>
        <v>161.72617139999997</v>
      </c>
      <c r="E42" s="203">
        <f>IF('Tariffs July 2020'!T30&gt;0,IF(($K$5&lt;'Tariffs July 2020'!T30),(0),($K$5-'Tariffs July 2020'!T30)*'Tariffs July 2020'!U30/100),IF(AND('Tariffs July 2020'!R30&gt;0,'Tariffs July 2020'!T30=""),IF(($K$5&lt;'Tariffs July 2020'!R30),(0),($K$5-'Tariffs July 2020'!R30)*'Tariffs July 2020'!S30/100),IF(AND('Tariffs July 2020'!P30&gt;0,'Tariffs July 2020'!R30=""),IF(($K$5&lt;'Tariffs July 2020'!P30),(0),($K$5-'Tariffs July 2020'!P30)*'Tariffs July 2020'!Q30/100),0)))</f>
        <v>0</v>
      </c>
      <c r="F42" s="203">
        <f>($L$5)*'Tariffs July 2020'!AE30/100</f>
        <v>22.498172672727275</v>
      </c>
      <c r="G42" s="203">
        <f t="shared" si="132"/>
        <v>281.68534407272722</v>
      </c>
      <c r="H42" s="203">
        <f t="shared" si="133"/>
        <v>736.89737629090882</v>
      </c>
      <c r="I42" s="247">
        <f t="shared" ref="I42:I56" si="138">G42*4</f>
        <v>1126.7413762909089</v>
      </c>
      <c r="J42" s="204">
        <f t="shared" ref="J42:J56" si="139">I42*1.1</f>
        <v>1239.41551392</v>
      </c>
      <c r="K42" s="202">
        <f>'Tariffs July 2020'!AZ30</f>
        <v>0</v>
      </c>
      <c r="L42" s="202">
        <f>'Tariffs July 2020'!BA30</f>
        <v>0</v>
      </c>
      <c r="M42" s="202">
        <f>'Tariffs July 2020'!BB30</f>
        <v>0</v>
      </c>
      <c r="N42" s="202">
        <f>'Tariffs July 2020'!BC30</f>
        <v>0</v>
      </c>
      <c r="O42" s="205">
        <f>($F$6*'Tariffs July 2020'!AT30/100)*4</f>
        <v>333.72864000000004</v>
      </c>
      <c r="P42" s="206" t="str">
        <f t="shared" ref="P42:P53" si="140">IF(SUM(K42:N42)=0,"No discount",IF(K42&gt;0,"Guaranteed off bill",IF(L42&gt;0,"Guaranteed off usage",IF(M42&gt;0,"Pay-on-time off bill","Pay-on-time off usage"))))</f>
        <v>No discount</v>
      </c>
      <c r="Q42" s="206" t="str">
        <f t="shared" si="134"/>
        <v>Exclusive</v>
      </c>
      <c r="R42" s="293">
        <f t="shared" ref="R42:R56" si="141">IF(AND(P42="Guaranteed off bill",Q42="Inclusive"),((I42*1.1)-((I42*1.1)*K42/100))/1.1,IF(AND(P42="Guaranteed off usage",Q42="Inclusive"),((I42*1.1)-((H42*1.1)*L42/100))/1.1,IF(AND(P42="Guaranteed off bill",Q42="Exclusive"),I42-(I42*K42/100),IF(AND(P42="Guaranteed off usage",Q42="Exclusive"),I42-(H42*L42/100),IF(Q42="Inclusive",((I42*1.1))/1.1,I42)))))</f>
        <v>1126.7413762909089</v>
      </c>
      <c r="S42" s="247">
        <f t="shared" ref="S42:S56" si="142">IF(AND(P42="Pay-on-time off bill",Q42="Inclusive"),((R42*1.1)-((R42*1.1)*M42/100))/1.1,IF(AND(P42="Pay-on-time off usage",Q42="Inclusive"),((R42*1.1)-((H42*1.1)*N42/100))/1.1,IF(AND(P42="Pay-on-time off bill",Q42="Exclusive"),R42-(R42*M42/100),IF(AND(P42="Pay-on-time off usage",Q42="Exclusive"),R42-(H42*N42/100),IF(Q42="Inclusive",((R42*1.1))/1.1,R42)))))</f>
        <v>1126.7413762909089</v>
      </c>
      <c r="T42" s="247">
        <f t="shared" si="135"/>
        <v>793.01273629090883</v>
      </c>
      <c r="U42" s="247">
        <f t="shared" si="136"/>
        <v>793.01273629090883</v>
      </c>
      <c r="V42" s="292">
        <f t="shared" si="137"/>
        <v>872.31400991999976</v>
      </c>
      <c r="W42" s="292">
        <f t="shared" si="137"/>
        <v>872.31400991999976</v>
      </c>
      <c r="X42" s="207">
        <f>'Tariffs July 2020'!BL30</f>
        <v>0</v>
      </c>
      <c r="Y42" s="207" t="str">
        <f>'Tariffs July 2020'!BM30</f>
        <v>n</v>
      </c>
      <c r="Z42" s="208">
        <f>'Tariffs July 2020'!G30</f>
        <v>42551</v>
      </c>
    </row>
    <row r="43" spans="1:26" x14ac:dyDescent="0.15">
      <c r="A43" s="201" t="str">
        <f>'Tariffs July 2020'!K31</f>
        <v>Diamond Energy</v>
      </c>
      <c r="B43" s="202" t="str">
        <f>'Tariffs July 2020'!L31</f>
        <v>Renewable Saver POT</v>
      </c>
      <c r="C43" s="203">
        <f>IF('Tariffs July 2020'!BP31=0,91*'Tariffs July 2020'!M31/100,(91*'Tariffs July 2020'!M31/100)+'Tariffs July 2020'!BP31/4)</f>
        <v>90.363</v>
      </c>
      <c r="D43" s="203">
        <f>IF('Tariffs July 2020'!O31="",$K$5*'Tariffs July 2020'!N31/100,IF($K$5&gt;='Tariffs July 2020'!P31,('Tariffs July 2020'!P31*'Tariffs July 2020'!N31/100),($K$5*'Tariffs July 2020'!N31/100)))</f>
        <v>169.73310092727269</v>
      </c>
      <c r="E43" s="203">
        <f>IF('Tariffs July 2020'!T31&gt;0,IF(($K$5&lt;'Tariffs July 2020'!T31),(0),($K$5-'Tariffs July 2020'!T31)*'Tariffs July 2020'!U31/100),IF(AND('Tariffs July 2020'!R31&gt;0,'Tariffs July 2020'!T31=""),IF(($K$5&lt;'Tariffs July 2020'!R31),(0),($K$5-'Tariffs July 2020'!R31)*'Tariffs July 2020'!S31/100),IF(AND('Tariffs July 2020'!P31&gt;0,'Tariffs July 2020'!R31=""),IF(($K$5&lt;'Tariffs July 2020'!P31),(0),($K$5-'Tariffs July 2020'!P31)*'Tariffs July 2020'!Q31/100),0)))</f>
        <v>0</v>
      </c>
      <c r="F43" s="203">
        <f>($L$5)*'Tariffs July 2020'!AE31/100</f>
        <v>22.315458763636364</v>
      </c>
      <c r="G43" s="203">
        <f t="shared" si="132"/>
        <v>282.41155969090903</v>
      </c>
      <c r="H43" s="203">
        <f t="shared" si="133"/>
        <v>768.19423876363612</v>
      </c>
      <c r="I43" s="247">
        <f t="shared" si="138"/>
        <v>1129.6462387636361</v>
      </c>
      <c r="J43" s="204">
        <f t="shared" si="139"/>
        <v>1242.6108626399998</v>
      </c>
      <c r="K43" s="202">
        <f>'Tariffs July 2020'!AZ31</f>
        <v>0</v>
      </c>
      <c r="L43" s="202">
        <f>'Tariffs July 2020'!BA31</f>
        <v>0</v>
      </c>
      <c r="M43" s="202">
        <f>'Tariffs July 2020'!BB31</f>
        <v>7</v>
      </c>
      <c r="N43" s="202">
        <f>'Tariffs July 2020'!BC31</f>
        <v>0</v>
      </c>
      <c r="O43" s="205">
        <f>($F$6*'Tariffs July 2020'!AT31/100)*4</f>
        <v>333.72864000000004</v>
      </c>
      <c r="P43" s="206" t="str">
        <f t="shared" si="140"/>
        <v>Pay-on-time off bill</v>
      </c>
      <c r="Q43" s="206" t="str">
        <f t="shared" si="134"/>
        <v>Exclusive</v>
      </c>
      <c r="R43" s="293">
        <f t="shared" si="141"/>
        <v>1129.6462387636361</v>
      </c>
      <c r="S43" s="247">
        <f t="shared" si="142"/>
        <v>1050.5710020501815</v>
      </c>
      <c r="T43" s="247">
        <f t="shared" si="135"/>
        <v>795.91759876363608</v>
      </c>
      <c r="U43" s="247">
        <f t="shared" si="136"/>
        <v>716.84236205018146</v>
      </c>
      <c r="V43" s="292">
        <f t="shared" si="137"/>
        <v>875.50935863999973</v>
      </c>
      <c r="W43" s="292">
        <f t="shared" si="137"/>
        <v>788.5265982551997</v>
      </c>
      <c r="X43" s="207">
        <f>'Tariffs July 2020'!BL31</f>
        <v>0</v>
      </c>
      <c r="Y43" s="207" t="str">
        <f>'Tariffs July 2020'!BM31</f>
        <v>n</v>
      </c>
      <c r="Z43" s="208">
        <f>'Tariffs July 2020'!G31</f>
        <v>42494</v>
      </c>
    </row>
    <row r="44" spans="1:26" x14ac:dyDescent="0.15">
      <c r="A44" s="201" t="str">
        <f>'Tariffs July 2020'!K32</f>
        <v>Dodo Power &amp; Gas</v>
      </c>
      <c r="B44" s="202" t="str">
        <f>'Tariffs July 2020'!L32</f>
        <v>Market offer</v>
      </c>
      <c r="C44" s="203">
        <f>IF('Tariffs July 2020'!BP32=0,91*'Tariffs July 2020'!M32/100,(91*'Tariffs July 2020'!M32/100)+'Tariffs July 2020'!BP32/4)</f>
        <v>100.10827272727272</v>
      </c>
      <c r="D44" s="203">
        <f>IF('Tariffs July 2020'!O32="",$K$5*'Tariffs July 2020'!N32/100,IF($K$5&gt;='Tariffs July 2020'!P32,('Tariffs July 2020'!P32*'Tariffs July 2020'!N32/100),($K$5*'Tariffs July 2020'!N32/100)))</f>
        <v>157.99880765454543</v>
      </c>
      <c r="E44" s="203">
        <f>IF('Tariffs July 2020'!T32&gt;0,IF(($K$5&lt;'Tariffs July 2020'!T32),(0),($K$5-'Tariffs July 2020'!T32)*'Tariffs July 2020'!U32/100),IF(AND('Tariffs July 2020'!R32&gt;0,'Tariffs July 2020'!T32=""),IF(($K$5&lt;'Tariffs July 2020'!R32),(0),($K$5-'Tariffs July 2020'!R32)*'Tariffs July 2020'!S32/100),IF(AND('Tariffs July 2020'!P32&gt;0,'Tariffs July 2020'!R32=""),IF(($K$5&lt;'Tariffs July 2020'!P32),(0),($K$5-'Tariffs July 2020'!P32)*'Tariffs July 2020'!Q32/100),0)))</f>
        <v>0</v>
      </c>
      <c r="F44" s="203">
        <f>($L$5)*'Tariffs July 2020'!AE32/100</f>
        <v>21.109546963636362</v>
      </c>
      <c r="G44" s="203">
        <f t="shared" si="132"/>
        <v>279.21662734545453</v>
      </c>
      <c r="H44" s="203">
        <f t="shared" si="133"/>
        <v>716.43341847272723</v>
      </c>
      <c r="I44" s="247">
        <f t="shared" si="138"/>
        <v>1116.8665093818181</v>
      </c>
      <c r="J44" s="204">
        <f t="shared" si="139"/>
        <v>1228.55316032</v>
      </c>
      <c r="K44" s="202">
        <f>'Tariffs July 2020'!AZ32</f>
        <v>0</v>
      </c>
      <c r="L44" s="202">
        <f>'Tariffs July 2020'!BA32</f>
        <v>0</v>
      </c>
      <c r="M44" s="202">
        <f>'Tariffs July 2020'!BB32</f>
        <v>0</v>
      </c>
      <c r="N44" s="202">
        <f>'Tariffs July 2020'!BC32</f>
        <v>0</v>
      </c>
      <c r="O44" s="205">
        <f>($F$6*'Tariffs July 2020'!AT32/100)*4</f>
        <v>236.39112</v>
      </c>
      <c r="P44" s="206" t="str">
        <f t="shared" si="140"/>
        <v>No discount</v>
      </c>
      <c r="Q44" s="206" t="str">
        <f t="shared" si="134"/>
        <v>Exclusive</v>
      </c>
      <c r="R44" s="293">
        <f t="shared" si="141"/>
        <v>1116.8665093818181</v>
      </c>
      <c r="S44" s="247">
        <f t="shared" si="142"/>
        <v>1116.8665093818181</v>
      </c>
      <c r="T44" s="247">
        <f t="shared" si="135"/>
        <v>880.4753893818181</v>
      </c>
      <c r="U44" s="247">
        <f t="shared" si="136"/>
        <v>880.4753893818181</v>
      </c>
      <c r="V44" s="292">
        <f t="shared" si="137"/>
        <v>968.52292832000001</v>
      </c>
      <c r="W44" s="292">
        <f t="shared" si="137"/>
        <v>968.52292832000001</v>
      </c>
      <c r="X44" s="207">
        <f>'Tariffs July 2020'!BL32</f>
        <v>0</v>
      </c>
      <c r="Y44" s="207" t="str">
        <f>'Tariffs July 2020'!BM32</f>
        <v>n</v>
      </c>
      <c r="Z44" s="208">
        <f>'Tariffs July 2020'!G32</f>
        <v>42551</v>
      </c>
    </row>
    <row r="45" spans="1:26" x14ac:dyDescent="0.15">
      <c r="A45" s="201" t="str">
        <f>'Tariffs July 2020'!K33</f>
        <v>EnergyAustralia</v>
      </c>
      <c r="B45" s="202" t="str">
        <f>'Tariffs July 2020'!L33</f>
        <v>Total Plan Home</v>
      </c>
      <c r="C45" s="203">
        <f>IF('Tariffs July 2020'!BP33=0,91*'Tariffs July 2020'!M33/100,(91*'Tariffs July 2020'!M33/100)+'Tariffs July 2020'!BP33/4)</f>
        <v>84.629999999999981</v>
      </c>
      <c r="D45" s="203">
        <f>IF('Tariffs July 2020'!O33="",$K$5*'Tariffs July 2020'!N33/100,IF($K$5&gt;='Tariffs July 2020'!P33,('Tariffs July 2020'!P33*'Tariffs July 2020'!N33/100),($K$5*'Tariffs July 2020'!N33/100)))</f>
        <v>172.07995958181814</v>
      </c>
      <c r="E45" s="203">
        <f>IF('Tariffs July 2020'!T33&gt;0,IF(($K$5&lt;'Tariffs July 2020'!T33),(0),($K$5-'Tariffs July 2020'!T33)*'Tariffs July 2020'!U33/100),IF(AND('Tariffs July 2020'!R33&gt;0,'Tariffs July 2020'!T33=""),IF(($K$5&lt;'Tariffs July 2020'!R33),(0),($K$5-'Tariffs July 2020'!R33)*'Tariffs July 2020'!S33/100),IF(AND('Tariffs July 2020'!P33&gt;0,'Tariffs July 2020'!R33=""),IF(($K$5&lt;'Tariffs July 2020'!P33),(0),($K$5-'Tariffs July 2020'!P33)*'Tariffs July 2020'!Q33/100),0)))</f>
        <v>0</v>
      </c>
      <c r="F45" s="203">
        <f>($L$5)*'Tariffs July 2020'!AE33/100</f>
        <v>20.305605763636365</v>
      </c>
      <c r="G45" s="203">
        <f t="shared" si="132"/>
        <v>277.01556534545449</v>
      </c>
      <c r="H45" s="203">
        <f t="shared" si="133"/>
        <v>769.54226138181798</v>
      </c>
      <c r="I45" s="247">
        <f t="shared" si="138"/>
        <v>1108.062261381818</v>
      </c>
      <c r="J45" s="204">
        <f t="shared" si="139"/>
        <v>1218.8684875199999</v>
      </c>
      <c r="K45" s="202">
        <f>'Tariffs July 2020'!AZ33</f>
        <v>14</v>
      </c>
      <c r="L45" s="202">
        <f>'Tariffs July 2020'!BA33</f>
        <v>0</v>
      </c>
      <c r="M45" s="202">
        <f>'Tariffs July 2020'!BB33</f>
        <v>0</v>
      </c>
      <c r="N45" s="202">
        <f>'Tariffs July 2020'!BC33</f>
        <v>0</v>
      </c>
      <c r="O45" s="205">
        <f>($F$6*'Tariffs July 2020'!AT33/100)*4</f>
        <v>319.82328000000001</v>
      </c>
      <c r="P45" s="206" t="str">
        <f t="shared" si="140"/>
        <v>Guaranteed off bill</v>
      </c>
      <c r="Q45" s="206" t="str">
        <f t="shared" si="134"/>
        <v>Exclusive</v>
      </c>
      <c r="R45" s="293">
        <f t="shared" si="141"/>
        <v>952.93354478836341</v>
      </c>
      <c r="S45" s="247">
        <f t="shared" si="142"/>
        <v>952.93354478836341</v>
      </c>
      <c r="T45" s="247">
        <f t="shared" si="135"/>
        <v>633.11026478836334</v>
      </c>
      <c r="U45" s="247">
        <f t="shared" si="136"/>
        <v>633.11026478836334</v>
      </c>
      <c r="V45" s="292">
        <f t="shared" si="137"/>
        <v>696.42129126719976</v>
      </c>
      <c r="W45" s="292">
        <f t="shared" si="137"/>
        <v>696.42129126719976</v>
      </c>
      <c r="X45" s="207">
        <f>'Tariffs July 2020'!BL33</f>
        <v>0</v>
      </c>
      <c r="Y45" s="207" t="str">
        <f>'Tariffs July 2020'!BM33</f>
        <v>n</v>
      </c>
      <c r="Z45" s="208">
        <f>'Tariffs July 2020'!G33</f>
        <v>42551</v>
      </c>
    </row>
    <row r="46" spans="1:26" x14ac:dyDescent="0.15">
      <c r="A46" s="201" t="str">
        <f>'Tariffs July 2020'!K34</f>
        <v>Energy Locals</v>
      </c>
      <c r="B46" s="202" t="str">
        <f>'Tariffs July 2020'!L34</f>
        <v>Local Saver</v>
      </c>
      <c r="C46" s="203">
        <f>IF('Tariffs July 2020'!BP34=0,91*'Tariffs July 2020'!M34/100,(91*'Tariffs July 2020'!M34/100)+'Tariffs July 2020'!BP34/4)</f>
        <v>104</v>
      </c>
      <c r="D46" s="203">
        <f>IF('Tariffs July 2020'!O34="",$K$5*'Tariffs July 2020'!N34/100,IF($K$5&gt;='Tariffs July 2020'!P34,('Tariffs July 2020'!P34*'Tariffs July 2020'!N34/100),($K$5*'Tariffs July 2020'!N34/100)))</f>
        <v>165.66061090909091</v>
      </c>
      <c r="E46" s="203">
        <f>IF('Tariffs July 2020'!T34&gt;0,IF(($K$5&lt;'Tariffs July 2020'!T34),(0),($K$5-'Tariffs July 2020'!T34)*'Tariffs July 2020'!U34/100),IF(AND('Tariffs July 2020'!R34&gt;0,'Tariffs July 2020'!T34=""),IF(($K$5&lt;'Tariffs July 2020'!R34),(0),($K$5-'Tariffs July 2020'!R34)*'Tariffs July 2020'!S34/100),IF(AND('Tariffs July 2020'!P34&gt;0,'Tariffs July 2020'!R34=""),IF(($K$5&lt;'Tariffs July 2020'!P34),(0),($K$5-'Tariffs July 2020'!P34)*'Tariffs July 2020'!Q34/100),0)))</f>
        <v>0</v>
      </c>
      <c r="F46" s="203">
        <f>($L$5)*'Tariffs July 2020'!AE34/100</f>
        <v>26.188993636363634</v>
      </c>
      <c r="G46" s="203">
        <f t="shared" si="132"/>
        <v>295.84960454545455</v>
      </c>
      <c r="H46" s="203">
        <f t="shared" si="133"/>
        <v>767.39841818181822</v>
      </c>
      <c r="I46" s="247">
        <f t="shared" si="138"/>
        <v>1183.3984181818182</v>
      </c>
      <c r="J46" s="204">
        <f t="shared" si="139"/>
        <v>1301.7382600000001</v>
      </c>
      <c r="K46" s="202">
        <f>'Tariffs July 2020'!AZ34</f>
        <v>0</v>
      </c>
      <c r="L46" s="202">
        <f>'Tariffs July 2020'!BA34</f>
        <v>0</v>
      </c>
      <c r="M46" s="202">
        <f>'Tariffs July 2020'!BB34</f>
        <v>0</v>
      </c>
      <c r="N46" s="202">
        <f>'Tariffs July 2020'!BC34</f>
        <v>0</v>
      </c>
      <c r="O46" s="205">
        <f>($F$6*'Tariffs July 2020'!AT34/100)*4</f>
        <v>444.97152</v>
      </c>
      <c r="P46" s="206" t="str">
        <f t="shared" si="140"/>
        <v>No discount</v>
      </c>
      <c r="Q46" s="206" t="str">
        <f t="shared" si="134"/>
        <v>Exclusive</v>
      </c>
      <c r="R46" s="293">
        <f t="shared" si="141"/>
        <v>1183.3984181818182</v>
      </c>
      <c r="S46" s="247">
        <f t="shared" si="142"/>
        <v>1183.3984181818182</v>
      </c>
      <c r="T46" s="247">
        <f t="shared" si="135"/>
        <v>738.42689818181816</v>
      </c>
      <c r="U46" s="247">
        <f t="shared" si="136"/>
        <v>738.42689818181816</v>
      </c>
      <c r="V46" s="292">
        <f t="shared" si="137"/>
        <v>812.269588</v>
      </c>
      <c r="W46" s="292">
        <f t="shared" si="137"/>
        <v>812.269588</v>
      </c>
      <c r="X46" s="207">
        <f>'Tariffs July 2020'!BL34</f>
        <v>0</v>
      </c>
      <c r="Y46" s="207" t="str">
        <f>'Tariffs July 2020'!BM34</f>
        <v>n</v>
      </c>
      <c r="Z46" s="208">
        <f>'Tariffs July 2020'!G34</f>
        <v>42475</v>
      </c>
    </row>
    <row r="47" spans="1:26" x14ac:dyDescent="0.15">
      <c r="A47" s="201" t="str">
        <f>'Tariffs July 2020'!K35</f>
        <v>Origin Energy</v>
      </c>
      <c r="B47" s="202" t="str">
        <f>'Tariffs July 2020'!L35</f>
        <v>Solar Boost</v>
      </c>
      <c r="C47" s="203">
        <f>IF('Tariffs July 2020'!BP35=0,91*'Tariffs July 2020'!M35/100,(91*'Tariffs July 2020'!M35/100)+'Tariffs July 2020'!BP35/4)</f>
        <v>94.383545454545455</v>
      </c>
      <c r="D47" s="203">
        <f>IF('Tariffs July 2020'!O35="",$K$5*'Tariffs July 2020'!N35/100,IF($K$5&gt;='Tariffs July 2020'!P35,('Tariffs July 2020'!P35*'Tariffs July 2020'!N35/100),($K$5*'Tariffs July 2020'!N35/100)))</f>
        <v>165.24645938181817</v>
      </c>
      <c r="E47" s="203">
        <f>IF('Tariffs July 2020'!T35&gt;0,IF(($K$5&lt;'Tariffs July 2020'!T35),(0),($K$5-'Tariffs July 2020'!T35)*'Tariffs July 2020'!U35/100),IF(AND('Tariffs July 2020'!R35&gt;0,'Tariffs July 2020'!T35=""),IF(($K$5&lt;'Tariffs July 2020'!R35),(0),($K$5-'Tariffs July 2020'!R35)*'Tariffs July 2020'!S35/100),IF(AND('Tariffs July 2020'!P35&gt;0,'Tariffs July 2020'!R35=""),IF(($K$5&lt;'Tariffs July 2020'!P35),(0),($K$5-'Tariffs July 2020'!P35)*'Tariffs July 2020'!Q35/100),0)))</f>
        <v>0</v>
      </c>
      <c r="F47" s="203">
        <f>($L$5)*'Tariffs July 2020'!AE35/100</f>
        <v>21.950030945454547</v>
      </c>
      <c r="G47" s="203">
        <f t="shared" si="132"/>
        <v>281.5800357818182</v>
      </c>
      <c r="H47" s="203">
        <f t="shared" si="133"/>
        <v>748.78596130909091</v>
      </c>
      <c r="I47" s="247">
        <f t="shared" si="138"/>
        <v>1126.3201431272728</v>
      </c>
      <c r="J47" s="204">
        <f t="shared" si="139"/>
        <v>1238.9521574400001</v>
      </c>
      <c r="K47" s="202">
        <f>'Tariffs July 2020'!AZ35</f>
        <v>0</v>
      </c>
      <c r="L47" s="202">
        <f>'Tariffs July 2020'!BA35</f>
        <v>0</v>
      </c>
      <c r="M47" s="202">
        <f>'Tariffs July 2020'!BB35</f>
        <v>0</v>
      </c>
      <c r="N47" s="202">
        <f>'Tariffs July 2020'!BC35</f>
        <v>0</v>
      </c>
      <c r="O47" s="205">
        <f>($F$6*'Tariffs July 2020'!AT35/100)*4</f>
        <v>250.29648</v>
      </c>
      <c r="P47" s="206" t="str">
        <f t="shared" si="140"/>
        <v>No discount</v>
      </c>
      <c r="Q47" s="206" t="str">
        <f t="shared" si="134"/>
        <v>Inclusive</v>
      </c>
      <c r="R47" s="293">
        <f t="shared" si="141"/>
        <v>1126.3201431272728</v>
      </c>
      <c r="S47" s="247">
        <f t="shared" si="142"/>
        <v>1126.3201431272728</v>
      </c>
      <c r="T47" s="247">
        <f t="shared" si="135"/>
        <v>876.02366312727281</v>
      </c>
      <c r="U47" s="247">
        <f t="shared" si="136"/>
        <v>876.02366312727281</v>
      </c>
      <c r="V47" s="292">
        <f t="shared" si="137"/>
        <v>963.62602944000014</v>
      </c>
      <c r="W47" s="292">
        <f t="shared" si="137"/>
        <v>963.62602944000014</v>
      </c>
      <c r="X47" s="207">
        <f>'Tariffs July 2020'!BL35</f>
        <v>0</v>
      </c>
      <c r="Y47" s="207" t="str">
        <f>'Tariffs July 2020'!BM35</f>
        <v>n</v>
      </c>
      <c r="Z47" s="208">
        <f>'Tariffs July 2020'!G35</f>
        <v>42551</v>
      </c>
    </row>
    <row r="48" spans="1:26" x14ac:dyDescent="0.15">
      <c r="A48" s="201" t="str">
        <f>'Tariffs July 2020'!K36</f>
        <v>Powerdirect</v>
      </c>
      <c r="B48" s="202" t="str">
        <f>'Tariffs July 2020'!L36</f>
        <v>Rate Saver</v>
      </c>
      <c r="C48" s="203">
        <f>IF('Tariffs July 2020'!BP36=0,91*'Tariffs July 2020'!M36/100,(91*'Tariffs July 2020'!M36/100)+'Tariffs July 2020'!BP36/4)</f>
        <v>83.579363636363638</v>
      </c>
      <c r="D48" s="203">
        <f>IF('Tariffs July 2020'!O36="",$K$5*'Tariffs July 2020'!N36/100,IF($K$5&gt;='Tariffs July 2020'!P36,('Tariffs July 2020'!P36*'Tariffs July 2020'!N36/100),($K$5*'Tariffs July 2020'!N36/100)))</f>
        <v>147.57599421818179</v>
      </c>
      <c r="E48" s="203">
        <f>IF('Tariffs July 2020'!T36&gt;0,IF(($K$5&lt;'Tariffs July 2020'!T36),(0),($K$5-'Tariffs July 2020'!T36)*'Tariffs July 2020'!U36/100),IF(AND('Tariffs July 2020'!R36&gt;0,'Tariffs July 2020'!T36=""),IF(($K$5&lt;'Tariffs July 2020'!R36),(0),($K$5-'Tariffs July 2020'!R36)*'Tariffs July 2020'!S36/100),IF(AND('Tariffs July 2020'!P36&gt;0,'Tariffs July 2020'!R36=""),IF(($K$5&lt;'Tariffs July 2020'!P36),(0),($K$5-'Tariffs July 2020'!P36)*'Tariffs July 2020'!Q36/100),0)))</f>
        <v>0</v>
      </c>
      <c r="F48" s="203">
        <f>($L$5)*'Tariffs July 2020'!AE36/100</f>
        <v>17.041117254545455</v>
      </c>
      <c r="G48" s="203">
        <f t="shared" si="132"/>
        <v>248.1964751090909</v>
      </c>
      <c r="H48" s="203">
        <f t="shared" si="133"/>
        <v>658.46844589090904</v>
      </c>
      <c r="I48" s="247">
        <f t="shared" si="138"/>
        <v>992.78590043636359</v>
      </c>
      <c r="J48" s="204">
        <f t="shared" si="139"/>
        <v>1092.0644904800001</v>
      </c>
      <c r="K48" s="202">
        <f>'Tariffs July 2020'!AZ36</f>
        <v>0</v>
      </c>
      <c r="L48" s="202">
        <f>'Tariffs July 2020'!BA36</f>
        <v>0</v>
      </c>
      <c r="M48" s="202">
        <f>'Tariffs July 2020'!BB36</f>
        <v>0</v>
      </c>
      <c r="N48" s="202">
        <f>'Tariffs July 2020'!BC36</f>
        <v>0</v>
      </c>
      <c r="O48" s="205">
        <f>($F$6*'Tariffs July 2020'!AT36/100)*4</f>
        <v>222.48576</v>
      </c>
      <c r="P48" s="206" t="str">
        <f t="shared" si="140"/>
        <v>No discount</v>
      </c>
      <c r="Q48" s="206" t="str">
        <f t="shared" si="134"/>
        <v>Exclusive</v>
      </c>
      <c r="R48" s="293">
        <f t="shared" si="141"/>
        <v>992.78590043636359</v>
      </c>
      <c r="S48" s="247">
        <f t="shared" si="142"/>
        <v>992.78590043636359</v>
      </c>
      <c r="T48" s="247">
        <f t="shared" si="135"/>
        <v>770.30014043636356</v>
      </c>
      <c r="U48" s="247">
        <f t="shared" si="136"/>
        <v>770.30014043636356</v>
      </c>
      <c r="V48" s="292">
        <f t="shared" si="137"/>
        <v>847.33015448000003</v>
      </c>
      <c r="W48" s="292">
        <f t="shared" si="137"/>
        <v>847.33015448000003</v>
      </c>
      <c r="X48" s="207">
        <f>'Tariffs July 2020'!BL36</f>
        <v>0</v>
      </c>
      <c r="Y48" s="207" t="str">
        <f>'Tariffs July 2020'!BM36</f>
        <v>n</v>
      </c>
      <c r="Z48" s="208">
        <f>'Tariffs July 2020'!G36</f>
        <v>42564</v>
      </c>
    </row>
    <row r="49" spans="1:26" x14ac:dyDescent="0.15">
      <c r="A49" s="201" t="str">
        <f>'Tariffs July 2020'!K37</f>
        <v>Simply Energy</v>
      </c>
      <c r="B49" s="202" t="str">
        <f>'Tariffs July 2020'!L37</f>
        <v>Choice</v>
      </c>
      <c r="C49" s="203">
        <f>IF('Tariffs July 2020'!BP37=0,91*'Tariffs July 2020'!M37/100,(91*'Tariffs July 2020'!M37/100)+'Tariffs July 2020'!BP37/4)</f>
        <v>86.019818181818167</v>
      </c>
      <c r="D49" s="203">
        <f>IF('Tariffs July 2020'!O37="",$K$5*'Tariffs July 2020'!N37/100,IF($K$5&gt;='Tariffs July 2020'!P37,('Tariffs July 2020'!P37*'Tariffs July 2020'!N37/100),($K$5*'Tariffs July 2020'!N37/100)))</f>
        <v>170.83750499999994</v>
      </c>
      <c r="E49" s="203">
        <f>IF('Tariffs July 2020'!T37&gt;0,IF(($K$5&lt;'Tariffs July 2020'!T37),(0),($K$5-'Tariffs July 2020'!T37)*'Tariffs July 2020'!U37/100),IF(AND('Tariffs July 2020'!R37&gt;0,'Tariffs July 2020'!T37=""),IF(($K$5&lt;'Tariffs July 2020'!R37),(0),($K$5-'Tariffs July 2020'!R37)*'Tariffs July 2020'!S37/100),IF(AND('Tariffs July 2020'!P37&gt;0,'Tariffs July 2020'!R37=""),IF(($K$5&lt;'Tariffs July 2020'!P37),(0),($K$5-'Tariffs July 2020'!P37)*'Tariffs July 2020'!Q37/100),0)))</f>
        <v>0</v>
      </c>
      <c r="F49" s="203">
        <f>($L$5)*'Tariffs July 2020'!AE37/100</f>
        <v>21.998754654545451</v>
      </c>
      <c r="G49" s="203">
        <f t="shared" si="132"/>
        <v>278.85607783636357</v>
      </c>
      <c r="H49" s="203">
        <f t="shared" si="133"/>
        <v>771.34503861818166</v>
      </c>
      <c r="I49" s="247">
        <f t="shared" si="138"/>
        <v>1115.4243113454543</v>
      </c>
      <c r="J49" s="204">
        <f t="shared" si="139"/>
        <v>1226.9667424799998</v>
      </c>
      <c r="K49" s="202">
        <f>'Tariffs July 2020'!AZ37</f>
        <v>0</v>
      </c>
      <c r="L49" s="202">
        <f>'Tariffs July 2020'!BA37</f>
        <v>17</v>
      </c>
      <c r="M49" s="202">
        <f>'Tariffs July 2020'!BB37</f>
        <v>0</v>
      </c>
      <c r="N49" s="202">
        <f>'Tariffs July 2020'!BC37</f>
        <v>0</v>
      </c>
      <c r="O49" s="205">
        <f>($F$6*'Tariffs July 2020'!AT37/100)*4</f>
        <v>278.10720000000003</v>
      </c>
      <c r="P49" s="206" t="str">
        <f t="shared" si="140"/>
        <v>Guaranteed off usage</v>
      </c>
      <c r="Q49" s="206" t="str">
        <f t="shared" si="134"/>
        <v>Exclusive</v>
      </c>
      <c r="R49" s="293">
        <f t="shared" si="141"/>
        <v>984.29565478036341</v>
      </c>
      <c r="S49" s="247">
        <f t="shared" si="142"/>
        <v>984.29565478036341</v>
      </c>
      <c r="T49" s="247">
        <f t="shared" si="135"/>
        <v>706.18845478036337</v>
      </c>
      <c r="U49" s="247">
        <f t="shared" si="136"/>
        <v>706.18845478036337</v>
      </c>
      <c r="V49" s="292">
        <f t="shared" si="137"/>
        <v>776.80730025839978</v>
      </c>
      <c r="W49" s="292">
        <f t="shared" si="137"/>
        <v>776.80730025839978</v>
      </c>
      <c r="X49" s="207">
        <f>'Tariffs July 2020'!BL37</f>
        <v>0</v>
      </c>
      <c r="Y49" s="207" t="str">
        <f>'Tariffs July 2020'!BM37</f>
        <v>n</v>
      </c>
      <c r="Z49" s="208">
        <f>'Tariffs July 2020'!G37</f>
        <v>42551</v>
      </c>
    </row>
    <row r="50" spans="1:26" x14ac:dyDescent="0.15">
      <c r="A50" s="201" t="str">
        <f>'Tariffs July 2020'!K38</f>
        <v>Mojo Power</v>
      </c>
      <c r="B50" s="202" t="str">
        <f>'Tariffs July 2020'!L38</f>
        <v>All Day Breakfast</v>
      </c>
      <c r="C50" s="203">
        <f>IF('Tariffs July 2020'!BP38=0,91*'Tariffs July 2020'!M38/100,(91*'Tariffs July 2020'!M38/100)+'Tariffs July 2020'!BP38/4)</f>
        <v>72.576636363636368</v>
      </c>
      <c r="D50" s="203">
        <f>IF('Tariffs July 2020'!O38="",$K$5*'Tariffs July 2020'!N38/100,IF($K$5&gt;='Tariffs July 2020'!P38,('Tariffs July 2020'!P38*'Tariffs July 2020'!N38/100),($K$5*'Tariffs July 2020'!N38/100)))</f>
        <v>128.04184718181818</v>
      </c>
      <c r="E50" s="203">
        <f>IF('Tariffs July 2020'!T38&gt;0,IF(($K$5&lt;'Tariffs July 2020'!T38),(0),($K$5-'Tariffs July 2020'!T38)*'Tariffs July 2020'!U38/100),IF(AND('Tariffs July 2020'!R38&gt;0,'Tariffs July 2020'!T38=""),IF(($K$5&lt;'Tariffs July 2020'!R38),(0),($K$5-'Tariffs July 2020'!R38)*'Tariffs July 2020'!S38/100),IF(AND('Tariffs July 2020'!P38&gt;0,'Tariffs July 2020'!R38=""),IF(($K$5&lt;'Tariffs July 2020'!P38),(0),($K$5-'Tariffs July 2020'!P38)*'Tariffs July 2020'!Q38/100),0)))</f>
        <v>0</v>
      </c>
      <c r="F50" s="203">
        <f>($L$5)*'Tariffs July 2020'!AE38/100</f>
        <v>20.902471200000001</v>
      </c>
      <c r="G50" s="203">
        <f t="shared" si="132"/>
        <v>221.52095474545456</v>
      </c>
      <c r="H50" s="203">
        <f t="shared" si="133"/>
        <v>595.77727352727277</v>
      </c>
      <c r="I50" s="247">
        <f t="shared" si="138"/>
        <v>886.08381898181824</v>
      </c>
      <c r="J50" s="204">
        <f t="shared" si="139"/>
        <v>974.69220088000009</v>
      </c>
      <c r="K50" s="202">
        <f>'Tariffs July 2020'!AZ38</f>
        <v>0</v>
      </c>
      <c r="L50" s="202">
        <f>'Tariffs July 2020'!BA38</f>
        <v>0</v>
      </c>
      <c r="M50" s="202">
        <f>'Tariffs July 2020'!BB38</f>
        <v>0</v>
      </c>
      <c r="N50" s="202">
        <f>'Tariffs July 2020'!BC38</f>
        <v>0</v>
      </c>
      <c r="O50" s="205">
        <f>($F$6*'Tariffs July 2020'!AT38/100)*4</f>
        <v>152.95896000000002</v>
      </c>
      <c r="P50" s="206" t="str">
        <f t="shared" si="140"/>
        <v>No discount</v>
      </c>
      <c r="Q50" s="206" t="str">
        <f t="shared" si="134"/>
        <v>Exclusive</v>
      </c>
      <c r="R50" s="293">
        <f t="shared" si="141"/>
        <v>886.08381898181824</v>
      </c>
      <c r="S50" s="247">
        <f t="shared" si="142"/>
        <v>886.08381898181824</v>
      </c>
      <c r="T50" s="247">
        <f t="shared" si="135"/>
        <v>733.12485898181819</v>
      </c>
      <c r="U50" s="247">
        <f t="shared" si="136"/>
        <v>733.12485898181819</v>
      </c>
      <c r="V50" s="292">
        <f t="shared" si="137"/>
        <v>806.43734488000007</v>
      </c>
      <c r="W50" s="292">
        <f t="shared" si="137"/>
        <v>806.43734488000007</v>
      </c>
      <c r="X50" s="207">
        <f>'Tariffs July 2020'!BL38</f>
        <v>0</v>
      </c>
      <c r="Y50" s="217" t="str">
        <f>'Tariffs July 2020'!BM38</f>
        <v>n</v>
      </c>
      <c r="Z50" s="208">
        <f>'Tariffs July 2020'!G38</f>
        <v>42521</v>
      </c>
    </row>
    <row r="51" spans="1:26" x14ac:dyDescent="0.15">
      <c r="A51" s="201" t="str">
        <f>'Tariffs July 2020'!K39</f>
        <v>Powershop</v>
      </c>
      <c r="B51" s="202" t="str">
        <f>'Tariffs July 2020'!L39</f>
        <v>Shopper with Mega Pack</v>
      </c>
      <c r="C51" s="203">
        <f>IF('Tariffs July 2020'!BP39=0,91*'Tariffs July 2020'!M39/100,(91*'Tariffs July 2020'!M39/100)+'Tariffs July 2020'!BP39/4)</f>
        <v>96.220090909090899</v>
      </c>
      <c r="D51" s="203">
        <f>IF('Tariffs July 2020'!O39="",$K$5*'Tariffs July 2020'!N39/100,IF($K$5&gt;='Tariffs July 2020'!P39,('Tariffs July 2020'!P39*'Tariffs July 2020'!N39/100),($K$5*'Tariffs July 2020'!N39/100)))</f>
        <v>143.77960521818179</v>
      </c>
      <c r="E51" s="203">
        <f>IF('Tariffs July 2020'!T39&gt;0,IF(($K$5&lt;'Tariffs July 2020'!T39),(0),($K$5-'Tariffs July 2020'!T39)*'Tariffs July 2020'!U39/100),IF(AND('Tariffs July 2020'!R39&gt;0,'Tariffs July 2020'!T39=""),IF(($K$5&lt;'Tariffs July 2020'!R39),(0),($K$5-'Tariffs July 2020'!R39)*'Tariffs July 2020'!S39/100),IF(AND('Tariffs July 2020'!P39&gt;0,'Tariffs July 2020'!R39=""),IF(($K$5&lt;'Tariffs July 2020'!P39),(0),($K$5-'Tariffs July 2020'!P39)*'Tariffs July 2020'!Q39/100),0)))</f>
        <v>0</v>
      </c>
      <c r="F51" s="203">
        <f>($L$5)*'Tariffs July 2020'!AE39/100</f>
        <v>18.929160981818182</v>
      </c>
      <c r="G51" s="203">
        <f t="shared" si="132"/>
        <v>258.92885710909087</v>
      </c>
      <c r="H51" s="203">
        <f t="shared" si="133"/>
        <v>650.83506479999983</v>
      </c>
      <c r="I51" s="247">
        <f t="shared" si="138"/>
        <v>1035.7154284363635</v>
      </c>
      <c r="J51" s="204">
        <f t="shared" si="139"/>
        <v>1139.28697128</v>
      </c>
      <c r="K51" s="202">
        <f>'Tariffs July 2020'!AZ39</f>
        <v>0</v>
      </c>
      <c r="L51" s="202">
        <f>'Tariffs July 2020'!BA39</f>
        <v>0</v>
      </c>
      <c r="M51" s="202">
        <f>'Tariffs July 2020'!BB39</f>
        <v>6</v>
      </c>
      <c r="N51" s="202">
        <f>'Tariffs July 2020'!BC39</f>
        <v>0</v>
      </c>
      <c r="O51" s="205">
        <f>($F$6*'Tariffs July 2020'!AT39/100)*4</f>
        <v>166.86432000000002</v>
      </c>
      <c r="P51" s="206" t="str">
        <f t="shared" si="140"/>
        <v>Pay-on-time off bill</v>
      </c>
      <c r="Q51" s="206" t="str">
        <f t="shared" si="134"/>
        <v>Inclusive</v>
      </c>
      <c r="R51" s="293">
        <f t="shared" si="141"/>
        <v>1035.7154284363635</v>
      </c>
      <c r="S51" s="247">
        <f t="shared" si="142"/>
        <v>973.57250273018167</v>
      </c>
      <c r="T51" s="247">
        <f t="shared" si="135"/>
        <v>868.85110843636346</v>
      </c>
      <c r="U51" s="247">
        <f t="shared" si="136"/>
        <v>806.70818273018165</v>
      </c>
      <c r="V51" s="292">
        <f t="shared" si="137"/>
        <v>955.73621927999989</v>
      </c>
      <c r="W51" s="292">
        <f t="shared" si="137"/>
        <v>887.37900100319985</v>
      </c>
      <c r="X51" s="207">
        <f>'Tariffs July 2020'!BL39</f>
        <v>0</v>
      </c>
      <c r="Y51" s="207" t="str">
        <f>'Tariffs July 2020'!BM39</f>
        <v>n</v>
      </c>
      <c r="Z51" s="208">
        <f>'Tariffs July 2020'!G39</f>
        <v>42551</v>
      </c>
    </row>
    <row r="52" spans="1:26" x14ac:dyDescent="0.15">
      <c r="A52" s="201" t="str">
        <f>'Tariffs July 2020'!K40</f>
        <v>Red Energy</v>
      </c>
      <c r="B52" s="202" t="str">
        <f>'Tariffs July 2020'!L40</f>
        <v>Living Energy Saver</v>
      </c>
      <c r="C52" s="203">
        <f>IF('Tariffs July 2020'!BP40=0,91*'Tariffs July 2020'!M40/100,(91*'Tariffs July 2020'!M40/100)+'Tariffs July 2020'!BP40/4)</f>
        <v>88.27</v>
      </c>
      <c r="D52" s="203">
        <f>IF('Tariffs July 2020'!O40="",$K$5*'Tariffs July 2020'!N40/100,IF($K$5&gt;='Tariffs July 2020'!P40,('Tariffs July 2020'!P40*'Tariffs July 2020'!N40/100),($K$5*'Tariffs July 2020'!N40/100)))</f>
        <v>154.8926712</v>
      </c>
      <c r="E52" s="203">
        <f>IF('Tariffs July 2020'!T40&gt;0,IF(($K$5&lt;'Tariffs July 2020'!T40),(0),($K$5-'Tariffs July 2020'!T40)*'Tariffs July 2020'!U40/100),IF(AND('Tariffs July 2020'!R40&gt;0,'Tariffs July 2020'!T40=""),IF(($K$5&lt;'Tariffs July 2020'!R40),(0),($K$5-'Tariffs July 2020'!R40)*'Tariffs July 2020'!S40/100),IF(AND('Tariffs July 2020'!P40&gt;0,'Tariffs July 2020'!R40=""),IF(($K$5&lt;'Tariffs July 2020'!P40),(0),($K$5-'Tariffs July 2020'!P40)*'Tariffs July 2020'!Q40/100),0)))</f>
        <v>0</v>
      </c>
      <c r="F52" s="203">
        <f>($L$5)*'Tariffs July 2020'!AE40/100</f>
        <v>22.108383</v>
      </c>
      <c r="G52" s="203">
        <f t="shared" si="132"/>
        <v>265.27105419999998</v>
      </c>
      <c r="H52" s="203">
        <f t="shared" si="133"/>
        <v>708.00421679999999</v>
      </c>
      <c r="I52" s="247">
        <f t="shared" si="138"/>
        <v>1061.0842167999999</v>
      </c>
      <c r="J52" s="204">
        <f t="shared" si="139"/>
        <v>1167.1926384799999</v>
      </c>
      <c r="K52" s="202">
        <f>'Tariffs July 2020'!AZ40</f>
        <v>0</v>
      </c>
      <c r="L52" s="202">
        <f>'Tariffs July 2020'!BA40</f>
        <v>0</v>
      </c>
      <c r="M52" s="202">
        <f>'Tariffs July 2020'!BB40</f>
        <v>0</v>
      </c>
      <c r="N52" s="202">
        <f>'Tariffs July 2020'!BC40</f>
        <v>0</v>
      </c>
      <c r="O52" s="205">
        <f>($F$6*'Tariffs July 2020'!AT40/100)*4</f>
        <v>447.75259200000005</v>
      </c>
      <c r="P52" s="206" t="str">
        <f t="shared" si="140"/>
        <v>No discount</v>
      </c>
      <c r="Q52" s="206" t="str">
        <f t="shared" si="134"/>
        <v>Inclusive</v>
      </c>
      <c r="R52" s="293">
        <f t="shared" si="141"/>
        <v>1061.0842167999999</v>
      </c>
      <c r="S52" s="247">
        <f t="shared" si="142"/>
        <v>1061.0842167999999</v>
      </c>
      <c r="T52" s="247">
        <f t="shared" si="135"/>
        <v>613.33162479999987</v>
      </c>
      <c r="U52" s="247">
        <f t="shared" si="136"/>
        <v>613.33162479999987</v>
      </c>
      <c r="V52" s="292">
        <f t="shared" si="137"/>
        <v>674.66478727999993</v>
      </c>
      <c r="W52" s="292">
        <f t="shared" si="137"/>
        <v>674.66478727999993</v>
      </c>
      <c r="X52" s="207">
        <f>'Tariffs July 2020'!BL40</f>
        <v>0</v>
      </c>
      <c r="Y52" s="207" t="str">
        <f>'Tariffs July 2020'!BM40</f>
        <v>n</v>
      </c>
      <c r="Z52" s="208">
        <f>'Tariffs July 2020'!G40</f>
        <v>42551</v>
      </c>
    </row>
    <row r="53" spans="1:26" x14ac:dyDescent="0.15">
      <c r="A53" s="201" t="str">
        <f>'Tariffs July 2020'!K41</f>
        <v>Amaysim</v>
      </c>
      <c r="B53" s="202" t="str">
        <f>'Tariffs July 2020'!L41</f>
        <v>Post-paid Solar</v>
      </c>
      <c r="C53" s="203">
        <f>IF('Tariffs July 2020'!BP41=0,91*'Tariffs July 2020'!M41/100,(91*'Tariffs July 2020'!M41/100)+'Tariffs July 2020'!BP41/4)</f>
        <v>97.460999999999999</v>
      </c>
      <c r="D53" s="203">
        <f>IF('Tariffs July 2020'!O41="",$K$5*'Tariffs July 2020'!N41/100,IF($K$5&gt;='Tariffs July 2020'!P41,('Tariffs July 2020'!P41*'Tariffs July 2020'!N41/100),($K$5*'Tariffs July 2020'!N41/100)))</f>
        <v>161.72617139999997</v>
      </c>
      <c r="E53" s="203">
        <f>IF('Tariffs July 2020'!T41&gt;0,IF(($K$5&lt;'Tariffs July 2020'!T41),(0),($K$5-'Tariffs July 2020'!T41)*'Tariffs July 2020'!U41/100),IF(AND('Tariffs July 2020'!R41&gt;0,'Tariffs July 2020'!T41=""),IF(($K$5&lt;'Tariffs July 2020'!R41),(0),($K$5-'Tariffs July 2020'!R41)*'Tariffs July 2020'!S41/100),IF(AND('Tariffs July 2020'!P41&gt;0,'Tariffs July 2020'!R41=""),IF(($K$5&lt;'Tariffs July 2020'!P41),(0),($K$5-'Tariffs July 2020'!P41)*'Tariffs July 2020'!Q41/100),0)))</f>
        <v>0</v>
      </c>
      <c r="F53" s="203">
        <f>($L$5)*'Tariffs July 2020'!AE41/100</f>
        <v>22.498172672727275</v>
      </c>
      <c r="G53" s="203">
        <f t="shared" si="132"/>
        <v>281.68534407272722</v>
      </c>
      <c r="H53" s="203">
        <f t="shared" si="133"/>
        <v>736.89737629090882</v>
      </c>
      <c r="I53" s="247">
        <f t="shared" si="138"/>
        <v>1126.7413762909089</v>
      </c>
      <c r="J53" s="204">
        <f t="shared" si="139"/>
        <v>1239.41551392</v>
      </c>
      <c r="K53" s="202">
        <f>'Tariffs July 2020'!AZ41</f>
        <v>0</v>
      </c>
      <c r="L53" s="202">
        <f>'Tariffs July 2020'!BA41</f>
        <v>0</v>
      </c>
      <c r="M53" s="202">
        <f>'Tariffs July 2020'!BB41</f>
        <v>0</v>
      </c>
      <c r="N53" s="202">
        <f>'Tariffs July 2020'!BC41</f>
        <v>0</v>
      </c>
      <c r="O53" s="205">
        <f>($F$6*'Tariffs July 2020'!AT41/100)*4</f>
        <v>278.10720000000003</v>
      </c>
      <c r="P53" s="206" t="str">
        <f t="shared" si="140"/>
        <v>No discount</v>
      </c>
      <c r="Q53" s="206" t="str">
        <f t="shared" si="134"/>
        <v>Exclusive</v>
      </c>
      <c r="R53" s="293">
        <f t="shared" si="141"/>
        <v>1126.7413762909089</v>
      </c>
      <c r="S53" s="247">
        <f t="shared" si="142"/>
        <v>1126.7413762909089</v>
      </c>
      <c r="T53" s="247">
        <f t="shared" si="135"/>
        <v>848.63417629090884</v>
      </c>
      <c r="U53" s="247">
        <f t="shared" si="136"/>
        <v>848.63417629090884</v>
      </c>
      <c r="V53" s="292">
        <f t="shared" si="137"/>
        <v>933.49759391999976</v>
      </c>
      <c r="W53" s="292">
        <f t="shared" si="137"/>
        <v>933.49759391999976</v>
      </c>
      <c r="X53" s="207">
        <f>'Tariffs July 2020'!BL41</f>
        <v>0</v>
      </c>
      <c r="Y53" s="207" t="str">
        <f>'Tariffs July 2020'!BM41</f>
        <v>n</v>
      </c>
      <c r="Z53" s="208">
        <f>'Tariffs July 2020'!G41</f>
        <v>42551</v>
      </c>
    </row>
    <row r="54" spans="1:26" x14ac:dyDescent="0.15">
      <c r="A54" s="201" t="str">
        <f>'Tariffs July 2020'!K42</f>
        <v>Alinta Energy</v>
      </c>
      <c r="B54" s="202" t="str">
        <f>'Tariffs July 2020'!L42</f>
        <v>Home Deal Solar</v>
      </c>
      <c r="C54" s="203">
        <f>IF('Tariffs July 2020'!BP42=0,91*'Tariffs July 2020'!M42/100,(91*'Tariffs July 2020'!M42/100)+'Tariffs July 2020'!BP42/4)</f>
        <v>98.398300000000006</v>
      </c>
      <c r="D54" s="203">
        <f>IF('Tariffs July 2020'!O42="",$K$5*'Tariffs July 2020'!N42/100,IF($K$5&gt;='Tariffs July 2020'!P42,('Tariffs July 2020'!P42*'Tariffs July 2020'!N42/100),($K$5*'Tariffs July 2020'!N42/100)))</f>
        <v>135.01339789090906</v>
      </c>
      <c r="E54" s="203">
        <f>IF('Tariffs July 2020'!T42&gt;0,IF(($K$5&lt;'Tariffs July 2020'!T42),(0),($K$5-'Tariffs July 2020'!T42)*'Tariffs July 2020'!U42/100),IF(AND('Tariffs July 2020'!R42&gt;0,'Tariffs July 2020'!T42=""),IF(($K$5&lt;'Tariffs July 2020'!R42),(0),($K$5-'Tariffs July 2020'!R42)*'Tariffs July 2020'!S42/100),IF(AND('Tariffs July 2020'!P42&gt;0,'Tariffs July 2020'!R42=""),IF(($K$5&lt;'Tariffs July 2020'!P42),(0),($K$5-'Tariffs July 2020'!P42)*'Tariffs July 2020'!Q42/100),0)))</f>
        <v>0</v>
      </c>
      <c r="F54" s="203">
        <f>($L$5)*'Tariffs July 2020'!AE42/100</f>
        <v>16.419889963636365</v>
      </c>
      <c r="G54" s="203">
        <f t="shared" si="132"/>
        <v>249.83158785454543</v>
      </c>
      <c r="H54" s="203">
        <f t="shared" si="133"/>
        <v>605.73315141818171</v>
      </c>
      <c r="I54" s="247">
        <f t="shared" si="138"/>
        <v>999.32635141818173</v>
      </c>
      <c r="J54" s="204">
        <f t="shared" si="139"/>
        <v>1099.25898656</v>
      </c>
      <c r="K54" s="202">
        <f>'Tariffs July 2020'!AZ42</f>
        <v>0</v>
      </c>
      <c r="L54" s="202">
        <f>'Tariffs July 2020'!BA42</f>
        <v>0</v>
      </c>
      <c r="M54" s="202">
        <f>'Tariffs July 2020'!BB42</f>
        <v>0</v>
      </c>
      <c r="N54" s="202">
        <f>'Tariffs July 2020'!BC42</f>
        <v>0</v>
      </c>
      <c r="O54" s="205">
        <f>($F$6*'Tariffs July 2020'!AT42/100)*4</f>
        <v>305.91792000000004</v>
      </c>
      <c r="P54" s="206" t="str">
        <f t="shared" ref="P54:P64" si="143">IF(SUM(K54:N54)=0,"No discount",IF(K54&gt;0,"Guaranteed off bill",IF(L54&gt;0,"Guaranteed off usage",IF(M54&gt;0,"Pay-on-time off bill","Pay-on-time off usage"))))</f>
        <v>No discount</v>
      </c>
      <c r="Q54" s="206" t="str">
        <f t="shared" si="134"/>
        <v>Exclusive</v>
      </c>
      <c r="R54" s="293">
        <f t="shared" si="141"/>
        <v>999.32635141818173</v>
      </c>
      <c r="S54" s="247">
        <f t="shared" si="142"/>
        <v>999.32635141818173</v>
      </c>
      <c r="T54" s="247">
        <f t="shared" si="135"/>
        <v>693.40843141818164</v>
      </c>
      <c r="U54" s="247">
        <f t="shared" si="136"/>
        <v>693.40843141818164</v>
      </c>
      <c r="V54" s="292">
        <f t="shared" si="137"/>
        <v>762.74927455999989</v>
      </c>
      <c r="W54" s="292">
        <f t="shared" si="137"/>
        <v>762.74927455999989</v>
      </c>
      <c r="X54" s="207">
        <f>'Tariffs July 2020'!BL42</f>
        <v>0</v>
      </c>
      <c r="Y54" s="207" t="str">
        <f>'Tariffs July 2020'!BM42</f>
        <v>n</v>
      </c>
      <c r="Z54" s="208">
        <f>'Tariffs July 2020'!G42</f>
        <v>42567</v>
      </c>
    </row>
    <row r="55" spans="1:26" x14ac:dyDescent="0.15">
      <c r="A55" s="201" t="str">
        <f>'Tariffs July 2020'!K43</f>
        <v>1st Energy</v>
      </c>
      <c r="B55" s="202" t="str">
        <f>'Tariffs July 2020'!L43</f>
        <v>1st Saver</v>
      </c>
      <c r="C55" s="203">
        <f>IF('Tariffs July 2020'!BP43=0,91*'Tariffs July 2020'!M43/100,(91*'Tariffs July 2020'!M43/100)+'Tariffs July 2020'!BP43/4)</f>
        <v>108.29</v>
      </c>
      <c r="D55" s="203">
        <f>IF('Tariffs July 2020'!O43="",$K$5*'Tariffs July 2020'!N43/100,IF($K$5&gt;='Tariffs July 2020'!P43,('Tariffs July 2020'!P43*'Tariffs July 2020'!N43/100),($K$5*'Tariffs July 2020'!N43/100)))</f>
        <v>156.27317629090908</v>
      </c>
      <c r="E55" s="203">
        <f>IF('Tariffs July 2020'!T43&gt;0,IF(($K$5&lt;'Tariffs July 2020'!T43),(0),($K$5-'Tariffs July 2020'!T43)*'Tariffs July 2020'!U43/100),IF(AND('Tariffs July 2020'!R43&gt;0,'Tariffs July 2020'!T43=""),IF(($K$5&lt;'Tariffs July 2020'!R43),(0),($K$5-'Tariffs July 2020'!R43)*'Tariffs July 2020'!S43/100),IF(AND('Tariffs July 2020'!P43&gt;0,'Tariffs July 2020'!R43=""),IF(($K$5&lt;'Tariffs July 2020'!P43),(0),($K$5-'Tariffs July 2020'!P43)*'Tariffs July 2020'!Q43/100),0)))</f>
        <v>0</v>
      </c>
      <c r="F55" s="203">
        <f>($L$5)*'Tariffs July 2020'!AE43/100</f>
        <v>16.700051290909091</v>
      </c>
      <c r="G55" s="203">
        <f t="shared" si="132"/>
        <v>281.26322758181817</v>
      </c>
      <c r="H55" s="203">
        <f t="shared" si="133"/>
        <v>691.8929103272726</v>
      </c>
      <c r="I55" s="247">
        <f t="shared" si="138"/>
        <v>1125.0529103272727</v>
      </c>
      <c r="J55" s="204">
        <f t="shared" si="139"/>
        <v>1237.5582013600001</v>
      </c>
      <c r="K55" s="202">
        <f>'Tariffs July 2020'!AZ43</f>
        <v>12</v>
      </c>
      <c r="L55" s="202">
        <f>'Tariffs July 2020'!BA43</f>
        <v>0</v>
      </c>
      <c r="M55" s="202">
        <f>'Tariffs July 2020'!BB43</f>
        <v>0</v>
      </c>
      <c r="N55" s="202">
        <f>'Tariffs July 2020'!BC43</f>
        <v>0</v>
      </c>
      <c r="O55" s="205">
        <f>($F$6*'Tariffs July 2020'!AT43/100)*4</f>
        <v>166.86432000000002</v>
      </c>
      <c r="P55" s="206" t="str">
        <f t="shared" si="143"/>
        <v>Guaranteed off bill</v>
      </c>
      <c r="Q55" s="206" t="str">
        <f t="shared" si="134"/>
        <v>Exclusive</v>
      </c>
      <c r="R55" s="293">
        <f t="shared" si="141"/>
        <v>990.04656108799998</v>
      </c>
      <c r="S55" s="247">
        <f t="shared" si="142"/>
        <v>990.04656108799998</v>
      </c>
      <c r="T55" s="247">
        <f t="shared" si="135"/>
        <v>823.18224108799996</v>
      </c>
      <c r="U55" s="247">
        <f t="shared" si="136"/>
        <v>823.18224108799996</v>
      </c>
      <c r="V55" s="292">
        <f t="shared" si="137"/>
        <v>905.50046519680006</v>
      </c>
      <c r="W55" s="292">
        <f t="shared" si="137"/>
        <v>905.50046519680006</v>
      </c>
      <c r="X55" s="207">
        <f>'Tariffs July 2020'!BL43</f>
        <v>0</v>
      </c>
      <c r="Y55" s="207" t="str">
        <f>'Tariffs July 2020'!BM43</f>
        <v>n</v>
      </c>
      <c r="Z55" s="208">
        <f>'Tariffs July 2020'!G43</f>
        <v>42551</v>
      </c>
    </row>
    <row r="56" spans="1:26" x14ac:dyDescent="0.15">
      <c r="A56" s="201" t="str">
        <f>'Tariffs July 2020'!K44</f>
        <v>DC Power Co</v>
      </c>
      <c r="B56" s="202" t="str">
        <f>'Tariffs July 2020'!L44</f>
        <v>Market offer</v>
      </c>
      <c r="C56" s="203">
        <f>IF('Tariffs July 2020'!BP44=0,91*'Tariffs July 2020'!M44/100,(91*'Tariffs July 2020'!M44/100)+'Tariffs July 2020'!BP44/4)</f>
        <v>116.26799999999999</v>
      </c>
      <c r="D56" s="203">
        <f>IF('Tariffs July 2020'!O44="",$K$5*'Tariffs July 2020'!N44/100,IF($K$5&gt;='Tariffs July 2020'!P44,('Tariffs July 2020'!P44*'Tariffs July 2020'!N44/100),($K$5*'Tariffs July 2020'!N44/100)))</f>
        <v>210.73410212727271</v>
      </c>
      <c r="E56" s="203">
        <f>IF('Tariffs July 2020'!T44&gt;0,IF(($K$5&lt;'Tariffs July 2020'!T44),(0),($K$5-'Tariffs July 2020'!T44)*'Tariffs July 2020'!U44/100),IF(AND('Tariffs July 2020'!R44&gt;0,'Tariffs July 2020'!T44=""),IF(($K$5&lt;'Tariffs July 2020'!R44),(0),($K$5-'Tariffs July 2020'!R44)*'Tariffs July 2020'!S44/100),IF(AND('Tariffs July 2020'!P44&gt;0,'Tariffs July 2020'!R44=""),IF(($K$5&lt;'Tariffs July 2020'!P44),(0),($K$5-'Tariffs July 2020'!P44)*'Tariffs July 2020'!Q44/100),0)))</f>
        <v>0</v>
      </c>
      <c r="F56" s="203">
        <f>($L$5)*'Tariffs July 2020'!AE44/100</f>
        <v>33.923882454545456</v>
      </c>
      <c r="G56" s="203">
        <f t="shared" si="132"/>
        <v>360.92598458181811</v>
      </c>
      <c r="H56" s="203">
        <f t="shared" si="133"/>
        <v>978.63193832727256</v>
      </c>
      <c r="I56" s="247">
        <f t="shared" si="138"/>
        <v>1443.7039383272725</v>
      </c>
      <c r="J56" s="204">
        <f t="shared" si="139"/>
        <v>1588.0743321599998</v>
      </c>
      <c r="K56" s="202">
        <f>'Tariffs July 2020'!AZ44</f>
        <v>0</v>
      </c>
      <c r="L56" s="202">
        <f>'Tariffs July 2020'!BA44</f>
        <v>0</v>
      </c>
      <c r="M56" s="202">
        <f>'Tariffs July 2020'!BB44</f>
        <v>0</v>
      </c>
      <c r="N56" s="202">
        <f>'Tariffs July 2020'!BC44</f>
        <v>0</v>
      </c>
      <c r="O56" s="205">
        <f>($F$6*'Tariffs July 2020'!AT44/100)*4</f>
        <v>417.16079999999999</v>
      </c>
      <c r="P56" s="206" t="str">
        <f t="shared" si="143"/>
        <v>No discount</v>
      </c>
      <c r="Q56" s="206" t="str">
        <f t="shared" si="134"/>
        <v>Exclusive</v>
      </c>
      <c r="R56" s="293">
        <f t="shared" si="141"/>
        <v>1443.7039383272725</v>
      </c>
      <c r="S56" s="247">
        <f t="shared" si="142"/>
        <v>1443.7039383272725</v>
      </c>
      <c r="T56" s="247">
        <f t="shared" si="135"/>
        <v>1026.5431383272726</v>
      </c>
      <c r="U56" s="247">
        <f t="shared" si="136"/>
        <v>1026.5431383272726</v>
      </c>
      <c r="V56" s="292">
        <f t="shared" ref="V56:W59" si="144">T56*1.1</f>
        <v>1129.19745216</v>
      </c>
      <c r="W56" s="292">
        <f t="shared" si="144"/>
        <v>1129.19745216</v>
      </c>
      <c r="X56" s="207">
        <f>'Tariffs July 2020'!BL44</f>
        <v>0</v>
      </c>
      <c r="Y56" s="207" t="str">
        <f>'Tariffs July 2020'!BM44</f>
        <v>n</v>
      </c>
      <c r="Z56" s="208">
        <f>'Tariffs July 2020'!G44</f>
        <v>42185</v>
      </c>
    </row>
    <row r="57" spans="1:26" x14ac:dyDescent="0.15">
      <c r="A57" s="201" t="str">
        <f>'Tariffs July 2020'!K45</f>
        <v>ReAmped Energy</v>
      </c>
      <c r="B57" s="202" t="str">
        <f>'Tariffs July 2020'!L45</f>
        <v>Market offer</v>
      </c>
      <c r="C57" s="203">
        <f>IF('Tariffs July 2020'!BP45=0,91*'Tariffs July 2020'!M45/100,(91*'Tariffs July 2020'!M45/100)+'Tariffs July 2020'!BP45/4)</f>
        <v>99.975909090909084</v>
      </c>
      <c r="D57" s="203">
        <f>IF('Tariffs July 2020'!O45="",$K$5*'Tariffs July 2020'!N45/100,IF($K$5&gt;='Tariffs July 2020'!P45,('Tariffs July 2020'!P45*'Tariffs July 2020'!N45/100),($K$5*'Tariffs July 2020'!N45/100)))</f>
        <v>142.2610496181818</v>
      </c>
      <c r="E57" s="203">
        <f>IF('Tariffs July 2020'!T45&gt;0,IF(($K$5&lt;'Tariffs July 2020'!T45),(0),($K$5-'Tariffs July 2020'!T45)*'Tariffs July 2020'!U45/100),IF(AND('Tariffs July 2020'!R45&gt;0,'Tariffs July 2020'!T45=""),IF(($K$5&lt;'Tariffs July 2020'!R45),(0),($K$5-'Tariffs July 2020'!R45)*'Tariffs July 2020'!S45/100),IF(AND('Tariffs July 2020'!P45&gt;0,'Tariffs July 2020'!R45=""),IF(($K$5&lt;'Tariffs July 2020'!P45),(0),($K$5-'Tariffs July 2020'!P45)*'Tariffs July 2020'!Q45/100),0)))</f>
        <v>0</v>
      </c>
      <c r="F57" s="203">
        <f>($L$5)*'Tariffs July 2020'!AE45/100</f>
        <v>17.11420281818182</v>
      </c>
      <c r="G57" s="203">
        <f t="shared" ref="G57:G59" si="145">SUM(C57:F57)</f>
        <v>259.35116152727272</v>
      </c>
      <c r="H57" s="203">
        <f t="shared" ref="H57:H59" si="146">(G57-C57)*4</f>
        <v>637.50100974545455</v>
      </c>
      <c r="I57" s="247">
        <f t="shared" ref="I57:I59" si="147">G57*4</f>
        <v>1037.4046461090909</v>
      </c>
      <c r="J57" s="204">
        <f t="shared" ref="J57:J59" si="148">I57*1.1</f>
        <v>1141.14511072</v>
      </c>
      <c r="K57" s="202">
        <f>'Tariffs July 2020'!AZ45</f>
        <v>0</v>
      </c>
      <c r="L57" s="202">
        <f>'Tariffs July 2020'!BA45</f>
        <v>0</v>
      </c>
      <c r="M57" s="202">
        <f>'Tariffs July 2020'!BB45</f>
        <v>0</v>
      </c>
      <c r="N57" s="202">
        <f>'Tariffs July 2020'!BC45</f>
        <v>0</v>
      </c>
      <c r="O57" s="205">
        <f>($F$6*'Tariffs July 2020'!AT45/100)*4</f>
        <v>222.48576</v>
      </c>
      <c r="P57" s="206" t="str">
        <f t="shared" si="143"/>
        <v>No discount</v>
      </c>
      <c r="Q57" s="206" t="str">
        <f t="shared" ref="Q57:Q59" si="149">IF(OR(A57="Origin Energy",A57="Red Energy",A57="Powershop"),"Inclusive","Exclusive")</f>
        <v>Exclusive</v>
      </c>
      <c r="R57" s="293">
        <f t="shared" ref="R57:R59" si="150">IF(AND(P57="Guaranteed off bill",Q57="Inclusive"),((I57*1.1)-((I57*1.1)*K57/100))/1.1,IF(AND(P57="Guaranteed off usage",Q57="Inclusive"),((I57*1.1)-((H57*1.1)*L57/100))/1.1,IF(AND(P57="Guaranteed off bill",Q57="Exclusive"),I57-(I57*K57/100),IF(AND(P57="Guaranteed off usage",Q57="Exclusive"),I57-(H57*L57/100),IF(Q57="Inclusive",((I57*1.1))/1.1,I57)))))</f>
        <v>1037.4046461090909</v>
      </c>
      <c r="S57" s="247">
        <f t="shared" ref="S57:S59" si="151">IF(AND(P57="Pay-on-time off bill",Q57="Inclusive"),((R57*1.1)-((R57*1.1)*M57/100))/1.1,IF(AND(P57="Pay-on-time off usage",Q57="Inclusive"),((R57*1.1)-((H57*1.1)*N57/100))/1.1,IF(AND(P57="Pay-on-time off bill",Q57="Exclusive"),R57-(R57*M57/100),IF(AND(P57="Pay-on-time off usage",Q57="Exclusive"),R57-(H57*N57/100),IF(Q57="Inclusive",((R57*1.1))/1.1,R57)))))</f>
        <v>1037.4046461090909</v>
      </c>
      <c r="T57" s="247">
        <f t="shared" ref="T57:T59" si="152">R57-O57</f>
        <v>814.91888610909086</v>
      </c>
      <c r="U57" s="247">
        <f t="shared" ref="U57:U59" si="153">S57-O57</f>
        <v>814.91888610909086</v>
      </c>
      <c r="V57" s="292">
        <f t="shared" si="144"/>
        <v>896.41077472000006</v>
      </c>
      <c r="W57" s="292">
        <f t="shared" si="144"/>
        <v>896.41077472000006</v>
      </c>
      <c r="X57" s="207">
        <f>'Tariffs July 2020'!BL45</f>
        <v>0</v>
      </c>
      <c r="Y57" s="207" t="str">
        <f>'Tariffs July 2020'!BM45</f>
        <v>n</v>
      </c>
      <c r="Z57" s="208">
        <f>'Tariffs July 2020'!G45</f>
        <v>42525</v>
      </c>
    </row>
    <row r="58" spans="1:26" x14ac:dyDescent="0.15">
      <c r="A58" s="201" t="str">
        <f>'Tariffs July 2020'!K46</f>
        <v>Amber Electric</v>
      </c>
      <c r="B58" s="202" t="str">
        <f>'Tariffs July 2020'!L46</f>
        <v>Market offer</v>
      </c>
      <c r="C58" s="203">
        <f>IF('Tariffs July 2020'!BP46=0,91*'Tariffs July 2020'!M46/100,(91*'Tariffs July 2020'!M46/100)+'Tariffs July 2020'!BP46/4)</f>
        <v>103.24363636363634</v>
      </c>
      <c r="D58" s="203">
        <f>IF('Tariffs July 2020'!O46="",$K$5*'Tariffs July 2020'!N46/100,IF($K$5&gt;='Tariffs July 2020'!P46,('Tariffs July 2020'!P46*'Tariffs July 2020'!N46/100),($K$5*'Tariffs July 2020'!N46/100)))</f>
        <v>167.24819176363636</v>
      </c>
      <c r="E58" s="203">
        <f>IF('Tariffs July 2020'!T46&gt;0,IF(($K$5&lt;'Tariffs July 2020'!T46),(0),($K$5-'Tariffs July 2020'!T46)*'Tariffs July 2020'!U46/100),IF(AND('Tariffs July 2020'!R46&gt;0,'Tariffs July 2020'!T46=""),IF(($K$5&lt;'Tariffs July 2020'!R46),(0),($K$5-'Tariffs July 2020'!R46)*'Tariffs July 2020'!S46/100),IF(AND('Tariffs July 2020'!P46&gt;0,'Tariffs July 2020'!R46=""),IF(($K$5&lt;'Tariffs July 2020'!P46),(0),($K$5-'Tariffs July 2020'!P46)*'Tariffs July 2020'!Q46/100),0)))</f>
        <v>0</v>
      </c>
      <c r="F58" s="203">
        <f>($L$5)*'Tariffs July 2020'!AE46/100</f>
        <v>25.994098800000003</v>
      </c>
      <c r="G58" s="203">
        <f t="shared" si="145"/>
        <v>296.48592692727271</v>
      </c>
      <c r="H58" s="203">
        <f t="shared" si="146"/>
        <v>772.96916225454549</v>
      </c>
      <c r="I58" s="247">
        <f t="shared" si="147"/>
        <v>1185.9437077090909</v>
      </c>
      <c r="J58" s="204">
        <f t="shared" si="148"/>
        <v>1304.53807848</v>
      </c>
      <c r="K58" s="202">
        <f>'Tariffs July 2020'!AZ46</f>
        <v>0</v>
      </c>
      <c r="L58" s="202">
        <f>'Tariffs July 2020'!BA46</f>
        <v>0</v>
      </c>
      <c r="M58" s="202">
        <f>'Tariffs July 2020'!BB46</f>
        <v>0</v>
      </c>
      <c r="N58" s="202">
        <f>'Tariffs July 2020'!BC46</f>
        <v>0</v>
      </c>
      <c r="O58" s="205">
        <f>($F$6*'Tariffs July 2020'!AT46/100)*4</f>
        <v>222.48576</v>
      </c>
      <c r="P58" s="206" t="str">
        <f t="shared" si="143"/>
        <v>No discount</v>
      </c>
      <c r="Q58" s="206" t="str">
        <f t="shared" si="149"/>
        <v>Exclusive</v>
      </c>
      <c r="R58" s="293">
        <f t="shared" si="150"/>
        <v>1185.9437077090909</v>
      </c>
      <c r="S58" s="247">
        <f t="shared" si="151"/>
        <v>1185.9437077090909</v>
      </c>
      <c r="T58" s="247">
        <f t="shared" si="152"/>
        <v>963.45794770909083</v>
      </c>
      <c r="U58" s="247">
        <f t="shared" si="153"/>
        <v>963.45794770909083</v>
      </c>
      <c r="V58" s="292">
        <f t="shared" si="144"/>
        <v>1059.80374248</v>
      </c>
      <c r="W58" s="292">
        <f t="shared" si="144"/>
        <v>1059.80374248</v>
      </c>
      <c r="X58" s="207">
        <f>'Tariffs July 2020'!BL46</f>
        <v>0</v>
      </c>
      <c r="Y58" s="207" t="str">
        <f>'Tariffs July 2020'!BM46</f>
        <v>n</v>
      </c>
      <c r="Z58" s="208">
        <f>'Tariffs July 2020'!G46</f>
        <v>42476</v>
      </c>
    </row>
    <row r="59" spans="1:26" x14ac:dyDescent="0.15">
      <c r="A59" s="201" t="str">
        <f>'Tariffs July 2020'!K47</f>
        <v>CovaU</v>
      </c>
      <c r="B59" s="202" t="str">
        <f>'Tariffs July 2020'!L47</f>
        <v>Freedom Plus Solar</v>
      </c>
      <c r="C59" s="203">
        <f>IF('Tariffs July 2020'!BP47=0,91*'Tariffs July 2020'!M47/100,(91*'Tariffs July 2020'!M47/100)+'Tariffs July 2020'!BP47/4)</f>
        <v>92.547000000000011</v>
      </c>
      <c r="D59" s="203">
        <f>IF('Tariffs July 2020'!O47="",$K$5*'Tariffs July 2020'!N47/100,IF($K$5&gt;='Tariffs July 2020'!P47,('Tariffs July 2020'!P47*'Tariffs July 2020'!N47/100),($K$5*'Tariffs July 2020'!N47/100)))</f>
        <v>161.38104512727267</v>
      </c>
      <c r="E59" s="203">
        <f>IF('Tariffs July 2020'!T47&gt;0,IF(($K$5&lt;'Tariffs July 2020'!T47),(0),($K$5-'Tariffs July 2020'!T47)*'Tariffs July 2020'!U47/100),IF(AND('Tariffs July 2020'!R47&gt;0,'Tariffs July 2020'!T47=""),IF(($K$5&lt;'Tariffs July 2020'!R47),(0),($K$5-'Tariffs July 2020'!R47)*'Tariffs July 2020'!S47/100),IF(AND('Tariffs July 2020'!P47&gt;0,'Tariffs July 2020'!R47=""),IF(($K$5&lt;'Tariffs July 2020'!P47),(0),($K$5-'Tariffs July 2020'!P47)*'Tariffs July 2020'!Q47/100),0)))</f>
        <v>0</v>
      </c>
      <c r="F59" s="203">
        <f>($L$5)*'Tariffs July 2020'!AE47/100</f>
        <v>20.768481000000001</v>
      </c>
      <c r="G59" s="203">
        <f t="shared" si="145"/>
        <v>274.6965261272727</v>
      </c>
      <c r="H59" s="203">
        <f t="shared" si="146"/>
        <v>728.59810450909072</v>
      </c>
      <c r="I59" s="247">
        <f t="shared" si="147"/>
        <v>1098.7861045090908</v>
      </c>
      <c r="J59" s="204">
        <f t="shared" si="148"/>
        <v>1208.6647149600001</v>
      </c>
      <c r="K59" s="202">
        <f>'Tariffs July 2020'!AZ47</f>
        <v>15</v>
      </c>
      <c r="L59" s="202">
        <f>'Tariffs July 2020'!BA47</f>
        <v>0</v>
      </c>
      <c r="M59" s="202">
        <f>'Tariffs July 2020'!BB47</f>
        <v>0</v>
      </c>
      <c r="N59" s="202">
        <f>'Tariffs July 2020'!BC47</f>
        <v>0</v>
      </c>
      <c r="O59" s="205">
        <f>($F$6*'Tariffs July 2020'!AT47/100)*4</f>
        <v>305.91792000000004</v>
      </c>
      <c r="P59" s="206" t="str">
        <f t="shared" si="143"/>
        <v>Guaranteed off bill</v>
      </c>
      <c r="Q59" s="206" t="str">
        <f t="shared" si="149"/>
        <v>Exclusive</v>
      </c>
      <c r="R59" s="293">
        <f t="shared" si="150"/>
        <v>933.96818883272715</v>
      </c>
      <c r="S59" s="247">
        <f t="shared" si="151"/>
        <v>933.96818883272715</v>
      </c>
      <c r="T59" s="247">
        <f t="shared" si="152"/>
        <v>628.05026883272717</v>
      </c>
      <c r="U59" s="247">
        <f t="shared" si="153"/>
        <v>628.05026883272717</v>
      </c>
      <c r="V59" s="292">
        <f t="shared" si="144"/>
        <v>690.85529571599989</v>
      </c>
      <c r="W59" s="292">
        <f t="shared" si="144"/>
        <v>690.85529571599989</v>
      </c>
      <c r="X59" s="207">
        <f>'Tariffs July 2020'!BL47</f>
        <v>0</v>
      </c>
      <c r="Y59" s="207" t="str">
        <f>'Tariffs July 2020'!BM47</f>
        <v>n</v>
      </c>
      <c r="Z59" s="208">
        <f>'Tariffs July 2020'!G47</f>
        <v>42551</v>
      </c>
    </row>
    <row r="60" spans="1:26" x14ac:dyDescent="0.15">
      <c r="A60" s="201" t="str">
        <f>'Tariffs July 2020'!K48</f>
        <v>Discover Energy</v>
      </c>
      <c r="B60" s="202" t="str">
        <f>'Tariffs July 2020'!L48</f>
        <v>Solar Boost</v>
      </c>
      <c r="C60" s="203">
        <f>IF('Tariffs July 2020'!BP48=0,91*'Tariffs July 2020'!M48/100,(91*'Tariffs July 2020'!M48/100)+'Tariffs July 2020'!BP48/4)</f>
        <v>70.508454545454555</v>
      </c>
      <c r="D60" s="203">
        <f>IF('Tariffs July 2020'!O48="",$K$5*'Tariffs July 2020'!N48/100,IF($K$5&gt;='Tariffs July 2020'!P48,('Tariffs July 2020'!P48*'Tariffs July 2020'!N48/100),($K$5*'Tariffs July 2020'!N48/100)))</f>
        <v>181.39836894545454</v>
      </c>
      <c r="E60" s="203">
        <f>IF('Tariffs July 2020'!T48&gt;0,IF(($K$5&lt;'Tariffs July 2020'!T48),(0),($K$5-'Tariffs July 2020'!T48)*'Tariffs July 2020'!U48/100),IF(AND('Tariffs July 2020'!R48&gt;0,'Tariffs July 2020'!T48=""),IF(($K$5&lt;'Tariffs July 2020'!R48),(0),($K$5-'Tariffs July 2020'!R48)*'Tariffs July 2020'!S48/100),IF(AND('Tariffs July 2020'!P48&gt;0,'Tariffs July 2020'!R48=""),IF(($K$5&lt;'Tariffs July 2020'!P48),(0),($K$5-'Tariffs July 2020'!P48)*'Tariffs July 2020'!Q48/100),0)))</f>
        <v>0</v>
      </c>
      <c r="F60" s="203">
        <f>($L$5)*'Tariffs July 2020'!AE48/100</f>
        <v>22.096202072727273</v>
      </c>
      <c r="G60" s="203">
        <f t="shared" ref="G60" si="154">SUM(C60:F60)</f>
        <v>274.00302556363636</v>
      </c>
      <c r="H60" s="203">
        <f t="shared" ref="H60" si="155">(G60-C60)*4</f>
        <v>813.97828407272721</v>
      </c>
      <c r="I60" s="247">
        <f t="shared" ref="I60" si="156">G60*4</f>
        <v>1096.0121022545454</v>
      </c>
      <c r="J60" s="204">
        <f t="shared" ref="J60" si="157">I60*1.1</f>
        <v>1205.6133124800001</v>
      </c>
      <c r="K60" s="202">
        <f>'Tariffs July 2020'!AZ48</f>
        <v>0</v>
      </c>
      <c r="L60" s="202">
        <f>'Tariffs July 2020'!BA48</f>
        <v>0</v>
      </c>
      <c r="M60" s="202">
        <f>'Tariffs July 2020'!BB48</f>
        <v>0</v>
      </c>
      <c r="N60" s="202">
        <f>'Tariffs July 2020'!BC48</f>
        <v>0</v>
      </c>
      <c r="O60" s="205">
        <f>($F$6*'Tariffs July 2020'!AT48/100)*4</f>
        <v>319.82328000000001</v>
      </c>
      <c r="P60" s="206" t="str">
        <f t="shared" si="143"/>
        <v>No discount</v>
      </c>
      <c r="Q60" s="206" t="str">
        <f t="shared" ref="Q60" si="158">IF(OR(A60="Origin Energy",A60="Red Energy",A60="Powershop"),"Inclusive","Exclusive")</f>
        <v>Exclusive</v>
      </c>
      <c r="R60" s="293">
        <f t="shared" ref="R60" si="159">IF(AND(P60="Guaranteed off bill",Q60="Inclusive"),((I60*1.1)-((I60*1.1)*K60/100))/1.1,IF(AND(P60="Guaranteed off usage",Q60="Inclusive"),((I60*1.1)-((H60*1.1)*L60/100))/1.1,IF(AND(P60="Guaranteed off bill",Q60="Exclusive"),I60-(I60*K60/100),IF(AND(P60="Guaranteed off usage",Q60="Exclusive"),I60-(H60*L60/100),IF(Q60="Inclusive",((I60*1.1))/1.1,I60)))))</f>
        <v>1096.0121022545454</v>
      </c>
      <c r="S60" s="247">
        <f t="shared" ref="S60" si="160">IF(AND(P60="Pay-on-time off bill",Q60="Inclusive"),((R60*1.1)-((R60*1.1)*M60/100))/1.1,IF(AND(P60="Pay-on-time off usage",Q60="Inclusive"),((R60*1.1)-((H60*1.1)*N60/100))/1.1,IF(AND(P60="Pay-on-time off bill",Q60="Exclusive"),R60-(R60*M60/100),IF(AND(P60="Pay-on-time off usage",Q60="Exclusive"),R60-(H60*N60/100),IF(Q60="Inclusive",((R60*1.1))/1.1,R60)))))</f>
        <v>1096.0121022545454</v>
      </c>
      <c r="T60" s="247">
        <f t="shared" ref="T60" si="161">R60-O60</f>
        <v>776.18882225454536</v>
      </c>
      <c r="U60" s="247">
        <f t="shared" ref="U60" si="162">S60-O60</f>
        <v>776.18882225454536</v>
      </c>
      <c r="V60" s="292">
        <f t="shared" ref="V60" si="163">T60*1.1</f>
        <v>853.80770447999998</v>
      </c>
      <c r="W60" s="292">
        <f t="shared" ref="W60" si="164">U60*1.1</f>
        <v>853.80770447999998</v>
      </c>
      <c r="X60" s="207">
        <f>'Tariffs July 2020'!BL48</f>
        <v>0</v>
      </c>
      <c r="Y60" s="207" t="str">
        <f>'Tariffs July 2020'!BM48</f>
        <v>n</v>
      </c>
      <c r="Z60" s="208">
        <f>'Tariffs July 2020'!G48</f>
        <v>42551</v>
      </c>
    </row>
    <row r="61" spans="1:26" x14ac:dyDescent="0.15">
      <c r="A61" s="201" t="str">
        <f>'Tariffs July 2020'!K49</f>
        <v>Future X Power</v>
      </c>
      <c r="B61" s="202" t="str">
        <f>'Tariffs July 2020'!L49</f>
        <v>Flexi Saver</v>
      </c>
      <c r="C61" s="203">
        <f>IF('Tariffs July 2020'!BP49=0,91*'Tariffs July 2020'!M49/100,(91*'Tariffs July 2020'!M49/100)+'Tariffs July 2020'!BP49/4)</f>
        <v>92.911000000000001</v>
      </c>
      <c r="D61" s="203">
        <f>IF('Tariffs July 2020'!O49="",$K$5*'Tariffs July 2020'!N49/100,IF($K$5&gt;='Tariffs July 2020'!P49,('Tariffs July 2020'!P49*'Tariffs July 2020'!N49/100),($K$5*'Tariffs July 2020'!N49/100)))</f>
        <v>175.80732332727271</v>
      </c>
      <c r="E61" s="203">
        <f>IF('Tariffs July 2020'!T49&gt;0,IF(($K$5&lt;'Tariffs July 2020'!T49),(0),($K$5-'Tariffs July 2020'!T49)*'Tariffs July 2020'!U49/100),IF(AND('Tariffs July 2020'!R49&gt;0,'Tariffs July 2020'!T49=""),IF(($K$5&lt;'Tariffs July 2020'!R49),(0),($K$5-'Tariffs July 2020'!R49)*'Tariffs July 2020'!S49/100),IF(AND('Tariffs July 2020'!P49&gt;0,'Tariffs July 2020'!R49=""),IF(($K$5&lt;'Tariffs July 2020'!P49),(0),($K$5-'Tariffs July 2020'!P49)*'Tariffs July 2020'!Q49/100),0)))</f>
        <v>0</v>
      </c>
      <c r="F61" s="203">
        <f>($L$5)*'Tariffs July 2020'!AE49/100</f>
        <v>25.409414290909091</v>
      </c>
      <c r="G61" s="203">
        <f t="shared" ref="G61" si="165">SUM(C61:F61)</f>
        <v>294.12773761818181</v>
      </c>
      <c r="H61" s="203">
        <f t="shared" ref="H61" si="166">(G61-C61)*4</f>
        <v>804.86695047272724</v>
      </c>
      <c r="I61" s="247">
        <f t="shared" ref="I61" si="167">G61*4</f>
        <v>1176.5109504727272</v>
      </c>
      <c r="J61" s="204">
        <f t="shared" ref="J61" si="168">I61*1.1</f>
        <v>1294.16204552</v>
      </c>
      <c r="K61" s="202">
        <f>'Tariffs July 2020'!AZ49</f>
        <v>0</v>
      </c>
      <c r="L61" s="202">
        <f>'Tariffs July 2020'!BA49</f>
        <v>0</v>
      </c>
      <c r="M61" s="202">
        <f>'Tariffs July 2020'!BB49</f>
        <v>0</v>
      </c>
      <c r="N61" s="202">
        <f>'Tariffs July 2020'!BC49</f>
        <v>20</v>
      </c>
      <c r="O61" s="205">
        <f>($F$6*'Tariffs July 2020'!AT49/100)*4</f>
        <v>194.67504</v>
      </c>
      <c r="P61" s="206" t="str">
        <f t="shared" si="143"/>
        <v>Pay-on-time off usage</v>
      </c>
      <c r="Q61" s="206" t="str">
        <f t="shared" ref="Q61" si="169">IF(OR(A61="Origin Energy",A61="Red Energy",A61="Powershop"),"Inclusive","Exclusive")</f>
        <v>Exclusive</v>
      </c>
      <c r="R61" s="293">
        <f t="shared" ref="R61" si="170">IF(AND(P61="Guaranteed off bill",Q61="Inclusive"),((I61*1.1)-((I61*1.1)*K61/100))/1.1,IF(AND(P61="Guaranteed off usage",Q61="Inclusive"),((I61*1.1)-((H61*1.1)*L61/100))/1.1,IF(AND(P61="Guaranteed off bill",Q61="Exclusive"),I61-(I61*K61/100),IF(AND(P61="Guaranteed off usage",Q61="Exclusive"),I61-(H61*L61/100),IF(Q61="Inclusive",((I61*1.1))/1.1,I61)))))</f>
        <v>1176.5109504727272</v>
      </c>
      <c r="S61" s="247">
        <f t="shared" ref="S61" si="171">IF(AND(P61="Pay-on-time off bill",Q61="Inclusive"),((R61*1.1)-((R61*1.1)*M61/100))/1.1,IF(AND(P61="Pay-on-time off usage",Q61="Inclusive"),((R61*1.1)-((H61*1.1)*N61/100))/1.1,IF(AND(P61="Pay-on-time off bill",Q61="Exclusive"),R61-(R61*M61/100),IF(AND(P61="Pay-on-time off usage",Q61="Exclusive"),R61-(H61*N61/100),IF(Q61="Inclusive",((R61*1.1))/1.1,R61)))))</f>
        <v>1015.5375603781818</v>
      </c>
      <c r="T61" s="247">
        <f t="shared" ref="T61" si="172">R61-O61</f>
        <v>981.83591047272728</v>
      </c>
      <c r="U61" s="247">
        <f t="shared" ref="U61" si="173">S61-O61</f>
        <v>820.86252037818178</v>
      </c>
      <c r="V61" s="292">
        <f t="shared" ref="V61" si="174">T61*1.1</f>
        <v>1080.0195015200002</v>
      </c>
      <c r="W61" s="292">
        <f t="shared" ref="W61" si="175">U61*1.1</f>
        <v>902.948772416</v>
      </c>
      <c r="X61" s="207">
        <f>'Tariffs July 2020'!BL49</f>
        <v>0</v>
      </c>
      <c r="Y61" s="207" t="str">
        <f>'Tariffs July 2020'!BM49</f>
        <v>n</v>
      </c>
      <c r="Z61" s="208">
        <f>'Tariffs July 2020'!G49</f>
        <v>42494</v>
      </c>
    </row>
    <row r="62" spans="1:26" x14ac:dyDescent="0.15">
      <c r="A62" s="201" t="str">
        <f>'Tariffs July 2020'!K50</f>
        <v>GloBird Energy</v>
      </c>
      <c r="B62" s="202" t="str">
        <f>'Tariffs July 2020'!L50</f>
        <v>GloSave</v>
      </c>
      <c r="C62" s="203">
        <f>IF('Tariffs July 2020'!BP50=0,91*'Tariffs July 2020'!M50/100,(91*'Tariffs July 2020'!M50/100)+'Tariffs July 2020'!BP50/4)</f>
        <v>90.999999999999986</v>
      </c>
      <c r="D62" s="203">
        <f>IF('Tariffs July 2020'!O50="",$K$5*'Tariffs July 2020'!N50/100,IF($K$5&gt;='Tariffs July 2020'!P50,('Tariffs July 2020'!P50*'Tariffs July 2020'!N50/100),($K$5*'Tariffs July 2020'!N50/100)))</f>
        <v>144.26278199999996</v>
      </c>
      <c r="E62" s="203">
        <f>IF('Tariffs July 2020'!T50&gt;0,IF(($K$5&lt;'Tariffs July 2020'!T50),(0),($K$5-'Tariffs July 2020'!T50)*'Tariffs July 2020'!U50/100),IF(AND('Tariffs July 2020'!R50&gt;0,'Tariffs July 2020'!T50=""),IF(($K$5&lt;'Tariffs July 2020'!R50),(0),($K$5-'Tariffs July 2020'!R50)*'Tariffs July 2020'!S50/100),IF(AND('Tariffs July 2020'!P50&gt;0,'Tariffs July 2020'!R50=""),IF(($K$5&lt;'Tariffs July 2020'!P50),(0),($K$5-'Tariffs July 2020'!P50)*'Tariffs July 2020'!Q50/100),0)))</f>
        <v>0</v>
      </c>
      <c r="F62" s="203">
        <f>($L$5)*'Tariffs July 2020'!AE50/100</f>
        <v>20.09853</v>
      </c>
      <c r="G62" s="203">
        <f t="shared" ref="G62" si="176">SUM(C62:F62)</f>
        <v>255.36131199999997</v>
      </c>
      <c r="H62" s="203">
        <f t="shared" ref="H62" si="177">(G62-C62)*4</f>
        <v>657.44524799999999</v>
      </c>
      <c r="I62" s="247">
        <f t="shared" ref="I62" si="178">G62*4</f>
        <v>1021.4452479999999</v>
      </c>
      <c r="J62" s="204">
        <f t="shared" ref="J62" si="179">I62*1.1</f>
        <v>1123.5897728</v>
      </c>
      <c r="K62" s="202">
        <f>'Tariffs July 2020'!AZ50</f>
        <v>0</v>
      </c>
      <c r="L62" s="202">
        <f>'Tariffs July 2020'!BA50</f>
        <v>0</v>
      </c>
      <c r="M62" s="202">
        <f>'Tariffs July 2020'!BB50</f>
        <v>7</v>
      </c>
      <c r="N62" s="202">
        <f>'Tariffs July 2020'!BC50</f>
        <v>0</v>
      </c>
      <c r="O62" s="205">
        <f>($F$6*'Tariffs July 2020'!AT50/100)*4</f>
        <v>83.43216000000001</v>
      </c>
      <c r="P62" s="206" t="str">
        <f t="shared" si="143"/>
        <v>Pay-on-time off bill</v>
      </c>
      <c r="Q62" s="206" t="str">
        <f t="shared" ref="Q62" si="180">IF(OR(A62="Origin Energy",A62="Red Energy",A62="Powershop"),"Inclusive","Exclusive")</f>
        <v>Exclusive</v>
      </c>
      <c r="R62" s="293">
        <f t="shared" ref="R62" si="181">IF(AND(P62="Guaranteed off bill",Q62="Inclusive"),((I62*1.1)-((I62*1.1)*K62/100))/1.1,IF(AND(P62="Guaranteed off usage",Q62="Inclusive"),((I62*1.1)-((H62*1.1)*L62/100))/1.1,IF(AND(P62="Guaranteed off bill",Q62="Exclusive"),I62-(I62*K62/100),IF(AND(P62="Guaranteed off usage",Q62="Exclusive"),I62-(H62*L62/100),IF(Q62="Inclusive",((I62*1.1))/1.1,I62)))))</f>
        <v>1021.4452479999999</v>
      </c>
      <c r="S62" s="247">
        <f t="shared" ref="S62" si="182">IF(AND(P62="Pay-on-time off bill",Q62="Inclusive"),((R62*1.1)-((R62*1.1)*M62/100))/1.1,IF(AND(P62="Pay-on-time off usage",Q62="Inclusive"),((R62*1.1)-((H62*1.1)*N62/100))/1.1,IF(AND(P62="Pay-on-time off bill",Q62="Exclusive"),R62-(R62*M62/100),IF(AND(P62="Pay-on-time off usage",Q62="Exclusive"),R62-(H62*N62/100),IF(Q62="Inclusive",((R62*1.1))/1.1,R62)))))</f>
        <v>949.94408063999992</v>
      </c>
      <c r="T62" s="247">
        <f t="shared" ref="T62" si="183">R62-O62</f>
        <v>938.01308799999993</v>
      </c>
      <c r="U62" s="247">
        <f t="shared" ref="U62" si="184">S62-O62</f>
        <v>866.51192063999997</v>
      </c>
      <c r="V62" s="292">
        <f t="shared" ref="V62" si="185">T62*1.1</f>
        <v>1031.8143967999999</v>
      </c>
      <c r="W62" s="292">
        <f t="shared" ref="W62" si="186">U62*1.1</f>
        <v>953.16311270400001</v>
      </c>
      <c r="X62" s="207">
        <f>'Tariffs July 2020'!BL50</f>
        <v>0</v>
      </c>
      <c r="Y62" s="207" t="str">
        <f>'Tariffs July 2020'!BM50</f>
        <v>n</v>
      </c>
      <c r="Z62" s="208">
        <f>'Tariffs July 2020'!G50</f>
        <v>42501</v>
      </c>
    </row>
    <row r="63" spans="1:26" x14ac:dyDescent="0.15">
      <c r="A63" s="201" t="str">
        <f>'Tariffs July 2020'!K51</f>
        <v>Kogan Energy</v>
      </c>
      <c r="B63" s="202" t="str">
        <f>'Tariffs July 2020'!L51</f>
        <v>Market offer</v>
      </c>
      <c r="C63" s="203">
        <f>IF('Tariffs July 2020'!BP51=0,91*'Tariffs July 2020'!M51/100,(91*'Tariffs July 2020'!M51/100)+'Tariffs July 2020'!BP51/4)</f>
        <v>99.065909090909088</v>
      </c>
      <c r="D63" s="203">
        <f>IF('Tariffs July 2020'!O51="",$K$5*'Tariffs July 2020'!N51/100,IF($K$5&gt;='Tariffs July 2020'!P51,('Tariffs July 2020'!P51*'Tariffs July 2020'!N51/100),($K$5*'Tariffs July 2020'!N51/100)))</f>
        <v>107.67939709090908</v>
      </c>
      <c r="E63" s="203">
        <f>IF('Tariffs July 2020'!T51&gt;0,IF(($K$5&lt;'Tariffs July 2020'!T51),(0),($K$5-'Tariffs July 2020'!T51)*'Tariffs July 2020'!U51/100),IF(AND('Tariffs July 2020'!R51&gt;0,'Tariffs July 2020'!T51=""),IF(($K$5&lt;'Tariffs July 2020'!R51),(0),($K$5-'Tariffs July 2020'!R51)*'Tariffs July 2020'!S51/100),IF(AND('Tariffs July 2020'!P51&gt;0,'Tariffs July 2020'!R51=""),IF(($K$5&lt;'Tariffs July 2020'!P51),(0),($K$5-'Tariffs July 2020'!P51)*'Tariffs July 2020'!Q51/100),0)))</f>
        <v>0</v>
      </c>
      <c r="F63" s="203">
        <f>($L$5)*'Tariffs July 2020'!AE51/100</f>
        <v>13.484286490909092</v>
      </c>
      <c r="G63" s="203">
        <f t="shared" ref="G63" si="187">SUM(C63:F63)</f>
        <v>220.22959267272725</v>
      </c>
      <c r="H63" s="203">
        <f t="shared" ref="H63" si="188">(G63-C63)*4</f>
        <v>484.65473432727265</v>
      </c>
      <c r="I63" s="247">
        <f t="shared" ref="I63" si="189">G63*4</f>
        <v>880.918370690909</v>
      </c>
      <c r="J63" s="204">
        <f t="shared" ref="J63" si="190">I63*1.1</f>
        <v>969.01020775999996</v>
      </c>
      <c r="K63" s="202">
        <f>'Tariffs July 2020'!AZ51</f>
        <v>0</v>
      </c>
      <c r="L63" s="202">
        <f>'Tariffs July 2020'!BA51</f>
        <v>0</v>
      </c>
      <c r="M63" s="202">
        <f>'Tariffs July 2020'!BB51</f>
        <v>0</v>
      </c>
      <c r="N63" s="202">
        <f>'Tariffs July 2020'!BC51</f>
        <v>0</v>
      </c>
      <c r="O63" s="205">
        <f>($F$6*'Tariffs July 2020'!AT51/100)*4</f>
        <v>106.7931648</v>
      </c>
      <c r="P63" s="206" t="str">
        <f t="shared" si="143"/>
        <v>No discount</v>
      </c>
      <c r="Q63" s="206" t="str">
        <f t="shared" ref="Q63" si="191">IF(OR(A63="Origin Energy",A63="Red Energy",A63="Powershop"),"Inclusive","Exclusive")</f>
        <v>Exclusive</v>
      </c>
      <c r="R63" s="293">
        <f t="shared" ref="R63" si="192">IF(AND(P63="Guaranteed off bill",Q63="Inclusive"),((I63*1.1)-((I63*1.1)*K63/100))/1.1,IF(AND(P63="Guaranteed off usage",Q63="Inclusive"),((I63*1.1)-((H63*1.1)*L63/100))/1.1,IF(AND(P63="Guaranteed off bill",Q63="Exclusive"),I63-(I63*K63/100),IF(AND(P63="Guaranteed off usage",Q63="Exclusive"),I63-(H63*L63/100),IF(Q63="Inclusive",((I63*1.1))/1.1,I63)))))</f>
        <v>880.918370690909</v>
      </c>
      <c r="S63" s="247">
        <f t="shared" ref="S63" si="193">IF(AND(P63="Pay-on-time off bill",Q63="Inclusive"),((R63*1.1)-((R63*1.1)*M63/100))/1.1,IF(AND(P63="Pay-on-time off usage",Q63="Inclusive"),((R63*1.1)-((H63*1.1)*N63/100))/1.1,IF(AND(P63="Pay-on-time off bill",Q63="Exclusive"),R63-(R63*M63/100),IF(AND(P63="Pay-on-time off usage",Q63="Exclusive"),R63-(H63*N63/100),IF(Q63="Inclusive",((R63*1.1))/1.1,R63)))))</f>
        <v>880.918370690909</v>
      </c>
      <c r="T63" s="247">
        <f t="shared" ref="T63" si="194">R63-O63</f>
        <v>774.125205890909</v>
      </c>
      <c r="U63" s="247">
        <f t="shared" ref="U63" si="195">S63-O63</f>
        <v>774.125205890909</v>
      </c>
      <c r="V63" s="292">
        <f t="shared" ref="V63" si="196">T63*1.1</f>
        <v>851.53772647999995</v>
      </c>
      <c r="W63" s="292">
        <f t="shared" ref="W63" si="197">U63*1.1</f>
        <v>851.53772647999995</v>
      </c>
      <c r="X63" s="207">
        <f>'Tariffs July 2020'!BL51</f>
        <v>0</v>
      </c>
      <c r="Y63" s="207" t="str">
        <f>'Tariffs July 2020'!BM51</f>
        <v>n</v>
      </c>
      <c r="Z63" s="208">
        <f>'Tariffs July 2020'!G51</f>
        <v>42551</v>
      </c>
    </row>
    <row r="64" spans="1:26" x14ac:dyDescent="0.15">
      <c r="A64" s="201" t="str">
        <f>'Tariffs July 2020'!K52</f>
        <v>Locality Planning Energy</v>
      </c>
      <c r="B64" s="202" t="str">
        <f>'Tariffs July 2020'!L52</f>
        <v>LPE Mates Rates (solar)</v>
      </c>
      <c r="C64" s="203">
        <f>IF('Tariffs July 2020'!BP52=0,91*'Tariffs July 2020'!M52/100,(91*'Tariffs July 2020'!M52/100)+'Tariffs July 2020'!BP52/4)</f>
        <v>102.02754545454545</v>
      </c>
      <c r="D64" s="203">
        <f>IF('Tariffs July 2020'!O52="",$K$5*'Tariffs July 2020'!N52/100,IF($K$5&gt;='Tariffs July 2020'!P52,('Tariffs July 2020'!P52*'Tariffs July 2020'!N52/100),($K$5*'Tariffs July 2020'!N52/100)))</f>
        <v>130.87188261818179</v>
      </c>
      <c r="E64" s="203">
        <f>IF('Tariffs July 2020'!T52&gt;0,IF(($K$5&lt;'Tariffs July 2020'!T52),(0),($K$5-'Tariffs July 2020'!T52)*'Tariffs July 2020'!U52/100),IF(AND('Tariffs July 2020'!R52&gt;0,'Tariffs July 2020'!T52=""),IF(($K$5&lt;'Tariffs July 2020'!R52),(0),($K$5-'Tariffs July 2020'!R52)*'Tariffs July 2020'!S52/100),IF(AND('Tariffs July 2020'!P52&gt;0,'Tariffs July 2020'!R52=""),IF(($K$5&lt;'Tariffs July 2020'!P52),(0),($K$5-'Tariffs July 2020'!P52)*'Tariffs July 2020'!Q52/100),0)))</f>
        <v>0</v>
      </c>
      <c r="F64" s="203">
        <f>($L$5)*'Tariffs July 2020'!AE52/100</f>
        <v>21.816040745454547</v>
      </c>
      <c r="G64" s="203">
        <f t="shared" ref="G64" si="198">SUM(C64:F64)</f>
        <v>254.71546881818179</v>
      </c>
      <c r="H64" s="203">
        <f t="shared" ref="H64" si="199">(G64-C64)*4</f>
        <v>610.75169345454538</v>
      </c>
      <c r="I64" s="247">
        <f t="shared" ref="I64" si="200">G64*4</f>
        <v>1018.8618752727272</v>
      </c>
      <c r="J64" s="204">
        <f t="shared" ref="J64" si="201">I64*1.1</f>
        <v>1120.7480628000001</v>
      </c>
      <c r="K64" s="202">
        <f>'Tariffs July 2020'!AZ52</f>
        <v>0</v>
      </c>
      <c r="L64" s="202">
        <f>'Tariffs July 2020'!BA52</f>
        <v>0</v>
      </c>
      <c r="M64" s="202">
        <f>'Tariffs July 2020'!BB52</f>
        <v>0</v>
      </c>
      <c r="N64" s="202">
        <f>'Tariffs July 2020'!BC52</f>
        <v>0</v>
      </c>
      <c r="O64" s="205">
        <f>($F$6*'Tariffs July 2020'!AT52/100)*4</f>
        <v>278.10720000000003</v>
      </c>
      <c r="P64" s="206" t="str">
        <f t="shared" si="143"/>
        <v>No discount</v>
      </c>
      <c r="Q64" s="206" t="str">
        <f t="shared" ref="Q64" si="202">IF(OR(A64="Origin Energy",A64="Red Energy",A64="Powershop"),"Inclusive","Exclusive")</f>
        <v>Exclusive</v>
      </c>
      <c r="R64" s="293">
        <f t="shared" ref="R64" si="203">IF(AND(P64="Guaranteed off bill",Q64="Inclusive"),((I64*1.1)-((I64*1.1)*K64/100))/1.1,IF(AND(P64="Guaranteed off usage",Q64="Inclusive"),((I64*1.1)-((H64*1.1)*L64/100))/1.1,IF(AND(P64="Guaranteed off bill",Q64="Exclusive"),I64-(I64*K64/100),IF(AND(P64="Guaranteed off usage",Q64="Exclusive"),I64-(H64*L64/100),IF(Q64="Inclusive",((I64*1.1))/1.1,I64)))))</f>
        <v>1018.8618752727272</v>
      </c>
      <c r="S64" s="247">
        <f t="shared" ref="S64" si="204">IF(AND(P64="Pay-on-time off bill",Q64="Inclusive"),((R64*1.1)-((R64*1.1)*M64/100))/1.1,IF(AND(P64="Pay-on-time off usage",Q64="Inclusive"),((R64*1.1)-((H64*1.1)*N64/100))/1.1,IF(AND(P64="Pay-on-time off bill",Q64="Exclusive"),R64-(R64*M64/100),IF(AND(P64="Pay-on-time off usage",Q64="Exclusive"),R64-(H64*N64/100),IF(Q64="Inclusive",((R64*1.1))/1.1,R64)))))</f>
        <v>1018.8618752727272</v>
      </c>
      <c r="T64" s="247">
        <f t="shared" ref="T64" si="205">R64-O64</f>
        <v>740.75467527272713</v>
      </c>
      <c r="U64" s="247">
        <f t="shared" ref="U64" si="206">S64-O64</f>
        <v>740.75467527272713</v>
      </c>
      <c r="V64" s="292">
        <f t="shared" ref="V64" si="207">T64*1.1</f>
        <v>814.83014279999986</v>
      </c>
      <c r="W64" s="292">
        <f t="shared" ref="W64" si="208">U64*1.1</f>
        <v>814.83014279999986</v>
      </c>
      <c r="X64" s="207">
        <f>'Tariffs July 2020'!BL52</f>
        <v>0</v>
      </c>
      <c r="Y64" s="207" t="str">
        <f>'Tariffs July 2020'!BM52</f>
        <v>n</v>
      </c>
      <c r="Z64" s="208">
        <f>'Tariffs July 2020'!G52</f>
        <v>42474</v>
      </c>
    </row>
    <row r="65" spans="1:1024 1029:4092 4097:8190 8193:9214 9219:12287 12290:13312 13315:14336 14341:16384" x14ac:dyDescent="0.15">
      <c r="A65" s="201" t="str">
        <f>'Tariffs July 2020'!K53</f>
        <v>OVO Energy</v>
      </c>
      <c r="B65" s="202" t="str">
        <f>'Tariffs July 2020'!L53</f>
        <v>The One Plan</v>
      </c>
      <c r="C65" s="203">
        <f>IF('Tariffs July 2020'!BP53=0,91*'Tariffs July 2020'!M53/100,(91*'Tariffs July 2020'!M53/100)+'Tariffs July 2020'!BP53/4)</f>
        <v>83.860636363636374</v>
      </c>
      <c r="D65" s="203">
        <f>IF('Tariffs July 2020'!O53="",$K$5*'Tariffs July 2020'!N53/100,IF($K$5&gt;='Tariffs July 2020'!P53,('Tariffs July 2020'!P53*'Tariffs July 2020'!N53/100),($K$5*'Tariffs July 2020'!N53/100)))</f>
        <v>134.18509483636362</v>
      </c>
      <c r="E65" s="203">
        <f>IF('Tariffs July 2020'!T53&gt;0,IF(($K$5&lt;'Tariffs July 2020'!T53),(0),($K$5-'Tariffs July 2020'!T53)*'Tariffs July 2020'!U53/100),IF(AND('Tariffs July 2020'!R53&gt;0,'Tariffs July 2020'!T53=""),IF(($K$5&lt;'Tariffs July 2020'!R53),(0),($K$5-'Tariffs July 2020'!R53)*'Tariffs July 2020'!S53/100),IF(AND('Tariffs July 2020'!P53&gt;0,'Tariffs July 2020'!R53=""),IF(($K$5&lt;'Tariffs July 2020'!P53),(0),($K$5-'Tariffs July 2020'!P53)*'Tariffs July 2020'!Q53/100),0)))</f>
        <v>0</v>
      </c>
      <c r="F65" s="203">
        <f>($L$5)*'Tariffs July 2020'!AE53/100</f>
        <v>22.108383</v>
      </c>
      <c r="G65" s="203">
        <f t="shared" ref="G65" si="209">SUM(C65:F65)</f>
        <v>240.15411419999998</v>
      </c>
      <c r="H65" s="203">
        <f t="shared" ref="H65" si="210">(G65-C65)*4</f>
        <v>625.17391134545437</v>
      </c>
      <c r="I65" s="247">
        <f t="shared" ref="I65" si="211">G65*4</f>
        <v>960.61645679999992</v>
      </c>
      <c r="J65" s="204">
        <f t="shared" ref="J65" si="212">I65*1.1</f>
        <v>1056.67810248</v>
      </c>
      <c r="K65" s="202">
        <f>'Tariffs July 2020'!AZ53</f>
        <v>0</v>
      </c>
      <c r="L65" s="202">
        <f>'Tariffs July 2020'!BA53</f>
        <v>0</v>
      </c>
      <c r="M65" s="202">
        <f>'Tariffs July 2020'!BB53</f>
        <v>0</v>
      </c>
      <c r="N65" s="202">
        <f>'Tariffs July 2020'!BC53</f>
        <v>0</v>
      </c>
      <c r="O65" s="205">
        <f>($F$6*'Tariffs July 2020'!AT53/100)*4</f>
        <v>222.48576</v>
      </c>
      <c r="P65" s="206" t="str">
        <f t="shared" ref="P65" si="213">IF(SUM(K65:N65)=0,"No discount",IF(K65&gt;0,"Guaranteed off bill",IF(L65&gt;0,"Guaranteed off usage",IF(M65&gt;0,"Pay-on-time off bill","Pay-on-time off usage"))))</f>
        <v>No discount</v>
      </c>
      <c r="Q65" s="206" t="str">
        <f t="shared" ref="Q65" si="214">IF(OR(A65="Origin Energy",A65="Red Energy",A65="Powershop"),"Inclusive","Exclusive")</f>
        <v>Exclusive</v>
      </c>
      <c r="R65" s="293">
        <f t="shared" ref="R65" si="215">IF(AND(P65="Guaranteed off bill",Q65="Inclusive"),((I65*1.1)-((I65*1.1)*K65/100))/1.1,IF(AND(P65="Guaranteed off usage",Q65="Inclusive"),((I65*1.1)-((H65*1.1)*L65/100))/1.1,IF(AND(P65="Guaranteed off bill",Q65="Exclusive"),I65-(I65*K65/100),IF(AND(P65="Guaranteed off usage",Q65="Exclusive"),I65-(H65*L65/100),IF(Q65="Inclusive",((I65*1.1))/1.1,I65)))))</f>
        <v>960.61645679999992</v>
      </c>
      <c r="S65" s="247">
        <f t="shared" ref="S65" si="216">IF(AND(P65="Pay-on-time off bill",Q65="Inclusive"),((R65*1.1)-((R65*1.1)*M65/100))/1.1,IF(AND(P65="Pay-on-time off usage",Q65="Inclusive"),((R65*1.1)-((H65*1.1)*N65/100))/1.1,IF(AND(P65="Pay-on-time off bill",Q65="Exclusive"),R65-(R65*M65/100),IF(AND(P65="Pay-on-time off usage",Q65="Exclusive"),R65-(H65*N65/100),IF(Q65="Inclusive",((R65*1.1))/1.1,R65)))))</f>
        <v>960.61645679999992</v>
      </c>
      <c r="T65" s="247">
        <f t="shared" ref="T65" si="217">R65-O65</f>
        <v>738.1306967999999</v>
      </c>
      <c r="U65" s="247">
        <f t="shared" ref="U65" si="218">S65-O65</f>
        <v>738.1306967999999</v>
      </c>
      <c r="V65" s="292">
        <f t="shared" ref="V65" si="219">T65*1.1</f>
        <v>811.94376647999991</v>
      </c>
      <c r="W65" s="292">
        <f t="shared" ref="W65" si="220">U65*1.1</f>
        <v>811.94376647999991</v>
      </c>
      <c r="X65" s="207">
        <f>'Tariffs July 2020'!BL53</f>
        <v>0</v>
      </c>
      <c r="Y65" s="207" t="str">
        <f>'Tariffs July 2020'!BM53</f>
        <v>n</v>
      </c>
      <c r="Z65" s="208">
        <f>'Tariffs July 2020'!G53</f>
        <v>42551</v>
      </c>
    </row>
    <row r="66" spans="1:1024 1029:4092 4097:8190 8193:9214 9219:12287 12290:13312 13315:14336 14341:16384" ht="15" thickBot="1" x14ac:dyDescent="0.2">
      <c r="A66" s="209" t="str">
        <f>'Tariffs July 2020'!K54</f>
        <v>Sumo Power</v>
      </c>
      <c r="B66" s="210" t="str">
        <f>'Tariffs July 2020'!L54</f>
        <v>Assure Advantage</v>
      </c>
      <c r="C66" s="211">
        <f>IF('Tariffs July 2020'!BP54=0,91*'Tariffs July 2020'!M54/100,(91*'Tariffs July 2020'!M54/100)+'Tariffs July 2020'!BP54/4)</f>
        <v>81.899999999999991</v>
      </c>
      <c r="D66" s="211">
        <f>IF('Tariffs July 2020'!O54="",$K$5*'Tariffs July 2020'!N54/100,IF($K$5&gt;='Tariffs July 2020'!P54,('Tariffs July 2020'!P54*'Tariffs July 2020'!N54/100),($K$5*'Tariffs July 2020'!N54/100)))</f>
        <v>129.07722599999997</v>
      </c>
      <c r="E66" s="211">
        <f>IF('Tariffs July 2020'!T54&gt;0,IF(($K$5&lt;'Tariffs July 2020'!T54),(0),($K$5-'Tariffs July 2020'!T54)*'Tariffs July 2020'!U54/100),IF(AND('Tariffs July 2020'!R54&gt;0,'Tariffs July 2020'!T54=""),IF(($K$5&lt;'Tariffs July 2020'!R54),(0),($K$5-'Tariffs July 2020'!R54)*'Tariffs July 2020'!S54/100),IF(AND('Tariffs July 2020'!P54&gt;0,'Tariffs July 2020'!R54=""),IF(($K$5&lt;'Tariffs July 2020'!P54),(0),($K$5-'Tariffs July 2020'!P54)*'Tariffs July 2020'!Q54/100),0)))</f>
        <v>0</v>
      </c>
      <c r="F66" s="211">
        <f>($L$5)*'Tariffs July 2020'!AE54/100</f>
        <v>18.088677000000001</v>
      </c>
      <c r="G66" s="211">
        <f t="shared" ref="G66" si="221">SUM(C66:F66)</f>
        <v>229.06590299999996</v>
      </c>
      <c r="H66" s="211">
        <f t="shared" ref="H66" si="222">(G66-C66)*4</f>
        <v>588.66361199999983</v>
      </c>
      <c r="I66" s="248">
        <f t="shared" ref="I66" si="223">G66*4</f>
        <v>916.26361199999985</v>
      </c>
      <c r="J66" s="212">
        <f t="shared" ref="J66" si="224">I66*1.1</f>
        <v>1007.8899731999999</v>
      </c>
      <c r="K66" s="210">
        <f>'Tariffs July 2020'!AZ54</f>
        <v>0</v>
      </c>
      <c r="L66" s="210">
        <f>'Tariffs July 2020'!BA54</f>
        <v>0</v>
      </c>
      <c r="M66" s="210">
        <f>'Tariffs July 2020'!BB54</f>
        <v>0</v>
      </c>
      <c r="N66" s="210">
        <f>'Tariffs July 2020'!BC54</f>
        <v>0</v>
      </c>
      <c r="O66" s="213">
        <f>($F$6*'Tariffs July 2020'!AT54/100)*4</f>
        <v>166.86432000000002</v>
      </c>
      <c r="P66" s="214" t="str">
        <f t="shared" ref="P66" si="225">IF(SUM(K66:N66)=0,"No discount",IF(K66&gt;0,"Guaranteed off bill",IF(L66&gt;0,"Guaranteed off usage",IF(M66&gt;0,"Pay-on-time off bill","Pay-on-time off usage"))))</f>
        <v>No discount</v>
      </c>
      <c r="Q66" s="214" t="str">
        <f t="shared" ref="Q66" si="226">IF(OR(A66="Origin Energy",A66="Red Energy",A66="Powershop"),"Inclusive","Exclusive")</f>
        <v>Exclusive</v>
      </c>
      <c r="R66" s="294">
        <f t="shared" ref="R66" si="227">IF(AND(P66="Guaranteed off bill",Q66="Inclusive"),((I66*1.1)-((I66*1.1)*K66/100))/1.1,IF(AND(P66="Guaranteed off usage",Q66="Inclusive"),((I66*1.1)-((H66*1.1)*L66/100))/1.1,IF(AND(P66="Guaranteed off bill",Q66="Exclusive"),I66-(I66*K66/100),IF(AND(P66="Guaranteed off usage",Q66="Exclusive"),I66-(H66*L66/100),IF(Q66="Inclusive",((I66*1.1))/1.1,I66)))))</f>
        <v>916.26361199999985</v>
      </c>
      <c r="S66" s="248">
        <f t="shared" ref="S66" si="228">IF(AND(P66="Pay-on-time off bill",Q66="Inclusive"),((R66*1.1)-((R66*1.1)*M66/100))/1.1,IF(AND(P66="Pay-on-time off usage",Q66="Inclusive"),((R66*1.1)-((H66*1.1)*N66/100))/1.1,IF(AND(P66="Pay-on-time off bill",Q66="Exclusive"),R66-(R66*M66/100),IF(AND(P66="Pay-on-time off usage",Q66="Exclusive"),R66-(H66*N66/100),IF(Q66="Inclusive",((R66*1.1))/1.1,R66)))))</f>
        <v>916.26361199999985</v>
      </c>
      <c r="T66" s="248">
        <f t="shared" ref="T66" si="229">R66-O66</f>
        <v>749.39929199999983</v>
      </c>
      <c r="U66" s="248">
        <f t="shared" ref="U66" si="230">S66-O66</f>
        <v>749.39929199999983</v>
      </c>
      <c r="V66" s="274">
        <f t="shared" ref="V66" si="231">T66*1.1</f>
        <v>824.33922119999988</v>
      </c>
      <c r="W66" s="274">
        <f t="shared" ref="W66" si="232">U66*1.1</f>
        <v>824.33922119999988</v>
      </c>
      <c r="X66" s="215">
        <f>'Tariffs July 2020'!BL54</f>
        <v>0</v>
      </c>
      <c r="Y66" s="215" t="str">
        <f>'Tariffs July 2020'!BM54</f>
        <v>n</v>
      </c>
      <c r="Z66" s="216">
        <f>'Tariffs July 2020'!G54</f>
        <v>42571</v>
      </c>
      <c r="AA66" s="250"/>
      <c r="AC66" s="251"/>
      <c r="AD66" s="251"/>
      <c r="AE66" s="251"/>
      <c r="AF66" s="251"/>
      <c r="AG66" s="251"/>
      <c r="AH66" s="251"/>
      <c r="AI66" s="252"/>
      <c r="AJ66" s="253"/>
      <c r="AO66" s="254"/>
      <c r="AR66" s="252"/>
      <c r="AS66" s="252"/>
      <c r="AT66" s="252"/>
      <c r="AU66" s="252"/>
      <c r="AV66" s="253"/>
      <c r="AW66" s="253"/>
      <c r="AX66" s="255"/>
      <c r="AY66" s="255"/>
      <c r="AZ66" s="256"/>
      <c r="BC66" s="251"/>
      <c r="BD66" s="251"/>
      <c r="BE66" s="251"/>
      <c r="BF66" s="251"/>
      <c r="BG66" s="251"/>
      <c r="BH66" s="251"/>
      <c r="BI66" s="252"/>
      <c r="BJ66" s="253"/>
      <c r="BO66" s="254"/>
      <c r="BR66" s="252"/>
      <c r="BS66" s="252"/>
      <c r="BT66" s="252"/>
      <c r="BU66" s="252"/>
      <c r="BV66" s="253"/>
      <c r="BW66" s="253"/>
      <c r="BX66" s="255"/>
      <c r="BY66" s="255"/>
      <c r="BZ66" s="256"/>
      <c r="CC66" s="251"/>
      <c r="CD66" s="251"/>
      <c r="CE66" s="251"/>
      <c r="CF66" s="251"/>
      <c r="CG66" s="251"/>
      <c r="CH66" s="251"/>
      <c r="CI66" s="252"/>
      <c r="CJ66" s="253"/>
      <c r="CO66" s="254"/>
      <c r="CR66" s="252"/>
      <c r="CS66" s="252"/>
      <c r="CT66" s="252"/>
      <c r="CU66" s="252"/>
      <c r="CV66" s="253"/>
      <c r="CW66" s="253"/>
      <c r="CX66" s="255"/>
      <c r="CY66" s="255"/>
      <c r="CZ66" s="256"/>
      <c r="DC66" s="251"/>
      <c r="DD66" s="251"/>
      <c r="DE66" s="251"/>
      <c r="DF66" s="251"/>
      <c r="DG66" s="251"/>
      <c r="DH66" s="251"/>
      <c r="DI66" s="252"/>
      <c r="DJ66" s="253"/>
      <c r="DO66" s="254"/>
      <c r="DR66" s="252"/>
      <c r="DS66" s="252"/>
      <c r="DT66" s="252"/>
      <c r="DU66" s="252"/>
      <c r="DV66" s="253"/>
      <c r="DW66" s="253"/>
      <c r="DX66" s="255"/>
      <c r="DY66" s="255"/>
      <c r="DZ66" s="256"/>
      <c r="EC66" s="251"/>
      <c r="ED66" s="251"/>
      <c r="EE66" s="251"/>
      <c r="EF66" s="251"/>
      <c r="EG66" s="251"/>
      <c r="EH66" s="251"/>
      <c r="EI66" s="252"/>
      <c r="EJ66" s="253"/>
      <c r="EO66" s="254"/>
      <c r="ER66" s="252"/>
      <c r="ES66" s="252"/>
      <c r="ET66" s="252"/>
      <c r="EU66" s="252"/>
      <c r="EV66" s="253"/>
      <c r="EW66" s="253"/>
      <c r="EX66" s="255"/>
      <c r="EY66" s="255"/>
      <c r="EZ66" s="256"/>
      <c r="FC66" s="251"/>
      <c r="FD66" s="251"/>
      <c r="FE66" s="251"/>
      <c r="FF66" s="251"/>
      <c r="FG66" s="251"/>
      <c r="FH66" s="251"/>
      <c r="FI66" s="252"/>
      <c r="FJ66" s="253"/>
      <c r="FO66" s="254"/>
      <c r="FR66" s="252"/>
      <c r="FS66" s="252"/>
      <c r="FT66" s="252"/>
      <c r="FU66" s="252"/>
      <c r="FV66" s="253"/>
      <c r="FW66" s="253"/>
      <c r="FX66" s="255"/>
      <c r="FY66" s="255"/>
      <c r="FZ66" s="256"/>
      <c r="GC66" s="251"/>
      <c r="GD66" s="251"/>
      <c r="GE66" s="251"/>
      <c r="GF66" s="251"/>
      <c r="GG66" s="251"/>
      <c r="GH66" s="251"/>
      <c r="GI66" s="252"/>
      <c r="GJ66" s="253"/>
      <c r="GO66" s="254"/>
      <c r="GR66" s="252"/>
      <c r="GS66" s="252"/>
      <c r="GT66" s="252"/>
      <c r="GU66" s="252"/>
      <c r="GV66" s="253"/>
      <c r="GW66" s="253"/>
      <c r="GX66" s="255"/>
      <c r="GY66" s="255"/>
      <c r="GZ66" s="256"/>
      <c r="HC66" s="251"/>
      <c r="HD66" s="251"/>
      <c r="HE66" s="251"/>
      <c r="HF66" s="251"/>
      <c r="HG66" s="251"/>
      <c r="HH66" s="251"/>
      <c r="HI66" s="252"/>
      <c r="HJ66" s="253"/>
      <c r="HO66" s="254"/>
      <c r="HR66" s="252"/>
      <c r="HS66" s="252"/>
      <c r="HT66" s="252"/>
      <c r="HU66" s="252"/>
      <c r="HV66" s="253"/>
      <c r="HW66" s="253"/>
      <c r="HX66" s="255"/>
      <c r="HY66" s="255"/>
      <c r="HZ66" s="256"/>
      <c r="IC66" s="251"/>
      <c r="ID66" s="251"/>
      <c r="IE66" s="251"/>
      <c r="IF66" s="251"/>
      <c r="IG66" s="251"/>
      <c r="IH66" s="251"/>
      <c r="II66" s="252"/>
      <c r="IJ66" s="253"/>
      <c r="IO66" s="254"/>
      <c r="IR66" s="252"/>
      <c r="IS66" s="252"/>
      <c r="IT66" s="252"/>
      <c r="IU66" s="252"/>
      <c r="IV66" s="253"/>
      <c r="IW66" s="253"/>
      <c r="IX66" s="255"/>
      <c r="IY66" s="255"/>
      <c r="IZ66" s="256"/>
      <c r="JC66" s="251"/>
      <c r="JD66" s="251"/>
      <c r="JE66" s="251"/>
      <c r="JF66" s="251"/>
      <c r="JG66" s="251"/>
      <c r="JH66" s="251"/>
      <c r="JI66" s="252"/>
      <c r="JJ66" s="253"/>
      <c r="JO66" s="254"/>
      <c r="JR66" s="252"/>
      <c r="JS66" s="252"/>
      <c r="JT66" s="252"/>
      <c r="JU66" s="252"/>
      <c r="JV66" s="253"/>
      <c r="JW66" s="253"/>
      <c r="JX66" s="255"/>
      <c r="JY66" s="255"/>
      <c r="JZ66" s="256"/>
      <c r="KC66" s="251"/>
      <c r="KD66" s="251"/>
      <c r="KE66" s="251"/>
      <c r="KF66" s="251"/>
      <c r="KG66" s="251"/>
      <c r="KH66" s="251"/>
      <c r="KI66" s="252"/>
      <c r="KJ66" s="253"/>
      <c r="KO66" s="254"/>
      <c r="KR66" s="252"/>
      <c r="KS66" s="252"/>
      <c r="KT66" s="252"/>
      <c r="KU66" s="252"/>
      <c r="KV66" s="253"/>
      <c r="KW66" s="253"/>
      <c r="KX66" s="255"/>
      <c r="KY66" s="255"/>
      <c r="KZ66" s="256"/>
      <c r="LC66" s="251"/>
      <c r="LD66" s="251"/>
      <c r="LE66" s="251"/>
      <c r="LF66" s="251"/>
      <c r="LG66" s="251"/>
      <c r="LH66" s="251"/>
      <c r="LI66" s="252"/>
      <c r="LJ66" s="253"/>
      <c r="LO66" s="254"/>
      <c r="LR66" s="252"/>
      <c r="LS66" s="252"/>
      <c r="LT66" s="252"/>
      <c r="LU66" s="252"/>
      <c r="LV66" s="253"/>
      <c r="LW66" s="253"/>
      <c r="LX66" s="255"/>
      <c r="LY66" s="255"/>
      <c r="LZ66" s="256"/>
      <c r="MC66" s="251"/>
      <c r="MD66" s="251"/>
      <c r="ME66" s="251"/>
      <c r="MF66" s="251"/>
      <c r="MG66" s="251"/>
      <c r="MH66" s="251"/>
      <c r="MI66" s="252"/>
      <c r="MJ66" s="253"/>
      <c r="MO66" s="254"/>
      <c r="MR66" s="252"/>
      <c r="MS66" s="252"/>
      <c r="MT66" s="252"/>
      <c r="MU66" s="252"/>
      <c r="MV66" s="253"/>
      <c r="MW66" s="253"/>
      <c r="MX66" s="255"/>
      <c r="MY66" s="255"/>
      <c r="MZ66" s="256"/>
      <c r="NC66" s="251"/>
      <c r="ND66" s="251"/>
      <c r="NE66" s="251"/>
      <c r="NF66" s="251"/>
      <c r="NG66" s="251"/>
      <c r="NH66" s="251"/>
      <c r="NI66" s="252"/>
      <c r="NJ66" s="253"/>
      <c r="NO66" s="254"/>
      <c r="NR66" s="252"/>
      <c r="NS66" s="252"/>
      <c r="NT66" s="252"/>
      <c r="NU66" s="252"/>
      <c r="NV66" s="253"/>
      <c r="NW66" s="253"/>
      <c r="NX66" s="255"/>
      <c r="NY66" s="255"/>
      <c r="NZ66" s="256"/>
      <c r="OC66" s="251"/>
      <c r="OD66" s="251"/>
      <c r="OE66" s="251"/>
      <c r="OF66" s="251"/>
      <c r="OG66" s="251"/>
      <c r="OH66" s="251"/>
      <c r="OI66" s="252"/>
      <c r="OJ66" s="253"/>
      <c r="OO66" s="254"/>
      <c r="OR66" s="252"/>
      <c r="OS66" s="252"/>
      <c r="OT66" s="252"/>
      <c r="OU66" s="252"/>
      <c r="OV66" s="253"/>
      <c r="OW66" s="253"/>
      <c r="OX66" s="255"/>
      <c r="OY66" s="255"/>
      <c r="OZ66" s="256"/>
      <c r="PC66" s="251"/>
      <c r="PD66" s="251"/>
      <c r="PE66" s="251"/>
      <c r="PF66" s="251"/>
      <c r="PG66" s="251"/>
      <c r="PH66" s="251"/>
      <c r="PI66" s="252"/>
      <c r="PJ66" s="253"/>
      <c r="PO66" s="254"/>
      <c r="PR66" s="252"/>
      <c r="PS66" s="252"/>
      <c r="PT66" s="252"/>
      <c r="PU66" s="252"/>
      <c r="PV66" s="253"/>
      <c r="PW66" s="253"/>
      <c r="PX66" s="255"/>
      <c r="PY66" s="255"/>
      <c r="PZ66" s="256"/>
      <c r="QC66" s="251"/>
      <c r="QD66" s="251"/>
      <c r="QE66" s="251"/>
      <c r="QF66" s="251"/>
      <c r="QG66" s="251"/>
      <c r="QH66" s="251"/>
      <c r="QI66" s="252"/>
      <c r="QJ66" s="253"/>
      <c r="QO66" s="254"/>
      <c r="QR66" s="252"/>
      <c r="QS66" s="252"/>
      <c r="QT66" s="252"/>
      <c r="QU66" s="252"/>
      <c r="QV66" s="253"/>
      <c r="QW66" s="253"/>
      <c r="QX66" s="255"/>
      <c r="QY66" s="255"/>
      <c r="QZ66" s="256"/>
      <c r="RC66" s="251"/>
      <c r="RD66" s="251"/>
      <c r="RE66" s="251"/>
      <c r="RF66" s="251"/>
      <c r="RG66" s="251"/>
      <c r="RH66" s="251"/>
      <c r="RI66" s="252"/>
      <c r="RJ66" s="253"/>
      <c r="RO66" s="254"/>
      <c r="RR66" s="252"/>
      <c r="RS66" s="252"/>
      <c r="RT66" s="252"/>
      <c r="RU66" s="252"/>
      <c r="RV66" s="253"/>
      <c r="RW66" s="253"/>
      <c r="RX66" s="255"/>
      <c r="RY66" s="255"/>
      <c r="RZ66" s="256"/>
      <c r="SC66" s="251"/>
      <c r="SD66" s="251"/>
      <c r="SE66" s="251"/>
      <c r="SF66" s="251"/>
      <c r="SG66" s="251"/>
      <c r="SH66" s="251"/>
      <c r="SI66" s="252"/>
      <c r="SJ66" s="253"/>
      <c r="SO66" s="254"/>
      <c r="SR66" s="252"/>
      <c r="SS66" s="252"/>
      <c r="ST66" s="252"/>
      <c r="SU66" s="252"/>
      <c r="SV66" s="253"/>
      <c r="SW66" s="253"/>
      <c r="SX66" s="255"/>
      <c r="SY66" s="255"/>
      <c r="SZ66" s="256"/>
      <c r="TC66" s="251"/>
      <c r="TD66" s="251"/>
      <c r="TE66" s="251"/>
      <c r="TF66" s="251"/>
      <c r="TG66" s="251"/>
      <c r="TH66" s="251"/>
      <c r="TI66" s="252"/>
      <c r="TJ66" s="253"/>
      <c r="TO66" s="254"/>
      <c r="TR66" s="252"/>
      <c r="TS66" s="252"/>
      <c r="TT66" s="252"/>
      <c r="TU66" s="252"/>
      <c r="TV66" s="253"/>
      <c r="TW66" s="253"/>
      <c r="TX66" s="255"/>
      <c r="TY66" s="255"/>
      <c r="TZ66" s="256"/>
      <c r="UC66" s="251"/>
      <c r="UD66" s="251"/>
      <c r="UE66" s="251"/>
      <c r="UF66" s="251"/>
      <c r="UG66" s="251"/>
      <c r="UH66" s="251"/>
      <c r="UI66" s="252"/>
      <c r="UJ66" s="253"/>
      <c r="UO66" s="254"/>
      <c r="UR66" s="252"/>
      <c r="US66" s="252"/>
      <c r="UT66" s="252"/>
      <c r="UU66" s="252"/>
      <c r="UV66" s="253"/>
      <c r="UW66" s="253"/>
      <c r="UX66" s="255"/>
      <c r="UY66" s="255"/>
      <c r="UZ66" s="256"/>
      <c r="VC66" s="251"/>
      <c r="VD66" s="251"/>
      <c r="VE66" s="251"/>
      <c r="VF66" s="251"/>
      <c r="VG66" s="251"/>
      <c r="VH66" s="251"/>
      <c r="VI66" s="252"/>
      <c r="VJ66" s="253"/>
      <c r="VO66" s="254"/>
      <c r="VR66" s="252"/>
      <c r="VS66" s="252"/>
      <c r="VT66" s="252"/>
      <c r="VU66" s="252"/>
      <c r="VV66" s="253"/>
      <c r="VW66" s="253"/>
      <c r="VX66" s="255"/>
      <c r="VY66" s="255"/>
      <c r="VZ66" s="256"/>
      <c r="WC66" s="251"/>
      <c r="WD66" s="251"/>
      <c r="WE66" s="251"/>
      <c r="WF66" s="251"/>
      <c r="WG66" s="251"/>
      <c r="WH66" s="251"/>
      <c r="WI66" s="252"/>
      <c r="WJ66" s="253"/>
      <c r="WO66" s="254"/>
      <c r="WR66" s="252"/>
      <c r="WS66" s="252"/>
      <c r="WT66" s="252"/>
      <c r="WU66" s="252"/>
      <c r="WV66" s="253"/>
      <c r="WW66" s="253"/>
      <c r="WX66" s="255"/>
      <c r="WY66" s="255"/>
      <c r="WZ66" s="256"/>
      <c r="XC66" s="251"/>
      <c r="XD66" s="251"/>
      <c r="XE66" s="251"/>
      <c r="XF66" s="251"/>
      <c r="XG66" s="251"/>
      <c r="XH66" s="251"/>
      <c r="XI66" s="252"/>
      <c r="XJ66" s="253"/>
      <c r="XO66" s="254"/>
      <c r="XR66" s="252"/>
      <c r="XS66" s="252"/>
      <c r="XT66" s="252"/>
      <c r="XU66" s="252"/>
      <c r="XV66" s="253"/>
      <c r="XW66" s="253"/>
      <c r="XX66" s="255"/>
      <c r="XY66" s="255"/>
      <c r="XZ66" s="256"/>
      <c r="YC66" s="251"/>
      <c r="YD66" s="251"/>
      <c r="YE66" s="251"/>
      <c r="YF66" s="251"/>
      <c r="YG66" s="251"/>
      <c r="YH66" s="251"/>
      <c r="YI66" s="252"/>
      <c r="YJ66" s="253"/>
      <c r="YO66" s="254"/>
      <c r="YR66" s="252"/>
      <c r="YS66" s="252"/>
      <c r="YT66" s="252"/>
      <c r="YU66" s="252"/>
      <c r="YV66" s="253"/>
      <c r="YW66" s="253"/>
      <c r="YX66" s="255"/>
      <c r="YY66" s="255"/>
      <c r="YZ66" s="256"/>
      <c r="ZC66" s="251"/>
      <c r="ZD66" s="251"/>
      <c r="ZE66" s="251"/>
      <c r="ZF66" s="251"/>
      <c r="ZG66" s="251"/>
      <c r="ZH66" s="251"/>
      <c r="ZI66" s="252"/>
      <c r="ZJ66" s="253"/>
      <c r="ZO66" s="254"/>
      <c r="ZR66" s="252"/>
      <c r="ZS66" s="252"/>
      <c r="ZT66" s="252"/>
      <c r="ZU66" s="252"/>
      <c r="ZV66" s="253"/>
      <c r="ZW66" s="253"/>
      <c r="ZX66" s="255"/>
      <c r="ZY66" s="255"/>
      <c r="ZZ66" s="256"/>
      <c r="AAC66" s="251"/>
      <c r="AAD66" s="251"/>
      <c r="AAE66" s="251"/>
      <c r="AAF66" s="251"/>
      <c r="AAG66" s="251"/>
      <c r="AAH66" s="251"/>
      <c r="AAI66" s="252"/>
      <c r="AAJ66" s="253"/>
      <c r="AAO66" s="254"/>
      <c r="AAR66" s="252"/>
      <c r="AAS66" s="252"/>
      <c r="AAT66" s="252"/>
      <c r="AAU66" s="252"/>
      <c r="AAV66" s="253"/>
      <c r="AAW66" s="253"/>
      <c r="AAX66" s="255"/>
      <c r="AAY66" s="255"/>
      <c r="AAZ66" s="256"/>
      <c r="ABC66" s="251"/>
      <c r="ABD66" s="251"/>
      <c r="ABE66" s="251"/>
      <c r="ABF66" s="251"/>
      <c r="ABG66" s="251"/>
      <c r="ABH66" s="251"/>
      <c r="ABI66" s="252"/>
      <c r="ABJ66" s="253"/>
      <c r="ABO66" s="254"/>
      <c r="ABR66" s="252"/>
      <c r="ABS66" s="252"/>
      <c r="ABT66" s="252"/>
      <c r="ABU66" s="252"/>
      <c r="ABV66" s="253"/>
      <c r="ABW66" s="253"/>
      <c r="ABX66" s="255"/>
      <c r="ABY66" s="255"/>
      <c r="ABZ66" s="256"/>
      <c r="ACC66" s="251"/>
      <c r="ACD66" s="251"/>
      <c r="ACE66" s="251"/>
      <c r="ACF66" s="251"/>
      <c r="ACG66" s="251"/>
      <c r="ACH66" s="251"/>
      <c r="ACI66" s="252"/>
      <c r="ACJ66" s="253"/>
      <c r="ACO66" s="254"/>
      <c r="ACR66" s="252"/>
      <c r="ACS66" s="252"/>
      <c r="ACT66" s="252"/>
      <c r="ACU66" s="252"/>
      <c r="ACV66" s="253"/>
      <c r="ACW66" s="253"/>
      <c r="ACX66" s="255"/>
      <c r="ACY66" s="255"/>
      <c r="ACZ66" s="256"/>
      <c r="ADC66" s="251"/>
      <c r="ADD66" s="251"/>
      <c r="ADE66" s="251"/>
      <c r="ADF66" s="251"/>
      <c r="ADG66" s="251"/>
      <c r="ADH66" s="251"/>
      <c r="ADI66" s="252"/>
      <c r="ADJ66" s="253"/>
      <c r="ADO66" s="254"/>
      <c r="ADR66" s="252"/>
      <c r="ADS66" s="252"/>
      <c r="ADT66" s="252"/>
      <c r="ADU66" s="252"/>
      <c r="ADV66" s="253"/>
      <c r="ADW66" s="253"/>
      <c r="ADX66" s="255"/>
      <c r="ADY66" s="255"/>
      <c r="ADZ66" s="256"/>
      <c r="AEC66" s="251"/>
      <c r="AED66" s="251"/>
      <c r="AEE66" s="251"/>
      <c r="AEF66" s="251"/>
      <c r="AEG66" s="251"/>
      <c r="AEH66" s="251"/>
      <c r="AEI66" s="252"/>
      <c r="AEJ66" s="253"/>
      <c r="AEO66" s="254"/>
      <c r="AER66" s="252"/>
      <c r="AES66" s="252"/>
      <c r="AET66" s="252"/>
      <c r="AEU66" s="252"/>
      <c r="AEV66" s="253"/>
      <c r="AEW66" s="253"/>
      <c r="AEX66" s="255"/>
      <c r="AEY66" s="255"/>
      <c r="AEZ66" s="256"/>
      <c r="AFC66" s="251"/>
      <c r="AFD66" s="251"/>
      <c r="AFE66" s="251"/>
      <c r="AFF66" s="251"/>
      <c r="AFG66" s="251"/>
      <c r="AFH66" s="251"/>
      <c r="AFI66" s="252"/>
      <c r="AFJ66" s="253"/>
      <c r="AFO66" s="254"/>
      <c r="AFR66" s="252"/>
      <c r="AFS66" s="252"/>
      <c r="AFT66" s="252"/>
      <c r="AFU66" s="252"/>
      <c r="AFV66" s="253"/>
      <c r="AFW66" s="253"/>
      <c r="AFX66" s="255"/>
      <c r="AFY66" s="255"/>
      <c r="AFZ66" s="256"/>
      <c r="AGC66" s="251"/>
      <c r="AGD66" s="251"/>
      <c r="AGE66" s="251"/>
      <c r="AGF66" s="251"/>
      <c r="AGG66" s="251"/>
      <c r="AGH66" s="251"/>
      <c r="AGI66" s="252"/>
      <c r="AGJ66" s="253"/>
      <c r="AGO66" s="254"/>
      <c r="AGR66" s="252"/>
      <c r="AGS66" s="252"/>
      <c r="AGT66" s="252"/>
      <c r="AGU66" s="252"/>
      <c r="AGV66" s="253"/>
      <c r="AGW66" s="253"/>
      <c r="AGX66" s="255"/>
      <c r="AGY66" s="255"/>
      <c r="AGZ66" s="256"/>
      <c r="AHC66" s="251"/>
      <c r="AHD66" s="251"/>
      <c r="AHE66" s="251"/>
      <c r="AHF66" s="251"/>
      <c r="AHG66" s="251"/>
      <c r="AHH66" s="251"/>
      <c r="AHI66" s="252"/>
      <c r="AHJ66" s="253"/>
      <c r="AHO66" s="254"/>
      <c r="AHR66" s="252"/>
      <c r="AHS66" s="252"/>
      <c r="AHT66" s="252"/>
      <c r="AHU66" s="252"/>
      <c r="AHV66" s="253"/>
      <c r="AHW66" s="253"/>
      <c r="AHX66" s="255"/>
      <c r="AHY66" s="255"/>
      <c r="AHZ66" s="256"/>
      <c r="AIC66" s="251"/>
      <c r="AID66" s="251"/>
      <c r="AIE66" s="251"/>
      <c r="AIF66" s="251"/>
      <c r="AIG66" s="251"/>
      <c r="AIH66" s="251"/>
      <c r="AII66" s="252"/>
      <c r="AIJ66" s="253"/>
      <c r="AIO66" s="254"/>
      <c r="AIR66" s="252"/>
      <c r="AIS66" s="252"/>
      <c r="AIT66" s="252"/>
      <c r="AIU66" s="252"/>
      <c r="AIV66" s="253"/>
      <c r="AIW66" s="253"/>
      <c r="AIX66" s="255"/>
      <c r="AIY66" s="255"/>
      <c r="AIZ66" s="256"/>
      <c r="AJC66" s="251"/>
      <c r="AJD66" s="251"/>
      <c r="AJE66" s="251"/>
      <c r="AJF66" s="251"/>
      <c r="AJG66" s="251"/>
      <c r="AJH66" s="251"/>
      <c r="AJI66" s="252"/>
      <c r="AJJ66" s="253"/>
      <c r="AJO66" s="254"/>
      <c r="AJR66" s="252"/>
      <c r="AJS66" s="252"/>
      <c r="AJT66" s="252"/>
      <c r="AJU66" s="252"/>
      <c r="AJV66" s="253"/>
      <c r="AJW66" s="253"/>
      <c r="AJX66" s="255"/>
      <c r="AJY66" s="255"/>
      <c r="AJZ66" s="256"/>
      <c r="AKC66" s="251"/>
      <c r="AKD66" s="251"/>
      <c r="AKE66" s="251"/>
      <c r="AKF66" s="251"/>
      <c r="AKG66" s="251"/>
      <c r="AKH66" s="251"/>
      <c r="AKI66" s="252"/>
      <c r="AKJ66" s="253"/>
      <c r="AKO66" s="254"/>
      <c r="AKR66" s="252"/>
      <c r="AKS66" s="252"/>
      <c r="AKT66" s="252"/>
      <c r="AKU66" s="252"/>
      <c r="AKV66" s="253"/>
      <c r="AKW66" s="253"/>
      <c r="AKX66" s="255"/>
      <c r="AKY66" s="255"/>
      <c r="AKZ66" s="256"/>
      <c r="ALC66" s="251"/>
      <c r="ALD66" s="251"/>
      <c r="ALE66" s="251"/>
      <c r="ALF66" s="251"/>
      <c r="ALG66" s="251"/>
      <c r="ALH66" s="251"/>
      <c r="ALI66" s="252"/>
      <c r="ALJ66" s="253"/>
      <c r="ALO66" s="254"/>
      <c r="ALR66" s="252"/>
      <c r="ALS66" s="252"/>
      <c r="ALT66" s="252"/>
      <c r="ALU66" s="252"/>
      <c r="ALV66" s="253"/>
      <c r="ALW66" s="253"/>
      <c r="ALX66" s="255"/>
      <c r="ALY66" s="255"/>
      <c r="ALZ66" s="256"/>
      <c r="AMC66" s="251"/>
      <c r="AMD66" s="251"/>
      <c r="AME66" s="251"/>
      <c r="AMF66" s="251"/>
      <c r="AMG66" s="251"/>
      <c r="AMH66" s="251"/>
      <c r="AMI66" s="252"/>
      <c r="AMJ66" s="253"/>
      <c r="AMO66" s="254"/>
      <c r="AMR66" s="252"/>
      <c r="AMS66" s="252"/>
      <c r="AMT66" s="252"/>
      <c r="AMU66" s="252"/>
      <c r="AMV66" s="253"/>
      <c r="AMW66" s="253"/>
      <c r="AMX66" s="255"/>
      <c r="AMY66" s="255"/>
      <c r="AMZ66" s="256"/>
      <c r="ANC66" s="251"/>
      <c r="AND66" s="251"/>
      <c r="ANE66" s="251"/>
      <c r="ANF66" s="251"/>
      <c r="ANG66" s="251"/>
      <c r="ANH66" s="251"/>
      <c r="ANI66" s="252"/>
      <c r="ANJ66" s="253"/>
      <c r="ANO66" s="254"/>
      <c r="ANR66" s="252"/>
      <c r="ANS66" s="252"/>
      <c r="ANT66" s="252"/>
      <c r="ANU66" s="252"/>
      <c r="ANV66" s="253"/>
      <c r="ANW66" s="253"/>
      <c r="ANX66" s="255"/>
      <c r="ANY66" s="255"/>
      <c r="ANZ66" s="256"/>
      <c r="AOC66" s="251"/>
      <c r="AOD66" s="251"/>
      <c r="AOE66" s="251"/>
      <c r="AOF66" s="251"/>
      <c r="AOG66" s="251"/>
      <c r="AOH66" s="251"/>
      <c r="AOI66" s="252"/>
      <c r="AOJ66" s="253"/>
      <c r="AOO66" s="254"/>
      <c r="AOR66" s="252"/>
      <c r="AOS66" s="252"/>
      <c r="AOT66" s="252"/>
      <c r="AOU66" s="252"/>
      <c r="AOV66" s="253"/>
      <c r="AOW66" s="253"/>
      <c r="AOX66" s="255"/>
      <c r="AOY66" s="255"/>
      <c r="AOZ66" s="256"/>
      <c r="APC66" s="251"/>
      <c r="APD66" s="251"/>
      <c r="APE66" s="251"/>
      <c r="APF66" s="251"/>
      <c r="APG66" s="251"/>
      <c r="APH66" s="251"/>
      <c r="API66" s="252"/>
      <c r="APJ66" s="253"/>
      <c r="APO66" s="254"/>
      <c r="APR66" s="252"/>
      <c r="APS66" s="252"/>
      <c r="APT66" s="252"/>
      <c r="APU66" s="252"/>
      <c r="APV66" s="253"/>
      <c r="APW66" s="253"/>
      <c r="APX66" s="255"/>
      <c r="APY66" s="255"/>
      <c r="APZ66" s="256"/>
      <c r="AQC66" s="251"/>
      <c r="AQD66" s="251"/>
      <c r="AQE66" s="251"/>
      <c r="AQF66" s="251"/>
      <c r="AQG66" s="251"/>
      <c r="AQH66" s="251"/>
      <c r="AQI66" s="252"/>
      <c r="AQJ66" s="253"/>
      <c r="AQO66" s="254"/>
      <c r="AQR66" s="252"/>
      <c r="AQS66" s="252"/>
      <c r="AQT66" s="252"/>
      <c r="AQU66" s="252"/>
      <c r="AQV66" s="253"/>
      <c r="AQW66" s="253"/>
      <c r="AQX66" s="255"/>
      <c r="AQY66" s="255"/>
      <c r="AQZ66" s="256"/>
      <c r="ARC66" s="251"/>
      <c r="ARD66" s="251"/>
      <c r="ARE66" s="251"/>
      <c r="ARF66" s="251"/>
      <c r="ARG66" s="251"/>
      <c r="ARH66" s="251"/>
      <c r="ARI66" s="252"/>
      <c r="ARJ66" s="253"/>
      <c r="ARO66" s="254"/>
      <c r="ARR66" s="252"/>
      <c r="ARS66" s="252"/>
      <c r="ART66" s="252"/>
      <c r="ARU66" s="252"/>
      <c r="ARV66" s="253"/>
      <c r="ARW66" s="253"/>
      <c r="ARX66" s="255"/>
      <c r="ARY66" s="255"/>
      <c r="ARZ66" s="256"/>
      <c r="ASC66" s="251"/>
      <c r="ASD66" s="251"/>
      <c r="ASE66" s="251"/>
      <c r="ASF66" s="251"/>
      <c r="ASG66" s="251"/>
      <c r="ASH66" s="251"/>
      <c r="ASI66" s="252"/>
      <c r="ASJ66" s="253"/>
      <c r="ASO66" s="254"/>
      <c r="ASR66" s="252"/>
      <c r="ASS66" s="252"/>
      <c r="AST66" s="252"/>
      <c r="ASU66" s="252"/>
      <c r="ASV66" s="253"/>
      <c r="ASW66" s="253"/>
      <c r="ASX66" s="255"/>
      <c r="ASY66" s="255"/>
      <c r="ASZ66" s="256"/>
      <c r="ATC66" s="251"/>
      <c r="ATD66" s="251"/>
      <c r="ATE66" s="251"/>
      <c r="ATF66" s="251"/>
      <c r="ATG66" s="251"/>
      <c r="ATH66" s="251"/>
      <c r="ATI66" s="252"/>
      <c r="ATJ66" s="253"/>
      <c r="ATO66" s="254"/>
      <c r="ATR66" s="252"/>
      <c r="ATS66" s="252"/>
      <c r="ATT66" s="252"/>
      <c r="ATU66" s="252"/>
      <c r="ATV66" s="253"/>
      <c r="ATW66" s="253"/>
      <c r="ATX66" s="255"/>
      <c r="ATY66" s="255"/>
      <c r="ATZ66" s="256"/>
      <c r="AUC66" s="251"/>
      <c r="AUD66" s="251"/>
      <c r="AUE66" s="251"/>
      <c r="AUF66" s="251"/>
      <c r="AUG66" s="251"/>
      <c r="AUH66" s="251"/>
      <c r="AUI66" s="252"/>
      <c r="AUJ66" s="253"/>
      <c r="AUO66" s="254"/>
      <c r="AUR66" s="252"/>
      <c r="AUS66" s="252"/>
      <c r="AUT66" s="252"/>
      <c r="AUU66" s="252"/>
      <c r="AUV66" s="253"/>
      <c r="AUW66" s="253"/>
      <c r="AUX66" s="255"/>
      <c r="AUY66" s="255"/>
      <c r="AUZ66" s="256"/>
      <c r="AVC66" s="251"/>
      <c r="AVD66" s="251"/>
      <c r="AVE66" s="251"/>
      <c r="AVF66" s="251"/>
      <c r="AVG66" s="251"/>
      <c r="AVH66" s="251"/>
      <c r="AVI66" s="252"/>
      <c r="AVJ66" s="253"/>
      <c r="AVO66" s="254"/>
      <c r="AVR66" s="252"/>
      <c r="AVS66" s="252"/>
      <c r="AVT66" s="252"/>
      <c r="AVU66" s="252"/>
      <c r="AVV66" s="253"/>
      <c r="AVW66" s="253"/>
      <c r="AVX66" s="255"/>
      <c r="AVY66" s="255"/>
      <c r="AVZ66" s="256"/>
      <c r="AWC66" s="251"/>
      <c r="AWD66" s="251"/>
      <c r="AWE66" s="251"/>
      <c r="AWF66" s="251"/>
      <c r="AWG66" s="251"/>
      <c r="AWH66" s="251"/>
      <c r="AWI66" s="252"/>
      <c r="AWJ66" s="253"/>
      <c r="AWO66" s="254"/>
      <c r="AWR66" s="252"/>
      <c r="AWS66" s="252"/>
      <c r="AWT66" s="252"/>
      <c r="AWU66" s="252"/>
      <c r="AWV66" s="253"/>
      <c r="AWW66" s="253"/>
      <c r="AWX66" s="255"/>
      <c r="AWY66" s="255"/>
      <c r="AWZ66" s="256"/>
      <c r="AXC66" s="251"/>
      <c r="AXD66" s="251"/>
      <c r="AXE66" s="251"/>
      <c r="AXF66" s="251"/>
      <c r="AXG66" s="251"/>
      <c r="AXH66" s="251"/>
      <c r="AXI66" s="252"/>
      <c r="AXJ66" s="253"/>
      <c r="AXO66" s="254"/>
      <c r="AXR66" s="252"/>
      <c r="AXS66" s="252"/>
      <c r="AXT66" s="252"/>
      <c r="AXU66" s="252"/>
      <c r="AXV66" s="253"/>
      <c r="AXW66" s="253"/>
      <c r="AXX66" s="255"/>
      <c r="AXY66" s="255"/>
      <c r="AXZ66" s="256"/>
      <c r="AYC66" s="251"/>
      <c r="AYD66" s="251"/>
      <c r="AYE66" s="251"/>
      <c r="AYF66" s="251"/>
      <c r="AYG66" s="251"/>
      <c r="AYH66" s="251"/>
      <c r="AYI66" s="252"/>
      <c r="AYJ66" s="253"/>
      <c r="AYO66" s="254"/>
      <c r="AYR66" s="252"/>
      <c r="AYS66" s="252"/>
      <c r="AYT66" s="252"/>
      <c r="AYU66" s="252"/>
      <c r="AYV66" s="253"/>
      <c r="AYW66" s="253"/>
      <c r="AYX66" s="255"/>
      <c r="AYY66" s="255"/>
      <c r="AYZ66" s="256"/>
      <c r="AZC66" s="251"/>
      <c r="AZD66" s="251"/>
      <c r="AZE66" s="251"/>
      <c r="AZF66" s="251"/>
      <c r="AZG66" s="251"/>
      <c r="AZH66" s="251"/>
      <c r="AZI66" s="252"/>
      <c r="AZJ66" s="253"/>
      <c r="AZO66" s="254"/>
      <c r="AZR66" s="252"/>
      <c r="AZS66" s="252"/>
      <c r="AZT66" s="252"/>
      <c r="AZU66" s="252"/>
      <c r="AZV66" s="253"/>
      <c r="AZW66" s="253"/>
      <c r="AZX66" s="255"/>
      <c r="AZY66" s="255"/>
      <c r="AZZ66" s="256"/>
      <c r="BAC66" s="251"/>
      <c r="BAD66" s="251"/>
      <c r="BAE66" s="251"/>
      <c r="BAF66" s="251"/>
      <c r="BAG66" s="251"/>
      <c r="BAH66" s="251"/>
      <c r="BAI66" s="252"/>
      <c r="BAJ66" s="253"/>
      <c r="BAO66" s="254"/>
      <c r="BAR66" s="252"/>
      <c r="BAS66" s="252"/>
      <c r="BAT66" s="252"/>
      <c r="BAU66" s="252"/>
      <c r="BAV66" s="253"/>
      <c r="BAW66" s="253"/>
      <c r="BAX66" s="255"/>
      <c r="BAY66" s="255"/>
      <c r="BAZ66" s="256"/>
      <c r="BBC66" s="251"/>
      <c r="BBD66" s="251"/>
      <c r="BBE66" s="251"/>
      <c r="BBF66" s="251"/>
      <c r="BBG66" s="251"/>
      <c r="BBH66" s="251"/>
      <c r="BBI66" s="252"/>
      <c r="BBJ66" s="253"/>
      <c r="BBO66" s="254"/>
      <c r="BBR66" s="252"/>
      <c r="BBS66" s="252"/>
      <c r="BBT66" s="252"/>
      <c r="BBU66" s="252"/>
      <c r="BBV66" s="253"/>
      <c r="BBW66" s="253"/>
      <c r="BBX66" s="255"/>
      <c r="BBY66" s="255"/>
      <c r="BBZ66" s="256"/>
      <c r="BCC66" s="251"/>
      <c r="BCD66" s="251"/>
      <c r="BCE66" s="251"/>
      <c r="BCF66" s="251"/>
      <c r="BCG66" s="251"/>
      <c r="BCH66" s="251"/>
      <c r="BCI66" s="252"/>
      <c r="BCJ66" s="253"/>
      <c r="BCO66" s="254"/>
      <c r="BCR66" s="252"/>
      <c r="BCS66" s="252"/>
      <c r="BCT66" s="252"/>
      <c r="BCU66" s="252"/>
      <c r="BCV66" s="253"/>
      <c r="BCW66" s="253"/>
      <c r="BCX66" s="255"/>
      <c r="BCY66" s="255"/>
      <c r="BCZ66" s="256"/>
      <c r="BDC66" s="251"/>
      <c r="BDD66" s="251"/>
      <c r="BDE66" s="251"/>
      <c r="BDF66" s="251"/>
      <c r="BDG66" s="251"/>
      <c r="BDH66" s="251"/>
      <c r="BDI66" s="252"/>
      <c r="BDJ66" s="253"/>
      <c r="BDO66" s="254"/>
      <c r="BDR66" s="252"/>
      <c r="BDS66" s="252"/>
      <c r="BDT66" s="252"/>
      <c r="BDU66" s="252"/>
      <c r="BDV66" s="253"/>
      <c r="BDW66" s="253"/>
      <c r="BDX66" s="255"/>
      <c r="BDY66" s="255"/>
      <c r="BDZ66" s="256"/>
      <c r="BEC66" s="251"/>
      <c r="BED66" s="251"/>
      <c r="BEE66" s="251"/>
      <c r="BEF66" s="251"/>
      <c r="BEG66" s="251"/>
      <c r="BEH66" s="251"/>
      <c r="BEI66" s="252"/>
      <c r="BEJ66" s="253"/>
      <c r="BEO66" s="254"/>
      <c r="BER66" s="252"/>
      <c r="BES66" s="252"/>
      <c r="BET66" s="252"/>
      <c r="BEU66" s="252"/>
      <c r="BEV66" s="253"/>
      <c r="BEW66" s="253"/>
      <c r="BEX66" s="255"/>
      <c r="BEY66" s="255"/>
      <c r="BEZ66" s="256"/>
      <c r="BFC66" s="251"/>
      <c r="BFD66" s="251"/>
      <c r="BFE66" s="251"/>
      <c r="BFF66" s="251"/>
      <c r="BFG66" s="251"/>
      <c r="BFH66" s="251"/>
      <c r="BFI66" s="252"/>
      <c r="BFJ66" s="253"/>
      <c r="BFO66" s="254"/>
      <c r="BFR66" s="252"/>
      <c r="BFS66" s="252"/>
      <c r="BFT66" s="252"/>
      <c r="BFU66" s="252"/>
      <c r="BFV66" s="253"/>
      <c r="BFW66" s="253"/>
      <c r="BFX66" s="255"/>
      <c r="BFY66" s="255"/>
      <c r="BFZ66" s="256"/>
      <c r="BGC66" s="251"/>
      <c r="BGD66" s="251"/>
      <c r="BGE66" s="251"/>
      <c r="BGF66" s="251"/>
      <c r="BGG66" s="251"/>
      <c r="BGH66" s="251"/>
      <c r="BGI66" s="252"/>
      <c r="BGJ66" s="253"/>
      <c r="BGO66" s="254"/>
      <c r="BGR66" s="252"/>
      <c r="BGS66" s="252"/>
      <c r="BGT66" s="252"/>
      <c r="BGU66" s="252"/>
      <c r="BGV66" s="253"/>
      <c r="BGW66" s="253"/>
      <c r="BGX66" s="255"/>
      <c r="BGY66" s="255"/>
      <c r="BGZ66" s="256"/>
      <c r="BHC66" s="251"/>
      <c r="BHD66" s="251"/>
      <c r="BHE66" s="251"/>
      <c r="BHF66" s="251"/>
      <c r="BHG66" s="251"/>
      <c r="BHH66" s="251"/>
      <c r="BHI66" s="252"/>
      <c r="BHJ66" s="253"/>
      <c r="BHO66" s="254"/>
      <c r="BHR66" s="252"/>
      <c r="BHS66" s="252"/>
      <c r="BHT66" s="252"/>
      <c r="BHU66" s="252"/>
      <c r="BHV66" s="253"/>
      <c r="BHW66" s="253"/>
      <c r="BHX66" s="255"/>
      <c r="BHY66" s="255"/>
      <c r="BHZ66" s="256"/>
      <c r="BIC66" s="251"/>
      <c r="BID66" s="251"/>
      <c r="BIE66" s="251"/>
      <c r="BIF66" s="251"/>
      <c r="BIG66" s="251"/>
      <c r="BIH66" s="251"/>
      <c r="BII66" s="252"/>
      <c r="BIJ66" s="253"/>
      <c r="BIO66" s="254"/>
      <c r="BIR66" s="252"/>
      <c r="BIS66" s="252"/>
      <c r="BIT66" s="252"/>
      <c r="BIU66" s="252"/>
      <c r="BIV66" s="253"/>
      <c r="BIW66" s="253"/>
      <c r="BIX66" s="255"/>
      <c r="BIY66" s="255"/>
      <c r="BIZ66" s="256"/>
      <c r="BJC66" s="251"/>
      <c r="BJD66" s="251"/>
      <c r="BJE66" s="251"/>
      <c r="BJF66" s="251"/>
      <c r="BJG66" s="251"/>
      <c r="BJH66" s="251"/>
      <c r="BJI66" s="252"/>
      <c r="BJJ66" s="253"/>
      <c r="BJO66" s="254"/>
      <c r="BJR66" s="252"/>
      <c r="BJS66" s="252"/>
      <c r="BJT66" s="252"/>
      <c r="BJU66" s="252"/>
      <c r="BJV66" s="253"/>
      <c r="BJW66" s="253"/>
      <c r="BJX66" s="255"/>
      <c r="BJY66" s="255"/>
      <c r="BJZ66" s="256"/>
      <c r="BKC66" s="251"/>
      <c r="BKD66" s="251"/>
      <c r="BKE66" s="251"/>
      <c r="BKF66" s="251"/>
      <c r="BKG66" s="251"/>
      <c r="BKH66" s="251"/>
      <c r="BKI66" s="252"/>
      <c r="BKJ66" s="253"/>
      <c r="BKO66" s="254"/>
      <c r="BKR66" s="252"/>
      <c r="BKS66" s="252"/>
      <c r="BKT66" s="252"/>
      <c r="BKU66" s="252"/>
      <c r="BKV66" s="253"/>
      <c r="BKW66" s="253"/>
      <c r="BKX66" s="255"/>
      <c r="BKY66" s="255"/>
      <c r="BKZ66" s="256"/>
      <c r="BLC66" s="251"/>
      <c r="BLD66" s="251"/>
      <c r="BLE66" s="251"/>
      <c r="BLF66" s="251"/>
      <c r="BLG66" s="251"/>
      <c r="BLH66" s="251"/>
      <c r="BLI66" s="252"/>
      <c r="BLJ66" s="253"/>
      <c r="BLO66" s="254"/>
      <c r="BLR66" s="252"/>
      <c r="BLS66" s="252"/>
      <c r="BLT66" s="252"/>
      <c r="BLU66" s="252"/>
      <c r="BLV66" s="253"/>
      <c r="BLW66" s="253"/>
      <c r="BLX66" s="255"/>
      <c r="BLY66" s="255"/>
      <c r="BLZ66" s="256"/>
      <c r="BMC66" s="251"/>
      <c r="BMD66" s="251"/>
      <c r="BME66" s="251"/>
      <c r="BMF66" s="251"/>
      <c r="BMG66" s="251"/>
      <c r="BMH66" s="251"/>
      <c r="BMI66" s="252"/>
      <c r="BMJ66" s="253"/>
      <c r="BMO66" s="254"/>
      <c r="BMR66" s="252"/>
      <c r="BMS66" s="252"/>
      <c r="BMT66" s="252"/>
      <c r="BMU66" s="252"/>
      <c r="BMV66" s="253"/>
      <c r="BMW66" s="253"/>
      <c r="BMX66" s="255"/>
      <c r="BMY66" s="255"/>
      <c r="BMZ66" s="256"/>
      <c r="BNC66" s="251"/>
      <c r="BND66" s="251"/>
      <c r="BNE66" s="251"/>
      <c r="BNF66" s="251"/>
      <c r="BNG66" s="251"/>
      <c r="BNH66" s="251"/>
      <c r="BNI66" s="252"/>
      <c r="BNJ66" s="253"/>
      <c r="BNO66" s="254"/>
      <c r="BNR66" s="252"/>
      <c r="BNS66" s="252"/>
      <c r="BNT66" s="252"/>
      <c r="BNU66" s="252"/>
      <c r="BNV66" s="253"/>
      <c r="BNW66" s="253"/>
      <c r="BNX66" s="255"/>
      <c r="BNY66" s="255"/>
      <c r="BNZ66" s="256"/>
      <c r="BOC66" s="251"/>
      <c r="BOD66" s="251"/>
      <c r="BOE66" s="251"/>
      <c r="BOF66" s="251"/>
      <c r="BOG66" s="251"/>
      <c r="BOH66" s="251"/>
      <c r="BOI66" s="252"/>
      <c r="BOJ66" s="253"/>
      <c r="BOO66" s="254"/>
      <c r="BOR66" s="252"/>
      <c r="BOS66" s="252"/>
      <c r="BOT66" s="252"/>
      <c r="BOU66" s="252"/>
      <c r="BOV66" s="253"/>
      <c r="BOW66" s="253"/>
      <c r="BOX66" s="255"/>
      <c r="BOY66" s="255"/>
      <c r="BOZ66" s="256"/>
      <c r="BPC66" s="251"/>
      <c r="BPD66" s="251"/>
      <c r="BPE66" s="251"/>
      <c r="BPF66" s="251"/>
      <c r="BPG66" s="251"/>
      <c r="BPH66" s="251"/>
      <c r="BPI66" s="252"/>
      <c r="BPJ66" s="253"/>
      <c r="BPO66" s="254"/>
      <c r="BPR66" s="252"/>
      <c r="BPS66" s="252"/>
      <c r="BPT66" s="252"/>
      <c r="BPU66" s="252"/>
      <c r="BPV66" s="253"/>
      <c r="BPW66" s="253"/>
      <c r="BPX66" s="255"/>
      <c r="BPY66" s="255"/>
      <c r="BPZ66" s="256"/>
      <c r="BQC66" s="251"/>
      <c r="BQD66" s="251"/>
      <c r="BQE66" s="251"/>
      <c r="BQF66" s="251"/>
      <c r="BQG66" s="251"/>
      <c r="BQH66" s="251"/>
      <c r="BQI66" s="252"/>
      <c r="BQJ66" s="253"/>
      <c r="BQO66" s="254"/>
      <c r="BQR66" s="252"/>
      <c r="BQS66" s="252"/>
      <c r="BQT66" s="252"/>
      <c r="BQU66" s="252"/>
      <c r="BQV66" s="253"/>
      <c r="BQW66" s="253"/>
      <c r="BQX66" s="255"/>
      <c r="BQY66" s="255"/>
      <c r="BQZ66" s="256"/>
      <c r="BRC66" s="251"/>
      <c r="BRD66" s="251"/>
      <c r="BRE66" s="251"/>
      <c r="BRF66" s="251"/>
      <c r="BRG66" s="251"/>
      <c r="BRH66" s="251"/>
      <c r="BRI66" s="252"/>
      <c r="BRJ66" s="253"/>
      <c r="BRO66" s="254"/>
      <c r="BRR66" s="252"/>
      <c r="BRS66" s="252"/>
      <c r="BRT66" s="252"/>
      <c r="BRU66" s="252"/>
      <c r="BRV66" s="253"/>
      <c r="BRW66" s="253"/>
      <c r="BRX66" s="255"/>
      <c r="BRY66" s="255"/>
      <c r="BRZ66" s="256"/>
      <c r="BSC66" s="251"/>
      <c r="BSD66" s="251"/>
      <c r="BSE66" s="251"/>
      <c r="BSF66" s="251"/>
      <c r="BSG66" s="251"/>
      <c r="BSH66" s="251"/>
      <c r="BSI66" s="252"/>
      <c r="BSJ66" s="253"/>
      <c r="BSO66" s="254"/>
      <c r="BSR66" s="252"/>
      <c r="BSS66" s="252"/>
      <c r="BST66" s="252"/>
      <c r="BSU66" s="252"/>
      <c r="BSV66" s="253"/>
      <c r="BSW66" s="253"/>
      <c r="BSX66" s="255"/>
      <c r="BSY66" s="255"/>
      <c r="BSZ66" s="256"/>
      <c r="BTC66" s="251"/>
      <c r="BTD66" s="251"/>
      <c r="BTE66" s="251"/>
      <c r="BTF66" s="251"/>
      <c r="BTG66" s="251"/>
      <c r="BTH66" s="251"/>
      <c r="BTI66" s="252"/>
      <c r="BTJ66" s="253"/>
      <c r="BTO66" s="254"/>
      <c r="BTR66" s="252"/>
      <c r="BTS66" s="252"/>
      <c r="BTT66" s="252"/>
      <c r="BTU66" s="252"/>
      <c r="BTV66" s="253"/>
      <c r="BTW66" s="253"/>
      <c r="BTX66" s="255"/>
      <c r="BTY66" s="255"/>
      <c r="BTZ66" s="256"/>
      <c r="BUC66" s="251"/>
      <c r="BUD66" s="251"/>
      <c r="BUE66" s="251"/>
      <c r="BUF66" s="251"/>
      <c r="BUG66" s="251"/>
      <c r="BUH66" s="251"/>
      <c r="BUI66" s="252"/>
      <c r="BUJ66" s="253"/>
      <c r="BUO66" s="254"/>
      <c r="BUR66" s="252"/>
      <c r="BUS66" s="252"/>
      <c r="BUT66" s="252"/>
      <c r="BUU66" s="252"/>
      <c r="BUV66" s="253"/>
      <c r="BUW66" s="253"/>
      <c r="BUX66" s="255"/>
      <c r="BUY66" s="255"/>
      <c r="BUZ66" s="256"/>
      <c r="BVC66" s="251"/>
      <c r="BVD66" s="251"/>
      <c r="BVE66" s="251"/>
      <c r="BVF66" s="251"/>
      <c r="BVG66" s="251"/>
      <c r="BVH66" s="251"/>
      <c r="BVI66" s="252"/>
      <c r="BVJ66" s="253"/>
      <c r="BVO66" s="254"/>
      <c r="BVR66" s="252"/>
      <c r="BVS66" s="252"/>
      <c r="BVT66" s="252"/>
      <c r="BVU66" s="252"/>
      <c r="BVV66" s="253"/>
      <c r="BVW66" s="253"/>
      <c r="BVX66" s="255"/>
      <c r="BVY66" s="255"/>
      <c r="BVZ66" s="256"/>
      <c r="BWC66" s="251"/>
      <c r="BWD66" s="251"/>
      <c r="BWE66" s="251"/>
      <c r="BWF66" s="251"/>
      <c r="BWG66" s="251"/>
      <c r="BWH66" s="251"/>
      <c r="BWI66" s="252"/>
      <c r="BWJ66" s="253"/>
      <c r="BWO66" s="254"/>
      <c r="BWR66" s="252"/>
      <c r="BWS66" s="252"/>
      <c r="BWT66" s="252"/>
      <c r="BWU66" s="252"/>
      <c r="BWV66" s="253"/>
      <c r="BWW66" s="253"/>
      <c r="BWX66" s="255"/>
      <c r="BWY66" s="255"/>
      <c r="BWZ66" s="256"/>
      <c r="BXC66" s="251"/>
      <c r="BXD66" s="251"/>
      <c r="BXE66" s="251"/>
      <c r="BXF66" s="251"/>
      <c r="BXG66" s="251"/>
      <c r="BXH66" s="251"/>
      <c r="BXI66" s="252"/>
      <c r="BXJ66" s="253"/>
      <c r="BXO66" s="254"/>
      <c r="BXR66" s="252"/>
      <c r="BXS66" s="252"/>
      <c r="BXT66" s="252"/>
      <c r="BXU66" s="252"/>
      <c r="BXV66" s="253"/>
      <c r="BXW66" s="253"/>
      <c r="BXX66" s="255"/>
      <c r="BXY66" s="255"/>
      <c r="BXZ66" s="256"/>
      <c r="BYC66" s="251"/>
      <c r="BYD66" s="251"/>
      <c r="BYE66" s="251"/>
      <c r="BYF66" s="251"/>
      <c r="BYG66" s="251"/>
      <c r="BYH66" s="251"/>
      <c r="BYI66" s="252"/>
      <c r="BYJ66" s="253"/>
      <c r="BYO66" s="254"/>
      <c r="BYR66" s="252"/>
      <c r="BYS66" s="252"/>
      <c r="BYT66" s="252"/>
      <c r="BYU66" s="252"/>
      <c r="BYV66" s="253"/>
      <c r="BYW66" s="253"/>
      <c r="BYX66" s="255"/>
      <c r="BYY66" s="255"/>
      <c r="BYZ66" s="256"/>
      <c r="BZC66" s="251"/>
      <c r="BZD66" s="251"/>
      <c r="BZE66" s="251"/>
      <c r="BZF66" s="251"/>
      <c r="BZG66" s="251"/>
      <c r="BZH66" s="251"/>
      <c r="BZI66" s="252"/>
      <c r="BZJ66" s="253"/>
      <c r="BZO66" s="254"/>
      <c r="BZR66" s="252"/>
      <c r="BZS66" s="252"/>
      <c r="BZT66" s="252"/>
      <c r="BZU66" s="252"/>
      <c r="BZV66" s="253"/>
      <c r="BZW66" s="253"/>
      <c r="BZX66" s="255"/>
      <c r="BZY66" s="255"/>
      <c r="BZZ66" s="256"/>
      <c r="CAC66" s="251"/>
      <c r="CAD66" s="251"/>
      <c r="CAE66" s="251"/>
      <c r="CAF66" s="251"/>
      <c r="CAG66" s="251"/>
      <c r="CAH66" s="251"/>
      <c r="CAI66" s="252"/>
      <c r="CAJ66" s="253"/>
      <c r="CAO66" s="254"/>
      <c r="CAR66" s="252"/>
      <c r="CAS66" s="252"/>
      <c r="CAT66" s="252"/>
      <c r="CAU66" s="252"/>
      <c r="CAV66" s="253"/>
      <c r="CAW66" s="253"/>
      <c r="CAX66" s="255"/>
      <c r="CAY66" s="255"/>
      <c r="CAZ66" s="256"/>
      <c r="CBC66" s="251"/>
      <c r="CBD66" s="251"/>
      <c r="CBE66" s="251"/>
      <c r="CBF66" s="251"/>
      <c r="CBG66" s="251"/>
      <c r="CBH66" s="251"/>
      <c r="CBI66" s="252"/>
      <c r="CBJ66" s="253"/>
      <c r="CBO66" s="254"/>
      <c r="CBR66" s="252"/>
      <c r="CBS66" s="252"/>
      <c r="CBT66" s="252"/>
      <c r="CBU66" s="252"/>
      <c r="CBV66" s="253"/>
      <c r="CBW66" s="253"/>
      <c r="CBX66" s="255"/>
      <c r="CBY66" s="255"/>
      <c r="CBZ66" s="256"/>
      <c r="CCC66" s="251"/>
      <c r="CCD66" s="251"/>
      <c r="CCE66" s="251"/>
      <c r="CCF66" s="251"/>
      <c r="CCG66" s="251"/>
      <c r="CCH66" s="251"/>
      <c r="CCI66" s="252"/>
      <c r="CCJ66" s="253"/>
      <c r="CCO66" s="254"/>
      <c r="CCR66" s="252"/>
      <c r="CCS66" s="252"/>
      <c r="CCT66" s="252"/>
      <c r="CCU66" s="252"/>
      <c r="CCV66" s="253"/>
      <c r="CCW66" s="253"/>
      <c r="CCX66" s="255"/>
      <c r="CCY66" s="255"/>
      <c r="CCZ66" s="256"/>
      <c r="CDC66" s="251"/>
      <c r="CDD66" s="251"/>
      <c r="CDE66" s="251"/>
      <c r="CDF66" s="251"/>
      <c r="CDG66" s="251"/>
      <c r="CDH66" s="251"/>
      <c r="CDI66" s="252"/>
      <c r="CDJ66" s="253"/>
      <c r="CDO66" s="254"/>
      <c r="CDR66" s="252"/>
      <c r="CDS66" s="252"/>
      <c r="CDT66" s="252"/>
      <c r="CDU66" s="252"/>
      <c r="CDV66" s="253"/>
      <c r="CDW66" s="253"/>
      <c r="CDX66" s="255"/>
      <c r="CDY66" s="255"/>
      <c r="CDZ66" s="256"/>
      <c r="CEC66" s="251"/>
      <c r="CED66" s="251"/>
      <c r="CEE66" s="251"/>
      <c r="CEF66" s="251"/>
      <c r="CEG66" s="251"/>
      <c r="CEH66" s="251"/>
      <c r="CEI66" s="252"/>
      <c r="CEJ66" s="253"/>
      <c r="CEO66" s="254"/>
      <c r="CER66" s="252"/>
      <c r="CES66" s="252"/>
      <c r="CET66" s="252"/>
      <c r="CEU66" s="252"/>
      <c r="CEV66" s="253"/>
      <c r="CEW66" s="253"/>
      <c r="CEX66" s="255"/>
      <c r="CEY66" s="255"/>
      <c r="CEZ66" s="256"/>
      <c r="CFC66" s="251"/>
      <c r="CFD66" s="251"/>
      <c r="CFE66" s="251"/>
      <c r="CFF66" s="251"/>
      <c r="CFG66" s="251"/>
      <c r="CFH66" s="251"/>
      <c r="CFI66" s="252"/>
      <c r="CFJ66" s="253"/>
      <c r="CFO66" s="254"/>
      <c r="CFR66" s="252"/>
      <c r="CFS66" s="252"/>
      <c r="CFT66" s="252"/>
      <c r="CFU66" s="252"/>
      <c r="CFV66" s="253"/>
      <c r="CFW66" s="253"/>
      <c r="CFX66" s="255"/>
      <c r="CFY66" s="255"/>
      <c r="CFZ66" s="256"/>
      <c r="CGC66" s="251"/>
      <c r="CGD66" s="251"/>
      <c r="CGE66" s="251"/>
      <c r="CGF66" s="251"/>
      <c r="CGG66" s="251"/>
      <c r="CGH66" s="251"/>
      <c r="CGI66" s="252"/>
      <c r="CGJ66" s="253"/>
      <c r="CGO66" s="254"/>
      <c r="CGR66" s="252"/>
      <c r="CGS66" s="252"/>
      <c r="CGT66" s="252"/>
      <c r="CGU66" s="252"/>
      <c r="CGV66" s="253"/>
      <c r="CGW66" s="253"/>
      <c r="CGX66" s="255"/>
      <c r="CGY66" s="255"/>
      <c r="CGZ66" s="256"/>
      <c r="CHC66" s="251"/>
      <c r="CHD66" s="251"/>
      <c r="CHE66" s="251"/>
      <c r="CHF66" s="251"/>
      <c r="CHG66" s="251"/>
      <c r="CHH66" s="251"/>
      <c r="CHI66" s="252"/>
      <c r="CHJ66" s="253"/>
      <c r="CHO66" s="254"/>
      <c r="CHR66" s="252"/>
      <c r="CHS66" s="252"/>
      <c r="CHT66" s="252"/>
      <c r="CHU66" s="252"/>
      <c r="CHV66" s="253"/>
      <c r="CHW66" s="253"/>
      <c r="CHX66" s="255"/>
      <c r="CHY66" s="255"/>
      <c r="CHZ66" s="256"/>
      <c r="CIC66" s="251"/>
      <c r="CID66" s="251"/>
      <c r="CIE66" s="251"/>
      <c r="CIF66" s="251"/>
      <c r="CIG66" s="251"/>
      <c r="CIH66" s="251"/>
      <c r="CII66" s="252"/>
      <c r="CIJ66" s="253"/>
      <c r="CIO66" s="254"/>
      <c r="CIR66" s="252"/>
      <c r="CIS66" s="252"/>
      <c r="CIT66" s="252"/>
      <c r="CIU66" s="252"/>
      <c r="CIV66" s="253"/>
      <c r="CIW66" s="253"/>
      <c r="CIX66" s="255"/>
      <c r="CIY66" s="255"/>
      <c r="CIZ66" s="256"/>
      <c r="CJC66" s="251"/>
      <c r="CJD66" s="251"/>
      <c r="CJE66" s="251"/>
      <c r="CJF66" s="251"/>
      <c r="CJG66" s="251"/>
      <c r="CJH66" s="251"/>
      <c r="CJI66" s="252"/>
      <c r="CJJ66" s="253"/>
      <c r="CJO66" s="254"/>
      <c r="CJR66" s="252"/>
      <c r="CJS66" s="252"/>
      <c r="CJT66" s="252"/>
      <c r="CJU66" s="252"/>
      <c r="CJV66" s="253"/>
      <c r="CJW66" s="253"/>
      <c r="CJX66" s="255"/>
      <c r="CJY66" s="255"/>
      <c r="CJZ66" s="256"/>
      <c r="CKC66" s="251"/>
      <c r="CKD66" s="251"/>
      <c r="CKE66" s="251"/>
      <c r="CKF66" s="251"/>
      <c r="CKG66" s="251"/>
      <c r="CKH66" s="251"/>
      <c r="CKI66" s="252"/>
      <c r="CKJ66" s="253"/>
      <c r="CKO66" s="254"/>
      <c r="CKR66" s="252"/>
      <c r="CKS66" s="252"/>
      <c r="CKT66" s="252"/>
      <c r="CKU66" s="252"/>
      <c r="CKV66" s="253"/>
      <c r="CKW66" s="253"/>
      <c r="CKX66" s="255"/>
      <c r="CKY66" s="255"/>
      <c r="CKZ66" s="256"/>
      <c r="CLC66" s="251"/>
      <c r="CLD66" s="251"/>
      <c r="CLE66" s="251"/>
      <c r="CLF66" s="251"/>
      <c r="CLG66" s="251"/>
      <c r="CLH66" s="251"/>
      <c r="CLI66" s="252"/>
      <c r="CLJ66" s="253"/>
      <c r="CLO66" s="254"/>
      <c r="CLR66" s="252"/>
      <c r="CLS66" s="252"/>
      <c r="CLT66" s="252"/>
      <c r="CLU66" s="252"/>
      <c r="CLV66" s="253"/>
      <c r="CLW66" s="253"/>
      <c r="CLX66" s="255"/>
      <c r="CLY66" s="255"/>
      <c r="CLZ66" s="256"/>
      <c r="CMC66" s="251"/>
      <c r="CMD66" s="251"/>
      <c r="CME66" s="251"/>
      <c r="CMF66" s="251"/>
      <c r="CMG66" s="251"/>
      <c r="CMH66" s="251"/>
      <c r="CMI66" s="252"/>
      <c r="CMJ66" s="253"/>
      <c r="CMO66" s="254"/>
      <c r="CMR66" s="252"/>
      <c r="CMS66" s="252"/>
      <c r="CMT66" s="252"/>
      <c r="CMU66" s="252"/>
      <c r="CMV66" s="253"/>
      <c r="CMW66" s="253"/>
      <c r="CMX66" s="255"/>
      <c r="CMY66" s="255"/>
      <c r="CMZ66" s="256"/>
      <c r="CNC66" s="251"/>
      <c r="CND66" s="251"/>
      <c r="CNE66" s="251"/>
      <c r="CNF66" s="251"/>
      <c r="CNG66" s="251"/>
      <c r="CNH66" s="251"/>
      <c r="CNI66" s="252"/>
      <c r="CNJ66" s="253"/>
      <c r="CNO66" s="254"/>
      <c r="CNR66" s="252"/>
      <c r="CNS66" s="252"/>
      <c r="CNT66" s="252"/>
      <c r="CNU66" s="252"/>
      <c r="CNV66" s="253"/>
      <c r="CNW66" s="253"/>
      <c r="CNX66" s="255"/>
      <c r="CNY66" s="255"/>
      <c r="CNZ66" s="256"/>
      <c r="COC66" s="251"/>
      <c r="COD66" s="251"/>
      <c r="COE66" s="251"/>
      <c r="COF66" s="251"/>
      <c r="COG66" s="251"/>
      <c r="COH66" s="251"/>
      <c r="COI66" s="252"/>
      <c r="COJ66" s="253"/>
      <c r="COO66" s="254"/>
      <c r="COR66" s="252"/>
      <c r="COS66" s="252"/>
      <c r="COT66" s="252"/>
      <c r="COU66" s="252"/>
      <c r="COV66" s="253"/>
      <c r="COW66" s="253"/>
      <c r="COX66" s="255"/>
      <c r="COY66" s="255"/>
      <c r="COZ66" s="256"/>
      <c r="CPC66" s="251"/>
      <c r="CPD66" s="251"/>
      <c r="CPE66" s="251"/>
      <c r="CPF66" s="251"/>
      <c r="CPG66" s="251"/>
      <c r="CPH66" s="251"/>
      <c r="CPI66" s="252"/>
      <c r="CPJ66" s="253"/>
      <c r="CPO66" s="254"/>
      <c r="CPR66" s="252"/>
      <c r="CPS66" s="252"/>
      <c r="CPT66" s="252"/>
      <c r="CPU66" s="252"/>
      <c r="CPV66" s="253"/>
      <c r="CPW66" s="253"/>
      <c r="CPX66" s="255"/>
      <c r="CPY66" s="255"/>
      <c r="CPZ66" s="256"/>
      <c r="CQC66" s="251"/>
      <c r="CQD66" s="251"/>
      <c r="CQE66" s="251"/>
      <c r="CQF66" s="251"/>
      <c r="CQG66" s="251"/>
      <c r="CQH66" s="251"/>
      <c r="CQI66" s="252"/>
      <c r="CQJ66" s="253"/>
      <c r="CQO66" s="254"/>
      <c r="CQR66" s="252"/>
      <c r="CQS66" s="252"/>
      <c r="CQT66" s="252"/>
      <c r="CQU66" s="252"/>
      <c r="CQV66" s="253"/>
      <c r="CQW66" s="253"/>
      <c r="CQX66" s="255"/>
      <c r="CQY66" s="255"/>
      <c r="CQZ66" s="256"/>
      <c r="CRC66" s="251"/>
      <c r="CRD66" s="251"/>
      <c r="CRE66" s="251"/>
      <c r="CRF66" s="251"/>
      <c r="CRG66" s="251"/>
      <c r="CRH66" s="251"/>
      <c r="CRI66" s="252"/>
      <c r="CRJ66" s="253"/>
      <c r="CRO66" s="254"/>
      <c r="CRR66" s="252"/>
      <c r="CRS66" s="252"/>
      <c r="CRT66" s="252"/>
      <c r="CRU66" s="252"/>
      <c r="CRV66" s="253"/>
      <c r="CRW66" s="253"/>
      <c r="CRX66" s="255"/>
      <c r="CRY66" s="255"/>
      <c r="CRZ66" s="256"/>
      <c r="CSC66" s="251"/>
      <c r="CSD66" s="251"/>
      <c r="CSE66" s="251"/>
      <c r="CSF66" s="251"/>
      <c r="CSG66" s="251"/>
      <c r="CSH66" s="251"/>
      <c r="CSI66" s="252"/>
      <c r="CSJ66" s="253"/>
      <c r="CSO66" s="254"/>
      <c r="CSR66" s="252"/>
      <c r="CSS66" s="252"/>
      <c r="CST66" s="252"/>
      <c r="CSU66" s="252"/>
      <c r="CSV66" s="253"/>
      <c r="CSW66" s="253"/>
      <c r="CSX66" s="255"/>
      <c r="CSY66" s="255"/>
      <c r="CSZ66" s="256"/>
      <c r="CTC66" s="251"/>
      <c r="CTD66" s="251"/>
      <c r="CTE66" s="251"/>
      <c r="CTF66" s="251"/>
      <c r="CTG66" s="251"/>
      <c r="CTH66" s="251"/>
      <c r="CTI66" s="252"/>
      <c r="CTJ66" s="253"/>
      <c r="CTO66" s="254"/>
      <c r="CTR66" s="252"/>
      <c r="CTS66" s="252"/>
      <c r="CTT66" s="252"/>
      <c r="CTU66" s="252"/>
      <c r="CTV66" s="253"/>
      <c r="CTW66" s="253"/>
      <c r="CTX66" s="255"/>
      <c r="CTY66" s="255"/>
      <c r="CTZ66" s="256"/>
      <c r="CUC66" s="251"/>
      <c r="CUD66" s="251"/>
      <c r="CUE66" s="251"/>
      <c r="CUF66" s="251"/>
      <c r="CUG66" s="251"/>
      <c r="CUH66" s="251"/>
      <c r="CUI66" s="252"/>
      <c r="CUJ66" s="253"/>
      <c r="CUO66" s="254"/>
      <c r="CUR66" s="252"/>
      <c r="CUS66" s="252"/>
      <c r="CUT66" s="252"/>
      <c r="CUU66" s="252"/>
      <c r="CUV66" s="253"/>
      <c r="CUW66" s="253"/>
      <c r="CUX66" s="255"/>
      <c r="CUY66" s="255"/>
      <c r="CUZ66" s="256"/>
      <c r="CVC66" s="251"/>
      <c r="CVD66" s="251"/>
      <c r="CVE66" s="251"/>
      <c r="CVF66" s="251"/>
      <c r="CVG66" s="251"/>
      <c r="CVH66" s="251"/>
      <c r="CVI66" s="252"/>
      <c r="CVJ66" s="253"/>
      <c r="CVO66" s="254"/>
      <c r="CVR66" s="252"/>
      <c r="CVS66" s="252"/>
      <c r="CVT66" s="252"/>
      <c r="CVU66" s="252"/>
      <c r="CVV66" s="253"/>
      <c r="CVW66" s="253"/>
      <c r="CVX66" s="255"/>
      <c r="CVY66" s="255"/>
      <c r="CVZ66" s="256"/>
      <c r="CWC66" s="251"/>
      <c r="CWD66" s="251"/>
      <c r="CWE66" s="251"/>
      <c r="CWF66" s="251"/>
      <c r="CWG66" s="251"/>
      <c r="CWH66" s="251"/>
      <c r="CWI66" s="252"/>
      <c r="CWJ66" s="253"/>
      <c r="CWO66" s="254"/>
      <c r="CWR66" s="252"/>
      <c r="CWS66" s="252"/>
      <c r="CWT66" s="252"/>
      <c r="CWU66" s="252"/>
      <c r="CWV66" s="253"/>
      <c r="CWW66" s="253"/>
      <c r="CWX66" s="255"/>
      <c r="CWY66" s="255"/>
      <c r="CWZ66" s="256"/>
      <c r="CXC66" s="251"/>
      <c r="CXD66" s="251"/>
      <c r="CXE66" s="251"/>
      <c r="CXF66" s="251"/>
      <c r="CXG66" s="251"/>
      <c r="CXH66" s="251"/>
      <c r="CXI66" s="252"/>
      <c r="CXJ66" s="253"/>
      <c r="CXO66" s="254"/>
      <c r="CXR66" s="252"/>
      <c r="CXS66" s="252"/>
      <c r="CXT66" s="252"/>
      <c r="CXU66" s="252"/>
      <c r="CXV66" s="253"/>
      <c r="CXW66" s="253"/>
      <c r="CXX66" s="255"/>
      <c r="CXY66" s="255"/>
      <c r="CXZ66" s="256"/>
      <c r="CYC66" s="251"/>
      <c r="CYD66" s="251"/>
      <c r="CYE66" s="251"/>
      <c r="CYF66" s="251"/>
      <c r="CYG66" s="251"/>
      <c r="CYH66" s="251"/>
      <c r="CYI66" s="252"/>
      <c r="CYJ66" s="253"/>
      <c r="CYO66" s="254"/>
      <c r="CYR66" s="252"/>
      <c r="CYS66" s="252"/>
      <c r="CYT66" s="252"/>
      <c r="CYU66" s="252"/>
      <c r="CYV66" s="253"/>
      <c r="CYW66" s="253"/>
      <c r="CYX66" s="255"/>
      <c r="CYY66" s="255"/>
      <c r="CYZ66" s="256"/>
      <c r="CZC66" s="251"/>
      <c r="CZD66" s="251"/>
      <c r="CZE66" s="251"/>
      <c r="CZF66" s="251"/>
      <c r="CZG66" s="251"/>
      <c r="CZH66" s="251"/>
      <c r="CZI66" s="252"/>
      <c r="CZJ66" s="253"/>
      <c r="CZO66" s="254"/>
      <c r="CZR66" s="252"/>
      <c r="CZS66" s="252"/>
      <c r="CZT66" s="252"/>
      <c r="CZU66" s="252"/>
      <c r="CZV66" s="253"/>
      <c r="CZW66" s="253"/>
      <c r="CZX66" s="255"/>
      <c r="CZY66" s="255"/>
      <c r="CZZ66" s="256"/>
      <c r="DAC66" s="251"/>
      <c r="DAD66" s="251"/>
      <c r="DAE66" s="251"/>
      <c r="DAF66" s="251"/>
      <c r="DAG66" s="251"/>
      <c r="DAH66" s="251"/>
      <c r="DAI66" s="252"/>
      <c r="DAJ66" s="253"/>
      <c r="DAO66" s="254"/>
      <c r="DAR66" s="252"/>
      <c r="DAS66" s="252"/>
      <c r="DAT66" s="252"/>
      <c r="DAU66" s="252"/>
      <c r="DAV66" s="253"/>
      <c r="DAW66" s="253"/>
      <c r="DAX66" s="255"/>
      <c r="DAY66" s="255"/>
      <c r="DAZ66" s="256"/>
      <c r="DBC66" s="251"/>
      <c r="DBD66" s="251"/>
      <c r="DBE66" s="251"/>
      <c r="DBF66" s="251"/>
      <c r="DBG66" s="251"/>
      <c r="DBH66" s="251"/>
      <c r="DBI66" s="252"/>
      <c r="DBJ66" s="253"/>
      <c r="DBO66" s="254"/>
      <c r="DBR66" s="252"/>
      <c r="DBS66" s="252"/>
      <c r="DBT66" s="252"/>
      <c r="DBU66" s="252"/>
      <c r="DBV66" s="253"/>
      <c r="DBW66" s="253"/>
      <c r="DBX66" s="255"/>
      <c r="DBY66" s="255"/>
      <c r="DBZ66" s="256"/>
      <c r="DCC66" s="251"/>
      <c r="DCD66" s="251"/>
      <c r="DCE66" s="251"/>
      <c r="DCF66" s="251"/>
      <c r="DCG66" s="251"/>
      <c r="DCH66" s="251"/>
      <c r="DCI66" s="252"/>
      <c r="DCJ66" s="253"/>
      <c r="DCO66" s="254"/>
      <c r="DCR66" s="252"/>
      <c r="DCS66" s="252"/>
      <c r="DCT66" s="252"/>
      <c r="DCU66" s="252"/>
      <c r="DCV66" s="253"/>
      <c r="DCW66" s="253"/>
      <c r="DCX66" s="255"/>
      <c r="DCY66" s="255"/>
      <c r="DCZ66" s="256"/>
      <c r="DDC66" s="251"/>
      <c r="DDD66" s="251"/>
      <c r="DDE66" s="251"/>
      <c r="DDF66" s="251"/>
      <c r="DDG66" s="251"/>
      <c r="DDH66" s="251"/>
      <c r="DDI66" s="252"/>
      <c r="DDJ66" s="253"/>
      <c r="DDO66" s="254"/>
      <c r="DDR66" s="252"/>
      <c r="DDS66" s="252"/>
      <c r="DDT66" s="252"/>
      <c r="DDU66" s="252"/>
      <c r="DDV66" s="253"/>
      <c r="DDW66" s="253"/>
      <c r="DDX66" s="255"/>
      <c r="DDY66" s="255"/>
      <c r="DDZ66" s="256"/>
      <c r="DEC66" s="251"/>
      <c r="DED66" s="251"/>
      <c r="DEE66" s="251"/>
      <c r="DEF66" s="251"/>
      <c r="DEG66" s="251"/>
      <c r="DEH66" s="251"/>
      <c r="DEI66" s="252"/>
      <c r="DEJ66" s="253"/>
      <c r="DEO66" s="254"/>
      <c r="DER66" s="252"/>
      <c r="DES66" s="252"/>
      <c r="DET66" s="252"/>
      <c r="DEU66" s="252"/>
      <c r="DEV66" s="253"/>
      <c r="DEW66" s="253"/>
      <c r="DEX66" s="255"/>
      <c r="DEY66" s="255"/>
      <c r="DEZ66" s="256"/>
      <c r="DFC66" s="251"/>
      <c r="DFD66" s="251"/>
      <c r="DFE66" s="251"/>
      <c r="DFF66" s="251"/>
      <c r="DFG66" s="251"/>
      <c r="DFH66" s="251"/>
      <c r="DFI66" s="252"/>
      <c r="DFJ66" s="253"/>
      <c r="DFO66" s="254"/>
      <c r="DFR66" s="252"/>
      <c r="DFS66" s="252"/>
      <c r="DFT66" s="252"/>
      <c r="DFU66" s="252"/>
      <c r="DFV66" s="253"/>
      <c r="DFW66" s="253"/>
      <c r="DFX66" s="255"/>
      <c r="DFY66" s="255"/>
      <c r="DFZ66" s="256"/>
      <c r="DGC66" s="251"/>
      <c r="DGD66" s="251"/>
      <c r="DGE66" s="251"/>
      <c r="DGF66" s="251"/>
      <c r="DGG66" s="251"/>
      <c r="DGH66" s="251"/>
      <c r="DGI66" s="252"/>
      <c r="DGJ66" s="253"/>
      <c r="DGO66" s="254"/>
      <c r="DGR66" s="252"/>
      <c r="DGS66" s="252"/>
      <c r="DGT66" s="252"/>
      <c r="DGU66" s="252"/>
      <c r="DGV66" s="253"/>
      <c r="DGW66" s="253"/>
      <c r="DGX66" s="255"/>
      <c r="DGY66" s="255"/>
      <c r="DGZ66" s="256"/>
      <c r="DHC66" s="251"/>
      <c r="DHD66" s="251"/>
      <c r="DHE66" s="251"/>
      <c r="DHF66" s="251"/>
      <c r="DHG66" s="251"/>
      <c r="DHH66" s="251"/>
      <c r="DHI66" s="252"/>
      <c r="DHJ66" s="253"/>
      <c r="DHO66" s="254"/>
      <c r="DHR66" s="252"/>
      <c r="DHS66" s="252"/>
      <c r="DHT66" s="252"/>
      <c r="DHU66" s="252"/>
      <c r="DHV66" s="253"/>
      <c r="DHW66" s="253"/>
      <c r="DHX66" s="255"/>
      <c r="DHY66" s="255"/>
      <c r="DHZ66" s="256"/>
      <c r="DIC66" s="251"/>
      <c r="DID66" s="251"/>
      <c r="DIE66" s="251"/>
      <c r="DIF66" s="251"/>
      <c r="DIG66" s="251"/>
      <c r="DIH66" s="251"/>
      <c r="DII66" s="252"/>
      <c r="DIJ66" s="253"/>
      <c r="DIO66" s="254"/>
      <c r="DIR66" s="252"/>
      <c r="DIS66" s="252"/>
      <c r="DIT66" s="252"/>
      <c r="DIU66" s="252"/>
      <c r="DIV66" s="253"/>
      <c r="DIW66" s="253"/>
      <c r="DIX66" s="255"/>
      <c r="DIY66" s="255"/>
      <c r="DIZ66" s="256"/>
      <c r="DJC66" s="251"/>
      <c r="DJD66" s="251"/>
      <c r="DJE66" s="251"/>
      <c r="DJF66" s="251"/>
      <c r="DJG66" s="251"/>
      <c r="DJH66" s="251"/>
      <c r="DJI66" s="252"/>
      <c r="DJJ66" s="253"/>
      <c r="DJO66" s="254"/>
      <c r="DJR66" s="252"/>
      <c r="DJS66" s="252"/>
      <c r="DJT66" s="252"/>
      <c r="DJU66" s="252"/>
      <c r="DJV66" s="253"/>
      <c r="DJW66" s="253"/>
      <c r="DJX66" s="255"/>
      <c r="DJY66" s="255"/>
      <c r="DJZ66" s="256"/>
      <c r="DKC66" s="251"/>
      <c r="DKD66" s="251"/>
      <c r="DKE66" s="251"/>
      <c r="DKF66" s="251"/>
      <c r="DKG66" s="251"/>
      <c r="DKH66" s="251"/>
      <c r="DKI66" s="252"/>
      <c r="DKJ66" s="253"/>
      <c r="DKO66" s="254"/>
      <c r="DKR66" s="252"/>
      <c r="DKS66" s="252"/>
      <c r="DKT66" s="252"/>
      <c r="DKU66" s="252"/>
      <c r="DKV66" s="253"/>
      <c r="DKW66" s="253"/>
      <c r="DKX66" s="255"/>
      <c r="DKY66" s="255"/>
      <c r="DKZ66" s="256"/>
      <c r="DLC66" s="251"/>
      <c r="DLD66" s="251"/>
      <c r="DLE66" s="251"/>
      <c r="DLF66" s="251"/>
      <c r="DLG66" s="251"/>
      <c r="DLH66" s="251"/>
      <c r="DLI66" s="252"/>
      <c r="DLJ66" s="253"/>
      <c r="DLO66" s="254"/>
      <c r="DLR66" s="252"/>
      <c r="DLS66" s="252"/>
      <c r="DLT66" s="252"/>
      <c r="DLU66" s="252"/>
      <c r="DLV66" s="253"/>
      <c r="DLW66" s="253"/>
      <c r="DLX66" s="255"/>
      <c r="DLY66" s="255"/>
      <c r="DLZ66" s="256"/>
      <c r="DMC66" s="251"/>
      <c r="DMD66" s="251"/>
      <c r="DME66" s="251"/>
      <c r="DMF66" s="251"/>
      <c r="DMG66" s="251"/>
      <c r="DMH66" s="251"/>
      <c r="DMI66" s="252"/>
      <c r="DMJ66" s="253"/>
      <c r="DMO66" s="254"/>
      <c r="DMR66" s="252"/>
      <c r="DMS66" s="252"/>
      <c r="DMT66" s="252"/>
      <c r="DMU66" s="252"/>
      <c r="DMV66" s="253"/>
      <c r="DMW66" s="253"/>
      <c r="DMX66" s="255"/>
      <c r="DMY66" s="255"/>
      <c r="DMZ66" s="256"/>
      <c r="DNC66" s="251"/>
      <c r="DND66" s="251"/>
      <c r="DNE66" s="251"/>
      <c r="DNF66" s="251"/>
      <c r="DNG66" s="251"/>
      <c r="DNH66" s="251"/>
      <c r="DNI66" s="252"/>
      <c r="DNJ66" s="253"/>
      <c r="DNO66" s="254"/>
      <c r="DNR66" s="252"/>
      <c r="DNS66" s="252"/>
      <c r="DNT66" s="252"/>
      <c r="DNU66" s="252"/>
      <c r="DNV66" s="253"/>
      <c r="DNW66" s="253"/>
      <c r="DNX66" s="255"/>
      <c r="DNY66" s="255"/>
      <c r="DNZ66" s="256"/>
      <c r="DOC66" s="251"/>
      <c r="DOD66" s="251"/>
      <c r="DOE66" s="251"/>
      <c r="DOF66" s="251"/>
      <c r="DOG66" s="251"/>
      <c r="DOH66" s="251"/>
      <c r="DOI66" s="252"/>
      <c r="DOJ66" s="253"/>
      <c r="DOO66" s="254"/>
      <c r="DOR66" s="252"/>
      <c r="DOS66" s="252"/>
      <c r="DOT66" s="252"/>
      <c r="DOU66" s="252"/>
      <c r="DOV66" s="253"/>
      <c r="DOW66" s="253"/>
      <c r="DOX66" s="255"/>
      <c r="DOY66" s="255"/>
      <c r="DOZ66" s="256"/>
      <c r="DPC66" s="251"/>
      <c r="DPD66" s="251"/>
      <c r="DPE66" s="251"/>
      <c r="DPF66" s="251"/>
      <c r="DPG66" s="251"/>
      <c r="DPH66" s="251"/>
      <c r="DPI66" s="252"/>
      <c r="DPJ66" s="253"/>
      <c r="DPO66" s="254"/>
      <c r="DPR66" s="252"/>
      <c r="DPS66" s="252"/>
      <c r="DPT66" s="252"/>
      <c r="DPU66" s="252"/>
      <c r="DPV66" s="253"/>
      <c r="DPW66" s="253"/>
      <c r="DPX66" s="255"/>
      <c r="DPY66" s="255"/>
      <c r="DPZ66" s="256"/>
      <c r="DQC66" s="251"/>
      <c r="DQD66" s="251"/>
      <c r="DQE66" s="251"/>
      <c r="DQF66" s="251"/>
      <c r="DQG66" s="251"/>
      <c r="DQH66" s="251"/>
      <c r="DQI66" s="252"/>
      <c r="DQJ66" s="253"/>
      <c r="DQO66" s="254"/>
      <c r="DQR66" s="252"/>
      <c r="DQS66" s="252"/>
      <c r="DQT66" s="252"/>
      <c r="DQU66" s="252"/>
      <c r="DQV66" s="253"/>
      <c r="DQW66" s="253"/>
      <c r="DQX66" s="255"/>
      <c r="DQY66" s="255"/>
      <c r="DQZ66" s="256"/>
      <c r="DRC66" s="251"/>
      <c r="DRD66" s="251"/>
      <c r="DRE66" s="251"/>
      <c r="DRF66" s="251"/>
      <c r="DRG66" s="251"/>
      <c r="DRH66" s="251"/>
      <c r="DRI66" s="252"/>
      <c r="DRJ66" s="253"/>
      <c r="DRO66" s="254"/>
      <c r="DRR66" s="252"/>
      <c r="DRS66" s="252"/>
      <c r="DRT66" s="252"/>
      <c r="DRU66" s="252"/>
      <c r="DRV66" s="253"/>
      <c r="DRW66" s="253"/>
      <c r="DRX66" s="255"/>
      <c r="DRY66" s="255"/>
      <c r="DRZ66" s="256"/>
      <c r="DSC66" s="251"/>
      <c r="DSD66" s="251"/>
      <c r="DSE66" s="251"/>
      <c r="DSF66" s="251"/>
      <c r="DSG66" s="251"/>
      <c r="DSH66" s="251"/>
      <c r="DSI66" s="252"/>
      <c r="DSJ66" s="253"/>
      <c r="DSO66" s="254"/>
      <c r="DSR66" s="252"/>
      <c r="DSS66" s="252"/>
      <c r="DST66" s="252"/>
      <c r="DSU66" s="252"/>
      <c r="DSV66" s="253"/>
      <c r="DSW66" s="253"/>
      <c r="DSX66" s="255"/>
      <c r="DSY66" s="255"/>
      <c r="DSZ66" s="256"/>
      <c r="DTC66" s="251"/>
      <c r="DTD66" s="251"/>
      <c r="DTE66" s="251"/>
      <c r="DTF66" s="251"/>
      <c r="DTG66" s="251"/>
      <c r="DTH66" s="251"/>
      <c r="DTI66" s="252"/>
      <c r="DTJ66" s="253"/>
      <c r="DTO66" s="254"/>
      <c r="DTR66" s="252"/>
      <c r="DTS66" s="252"/>
      <c r="DTT66" s="252"/>
      <c r="DTU66" s="252"/>
      <c r="DTV66" s="253"/>
      <c r="DTW66" s="253"/>
      <c r="DTX66" s="255"/>
      <c r="DTY66" s="255"/>
      <c r="DTZ66" s="256"/>
      <c r="DUC66" s="251"/>
      <c r="DUD66" s="251"/>
      <c r="DUE66" s="251"/>
      <c r="DUF66" s="251"/>
      <c r="DUG66" s="251"/>
      <c r="DUH66" s="251"/>
      <c r="DUI66" s="252"/>
      <c r="DUJ66" s="253"/>
      <c r="DUO66" s="254"/>
      <c r="DUR66" s="252"/>
      <c r="DUS66" s="252"/>
      <c r="DUT66" s="252"/>
      <c r="DUU66" s="252"/>
      <c r="DUV66" s="253"/>
      <c r="DUW66" s="253"/>
      <c r="DUX66" s="255"/>
      <c r="DUY66" s="255"/>
      <c r="DUZ66" s="256"/>
      <c r="DVC66" s="251"/>
      <c r="DVD66" s="251"/>
      <c r="DVE66" s="251"/>
      <c r="DVF66" s="251"/>
      <c r="DVG66" s="251"/>
      <c r="DVH66" s="251"/>
      <c r="DVI66" s="252"/>
      <c r="DVJ66" s="253"/>
      <c r="DVO66" s="254"/>
      <c r="DVR66" s="252"/>
      <c r="DVS66" s="252"/>
      <c r="DVT66" s="252"/>
      <c r="DVU66" s="252"/>
      <c r="DVV66" s="253"/>
      <c r="DVW66" s="253"/>
      <c r="DVX66" s="255"/>
      <c r="DVY66" s="255"/>
      <c r="DVZ66" s="256"/>
      <c r="DWC66" s="251"/>
      <c r="DWD66" s="251"/>
      <c r="DWE66" s="251"/>
      <c r="DWF66" s="251"/>
      <c r="DWG66" s="251"/>
      <c r="DWH66" s="251"/>
      <c r="DWI66" s="252"/>
      <c r="DWJ66" s="253"/>
      <c r="DWO66" s="254"/>
      <c r="DWR66" s="252"/>
      <c r="DWS66" s="252"/>
      <c r="DWT66" s="252"/>
      <c r="DWU66" s="252"/>
      <c r="DWV66" s="253"/>
      <c r="DWW66" s="253"/>
      <c r="DWX66" s="255"/>
      <c r="DWY66" s="255"/>
      <c r="DWZ66" s="256"/>
      <c r="DXC66" s="251"/>
      <c r="DXD66" s="251"/>
      <c r="DXE66" s="251"/>
      <c r="DXF66" s="251"/>
      <c r="DXG66" s="251"/>
      <c r="DXH66" s="251"/>
      <c r="DXI66" s="252"/>
      <c r="DXJ66" s="253"/>
      <c r="DXO66" s="254"/>
      <c r="DXR66" s="252"/>
      <c r="DXS66" s="252"/>
      <c r="DXT66" s="252"/>
      <c r="DXU66" s="252"/>
      <c r="DXV66" s="253"/>
      <c r="DXW66" s="253"/>
      <c r="DXX66" s="255"/>
      <c r="DXY66" s="255"/>
      <c r="DXZ66" s="256"/>
      <c r="DYC66" s="251"/>
      <c r="DYD66" s="251"/>
      <c r="DYE66" s="251"/>
      <c r="DYF66" s="251"/>
      <c r="DYG66" s="251"/>
      <c r="DYH66" s="251"/>
      <c r="DYI66" s="252"/>
      <c r="DYJ66" s="253"/>
      <c r="DYO66" s="254"/>
      <c r="DYR66" s="252"/>
      <c r="DYS66" s="252"/>
      <c r="DYT66" s="252"/>
      <c r="DYU66" s="252"/>
      <c r="DYV66" s="253"/>
      <c r="DYW66" s="253"/>
      <c r="DYX66" s="255"/>
      <c r="DYY66" s="255"/>
      <c r="DYZ66" s="256"/>
      <c r="DZC66" s="251"/>
      <c r="DZD66" s="251"/>
      <c r="DZE66" s="251"/>
      <c r="DZF66" s="251"/>
      <c r="DZG66" s="251"/>
      <c r="DZH66" s="251"/>
      <c r="DZI66" s="252"/>
      <c r="DZJ66" s="253"/>
      <c r="DZO66" s="254"/>
      <c r="DZR66" s="252"/>
      <c r="DZS66" s="252"/>
      <c r="DZT66" s="252"/>
      <c r="DZU66" s="252"/>
      <c r="DZV66" s="253"/>
      <c r="DZW66" s="253"/>
      <c r="DZX66" s="255"/>
      <c r="DZY66" s="255"/>
      <c r="DZZ66" s="256"/>
      <c r="EAC66" s="251"/>
      <c r="EAD66" s="251"/>
      <c r="EAE66" s="251"/>
      <c r="EAF66" s="251"/>
      <c r="EAG66" s="251"/>
      <c r="EAH66" s="251"/>
      <c r="EAI66" s="252"/>
      <c r="EAJ66" s="253"/>
      <c r="EAO66" s="254"/>
      <c r="EAR66" s="252"/>
      <c r="EAS66" s="252"/>
      <c r="EAT66" s="252"/>
      <c r="EAU66" s="252"/>
      <c r="EAV66" s="253"/>
      <c r="EAW66" s="253"/>
      <c r="EAX66" s="255"/>
      <c r="EAY66" s="255"/>
      <c r="EAZ66" s="256"/>
      <c r="EBC66" s="251"/>
      <c r="EBD66" s="251"/>
      <c r="EBE66" s="251"/>
      <c r="EBF66" s="251"/>
      <c r="EBG66" s="251"/>
      <c r="EBH66" s="251"/>
      <c r="EBI66" s="252"/>
      <c r="EBJ66" s="253"/>
      <c r="EBO66" s="254"/>
      <c r="EBR66" s="252"/>
      <c r="EBS66" s="252"/>
      <c r="EBT66" s="252"/>
      <c r="EBU66" s="252"/>
      <c r="EBV66" s="253"/>
      <c r="EBW66" s="253"/>
      <c r="EBX66" s="255"/>
      <c r="EBY66" s="255"/>
      <c r="EBZ66" s="256"/>
      <c r="ECC66" s="251"/>
      <c r="ECD66" s="251"/>
      <c r="ECE66" s="251"/>
      <c r="ECF66" s="251"/>
      <c r="ECG66" s="251"/>
      <c r="ECH66" s="251"/>
      <c r="ECI66" s="252"/>
      <c r="ECJ66" s="253"/>
      <c r="ECO66" s="254"/>
      <c r="ECR66" s="252"/>
      <c r="ECS66" s="252"/>
      <c r="ECT66" s="252"/>
      <c r="ECU66" s="252"/>
      <c r="ECV66" s="253"/>
      <c r="ECW66" s="253"/>
      <c r="ECX66" s="255"/>
      <c r="ECY66" s="255"/>
      <c r="ECZ66" s="256"/>
      <c r="EDC66" s="251"/>
      <c r="EDD66" s="251"/>
      <c r="EDE66" s="251"/>
      <c r="EDF66" s="251"/>
      <c r="EDG66" s="251"/>
      <c r="EDH66" s="251"/>
      <c r="EDI66" s="252"/>
      <c r="EDJ66" s="253"/>
      <c r="EDO66" s="254"/>
      <c r="EDR66" s="252"/>
      <c r="EDS66" s="252"/>
      <c r="EDT66" s="252"/>
      <c r="EDU66" s="252"/>
      <c r="EDV66" s="253"/>
      <c r="EDW66" s="253"/>
      <c r="EDX66" s="255"/>
      <c r="EDY66" s="255"/>
      <c r="EDZ66" s="256"/>
      <c r="EEC66" s="251"/>
      <c r="EED66" s="251"/>
      <c r="EEE66" s="251"/>
      <c r="EEF66" s="251"/>
      <c r="EEG66" s="251"/>
      <c r="EEH66" s="251"/>
      <c r="EEI66" s="252"/>
      <c r="EEJ66" s="253"/>
      <c r="EEO66" s="254"/>
      <c r="EER66" s="252"/>
      <c r="EES66" s="252"/>
      <c r="EET66" s="252"/>
      <c r="EEU66" s="252"/>
      <c r="EEV66" s="253"/>
      <c r="EEW66" s="253"/>
      <c r="EEX66" s="255"/>
      <c r="EEY66" s="255"/>
      <c r="EEZ66" s="256"/>
      <c r="EFC66" s="251"/>
      <c r="EFD66" s="251"/>
      <c r="EFE66" s="251"/>
      <c r="EFF66" s="251"/>
      <c r="EFG66" s="251"/>
      <c r="EFH66" s="251"/>
      <c r="EFI66" s="252"/>
      <c r="EFJ66" s="253"/>
      <c r="EFO66" s="254"/>
      <c r="EFR66" s="252"/>
      <c r="EFS66" s="252"/>
      <c r="EFT66" s="252"/>
      <c r="EFU66" s="252"/>
      <c r="EFV66" s="253"/>
      <c r="EFW66" s="253"/>
      <c r="EFX66" s="255"/>
      <c r="EFY66" s="255"/>
      <c r="EFZ66" s="256"/>
      <c r="EGC66" s="251"/>
      <c r="EGD66" s="251"/>
      <c r="EGE66" s="251"/>
      <c r="EGF66" s="251"/>
      <c r="EGG66" s="251"/>
      <c r="EGH66" s="251"/>
      <c r="EGI66" s="252"/>
      <c r="EGJ66" s="253"/>
      <c r="EGO66" s="254"/>
      <c r="EGR66" s="252"/>
      <c r="EGS66" s="252"/>
      <c r="EGT66" s="252"/>
      <c r="EGU66" s="252"/>
      <c r="EGV66" s="253"/>
      <c r="EGW66" s="253"/>
      <c r="EGX66" s="255"/>
      <c r="EGY66" s="255"/>
      <c r="EGZ66" s="256"/>
      <c r="EHC66" s="251"/>
      <c r="EHD66" s="251"/>
      <c r="EHE66" s="251"/>
      <c r="EHF66" s="251"/>
      <c r="EHG66" s="251"/>
      <c r="EHH66" s="251"/>
      <c r="EHI66" s="252"/>
      <c r="EHJ66" s="253"/>
      <c r="EHO66" s="254"/>
      <c r="EHR66" s="252"/>
      <c r="EHS66" s="252"/>
      <c r="EHT66" s="252"/>
      <c r="EHU66" s="252"/>
      <c r="EHV66" s="253"/>
      <c r="EHW66" s="253"/>
      <c r="EHX66" s="255"/>
      <c r="EHY66" s="255"/>
      <c r="EHZ66" s="256"/>
      <c r="EIC66" s="251"/>
      <c r="EID66" s="251"/>
      <c r="EIE66" s="251"/>
      <c r="EIF66" s="251"/>
      <c r="EIG66" s="251"/>
      <c r="EIH66" s="251"/>
      <c r="EII66" s="252"/>
      <c r="EIJ66" s="253"/>
      <c r="EIO66" s="254"/>
      <c r="EIR66" s="252"/>
      <c r="EIS66" s="252"/>
      <c r="EIT66" s="252"/>
      <c r="EIU66" s="252"/>
      <c r="EIV66" s="253"/>
      <c r="EIW66" s="253"/>
      <c r="EIX66" s="255"/>
      <c r="EIY66" s="255"/>
      <c r="EIZ66" s="256"/>
      <c r="EJC66" s="251"/>
      <c r="EJD66" s="251"/>
      <c r="EJE66" s="251"/>
      <c r="EJF66" s="251"/>
      <c r="EJG66" s="251"/>
      <c r="EJH66" s="251"/>
      <c r="EJI66" s="252"/>
      <c r="EJJ66" s="253"/>
      <c r="EJO66" s="254"/>
      <c r="EJR66" s="252"/>
      <c r="EJS66" s="252"/>
      <c r="EJT66" s="252"/>
      <c r="EJU66" s="252"/>
      <c r="EJV66" s="253"/>
      <c r="EJW66" s="253"/>
      <c r="EJX66" s="255"/>
      <c r="EJY66" s="255"/>
      <c r="EJZ66" s="256"/>
      <c r="EKC66" s="251"/>
      <c r="EKD66" s="251"/>
      <c r="EKE66" s="251"/>
      <c r="EKF66" s="251"/>
      <c r="EKG66" s="251"/>
      <c r="EKH66" s="251"/>
      <c r="EKI66" s="252"/>
      <c r="EKJ66" s="253"/>
      <c r="EKO66" s="254"/>
      <c r="EKR66" s="252"/>
      <c r="EKS66" s="252"/>
      <c r="EKT66" s="252"/>
      <c r="EKU66" s="252"/>
      <c r="EKV66" s="253"/>
      <c r="EKW66" s="253"/>
      <c r="EKX66" s="255"/>
      <c r="EKY66" s="255"/>
      <c r="EKZ66" s="256"/>
      <c r="ELC66" s="251"/>
      <c r="ELD66" s="251"/>
      <c r="ELE66" s="251"/>
      <c r="ELF66" s="251"/>
      <c r="ELG66" s="251"/>
      <c r="ELH66" s="251"/>
      <c r="ELI66" s="252"/>
      <c r="ELJ66" s="253"/>
      <c r="ELO66" s="254"/>
      <c r="ELR66" s="252"/>
      <c r="ELS66" s="252"/>
      <c r="ELT66" s="252"/>
      <c r="ELU66" s="252"/>
      <c r="ELV66" s="253"/>
      <c r="ELW66" s="253"/>
      <c r="ELX66" s="255"/>
      <c r="ELY66" s="255"/>
      <c r="ELZ66" s="256"/>
      <c r="EMC66" s="251"/>
      <c r="EMD66" s="251"/>
      <c r="EME66" s="251"/>
      <c r="EMF66" s="251"/>
      <c r="EMG66" s="251"/>
      <c r="EMH66" s="251"/>
      <c r="EMI66" s="252"/>
      <c r="EMJ66" s="253"/>
      <c r="EMO66" s="254"/>
      <c r="EMR66" s="252"/>
      <c r="EMS66" s="252"/>
      <c r="EMT66" s="252"/>
      <c r="EMU66" s="252"/>
      <c r="EMV66" s="253"/>
      <c r="EMW66" s="253"/>
      <c r="EMX66" s="255"/>
      <c r="EMY66" s="255"/>
      <c r="EMZ66" s="256"/>
      <c r="ENC66" s="251"/>
      <c r="END66" s="251"/>
      <c r="ENE66" s="251"/>
      <c r="ENF66" s="251"/>
      <c r="ENG66" s="251"/>
      <c r="ENH66" s="251"/>
      <c r="ENI66" s="252"/>
      <c r="ENJ66" s="253"/>
      <c r="ENO66" s="254"/>
      <c r="ENR66" s="252"/>
      <c r="ENS66" s="252"/>
      <c r="ENT66" s="252"/>
      <c r="ENU66" s="252"/>
      <c r="ENV66" s="253"/>
      <c r="ENW66" s="253"/>
      <c r="ENX66" s="255"/>
      <c r="ENY66" s="255"/>
      <c r="ENZ66" s="256"/>
      <c r="EOC66" s="251"/>
      <c r="EOD66" s="251"/>
      <c r="EOE66" s="251"/>
      <c r="EOF66" s="251"/>
      <c r="EOG66" s="251"/>
      <c r="EOH66" s="251"/>
      <c r="EOI66" s="252"/>
      <c r="EOJ66" s="253"/>
      <c r="EOO66" s="254"/>
      <c r="EOR66" s="252"/>
      <c r="EOS66" s="252"/>
      <c r="EOT66" s="252"/>
      <c r="EOU66" s="252"/>
      <c r="EOV66" s="253"/>
      <c r="EOW66" s="253"/>
      <c r="EOX66" s="255"/>
      <c r="EOY66" s="255"/>
      <c r="EOZ66" s="256"/>
      <c r="EPC66" s="251"/>
      <c r="EPD66" s="251"/>
      <c r="EPE66" s="251"/>
      <c r="EPF66" s="251"/>
      <c r="EPG66" s="251"/>
      <c r="EPH66" s="251"/>
      <c r="EPI66" s="252"/>
      <c r="EPJ66" s="253"/>
      <c r="EPO66" s="254"/>
      <c r="EPR66" s="252"/>
      <c r="EPS66" s="252"/>
      <c r="EPT66" s="252"/>
      <c r="EPU66" s="252"/>
      <c r="EPV66" s="253"/>
      <c r="EPW66" s="253"/>
      <c r="EPX66" s="255"/>
      <c r="EPY66" s="255"/>
      <c r="EPZ66" s="256"/>
      <c r="EQC66" s="251"/>
      <c r="EQD66" s="251"/>
      <c r="EQE66" s="251"/>
      <c r="EQF66" s="251"/>
      <c r="EQG66" s="251"/>
      <c r="EQH66" s="251"/>
      <c r="EQI66" s="252"/>
      <c r="EQJ66" s="253"/>
      <c r="EQO66" s="254"/>
      <c r="EQR66" s="252"/>
      <c r="EQS66" s="252"/>
      <c r="EQT66" s="252"/>
      <c r="EQU66" s="252"/>
      <c r="EQV66" s="253"/>
      <c r="EQW66" s="253"/>
      <c r="EQX66" s="255"/>
      <c r="EQY66" s="255"/>
      <c r="EQZ66" s="256"/>
      <c r="ERC66" s="251"/>
      <c r="ERD66" s="251"/>
      <c r="ERE66" s="251"/>
      <c r="ERF66" s="251"/>
      <c r="ERG66" s="251"/>
      <c r="ERH66" s="251"/>
      <c r="ERI66" s="252"/>
      <c r="ERJ66" s="253"/>
      <c r="ERO66" s="254"/>
      <c r="ERR66" s="252"/>
      <c r="ERS66" s="252"/>
      <c r="ERT66" s="252"/>
      <c r="ERU66" s="252"/>
      <c r="ERV66" s="253"/>
      <c r="ERW66" s="253"/>
      <c r="ERX66" s="255"/>
      <c r="ERY66" s="255"/>
      <c r="ERZ66" s="256"/>
      <c r="ESC66" s="251"/>
      <c r="ESD66" s="251"/>
      <c r="ESE66" s="251"/>
      <c r="ESF66" s="251"/>
      <c r="ESG66" s="251"/>
      <c r="ESH66" s="251"/>
      <c r="ESI66" s="252"/>
      <c r="ESJ66" s="253"/>
      <c r="ESO66" s="254"/>
      <c r="ESR66" s="252"/>
      <c r="ESS66" s="252"/>
      <c r="EST66" s="252"/>
      <c r="ESU66" s="252"/>
      <c r="ESV66" s="253"/>
      <c r="ESW66" s="253"/>
      <c r="ESX66" s="255"/>
      <c r="ESY66" s="255"/>
      <c r="ESZ66" s="256"/>
      <c r="ETC66" s="251"/>
      <c r="ETD66" s="251"/>
      <c r="ETE66" s="251"/>
      <c r="ETF66" s="251"/>
      <c r="ETG66" s="251"/>
      <c r="ETH66" s="251"/>
      <c r="ETI66" s="252"/>
      <c r="ETJ66" s="253"/>
      <c r="ETO66" s="254"/>
      <c r="ETR66" s="252"/>
      <c r="ETS66" s="252"/>
      <c r="ETT66" s="252"/>
      <c r="ETU66" s="252"/>
      <c r="ETV66" s="253"/>
      <c r="ETW66" s="253"/>
      <c r="ETX66" s="255"/>
      <c r="ETY66" s="255"/>
      <c r="ETZ66" s="256"/>
      <c r="EUC66" s="251"/>
      <c r="EUD66" s="251"/>
      <c r="EUE66" s="251"/>
      <c r="EUF66" s="251"/>
      <c r="EUG66" s="251"/>
      <c r="EUH66" s="251"/>
      <c r="EUI66" s="252"/>
      <c r="EUJ66" s="253"/>
      <c r="EUO66" s="254"/>
      <c r="EUR66" s="252"/>
      <c r="EUS66" s="252"/>
      <c r="EUT66" s="252"/>
      <c r="EUU66" s="252"/>
      <c r="EUV66" s="253"/>
      <c r="EUW66" s="253"/>
      <c r="EUX66" s="255"/>
      <c r="EUY66" s="255"/>
      <c r="EUZ66" s="256"/>
      <c r="EVC66" s="251"/>
      <c r="EVD66" s="251"/>
      <c r="EVE66" s="251"/>
      <c r="EVF66" s="251"/>
      <c r="EVG66" s="251"/>
      <c r="EVH66" s="251"/>
      <c r="EVI66" s="252"/>
      <c r="EVJ66" s="253"/>
      <c r="EVO66" s="254"/>
      <c r="EVR66" s="252"/>
      <c r="EVS66" s="252"/>
      <c r="EVT66" s="252"/>
      <c r="EVU66" s="252"/>
      <c r="EVV66" s="253"/>
      <c r="EVW66" s="253"/>
      <c r="EVX66" s="255"/>
      <c r="EVY66" s="255"/>
      <c r="EVZ66" s="256"/>
      <c r="EWC66" s="251"/>
      <c r="EWD66" s="251"/>
      <c r="EWE66" s="251"/>
      <c r="EWF66" s="251"/>
      <c r="EWG66" s="251"/>
      <c r="EWH66" s="251"/>
      <c r="EWI66" s="252"/>
      <c r="EWJ66" s="253"/>
      <c r="EWO66" s="254"/>
      <c r="EWR66" s="252"/>
      <c r="EWS66" s="252"/>
      <c r="EWT66" s="252"/>
      <c r="EWU66" s="252"/>
      <c r="EWV66" s="253"/>
      <c r="EWW66" s="253"/>
      <c r="EWX66" s="255"/>
      <c r="EWY66" s="255"/>
      <c r="EWZ66" s="256"/>
      <c r="EXC66" s="251"/>
      <c r="EXD66" s="251"/>
      <c r="EXE66" s="251"/>
      <c r="EXF66" s="251"/>
      <c r="EXG66" s="251"/>
      <c r="EXH66" s="251"/>
      <c r="EXI66" s="252"/>
      <c r="EXJ66" s="253"/>
      <c r="EXO66" s="254"/>
      <c r="EXR66" s="252"/>
      <c r="EXS66" s="252"/>
      <c r="EXT66" s="252"/>
      <c r="EXU66" s="252"/>
      <c r="EXV66" s="253"/>
      <c r="EXW66" s="253"/>
      <c r="EXX66" s="255"/>
      <c r="EXY66" s="255"/>
      <c r="EXZ66" s="256"/>
      <c r="EYC66" s="251"/>
      <c r="EYD66" s="251"/>
      <c r="EYE66" s="251"/>
      <c r="EYF66" s="251"/>
      <c r="EYG66" s="251"/>
      <c r="EYH66" s="251"/>
      <c r="EYI66" s="252"/>
      <c r="EYJ66" s="253"/>
      <c r="EYO66" s="254"/>
      <c r="EYR66" s="252"/>
      <c r="EYS66" s="252"/>
      <c r="EYT66" s="252"/>
      <c r="EYU66" s="252"/>
      <c r="EYV66" s="253"/>
      <c r="EYW66" s="253"/>
      <c r="EYX66" s="255"/>
      <c r="EYY66" s="255"/>
      <c r="EYZ66" s="256"/>
      <c r="EZC66" s="251"/>
      <c r="EZD66" s="251"/>
      <c r="EZE66" s="251"/>
      <c r="EZF66" s="251"/>
      <c r="EZG66" s="251"/>
      <c r="EZH66" s="251"/>
      <c r="EZI66" s="252"/>
      <c r="EZJ66" s="253"/>
      <c r="EZO66" s="254"/>
      <c r="EZR66" s="252"/>
      <c r="EZS66" s="252"/>
      <c r="EZT66" s="252"/>
      <c r="EZU66" s="252"/>
      <c r="EZV66" s="253"/>
      <c r="EZW66" s="253"/>
      <c r="EZX66" s="255"/>
      <c r="EZY66" s="255"/>
      <c r="EZZ66" s="256"/>
      <c r="FAC66" s="251"/>
      <c r="FAD66" s="251"/>
      <c r="FAE66" s="251"/>
      <c r="FAF66" s="251"/>
      <c r="FAG66" s="251"/>
      <c r="FAH66" s="251"/>
      <c r="FAI66" s="252"/>
      <c r="FAJ66" s="253"/>
      <c r="FAO66" s="254"/>
      <c r="FAR66" s="252"/>
      <c r="FAS66" s="252"/>
      <c r="FAT66" s="252"/>
      <c r="FAU66" s="252"/>
      <c r="FAV66" s="253"/>
      <c r="FAW66" s="253"/>
      <c r="FAX66" s="255"/>
      <c r="FAY66" s="255"/>
      <c r="FAZ66" s="256"/>
      <c r="FBC66" s="251"/>
      <c r="FBD66" s="251"/>
      <c r="FBE66" s="251"/>
      <c r="FBF66" s="251"/>
      <c r="FBG66" s="251"/>
      <c r="FBH66" s="251"/>
      <c r="FBI66" s="252"/>
      <c r="FBJ66" s="253"/>
      <c r="FBO66" s="254"/>
      <c r="FBR66" s="252"/>
      <c r="FBS66" s="252"/>
      <c r="FBT66" s="252"/>
      <c r="FBU66" s="252"/>
      <c r="FBV66" s="253"/>
      <c r="FBW66" s="253"/>
      <c r="FBX66" s="255"/>
      <c r="FBY66" s="255"/>
      <c r="FBZ66" s="256"/>
      <c r="FCC66" s="251"/>
      <c r="FCD66" s="251"/>
      <c r="FCE66" s="251"/>
      <c r="FCF66" s="251"/>
      <c r="FCG66" s="251"/>
      <c r="FCH66" s="251"/>
      <c r="FCI66" s="252"/>
      <c r="FCJ66" s="253"/>
      <c r="FCO66" s="254"/>
      <c r="FCR66" s="252"/>
      <c r="FCS66" s="252"/>
      <c r="FCT66" s="252"/>
      <c r="FCU66" s="252"/>
      <c r="FCV66" s="253"/>
      <c r="FCW66" s="253"/>
      <c r="FCX66" s="255"/>
      <c r="FCY66" s="255"/>
      <c r="FCZ66" s="256"/>
      <c r="FDC66" s="251"/>
      <c r="FDD66" s="251"/>
      <c r="FDE66" s="251"/>
      <c r="FDF66" s="251"/>
      <c r="FDG66" s="251"/>
      <c r="FDH66" s="251"/>
      <c r="FDI66" s="252"/>
      <c r="FDJ66" s="253"/>
      <c r="FDO66" s="254"/>
      <c r="FDR66" s="252"/>
      <c r="FDS66" s="252"/>
      <c r="FDT66" s="252"/>
      <c r="FDU66" s="252"/>
      <c r="FDV66" s="253"/>
      <c r="FDW66" s="253"/>
      <c r="FDX66" s="255"/>
      <c r="FDY66" s="255"/>
      <c r="FDZ66" s="256"/>
      <c r="FEC66" s="251"/>
      <c r="FED66" s="251"/>
      <c r="FEE66" s="251"/>
      <c r="FEF66" s="251"/>
      <c r="FEG66" s="251"/>
      <c r="FEH66" s="251"/>
      <c r="FEI66" s="252"/>
      <c r="FEJ66" s="253"/>
      <c r="FEO66" s="254"/>
      <c r="FER66" s="252"/>
      <c r="FES66" s="252"/>
      <c r="FET66" s="252"/>
      <c r="FEU66" s="252"/>
      <c r="FEV66" s="253"/>
      <c r="FEW66" s="253"/>
      <c r="FEX66" s="255"/>
      <c r="FEY66" s="255"/>
      <c r="FEZ66" s="256"/>
      <c r="FFC66" s="251"/>
      <c r="FFD66" s="251"/>
      <c r="FFE66" s="251"/>
      <c r="FFF66" s="251"/>
      <c r="FFG66" s="251"/>
      <c r="FFH66" s="251"/>
      <c r="FFI66" s="252"/>
      <c r="FFJ66" s="253"/>
      <c r="FFO66" s="254"/>
      <c r="FFR66" s="252"/>
      <c r="FFS66" s="252"/>
      <c r="FFT66" s="252"/>
      <c r="FFU66" s="252"/>
      <c r="FFV66" s="253"/>
      <c r="FFW66" s="253"/>
      <c r="FFX66" s="255"/>
      <c r="FFY66" s="255"/>
      <c r="FFZ66" s="256"/>
      <c r="FGC66" s="251"/>
      <c r="FGD66" s="251"/>
      <c r="FGE66" s="251"/>
      <c r="FGF66" s="251"/>
      <c r="FGG66" s="251"/>
      <c r="FGH66" s="251"/>
      <c r="FGI66" s="252"/>
      <c r="FGJ66" s="253"/>
      <c r="FGO66" s="254"/>
      <c r="FGR66" s="252"/>
      <c r="FGS66" s="252"/>
      <c r="FGT66" s="252"/>
      <c r="FGU66" s="252"/>
      <c r="FGV66" s="253"/>
      <c r="FGW66" s="253"/>
      <c r="FGX66" s="255"/>
      <c r="FGY66" s="255"/>
      <c r="FGZ66" s="256"/>
      <c r="FHC66" s="251"/>
      <c r="FHD66" s="251"/>
      <c r="FHE66" s="251"/>
      <c r="FHF66" s="251"/>
      <c r="FHG66" s="251"/>
      <c r="FHH66" s="251"/>
      <c r="FHI66" s="252"/>
      <c r="FHJ66" s="253"/>
      <c r="FHO66" s="254"/>
      <c r="FHR66" s="252"/>
      <c r="FHS66" s="252"/>
      <c r="FHT66" s="252"/>
      <c r="FHU66" s="252"/>
      <c r="FHV66" s="253"/>
      <c r="FHW66" s="253"/>
      <c r="FHX66" s="255"/>
      <c r="FHY66" s="255"/>
      <c r="FHZ66" s="256"/>
      <c r="FIC66" s="251"/>
      <c r="FID66" s="251"/>
      <c r="FIE66" s="251"/>
      <c r="FIF66" s="251"/>
      <c r="FIG66" s="251"/>
      <c r="FIH66" s="251"/>
      <c r="FII66" s="252"/>
      <c r="FIJ66" s="253"/>
      <c r="FIO66" s="254"/>
      <c r="FIR66" s="252"/>
      <c r="FIS66" s="252"/>
      <c r="FIT66" s="252"/>
      <c r="FIU66" s="252"/>
      <c r="FIV66" s="253"/>
      <c r="FIW66" s="253"/>
      <c r="FIX66" s="255"/>
      <c r="FIY66" s="255"/>
      <c r="FIZ66" s="256"/>
      <c r="FJC66" s="251"/>
      <c r="FJD66" s="251"/>
      <c r="FJE66" s="251"/>
      <c r="FJF66" s="251"/>
      <c r="FJG66" s="251"/>
      <c r="FJH66" s="251"/>
      <c r="FJI66" s="252"/>
      <c r="FJJ66" s="253"/>
      <c r="FJO66" s="254"/>
      <c r="FJR66" s="252"/>
      <c r="FJS66" s="252"/>
      <c r="FJT66" s="252"/>
      <c r="FJU66" s="252"/>
      <c r="FJV66" s="253"/>
      <c r="FJW66" s="253"/>
      <c r="FJX66" s="255"/>
      <c r="FJY66" s="255"/>
      <c r="FJZ66" s="256"/>
      <c r="FKC66" s="251"/>
      <c r="FKD66" s="251"/>
      <c r="FKE66" s="251"/>
      <c r="FKF66" s="251"/>
      <c r="FKG66" s="251"/>
      <c r="FKH66" s="251"/>
      <c r="FKI66" s="252"/>
      <c r="FKJ66" s="253"/>
      <c r="FKO66" s="254"/>
      <c r="FKR66" s="252"/>
      <c r="FKS66" s="252"/>
      <c r="FKT66" s="252"/>
      <c r="FKU66" s="252"/>
      <c r="FKV66" s="253"/>
      <c r="FKW66" s="253"/>
      <c r="FKX66" s="255"/>
      <c r="FKY66" s="255"/>
      <c r="FKZ66" s="256"/>
      <c r="FLC66" s="251"/>
      <c r="FLD66" s="251"/>
      <c r="FLE66" s="251"/>
      <c r="FLF66" s="251"/>
      <c r="FLG66" s="251"/>
      <c r="FLH66" s="251"/>
      <c r="FLI66" s="252"/>
      <c r="FLJ66" s="253"/>
      <c r="FLO66" s="254"/>
      <c r="FLR66" s="252"/>
      <c r="FLS66" s="252"/>
      <c r="FLT66" s="252"/>
      <c r="FLU66" s="252"/>
      <c r="FLV66" s="253"/>
      <c r="FLW66" s="253"/>
      <c r="FLX66" s="255"/>
      <c r="FLY66" s="255"/>
      <c r="FLZ66" s="256"/>
      <c r="FMC66" s="251"/>
      <c r="FMD66" s="251"/>
      <c r="FME66" s="251"/>
      <c r="FMF66" s="251"/>
      <c r="FMG66" s="251"/>
      <c r="FMH66" s="251"/>
      <c r="FMI66" s="252"/>
      <c r="FMJ66" s="253"/>
      <c r="FMO66" s="254"/>
      <c r="FMR66" s="252"/>
      <c r="FMS66" s="252"/>
      <c r="FMT66" s="252"/>
      <c r="FMU66" s="252"/>
      <c r="FMV66" s="253"/>
      <c r="FMW66" s="253"/>
      <c r="FMX66" s="255"/>
      <c r="FMY66" s="255"/>
      <c r="FMZ66" s="256"/>
      <c r="FNC66" s="251"/>
      <c r="FND66" s="251"/>
      <c r="FNE66" s="251"/>
      <c r="FNF66" s="251"/>
      <c r="FNG66" s="251"/>
      <c r="FNH66" s="251"/>
      <c r="FNI66" s="252"/>
      <c r="FNJ66" s="253"/>
      <c r="FNO66" s="254"/>
      <c r="FNR66" s="252"/>
      <c r="FNS66" s="252"/>
      <c r="FNT66" s="252"/>
      <c r="FNU66" s="252"/>
      <c r="FNV66" s="253"/>
      <c r="FNW66" s="253"/>
      <c r="FNX66" s="255"/>
      <c r="FNY66" s="255"/>
      <c r="FNZ66" s="256"/>
      <c r="FOC66" s="251"/>
      <c r="FOD66" s="251"/>
      <c r="FOE66" s="251"/>
      <c r="FOF66" s="251"/>
      <c r="FOG66" s="251"/>
      <c r="FOH66" s="251"/>
      <c r="FOI66" s="252"/>
      <c r="FOJ66" s="253"/>
      <c r="FOO66" s="254"/>
      <c r="FOR66" s="252"/>
      <c r="FOS66" s="252"/>
      <c r="FOT66" s="252"/>
      <c r="FOU66" s="252"/>
      <c r="FOV66" s="253"/>
      <c r="FOW66" s="253"/>
      <c r="FOX66" s="255"/>
      <c r="FOY66" s="255"/>
      <c r="FOZ66" s="256"/>
      <c r="FPC66" s="251"/>
      <c r="FPD66" s="251"/>
      <c r="FPE66" s="251"/>
      <c r="FPF66" s="251"/>
      <c r="FPG66" s="251"/>
      <c r="FPH66" s="251"/>
      <c r="FPI66" s="252"/>
      <c r="FPJ66" s="253"/>
      <c r="FPO66" s="254"/>
      <c r="FPR66" s="252"/>
      <c r="FPS66" s="252"/>
      <c r="FPT66" s="252"/>
      <c r="FPU66" s="252"/>
      <c r="FPV66" s="253"/>
      <c r="FPW66" s="253"/>
      <c r="FPX66" s="255"/>
      <c r="FPY66" s="255"/>
      <c r="FPZ66" s="256"/>
      <c r="FQC66" s="251"/>
      <c r="FQD66" s="251"/>
      <c r="FQE66" s="251"/>
      <c r="FQF66" s="251"/>
      <c r="FQG66" s="251"/>
      <c r="FQH66" s="251"/>
      <c r="FQI66" s="252"/>
      <c r="FQJ66" s="253"/>
      <c r="FQO66" s="254"/>
      <c r="FQR66" s="252"/>
      <c r="FQS66" s="252"/>
      <c r="FQT66" s="252"/>
      <c r="FQU66" s="252"/>
      <c r="FQV66" s="253"/>
      <c r="FQW66" s="253"/>
      <c r="FQX66" s="255"/>
      <c r="FQY66" s="255"/>
      <c r="FQZ66" s="256"/>
      <c r="FRC66" s="251"/>
      <c r="FRD66" s="251"/>
      <c r="FRE66" s="251"/>
      <c r="FRF66" s="251"/>
      <c r="FRG66" s="251"/>
      <c r="FRH66" s="251"/>
      <c r="FRI66" s="252"/>
      <c r="FRJ66" s="253"/>
      <c r="FRO66" s="254"/>
      <c r="FRR66" s="252"/>
      <c r="FRS66" s="252"/>
      <c r="FRT66" s="252"/>
      <c r="FRU66" s="252"/>
      <c r="FRV66" s="253"/>
      <c r="FRW66" s="253"/>
      <c r="FRX66" s="255"/>
      <c r="FRY66" s="255"/>
      <c r="FRZ66" s="256"/>
      <c r="FSC66" s="251"/>
      <c r="FSD66" s="251"/>
      <c r="FSE66" s="251"/>
      <c r="FSF66" s="251"/>
      <c r="FSG66" s="251"/>
      <c r="FSH66" s="251"/>
      <c r="FSI66" s="252"/>
      <c r="FSJ66" s="253"/>
      <c r="FSO66" s="254"/>
      <c r="FSR66" s="252"/>
      <c r="FSS66" s="252"/>
      <c r="FST66" s="252"/>
      <c r="FSU66" s="252"/>
      <c r="FSV66" s="253"/>
      <c r="FSW66" s="253"/>
      <c r="FSX66" s="255"/>
      <c r="FSY66" s="255"/>
      <c r="FSZ66" s="256"/>
      <c r="FTC66" s="251"/>
      <c r="FTD66" s="251"/>
      <c r="FTE66" s="251"/>
      <c r="FTF66" s="251"/>
      <c r="FTG66" s="251"/>
      <c r="FTH66" s="251"/>
      <c r="FTI66" s="252"/>
      <c r="FTJ66" s="253"/>
      <c r="FTO66" s="254"/>
      <c r="FTR66" s="252"/>
      <c r="FTS66" s="252"/>
      <c r="FTT66" s="252"/>
      <c r="FTU66" s="252"/>
      <c r="FTV66" s="253"/>
      <c r="FTW66" s="253"/>
      <c r="FTX66" s="255"/>
      <c r="FTY66" s="255"/>
      <c r="FTZ66" s="256"/>
      <c r="FUC66" s="251"/>
      <c r="FUD66" s="251"/>
      <c r="FUE66" s="251"/>
      <c r="FUF66" s="251"/>
      <c r="FUG66" s="251"/>
      <c r="FUH66" s="251"/>
      <c r="FUI66" s="252"/>
      <c r="FUJ66" s="253"/>
      <c r="FUO66" s="254"/>
      <c r="FUR66" s="252"/>
      <c r="FUS66" s="252"/>
      <c r="FUT66" s="252"/>
      <c r="FUU66" s="252"/>
      <c r="FUV66" s="253"/>
      <c r="FUW66" s="253"/>
      <c r="FUX66" s="255"/>
      <c r="FUY66" s="255"/>
      <c r="FUZ66" s="256"/>
      <c r="FVC66" s="251"/>
      <c r="FVD66" s="251"/>
      <c r="FVE66" s="251"/>
      <c r="FVF66" s="251"/>
      <c r="FVG66" s="251"/>
      <c r="FVH66" s="251"/>
      <c r="FVI66" s="252"/>
      <c r="FVJ66" s="253"/>
      <c r="FVO66" s="254"/>
      <c r="FVR66" s="252"/>
      <c r="FVS66" s="252"/>
      <c r="FVT66" s="252"/>
      <c r="FVU66" s="252"/>
      <c r="FVV66" s="253"/>
      <c r="FVW66" s="253"/>
      <c r="FVX66" s="255"/>
      <c r="FVY66" s="255"/>
      <c r="FVZ66" s="256"/>
      <c r="FWC66" s="251"/>
      <c r="FWD66" s="251"/>
      <c r="FWE66" s="251"/>
      <c r="FWF66" s="251"/>
      <c r="FWG66" s="251"/>
      <c r="FWH66" s="251"/>
      <c r="FWI66" s="252"/>
      <c r="FWJ66" s="253"/>
      <c r="FWO66" s="254"/>
      <c r="FWR66" s="252"/>
      <c r="FWS66" s="252"/>
      <c r="FWT66" s="252"/>
      <c r="FWU66" s="252"/>
      <c r="FWV66" s="253"/>
      <c r="FWW66" s="253"/>
      <c r="FWX66" s="255"/>
      <c r="FWY66" s="255"/>
      <c r="FWZ66" s="256"/>
      <c r="FXC66" s="251"/>
      <c r="FXD66" s="251"/>
      <c r="FXE66" s="251"/>
      <c r="FXF66" s="251"/>
      <c r="FXG66" s="251"/>
      <c r="FXH66" s="251"/>
      <c r="FXI66" s="252"/>
      <c r="FXJ66" s="253"/>
      <c r="FXO66" s="254"/>
      <c r="FXR66" s="252"/>
      <c r="FXS66" s="252"/>
      <c r="FXT66" s="252"/>
      <c r="FXU66" s="252"/>
      <c r="FXV66" s="253"/>
      <c r="FXW66" s="253"/>
      <c r="FXX66" s="255"/>
      <c r="FXY66" s="255"/>
      <c r="FXZ66" s="256"/>
      <c r="FYC66" s="251"/>
      <c r="FYD66" s="251"/>
      <c r="FYE66" s="251"/>
      <c r="FYF66" s="251"/>
      <c r="FYG66" s="251"/>
      <c r="FYH66" s="251"/>
      <c r="FYI66" s="252"/>
      <c r="FYJ66" s="253"/>
      <c r="FYO66" s="254"/>
      <c r="FYR66" s="252"/>
      <c r="FYS66" s="252"/>
      <c r="FYT66" s="252"/>
      <c r="FYU66" s="252"/>
      <c r="FYV66" s="253"/>
      <c r="FYW66" s="253"/>
      <c r="FYX66" s="255"/>
      <c r="FYY66" s="255"/>
      <c r="FYZ66" s="256"/>
      <c r="FZC66" s="251"/>
      <c r="FZD66" s="251"/>
      <c r="FZE66" s="251"/>
      <c r="FZF66" s="251"/>
      <c r="FZG66" s="251"/>
      <c r="FZH66" s="251"/>
      <c r="FZI66" s="252"/>
      <c r="FZJ66" s="253"/>
      <c r="FZO66" s="254"/>
      <c r="FZR66" s="252"/>
      <c r="FZS66" s="252"/>
      <c r="FZT66" s="252"/>
      <c r="FZU66" s="252"/>
      <c r="FZV66" s="253"/>
      <c r="FZW66" s="253"/>
      <c r="FZX66" s="255"/>
      <c r="FZY66" s="255"/>
      <c r="FZZ66" s="256"/>
      <c r="GAC66" s="251"/>
      <c r="GAD66" s="251"/>
      <c r="GAE66" s="251"/>
      <c r="GAF66" s="251"/>
      <c r="GAG66" s="251"/>
      <c r="GAH66" s="251"/>
      <c r="GAI66" s="252"/>
      <c r="GAJ66" s="253"/>
      <c r="GAO66" s="254"/>
      <c r="GAR66" s="252"/>
      <c r="GAS66" s="252"/>
      <c r="GAT66" s="252"/>
      <c r="GAU66" s="252"/>
      <c r="GAV66" s="253"/>
      <c r="GAW66" s="253"/>
      <c r="GAX66" s="255"/>
      <c r="GAY66" s="255"/>
      <c r="GAZ66" s="256"/>
      <c r="GBC66" s="251"/>
      <c r="GBD66" s="251"/>
      <c r="GBE66" s="251"/>
      <c r="GBF66" s="251"/>
      <c r="GBG66" s="251"/>
      <c r="GBH66" s="251"/>
      <c r="GBI66" s="252"/>
      <c r="GBJ66" s="253"/>
      <c r="GBO66" s="254"/>
      <c r="GBR66" s="252"/>
      <c r="GBS66" s="252"/>
      <c r="GBT66" s="252"/>
      <c r="GBU66" s="252"/>
      <c r="GBV66" s="253"/>
      <c r="GBW66" s="253"/>
      <c r="GBX66" s="255"/>
      <c r="GBY66" s="255"/>
      <c r="GBZ66" s="256"/>
      <c r="GCC66" s="251"/>
      <c r="GCD66" s="251"/>
      <c r="GCE66" s="251"/>
      <c r="GCF66" s="251"/>
      <c r="GCG66" s="251"/>
      <c r="GCH66" s="251"/>
      <c r="GCI66" s="252"/>
      <c r="GCJ66" s="253"/>
      <c r="GCO66" s="254"/>
      <c r="GCR66" s="252"/>
      <c r="GCS66" s="252"/>
      <c r="GCT66" s="252"/>
      <c r="GCU66" s="252"/>
      <c r="GCV66" s="253"/>
      <c r="GCW66" s="253"/>
      <c r="GCX66" s="255"/>
      <c r="GCY66" s="255"/>
      <c r="GCZ66" s="256"/>
      <c r="GDC66" s="251"/>
      <c r="GDD66" s="251"/>
      <c r="GDE66" s="251"/>
      <c r="GDF66" s="251"/>
      <c r="GDG66" s="251"/>
      <c r="GDH66" s="251"/>
      <c r="GDI66" s="252"/>
      <c r="GDJ66" s="253"/>
      <c r="GDO66" s="254"/>
      <c r="GDR66" s="252"/>
      <c r="GDS66" s="252"/>
      <c r="GDT66" s="252"/>
      <c r="GDU66" s="252"/>
      <c r="GDV66" s="253"/>
      <c r="GDW66" s="253"/>
      <c r="GDX66" s="255"/>
      <c r="GDY66" s="255"/>
      <c r="GDZ66" s="256"/>
      <c r="GEC66" s="251"/>
      <c r="GED66" s="251"/>
      <c r="GEE66" s="251"/>
      <c r="GEF66" s="251"/>
      <c r="GEG66" s="251"/>
      <c r="GEH66" s="251"/>
      <c r="GEI66" s="252"/>
      <c r="GEJ66" s="253"/>
      <c r="GEO66" s="254"/>
      <c r="GER66" s="252"/>
      <c r="GES66" s="252"/>
      <c r="GET66" s="252"/>
      <c r="GEU66" s="252"/>
      <c r="GEV66" s="253"/>
      <c r="GEW66" s="253"/>
      <c r="GEX66" s="255"/>
      <c r="GEY66" s="255"/>
      <c r="GEZ66" s="256"/>
      <c r="GFC66" s="251"/>
      <c r="GFD66" s="251"/>
      <c r="GFE66" s="251"/>
      <c r="GFF66" s="251"/>
      <c r="GFG66" s="251"/>
      <c r="GFH66" s="251"/>
      <c r="GFI66" s="252"/>
      <c r="GFJ66" s="253"/>
      <c r="GFO66" s="254"/>
      <c r="GFR66" s="252"/>
      <c r="GFS66" s="252"/>
      <c r="GFT66" s="252"/>
      <c r="GFU66" s="252"/>
      <c r="GFV66" s="253"/>
      <c r="GFW66" s="253"/>
      <c r="GFX66" s="255"/>
      <c r="GFY66" s="255"/>
      <c r="GFZ66" s="256"/>
      <c r="GGC66" s="251"/>
      <c r="GGD66" s="251"/>
      <c r="GGE66" s="251"/>
      <c r="GGF66" s="251"/>
      <c r="GGG66" s="251"/>
      <c r="GGH66" s="251"/>
      <c r="GGI66" s="252"/>
      <c r="GGJ66" s="253"/>
      <c r="GGO66" s="254"/>
      <c r="GGR66" s="252"/>
      <c r="GGS66" s="252"/>
      <c r="GGT66" s="252"/>
      <c r="GGU66" s="252"/>
      <c r="GGV66" s="253"/>
      <c r="GGW66" s="253"/>
      <c r="GGX66" s="255"/>
      <c r="GGY66" s="255"/>
      <c r="GGZ66" s="256"/>
      <c r="GHC66" s="251"/>
      <c r="GHD66" s="251"/>
      <c r="GHE66" s="251"/>
      <c r="GHF66" s="251"/>
      <c r="GHG66" s="251"/>
      <c r="GHH66" s="251"/>
      <c r="GHI66" s="252"/>
      <c r="GHJ66" s="253"/>
      <c r="GHO66" s="254"/>
      <c r="GHR66" s="252"/>
      <c r="GHS66" s="252"/>
      <c r="GHT66" s="252"/>
      <c r="GHU66" s="252"/>
      <c r="GHV66" s="253"/>
      <c r="GHW66" s="253"/>
      <c r="GHX66" s="255"/>
      <c r="GHY66" s="255"/>
      <c r="GHZ66" s="256"/>
      <c r="GIC66" s="251"/>
      <c r="GID66" s="251"/>
      <c r="GIE66" s="251"/>
      <c r="GIF66" s="251"/>
      <c r="GIG66" s="251"/>
      <c r="GIH66" s="251"/>
      <c r="GII66" s="252"/>
      <c r="GIJ66" s="253"/>
      <c r="GIO66" s="254"/>
      <c r="GIR66" s="252"/>
      <c r="GIS66" s="252"/>
      <c r="GIT66" s="252"/>
      <c r="GIU66" s="252"/>
      <c r="GIV66" s="253"/>
      <c r="GIW66" s="253"/>
      <c r="GIX66" s="255"/>
      <c r="GIY66" s="255"/>
      <c r="GIZ66" s="256"/>
      <c r="GJC66" s="251"/>
      <c r="GJD66" s="251"/>
      <c r="GJE66" s="251"/>
      <c r="GJF66" s="251"/>
      <c r="GJG66" s="251"/>
      <c r="GJH66" s="251"/>
      <c r="GJI66" s="252"/>
      <c r="GJJ66" s="253"/>
      <c r="GJO66" s="254"/>
      <c r="GJR66" s="252"/>
      <c r="GJS66" s="252"/>
      <c r="GJT66" s="252"/>
      <c r="GJU66" s="252"/>
      <c r="GJV66" s="253"/>
      <c r="GJW66" s="253"/>
      <c r="GJX66" s="255"/>
      <c r="GJY66" s="255"/>
      <c r="GJZ66" s="256"/>
      <c r="GKC66" s="251"/>
      <c r="GKD66" s="251"/>
      <c r="GKE66" s="251"/>
      <c r="GKF66" s="251"/>
      <c r="GKG66" s="251"/>
      <c r="GKH66" s="251"/>
      <c r="GKI66" s="252"/>
      <c r="GKJ66" s="253"/>
      <c r="GKO66" s="254"/>
      <c r="GKR66" s="252"/>
      <c r="GKS66" s="252"/>
      <c r="GKT66" s="252"/>
      <c r="GKU66" s="252"/>
      <c r="GKV66" s="253"/>
      <c r="GKW66" s="253"/>
      <c r="GKX66" s="255"/>
      <c r="GKY66" s="255"/>
      <c r="GKZ66" s="256"/>
      <c r="GLC66" s="251"/>
      <c r="GLD66" s="251"/>
      <c r="GLE66" s="251"/>
      <c r="GLF66" s="251"/>
      <c r="GLG66" s="251"/>
      <c r="GLH66" s="251"/>
      <c r="GLI66" s="252"/>
      <c r="GLJ66" s="253"/>
      <c r="GLO66" s="254"/>
      <c r="GLR66" s="252"/>
      <c r="GLS66" s="252"/>
      <c r="GLT66" s="252"/>
      <c r="GLU66" s="252"/>
      <c r="GLV66" s="253"/>
      <c r="GLW66" s="253"/>
      <c r="GLX66" s="255"/>
      <c r="GLY66" s="255"/>
      <c r="GLZ66" s="256"/>
      <c r="GMC66" s="251"/>
      <c r="GMD66" s="251"/>
      <c r="GME66" s="251"/>
      <c r="GMF66" s="251"/>
      <c r="GMG66" s="251"/>
      <c r="GMH66" s="251"/>
      <c r="GMI66" s="252"/>
      <c r="GMJ66" s="253"/>
      <c r="GMO66" s="254"/>
      <c r="GMR66" s="252"/>
      <c r="GMS66" s="252"/>
      <c r="GMT66" s="252"/>
      <c r="GMU66" s="252"/>
      <c r="GMV66" s="253"/>
      <c r="GMW66" s="253"/>
      <c r="GMX66" s="255"/>
      <c r="GMY66" s="255"/>
      <c r="GMZ66" s="256"/>
      <c r="GNC66" s="251"/>
      <c r="GND66" s="251"/>
      <c r="GNE66" s="251"/>
      <c r="GNF66" s="251"/>
      <c r="GNG66" s="251"/>
      <c r="GNH66" s="251"/>
      <c r="GNI66" s="252"/>
      <c r="GNJ66" s="253"/>
      <c r="GNO66" s="254"/>
      <c r="GNR66" s="252"/>
      <c r="GNS66" s="252"/>
      <c r="GNT66" s="252"/>
      <c r="GNU66" s="252"/>
      <c r="GNV66" s="253"/>
      <c r="GNW66" s="253"/>
      <c r="GNX66" s="255"/>
      <c r="GNY66" s="255"/>
      <c r="GNZ66" s="256"/>
      <c r="GOC66" s="251"/>
      <c r="GOD66" s="251"/>
      <c r="GOE66" s="251"/>
      <c r="GOF66" s="251"/>
      <c r="GOG66" s="251"/>
      <c r="GOH66" s="251"/>
      <c r="GOI66" s="252"/>
      <c r="GOJ66" s="253"/>
      <c r="GOO66" s="254"/>
      <c r="GOR66" s="252"/>
      <c r="GOS66" s="252"/>
      <c r="GOT66" s="252"/>
      <c r="GOU66" s="252"/>
      <c r="GOV66" s="253"/>
      <c r="GOW66" s="253"/>
      <c r="GOX66" s="255"/>
      <c r="GOY66" s="255"/>
      <c r="GOZ66" s="256"/>
      <c r="GPC66" s="251"/>
      <c r="GPD66" s="251"/>
      <c r="GPE66" s="251"/>
      <c r="GPF66" s="251"/>
      <c r="GPG66" s="251"/>
      <c r="GPH66" s="251"/>
      <c r="GPI66" s="252"/>
      <c r="GPJ66" s="253"/>
      <c r="GPO66" s="254"/>
      <c r="GPR66" s="252"/>
      <c r="GPS66" s="252"/>
      <c r="GPT66" s="252"/>
      <c r="GPU66" s="252"/>
      <c r="GPV66" s="253"/>
      <c r="GPW66" s="253"/>
      <c r="GPX66" s="255"/>
      <c r="GPY66" s="255"/>
      <c r="GPZ66" s="256"/>
      <c r="GQC66" s="251"/>
      <c r="GQD66" s="251"/>
      <c r="GQE66" s="251"/>
      <c r="GQF66" s="251"/>
      <c r="GQG66" s="251"/>
      <c r="GQH66" s="251"/>
      <c r="GQI66" s="252"/>
      <c r="GQJ66" s="253"/>
      <c r="GQO66" s="254"/>
      <c r="GQR66" s="252"/>
      <c r="GQS66" s="252"/>
      <c r="GQT66" s="252"/>
      <c r="GQU66" s="252"/>
      <c r="GQV66" s="253"/>
      <c r="GQW66" s="253"/>
      <c r="GQX66" s="255"/>
      <c r="GQY66" s="255"/>
      <c r="GQZ66" s="256"/>
      <c r="GRC66" s="251"/>
      <c r="GRD66" s="251"/>
      <c r="GRE66" s="251"/>
      <c r="GRF66" s="251"/>
      <c r="GRG66" s="251"/>
      <c r="GRH66" s="251"/>
      <c r="GRI66" s="252"/>
      <c r="GRJ66" s="253"/>
      <c r="GRO66" s="254"/>
      <c r="GRR66" s="252"/>
      <c r="GRS66" s="252"/>
      <c r="GRT66" s="252"/>
      <c r="GRU66" s="252"/>
      <c r="GRV66" s="253"/>
      <c r="GRW66" s="253"/>
      <c r="GRX66" s="255"/>
      <c r="GRY66" s="255"/>
      <c r="GRZ66" s="256"/>
      <c r="GSC66" s="251"/>
      <c r="GSD66" s="251"/>
      <c r="GSE66" s="251"/>
      <c r="GSF66" s="251"/>
      <c r="GSG66" s="251"/>
      <c r="GSH66" s="251"/>
      <c r="GSI66" s="252"/>
      <c r="GSJ66" s="253"/>
      <c r="GSO66" s="254"/>
      <c r="GSR66" s="252"/>
      <c r="GSS66" s="252"/>
      <c r="GST66" s="252"/>
      <c r="GSU66" s="252"/>
      <c r="GSV66" s="253"/>
      <c r="GSW66" s="253"/>
      <c r="GSX66" s="255"/>
      <c r="GSY66" s="255"/>
      <c r="GSZ66" s="256"/>
      <c r="GTC66" s="251"/>
      <c r="GTD66" s="251"/>
      <c r="GTE66" s="251"/>
      <c r="GTF66" s="251"/>
      <c r="GTG66" s="251"/>
      <c r="GTH66" s="251"/>
      <c r="GTI66" s="252"/>
      <c r="GTJ66" s="253"/>
      <c r="GTO66" s="254"/>
      <c r="GTR66" s="252"/>
      <c r="GTS66" s="252"/>
      <c r="GTT66" s="252"/>
      <c r="GTU66" s="252"/>
      <c r="GTV66" s="253"/>
      <c r="GTW66" s="253"/>
      <c r="GTX66" s="255"/>
      <c r="GTY66" s="255"/>
      <c r="GTZ66" s="256"/>
      <c r="GUC66" s="251"/>
      <c r="GUD66" s="251"/>
      <c r="GUE66" s="251"/>
      <c r="GUF66" s="251"/>
      <c r="GUG66" s="251"/>
      <c r="GUH66" s="251"/>
      <c r="GUI66" s="252"/>
      <c r="GUJ66" s="253"/>
      <c r="GUO66" s="254"/>
      <c r="GUR66" s="252"/>
      <c r="GUS66" s="252"/>
      <c r="GUT66" s="252"/>
      <c r="GUU66" s="252"/>
      <c r="GUV66" s="253"/>
      <c r="GUW66" s="253"/>
      <c r="GUX66" s="255"/>
      <c r="GUY66" s="255"/>
      <c r="GUZ66" s="256"/>
      <c r="GVC66" s="251"/>
      <c r="GVD66" s="251"/>
      <c r="GVE66" s="251"/>
      <c r="GVF66" s="251"/>
      <c r="GVG66" s="251"/>
      <c r="GVH66" s="251"/>
      <c r="GVI66" s="252"/>
      <c r="GVJ66" s="253"/>
      <c r="GVO66" s="254"/>
      <c r="GVR66" s="252"/>
      <c r="GVS66" s="252"/>
      <c r="GVT66" s="252"/>
      <c r="GVU66" s="252"/>
      <c r="GVV66" s="253"/>
      <c r="GVW66" s="253"/>
      <c r="GVX66" s="255"/>
      <c r="GVY66" s="255"/>
      <c r="GVZ66" s="256"/>
      <c r="GWC66" s="251"/>
      <c r="GWD66" s="251"/>
      <c r="GWE66" s="251"/>
      <c r="GWF66" s="251"/>
      <c r="GWG66" s="251"/>
      <c r="GWH66" s="251"/>
      <c r="GWI66" s="252"/>
      <c r="GWJ66" s="253"/>
      <c r="GWO66" s="254"/>
      <c r="GWR66" s="252"/>
      <c r="GWS66" s="252"/>
      <c r="GWT66" s="252"/>
      <c r="GWU66" s="252"/>
      <c r="GWV66" s="253"/>
      <c r="GWW66" s="253"/>
      <c r="GWX66" s="255"/>
      <c r="GWY66" s="255"/>
      <c r="GWZ66" s="256"/>
      <c r="GXC66" s="251"/>
      <c r="GXD66" s="251"/>
      <c r="GXE66" s="251"/>
      <c r="GXF66" s="251"/>
      <c r="GXG66" s="251"/>
      <c r="GXH66" s="251"/>
      <c r="GXI66" s="252"/>
      <c r="GXJ66" s="253"/>
      <c r="GXO66" s="254"/>
      <c r="GXR66" s="252"/>
      <c r="GXS66" s="252"/>
      <c r="GXT66" s="252"/>
      <c r="GXU66" s="252"/>
      <c r="GXV66" s="253"/>
      <c r="GXW66" s="253"/>
      <c r="GXX66" s="255"/>
      <c r="GXY66" s="255"/>
      <c r="GXZ66" s="256"/>
      <c r="GYC66" s="251"/>
      <c r="GYD66" s="251"/>
      <c r="GYE66" s="251"/>
      <c r="GYF66" s="251"/>
      <c r="GYG66" s="251"/>
      <c r="GYH66" s="251"/>
      <c r="GYI66" s="252"/>
      <c r="GYJ66" s="253"/>
      <c r="GYO66" s="254"/>
      <c r="GYR66" s="252"/>
      <c r="GYS66" s="252"/>
      <c r="GYT66" s="252"/>
      <c r="GYU66" s="252"/>
      <c r="GYV66" s="253"/>
      <c r="GYW66" s="253"/>
      <c r="GYX66" s="255"/>
      <c r="GYY66" s="255"/>
      <c r="GYZ66" s="256"/>
      <c r="GZC66" s="251"/>
      <c r="GZD66" s="251"/>
      <c r="GZE66" s="251"/>
      <c r="GZF66" s="251"/>
      <c r="GZG66" s="251"/>
      <c r="GZH66" s="251"/>
      <c r="GZI66" s="252"/>
      <c r="GZJ66" s="253"/>
      <c r="GZO66" s="254"/>
      <c r="GZR66" s="252"/>
      <c r="GZS66" s="252"/>
      <c r="GZT66" s="252"/>
      <c r="GZU66" s="252"/>
      <c r="GZV66" s="253"/>
      <c r="GZW66" s="253"/>
      <c r="GZX66" s="255"/>
      <c r="GZY66" s="255"/>
      <c r="GZZ66" s="256"/>
      <c r="HAC66" s="251"/>
      <c r="HAD66" s="251"/>
      <c r="HAE66" s="251"/>
      <c r="HAF66" s="251"/>
      <c r="HAG66" s="251"/>
      <c r="HAH66" s="251"/>
      <c r="HAI66" s="252"/>
      <c r="HAJ66" s="253"/>
      <c r="HAO66" s="254"/>
      <c r="HAR66" s="252"/>
      <c r="HAS66" s="252"/>
      <c r="HAT66" s="252"/>
      <c r="HAU66" s="252"/>
      <c r="HAV66" s="253"/>
      <c r="HAW66" s="253"/>
      <c r="HAX66" s="255"/>
      <c r="HAY66" s="255"/>
      <c r="HAZ66" s="256"/>
      <c r="HBC66" s="251"/>
      <c r="HBD66" s="251"/>
      <c r="HBE66" s="251"/>
      <c r="HBF66" s="251"/>
      <c r="HBG66" s="251"/>
      <c r="HBH66" s="251"/>
      <c r="HBI66" s="252"/>
      <c r="HBJ66" s="253"/>
      <c r="HBO66" s="254"/>
      <c r="HBR66" s="252"/>
      <c r="HBS66" s="252"/>
      <c r="HBT66" s="252"/>
      <c r="HBU66" s="252"/>
      <c r="HBV66" s="253"/>
      <c r="HBW66" s="253"/>
      <c r="HBX66" s="255"/>
      <c r="HBY66" s="255"/>
      <c r="HBZ66" s="256"/>
      <c r="HCC66" s="251"/>
      <c r="HCD66" s="251"/>
      <c r="HCE66" s="251"/>
      <c r="HCF66" s="251"/>
      <c r="HCG66" s="251"/>
      <c r="HCH66" s="251"/>
      <c r="HCI66" s="252"/>
      <c r="HCJ66" s="253"/>
      <c r="HCO66" s="254"/>
      <c r="HCR66" s="252"/>
      <c r="HCS66" s="252"/>
      <c r="HCT66" s="252"/>
      <c r="HCU66" s="252"/>
      <c r="HCV66" s="253"/>
      <c r="HCW66" s="253"/>
      <c r="HCX66" s="255"/>
      <c r="HCY66" s="255"/>
      <c r="HCZ66" s="256"/>
      <c r="HDC66" s="251"/>
      <c r="HDD66" s="251"/>
      <c r="HDE66" s="251"/>
      <c r="HDF66" s="251"/>
      <c r="HDG66" s="251"/>
      <c r="HDH66" s="251"/>
      <c r="HDI66" s="252"/>
      <c r="HDJ66" s="253"/>
      <c r="HDO66" s="254"/>
      <c r="HDR66" s="252"/>
      <c r="HDS66" s="252"/>
      <c r="HDT66" s="252"/>
      <c r="HDU66" s="252"/>
      <c r="HDV66" s="253"/>
      <c r="HDW66" s="253"/>
      <c r="HDX66" s="255"/>
      <c r="HDY66" s="255"/>
      <c r="HDZ66" s="256"/>
      <c r="HEC66" s="251"/>
      <c r="HED66" s="251"/>
      <c r="HEE66" s="251"/>
      <c r="HEF66" s="251"/>
      <c r="HEG66" s="251"/>
      <c r="HEH66" s="251"/>
      <c r="HEI66" s="252"/>
      <c r="HEJ66" s="253"/>
      <c r="HEO66" s="254"/>
      <c r="HER66" s="252"/>
      <c r="HES66" s="252"/>
      <c r="HET66" s="252"/>
      <c r="HEU66" s="252"/>
      <c r="HEV66" s="253"/>
      <c r="HEW66" s="253"/>
      <c r="HEX66" s="255"/>
      <c r="HEY66" s="255"/>
      <c r="HEZ66" s="256"/>
      <c r="HFC66" s="251"/>
      <c r="HFD66" s="251"/>
      <c r="HFE66" s="251"/>
      <c r="HFF66" s="251"/>
      <c r="HFG66" s="251"/>
      <c r="HFH66" s="251"/>
      <c r="HFI66" s="252"/>
      <c r="HFJ66" s="253"/>
      <c r="HFO66" s="254"/>
      <c r="HFR66" s="252"/>
      <c r="HFS66" s="252"/>
      <c r="HFT66" s="252"/>
      <c r="HFU66" s="252"/>
      <c r="HFV66" s="253"/>
      <c r="HFW66" s="253"/>
      <c r="HFX66" s="255"/>
      <c r="HFY66" s="255"/>
      <c r="HFZ66" s="256"/>
      <c r="HGC66" s="251"/>
      <c r="HGD66" s="251"/>
      <c r="HGE66" s="251"/>
      <c r="HGF66" s="251"/>
      <c r="HGG66" s="251"/>
      <c r="HGH66" s="251"/>
      <c r="HGI66" s="252"/>
      <c r="HGJ66" s="253"/>
      <c r="HGO66" s="254"/>
      <c r="HGR66" s="252"/>
      <c r="HGS66" s="252"/>
      <c r="HGT66" s="252"/>
      <c r="HGU66" s="252"/>
      <c r="HGV66" s="253"/>
      <c r="HGW66" s="253"/>
      <c r="HGX66" s="255"/>
      <c r="HGY66" s="255"/>
      <c r="HGZ66" s="256"/>
      <c r="HHC66" s="251"/>
      <c r="HHD66" s="251"/>
      <c r="HHE66" s="251"/>
      <c r="HHF66" s="251"/>
      <c r="HHG66" s="251"/>
      <c r="HHH66" s="251"/>
      <c r="HHI66" s="252"/>
      <c r="HHJ66" s="253"/>
      <c r="HHO66" s="254"/>
      <c r="HHR66" s="252"/>
      <c r="HHS66" s="252"/>
      <c r="HHT66" s="252"/>
      <c r="HHU66" s="252"/>
      <c r="HHV66" s="253"/>
      <c r="HHW66" s="253"/>
      <c r="HHX66" s="255"/>
      <c r="HHY66" s="255"/>
      <c r="HHZ66" s="256"/>
      <c r="HIC66" s="251"/>
      <c r="HID66" s="251"/>
      <c r="HIE66" s="251"/>
      <c r="HIF66" s="251"/>
      <c r="HIG66" s="251"/>
      <c r="HIH66" s="251"/>
      <c r="HII66" s="252"/>
      <c r="HIJ66" s="253"/>
      <c r="HIO66" s="254"/>
      <c r="HIR66" s="252"/>
      <c r="HIS66" s="252"/>
      <c r="HIT66" s="252"/>
      <c r="HIU66" s="252"/>
      <c r="HIV66" s="253"/>
      <c r="HIW66" s="253"/>
      <c r="HIX66" s="255"/>
      <c r="HIY66" s="255"/>
      <c r="HIZ66" s="256"/>
      <c r="HJC66" s="251"/>
      <c r="HJD66" s="251"/>
      <c r="HJE66" s="251"/>
      <c r="HJF66" s="251"/>
      <c r="HJG66" s="251"/>
      <c r="HJH66" s="251"/>
      <c r="HJI66" s="252"/>
      <c r="HJJ66" s="253"/>
      <c r="HJO66" s="254"/>
      <c r="HJR66" s="252"/>
      <c r="HJS66" s="252"/>
      <c r="HJT66" s="252"/>
      <c r="HJU66" s="252"/>
      <c r="HJV66" s="253"/>
      <c r="HJW66" s="253"/>
      <c r="HJX66" s="255"/>
      <c r="HJY66" s="255"/>
      <c r="HJZ66" s="256"/>
      <c r="HKC66" s="251"/>
      <c r="HKD66" s="251"/>
      <c r="HKE66" s="251"/>
      <c r="HKF66" s="251"/>
      <c r="HKG66" s="251"/>
      <c r="HKH66" s="251"/>
      <c r="HKI66" s="252"/>
      <c r="HKJ66" s="253"/>
      <c r="HKO66" s="254"/>
      <c r="HKR66" s="252"/>
      <c r="HKS66" s="252"/>
      <c r="HKT66" s="252"/>
      <c r="HKU66" s="252"/>
      <c r="HKV66" s="253"/>
      <c r="HKW66" s="253"/>
      <c r="HKX66" s="255"/>
      <c r="HKY66" s="255"/>
      <c r="HKZ66" s="256"/>
      <c r="HLC66" s="251"/>
      <c r="HLD66" s="251"/>
      <c r="HLE66" s="251"/>
      <c r="HLF66" s="251"/>
      <c r="HLG66" s="251"/>
      <c r="HLH66" s="251"/>
      <c r="HLI66" s="252"/>
      <c r="HLJ66" s="253"/>
      <c r="HLO66" s="254"/>
      <c r="HLR66" s="252"/>
      <c r="HLS66" s="252"/>
      <c r="HLT66" s="252"/>
      <c r="HLU66" s="252"/>
      <c r="HLV66" s="253"/>
      <c r="HLW66" s="253"/>
      <c r="HLX66" s="255"/>
      <c r="HLY66" s="255"/>
      <c r="HLZ66" s="256"/>
      <c r="HMC66" s="251"/>
      <c r="HMD66" s="251"/>
      <c r="HME66" s="251"/>
      <c r="HMF66" s="251"/>
      <c r="HMG66" s="251"/>
      <c r="HMH66" s="251"/>
      <c r="HMI66" s="252"/>
      <c r="HMJ66" s="253"/>
      <c r="HMO66" s="254"/>
      <c r="HMR66" s="252"/>
      <c r="HMS66" s="252"/>
      <c r="HMT66" s="252"/>
      <c r="HMU66" s="252"/>
      <c r="HMV66" s="253"/>
      <c r="HMW66" s="253"/>
      <c r="HMX66" s="255"/>
      <c r="HMY66" s="255"/>
      <c r="HMZ66" s="256"/>
      <c r="HNC66" s="251"/>
      <c r="HND66" s="251"/>
      <c r="HNE66" s="251"/>
      <c r="HNF66" s="251"/>
      <c r="HNG66" s="251"/>
      <c r="HNH66" s="251"/>
      <c r="HNI66" s="252"/>
      <c r="HNJ66" s="253"/>
      <c r="HNO66" s="254"/>
      <c r="HNR66" s="252"/>
      <c r="HNS66" s="252"/>
      <c r="HNT66" s="252"/>
      <c r="HNU66" s="252"/>
      <c r="HNV66" s="253"/>
      <c r="HNW66" s="253"/>
      <c r="HNX66" s="255"/>
      <c r="HNY66" s="255"/>
      <c r="HNZ66" s="256"/>
      <c r="HOC66" s="251"/>
      <c r="HOD66" s="251"/>
      <c r="HOE66" s="251"/>
      <c r="HOF66" s="251"/>
      <c r="HOG66" s="251"/>
      <c r="HOH66" s="251"/>
      <c r="HOI66" s="252"/>
      <c r="HOJ66" s="253"/>
      <c r="HOO66" s="254"/>
      <c r="HOR66" s="252"/>
      <c r="HOS66" s="252"/>
      <c r="HOT66" s="252"/>
      <c r="HOU66" s="252"/>
      <c r="HOV66" s="253"/>
      <c r="HOW66" s="253"/>
      <c r="HOX66" s="255"/>
      <c r="HOY66" s="255"/>
      <c r="HOZ66" s="256"/>
      <c r="HPC66" s="251"/>
      <c r="HPD66" s="251"/>
      <c r="HPE66" s="251"/>
      <c r="HPF66" s="251"/>
      <c r="HPG66" s="251"/>
      <c r="HPH66" s="251"/>
      <c r="HPI66" s="252"/>
      <c r="HPJ66" s="253"/>
      <c r="HPO66" s="254"/>
      <c r="HPR66" s="252"/>
      <c r="HPS66" s="252"/>
      <c r="HPT66" s="252"/>
      <c r="HPU66" s="252"/>
      <c r="HPV66" s="253"/>
      <c r="HPW66" s="253"/>
      <c r="HPX66" s="255"/>
      <c r="HPY66" s="255"/>
      <c r="HPZ66" s="256"/>
      <c r="HQC66" s="251"/>
      <c r="HQD66" s="251"/>
      <c r="HQE66" s="251"/>
      <c r="HQF66" s="251"/>
      <c r="HQG66" s="251"/>
      <c r="HQH66" s="251"/>
      <c r="HQI66" s="252"/>
      <c r="HQJ66" s="253"/>
      <c r="HQO66" s="254"/>
      <c r="HQR66" s="252"/>
      <c r="HQS66" s="252"/>
      <c r="HQT66" s="252"/>
      <c r="HQU66" s="252"/>
      <c r="HQV66" s="253"/>
      <c r="HQW66" s="253"/>
      <c r="HQX66" s="255"/>
      <c r="HQY66" s="255"/>
      <c r="HQZ66" s="256"/>
      <c r="HRC66" s="251"/>
      <c r="HRD66" s="251"/>
      <c r="HRE66" s="251"/>
      <c r="HRF66" s="251"/>
      <c r="HRG66" s="251"/>
      <c r="HRH66" s="251"/>
      <c r="HRI66" s="252"/>
      <c r="HRJ66" s="253"/>
      <c r="HRO66" s="254"/>
      <c r="HRR66" s="252"/>
      <c r="HRS66" s="252"/>
      <c r="HRT66" s="252"/>
      <c r="HRU66" s="252"/>
      <c r="HRV66" s="253"/>
      <c r="HRW66" s="253"/>
      <c r="HRX66" s="255"/>
      <c r="HRY66" s="255"/>
      <c r="HRZ66" s="256"/>
      <c r="HSC66" s="251"/>
      <c r="HSD66" s="251"/>
      <c r="HSE66" s="251"/>
      <c r="HSF66" s="251"/>
      <c r="HSG66" s="251"/>
      <c r="HSH66" s="251"/>
      <c r="HSI66" s="252"/>
      <c r="HSJ66" s="253"/>
      <c r="HSO66" s="254"/>
      <c r="HSR66" s="252"/>
      <c r="HSS66" s="252"/>
      <c r="HST66" s="252"/>
      <c r="HSU66" s="252"/>
      <c r="HSV66" s="253"/>
      <c r="HSW66" s="253"/>
      <c r="HSX66" s="255"/>
      <c r="HSY66" s="255"/>
      <c r="HSZ66" s="256"/>
      <c r="HTC66" s="251"/>
      <c r="HTD66" s="251"/>
      <c r="HTE66" s="251"/>
      <c r="HTF66" s="251"/>
      <c r="HTG66" s="251"/>
      <c r="HTH66" s="251"/>
      <c r="HTI66" s="252"/>
      <c r="HTJ66" s="253"/>
      <c r="HTO66" s="254"/>
      <c r="HTR66" s="252"/>
      <c r="HTS66" s="252"/>
      <c r="HTT66" s="252"/>
      <c r="HTU66" s="252"/>
      <c r="HTV66" s="253"/>
      <c r="HTW66" s="253"/>
      <c r="HTX66" s="255"/>
      <c r="HTY66" s="255"/>
      <c r="HTZ66" s="256"/>
      <c r="HUC66" s="251"/>
      <c r="HUD66" s="251"/>
      <c r="HUE66" s="251"/>
      <c r="HUF66" s="251"/>
      <c r="HUG66" s="251"/>
      <c r="HUH66" s="251"/>
      <c r="HUI66" s="252"/>
      <c r="HUJ66" s="253"/>
      <c r="HUO66" s="254"/>
      <c r="HUR66" s="252"/>
      <c r="HUS66" s="252"/>
      <c r="HUT66" s="252"/>
      <c r="HUU66" s="252"/>
      <c r="HUV66" s="253"/>
      <c r="HUW66" s="253"/>
      <c r="HUX66" s="255"/>
      <c r="HUY66" s="255"/>
      <c r="HUZ66" s="256"/>
      <c r="HVC66" s="251"/>
      <c r="HVD66" s="251"/>
      <c r="HVE66" s="251"/>
      <c r="HVF66" s="251"/>
      <c r="HVG66" s="251"/>
      <c r="HVH66" s="251"/>
      <c r="HVI66" s="252"/>
      <c r="HVJ66" s="253"/>
      <c r="HVO66" s="254"/>
      <c r="HVR66" s="252"/>
      <c r="HVS66" s="252"/>
      <c r="HVT66" s="252"/>
      <c r="HVU66" s="252"/>
      <c r="HVV66" s="253"/>
      <c r="HVW66" s="253"/>
      <c r="HVX66" s="255"/>
      <c r="HVY66" s="255"/>
      <c r="HVZ66" s="256"/>
      <c r="HWC66" s="251"/>
      <c r="HWD66" s="251"/>
      <c r="HWE66" s="251"/>
      <c r="HWF66" s="251"/>
      <c r="HWG66" s="251"/>
      <c r="HWH66" s="251"/>
      <c r="HWI66" s="252"/>
      <c r="HWJ66" s="253"/>
      <c r="HWO66" s="254"/>
      <c r="HWR66" s="252"/>
      <c r="HWS66" s="252"/>
      <c r="HWT66" s="252"/>
      <c r="HWU66" s="252"/>
      <c r="HWV66" s="253"/>
      <c r="HWW66" s="253"/>
      <c r="HWX66" s="255"/>
      <c r="HWY66" s="255"/>
      <c r="HWZ66" s="256"/>
      <c r="HXC66" s="251"/>
      <c r="HXD66" s="251"/>
      <c r="HXE66" s="251"/>
      <c r="HXF66" s="251"/>
      <c r="HXG66" s="251"/>
      <c r="HXH66" s="251"/>
      <c r="HXI66" s="252"/>
      <c r="HXJ66" s="253"/>
      <c r="HXO66" s="254"/>
      <c r="HXR66" s="252"/>
      <c r="HXS66" s="252"/>
      <c r="HXT66" s="252"/>
      <c r="HXU66" s="252"/>
      <c r="HXV66" s="253"/>
      <c r="HXW66" s="253"/>
      <c r="HXX66" s="255"/>
      <c r="HXY66" s="255"/>
      <c r="HXZ66" s="256"/>
      <c r="HYC66" s="251"/>
      <c r="HYD66" s="251"/>
      <c r="HYE66" s="251"/>
      <c r="HYF66" s="251"/>
      <c r="HYG66" s="251"/>
      <c r="HYH66" s="251"/>
      <c r="HYI66" s="252"/>
      <c r="HYJ66" s="253"/>
      <c r="HYO66" s="254"/>
      <c r="HYR66" s="252"/>
      <c r="HYS66" s="252"/>
      <c r="HYT66" s="252"/>
      <c r="HYU66" s="252"/>
      <c r="HYV66" s="253"/>
      <c r="HYW66" s="253"/>
      <c r="HYX66" s="255"/>
      <c r="HYY66" s="255"/>
      <c r="HYZ66" s="256"/>
      <c r="HZC66" s="251"/>
      <c r="HZD66" s="251"/>
      <c r="HZE66" s="251"/>
      <c r="HZF66" s="251"/>
      <c r="HZG66" s="251"/>
      <c r="HZH66" s="251"/>
      <c r="HZI66" s="252"/>
      <c r="HZJ66" s="253"/>
      <c r="HZO66" s="254"/>
      <c r="HZR66" s="252"/>
      <c r="HZS66" s="252"/>
      <c r="HZT66" s="252"/>
      <c r="HZU66" s="252"/>
      <c r="HZV66" s="253"/>
      <c r="HZW66" s="253"/>
      <c r="HZX66" s="255"/>
      <c r="HZY66" s="255"/>
      <c r="HZZ66" s="256"/>
      <c r="IAC66" s="251"/>
      <c r="IAD66" s="251"/>
      <c r="IAE66" s="251"/>
      <c r="IAF66" s="251"/>
      <c r="IAG66" s="251"/>
      <c r="IAH66" s="251"/>
      <c r="IAI66" s="252"/>
      <c r="IAJ66" s="253"/>
      <c r="IAO66" s="254"/>
      <c r="IAR66" s="252"/>
      <c r="IAS66" s="252"/>
      <c r="IAT66" s="252"/>
      <c r="IAU66" s="252"/>
      <c r="IAV66" s="253"/>
      <c r="IAW66" s="253"/>
      <c r="IAX66" s="255"/>
      <c r="IAY66" s="255"/>
      <c r="IAZ66" s="256"/>
      <c r="IBC66" s="251"/>
      <c r="IBD66" s="251"/>
      <c r="IBE66" s="251"/>
      <c r="IBF66" s="251"/>
      <c r="IBG66" s="251"/>
      <c r="IBH66" s="251"/>
      <c r="IBI66" s="252"/>
      <c r="IBJ66" s="253"/>
      <c r="IBO66" s="254"/>
      <c r="IBR66" s="252"/>
      <c r="IBS66" s="252"/>
      <c r="IBT66" s="252"/>
      <c r="IBU66" s="252"/>
      <c r="IBV66" s="253"/>
      <c r="IBW66" s="253"/>
      <c r="IBX66" s="255"/>
      <c r="IBY66" s="255"/>
      <c r="IBZ66" s="256"/>
      <c r="ICC66" s="251"/>
      <c r="ICD66" s="251"/>
      <c r="ICE66" s="251"/>
      <c r="ICF66" s="251"/>
      <c r="ICG66" s="251"/>
      <c r="ICH66" s="251"/>
      <c r="ICI66" s="252"/>
      <c r="ICJ66" s="253"/>
      <c r="ICO66" s="254"/>
      <c r="ICR66" s="252"/>
      <c r="ICS66" s="252"/>
      <c r="ICT66" s="252"/>
      <c r="ICU66" s="252"/>
      <c r="ICV66" s="253"/>
      <c r="ICW66" s="253"/>
      <c r="ICX66" s="255"/>
      <c r="ICY66" s="255"/>
      <c r="ICZ66" s="256"/>
      <c r="IDC66" s="251"/>
      <c r="IDD66" s="251"/>
      <c r="IDE66" s="251"/>
      <c r="IDF66" s="251"/>
      <c r="IDG66" s="251"/>
      <c r="IDH66" s="251"/>
      <c r="IDI66" s="252"/>
      <c r="IDJ66" s="253"/>
      <c r="IDO66" s="254"/>
      <c r="IDR66" s="252"/>
      <c r="IDS66" s="252"/>
      <c r="IDT66" s="252"/>
      <c r="IDU66" s="252"/>
      <c r="IDV66" s="253"/>
      <c r="IDW66" s="253"/>
      <c r="IDX66" s="255"/>
      <c r="IDY66" s="255"/>
      <c r="IDZ66" s="256"/>
      <c r="IEC66" s="251"/>
      <c r="IED66" s="251"/>
      <c r="IEE66" s="251"/>
      <c r="IEF66" s="251"/>
      <c r="IEG66" s="251"/>
      <c r="IEH66" s="251"/>
      <c r="IEI66" s="252"/>
      <c r="IEJ66" s="253"/>
      <c r="IEO66" s="254"/>
      <c r="IER66" s="252"/>
      <c r="IES66" s="252"/>
      <c r="IET66" s="252"/>
      <c r="IEU66" s="252"/>
      <c r="IEV66" s="253"/>
      <c r="IEW66" s="253"/>
      <c r="IEX66" s="255"/>
      <c r="IEY66" s="255"/>
      <c r="IEZ66" s="256"/>
      <c r="IFC66" s="251"/>
      <c r="IFD66" s="251"/>
      <c r="IFE66" s="251"/>
      <c r="IFF66" s="251"/>
      <c r="IFG66" s="251"/>
      <c r="IFH66" s="251"/>
      <c r="IFI66" s="252"/>
      <c r="IFJ66" s="253"/>
      <c r="IFO66" s="254"/>
      <c r="IFR66" s="252"/>
      <c r="IFS66" s="252"/>
      <c r="IFT66" s="252"/>
      <c r="IFU66" s="252"/>
      <c r="IFV66" s="253"/>
      <c r="IFW66" s="253"/>
      <c r="IFX66" s="255"/>
      <c r="IFY66" s="255"/>
      <c r="IFZ66" s="256"/>
      <c r="IGC66" s="251"/>
      <c r="IGD66" s="251"/>
      <c r="IGE66" s="251"/>
      <c r="IGF66" s="251"/>
      <c r="IGG66" s="251"/>
      <c r="IGH66" s="251"/>
      <c r="IGI66" s="252"/>
      <c r="IGJ66" s="253"/>
      <c r="IGO66" s="254"/>
      <c r="IGR66" s="252"/>
      <c r="IGS66" s="252"/>
      <c r="IGT66" s="252"/>
      <c r="IGU66" s="252"/>
      <c r="IGV66" s="253"/>
      <c r="IGW66" s="253"/>
      <c r="IGX66" s="255"/>
      <c r="IGY66" s="255"/>
      <c r="IGZ66" s="256"/>
      <c r="IHC66" s="251"/>
      <c r="IHD66" s="251"/>
      <c r="IHE66" s="251"/>
      <c r="IHF66" s="251"/>
      <c r="IHG66" s="251"/>
      <c r="IHH66" s="251"/>
      <c r="IHI66" s="252"/>
      <c r="IHJ66" s="253"/>
      <c r="IHO66" s="254"/>
      <c r="IHR66" s="252"/>
      <c r="IHS66" s="252"/>
      <c r="IHT66" s="252"/>
      <c r="IHU66" s="252"/>
      <c r="IHV66" s="253"/>
      <c r="IHW66" s="253"/>
      <c r="IHX66" s="255"/>
      <c r="IHY66" s="255"/>
      <c r="IHZ66" s="256"/>
      <c r="IIC66" s="251"/>
      <c r="IID66" s="251"/>
      <c r="IIE66" s="251"/>
      <c r="IIF66" s="251"/>
      <c r="IIG66" s="251"/>
      <c r="IIH66" s="251"/>
      <c r="III66" s="252"/>
      <c r="IIJ66" s="253"/>
      <c r="IIO66" s="254"/>
      <c r="IIR66" s="252"/>
      <c r="IIS66" s="252"/>
      <c r="IIT66" s="252"/>
      <c r="IIU66" s="252"/>
      <c r="IIV66" s="253"/>
      <c r="IIW66" s="253"/>
      <c r="IIX66" s="255"/>
      <c r="IIY66" s="255"/>
      <c r="IIZ66" s="256"/>
      <c r="IJC66" s="251"/>
      <c r="IJD66" s="251"/>
      <c r="IJE66" s="251"/>
      <c r="IJF66" s="251"/>
      <c r="IJG66" s="251"/>
      <c r="IJH66" s="251"/>
      <c r="IJI66" s="252"/>
      <c r="IJJ66" s="253"/>
      <c r="IJO66" s="254"/>
      <c r="IJR66" s="252"/>
      <c r="IJS66" s="252"/>
      <c r="IJT66" s="252"/>
      <c r="IJU66" s="252"/>
      <c r="IJV66" s="253"/>
      <c r="IJW66" s="253"/>
      <c r="IJX66" s="255"/>
      <c r="IJY66" s="255"/>
      <c r="IJZ66" s="256"/>
      <c r="IKC66" s="251"/>
      <c r="IKD66" s="251"/>
      <c r="IKE66" s="251"/>
      <c r="IKF66" s="251"/>
      <c r="IKG66" s="251"/>
      <c r="IKH66" s="251"/>
      <c r="IKI66" s="252"/>
      <c r="IKJ66" s="253"/>
      <c r="IKO66" s="254"/>
      <c r="IKR66" s="252"/>
      <c r="IKS66" s="252"/>
      <c r="IKT66" s="252"/>
      <c r="IKU66" s="252"/>
      <c r="IKV66" s="253"/>
      <c r="IKW66" s="253"/>
      <c r="IKX66" s="255"/>
      <c r="IKY66" s="255"/>
      <c r="IKZ66" s="256"/>
      <c r="ILC66" s="251"/>
      <c r="ILD66" s="251"/>
      <c r="ILE66" s="251"/>
      <c r="ILF66" s="251"/>
      <c r="ILG66" s="251"/>
      <c r="ILH66" s="251"/>
      <c r="ILI66" s="252"/>
      <c r="ILJ66" s="253"/>
      <c r="ILO66" s="254"/>
      <c r="ILR66" s="252"/>
      <c r="ILS66" s="252"/>
      <c r="ILT66" s="252"/>
      <c r="ILU66" s="252"/>
      <c r="ILV66" s="253"/>
      <c r="ILW66" s="253"/>
      <c r="ILX66" s="255"/>
      <c r="ILY66" s="255"/>
      <c r="ILZ66" s="256"/>
      <c r="IMC66" s="251"/>
      <c r="IMD66" s="251"/>
      <c r="IME66" s="251"/>
      <c r="IMF66" s="251"/>
      <c r="IMG66" s="251"/>
      <c r="IMH66" s="251"/>
      <c r="IMI66" s="252"/>
      <c r="IMJ66" s="253"/>
      <c r="IMO66" s="254"/>
      <c r="IMR66" s="252"/>
      <c r="IMS66" s="252"/>
      <c r="IMT66" s="252"/>
      <c r="IMU66" s="252"/>
      <c r="IMV66" s="253"/>
      <c r="IMW66" s="253"/>
      <c r="IMX66" s="255"/>
      <c r="IMY66" s="255"/>
      <c r="IMZ66" s="256"/>
      <c r="INC66" s="251"/>
      <c r="IND66" s="251"/>
      <c r="INE66" s="251"/>
      <c r="INF66" s="251"/>
      <c r="ING66" s="251"/>
      <c r="INH66" s="251"/>
      <c r="INI66" s="252"/>
      <c r="INJ66" s="253"/>
      <c r="INO66" s="254"/>
      <c r="INR66" s="252"/>
      <c r="INS66" s="252"/>
      <c r="INT66" s="252"/>
      <c r="INU66" s="252"/>
      <c r="INV66" s="253"/>
      <c r="INW66" s="253"/>
      <c r="INX66" s="255"/>
      <c r="INY66" s="255"/>
      <c r="INZ66" s="256"/>
      <c r="IOC66" s="251"/>
      <c r="IOD66" s="251"/>
      <c r="IOE66" s="251"/>
      <c r="IOF66" s="251"/>
      <c r="IOG66" s="251"/>
      <c r="IOH66" s="251"/>
      <c r="IOI66" s="252"/>
      <c r="IOJ66" s="253"/>
      <c r="IOO66" s="254"/>
      <c r="IOR66" s="252"/>
      <c r="IOS66" s="252"/>
      <c r="IOT66" s="252"/>
      <c r="IOU66" s="252"/>
      <c r="IOV66" s="253"/>
      <c r="IOW66" s="253"/>
      <c r="IOX66" s="255"/>
      <c r="IOY66" s="255"/>
      <c r="IOZ66" s="256"/>
      <c r="IPC66" s="251"/>
      <c r="IPD66" s="251"/>
      <c r="IPE66" s="251"/>
      <c r="IPF66" s="251"/>
      <c r="IPG66" s="251"/>
      <c r="IPH66" s="251"/>
      <c r="IPI66" s="252"/>
      <c r="IPJ66" s="253"/>
      <c r="IPO66" s="254"/>
      <c r="IPR66" s="252"/>
      <c r="IPS66" s="252"/>
      <c r="IPT66" s="252"/>
      <c r="IPU66" s="252"/>
      <c r="IPV66" s="253"/>
      <c r="IPW66" s="253"/>
      <c r="IPX66" s="255"/>
      <c r="IPY66" s="255"/>
      <c r="IPZ66" s="256"/>
      <c r="IQC66" s="251"/>
      <c r="IQD66" s="251"/>
      <c r="IQE66" s="251"/>
      <c r="IQF66" s="251"/>
      <c r="IQG66" s="251"/>
      <c r="IQH66" s="251"/>
      <c r="IQI66" s="252"/>
      <c r="IQJ66" s="253"/>
      <c r="IQO66" s="254"/>
      <c r="IQR66" s="252"/>
      <c r="IQS66" s="252"/>
      <c r="IQT66" s="252"/>
      <c r="IQU66" s="252"/>
      <c r="IQV66" s="253"/>
      <c r="IQW66" s="253"/>
      <c r="IQX66" s="255"/>
      <c r="IQY66" s="255"/>
      <c r="IQZ66" s="256"/>
      <c r="IRC66" s="251"/>
      <c r="IRD66" s="251"/>
      <c r="IRE66" s="251"/>
      <c r="IRF66" s="251"/>
      <c r="IRG66" s="251"/>
      <c r="IRH66" s="251"/>
      <c r="IRI66" s="252"/>
      <c r="IRJ66" s="253"/>
      <c r="IRO66" s="254"/>
      <c r="IRR66" s="252"/>
      <c r="IRS66" s="252"/>
      <c r="IRT66" s="252"/>
      <c r="IRU66" s="252"/>
      <c r="IRV66" s="253"/>
      <c r="IRW66" s="253"/>
      <c r="IRX66" s="255"/>
      <c r="IRY66" s="255"/>
      <c r="IRZ66" s="256"/>
      <c r="ISC66" s="251"/>
      <c r="ISD66" s="251"/>
      <c r="ISE66" s="251"/>
      <c r="ISF66" s="251"/>
      <c r="ISG66" s="251"/>
      <c r="ISH66" s="251"/>
      <c r="ISI66" s="252"/>
      <c r="ISJ66" s="253"/>
      <c r="ISO66" s="254"/>
      <c r="ISR66" s="252"/>
      <c r="ISS66" s="252"/>
      <c r="IST66" s="252"/>
      <c r="ISU66" s="252"/>
      <c r="ISV66" s="253"/>
      <c r="ISW66" s="253"/>
      <c r="ISX66" s="255"/>
      <c r="ISY66" s="255"/>
      <c r="ISZ66" s="256"/>
      <c r="ITC66" s="251"/>
      <c r="ITD66" s="251"/>
      <c r="ITE66" s="251"/>
      <c r="ITF66" s="251"/>
      <c r="ITG66" s="251"/>
      <c r="ITH66" s="251"/>
      <c r="ITI66" s="252"/>
      <c r="ITJ66" s="253"/>
      <c r="ITO66" s="254"/>
      <c r="ITR66" s="252"/>
      <c r="ITS66" s="252"/>
      <c r="ITT66" s="252"/>
      <c r="ITU66" s="252"/>
      <c r="ITV66" s="253"/>
      <c r="ITW66" s="253"/>
      <c r="ITX66" s="255"/>
      <c r="ITY66" s="255"/>
      <c r="ITZ66" s="256"/>
      <c r="IUC66" s="251"/>
      <c r="IUD66" s="251"/>
      <c r="IUE66" s="251"/>
      <c r="IUF66" s="251"/>
      <c r="IUG66" s="251"/>
      <c r="IUH66" s="251"/>
      <c r="IUI66" s="252"/>
      <c r="IUJ66" s="253"/>
      <c r="IUO66" s="254"/>
      <c r="IUR66" s="252"/>
      <c r="IUS66" s="252"/>
      <c r="IUT66" s="252"/>
      <c r="IUU66" s="252"/>
      <c r="IUV66" s="253"/>
      <c r="IUW66" s="253"/>
      <c r="IUX66" s="255"/>
      <c r="IUY66" s="255"/>
      <c r="IUZ66" s="256"/>
      <c r="IVC66" s="251"/>
      <c r="IVD66" s="251"/>
      <c r="IVE66" s="251"/>
      <c r="IVF66" s="251"/>
      <c r="IVG66" s="251"/>
      <c r="IVH66" s="251"/>
      <c r="IVI66" s="252"/>
      <c r="IVJ66" s="253"/>
      <c r="IVO66" s="254"/>
      <c r="IVR66" s="252"/>
      <c r="IVS66" s="252"/>
      <c r="IVT66" s="252"/>
      <c r="IVU66" s="252"/>
      <c r="IVV66" s="253"/>
      <c r="IVW66" s="253"/>
      <c r="IVX66" s="255"/>
      <c r="IVY66" s="255"/>
      <c r="IVZ66" s="256"/>
      <c r="IWC66" s="251"/>
      <c r="IWD66" s="251"/>
      <c r="IWE66" s="251"/>
      <c r="IWF66" s="251"/>
      <c r="IWG66" s="251"/>
      <c r="IWH66" s="251"/>
      <c r="IWI66" s="252"/>
      <c r="IWJ66" s="253"/>
      <c r="IWO66" s="254"/>
      <c r="IWR66" s="252"/>
      <c r="IWS66" s="252"/>
      <c r="IWT66" s="252"/>
      <c r="IWU66" s="252"/>
      <c r="IWV66" s="253"/>
      <c r="IWW66" s="253"/>
      <c r="IWX66" s="255"/>
      <c r="IWY66" s="255"/>
      <c r="IWZ66" s="256"/>
      <c r="IXC66" s="251"/>
      <c r="IXD66" s="251"/>
      <c r="IXE66" s="251"/>
      <c r="IXF66" s="251"/>
      <c r="IXG66" s="251"/>
      <c r="IXH66" s="251"/>
      <c r="IXI66" s="252"/>
      <c r="IXJ66" s="253"/>
      <c r="IXO66" s="254"/>
      <c r="IXR66" s="252"/>
      <c r="IXS66" s="252"/>
      <c r="IXT66" s="252"/>
      <c r="IXU66" s="252"/>
      <c r="IXV66" s="253"/>
      <c r="IXW66" s="253"/>
      <c r="IXX66" s="255"/>
      <c r="IXY66" s="255"/>
      <c r="IXZ66" s="256"/>
      <c r="IYC66" s="251"/>
      <c r="IYD66" s="251"/>
      <c r="IYE66" s="251"/>
      <c r="IYF66" s="251"/>
      <c r="IYG66" s="251"/>
      <c r="IYH66" s="251"/>
      <c r="IYI66" s="252"/>
      <c r="IYJ66" s="253"/>
      <c r="IYO66" s="254"/>
      <c r="IYR66" s="252"/>
      <c r="IYS66" s="252"/>
      <c r="IYT66" s="252"/>
      <c r="IYU66" s="252"/>
      <c r="IYV66" s="253"/>
      <c r="IYW66" s="253"/>
      <c r="IYX66" s="255"/>
      <c r="IYY66" s="255"/>
      <c r="IYZ66" s="256"/>
      <c r="IZC66" s="251"/>
      <c r="IZD66" s="251"/>
      <c r="IZE66" s="251"/>
      <c r="IZF66" s="251"/>
      <c r="IZG66" s="251"/>
      <c r="IZH66" s="251"/>
      <c r="IZI66" s="252"/>
      <c r="IZJ66" s="253"/>
      <c r="IZO66" s="254"/>
      <c r="IZR66" s="252"/>
      <c r="IZS66" s="252"/>
      <c r="IZT66" s="252"/>
      <c r="IZU66" s="252"/>
      <c r="IZV66" s="253"/>
      <c r="IZW66" s="253"/>
      <c r="IZX66" s="255"/>
      <c r="IZY66" s="255"/>
      <c r="IZZ66" s="256"/>
      <c r="JAC66" s="251"/>
      <c r="JAD66" s="251"/>
      <c r="JAE66" s="251"/>
      <c r="JAF66" s="251"/>
      <c r="JAG66" s="251"/>
      <c r="JAH66" s="251"/>
      <c r="JAI66" s="252"/>
      <c r="JAJ66" s="253"/>
      <c r="JAO66" s="254"/>
      <c r="JAR66" s="252"/>
      <c r="JAS66" s="252"/>
      <c r="JAT66" s="252"/>
      <c r="JAU66" s="252"/>
      <c r="JAV66" s="253"/>
      <c r="JAW66" s="253"/>
      <c r="JAX66" s="255"/>
      <c r="JAY66" s="255"/>
      <c r="JAZ66" s="256"/>
      <c r="JBC66" s="251"/>
      <c r="JBD66" s="251"/>
      <c r="JBE66" s="251"/>
      <c r="JBF66" s="251"/>
      <c r="JBG66" s="251"/>
      <c r="JBH66" s="251"/>
      <c r="JBI66" s="252"/>
      <c r="JBJ66" s="253"/>
      <c r="JBO66" s="254"/>
      <c r="JBR66" s="252"/>
      <c r="JBS66" s="252"/>
      <c r="JBT66" s="252"/>
      <c r="JBU66" s="252"/>
      <c r="JBV66" s="253"/>
      <c r="JBW66" s="253"/>
      <c r="JBX66" s="255"/>
      <c r="JBY66" s="255"/>
      <c r="JBZ66" s="256"/>
      <c r="JCC66" s="251"/>
      <c r="JCD66" s="251"/>
      <c r="JCE66" s="251"/>
      <c r="JCF66" s="251"/>
      <c r="JCG66" s="251"/>
      <c r="JCH66" s="251"/>
      <c r="JCI66" s="252"/>
      <c r="JCJ66" s="253"/>
      <c r="JCO66" s="254"/>
      <c r="JCR66" s="252"/>
      <c r="JCS66" s="252"/>
      <c r="JCT66" s="252"/>
      <c r="JCU66" s="252"/>
      <c r="JCV66" s="253"/>
      <c r="JCW66" s="253"/>
      <c r="JCX66" s="255"/>
      <c r="JCY66" s="255"/>
      <c r="JCZ66" s="256"/>
      <c r="JDC66" s="251"/>
      <c r="JDD66" s="251"/>
      <c r="JDE66" s="251"/>
      <c r="JDF66" s="251"/>
      <c r="JDG66" s="251"/>
      <c r="JDH66" s="251"/>
      <c r="JDI66" s="252"/>
      <c r="JDJ66" s="253"/>
      <c r="JDO66" s="254"/>
      <c r="JDR66" s="252"/>
      <c r="JDS66" s="252"/>
      <c r="JDT66" s="252"/>
      <c r="JDU66" s="252"/>
      <c r="JDV66" s="253"/>
      <c r="JDW66" s="253"/>
      <c r="JDX66" s="255"/>
      <c r="JDY66" s="255"/>
      <c r="JDZ66" s="256"/>
      <c r="JEC66" s="251"/>
      <c r="JED66" s="251"/>
      <c r="JEE66" s="251"/>
      <c r="JEF66" s="251"/>
      <c r="JEG66" s="251"/>
      <c r="JEH66" s="251"/>
      <c r="JEI66" s="252"/>
      <c r="JEJ66" s="253"/>
      <c r="JEO66" s="254"/>
      <c r="JER66" s="252"/>
      <c r="JES66" s="252"/>
      <c r="JET66" s="252"/>
      <c r="JEU66" s="252"/>
      <c r="JEV66" s="253"/>
      <c r="JEW66" s="253"/>
      <c r="JEX66" s="255"/>
      <c r="JEY66" s="255"/>
      <c r="JEZ66" s="256"/>
      <c r="JFC66" s="251"/>
      <c r="JFD66" s="251"/>
      <c r="JFE66" s="251"/>
      <c r="JFF66" s="251"/>
      <c r="JFG66" s="251"/>
      <c r="JFH66" s="251"/>
      <c r="JFI66" s="252"/>
      <c r="JFJ66" s="253"/>
      <c r="JFO66" s="254"/>
      <c r="JFR66" s="252"/>
      <c r="JFS66" s="252"/>
      <c r="JFT66" s="252"/>
      <c r="JFU66" s="252"/>
      <c r="JFV66" s="253"/>
      <c r="JFW66" s="253"/>
      <c r="JFX66" s="255"/>
      <c r="JFY66" s="255"/>
      <c r="JFZ66" s="256"/>
      <c r="JGC66" s="251"/>
      <c r="JGD66" s="251"/>
      <c r="JGE66" s="251"/>
      <c r="JGF66" s="251"/>
      <c r="JGG66" s="251"/>
      <c r="JGH66" s="251"/>
      <c r="JGI66" s="252"/>
      <c r="JGJ66" s="253"/>
      <c r="JGO66" s="254"/>
      <c r="JGR66" s="252"/>
      <c r="JGS66" s="252"/>
      <c r="JGT66" s="252"/>
      <c r="JGU66" s="252"/>
      <c r="JGV66" s="253"/>
      <c r="JGW66" s="253"/>
      <c r="JGX66" s="255"/>
      <c r="JGY66" s="255"/>
      <c r="JGZ66" s="256"/>
      <c r="JHC66" s="251"/>
      <c r="JHD66" s="251"/>
      <c r="JHE66" s="251"/>
      <c r="JHF66" s="251"/>
      <c r="JHG66" s="251"/>
      <c r="JHH66" s="251"/>
      <c r="JHI66" s="252"/>
      <c r="JHJ66" s="253"/>
      <c r="JHO66" s="254"/>
      <c r="JHR66" s="252"/>
      <c r="JHS66" s="252"/>
      <c r="JHT66" s="252"/>
      <c r="JHU66" s="252"/>
      <c r="JHV66" s="253"/>
      <c r="JHW66" s="253"/>
      <c r="JHX66" s="255"/>
      <c r="JHY66" s="255"/>
      <c r="JHZ66" s="256"/>
      <c r="JIC66" s="251"/>
      <c r="JID66" s="251"/>
      <c r="JIE66" s="251"/>
      <c r="JIF66" s="251"/>
      <c r="JIG66" s="251"/>
      <c r="JIH66" s="251"/>
      <c r="JII66" s="252"/>
      <c r="JIJ66" s="253"/>
      <c r="JIO66" s="254"/>
      <c r="JIR66" s="252"/>
      <c r="JIS66" s="252"/>
      <c r="JIT66" s="252"/>
      <c r="JIU66" s="252"/>
      <c r="JIV66" s="253"/>
      <c r="JIW66" s="253"/>
      <c r="JIX66" s="255"/>
      <c r="JIY66" s="255"/>
      <c r="JIZ66" s="256"/>
      <c r="JJC66" s="251"/>
      <c r="JJD66" s="251"/>
      <c r="JJE66" s="251"/>
      <c r="JJF66" s="251"/>
      <c r="JJG66" s="251"/>
      <c r="JJH66" s="251"/>
      <c r="JJI66" s="252"/>
      <c r="JJJ66" s="253"/>
      <c r="JJO66" s="254"/>
      <c r="JJR66" s="252"/>
      <c r="JJS66" s="252"/>
      <c r="JJT66" s="252"/>
      <c r="JJU66" s="252"/>
      <c r="JJV66" s="253"/>
      <c r="JJW66" s="253"/>
      <c r="JJX66" s="255"/>
      <c r="JJY66" s="255"/>
      <c r="JJZ66" s="256"/>
      <c r="JKC66" s="251"/>
      <c r="JKD66" s="251"/>
      <c r="JKE66" s="251"/>
      <c r="JKF66" s="251"/>
      <c r="JKG66" s="251"/>
      <c r="JKH66" s="251"/>
      <c r="JKI66" s="252"/>
      <c r="JKJ66" s="253"/>
      <c r="JKO66" s="254"/>
      <c r="JKR66" s="252"/>
      <c r="JKS66" s="252"/>
      <c r="JKT66" s="252"/>
      <c r="JKU66" s="252"/>
      <c r="JKV66" s="253"/>
      <c r="JKW66" s="253"/>
      <c r="JKX66" s="255"/>
      <c r="JKY66" s="255"/>
      <c r="JKZ66" s="256"/>
      <c r="JLC66" s="251"/>
      <c r="JLD66" s="251"/>
      <c r="JLE66" s="251"/>
      <c r="JLF66" s="251"/>
      <c r="JLG66" s="251"/>
      <c r="JLH66" s="251"/>
      <c r="JLI66" s="252"/>
      <c r="JLJ66" s="253"/>
      <c r="JLO66" s="254"/>
      <c r="JLR66" s="252"/>
      <c r="JLS66" s="252"/>
      <c r="JLT66" s="252"/>
      <c r="JLU66" s="252"/>
      <c r="JLV66" s="253"/>
      <c r="JLW66" s="253"/>
      <c r="JLX66" s="255"/>
      <c r="JLY66" s="255"/>
      <c r="JLZ66" s="256"/>
      <c r="JMC66" s="251"/>
      <c r="JMD66" s="251"/>
      <c r="JME66" s="251"/>
      <c r="JMF66" s="251"/>
      <c r="JMG66" s="251"/>
      <c r="JMH66" s="251"/>
      <c r="JMI66" s="252"/>
      <c r="JMJ66" s="253"/>
      <c r="JMO66" s="254"/>
      <c r="JMR66" s="252"/>
      <c r="JMS66" s="252"/>
      <c r="JMT66" s="252"/>
      <c r="JMU66" s="252"/>
      <c r="JMV66" s="253"/>
      <c r="JMW66" s="253"/>
      <c r="JMX66" s="255"/>
      <c r="JMY66" s="255"/>
      <c r="JMZ66" s="256"/>
      <c r="JNC66" s="251"/>
      <c r="JND66" s="251"/>
      <c r="JNE66" s="251"/>
      <c r="JNF66" s="251"/>
      <c r="JNG66" s="251"/>
      <c r="JNH66" s="251"/>
      <c r="JNI66" s="252"/>
      <c r="JNJ66" s="253"/>
      <c r="JNO66" s="254"/>
      <c r="JNR66" s="252"/>
      <c r="JNS66" s="252"/>
      <c r="JNT66" s="252"/>
      <c r="JNU66" s="252"/>
      <c r="JNV66" s="253"/>
      <c r="JNW66" s="253"/>
      <c r="JNX66" s="255"/>
      <c r="JNY66" s="255"/>
      <c r="JNZ66" s="256"/>
      <c r="JOC66" s="251"/>
      <c r="JOD66" s="251"/>
      <c r="JOE66" s="251"/>
      <c r="JOF66" s="251"/>
      <c r="JOG66" s="251"/>
      <c r="JOH66" s="251"/>
      <c r="JOI66" s="252"/>
      <c r="JOJ66" s="253"/>
      <c r="JOO66" s="254"/>
      <c r="JOR66" s="252"/>
      <c r="JOS66" s="252"/>
      <c r="JOT66" s="252"/>
      <c r="JOU66" s="252"/>
      <c r="JOV66" s="253"/>
      <c r="JOW66" s="253"/>
      <c r="JOX66" s="255"/>
      <c r="JOY66" s="255"/>
      <c r="JOZ66" s="256"/>
      <c r="JPC66" s="251"/>
      <c r="JPD66" s="251"/>
      <c r="JPE66" s="251"/>
      <c r="JPF66" s="251"/>
      <c r="JPG66" s="251"/>
      <c r="JPH66" s="251"/>
      <c r="JPI66" s="252"/>
      <c r="JPJ66" s="253"/>
      <c r="JPO66" s="254"/>
      <c r="JPR66" s="252"/>
      <c r="JPS66" s="252"/>
      <c r="JPT66" s="252"/>
      <c r="JPU66" s="252"/>
      <c r="JPV66" s="253"/>
      <c r="JPW66" s="253"/>
      <c r="JPX66" s="255"/>
      <c r="JPY66" s="255"/>
      <c r="JPZ66" s="256"/>
      <c r="JQC66" s="251"/>
      <c r="JQD66" s="251"/>
      <c r="JQE66" s="251"/>
      <c r="JQF66" s="251"/>
      <c r="JQG66" s="251"/>
      <c r="JQH66" s="251"/>
      <c r="JQI66" s="252"/>
      <c r="JQJ66" s="253"/>
      <c r="JQO66" s="254"/>
      <c r="JQR66" s="252"/>
      <c r="JQS66" s="252"/>
      <c r="JQT66" s="252"/>
      <c r="JQU66" s="252"/>
      <c r="JQV66" s="253"/>
      <c r="JQW66" s="253"/>
      <c r="JQX66" s="255"/>
      <c r="JQY66" s="255"/>
      <c r="JQZ66" s="256"/>
      <c r="JRC66" s="251"/>
      <c r="JRD66" s="251"/>
      <c r="JRE66" s="251"/>
      <c r="JRF66" s="251"/>
      <c r="JRG66" s="251"/>
      <c r="JRH66" s="251"/>
      <c r="JRI66" s="252"/>
      <c r="JRJ66" s="253"/>
      <c r="JRO66" s="254"/>
      <c r="JRR66" s="252"/>
      <c r="JRS66" s="252"/>
      <c r="JRT66" s="252"/>
      <c r="JRU66" s="252"/>
      <c r="JRV66" s="253"/>
      <c r="JRW66" s="253"/>
      <c r="JRX66" s="255"/>
      <c r="JRY66" s="255"/>
      <c r="JRZ66" s="256"/>
      <c r="JSC66" s="251"/>
      <c r="JSD66" s="251"/>
      <c r="JSE66" s="251"/>
      <c r="JSF66" s="251"/>
      <c r="JSG66" s="251"/>
      <c r="JSH66" s="251"/>
      <c r="JSI66" s="252"/>
      <c r="JSJ66" s="253"/>
      <c r="JSO66" s="254"/>
      <c r="JSR66" s="252"/>
      <c r="JSS66" s="252"/>
      <c r="JST66" s="252"/>
      <c r="JSU66" s="252"/>
      <c r="JSV66" s="253"/>
      <c r="JSW66" s="253"/>
      <c r="JSX66" s="255"/>
      <c r="JSY66" s="255"/>
      <c r="JSZ66" s="256"/>
      <c r="JTC66" s="251"/>
      <c r="JTD66" s="251"/>
      <c r="JTE66" s="251"/>
      <c r="JTF66" s="251"/>
      <c r="JTG66" s="251"/>
      <c r="JTH66" s="251"/>
      <c r="JTI66" s="252"/>
      <c r="JTJ66" s="253"/>
      <c r="JTO66" s="254"/>
      <c r="JTR66" s="252"/>
      <c r="JTS66" s="252"/>
      <c r="JTT66" s="252"/>
      <c r="JTU66" s="252"/>
      <c r="JTV66" s="253"/>
      <c r="JTW66" s="253"/>
      <c r="JTX66" s="255"/>
      <c r="JTY66" s="255"/>
      <c r="JTZ66" s="256"/>
      <c r="JUC66" s="251"/>
      <c r="JUD66" s="251"/>
      <c r="JUE66" s="251"/>
      <c r="JUF66" s="251"/>
      <c r="JUG66" s="251"/>
      <c r="JUH66" s="251"/>
      <c r="JUI66" s="252"/>
      <c r="JUJ66" s="253"/>
      <c r="JUO66" s="254"/>
      <c r="JUR66" s="252"/>
      <c r="JUS66" s="252"/>
      <c r="JUT66" s="252"/>
      <c r="JUU66" s="252"/>
      <c r="JUV66" s="253"/>
      <c r="JUW66" s="253"/>
      <c r="JUX66" s="255"/>
      <c r="JUY66" s="255"/>
      <c r="JUZ66" s="256"/>
      <c r="JVC66" s="251"/>
      <c r="JVD66" s="251"/>
      <c r="JVE66" s="251"/>
      <c r="JVF66" s="251"/>
      <c r="JVG66" s="251"/>
      <c r="JVH66" s="251"/>
      <c r="JVI66" s="252"/>
      <c r="JVJ66" s="253"/>
      <c r="JVO66" s="254"/>
      <c r="JVR66" s="252"/>
      <c r="JVS66" s="252"/>
      <c r="JVT66" s="252"/>
      <c r="JVU66" s="252"/>
      <c r="JVV66" s="253"/>
      <c r="JVW66" s="253"/>
      <c r="JVX66" s="255"/>
      <c r="JVY66" s="255"/>
      <c r="JVZ66" s="256"/>
      <c r="JWC66" s="251"/>
      <c r="JWD66" s="251"/>
      <c r="JWE66" s="251"/>
      <c r="JWF66" s="251"/>
      <c r="JWG66" s="251"/>
      <c r="JWH66" s="251"/>
      <c r="JWI66" s="252"/>
      <c r="JWJ66" s="253"/>
      <c r="JWO66" s="254"/>
      <c r="JWR66" s="252"/>
      <c r="JWS66" s="252"/>
      <c r="JWT66" s="252"/>
      <c r="JWU66" s="252"/>
      <c r="JWV66" s="253"/>
      <c r="JWW66" s="253"/>
      <c r="JWX66" s="255"/>
      <c r="JWY66" s="255"/>
      <c r="JWZ66" s="256"/>
      <c r="JXC66" s="251"/>
      <c r="JXD66" s="251"/>
      <c r="JXE66" s="251"/>
      <c r="JXF66" s="251"/>
      <c r="JXG66" s="251"/>
      <c r="JXH66" s="251"/>
      <c r="JXI66" s="252"/>
      <c r="JXJ66" s="253"/>
      <c r="JXO66" s="254"/>
      <c r="JXR66" s="252"/>
      <c r="JXS66" s="252"/>
      <c r="JXT66" s="252"/>
      <c r="JXU66" s="252"/>
      <c r="JXV66" s="253"/>
      <c r="JXW66" s="253"/>
      <c r="JXX66" s="255"/>
      <c r="JXY66" s="255"/>
      <c r="JXZ66" s="256"/>
      <c r="JYC66" s="251"/>
      <c r="JYD66" s="251"/>
      <c r="JYE66" s="251"/>
      <c r="JYF66" s="251"/>
      <c r="JYG66" s="251"/>
      <c r="JYH66" s="251"/>
      <c r="JYI66" s="252"/>
      <c r="JYJ66" s="253"/>
      <c r="JYO66" s="254"/>
      <c r="JYR66" s="252"/>
      <c r="JYS66" s="252"/>
      <c r="JYT66" s="252"/>
      <c r="JYU66" s="252"/>
      <c r="JYV66" s="253"/>
      <c r="JYW66" s="253"/>
      <c r="JYX66" s="255"/>
      <c r="JYY66" s="255"/>
      <c r="JYZ66" s="256"/>
      <c r="JZC66" s="251"/>
      <c r="JZD66" s="251"/>
      <c r="JZE66" s="251"/>
      <c r="JZF66" s="251"/>
      <c r="JZG66" s="251"/>
      <c r="JZH66" s="251"/>
      <c r="JZI66" s="252"/>
      <c r="JZJ66" s="253"/>
      <c r="JZO66" s="254"/>
      <c r="JZR66" s="252"/>
      <c r="JZS66" s="252"/>
      <c r="JZT66" s="252"/>
      <c r="JZU66" s="252"/>
      <c r="JZV66" s="253"/>
      <c r="JZW66" s="253"/>
      <c r="JZX66" s="255"/>
      <c r="JZY66" s="255"/>
      <c r="JZZ66" s="256"/>
      <c r="KAC66" s="251"/>
      <c r="KAD66" s="251"/>
      <c r="KAE66" s="251"/>
      <c r="KAF66" s="251"/>
      <c r="KAG66" s="251"/>
      <c r="KAH66" s="251"/>
      <c r="KAI66" s="252"/>
      <c r="KAJ66" s="253"/>
      <c r="KAO66" s="254"/>
      <c r="KAR66" s="252"/>
      <c r="KAS66" s="252"/>
      <c r="KAT66" s="252"/>
      <c r="KAU66" s="252"/>
      <c r="KAV66" s="253"/>
      <c r="KAW66" s="253"/>
      <c r="KAX66" s="255"/>
      <c r="KAY66" s="255"/>
      <c r="KAZ66" s="256"/>
      <c r="KBC66" s="251"/>
      <c r="KBD66" s="251"/>
      <c r="KBE66" s="251"/>
      <c r="KBF66" s="251"/>
      <c r="KBG66" s="251"/>
      <c r="KBH66" s="251"/>
      <c r="KBI66" s="252"/>
      <c r="KBJ66" s="253"/>
      <c r="KBO66" s="254"/>
      <c r="KBR66" s="252"/>
      <c r="KBS66" s="252"/>
      <c r="KBT66" s="252"/>
      <c r="KBU66" s="252"/>
      <c r="KBV66" s="253"/>
      <c r="KBW66" s="253"/>
      <c r="KBX66" s="255"/>
      <c r="KBY66" s="255"/>
      <c r="KBZ66" s="256"/>
      <c r="KCC66" s="251"/>
      <c r="KCD66" s="251"/>
      <c r="KCE66" s="251"/>
      <c r="KCF66" s="251"/>
      <c r="KCG66" s="251"/>
      <c r="KCH66" s="251"/>
      <c r="KCI66" s="252"/>
      <c r="KCJ66" s="253"/>
      <c r="KCO66" s="254"/>
      <c r="KCR66" s="252"/>
      <c r="KCS66" s="252"/>
      <c r="KCT66" s="252"/>
      <c r="KCU66" s="252"/>
      <c r="KCV66" s="253"/>
      <c r="KCW66" s="253"/>
      <c r="KCX66" s="255"/>
      <c r="KCY66" s="255"/>
      <c r="KCZ66" s="256"/>
      <c r="KDC66" s="251"/>
      <c r="KDD66" s="251"/>
      <c r="KDE66" s="251"/>
      <c r="KDF66" s="251"/>
      <c r="KDG66" s="251"/>
      <c r="KDH66" s="251"/>
      <c r="KDI66" s="252"/>
      <c r="KDJ66" s="253"/>
      <c r="KDO66" s="254"/>
      <c r="KDR66" s="252"/>
      <c r="KDS66" s="252"/>
      <c r="KDT66" s="252"/>
      <c r="KDU66" s="252"/>
      <c r="KDV66" s="253"/>
      <c r="KDW66" s="253"/>
      <c r="KDX66" s="255"/>
      <c r="KDY66" s="255"/>
      <c r="KDZ66" s="256"/>
      <c r="KEC66" s="251"/>
      <c r="KED66" s="251"/>
      <c r="KEE66" s="251"/>
      <c r="KEF66" s="251"/>
      <c r="KEG66" s="251"/>
      <c r="KEH66" s="251"/>
      <c r="KEI66" s="252"/>
      <c r="KEJ66" s="253"/>
      <c r="KEO66" s="254"/>
      <c r="KER66" s="252"/>
      <c r="KES66" s="252"/>
      <c r="KET66" s="252"/>
      <c r="KEU66" s="252"/>
      <c r="KEV66" s="253"/>
      <c r="KEW66" s="253"/>
      <c r="KEX66" s="255"/>
      <c r="KEY66" s="255"/>
      <c r="KEZ66" s="256"/>
      <c r="KFC66" s="251"/>
      <c r="KFD66" s="251"/>
      <c r="KFE66" s="251"/>
      <c r="KFF66" s="251"/>
      <c r="KFG66" s="251"/>
      <c r="KFH66" s="251"/>
      <c r="KFI66" s="252"/>
      <c r="KFJ66" s="253"/>
      <c r="KFO66" s="254"/>
      <c r="KFR66" s="252"/>
      <c r="KFS66" s="252"/>
      <c r="KFT66" s="252"/>
      <c r="KFU66" s="252"/>
      <c r="KFV66" s="253"/>
      <c r="KFW66" s="253"/>
      <c r="KFX66" s="255"/>
      <c r="KFY66" s="255"/>
      <c r="KFZ66" s="256"/>
      <c r="KGC66" s="251"/>
      <c r="KGD66" s="251"/>
      <c r="KGE66" s="251"/>
      <c r="KGF66" s="251"/>
      <c r="KGG66" s="251"/>
      <c r="KGH66" s="251"/>
      <c r="KGI66" s="252"/>
      <c r="KGJ66" s="253"/>
      <c r="KGO66" s="254"/>
      <c r="KGR66" s="252"/>
      <c r="KGS66" s="252"/>
      <c r="KGT66" s="252"/>
      <c r="KGU66" s="252"/>
      <c r="KGV66" s="253"/>
      <c r="KGW66" s="253"/>
      <c r="KGX66" s="255"/>
      <c r="KGY66" s="255"/>
      <c r="KGZ66" s="256"/>
      <c r="KHC66" s="251"/>
      <c r="KHD66" s="251"/>
      <c r="KHE66" s="251"/>
      <c r="KHF66" s="251"/>
      <c r="KHG66" s="251"/>
      <c r="KHH66" s="251"/>
      <c r="KHI66" s="252"/>
      <c r="KHJ66" s="253"/>
      <c r="KHO66" s="254"/>
      <c r="KHR66" s="252"/>
      <c r="KHS66" s="252"/>
      <c r="KHT66" s="252"/>
      <c r="KHU66" s="252"/>
      <c r="KHV66" s="253"/>
      <c r="KHW66" s="253"/>
      <c r="KHX66" s="255"/>
      <c r="KHY66" s="255"/>
      <c r="KHZ66" s="256"/>
      <c r="KIC66" s="251"/>
      <c r="KID66" s="251"/>
      <c r="KIE66" s="251"/>
      <c r="KIF66" s="251"/>
      <c r="KIG66" s="251"/>
      <c r="KIH66" s="251"/>
      <c r="KII66" s="252"/>
      <c r="KIJ66" s="253"/>
      <c r="KIO66" s="254"/>
      <c r="KIR66" s="252"/>
      <c r="KIS66" s="252"/>
      <c r="KIT66" s="252"/>
      <c r="KIU66" s="252"/>
      <c r="KIV66" s="253"/>
      <c r="KIW66" s="253"/>
      <c r="KIX66" s="255"/>
      <c r="KIY66" s="255"/>
      <c r="KIZ66" s="256"/>
      <c r="KJC66" s="251"/>
      <c r="KJD66" s="251"/>
      <c r="KJE66" s="251"/>
      <c r="KJF66" s="251"/>
      <c r="KJG66" s="251"/>
      <c r="KJH66" s="251"/>
      <c r="KJI66" s="252"/>
      <c r="KJJ66" s="253"/>
      <c r="KJO66" s="254"/>
      <c r="KJR66" s="252"/>
      <c r="KJS66" s="252"/>
      <c r="KJT66" s="252"/>
      <c r="KJU66" s="252"/>
      <c r="KJV66" s="253"/>
      <c r="KJW66" s="253"/>
      <c r="KJX66" s="255"/>
      <c r="KJY66" s="255"/>
      <c r="KJZ66" s="256"/>
      <c r="KKC66" s="251"/>
      <c r="KKD66" s="251"/>
      <c r="KKE66" s="251"/>
      <c r="KKF66" s="251"/>
      <c r="KKG66" s="251"/>
      <c r="KKH66" s="251"/>
      <c r="KKI66" s="252"/>
      <c r="KKJ66" s="253"/>
      <c r="KKO66" s="254"/>
      <c r="KKR66" s="252"/>
      <c r="KKS66" s="252"/>
      <c r="KKT66" s="252"/>
      <c r="KKU66" s="252"/>
      <c r="KKV66" s="253"/>
      <c r="KKW66" s="253"/>
      <c r="KKX66" s="255"/>
      <c r="KKY66" s="255"/>
      <c r="KKZ66" s="256"/>
      <c r="KLC66" s="251"/>
      <c r="KLD66" s="251"/>
      <c r="KLE66" s="251"/>
      <c r="KLF66" s="251"/>
      <c r="KLG66" s="251"/>
      <c r="KLH66" s="251"/>
      <c r="KLI66" s="252"/>
      <c r="KLJ66" s="253"/>
      <c r="KLO66" s="254"/>
      <c r="KLR66" s="252"/>
      <c r="KLS66" s="252"/>
      <c r="KLT66" s="252"/>
      <c r="KLU66" s="252"/>
      <c r="KLV66" s="253"/>
      <c r="KLW66" s="253"/>
      <c r="KLX66" s="255"/>
      <c r="KLY66" s="255"/>
      <c r="KLZ66" s="256"/>
      <c r="KMC66" s="251"/>
      <c r="KMD66" s="251"/>
      <c r="KME66" s="251"/>
      <c r="KMF66" s="251"/>
      <c r="KMG66" s="251"/>
      <c r="KMH66" s="251"/>
      <c r="KMI66" s="252"/>
      <c r="KMJ66" s="253"/>
      <c r="KMO66" s="254"/>
      <c r="KMR66" s="252"/>
      <c r="KMS66" s="252"/>
      <c r="KMT66" s="252"/>
      <c r="KMU66" s="252"/>
      <c r="KMV66" s="253"/>
      <c r="KMW66" s="253"/>
      <c r="KMX66" s="255"/>
      <c r="KMY66" s="255"/>
      <c r="KMZ66" s="256"/>
      <c r="KNC66" s="251"/>
      <c r="KND66" s="251"/>
      <c r="KNE66" s="251"/>
      <c r="KNF66" s="251"/>
      <c r="KNG66" s="251"/>
      <c r="KNH66" s="251"/>
      <c r="KNI66" s="252"/>
      <c r="KNJ66" s="253"/>
      <c r="KNO66" s="254"/>
      <c r="KNR66" s="252"/>
      <c r="KNS66" s="252"/>
      <c r="KNT66" s="252"/>
      <c r="KNU66" s="252"/>
      <c r="KNV66" s="253"/>
      <c r="KNW66" s="253"/>
      <c r="KNX66" s="255"/>
      <c r="KNY66" s="255"/>
      <c r="KNZ66" s="256"/>
      <c r="KOC66" s="251"/>
      <c r="KOD66" s="251"/>
      <c r="KOE66" s="251"/>
      <c r="KOF66" s="251"/>
      <c r="KOG66" s="251"/>
      <c r="KOH66" s="251"/>
      <c r="KOI66" s="252"/>
      <c r="KOJ66" s="253"/>
      <c r="KOO66" s="254"/>
      <c r="KOR66" s="252"/>
      <c r="KOS66" s="252"/>
      <c r="KOT66" s="252"/>
      <c r="KOU66" s="252"/>
      <c r="KOV66" s="253"/>
      <c r="KOW66" s="253"/>
      <c r="KOX66" s="255"/>
      <c r="KOY66" s="255"/>
      <c r="KOZ66" s="256"/>
      <c r="KPC66" s="251"/>
      <c r="KPD66" s="251"/>
      <c r="KPE66" s="251"/>
      <c r="KPF66" s="251"/>
      <c r="KPG66" s="251"/>
      <c r="KPH66" s="251"/>
      <c r="KPI66" s="252"/>
      <c r="KPJ66" s="253"/>
      <c r="KPO66" s="254"/>
      <c r="KPR66" s="252"/>
      <c r="KPS66" s="252"/>
      <c r="KPT66" s="252"/>
      <c r="KPU66" s="252"/>
      <c r="KPV66" s="253"/>
      <c r="KPW66" s="253"/>
      <c r="KPX66" s="255"/>
      <c r="KPY66" s="255"/>
      <c r="KPZ66" s="256"/>
      <c r="KQC66" s="251"/>
      <c r="KQD66" s="251"/>
      <c r="KQE66" s="251"/>
      <c r="KQF66" s="251"/>
      <c r="KQG66" s="251"/>
      <c r="KQH66" s="251"/>
      <c r="KQI66" s="252"/>
      <c r="KQJ66" s="253"/>
      <c r="KQO66" s="254"/>
      <c r="KQR66" s="252"/>
      <c r="KQS66" s="252"/>
      <c r="KQT66" s="252"/>
      <c r="KQU66" s="252"/>
      <c r="KQV66" s="253"/>
      <c r="KQW66" s="253"/>
      <c r="KQX66" s="255"/>
      <c r="KQY66" s="255"/>
      <c r="KQZ66" s="256"/>
      <c r="KRC66" s="251"/>
      <c r="KRD66" s="251"/>
      <c r="KRE66" s="251"/>
      <c r="KRF66" s="251"/>
      <c r="KRG66" s="251"/>
      <c r="KRH66" s="251"/>
      <c r="KRI66" s="252"/>
      <c r="KRJ66" s="253"/>
      <c r="KRO66" s="254"/>
      <c r="KRR66" s="252"/>
      <c r="KRS66" s="252"/>
      <c r="KRT66" s="252"/>
      <c r="KRU66" s="252"/>
      <c r="KRV66" s="253"/>
      <c r="KRW66" s="253"/>
      <c r="KRX66" s="255"/>
      <c r="KRY66" s="255"/>
      <c r="KRZ66" s="256"/>
      <c r="KSC66" s="251"/>
      <c r="KSD66" s="251"/>
      <c r="KSE66" s="251"/>
      <c r="KSF66" s="251"/>
      <c r="KSG66" s="251"/>
      <c r="KSH66" s="251"/>
      <c r="KSI66" s="252"/>
      <c r="KSJ66" s="253"/>
      <c r="KSO66" s="254"/>
      <c r="KSR66" s="252"/>
      <c r="KSS66" s="252"/>
      <c r="KST66" s="252"/>
      <c r="KSU66" s="252"/>
      <c r="KSV66" s="253"/>
      <c r="KSW66" s="253"/>
      <c r="KSX66" s="255"/>
      <c r="KSY66" s="255"/>
      <c r="KSZ66" s="256"/>
      <c r="KTC66" s="251"/>
      <c r="KTD66" s="251"/>
      <c r="KTE66" s="251"/>
      <c r="KTF66" s="251"/>
      <c r="KTG66" s="251"/>
      <c r="KTH66" s="251"/>
      <c r="KTI66" s="252"/>
      <c r="KTJ66" s="253"/>
      <c r="KTO66" s="254"/>
      <c r="KTR66" s="252"/>
      <c r="KTS66" s="252"/>
      <c r="KTT66" s="252"/>
      <c r="KTU66" s="252"/>
      <c r="KTV66" s="253"/>
      <c r="KTW66" s="253"/>
      <c r="KTX66" s="255"/>
      <c r="KTY66" s="255"/>
      <c r="KTZ66" s="256"/>
      <c r="KUC66" s="251"/>
      <c r="KUD66" s="251"/>
      <c r="KUE66" s="251"/>
      <c r="KUF66" s="251"/>
      <c r="KUG66" s="251"/>
      <c r="KUH66" s="251"/>
      <c r="KUI66" s="252"/>
      <c r="KUJ66" s="253"/>
      <c r="KUO66" s="254"/>
      <c r="KUR66" s="252"/>
      <c r="KUS66" s="252"/>
      <c r="KUT66" s="252"/>
      <c r="KUU66" s="252"/>
      <c r="KUV66" s="253"/>
      <c r="KUW66" s="253"/>
      <c r="KUX66" s="255"/>
      <c r="KUY66" s="255"/>
      <c r="KUZ66" s="256"/>
      <c r="KVC66" s="251"/>
      <c r="KVD66" s="251"/>
      <c r="KVE66" s="251"/>
      <c r="KVF66" s="251"/>
      <c r="KVG66" s="251"/>
      <c r="KVH66" s="251"/>
      <c r="KVI66" s="252"/>
      <c r="KVJ66" s="253"/>
      <c r="KVO66" s="254"/>
      <c r="KVR66" s="252"/>
      <c r="KVS66" s="252"/>
      <c r="KVT66" s="252"/>
      <c r="KVU66" s="252"/>
      <c r="KVV66" s="253"/>
      <c r="KVW66" s="253"/>
      <c r="KVX66" s="255"/>
      <c r="KVY66" s="255"/>
      <c r="KVZ66" s="256"/>
      <c r="KWC66" s="251"/>
      <c r="KWD66" s="251"/>
      <c r="KWE66" s="251"/>
      <c r="KWF66" s="251"/>
      <c r="KWG66" s="251"/>
      <c r="KWH66" s="251"/>
      <c r="KWI66" s="252"/>
      <c r="KWJ66" s="253"/>
      <c r="KWO66" s="254"/>
      <c r="KWR66" s="252"/>
      <c r="KWS66" s="252"/>
      <c r="KWT66" s="252"/>
      <c r="KWU66" s="252"/>
      <c r="KWV66" s="253"/>
      <c r="KWW66" s="253"/>
      <c r="KWX66" s="255"/>
      <c r="KWY66" s="255"/>
      <c r="KWZ66" s="256"/>
      <c r="KXC66" s="251"/>
      <c r="KXD66" s="251"/>
      <c r="KXE66" s="251"/>
      <c r="KXF66" s="251"/>
      <c r="KXG66" s="251"/>
      <c r="KXH66" s="251"/>
      <c r="KXI66" s="252"/>
      <c r="KXJ66" s="253"/>
      <c r="KXO66" s="254"/>
      <c r="KXR66" s="252"/>
      <c r="KXS66" s="252"/>
      <c r="KXT66" s="252"/>
      <c r="KXU66" s="252"/>
      <c r="KXV66" s="253"/>
      <c r="KXW66" s="253"/>
      <c r="KXX66" s="255"/>
      <c r="KXY66" s="255"/>
      <c r="KXZ66" s="256"/>
      <c r="KYC66" s="251"/>
      <c r="KYD66" s="251"/>
      <c r="KYE66" s="251"/>
      <c r="KYF66" s="251"/>
      <c r="KYG66" s="251"/>
      <c r="KYH66" s="251"/>
      <c r="KYI66" s="252"/>
      <c r="KYJ66" s="253"/>
      <c r="KYO66" s="254"/>
      <c r="KYR66" s="252"/>
      <c r="KYS66" s="252"/>
      <c r="KYT66" s="252"/>
      <c r="KYU66" s="252"/>
      <c r="KYV66" s="253"/>
      <c r="KYW66" s="253"/>
      <c r="KYX66" s="255"/>
      <c r="KYY66" s="255"/>
      <c r="KYZ66" s="256"/>
      <c r="KZC66" s="251"/>
      <c r="KZD66" s="251"/>
      <c r="KZE66" s="251"/>
      <c r="KZF66" s="251"/>
      <c r="KZG66" s="251"/>
      <c r="KZH66" s="251"/>
      <c r="KZI66" s="252"/>
      <c r="KZJ66" s="253"/>
      <c r="KZO66" s="254"/>
      <c r="KZR66" s="252"/>
      <c r="KZS66" s="252"/>
      <c r="KZT66" s="252"/>
      <c r="KZU66" s="252"/>
      <c r="KZV66" s="253"/>
      <c r="KZW66" s="253"/>
      <c r="KZX66" s="255"/>
      <c r="KZY66" s="255"/>
      <c r="KZZ66" s="256"/>
      <c r="LAC66" s="251"/>
      <c r="LAD66" s="251"/>
      <c r="LAE66" s="251"/>
      <c r="LAF66" s="251"/>
      <c r="LAG66" s="251"/>
      <c r="LAH66" s="251"/>
      <c r="LAI66" s="252"/>
      <c r="LAJ66" s="253"/>
      <c r="LAO66" s="254"/>
      <c r="LAR66" s="252"/>
      <c r="LAS66" s="252"/>
      <c r="LAT66" s="252"/>
      <c r="LAU66" s="252"/>
      <c r="LAV66" s="253"/>
      <c r="LAW66" s="253"/>
      <c r="LAX66" s="255"/>
      <c r="LAY66" s="255"/>
      <c r="LAZ66" s="256"/>
      <c r="LBC66" s="251"/>
      <c r="LBD66" s="251"/>
      <c r="LBE66" s="251"/>
      <c r="LBF66" s="251"/>
      <c r="LBG66" s="251"/>
      <c r="LBH66" s="251"/>
      <c r="LBI66" s="252"/>
      <c r="LBJ66" s="253"/>
      <c r="LBO66" s="254"/>
      <c r="LBR66" s="252"/>
      <c r="LBS66" s="252"/>
      <c r="LBT66" s="252"/>
      <c r="LBU66" s="252"/>
      <c r="LBV66" s="253"/>
      <c r="LBW66" s="253"/>
      <c r="LBX66" s="255"/>
      <c r="LBY66" s="255"/>
      <c r="LBZ66" s="256"/>
      <c r="LCC66" s="251"/>
      <c r="LCD66" s="251"/>
      <c r="LCE66" s="251"/>
      <c r="LCF66" s="251"/>
      <c r="LCG66" s="251"/>
      <c r="LCH66" s="251"/>
      <c r="LCI66" s="252"/>
      <c r="LCJ66" s="253"/>
      <c r="LCO66" s="254"/>
      <c r="LCR66" s="252"/>
      <c r="LCS66" s="252"/>
      <c r="LCT66" s="252"/>
      <c r="LCU66" s="252"/>
      <c r="LCV66" s="253"/>
      <c r="LCW66" s="253"/>
      <c r="LCX66" s="255"/>
      <c r="LCY66" s="255"/>
      <c r="LCZ66" s="256"/>
      <c r="LDC66" s="251"/>
      <c r="LDD66" s="251"/>
      <c r="LDE66" s="251"/>
      <c r="LDF66" s="251"/>
      <c r="LDG66" s="251"/>
      <c r="LDH66" s="251"/>
      <c r="LDI66" s="252"/>
      <c r="LDJ66" s="253"/>
      <c r="LDO66" s="254"/>
      <c r="LDR66" s="252"/>
      <c r="LDS66" s="252"/>
      <c r="LDT66" s="252"/>
      <c r="LDU66" s="252"/>
      <c r="LDV66" s="253"/>
      <c r="LDW66" s="253"/>
      <c r="LDX66" s="255"/>
      <c r="LDY66" s="255"/>
      <c r="LDZ66" s="256"/>
      <c r="LEC66" s="251"/>
      <c r="LED66" s="251"/>
      <c r="LEE66" s="251"/>
      <c r="LEF66" s="251"/>
      <c r="LEG66" s="251"/>
      <c r="LEH66" s="251"/>
      <c r="LEI66" s="252"/>
      <c r="LEJ66" s="253"/>
      <c r="LEO66" s="254"/>
      <c r="LER66" s="252"/>
      <c r="LES66" s="252"/>
      <c r="LET66" s="252"/>
      <c r="LEU66" s="252"/>
      <c r="LEV66" s="253"/>
      <c r="LEW66" s="253"/>
      <c r="LEX66" s="255"/>
      <c r="LEY66" s="255"/>
      <c r="LEZ66" s="256"/>
      <c r="LFC66" s="251"/>
      <c r="LFD66" s="251"/>
      <c r="LFE66" s="251"/>
      <c r="LFF66" s="251"/>
      <c r="LFG66" s="251"/>
      <c r="LFH66" s="251"/>
      <c r="LFI66" s="252"/>
      <c r="LFJ66" s="253"/>
      <c r="LFO66" s="254"/>
      <c r="LFR66" s="252"/>
      <c r="LFS66" s="252"/>
      <c r="LFT66" s="252"/>
      <c r="LFU66" s="252"/>
      <c r="LFV66" s="253"/>
      <c r="LFW66" s="253"/>
      <c r="LFX66" s="255"/>
      <c r="LFY66" s="255"/>
      <c r="LFZ66" s="256"/>
      <c r="LGC66" s="251"/>
      <c r="LGD66" s="251"/>
      <c r="LGE66" s="251"/>
      <c r="LGF66" s="251"/>
      <c r="LGG66" s="251"/>
      <c r="LGH66" s="251"/>
      <c r="LGI66" s="252"/>
      <c r="LGJ66" s="253"/>
      <c r="LGO66" s="254"/>
      <c r="LGR66" s="252"/>
      <c r="LGS66" s="252"/>
      <c r="LGT66" s="252"/>
      <c r="LGU66" s="252"/>
      <c r="LGV66" s="253"/>
      <c r="LGW66" s="253"/>
      <c r="LGX66" s="255"/>
      <c r="LGY66" s="255"/>
      <c r="LGZ66" s="256"/>
      <c r="LHC66" s="251"/>
      <c r="LHD66" s="251"/>
      <c r="LHE66" s="251"/>
      <c r="LHF66" s="251"/>
      <c r="LHG66" s="251"/>
      <c r="LHH66" s="251"/>
      <c r="LHI66" s="252"/>
      <c r="LHJ66" s="253"/>
      <c r="LHO66" s="254"/>
      <c r="LHR66" s="252"/>
      <c r="LHS66" s="252"/>
      <c r="LHT66" s="252"/>
      <c r="LHU66" s="252"/>
      <c r="LHV66" s="253"/>
      <c r="LHW66" s="253"/>
      <c r="LHX66" s="255"/>
      <c r="LHY66" s="255"/>
      <c r="LHZ66" s="256"/>
      <c r="LIC66" s="251"/>
      <c r="LID66" s="251"/>
      <c r="LIE66" s="251"/>
      <c r="LIF66" s="251"/>
      <c r="LIG66" s="251"/>
      <c r="LIH66" s="251"/>
      <c r="LII66" s="252"/>
      <c r="LIJ66" s="253"/>
      <c r="LIO66" s="254"/>
      <c r="LIR66" s="252"/>
      <c r="LIS66" s="252"/>
      <c r="LIT66" s="252"/>
      <c r="LIU66" s="252"/>
      <c r="LIV66" s="253"/>
      <c r="LIW66" s="253"/>
      <c r="LIX66" s="255"/>
      <c r="LIY66" s="255"/>
      <c r="LIZ66" s="256"/>
      <c r="LJC66" s="251"/>
      <c r="LJD66" s="251"/>
      <c r="LJE66" s="251"/>
      <c r="LJF66" s="251"/>
      <c r="LJG66" s="251"/>
      <c r="LJH66" s="251"/>
      <c r="LJI66" s="252"/>
      <c r="LJJ66" s="253"/>
      <c r="LJO66" s="254"/>
      <c r="LJR66" s="252"/>
      <c r="LJS66" s="252"/>
      <c r="LJT66" s="252"/>
      <c r="LJU66" s="252"/>
      <c r="LJV66" s="253"/>
      <c r="LJW66" s="253"/>
      <c r="LJX66" s="255"/>
      <c r="LJY66" s="255"/>
      <c r="LJZ66" s="256"/>
      <c r="LKC66" s="251"/>
      <c r="LKD66" s="251"/>
      <c r="LKE66" s="251"/>
      <c r="LKF66" s="251"/>
      <c r="LKG66" s="251"/>
      <c r="LKH66" s="251"/>
      <c r="LKI66" s="252"/>
      <c r="LKJ66" s="253"/>
      <c r="LKO66" s="254"/>
      <c r="LKR66" s="252"/>
      <c r="LKS66" s="252"/>
      <c r="LKT66" s="252"/>
      <c r="LKU66" s="252"/>
      <c r="LKV66" s="253"/>
      <c r="LKW66" s="253"/>
      <c r="LKX66" s="255"/>
      <c r="LKY66" s="255"/>
      <c r="LKZ66" s="256"/>
      <c r="LLC66" s="251"/>
      <c r="LLD66" s="251"/>
      <c r="LLE66" s="251"/>
      <c r="LLF66" s="251"/>
      <c r="LLG66" s="251"/>
      <c r="LLH66" s="251"/>
      <c r="LLI66" s="252"/>
      <c r="LLJ66" s="253"/>
      <c r="LLO66" s="254"/>
      <c r="LLR66" s="252"/>
      <c r="LLS66" s="252"/>
      <c r="LLT66" s="252"/>
      <c r="LLU66" s="252"/>
      <c r="LLV66" s="253"/>
      <c r="LLW66" s="253"/>
      <c r="LLX66" s="255"/>
      <c r="LLY66" s="255"/>
      <c r="LLZ66" s="256"/>
      <c r="LMC66" s="251"/>
      <c r="LMD66" s="251"/>
      <c r="LME66" s="251"/>
      <c r="LMF66" s="251"/>
      <c r="LMG66" s="251"/>
      <c r="LMH66" s="251"/>
      <c r="LMI66" s="252"/>
      <c r="LMJ66" s="253"/>
      <c r="LMO66" s="254"/>
      <c r="LMR66" s="252"/>
      <c r="LMS66" s="252"/>
      <c r="LMT66" s="252"/>
      <c r="LMU66" s="252"/>
      <c r="LMV66" s="253"/>
      <c r="LMW66" s="253"/>
      <c r="LMX66" s="255"/>
      <c r="LMY66" s="255"/>
      <c r="LMZ66" s="256"/>
      <c r="LNC66" s="251"/>
      <c r="LND66" s="251"/>
      <c r="LNE66" s="251"/>
      <c r="LNF66" s="251"/>
      <c r="LNG66" s="251"/>
      <c r="LNH66" s="251"/>
      <c r="LNI66" s="252"/>
      <c r="LNJ66" s="253"/>
      <c r="LNO66" s="254"/>
      <c r="LNR66" s="252"/>
      <c r="LNS66" s="252"/>
      <c r="LNT66" s="252"/>
      <c r="LNU66" s="252"/>
      <c r="LNV66" s="253"/>
      <c r="LNW66" s="253"/>
      <c r="LNX66" s="255"/>
      <c r="LNY66" s="255"/>
      <c r="LNZ66" s="256"/>
      <c r="LOC66" s="251"/>
      <c r="LOD66" s="251"/>
      <c r="LOE66" s="251"/>
      <c r="LOF66" s="251"/>
      <c r="LOG66" s="251"/>
      <c r="LOH66" s="251"/>
      <c r="LOI66" s="252"/>
      <c r="LOJ66" s="253"/>
      <c r="LOO66" s="254"/>
      <c r="LOR66" s="252"/>
      <c r="LOS66" s="252"/>
      <c r="LOT66" s="252"/>
      <c r="LOU66" s="252"/>
      <c r="LOV66" s="253"/>
      <c r="LOW66" s="253"/>
      <c r="LOX66" s="255"/>
      <c r="LOY66" s="255"/>
      <c r="LOZ66" s="256"/>
      <c r="LPC66" s="251"/>
      <c r="LPD66" s="251"/>
      <c r="LPE66" s="251"/>
      <c r="LPF66" s="251"/>
      <c r="LPG66" s="251"/>
      <c r="LPH66" s="251"/>
      <c r="LPI66" s="252"/>
      <c r="LPJ66" s="253"/>
      <c r="LPO66" s="254"/>
      <c r="LPR66" s="252"/>
      <c r="LPS66" s="252"/>
      <c r="LPT66" s="252"/>
      <c r="LPU66" s="252"/>
      <c r="LPV66" s="253"/>
      <c r="LPW66" s="253"/>
      <c r="LPX66" s="255"/>
      <c r="LPY66" s="255"/>
      <c r="LPZ66" s="256"/>
      <c r="LQC66" s="251"/>
      <c r="LQD66" s="251"/>
      <c r="LQE66" s="251"/>
      <c r="LQF66" s="251"/>
      <c r="LQG66" s="251"/>
      <c r="LQH66" s="251"/>
      <c r="LQI66" s="252"/>
      <c r="LQJ66" s="253"/>
      <c r="LQO66" s="254"/>
      <c r="LQR66" s="252"/>
      <c r="LQS66" s="252"/>
      <c r="LQT66" s="252"/>
      <c r="LQU66" s="252"/>
      <c r="LQV66" s="253"/>
      <c r="LQW66" s="253"/>
      <c r="LQX66" s="255"/>
      <c r="LQY66" s="255"/>
      <c r="LQZ66" s="256"/>
      <c r="LRC66" s="251"/>
      <c r="LRD66" s="251"/>
      <c r="LRE66" s="251"/>
      <c r="LRF66" s="251"/>
      <c r="LRG66" s="251"/>
      <c r="LRH66" s="251"/>
      <c r="LRI66" s="252"/>
      <c r="LRJ66" s="253"/>
      <c r="LRO66" s="254"/>
      <c r="LRR66" s="252"/>
      <c r="LRS66" s="252"/>
      <c r="LRT66" s="252"/>
      <c r="LRU66" s="252"/>
      <c r="LRV66" s="253"/>
      <c r="LRW66" s="253"/>
      <c r="LRX66" s="255"/>
      <c r="LRY66" s="255"/>
      <c r="LRZ66" s="256"/>
      <c r="LSC66" s="251"/>
      <c r="LSD66" s="251"/>
      <c r="LSE66" s="251"/>
      <c r="LSF66" s="251"/>
      <c r="LSG66" s="251"/>
      <c r="LSH66" s="251"/>
      <c r="LSI66" s="252"/>
      <c r="LSJ66" s="253"/>
      <c r="LSO66" s="254"/>
      <c r="LSR66" s="252"/>
      <c r="LSS66" s="252"/>
      <c r="LST66" s="252"/>
      <c r="LSU66" s="252"/>
      <c r="LSV66" s="253"/>
      <c r="LSW66" s="253"/>
      <c r="LSX66" s="255"/>
      <c r="LSY66" s="255"/>
      <c r="LSZ66" s="256"/>
      <c r="LTC66" s="251"/>
      <c r="LTD66" s="251"/>
      <c r="LTE66" s="251"/>
      <c r="LTF66" s="251"/>
      <c r="LTG66" s="251"/>
      <c r="LTH66" s="251"/>
      <c r="LTI66" s="252"/>
      <c r="LTJ66" s="253"/>
      <c r="LTO66" s="254"/>
      <c r="LTR66" s="252"/>
      <c r="LTS66" s="252"/>
      <c r="LTT66" s="252"/>
      <c r="LTU66" s="252"/>
      <c r="LTV66" s="253"/>
      <c r="LTW66" s="253"/>
      <c r="LTX66" s="255"/>
      <c r="LTY66" s="255"/>
      <c r="LTZ66" s="256"/>
      <c r="LUC66" s="251"/>
      <c r="LUD66" s="251"/>
      <c r="LUE66" s="251"/>
      <c r="LUF66" s="251"/>
      <c r="LUG66" s="251"/>
      <c r="LUH66" s="251"/>
      <c r="LUI66" s="252"/>
      <c r="LUJ66" s="253"/>
      <c r="LUO66" s="254"/>
      <c r="LUR66" s="252"/>
      <c r="LUS66" s="252"/>
      <c r="LUT66" s="252"/>
      <c r="LUU66" s="252"/>
      <c r="LUV66" s="253"/>
      <c r="LUW66" s="253"/>
      <c r="LUX66" s="255"/>
      <c r="LUY66" s="255"/>
      <c r="LUZ66" s="256"/>
      <c r="LVC66" s="251"/>
      <c r="LVD66" s="251"/>
      <c r="LVE66" s="251"/>
      <c r="LVF66" s="251"/>
      <c r="LVG66" s="251"/>
      <c r="LVH66" s="251"/>
      <c r="LVI66" s="252"/>
      <c r="LVJ66" s="253"/>
      <c r="LVO66" s="254"/>
      <c r="LVR66" s="252"/>
      <c r="LVS66" s="252"/>
      <c r="LVT66" s="252"/>
      <c r="LVU66" s="252"/>
      <c r="LVV66" s="253"/>
      <c r="LVW66" s="253"/>
      <c r="LVX66" s="255"/>
      <c r="LVY66" s="255"/>
      <c r="LVZ66" s="256"/>
      <c r="LWC66" s="251"/>
      <c r="LWD66" s="251"/>
      <c r="LWE66" s="251"/>
      <c r="LWF66" s="251"/>
      <c r="LWG66" s="251"/>
      <c r="LWH66" s="251"/>
      <c r="LWI66" s="252"/>
      <c r="LWJ66" s="253"/>
      <c r="LWO66" s="254"/>
      <c r="LWR66" s="252"/>
      <c r="LWS66" s="252"/>
      <c r="LWT66" s="252"/>
      <c r="LWU66" s="252"/>
      <c r="LWV66" s="253"/>
      <c r="LWW66" s="253"/>
      <c r="LWX66" s="255"/>
      <c r="LWY66" s="255"/>
      <c r="LWZ66" s="256"/>
      <c r="LXC66" s="251"/>
      <c r="LXD66" s="251"/>
      <c r="LXE66" s="251"/>
      <c r="LXF66" s="251"/>
      <c r="LXG66" s="251"/>
      <c r="LXH66" s="251"/>
      <c r="LXI66" s="252"/>
      <c r="LXJ66" s="253"/>
      <c r="LXO66" s="254"/>
      <c r="LXR66" s="252"/>
      <c r="LXS66" s="252"/>
      <c r="LXT66" s="252"/>
      <c r="LXU66" s="252"/>
      <c r="LXV66" s="253"/>
      <c r="LXW66" s="253"/>
      <c r="LXX66" s="255"/>
      <c r="LXY66" s="255"/>
      <c r="LXZ66" s="256"/>
      <c r="LYC66" s="251"/>
      <c r="LYD66" s="251"/>
      <c r="LYE66" s="251"/>
      <c r="LYF66" s="251"/>
      <c r="LYG66" s="251"/>
      <c r="LYH66" s="251"/>
      <c r="LYI66" s="252"/>
      <c r="LYJ66" s="253"/>
      <c r="LYO66" s="254"/>
      <c r="LYR66" s="252"/>
      <c r="LYS66" s="252"/>
      <c r="LYT66" s="252"/>
      <c r="LYU66" s="252"/>
      <c r="LYV66" s="253"/>
      <c r="LYW66" s="253"/>
      <c r="LYX66" s="255"/>
      <c r="LYY66" s="255"/>
      <c r="LYZ66" s="256"/>
      <c r="LZC66" s="251"/>
      <c r="LZD66" s="251"/>
      <c r="LZE66" s="251"/>
      <c r="LZF66" s="251"/>
      <c r="LZG66" s="251"/>
      <c r="LZH66" s="251"/>
      <c r="LZI66" s="252"/>
      <c r="LZJ66" s="253"/>
      <c r="LZO66" s="254"/>
      <c r="LZR66" s="252"/>
      <c r="LZS66" s="252"/>
      <c r="LZT66" s="252"/>
      <c r="LZU66" s="252"/>
      <c r="LZV66" s="253"/>
      <c r="LZW66" s="253"/>
      <c r="LZX66" s="255"/>
      <c r="LZY66" s="255"/>
      <c r="LZZ66" s="256"/>
      <c r="MAC66" s="251"/>
      <c r="MAD66" s="251"/>
      <c r="MAE66" s="251"/>
      <c r="MAF66" s="251"/>
      <c r="MAG66" s="251"/>
      <c r="MAH66" s="251"/>
      <c r="MAI66" s="252"/>
      <c r="MAJ66" s="253"/>
      <c r="MAO66" s="254"/>
      <c r="MAR66" s="252"/>
      <c r="MAS66" s="252"/>
      <c r="MAT66" s="252"/>
      <c r="MAU66" s="252"/>
      <c r="MAV66" s="253"/>
      <c r="MAW66" s="253"/>
      <c r="MAX66" s="255"/>
      <c r="MAY66" s="255"/>
      <c r="MAZ66" s="256"/>
      <c r="MBC66" s="251"/>
      <c r="MBD66" s="251"/>
      <c r="MBE66" s="251"/>
      <c r="MBF66" s="251"/>
      <c r="MBG66" s="251"/>
      <c r="MBH66" s="251"/>
      <c r="MBI66" s="252"/>
      <c r="MBJ66" s="253"/>
      <c r="MBO66" s="254"/>
      <c r="MBR66" s="252"/>
      <c r="MBS66" s="252"/>
      <c r="MBT66" s="252"/>
      <c r="MBU66" s="252"/>
      <c r="MBV66" s="253"/>
      <c r="MBW66" s="253"/>
      <c r="MBX66" s="255"/>
      <c r="MBY66" s="255"/>
      <c r="MBZ66" s="256"/>
      <c r="MCC66" s="251"/>
      <c r="MCD66" s="251"/>
      <c r="MCE66" s="251"/>
      <c r="MCF66" s="251"/>
      <c r="MCG66" s="251"/>
      <c r="MCH66" s="251"/>
      <c r="MCI66" s="252"/>
      <c r="MCJ66" s="253"/>
      <c r="MCO66" s="254"/>
      <c r="MCR66" s="252"/>
      <c r="MCS66" s="252"/>
      <c r="MCT66" s="252"/>
      <c r="MCU66" s="252"/>
      <c r="MCV66" s="253"/>
      <c r="MCW66" s="253"/>
      <c r="MCX66" s="255"/>
      <c r="MCY66" s="255"/>
      <c r="MCZ66" s="256"/>
      <c r="MDC66" s="251"/>
      <c r="MDD66" s="251"/>
      <c r="MDE66" s="251"/>
      <c r="MDF66" s="251"/>
      <c r="MDG66" s="251"/>
      <c r="MDH66" s="251"/>
      <c r="MDI66" s="252"/>
      <c r="MDJ66" s="253"/>
      <c r="MDO66" s="254"/>
      <c r="MDR66" s="252"/>
      <c r="MDS66" s="252"/>
      <c r="MDT66" s="252"/>
      <c r="MDU66" s="252"/>
      <c r="MDV66" s="253"/>
      <c r="MDW66" s="253"/>
      <c r="MDX66" s="255"/>
      <c r="MDY66" s="255"/>
      <c r="MDZ66" s="256"/>
      <c r="MEC66" s="251"/>
      <c r="MED66" s="251"/>
      <c r="MEE66" s="251"/>
      <c r="MEF66" s="251"/>
      <c r="MEG66" s="251"/>
      <c r="MEH66" s="251"/>
      <c r="MEI66" s="252"/>
      <c r="MEJ66" s="253"/>
      <c r="MEO66" s="254"/>
      <c r="MER66" s="252"/>
      <c r="MES66" s="252"/>
      <c r="MET66" s="252"/>
      <c r="MEU66" s="252"/>
      <c r="MEV66" s="253"/>
      <c r="MEW66" s="253"/>
      <c r="MEX66" s="255"/>
      <c r="MEY66" s="255"/>
      <c r="MEZ66" s="256"/>
      <c r="MFC66" s="251"/>
      <c r="MFD66" s="251"/>
      <c r="MFE66" s="251"/>
      <c r="MFF66" s="251"/>
      <c r="MFG66" s="251"/>
      <c r="MFH66" s="251"/>
      <c r="MFI66" s="252"/>
      <c r="MFJ66" s="253"/>
      <c r="MFO66" s="254"/>
      <c r="MFR66" s="252"/>
      <c r="MFS66" s="252"/>
      <c r="MFT66" s="252"/>
      <c r="MFU66" s="252"/>
      <c r="MFV66" s="253"/>
      <c r="MFW66" s="253"/>
      <c r="MFX66" s="255"/>
      <c r="MFY66" s="255"/>
      <c r="MFZ66" s="256"/>
      <c r="MGC66" s="251"/>
      <c r="MGD66" s="251"/>
      <c r="MGE66" s="251"/>
      <c r="MGF66" s="251"/>
      <c r="MGG66" s="251"/>
      <c r="MGH66" s="251"/>
      <c r="MGI66" s="252"/>
      <c r="MGJ66" s="253"/>
      <c r="MGO66" s="254"/>
      <c r="MGR66" s="252"/>
      <c r="MGS66" s="252"/>
      <c r="MGT66" s="252"/>
      <c r="MGU66" s="252"/>
      <c r="MGV66" s="253"/>
      <c r="MGW66" s="253"/>
      <c r="MGX66" s="255"/>
      <c r="MGY66" s="255"/>
      <c r="MGZ66" s="256"/>
      <c r="MHC66" s="251"/>
      <c r="MHD66" s="251"/>
      <c r="MHE66" s="251"/>
      <c r="MHF66" s="251"/>
      <c r="MHG66" s="251"/>
      <c r="MHH66" s="251"/>
      <c r="MHI66" s="252"/>
      <c r="MHJ66" s="253"/>
      <c r="MHO66" s="254"/>
      <c r="MHR66" s="252"/>
      <c r="MHS66" s="252"/>
      <c r="MHT66" s="252"/>
      <c r="MHU66" s="252"/>
      <c r="MHV66" s="253"/>
      <c r="MHW66" s="253"/>
      <c r="MHX66" s="255"/>
      <c r="MHY66" s="255"/>
      <c r="MHZ66" s="256"/>
      <c r="MIC66" s="251"/>
      <c r="MID66" s="251"/>
      <c r="MIE66" s="251"/>
      <c r="MIF66" s="251"/>
      <c r="MIG66" s="251"/>
      <c r="MIH66" s="251"/>
      <c r="MII66" s="252"/>
      <c r="MIJ66" s="253"/>
      <c r="MIO66" s="254"/>
      <c r="MIR66" s="252"/>
      <c r="MIS66" s="252"/>
      <c r="MIT66" s="252"/>
      <c r="MIU66" s="252"/>
      <c r="MIV66" s="253"/>
      <c r="MIW66" s="253"/>
      <c r="MIX66" s="255"/>
      <c r="MIY66" s="255"/>
      <c r="MIZ66" s="256"/>
      <c r="MJC66" s="251"/>
      <c r="MJD66" s="251"/>
      <c r="MJE66" s="251"/>
      <c r="MJF66" s="251"/>
      <c r="MJG66" s="251"/>
      <c r="MJH66" s="251"/>
      <c r="MJI66" s="252"/>
      <c r="MJJ66" s="253"/>
      <c r="MJO66" s="254"/>
      <c r="MJR66" s="252"/>
      <c r="MJS66" s="252"/>
      <c r="MJT66" s="252"/>
      <c r="MJU66" s="252"/>
      <c r="MJV66" s="253"/>
      <c r="MJW66" s="253"/>
      <c r="MJX66" s="255"/>
      <c r="MJY66" s="255"/>
      <c r="MJZ66" s="256"/>
      <c r="MKC66" s="251"/>
      <c r="MKD66" s="251"/>
      <c r="MKE66" s="251"/>
      <c r="MKF66" s="251"/>
      <c r="MKG66" s="251"/>
      <c r="MKH66" s="251"/>
      <c r="MKI66" s="252"/>
      <c r="MKJ66" s="253"/>
      <c r="MKO66" s="254"/>
      <c r="MKR66" s="252"/>
      <c r="MKS66" s="252"/>
      <c r="MKT66" s="252"/>
      <c r="MKU66" s="252"/>
      <c r="MKV66" s="253"/>
      <c r="MKW66" s="253"/>
      <c r="MKX66" s="255"/>
      <c r="MKY66" s="255"/>
      <c r="MKZ66" s="256"/>
      <c r="MLC66" s="251"/>
      <c r="MLD66" s="251"/>
      <c r="MLE66" s="251"/>
      <c r="MLF66" s="251"/>
      <c r="MLG66" s="251"/>
      <c r="MLH66" s="251"/>
      <c r="MLI66" s="252"/>
      <c r="MLJ66" s="253"/>
      <c r="MLO66" s="254"/>
      <c r="MLR66" s="252"/>
      <c r="MLS66" s="252"/>
      <c r="MLT66" s="252"/>
      <c r="MLU66" s="252"/>
      <c r="MLV66" s="253"/>
      <c r="MLW66" s="253"/>
      <c r="MLX66" s="255"/>
      <c r="MLY66" s="255"/>
      <c r="MLZ66" s="256"/>
      <c r="MMC66" s="251"/>
      <c r="MMD66" s="251"/>
      <c r="MME66" s="251"/>
      <c r="MMF66" s="251"/>
      <c r="MMG66" s="251"/>
      <c r="MMH66" s="251"/>
      <c r="MMI66" s="252"/>
      <c r="MMJ66" s="253"/>
      <c r="MMO66" s="254"/>
      <c r="MMR66" s="252"/>
      <c r="MMS66" s="252"/>
      <c r="MMT66" s="252"/>
      <c r="MMU66" s="252"/>
      <c r="MMV66" s="253"/>
      <c r="MMW66" s="253"/>
      <c r="MMX66" s="255"/>
      <c r="MMY66" s="255"/>
      <c r="MMZ66" s="256"/>
      <c r="MNC66" s="251"/>
      <c r="MND66" s="251"/>
      <c r="MNE66" s="251"/>
      <c r="MNF66" s="251"/>
      <c r="MNG66" s="251"/>
      <c r="MNH66" s="251"/>
      <c r="MNI66" s="252"/>
      <c r="MNJ66" s="253"/>
      <c r="MNO66" s="254"/>
      <c r="MNR66" s="252"/>
      <c r="MNS66" s="252"/>
      <c r="MNT66" s="252"/>
      <c r="MNU66" s="252"/>
      <c r="MNV66" s="253"/>
      <c r="MNW66" s="253"/>
      <c r="MNX66" s="255"/>
      <c r="MNY66" s="255"/>
      <c r="MNZ66" s="256"/>
      <c r="MOC66" s="251"/>
      <c r="MOD66" s="251"/>
      <c r="MOE66" s="251"/>
      <c r="MOF66" s="251"/>
      <c r="MOG66" s="251"/>
      <c r="MOH66" s="251"/>
      <c r="MOI66" s="252"/>
      <c r="MOJ66" s="253"/>
      <c r="MOO66" s="254"/>
      <c r="MOR66" s="252"/>
      <c r="MOS66" s="252"/>
      <c r="MOT66" s="252"/>
      <c r="MOU66" s="252"/>
      <c r="MOV66" s="253"/>
      <c r="MOW66" s="253"/>
      <c r="MOX66" s="255"/>
      <c r="MOY66" s="255"/>
      <c r="MOZ66" s="256"/>
      <c r="MPC66" s="251"/>
      <c r="MPD66" s="251"/>
      <c r="MPE66" s="251"/>
      <c r="MPF66" s="251"/>
      <c r="MPG66" s="251"/>
      <c r="MPH66" s="251"/>
      <c r="MPI66" s="252"/>
      <c r="MPJ66" s="253"/>
      <c r="MPO66" s="254"/>
      <c r="MPR66" s="252"/>
      <c r="MPS66" s="252"/>
      <c r="MPT66" s="252"/>
      <c r="MPU66" s="252"/>
      <c r="MPV66" s="253"/>
      <c r="MPW66" s="253"/>
      <c r="MPX66" s="255"/>
      <c r="MPY66" s="255"/>
      <c r="MPZ66" s="256"/>
      <c r="MQC66" s="251"/>
      <c r="MQD66" s="251"/>
      <c r="MQE66" s="251"/>
      <c r="MQF66" s="251"/>
      <c r="MQG66" s="251"/>
      <c r="MQH66" s="251"/>
      <c r="MQI66" s="252"/>
      <c r="MQJ66" s="253"/>
      <c r="MQO66" s="254"/>
      <c r="MQR66" s="252"/>
      <c r="MQS66" s="252"/>
      <c r="MQT66" s="252"/>
      <c r="MQU66" s="252"/>
      <c r="MQV66" s="253"/>
      <c r="MQW66" s="253"/>
      <c r="MQX66" s="255"/>
      <c r="MQY66" s="255"/>
      <c r="MQZ66" s="256"/>
      <c r="MRC66" s="251"/>
      <c r="MRD66" s="251"/>
      <c r="MRE66" s="251"/>
      <c r="MRF66" s="251"/>
      <c r="MRG66" s="251"/>
      <c r="MRH66" s="251"/>
      <c r="MRI66" s="252"/>
      <c r="MRJ66" s="253"/>
      <c r="MRO66" s="254"/>
      <c r="MRR66" s="252"/>
      <c r="MRS66" s="252"/>
      <c r="MRT66" s="252"/>
      <c r="MRU66" s="252"/>
      <c r="MRV66" s="253"/>
      <c r="MRW66" s="253"/>
      <c r="MRX66" s="255"/>
      <c r="MRY66" s="255"/>
      <c r="MRZ66" s="256"/>
      <c r="MSC66" s="251"/>
      <c r="MSD66" s="251"/>
      <c r="MSE66" s="251"/>
      <c r="MSF66" s="251"/>
      <c r="MSG66" s="251"/>
      <c r="MSH66" s="251"/>
      <c r="MSI66" s="252"/>
      <c r="MSJ66" s="253"/>
      <c r="MSO66" s="254"/>
      <c r="MSR66" s="252"/>
      <c r="MSS66" s="252"/>
      <c r="MST66" s="252"/>
      <c r="MSU66" s="252"/>
      <c r="MSV66" s="253"/>
      <c r="MSW66" s="253"/>
      <c r="MSX66" s="255"/>
      <c r="MSY66" s="255"/>
      <c r="MSZ66" s="256"/>
      <c r="MTC66" s="251"/>
      <c r="MTD66" s="251"/>
      <c r="MTE66" s="251"/>
      <c r="MTF66" s="251"/>
      <c r="MTG66" s="251"/>
      <c r="MTH66" s="251"/>
      <c r="MTI66" s="252"/>
      <c r="MTJ66" s="253"/>
      <c r="MTO66" s="254"/>
      <c r="MTR66" s="252"/>
      <c r="MTS66" s="252"/>
      <c r="MTT66" s="252"/>
      <c r="MTU66" s="252"/>
      <c r="MTV66" s="253"/>
      <c r="MTW66" s="253"/>
      <c r="MTX66" s="255"/>
      <c r="MTY66" s="255"/>
      <c r="MTZ66" s="256"/>
      <c r="MUC66" s="251"/>
      <c r="MUD66" s="251"/>
      <c r="MUE66" s="251"/>
      <c r="MUF66" s="251"/>
      <c r="MUG66" s="251"/>
      <c r="MUH66" s="251"/>
      <c r="MUI66" s="252"/>
      <c r="MUJ66" s="253"/>
      <c r="MUO66" s="254"/>
      <c r="MUR66" s="252"/>
      <c r="MUS66" s="252"/>
      <c r="MUT66" s="252"/>
      <c r="MUU66" s="252"/>
      <c r="MUV66" s="253"/>
      <c r="MUW66" s="253"/>
      <c r="MUX66" s="255"/>
      <c r="MUY66" s="255"/>
      <c r="MUZ66" s="256"/>
      <c r="MVC66" s="251"/>
      <c r="MVD66" s="251"/>
      <c r="MVE66" s="251"/>
      <c r="MVF66" s="251"/>
      <c r="MVG66" s="251"/>
      <c r="MVH66" s="251"/>
      <c r="MVI66" s="252"/>
      <c r="MVJ66" s="253"/>
      <c r="MVO66" s="254"/>
      <c r="MVR66" s="252"/>
      <c r="MVS66" s="252"/>
      <c r="MVT66" s="252"/>
      <c r="MVU66" s="252"/>
      <c r="MVV66" s="253"/>
      <c r="MVW66" s="253"/>
      <c r="MVX66" s="255"/>
      <c r="MVY66" s="255"/>
      <c r="MVZ66" s="256"/>
      <c r="MWC66" s="251"/>
      <c r="MWD66" s="251"/>
      <c r="MWE66" s="251"/>
      <c r="MWF66" s="251"/>
      <c r="MWG66" s="251"/>
      <c r="MWH66" s="251"/>
      <c r="MWI66" s="252"/>
      <c r="MWJ66" s="253"/>
      <c r="MWO66" s="254"/>
      <c r="MWR66" s="252"/>
      <c r="MWS66" s="252"/>
      <c r="MWT66" s="252"/>
      <c r="MWU66" s="252"/>
      <c r="MWV66" s="253"/>
      <c r="MWW66" s="253"/>
      <c r="MWX66" s="255"/>
      <c r="MWY66" s="255"/>
      <c r="MWZ66" s="256"/>
      <c r="MXC66" s="251"/>
      <c r="MXD66" s="251"/>
      <c r="MXE66" s="251"/>
      <c r="MXF66" s="251"/>
      <c r="MXG66" s="251"/>
      <c r="MXH66" s="251"/>
      <c r="MXI66" s="252"/>
      <c r="MXJ66" s="253"/>
      <c r="MXO66" s="254"/>
      <c r="MXR66" s="252"/>
      <c r="MXS66" s="252"/>
      <c r="MXT66" s="252"/>
      <c r="MXU66" s="252"/>
      <c r="MXV66" s="253"/>
      <c r="MXW66" s="253"/>
      <c r="MXX66" s="255"/>
      <c r="MXY66" s="255"/>
      <c r="MXZ66" s="256"/>
      <c r="MYC66" s="251"/>
      <c r="MYD66" s="251"/>
      <c r="MYE66" s="251"/>
      <c r="MYF66" s="251"/>
      <c r="MYG66" s="251"/>
      <c r="MYH66" s="251"/>
      <c r="MYI66" s="252"/>
      <c r="MYJ66" s="253"/>
      <c r="MYO66" s="254"/>
      <c r="MYR66" s="252"/>
      <c r="MYS66" s="252"/>
      <c r="MYT66" s="252"/>
      <c r="MYU66" s="252"/>
      <c r="MYV66" s="253"/>
      <c r="MYW66" s="253"/>
      <c r="MYX66" s="255"/>
      <c r="MYY66" s="255"/>
      <c r="MYZ66" s="256"/>
      <c r="MZC66" s="251"/>
      <c r="MZD66" s="251"/>
      <c r="MZE66" s="251"/>
      <c r="MZF66" s="251"/>
      <c r="MZG66" s="251"/>
      <c r="MZH66" s="251"/>
      <c r="MZI66" s="252"/>
      <c r="MZJ66" s="253"/>
      <c r="MZO66" s="254"/>
      <c r="MZR66" s="252"/>
      <c r="MZS66" s="252"/>
      <c r="MZT66" s="252"/>
      <c r="MZU66" s="252"/>
      <c r="MZV66" s="253"/>
      <c r="MZW66" s="253"/>
      <c r="MZX66" s="255"/>
      <c r="MZY66" s="255"/>
      <c r="MZZ66" s="256"/>
      <c r="NAC66" s="251"/>
      <c r="NAD66" s="251"/>
      <c r="NAE66" s="251"/>
      <c r="NAF66" s="251"/>
      <c r="NAG66" s="251"/>
      <c r="NAH66" s="251"/>
      <c r="NAI66" s="252"/>
      <c r="NAJ66" s="253"/>
      <c r="NAO66" s="254"/>
      <c r="NAR66" s="252"/>
      <c r="NAS66" s="252"/>
      <c r="NAT66" s="252"/>
      <c r="NAU66" s="252"/>
      <c r="NAV66" s="253"/>
      <c r="NAW66" s="253"/>
      <c r="NAX66" s="255"/>
      <c r="NAY66" s="255"/>
      <c r="NAZ66" s="256"/>
      <c r="NBC66" s="251"/>
      <c r="NBD66" s="251"/>
      <c r="NBE66" s="251"/>
      <c r="NBF66" s="251"/>
      <c r="NBG66" s="251"/>
      <c r="NBH66" s="251"/>
      <c r="NBI66" s="252"/>
      <c r="NBJ66" s="253"/>
      <c r="NBO66" s="254"/>
      <c r="NBR66" s="252"/>
      <c r="NBS66" s="252"/>
      <c r="NBT66" s="252"/>
      <c r="NBU66" s="252"/>
      <c r="NBV66" s="253"/>
      <c r="NBW66" s="253"/>
      <c r="NBX66" s="255"/>
      <c r="NBY66" s="255"/>
      <c r="NBZ66" s="256"/>
      <c r="NCC66" s="251"/>
      <c r="NCD66" s="251"/>
      <c r="NCE66" s="251"/>
      <c r="NCF66" s="251"/>
      <c r="NCG66" s="251"/>
      <c r="NCH66" s="251"/>
      <c r="NCI66" s="252"/>
      <c r="NCJ66" s="253"/>
      <c r="NCO66" s="254"/>
      <c r="NCR66" s="252"/>
      <c r="NCS66" s="252"/>
      <c r="NCT66" s="252"/>
      <c r="NCU66" s="252"/>
      <c r="NCV66" s="253"/>
      <c r="NCW66" s="253"/>
      <c r="NCX66" s="255"/>
      <c r="NCY66" s="255"/>
      <c r="NCZ66" s="256"/>
      <c r="NDC66" s="251"/>
      <c r="NDD66" s="251"/>
      <c r="NDE66" s="251"/>
      <c r="NDF66" s="251"/>
      <c r="NDG66" s="251"/>
      <c r="NDH66" s="251"/>
      <c r="NDI66" s="252"/>
      <c r="NDJ66" s="253"/>
      <c r="NDO66" s="254"/>
      <c r="NDR66" s="252"/>
      <c r="NDS66" s="252"/>
      <c r="NDT66" s="252"/>
      <c r="NDU66" s="252"/>
      <c r="NDV66" s="253"/>
      <c r="NDW66" s="253"/>
      <c r="NDX66" s="255"/>
      <c r="NDY66" s="255"/>
      <c r="NDZ66" s="256"/>
      <c r="NEC66" s="251"/>
      <c r="NED66" s="251"/>
      <c r="NEE66" s="251"/>
      <c r="NEF66" s="251"/>
      <c r="NEG66" s="251"/>
      <c r="NEH66" s="251"/>
      <c r="NEI66" s="252"/>
      <c r="NEJ66" s="253"/>
      <c r="NEO66" s="254"/>
      <c r="NER66" s="252"/>
      <c r="NES66" s="252"/>
      <c r="NET66" s="252"/>
      <c r="NEU66" s="252"/>
      <c r="NEV66" s="253"/>
      <c r="NEW66" s="253"/>
      <c r="NEX66" s="255"/>
      <c r="NEY66" s="255"/>
      <c r="NEZ66" s="256"/>
      <c r="NFC66" s="251"/>
      <c r="NFD66" s="251"/>
      <c r="NFE66" s="251"/>
      <c r="NFF66" s="251"/>
      <c r="NFG66" s="251"/>
      <c r="NFH66" s="251"/>
      <c r="NFI66" s="252"/>
      <c r="NFJ66" s="253"/>
      <c r="NFO66" s="254"/>
      <c r="NFR66" s="252"/>
      <c r="NFS66" s="252"/>
      <c r="NFT66" s="252"/>
      <c r="NFU66" s="252"/>
      <c r="NFV66" s="253"/>
      <c r="NFW66" s="253"/>
      <c r="NFX66" s="255"/>
      <c r="NFY66" s="255"/>
      <c r="NFZ66" s="256"/>
      <c r="NGC66" s="251"/>
      <c r="NGD66" s="251"/>
      <c r="NGE66" s="251"/>
      <c r="NGF66" s="251"/>
      <c r="NGG66" s="251"/>
      <c r="NGH66" s="251"/>
      <c r="NGI66" s="252"/>
      <c r="NGJ66" s="253"/>
      <c r="NGO66" s="254"/>
      <c r="NGR66" s="252"/>
      <c r="NGS66" s="252"/>
      <c r="NGT66" s="252"/>
      <c r="NGU66" s="252"/>
      <c r="NGV66" s="253"/>
      <c r="NGW66" s="253"/>
      <c r="NGX66" s="255"/>
      <c r="NGY66" s="255"/>
      <c r="NGZ66" s="256"/>
      <c r="NHC66" s="251"/>
      <c r="NHD66" s="251"/>
      <c r="NHE66" s="251"/>
      <c r="NHF66" s="251"/>
      <c r="NHG66" s="251"/>
      <c r="NHH66" s="251"/>
      <c r="NHI66" s="252"/>
      <c r="NHJ66" s="253"/>
      <c r="NHO66" s="254"/>
      <c r="NHR66" s="252"/>
      <c r="NHS66" s="252"/>
      <c r="NHT66" s="252"/>
      <c r="NHU66" s="252"/>
      <c r="NHV66" s="253"/>
      <c r="NHW66" s="253"/>
      <c r="NHX66" s="255"/>
      <c r="NHY66" s="255"/>
      <c r="NHZ66" s="256"/>
      <c r="NIC66" s="251"/>
      <c r="NID66" s="251"/>
      <c r="NIE66" s="251"/>
      <c r="NIF66" s="251"/>
      <c r="NIG66" s="251"/>
      <c r="NIH66" s="251"/>
      <c r="NII66" s="252"/>
      <c r="NIJ66" s="253"/>
      <c r="NIO66" s="254"/>
      <c r="NIR66" s="252"/>
      <c r="NIS66" s="252"/>
      <c r="NIT66" s="252"/>
      <c r="NIU66" s="252"/>
      <c r="NIV66" s="253"/>
      <c r="NIW66" s="253"/>
      <c r="NIX66" s="255"/>
      <c r="NIY66" s="255"/>
      <c r="NIZ66" s="256"/>
      <c r="NJC66" s="251"/>
      <c r="NJD66" s="251"/>
      <c r="NJE66" s="251"/>
      <c r="NJF66" s="251"/>
      <c r="NJG66" s="251"/>
      <c r="NJH66" s="251"/>
      <c r="NJI66" s="252"/>
      <c r="NJJ66" s="253"/>
      <c r="NJO66" s="254"/>
      <c r="NJR66" s="252"/>
      <c r="NJS66" s="252"/>
      <c r="NJT66" s="252"/>
      <c r="NJU66" s="252"/>
      <c r="NJV66" s="253"/>
      <c r="NJW66" s="253"/>
      <c r="NJX66" s="255"/>
      <c r="NJY66" s="255"/>
      <c r="NJZ66" s="256"/>
      <c r="NKC66" s="251"/>
      <c r="NKD66" s="251"/>
      <c r="NKE66" s="251"/>
      <c r="NKF66" s="251"/>
      <c r="NKG66" s="251"/>
      <c r="NKH66" s="251"/>
      <c r="NKI66" s="252"/>
      <c r="NKJ66" s="253"/>
      <c r="NKO66" s="254"/>
      <c r="NKR66" s="252"/>
      <c r="NKS66" s="252"/>
      <c r="NKT66" s="252"/>
      <c r="NKU66" s="252"/>
      <c r="NKV66" s="253"/>
      <c r="NKW66" s="253"/>
      <c r="NKX66" s="255"/>
      <c r="NKY66" s="255"/>
      <c r="NKZ66" s="256"/>
      <c r="NLC66" s="251"/>
      <c r="NLD66" s="251"/>
      <c r="NLE66" s="251"/>
      <c r="NLF66" s="251"/>
      <c r="NLG66" s="251"/>
      <c r="NLH66" s="251"/>
      <c r="NLI66" s="252"/>
      <c r="NLJ66" s="253"/>
      <c r="NLO66" s="254"/>
      <c r="NLR66" s="252"/>
      <c r="NLS66" s="252"/>
      <c r="NLT66" s="252"/>
      <c r="NLU66" s="252"/>
      <c r="NLV66" s="253"/>
      <c r="NLW66" s="253"/>
      <c r="NLX66" s="255"/>
      <c r="NLY66" s="255"/>
      <c r="NLZ66" s="256"/>
      <c r="NMC66" s="251"/>
      <c r="NMD66" s="251"/>
      <c r="NME66" s="251"/>
      <c r="NMF66" s="251"/>
      <c r="NMG66" s="251"/>
      <c r="NMH66" s="251"/>
      <c r="NMI66" s="252"/>
      <c r="NMJ66" s="253"/>
      <c r="NMO66" s="254"/>
      <c r="NMR66" s="252"/>
      <c r="NMS66" s="252"/>
      <c r="NMT66" s="252"/>
      <c r="NMU66" s="252"/>
      <c r="NMV66" s="253"/>
      <c r="NMW66" s="253"/>
      <c r="NMX66" s="255"/>
      <c r="NMY66" s="255"/>
      <c r="NMZ66" s="256"/>
      <c r="NNC66" s="251"/>
      <c r="NND66" s="251"/>
      <c r="NNE66" s="251"/>
      <c r="NNF66" s="251"/>
      <c r="NNG66" s="251"/>
      <c r="NNH66" s="251"/>
      <c r="NNI66" s="252"/>
      <c r="NNJ66" s="253"/>
      <c r="NNO66" s="254"/>
      <c r="NNR66" s="252"/>
      <c r="NNS66" s="252"/>
      <c r="NNT66" s="252"/>
      <c r="NNU66" s="252"/>
      <c r="NNV66" s="253"/>
      <c r="NNW66" s="253"/>
      <c r="NNX66" s="255"/>
      <c r="NNY66" s="255"/>
      <c r="NNZ66" s="256"/>
      <c r="NOC66" s="251"/>
      <c r="NOD66" s="251"/>
      <c r="NOE66" s="251"/>
      <c r="NOF66" s="251"/>
      <c r="NOG66" s="251"/>
      <c r="NOH66" s="251"/>
      <c r="NOI66" s="252"/>
      <c r="NOJ66" s="253"/>
      <c r="NOO66" s="254"/>
      <c r="NOR66" s="252"/>
      <c r="NOS66" s="252"/>
      <c r="NOT66" s="252"/>
      <c r="NOU66" s="252"/>
      <c r="NOV66" s="253"/>
      <c r="NOW66" s="253"/>
      <c r="NOX66" s="255"/>
      <c r="NOY66" s="255"/>
      <c r="NOZ66" s="256"/>
      <c r="NPC66" s="251"/>
      <c r="NPD66" s="251"/>
      <c r="NPE66" s="251"/>
      <c r="NPF66" s="251"/>
      <c r="NPG66" s="251"/>
      <c r="NPH66" s="251"/>
      <c r="NPI66" s="252"/>
      <c r="NPJ66" s="253"/>
      <c r="NPO66" s="254"/>
      <c r="NPR66" s="252"/>
      <c r="NPS66" s="252"/>
      <c r="NPT66" s="252"/>
      <c r="NPU66" s="252"/>
      <c r="NPV66" s="253"/>
      <c r="NPW66" s="253"/>
      <c r="NPX66" s="255"/>
      <c r="NPY66" s="255"/>
      <c r="NPZ66" s="256"/>
      <c r="NQC66" s="251"/>
      <c r="NQD66" s="251"/>
      <c r="NQE66" s="251"/>
      <c r="NQF66" s="251"/>
      <c r="NQG66" s="251"/>
      <c r="NQH66" s="251"/>
      <c r="NQI66" s="252"/>
      <c r="NQJ66" s="253"/>
      <c r="NQO66" s="254"/>
      <c r="NQR66" s="252"/>
      <c r="NQS66" s="252"/>
      <c r="NQT66" s="252"/>
      <c r="NQU66" s="252"/>
      <c r="NQV66" s="253"/>
      <c r="NQW66" s="253"/>
      <c r="NQX66" s="255"/>
      <c r="NQY66" s="255"/>
      <c r="NQZ66" s="256"/>
      <c r="NRC66" s="251"/>
      <c r="NRD66" s="251"/>
      <c r="NRE66" s="251"/>
      <c r="NRF66" s="251"/>
      <c r="NRG66" s="251"/>
      <c r="NRH66" s="251"/>
      <c r="NRI66" s="252"/>
      <c r="NRJ66" s="253"/>
      <c r="NRO66" s="254"/>
      <c r="NRR66" s="252"/>
      <c r="NRS66" s="252"/>
      <c r="NRT66" s="252"/>
      <c r="NRU66" s="252"/>
      <c r="NRV66" s="253"/>
      <c r="NRW66" s="253"/>
      <c r="NRX66" s="255"/>
      <c r="NRY66" s="255"/>
      <c r="NRZ66" s="256"/>
      <c r="NSC66" s="251"/>
      <c r="NSD66" s="251"/>
      <c r="NSE66" s="251"/>
      <c r="NSF66" s="251"/>
      <c r="NSG66" s="251"/>
      <c r="NSH66" s="251"/>
      <c r="NSI66" s="252"/>
      <c r="NSJ66" s="253"/>
      <c r="NSO66" s="254"/>
      <c r="NSR66" s="252"/>
      <c r="NSS66" s="252"/>
      <c r="NST66" s="252"/>
      <c r="NSU66" s="252"/>
      <c r="NSV66" s="253"/>
      <c r="NSW66" s="253"/>
      <c r="NSX66" s="255"/>
      <c r="NSY66" s="255"/>
      <c r="NSZ66" s="256"/>
      <c r="NTC66" s="251"/>
      <c r="NTD66" s="251"/>
      <c r="NTE66" s="251"/>
      <c r="NTF66" s="251"/>
      <c r="NTG66" s="251"/>
      <c r="NTH66" s="251"/>
      <c r="NTI66" s="252"/>
      <c r="NTJ66" s="253"/>
      <c r="NTO66" s="254"/>
      <c r="NTR66" s="252"/>
      <c r="NTS66" s="252"/>
      <c r="NTT66" s="252"/>
      <c r="NTU66" s="252"/>
      <c r="NTV66" s="253"/>
      <c r="NTW66" s="253"/>
      <c r="NTX66" s="255"/>
      <c r="NTY66" s="255"/>
      <c r="NTZ66" s="256"/>
      <c r="NUC66" s="251"/>
      <c r="NUD66" s="251"/>
      <c r="NUE66" s="251"/>
      <c r="NUF66" s="251"/>
      <c r="NUG66" s="251"/>
      <c r="NUH66" s="251"/>
      <c r="NUI66" s="252"/>
      <c r="NUJ66" s="253"/>
      <c r="NUO66" s="254"/>
      <c r="NUR66" s="252"/>
      <c r="NUS66" s="252"/>
      <c r="NUT66" s="252"/>
      <c r="NUU66" s="252"/>
      <c r="NUV66" s="253"/>
      <c r="NUW66" s="253"/>
      <c r="NUX66" s="255"/>
      <c r="NUY66" s="255"/>
      <c r="NUZ66" s="256"/>
      <c r="NVC66" s="251"/>
      <c r="NVD66" s="251"/>
      <c r="NVE66" s="251"/>
      <c r="NVF66" s="251"/>
      <c r="NVG66" s="251"/>
      <c r="NVH66" s="251"/>
      <c r="NVI66" s="252"/>
      <c r="NVJ66" s="253"/>
      <c r="NVO66" s="254"/>
      <c r="NVR66" s="252"/>
      <c r="NVS66" s="252"/>
      <c r="NVT66" s="252"/>
      <c r="NVU66" s="252"/>
      <c r="NVV66" s="253"/>
      <c r="NVW66" s="253"/>
      <c r="NVX66" s="255"/>
      <c r="NVY66" s="255"/>
      <c r="NVZ66" s="256"/>
      <c r="NWC66" s="251"/>
      <c r="NWD66" s="251"/>
      <c r="NWE66" s="251"/>
      <c r="NWF66" s="251"/>
      <c r="NWG66" s="251"/>
      <c r="NWH66" s="251"/>
      <c r="NWI66" s="252"/>
      <c r="NWJ66" s="253"/>
      <c r="NWO66" s="254"/>
      <c r="NWR66" s="252"/>
      <c r="NWS66" s="252"/>
      <c r="NWT66" s="252"/>
      <c r="NWU66" s="252"/>
      <c r="NWV66" s="253"/>
      <c r="NWW66" s="253"/>
      <c r="NWX66" s="255"/>
      <c r="NWY66" s="255"/>
      <c r="NWZ66" s="256"/>
      <c r="NXC66" s="251"/>
      <c r="NXD66" s="251"/>
      <c r="NXE66" s="251"/>
      <c r="NXF66" s="251"/>
      <c r="NXG66" s="251"/>
      <c r="NXH66" s="251"/>
      <c r="NXI66" s="252"/>
      <c r="NXJ66" s="253"/>
      <c r="NXO66" s="254"/>
      <c r="NXR66" s="252"/>
      <c r="NXS66" s="252"/>
      <c r="NXT66" s="252"/>
      <c r="NXU66" s="252"/>
      <c r="NXV66" s="253"/>
      <c r="NXW66" s="253"/>
      <c r="NXX66" s="255"/>
      <c r="NXY66" s="255"/>
      <c r="NXZ66" s="256"/>
      <c r="NYC66" s="251"/>
      <c r="NYD66" s="251"/>
      <c r="NYE66" s="251"/>
      <c r="NYF66" s="251"/>
      <c r="NYG66" s="251"/>
      <c r="NYH66" s="251"/>
      <c r="NYI66" s="252"/>
      <c r="NYJ66" s="253"/>
      <c r="NYO66" s="254"/>
      <c r="NYR66" s="252"/>
      <c r="NYS66" s="252"/>
      <c r="NYT66" s="252"/>
      <c r="NYU66" s="252"/>
      <c r="NYV66" s="253"/>
      <c r="NYW66" s="253"/>
      <c r="NYX66" s="255"/>
      <c r="NYY66" s="255"/>
      <c r="NYZ66" s="256"/>
      <c r="NZC66" s="251"/>
      <c r="NZD66" s="251"/>
      <c r="NZE66" s="251"/>
      <c r="NZF66" s="251"/>
      <c r="NZG66" s="251"/>
      <c r="NZH66" s="251"/>
      <c r="NZI66" s="252"/>
      <c r="NZJ66" s="253"/>
      <c r="NZO66" s="254"/>
      <c r="NZR66" s="252"/>
      <c r="NZS66" s="252"/>
      <c r="NZT66" s="252"/>
      <c r="NZU66" s="252"/>
      <c r="NZV66" s="253"/>
      <c r="NZW66" s="253"/>
      <c r="NZX66" s="255"/>
      <c r="NZY66" s="255"/>
      <c r="NZZ66" s="256"/>
      <c r="OAC66" s="251"/>
      <c r="OAD66" s="251"/>
      <c r="OAE66" s="251"/>
      <c r="OAF66" s="251"/>
      <c r="OAG66" s="251"/>
      <c r="OAH66" s="251"/>
      <c r="OAI66" s="252"/>
      <c r="OAJ66" s="253"/>
      <c r="OAO66" s="254"/>
      <c r="OAR66" s="252"/>
      <c r="OAS66" s="252"/>
      <c r="OAT66" s="252"/>
      <c r="OAU66" s="252"/>
      <c r="OAV66" s="253"/>
      <c r="OAW66" s="253"/>
      <c r="OAX66" s="255"/>
      <c r="OAY66" s="255"/>
      <c r="OAZ66" s="256"/>
      <c r="OBC66" s="251"/>
      <c r="OBD66" s="251"/>
      <c r="OBE66" s="251"/>
      <c r="OBF66" s="251"/>
      <c r="OBG66" s="251"/>
      <c r="OBH66" s="251"/>
      <c r="OBI66" s="252"/>
      <c r="OBJ66" s="253"/>
      <c r="OBO66" s="254"/>
      <c r="OBR66" s="252"/>
      <c r="OBS66" s="252"/>
      <c r="OBT66" s="252"/>
      <c r="OBU66" s="252"/>
      <c r="OBV66" s="253"/>
      <c r="OBW66" s="253"/>
      <c r="OBX66" s="255"/>
      <c r="OBY66" s="255"/>
      <c r="OBZ66" s="256"/>
      <c r="OCC66" s="251"/>
      <c r="OCD66" s="251"/>
      <c r="OCE66" s="251"/>
      <c r="OCF66" s="251"/>
      <c r="OCG66" s="251"/>
      <c r="OCH66" s="251"/>
      <c r="OCI66" s="252"/>
      <c r="OCJ66" s="253"/>
      <c r="OCO66" s="254"/>
      <c r="OCR66" s="252"/>
      <c r="OCS66" s="252"/>
      <c r="OCT66" s="252"/>
      <c r="OCU66" s="252"/>
      <c r="OCV66" s="253"/>
      <c r="OCW66" s="253"/>
      <c r="OCX66" s="255"/>
      <c r="OCY66" s="255"/>
      <c r="OCZ66" s="256"/>
      <c r="ODC66" s="251"/>
      <c r="ODD66" s="251"/>
      <c r="ODE66" s="251"/>
      <c r="ODF66" s="251"/>
      <c r="ODG66" s="251"/>
      <c r="ODH66" s="251"/>
      <c r="ODI66" s="252"/>
      <c r="ODJ66" s="253"/>
      <c r="ODO66" s="254"/>
      <c r="ODR66" s="252"/>
      <c r="ODS66" s="252"/>
      <c r="ODT66" s="252"/>
      <c r="ODU66" s="252"/>
      <c r="ODV66" s="253"/>
      <c r="ODW66" s="253"/>
      <c r="ODX66" s="255"/>
      <c r="ODY66" s="255"/>
      <c r="ODZ66" s="256"/>
      <c r="OEC66" s="251"/>
      <c r="OED66" s="251"/>
      <c r="OEE66" s="251"/>
      <c r="OEF66" s="251"/>
      <c r="OEG66" s="251"/>
      <c r="OEH66" s="251"/>
      <c r="OEI66" s="252"/>
      <c r="OEJ66" s="253"/>
      <c r="OEO66" s="254"/>
      <c r="OER66" s="252"/>
      <c r="OES66" s="252"/>
      <c r="OET66" s="252"/>
      <c r="OEU66" s="252"/>
      <c r="OEV66" s="253"/>
      <c r="OEW66" s="253"/>
      <c r="OEX66" s="255"/>
      <c r="OEY66" s="255"/>
      <c r="OEZ66" s="256"/>
      <c r="OFC66" s="251"/>
      <c r="OFD66" s="251"/>
      <c r="OFE66" s="251"/>
      <c r="OFF66" s="251"/>
      <c r="OFG66" s="251"/>
      <c r="OFH66" s="251"/>
      <c r="OFI66" s="252"/>
      <c r="OFJ66" s="253"/>
      <c r="OFO66" s="254"/>
      <c r="OFR66" s="252"/>
      <c r="OFS66" s="252"/>
      <c r="OFT66" s="252"/>
      <c r="OFU66" s="252"/>
      <c r="OFV66" s="253"/>
      <c r="OFW66" s="253"/>
      <c r="OFX66" s="255"/>
      <c r="OFY66" s="255"/>
      <c r="OFZ66" s="256"/>
      <c r="OGC66" s="251"/>
      <c r="OGD66" s="251"/>
      <c r="OGE66" s="251"/>
      <c r="OGF66" s="251"/>
      <c r="OGG66" s="251"/>
      <c r="OGH66" s="251"/>
      <c r="OGI66" s="252"/>
      <c r="OGJ66" s="253"/>
      <c r="OGO66" s="254"/>
      <c r="OGR66" s="252"/>
      <c r="OGS66" s="252"/>
      <c r="OGT66" s="252"/>
      <c r="OGU66" s="252"/>
      <c r="OGV66" s="253"/>
      <c r="OGW66" s="253"/>
      <c r="OGX66" s="255"/>
      <c r="OGY66" s="255"/>
      <c r="OGZ66" s="256"/>
      <c r="OHC66" s="251"/>
      <c r="OHD66" s="251"/>
      <c r="OHE66" s="251"/>
      <c r="OHF66" s="251"/>
      <c r="OHG66" s="251"/>
      <c r="OHH66" s="251"/>
      <c r="OHI66" s="252"/>
      <c r="OHJ66" s="253"/>
      <c r="OHO66" s="254"/>
      <c r="OHR66" s="252"/>
      <c r="OHS66" s="252"/>
      <c r="OHT66" s="252"/>
      <c r="OHU66" s="252"/>
      <c r="OHV66" s="253"/>
      <c r="OHW66" s="253"/>
      <c r="OHX66" s="255"/>
      <c r="OHY66" s="255"/>
      <c r="OHZ66" s="256"/>
      <c r="OIC66" s="251"/>
      <c r="OID66" s="251"/>
      <c r="OIE66" s="251"/>
      <c r="OIF66" s="251"/>
      <c r="OIG66" s="251"/>
      <c r="OIH66" s="251"/>
      <c r="OII66" s="252"/>
      <c r="OIJ66" s="253"/>
      <c r="OIO66" s="254"/>
      <c r="OIR66" s="252"/>
      <c r="OIS66" s="252"/>
      <c r="OIT66" s="252"/>
      <c r="OIU66" s="252"/>
      <c r="OIV66" s="253"/>
      <c r="OIW66" s="253"/>
      <c r="OIX66" s="255"/>
      <c r="OIY66" s="255"/>
      <c r="OIZ66" s="256"/>
      <c r="OJC66" s="251"/>
      <c r="OJD66" s="251"/>
      <c r="OJE66" s="251"/>
      <c r="OJF66" s="251"/>
      <c r="OJG66" s="251"/>
      <c r="OJH66" s="251"/>
      <c r="OJI66" s="252"/>
      <c r="OJJ66" s="253"/>
      <c r="OJO66" s="254"/>
      <c r="OJR66" s="252"/>
      <c r="OJS66" s="252"/>
      <c r="OJT66" s="252"/>
      <c r="OJU66" s="252"/>
      <c r="OJV66" s="253"/>
      <c r="OJW66" s="253"/>
      <c r="OJX66" s="255"/>
      <c r="OJY66" s="255"/>
      <c r="OJZ66" s="256"/>
      <c r="OKC66" s="251"/>
      <c r="OKD66" s="251"/>
      <c r="OKE66" s="251"/>
      <c r="OKF66" s="251"/>
      <c r="OKG66" s="251"/>
      <c r="OKH66" s="251"/>
      <c r="OKI66" s="252"/>
      <c r="OKJ66" s="253"/>
      <c r="OKO66" s="254"/>
      <c r="OKR66" s="252"/>
      <c r="OKS66" s="252"/>
      <c r="OKT66" s="252"/>
      <c r="OKU66" s="252"/>
      <c r="OKV66" s="253"/>
      <c r="OKW66" s="253"/>
      <c r="OKX66" s="255"/>
      <c r="OKY66" s="255"/>
      <c r="OKZ66" s="256"/>
      <c r="OLC66" s="251"/>
      <c r="OLD66" s="251"/>
      <c r="OLE66" s="251"/>
      <c r="OLF66" s="251"/>
      <c r="OLG66" s="251"/>
      <c r="OLH66" s="251"/>
      <c r="OLI66" s="252"/>
      <c r="OLJ66" s="253"/>
      <c r="OLO66" s="254"/>
      <c r="OLR66" s="252"/>
      <c r="OLS66" s="252"/>
      <c r="OLT66" s="252"/>
      <c r="OLU66" s="252"/>
      <c r="OLV66" s="253"/>
      <c r="OLW66" s="253"/>
      <c r="OLX66" s="255"/>
      <c r="OLY66" s="255"/>
      <c r="OLZ66" s="256"/>
      <c r="OMC66" s="251"/>
      <c r="OMD66" s="251"/>
      <c r="OME66" s="251"/>
      <c r="OMF66" s="251"/>
      <c r="OMG66" s="251"/>
      <c r="OMH66" s="251"/>
      <c r="OMI66" s="252"/>
      <c r="OMJ66" s="253"/>
      <c r="OMO66" s="254"/>
      <c r="OMR66" s="252"/>
      <c r="OMS66" s="252"/>
      <c r="OMT66" s="252"/>
      <c r="OMU66" s="252"/>
      <c r="OMV66" s="253"/>
      <c r="OMW66" s="253"/>
      <c r="OMX66" s="255"/>
      <c r="OMY66" s="255"/>
      <c r="OMZ66" s="256"/>
      <c r="ONC66" s="251"/>
      <c r="OND66" s="251"/>
      <c r="ONE66" s="251"/>
      <c r="ONF66" s="251"/>
      <c r="ONG66" s="251"/>
      <c r="ONH66" s="251"/>
      <c r="ONI66" s="252"/>
      <c r="ONJ66" s="253"/>
      <c r="ONO66" s="254"/>
      <c r="ONR66" s="252"/>
      <c r="ONS66" s="252"/>
      <c r="ONT66" s="252"/>
      <c r="ONU66" s="252"/>
      <c r="ONV66" s="253"/>
      <c r="ONW66" s="253"/>
      <c r="ONX66" s="255"/>
      <c r="ONY66" s="255"/>
      <c r="ONZ66" s="256"/>
      <c r="OOC66" s="251"/>
      <c r="OOD66" s="251"/>
      <c r="OOE66" s="251"/>
      <c r="OOF66" s="251"/>
      <c r="OOG66" s="251"/>
      <c r="OOH66" s="251"/>
      <c r="OOI66" s="252"/>
      <c r="OOJ66" s="253"/>
      <c r="OOO66" s="254"/>
      <c r="OOR66" s="252"/>
      <c r="OOS66" s="252"/>
      <c r="OOT66" s="252"/>
      <c r="OOU66" s="252"/>
      <c r="OOV66" s="253"/>
      <c r="OOW66" s="253"/>
      <c r="OOX66" s="255"/>
      <c r="OOY66" s="255"/>
      <c r="OOZ66" s="256"/>
      <c r="OPC66" s="251"/>
      <c r="OPD66" s="251"/>
      <c r="OPE66" s="251"/>
      <c r="OPF66" s="251"/>
      <c r="OPG66" s="251"/>
      <c r="OPH66" s="251"/>
      <c r="OPI66" s="252"/>
      <c r="OPJ66" s="253"/>
      <c r="OPO66" s="254"/>
      <c r="OPR66" s="252"/>
      <c r="OPS66" s="252"/>
      <c r="OPT66" s="252"/>
      <c r="OPU66" s="252"/>
      <c r="OPV66" s="253"/>
      <c r="OPW66" s="253"/>
      <c r="OPX66" s="255"/>
      <c r="OPY66" s="255"/>
      <c r="OPZ66" s="256"/>
      <c r="OQC66" s="251"/>
      <c r="OQD66" s="251"/>
      <c r="OQE66" s="251"/>
      <c r="OQF66" s="251"/>
      <c r="OQG66" s="251"/>
      <c r="OQH66" s="251"/>
      <c r="OQI66" s="252"/>
      <c r="OQJ66" s="253"/>
      <c r="OQO66" s="254"/>
      <c r="OQR66" s="252"/>
      <c r="OQS66" s="252"/>
      <c r="OQT66" s="252"/>
      <c r="OQU66" s="252"/>
      <c r="OQV66" s="253"/>
      <c r="OQW66" s="253"/>
      <c r="OQX66" s="255"/>
      <c r="OQY66" s="255"/>
      <c r="OQZ66" s="256"/>
      <c r="ORC66" s="251"/>
      <c r="ORD66" s="251"/>
      <c r="ORE66" s="251"/>
      <c r="ORF66" s="251"/>
      <c r="ORG66" s="251"/>
      <c r="ORH66" s="251"/>
      <c r="ORI66" s="252"/>
      <c r="ORJ66" s="253"/>
      <c r="ORO66" s="254"/>
      <c r="ORR66" s="252"/>
      <c r="ORS66" s="252"/>
      <c r="ORT66" s="252"/>
      <c r="ORU66" s="252"/>
      <c r="ORV66" s="253"/>
      <c r="ORW66" s="253"/>
      <c r="ORX66" s="255"/>
      <c r="ORY66" s="255"/>
      <c r="ORZ66" s="256"/>
      <c r="OSC66" s="251"/>
      <c r="OSD66" s="251"/>
      <c r="OSE66" s="251"/>
      <c r="OSF66" s="251"/>
      <c r="OSG66" s="251"/>
      <c r="OSH66" s="251"/>
      <c r="OSI66" s="252"/>
      <c r="OSJ66" s="253"/>
      <c r="OSO66" s="254"/>
      <c r="OSR66" s="252"/>
      <c r="OSS66" s="252"/>
      <c r="OST66" s="252"/>
      <c r="OSU66" s="252"/>
      <c r="OSV66" s="253"/>
      <c r="OSW66" s="253"/>
      <c r="OSX66" s="255"/>
      <c r="OSY66" s="255"/>
      <c r="OSZ66" s="256"/>
      <c r="OTC66" s="251"/>
      <c r="OTD66" s="251"/>
      <c r="OTE66" s="251"/>
      <c r="OTF66" s="251"/>
      <c r="OTG66" s="251"/>
      <c r="OTH66" s="251"/>
      <c r="OTI66" s="252"/>
      <c r="OTJ66" s="253"/>
      <c r="OTO66" s="254"/>
      <c r="OTR66" s="252"/>
      <c r="OTS66" s="252"/>
      <c r="OTT66" s="252"/>
      <c r="OTU66" s="252"/>
      <c r="OTV66" s="253"/>
      <c r="OTW66" s="253"/>
      <c r="OTX66" s="255"/>
      <c r="OTY66" s="255"/>
      <c r="OTZ66" s="256"/>
      <c r="OUC66" s="251"/>
      <c r="OUD66" s="251"/>
      <c r="OUE66" s="251"/>
      <c r="OUF66" s="251"/>
      <c r="OUG66" s="251"/>
      <c r="OUH66" s="251"/>
      <c r="OUI66" s="252"/>
      <c r="OUJ66" s="253"/>
      <c r="OUO66" s="254"/>
      <c r="OUR66" s="252"/>
      <c r="OUS66" s="252"/>
      <c r="OUT66" s="252"/>
      <c r="OUU66" s="252"/>
      <c r="OUV66" s="253"/>
      <c r="OUW66" s="253"/>
      <c r="OUX66" s="255"/>
      <c r="OUY66" s="255"/>
      <c r="OUZ66" s="256"/>
      <c r="OVC66" s="251"/>
      <c r="OVD66" s="251"/>
      <c r="OVE66" s="251"/>
      <c r="OVF66" s="251"/>
      <c r="OVG66" s="251"/>
      <c r="OVH66" s="251"/>
      <c r="OVI66" s="252"/>
      <c r="OVJ66" s="253"/>
      <c r="OVO66" s="254"/>
      <c r="OVR66" s="252"/>
      <c r="OVS66" s="252"/>
      <c r="OVT66" s="252"/>
      <c r="OVU66" s="252"/>
      <c r="OVV66" s="253"/>
      <c r="OVW66" s="253"/>
      <c r="OVX66" s="255"/>
      <c r="OVY66" s="255"/>
      <c r="OVZ66" s="256"/>
      <c r="OWC66" s="251"/>
      <c r="OWD66" s="251"/>
      <c r="OWE66" s="251"/>
      <c r="OWF66" s="251"/>
      <c r="OWG66" s="251"/>
      <c r="OWH66" s="251"/>
      <c r="OWI66" s="252"/>
      <c r="OWJ66" s="253"/>
      <c r="OWO66" s="254"/>
      <c r="OWR66" s="252"/>
      <c r="OWS66" s="252"/>
      <c r="OWT66" s="252"/>
      <c r="OWU66" s="252"/>
      <c r="OWV66" s="253"/>
      <c r="OWW66" s="253"/>
      <c r="OWX66" s="255"/>
      <c r="OWY66" s="255"/>
      <c r="OWZ66" s="256"/>
      <c r="OXC66" s="251"/>
      <c r="OXD66" s="251"/>
      <c r="OXE66" s="251"/>
      <c r="OXF66" s="251"/>
      <c r="OXG66" s="251"/>
      <c r="OXH66" s="251"/>
      <c r="OXI66" s="252"/>
      <c r="OXJ66" s="253"/>
      <c r="OXO66" s="254"/>
      <c r="OXR66" s="252"/>
      <c r="OXS66" s="252"/>
      <c r="OXT66" s="252"/>
      <c r="OXU66" s="252"/>
      <c r="OXV66" s="253"/>
      <c r="OXW66" s="253"/>
      <c r="OXX66" s="255"/>
      <c r="OXY66" s="255"/>
      <c r="OXZ66" s="256"/>
      <c r="OYC66" s="251"/>
      <c r="OYD66" s="251"/>
      <c r="OYE66" s="251"/>
      <c r="OYF66" s="251"/>
      <c r="OYG66" s="251"/>
      <c r="OYH66" s="251"/>
      <c r="OYI66" s="252"/>
      <c r="OYJ66" s="253"/>
      <c r="OYO66" s="254"/>
      <c r="OYR66" s="252"/>
      <c r="OYS66" s="252"/>
      <c r="OYT66" s="252"/>
      <c r="OYU66" s="252"/>
      <c r="OYV66" s="253"/>
      <c r="OYW66" s="253"/>
      <c r="OYX66" s="255"/>
      <c r="OYY66" s="255"/>
      <c r="OYZ66" s="256"/>
      <c r="OZC66" s="251"/>
      <c r="OZD66" s="251"/>
      <c r="OZE66" s="251"/>
      <c r="OZF66" s="251"/>
      <c r="OZG66" s="251"/>
      <c r="OZH66" s="251"/>
      <c r="OZI66" s="252"/>
      <c r="OZJ66" s="253"/>
      <c r="OZO66" s="254"/>
      <c r="OZR66" s="252"/>
      <c r="OZS66" s="252"/>
      <c r="OZT66" s="252"/>
      <c r="OZU66" s="252"/>
      <c r="OZV66" s="253"/>
      <c r="OZW66" s="253"/>
      <c r="OZX66" s="255"/>
      <c r="OZY66" s="255"/>
      <c r="OZZ66" s="256"/>
      <c r="PAC66" s="251"/>
      <c r="PAD66" s="251"/>
      <c r="PAE66" s="251"/>
      <c r="PAF66" s="251"/>
      <c r="PAG66" s="251"/>
      <c r="PAH66" s="251"/>
      <c r="PAI66" s="252"/>
      <c r="PAJ66" s="253"/>
      <c r="PAO66" s="254"/>
      <c r="PAR66" s="252"/>
      <c r="PAS66" s="252"/>
      <c r="PAT66" s="252"/>
      <c r="PAU66" s="252"/>
      <c r="PAV66" s="253"/>
      <c r="PAW66" s="253"/>
      <c r="PAX66" s="255"/>
      <c r="PAY66" s="255"/>
      <c r="PAZ66" s="256"/>
      <c r="PBC66" s="251"/>
      <c r="PBD66" s="251"/>
      <c r="PBE66" s="251"/>
      <c r="PBF66" s="251"/>
      <c r="PBG66" s="251"/>
      <c r="PBH66" s="251"/>
      <c r="PBI66" s="252"/>
      <c r="PBJ66" s="253"/>
      <c r="PBO66" s="254"/>
      <c r="PBR66" s="252"/>
      <c r="PBS66" s="252"/>
      <c r="PBT66" s="252"/>
      <c r="PBU66" s="252"/>
      <c r="PBV66" s="253"/>
      <c r="PBW66" s="253"/>
      <c r="PBX66" s="255"/>
      <c r="PBY66" s="255"/>
      <c r="PBZ66" s="256"/>
      <c r="PCC66" s="251"/>
      <c r="PCD66" s="251"/>
      <c r="PCE66" s="251"/>
      <c r="PCF66" s="251"/>
      <c r="PCG66" s="251"/>
      <c r="PCH66" s="251"/>
      <c r="PCI66" s="252"/>
      <c r="PCJ66" s="253"/>
      <c r="PCO66" s="254"/>
      <c r="PCR66" s="252"/>
      <c r="PCS66" s="252"/>
      <c r="PCT66" s="252"/>
      <c r="PCU66" s="252"/>
      <c r="PCV66" s="253"/>
      <c r="PCW66" s="253"/>
      <c r="PCX66" s="255"/>
      <c r="PCY66" s="255"/>
      <c r="PCZ66" s="256"/>
      <c r="PDC66" s="251"/>
      <c r="PDD66" s="251"/>
      <c r="PDE66" s="251"/>
      <c r="PDF66" s="251"/>
      <c r="PDG66" s="251"/>
      <c r="PDH66" s="251"/>
      <c r="PDI66" s="252"/>
      <c r="PDJ66" s="253"/>
      <c r="PDO66" s="254"/>
      <c r="PDR66" s="252"/>
      <c r="PDS66" s="252"/>
      <c r="PDT66" s="252"/>
      <c r="PDU66" s="252"/>
      <c r="PDV66" s="253"/>
      <c r="PDW66" s="253"/>
      <c r="PDX66" s="255"/>
      <c r="PDY66" s="255"/>
      <c r="PDZ66" s="256"/>
      <c r="PEC66" s="251"/>
      <c r="PED66" s="251"/>
      <c r="PEE66" s="251"/>
      <c r="PEF66" s="251"/>
      <c r="PEG66" s="251"/>
      <c r="PEH66" s="251"/>
      <c r="PEI66" s="252"/>
      <c r="PEJ66" s="253"/>
      <c r="PEO66" s="254"/>
      <c r="PER66" s="252"/>
      <c r="PES66" s="252"/>
      <c r="PET66" s="252"/>
      <c r="PEU66" s="252"/>
      <c r="PEV66" s="253"/>
      <c r="PEW66" s="253"/>
      <c r="PEX66" s="255"/>
      <c r="PEY66" s="255"/>
      <c r="PEZ66" s="256"/>
      <c r="PFC66" s="251"/>
      <c r="PFD66" s="251"/>
      <c r="PFE66" s="251"/>
      <c r="PFF66" s="251"/>
      <c r="PFG66" s="251"/>
      <c r="PFH66" s="251"/>
      <c r="PFI66" s="252"/>
      <c r="PFJ66" s="253"/>
      <c r="PFO66" s="254"/>
      <c r="PFR66" s="252"/>
      <c r="PFS66" s="252"/>
      <c r="PFT66" s="252"/>
      <c r="PFU66" s="252"/>
      <c r="PFV66" s="253"/>
      <c r="PFW66" s="253"/>
      <c r="PFX66" s="255"/>
      <c r="PFY66" s="255"/>
      <c r="PFZ66" s="256"/>
      <c r="PGC66" s="251"/>
      <c r="PGD66" s="251"/>
      <c r="PGE66" s="251"/>
      <c r="PGF66" s="251"/>
      <c r="PGG66" s="251"/>
      <c r="PGH66" s="251"/>
      <c r="PGI66" s="252"/>
      <c r="PGJ66" s="253"/>
      <c r="PGO66" s="254"/>
      <c r="PGR66" s="252"/>
      <c r="PGS66" s="252"/>
      <c r="PGT66" s="252"/>
      <c r="PGU66" s="252"/>
      <c r="PGV66" s="253"/>
      <c r="PGW66" s="253"/>
      <c r="PGX66" s="255"/>
      <c r="PGY66" s="255"/>
      <c r="PGZ66" s="256"/>
      <c r="PHC66" s="251"/>
      <c r="PHD66" s="251"/>
      <c r="PHE66" s="251"/>
      <c r="PHF66" s="251"/>
      <c r="PHG66" s="251"/>
      <c r="PHH66" s="251"/>
      <c r="PHI66" s="252"/>
      <c r="PHJ66" s="253"/>
      <c r="PHO66" s="254"/>
      <c r="PHR66" s="252"/>
      <c r="PHS66" s="252"/>
      <c r="PHT66" s="252"/>
      <c r="PHU66" s="252"/>
      <c r="PHV66" s="253"/>
      <c r="PHW66" s="253"/>
      <c r="PHX66" s="255"/>
      <c r="PHY66" s="255"/>
      <c r="PHZ66" s="256"/>
      <c r="PIC66" s="251"/>
      <c r="PID66" s="251"/>
      <c r="PIE66" s="251"/>
      <c r="PIF66" s="251"/>
      <c r="PIG66" s="251"/>
      <c r="PIH66" s="251"/>
      <c r="PII66" s="252"/>
      <c r="PIJ66" s="253"/>
      <c r="PIO66" s="254"/>
      <c r="PIR66" s="252"/>
      <c r="PIS66" s="252"/>
      <c r="PIT66" s="252"/>
      <c r="PIU66" s="252"/>
      <c r="PIV66" s="253"/>
      <c r="PIW66" s="253"/>
      <c r="PIX66" s="255"/>
      <c r="PIY66" s="255"/>
      <c r="PIZ66" s="256"/>
      <c r="PJC66" s="251"/>
      <c r="PJD66" s="251"/>
      <c r="PJE66" s="251"/>
      <c r="PJF66" s="251"/>
      <c r="PJG66" s="251"/>
      <c r="PJH66" s="251"/>
      <c r="PJI66" s="252"/>
      <c r="PJJ66" s="253"/>
      <c r="PJO66" s="254"/>
      <c r="PJR66" s="252"/>
      <c r="PJS66" s="252"/>
      <c r="PJT66" s="252"/>
      <c r="PJU66" s="252"/>
      <c r="PJV66" s="253"/>
      <c r="PJW66" s="253"/>
      <c r="PJX66" s="255"/>
      <c r="PJY66" s="255"/>
      <c r="PJZ66" s="256"/>
      <c r="PKC66" s="251"/>
      <c r="PKD66" s="251"/>
      <c r="PKE66" s="251"/>
      <c r="PKF66" s="251"/>
      <c r="PKG66" s="251"/>
      <c r="PKH66" s="251"/>
      <c r="PKI66" s="252"/>
      <c r="PKJ66" s="253"/>
      <c r="PKO66" s="254"/>
      <c r="PKR66" s="252"/>
      <c r="PKS66" s="252"/>
      <c r="PKT66" s="252"/>
      <c r="PKU66" s="252"/>
      <c r="PKV66" s="253"/>
      <c r="PKW66" s="253"/>
      <c r="PKX66" s="255"/>
      <c r="PKY66" s="255"/>
      <c r="PKZ66" s="256"/>
      <c r="PLC66" s="251"/>
      <c r="PLD66" s="251"/>
      <c r="PLE66" s="251"/>
      <c r="PLF66" s="251"/>
      <c r="PLG66" s="251"/>
      <c r="PLH66" s="251"/>
      <c r="PLI66" s="252"/>
      <c r="PLJ66" s="253"/>
      <c r="PLO66" s="254"/>
      <c r="PLR66" s="252"/>
      <c r="PLS66" s="252"/>
      <c r="PLT66" s="252"/>
      <c r="PLU66" s="252"/>
      <c r="PLV66" s="253"/>
      <c r="PLW66" s="253"/>
      <c r="PLX66" s="255"/>
      <c r="PLY66" s="255"/>
      <c r="PLZ66" s="256"/>
      <c r="PMC66" s="251"/>
      <c r="PMD66" s="251"/>
      <c r="PME66" s="251"/>
      <c r="PMF66" s="251"/>
      <c r="PMG66" s="251"/>
      <c r="PMH66" s="251"/>
      <c r="PMI66" s="252"/>
      <c r="PMJ66" s="253"/>
      <c r="PMO66" s="254"/>
      <c r="PMR66" s="252"/>
      <c r="PMS66" s="252"/>
      <c r="PMT66" s="252"/>
      <c r="PMU66" s="252"/>
      <c r="PMV66" s="253"/>
      <c r="PMW66" s="253"/>
      <c r="PMX66" s="255"/>
      <c r="PMY66" s="255"/>
      <c r="PMZ66" s="256"/>
      <c r="PNC66" s="251"/>
      <c r="PND66" s="251"/>
      <c r="PNE66" s="251"/>
      <c r="PNF66" s="251"/>
      <c r="PNG66" s="251"/>
      <c r="PNH66" s="251"/>
      <c r="PNI66" s="252"/>
      <c r="PNJ66" s="253"/>
      <c r="PNO66" s="254"/>
      <c r="PNR66" s="252"/>
      <c r="PNS66" s="252"/>
      <c r="PNT66" s="252"/>
      <c r="PNU66" s="252"/>
      <c r="PNV66" s="253"/>
      <c r="PNW66" s="253"/>
      <c r="PNX66" s="255"/>
      <c r="PNY66" s="255"/>
      <c r="PNZ66" s="256"/>
      <c r="POC66" s="251"/>
      <c r="POD66" s="251"/>
      <c r="POE66" s="251"/>
      <c r="POF66" s="251"/>
      <c r="POG66" s="251"/>
      <c r="POH66" s="251"/>
      <c r="POI66" s="252"/>
      <c r="POJ66" s="253"/>
      <c r="POO66" s="254"/>
      <c r="POR66" s="252"/>
      <c r="POS66" s="252"/>
      <c r="POT66" s="252"/>
      <c r="POU66" s="252"/>
      <c r="POV66" s="253"/>
      <c r="POW66" s="253"/>
      <c r="POX66" s="255"/>
      <c r="POY66" s="255"/>
      <c r="POZ66" s="256"/>
      <c r="PPC66" s="251"/>
      <c r="PPD66" s="251"/>
      <c r="PPE66" s="251"/>
      <c r="PPF66" s="251"/>
      <c r="PPG66" s="251"/>
      <c r="PPH66" s="251"/>
      <c r="PPI66" s="252"/>
      <c r="PPJ66" s="253"/>
      <c r="PPO66" s="254"/>
      <c r="PPR66" s="252"/>
      <c r="PPS66" s="252"/>
      <c r="PPT66" s="252"/>
      <c r="PPU66" s="252"/>
      <c r="PPV66" s="253"/>
      <c r="PPW66" s="253"/>
      <c r="PPX66" s="255"/>
      <c r="PPY66" s="255"/>
      <c r="PPZ66" s="256"/>
      <c r="PQC66" s="251"/>
      <c r="PQD66" s="251"/>
      <c r="PQE66" s="251"/>
      <c r="PQF66" s="251"/>
      <c r="PQG66" s="251"/>
      <c r="PQH66" s="251"/>
      <c r="PQI66" s="252"/>
      <c r="PQJ66" s="253"/>
      <c r="PQO66" s="254"/>
      <c r="PQR66" s="252"/>
      <c r="PQS66" s="252"/>
      <c r="PQT66" s="252"/>
      <c r="PQU66" s="252"/>
      <c r="PQV66" s="253"/>
      <c r="PQW66" s="253"/>
      <c r="PQX66" s="255"/>
      <c r="PQY66" s="255"/>
      <c r="PQZ66" s="256"/>
      <c r="PRC66" s="251"/>
      <c r="PRD66" s="251"/>
      <c r="PRE66" s="251"/>
      <c r="PRF66" s="251"/>
      <c r="PRG66" s="251"/>
      <c r="PRH66" s="251"/>
      <c r="PRI66" s="252"/>
      <c r="PRJ66" s="253"/>
      <c r="PRO66" s="254"/>
      <c r="PRR66" s="252"/>
      <c r="PRS66" s="252"/>
      <c r="PRT66" s="252"/>
      <c r="PRU66" s="252"/>
      <c r="PRV66" s="253"/>
      <c r="PRW66" s="253"/>
      <c r="PRX66" s="255"/>
      <c r="PRY66" s="255"/>
      <c r="PRZ66" s="256"/>
      <c r="PSC66" s="251"/>
      <c r="PSD66" s="251"/>
      <c r="PSE66" s="251"/>
      <c r="PSF66" s="251"/>
      <c r="PSG66" s="251"/>
      <c r="PSH66" s="251"/>
      <c r="PSI66" s="252"/>
      <c r="PSJ66" s="253"/>
      <c r="PSO66" s="254"/>
      <c r="PSR66" s="252"/>
      <c r="PSS66" s="252"/>
      <c r="PST66" s="252"/>
      <c r="PSU66" s="252"/>
      <c r="PSV66" s="253"/>
      <c r="PSW66" s="253"/>
      <c r="PSX66" s="255"/>
      <c r="PSY66" s="255"/>
      <c r="PSZ66" s="256"/>
      <c r="PTC66" s="251"/>
      <c r="PTD66" s="251"/>
      <c r="PTE66" s="251"/>
      <c r="PTF66" s="251"/>
      <c r="PTG66" s="251"/>
      <c r="PTH66" s="251"/>
      <c r="PTI66" s="252"/>
      <c r="PTJ66" s="253"/>
      <c r="PTO66" s="254"/>
      <c r="PTR66" s="252"/>
      <c r="PTS66" s="252"/>
      <c r="PTT66" s="252"/>
      <c r="PTU66" s="252"/>
      <c r="PTV66" s="253"/>
      <c r="PTW66" s="253"/>
      <c r="PTX66" s="255"/>
      <c r="PTY66" s="255"/>
      <c r="PTZ66" s="256"/>
      <c r="PUC66" s="251"/>
      <c r="PUD66" s="251"/>
      <c r="PUE66" s="251"/>
      <c r="PUF66" s="251"/>
      <c r="PUG66" s="251"/>
      <c r="PUH66" s="251"/>
      <c r="PUI66" s="252"/>
      <c r="PUJ66" s="253"/>
      <c r="PUO66" s="254"/>
      <c r="PUR66" s="252"/>
      <c r="PUS66" s="252"/>
      <c r="PUT66" s="252"/>
      <c r="PUU66" s="252"/>
      <c r="PUV66" s="253"/>
      <c r="PUW66" s="253"/>
      <c r="PUX66" s="255"/>
      <c r="PUY66" s="255"/>
      <c r="PUZ66" s="256"/>
      <c r="PVC66" s="251"/>
      <c r="PVD66" s="251"/>
      <c r="PVE66" s="251"/>
      <c r="PVF66" s="251"/>
      <c r="PVG66" s="251"/>
      <c r="PVH66" s="251"/>
      <c r="PVI66" s="252"/>
      <c r="PVJ66" s="253"/>
      <c r="PVO66" s="254"/>
      <c r="PVR66" s="252"/>
      <c r="PVS66" s="252"/>
      <c r="PVT66" s="252"/>
      <c r="PVU66" s="252"/>
      <c r="PVV66" s="253"/>
      <c r="PVW66" s="253"/>
      <c r="PVX66" s="255"/>
      <c r="PVY66" s="255"/>
      <c r="PVZ66" s="256"/>
      <c r="PWC66" s="251"/>
      <c r="PWD66" s="251"/>
      <c r="PWE66" s="251"/>
      <c r="PWF66" s="251"/>
      <c r="PWG66" s="251"/>
      <c r="PWH66" s="251"/>
      <c r="PWI66" s="252"/>
      <c r="PWJ66" s="253"/>
      <c r="PWO66" s="254"/>
      <c r="PWR66" s="252"/>
      <c r="PWS66" s="252"/>
      <c r="PWT66" s="252"/>
      <c r="PWU66" s="252"/>
      <c r="PWV66" s="253"/>
      <c r="PWW66" s="253"/>
      <c r="PWX66" s="255"/>
      <c r="PWY66" s="255"/>
      <c r="PWZ66" s="256"/>
      <c r="PXC66" s="251"/>
      <c r="PXD66" s="251"/>
      <c r="PXE66" s="251"/>
      <c r="PXF66" s="251"/>
      <c r="PXG66" s="251"/>
      <c r="PXH66" s="251"/>
      <c r="PXI66" s="252"/>
      <c r="PXJ66" s="253"/>
      <c r="PXO66" s="254"/>
      <c r="PXR66" s="252"/>
      <c r="PXS66" s="252"/>
      <c r="PXT66" s="252"/>
      <c r="PXU66" s="252"/>
      <c r="PXV66" s="253"/>
      <c r="PXW66" s="253"/>
      <c r="PXX66" s="255"/>
      <c r="PXY66" s="255"/>
      <c r="PXZ66" s="256"/>
      <c r="PYC66" s="251"/>
      <c r="PYD66" s="251"/>
      <c r="PYE66" s="251"/>
      <c r="PYF66" s="251"/>
      <c r="PYG66" s="251"/>
      <c r="PYH66" s="251"/>
      <c r="PYI66" s="252"/>
      <c r="PYJ66" s="253"/>
      <c r="PYO66" s="254"/>
      <c r="PYR66" s="252"/>
      <c r="PYS66" s="252"/>
      <c r="PYT66" s="252"/>
      <c r="PYU66" s="252"/>
      <c r="PYV66" s="253"/>
      <c r="PYW66" s="253"/>
      <c r="PYX66" s="255"/>
      <c r="PYY66" s="255"/>
      <c r="PYZ66" s="256"/>
      <c r="PZC66" s="251"/>
      <c r="PZD66" s="251"/>
      <c r="PZE66" s="251"/>
      <c r="PZF66" s="251"/>
      <c r="PZG66" s="251"/>
      <c r="PZH66" s="251"/>
      <c r="PZI66" s="252"/>
      <c r="PZJ66" s="253"/>
      <c r="PZO66" s="254"/>
      <c r="PZR66" s="252"/>
      <c r="PZS66" s="252"/>
      <c r="PZT66" s="252"/>
      <c r="PZU66" s="252"/>
      <c r="PZV66" s="253"/>
      <c r="PZW66" s="253"/>
      <c r="PZX66" s="255"/>
      <c r="PZY66" s="255"/>
      <c r="PZZ66" s="256"/>
      <c r="QAC66" s="251"/>
      <c r="QAD66" s="251"/>
      <c r="QAE66" s="251"/>
      <c r="QAF66" s="251"/>
      <c r="QAG66" s="251"/>
      <c r="QAH66" s="251"/>
      <c r="QAI66" s="252"/>
      <c r="QAJ66" s="253"/>
      <c r="QAO66" s="254"/>
      <c r="QAR66" s="252"/>
      <c r="QAS66" s="252"/>
      <c r="QAT66" s="252"/>
      <c r="QAU66" s="252"/>
      <c r="QAV66" s="253"/>
      <c r="QAW66" s="253"/>
      <c r="QAX66" s="255"/>
      <c r="QAY66" s="255"/>
      <c r="QAZ66" s="256"/>
      <c r="QBC66" s="251"/>
      <c r="QBD66" s="251"/>
      <c r="QBE66" s="251"/>
      <c r="QBF66" s="251"/>
      <c r="QBG66" s="251"/>
      <c r="QBH66" s="251"/>
      <c r="QBI66" s="252"/>
      <c r="QBJ66" s="253"/>
      <c r="QBO66" s="254"/>
      <c r="QBR66" s="252"/>
      <c r="QBS66" s="252"/>
      <c r="QBT66" s="252"/>
      <c r="QBU66" s="252"/>
      <c r="QBV66" s="253"/>
      <c r="QBW66" s="253"/>
      <c r="QBX66" s="255"/>
      <c r="QBY66" s="255"/>
      <c r="QBZ66" s="256"/>
      <c r="QCC66" s="251"/>
      <c r="QCD66" s="251"/>
      <c r="QCE66" s="251"/>
      <c r="QCF66" s="251"/>
      <c r="QCG66" s="251"/>
      <c r="QCH66" s="251"/>
      <c r="QCI66" s="252"/>
      <c r="QCJ66" s="253"/>
      <c r="QCO66" s="254"/>
      <c r="QCR66" s="252"/>
      <c r="QCS66" s="252"/>
      <c r="QCT66" s="252"/>
      <c r="QCU66" s="252"/>
      <c r="QCV66" s="253"/>
      <c r="QCW66" s="253"/>
      <c r="QCX66" s="255"/>
      <c r="QCY66" s="255"/>
      <c r="QCZ66" s="256"/>
      <c r="QDC66" s="251"/>
      <c r="QDD66" s="251"/>
      <c r="QDE66" s="251"/>
      <c r="QDF66" s="251"/>
      <c r="QDG66" s="251"/>
      <c r="QDH66" s="251"/>
      <c r="QDI66" s="252"/>
      <c r="QDJ66" s="253"/>
      <c r="QDO66" s="254"/>
      <c r="QDR66" s="252"/>
      <c r="QDS66" s="252"/>
      <c r="QDT66" s="252"/>
      <c r="QDU66" s="252"/>
      <c r="QDV66" s="253"/>
      <c r="QDW66" s="253"/>
      <c r="QDX66" s="255"/>
      <c r="QDY66" s="255"/>
      <c r="QDZ66" s="256"/>
      <c r="QEC66" s="251"/>
      <c r="QED66" s="251"/>
      <c r="QEE66" s="251"/>
      <c r="QEF66" s="251"/>
      <c r="QEG66" s="251"/>
      <c r="QEH66" s="251"/>
      <c r="QEI66" s="252"/>
      <c r="QEJ66" s="253"/>
      <c r="QEO66" s="254"/>
      <c r="QER66" s="252"/>
      <c r="QES66" s="252"/>
      <c r="QET66" s="252"/>
      <c r="QEU66" s="252"/>
      <c r="QEV66" s="253"/>
      <c r="QEW66" s="253"/>
      <c r="QEX66" s="255"/>
      <c r="QEY66" s="255"/>
      <c r="QEZ66" s="256"/>
      <c r="QFC66" s="251"/>
      <c r="QFD66" s="251"/>
      <c r="QFE66" s="251"/>
      <c r="QFF66" s="251"/>
      <c r="QFG66" s="251"/>
      <c r="QFH66" s="251"/>
      <c r="QFI66" s="252"/>
      <c r="QFJ66" s="253"/>
      <c r="QFO66" s="254"/>
      <c r="QFR66" s="252"/>
      <c r="QFS66" s="252"/>
      <c r="QFT66" s="252"/>
      <c r="QFU66" s="252"/>
      <c r="QFV66" s="253"/>
      <c r="QFW66" s="253"/>
      <c r="QFX66" s="255"/>
      <c r="QFY66" s="255"/>
      <c r="QFZ66" s="256"/>
      <c r="QGC66" s="251"/>
      <c r="QGD66" s="251"/>
      <c r="QGE66" s="251"/>
      <c r="QGF66" s="251"/>
      <c r="QGG66" s="251"/>
      <c r="QGH66" s="251"/>
      <c r="QGI66" s="252"/>
      <c r="QGJ66" s="253"/>
      <c r="QGO66" s="254"/>
      <c r="QGR66" s="252"/>
      <c r="QGS66" s="252"/>
      <c r="QGT66" s="252"/>
      <c r="QGU66" s="252"/>
      <c r="QGV66" s="253"/>
      <c r="QGW66" s="253"/>
      <c r="QGX66" s="255"/>
      <c r="QGY66" s="255"/>
      <c r="QGZ66" s="256"/>
      <c r="QHC66" s="251"/>
      <c r="QHD66" s="251"/>
      <c r="QHE66" s="251"/>
      <c r="QHF66" s="251"/>
      <c r="QHG66" s="251"/>
      <c r="QHH66" s="251"/>
      <c r="QHI66" s="252"/>
      <c r="QHJ66" s="253"/>
      <c r="QHO66" s="254"/>
      <c r="QHR66" s="252"/>
      <c r="QHS66" s="252"/>
      <c r="QHT66" s="252"/>
      <c r="QHU66" s="252"/>
      <c r="QHV66" s="253"/>
      <c r="QHW66" s="253"/>
      <c r="QHX66" s="255"/>
      <c r="QHY66" s="255"/>
      <c r="QHZ66" s="256"/>
      <c r="QIC66" s="251"/>
      <c r="QID66" s="251"/>
      <c r="QIE66" s="251"/>
      <c r="QIF66" s="251"/>
      <c r="QIG66" s="251"/>
      <c r="QIH66" s="251"/>
      <c r="QII66" s="252"/>
      <c r="QIJ66" s="253"/>
      <c r="QIO66" s="254"/>
      <c r="QIR66" s="252"/>
      <c r="QIS66" s="252"/>
      <c r="QIT66" s="252"/>
      <c r="QIU66" s="252"/>
      <c r="QIV66" s="253"/>
      <c r="QIW66" s="253"/>
      <c r="QIX66" s="255"/>
      <c r="QIY66" s="255"/>
      <c r="QIZ66" s="256"/>
      <c r="QJC66" s="251"/>
      <c r="QJD66" s="251"/>
      <c r="QJE66" s="251"/>
      <c r="QJF66" s="251"/>
      <c r="QJG66" s="251"/>
      <c r="QJH66" s="251"/>
      <c r="QJI66" s="252"/>
      <c r="QJJ66" s="253"/>
      <c r="QJO66" s="254"/>
      <c r="QJR66" s="252"/>
      <c r="QJS66" s="252"/>
      <c r="QJT66" s="252"/>
      <c r="QJU66" s="252"/>
      <c r="QJV66" s="253"/>
      <c r="QJW66" s="253"/>
      <c r="QJX66" s="255"/>
      <c r="QJY66" s="255"/>
      <c r="QJZ66" s="256"/>
      <c r="QKC66" s="251"/>
      <c r="QKD66" s="251"/>
      <c r="QKE66" s="251"/>
      <c r="QKF66" s="251"/>
      <c r="QKG66" s="251"/>
      <c r="QKH66" s="251"/>
      <c r="QKI66" s="252"/>
      <c r="QKJ66" s="253"/>
      <c r="QKO66" s="254"/>
      <c r="QKR66" s="252"/>
      <c r="QKS66" s="252"/>
      <c r="QKT66" s="252"/>
      <c r="QKU66" s="252"/>
      <c r="QKV66" s="253"/>
      <c r="QKW66" s="253"/>
      <c r="QKX66" s="255"/>
      <c r="QKY66" s="255"/>
      <c r="QKZ66" s="256"/>
      <c r="QLC66" s="251"/>
      <c r="QLD66" s="251"/>
      <c r="QLE66" s="251"/>
      <c r="QLF66" s="251"/>
      <c r="QLG66" s="251"/>
      <c r="QLH66" s="251"/>
      <c r="QLI66" s="252"/>
      <c r="QLJ66" s="253"/>
      <c r="QLO66" s="254"/>
      <c r="QLR66" s="252"/>
      <c r="QLS66" s="252"/>
      <c r="QLT66" s="252"/>
      <c r="QLU66" s="252"/>
      <c r="QLV66" s="253"/>
      <c r="QLW66" s="253"/>
      <c r="QLX66" s="255"/>
      <c r="QLY66" s="255"/>
      <c r="QLZ66" s="256"/>
      <c r="QMC66" s="251"/>
      <c r="QMD66" s="251"/>
      <c r="QME66" s="251"/>
      <c r="QMF66" s="251"/>
      <c r="QMG66" s="251"/>
      <c r="QMH66" s="251"/>
      <c r="QMI66" s="252"/>
      <c r="QMJ66" s="253"/>
      <c r="QMO66" s="254"/>
      <c r="QMR66" s="252"/>
      <c r="QMS66" s="252"/>
      <c r="QMT66" s="252"/>
      <c r="QMU66" s="252"/>
      <c r="QMV66" s="253"/>
      <c r="QMW66" s="253"/>
      <c r="QMX66" s="255"/>
      <c r="QMY66" s="255"/>
      <c r="QMZ66" s="256"/>
      <c r="QNC66" s="251"/>
      <c r="QND66" s="251"/>
      <c r="QNE66" s="251"/>
      <c r="QNF66" s="251"/>
      <c r="QNG66" s="251"/>
      <c r="QNH66" s="251"/>
      <c r="QNI66" s="252"/>
      <c r="QNJ66" s="253"/>
      <c r="QNO66" s="254"/>
      <c r="QNR66" s="252"/>
      <c r="QNS66" s="252"/>
      <c r="QNT66" s="252"/>
      <c r="QNU66" s="252"/>
      <c r="QNV66" s="253"/>
      <c r="QNW66" s="253"/>
      <c r="QNX66" s="255"/>
      <c r="QNY66" s="255"/>
      <c r="QNZ66" s="256"/>
      <c r="QOC66" s="251"/>
      <c r="QOD66" s="251"/>
      <c r="QOE66" s="251"/>
      <c r="QOF66" s="251"/>
      <c r="QOG66" s="251"/>
      <c r="QOH66" s="251"/>
      <c r="QOI66" s="252"/>
      <c r="QOJ66" s="253"/>
      <c r="QOO66" s="254"/>
      <c r="QOR66" s="252"/>
      <c r="QOS66" s="252"/>
      <c r="QOT66" s="252"/>
      <c r="QOU66" s="252"/>
      <c r="QOV66" s="253"/>
      <c r="QOW66" s="253"/>
      <c r="QOX66" s="255"/>
      <c r="QOY66" s="255"/>
      <c r="QOZ66" s="256"/>
      <c r="QPC66" s="251"/>
      <c r="QPD66" s="251"/>
      <c r="QPE66" s="251"/>
      <c r="QPF66" s="251"/>
      <c r="QPG66" s="251"/>
      <c r="QPH66" s="251"/>
      <c r="QPI66" s="252"/>
      <c r="QPJ66" s="253"/>
      <c r="QPO66" s="254"/>
      <c r="QPR66" s="252"/>
      <c r="QPS66" s="252"/>
      <c r="QPT66" s="252"/>
      <c r="QPU66" s="252"/>
      <c r="QPV66" s="253"/>
      <c r="QPW66" s="253"/>
      <c r="QPX66" s="255"/>
      <c r="QPY66" s="255"/>
      <c r="QPZ66" s="256"/>
      <c r="QQC66" s="251"/>
      <c r="QQD66" s="251"/>
      <c r="QQE66" s="251"/>
      <c r="QQF66" s="251"/>
      <c r="QQG66" s="251"/>
      <c r="QQH66" s="251"/>
      <c r="QQI66" s="252"/>
      <c r="QQJ66" s="253"/>
      <c r="QQO66" s="254"/>
      <c r="QQR66" s="252"/>
      <c r="QQS66" s="252"/>
      <c r="QQT66" s="252"/>
      <c r="QQU66" s="252"/>
      <c r="QQV66" s="253"/>
      <c r="QQW66" s="253"/>
      <c r="QQX66" s="255"/>
      <c r="QQY66" s="255"/>
      <c r="QQZ66" s="256"/>
      <c r="QRC66" s="251"/>
      <c r="QRD66" s="251"/>
      <c r="QRE66" s="251"/>
      <c r="QRF66" s="251"/>
      <c r="QRG66" s="251"/>
      <c r="QRH66" s="251"/>
      <c r="QRI66" s="252"/>
      <c r="QRJ66" s="253"/>
      <c r="QRO66" s="254"/>
      <c r="QRR66" s="252"/>
      <c r="QRS66" s="252"/>
      <c r="QRT66" s="252"/>
      <c r="QRU66" s="252"/>
      <c r="QRV66" s="253"/>
      <c r="QRW66" s="253"/>
      <c r="QRX66" s="255"/>
      <c r="QRY66" s="255"/>
      <c r="QRZ66" s="256"/>
      <c r="QSC66" s="251"/>
      <c r="QSD66" s="251"/>
      <c r="QSE66" s="251"/>
      <c r="QSF66" s="251"/>
      <c r="QSG66" s="251"/>
      <c r="QSH66" s="251"/>
      <c r="QSI66" s="252"/>
      <c r="QSJ66" s="253"/>
      <c r="QSO66" s="254"/>
      <c r="QSR66" s="252"/>
      <c r="QSS66" s="252"/>
      <c r="QST66" s="252"/>
      <c r="QSU66" s="252"/>
      <c r="QSV66" s="253"/>
      <c r="QSW66" s="253"/>
      <c r="QSX66" s="255"/>
      <c r="QSY66" s="255"/>
      <c r="QSZ66" s="256"/>
      <c r="QTC66" s="251"/>
      <c r="QTD66" s="251"/>
      <c r="QTE66" s="251"/>
      <c r="QTF66" s="251"/>
      <c r="QTG66" s="251"/>
      <c r="QTH66" s="251"/>
      <c r="QTI66" s="252"/>
      <c r="QTJ66" s="253"/>
      <c r="QTO66" s="254"/>
      <c r="QTR66" s="252"/>
      <c r="QTS66" s="252"/>
      <c r="QTT66" s="252"/>
      <c r="QTU66" s="252"/>
      <c r="QTV66" s="253"/>
      <c r="QTW66" s="253"/>
      <c r="QTX66" s="255"/>
      <c r="QTY66" s="255"/>
      <c r="QTZ66" s="256"/>
      <c r="QUC66" s="251"/>
      <c r="QUD66" s="251"/>
      <c r="QUE66" s="251"/>
      <c r="QUF66" s="251"/>
      <c r="QUG66" s="251"/>
      <c r="QUH66" s="251"/>
      <c r="QUI66" s="252"/>
      <c r="QUJ66" s="253"/>
      <c r="QUO66" s="254"/>
      <c r="QUR66" s="252"/>
      <c r="QUS66" s="252"/>
      <c r="QUT66" s="252"/>
      <c r="QUU66" s="252"/>
      <c r="QUV66" s="253"/>
      <c r="QUW66" s="253"/>
      <c r="QUX66" s="255"/>
      <c r="QUY66" s="255"/>
      <c r="QUZ66" s="256"/>
      <c r="QVC66" s="251"/>
      <c r="QVD66" s="251"/>
      <c r="QVE66" s="251"/>
      <c r="QVF66" s="251"/>
      <c r="QVG66" s="251"/>
      <c r="QVH66" s="251"/>
      <c r="QVI66" s="252"/>
      <c r="QVJ66" s="253"/>
      <c r="QVO66" s="254"/>
      <c r="QVR66" s="252"/>
      <c r="QVS66" s="252"/>
      <c r="QVT66" s="252"/>
      <c r="QVU66" s="252"/>
      <c r="QVV66" s="253"/>
      <c r="QVW66" s="253"/>
      <c r="QVX66" s="255"/>
      <c r="QVY66" s="255"/>
      <c r="QVZ66" s="256"/>
      <c r="QWC66" s="251"/>
      <c r="QWD66" s="251"/>
      <c r="QWE66" s="251"/>
      <c r="QWF66" s="251"/>
      <c r="QWG66" s="251"/>
      <c r="QWH66" s="251"/>
      <c r="QWI66" s="252"/>
      <c r="QWJ66" s="253"/>
      <c r="QWO66" s="254"/>
      <c r="QWR66" s="252"/>
      <c r="QWS66" s="252"/>
      <c r="QWT66" s="252"/>
      <c r="QWU66" s="252"/>
      <c r="QWV66" s="253"/>
      <c r="QWW66" s="253"/>
      <c r="QWX66" s="255"/>
      <c r="QWY66" s="255"/>
      <c r="QWZ66" s="256"/>
      <c r="QXC66" s="251"/>
      <c r="QXD66" s="251"/>
      <c r="QXE66" s="251"/>
      <c r="QXF66" s="251"/>
      <c r="QXG66" s="251"/>
      <c r="QXH66" s="251"/>
      <c r="QXI66" s="252"/>
      <c r="QXJ66" s="253"/>
      <c r="QXO66" s="254"/>
      <c r="QXR66" s="252"/>
      <c r="QXS66" s="252"/>
      <c r="QXT66" s="252"/>
      <c r="QXU66" s="252"/>
      <c r="QXV66" s="253"/>
      <c r="QXW66" s="253"/>
      <c r="QXX66" s="255"/>
      <c r="QXY66" s="255"/>
      <c r="QXZ66" s="256"/>
      <c r="QYC66" s="251"/>
      <c r="QYD66" s="251"/>
      <c r="QYE66" s="251"/>
      <c r="QYF66" s="251"/>
      <c r="QYG66" s="251"/>
      <c r="QYH66" s="251"/>
      <c r="QYI66" s="252"/>
      <c r="QYJ66" s="253"/>
      <c r="QYO66" s="254"/>
      <c r="QYR66" s="252"/>
      <c r="QYS66" s="252"/>
      <c r="QYT66" s="252"/>
      <c r="QYU66" s="252"/>
      <c r="QYV66" s="253"/>
      <c r="QYW66" s="253"/>
      <c r="QYX66" s="255"/>
      <c r="QYY66" s="255"/>
      <c r="QYZ66" s="256"/>
      <c r="QZC66" s="251"/>
      <c r="QZD66" s="251"/>
      <c r="QZE66" s="251"/>
      <c r="QZF66" s="251"/>
      <c r="QZG66" s="251"/>
      <c r="QZH66" s="251"/>
      <c r="QZI66" s="252"/>
      <c r="QZJ66" s="253"/>
      <c r="QZO66" s="254"/>
      <c r="QZR66" s="252"/>
      <c r="QZS66" s="252"/>
      <c r="QZT66" s="252"/>
      <c r="QZU66" s="252"/>
      <c r="QZV66" s="253"/>
      <c r="QZW66" s="253"/>
      <c r="QZX66" s="255"/>
      <c r="QZY66" s="255"/>
      <c r="QZZ66" s="256"/>
      <c r="RAC66" s="251"/>
      <c r="RAD66" s="251"/>
      <c r="RAE66" s="251"/>
      <c r="RAF66" s="251"/>
      <c r="RAG66" s="251"/>
      <c r="RAH66" s="251"/>
      <c r="RAI66" s="252"/>
      <c r="RAJ66" s="253"/>
      <c r="RAO66" s="254"/>
      <c r="RAR66" s="252"/>
      <c r="RAS66" s="252"/>
      <c r="RAT66" s="252"/>
      <c r="RAU66" s="252"/>
      <c r="RAV66" s="253"/>
      <c r="RAW66" s="253"/>
      <c r="RAX66" s="255"/>
      <c r="RAY66" s="255"/>
      <c r="RAZ66" s="256"/>
      <c r="RBC66" s="251"/>
      <c r="RBD66" s="251"/>
      <c r="RBE66" s="251"/>
      <c r="RBF66" s="251"/>
      <c r="RBG66" s="251"/>
      <c r="RBH66" s="251"/>
      <c r="RBI66" s="252"/>
      <c r="RBJ66" s="253"/>
      <c r="RBO66" s="254"/>
      <c r="RBR66" s="252"/>
      <c r="RBS66" s="252"/>
      <c r="RBT66" s="252"/>
      <c r="RBU66" s="252"/>
      <c r="RBV66" s="253"/>
      <c r="RBW66" s="253"/>
      <c r="RBX66" s="255"/>
      <c r="RBY66" s="255"/>
      <c r="RBZ66" s="256"/>
      <c r="RCC66" s="251"/>
      <c r="RCD66" s="251"/>
      <c r="RCE66" s="251"/>
      <c r="RCF66" s="251"/>
      <c r="RCG66" s="251"/>
      <c r="RCH66" s="251"/>
      <c r="RCI66" s="252"/>
      <c r="RCJ66" s="253"/>
      <c r="RCO66" s="254"/>
      <c r="RCR66" s="252"/>
      <c r="RCS66" s="252"/>
      <c r="RCT66" s="252"/>
      <c r="RCU66" s="252"/>
      <c r="RCV66" s="253"/>
      <c r="RCW66" s="253"/>
      <c r="RCX66" s="255"/>
      <c r="RCY66" s="255"/>
      <c r="RCZ66" s="256"/>
      <c r="RDC66" s="251"/>
      <c r="RDD66" s="251"/>
      <c r="RDE66" s="251"/>
      <c r="RDF66" s="251"/>
      <c r="RDG66" s="251"/>
      <c r="RDH66" s="251"/>
      <c r="RDI66" s="252"/>
      <c r="RDJ66" s="253"/>
      <c r="RDO66" s="254"/>
      <c r="RDR66" s="252"/>
      <c r="RDS66" s="252"/>
      <c r="RDT66" s="252"/>
      <c r="RDU66" s="252"/>
      <c r="RDV66" s="253"/>
      <c r="RDW66" s="253"/>
      <c r="RDX66" s="255"/>
      <c r="RDY66" s="255"/>
      <c r="RDZ66" s="256"/>
      <c r="REC66" s="251"/>
      <c r="RED66" s="251"/>
      <c r="REE66" s="251"/>
      <c r="REF66" s="251"/>
      <c r="REG66" s="251"/>
      <c r="REH66" s="251"/>
      <c r="REI66" s="252"/>
      <c r="REJ66" s="253"/>
      <c r="REO66" s="254"/>
      <c r="RER66" s="252"/>
      <c r="RES66" s="252"/>
      <c r="RET66" s="252"/>
      <c r="REU66" s="252"/>
      <c r="REV66" s="253"/>
      <c r="REW66" s="253"/>
      <c r="REX66" s="255"/>
      <c r="REY66" s="255"/>
      <c r="REZ66" s="256"/>
      <c r="RFC66" s="251"/>
      <c r="RFD66" s="251"/>
      <c r="RFE66" s="251"/>
      <c r="RFF66" s="251"/>
      <c r="RFG66" s="251"/>
      <c r="RFH66" s="251"/>
      <c r="RFI66" s="252"/>
      <c r="RFJ66" s="253"/>
      <c r="RFO66" s="254"/>
      <c r="RFR66" s="252"/>
      <c r="RFS66" s="252"/>
      <c r="RFT66" s="252"/>
      <c r="RFU66" s="252"/>
      <c r="RFV66" s="253"/>
      <c r="RFW66" s="253"/>
      <c r="RFX66" s="255"/>
      <c r="RFY66" s="255"/>
      <c r="RFZ66" s="256"/>
      <c r="RGC66" s="251"/>
      <c r="RGD66" s="251"/>
      <c r="RGE66" s="251"/>
      <c r="RGF66" s="251"/>
      <c r="RGG66" s="251"/>
      <c r="RGH66" s="251"/>
      <c r="RGI66" s="252"/>
      <c r="RGJ66" s="253"/>
      <c r="RGO66" s="254"/>
      <c r="RGR66" s="252"/>
      <c r="RGS66" s="252"/>
      <c r="RGT66" s="252"/>
      <c r="RGU66" s="252"/>
      <c r="RGV66" s="253"/>
      <c r="RGW66" s="253"/>
      <c r="RGX66" s="255"/>
      <c r="RGY66" s="255"/>
      <c r="RGZ66" s="256"/>
      <c r="RHC66" s="251"/>
      <c r="RHD66" s="251"/>
      <c r="RHE66" s="251"/>
      <c r="RHF66" s="251"/>
      <c r="RHG66" s="251"/>
      <c r="RHH66" s="251"/>
      <c r="RHI66" s="252"/>
      <c r="RHJ66" s="253"/>
      <c r="RHO66" s="254"/>
      <c r="RHR66" s="252"/>
      <c r="RHS66" s="252"/>
      <c r="RHT66" s="252"/>
      <c r="RHU66" s="252"/>
      <c r="RHV66" s="253"/>
      <c r="RHW66" s="253"/>
      <c r="RHX66" s="255"/>
      <c r="RHY66" s="255"/>
      <c r="RHZ66" s="256"/>
      <c r="RIC66" s="251"/>
      <c r="RID66" s="251"/>
      <c r="RIE66" s="251"/>
      <c r="RIF66" s="251"/>
      <c r="RIG66" s="251"/>
      <c r="RIH66" s="251"/>
      <c r="RII66" s="252"/>
      <c r="RIJ66" s="253"/>
      <c r="RIO66" s="254"/>
      <c r="RIR66" s="252"/>
      <c r="RIS66" s="252"/>
      <c r="RIT66" s="252"/>
      <c r="RIU66" s="252"/>
      <c r="RIV66" s="253"/>
      <c r="RIW66" s="253"/>
      <c r="RIX66" s="255"/>
      <c r="RIY66" s="255"/>
      <c r="RIZ66" s="256"/>
      <c r="RJC66" s="251"/>
      <c r="RJD66" s="251"/>
      <c r="RJE66" s="251"/>
      <c r="RJF66" s="251"/>
      <c r="RJG66" s="251"/>
      <c r="RJH66" s="251"/>
      <c r="RJI66" s="252"/>
      <c r="RJJ66" s="253"/>
      <c r="RJO66" s="254"/>
      <c r="RJR66" s="252"/>
      <c r="RJS66" s="252"/>
      <c r="RJT66" s="252"/>
      <c r="RJU66" s="252"/>
      <c r="RJV66" s="253"/>
      <c r="RJW66" s="253"/>
      <c r="RJX66" s="255"/>
      <c r="RJY66" s="255"/>
      <c r="RJZ66" s="256"/>
      <c r="RKC66" s="251"/>
      <c r="RKD66" s="251"/>
      <c r="RKE66" s="251"/>
      <c r="RKF66" s="251"/>
      <c r="RKG66" s="251"/>
      <c r="RKH66" s="251"/>
      <c r="RKI66" s="252"/>
      <c r="RKJ66" s="253"/>
      <c r="RKO66" s="254"/>
      <c r="RKR66" s="252"/>
      <c r="RKS66" s="252"/>
      <c r="RKT66" s="252"/>
      <c r="RKU66" s="252"/>
      <c r="RKV66" s="253"/>
      <c r="RKW66" s="253"/>
      <c r="RKX66" s="255"/>
      <c r="RKY66" s="255"/>
      <c r="RKZ66" s="256"/>
      <c r="RLC66" s="251"/>
      <c r="RLD66" s="251"/>
      <c r="RLE66" s="251"/>
      <c r="RLF66" s="251"/>
      <c r="RLG66" s="251"/>
      <c r="RLH66" s="251"/>
      <c r="RLI66" s="252"/>
      <c r="RLJ66" s="253"/>
      <c r="RLO66" s="254"/>
      <c r="RLR66" s="252"/>
      <c r="RLS66" s="252"/>
      <c r="RLT66" s="252"/>
      <c r="RLU66" s="252"/>
      <c r="RLV66" s="253"/>
      <c r="RLW66" s="253"/>
      <c r="RLX66" s="255"/>
      <c r="RLY66" s="255"/>
      <c r="RLZ66" s="256"/>
      <c r="RMC66" s="251"/>
      <c r="RMD66" s="251"/>
      <c r="RME66" s="251"/>
      <c r="RMF66" s="251"/>
      <c r="RMG66" s="251"/>
      <c r="RMH66" s="251"/>
      <c r="RMI66" s="252"/>
      <c r="RMJ66" s="253"/>
      <c r="RMO66" s="254"/>
      <c r="RMR66" s="252"/>
      <c r="RMS66" s="252"/>
      <c r="RMT66" s="252"/>
      <c r="RMU66" s="252"/>
      <c r="RMV66" s="253"/>
      <c r="RMW66" s="253"/>
      <c r="RMX66" s="255"/>
      <c r="RMY66" s="255"/>
      <c r="RMZ66" s="256"/>
      <c r="RNC66" s="251"/>
      <c r="RND66" s="251"/>
      <c r="RNE66" s="251"/>
      <c r="RNF66" s="251"/>
      <c r="RNG66" s="251"/>
      <c r="RNH66" s="251"/>
      <c r="RNI66" s="252"/>
      <c r="RNJ66" s="253"/>
      <c r="RNO66" s="254"/>
      <c r="RNR66" s="252"/>
      <c r="RNS66" s="252"/>
      <c r="RNT66" s="252"/>
      <c r="RNU66" s="252"/>
      <c r="RNV66" s="253"/>
      <c r="RNW66" s="253"/>
      <c r="RNX66" s="255"/>
      <c r="RNY66" s="255"/>
      <c r="RNZ66" s="256"/>
      <c r="ROC66" s="251"/>
      <c r="ROD66" s="251"/>
      <c r="ROE66" s="251"/>
      <c r="ROF66" s="251"/>
      <c r="ROG66" s="251"/>
      <c r="ROH66" s="251"/>
      <c r="ROI66" s="252"/>
      <c r="ROJ66" s="253"/>
      <c r="ROO66" s="254"/>
      <c r="ROR66" s="252"/>
      <c r="ROS66" s="252"/>
      <c r="ROT66" s="252"/>
      <c r="ROU66" s="252"/>
      <c r="ROV66" s="253"/>
      <c r="ROW66" s="253"/>
      <c r="ROX66" s="255"/>
      <c r="ROY66" s="255"/>
      <c r="ROZ66" s="256"/>
      <c r="RPC66" s="251"/>
      <c r="RPD66" s="251"/>
      <c r="RPE66" s="251"/>
      <c r="RPF66" s="251"/>
      <c r="RPG66" s="251"/>
      <c r="RPH66" s="251"/>
      <c r="RPI66" s="252"/>
      <c r="RPJ66" s="253"/>
      <c r="RPO66" s="254"/>
      <c r="RPR66" s="252"/>
      <c r="RPS66" s="252"/>
      <c r="RPT66" s="252"/>
      <c r="RPU66" s="252"/>
      <c r="RPV66" s="253"/>
      <c r="RPW66" s="253"/>
      <c r="RPX66" s="255"/>
      <c r="RPY66" s="255"/>
      <c r="RPZ66" s="256"/>
      <c r="RQC66" s="251"/>
      <c r="RQD66" s="251"/>
      <c r="RQE66" s="251"/>
      <c r="RQF66" s="251"/>
      <c r="RQG66" s="251"/>
      <c r="RQH66" s="251"/>
      <c r="RQI66" s="252"/>
      <c r="RQJ66" s="253"/>
      <c r="RQO66" s="254"/>
      <c r="RQR66" s="252"/>
      <c r="RQS66" s="252"/>
      <c r="RQT66" s="252"/>
      <c r="RQU66" s="252"/>
      <c r="RQV66" s="253"/>
      <c r="RQW66" s="253"/>
      <c r="RQX66" s="255"/>
      <c r="RQY66" s="255"/>
      <c r="RQZ66" s="256"/>
      <c r="RRC66" s="251"/>
      <c r="RRD66" s="251"/>
      <c r="RRE66" s="251"/>
      <c r="RRF66" s="251"/>
      <c r="RRG66" s="251"/>
      <c r="RRH66" s="251"/>
      <c r="RRI66" s="252"/>
      <c r="RRJ66" s="253"/>
      <c r="RRO66" s="254"/>
      <c r="RRR66" s="252"/>
      <c r="RRS66" s="252"/>
      <c r="RRT66" s="252"/>
      <c r="RRU66" s="252"/>
      <c r="RRV66" s="253"/>
      <c r="RRW66" s="253"/>
      <c r="RRX66" s="255"/>
      <c r="RRY66" s="255"/>
      <c r="RRZ66" s="256"/>
      <c r="RSC66" s="251"/>
      <c r="RSD66" s="251"/>
      <c r="RSE66" s="251"/>
      <c r="RSF66" s="251"/>
      <c r="RSG66" s="251"/>
      <c r="RSH66" s="251"/>
      <c r="RSI66" s="252"/>
      <c r="RSJ66" s="253"/>
      <c r="RSO66" s="254"/>
      <c r="RSR66" s="252"/>
      <c r="RSS66" s="252"/>
      <c r="RST66" s="252"/>
      <c r="RSU66" s="252"/>
      <c r="RSV66" s="253"/>
      <c r="RSW66" s="253"/>
      <c r="RSX66" s="255"/>
      <c r="RSY66" s="255"/>
      <c r="RSZ66" s="256"/>
      <c r="RTC66" s="251"/>
      <c r="RTD66" s="251"/>
      <c r="RTE66" s="251"/>
      <c r="RTF66" s="251"/>
      <c r="RTG66" s="251"/>
      <c r="RTH66" s="251"/>
      <c r="RTI66" s="252"/>
      <c r="RTJ66" s="253"/>
      <c r="RTO66" s="254"/>
      <c r="RTR66" s="252"/>
      <c r="RTS66" s="252"/>
      <c r="RTT66" s="252"/>
      <c r="RTU66" s="252"/>
      <c r="RTV66" s="253"/>
      <c r="RTW66" s="253"/>
      <c r="RTX66" s="255"/>
      <c r="RTY66" s="255"/>
      <c r="RTZ66" s="256"/>
      <c r="RUC66" s="251"/>
      <c r="RUD66" s="251"/>
      <c r="RUE66" s="251"/>
      <c r="RUF66" s="251"/>
      <c r="RUG66" s="251"/>
      <c r="RUH66" s="251"/>
      <c r="RUI66" s="252"/>
      <c r="RUJ66" s="253"/>
      <c r="RUO66" s="254"/>
      <c r="RUR66" s="252"/>
      <c r="RUS66" s="252"/>
      <c r="RUT66" s="252"/>
      <c r="RUU66" s="252"/>
      <c r="RUV66" s="253"/>
      <c r="RUW66" s="253"/>
      <c r="RUX66" s="255"/>
      <c r="RUY66" s="255"/>
      <c r="RUZ66" s="256"/>
      <c r="RVC66" s="251"/>
      <c r="RVD66" s="251"/>
      <c r="RVE66" s="251"/>
      <c r="RVF66" s="251"/>
      <c r="RVG66" s="251"/>
      <c r="RVH66" s="251"/>
      <c r="RVI66" s="252"/>
      <c r="RVJ66" s="253"/>
      <c r="RVO66" s="254"/>
      <c r="RVR66" s="252"/>
      <c r="RVS66" s="252"/>
      <c r="RVT66" s="252"/>
      <c r="RVU66" s="252"/>
      <c r="RVV66" s="253"/>
      <c r="RVW66" s="253"/>
      <c r="RVX66" s="255"/>
      <c r="RVY66" s="255"/>
      <c r="RVZ66" s="256"/>
      <c r="RWC66" s="251"/>
      <c r="RWD66" s="251"/>
      <c r="RWE66" s="251"/>
      <c r="RWF66" s="251"/>
      <c r="RWG66" s="251"/>
      <c r="RWH66" s="251"/>
      <c r="RWI66" s="252"/>
      <c r="RWJ66" s="253"/>
      <c r="RWO66" s="254"/>
      <c r="RWR66" s="252"/>
      <c r="RWS66" s="252"/>
      <c r="RWT66" s="252"/>
      <c r="RWU66" s="252"/>
      <c r="RWV66" s="253"/>
      <c r="RWW66" s="253"/>
      <c r="RWX66" s="255"/>
      <c r="RWY66" s="255"/>
      <c r="RWZ66" s="256"/>
      <c r="RXC66" s="251"/>
      <c r="RXD66" s="251"/>
      <c r="RXE66" s="251"/>
      <c r="RXF66" s="251"/>
      <c r="RXG66" s="251"/>
      <c r="RXH66" s="251"/>
      <c r="RXI66" s="252"/>
      <c r="RXJ66" s="253"/>
      <c r="RXO66" s="254"/>
      <c r="RXR66" s="252"/>
      <c r="RXS66" s="252"/>
      <c r="RXT66" s="252"/>
      <c r="RXU66" s="252"/>
      <c r="RXV66" s="253"/>
      <c r="RXW66" s="253"/>
      <c r="RXX66" s="255"/>
      <c r="RXY66" s="255"/>
      <c r="RXZ66" s="256"/>
      <c r="RYC66" s="251"/>
      <c r="RYD66" s="251"/>
      <c r="RYE66" s="251"/>
      <c r="RYF66" s="251"/>
      <c r="RYG66" s="251"/>
      <c r="RYH66" s="251"/>
      <c r="RYI66" s="252"/>
      <c r="RYJ66" s="253"/>
      <c r="RYO66" s="254"/>
      <c r="RYR66" s="252"/>
      <c r="RYS66" s="252"/>
      <c r="RYT66" s="252"/>
      <c r="RYU66" s="252"/>
      <c r="RYV66" s="253"/>
      <c r="RYW66" s="253"/>
      <c r="RYX66" s="255"/>
      <c r="RYY66" s="255"/>
      <c r="RYZ66" s="256"/>
      <c r="RZC66" s="251"/>
      <c r="RZD66" s="251"/>
      <c r="RZE66" s="251"/>
      <c r="RZF66" s="251"/>
      <c r="RZG66" s="251"/>
      <c r="RZH66" s="251"/>
      <c r="RZI66" s="252"/>
      <c r="RZJ66" s="253"/>
      <c r="RZO66" s="254"/>
      <c r="RZR66" s="252"/>
      <c r="RZS66" s="252"/>
      <c r="RZT66" s="252"/>
      <c r="RZU66" s="252"/>
      <c r="RZV66" s="253"/>
      <c r="RZW66" s="253"/>
      <c r="RZX66" s="255"/>
      <c r="RZY66" s="255"/>
      <c r="RZZ66" s="256"/>
      <c r="SAC66" s="251"/>
      <c r="SAD66" s="251"/>
      <c r="SAE66" s="251"/>
      <c r="SAF66" s="251"/>
      <c r="SAG66" s="251"/>
      <c r="SAH66" s="251"/>
      <c r="SAI66" s="252"/>
      <c r="SAJ66" s="253"/>
      <c r="SAO66" s="254"/>
      <c r="SAR66" s="252"/>
      <c r="SAS66" s="252"/>
      <c r="SAT66" s="252"/>
      <c r="SAU66" s="252"/>
      <c r="SAV66" s="253"/>
      <c r="SAW66" s="253"/>
      <c r="SAX66" s="255"/>
      <c r="SAY66" s="255"/>
      <c r="SAZ66" s="256"/>
      <c r="SBC66" s="251"/>
      <c r="SBD66" s="251"/>
      <c r="SBE66" s="251"/>
      <c r="SBF66" s="251"/>
      <c r="SBG66" s="251"/>
      <c r="SBH66" s="251"/>
      <c r="SBI66" s="252"/>
      <c r="SBJ66" s="253"/>
      <c r="SBO66" s="254"/>
      <c r="SBR66" s="252"/>
      <c r="SBS66" s="252"/>
      <c r="SBT66" s="252"/>
      <c r="SBU66" s="252"/>
      <c r="SBV66" s="253"/>
      <c r="SBW66" s="253"/>
      <c r="SBX66" s="255"/>
      <c r="SBY66" s="255"/>
      <c r="SBZ66" s="256"/>
      <c r="SCC66" s="251"/>
      <c r="SCD66" s="251"/>
      <c r="SCE66" s="251"/>
      <c r="SCF66" s="251"/>
      <c r="SCG66" s="251"/>
      <c r="SCH66" s="251"/>
      <c r="SCI66" s="252"/>
      <c r="SCJ66" s="253"/>
      <c r="SCO66" s="254"/>
      <c r="SCR66" s="252"/>
      <c r="SCS66" s="252"/>
      <c r="SCT66" s="252"/>
      <c r="SCU66" s="252"/>
      <c r="SCV66" s="253"/>
      <c r="SCW66" s="253"/>
      <c r="SCX66" s="255"/>
      <c r="SCY66" s="255"/>
      <c r="SCZ66" s="256"/>
      <c r="SDC66" s="251"/>
      <c r="SDD66" s="251"/>
      <c r="SDE66" s="251"/>
      <c r="SDF66" s="251"/>
      <c r="SDG66" s="251"/>
      <c r="SDH66" s="251"/>
      <c r="SDI66" s="252"/>
      <c r="SDJ66" s="253"/>
      <c r="SDO66" s="254"/>
      <c r="SDR66" s="252"/>
      <c r="SDS66" s="252"/>
      <c r="SDT66" s="252"/>
      <c r="SDU66" s="252"/>
      <c r="SDV66" s="253"/>
      <c r="SDW66" s="253"/>
      <c r="SDX66" s="255"/>
      <c r="SDY66" s="255"/>
      <c r="SDZ66" s="256"/>
      <c r="SEC66" s="251"/>
      <c r="SED66" s="251"/>
      <c r="SEE66" s="251"/>
      <c r="SEF66" s="251"/>
      <c r="SEG66" s="251"/>
      <c r="SEH66" s="251"/>
      <c r="SEI66" s="252"/>
      <c r="SEJ66" s="253"/>
      <c r="SEO66" s="254"/>
      <c r="SER66" s="252"/>
      <c r="SES66" s="252"/>
      <c r="SET66" s="252"/>
      <c r="SEU66" s="252"/>
      <c r="SEV66" s="253"/>
      <c r="SEW66" s="253"/>
      <c r="SEX66" s="255"/>
      <c r="SEY66" s="255"/>
      <c r="SEZ66" s="256"/>
      <c r="SFC66" s="251"/>
      <c r="SFD66" s="251"/>
      <c r="SFE66" s="251"/>
      <c r="SFF66" s="251"/>
      <c r="SFG66" s="251"/>
      <c r="SFH66" s="251"/>
      <c r="SFI66" s="252"/>
      <c r="SFJ66" s="253"/>
      <c r="SFO66" s="254"/>
      <c r="SFR66" s="252"/>
      <c r="SFS66" s="252"/>
      <c r="SFT66" s="252"/>
      <c r="SFU66" s="252"/>
      <c r="SFV66" s="253"/>
      <c r="SFW66" s="253"/>
      <c r="SFX66" s="255"/>
      <c r="SFY66" s="255"/>
      <c r="SFZ66" s="256"/>
      <c r="SGC66" s="251"/>
      <c r="SGD66" s="251"/>
      <c r="SGE66" s="251"/>
      <c r="SGF66" s="251"/>
      <c r="SGG66" s="251"/>
      <c r="SGH66" s="251"/>
      <c r="SGI66" s="252"/>
      <c r="SGJ66" s="253"/>
      <c r="SGO66" s="254"/>
      <c r="SGR66" s="252"/>
      <c r="SGS66" s="252"/>
      <c r="SGT66" s="252"/>
      <c r="SGU66" s="252"/>
      <c r="SGV66" s="253"/>
      <c r="SGW66" s="253"/>
      <c r="SGX66" s="255"/>
      <c r="SGY66" s="255"/>
      <c r="SGZ66" s="256"/>
      <c r="SHC66" s="251"/>
      <c r="SHD66" s="251"/>
      <c r="SHE66" s="251"/>
      <c r="SHF66" s="251"/>
      <c r="SHG66" s="251"/>
      <c r="SHH66" s="251"/>
      <c r="SHI66" s="252"/>
      <c r="SHJ66" s="253"/>
      <c r="SHO66" s="254"/>
      <c r="SHR66" s="252"/>
      <c r="SHS66" s="252"/>
      <c r="SHT66" s="252"/>
      <c r="SHU66" s="252"/>
      <c r="SHV66" s="253"/>
      <c r="SHW66" s="253"/>
      <c r="SHX66" s="255"/>
      <c r="SHY66" s="255"/>
      <c r="SHZ66" s="256"/>
      <c r="SIC66" s="251"/>
      <c r="SID66" s="251"/>
      <c r="SIE66" s="251"/>
      <c r="SIF66" s="251"/>
      <c r="SIG66" s="251"/>
      <c r="SIH66" s="251"/>
      <c r="SII66" s="252"/>
      <c r="SIJ66" s="253"/>
      <c r="SIO66" s="254"/>
      <c r="SIR66" s="252"/>
      <c r="SIS66" s="252"/>
      <c r="SIT66" s="252"/>
      <c r="SIU66" s="252"/>
      <c r="SIV66" s="253"/>
      <c r="SIW66" s="253"/>
      <c r="SIX66" s="255"/>
      <c r="SIY66" s="255"/>
      <c r="SIZ66" s="256"/>
      <c r="SJC66" s="251"/>
      <c r="SJD66" s="251"/>
      <c r="SJE66" s="251"/>
      <c r="SJF66" s="251"/>
      <c r="SJG66" s="251"/>
      <c r="SJH66" s="251"/>
      <c r="SJI66" s="252"/>
      <c r="SJJ66" s="253"/>
      <c r="SJO66" s="254"/>
      <c r="SJR66" s="252"/>
      <c r="SJS66" s="252"/>
      <c r="SJT66" s="252"/>
      <c r="SJU66" s="252"/>
      <c r="SJV66" s="253"/>
      <c r="SJW66" s="253"/>
      <c r="SJX66" s="255"/>
      <c r="SJY66" s="255"/>
      <c r="SJZ66" s="256"/>
      <c r="SKC66" s="251"/>
      <c r="SKD66" s="251"/>
      <c r="SKE66" s="251"/>
      <c r="SKF66" s="251"/>
      <c r="SKG66" s="251"/>
      <c r="SKH66" s="251"/>
      <c r="SKI66" s="252"/>
      <c r="SKJ66" s="253"/>
      <c r="SKO66" s="254"/>
      <c r="SKR66" s="252"/>
      <c r="SKS66" s="252"/>
      <c r="SKT66" s="252"/>
      <c r="SKU66" s="252"/>
      <c r="SKV66" s="253"/>
      <c r="SKW66" s="253"/>
      <c r="SKX66" s="255"/>
      <c r="SKY66" s="255"/>
      <c r="SKZ66" s="256"/>
      <c r="SLC66" s="251"/>
      <c r="SLD66" s="251"/>
      <c r="SLE66" s="251"/>
      <c r="SLF66" s="251"/>
      <c r="SLG66" s="251"/>
      <c r="SLH66" s="251"/>
      <c r="SLI66" s="252"/>
      <c r="SLJ66" s="253"/>
      <c r="SLO66" s="254"/>
      <c r="SLR66" s="252"/>
      <c r="SLS66" s="252"/>
      <c r="SLT66" s="252"/>
      <c r="SLU66" s="252"/>
      <c r="SLV66" s="253"/>
      <c r="SLW66" s="253"/>
      <c r="SLX66" s="255"/>
      <c r="SLY66" s="255"/>
      <c r="SLZ66" s="256"/>
      <c r="SMC66" s="251"/>
      <c r="SMD66" s="251"/>
      <c r="SME66" s="251"/>
      <c r="SMF66" s="251"/>
      <c r="SMG66" s="251"/>
      <c r="SMH66" s="251"/>
      <c r="SMI66" s="252"/>
      <c r="SMJ66" s="253"/>
      <c r="SMO66" s="254"/>
      <c r="SMR66" s="252"/>
      <c r="SMS66" s="252"/>
      <c r="SMT66" s="252"/>
      <c r="SMU66" s="252"/>
      <c r="SMV66" s="253"/>
      <c r="SMW66" s="253"/>
      <c r="SMX66" s="255"/>
      <c r="SMY66" s="255"/>
      <c r="SMZ66" s="256"/>
      <c r="SNC66" s="251"/>
      <c r="SND66" s="251"/>
      <c r="SNE66" s="251"/>
      <c r="SNF66" s="251"/>
      <c r="SNG66" s="251"/>
      <c r="SNH66" s="251"/>
      <c r="SNI66" s="252"/>
      <c r="SNJ66" s="253"/>
      <c r="SNO66" s="254"/>
      <c r="SNR66" s="252"/>
      <c r="SNS66" s="252"/>
      <c r="SNT66" s="252"/>
      <c r="SNU66" s="252"/>
      <c r="SNV66" s="253"/>
      <c r="SNW66" s="253"/>
      <c r="SNX66" s="255"/>
      <c r="SNY66" s="255"/>
      <c r="SNZ66" s="256"/>
      <c r="SOC66" s="251"/>
      <c r="SOD66" s="251"/>
      <c r="SOE66" s="251"/>
      <c r="SOF66" s="251"/>
      <c r="SOG66" s="251"/>
      <c r="SOH66" s="251"/>
      <c r="SOI66" s="252"/>
      <c r="SOJ66" s="253"/>
      <c r="SOO66" s="254"/>
      <c r="SOR66" s="252"/>
      <c r="SOS66" s="252"/>
      <c r="SOT66" s="252"/>
      <c r="SOU66" s="252"/>
      <c r="SOV66" s="253"/>
      <c r="SOW66" s="253"/>
      <c r="SOX66" s="255"/>
      <c r="SOY66" s="255"/>
      <c r="SOZ66" s="256"/>
      <c r="SPC66" s="251"/>
      <c r="SPD66" s="251"/>
      <c r="SPE66" s="251"/>
      <c r="SPF66" s="251"/>
      <c r="SPG66" s="251"/>
      <c r="SPH66" s="251"/>
      <c r="SPI66" s="252"/>
      <c r="SPJ66" s="253"/>
      <c r="SPO66" s="254"/>
      <c r="SPR66" s="252"/>
      <c r="SPS66" s="252"/>
      <c r="SPT66" s="252"/>
      <c r="SPU66" s="252"/>
      <c r="SPV66" s="253"/>
      <c r="SPW66" s="253"/>
      <c r="SPX66" s="255"/>
      <c r="SPY66" s="255"/>
      <c r="SPZ66" s="256"/>
      <c r="SQC66" s="251"/>
      <c r="SQD66" s="251"/>
      <c r="SQE66" s="251"/>
      <c r="SQF66" s="251"/>
      <c r="SQG66" s="251"/>
      <c r="SQH66" s="251"/>
      <c r="SQI66" s="252"/>
      <c r="SQJ66" s="253"/>
      <c r="SQO66" s="254"/>
      <c r="SQR66" s="252"/>
      <c r="SQS66" s="252"/>
      <c r="SQT66" s="252"/>
      <c r="SQU66" s="252"/>
      <c r="SQV66" s="253"/>
      <c r="SQW66" s="253"/>
      <c r="SQX66" s="255"/>
      <c r="SQY66" s="255"/>
      <c r="SQZ66" s="256"/>
      <c r="SRC66" s="251"/>
      <c r="SRD66" s="251"/>
      <c r="SRE66" s="251"/>
      <c r="SRF66" s="251"/>
      <c r="SRG66" s="251"/>
      <c r="SRH66" s="251"/>
      <c r="SRI66" s="252"/>
      <c r="SRJ66" s="253"/>
      <c r="SRO66" s="254"/>
      <c r="SRR66" s="252"/>
      <c r="SRS66" s="252"/>
      <c r="SRT66" s="252"/>
      <c r="SRU66" s="252"/>
      <c r="SRV66" s="253"/>
      <c r="SRW66" s="253"/>
      <c r="SRX66" s="255"/>
      <c r="SRY66" s="255"/>
      <c r="SRZ66" s="256"/>
      <c r="SSC66" s="251"/>
      <c r="SSD66" s="251"/>
      <c r="SSE66" s="251"/>
      <c r="SSF66" s="251"/>
      <c r="SSG66" s="251"/>
      <c r="SSH66" s="251"/>
      <c r="SSI66" s="252"/>
      <c r="SSJ66" s="253"/>
      <c r="SSO66" s="254"/>
      <c r="SSR66" s="252"/>
      <c r="SSS66" s="252"/>
      <c r="SST66" s="252"/>
      <c r="SSU66" s="252"/>
      <c r="SSV66" s="253"/>
      <c r="SSW66" s="253"/>
      <c r="SSX66" s="255"/>
      <c r="SSY66" s="255"/>
      <c r="SSZ66" s="256"/>
      <c r="STC66" s="251"/>
      <c r="STD66" s="251"/>
      <c r="STE66" s="251"/>
      <c r="STF66" s="251"/>
      <c r="STG66" s="251"/>
      <c r="STH66" s="251"/>
      <c r="STI66" s="252"/>
      <c r="STJ66" s="253"/>
      <c r="STO66" s="254"/>
      <c r="STR66" s="252"/>
      <c r="STS66" s="252"/>
      <c r="STT66" s="252"/>
      <c r="STU66" s="252"/>
      <c r="STV66" s="253"/>
      <c r="STW66" s="253"/>
      <c r="STX66" s="255"/>
      <c r="STY66" s="255"/>
      <c r="STZ66" s="256"/>
      <c r="SUC66" s="251"/>
      <c r="SUD66" s="251"/>
      <c r="SUE66" s="251"/>
      <c r="SUF66" s="251"/>
      <c r="SUG66" s="251"/>
      <c r="SUH66" s="251"/>
      <c r="SUI66" s="252"/>
      <c r="SUJ66" s="253"/>
      <c r="SUO66" s="254"/>
      <c r="SUR66" s="252"/>
      <c r="SUS66" s="252"/>
      <c r="SUT66" s="252"/>
      <c r="SUU66" s="252"/>
      <c r="SUV66" s="253"/>
      <c r="SUW66" s="253"/>
      <c r="SUX66" s="255"/>
      <c r="SUY66" s="255"/>
      <c r="SUZ66" s="256"/>
      <c r="SVC66" s="251"/>
      <c r="SVD66" s="251"/>
      <c r="SVE66" s="251"/>
      <c r="SVF66" s="251"/>
      <c r="SVG66" s="251"/>
      <c r="SVH66" s="251"/>
      <c r="SVI66" s="252"/>
      <c r="SVJ66" s="253"/>
      <c r="SVO66" s="254"/>
      <c r="SVR66" s="252"/>
      <c r="SVS66" s="252"/>
      <c r="SVT66" s="252"/>
      <c r="SVU66" s="252"/>
      <c r="SVV66" s="253"/>
      <c r="SVW66" s="253"/>
      <c r="SVX66" s="255"/>
      <c r="SVY66" s="255"/>
      <c r="SVZ66" s="256"/>
      <c r="SWC66" s="251"/>
      <c r="SWD66" s="251"/>
      <c r="SWE66" s="251"/>
      <c r="SWF66" s="251"/>
      <c r="SWG66" s="251"/>
      <c r="SWH66" s="251"/>
      <c r="SWI66" s="252"/>
      <c r="SWJ66" s="253"/>
      <c r="SWO66" s="254"/>
      <c r="SWR66" s="252"/>
      <c r="SWS66" s="252"/>
      <c r="SWT66" s="252"/>
      <c r="SWU66" s="252"/>
      <c r="SWV66" s="253"/>
      <c r="SWW66" s="253"/>
      <c r="SWX66" s="255"/>
      <c r="SWY66" s="255"/>
      <c r="SWZ66" s="256"/>
      <c r="SXC66" s="251"/>
      <c r="SXD66" s="251"/>
      <c r="SXE66" s="251"/>
      <c r="SXF66" s="251"/>
      <c r="SXG66" s="251"/>
      <c r="SXH66" s="251"/>
      <c r="SXI66" s="252"/>
      <c r="SXJ66" s="253"/>
      <c r="SXO66" s="254"/>
      <c r="SXR66" s="252"/>
      <c r="SXS66" s="252"/>
      <c r="SXT66" s="252"/>
      <c r="SXU66" s="252"/>
      <c r="SXV66" s="253"/>
      <c r="SXW66" s="253"/>
      <c r="SXX66" s="255"/>
      <c r="SXY66" s="255"/>
      <c r="SXZ66" s="256"/>
      <c r="SYC66" s="251"/>
      <c r="SYD66" s="251"/>
      <c r="SYE66" s="251"/>
      <c r="SYF66" s="251"/>
      <c r="SYG66" s="251"/>
      <c r="SYH66" s="251"/>
      <c r="SYI66" s="252"/>
      <c r="SYJ66" s="253"/>
      <c r="SYO66" s="254"/>
      <c r="SYR66" s="252"/>
      <c r="SYS66" s="252"/>
      <c r="SYT66" s="252"/>
      <c r="SYU66" s="252"/>
      <c r="SYV66" s="253"/>
      <c r="SYW66" s="253"/>
      <c r="SYX66" s="255"/>
      <c r="SYY66" s="255"/>
      <c r="SYZ66" s="256"/>
      <c r="SZC66" s="251"/>
      <c r="SZD66" s="251"/>
      <c r="SZE66" s="251"/>
      <c r="SZF66" s="251"/>
      <c r="SZG66" s="251"/>
      <c r="SZH66" s="251"/>
      <c r="SZI66" s="252"/>
      <c r="SZJ66" s="253"/>
      <c r="SZO66" s="254"/>
      <c r="SZR66" s="252"/>
      <c r="SZS66" s="252"/>
      <c r="SZT66" s="252"/>
      <c r="SZU66" s="252"/>
      <c r="SZV66" s="253"/>
      <c r="SZW66" s="253"/>
      <c r="SZX66" s="255"/>
      <c r="SZY66" s="255"/>
      <c r="SZZ66" s="256"/>
      <c r="TAC66" s="251"/>
      <c r="TAD66" s="251"/>
      <c r="TAE66" s="251"/>
      <c r="TAF66" s="251"/>
      <c r="TAG66" s="251"/>
      <c r="TAH66" s="251"/>
      <c r="TAI66" s="252"/>
      <c r="TAJ66" s="253"/>
      <c r="TAO66" s="254"/>
      <c r="TAR66" s="252"/>
      <c r="TAS66" s="252"/>
      <c r="TAT66" s="252"/>
      <c r="TAU66" s="252"/>
      <c r="TAV66" s="253"/>
      <c r="TAW66" s="253"/>
      <c r="TAX66" s="255"/>
      <c r="TAY66" s="255"/>
      <c r="TAZ66" s="256"/>
      <c r="TBC66" s="251"/>
      <c r="TBD66" s="251"/>
      <c r="TBE66" s="251"/>
      <c r="TBF66" s="251"/>
      <c r="TBG66" s="251"/>
      <c r="TBH66" s="251"/>
      <c r="TBI66" s="252"/>
      <c r="TBJ66" s="253"/>
      <c r="TBO66" s="254"/>
      <c r="TBR66" s="252"/>
      <c r="TBS66" s="252"/>
      <c r="TBT66" s="252"/>
      <c r="TBU66" s="252"/>
      <c r="TBV66" s="253"/>
      <c r="TBW66" s="253"/>
      <c r="TBX66" s="255"/>
      <c r="TBY66" s="255"/>
      <c r="TBZ66" s="256"/>
      <c r="TCC66" s="251"/>
      <c r="TCD66" s="251"/>
      <c r="TCE66" s="251"/>
      <c r="TCF66" s="251"/>
      <c r="TCG66" s="251"/>
      <c r="TCH66" s="251"/>
      <c r="TCI66" s="252"/>
      <c r="TCJ66" s="253"/>
      <c r="TCO66" s="254"/>
      <c r="TCR66" s="252"/>
      <c r="TCS66" s="252"/>
      <c r="TCT66" s="252"/>
      <c r="TCU66" s="252"/>
      <c r="TCV66" s="253"/>
      <c r="TCW66" s="253"/>
      <c r="TCX66" s="255"/>
      <c r="TCY66" s="255"/>
      <c r="TCZ66" s="256"/>
      <c r="TDC66" s="251"/>
      <c r="TDD66" s="251"/>
      <c r="TDE66" s="251"/>
      <c r="TDF66" s="251"/>
      <c r="TDG66" s="251"/>
      <c r="TDH66" s="251"/>
      <c r="TDI66" s="252"/>
      <c r="TDJ66" s="253"/>
      <c r="TDO66" s="254"/>
      <c r="TDR66" s="252"/>
      <c r="TDS66" s="252"/>
      <c r="TDT66" s="252"/>
      <c r="TDU66" s="252"/>
      <c r="TDV66" s="253"/>
      <c r="TDW66" s="253"/>
      <c r="TDX66" s="255"/>
      <c r="TDY66" s="255"/>
      <c r="TDZ66" s="256"/>
      <c r="TEC66" s="251"/>
      <c r="TED66" s="251"/>
      <c r="TEE66" s="251"/>
      <c r="TEF66" s="251"/>
      <c r="TEG66" s="251"/>
      <c r="TEH66" s="251"/>
      <c r="TEI66" s="252"/>
      <c r="TEJ66" s="253"/>
      <c r="TEO66" s="254"/>
      <c r="TER66" s="252"/>
      <c r="TES66" s="252"/>
      <c r="TET66" s="252"/>
      <c r="TEU66" s="252"/>
      <c r="TEV66" s="253"/>
      <c r="TEW66" s="253"/>
      <c r="TEX66" s="255"/>
      <c r="TEY66" s="255"/>
      <c r="TEZ66" s="256"/>
      <c r="TFC66" s="251"/>
      <c r="TFD66" s="251"/>
      <c r="TFE66" s="251"/>
      <c r="TFF66" s="251"/>
      <c r="TFG66" s="251"/>
      <c r="TFH66" s="251"/>
      <c r="TFI66" s="252"/>
      <c r="TFJ66" s="253"/>
      <c r="TFO66" s="254"/>
      <c r="TFR66" s="252"/>
      <c r="TFS66" s="252"/>
      <c r="TFT66" s="252"/>
      <c r="TFU66" s="252"/>
      <c r="TFV66" s="253"/>
      <c r="TFW66" s="253"/>
      <c r="TFX66" s="255"/>
      <c r="TFY66" s="255"/>
      <c r="TFZ66" s="256"/>
      <c r="TGC66" s="251"/>
      <c r="TGD66" s="251"/>
      <c r="TGE66" s="251"/>
      <c r="TGF66" s="251"/>
      <c r="TGG66" s="251"/>
      <c r="TGH66" s="251"/>
      <c r="TGI66" s="252"/>
      <c r="TGJ66" s="253"/>
      <c r="TGO66" s="254"/>
      <c r="TGR66" s="252"/>
      <c r="TGS66" s="252"/>
      <c r="TGT66" s="252"/>
      <c r="TGU66" s="252"/>
      <c r="TGV66" s="253"/>
      <c r="TGW66" s="253"/>
      <c r="TGX66" s="255"/>
      <c r="TGY66" s="255"/>
      <c r="TGZ66" s="256"/>
      <c r="THC66" s="251"/>
      <c r="THD66" s="251"/>
      <c r="THE66" s="251"/>
      <c r="THF66" s="251"/>
      <c r="THG66" s="251"/>
      <c r="THH66" s="251"/>
      <c r="THI66" s="252"/>
      <c r="THJ66" s="253"/>
      <c r="THO66" s="254"/>
      <c r="THR66" s="252"/>
      <c r="THS66" s="252"/>
      <c r="THT66" s="252"/>
      <c r="THU66" s="252"/>
      <c r="THV66" s="253"/>
      <c r="THW66" s="253"/>
      <c r="THX66" s="255"/>
      <c r="THY66" s="255"/>
      <c r="THZ66" s="256"/>
      <c r="TIC66" s="251"/>
      <c r="TID66" s="251"/>
      <c r="TIE66" s="251"/>
      <c r="TIF66" s="251"/>
      <c r="TIG66" s="251"/>
      <c r="TIH66" s="251"/>
      <c r="TII66" s="252"/>
      <c r="TIJ66" s="253"/>
      <c r="TIO66" s="254"/>
      <c r="TIR66" s="252"/>
      <c r="TIS66" s="252"/>
      <c r="TIT66" s="252"/>
      <c r="TIU66" s="252"/>
      <c r="TIV66" s="253"/>
      <c r="TIW66" s="253"/>
      <c r="TIX66" s="255"/>
      <c r="TIY66" s="255"/>
      <c r="TIZ66" s="256"/>
      <c r="TJC66" s="251"/>
      <c r="TJD66" s="251"/>
      <c r="TJE66" s="251"/>
      <c r="TJF66" s="251"/>
      <c r="TJG66" s="251"/>
      <c r="TJH66" s="251"/>
      <c r="TJI66" s="252"/>
      <c r="TJJ66" s="253"/>
      <c r="TJO66" s="254"/>
      <c r="TJR66" s="252"/>
      <c r="TJS66" s="252"/>
      <c r="TJT66" s="252"/>
      <c r="TJU66" s="252"/>
      <c r="TJV66" s="253"/>
      <c r="TJW66" s="253"/>
      <c r="TJX66" s="255"/>
      <c r="TJY66" s="255"/>
      <c r="TJZ66" s="256"/>
      <c r="TKC66" s="251"/>
      <c r="TKD66" s="251"/>
      <c r="TKE66" s="251"/>
      <c r="TKF66" s="251"/>
      <c r="TKG66" s="251"/>
      <c r="TKH66" s="251"/>
      <c r="TKI66" s="252"/>
      <c r="TKJ66" s="253"/>
      <c r="TKO66" s="254"/>
      <c r="TKR66" s="252"/>
      <c r="TKS66" s="252"/>
      <c r="TKT66" s="252"/>
      <c r="TKU66" s="252"/>
      <c r="TKV66" s="253"/>
      <c r="TKW66" s="253"/>
      <c r="TKX66" s="255"/>
      <c r="TKY66" s="255"/>
      <c r="TKZ66" s="256"/>
      <c r="TLC66" s="251"/>
      <c r="TLD66" s="251"/>
      <c r="TLE66" s="251"/>
      <c r="TLF66" s="251"/>
      <c r="TLG66" s="251"/>
      <c r="TLH66" s="251"/>
      <c r="TLI66" s="252"/>
      <c r="TLJ66" s="253"/>
      <c r="TLO66" s="254"/>
      <c r="TLR66" s="252"/>
      <c r="TLS66" s="252"/>
      <c r="TLT66" s="252"/>
      <c r="TLU66" s="252"/>
      <c r="TLV66" s="253"/>
      <c r="TLW66" s="253"/>
      <c r="TLX66" s="255"/>
      <c r="TLY66" s="255"/>
      <c r="TLZ66" s="256"/>
      <c r="TMC66" s="251"/>
      <c r="TMD66" s="251"/>
      <c r="TME66" s="251"/>
      <c r="TMF66" s="251"/>
      <c r="TMG66" s="251"/>
      <c r="TMH66" s="251"/>
      <c r="TMI66" s="252"/>
      <c r="TMJ66" s="253"/>
      <c r="TMO66" s="254"/>
      <c r="TMR66" s="252"/>
      <c r="TMS66" s="252"/>
      <c r="TMT66" s="252"/>
      <c r="TMU66" s="252"/>
      <c r="TMV66" s="253"/>
      <c r="TMW66" s="253"/>
      <c r="TMX66" s="255"/>
      <c r="TMY66" s="255"/>
      <c r="TMZ66" s="256"/>
      <c r="TNC66" s="251"/>
      <c r="TND66" s="251"/>
      <c r="TNE66" s="251"/>
      <c r="TNF66" s="251"/>
      <c r="TNG66" s="251"/>
      <c r="TNH66" s="251"/>
      <c r="TNI66" s="252"/>
      <c r="TNJ66" s="253"/>
      <c r="TNO66" s="254"/>
      <c r="TNR66" s="252"/>
      <c r="TNS66" s="252"/>
      <c r="TNT66" s="252"/>
      <c r="TNU66" s="252"/>
      <c r="TNV66" s="253"/>
      <c r="TNW66" s="253"/>
      <c r="TNX66" s="255"/>
      <c r="TNY66" s="255"/>
      <c r="TNZ66" s="256"/>
      <c r="TOC66" s="251"/>
      <c r="TOD66" s="251"/>
      <c r="TOE66" s="251"/>
      <c r="TOF66" s="251"/>
      <c r="TOG66" s="251"/>
      <c r="TOH66" s="251"/>
      <c r="TOI66" s="252"/>
      <c r="TOJ66" s="253"/>
      <c r="TOO66" s="254"/>
      <c r="TOR66" s="252"/>
      <c r="TOS66" s="252"/>
      <c r="TOT66" s="252"/>
      <c r="TOU66" s="252"/>
      <c r="TOV66" s="253"/>
      <c r="TOW66" s="253"/>
      <c r="TOX66" s="255"/>
      <c r="TOY66" s="255"/>
      <c r="TOZ66" s="256"/>
      <c r="TPC66" s="251"/>
      <c r="TPD66" s="251"/>
      <c r="TPE66" s="251"/>
      <c r="TPF66" s="251"/>
      <c r="TPG66" s="251"/>
      <c r="TPH66" s="251"/>
      <c r="TPI66" s="252"/>
      <c r="TPJ66" s="253"/>
      <c r="TPO66" s="254"/>
      <c r="TPR66" s="252"/>
      <c r="TPS66" s="252"/>
      <c r="TPT66" s="252"/>
      <c r="TPU66" s="252"/>
      <c r="TPV66" s="253"/>
      <c r="TPW66" s="253"/>
      <c r="TPX66" s="255"/>
      <c r="TPY66" s="255"/>
      <c r="TPZ66" s="256"/>
      <c r="TQC66" s="251"/>
      <c r="TQD66" s="251"/>
      <c r="TQE66" s="251"/>
      <c r="TQF66" s="251"/>
      <c r="TQG66" s="251"/>
      <c r="TQH66" s="251"/>
      <c r="TQI66" s="252"/>
      <c r="TQJ66" s="253"/>
      <c r="TQO66" s="254"/>
      <c r="TQR66" s="252"/>
      <c r="TQS66" s="252"/>
      <c r="TQT66" s="252"/>
      <c r="TQU66" s="252"/>
      <c r="TQV66" s="253"/>
      <c r="TQW66" s="253"/>
      <c r="TQX66" s="255"/>
      <c r="TQY66" s="255"/>
      <c r="TQZ66" s="256"/>
      <c r="TRC66" s="251"/>
      <c r="TRD66" s="251"/>
      <c r="TRE66" s="251"/>
      <c r="TRF66" s="251"/>
      <c r="TRG66" s="251"/>
      <c r="TRH66" s="251"/>
      <c r="TRI66" s="252"/>
      <c r="TRJ66" s="253"/>
      <c r="TRO66" s="254"/>
      <c r="TRR66" s="252"/>
      <c r="TRS66" s="252"/>
      <c r="TRT66" s="252"/>
      <c r="TRU66" s="252"/>
      <c r="TRV66" s="253"/>
      <c r="TRW66" s="253"/>
      <c r="TRX66" s="255"/>
      <c r="TRY66" s="255"/>
      <c r="TRZ66" s="256"/>
      <c r="TSC66" s="251"/>
      <c r="TSD66" s="251"/>
      <c r="TSE66" s="251"/>
      <c r="TSF66" s="251"/>
      <c r="TSG66" s="251"/>
      <c r="TSH66" s="251"/>
      <c r="TSI66" s="252"/>
      <c r="TSJ66" s="253"/>
      <c r="TSO66" s="254"/>
      <c r="TSR66" s="252"/>
      <c r="TSS66" s="252"/>
      <c r="TST66" s="252"/>
      <c r="TSU66" s="252"/>
      <c r="TSV66" s="253"/>
      <c r="TSW66" s="253"/>
      <c r="TSX66" s="255"/>
      <c r="TSY66" s="255"/>
      <c r="TSZ66" s="256"/>
      <c r="TTC66" s="251"/>
      <c r="TTD66" s="251"/>
      <c r="TTE66" s="251"/>
      <c r="TTF66" s="251"/>
      <c r="TTG66" s="251"/>
      <c r="TTH66" s="251"/>
      <c r="TTI66" s="252"/>
      <c r="TTJ66" s="253"/>
      <c r="TTO66" s="254"/>
      <c r="TTR66" s="252"/>
      <c r="TTS66" s="252"/>
      <c r="TTT66" s="252"/>
      <c r="TTU66" s="252"/>
      <c r="TTV66" s="253"/>
      <c r="TTW66" s="253"/>
      <c r="TTX66" s="255"/>
      <c r="TTY66" s="255"/>
      <c r="TTZ66" s="256"/>
      <c r="TUC66" s="251"/>
      <c r="TUD66" s="251"/>
      <c r="TUE66" s="251"/>
      <c r="TUF66" s="251"/>
      <c r="TUG66" s="251"/>
      <c r="TUH66" s="251"/>
      <c r="TUI66" s="252"/>
      <c r="TUJ66" s="253"/>
      <c r="TUO66" s="254"/>
      <c r="TUR66" s="252"/>
      <c r="TUS66" s="252"/>
      <c r="TUT66" s="252"/>
      <c r="TUU66" s="252"/>
      <c r="TUV66" s="253"/>
      <c r="TUW66" s="253"/>
      <c r="TUX66" s="255"/>
      <c r="TUY66" s="255"/>
      <c r="TUZ66" s="256"/>
      <c r="TVC66" s="251"/>
      <c r="TVD66" s="251"/>
      <c r="TVE66" s="251"/>
      <c r="TVF66" s="251"/>
      <c r="TVG66" s="251"/>
      <c r="TVH66" s="251"/>
      <c r="TVI66" s="252"/>
      <c r="TVJ66" s="253"/>
      <c r="TVO66" s="254"/>
      <c r="TVR66" s="252"/>
      <c r="TVS66" s="252"/>
      <c r="TVT66" s="252"/>
      <c r="TVU66" s="252"/>
      <c r="TVV66" s="253"/>
      <c r="TVW66" s="253"/>
      <c r="TVX66" s="255"/>
      <c r="TVY66" s="255"/>
      <c r="TVZ66" s="256"/>
      <c r="TWC66" s="251"/>
      <c r="TWD66" s="251"/>
      <c r="TWE66" s="251"/>
      <c r="TWF66" s="251"/>
      <c r="TWG66" s="251"/>
      <c r="TWH66" s="251"/>
      <c r="TWI66" s="252"/>
      <c r="TWJ66" s="253"/>
      <c r="TWO66" s="254"/>
      <c r="TWR66" s="252"/>
      <c r="TWS66" s="252"/>
      <c r="TWT66" s="252"/>
      <c r="TWU66" s="252"/>
      <c r="TWV66" s="253"/>
      <c r="TWW66" s="253"/>
      <c r="TWX66" s="255"/>
      <c r="TWY66" s="255"/>
      <c r="TWZ66" s="256"/>
      <c r="TXC66" s="251"/>
      <c r="TXD66" s="251"/>
      <c r="TXE66" s="251"/>
      <c r="TXF66" s="251"/>
      <c r="TXG66" s="251"/>
      <c r="TXH66" s="251"/>
      <c r="TXI66" s="252"/>
      <c r="TXJ66" s="253"/>
      <c r="TXO66" s="254"/>
      <c r="TXR66" s="252"/>
      <c r="TXS66" s="252"/>
      <c r="TXT66" s="252"/>
      <c r="TXU66" s="252"/>
      <c r="TXV66" s="253"/>
      <c r="TXW66" s="253"/>
      <c r="TXX66" s="255"/>
      <c r="TXY66" s="255"/>
      <c r="TXZ66" s="256"/>
      <c r="TYC66" s="251"/>
      <c r="TYD66" s="251"/>
      <c r="TYE66" s="251"/>
      <c r="TYF66" s="251"/>
      <c r="TYG66" s="251"/>
      <c r="TYH66" s="251"/>
      <c r="TYI66" s="252"/>
      <c r="TYJ66" s="253"/>
      <c r="TYO66" s="254"/>
      <c r="TYR66" s="252"/>
      <c r="TYS66" s="252"/>
      <c r="TYT66" s="252"/>
      <c r="TYU66" s="252"/>
      <c r="TYV66" s="253"/>
      <c r="TYW66" s="253"/>
      <c r="TYX66" s="255"/>
      <c r="TYY66" s="255"/>
      <c r="TYZ66" s="256"/>
      <c r="TZC66" s="251"/>
      <c r="TZD66" s="251"/>
      <c r="TZE66" s="251"/>
      <c r="TZF66" s="251"/>
      <c r="TZG66" s="251"/>
      <c r="TZH66" s="251"/>
      <c r="TZI66" s="252"/>
      <c r="TZJ66" s="253"/>
      <c r="TZO66" s="254"/>
      <c r="TZR66" s="252"/>
      <c r="TZS66" s="252"/>
      <c r="TZT66" s="252"/>
      <c r="TZU66" s="252"/>
      <c r="TZV66" s="253"/>
      <c r="TZW66" s="253"/>
      <c r="TZX66" s="255"/>
      <c r="TZY66" s="255"/>
      <c r="TZZ66" s="256"/>
      <c r="UAC66" s="251"/>
      <c r="UAD66" s="251"/>
      <c r="UAE66" s="251"/>
      <c r="UAF66" s="251"/>
      <c r="UAG66" s="251"/>
      <c r="UAH66" s="251"/>
      <c r="UAI66" s="252"/>
      <c r="UAJ66" s="253"/>
      <c r="UAO66" s="254"/>
      <c r="UAR66" s="252"/>
      <c r="UAS66" s="252"/>
      <c r="UAT66" s="252"/>
      <c r="UAU66" s="252"/>
      <c r="UAV66" s="253"/>
      <c r="UAW66" s="253"/>
      <c r="UAX66" s="255"/>
      <c r="UAY66" s="255"/>
      <c r="UAZ66" s="256"/>
      <c r="UBC66" s="251"/>
      <c r="UBD66" s="251"/>
      <c r="UBE66" s="251"/>
      <c r="UBF66" s="251"/>
      <c r="UBG66" s="251"/>
      <c r="UBH66" s="251"/>
      <c r="UBI66" s="252"/>
      <c r="UBJ66" s="253"/>
      <c r="UBO66" s="254"/>
      <c r="UBR66" s="252"/>
      <c r="UBS66" s="252"/>
      <c r="UBT66" s="252"/>
      <c r="UBU66" s="252"/>
      <c r="UBV66" s="253"/>
      <c r="UBW66" s="253"/>
      <c r="UBX66" s="255"/>
      <c r="UBY66" s="255"/>
      <c r="UBZ66" s="256"/>
      <c r="UCC66" s="251"/>
      <c r="UCD66" s="251"/>
      <c r="UCE66" s="251"/>
      <c r="UCF66" s="251"/>
      <c r="UCG66" s="251"/>
      <c r="UCH66" s="251"/>
      <c r="UCI66" s="252"/>
      <c r="UCJ66" s="253"/>
      <c r="UCO66" s="254"/>
      <c r="UCR66" s="252"/>
      <c r="UCS66" s="252"/>
      <c r="UCT66" s="252"/>
      <c r="UCU66" s="252"/>
      <c r="UCV66" s="253"/>
      <c r="UCW66" s="253"/>
      <c r="UCX66" s="255"/>
      <c r="UCY66" s="255"/>
      <c r="UCZ66" s="256"/>
      <c r="UDC66" s="251"/>
      <c r="UDD66" s="251"/>
      <c r="UDE66" s="251"/>
      <c r="UDF66" s="251"/>
      <c r="UDG66" s="251"/>
      <c r="UDH66" s="251"/>
      <c r="UDI66" s="252"/>
      <c r="UDJ66" s="253"/>
      <c r="UDO66" s="254"/>
      <c r="UDR66" s="252"/>
      <c r="UDS66" s="252"/>
      <c r="UDT66" s="252"/>
      <c r="UDU66" s="252"/>
      <c r="UDV66" s="253"/>
      <c r="UDW66" s="253"/>
      <c r="UDX66" s="255"/>
      <c r="UDY66" s="255"/>
      <c r="UDZ66" s="256"/>
      <c r="UEC66" s="251"/>
      <c r="UED66" s="251"/>
      <c r="UEE66" s="251"/>
      <c r="UEF66" s="251"/>
      <c r="UEG66" s="251"/>
      <c r="UEH66" s="251"/>
      <c r="UEI66" s="252"/>
      <c r="UEJ66" s="253"/>
      <c r="UEO66" s="254"/>
      <c r="UER66" s="252"/>
      <c r="UES66" s="252"/>
      <c r="UET66" s="252"/>
      <c r="UEU66" s="252"/>
      <c r="UEV66" s="253"/>
      <c r="UEW66" s="253"/>
      <c r="UEX66" s="255"/>
      <c r="UEY66" s="255"/>
      <c r="UEZ66" s="256"/>
      <c r="UFC66" s="251"/>
      <c r="UFD66" s="251"/>
      <c r="UFE66" s="251"/>
      <c r="UFF66" s="251"/>
      <c r="UFG66" s="251"/>
      <c r="UFH66" s="251"/>
      <c r="UFI66" s="252"/>
      <c r="UFJ66" s="253"/>
      <c r="UFO66" s="254"/>
      <c r="UFR66" s="252"/>
      <c r="UFS66" s="252"/>
      <c r="UFT66" s="252"/>
      <c r="UFU66" s="252"/>
      <c r="UFV66" s="253"/>
      <c r="UFW66" s="253"/>
      <c r="UFX66" s="255"/>
      <c r="UFY66" s="255"/>
      <c r="UFZ66" s="256"/>
      <c r="UGC66" s="251"/>
      <c r="UGD66" s="251"/>
      <c r="UGE66" s="251"/>
      <c r="UGF66" s="251"/>
      <c r="UGG66" s="251"/>
      <c r="UGH66" s="251"/>
      <c r="UGI66" s="252"/>
      <c r="UGJ66" s="253"/>
      <c r="UGO66" s="254"/>
      <c r="UGR66" s="252"/>
      <c r="UGS66" s="252"/>
      <c r="UGT66" s="252"/>
      <c r="UGU66" s="252"/>
      <c r="UGV66" s="253"/>
      <c r="UGW66" s="253"/>
      <c r="UGX66" s="255"/>
      <c r="UGY66" s="255"/>
      <c r="UGZ66" s="256"/>
      <c r="UHC66" s="251"/>
      <c r="UHD66" s="251"/>
      <c r="UHE66" s="251"/>
      <c r="UHF66" s="251"/>
      <c r="UHG66" s="251"/>
      <c r="UHH66" s="251"/>
      <c r="UHI66" s="252"/>
      <c r="UHJ66" s="253"/>
      <c r="UHO66" s="254"/>
      <c r="UHR66" s="252"/>
      <c r="UHS66" s="252"/>
      <c r="UHT66" s="252"/>
      <c r="UHU66" s="252"/>
      <c r="UHV66" s="253"/>
      <c r="UHW66" s="253"/>
      <c r="UHX66" s="255"/>
      <c r="UHY66" s="255"/>
      <c r="UHZ66" s="256"/>
      <c r="UIC66" s="251"/>
      <c r="UID66" s="251"/>
      <c r="UIE66" s="251"/>
      <c r="UIF66" s="251"/>
      <c r="UIG66" s="251"/>
      <c r="UIH66" s="251"/>
      <c r="UII66" s="252"/>
      <c r="UIJ66" s="253"/>
      <c r="UIO66" s="254"/>
      <c r="UIR66" s="252"/>
      <c r="UIS66" s="252"/>
      <c r="UIT66" s="252"/>
      <c r="UIU66" s="252"/>
      <c r="UIV66" s="253"/>
      <c r="UIW66" s="253"/>
      <c r="UIX66" s="255"/>
      <c r="UIY66" s="255"/>
      <c r="UIZ66" s="256"/>
      <c r="UJC66" s="251"/>
      <c r="UJD66" s="251"/>
      <c r="UJE66" s="251"/>
      <c r="UJF66" s="251"/>
      <c r="UJG66" s="251"/>
      <c r="UJH66" s="251"/>
      <c r="UJI66" s="252"/>
      <c r="UJJ66" s="253"/>
      <c r="UJO66" s="254"/>
      <c r="UJR66" s="252"/>
      <c r="UJS66" s="252"/>
      <c r="UJT66" s="252"/>
      <c r="UJU66" s="252"/>
      <c r="UJV66" s="253"/>
      <c r="UJW66" s="253"/>
      <c r="UJX66" s="255"/>
      <c r="UJY66" s="255"/>
      <c r="UJZ66" s="256"/>
      <c r="UKC66" s="251"/>
      <c r="UKD66" s="251"/>
      <c r="UKE66" s="251"/>
      <c r="UKF66" s="251"/>
      <c r="UKG66" s="251"/>
      <c r="UKH66" s="251"/>
      <c r="UKI66" s="252"/>
      <c r="UKJ66" s="253"/>
      <c r="UKO66" s="254"/>
      <c r="UKR66" s="252"/>
      <c r="UKS66" s="252"/>
      <c r="UKT66" s="252"/>
      <c r="UKU66" s="252"/>
      <c r="UKV66" s="253"/>
      <c r="UKW66" s="253"/>
      <c r="UKX66" s="255"/>
      <c r="UKY66" s="255"/>
      <c r="UKZ66" s="256"/>
      <c r="ULC66" s="251"/>
      <c r="ULD66" s="251"/>
      <c r="ULE66" s="251"/>
      <c r="ULF66" s="251"/>
      <c r="ULG66" s="251"/>
      <c r="ULH66" s="251"/>
      <c r="ULI66" s="252"/>
      <c r="ULJ66" s="253"/>
      <c r="ULO66" s="254"/>
      <c r="ULR66" s="252"/>
      <c r="ULS66" s="252"/>
      <c r="ULT66" s="252"/>
      <c r="ULU66" s="252"/>
      <c r="ULV66" s="253"/>
      <c r="ULW66" s="253"/>
      <c r="ULX66" s="255"/>
      <c r="ULY66" s="255"/>
      <c r="ULZ66" s="256"/>
      <c r="UMC66" s="251"/>
      <c r="UMD66" s="251"/>
      <c r="UME66" s="251"/>
      <c r="UMF66" s="251"/>
      <c r="UMG66" s="251"/>
      <c r="UMH66" s="251"/>
      <c r="UMI66" s="252"/>
      <c r="UMJ66" s="253"/>
      <c r="UMO66" s="254"/>
      <c r="UMR66" s="252"/>
      <c r="UMS66" s="252"/>
      <c r="UMT66" s="252"/>
      <c r="UMU66" s="252"/>
      <c r="UMV66" s="253"/>
      <c r="UMW66" s="253"/>
      <c r="UMX66" s="255"/>
      <c r="UMY66" s="255"/>
      <c r="UMZ66" s="256"/>
      <c r="UNC66" s="251"/>
      <c r="UND66" s="251"/>
      <c r="UNE66" s="251"/>
      <c r="UNF66" s="251"/>
      <c r="UNG66" s="251"/>
      <c r="UNH66" s="251"/>
      <c r="UNI66" s="252"/>
      <c r="UNJ66" s="253"/>
      <c r="UNO66" s="254"/>
      <c r="UNR66" s="252"/>
      <c r="UNS66" s="252"/>
      <c r="UNT66" s="252"/>
      <c r="UNU66" s="252"/>
      <c r="UNV66" s="253"/>
      <c r="UNW66" s="253"/>
      <c r="UNX66" s="255"/>
      <c r="UNY66" s="255"/>
      <c r="UNZ66" s="256"/>
      <c r="UOC66" s="251"/>
      <c r="UOD66" s="251"/>
      <c r="UOE66" s="251"/>
      <c r="UOF66" s="251"/>
      <c r="UOG66" s="251"/>
      <c r="UOH66" s="251"/>
      <c r="UOI66" s="252"/>
      <c r="UOJ66" s="253"/>
      <c r="UOO66" s="254"/>
      <c r="UOR66" s="252"/>
      <c r="UOS66" s="252"/>
      <c r="UOT66" s="252"/>
      <c r="UOU66" s="252"/>
      <c r="UOV66" s="253"/>
      <c r="UOW66" s="253"/>
      <c r="UOX66" s="255"/>
      <c r="UOY66" s="255"/>
      <c r="UOZ66" s="256"/>
      <c r="UPC66" s="251"/>
      <c r="UPD66" s="251"/>
      <c r="UPE66" s="251"/>
      <c r="UPF66" s="251"/>
      <c r="UPG66" s="251"/>
      <c r="UPH66" s="251"/>
      <c r="UPI66" s="252"/>
      <c r="UPJ66" s="253"/>
      <c r="UPO66" s="254"/>
      <c r="UPR66" s="252"/>
      <c r="UPS66" s="252"/>
      <c r="UPT66" s="252"/>
      <c r="UPU66" s="252"/>
      <c r="UPV66" s="253"/>
      <c r="UPW66" s="253"/>
      <c r="UPX66" s="255"/>
      <c r="UPY66" s="255"/>
      <c r="UPZ66" s="256"/>
      <c r="UQC66" s="251"/>
      <c r="UQD66" s="251"/>
      <c r="UQE66" s="251"/>
      <c r="UQF66" s="251"/>
      <c r="UQG66" s="251"/>
      <c r="UQH66" s="251"/>
      <c r="UQI66" s="252"/>
      <c r="UQJ66" s="253"/>
      <c r="UQO66" s="254"/>
      <c r="UQR66" s="252"/>
      <c r="UQS66" s="252"/>
      <c r="UQT66" s="252"/>
      <c r="UQU66" s="252"/>
      <c r="UQV66" s="253"/>
      <c r="UQW66" s="253"/>
      <c r="UQX66" s="255"/>
      <c r="UQY66" s="255"/>
      <c r="UQZ66" s="256"/>
      <c r="URC66" s="251"/>
      <c r="URD66" s="251"/>
      <c r="URE66" s="251"/>
      <c r="URF66" s="251"/>
      <c r="URG66" s="251"/>
      <c r="URH66" s="251"/>
      <c r="URI66" s="252"/>
      <c r="URJ66" s="253"/>
      <c r="URO66" s="254"/>
      <c r="URR66" s="252"/>
      <c r="URS66" s="252"/>
      <c r="URT66" s="252"/>
      <c r="URU66" s="252"/>
      <c r="URV66" s="253"/>
      <c r="URW66" s="253"/>
      <c r="URX66" s="255"/>
      <c r="URY66" s="255"/>
      <c r="URZ66" s="256"/>
      <c r="USC66" s="251"/>
      <c r="USD66" s="251"/>
      <c r="USE66" s="251"/>
      <c r="USF66" s="251"/>
      <c r="USG66" s="251"/>
      <c r="USH66" s="251"/>
      <c r="USI66" s="252"/>
      <c r="USJ66" s="253"/>
      <c r="USO66" s="254"/>
      <c r="USR66" s="252"/>
      <c r="USS66" s="252"/>
      <c r="UST66" s="252"/>
      <c r="USU66" s="252"/>
      <c r="USV66" s="253"/>
      <c r="USW66" s="253"/>
      <c r="USX66" s="255"/>
      <c r="USY66" s="255"/>
      <c r="USZ66" s="256"/>
      <c r="UTC66" s="251"/>
      <c r="UTD66" s="251"/>
      <c r="UTE66" s="251"/>
      <c r="UTF66" s="251"/>
      <c r="UTG66" s="251"/>
      <c r="UTH66" s="251"/>
      <c r="UTI66" s="252"/>
      <c r="UTJ66" s="253"/>
      <c r="UTO66" s="254"/>
      <c r="UTR66" s="252"/>
      <c r="UTS66" s="252"/>
      <c r="UTT66" s="252"/>
      <c r="UTU66" s="252"/>
      <c r="UTV66" s="253"/>
      <c r="UTW66" s="253"/>
      <c r="UTX66" s="255"/>
      <c r="UTY66" s="255"/>
      <c r="UTZ66" s="256"/>
      <c r="UUC66" s="251"/>
      <c r="UUD66" s="251"/>
      <c r="UUE66" s="251"/>
      <c r="UUF66" s="251"/>
      <c r="UUG66" s="251"/>
      <c r="UUH66" s="251"/>
      <c r="UUI66" s="252"/>
      <c r="UUJ66" s="253"/>
      <c r="UUO66" s="254"/>
      <c r="UUR66" s="252"/>
      <c r="UUS66" s="252"/>
      <c r="UUT66" s="252"/>
      <c r="UUU66" s="252"/>
      <c r="UUV66" s="253"/>
      <c r="UUW66" s="253"/>
      <c r="UUX66" s="255"/>
      <c r="UUY66" s="255"/>
      <c r="UUZ66" s="256"/>
      <c r="UVC66" s="251"/>
      <c r="UVD66" s="251"/>
      <c r="UVE66" s="251"/>
      <c r="UVF66" s="251"/>
      <c r="UVG66" s="251"/>
      <c r="UVH66" s="251"/>
      <c r="UVI66" s="252"/>
      <c r="UVJ66" s="253"/>
      <c r="UVO66" s="254"/>
      <c r="UVR66" s="252"/>
      <c r="UVS66" s="252"/>
      <c r="UVT66" s="252"/>
      <c r="UVU66" s="252"/>
      <c r="UVV66" s="253"/>
      <c r="UVW66" s="253"/>
      <c r="UVX66" s="255"/>
      <c r="UVY66" s="255"/>
      <c r="UVZ66" s="256"/>
      <c r="UWC66" s="251"/>
      <c r="UWD66" s="251"/>
      <c r="UWE66" s="251"/>
      <c r="UWF66" s="251"/>
      <c r="UWG66" s="251"/>
      <c r="UWH66" s="251"/>
      <c r="UWI66" s="252"/>
      <c r="UWJ66" s="253"/>
      <c r="UWO66" s="254"/>
      <c r="UWR66" s="252"/>
      <c r="UWS66" s="252"/>
      <c r="UWT66" s="252"/>
      <c r="UWU66" s="252"/>
      <c r="UWV66" s="253"/>
      <c r="UWW66" s="253"/>
      <c r="UWX66" s="255"/>
      <c r="UWY66" s="255"/>
      <c r="UWZ66" s="256"/>
      <c r="UXC66" s="251"/>
      <c r="UXD66" s="251"/>
      <c r="UXE66" s="251"/>
      <c r="UXF66" s="251"/>
      <c r="UXG66" s="251"/>
      <c r="UXH66" s="251"/>
      <c r="UXI66" s="252"/>
      <c r="UXJ66" s="253"/>
      <c r="UXO66" s="254"/>
      <c r="UXR66" s="252"/>
      <c r="UXS66" s="252"/>
      <c r="UXT66" s="252"/>
      <c r="UXU66" s="252"/>
      <c r="UXV66" s="253"/>
      <c r="UXW66" s="253"/>
      <c r="UXX66" s="255"/>
      <c r="UXY66" s="255"/>
      <c r="UXZ66" s="256"/>
      <c r="UYC66" s="251"/>
      <c r="UYD66" s="251"/>
      <c r="UYE66" s="251"/>
      <c r="UYF66" s="251"/>
      <c r="UYG66" s="251"/>
      <c r="UYH66" s="251"/>
      <c r="UYI66" s="252"/>
      <c r="UYJ66" s="253"/>
      <c r="UYO66" s="254"/>
      <c r="UYR66" s="252"/>
      <c r="UYS66" s="252"/>
      <c r="UYT66" s="252"/>
      <c r="UYU66" s="252"/>
      <c r="UYV66" s="253"/>
      <c r="UYW66" s="253"/>
      <c r="UYX66" s="255"/>
      <c r="UYY66" s="255"/>
      <c r="UYZ66" s="256"/>
      <c r="UZC66" s="251"/>
      <c r="UZD66" s="251"/>
      <c r="UZE66" s="251"/>
      <c r="UZF66" s="251"/>
      <c r="UZG66" s="251"/>
      <c r="UZH66" s="251"/>
      <c r="UZI66" s="252"/>
      <c r="UZJ66" s="253"/>
      <c r="UZO66" s="254"/>
      <c r="UZR66" s="252"/>
      <c r="UZS66" s="252"/>
      <c r="UZT66" s="252"/>
      <c r="UZU66" s="252"/>
      <c r="UZV66" s="253"/>
      <c r="UZW66" s="253"/>
      <c r="UZX66" s="255"/>
      <c r="UZY66" s="255"/>
      <c r="UZZ66" s="256"/>
      <c r="VAC66" s="251"/>
      <c r="VAD66" s="251"/>
      <c r="VAE66" s="251"/>
      <c r="VAF66" s="251"/>
      <c r="VAG66" s="251"/>
      <c r="VAH66" s="251"/>
      <c r="VAI66" s="252"/>
      <c r="VAJ66" s="253"/>
      <c r="VAO66" s="254"/>
      <c r="VAR66" s="252"/>
      <c r="VAS66" s="252"/>
      <c r="VAT66" s="252"/>
      <c r="VAU66" s="252"/>
      <c r="VAV66" s="253"/>
      <c r="VAW66" s="253"/>
      <c r="VAX66" s="255"/>
      <c r="VAY66" s="255"/>
      <c r="VAZ66" s="256"/>
      <c r="VBC66" s="251"/>
      <c r="VBD66" s="251"/>
      <c r="VBE66" s="251"/>
      <c r="VBF66" s="251"/>
      <c r="VBG66" s="251"/>
      <c r="VBH66" s="251"/>
      <c r="VBI66" s="252"/>
      <c r="VBJ66" s="253"/>
      <c r="VBO66" s="254"/>
      <c r="VBR66" s="252"/>
      <c r="VBS66" s="252"/>
      <c r="VBT66" s="252"/>
      <c r="VBU66" s="252"/>
      <c r="VBV66" s="253"/>
      <c r="VBW66" s="253"/>
      <c r="VBX66" s="255"/>
      <c r="VBY66" s="255"/>
      <c r="VBZ66" s="256"/>
      <c r="VCC66" s="251"/>
      <c r="VCD66" s="251"/>
      <c r="VCE66" s="251"/>
      <c r="VCF66" s="251"/>
      <c r="VCG66" s="251"/>
      <c r="VCH66" s="251"/>
      <c r="VCI66" s="252"/>
      <c r="VCJ66" s="253"/>
      <c r="VCO66" s="254"/>
      <c r="VCR66" s="252"/>
      <c r="VCS66" s="252"/>
      <c r="VCT66" s="252"/>
      <c r="VCU66" s="252"/>
      <c r="VCV66" s="253"/>
      <c r="VCW66" s="253"/>
      <c r="VCX66" s="255"/>
      <c r="VCY66" s="255"/>
      <c r="VCZ66" s="256"/>
      <c r="VDC66" s="251"/>
      <c r="VDD66" s="251"/>
      <c r="VDE66" s="251"/>
      <c r="VDF66" s="251"/>
      <c r="VDG66" s="251"/>
      <c r="VDH66" s="251"/>
      <c r="VDI66" s="252"/>
      <c r="VDJ66" s="253"/>
      <c r="VDO66" s="254"/>
      <c r="VDR66" s="252"/>
      <c r="VDS66" s="252"/>
      <c r="VDT66" s="252"/>
      <c r="VDU66" s="252"/>
      <c r="VDV66" s="253"/>
      <c r="VDW66" s="253"/>
      <c r="VDX66" s="255"/>
      <c r="VDY66" s="255"/>
      <c r="VDZ66" s="256"/>
      <c r="VEC66" s="251"/>
      <c r="VED66" s="251"/>
      <c r="VEE66" s="251"/>
      <c r="VEF66" s="251"/>
      <c r="VEG66" s="251"/>
      <c r="VEH66" s="251"/>
      <c r="VEI66" s="252"/>
      <c r="VEJ66" s="253"/>
      <c r="VEO66" s="254"/>
      <c r="VER66" s="252"/>
      <c r="VES66" s="252"/>
      <c r="VET66" s="252"/>
      <c r="VEU66" s="252"/>
      <c r="VEV66" s="253"/>
      <c r="VEW66" s="253"/>
      <c r="VEX66" s="255"/>
      <c r="VEY66" s="255"/>
      <c r="VEZ66" s="256"/>
      <c r="VFC66" s="251"/>
      <c r="VFD66" s="251"/>
      <c r="VFE66" s="251"/>
      <c r="VFF66" s="251"/>
      <c r="VFG66" s="251"/>
      <c r="VFH66" s="251"/>
      <c r="VFI66" s="252"/>
      <c r="VFJ66" s="253"/>
      <c r="VFO66" s="254"/>
      <c r="VFR66" s="252"/>
      <c r="VFS66" s="252"/>
      <c r="VFT66" s="252"/>
      <c r="VFU66" s="252"/>
      <c r="VFV66" s="253"/>
      <c r="VFW66" s="253"/>
      <c r="VFX66" s="255"/>
      <c r="VFY66" s="255"/>
      <c r="VFZ66" s="256"/>
      <c r="VGC66" s="251"/>
      <c r="VGD66" s="251"/>
      <c r="VGE66" s="251"/>
      <c r="VGF66" s="251"/>
      <c r="VGG66" s="251"/>
      <c r="VGH66" s="251"/>
      <c r="VGI66" s="252"/>
      <c r="VGJ66" s="253"/>
      <c r="VGO66" s="254"/>
      <c r="VGR66" s="252"/>
      <c r="VGS66" s="252"/>
      <c r="VGT66" s="252"/>
      <c r="VGU66" s="252"/>
      <c r="VGV66" s="253"/>
      <c r="VGW66" s="253"/>
      <c r="VGX66" s="255"/>
      <c r="VGY66" s="255"/>
      <c r="VGZ66" s="256"/>
      <c r="VHC66" s="251"/>
      <c r="VHD66" s="251"/>
      <c r="VHE66" s="251"/>
      <c r="VHF66" s="251"/>
      <c r="VHG66" s="251"/>
      <c r="VHH66" s="251"/>
      <c r="VHI66" s="252"/>
      <c r="VHJ66" s="253"/>
      <c r="VHO66" s="254"/>
      <c r="VHR66" s="252"/>
      <c r="VHS66" s="252"/>
      <c r="VHT66" s="252"/>
      <c r="VHU66" s="252"/>
      <c r="VHV66" s="253"/>
      <c r="VHW66" s="253"/>
      <c r="VHX66" s="255"/>
      <c r="VHY66" s="255"/>
      <c r="VHZ66" s="256"/>
      <c r="VIC66" s="251"/>
      <c r="VID66" s="251"/>
      <c r="VIE66" s="251"/>
      <c r="VIF66" s="251"/>
      <c r="VIG66" s="251"/>
      <c r="VIH66" s="251"/>
      <c r="VII66" s="252"/>
      <c r="VIJ66" s="253"/>
      <c r="VIO66" s="254"/>
      <c r="VIR66" s="252"/>
      <c r="VIS66" s="252"/>
      <c r="VIT66" s="252"/>
      <c r="VIU66" s="252"/>
      <c r="VIV66" s="253"/>
      <c r="VIW66" s="253"/>
      <c r="VIX66" s="255"/>
      <c r="VIY66" s="255"/>
      <c r="VIZ66" s="256"/>
      <c r="VJC66" s="251"/>
      <c r="VJD66" s="251"/>
      <c r="VJE66" s="251"/>
      <c r="VJF66" s="251"/>
      <c r="VJG66" s="251"/>
      <c r="VJH66" s="251"/>
      <c r="VJI66" s="252"/>
      <c r="VJJ66" s="253"/>
      <c r="VJO66" s="254"/>
      <c r="VJR66" s="252"/>
      <c r="VJS66" s="252"/>
      <c r="VJT66" s="252"/>
      <c r="VJU66" s="252"/>
      <c r="VJV66" s="253"/>
      <c r="VJW66" s="253"/>
      <c r="VJX66" s="255"/>
      <c r="VJY66" s="255"/>
      <c r="VJZ66" s="256"/>
      <c r="VKC66" s="251"/>
      <c r="VKD66" s="251"/>
      <c r="VKE66" s="251"/>
      <c r="VKF66" s="251"/>
      <c r="VKG66" s="251"/>
      <c r="VKH66" s="251"/>
      <c r="VKI66" s="252"/>
      <c r="VKJ66" s="253"/>
      <c r="VKO66" s="254"/>
      <c r="VKR66" s="252"/>
      <c r="VKS66" s="252"/>
      <c r="VKT66" s="252"/>
      <c r="VKU66" s="252"/>
      <c r="VKV66" s="253"/>
      <c r="VKW66" s="253"/>
      <c r="VKX66" s="255"/>
      <c r="VKY66" s="255"/>
      <c r="VKZ66" s="256"/>
      <c r="VLC66" s="251"/>
      <c r="VLD66" s="251"/>
      <c r="VLE66" s="251"/>
      <c r="VLF66" s="251"/>
      <c r="VLG66" s="251"/>
      <c r="VLH66" s="251"/>
      <c r="VLI66" s="252"/>
      <c r="VLJ66" s="253"/>
      <c r="VLO66" s="254"/>
      <c r="VLR66" s="252"/>
      <c r="VLS66" s="252"/>
      <c r="VLT66" s="252"/>
      <c r="VLU66" s="252"/>
      <c r="VLV66" s="253"/>
      <c r="VLW66" s="253"/>
      <c r="VLX66" s="255"/>
      <c r="VLY66" s="255"/>
      <c r="VLZ66" s="256"/>
      <c r="VMC66" s="251"/>
      <c r="VMD66" s="251"/>
      <c r="VME66" s="251"/>
      <c r="VMF66" s="251"/>
      <c r="VMG66" s="251"/>
      <c r="VMH66" s="251"/>
      <c r="VMI66" s="252"/>
      <c r="VMJ66" s="253"/>
      <c r="VMO66" s="254"/>
      <c r="VMR66" s="252"/>
      <c r="VMS66" s="252"/>
      <c r="VMT66" s="252"/>
      <c r="VMU66" s="252"/>
      <c r="VMV66" s="253"/>
      <c r="VMW66" s="253"/>
      <c r="VMX66" s="255"/>
      <c r="VMY66" s="255"/>
      <c r="VMZ66" s="256"/>
      <c r="VNC66" s="251"/>
      <c r="VND66" s="251"/>
      <c r="VNE66" s="251"/>
      <c r="VNF66" s="251"/>
      <c r="VNG66" s="251"/>
      <c r="VNH66" s="251"/>
      <c r="VNI66" s="252"/>
      <c r="VNJ66" s="253"/>
      <c r="VNO66" s="254"/>
      <c r="VNR66" s="252"/>
      <c r="VNS66" s="252"/>
      <c r="VNT66" s="252"/>
      <c r="VNU66" s="252"/>
      <c r="VNV66" s="253"/>
      <c r="VNW66" s="253"/>
      <c r="VNX66" s="255"/>
      <c r="VNY66" s="255"/>
      <c r="VNZ66" s="256"/>
      <c r="VOC66" s="251"/>
      <c r="VOD66" s="251"/>
      <c r="VOE66" s="251"/>
      <c r="VOF66" s="251"/>
      <c r="VOG66" s="251"/>
      <c r="VOH66" s="251"/>
      <c r="VOI66" s="252"/>
      <c r="VOJ66" s="253"/>
      <c r="VOO66" s="254"/>
      <c r="VOR66" s="252"/>
      <c r="VOS66" s="252"/>
      <c r="VOT66" s="252"/>
      <c r="VOU66" s="252"/>
      <c r="VOV66" s="253"/>
      <c r="VOW66" s="253"/>
      <c r="VOX66" s="255"/>
      <c r="VOY66" s="255"/>
      <c r="VOZ66" s="256"/>
      <c r="VPC66" s="251"/>
      <c r="VPD66" s="251"/>
      <c r="VPE66" s="251"/>
      <c r="VPF66" s="251"/>
      <c r="VPG66" s="251"/>
      <c r="VPH66" s="251"/>
      <c r="VPI66" s="252"/>
      <c r="VPJ66" s="253"/>
      <c r="VPO66" s="254"/>
      <c r="VPR66" s="252"/>
      <c r="VPS66" s="252"/>
      <c r="VPT66" s="252"/>
      <c r="VPU66" s="252"/>
      <c r="VPV66" s="253"/>
      <c r="VPW66" s="253"/>
      <c r="VPX66" s="255"/>
      <c r="VPY66" s="255"/>
      <c r="VPZ66" s="256"/>
      <c r="VQC66" s="251"/>
      <c r="VQD66" s="251"/>
      <c r="VQE66" s="251"/>
      <c r="VQF66" s="251"/>
      <c r="VQG66" s="251"/>
      <c r="VQH66" s="251"/>
      <c r="VQI66" s="252"/>
      <c r="VQJ66" s="253"/>
      <c r="VQO66" s="254"/>
      <c r="VQR66" s="252"/>
      <c r="VQS66" s="252"/>
      <c r="VQT66" s="252"/>
      <c r="VQU66" s="252"/>
      <c r="VQV66" s="253"/>
      <c r="VQW66" s="253"/>
      <c r="VQX66" s="255"/>
      <c r="VQY66" s="255"/>
      <c r="VQZ66" s="256"/>
      <c r="VRC66" s="251"/>
      <c r="VRD66" s="251"/>
      <c r="VRE66" s="251"/>
      <c r="VRF66" s="251"/>
      <c r="VRG66" s="251"/>
      <c r="VRH66" s="251"/>
      <c r="VRI66" s="252"/>
      <c r="VRJ66" s="253"/>
      <c r="VRO66" s="254"/>
      <c r="VRR66" s="252"/>
      <c r="VRS66" s="252"/>
      <c r="VRT66" s="252"/>
      <c r="VRU66" s="252"/>
      <c r="VRV66" s="253"/>
      <c r="VRW66" s="253"/>
      <c r="VRX66" s="255"/>
      <c r="VRY66" s="255"/>
      <c r="VRZ66" s="256"/>
      <c r="VSC66" s="251"/>
      <c r="VSD66" s="251"/>
      <c r="VSE66" s="251"/>
      <c r="VSF66" s="251"/>
      <c r="VSG66" s="251"/>
      <c r="VSH66" s="251"/>
      <c r="VSI66" s="252"/>
      <c r="VSJ66" s="253"/>
      <c r="VSO66" s="254"/>
      <c r="VSR66" s="252"/>
      <c r="VSS66" s="252"/>
      <c r="VST66" s="252"/>
      <c r="VSU66" s="252"/>
      <c r="VSV66" s="253"/>
      <c r="VSW66" s="253"/>
      <c r="VSX66" s="255"/>
      <c r="VSY66" s="255"/>
      <c r="VSZ66" s="256"/>
      <c r="VTC66" s="251"/>
      <c r="VTD66" s="251"/>
      <c r="VTE66" s="251"/>
      <c r="VTF66" s="251"/>
      <c r="VTG66" s="251"/>
      <c r="VTH66" s="251"/>
      <c r="VTI66" s="252"/>
      <c r="VTJ66" s="253"/>
      <c r="VTO66" s="254"/>
      <c r="VTR66" s="252"/>
      <c r="VTS66" s="252"/>
      <c r="VTT66" s="252"/>
      <c r="VTU66" s="252"/>
      <c r="VTV66" s="253"/>
      <c r="VTW66" s="253"/>
      <c r="VTX66" s="255"/>
      <c r="VTY66" s="255"/>
      <c r="VTZ66" s="256"/>
      <c r="VUC66" s="251"/>
      <c r="VUD66" s="251"/>
      <c r="VUE66" s="251"/>
      <c r="VUF66" s="251"/>
      <c r="VUG66" s="251"/>
      <c r="VUH66" s="251"/>
      <c r="VUI66" s="252"/>
      <c r="VUJ66" s="253"/>
      <c r="VUO66" s="254"/>
      <c r="VUR66" s="252"/>
      <c r="VUS66" s="252"/>
      <c r="VUT66" s="252"/>
      <c r="VUU66" s="252"/>
      <c r="VUV66" s="253"/>
      <c r="VUW66" s="253"/>
      <c r="VUX66" s="255"/>
      <c r="VUY66" s="255"/>
      <c r="VUZ66" s="256"/>
      <c r="VVC66" s="251"/>
      <c r="VVD66" s="251"/>
      <c r="VVE66" s="251"/>
      <c r="VVF66" s="251"/>
      <c r="VVG66" s="251"/>
      <c r="VVH66" s="251"/>
      <c r="VVI66" s="252"/>
      <c r="VVJ66" s="253"/>
      <c r="VVO66" s="254"/>
      <c r="VVR66" s="252"/>
      <c r="VVS66" s="252"/>
      <c r="VVT66" s="252"/>
      <c r="VVU66" s="252"/>
      <c r="VVV66" s="253"/>
      <c r="VVW66" s="253"/>
      <c r="VVX66" s="255"/>
      <c r="VVY66" s="255"/>
      <c r="VVZ66" s="256"/>
      <c r="VWC66" s="251"/>
      <c r="VWD66" s="251"/>
      <c r="VWE66" s="251"/>
      <c r="VWF66" s="251"/>
      <c r="VWG66" s="251"/>
      <c r="VWH66" s="251"/>
      <c r="VWI66" s="252"/>
      <c r="VWJ66" s="253"/>
      <c r="VWO66" s="254"/>
      <c r="VWR66" s="252"/>
      <c r="VWS66" s="252"/>
      <c r="VWT66" s="252"/>
      <c r="VWU66" s="252"/>
      <c r="VWV66" s="253"/>
      <c r="VWW66" s="253"/>
      <c r="VWX66" s="255"/>
      <c r="VWY66" s="255"/>
      <c r="VWZ66" s="256"/>
      <c r="VXC66" s="251"/>
      <c r="VXD66" s="251"/>
      <c r="VXE66" s="251"/>
      <c r="VXF66" s="251"/>
      <c r="VXG66" s="251"/>
      <c r="VXH66" s="251"/>
      <c r="VXI66" s="252"/>
      <c r="VXJ66" s="253"/>
      <c r="VXO66" s="254"/>
      <c r="VXR66" s="252"/>
      <c r="VXS66" s="252"/>
      <c r="VXT66" s="252"/>
      <c r="VXU66" s="252"/>
      <c r="VXV66" s="253"/>
      <c r="VXW66" s="253"/>
      <c r="VXX66" s="255"/>
      <c r="VXY66" s="255"/>
      <c r="VXZ66" s="256"/>
      <c r="VYC66" s="251"/>
      <c r="VYD66" s="251"/>
      <c r="VYE66" s="251"/>
      <c r="VYF66" s="251"/>
      <c r="VYG66" s="251"/>
      <c r="VYH66" s="251"/>
      <c r="VYI66" s="252"/>
      <c r="VYJ66" s="253"/>
      <c r="VYO66" s="254"/>
      <c r="VYR66" s="252"/>
      <c r="VYS66" s="252"/>
      <c r="VYT66" s="252"/>
      <c r="VYU66" s="252"/>
      <c r="VYV66" s="253"/>
      <c r="VYW66" s="253"/>
      <c r="VYX66" s="255"/>
      <c r="VYY66" s="255"/>
      <c r="VYZ66" s="256"/>
      <c r="VZC66" s="251"/>
      <c r="VZD66" s="251"/>
      <c r="VZE66" s="251"/>
      <c r="VZF66" s="251"/>
      <c r="VZG66" s="251"/>
      <c r="VZH66" s="251"/>
      <c r="VZI66" s="252"/>
      <c r="VZJ66" s="253"/>
      <c r="VZO66" s="254"/>
      <c r="VZR66" s="252"/>
      <c r="VZS66" s="252"/>
      <c r="VZT66" s="252"/>
      <c r="VZU66" s="252"/>
      <c r="VZV66" s="253"/>
      <c r="VZW66" s="253"/>
      <c r="VZX66" s="255"/>
      <c r="VZY66" s="255"/>
      <c r="VZZ66" s="256"/>
      <c r="WAC66" s="251"/>
      <c r="WAD66" s="251"/>
      <c r="WAE66" s="251"/>
      <c r="WAF66" s="251"/>
      <c r="WAG66" s="251"/>
      <c r="WAH66" s="251"/>
      <c r="WAI66" s="252"/>
      <c r="WAJ66" s="253"/>
      <c r="WAO66" s="254"/>
      <c r="WAR66" s="252"/>
      <c r="WAS66" s="252"/>
      <c r="WAT66" s="252"/>
      <c r="WAU66" s="252"/>
      <c r="WAV66" s="253"/>
      <c r="WAW66" s="253"/>
      <c r="WAX66" s="255"/>
      <c r="WAY66" s="255"/>
      <c r="WAZ66" s="256"/>
      <c r="WBC66" s="251"/>
      <c r="WBD66" s="251"/>
      <c r="WBE66" s="251"/>
      <c r="WBF66" s="251"/>
      <c r="WBG66" s="251"/>
      <c r="WBH66" s="251"/>
      <c r="WBI66" s="252"/>
      <c r="WBJ66" s="253"/>
      <c r="WBO66" s="254"/>
      <c r="WBR66" s="252"/>
      <c r="WBS66" s="252"/>
      <c r="WBT66" s="252"/>
      <c r="WBU66" s="252"/>
      <c r="WBV66" s="253"/>
      <c r="WBW66" s="253"/>
      <c r="WBX66" s="255"/>
      <c r="WBY66" s="255"/>
      <c r="WBZ66" s="256"/>
      <c r="WCC66" s="251"/>
      <c r="WCD66" s="251"/>
      <c r="WCE66" s="251"/>
      <c r="WCF66" s="251"/>
      <c r="WCG66" s="251"/>
      <c r="WCH66" s="251"/>
      <c r="WCI66" s="252"/>
      <c r="WCJ66" s="253"/>
      <c r="WCO66" s="254"/>
      <c r="WCR66" s="252"/>
      <c r="WCS66" s="252"/>
      <c r="WCT66" s="252"/>
      <c r="WCU66" s="252"/>
      <c r="WCV66" s="253"/>
      <c r="WCW66" s="253"/>
      <c r="WCX66" s="255"/>
      <c r="WCY66" s="255"/>
      <c r="WCZ66" s="256"/>
      <c r="WDC66" s="251"/>
      <c r="WDD66" s="251"/>
      <c r="WDE66" s="251"/>
      <c r="WDF66" s="251"/>
      <c r="WDG66" s="251"/>
      <c r="WDH66" s="251"/>
      <c r="WDI66" s="252"/>
      <c r="WDJ66" s="253"/>
      <c r="WDO66" s="254"/>
      <c r="WDR66" s="252"/>
      <c r="WDS66" s="252"/>
      <c r="WDT66" s="252"/>
      <c r="WDU66" s="252"/>
      <c r="WDV66" s="253"/>
      <c r="WDW66" s="253"/>
      <c r="WDX66" s="255"/>
      <c r="WDY66" s="255"/>
      <c r="WDZ66" s="256"/>
      <c r="WEC66" s="251"/>
      <c r="WED66" s="251"/>
      <c r="WEE66" s="251"/>
      <c r="WEF66" s="251"/>
      <c r="WEG66" s="251"/>
      <c r="WEH66" s="251"/>
      <c r="WEI66" s="252"/>
      <c r="WEJ66" s="253"/>
      <c r="WEO66" s="254"/>
      <c r="WER66" s="252"/>
      <c r="WES66" s="252"/>
      <c r="WET66" s="252"/>
      <c r="WEU66" s="252"/>
      <c r="WEV66" s="253"/>
      <c r="WEW66" s="253"/>
      <c r="WEX66" s="255"/>
      <c r="WEY66" s="255"/>
      <c r="WEZ66" s="256"/>
      <c r="WFC66" s="251"/>
      <c r="WFD66" s="251"/>
      <c r="WFE66" s="251"/>
      <c r="WFF66" s="251"/>
      <c r="WFG66" s="251"/>
      <c r="WFH66" s="251"/>
      <c r="WFI66" s="252"/>
      <c r="WFJ66" s="253"/>
      <c r="WFO66" s="254"/>
      <c r="WFR66" s="252"/>
      <c r="WFS66" s="252"/>
      <c r="WFT66" s="252"/>
      <c r="WFU66" s="252"/>
      <c r="WFV66" s="253"/>
      <c r="WFW66" s="253"/>
      <c r="WFX66" s="255"/>
      <c r="WFY66" s="255"/>
      <c r="WFZ66" s="256"/>
      <c r="WGC66" s="251"/>
      <c r="WGD66" s="251"/>
      <c r="WGE66" s="251"/>
      <c r="WGF66" s="251"/>
      <c r="WGG66" s="251"/>
      <c r="WGH66" s="251"/>
      <c r="WGI66" s="252"/>
      <c r="WGJ66" s="253"/>
      <c r="WGO66" s="254"/>
      <c r="WGR66" s="252"/>
      <c r="WGS66" s="252"/>
      <c r="WGT66" s="252"/>
      <c r="WGU66" s="252"/>
      <c r="WGV66" s="253"/>
      <c r="WGW66" s="253"/>
      <c r="WGX66" s="255"/>
      <c r="WGY66" s="255"/>
      <c r="WGZ66" s="256"/>
      <c r="WHC66" s="251"/>
      <c r="WHD66" s="251"/>
      <c r="WHE66" s="251"/>
      <c r="WHF66" s="251"/>
      <c r="WHG66" s="251"/>
      <c r="WHH66" s="251"/>
      <c r="WHI66" s="252"/>
      <c r="WHJ66" s="253"/>
      <c r="WHO66" s="254"/>
      <c r="WHR66" s="252"/>
      <c r="WHS66" s="252"/>
      <c r="WHT66" s="252"/>
      <c r="WHU66" s="252"/>
      <c r="WHV66" s="253"/>
      <c r="WHW66" s="253"/>
      <c r="WHX66" s="255"/>
      <c r="WHY66" s="255"/>
      <c r="WHZ66" s="256"/>
      <c r="WIC66" s="251"/>
      <c r="WID66" s="251"/>
      <c r="WIE66" s="251"/>
      <c r="WIF66" s="251"/>
      <c r="WIG66" s="251"/>
      <c r="WIH66" s="251"/>
      <c r="WII66" s="252"/>
      <c r="WIJ66" s="253"/>
      <c r="WIO66" s="254"/>
      <c r="WIR66" s="252"/>
      <c r="WIS66" s="252"/>
      <c r="WIT66" s="252"/>
      <c r="WIU66" s="252"/>
      <c r="WIV66" s="253"/>
      <c r="WIW66" s="253"/>
      <c r="WIX66" s="255"/>
      <c r="WIY66" s="255"/>
      <c r="WIZ66" s="256"/>
      <c r="WJC66" s="251"/>
      <c r="WJD66" s="251"/>
      <c r="WJE66" s="251"/>
      <c r="WJF66" s="251"/>
      <c r="WJG66" s="251"/>
      <c r="WJH66" s="251"/>
      <c r="WJI66" s="252"/>
      <c r="WJJ66" s="253"/>
      <c r="WJO66" s="254"/>
      <c r="WJR66" s="252"/>
      <c r="WJS66" s="252"/>
      <c r="WJT66" s="252"/>
      <c r="WJU66" s="252"/>
      <c r="WJV66" s="253"/>
      <c r="WJW66" s="253"/>
      <c r="WJX66" s="255"/>
      <c r="WJY66" s="255"/>
      <c r="WJZ66" s="256"/>
      <c r="WKC66" s="251"/>
      <c r="WKD66" s="251"/>
      <c r="WKE66" s="251"/>
      <c r="WKF66" s="251"/>
      <c r="WKG66" s="251"/>
      <c r="WKH66" s="251"/>
      <c r="WKI66" s="252"/>
      <c r="WKJ66" s="253"/>
      <c r="WKO66" s="254"/>
      <c r="WKR66" s="252"/>
      <c r="WKS66" s="252"/>
      <c r="WKT66" s="252"/>
      <c r="WKU66" s="252"/>
      <c r="WKV66" s="253"/>
      <c r="WKW66" s="253"/>
      <c r="WKX66" s="255"/>
      <c r="WKY66" s="255"/>
      <c r="WKZ66" s="256"/>
      <c r="WLC66" s="251"/>
      <c r="WLD66" s="251"/>
      <c r="WLE66" s="251"/>
      <c r="WLF66" s="251"/>
      <c r="WLG66" s="251"/>
      <c r="WLH66" s="251"/>
      <c r="WLI66" s="252"/>
      <c r="WLJ66" s="253"/>
      <c r="WLO66" s="254"/>
      <c r="WLR66" s="252"/>
      <c r="WLS66" s="252"/>
      <c r="WLT66" s="252"/>
      <c r="WLU66" s="252"/>
      <c r="WLV66" s="253"/>
      <c r="WLW66" s="253"/>
      <c r="WLX66" s="255"/>
      <c r="WLY66" s="255"/>
      <c r="WLZ66" s="256"/>
      <c r="WMC66" s="251"/>
      <c r="WMD66" s="251"/>
      <c r="WME66" s="251"/>
      <c r="WMF66" s="251"/>
      <c r="WMG66" s="251"/>
      <c r="WMH66" s="251"/>
      <c r="WMI66" s="252"/>
      <c r="WMJ66" s="253"/>
      <c r="WMO66" s="254"/>
      <c r="WMR66" s="252"/>
      <c r="WMS66" s="252"/>
      <c r="WMT66" s="252"/>
      <c r="WMU66" s="252"/>
      <c r="WMV66" s="253"/>
      <c r="WMW66" s="253"/>
      <c r="WMX66" s="255"/>
      <c r="WMY66" s="255"/>
      <c r="WMZ66" s="256"/>
      <c r="WNC66" s="251"/>
      <c r="WND66" s="251"/>
      <c r="WNE66" s="251"/>
      <c r="WNF66" s="251"/>
      <c r="WNG66" s="251"/>
      <c r="WNH66" s="251"/>
      <c r="WNI66" s="252"/>
      <c r="WNJ66" s="253"/>
      <c r="WNO66" s="254"/>
      <c r="WNR66" s="252"/>
      <c r="WNS66" s="252"/>
      <c r="WNT66" s="252"/>
      <c r="WNU66" s="252"/>
      <c r="WNV66" s="253"/>
      <c r="WNW66" s="253"/>
      <c r="WNX66" s="255"/>
      <c r="WNY66" s="255"/>
      <c r="WNZ66" s="256"/>
      <c r="WOC66" s="251"/>
      <c r="WOD66" s="251"/>
      <c r="WOE66" s="251"/>
      <c r="WOF66" s="251"/>
      <c r="WOG66" s="251"/>
      <c r="WOH66" s="251"/>
      <c r="WOI66" s="252"/>
      <c r="WOJ66" s="253"/>
      <c r="WOO66" s="254"/>
      <c r="WOR66" s="252"/>
      <c r="WOS66" s="252"/>
      <c r="WOT66" s="252"/>
      <c r="WOU66" s="252"/>
      <c r="WOV66" s="253"/>
      <c r="WOW66" s="253"/>
      <c r="WOX66" s="255"/>
      <c r="WOY66" s="255"/>
      <c r="WOZ66" s="256"/>
      <c r="WPC66" s="251"/>
      <c r="WPD66" s="251"/>
      <c r="WPE66" s="251"/>
      <c r="WPF66" s="251"/>
      <c r="WPG66" s="251"/>
      <c r="WPH66" s="251"/>
      <c r="WPI66" s="252"/>
      <c r="WPJ66" s="253"/>
      <c r="WPO66" s="254"/>
      <c r="WPR66" s="252"/>
      <c r="WPS66" s="252"/>
      <c r="WPT66" s="252"/>
      <c r="WPU66" s="252"/>
      <c r="WPV66" s="253"/>
      <c r="WPW66" s="253"/>
      <c r="WPX66" s="255"/>
      <c r="WPY66" s="255"/>
      <c r="WPZ66" s="256"/>
      <c r="WQC66" s="251"/>
      <c r="WQD66" s="251"/>
      <c r="WQE66" s="251"/>
      <c r="WQF66" s="251"/>
      <c r="WQG66" s="251"/>
      <c r="WQH66" s="251"/>
      <c r="WQI66" s="252"/>
      <c r="WQJ66" s="253"/>
      <c r="WQO66" s="254"/>
      <c r="WQR66" s="252"/>
      <c r="WQS66" s="252"/>
      <c r="WQT66" s="252"/>
      <c r="WQU66" s="252"/>
      <c r="WQV66" s="253"/>
      <c r="WQW66" s="253"/>
      <c r="WQX66" s="255"/>
      <c r="WQY66" s="255"/>
      <c r="WQZ66" s="256"/>
      <c r="WRC66" s="251"/>
      <c r="WRD66" s="251"/>
      <c r="WRE66" s="251"/>
      <c r="WRF66" s="251"/>
      <c r="WRG66" s="251"/>
      <c r="WRH66" s="251"/>
      <c r="WRI66" s="252"/>
      <c r="WRJ66" s="253"/>
      <c r="WRO66" s="254"/>
      <c r="WRR66" s="252"/>
      <c r="WRS66" s="252"/>
      <c r="WRT66" s="252"/>
      <c r="WRU66" s="252"/>
      <c r="WRV66" s="253"/>
      <c r="WRW66" s="253"/>
      <c r="WRX66" s="255"/>
      <c r="WRY66" s="255"/>
      <c r="WRZ66" s="256"/>
      <c r="WSC66" s="251"/>
      <c r="WSD66" s="251"/>
      <c r="WSE66" s="251"/>
      <c r="WSF66" s="251"/>
      <c r="WSG66" s="251"/>
      <c r="WSH66" s="251"/>
      <c r="WSI66" s="252"/>
      <c r="WSJ66" s="253"/>
      <c r="WSO66" s="254"/>
      <c r="WSR66" s="252"/>
      <c r="WSS66" s="252"/>
      <c r="WST66" s="252"/>
      <c r="WSU66" s="252"/>
      <c r="WSV66" s="253"/>
      <c r="WSW66" s="253"/>
      <c r="WSX66" s="255"/>
      <c r="WSY66" s="255"/>
      <c r="WSZ66" s="256"/>
      <c r="WTC66" s="251"/>
      <c r="WTD66" s="251"/>
      <c r="WTE66" s="251"/>
      <c r="WTF66" s="251"/>
      <c r="WTG66" s="251"/>
      <c r="WTH66" s="251"/>
      <c r="WTI66" s="252"/>
      <c r="WTJ66" s="253"/>
      <c r="WTO66" s="254"/>
      <c r="WTR66" s="252"/>
      <c r="WTS66" s="252"/>
      <c r="WTT66" s="252"/>
      <c r="WTU66" s="252"/>
      <c r="WTV66" s="253"/>
      <c r="WTW66" s="253"/>
      <c r="WTX66" s="255"/>
      <c r="WTY66" s="255"/>
      <c r="WTZ66" s="256"/>
      <c r="WUC66" s="251"/>
      <c r="WUD66" s="251"/>
      <c r="WUE66" s="251"/>
      <c r="WUF66" s="251"/>
      <c r="WUG66" s="251"/>
      <c r="WUH66" s="251"/>
      <c r="WUI66" s="252"/>
      <c r="WUJ66" s="253"/>
      <c r="WUO66" s="254"/>
      <c r="WUR66" s="252"/>
      <c r="WUS66" s="252"/>
      <c r="WUT66" s="252"/>
      <c r="WUU66" s="252"/>
      <c r="WUV66" s="253"/>
      <c r="WUW66" s="253"/>
      <c r="WUX66" s="255"/>
      <c r="WUY66" s="255"/>
      <c r="WUZ66" s="256"/>
      <c r="WVC66" s="251"/>
      <c r="WVD66" s="251"/>
      <c r="WVE66" s="251"/>
      <c r="WVF66" s="251"/>
      <c r="WVG66" s="251"/>
      <c r="WVH66" s="251"/>
      <c r="WVI66" s="252"/>
      <c r="WVJ66" s="253"/>
      <c r="WVO66" s="254"/>
      <c r="WVR66" s="252"/>
      <c r="WVS66" s="252"/>
      <c r="WVT66" s="252"/>
      <c r="WVU66" s="252"/>
      <c r="WVV66" s="253"/>
      <c r="WVW66" s="253"/>
      <c r="WVX66" s="255"/>
      <c r="WVY66" s="255"/>
      <c r="WVZ66" s="256"/>
      <c r="WWC66" s="251"/>
      <c r="WWD66" s="251"/>
      <c r="WWE66" s="251"/>
      <c r="WWF66" s="251"/>
      <c r="WWG66" s="251"/>
      <c r="WWH66" s="251"/>
      <c r="WWI66" s="252"/>
      <c r="WWJ66" s="253"/>
      <c r="WWO66" s="254"/>
      <c r="WWR66" s="252"/>
      <c r="WWS66" s="252"/>
      <c r="WWT66" s="252"/>
      <c r="WWU66" s="252"/>
      <c r="WWV66" s="253"/>
      <c r="WWW66" s="253"/>
      <c r="WWX66" s="255"/>
      <c r="WWY66" s="255"/>
      <c r="WWZ66" s="256"/>
      <c r="WXC66" s="251"/>
      <c r="WXD66" s="251"/>
      <c r="WXE66" s="251"/>
      <c r="WXF66" s="251"/>
      <c r="WXG66" s="251"/>
      <c r="WXH66" s="251"/>
      <c r="WXI66" s="252"/>
      <c r="WXJ66" s="253"/>
      <c r="WXO66" s="254"/>
      <c r="WXR66" s="252"/>
      <c r="WXS66" s="252"/>
      <c r="WXT66" s="252"/>
      <c r="WXU66" s="252"/>
      <c r="WXV66" s="253"/>
      <c r="WXW66" s="253"/>
      <c r="WXX66" s="255"/>
      <c r="WXY66" s="255"/>
      <c r="WXZ66" s="256"/>
      <c r="WYC66" s="251"/>
      <c r="WYD66" s="251"/>
      <c r="WYE66" s="251"/>
      <c r="WYF66" s="251"/>
      <c r="WYG66" s="251"/>
      <c r="WYH66" s="251"/>
      <c r="WYI66" s="252"/>
      <c r="WYJ66" s="253"/>
      <c r="WYO66" s="254"/>
      <c r="WYR66" s="252"/>
      <c r="WYS66" s="252"/>
      <c r="WYT66" s="252"/>
      <c r="WYU66" s="252"/>
      <c r="WYV66" s="253"/>
      <c r="WYW66" s="253"/>
      <c r="WYX66" s="255"/>
      <c r="WYY66" s="255"/>
      <c r="WYZ66" s="256"/>
      <c r="WZC66" s="251"/>
      <c r="WZD66" s="251"/>
      <c r="WZE66" s="251"/>
      <c r="WZF66" s="251"/>
      <c r="WZG66" s="251"/>
      <c r="WZH66" s="251"/>
      <c r="WZI66" s="252"/>
      <c r="WZJ66" s="253"/>
      <c r="WZO66" s="254"/>
      <c r="WZR66" s="252"/>
      <c r="WZS66" s="252"/>
      <c r="WZT66" s="252"/>
      <c r="WZU66" s="252"/>
      <c r="WZV66" s="253"/>
      <c r="WZW66" s="253"/>
      <c r="WZX66" s="255"/>
      <c r="WZY66" s="255"/>
      <c r="WZZ66" s="256"/>
      <c r="XAC66" s="251"/>
      <c r="XAD66" s="251"/>
      <c r="XAE66" s="251"/>
      <c r="XAF66" s="251"/>
      <c r="XAG66" s="251"/>
      <c r="XAH66" s="251"/>
      <c r="XAI66" s="252"/>
      <c r="XAJ66" s="253"/>
      <c r="XAO66" s="254"/>
      <c r="XAR66" s="252"/>
      <c r="XAS66" s="252"/>
      <c r="XAT66" s="252"/>
      <c r="XAU66" s="252"/>
      <c r="XAV66" s="253"/>
      <c r="XAW66" s="253"/>
      <c r="XAX66" s="255"/>
      <c r="XAY66" s="255"/>
      <c r="XAZ66" s="256"/>
      <c r="XBC66" s="251"/>
      <c r="XBD66" s="251"/>
      <c r="XBE66" s="251"/>
      <c r="XBF66" s="251"/>
      <c r="XBG66" s="251"/>
      <c r="XBH66" s="251"/>
      <c r="XBI66" s="252"/>
      <c r="XBJ66" s="253"/>
      <c r="XBO66" s="254"/>
      <c r="XBR66" s="252"/>
      <c r="XBS66" s="252"/>
      <c r="XBT66" s="252"/>
      <c r="XBU66" s="252"/>
      <c r="XBV66" s="253"/>
      <c r="XBW66" s="253"/>
      <c r="XBX66" s="255"/>
      <c r="XBY66" s="255"/>
      <c r="XBZ66" s="256"/>
      <c r="XCC66" s="251"/>
      <c r="XCD66" s="251"/>
      <c r="XCE66" s="251"/>
      <c r="XCF66" s="251"/>
      <c r="XCG66" s="251"/>
      <c r="XCH66" s="251"/>
      <c r="XCI66" s="252"/>
      <c r="XCJ66" s="253"/>
      <c r="XCO66" s="254"/>
      <c r="XCR66" s="252"/>
      <c r="XCS66" s="252"/>
      <c r="XCT66" s="252"/>
      <c r="XCU66" s="252"/>
      <c r="XCV66" s="253"/>
      <c r="XCW66" s="253"/>
      <c r="XCX66" s="255"/>
      <c r="XCY66" s="255"/>
      <c r="XCZ66" s="256"/>
      <c r="XDC66" s="251"/>
      <c r="XDD66" s="251"/>
      <c r="XDE66" s="251"/>
      <c r="XDF66" s="251"/>
      <c r="XDG66" s="251"/>
      <c r="XDH66" s="251"/>
      <c r="XDI66" s="252"/>
      <c r="XDJ66" s="253"/>
      <c r="XDO66" s="254"/>
      <c r="XDR66" s="252"/>
      <c r="XDS66" s="252"/>
      <c r="XDT66" s="252"/>
      <c r="XDU66" s="252"/>
      <c r="XDV66" s="253"/>
      <c r="XDW66" s="253"/>
      <c r="XDX66" s="255"/>
      <c r="XDY66" s="255"/>
      <c r="XDZ66" s="256"/>
      <c r="XEC66" s="251"/>
      <c r="XED66" s="251"/>
      <c r="XEE66" s="251"/>
      <c r="XEF66" s="251"/>
      <c r="XEG66" s="251"/>
      <c r="XEH66" s="251"/>
      <c r="XEI66" s="252"/>
      <c r="XEJ66" s="253"/>
      <c r="XEO66" s="254"/>
      <c r="XER66" s="252"/>
      <c r="XES66" s="252"/>
      <c r="XET66" s="252"/>
      <c r="XEU66" s="252"/>
      <c r="XEV66" s="253"/>
      <c r="XEW66" s="253"/>
      <c r="XEX66" s="255"/>
      <c r="XEY66" s="255"/>
      <c r="XEZ66" s="256"/>
      <c r="XFC66" s="251"/>
      <c r="XFD66" s="251"/>
    </row>
    <row r="68" spans="1:1024 1029:4092 4097:8190 8193:9214 9219:12287 12290:13312 13315:14336 14341:16384" ht="15" thickBot="1" x14ac:dyDescent="0.2"/>
    <row r="69" spans="1:1024 1029:4092 4097:8190 8193:9214 9219:12287 12290:13312 13315:14336 14341:16384" x14ac:dyDescent="0.15">
      <c r="A69" s="257" t="s">
        <v>201</v>
      </c>
      <c r="B69" s="258"/>
      <c r="C69" s="258"/>
      <c r="D69" s="260"/>
      <c r="E69" s="260"/>
      <c r="F69" s="260"/>
      <c r="G69" s="261"/>
      <c r="H69" s="261"/>
      <c r="I69" s="258"/>
      <c r="J69" s="258"/>
      <c r="K69" s="258"/>
      <c r="L69" s="258"/>
      <c r="M69" s="258"/>
      <c r="N69" s="258"/>
      <c r="O69" s="258"/>
      <c r="P69" s="258"/>
      <c r="Q69" s="258"/>
      <c r="R69" s="258"/>
      <c r="S69" s="258"/>
      <c r="T69" s="258"/>
      <c r="U69" s="258"/>
      <c r="V69" s="258"/>
      <c r="W69" s="258"/>
      <c r="X69" s="258"/>
      <c r="Y69" s="258"/>
      <c r="Z69" s="259"/>
    </row>
    <row r="70" spans="1:1024 1029:4092 4097:8190 8193:9214 9219:12287 12290:13312 13315:14336 14341:16384" ht="75" x14ac:dyDescent="0.15">
      <c r="A70" s="262" t="s">
        <v>184</v>
      </c>
      <c r="B70" s="263" t="s">
        <v>222</v>
      </c>
      <c r="C70" s="264" t="s">
        <v>211</v>
      </c>
      <c r="D70" s="264" t="s">
        <v>113</v>
      </c>
      <c r="E70" s="264" t="s">
        <v>232</v>
      </c>
      <c r="F70" s="264" t="s">
        <v>235</v>
      </c>
      <c r="G70" s="264" t="s">
        <v>234</v>
      </c>
      <c r="H70" s="265" t="s">
        <v>206</v>
      </c>
      <c r="I70" s="265" t="s">
        <v>224</v>
      </c>
      <c r="J70" s="290" t="s">
        <v>571</v>
      </c>
      <c r="K70" s="267" t="s">
        <v>215</v>
      </c>
      <c r="L70" s="267" t="s">
        <v>189</v>
      </c>
      <c r="M70" s="267" t="s">
        <v>127</v>
      </c>
      <c r="N70" s="267" t="s">
        <v>209</v>
      </c>
      <c r="O70" s="268" t="s">
        <v>233</v>
      </c>
      <c r="P70" s="269" t="s">
        <v>572</v>
      </c>
      <c r="Q70" s="269" t="s">
        <v>573</v>
      </c>
      <c r="R70" s="270" t="s">
        <v>190</v>
      </c>
      <c r="S70" s="270" t="s">
        <v>148</v>
      </c>
      <c r="T70" s="270" t="s">
        <v>118</v>
      </c>
      <c r="U70" s="270" t="s">
        <v>161</v>
      </c>
      <c r="V70" s="268" t="s">
        <v>199</v>
      </c>
      <c r="W70" s="268" t="s">
        <v>210</v>
      </c>
      <c r="X70" s="273" t="s">
        <v>149</v>
      </c>
      <c r="Y70" s="267" t="s">
        <v>150</v>
      </c>
      <c r="Z70" s="272" t="s">
        <v>56</v>
      </c>
    </row>
    <row r="71" spans="1:1024 1029:4092 4097:8190 8193:9214 9219:12287 12290:13312 13315:14336 14341:16384" x14ac:dyDescent="0.15">
      <c r="A71" s="201" t="str">
        <f>'Tariffs July 2020'!K55</f>
        <v>AGL</v>
      </c>
      <c r="B71" s="202" t="str">
        <f>'Tariffs July 2020'!L55</f>
        <v>Solar Savers</v>
      </c>
      <c r="C71" s="203">
        <f>IF('Tariffs July 2020'!BP55=0,91*'Tariffs July 2020'!M55/100,(91*'Tariffs July 2020'!M55/100)+'Tariffs July 2020'!BP55/4)</f>
        <v>90.999999999999986</v>
      </c>
      <c r="D71" s="203">
        <f>IF('Tariffs July 2020'!O55="",$K$5*'Tariffs July 2020'!N55/100,IF($K$5&gt;='Tariffs July 2020'!P55,('Tariffs July 2020'!P55*'Tariffs July 2020'!N55/100),($K$5*'Tariffs July 2020'!N55/100)))</f>
        <v>177.11880316363633</v>
      </c>
      <c r="E71" s="203">
        <f>IF('Tariffs July 2020'!T55&gt;0,IF(($K$5&lt;'Tariffs July 2020'!T55),(0),($K$5-'Tariffs July 2020'!T55)*'Tariffs July 2020'!U55/100),IF(AND('Tariffs July 2020'!R55&gt;0,'Tariffs July 2020'!T55=""),IF(($K$5&lt;'Tariffs July 2020'!R55),(0),($K$5-'Tariffs July 2020'!R55)*'Tariffs July 2020'!S55/100),IF(AND('Tariffs July 2020'!P55&gt;0,'Tariffs July 2020'!R55=""),IF(($K$5&lt;'Tariffs July 2020'!P55),(0),($K$5-'Tariffs July 2020'!P55)*'Tariffs July 2020'!Q55/100),0)))</f>
        <v>0</v>
      </c>
      <c r="F71" s="203">
        <f>($L$5)*'Tariffs July 2020'!AE55/100</f>
        <v>25.397233363636364</v>
      </c>
      <c r="G71" s="203">
        <f t="shared" ref="G71:G86" si="233">SUM(C71:F71)</f>
        <v>293.51603652727266</v>
      </c>
      <c r="H71" s="203">
        <f t="shared" ref="H71:H86" si="234">(G71-C71)*4</f>
        <v>810.06414610909064</v>
      </c>
      <c r="I71" s="247">
        <f>G71*4</f>
        <v>1174.0641461090906</v>
      </c>
      <c r="J71" s="204">
        <f>I71*1.1</f>
        <v>1291.4705607199999</v>
      </c>
      <c r="K71" s="202">
        <f>'Tariffs July 2020'!AZ55</f>
        <v>0</v>
      </c>
      <c r="L71" s="202">
        <f>'Tariffs July 2020'!BA55</f>
        <v>0</v>
      </c>
      <c r="M71" s="202">
        <f>'Tariffs July 2020'!BB55</f>
        <v>0</v>
      </c>
      <c r="N71" s="202">
        <f>'Tariffs July 2020'!BC55</f>
        <v>0</v>
      </c>
      <c r="O71" s="205">
        <f>($F$6*'Tariffs July 2020'!AT55/100)*4</f>
        <v>472.78224</v>
      </c>
      <c r="P71" s="206" t="str">
        <f>IF(SUM(K71:N71)=0,"No discount",IF(K71&gt;0,"Guaranteed off bill",IF(L71&gt;0,"Guaranteed off usage",IF(M71&gt;0,"Pay-on-time off bill","Pay-on-time off usage"))))</f>
        <v>No discount</v>
      </c>
      <c r="Q71" s="206" t="str">
        <f t="shared" ref="Q71:Q86" si="235">IF(OR(A71="Origin Energy",A71="Red Energy",A71="Powershop"),"Inclusive","Exclusive")</f>
        <v>Exclusive</v>
      </c>
      <c r="R71" s="293">
        <f>IF(AND(P71="Guaranteed off bill",Q71="Inclusive"),((I71*1.1)-((I71*1.1)*K71/100))/1.1,IF(AND(P71="Guaranteed off usage",Q71="Inclusive"),((I71*1.1)-((H71*1.1)*L71/100))/1.1,IF(AND(P71="Guaranteed off bill",Q71="Exclusive"),I71-(I71*K71/100),IF(AND(P71="Guaranteed off usage",Q71="Exclusive"),I71-(H71*L71/100),IF(Q71="Inclusive",((I71*1.1))/1.1,I71)))))</f>
        <v>1174.0641461090906</v>
      </c>
      <c r="S71" s="247">
        <f>IF(AND(P71="Pay-on-time off bill",Q71="Inclusive"),((R71*1.1)-((R71*1.1)*M71/100))/1.1,IF(AND(P71="Pay-on-time off usage",Q71="Inclusive"),((R71*1.1)-((H71*1.1)*N71/100))/1.1,IF(AND(P71="Pay-on-time off bill",Q71="Exclusive"),R71-(R71*M71/100),IF(AND(P71="Pay-on-time off usage",Q71="Exclusive"),R71-(H71*N71/100),IF(Q71="Inclusive",((R71*1.1))/1.1,R71)))))</f>
        <v>1174.0641461090906</v>
      </c>
      <c r="T71" s="247">
        <f t="shared" ref="T71:T86" si="236">R71-O71</f>
        <v>701.28190610909064</v>
      </c>
      <c r="U71" s="247">
        <f t="shared" ref="U71:U86" si="237">S71-O71</f>
        <v>701.28190610909064</v>
      </c>
      <c r="V71" s="292">
        <f t="shared" ref="V71:W85" si="238">T71*1.1</f>
        <v>771.41009671999973</v>
      </c>
      <c r="W71" s="292">
        <f t="shared" si="238"/>
        <v>771.41009671999973</v>
      </c>
      <c r="X71" s="207">
        <f>'Tariffs July 2020'!BL55</f>
        <v>0</v>
      </c>
      <c r="Y71" s="207" t="str">
        <f>'Tariffs July 2020'!BM55</f>
        <v>n</v>
      </c>
      <c r="Z71" s="208">
        <f>'Tariffs July 2020'!G55</f>
        <v>42564</v>
      </c>
    </row>
    <row r="72" spans="1:1024 1029:4092 4097:8190 8193:9214 9219:12287 12290:13312 13315:14336 14341:16384" x14ac:dyDescent="0.15">
      <c r="A72" s="201" t="str">
        <f>'Tariffs July 2020'!K56</f>
        <v>Click Energy</v>
      </c>
      <c r="B72" s="202" t="str">
        <f>'Tariffs July 2020'!L56</f>
        <v>Flora Solar</v>
      </c>
      <c r="C72" s="203">
        <f>IF('Tariffs July 2020'!BP56=0,91*'Tariffs July 2020'!M56/100,(91*'Tariffs July 2020'!M56/100)+'Tariffs July 2020'!BP56/4)</f>
        <v>97.460999999999999</v>
      </c>
      <c r="D72" s="203">
        <f>IF('Tariffs July 2020'!O56="",$K$5*'Tariffs July 2020'!N56/100,IF($K$5&gt;='Tariffs July 2020'!P56,('Tariffs July 2020'!P56*'Tariffs July 2020'!N56/100),($K$5*'Tariffs July 2020'!N56/100)))</f>
        <v>161.72617139999997</v>
      </c>
      <c r="E72" s="203">
        <f>IF('Tariffs July 2020'!T56&gt;0,IF(($K$5&lt;'Tariffs July 2020'!T56),(0),($K$5-'Tariffs July 2020'!T56)*'Tariffs July 2020'!U56/100),IF(AND('Tariffs July 2020'!R56&gt;0,'Tariffs July 2020'!T56=""),IF(($K$5&lt;'Tariffs July 2020'!R56),(0),($K$5-'Tariffs July 2020'!R56)*'Tariffs July 2020'!S56/100),IF(AND('Tariffs July 2020'!P56&gt;0,'Tariffs July 2020'!R56=""),IF(($K$5&lt;'Tariffs July 2020'!P56),(0),($K$5-'Tariffs July 2020'!P56)*'Tariffs July 2020'!Q56/100),0)))</f>
        <v>0</v>
      </c>
      <c r="F72" s="203">
        <f>($L$5)*'Tariffs July 2020'!AE56/100</f>
        <v>22.498172672727275</v>
      </c>
      <c r="G72" s="203">
        <f t="shared" si="233"/>
        <v>281.68534407272722</v>
      </c>
      <c r="H72" s="203">
        <f t="shared" si="234"/>
        <v>736.89737629090882</v>
      </c>
      <c r="I72" s="247">
        <f t="shared" ref="I72:I83" si="239">G72*4</f>
        <v>1126.7413762909089</v>
      </c>
      <c r="J72" s="204">
        <f t="shared" ref="J72:J86" si="240">I72*1.1</f>
        <v>1239.41551392</v>
      </c>
      <c r="K72" s="202">
        <f>'Tariffs July 2020'!AZ56</f>
        <v>0</v>
      </c>
      <c r="L72" s="202">
        <f>'Tariffs July 2020'!BA56</f>
        <v>0</v>
      </c>
      <c r="M72" s="202">
        <f>'Tariffs July 2020'!BB56</f>
        <v>0</v>
      </c>
      <c r="N72" s="202">
        <f>'Tariffs July 2020'!BC56</f>
        <v>0</v>
      </c>
      <c r="O72" s="205">
        <f>($F$6*'Tariffs July 2020'!AT56/100)*4</f>
        <v>333.72864000000004</v>
      </c>
      <c r="P72" s="206" t="str">
        <f t="shared" ref="P72:P83" si="241">IF(SUM(K72:N72)=0,"No discount",IF(K72&gt;0,"Guaranteed off bill",IF(L72&gt;0,"Guaranteed off usage",IF(M72&gt;0,"Pay-on-time off bill","Pay-on-time off usage"))))</f>
        <v>No discount</v>
      </c>
      <c r="Q72" s="206" t="str">
        <f t="shared" si="235"/>
        <v>Exclusive</v>
      </c>
      <c r="R72" s="293">
        <f t="shared" ref="R72:R86" si="242">IF(AND(P72="Guaranteed off bill",Q72="Inclusive"),((I72*1.1)-((I72*1.1)*K72/100))/1.1,IF(AND(P72="Guaranteed off usage",Q72="Inclusive"),((I72*1.1)-((H72*1.1)*L72/100))/1.1,IF(AND(P72="Guaranteed off bill",Q72="Exclusive"),I72-(I72*K72/100),IF(AND(P72="Guaranteed off usage",Q72="Exclusive"),I72-(H72*L72/100),IF(Q72="Inclusive",((I72*1.1))/1.1,I72)))))</f>
        <v>1126.7413762909089</v>
      </c>
      <c r="S72" s="247">
        <f t="shared" ref="S72:S86" si="243">IF(AND(P72="Pay-on-time off bill",Q72="Inclusive"),((R72*1.1)-((R72*1.1)*M72/100))/1.1,IF(AND(P72="Pay-on-time off usage",Q72="Inclusive"),((R72*1.1)-((H72*1.1)*N72/100))/1.1,IF(AND(P72="Pay-on-time off bill",Q72="Exclusive"),R72-(R72*M72/100),IF(AND(P72="Pay-on-time off usage",Q72="Exclusive"),R72-(H72*N72/100),IF(Q72="Inclusive",((R72*1.1))/1.1,R72)))))</f>
        <v>1126.7413762909089</v>
      </c>
      <c r="T72" s="247">
        <f t="shared" si="236"/>
        <v>793.01273629090883</v>
      </c>
      <c r="U72" s="247">
        <f t="shared" si="237"/>
        <v>793.01273629090883</v>
      </c>
      <c r="V72" s="292">
        <f t="shared" si="238"/>
        <v>872.31400991999976</v>
      </c>
      <c r="W72" s="292">
        <f t="shared" si="238"/>
        <v>872.31400991999976</v>
      </c>
      <c r="X72" s="207">
        <f>'Tariffs July 2020'!BL56</f>
        <v>0</v>
      </c>
      <c r="Y72" s="207" t="str">
        <f>'Tariffs July 2020'!BM56</f>
        <v>n</v>
      </c>
      <c r="Z72" s="208">
        <f>'Tariffs July 2020'!G56</f>
        <v>42551</v>
      </c>
    </row>
    <row r="73" spans="1:1024 1029:4092 4097:8190 8193:9214 9219:12287 12290:13312 13315:14336 14341:16384" x14ac:dyDescent="0.15">
      <c r="A73" s="201" t="str">
        <f>'Tariffs July 2020'!K57</f>
        <v>Diamond Energy</v>
      </c>
      <c r="B73" s="202" t="str">
        <f>'Tariffs July 2020'!L57</f>
        <v>Renewable Saver POT</v>
      </c>
      <c r="C73" s="203">
        <f>IF('Tariffs July 2020'!BP57=0,91*'Tariffs July 2020'!M57/100,(91*'Tariffs July 2020'!M57/100)+'Tariffs July 2020'!BP57/4)</f>
        <v>90.363</v>
      </c>
      <c r="D73" s="203">
        <f>IF('Tariffs July 2020'!O57="",$K$5*'Tariffs July 2020'!N57/100,IF($K$5&gt;='Tariffs July 2020'!P57,('Tariffs July 2020'!P57*'Tariffs July 2020'!N57/100),($K$5*'Tariffs July 2020'!N57/100)))</f>
        <v>169.73310092727269</v>
      </c>
      <c r="E73" s="203">
        <f>IF('Tariffs July 2020'!T57&gt;0,IF(($K$5&lt;'Tariffs July 2020'!T57),(0),($K$5-'Tariffs July 2020'!T57)*'Tariffs July 2020'!U57/100),IF(AND('Tariffs July 2020'!R57&gt;0,'Tariffs July 2020'!T57=""),IF(($K$5&lt;'Tariffs July 2020'!R57),(0),($K$5-'Tariffs July 2020'!R57)*'Tariffs July 2020'!S57/100),IF(AND('Tariffs July 2020'!P57&gt;0,'Tariffs July 2020'!R57=""),IF(($K$5&lt;'Tariffs July 2020'!P57),(0),($K$5-'Tariffs July 2020'!P57)*'Tariffs July 2020'!Q57/100),0)))</f>
        <v>0</v>
      </c>
      <c r="F73" s="203">
        <f>($L$5)*'Tariffs July 2020'!AE57/100</f>
        <v>24.057331363636361</v>
      </c>
      <c r="G73" s="203">
        <f t="shared" si="233"/>
        <v>284.15343229090905</v>
      </c>
      <c r="H73" s="203">
        <f t="shared" si="234"/>
        <v>775.16172916363621</v>
      </c>
      <c r="I73" s="247">
        <f t="shared" si="239"/>
        <v>1136.6137291636362</v>
      </c>
      <c r="J73" s="204">
        <f t="shared" si="240"/>
        <v>1250.2751020799999</v>
      </c>
      <c r="K73" s="202">
        <f>'Tariffs July 2020'!AZ57</f>
        <v>0</v>
      </c>
      <c r="L73" s="202">
        <f>'Tariffs July 2020'!BA57</f>
        <v>0</v>
      </c>
      <c r="M73" s="202">
        <f>'Tariffs July 2020'!BB57</f>
        <v>7</v>
      </c>
      <c r="N73" s="202">
        <f>'Tariffs July 2020'!BC57</f>
        <v>0</v>
      </c>
      <c r="O73" s="205">
        <f>($F$6*'Tariffs July 2020'!AT57/100)*4</f>
        <v>333.72864000000004</v>
      </c>
      <c r="P73" s="206" t="str">
        <f t="shared" si="241"/>
        <v>Pay-on-time off bill</v>
      </c>
      <c r="Q73" s="206" t="str">
        <f t="shared" si="235"/>
        <v>Exclusive</v>
      </c>
      <c r="R73" s="293">
        <f t="shared" si="242"/>
        <v>1136.6137291636362</v>
      </c>
      <c r="S73" s="247">
        <f t="shared" si="243"/>
        <v>1057.0507681221816</v>
      </c>
      <c r="T73" s="247">
        <f t="shared" si="236"/>
        <v>802.88508916363617</v>
      </c>
      <c r="U73" s="247">
        <f t="shared" si="237"/>
        <v>723.32212812218154</v>
      </c>
      <c r="V73" s="292">
        <f t="shared" si="238"/>
        <v>883.17359807999981</v>
      </c>
      <c r="W73" s="292">
        <f t="shared" si="238"/>
        <v>795.65434093439978</v>
      </c>
      <c r="X73" s="207">
        <f>'Tariffs July 2020'!BL57</f>
        <v>0</v>
      </c>
      <c r="Y73" s="207" t="str">
        <f>'Tariffs July 2020'!BM57</f>
        <v>n</v>
      </c>
      <c r="Z73" s="208">
        <f>'Tariffs July 2020'!G57</f>
        <v>42494</v>
      </c>
    </row>
    <row r="74" spans="1:1024 1029:4092 4097:8190 8193:9214 9219:12287 12290:13312 13315:14336 14341:16384" x14ac:dyDescent="0.15">
      <c r="A74" s="201" t="str">
        <f>'Tariffs July 2020'!K58</f>
        <v>Dodo Power &amp; Gas</v>
      </c>
      <c r="B74" s="202" t="str">
        <f>'Tariffs July 2020'!L58</f>
        <v>Market offer</v>
      </c>
      <c r="C74" s="203">
        <f>IF('Tariffs July 2020'!BP58=0,91*'Tariffs July 2020'!M58/100,(91*'Tariffs July 2020'!M58/100)+'Tariffs July 2020'!BP58/4)</f>
        <v>100.10827272727272</v>
      </c>
      <c r="D74" s="203">
        <f>IF('Tariffs July 2020'!O58="",$K$5*'Tariffs July 2020'!N58/100,IF($K$5&gt;='Tariffs July 2020'!P58,('Tariffs July 2020'!P58*'Tariffs July 2020'!N58/100),($K$5*'Tariffs July 2020'!N58/100)))</f>
        <v>157.99880765454543</v>
      </c>
      <c r="E74" s="203">
        <f>IF('Tariffs July 2020'!T58&gt;0,IF(($K$5&lt;'Tariffs July 2020'!T58),(0),($K$5-'Tariffs July 2020'!T58)*'Tariffs July 2020'!U58/100),IF(AND('Tariffs July 2020'!R58&gt;0,'Tariffs July 2020'!T58=""),IF(($K$5&lt;'Tariffs July 2020'!R58),(0),($K$5-'Tariffs July 2020'!R58)*'Tariffs July 2020'!S58/100),IF(AND('Tariffs July 2020'!P58&gt;0,'Tariffs July 2020'!R58=""),IF(($K$5&lt;'Tariffs July 2020'!P58),(0),($K$5-'Tariffs July 2020'!P58)*'Tariffs July 2020'!Q58/100),0)))</f>
        <v>0</v>
      </c>
      <c r="F74" s="203">
        <f>($L$5)*'Tariffs July 2020'!AE58/100</f>
        <v>21.109546963636362</v>
      </c>
      <c r="G74" s="203">
        <f t="shared" si="233"/>
        <v>279.21662734545453</v>
      </c>
      <c r="H74" s="203">
        <f t="shared" si="234"/>
        <v>716.43341847272723</v>
      </c>
      <c r="I74" s="247">
        <f t="shared" si="239"/>
        <v>1116.8665093818181</v>
      </c>
      <c r="J74" s="204">
        <f t="shared" si="240"/>
        <v>1228.55316032</v>
      </c>
      <c r="K74" s="202">
        <f>'Tariffs July 2020'!AZ58</f>
        <v>0</v>
      </c>
      <c r="L74" s="202">
        <f>'Tariffs July 2020'!BA58</f>
        <v>0</v>
      </c>
      <c r="M74" s="202">
        <f>'Tariffs July 2020'!BB58</f>
        <v>0</v>
      </c>
      <c r="N74" s="202">
        <f>'Tariffs July 2020'!BC58</f>
        <v>0</v>
      </c>
      <c r="O74" s="205">
        <f>($F$6*'Tariffs July 2020'!AT58/100)*4</f>
        <v>236.39112</v>
      </c>
      <c r="P74" s="206" t="str">
        <f t="shared" si="241"/>
        <v>No discount</v>
      </c>
      <c r="Q74" s="206" t="str">
        <f t="shared" si="235"/>
        <v>Exclusive</v>
      </c>
      <c r="R74" s="293">
        <f t="shared" si="242"/>
        <v>1116.8665093818181</v>
      </c>
      <c r="S74" s="247">
        <f t="shared" si="243"/>
        <v>1116.8665093818181</v>
      </c>
      <c r="T74" s="247">
        <f t="shared" si="236"/>
        <v>880.4753893818181</v>
      </c>
      <c r="U74" s="247">
        <f t="shared" si="237"/>
        <v>880.4753893818181</v>
      </c>
      <c r="V74" s="292">
        <f t="shared" si="238"/>
        <v>968.52292832000001</v>
      </c>
      <c r="W74" s="292">
        <f t="shared" si="238"/>
        <v>968.52292832000001</v>
      </c>
      <c r="X74" s="207">
        <f>'Tariffs July 2020'!BL58</f>
        <v>0</v>
      </c>
      <c r="Y74" s="207" t="str">
        <f>'Tariffs July 2020'!BM58</f>
        <v>n</v>
      </c>
      <c r="Z74" s="208">
        <f>'Tariffs July 2020'!G58</f>
        <v>42551</v>
      </c>
    </row>
    <row r="75" spans="1:1024 1029:4092 4097:8190 8193:9214 9219:12287 12290:13312 13315:14336 14341:16384" x14ac:dyDescent="0.15">
      <c r="A75" s="201" t="str">
        <f>'Tariffs July 2020'!K59</f>
        <v>EnergyAustralia</v>
      </c>
      <c r="B75" s="202" t="str">
        <f>'Tariffs July 2020'!L59</f>
        <v>Total Plan Home</v>
      </c>
      <c r="C75" s="203">
        <f>IF('Tariffs July 2020'!BP59=0,91*'Tariffs July 2020'!M59/100,(91*'Tariffs July 2020'!M59/100)+'Tariffs July 2020'!BP59/4)</f>
        <v>84.629999999999981</v>
      </c>
      <c r="D75" s="203">
        <f>IF('Tariffs July 2020'!O59="",$K$5*'Tariffs July 2020'!N59/100,IF($K$5&gt;='Tariffs July 2020'!P59,('Tariffs July 2020'!P59*'Tariffs July 2020'!N59/100),($K$5*'Tariffs July 2020'!N59/100)))</f>
        <v>172.07995958181814</v>
      </c>
      <c r="E75" s="203">
        <f>IF('Tariffs July 2020'!T59&gt;0,IF(($K$5&lt;'Tariffs July 2020'!T59),(0),($K$5-'Tariffs July 2020'!T59)*'Tariffs July 2020'!U59/100),IF(AND('Tariffs July 2020'!R59&gt;0,'Tariffs July 2020'!T59=""),IF(($K$5&lt;'Tariffs July 2020'!R59),(0),($K$5-'Tariffs July 2020'!R59)*'Tariffs July 2020'!S59/100),IF(AND('Tariffs July 2020'!P59&gt;0,'Tariffs July 2020'!R59=""),IF(($K$5&lt;'Tariffs July 2020'!P59),(0),($K$5-'Tariffs July 2020'!P59)*'Tariffs July 2020'!Q59/100),0)))</f>
        <v>0</v>
      </c>
      <c r="F75" s="203">
        <f>($L$5)*'Tariffs July 2020'!AE59/100</f>
        <v>21.913488163636362</v>
      </c>
      <c r="G75" s="203">
        <f t="shared" si="233"/>
        <v>278.62344774545448</v>
      </c>
      <c r="H75" s="203">
        <f t="shared" si="234"/>
        <v>775.97379098181796</v>
      </c>
      <c r="I75" s="247">
        <f t="shared" si="239"/>
        <v>1114.4937909818179</v>
      </c>
      <c r="J75" s="204">
        <f t="shared" si="240"/>
        <v>1225.9431700799998</v>
      </c>
      <c r="K75" s="202">
        <f>'Tariffs July 2020'!AZ59</f>
        <v>14</v>
      </c>
      <c r="L75" s="202">
        <f>'Tariffs July 2020'!BA59</f>
        <v>0</v>
      </c>
      <c r="M75" s="202">
        <f>'Tariffs July 2020'!BB59</f>
        <v>0</v>
      </c>
      <c r="N75" s="202">
        <f>'Tariffs July 2020'!BC59</f>
        <v>0</v>
      </c>
      <c r="O75" s="205">
        <f>($F$6*'Tariffs July 2020'!AT59/100)*4</f>
        <v>319.82328000000001</v>
      </c>
      <c r="P75" s="206" t="str">
        <f t="shared" si="241"/>
        <v>Guaranteed off bill</v>
      </c>
      <c r="Q75" s="206" t="str">
        <f t="shared" si="235"/>
        <v>Exclusive</v>
      </c>
      <c r="R75" s="293">
        <f t="shared" si="242"/>
        <v>958.46466024436347</v>
      </c>
      <c r="S75" s="247">
        <f t="shared" si="243"/>
        <v>958.46466024436347</v>
      </c>
      <c r="T75" s="247">
        <f t="shared" si="236"/>
        <v>638.64138024436352</v>
      </c>
      <c r="U75" s="247">
        <f t="shared" si="237"/>
        <v>638.64138024436352</v>
      </c>
      <c r="V75" s="292">
        <f t="shared" si="238"/>
        <v>702.50551826879996</v>
      </c>
      <c r="W75" s="292">
        <f t="shared" si="238"/>
        <v>702.50551826879996</v>
      </c>
      <c r="X75" s="207">
        <f>'Tariffs July 2020'!BL59</f>
        <v>0</v>
      </c>
      <c r="Y75" s="207" t="str">
        <f>'Tariffs July 2020'!BM59</f>
        <v>n</v>
      </c>
      <c r="Z75" s="208">
        <f>'Tariffs July 2020'!G59</f>
        <v>42551</v>
      </c>
    </row>
    <row r="76" spans="1:1024 1029:4092 4097:8190 8193:9214 9219:12287 12290:13312 13315:14336 14341:16384" x14ac:dyDescent="0.15">
      <c r="A76" s="201" t="str">
        <f>'Tariffs July 2020'!K60</f>
        <v>Energy Locals</v>
      </c>
      <c r="B76" s="202" t="str">
        <f>'Tariffs July 2020'!L60</f>
        <v>Local Saver</v>
      </c>
      <c r="C76" s="203">
        <f>IF('Tariffs July 2020'!BP60=0,91*'Tariffs July 2020'!M60/100,(91*'Tariffs July 2020'!M60/100)+'Tariffs July 2020'!BP60/4)</f>
        <v>104</v>
      </c>
      <c r="D76" s="203">
        <f>IF('Tariffs July 2020'!O60="",$K$5*'Tariffs July 2020'!N60/100,IF($K$5&gt;='Tariffs July 2020'!P60,('Tariffs July 2020'!P60*'Tariffs July 2020'!N60/100),($K$5*'Tariffs July 2020'!N60/100)))</f>
        <v>165.66061090909091</v>
      </c>
      <c r="E76" s="203">
        <f>IF('Tariffs July 2020'!T60&gt;0,IF(($K$5&lt;'Tariffs July 2020'!T60),(0),($K$5-'Tariffs July 2020'!T60)*'Tariffs July 2020'!U60/100),IF(AND('Tariffs July 2020'!R60&gt;0,'Tariffs July 2020'!T60=""),IF(($K$5&lt;'Tariffs July 2020'!R60),(0),($K$5-'Tariffs July 2020'!R60)*'Tariffs July 2020'!S60/100),IF(AND('Tariffs July 2020'!P60&gt;0,'Tariffs July 2020'!R60=""),IF(($K$5&lt;'Tariffs July 2020'!P60),(0),($K$5-'Tariffs July 2020'!P60)*'Tariffs July 2020'!Q60/100),0)))</f>
        <v>0</v>
      </c>
      <c r="F76" s="203">
        <f>($L$5)*'Tariffs July 2020'!AE60/100</f>
        <v>26.188993636363634</v>
      </c>
      <c r="G76" s="203">
        <f t="shared" si="233"/>
        <v>295.84960454545455</v>
      </c>
      <c r="H76" s="203">
        <f t="shared" si="234"/>
        <v>767.39841818181822</v>
      </c>
      <c r="I76" s="247">
        <f t="shared" si="239"/>
        <v>1183.3984181818182</v>
      </c>
      <c r="J76" s="204">
        <f t="shared" si="240"/>
        <v>1301.7382600000001</v>
      </c>
      <c r="K76" s="202">
        <f>'Tariffs July 2020'!AZ60</f>
        <v>0</v>
      </c>
      <c r="L76" s="202">
        <f>'Tariffs July 2020'!BA60</f>
        <v>0</v>
      </c>
      <c r="M76" s="202">
        <f>'Tariffs July 2020'!BB60</f>
        <v>0</v>
      </c>
      <c r="N76" s="202">
        <f>'Tariffs July 2020'!BC60</f>
        <v>0</v>
      </c>
      <c r="O76" s="205">
        <f>($F$6*'Tariffs July 2020'!AT60/100)*4</f>
        <v>444.97152</v>
      </c>
      <c r="P76" s="206" t="str">
        <f t="shared" si="241"/>
        <v>No discount</v>
      </c>
      <c r="Q76" s="206" t="str">
        <f t="shared" si="235"/>
        <v>Exclusive</v>
      </c>
      <c r="R76" s="293">
        <f t="shared" si="242"/>
        <v>1183.3984181818182</v>
      </c>
      <c r="S76" s="247">
        <f t="shared" si="243"/>
        <v>1183.3984181818182</v>
      </c>
      <c r="T76" s="247">
        <f t="shared" si="236"/>
        <v>738.42689818181816</v>
      </c>
      <c r="U76" s="247">
        <f t="shared" si="237"/>
        <v>738.42689818181816</v>
      </c>
      <c r="V76" s="292">
        <f t="shared" si="238"/>
        <v>812.269588</v>
      </c>
      <c r="W76" s="292">
        <f t="shared" si="238"/>
        <v>812.269588</v>
      </c>
      <c r="X76" s="207">
        <f>'Tariffs July 2020'!BL60</f>
        <v>0</v>
      </c>
      <c r="Y76" s="207" t="str">
        <f>'Tariffs July 2020'!BM60</f>
        <v>n</v>
      </c>
      <c r="Z76" s="208">
        <f>'Tariffs July 2020'!G60</f>
        <v>42475</v>
      </c>
    </row>
    <row r="77" spans="1:1024 1029:4092 4097:8190 8193:9214 9219:12287 12290:13312 13315:14336 14341:16384" x14ac:dyDescent="0.15">
      <c r="A77" s="201" t="str">
        <f>'Tariffs July 2020'!K61</f>
        <v>Origin Energy</v>
      </c>
      <c r="B77" s="202" t="str">
        <f>'Tariffs July 2020'!L61</f>
        <v>Solar Boost</v>
      </c>
      <c r="C77" s="203">
        <f>IF('Tariffs July 2020'!BP61=0,91*'Tariffs July 2020'!M61/100,(91*'Tariffs July 2020'!M61/100)+'Tariffs July 2020'!BP61/4)</f>
        <v>94.383545454545455</v>
      </c>
      <c r="D77" s="203">
        <f>IF('Tariffs July 2020'!O61="",$K$5*'Tariffs July 2020'!N61/100,IF($K$5&gt;='Tariffs July 2020'!P61,('Tariffs July 2020'!P61*'Tariffs July 2020'!N61/100),($K$5*'Tariffs July 2020'!N61/100)))</f>
        <v>165.24645938181817</v>
      </c>
      <c r="E77" s="203">
        <f>IF('Tariffs July 2020'!T61&gt;0,IF(($K$5&lt;'Tariffs July 2020'!T61),(0),($K$5-'Tariffs July 2020'!T61)*'Tariffs July 2020'!U61/100),IF(AND('Tariffs July 2020'!R61&gt;0,'Tariffs July 2020'!T61=""),IF(($K$5&lt;'Tariffs July 2020'!R61),(0),($K$5-'Tariffs July 2020'!R61)*'Tariffs July 2020'!S61/100),IF(AND('Tariffs July 2020'!P61&gt;0,'Tariffs July 2020'!R61=""),IF(($K$5&lt;'Tariffs July 2020'!P61),(0),($K$5-'Tariffs July 2020'!P61)*'Tariffs July 2020'!Q61/100),0)))</f>
        <v>0</v>
      </c>
      <c r="F77" s="203">
        <f>($L$5)*'Tariffs July 2020'!AE61/100</f>
        <v>21.950030945454547</v>
      </c>
      <c r="G77" s="203">
        <f t="shared" si="233"/>
        <v>281.5800357818182</v>
      </c>
      <c r="H77" s="203">
        <f t="shared" si="234"/>
        <v>748.78596130909091</v>
      </c>
      <c r="I77" s="247">
        <f t="shared" si="239"/>
        <v>1126.3201431272728</v>
      </c>
      <c r="J77" s="204">
        <f t="shared" si="240"/>
        <v>1238.9521574400001</v>
      </c>
      <c r="K77" s="202">
        <f>'Tariffs July 2020'!AZ61</f>
        <v>0</v>
      </c>
      <c r="L77" s="202">
        <f>'Tariffs July 2020'!BA61</f>
        <v>0</v>
      </c>
      <c r="M77" s="202">
        <f>'Tariffs July 2020'!BB61</f>
        <v>0</v>
      </c>
      <c r="N77" s="202">
        <f>'Tariffs July 2020'!BC61</f>
        <v>0</v>
      </c>
      <c r="O77" s="205">
        <f>($F$6*'Tariffs July 2020'!AT61/100)*4</f>
        <v>250.29648</v>
      </c>
      <c r="P77" s="206" t="str">
        <f t="shared" si="241"/>
        <v>No discount</v>
      </c>
      <c r="Q77" s="206" t="str">
        <f t="shared" si="235"/>
        <v>Inclusive</v>
      </c>
      <c r="R77" s="293">
        <f t="shared" si="242"/>
        <v>1126.3201431272728</v>
      </c>
      <c r="S77" s="247">
        <f t="shared" si="243"/>
        <v>1126.3201431272728</v>
      </c>
      <c r="T77" s="247">
        <f t="shared" si="236"/>
        <v>876.02366312727281</v>
      </c>
      <c r="U77" s="247">
        <f t="shared" si="237"/>
        <v>876.02366312727281</v>
      </c>
      <c r="V77" s="292">
        <f t="shared" si="238"/>
        <v>963.62602944000014</v>
      </c>
      <c r="W77" s="292">
        <f t="shared" si="238"/>
        <v>963.62602944000014</v>
      </c>
      <c r="X77" s="207">
        <f>'Tariffs July 2020'!BL61</f>
        <v>0</v>
      </c>
      <c r="Y77" s="207" t="str">
        <f>'Tariffs July 2020'!BM61</f>
        <v>n</v>
      </c>
      <c r="Z77" s="208">
        <f>'Tariffs July 2020'!G61</f>
        <v>42551</v>
      </c>
    </row>
    <row r="78" spans="1:1024 1029:4092 4097:8190 8193:9214 9219:12287 12290:13312 13315:14336 14341:16384" x14ac:dyDescent="0.15">
      <c r="A78" s="201" t="str">
        <f>'Tariffs July 2020'!K62</f>
        <v>Powerdirect</v>
      </c>
      <c r="B78" s="202" t="str">
        <f>'Tariffs July 2020'!L62</f>
        <v>Rate Saver</v>
      </c>
      <c r="C78" s="203">
        <f>IF('Tariffs July 2020'!BP62=0,91*'Tariffs July 2020'!M62/100,(91*'Tariffs July 2020'!M62/100)+'Tariffs July 2020'!BP62/4)</f>
        <v>83.579363636363638</v>
      </c>
      <c r="D78" s="203">
        <f>IF('Tariffs July 2020'!O62="",$K$5*'Tariffs July 2020'!N62/100,IF($K$5&gt;='Tariffs July 2020'!P62,('Tariffs July 2020'!P62*'Tariffs July 2020'!N62/100),($K$5*'Tariffs July 2020'!N62/100)))</f>
        <v>147.57599421818179</v>
      </c>
      <c r="E78" s="203">
        <f>IF('Tariffs July 2020'!T62&gt;0,IF(($K$5&lt;'Tariffs July 2020'!T62),(0),($K$5-'Tariffs July 2020'!T62)*'Tariffs July 2020'!U62/100),IF(AND('Tariffs July 2020'!R62&gt;0,'Tariffs July 2020'!T62=""),IF(($K$5&lt;'Tariffs July 2020'!R62),(0),($K$5-'Tariffs July 2020'!R62)*'Tariffs July 2020'!S62/100),IF(AND('Tariffs July 2020'!P62&gt;0,'Tariffs July 2020'!R62=""),IF(($K$5&lt;'Tariffs July 2020'!P62),(0),($K$5-'Tariffs July 2020'!P62)*'Tariffs July 2020'!Q62/100),0)))</f>
        <v>0</v>
      </c>
      <c r="F78" s="203">
        <f>($L$5)*'Tariffs July 2020'!AE62/100</f>
        <v>19.392036218181818</v>
      </c>
      <c r="G78" s="203">
        <f t="shared" si="233"/>
        <v>250.54739407272726</v>
      </c>
      <c r="H78" s="203">
        <f t="shared" si="234"/>
        <v>667.87212174545448</v>
      </c>
      <c r="I78" s="247">
        <f t="shared" si="239"/>
        <v>1002.189576290909</v>
      </c>
      <c r="J78" s="204">
        <f t="shared" si="240"/>
        <v>1102.4085339200001</v>
      </c>
      <c r="K78" s="202">
        <f>'Tariffs July 2020'!AZ62</f>
        <v>0</v>
      </c>
      <c r="L78" s="202">
        <f>'Tariffs July 2020'!BA62</f>
        <v>0</v>
      </c>
      <c r="M78" s="202">
        <f>'Tariffs July 2020'!BB62</f>
        <v>0</v>
      </c>
      <c r="N78" s="202">
        <f>'Tariffs July 2020'!BC62</f>
        <v>0</v>
      </c>
      <c r="O78" s="205">
        <f>($F$6*'Tariffs July 2020'!AT62/100)*4</f>
        <v>222.48576</v>
      </c>
      <c r="P78" s="206" t="str">
        <f t="shared" si="241"/>
        <v>No discount</v>
      </c>
      <c r="Q78" s="206" t="str">
        <f t="shared" si="235"/>
        <v>Exclusive</v>
      </c>
      <c r="R78" s="293">
        <f t="shared" si="242"/>
        <v>1002.189576290909</v>
      </c>
      <c r="S78" s="247">
        <f t="shared" si="243"/>
        <v>1002.189576290909</v>
      </c>
      <c r="T78" s="247">
        <f t="shared" si="236"/>
        <v>779.703816290909</v>
      </c>
      <c r="U78" s="247">
        <f t="shared" si="237"/>
        <v>779.703816290909</v>
      </c>
      <c r="V78" s="292">
        <f t="shared" si="238"/>
        <v>857.67419791999998</v>
      </c>
      <c r="W78" s="292">
        <f t="shared" si="238"/>
        <v>857.67419791999998</v>
      </c>
      <c r="X78" s="207">
        <f>'Tariffs July 2020'!BL62</f>
        <v>0</v>
      </c>
      <c r="Y78" s="207" t="str">
        <f>'Tariffs July 2020'!BM62</f>
        <v>n</v>
      </c>
      <c r="Z78" s="208">
        <f>'Tariffs July 2020'!G62</f>
        <v>42564</v>
      </c>
    </row>
    <row r="79" spans="1:1024 1029:4092 4097:8190 8193:9214 9219:12287 12290:13312 13315:14336 14341:16384" x14ac:dyDescent="0.15">
      <c r="A79" s="201" t="str">
        <f>'Tariffs July 2020'!K63</f>
        <v>Simply Energy</v>
      </c>
      <c r="B79" s="202" t="str">
        <f>'Tariffs July 2020'!L63</f>
        <v>Choice</v>
      </c>
      <c r="C79" s="203">
        <f>IF('Tariffs July 2020'!BP63=0,91*'Tariffs July 2020'!M63/100,(91*'Tariffs July 2020'!M63/100)+'Tariffs July 2020'!BP63/4)</f>
        <v>86.019818181818167</v>
      </c>
      <c r="D79" s="203">
        <f>IF('Tariffs July 2020'!O63="",$K$5*'Tariffs July 2020'!N63/100,IF($K$5&gt;='Tariffs July 2020'!P63,('Tariffs July 2020'!P63*'Tariffs July 2020'!N63/100),($K$5*'Tariffs July 2020'!N63/100)))</f>
        <v>170.83750499999994</v>
      </c>
      <c r="E79" s="203">
        <f>IF('Tariffs July 2020'!T63&gt;0,IF(($K$5&lt;'Tariffs July 2020'!T63),(0),($K$5-'Tariffs July 2020'!T63)*'Tariffs July 2020'!U63/100),IF(AND('Tariffs July 2020'!R63&gt;0,'Tariffs July 2020'!T63=""),IF(($K$5&lt;'Tariffs July 2020'!R63),(0),($K$5-'Tariffs July 2020'!R63)*'Tariffs July 2020'!S63/100),IF(AND('Tariffs July 2020'!P63&gt;0,'Tariffs July 2020'!R63=""),IF(($K$5&lt;'Tariffs July 2020'!P63),(0),($K$5-'Tariffs July 2020'!P63)*'Tariffs July 2020'!Q63/100),0)))</f>
        <v>0</v>
      </c>
      <c r="F79" s="203">
        <f>($L$5)*'Tariffs July 2020'!AE63/100</f>
        <v>21.998754654545451</v>
      </c>
      <c r="G79" s="203">
        <f t="shared" si="233"/>
        <v>278.85607783636357</v>
      </c>
      <c r="H79" s="203">
        <f t="shared" si="234"/>
        <v>771.34503861818166</v>
      </c>
      <c r="I79" s="247">
        <f t="shared" si="239"/>
        <v>1115.4243113454543</v>
      </c>
      <c r="J79" s="204">
        <f t="shared" si="240"/>
        <v>1226.9667424799998</v>
      </c>
      <c r="K79" s="202">
        <f>'Tariffs July 2020'!AZ63</f>
        <v>0</v>
      </c>
      <c r="L79" s="202">
        <f>'Tariffs July 2020'!BA63</f>
        <v>17</v>
      </c>
      <c r="M79" s="202">
        <f>'Tariffs July 2020'!BB63</f>
        <v>0</v>
      </c>
      <c r="N79" s="202">
        <f>'Tariffs July 2020'!BC63</f>
        <v>0</v>
      </c>
      <c r="O79" s="205">
        <f>($F$6*'Tariffs July 2020'!AT63/100)*4</f>
        <v>278.10720000000003</v>
      </c>
      <c r="P79" s="206" t="str">
        <f t="shared" si="241"/>
        <v>Guaranteed off usage</v>
      </c>
      <c r="Q79" s="206" t="str">
        <f t="shared" si="235"/>
        <v>Exclusive</v>
      </c>
      <c r="R79" s="293">
        <f t="shared" si="242"/>
        <v>984.29565478036341</v>
      </c>
      <c r="S79" s="247">
        <f t="shared" si="243"/>
        <v>984.29565478036341</v>
      </c>
      <c r="T79" s="247">
        <f t="shared" si="236"/>
        <v>706.18845478036337</v>
      </c>
      <c r="U79" s="247">
        <f t="shared" si="237"/>
        <v>706.18845478036337</v>
      </c>
      <c r="V79" s="292">
        <f t="shared" si="238"/>
        <v>776.80730025839978</v>
      </c>
      <c r="W79" s="292">
        <f t="shared" si="238"/>
        <v>776.80730025839978</v>
      </c>
      <c r="X79" s="207">
        <f>'Tariffs July 2020'!BL63</f>
        <v>0</v>
      </c>
      <c r="Y79" s="207" t="str">
        <f>'Tariffs July 2020'!BM63</f>
        <v>n</v>
      </c>
      <c r="Z79" s="208">
        <f>'Tariffs July 2020'!G63</f>
        <v>42551</v>
      </c>
    </row>
    <row r="80" spans="1:1024 1029:4092 4097:8190 8193:9214 9219:12287 12290:13312 13315:14336 14341:16384" x14ac:dyDescent="0.15">
      <c r="A80" s="201" t="str">
        <f>'Tariffs July 2020'!K64</f>
        <v>Mojo Power</v>
      </c>
      <c r="B80" s="202" t="str">
        <f>'Tariffs July 2020'!L64</f>
        <v>All Day Breakfast</v>
      </c>
      <c r="C80" s="203">
        <f>IF('Tariffs July 2020'!BP64=0,91*'Tariffs July 2020'!M64/100,(91*'Tariffs July 2020'!M64/100)+'Tariffs July 2020'!BP64/4)</f>
        <v>72.576636363636368</v>
      </c>
      <c r="D80" s="203">
        <f>IF('Tariffs July 2020'!O64="",$K$5*'Tariffs July 2020'!N64/100,IF($K$5&gt;='Tariffs July 2020'!P64,('Tariffs July 2020'!P64*'Tariffs July 2020'!N64/100),($K$5*'Tariffs July 2020'!N64/100)))</f>
        <v>128.04184718181818</v>
      </c>
      <c r="E80" s="203">
        <f>IF('Tariffs July 2020'!T64&gt;0,IF(($K$5&lt;'Tariffs July 2020'!T64),(0),($K$5-'Tariffs July 2020'!T64)*'Tariffs July 2020'!U64/100),IF(AND('Tariffs July 2020'!R64&gt;0,'Tariffs July 2020'!T64=""),IF(($K$5&lt;'Tariffs July 2020'!R64),(0),($K$5-'Tariffs July 2020'!R64)*'Tariffs July 2020'!S64/100),IF(AND('Tariffs July 2020'!P64&gt;0,'Tariffs July 2020'!R64=""),IF(($K$5&lt;'Tariffs July 2020'!P64),(0),($K$5-'Tariffs July 2020'!P64)*'Tariffs July 2020'!Q64/100),0)))</f>
        <v>0</v>
      </c>
      <c r="F80" s="203">
        <f>($L$5)*'Tariffs July 2020'!AE64/100</f>
        <v>21.389708290909088</v>
      </c>
      <c r="G80" s="203">
        <f t="shared" si="233"/>
        <v>222.00819183636364</v>
      </c>
      <c r="H80" s="203">
        <f t="shared" si="234"/>
        <v>597.72622189090907</v>
      </c>
      <c r="I80" s="247">
        <f t="shared" si="239"/>
        <v>888.03276734545454</v>
      </c>
      <c r="J80" s="204">
        <f t="shared" si="240"/>
        <v>976.83604408000008</v>
      </c>
      <c r="K80" s="202">
        <f>'Tariffs July 2020'!AZ64</f>
        <v>0</v>
      </c>
      <c r="L80" s="202">
        <f>'Tariffs July 2020'!BA64</f>
        <v>0</v>
      </c>
      <c r="M80" s="202">
        <f>'Tariffs July 2020'!BB64</f>
        <v>0</v>
      </c>
      <c r="N80" s="202">
        <f>'Tariffs July 2020'!BC64</f>
        <v>0</v>
      </c>
      <c r="O80" s="205">
        <f>($F$6*'Tariffs July 2020'!AT64/100)*4</f>
        <v>152.95896000000002</v>
      </c>
      <c r="P80" s="206" t="str">
        <f t="shared" si="241"/>
        <v>No discount</v>
      </c>
      <c r="Q80" s="206" t="str">
        <f t="shared" si="235"/>
        <v>Exclusive</v>
      </c>
      <c r="R80" s="293">
        <f t="shared" si="242"/>
        <v>888.03276734545454</v>
      </c>
      <c r="S80" s="247">
        <f t="shared" si="243"/>
        <v>888.03276734545454</v>
      </c>
      <c r="T80" s="247">
        <f t="shared" si="236"/>
        <v>735.0738073454545</v>
      </c>
      <c r="U80" s="247">
        <f t="shared" si="237"/>
        <v>735.0738073454545</v>
      </c>
      <c r="V80" s="292">
        <f t="shared" si="238"/>
        <v>808.58118808000006</v>
      </c>
      <c r="W80" s="292">
        <f t="shared" si="238"/>
        <v>808.58118808000006</v>
      </c>
      <c r="X80" s="207">
        <f>'Tariffs July 2020'!BL64</f>
        <v>0</v>
      </c>
      <c r="Y80" s="207" t="str">
        <f>'Tariffs July 2020'!BM64</f>
        <v>n</v>
      </c>
      <c r="Z80" s="208">
        <f>'Tariffs July 2020'!G64</f>
        <v>42521</v>
      </c>
    </row>
    <row r="81" spans="1:1024 1029:4092 4097:8190 8193:9214 9219:12287 12290:13312 13315:14336 14341:16384" x14ac:dyDescent="0.15">
      <c r="A81" s="201" t="str">
        <f>'Tariffs July 2020'!K65</f>
        <v>Powershop</v>
      </c>
      <c r="B81" s="202" t="str">
        <f>'Tariffs July 2020'!L65</f>
        <v>Shopper with Mega Pack</v>
      </c>
      <c r="C81" s="203">
        <f>IF('Tariffs July 2020'!BP65=0,91*'Tariffs July 2020'!M65/100,(91*'Tariffs July 2020'!M65/100)+'Tariffs July 2020'!BP65/4)</f>
        <v>96.220090909090899</v>
      </c>
      <c r="D81" s="203">
        <f>IF('Tariffs July 2020'!O65="",$K$5*'Tariffs July 2020'!N65/100,IF($K$5&gt;='Tariffs July 2020'!P65,('Tariffs July 2020'!P65*'Tariffs July 2020'!N65/100),($K$5*'Tariffs July 2020'!N65/100)))</f>
        <v>143.77960521818179</v>
      </c>
      <c r="E81" s="203">
        <f>IF('Tariffs July 2020'!T65&gt;0,IF(($K$5&lt;'Tariffs July 2020'!T65),(0),($K$5-'Tariffs July 2020'!T65)*'Tariffs July 2020'!U65/100),IF(AND('Tariffs July 2020'!R65&gt;0,'Tariffs July 2020'!T65=""),IF(($K$5&lt;'Tariffs July 2020'!R65),(0),($K$5-'Tariffs July 2020'!R65)*'Tariffs July 2020'!S65/100),IF(AND('Tariffs July 2020'!P65&gt;0,'Tariffs July 2020'!R65=""),IF(($K$5&lt;'Tariffs July 2020'!P65),(0),($K$5-'Tariffs July 2020'!P65)*'Tariffs July 2020'!Q65/100),0)))</f>
        <v>0</v>
      </c>
      <c r="F81" s="203">
        <f>($L$5)*'Tariffs July 2020'!AE65/100</f>
        <v>20.122891854545454</v>
      </c>
      <c r="G81" s="203">
        <f t="shared" si="233"/>
        <v>260.12258798181813</v>
      </c>
      <c r="H81" s="203">
        <f t="shared" si="234"/>
        <v>655.60998829090886</v>
      </c>
      <c r="I81" s="247">
        <f t="shared" si="239"/>
        <v>1040.4903519272725</v>
      </c>
      <c r="J81" s="204">
        <f t="shared" si="240"/>
        <v>1144.5393871199999</v>
      </c>
      <c r="K81" s="202">
        <f>'Tariffs July 2020'!AZ65</f>
        <v>0</v>
      </c>
      <c r="L81" s="202">
        <f>'Tariffs July 2020'!BA65</f>
        <v>0</v>
      </c>
      <c r="M81" s="202">
        <f>'Tariffs July 2020'!BB65</f>
        <v>6</v>
      </c>
      <c r="N81" s="202">
        <f>'Tariffs July 2020'!BC65</f>
        <v>0</v>
      </c>
      <c r="O81" s="205">
        <f>($F$6*'Tariffs July 2020'!AT65/100)*4</f>
        <v>166.86432000000002</v>
      </c>
      <c r="P81" s="206" t="str">
        <f t="shared" si="241"/>
        <v>Pay-on-time off bill</v>
      </c>
      <c r="Q81" s="206" t="str">
        <f t="shared" si="235"/>
        <v>Inclusive</v>
      </c>
      <c r="R81" s="293">
        <f t="shared" si="242"/>
        <v>1040.4903519272725</v>
      </c>
      <c r="S81" s="247">
        <f t="shared" si="243"/>
        <v>978.06093081163613</v>
      </c>
      <c r="T81" s="247">
        <f t="shared" si="236"/>
        <v>873.62603192727249</v>
      </c>
      <c r="U81" s="247">
        <f t="shared" si="237"/>
        <v>811.19661081163611</v>
      </c>
      <c r="V81" s="292">
        <f t="shared" si="238"/>
        <v>960.9886351199998</v>
      </c>
      <c r="W81" s="292">
        <f t="shared" si="238"/>
        <v>892.31627189279982</v>
      </c>
      <c r="X81" s="207">
        <f>'Tariffs July 2020'!BL65</f>
        <v>0</v>
      </c>
      <c r="Y81" s="207" t="str">
        <f>'Tariffs July 2020'!BM65</f>
        <v>n</v>
      </c>
      <c r="Z81" s="208">
        <f>'Tariffs July 2020'!G65</f>
        <v>42551</v>
      </c>
    </row>
    <row r="82" spans="1:1024 1029:4092 4097:8190 8193:9214 9219:12287 12290:13312 13315:14336 14341:16384" x14ac:dyDescent="0.15">
      <c r="A82" s="201" t="str">
        <f>'Tariffs July 2020'!K66</f>
        <v>Red Energy</v>
      </c>
      <c r="B82" s="202" t="str">
        <f>'Tariffs July 2020'!L66</f>
        <v>Living Energy Saver</v>
      </c>
      <c r="C82" s="203">
        <f>IF('Tariffs July 2020'!BP66=0,91*'Tariffs July 2020'!M66/100,(91*'Tariffs July 2020'!M66/100)+'Tariffs July 2020'!BP66/4)</f>
        <v>88.27</v>
      </c>
      <c r="D82" s="203">
        <f>IF('Tariffs July 2020'!O66="",$K$5*'Tariffs July 2020'!N66/100,IF($K$5&gt;='Tariffs July 2020'!P66,('Tariffs July 2020'!P66*'Tariffs July 2020'!N66/100),($K$5*'Tariffs July 2020'!N66/100)))</f>
        <v>154.8926712</v>
      </c>
      <c r="E82" s="203">
        <f>IF('Tariffs July 2020'!T66&gt;0,IF(($K$5&lt;'Tariffs July 2020'!T66),(0),($K$5-'Tariffs July 2020'!T66)*'Tariffs July 2020'!U66/100),IF(AND('Tariffs July 2020'!R66&gt;0,'Tariffs July 2020'!T66=""),IF(($K$5&lt;'Tariffs July 2020'!R66),(0),($K$5-'Tariffs July 2020'!R66)*'Tariffs July 2020'!S66/100),IF(AND('Tariffs July 2020'!P66&gt;0,'Tariffs July 2020'!R66=""),IF(($K$5&lt;'Tariffs July 2020'!P66),(0),($K$5-'Tariffs July 2020'!P66)*'Tariffs July 2020'!Q66/100),0)))</f>
        <v>0</v>
      </c>
      <c r="F82" s="203">
        <f>($L$5)*'Tariffs July 2020'!AE66/100</f>
        <v>22.108383</v>
      </c>
      <c r="G82" s="203">
        <f t="shared" si="233"/>
        <v>265.27105419999998</v>
      </c>
      <c r="H82" s="203">
        <f t="shared" si="234"/>
        <v>708.00421679999999</v>
      </c>
      <c r="I82" s="247">
        <f t="shared" si="239"/>
        <v>1061.0842167999999</v>
      </c>
      <c r="J82" s="204">
        <f t="shared" si="240"/>
        <v>1167.1926384799999</v>
      </c>
      <c r="K82" s="202">
        <f>'Tariffs July 2020'!AZ66</f>
        <v>0</v>
      </c>
      <c r="L82" s="202">
        <f>'Tariffs July 2020'!BA66</f>
        <v>0</v>
      </c>
      <c r="M82" s="202">
        <f>'Tariffs July 2020'!BB66</f>
        <v>0</v>
      </c>
      <c r="N82" s="202">
        <f>'Tariffs July 2020'!BC66</f>
        <v>0</v>
      </c>
      <c r="O82" s="205">
        <f>($F$6*'Tariffs July 2020'!AT66/100)*4</f>
        <v>447.75259200000005</v>
      </c>
      <c r="P82" s="206" t="str">
        <f t="shared" si="241"/>
        <v>No discount</v>
      </c>
      <c r="Q82" s="206" t="str">
        <f t="shared" si="235"/>
        <v>Inclusive</v>
      </c>
      <c r="R82" s="293">
        <f t="shared" si="242"/>
        <v>1061.0842167999999</v>
      </c>
      <c r="S82" s="247">
        <f t="shared" si="243"/>
        <v>1061.0842167999999</v>
      </c>
      <c r="T82" s="247">
        <f t="shared" si="236"/>
        <v>613.33162479999987</v>
      </c>
      <c r="U82" s="247">
        <f t="shared" si="237"/>
        <v>613.33162479999987</v>
      </c>
      <c r="V82" s="292">
        <f t="shared" si="238"/>
        <v>674.66478727999993</v>
      </c>
      <c r="W82" s="292">
        <f t="shared" si="238"/>
        <v>674.66478727999993</v>
      </c>
      <c r="X82" s="207">
        <f>'Tariffs July 2020'!BL66</f>
        <v>0</v>
      </c>
      <c r="Y82" s="207" t="str">
        <f>'Tariffs July 2020'!BM66</f>
        <v>n</v>
      </c>
      <c r="Z82" s="208">
        <f>'Tariffs July 2020'!G66</f>
        <v>42551</v>
      </c>
    </row>
    <row r="83" spans="1:1024 1029:4092 4097:8190 8193:9214 9219:12287 12290:13312 13315:14336 14341:16384" x14ac:dyDescent="0.15">
      <c r="A83" s="201" t="str">
        <f>'Tariffs July 2020'!K67</f>
        <v>Amaysim</v>
      </c>
      <c r="B83" s="202" t="str">
        <f>'Tariffs July 2020'!L67</f>
        <v>Post-paid Solar</v>
      </c>
      <c r="C83" s="203">
        <f>IF('Tariffs July 2020'!BP67=0,91*'Tariffs July 2020'!M67/100,(91*'Tariffs July 2020'!M67/100)+'Tariffs July 2020'!BP67/4)</f>
        <v>97.460999999999999</v>
      </c>
      <c r="D83" s="203">
        <f>IF('Tariffs July 2020'!O67="",$K$5*'Tariffs July 2020'!N67/100,IF($K$5&gt;='Tariffs July 2020'!P67,('Tariffs July 2020'!P67*'Tariffs July 2020'!N67/100),($K$5*'Tariffs July 2020'!N67/100)))</f>
        <v>161.72617139999997</v>
      </c>
      <c r="E83" s="203">
        <f>IF('Tariffs July 2020'!T67&gt;0,IF(($K$5&lt;'Tariffs July 2020'!T67),(0),($K$5-'Tariffs July 2020'!T67)*'Tariffs July 2020'!U67/100),IF(AND('Tariffs July 2020'!R67&gt;0,'Tariffs July 2020'!T67=""),IF(($K$5&lt;'Tariffs July 2020'!R67),(0),($K$5-'Tariffs July 2020'!R67)*'Tariffs July 2020'!S67/100),IF(AND('Tariffs July 2020'!P67&gt;0,'Tariffs July 2020'!R67=""),IF(($K$5&lt;'Tariffs July 2020'!P67),(0),($K$5-'Tariffs July 2020'!P67)*'Tariffs July 2020'!Q67/100),0)))</f>
        <v>0</v>
      </c>
      <c r="F83" s="203">
        <f>($L$5)*'Tariffs July 2020'!AE67/100</f>
        <v>22.498172672727275</v>
      </c>
      <c r="G83" s="203">
        <f t="shared" si="233"/>
        <v>281.68534407272722</v>
      </c>
      <c r="H83" s="203">
        <f t="shared" si="234"/>
        <v>736.89737629090882</v>
      </c>
      <c r="I83" s="247">
        <f t="shared" si="239"/>
        <v>1126.7413762909089</v>
      </c>
      <c r="J83" s="204">
        <f t="shared" si="240"/>
        <v>1239.41551392</v>
      </c>
      <c r="K83" s="202">
        <f>'Tariffs July 2020'!AZ67</f>
        <v>0</v>
      </c>
      <c r="L83" s="202">
        <f>'Tariffs July 2020'!BA67</f>
        <v>0</v>
      </c>
      <c r="M83" s="202">
        <f>'Tariffs July 2020'!BB67</f>
        <v>0</v>
      </c>
      <c r="N83" s="202">
        <f>'Tariffs July 2020'!BC67</f>
        <v>0</v>
      </c>
      <c r="O83" s="205">
        <f>($F$6*'Tariffs July 2020'!AT67/100)*4</f>
        <v>278.10720000000003</v>
      </c>
      <c r="P83" s="206" t="str">
        <f t="shared" si="241"/>
        <v>No discount</v>
      </c>
      <c r="Q83" s="206" t="str">
        <f t="shared" si="235"/>
        <v>Exclusive</v>
      </c>
      <c r="R83" s="293">
        <f t="shared" si="242"/>
        <v>1126.7413762909089</v>
      </c>
      <c r="S83" s="247">
        <f t="shared" si="243"/>
        <v>1126.7413762909089</v>
      </c>
      <c r="T83" s="247">
        <f t="shared" si="236"/>
        <v>848.63417629090884</v>
      </c>
      <c r="U83" s="247">
        <f t="shared" si="237"/>
        <v>848.63417629090884</v>
      </c>
      <c r="V83" s="292">
        <f t="shared" si="238"/>
        <v>933.49759391999976</v>
      </c>
      <c r="W83" s="292">
        <f t="shared" si="238"/>
        <v>933.49759391999976</v>
      </c>
      <c r="X83" s="207">
        <f>'Tariffs July 2020'!BL67</f>
        <v>0</v>
      </c>
      <c r="Y83" s="207" t="str">
        <f>'Tariffs July 2020'!BM67</f>
        <v>n</v>
      </c>
      <c r="Z83" s="208">
        <f>'Tariffs July 2020'!G67</f>
        <v>42551</v>
      </c>
    </row>
    <row r="84" spans="1:1024 1029:4092 4097:8190 8193:9214 9219:12287 12290:13312 13315:14336 14341:16384" x14ac:dyDescent="0.15">
      <c r="A84" s="201" t="str">
        <f>'Tariffs July 2020'!K68</f>
        <v>Alinta Energy</v>
      </c>
      <c r="B84" s="202" t="str">
        <f>'Tariffs July 2020'!L68</f>
        <v>Home Deal Solar</v>
      </c>
      <c r="C84" s="203">
        <f>IF('Tariffs July 2020'!BP68=0,91*'Tariffs July 2020'!M68/100,(91*'Tariffs July 2020'!M68/100)+'Tariffs July 2020'!BP68/4)</f>
        <v>98.398300000000006</v>
      </c>
      <c r="D84" s="203">
        <f>IF('Tariffs July 2020'!O68="",$K$5*'Tariffs July 2020'!N68/100,IF($K$5&gt;='Tariffs July 2020'!P68,('Tariffs July 2020'!P68*'Tariffs July 2020'!N68/100),($K$5*'Tariffs July 2020'!N68/100)))</f>
        <v>135.01339789090906</v>
      </c>
      <c r="E84" s="203">
        <f>IF('Tariffs July 2020'!T68&gt;0,IF(($K$5&lt;'Tariffs July 2020'!T68),(0),($K$5-'Tariffs July 2020'!T68)*'Tariffs July 2020'!U68/100),IF(AND('Tariffs July 2020'!R68&gt;0,'Tariffs July 2020'!T68=""),IF(($K$5&lt;'Tariffs July 2020'!R68),(0),($K$5-'Tariffs July 2020'!R68)*'Tariffs July 2020'!S68/100),IF(AND('Tariffs July 2020'!P68&gt;0,'Tariffs July 2020'!R68=""),IF(($K$5&lt;'Tariffs July 2020'!P68),(0),($K$5-'Tariffs July 2020'!P68)*'Tariffs July 2020'!Q68/100),0)))</f>
        <v>0</v>
      </c>
      <c r="F84" s="203">
        <f>($L$5)*'Tariffs July 2020'!AE68/100</f>
        <v>21.024280472727277</v>
      </c>
      <c r="G84" s="203">
        <f t="shared" si="233"/>
        <v>254.43597836363634</v>
      </c>
      <c r="H84" s="203">
        <f t="shared" si="234"/>
        <v>624.15071345454533</v>
      </c>
      <c r="I84" s="247">
        <f>G84*4</f>
        <v>1017.7439134545453</v>
      </c>
      <c r="J84" s="204">
        <f t="shared" si="240"/>
        <v>1119.5183047999999</v>
      </c>
      <c r="K84" s="202">
        <f>'Tariffs July 2020'!AZ68</f>
        <v>0</v>
      </c>
      <c r="L84" s="202">
        <f>'Tariffs July 2020'!BA68</f>
        <v>0</v>
      </c>
      <c r="M84" s="202">
        <f>'Tariffs July 2020'!BB68</f>
        <v>0</v>
      </c>
      <c r="N84" s="202">
        <f>'Tariffs July 2020'!BC68</f>
        <v>0</v>
      </c>
      <c r="O84" s="205">
        <f>($F$6*'Tariffs July 2020'!AT68/100)*4</f>
        <v>305.91792000000004</v>
      </c>
      <c r="P84" s="206" t="str">
        <f t="shared" ref="P84:P93" si="244">IF(SUM(K84:N84)=0,"No discount",IF(K84&gt;0,"Guaranteed off bill",IF(L84&gt;0,"Guaranteed off usage",IF(M84&gt;0,"Pay-on-time off bill","Pay-on-time off usage"))))</f>
        <v>No discount</v>
      </c>
      <c r="Q84" s="206" t="str">
        <f t="shared" si="235"/>
        <v>Exclusive</v>
      </c>
      <c r="R84" s="293">
        <f t="shared" si="242"/>
        <v>1017.7439134545453</v>
      </c>
      <c r="S84" s="247">
        <f t="shared" si="243"/>
        <v>1017.7439134545453</v>
      </c>
      <c r="T84" s="247">
        <f t="shared" si="236"/>
        <v>711.82599345454537</v>
      </c>
      <c r="U84" s="247">
        <f t="shared" si="237"/>
        <v>711.82599345454537</v>
      </c>
      <c r="V84" s="292">
        <f t="shared" si="238"/>
        <v>783.00859279999997</v>
      </c>
      <c r="W84" s="292">
        <f t="shared" si="238"/>
        <v>783.00859279999997</v>
      </c>
      <c r="X84" s="207">
        <f>'Tariffs July 2020'!BL68</f>
        <v>0</v>
      </c>
      <c r="Y84" s="207" t="str">
        <f>'Tariffs July 2020'!BM68</f>
        <v>n</v>
      </c>
      <c r="Z84" s="208">
        <f>'Tariffs July 2020'!G68</f>
        <v>42567</v>
      </c>
    </row>
    <row r="85" spans="1:1024 1029:4092 4097:8190 8193:9214 9219:12287 12290:13312 13315:14336 14341:16384" x14ac:dyDescent="0.15">
      <c r="A85" s="201" t="str">
        <f>'Tariffs July 2020'!K69</f>
        <v>1st Energy</v>
      </c>
      <c r="B85" s="202" t="str">
        <f>'Tariffs July 2020'!L69</f>
        <v>1st Saver</v>
      </c>
      <c r="C85" s="203">
        <f>IF('Tariffs July 2020'!BP69=0,91*'Tariffs July 2020'!M69/100,(91*'Tariffs July 2020'!M69/100)+'Tariffs July 2020'!BP69/4)</f>
        <v>108.29</v>
      </c>
      <c r="D85" s="203">
        <f>IF('Tariffs July 2020'!O69="",$K$5*'Tariffs July 2020'!N69/100,IF($K$5&gt;='Tariffs July 2020'!P69,('Tariffs July 2020'!P69*'Tariffs July 2020'!N69/100),($K$5*'Tariffs July 2020'!N69/100)))</f>
        <v>156.27317629090908</v>
      </c>
      <c r="E85" s="203">
        <f>IF('Tariffs July 2020'!T69&gt;0,IF(($K$5&lt;'Tariffs July 2020'!T69),(0),($K$5-'Tariffs July 2020'!T69)*'Tariffs July 2020'!U69/100),IF(AND('Tariffs July 2020'!R69&gt;0,'Tariffs July 2020'!T69=""),IF(($K$5&lt;'Tariffs July 2020'!R69),(0),($K$5-'Tariffs July 2020'!R69)*'Tariffs July 2020'!S69/100),IF(AND('Tariffs July 2020'!P69&gt;0,'Tariffs July 2020'!R69=""),IF(($K$5&lt;'Tariffs July 2020'!P69),(0),($K$5-'Tariffs July 2020'!P69)*'Tariffs July 2020'!Q69/100),0)))</f>
        <v>0</v>
      </c>
      <c r="F85" s="203">
        <f>($L$5)*'Tariffs July 2020'!AE69/100</f>
        <v>21.133908818181823</v>
      </c>
      <c r="G85" s="203">
        <f t="shared" si="233"/>
        <v>285.69708510909095</v>
      </c>
      <c r="H85" s="203">
        <f t="shared" si="234"/>
        <v>709.62834043636371</v>
      </c>
      <c r="I85" s="247">
        <f t="shared" ref="I85" si="245">G85*4</f>
        <v>1142.7883404363638</v>
      </c>
      <c r="J85" s="204">
        <f t="shared" si="240"/>
        <v>1257.0671744800002</v>
      </c>
      <c r="K85" s="202">
        <f>'Tariffs July 2020'!AZ69</f>
        <v>12</v>
      </c>
      <c r="L85" s="202">
        <f>'Tariffs July 2020'!BA69</f>
        <v>0</v>
      </c>
      <c r="M85" s="202">
        <f>'Tariffs July 2020'!BB69</f>
        <v>0</v>
      </c>
      <c r="N85" s="202">
        <f>'Tariffs July 2020'!BC69</f>
        <v>0</v>
      </c>
      <c r="O85" s="205">
        <f>($F$6*'Tariffs July 2020'!AT69/100)*4</f>
        <v>166.86432000000002</v>
      </c>
      <c r="P85" s="206" t="str">
        <f t="shared" si="244"/>
        <v>Guaranteed off bill</v>
      </c>
      <c r="Q85" s="206" t="str">
        <f t="shared" si="235"/>
        <v>Exclusive</v>
      </c>
      <c r="R85" s="293">
        <f t="shared" si="242"/>
        <v>1005.6537395840002</v>
      </c>
      <c r="S85" s="247">
        <f t="shared" si="243"/>
        <v>1005.6537395840002</v>
      </c>
      <c r="T85" s="247">
        <f t="shared" si="236"/>
        <v>838.78941958400014</v>
      </c>
      <c r="U85" s="247">
        <f t="shared" si="237"/>
        <v>838.78941958400014</v>
      </c>
      <c r="V85" s="292">
        <f t="shared" si="238"/>
        <v>922.66836154240025</v>
      </c>
      <c r="W85" s="292">
        <f t="shared" si="238"/>
        <v>922.66836154240025</v>
      </c>
      <c r="X85" s="207">
        <f>'Tariffs July 2020'!BL69</f>
        <v>0</v>
      </c>
      <c r="Y85" s="207" t="str">
        <f>'Tariffs July 2020'!BM69</f>
        <v>n</v>
      </c>
      <c r="Z85" s="208">
        <f>'Tariffs July 2020'!G69</f>
        <v>42551</v>
      </c>
    </row>
    <row r="86" spans="1:1024 1029:4092 4097:8190 8193:9214 9219:12287 12290:13312 13315:14336 14341:16384" x14ac:dyDescent="0.15">
      <c r="A86" s="201" t="str">
        <f>'Tariffs July 2020'!K70</f>
        <v>DC Power Co</v>
      </c>
      <c r="B86" s="202" t="str">
        <f>'Tariffs July 2020'!L70</f>
        <v>Market offer</v>
      </c>
      <c r="C86" s="203">
        <f>IF('Tariffs July 2020'!BP70=0,91*'Tariffs July 2020'!M70/100,(91*'Tariffs July 2020'!M70/100)+'Tariffs July 2020'!BP70/4)</f>
        <v>116.26799999999999</v>
      </c>
      <c r="D86" s="203">
        <f>IF('Tariffs July 2020'!O70="",$K$5*'Tariffs July 2020'!N70/100,IF($K$5&gt;='Tariffs July 2020'!P70,('Tariffs July 2020'!P70*'Tariffs July 2020'!N70/100),($K$5*'Tariffs July 2020'!N70/100)))</f>
        <v>210.73410212727271</v>
      </c>
      <c r="E86" s="203">
        <f>IF('Tariffs July 2020'!T70&gt;0,IF(($K$5&lt;'Tariffs July 2020'!T70),(0),($K$5-'Tariffs July 2020'!T70)*'Tariffs July 2020'!U70/100),IF(AND('Tariffs July 2020'!R70&gt;0,'Tariffs July 2020'!T70=""),IF(($K$5&lt;'Tariffs July 2020'!R70),(0),($K$5-'Tariffs July 2020'!R70)*'Tariffs July 2020'!S70/100),IF(AND('Tariffs July 2020'!P70&gt;0,'Tariffs July 2020'!R70=""),IF(($K$5&lt;'Tariffs July 2020'!P70),(0),($K$5-'Tariffs July 2020'!P70)*'Tariffs July 2020'!Q70/100),0)))</f>
        <v>0</v>
      </c>
      <c r="F86" s="203">
        <f>($L$5)*'Tariffs July 2020'!AE70/100</f>
        <v>34.447662327272731</v>
      </c>
      <c r="G86" s="203">
        <f t="shared" si="233"/>
        <v>361.4497644545454</v>
      </c>
      <c r="H86" s="203">
        <f t="shared" si="234"/>
        <v>980.72705781818172</v>
      </c>
      <c r="I86" s="247">
        <f>G86*4</f>
        <v>1445.7990578181816</v>
      </c>
      <c r="J86" s="204">
        <f t="shared" si="240"/>
        <v>1590.3789635999999</v>
      </c>
      <c r="K86" s="202">
        <f>'Tariffs July 2020'!AZ70</f>
        <v>0</v>
      </c>
      <c r="L86" s="202">
        <f>'Tariffs July 2020'!BA70</f>
        <v>0</v>
      </c>
      <c r="M86" s="202">
        <f>'Tariffs July 2020'!BB70</f>
        <v>0</v>
      </c>
      <c r="N86" s="202">
        <f>'Tariffs July 2020'!BC70</f>
        <v>0</v>
      </c>
      <c r="O86" s="205">
        <f>($F$6*'Tariffs July 2020'!AT70/100)*4</f>
        <v>417.16079999999999</v>
      </c>
      <c r="P86" s="206" t="str">
        <f t="shared" si="244"/>
        <v>No discount</v>
      </c>
      <c r="Q86" s="206" t="str">
        <f t="shared" si="235"/>
        <v>Exclusive</v>
      </c>
      <c r="R86" s="293">
        <f t="shared" si="242"/>
        <v>1445.7990578181816</v>
      </c>
      <c r="S86" s="247">
        <f t="shared" si="243"/>
        <v>1445.7990578181816</v>
      </c>
      <c r="T86" s="247">
        <f t="shared" si="236"/>
        <v>1028.6382578181815</v>
      </c>
      <c r="U86" s="247">
        <f t="shared" si="237"/>
        <v>1028.6382578181815</v>
      </c>
      <c r="V86" s="292">
        <f t="shared" ref="V86:W88" si="246">T86*1.1</f>
        <v>1131.5020835999997</v>
      </c>
      <c r="W86" s="292">
        <f t="shared" si="246"/>
        <v>1131.5020835999997</v>
      </c>
      <c r="X86" s="207">
        <f>'Tariffs July 2020'!BL70</f>
        <v>0</v>
      </c>
      <c r="Y86" s="207" t="str">
        <f>'Tariffs July 2020'!BM70</f>
        <v>n</v>
      </c>
      <c r="Z86" s="208">
        <f>'Tariffs July 2020'!G70</f>
        <v>42185</v>
      </c>
    </row>
    <row r="87" spans="1:1024 1029:4092 4097:8190 8193:9214 9219:12287 12290:13312 13315:14336 14341:16384" x14ac:dyDescent="0.15">
      <c r="A87" s="201" t="str">
        <f>'Tariffs July 2020'!K71</f>
        <v>ReAmped Energy</v>
      </c>
      <c r="B87" s="202" t="str">
        <f>'Tariffs July 2020'!L71</f>
        <v>Market offer</v>
      </c>
      <c r="C87" s="203">
        <f>IF('Tariffs July 2020'!BP71=0,91*'Tariffs July 2020'!M71/100,(91*'Tariffs July 2020'!M71/100)+'Tariffs July 2020'!BP71/4)</f>
        <v>99.975909090909084</v>
      </c>
      <c r="D87" s="203">
        <f>IF('Tariffs July 2020'!O71="",$K$5*'Tariffs July 2020'!N71/100,IF($K$5&gt;='Tariffs July 2020'!P71,('Tariffs July 2020'!P71*'Tariffs July 2020'!N71/100),($K$5*'Tariffs July 2020'!N71/100)))</f>
        <v>142.2610496181818</v>
      </c>
      <c r="E87" s="203">
        <f>IF('Tariffs July 2020'!T71&gt;0,IF(($K$5&lt;'Tariffs July 2020'!T71),(0),($K$5-'Tariffs July 2020'!T71)*'Tariffs July 2020'!U71/100),IF(AND('Tariffs July 2020'!R71&gt;0,'Tariffs July 2020'!T71=""),IF(($K$5&lt;'Tariffs July 2020'!R71),(0),($K$5-'Tariffs July 2020'!R71)*'Tariffs July 2020'!S71/100),IF(AND('Tariffs July 2020'!P71&gt;0,'Tariffs July 2020'!R71=""),IF(($K$5&lt;'Tariffs July 2020'!P71),(0),($K$5-'Tariffs July 2020'!P71)*'Tariffs July 2020'!Q71/100),0)))</f>
        <v>0</v>
      </c>
      <c r="F87" s="203">
        <f>($L$5)*'Tariffs July 2020'!AE71/100</f>
        <v>21.742955181818182</v>
      </c>
      <c r="G87" s="203">
        <f t="shared" ref="G87:G88" si="247">SUM(C87:F87)</f>
        <v>263.97991389090907</v>
      </c>
      <c r="H87" s="203">
        <f t="shared" ref="H87:H88" si="248">(G87-C87)*4</f>
        <v>656.01601919999996</v>
      </c>
      <c r="I87" s="247">
        <f t="shared" ref="I87:I88" si="249">G87*4</f>
        <v>1055.9196555636363</v>
      </c>
      <c r="J87" s="204">
        <f t="shared" ref="J87:J88" si="250">I87*1.1</f>
        <v>1161.51162112</v>
      </c>
      <c r="K87" s="202">
        <f>'Tariffs July 2020'!AZ71</f>
        <v>0</v>
      </c>
      <c r="L87" s="202">
        <f>'Tariffs July 2020'!BA71</f>
        <v>0</v>
      </c>
      <c r="M87" s="202">
        <f>'Tariffs July 2020'!BB71</f>
        <v>0</v>
      </c>
      <c r="N87" s="202">
        <f>'Tariffs July 2020'!BC71</f>
        <v>0</v>
      </c>
      <c r="O87" s="205">
        <f>($F$6*'Tariffs July 2020'!AT71/100)*4</f>
        <v>222.48576</v>
      </c>
      <c r="P87" s="206" t="str">
        <f t="shared" si="244"/>
        <v>No discount</v>
      </c>
      <c r="Q87" s="206" t="str">
        <f t="shared" ref="Q87:Q88" si="251">IF(OR(A87="Origin Energy",A87="Red Energy",A87="Powershop"),"Inclusive","Exclusive")</f>
        <v>Exclusive</v>
      </c>
      <c r="R87" s="293">
        <f t="shared" ref="R87:R88" si="252">IF(AND(P87="Guaranteed off bill",Q87="Inclusive"),((I87*1.1)-((I87*1.1)*K87/100))/1.1,IF(AND(P87="Guaranteed off usage",Q87="Inclusive"),((I87*1.1)-((H87*1.1)*L87/100))/1.1,IF(AND(P87="Guaranteed off bill",Q87="Exclusive"),I87-(I87*K87/100),IF(AND(P87="Guaranteed off usage",Q87="Exclusive"),I87-(H87*L87/100),IF(Q87="Inclusive",((I87*1.1))/1.1,I87)))))</f>
        <v>1055.9196555636363</v>
      </c>
      <c r="S87" s="247">
        <f t="shared" ref="S87:S88" si="253">IF(AND(P87="Pay-on-time off bill",Q87="Inclusive"),((R87*1.1)-((R87*1.1)*M87/100))/1.1,IF(AND(P87="Pay-on-time off usage",Q87="Inclusive"),((R87*1.1)-((H87*1.1)*N87/100))/1.1,IF(AND(P87="Pay-on-time off bill",Q87="Exclusive"),R87-(R87*M87/100),IF(AND(P87="Pay-on-time off usage",Q87="Exclusive"),R87-(H87*N87/100),IF(Q87="Inclusive",((R87*1.1))/1.1,R87)))))</f>
        <v>1055.9196555636363</v>
      </c>
      <c r="T87" s="247">
        <f t="shared" ref="T87:T88" si="254">R87-O87</f>
        <v>833.43389556363627</v>
      </c>
      <c r="U87" s="247">
        <f t="shared" ref="U87:U88" si="255">S87-O87</f>
        <v>833.43389556363627</v>
      </c>
      <c r="V87" s="292">
        <f t="shared" si="246"/>
        <v>916.77728511999999</v>
      </c>
      <c r="W87" s="292">
        <f t="shared" si="246"/>
        <v>916.77728511999999</v>
      </c>
      <c r="X87" s="207">
        <f>'Tariffs July 2020'!BL71</f>
        <v>0</v>
      </c>
      <c r="Y87" s="207" t="str">
        <f>'Tariffs July 2020'!BM71</f>
        <v>n</v>
      </c>
      <c r="Z87" s="208">
        <f>'Tariffs July 2020'!G71</f>
        <v>42525</v>
      </c>
    </row>
    <row r="88" spans="1:1024 1029:4092 4097:8190 8193:9214 9219:12287 12290:13312 13315:14336 14341:16384" x14ac:dyDescent="0.15">
      <c r="A88" s="201" t="str">
        <f>'Tariffs July 2020'!K72</f>
        <v>CovaU</v>
      </c>
      <c r="B88" s="202" t="str">
        <f>'Tariffs July 2020'!L72</f>
        <v>Freedom Plus Solar</v>
      </c>
      <c r="C88" s="203">
        <f>IF('Tariffs July 2020'!BP72=0,91*'Tariffs July 2020'!M72/100,(91*'Tariffs July 2020'!M72/100)+'Tariffs July 2020'!BP72/4)</f>
        <v>92.547000000000011</v>
      </c>
      <c r="D88" s="203">
        <f>IF('Tariffs July 2020'!O72="",$K$5*'Tariffs July 2020'!N72/100,IF($K$5&gt;='Tariffs July 2020'!P72,('Tariffs July 2020'!P72*'Tariffs July 2020'!N72/100),($K$5*'Tariffs July 2020'!N72/100)))</f>
        <v>161.38104512727267</v>
      </c>
      <c r="E88" s="203">
        <f>IF('Tariffs July 2020'!T72&gt;0,IF(($K$5&lt;'Tariffs July 2020'!T72),(0),($K$5-'Tariffs July 2020'!T72)*'Tariffs July 2020'!U72/100),IF(AND('Tariffs July 2020'!R72&gt;0,'Tariffs July 2020'!T72=""),IF(($K$5&lt;'Tariffs July 2020'!R72),(0),($K$5-'Tariffs July 2020'!R72)*'Tariffs July 2020'!S72/100),IF(AND('Tariffs July 2020'!P72&gt;0,'Tariffs July 2020'!R72=""),IF(($K$5&lt;'Tariffs July 2020'!P72),(0),($K$5-'Tariffs July 2020'!P72)*'Tariffs July 2020'!Q72/100),0)))</f>
        <v>0</v>
      </c>
      <c r="F88" s="203">
        <f>($L$5)*'Tariffs July 2020'!AE72/100</f>
        <v>22.778334000000001</v>
      </c>
      <c r="G88" s="203">
        <f t="shared" si="247"/>
        <v>276.70637912727273</v>
      </c>
      <c r="H88" s="203">
        <f t="shared" si="248"/>
        <v>736.6375165090908</v>
      </c>
      <c r="I88" s="247">
        <f t="shared" si="249"/>
        <v>1106.8255165090909</v>
      </c>
      <c r="J88" s="204">
        <f t="shared" si="250"/>
        <v>1217.50806816</v>
      </c>
      <c r="K88" s="202">
        <f>'Tariffs July 2020'!AZ72</f>
        <v>15</v>
      </c>
      <c r="L88" s="202">
        <f>'Tariffs July 2020'!BA72</f>
        <v>0</v>
      </c>
      <c r="M88" s="202">
        <f>'Tariffs July 2020'!BB72</f>
        <v>0</v>
      </c>
      <c r="N88" s="202">
        <f>'Tariffs July 2020'!BC72</f>
        <v>0</v>
      </c>
      <c r="O88" s="205">
        <f>($F$6*'Tariffs July 2020'!AT72/100)*4</f>
        <v>305.91792000000004</v>
      </c>
      <c r="P88" s="206" t="str">
        <f t="shared" si="244"/>
        <v>Guaranteed off bill</v>
      </c>
      <c r="Q88" s="206" t="str">
        <f t="shared" si="251"/>
        <v>Exclusive</v>
      </c>
      <c r="R88" s="293">
        <f t="shared" si="252"/>
        <v>940.80168903272727</v>
      </c>
      <c r="S88" s="247">
        <f t="shared" si="253"/>
        <v>940.80168903272727</v>
      </c>
      <c r="T88" s="247">
        <f t="shared" si="254"/>
        <v>634.88376903272729</v>
      </c>
      <c r="U88" s="247">
        <f t="shared" si="255"/>
        <v>634.88376903272729</v>
      </c>
      <c r="V88" s="292">
        <f t="shared" si="246"/>
        <v>698.37214593600004</v>
      </c>
      <c r="W88" s="292">
        <f t="shared" si="246"/>
        <v>698.37214593600004</v>
      </c>
      <c r="X88" s="207">
        <f>'Tariffs July 2020'!BL72</f>
        <v>0</v>
      </c>
      <c r="Y88" s="207" t="str">
        <f>'Tariffs July 2020'!BM72</f>
        <v>n</v>
      </c>
      <c r="Z88" s="208">
        <f>'Tariffs July 2020'!G72</f>
        <v>42551</v>
      </c>
    </row>
    <row r="89" spans="1:1024 1029:4092 4097:8190 8193:9214 9219:12287 12290:13312 13315:14336 14341:16384" x14ac:dyDescent="0.15">
      <c r="A89" s="201" t="str">
        <f>'Tariffs July 2020'!K73</f>
        <v>Discover Energy</v>
      </c>
      <c r="B89" s="202" t="str">
        <f>'Tariffs July 2020'!L73</f>
        <v>Solar Boost</v>
      </c>
      <c r="C89" s="203">
        <f>IF('Tariffs July 2020'!BP73=0,91*'Tariffs July 2020'!M73/100,(91*'Tariffs July 2020'!M73/100)+'Tariffs July 2020'!BP73/4)</f>
        <v>70.508454545454555</v>
      </c>
      <c r="D89" s="203">
        <f>IF('Tariffs July 2020'!O73="",$K$5*'Tariffs July 2020'!N73/100,IF($K$5&gt;='Tariffs July 2020'!P73,('Tariffs July 2020'!P73*'Tariffs July 2020'!N73/100),($K$5*'Tariffs July 2020'!N73/100)))</f>
        <v>181.39836894545454</v>
      </c>
      <c r="E89" s="203">
        <f>IF('Tariffs July 2020'!T73&gt;0,IF(($K$5&lt;'Tariffs July 2020'!T73),(0),($K$5-'Tariffs July 2020'!T73)*'Tariffs July 2020'!U73/100),IF(AND('Tariffs July 2020'!R73&gt;0,'Tariffs July 2020'!T73=""),IF(($K$5&lt;'Tariffs July 2020'!R73),(0),($K$5-'Tariffs July 2020'!R73)*'Tariffs July 2020'!S73/100),IF(AND('Tariffs July 2020'!P73&gt;0,'Tariffs July 2020'!R73=""),IF(($K$5&lt;'Tariffs July 2020'!P73),(0),($K$5-'Tariffs July 2020'!P73)*'Tariffs July 2020'!Q73/100),0)))</f>
        <v>0</v>
      </c>
      <c r="F89" s="203">
        <f>($L$5)*'Tariffs July 2020'!AE73/100</f>
        <v>22.096202072727273</v>
      </c>
      <c r="G89" s="203">
        <f t="shared" ref="G89" si="256">SUM(C89:F89)</f>
        <v>274.00302556363636</v>
      </c>
      <c r="H89" s="203">
        <f t="shared" ref="H89" si="257">(G89-C89)*4</f>
        <v>813.97828407272721</v>
      </c>
      <c r="I89" s="247">
        <f t="shared" ref="I89" si="258">G89*4</f>
        <v>1096.0121022545454</v>
      </c>
      <c r="J89" s="204">
        <f t="shared" ref="J89" si="259">I89*1.1</f>
        <v>1205.6133124800001</v>
      </c>
      <c r="K89" s="202">
        <f>'Tariffs July 2020'!AZ73</f>
        <v>0</v>
      </c>
      <c r="L89" s="202">
        <f>'Tariffs July 2020'!BA73</f>
        <v>0</v>
      </c>
      <c r="M89" s="202">
        <f>'Tariffs July 2020'!BB73</f>
        <v>0</v>
      </c>
      <c r="N89" s="202">
        <f>'Tariffs July 2020'!BC73</f>
        <v>0</v>
      </c>
      <c r="O89" s="205">
        <f>($F$6*'Tariffs July 2020'!AT73/100)*4</f>
        <v>319.82328000000001</v>
      </c>
      <c r="P89" s="206" t="str">
        <f t="shared" si="244"/>
        <v>No discount</v>
      </c>
      <c r="Q89" s="206" t="str">
        <f t="shared" ref="Q89" si="260">IF(OR(A89="Origin Energy",A89="Red Energy",A89="Powershop"),"Inclusive","Exclusive")</f>
        <v>Exclusive</v>
      </c>
      <c r="R89" s="293">
        <f t="shared" ref="R89" si="261">IF(AND(P89="Guaranteed off bill",Q89="Inclusive"),((I89*1.1)-((I89*1.1)*K89/100))/1.1,IF(AND(P89="Guaranteed off usage",Q89="Inclusive"),((I89*1.1)-((H89*1.1)*L89/100))/1.1,IF(AND(P89="Guaranteed off bill",Q89="Exclusive"),I89-(I89*K89/100),IF(AND(P89="Guaranteed off usage",Q89="Exclusive"),I89-(H89*L89/100),IF(Q89="Inclusive",((I89*1.1))/1.1,I89)))))</f>
        <v>1096.0121022545454</v>
      </c>
      <c r="S89" s="247">
        <f t="shared" ref="S89" si="262">IF(AND(P89="Pay-on-time off bill",Q89="Inclusive"),((R89*1.1)-((R89*1.1)*M89/100))/1.1,IF(AND(P89="Pay-on-time off usage",Q89="Inclusive"),((R89*1.1)-((H89*1.1)*N89/100))/1.1,IF(AND(P89="Pay-on-time off bill",Q89="Exclusive"),R89-(R89*M89/100),IF(AND(P89="Pay-on-time off usage",Q89="Exclusive"),R89-(H89*N89/100),IF(Q89="Inclusive",((R89*1.1))/1.1,R89)))))</f>
        <v>1096.0121022545454</v>
      </c>
      <c r="T89" s="247">
        <f t="shared" ref="T89" si="263">R89-O89</f>
        <v>776.18882225454536</v>
      </c>
      <c r="U89" s="247">
        <f t="shared" ref="U89" si="264">S89-O89</f>
        <v>776.18882225454536</v>
      </c>
      <c r="V89" s="292">
        <f t="shared" ref="V89" si="265">T89*1.1</f>
        <v>853.80770447999998</v>
      </c>
      <c r="W89" s="292">
        <f t="shared" ref="W89" si="266">U89*1.1</f>
        <v>853.80770447999998</v>
      </c>
      <c r="X89" s="207">
        <f>'Tariffs July 2020'!BL73</f>
        <v>0</v>
      </c>
      <c r="Y89" s="207" t="str">
        <f>'Tariffs July 2020'!BM73</f>
        <v>n</v>
      </c>
      <c r="Z89" s="208">
        <f>'Tariffs July 2020'!G73</f>
        <v>42551</v>
      </c>
    </row>
    <row r="90" spans="1:1024 1029:4092 4097:8190 8193:9214 9219:12287 12290:13312 13315:14336 14341:16384" x14ac:dyDescent="0.15">
      <c r="A90" s="201" t="str">
        <f>'Tariffs July 2020'!K74</f>
        <v>Future X Power</v>
      </c>
      <c r="B90" s="202" t="str">
        <f>'Tariffs July 2020'!L74</f>
        <v>Flexi Saver</v>
      </c>
      <c r="C90" s="203">
        <f>IF('Tariffs July 2020'!BP74=0,91*'Tariffs July 2020'!M74/100,(91*'Tariffs July 2020'!M74/100)+'Tariffs July 2020'!BP74/4)</f>
        <v>92.911000000000001</v>
      </c>
      <c r="D90" s="203">
        <f>IF('Tariffs July 2020'!O74="",$K$5*'Tariffs July 2020'!N74/100,IF($K$5&gt;='Tariffs July 2020'!P74,('Tariffs July 2020'!P74*'Tariffs July 2020'!N74/100),($K$5*'Tariffs July 2020'!N74/100)))</f>
        <v>175.80732332727271</v>
      </c>
      <c r="E90" s="203">
        <f>IF('Tariffs July 2020'!T74&gt;0,IF(($K$5&lt;'Tariffs July 2020'!T74),(0),($K$5-'Tariffs July 2020'!T74)*'Tariffs July 2020'!U74/100),IF(AND('Tariffs July 2020'!R74&gt;0,'Tariffs July 2020'!T74=""),IF(($K$5&lt;'Tariffs July 2020'!R74),(0),($K$5-'Tariffs July 2020'!R74)*'Tariffs July 2020'!S74/100),IF(AND('Tariffs July 2020'!P74&gt;0,'Tariffs July 2020'!R74=""),IF(($K$5&lt;'Tariffs July 2020'!P74),(0),($K$5-'Tariffs July 2020'!P74)*'Tariffs July 2020'!Q74/100),0)))</f>
        <v>0</v>
      </c>
      <c r="F90" s="203">
        <f>($L$5)*'Tariffs July 2020'!AE74/100</f>
        <v>25.409414290909091</v>
      </c>
      <c r="G90" s="203">
        <f t="shared" ref="G90" si="267">SUM(C90:F90)</f>
        <v>294.12773761818181</v>
      </c>
      <c r="H90" s="203">
        <f t="shared" ref="H90" si="268">(G90-C90)*4</f>
        <v>804.86695047272724</v>
      </c>
      <c r="I90" s="247">
        <f t="shared" ref="I90" si="269">G90*4</f>
        <v>1176.5109504727272</v>
      </c>
      <c r="J90" s="204">
        <f t="shared" ref="J90" si="270">I90*1.1</f>
        <v>1294.16204552</v>
      </c>
      <c r="K90" s="202">
        <f>'Tariffs July 2020'!AZ74</f>
        <v>0</v>
      </c>
      <c r="L90" s="202">
        <f>'Tariffs July 2020'!BA74</f>
        <v>0</v>
      </c>
      <c r="M90" s="202">
        <f>'Tariffs July 2020'!BB74</f>
        <v>0</v>
      </c>
      <c r="N90" s="202">
        <f>'Tariffs July 2020'!BC74</f>
        <v>20</v>
      </c>
      <c r="O90" s="205">
        <f>($F$6*'Tariffs July 2020'!AT74/100)*4</f>
        <v>194.67504</v>
      </c>
      <c r="P90" s="206" t="str">
        <f t="shared" si="244"/>
        <v>Pay-on-time off usage</v>
      </c>
      <c r="Q90" s="206" t="str">
        <f t="shared" ref="Q90" si="271">IF(OR(A90="Origin Energy",A90="Red Energy",A90="Powershop"),"Inclusive","Exclusive")</f>
        <v>Exclusive</v>
      </c>
      <c r="R90" s="293">
        <f t="shared" ref="R90" si="272">IF(AND(P90="Guaranteed off bill",Q90="Inclusive"),((I90*1.1)-((I90*1.1)*K90/100))/1.1,IF(AND(P90="Guaranteed off usage",Q90="Inclusive"),((I90*1.1)-((H90*1.1)*L90/100))/1.1,IF(AND(P90="Guaranteed off bill",Q90="Exclusive"),I90-(I90*K90/100),IF(AND(P90="Guaranteed off usage",Q90="Exclusive"),I90-(H90*L90/100),IF(Q90="Inclusive",((I90*1.1))/1.1,I90)))))</f>
        <v>1176.5109504727272</v>
      </c>
      <c r="S90" s="247">
        <f t="shared" ref="S90" si="273">IF(AND(P90="Pay-on-time off bill",Q90="Inclusive"),((R90*1.1)-((R90*1.1)*M90/100))/1.1,IF(AND(P90="Pay-on-time off usage",Q90="Inclusive"),((R90*1.1)-((H90*1.1)*N90/100))/1.1,IF(AND(P90="Pay-on-time off bill",Q90="Exclusive"),R90-(R90*M90/100),IF(AND(P90="Pay-on-time off usage",Q90="Exclusive"),R90-(H90*N90/100),IF(Q90="Inclusive",((R90*1.1))/1.1,R90)))))</f>
        <v>1015.5375603781818</v>
      </c>
      <c r="T90" s="247">
        <f t="shared" ref="T90" si="274">R90-O90</f>
        <v>981.83591047272728</v>
      </c>
      <c r="U90" s="247">
        <f t="shared" ref="U90" si="275">S90-O90</f>
        <v>820.86252037818178</v>
      </c>
      <c r="V90" s="292">
        <f t="shared" ref="V90" si="276">T90*1.1</f>
        <v>1080.0195015200002</v>
      </c>
      <c r="W90" s="292">
        <f t="shared" ref="W90" si="277">U90*1.1</f>
        <v>902.948772416</v>
      </c>
      <c r="X90" s="207">
        <f>'Tariffs July 2020'!BL74</f>
        <v>0</v>
      </c>
      <c r="Y90" s="207" t="str">
        <f>'Tariffs July 2020'!BM74</f>
        <v>n</v>
      </c>
      <c r="Z90" s="208">
        <f>'Tariffs July 2020'!G74</f>
        <v>42494</v>
      </c>
    </row>
    <row r="91" spans="1:1024 1029:4092 4097:8190 8193:9214 9219:12287 12290:13312 13315:14336 14341:16384" x14ac:dyDescent="0.15">
      <c r="A91" s="201" t="str">
        <f>'Tariffs July 2020'!K75</f>
        <v>GloBird Energy</v>
      </c>
      <c r="B91" s="202" t="str">
        <f>'Tariffs July 2020'!L75</f>
        <v>GloSave</v>
      </c>
      <c r="C91" s="203">
        <f>IF('Tariffs July 2020'!BP75=0,91*'Tariffs July 2020'!M75/100,(91*'Tariffs July 2020'!M75/100)+'Tariffs July 2020'!BP75/4)</f>
        <v>90.999999999999986</v>
      </c>
      <c r="D91" s="203">
        <f>IF('Tariffs July 2020'!O75="",$K$5*'Tariffs July 2020'!N75/100,IF($K$5&gt;='Tariffs July 2020'!P75,('Tariffs July 2020'!P75*'Tariffs July 2020'!N75/100),($K$5*'Tariffs July 2020'!N75/100)))</f>
        <v>144.26278199999996</v>
      </c>
      <c r="E91" s="203">
        <f>IF('Tariffs July 2020'!T75&gt;0,IF(($K$5&lt;'Tariffs July 2020'!T75),(0),($K$5-'Tariffs July 2020'!T75)*'Tariffs July 2020'!U75/100),IF(AND('Tariffs July 2020'!R75&gt;0,'Tariffs July 2020'!T75=""),IF(($K$5&lt;'Tariffs July 2020'!R75),(0),($K$5-'Tariffs July 2020'!R75)*'Tariffs July 2020'!S75/100),IF(AND('Tariffs July 2020'!P75&gt;0,'Tariffs July 2020'!R75=""),IF(($K$5&lt;'Tariffs July 2020'!P75),(0),($K$5-'Tariffs July 2020'!P75)*'Tariffs July 2020'!Q75/100),0)))</f>
        <v>0</v>
      </c>
      <c r="F91" s="203">
        <f>($L$5)*'Tariffs July 2020'!AE75/100</f>
        <v>20.09853</v>
      </c>
      <c r="G91" s="203">
        <f t="shared" ref="G91" si="278">SUM(C91:F91)</f>
        <v>255.36131199999997</v>
      </c>
      <c r="H91" s="203">
        <f t="shared" ref="H91" si="279">(G91-C91)*4</f>
        <v>657.44524799999999</v>
      </c>
      <c r="I91" s="247">
        <f t="shared" ref="I91" si="280">G91*4</f>
        <v>1021.4452479999999</v>
      </c>
      <c r="J91" s="204">
        <f t="shared" ref="J91" si="281">I91*1.1</f>
        <v>1123.5897728</v>
      </c>
      <c r="K91" s="202">
        <f>'Tariffs July 2020'!AZ75</f>
        <v>0</v>
      </c>
      <c r="L91" s="202">
        <f>'Tariffs July 2020'!BA75</f>
        <v>0</v>
      </c>
      <c r="M91" s="202">
        <f>'Tariffs July 2020'!BB75</f>
        <v>7</v>
      </c>
      <c r="N91" s="202">
        <f>'Tariffs July 2020'!BC75</f>
        <v>0</v>
      </c>
      <c r="O91" s="205">
        <f>($F$6*'Tariffs July 2020'!AT75/100)*4</f>
        <v>83.43216000000001</v>
      </c>
      <c r="P91" s="206" t="str">
        <f t="shared" si="244"/>
        <v>Pay-on-time off bill</v>
      </c>
      <c r="Q91" s="206" t="str">
        <f t="shared" ref="Q91" si="282">IF(OR(A91="Origin Energy",A91="Red Energy",A91="Powershop"),"Inclusive","Exclusive")</f>
        <v>Exclusive</v>
      </c>
      <c r="R91" s="293">
        <f t="shared" ref="R91" si="283">IF(AND(P91="Guaranteed off bill",Q91="Inclusive"),((I91*1.1)-((I91*1.1)*K91/100))/1.1,IF(AND(P91="Guaranteed off usage",Q91="Inclusive"),((I91*1.1)-((H91*1.1)*L91/100))/1.1,IF(AND(P91="Guaranteed off bill",Q91="Exclusive"),I91-(I91*K91/100),IF(AND(P91="Guaranteed off usage",Q91="Exclusive"),I91-(H91*L91/100),IF(Q91="Inclusive",((I91*1.1))/1.1,I91)))))</f>
        <v>1021.4452479999999</v>
      </c>
      <c r="S91" s="247">
        <f t="shared" ref="S91" si="284">IF(AND(P91="Pay-on-time off bill",Q91="Inclusive"),((R91*1.1)-((R91*1.1)*M91/100))/1.1,IF(AND(P91="Pay-on-time off usage",Q91="Inclusive"),((R91*1.1)-((H91*1.1)*N91/100))/1.1,IF(AND(P91="Pay-on-time off bill",Q91="Exclusive"),R91-(R91*M91/100),IF(AND(P91="Pay-on-time off usage",Q91="Exclusive"),R91-(H91*N91/100),IF(Q91="Inclusive",((R91*1.1))/1.1,R91)))))</f>
        <v>949.94408063999992</v>
      </c>
      <c r="T91" s="247">
        <f t="shared" ref="T91" si="285">R91-O91</f>
        <v>938.01308799999993</v>
      </c>
      <c r="U91" s="247">
        <f t="shared" ref="U91" si="286">S91-O91</f>
        <v>866.51192063999997</v>
      </c>
      <c r="V91" s="292">
        <f t="shared" ref="V91" si="287">T91*1.1</f>
        <v>1031.8143967999999</v>
      </c>
      <c r="W91" s="292">
        <f t="shared" ref="W91" si="288">U91*1.1</f>
        <v>953.16311270400001</v>
      </c>
      <c r="X91" s="207">
        <f>'Tariffs July 2020'!BL75</f>
        <v>0</v>
      </c>
      <c r="Y91" s="207" t="str">
        <f>'Tariffs July 2020'!BM75</f>
        <v>n</v>
      </c>
      <c r="Z91" s="208">
        <f>'Tariffs July 2020'!G75</f>
        <v>42501</v>
      </c>
    </row>
    <row r="92" spans="1:1024 1029:4092 4097:8190 8193:9214 9219:12287 12290:13312 13315:14336 14341:16384" x14ac:dyDescent="0.15">
      <c r="A92" s="201" t="str">
        <f>'Tariffs July 2020'!K76</f>
        <v>Kogan Energy</v>
      </c>
      <c r="B92" s="202" t="str">
        <f>'Tariffs July 2020'!L76</f>
        <v>Market offer</v>
      </c>
      <c r="C92" s="203">
        <f>IF('Tariffs July 2020'!BP76=0,91*'Tariffs July 2020'!M76/100,(91*'Tariffs July 2020'!M76/100)+'Tariffs July 2020'!BP76/4)</f>
        <v>99.065909090909088</v>
      </c>
      <c r="D92" s="203">
        <f>IF('Tariffs July 2020'!O76="",$K$5*'Tariffs July 2020'!N76/100,IF($K$5&gt;='Tariffs July 2020'!P76,('Tariffs July 2020'!P76*'Tariffs July 2020'!N76/100),($K$5*'Tariffs July 2020'!N76/100)))</f>
        <v>107.67939709090908</v>
      </c>
      <c r="E92" s="203">
        <f>IF('Tariffs July 2020'!T76&gt;0,IF(($K$5&lt;'Tariffs July 2020'!T76),(0),($K$5-'Tariffs July 2020'!T76)*'Tariffs July 2020'!U76/100),IF(AND('Tariffs July 2020'!R76&gt;0,'Tariffs July 2020'!T76=""),IF(($K$5&lt;'Tariffs July 2020'!R76),(0),($K$5-'Tariffs July 2020'!R76)*'Tariffs July 2020'!S76/100),IF(AND('Tariffs July 2020'!P76&gt;0,'Tariffs July 2020'!R76=""),IF(($K$5&lt;'Tariffs July 2020'!P76),(0),($K$5-'Tariffs July 2020'!P76)*'Tariffs July 2020'!Q76/100),0)))</f>
        <v>0</v>
      </c>
      <c r="F92" s="203">
        <f>($L$5)*'Tariffs July 2020'!AE76/100</f>
        <v>14.78764570909091</v>
      </c>
      <c r="G92" s="203">
        <f t="shared" ref="G92" si="289">SUM(C92:F92)</f>
        <v>221.53295189090909</v>
      </c>
      <c r="H92" s="203">
        <f t="shared" ref="H92" si="290">(G92-C92)*4</f>
        <v>489.86817120000001</v>
      </c>
      <c r="I92" s="247">
        <f t="shared" ref="I92" si="291">G92*4</f>
        <v>886.13180756363636</v>
      </c>
      <c r="J92" s="204">
        <f t="shared" ref="J92" si="292">I92*1.1</f>
        <v>974.74498832000006</v>
      </c>
      <c r="K92" s="202">
        <f>'Tariffs July 2020'!AZ76</f>
        <v>0</v>
      </c>
      <c r="L92" s="202">
        <f>'Tariffs July 2020'!BA76</f>
        <v>0</v>
      </c>
      <c r="M92" s="202">
        <f>'Tariffs July 2020'!BB76</f>
        <v>0</v>
      </c>
      <c r="N92" s="202">
        <f>'Tariffs July 2020'!BC76</f>
        <v>0</v>
      </c>
      <c r="O92" s="205">
        <f>($F$6*'Tariffs July 2020'!AT76/100)*4</f>
        <v>106.7931648</v>
      </c>
      <c r="P92" s="206" t="str">
        <f t="shared" si="244"/>
        <v>No discount</v>
      </c>
      <c r="Q92" s="206" t="str">
        <f t="shared" ref="Q92" si="293">IF(OR(A92="Origin Energy",A92="Red Energy",A92="Powershop"),"Inclusive","Exclusive")</f>
        <v>Exclusive</v>
      </c>
      <c r="R92" s="293">
        <f t="shared" ref="R92" si="294">IF(AND(P92="Guaranteed off bill",Q92="Inclusive"),((I92*1.1)-((I92*1.1)*K92/100))/1.1,IF(AND(P92="Guaranteed off usage",Q92="Inclusive"),((I92*1.1)-((H92*1.1)*L92/100))/1.1,IF(AND(P92="Guaranteed off bill",Q92="Exclusive"),I92-(I92*K92/100),IF(AND(P92="Guaranteed off usage",Q92="Exclusive"),I92-(H92*L92/100),IF(Q92="Inclusive",((I92*1.1))/1.1,I92)))))</f>
        <v>886.13180756363636</v>
      </c>
      <c r="S92" s="247">
        <f t="shared" ref="S92" si="295">IF(AND(P92="Pay-on-time off bill",Q92="Inclusive"),((R92*1.1)-((R92*1.1)*M92/100))/1.1,IF(AND(P92="Pay-on-time off usage",Q92="Inclusive"),((R92*1.1)-((H92*1.1)*N92/100))/1.1,IF(AND(P92="Pay-on-time off bill",Q92="Exclusive"),R92-(R92*M92/100),IF(AND(P92="Pay-on-time off usage",Q92="Exclusive"),R92-(H92*N92/100),IF(Q92="Inclusive",((R92*1.1))/1.1,R92)))))</f>
        <v>886.13180756363636</v>
      </c>
      <c r="T92" s="247">
        <f t="shared" ref="T92" si="296">R92-O92</f>
        <v>779.33864276363636</v>
      </c>
      <c r="U92" s="247">
        <f t="shared" ref="U92" si="297">S92-O92</f>
        <v>779.33864276363636</v>
      </c>
      <c r="V92" s="292">
        <f t="shared" ref="V92" si="298">T92*1.1</f>
        <v>857.27250704000005</v>
      </c>
      <c r="W92" s="292">
        <f t="shared" ref="W92" si="299">U92*1.1</f>
        <v>857.27250704000005</v>
      </c>
      <c r="X92" s="207">
        <f>'Tariffs July 2020'!BL76</f>
        <v>0</v>
      </c>
      <c r="Y92" s="207" t="str">
        <f>'Tariffs July 2020'!BM76</f>
        <v>n</v>
      </c>
      <c r="Z92" s="208">
        <f>'Tariffs July 2020'!G76</f>
        <v>42551</v>
      </c>
    </row>
    <row r="93" spans="1:1024 1029:4092 4097:8190 8193:9214 9219:12287 12290:13312 13315:14336 14341:16384" x14ac:dyDescent="0.15">
      <c r="A93" s="201" t="str">
        <f>'Tariffs July 2020'!K77</f>
        <v>Locality Planning Energy</v>
      </c>
      <c r="B93" s="202" t="str">
        <f>'Tariffs July 2020'!L77</f>
        <v>LPE Mates Rates (solar)</v>
      </c>
      <c r="C93" s="203">
        <f>IF('Tariffs July 2020'!BP77=0,91*'Tariffs July 2020'!M77/100,(91*'Tariffs July 2020'!M77/100)+'Tariffs July 2020'!BP77/4)</f>
        <v>102.02754545454545</v>
      </c>
      <c r="D93" s="203">
        <f>IF('Tariffs July 2020'!O77="",$K$5*'Tariffs July 2020'!N77/100,IF($K$5&gt;='Tariffs July 2020'!P77,('Tariffs July 2020'!P77*'Tariffs July 2020'!N77/100),($K$5*'Tariffs July 2020'!N77/100)))</f>
        <v>130.87188261818179</v>
      </c>
      <c r="E93" s="203">
        <f>IF('Tariffs July 2020'!T77&gt;0,IF(($K$5&lt;'Tariffs July 2020'!T77),(0),($K$5-'Tariffs July 2020'!T77)*'Tariffs July 2020'!U77/100),IF(AND('Tariffs July 2020'!R77&gt;0,'Tariffs July 2020'!T77=""),IF(($K$5&lt;'Tariffs July 2020'!R77),(0),($K$5-'Tariffs July 2020'!R77)*'Tariffs July 2020'!S77/100),IF(AND('Tariffs July 2020'!P77&gt;0,'Tariffs July 2020'!R77=""),IF(($K$5&lt;'Tariffs July 2020'!P77),(0),($K$5-'Tariffs July 2020'!P77)*'Tariffs July 2020'!Q77/100),0)))</f>
        <v>0</v>
      </c>
      <c r="F93" s="203">
        <f>($L$5)*'Tariffs July 2020'!AE77/100</f>
        <v>16.492975527272726</v>
      </c>
      <c r="G93" s="203">
        <f t="shared" ref="G93" si="300">SUM(C93:F93)</f>
        <v>249.39240359999997</v>
      </c>
      <c r="H93" s="203">
        <f t="shared" ref="H93" si="301">(G93-C93)*4</f>
        <v>589.45943258181808</v>
      </c>
      <c r="I93" s="247">
        <f t="shared" ref="I93" si="302">G93*4</f>
        <v>997.56961439999986</v>
      </c>
      <c r="J93" s="204">
        <f t="shared" ref="J93" si="303">I93*1.1</f>
        <v>1097.32657584</v>
      </c>
      <c r="K93" s="202">
        <f>'Tariffs July 2020'!AZ77</f>
        <v>0</v>
      </c>
      <c r="L93" s="202">
        <f>'Tariffs July 2020'!BA77</f>
        <v>0</v>
      </c>
      <c r="M93" s="202">
        <f>'Tariffs July 2020'!BB77</f>
        <v>0</v>
      </c>
      <c r="N93" s="202">
        <f>'Tariffs July 2020'!BC77</f>
        <v>0</v>
      </c>
      <c r="O93" s="205">
        <f>($F$6*'Tariffs July 2020'!AT77/100)*4</f>
        <v>278.10720000000003</v>
      </c>
      <c r="P93" s="206" t="str">
        <f t="shared" si="244"/>
        <v>No discount</v>
      </c>
      <c r="Q93" s="206" t="str">
        <f t="shared" ref="Q93" si="304">IF(OR(A93="Origin Energy",A93="Red Energy",A93="Powershop"),"Inclusive","Exclusive")</f>
        <v>Exclusive</v>
      </c>
      <c r="R93" s="293">
        <f t="shared" ref="R93" si="305">IF(AND(P93="Guaranteed off bill",Q93="Inclusive"),((I93*1.1)-((I93*1.1)*K93/100))/1.1,IF(AND(P93="Guaranteed off usage",Q93="Inclusive"),((I93*1.1)-((H93*1.1)*L93/100))/1.1,IF(AND(P93="Guaranteed off bill",Q93="Exclusive"),I93-(I93*K93/100),IF(AND(P93="Guaranteed off usage",Q93="Exclusive"),I93-(H93*L93/100),IF(Q93="Inclusive",((I93*1.1))/1.1,I93)))))</f>
        <v>997.56961439999986</v>
      </c>
      <c r="S93" s="247">
        <f t="shared" ref="S93" si="306">IF(AND(P93="Pay-on-time off bill",Q93="Inclusive"),((R93*1.1)-((R93*1.1)*M93/100))/1.1,IF(AND(P93="Pay-on-time off usage",Q93="Inclusive"),((R93*1.1)-((H93*1.1)*N93/100))/1.1,IF(AND(P93="Pay-on-time off bill",Q93="Exclusive"),R93-(R93*M93/100),IF(AND(P93="Pay-on-time off usage",Q93="Exclusive"),R93-(H93*N93/100),IF(Q93="Inclusive",((R93*1.1))/1.1,R93)))))</f>
        <v>997.56961439999986</v>
      </c>
      <c r="T93" s="247">
        <f t="shared" ref="T93" si="307">R93-O93</f>
        <v>719.46241439999983</v>
      </c>
      <c r="U93" s="247">
        <f t="shared" ref="U93" si="308">S93-O93</f>
        <v>719.46241439999983</v>
      </c>
      <c r="V93" s="292">
        <f t="shared" ref="V93" si="309">T93*1.1</f>
        <v>791.40865583999982</v>
      </c>
      <c r="W93" s="292">
        <f t="shared" ref="W93" si="310">U93*1.1</f>
        <v>791.40865583999982</v>
      </c>
      <c r="X93" s="207">
        <f>'Tariffs July 2020'!BL77</f>
        <v>0</v>
      </c>
      <c r="Y93" s="207" t="str">
        <f>'Tariffs July 2020'!BM77</f>
        <v>n</v>
      </c>
      <c r="Z93" s="208">
        <f>'Tariffs July 2020'!G77</f>
        <v>42474</v>
      </c>
    </row>
    <row r="94" spans="1:1024 1029:4092 4097:8190 8193:9214 9219:12287 12290:13312 13315:14336 14341:16384" x14ac:dyDescent="0.15">
      <c r="A94" s="201" t="str">
        <f>'Tariffs July 2020'!K78</f>
        <v>OVO Energy</v>
      </c>
      <c r="B94" s="202" t="str">
        <f>'Tariffs July 2020'!L78</f>
        <v>The One Plan</v>
      </c>
      <c r="C94" s="203">
        <f>IF('Tariffs July 2020'!BP78=0,91*'Tariffs July 2020'!M78/100,(91*'Tariffs July 2020'!M78/100)+'Tariffs July 2020'!BP78/4)</f>
        <v>83.860636363636374</v>
      </c>
      <c r="D94" s="203">
        <f>IF('Tariffs July 2020'!O78="",$K$5*'Tariffs July 2020'!N78/100,IF($K$5&gt;='Tariffs July 2020'!P78,('Tariffs July 2020'!P78*'Tariffs July 2020'!N78/100),($K$5*'Tariffs July 2020'!N78/100)))</f>
        <v>134.18509483636362</v>
      </c>
      <c r="E94" s="203">
        <f>IF('Tariffs July 2020'!T78&gt;0,IF(($K$5&lt;'Tariffs July 2020'!T78),(0),($K$5-'Tariffs July 2020'!T78)*'Tariffs July 2020'!U78/100),IF(AND('Tariffs July 2020'!R78&gt;0,'Tariffs July 2020'!T78=""),IF(($K$5&lt;'Tariffs July 2020'!R78),(0),($K$5-'Tariffs July 2020'!R78)*'Tariffs July 2020'!S78/100),IF(AND('Tariffs July 2020'!P78&gt;0,'Tariffs July 2020'!R78=""),IF(($K$5&lt;'Tariffs July 2020'!P78),(0),($K$5-'Tariffs July 2020'!P78)*'Tariffs July 2020'!Q78/100),0)))</f>
        <v>0</v>
      </c>
      <c r="F94" s="203">
        <f>($L$5)*'Tariffs July 2020'!AE78/100</f>
        <v>22.510353600000002</v>
      </c>
      <c r="G94" s="203">
        <f t="shared" ref="G94" si="311">SUM(C94:F94)</f>
        <v>240.55608479999998</v>
      </c>
      <c r="H94" s="203">
        <f t="shared" ref="H94" si="312">(G94-C94)*4</f>
        <v>626.78179374545448</v>
      </c>
      <c r="I94" s="247">
        <f t="shared" ref="I94" si="313">G94*4</f>
        <v>962.22433919999992</v>
      </c>
      <c r="J94" s="204">
        <f t="shared" ref="J94" si="314">I94*1.1</f>
        <v>1058.44677312</v>
      </c>
      <c r="K94" s="202">
        <f>'Tariffs July 2020'!AZ78</f>
        <v>0</v>
      </c>
      <c r="L94" s="202">
        <f>'Tariffs July 2020'!BA78</f>
        <v>0</v>
      </c>
      <c r="M94" s="202">
        <f>'Tariffs July 2020'!BB78</f>
        <v>0</v>
      </c>
      <c r="N94" s="202">
        <f>'Tariffs July 2020'!BC78</f>
        <v>0</v>
      </c>
      <c r="O94" s="205">
        <f>($F$6*'Tariffs July 2020'!AT78/100)*4</f>
        <v>222.48576</v>
      </c>
      <c r="P94" s="206" t="str">
        <f t="shared" ref="P94" si="315">IF(SUM(K94:N94)=0,"No discount",IF(K94&gt;0,"Guaranteed off bill",IF(L94&gt;0,"Guaranteed off usage",IF(M94&gt;0,"Pay-on-time off bill","Pay-on-time off usage"))))</f>
        <v>No discount</v>
      </c>
      <c r="Q94" s="206" t="str">
        <f t="shared" ref="Q94" si="316">IF(OR(A94="Origin Energy",A94="Red Energy",A94="Powershop"),"Inclusive","Exclusive")</f>
        <v>Exclusive</v>
      </c>
      <c r="R94" s="293">
        <f t="shared" ref="R94" si="317">IF(AND(P94="Guaranteed off bill",Q94="Inclusive"),((I94*1.1)-((I94*1.1)*K94/100))/1.1,IF(AND(P94="Guaranteed off usage",Q94="Inclusive"),((I94*1.1)-((H94*1.1)*L94/100))/1.1,IF(AND(P94="Guaranteed off bill",Q94="Exclusive"),I94-(I94*K94/100),IF(AND(P94="Guaranteed off usage",Q94="Exclusive"),I94-(H94*L94/100),IF(Q94="Inclusive",((I94*1.1))/1.1,I94)))))</f>
        <v>962.22433919999992</v>
      </c>
      <c r="S94" s="247">
        <f t="shared" ref="S94" si="318">IF(AND(P94="Pay-on-time off bill",Q94="Inclusive"),((R94*1.1)-((R94*1.1)*M94/100))/1.1,IF(AND(P94="Pay-on-time off usage",Q94="Inclusive"),((R94*1.1)-((H94*1.1)*N94/100))/1.1,IF(AND(P94="Pay-on-time off bill",Q94="Exclusive"),R94-(R94*M94/100),IF(AND(P94="Pay-on-time off usage",Q94="Exclusive"),R94-(H94*N94/100),IF(Q94="Inclusive",((R94*1.1))/1.1,R94)))))</f>
        <v>962.22433919999992</v>
      </c>
      <c r="T94" s="247">
        <f t="shared" ref="T94" si="319">R94-O94</f>
        <v>739.73857919999989</v>
      </c>
      <c r="U94" s="247">
        <f t="shared" ref="U94" si="320">S94-O94</f>
        <v>739.73857919999989</v>
      </c>
      <c r="V94" s="292">
        <f t="shared" ref="V94" si="321">T94*1.1</f>
        <v>813.71243711999989</v>
      </c>
      <c r="W94" s="292">
        <f t="shared" ref="W94" si="322">U94*1.1</f>
        <v>813.71243711999989</v>
      </c>
      <c r="X94" s="207">
        <f>'Tariffs July 2020'!BL78</f>
        <v>0</v>
      </c>
      <c r="Y94" s="207" t="str">
        <f>'Tariffs July 2020'!BM78</f>
        <v>n</v>
      </c>
      <c r="Z94" s="208">
        <f>'Tariffs July 2020'!G78</f>
        <v>42551</v>
      </c>
    </row>
    <row r="95" spans="1:1024 1029:4092 4097:8190 8193:9214 9219:12287 12290:13312 13315:14336 14341:16384" ht="15" thickBot="1" x14ac:dyDescent="0.2">
      <c r="A95" s="209" t="str">
        <f>'Tariffs July 2020'!K79</f>
        <v>Sumo Power</v>
      </c>
      <c r="B95" s="210" t="str">
        <f>'Tariffs July 2020'!L79</f>
        <v>Assure Advantage</v>
      </c>
      <c r="C95" s="211">
        <f>IF('Tariffs July 2020'!BP79=0,91*'Tariffs July 2020'!M79/100,(91*'Tariffs July 2020'!M79/100)+'Tariffs July 2020'!BP79/4)</f>
        <v>81.899999999999991</v>
      </c>
      <c r="D95" s="211">
        <f>IF('Tariffs July 2020'!O79="",$K$5*'Tariffs July 2020'!N79/100,IF($K$5&gt;='Tariffs July 2020'!P79,('Tariffs July 2020'!P79*'Tariffs July 2020'!N79/100),($K$5*'Tariffs July 2020'!N79/100)))</f>
        <v>129.07722599999997</v>
      </c>
      <c r="E95" s="211">
        <f>IF('Tariffs July 2020'!T79&gt;0,IF(($K$5&lt;'Tariffs July 2020'!T79),(0),($K$5-'Tariffs July 2020'!T79)*'Tariffs July 2020'!U79/100),IF(AND('Tariffs July 2020'!R79&gt;0,'Tariffs July 2020'!T79=""),IF(($K$5&lt;'Tariffs July 2020'!R79),(0),($K$5-'Tariffs July 2020'!R79)*'Tariffs July 2020'!S79/100),IF(AND('Tariffs July 2020'!P79&gt;0,'Tariffs July 2020'!R79=""),IF(($K$5&lt;'Tariffs July 2020'!P79),(0),($K$5-'Tariffs July 2020'!P79)*'Tariffs July 2020'!Q79/100),0)))</f>
        <v>0</v>
      </c>
      <c r="F95" s="211">
        <f>($L$5)*'Tariffs July 2020'!AE79/100</f>
        <v>19.428578999999999</v>
      </c>
      <c r="G95" s="211">
        <f t="shared" ref="G95" si="323">SUM(C95:F95)</f>
        <v>230.40580499999999</v>
      </c>
      <c r="H95" s="211">
        <f t="shared" ref="H95" si="324">(G95-C95)*4</f>
        <v>594.02322000000004</v>
      </c>
      <c r="I95" s="248">
        <f t="shared" ref="I95" si="325">G95*4</f>
        <v>921.62321999999995</v>
      </c>
      <c r="J95" s="212">
        <f t="shared" ref="J95" si="326">I95*1.1</f>
        <v>1013.7855420000001</v>
      </c>
      <c r="K95" s="210">
        <f>'Tariffs July 2020'!AZ79</f>
        <v>0</v>
      </c>
      <c r="L95" s="210">
        <f>'Tariffs July 2020'!BA79</f>
        <v>0</v>
      </c>
      <c r="M95" s="210">
        <f>'Tariffs July 2020'!BB79</f>
        <v>0</v>
      </c>
      <c r="N95" s="210">
        <f>'Tariffs July 2020'!BC79</f>
        <v>0</v>
      </c>
      <c r="O95" s="213">
        <f>($F$6*'Tariffs July 2020'!AT79/100)*4</f>
        <v>166.86432000000002</v>
      </c>
      <c r="P95" s="214" t="str">
        <f t="shared" ref="P95" si="327">IF(SUM(K95:N95)=0,"No discount",IF(K95&gt;0,"Guaranteed off bill",IF(L95&gt;0,"Guaranteed off usage",IF(M95&gt;0,"Pay-on-time off bill","Pay-on-time off usage"))))</f>
        <v>No discount</v>
      </c>
      <c r="Q95" s="214" t="str">
        <f t="shared" ref="Q95" si="328">IF(OR(A95="Origin Energy",A95="Red Energy",A95="Powershop"),"Inclusive","Exclusive")</f>
        <v>Exclusive</v>
      </c>
      <c r="R95" s="294">
        <f t="shared" ref="R95" si="329">IF(AND(P95="Guaranteed off bill",Q95="Inclusive"),((I95*1.1)-((I95*1.1)*K95/100))/1.1,IF(AND(P95="Guaranteed off usage",Q95="Inclusive"),((I95*1.1)-((H95*1.1)*L95/100))/1.1,IF(AND(P95="Guaranteed off bill",Q95="Exclusive"),I95-(I95*K95/100),IF(AND(P95="Guaranteed off usage",Q95="Exclusive"),I95-(H95*L95/100),IF(Q95="Inclusive",((I95*1.1))/1.1,I95)))))</f>
        <v>921.62321999999995</v>
      </c>
      <c r="S95" s="248">
        <f t="shared" ref="S95" si="330">IF(AND(P95="Pay-on-time off bill",Q95="Inclusive"),((R95*1.1)-((R95*1.1)*M95/100))/1.1,IF(AND(P95="Pay-on-time off usage",Q95="Inclusive"),((R95*1.1)-((H95*1.1)*N95/100))/1.1,IF(AND(P95="Pay-on-time off bill",Q95="Exclusive"),R95-(R95*M95/100),IF(AND(P95="Pay-on-time off usage",Q95="Exclusive"),R95-(H95*N95/100),IF(Q95="Inclusive",((R95*1.1))/1.1,R95)))))</f>
        <v>921.62321999999995</v>
      </c>
      <c r="T95" s="248">
        <f t="shared" ref="T95" si="331">R95-O95</f>
        <v>754.75889999999993</v>
      </c>
      <c r="U95" s="248">
        <f t="shared" ref="U95" si="332">S95-O95</f>
        <v>754.75889999999993</v>
      </c>
      <c r="V95" s="274">
        <f t="shared" ref="V95" si="333">T95*1.1</f>
        <v>830.23478999999998</v>
      </c>
      <c r="W95" s="274">
        <f t="shared" ref="W95" si="334">U95*1.1</f>
        <v>830.23478999999998</v>
      </c>
      <c r="X95" s="215">
        <f>'Tariffs July 2020'!BL79</f>
        <v>0</v>
      </c>
      <c r="Y95" s="215" t="str">
        <f>'Tariffs July 2020'!BM79</f>
        <v>n</v>
      </c>
      <c r="Z95" s="216">
        <f>'Tariffs July 2020'!G79</f>
        <v>42571</v>
      </c>
      <c r="AA95" s="250"/>
      <c r="AC95" s="251"/>
      <c r="AD95" s="251"/>
      <c r="AE95" s="251"/>
      <c r="AF95" s="251"/>
      <c r="AG95" s="251"/>
      <c r="AH95" s="251"/>
      <c r="AI95" s="252"/>
      <c r="AJ95" s="253"/>
      <c r="AO95" s="254"/>
      <c r="AR95" s="252"/>
      <c r="AS95" s="252"/>
      <c r="AT95" s="252"/>
      <c r="AU95" s="252"/>
      <c r="AV95" s="253"/>
      <c r="AW95" s="253"/>
      <c r="AX95" s="255"/>
      <c r="AY95" s="255"/>
      <c r="AZ95" s="256"/>
      <c r="BC95" s="251"/>
      <c r="BD95" s="251"/>
      <c r="BE95" s="251"/>
      <c r="BF95" s="251"/>
      <c r="BG95" s="251"/>
      <c r="BH95" s="251"/>
      <c r="BI95" s="252"/>
      <c r="BJ95" s="253"/>
      <c r="BO95" s="254"/>
      <c r="BR95" s="252"/>
      <c r="BS95" s="252"/>
      <c r="BT95" s="252"/>
      <c r="BU95" s="252"/>
      <c r="BV95" s="253"/>
      <c r="BW95" s="253"/>
      <c r="BX95" s="255"/>
      <c r="BY95" s="255"/>
      <c r="BZ95" s="256"/>
      <c r="CC95" s="251"/>
      <c r="CD95" s="251"/>
      <c r="CE95" s="251"/>
      <c r="CF95" s="251"/>
      <c r="CG95" s="251"/>
      <c r="CH95" s="251"/>
      <c r="CI95" s="252"/>
      <c r="CJ95" s="253"/>
      <c r="CO95" s="254"/>
      <c r="CR95" s="252"/>
      <c r="CS95" s="252"/>
      <c r="CT95" s="252"/>
      <c r="CU95" s="252"/>
      <c r="CV95" s="253"/>
      <c r="CW95" s="253"/>
      <c r="CX95" s="255"/>
      <c r="CY95" s="255"/>
      <c r="CZ95" s="256"/>
      <c r="DC95" s="251"/>
      <c r="DD95" s="251"/>
      <c r="DE95" s="251"/>
      <c r="DF95" s="251"/>
      <c r="DG95" s="251"/>
      <c r="DH95" s="251"/>
      <c r="DI95" s="252"/>
      <c r="DJ95" s="253"/>
      <c r="DO95" s="254"/>
      <c r="DR95" s="252"/>
      <c r="DS95" s="252"/>
      <c r="DT95" s="252"/>
      <c r="DU95" s="252"/>
      <c r="DV95" s="253"/>
      <c r="DW95" s="253"/>
      <c r="DX95" s="255"/>
      <c r="DY95" s="255"/>
      <c r="DZ95" s="256"/>
      <c r="EC95" s="251"/>
      <c r="ED95" s="251"/>
      <c r="EE95" s="251"/>
      <c r="EF95" s="251"/>
      <c r="EG95" s="251"/>
      <c r="EH95" s="251"/>
      <c r="EI95" s="252"/>
      <c r="EJ95" s="253"/>
      <c r="EO95" s="254"/>
      <c r="ER95" s="252"/>
      <c r="ES95" s="252"/>
      <c r="ET95" s="252"/>
      <c r="EU95" s="252"/>
      <c r="EV95" s="253"/>
      <c r="EW95" s="253"/>
      <c r="EX95" s="255"/>
      <c r="EY95" s="255"/>
      <c r="EZ95" s="256"/>
      <c r="FC95" s="251"/>
      <c r="FD95" s="251"/>
      <c r="FE95" s="251"/>
      <c r="FF95" s="251"/>
      <c r="FG95" s="251"/>
      <c r="FH95" s="251"/>
      <c r="FI95" s="252"/>
      <c r="FJ95" s="253"/>
      <c r="FO95" s="254"/>
      <c r="FR95" s="252"/>
      <c r="FS95" s="252"/>
      <c r="FT95" s="252"/>
      <c r="FU95" s="252"/>
      <c r="FV95" s="253"/>
      <c r="FW95" s="253"/>
      <c r="FX95" s="255"/>
      <c r="FY95" s="255"/>
      <c r="FZ95" s="256"/>
      <c r="GC95" s="251"/>
      <c r="GD95" s="251"/>
      <c r="GE95" s="251"/>
      <c r="GF95" s="251"/>
      <c r="GG95" s="251"/>
      <c r="GH95" s="251"/>
      <c r="GI95" s="252"/>
      <c r="GJ95" s="253"/>
      <c r="GO95" s="254"/>
      <c r="GR95" s="252"/>
      <c r="GS95" s="252"/>
      <c r="GT95" s="252"/>
      <c r="GU95" s="252"/>
      <c r="GV95" s="253"/>
      <c r="GW95" s="253"/>
      <c r="GX95" s="255"/>
      <c r="GY95" s="255"/>
      <c r="GZ95" s="256"/>
      <c r="HC95" s="251"/>
      <c r="HD95" s="251"/>
      <c r="HE95" s="251"/>
      <c r="HF95" s="251"/>
      <c r="HG95" s="251"/>
      <c r="HH95" s="251"/>
      <c r="HI95" s="252"/>
      <c r="HJ95" s="253"/>
      <c r="HO95" s="254"/>
      <c r="HR95" s="252"/>
      <c r="HS95" s="252"/>
      <c r="HT95" s="252"/>
      <c r="HU95" s="252"/>
      <c r="HV95" s="253"/>
      <c r="HW95" s="253"/>
      <c r="HX95" s="255"/>
      <c r="HY95" s="255"/>
      <c r="HZ95" s="256"/>
      <c r="IC95" s="251"/>
      <c r="ID95" s="251"/>
      <c r="IE95" s="251"/>
      <c r="IF95" s="251"/>
      <c r="IG95" s="251"/>
      <c r="IH95" s="251"/>
      <c r="II95" s="252"/>
      <c r="IJ95" s="253"/>
      <c r="IO95" s="254"/>
      <c r="IR95" s="252"/>
      <c r="IS95" s="252"/>
      <c r="IT95" s="252"/>
      <c r="IU95" s="252"/>
      <c r="IV95" s="253"/>
      <c r="IW95" s="253"/>
      <c r="IX95" s="255"/>
      <c r="IY95" s="255"/>
      <c r="IZ95" s="256"/>
      <c r="JC95" s="251"/>
      <c r="JD95" s="251"/>
      <c r="JE95" s="251"/>
      <c r="JF95" s="251"/>
      <c r="JG95" s="251"/>
      <c r="JH95" s="251"/>
      <c r="JI95" s="252"/>
      <c r="JJ95" s="253"/>
      <c r="JO95" s="254"/>
      <c r="JR95" s="252"/>
      <c r="JS95" s="252"/>
      <c r="JT95" s="252"/>
      <c r="JU95" s="252"/>
      <c r="JV95" s="253"/>
      <c r="JW95" s="253"/>
      <c r="JX95" s="255"/>
      <c r="JY95" s="255"/>
      <c r="JZ95" s="256"/>
      <c r="KC95" s="251"/>
      <c r="KD95" s="251"/>
      <c r="KE95" s="251"/>
      <c r="KF95" s="251"/>
      <c r="KG95" s="251"/>
      <c r="KH95" s="251"/>
      <c r="KI95" s="252"/>
      <c r="KJ95" s="253"/>
      <c r="KO95" s="254"/>
      <c r="KR95" s="252"/>
      <c r="KS95" s="252"/>
      <c r="KT95" s="252"/>
      <c r="KU95" s="252"/>
      <c r="KV95" s="253"/>
      <c r="KW95" s="253"/>
      <c r="KX95" s="255"/>
      <c r="KY95" s="255"/>
      <c r="KZ95" s="256"/>
      <c r="LC95" s="251"/>
      <c r="LD95" s="251"/>
      <c r="LE95" s="251"/>
      <c r="LF95" s="251"/>
      <c r="LG95" s="251"/>
      <c r="LH95" s="251"/>
      <c r="LI95" s="252"/>
      <c r="LJ95" s="253"/>
      <c r="LO95" s="254"/>
      <c r="LR95" s="252"/>
      <c r="LS95" s="252"/>
      <c r="LT95" s="252"/>
      <c r="LU95" s="252"/>
      <c r="LV95" s="253"/>
      <c r="LW95" s="253"/>
      <c r="LX95" s="255"/>
      <c r="LY95" s="255"/>
      <c r="LZ95" s="256"/>
      <c r="MC95" s="251"/>
      <c r="MD95" s="251"/>
      <c r="ME95" s="251"/>
      <c r="MF95" s="251"/>
      <c r="MG95" s="251"/>
      <c r="MH95" s="251"/>
      <c r="MI95" s="252"/>
      <c r="MJ95" s="253"/>
      <c r="MO95" s="254"/>
      <c r="MR95" s="252"/>
      <c r="MS95" s="252"/>
      <c r="MT95" s="252"/>
      <c r="MU95" s="252"/>
      <c r="MV95" s="253"/>
      <c r="MW95" s="253"/>
      <c r="MX95" s="255"/>
      <c r="MY95" s="255"/>
      <c r="MZ95" s="256"/>
      <c r="NC95" s="251"/>
      <c r="ND95" s="251"/>
      <c r="NE95" s="251"/>
      <c r="NF95" s="251"/>
      <c r="NG95" s="251"/>
      <c r="NH95" s="251"/>
      <c r="NI95" s="252"/>
      <c r="NJ95" s="253"/>
      <c r="NO95" s="254"/>
      <c r="NR95" s="252"/>
      <c r="NS95" s="252"/>
      <c r="NT95" s="252"/>
      <c r="NU95" s="252"/>
      <c r="NV95" s="253"/>
      <c r="NW95" s="253"/>
      <c r="NX95" s="255"/>
      <c r="NY95" s="255"/>
      <c r="NZ95" s="256"/>
      <c r="OC95" s="251"/>
      <c r="OD95" s="251"/>
      <c r="OE95" s="251"/>
      <c r="OF95" s="251"/>
      <c r="OG95" s="251"/>
      <c r="OH95" s="251"/>
      <c r="OI95" s="252"/>
      <c r="OJ95" s="253"/>
      <c r="OO95" s="254"/>
      <c r="OR95" s="252"/>
      <c r="OS95" s="252"/>
      <c r="OT95" s="252"/>
      <c r="OU95" s="252"/>
      <c r="OV95" s="253"/>
      <c r="OW95" s="253"/>
      <c r="OX95" s="255"/>
      <c r="OY95" s="255"/>
      <c r="OZ95" s="256"/>
      <c r="PC95" s="251"/>
      <c r="PD95" s="251"/>
      <c r="PE95" s="251"/>
      <c r="PF95" s="251"/>
      <c r="PG95" s="251"/>
      <c r="PH95" s="251"/>
      <c r="PI95" s="252"/>
      <c r="PJ95" s="253"/>
      <c r="PO95" s="254"/>
      <c r="PR95" s="252"/>
      <c r="PS95" s="252"/>
      <c r="PT95" s="252"/>
      <c r="PU95" s="252"/>
      <c r="PV95" s="253"/>
      <c r="PW95" s="253"/>
      <c r="PX95" s="255"/>
      <c r="PY95" s="255"/>
      <c r="PZ95" s="256"/>
      <c r="QC95" s="251"/>
      <c r="QD95" s="251"/>
      <c r="QE95" s="251"/>
      <c r="QF95" s="251"/>
      <c r="QG95" s="251"/>
      <c r="QH95" s="251"/>
      <c r="QI95" s="252"/>
      <c r="QJ95" s="253"/>
      <c r="QO95" s="254"/>
      <c r="QR95" s="252"/>
      <c r="QS95" s="252"/>
      <c r="QT95" s="252"/>
      <c r="QU95" s="252"/>
      <c r="QV95" s="253"/>
      <c r="QW95" s="253"/>
      <c r="QX95" s="255"/>
      <c r="QY95" s="255"/>
      <c r="QZ95" s="256"/>
      <c r="RC95" s="251"/>
      <c r="RD95" s="251"/>
      <c r="RE95" s="251"/>
      <c r="RF95" s="251"/>
      <c r="RG95" s="251"/>
      <c r="RH95" s="251"/>
      <c r="RI95" s="252"/>
      <c r="RJ95" s="253"/>
      <c r="RO95" s="254"/>
      <c r="RR95" s="252"/>
      <c r="RS95" s="252"/>
      <c r="RT95" s="252"/>
      <c r="RU95" s="252"/>
      <c r="RV95" s="253"/>
      <c r="RW95" s="253"/>
      <c r="RX95" s="255"/>
      <c r="RY95" s="255"/>
      <c r="RZ95" s="256"/>
      <c r="SC95" s="251"/>
      <c r="SD95" s="251"/>
      <c r="SE95" s="251"/>
      <c r="SF95" s="251"/>
      <c r="SG95" s="251"/>
      <c r="SH95" s="251"/>
      <c r="SI95" s="252"/>
      <c r="SJ95" s="253"/>
      <c r="SO95" s="254"/>
      <c r="SR95" s="252"/>
      <c r="SS95" s="252"/>
      <c r="ST95" s="252"/>
      <c r="SU95" s="252"/>
      <c r="SV95" s="253"/>
      <c r="SW95" s="253"/>
      <c r="SX95" s="255"/>
      <c r="SY95" s="255"/>
      <c r="SZ95" s="256"/>
      <c r="TC95" s="251"/>
      <c r="TD95" s="251"/>
      <c r="TE95" s="251"/>
      <c r="TF95" s="251"/>
      <c r="TG95" s="251"/>
      <c r="TH95" s="251"/>
      <c r="TI95" s="252"/>
      <c r="TJ95" s="253"/>
      <c r="TO95" s="254"/>
      <c r="TR95" s="252"/>
      <c r="TS95" s="252"/>
      <c r="TT95" s="252"/>
      <c r="TU95" s="252"/>
      <c r="TV95" s="253"/>
      <c r="TW95" s="253"/>
      <c r="TX95" s="255"/>
      <c r="TY95" s="255"/>
      <c r="TZ95" s="256"/>
      <c r="UC95" s="251"/>
      <c r="UD95" s="251"/>
      <c r="UE95" s="251"/>
      <c r="UF95" s="251"/>
      <c r="UG95" s="251"/>
      <c r="UH95" s="251"/>
      <c r="UI95" s="252"/>
      <c r="UJ95" s="253"/>
      <c r="UO95" s="254"/>
      <c r="UR95" s="252"/>
      <c r="US95" s="252"/>
      <c r="UT95" s="252"/>
      <c r="UU95" s="252"/>
      <c r="UV95" s="253"/>
      <c r="UW95" s="253"/>
      <c r="UX95" s="255"/>
      <c r="UY95" s="255"/>
      <c r="UZ95" s="256"/>
      <c r="VC95" s="251"/>
      <c r="VD95" s="251"/>
      <c r="VE95" s="251"/>
      <c r="VF95" s="251"/>
      <c r="VG95" s="251"/>
      <c r="VH95" s="251"/>
      <c r="VI95" s="252"/>
      <c r="VJ95" s="253"/>
      <c r="VO95" s="254"/>
      <c r="VR95" s="252"/>
      <c r="VS95" s="252"/>
      <c r="VT95" s="252"/>
      <c r="VU95" s="252"/>
      <c r="VV95" s="253"/>
      <c r="VW95" s="253"/>
      <c r="VX95" s="255"/>
      <c r="VY95" s="255"/>
      <c r="VZ95" s="256"/>
      <c r="WC95" s="251"/>
      <c r="WD95" s="251"/>
      <c r="WE95" s="251"/>
      <c r="WF95" s="251"/>
      <c r="WG95" s="251"/>
      <c r="WH95" s="251"/>
      <c r="WI95" s="252"/>
      <c r="WJ95" s="253"/>
      <c r="WO95" s="254"/>
      <c r="WR95" s="252"/>
      <c r="WS95" s="252"/>
      <c r="WT95" s="252"/>
      <c r="WU95" s="252"/>
      <c r="WV95" s="253"/>
      <c r="WW95" s="253"/>
      <c r="WX95" s="255"/>
      <c r="WY95" s="255"/>
      <c r="WZ95" s="256"/>
      <c r="XC95" s="251"/>
      <c r="XD95" s="251"/>
      <c r="XE95" s="251"/>
      <c r="XF95" s="251"/>
      <c r="XG95" s="251"/>
      <c r="XH95" s="251"/>
      <c r="XI95" s="252"/>
      <c r="XJ95" s="253"/>
      <c r="XO95" s="254"/>
      <c r="XR95" s="252"/>
      <c r="XS95" s="252"/>
      <c r="XT95" s="252"/>
      <c r="XU95" s="252"/>
      <c r="XV95" s="253"/>
      <c r="XW95" s="253"/>
      <c r="XX95" s="255"/>
      <c r="XY95" s="255"/>
      <c r="XZ95" s="256"/>
      <c r="YC95" s="251"/>
      <c r="YD95" s="251"/>
      <c r="YE95" s="251"/>
      <c r="YF95" s="251"/>
      <c r="YG95" s="251"/>
      <c r="YH95" s="251"/>
      <c r="YI95" s="252"/>
      <c r="YJ95" s="253"/>
      <c r="YO95" s="254"/>
      <c r="YR95" s="252"/>
      <c r="YS95" s="252"/>
      <c r="YT95" s="252"/>
      <c r="YU95" s="252"/>
      <c r="YV95" s="253"/>
      <c r="YW95" s="253"/>
      <c r="YX95" s="255"/>
      <c r="YY95" s="255"/>
      <c r="YZ95" s="256"/>
      <c r="ZC95" s="251"/>
      <c r="ZD95" s="251"/>
      <c r="ZE95" s="251"/>
      <c r="ZF95" s="251"/>
      <c r="ZG95" s="251"/>
      <c r="ZH95" s="251"/>
      <c r="ZI95" s="252"/>
      <c r="ZJ95" s="253"/>
      <c r="ZO95" s="254"/>
      <c r="ZR95" s="252"/>
      <c r="ZS95" s="252"/>
      <c r="ZT95" s="252"/>
      <c r="ZU95" s="252"/>
      <c r="ZV95" s="253"/>
      <c r="ZW95" s="253"/>
      <c r="ZX95" s="255"/>
      <c r="ZY95" s="255"/>
      <c r="ZZ95" s="256"/>
      <c r="AAC95" s="251"/>
      <c r="AAD95" s="251"/>
      <c r="AAE95" s="251"/>
      <c r="AAF95" s="251"/>
      <c r="AAG95" s="251"/>
      <c r="AAH95" s="251"/>
      <c r="AAI95" s="252"/>
      <c r="AAJ95" s="253"/>
      <c r="AAO95" s="254"/>
      <c r="AAR95" s="252"/>
      <c r="AAS95" s="252"/>
      <c r="AAT95" s="252"/>
      <c r="AAU95" s="252"/>
      <c r="AAV95" s="253"/>
      <c r="AAW95" s="253"/>
      <c r="AAX95" s="255"/>
      <c r="AAY95" s="255"/>
      <c r="AAZ95" s="256"/>
      <c r="ABC95" s="251"/>
      <c r="ABD95" s="251"/>
      <c r="ABE95" s="251"/>
      <c r="ABF95" s="251"/>
      <c r="ABG95" s="251"/>
      <c r="ABH95" s="251"/>
      <c r="ABI95" s="252"/>
      <c r="ABJ95" s="253"/>
      <c r="ABO95" s="254"/>
      <c r="ABR95" s="252"/>
      <c r="ABS95" s="252"/>
      <c r="ABT95" s="252"/>
      <c r="ABU95" s="252"/>
      <c r="ABV95" s="253"/>
      <c r="ABW95" s="253"/>
      <c r="ABX95" s="255"/>
      <c r="ABY95" s="255"/>
      <c r="ABZ95" s="256"/>
      <c r="ACC95" s="251"/>
      <c r="ACD95" s="251"/>
      <c r="ACE95" s="251"/>
      <c r="ACF95" s="251"/>
      <c r="ACG95" s="251"/>
      <c r="ACH95" s="251"/>
      <c r="ACI95" s="252"/>
      <c r="ACJ95" s="253"/>
      <c r="ACO95" s="254"/>
      <c r="ACR95" s="252"/>
      <c r="ACS95" s="252"/>
      <c r="ACT95" s="252"/>
      <c r="ACU95" s="252"/>
      <c r="ACV95" s="253"/>
      <c r="ACW95" s="253"/>
      <c r="ACX95" s="255"/>
      <c r="ACY95" s="255"/>
      <c r="ACZ95" s="256"/>
      <c r="ADC95" s="251"/>
      <c r="ADD95" s="251"/>
      <c r="ADE95" s="251"/>
      <c r="ADF95" s="251"/>
      <c r="ADG95" s="251"/>
      <c r="ADH95" s="251"/>
      <c r="ADI95" s="252"/>
      <c r="ADJ95" s="253"/>
      <c r="ADO95" s="254"/>
      <c r="ADR95" s="252"/>
      <c r="ADS95" s="252"/>
      <c r="ADT95" s="252"/>
      <c r="ADU95" s="252"/>
      <c r="ADV95" s="253"/>
      <c r="ADW95" s="253"/>
      <c r="ADX95" s="255"/>
      <c r="ADY95" s="255"/>
      <c r="ADZ95" s="256"/>
      <c r="AEC95" s="251"/>
      <c r="AED95" s="251"/>
      <c r="AEE95" s="251"/>
      <c r="AEF95" s="251"/>
      <c r="AEG95" s="251"/>
      <c r="AEH95" s="251"/>
      <c r="AEI95" s="252"/>
      <c r="AEJ95" s="253"/>
      <c r="AEO95" s="254"/>
      <c r="AER95" s="252"/>
      <c r="AES95" s="252"/>
      <c r="AET95" s="252"/>
      <c r="AEU95" s="252"/>
      <c r="AEV95" s="253"/>
      <c r="AEW95" s="253"/>
      <c r="AEX95" s="255"/>
      <c r="AEY95" s="255"/>
      <c r="AEZ95" s="256"/>
      <c r="AFC95" s="251"/>
      <c r="AFD95" s="251"/>
      <c r="AFE95" s="251"/>
      <c r="AFF95" s="251"/>
      <c r="AFG95" s="251"/>
      <c r="AFH95" s="251"/>
      <c r="AFI95" s="252"/>
      <c r="AFJ95" s="253"/>
      <c r="AFO95" s="254"/>
      <c r="AFR95" s="252"/>
      <c r="AFS95" s="252"/>
      <c r="AFT95" s="252"/>
      <c r="AFU95" s="252"/>
      <c r="AFV95" s="253"/>
      <c r="AFW95" s="253"/>
      <c r="AFX95" s="255"/>
      <c r="AFY95" s="255"/>
      <c r="AFZ95" s="256"/>
      <c r="AGC95" s="251"/>
      <c r="AGD95" s="251"/>
      <c r="AGE95" s="251"/>
      <c r="AGF95" s="251"/>
      <c r="AGG95" s="251"/>
      <c r="AGH95" s="251"/>
      <c r="AGI95" s="252"/>
      <c r="AGJ95" s="253"/>
      <c r="AGO95" s="254"/>
      <c r="AGR95" s="252"/>
      <c r="AGS95" s="252"/>
      <c r="AGT95" s="252"/>
      <c r="AGU95" s="252"/>
      <c r="AGV95" s="253"/>
      <c r="AGW95" s="253"/>
      <c r="AGX95" s="255"/>
      <c r="AGY95" s="255"/>
      <c r="AGZ95" s="256"/>
      <c r="AHC95" s="251"/>
      <c r="AHD95" s="251"/>
      <c r="AHE95" s="251"/>
      <c r="AHF95" s="251"/>
      <c r="AHG95" s="251"/>
      <c r="AHH95" s="251"/>
      <c r="AHI95" s="252"/>
      <c r="AHJ95" s="253"/>
      <c r="AHO95" s="254"/>
      <c r="AHR95" s="252"/>
      <c r="AHS95" s="252"/>
      <c r="AHT95" s="252"/>
      <c r="AHU95" s="252"/>
      <c r="AHV95" s="253"/>
      <c r="AHW95" s="253"/>
      <c r="AHX95" s="255"/>
      <c r="AHY95" s="255"/>
      <c r="AHZ95" s="256"/>
      <c r="AIC95" s="251"/>
      <c r="AID95" s="251"/>
      <c r="AIE95" s="251"/>
      <c r="AIF95" s="251"/>
      <c r="AIG95" s="251"/>
      <c r="AIH95" s="251"/>
      <c r="AII95" s="252"/>
      <c r="AIJ95" s="253"/>
      <c r="AIO95" s="254"/>
      <c r="AIR95" s="252"/>
      <c r="AIS95" s="252"/>
      <c r="AIT95" s="252"/>
      <c r="AIU95" s="252"/>
      <c r="AIV95" s="253"/>
      <c r="AIW95" s="253"/>
      <c r="AIX95" s="255"/>
      <c r="AIY95" s="255"/>
      <c r="AIZ95" s="256"/>
      <c r="AJC95" s="251"/>
      <c r="AJD95" s="251"/>
      <c r="AJE95" s="251"/>
      <c r="AJF95" s="251"/>
      <c r="AJG95" s="251"/>
      <c r="AJH95" s="251"/>
      <c r="AJI95" s="252"/>
      <c r="AJJ95" s="253"/>
      <c r="AJO95" s="254"/>
      <c r="AJR95" s="252"/>
      <c r="AJS95" s="252"/>
      <c r="AJT95" s="252"/>
      <c r="AJU95" s="252"/>
      <c r="AJV95" s="253"/>
      <c r="AJW95" s="253"/>
      <c r="AJX95" s="255"/>
      <c r="AJY95" s="255"/>
      <c r="AJZ95" s="256"/>
      <c r="AKC95" s="251"/>
      <c r="AKD95" s="251"/>
      <c r="AKE95" s="251"/>
      <c r="AKF95" s="251"/>
      <c r="AKG95" s="251"/>
      <c r="AKH95" s="251"/>
      <c r="AKI95" s="252"/>
      <c r="AKJ95" s="253"/>
      <c r="AKO95" s="254"/>
      <c r="AKR95" s="252"/>
      <c r="AKS95" s="252"/>
      <c r="AKT95" s="252"/>
      <c r="AKU95" s="252"/>
      <c r="AKV95" s="253"/>
      <c r="AKW95" s="253"/>
      <c r="AKX95" s="255"/>
      <c r="AKY95" s="255"/>
      <c r="AKZ95" s="256"/>
      <c r="ALC95" s="251"/>
      <c r="ALD95" s="251"/>
      <c r="ALE95" s="251"/>
      <c r="ALF95" s="251"/>
      <c r="ALG95" s="251"/>
      <c r="ALH95" s="251"/>
      <c r="ALI95" s="252"/>
      <c r="ALJ95" s="253"/>
      <c r="ALO95" s="254"/>
      <c r="ALR95" s="252"/>
      <c r="ALS95" s="252"/>
      <c r="ALT95" s="252"/>
      <c r="ALU95" s="252"/>
      <c r="ALV95" s="253"/>
      <c r="ALW95" s="253"/>
      <c r="ALX95" s="255"/>
      <c r="ALY95" s="255"/>
      <c r="ALZ95" s="256"/>
      <c r="AMC95" s="251"/>
      <c r="AMD95" s="251"/>
      <c r="AME95" s="251"/>
      <c r="AMF95" s="251"/>
      <c r="AMG95" s="251"/>
      <c r="AMH95" s="251"/>
      <c r="AMI95" s="252"/>
      <c r="AMJ95" s="253"/>
      <c r="AMO95" s="254"/>
      <c r="AMR95" s="252"/>
      <c r="AMS95" s="252"/>
      <c r="AMT95" s="252"/>
      <c r="AMU95" s="252"/>
      <c r="AMV95" s="253"/>
      <c r="AMW95" s="253"/>
      <c r="AMX95" s="255"/>
      <c r="AMY95" s="255"/>
      <c r="AMZ95" s="256"/>
      <c r="ANC95" s="251"/>
      <c r="AND95" s="251"/>
      <c r="ANE95" s="251"/>
      <c r="ANF95" s="251"/>
      <c r="ANG95" s="251"/>
      <c r="ANH95" s="251"/>
      <c r="ANI95" s="252"/>
      <c r="ANJ95" s="253"/>
      <c r="ANO95" s="254"/>
      <c r="ANR95" s="252"/>
      <c r="ANS95" s="252"/>
      <c r="ANT95" s="252"/>
      <c r="ANU95" s="252"/>
      <c r="ANV95" s="253"/>
      <c r="ANW95" s="253"/>
      <c r="ANX95" s="255"/>
      <c r="ANY95" s="255"/>
      <c r="ANZ95" s="256"/>
      <c r="AOC95" s="251"/>
      <c r="AOD95" s="251"/>
      <c r="AOE95" s="251"/>
      <c r="AOF95" s="251"/>
      <c r="AOG95" s="251"/>
      <c r="AOH95" s="251"/>
      <c r="AOI95" s="252"/>
      <c r="AOJ95" s="253"/>
      <c r="AOO95" s="254"/>
      <c r="AOR95" s="252"/>
      <c r="AOS95" s="252"/>
      <c r="AOT95" s="252"/>
      <c r="AOU95" s="252"/>
      <c r="AOV95" s="253"/>
      <c r="AOW95" s="253"/>
      <c r="AOX95" s="255"/>
      <c r="AOY95" s="255"/>
      <c r="AOZ95" s="256"/>
      <c r="APC95" s="251"/>
      <c r="APD95" s="251"/>
      <c r="APE95" s="251"/>
      <c r="APF95" s="251"/>
      <c r="APG95" s="251"/>
      <c r="APH95" s="251"/>
      <c r="API95" s="252"/>
      <c r="APJ95" s="253"/>
      <c r="APO95" s="254"/>
      <c r="APR95" s="252"/>
      <c r="APS95" s="252"/>
      <c r="APT95" s="252"/>
      <c r="APU95" s="252"/>
      <c r="APV95" s="253"/>
      <c r="APW95" s="253"/>
      <c r="APX95" s="255"/>
      <c r="APY95" s="255"/>
      <c r="APZ95" s="256"/>
      <c r="AQC95" s="251"/>
      <c r="AQD95" s="251"/>
      <c r="AQE95" s="251"/>
      <c r="AQF95" s="251"/>
      <c r="AQG95" s="251"/>
      <c r="AQH95" s="251"/>
      <c r="AQI95" s="252"/>
      <c r="AQJ95" s="253"/>
      <c r="AQO95" s="254"/>
      <c r="AQR95" s="252"/>
      <c r="AQS95" s="252"/>
      <c r="AQT95" s="252"/>
      <c r="AQU95" s="252"/>
      <c r="AQV95" s="253"/>
      <c r="AQW95" s="253"/>
      <c r="AQX95" s="255"/>
      <c r="AQY95" s="255"/>
      <c r="AQZ95" s="256"/>
      <c r="ARC95" s="251"/>
      <c r="ARD95" s="251"/>
      <c r="ARE95" s="251"/>
      <c r="ARF95" s="251"/>
      <c r="ARG95" s="251"/>
      <c r="ARH95" s="251"/>
      <c r="ARI95" s="252"/>
      <c r="ARJ95" s="253"/>
      <c r="ARO95" s="254"/>
      <c r="ARR95" s="252"/>
      <c r="ARS95" s="252"/>
      <c r="ART95" s="252"/>
      <c r="ARU95" s="252"/>
      <c r="ARV95" s="253"/>
      <c r="ARW95" s="253"/>
      <c r="ARX95" s="255"/>
      <c r="ARY95" s="255"/>
      <c r="ARZ95" s="256"/>
      <c r="ASC95" s="251"/>
      <c r="ASD95" s="251"/>
      <c r="ASE95" s="251"/>
      <c r="ASF95" s="251"/>
      <c r="ASG95" s="251"/>
      <c r="ASH95" s="251"/>
      <c r="ASI95" s="252"/>
      <c r="ASJ95" s="253"/>
      <c r="ASO95" s="254"/>
      <c r="ASR95" s="252"/>
      <c r="ASS95" s="252"/>
      <c r="AST95" s="252"/>
      <c r="ASU95" s="252"/>
      <c r="ASV95" s="253"/>
      <c r="ASW95" s="253"/>
      <c r="ASX95" s="255"/>
      <c r="ASY95" s="255"/>
      <c r="ASZ95" s="256"/>
      <c r="ATC95" s="251"/>
      <c r="ATD95" s="251"/>
      <c r="ATE95" s="251"/>
      <c r="ATF95" s="251"/>
      <c r="ATG95" s="251"/>
      <c r="ATH95" s="251"/>
      <c r="ATI95" s="252"/>
      <c r="ATJ95" s="253"/>
      <c r="ATO95" s="254"/>
      <c r="ATR95" s="252"/>
      <c r="ATS95" s="252"/>
      <c r="ATT95" s="252"/>
      <c r="ATU95" s="252"/>
      <c r="ATV95" s="253"/>
      <c r="ATW95" s="253"/>
      <c r="ATX95" s="255"/>
      <c r="ATY95" s="255"/>
      <c r="ATZ95" s="256"/>
      <c r="AUC95" s="251"/>
      <c r="AUD95" s="251"/>
      <c r="AUE95" s="251"/>
      <c r="AUF95" s="251"/>
      <c r="AUG95" s="251"/>
      <c r="AUH95" s="251"/>
      <c r="AUI95" s="252"/>
      <c r="AUJ95" s="253"/>
      <c r="AUO95" s="254"/>
      <c r="AUR95" s="252"/>
      <c r="AUS95" s="252"/>
      <c r="AUT95" s="252"/>
      <c r="AUU95" s="252"/>
      <c r="AUV95" s="253"/>
      <c r="AUW95" s="253"/>
      <c r="AUX95" s="255"/>
      <c r="AUY95" s="255"/>
      <c r="AUZ95" s="256"/>
      <c r="AVC95" s="251"/>
      <c r="AVD95" s="251"/>
      <c r="AVE95" s="251"/>
      <c r="AVF95" s="251"/>
      <c r="AVG95" s="251"/>
      <c r="AVH95" s="251"/>
      <c r="AVI95" s="252"/>
      <c r="AVJ95" s="253"/>
      <c r="AVO95" s="254"/>
      <c r="AVR95" s="252"/>
      <c r="AVS95" s="252"/>
      <c r="AVT95" s="252"/>
      <c r="AVU95" s="252"/>
      <c r="AVV95" s="253"/>
      <c r="AVW95" s="253"/>
      <c r="AVX95" s="255"/>
      <c r="AVY95" s="255"/>
      <c r="AVZ95" s="256"/>
      <c r="AWC95" s="251"/>
      <c r="AWD95" s="251"/>
      <c r="AWE95" s="251"/>
      <c r="AWF95" s="251"/>
      <c r="AWG95" s="251"/>
      <c r="AWH95" s="251"/>
      <c r="AWI95" s="252"/>
      <c r="AWJ95" s="253"/>
      <c r="AWO95" s="254"/>
      <c r="AWR95" s="252"/>
      <c r="AWS95" s="252"/>
      <c r="AWT95" s="252"/>
      <c r="AWU95" s="252"/>
      <c r="AWV95" s="253"/>
      <c r="AWW95" s="253"/>
      <c r="AWX95" s="255"/>
      <c r="AWY95" s="255"/>
      <c r="AWZ95" s="256"/>
      <c r="AXC95" s="251"/>
      <c r="AXD95" s="251"/>
      <c r="AXE95" s="251"/>
      <c r="AXF95" s="251"/>
      <c r="AXG95" s="251"/>
      <c r="AXH95" s="251"/>
      <c r="AXI95" s="252"/>
      <c r="AXJ95" s="253"/>
      <c r="AXO95" s="254"/>
      <c r="AXR95" s="252"/>
      <c r="AXS95" s="252"/>
      <c r="AXT95" s="252"/>
      <c r="AXU95" s="252"/>
      <c r="AXV95" s="253"/>
      <c r="AXW95" s="253"/>
      <c r="AXX95" s="255"/>
      <c r="AXY95" s="255"/>
      <c r="AXZ95" s="256"/>
      <c r="AYC95" s="251"/>
      <c r="AYD95" s="251"/>
      <c r="AYE95" s="251"/>
      <c r="AYF95" s="251"/>
      <c r="AYG95" s="251"/>
      <c r="AYH95" s="251"/>
      <c r="AYI95" s="252"/>
      <c r="AYJ95" s="253"/>
      <c r="AYO95" s="254"/>
      <c r="AYR95" s="252"/>
      <c r="AYS95" s="252"/>
      <c r="AYT95" s="252"/>
      <c r="AYU95" s="252"/>
      <c r="AYV95" s="253"/>
      <c r="AYW95" s="253"/>
      <c r="AYX95" s="255"/>
      <c r="AYY95" s="255"/>
      <c r="AYZ95" s="256"/>
      <c r="AZC95" s="251"/>
      <c r="AZD95" s="251"/>
      <c r="AZE95" s="251"/>
      <c r="AZF95" s="251"/>
      <c r="AZG95" s="251"/>
      <c r="AZH95" s="251"/>
      <c r="AZI95" s="252"/>
      <c r="AZJ95" s="253"/>
      <c r="AZO95" s="254"/>
      <c r="AZR95" s="252"/>
      <c r="AZS95" s="252"/>
      <c r="AZT95" s="252"/>
      <c r="AZU95" s="252"/>
      <c r="AZV95" s="253"/>
      <c r="AZW95" s="253"/>
      <c r="AZX95" s="255"/>
      <c r="AZY95" s="255"/>
      <c r="AZZ95" s="256"/>
      <c r="BAC95" s="251"/>
      <c r="BAD95" s="251"/>
      <c r="BAE95" s="251"/>
      <c r="BAF95" s="251"/>
      <c r="BAG95" s="251"/>
      <c r="BAH95" s="251"/>
      <c r="BAI95" s="252"/>
      <c r="BAJ95" s="253"/>
      <c r="BAO95" s="254"/>
      <c r="BAR95" s="252"/>
      <c r="BAS95" s="252"/>
      <c r="BAT95" s="252"/>
      <c r="BAU95" s="252"/>
      <c r="BAV95" s="253"/>
      <c r="BAW95" s="253"/>
      <c r="BAX95" s="255"/>
      <c r="BAY95" s="255"/>
      <c r="BAZ95" s="256"/>
      <c r="BBC95" s="251"/>
      <c r="BBD95" s="251"/>
      <c r="BBE95" s="251"/>
      <c r="BBF95" s="251"/>
      <c r="BBG95" s="251"/>
      <c r="BBH95" s="251"/>
      <c r="BBI95" s="252"/>
      <c r="BBJ95" s="253"/>
      <c r="BBO95" s="254"/>
      <c r="BBR95" s="252"/>
      <c r="BBS95" s="252"/>
      <c r="BBT95" s="252"/>
      <c r="BBU95" s="252"/>
      <c r="BBV95" s="253"/>
      <c r="BBW95" s="253"/>
      <c r="BBX95" s="255"/>
      <c r="BBY95" s="255"/>
      <c r="BBZ95" s="256"/>
      <c r="BCC95" s="251"/>
      <c r="BCD95" s="251"/>
      <c r="BCE95" s="251"/>
      <c r="BCF95" s="251"/>
      <c r="BCG95" s="251"/>
      <c r="BCH95" s="251"/>
      <c r="BCI95" s="252"/>
      <c r="BCJ95" s="253"/>
      <c r="BCO95" s="254"/>
      <c r="BCR95" s="252"/>
      <c r="BCS95" s="252"/>
      <c r="BCT95" s="252"/>
      <c r="BCU95" s="252"/>
      <c r="BCV95" s="253"/>
      <c r="BCW95" s="253"/>
      <c r="BCX95" s="255"/>
      <c r="BCY95" s="255"/>
      <c r="BCZ95" s="256"/>
      <c r="BDC95" s="251"/>
      <c r="BDD95" s="251"/>
      <c r="BDE95" s="251"/>
      <c r="BDF95" s="251"/>
      <c r="BDG95" s="251"/>
      <c r="BDH95" s="251"/>
      <c r="BDI95" s="252"/>
      <c r="BDJ95" s="253"/>
      <c r="BDO95" s="254"/>
      <c r="BDR95" s="252"/>
      <c r="BDS95" s="252"/>
      <c r="BDT95" s="252"/>
      <c r="BDU95" s="252"/>
      <c r="BDV95" s="253"/>
      <c r="BDW95" s="253"/>
      <c r="BDX95" s="255"/>
      <c r="BDY95" s="255"/>
      <c r="BDZ95" s="256"/>
      <c r="BEC95" s="251"/>
      <c r="BED95" s="251"/>
      <c r="BEE95" s="251"/>
      <c r="BEF95" s="251"/>
      <c r="BEG95" s="251"/>
      <c r="BEH95" s="251"/>
      <c r="BEI95" s="252"/>
      <c r="BEJ95" s="253"/>
      <c r="BEO95" s="254"/>
      <c r="BER95" s="252"/>
      <c r="BES95" s="252"/>
      <c r="BET95" s="252"/>
      <c r="BEU95" s="252"/>
      <c r="BEV95" s="253"/>
      <c r="BEW95" s="253"/>
      <c r="BEX95" s="255"/>
      <c r="BEY95" s="255"/>
      <c r="BEZ95" s="256"/>
      <c r="BFC95" s="251"/>
      <c r="BFD95" s="251"/>
      <c r="BFE95" s="251"/>
      <c r="BFF95" s="251"/>
      <c r="BFG95" s="251"/>
      <c r="BFH95" s="251"/>
      <c r="BFI95" s="252"/>
      <c r="BFJ95" s="253"/>
      <c r="BFO95" s="254"/>
      <c r="BFR95" s="252"/>
      <c r="BFS95" s="252"/>
      <c r="BFT95" s="252"/>
      <c r="BFU95" s="252"/>
      <c r="BFV95" s="253"/>
      <c r="BFW95" s="253"/>
      <c r="BFX95" s="255"/>
      <c r="BFY95" s="255"/>
      <c r="BFZ95" s="256"/>
      <c r="BGC95" s="251"/>
      <c r="BGD95" s="251"/>
      <c r="BGE95" s="251"/>
      <c r="BGF95" s="251"/>
      <c r="BGG95" s="251"/>
      <c r="BGH95" s="251"/>
      <c r="BGI95" s="252"/>
      <c r="BGJ95" s="253"/>
      <c r="BGO95" s="254"/>
      <c r="BGR95" s="252"/>
      <c r="BGS95" s="252"/>
      <c r="BGT95" s="252"/>
      <c r="BGU95" s="252"/>
      <c r="BGV95" s="253"/>
      <c r="BGW95" s="253"/>
      <c r="BGX95" s="255"/>
      <c r="BGY95" s="255"/>
      <c r="BGZ95" s="256"/>
      <c r="BHC95" s="251"/>
      <c r="BHD95" s="251"/>
      <c r="BHE95" s="251"/>
      <c r="BHF95" s="251"/>
      <c r="BHG95" s="251"/>
      <c r="BHH95" s="251"/>
      <c r="BHI95" s="252"/>
      <c r="BHJ95" s="253"/>
      <c r="BHO95" s="254"/>
      <c r="BHR95" s="252"/>
      <c r="BHS95" s="252"/>
      <c r="BHT95" s="252"/>
      <c r="BHU95" s="252"/>
      <c r="BHV95" s="253"/>
      <c r="BHW95" s="253"/>
      <c r="BHX95" s="255"/>
      <c r="BHY95" s="255"/>
      <c r="BHZ95" s="256"/>
      <c r="BIC95" s="251"/>
      <c r="BID95" s="251"/>
      <c r="BIE95" s="251"/>
      <c r="BIF95" s="251"/>
      <c r="BIG95" s="251"/>
      <c r="BIH95" s="251"/>
      <c r="BII95" s="252"/>
      <c r="BIJ95" s="253"/>
      <c r="BIO95" s="254"/>
      <c r="BIR95" s="252"/>
      <c r="BIS95" s="252"/>
      <c r="BIT95" s="252"/>
      <c r="BIU95" s="252"/>
      <c r="BIV95" s="253"/>
      <c r="BIW95" s="253"/>
      <c r="BIX95" s="255"/>
      <c r="BIY95" s="255"/>
      <c r="BIZ95" s="256"/>
      <c r="BJC95" s="251"/>
      <c r="BJD95" s="251"/>
      <c r="BJE95" s="251"/>
      <c r="BJF95" s="251"/>
      <c r="BJG95" s="251"/>
      <c r="BJH95" s="251"/>
      <c r="BJI95" s="252"/>
      <c r="BJJ95" s="253"/>
      <c r="BJO95" s="254"/>
      <c r="BJR95" s="252"/>
      <c r="BJS95" s="252"/>
      <c r="BJT95" s="252"/>
      <c r="BJU95" s="252"/>
      <c r="BJV95" s="253"/>
      <c r="BJW95" s="253"/>
      <c r="BJX95" s="255"/>
      <c r="BJY95" s="255"/>
      <c r="BJZ95" s="256"/>
      <c r="BKC95" s="251"/>
      <c r="BKD95" s="251"/>
      <c r="BKE95" s="251"/>
      <c r="BKF95" s="251"/>
      <c r="BKG95" s="251"/>
      <c r="BKH95" s="251"/>
      <c r="BKI95" s="252"/>
      <c r="BKJ95" s="253"/>
      <c r="BKO95" s="254"/>
      <c r="BKR95" s="252"/>
      <c r="BKS95" s="252"/>
      <c r="BKT95" s="252"/>
      <c r="BKU95" s="252"/>
      <c r="BKV95" s="253"/>
      <c r="BKW95" s="253"/>
      <c r="BKX95" s="255"/>
      <c r="BKY95" s="255"/>
      <c r="BKZ95" s="256"/>
      <c r="BLC95" s="251"/>
      <c r="BLD95" s="251"/>
      <c r="BLE95" s="251"/>
      <c r="BLF95" s="251"/>
      <c r="BLG95" s="251"/>
      <c r="BLH95" s="251"/>
      <c r="BLI95" s="252"/>
      <c r="BLJ95" s="253"/>
      <c r="BLO95" s="254"/>
      <c r="BLR95" s="252"/>
      <c r="BLS95" s="252"/>
      <c r="BLT95" s="252"/>
      <c r="BLU95" s="252"/>
      <c r="BLV95" s="253"/>
      <c r="BLW95" s="253"/>
      <c r="BLX95" s="255"/>
      <c r="BLY95" s="255"/>
      <c r="BLZ95" s="256"/>
      <c r="BMC95" s="251"/>
      <c r="BMD95" s="251"/>
      <c r="BME95" s="251"/>
      <c r="BMF95" s="251"/>
      <c r="BMG95" s="251"/>
      <c r="BMH95" s="251"/>
      <c r="BMI95" s="252"/>
      <c r="BMJ95" s="253"/>
      <c r="BMO95" s="254"/>
      <c r="BMR95" s="252"/>
      <c r="BMS95" s="252"/>
      <c r="BMT95" s="252"/>
      <c r="BMU95" s="252"/>
      <c r="BMV95" s="253"/>
      <c r="BMW95" s="253"/>
      <c r="BMX95" s="255"/>
      <c r="BMY95" s="255"/>
      <c r="BMZ95" s="256"/>
      <c r="BNC95" s="251"/>
      <c r="BND95" s="251"/>
      <c r="BNE95" s="251"/>
      <c r="BNF95" s="251"/>
      <c r="BNG95" s="251"/>
      <c r="BNH95" s="251"/>
      <c r="BNI95" s="252"/>
      <c r="BNJ95" s="253"/>
      <c r="BNO95" s="254"/>
      <c r="BNR95" s="252"/>
      <c r="BNS95" s="252"/>
      <c r="BNT95" s="252"/>
      <c r="BNU95" s="252"/>
      <c r="BNV95" s="253"/>
      <c r="BNW95" s="253"/>
      <c r="BNX95" s="255"/>
      <c r="BNY95" s="255"/>
      <c r="BNZ95" s="256"/>
      <c r="BOC95" s="251"/>
      <c r="BOD95" s="251"/>
      <c r="BOE95" s="251"/>
      <c r="BOF95" s="251"/>
      <c r="BOG95" s="251"/>
      <c r="BOH95" s="251"/>
      <c r="BOI95" s="252"/>
      <c r="BOJ95" s="253"/>
      <c r="BOO95" s="254"/>
      <c r="BOR95" s="252"/>
      <c r="BOS95" s="252"/>
      <c r="BOT95" s="252"/>
      <c r="BOU95" s="252"/>
      <c r="BOV95" s="253"/>
      <c r="BOW95" s="253"/>
      <c r="BOX95" s="255"/>
      <c r="BOY95" s="255"/>
      <c r="BOZ95" s="256"/>
      <c r="BPC95" s="251"/>
      <c r="BPD95" s="251"/>
      <c r="BPE95" s="251"/>
      <c r="BPF95" s="251"/>
      <c r="BPG95" s="251"/>
      <c r="BPH95" s="251"/>
      <c r="BPI95" s="252"/>
      <c r="BPJ95" s="253"/>
      <c r="BPO95" s="254"/>
      <c r="BPR95" s="252"/>
      <c r="BPS95" s="252"/>
      <c r="BPT95" s="252"/>
      <c r="BPU95" s="252"/>
      <c r="BPV95" s="253"/>
      <c r="BPW95" s="253"/>
      <c r="BPX95" s="255"/>
      <c r="BPY95" s="255"/>
      <c r="BPZ95" s="256"/>
      <c r="BQC95" s="251"/>
      <c r="BQD95" s="251"/>
      <c r="BQE95" s="251"/>
      <c r="BQF95" s="251"/>
      <c r="BQG95" s="251"/>
      <c r="BQH95" s="251"/>
      <c r="BQI95" s="252"/>
      <c r="BQJ95" s="253"/>
      <c r="BQO95" s="254"/>
      <c r="BQR95" s="252"/>
      <c r="BQS95" s="252"/>
      <c r="BQT95" s="252"/>
      <c r="BQU95" s="252"/>
      <c r="BQV95" s="253"/>
      <c r="BQW95" s="253"/>
      <c r="BQX95" s="255"/>
      <c r="BQY95" s="255"/>
      <c r="BQZ95" s="256"/>
      <c r="BRC95" s="251"/>
      <c r="BRD95" s="251"/>
      <c r="BRE95" s="251"/>
      <c r="BRF95" s="251"/>
      <c r="BRG95" s="251"/>
      <c r="BRH95" s="251"/>
      <c r="BRI95" s="252"/>
      <c r="BRJ95" s="253"/>
      <c r="BRO95" s="254"/>
      <c r="BRR95" s="252"/>
      <c r="BRS95" s="252"/>
      <c r="BRT95" s="252"/>
      <c r="BRU95" s="252"/>
      <c r="BRV95" s="253"/>
      <c r="BRW95" s="253"/>
      <c r="BRX95" s="255"/>
      <c r="BRY95" s="255"/>
      <c r="BRZ95" s="256"/>
      <c r="BSC95" s="251"/>
      <c r="BSD95" s="251"/>
      <c r="BSE95" s="251"/>
      <c r="BSF95" s="251"/>
      <c r="BSG95" s="251"/>
      <c r="BSH95" s="251"/>
      <c r="BSI95" s="252"/>
      <c r="BSJ95" s="253"/>
      <c r="BSO95" s="254"/>
      <c r="BSR95" s="252"/>
      <c r="BSS95" s="252"/>
      <c r="BST95" s="252"/>
      <c r="BSU95" s="252"/>
      <c r="BSV95" s="253"/>
      <c r="BSW95" s="253"/>
      <c r="BSX95" s="255"/>
      <c r="BSY95" s="255"/>
      <c r="BSZ95" s="256"/>
      <c r="BTC95" s="251"/>
      <c r="BTD95" s="251"/>
      <c r="BTE95" s="251"/>
      <c r="BTF95" s="251"/>
      <c r="BTG95" s="251"/>
      <c r="BTH95" s="251"/>
      <c r="BTI95" s="252"/>
      <c r="BTJ95" s="253"/>
      <c r="BTO95" s="254"/>
      <c r="BTR95" s="252"/>
      <c r="BTS95" s="252"/>
      <c r="BTT95" s="252"/>
      <c r="BTU95" s="252"/>
      <c r="BTV95" s="253"/>
      <c r="BTW95" s="253"/>
      <c r="BTX95" s="255"/>
      <c r="BTY95" s="255"/>
      <c r="BTZ95" s="256"/>
      <c r="BUC95" s="251"/>
      <c r="BUD95" s="251"/>
      <c r="BUE95" s="251"/>
      <c r="BUF95" s="251"/>
      <c r="BUG95" s="251"/>
      <c r="BUH95" s="251"/>
      <c r="BUI95" s="252"/>
      <c r="BUJ95" s="253"/>
      <c r="BUO95" s="254"/>
      <c r="BUR95" s="252"/>
      <c r="BUS95" s="252"/>
      <c r="BUT95" s="252"/>
      <c r="BUU95" s="252"/>
      <c r="BUV95" s="253"/>
      <c r="BUW95" s="253"/>
      <c r="BUX95" s="255"/>
      <c r="BUY95" s="255"/>
      <c r="BUZ95" s="256"/>
      <c r="BVC95" s="251"/>
      <c r="BVD95" s="251"/>
      <c r="BVE95" s="251"/>
      <c r="BVF95" s="251"/>
      <c r="BVG95" s="251"/>
      <c r="BVH95" s="251"/>
      <c r="BVI95" s="252"/>
      <c r="BVJ95" s="253"/>
      <c r="BVO95" s="254"/>
      <c r="BVR95" s="252"/>
      <c r="BVS95" s="252"/>
      <c r="BVT95" s="252"/>
      <c r="BVU95" s="252"/>
      <c r="BVV95" s="253"/>
      <c r="BVW95" s="253"/>
      <c r="BVX95" s="255"/>
      <c r="BVY95" s="255"/>
      <c r="BVZ95" s="256"/>
      <c r="BWC95" s="251"/>
      <c r="BWD95" s="251"/>
      <c r="BWE95" s="251"/>
      <c r="BWF95" s="251"/>
      <c r="BWG95" s="251"/>
      <c r="BWH95" s="251"/>
      <c r="BWI95" s="252"/>
      <c r="BWJ95" s="253"/>
      <c r="BWO95" s="254"/>
      <c r="BWR95" s="252"/>
      <c r="BWS95" s="252"/>
      <c r="BWT95" s="252"/>
      <c r="BWU95" s="252"/>
      <c r="BWV95" s="253"/>
      <c r="BWW95" s="253"/>
      <c r="BWX95" s="255"/>
      <c r="BWY95" s="255"/>
      <c r="BWZ95" s="256"/>
      <c r="BXC95" s="251"/>
      <c r="BXD95" s="251"/>
      <c r="BXE95" s="251"/>
      <c r="BXF95" s="251"/>
      <c r="BXG95" s="251"/>
      <c r="BXH95" s="251"/>
      <c r="BXI95" s="252"/>
      <c r="BXJ95" s="253"/>
      <c r="BXO95" s="254"/>
      <c r="BXR95" s="252"/>
      <c r="BXS95" s="252"/>
      <c r="BXT95" s="252"/>
      <c r="BXU95" s="252"/>
      <c r="BXV95" s="253"/>
      <c r="BXW95" s="253"/>
      <c r="BXX95" s="255"/>
      <c r="BXY95" s="255"/>
      <c r="BXZ95" s="256"/>
      <c r="BYC95" s="251"/>
      <c r="BYD95" s="251"/>
      <c r="BYE95" s="251"/>
      <c r="BYF95" s="251"/>
      <c r="BYG95" s="251"/>
      <c r="BYH95" s="251"/>
      <c r="BYI95" s="252"/>
      <c r="BYJ95" s="253"/>
      <c r="BYO95" s="254"/>
      <c r="BYR95" s="252"/>
      <c r="BYS95" s="252"/>
      <c r="BYT95" s="252"/>
      <c r="BYU95" s="252"/>
      <c r="BYV95" s="253"/>
      <c r="BYW95" s="253"/>
      <c r="BYX95" s="255"/>
      <c r="BYY95" s="255"/>
      <c r="BYZ95" s="256"/>
      <c r="BZC95" s="251"/>
      <c r="BZD95" s="251"/>
      <c r="BZE95" s="251"/>
      <c r="BZF95" s="251"/>
      <c r="BZG95" s="251"/>
      <c r="BZH95" s="251"/>
      <c r="BZI95" s="252"/>
      <c r="BZJ95" s="253"/>
      <c r="BZO95" s="254"/>
      <c r="BZR95" s="252"/>
      <c r="BZS95" s="252"/>
      <c r="BZT95" s="252"/>
      <c r="BZU95" s="252"/>
      <c r="BZV95" s="253"/>
      <c r="BZW95" s="253"/>
      <c r="BZX95" s="255"/>
      <c r="BZY95" s="255"/>
      <c r="BZZ95" s="256"/>
      <c r="CAC95" s="251"/>
      <c r="CAD95" s="251"/>
      <c r="CAE95" s="251"/>
      <c r="CAF95" s="251"/>
      <c r="CAG95" s="251"/>
      <c r="CAH95" s="251"/>
      <c r="CAI95" s="252"/>
      <c r="CAJ95" s="253"/>
      <c r="CAO95" s="254"/>
      <c r="CAR95" s="252"/>
      <c r="CAS95" s="252"/>
      <c r="CAT95" s="252"/>
      <c r="CAU95" s="252"/>
      <c r="CAV95" s="253"/>
      <c r="CAW95" s="253"/>
      <c r="CAX95" s="255"/>
      <c r="CAY95" s="255"/>
      <c r="CAZ95" s="256"/>
      <c r="CBC95" s="251"/>
      <c r="CBD95" s="251"/>
      <c r="CBE95" s="251"/>
      <c r="CBF95" s="251"/>
      <c r="CBG95" s="251"/>
      <c r="CBH95" s="251"/>
      <c r="CBI95" s="252"/>
      <c r="CBJ95" s="253"/>
      <c r="CBO95" s="254"/>
      <c r="CBR95" s="252"/>
      <c r="CBS95" s="252"/>
      <c r="CBT95" s="252"/>
      <c r="CBU95" s="252"/>
      <c r="CBV95" s="253"/>
      <c r="CBW95" s="253"/>
      <c r="CBX95" s="255"/>
      <c r="CBY95" s="255"/>
      <c r="CBZ95" s="256"/>
      <c r="CCC95" s="251"/>
      <c r="CCD95" s="251"/>
      <c r="CCE95" s="251"/>
      <c r="CCF95" s="251"/>
      <c r="CCG95" s="251"/>
      <c r="CCH95" s="251"/>
      <c r="CCI95" s="252"/>
      <c r="CCJ95" s="253"/>
      <c r="CCO95" s="254"/>
      <c r="CCR95" s="252"/>
      <c r="CCS95" s="252"/>
      <c r="CCT95" s="252"/>
      <c r="CCU95" s="252"/>
      <c r="CCV95" s="253"/>
      <c r="CCW95" s="253"/>
      <c r="CCX95" s="255"/>
      <c r="CCY95" s="255"/>
      <c r="CCZ95" s="256"/>
      <c r="CDC95" s="251"/>
      <c r="CDD95" s="251"/>
      <c r="CDE95" s="251"/>
      <c r="CDF95" s="251"/>
      <c r="CDG95" s="251"/>
      <c r="CDH95" s="251"/>
      <c r="CDI95" s="252"/>
      <c r="CDJ95" s="253"/>
      <c r="CDO95" s="254"/>
      <c r="CDR95" s="252"/>
      <c r="CDS95" s="252"/>
      <c r="CDT95" s="252"/>
      <c r="CDU95" s="252"/>
      <c r="CDV95" s="253"/>
      <c r="CDW95" s="253"/>
      <c r="CDX95" s="255"/>
      <c r="CDY95" s="255"/>
      <c r="CDZ95" s="256"/>
      <c r="CEC95" s="251"/>
      <c r="CED95" s="251"/>
      <c r="CEE95" s="251"/>
      <c r="CEF95" s="251"/>
      <c r="CEG95" s="251"/>
      <c r="CEH95" s="251"/>
      <c r="CEI95" s="252"/>
      <c r="CEJ95" s="253"/>
      <c r="CEO95" s="254"/>
      <c r="CER95" s="252"/>
      <c r="CES95" s="252"/>
      <c r="CET95" s="252"/>
      <c r="CEU95" s="252"/>
      <c r="CEV95" s="253"/>
      <c r="CEW95" s="253"/>
      <c r="CEX95" s="255"/>
      <c r="CEY95" s="255"/>
      <c r="CEZ95" s="256"/>
      <c r="CFC95" s="251"/>
      <c r="CFD95" s="251"/>
      <c r="CFE95" s="251"/>
      <c r="CFF95" s="251"/>
      <c r="CFG95" s="251"/>
      <c r="CFH95" s="251"/>
      <c r="CFI95" s="252"/>
      <c r="CFJ95" s="253"/>
      <c r="CFO95" s="254"/>
      <c r="CFR95" s="252"/>
      <c r="CFS95" s="252"/>
      <c r="CFT95" s="252"/>
      <c r="CFU95" s="252"/>
      <c r="CFV95" s="253"/>
      <c r="CFW95" s="253"/>
      <c r="CFX95" s="255"/>
      <c r="CFY95" s="255"/>
      <c r="CFZ95" s="256"/>
      <c r="CGC95" s="251"/>
      <c r="CGD95" s="251"/>
      <c r="CGE95" s="251"/>
      <c r="CGF95" s="251"/>
      <c r="CGG95" s="251"/>
      <c r="CGH95" s="251"/>
      <c r="CGI95" s="252"/>
      <c r="CGJ95" s="253"/>
      <c r="CGO95" s="254"/>
      <c r="CGR95" s="252"/>
      <c r="CGS95" s="252"/>
      <c r="CGT95" s="252"/>
      <c r="CGU95" s="252"/>
      <c r="CGV95" s="253"/>
      <c r="CGW95" s="253"/>
      <c r="CGX95" s="255"/>
      <c r="CGY95" s="255"/>
      <c r="CGZ95" s="256"/>
      <c r="CHC95" s="251"/>
      <c r="CHD95" s="251"/>
      <c r="CHE95" s="251"/>
      <c r="CHF95" s="251"/>
      <c r="CHG95" s="251"/>
      <c r="CHH95" s="251"/>
      <c r="CHI95" s="252"/>
      <c r="CHJ95" s="253"/>
      <c r="CHO95" s="254"/>
      <c r="CHR95" s="252"/>
      <c r="CHS95" s="252"/>
      <c r="CHT95" s="252"/>
      <c r="CHU95" s="252"/>
      <c r="CHV95" s="253"/>
      <c r="CHW95" s="253"/>
      <c r="CHX95" s="255"/>
      <c r="CHY95" s="255"/>
      <c r="CHZ95" s="256"/>
      <c r="CIC95" s="251"/>
      <c r="CID95" s="251"/>
      <c r="CIE95" s="251"/>
      <c r="CIF95" s="251"/>
      <c r="CIG95" s="251"/>
      <c r="CIH95" s="251"/>
      <c r="CII95" s="252"/>
      <c r="CIJ95" s="253"/>
      <c r="CIO95" s="254"/>
      <c r="CIR95" s="252"/>
      <c r="CIS95" s="252"/>
      <c r="CIT95" s="252"/>
      <c r="CIU95" s="252"/>
      <c r="CIV95" s="253"/>
      <c r="CIW95" s="253"/>
      <c r="CIX95" s="255"/>
      <c r="CIY95" s="255"/>
      <c r="CIZ95" s="256"/>
      <c r="CJC95" s="251"/>
      <c r="CJD95" s="251"/>
      <c r="CJE95" s="251"/>
      <c r="CJF95" s="251"/>
      <c r="CJG95" s="251"/>
      <c r="CJH95" s="251"/>
      <c r="CJI95" s="252"/>
      <c r="CJJ95" s="253"/>
      <c r="CJO95" s="254"/>
      <c r="CJR95" s="252"/>
      <c r="CJS95" s="252"/>
      <c r="CJT95" s="252"/>
      <c r="CJU95" s="252"/>
      <c r="CJV95" s="253"/>
      <c r="CJW95" s="253"/>
      <c r="CJX95" s="255"/>
      <c r="CJY95" s="255"/>
      <c r="CJZ95" s="256"/>
      <c r="CKC95" s="251"/>
      <c r="CKD95" s="251"/>
      <c r="CKE95" s="251"/>
      <c r="CKF95" s="251"/>
      <c r="CKG95" s="251"/>
      <c r="CKH95" s="251"/>
      <c r="CKI95" s="252"/>
      <c r="CKJ95" s="253"/>
      <c r="CKO95" s="254"/>
      <c r="CKR95" s="252"/>
      <c r="CKS95" s="252"/>
      <c r="CKT95" s="252"/>
      <c r="CKU95" s="252"/>
      <c r="CKV95" s="253"/>
      <c r="CKW95" s="253"/>
      <c r="CKX95" s="255"/>
      <c r="CKY95" s="255"/>
      <c r="CKZ95" s="256"/>
      <c r="CLC95" s="251"/>
      <c r="CLD95" s="251"/>
      <c r="CLE95" s="251"/>
      <c r="CLF95" s="251"/>
      <c r="CLG95" s="251"/>
      <c r="CLH95" s="251"/>
      <c r="CLI95" s="252"/>
      <c r="CLJ95" s="253"/>
      <c r="CLO95" s="254"/>
      <c r="CLR95" s="252"/>
      <c r="CLS95" s="252"/>
      <c r="CLT95" s="252"/>
      <c r="CLU95" s="252"/>
      <c r="CLV95" s="253"/>
      <c r="CLW95" s="253"/>
      <c r="CLX95" s="255"/>
      <c r="CLY95" s="255"/>
      <c r="CLZ95" s="256"/>
      <c r="CMC95" s="251"/>
      <c r="CMD95" s="251"/>
      <c r="CME95" s="251"/>
      <c r="CMF95" s="251"/>
      <c r="CMG95" s="251"/>
      <c r="CMH95" s="251"/>
      <c r="CMI95" s="252"/>
      <c r="CMJ95" s="253"/>
      <c r="CMO95" s="254"/>
      <c r="CMR95" s="252"/>
      <c r="CMS95" s="252"/>
      <c r="CMT95" s="252"/>
      <c r="CMU95" s="252"/>
      <c r="CMV95" s="253"/>
      <c r="CMW95" s="253"/>
      <c r="CMX95" s="255"/>
      <c r="CMY95" s="255"/>
      <c r="CMZ95" s="256"/>
      <c r="CNC95" s="251"/>
      <c r="CND95" s="251"/>
      <c r="CNE95" s="251"/>
      <c r="CNF95" s="251"/>
      <c r="CNG95" s="251"/>
      <c r="CNH95" s="251"/>
      <c r="CNI95" s="252"/>
      <c r="CNJ95" s="253"/>
      <c r="CNO95" s="254"/>
      <c r="CNR95" s="252"/>
      <c r="CNS95" s="252"/>
      <c r="CNT95" s="252"/>
      <c r="CNU95" s="252"/>
      <c r="CNV95" s="253"/>
      <c r="CNW95" s="253"/>
      <c r="CNX95" s="255"/>
      <c r="CNY95" s="255"/>
      <c r="CNZ95" s="256"/>
      <c r="COC95" s="251"/>
      <c r="COD95" s="251"/>
      <c r="COE95" s="251"/>
      <c r="COF95" s="251"/>
      <c r="COG95" s="251"/>
      <c r="COH95" s="251"/>
      <c r="COI95" s="252"/>
      <c r="COJ95" s="253"/>
      <c r="COO95" s="254"/>
      <c r="COR95" s="252"/>
      <c r="COS95" s="252"/>
      <c r="COT95" s="252"/>
      <c r="COU95" s="252"/>
      <c r="COV95" s="253"/>
      <c r="COW95" s="253"/>
      <c r="COX95" s="255"/>
      <c r="COY95" s="255"/>
      <c r="COZ95" s="256"/>
      <c r="CPC95" s="251"/>
      <c r="CPD95" s="251"/>
      <c r="CPE95" s="251"/>
      <c r="CPF95" s="251"/>
      <c r="CPG95" s="251"/>
      <c r="CPH95" s="251"/>
      <c r="CPI95" s="252"/>
      <c r="CPJ95" s="253"/>
      <c r="CPO95" s="254"/>
      <c r="CPR95" s="252"/>
      <c r="CPS95" s="252"/>
      <c r="CPT95" s="252"/>
      <c r="CPU95" s="252"/>
      <c r="CPV95" s="253"/>
      <c r="CPW95" s="253"/>
      <c r="CPX95" s="255"/>
      <c r="CPY95" s="255"/>
      <c r="CPZ95" s="256"/>
      <c r="CQC95" s="251"/>
      <c r="CQD95" s="251"/>
      <c r="CQE95" s="251"/>
      <c r="CQF95" s="251"/>
      <c r="CQG95" s="251"/>
      <c r="CQH95" s="251"/>
      <c r="CQI95" s="252"/>
      <c r="CQJ95" s="253"/>
      <c r="CQO95" s="254"/>
      <c r="CQR95" s="252"/>
      <c r="CQS95" s="252"/>
      <c r="CQT95" s="252"/>
      <c r="CQU95" s="252"/>
      <c r="CQV95" s="253"/>
      <c r="CQW95" s="253"/>
      <c r="CQX95" s="255"/>
      <c r="CQY95" s="255"/>
      <c r="CQZ95" s="256"/>
      <c r="CRC95" s="251"/>
      <c r="CRD95" s="251"/>
      <c r="CRE95" s="251"/>
      <c r="CRF95" s="251"/>
      <c r="CRG95" s="251"/>
      <c r="CRH95" s="251"/>
      <c r="CRI95" s="252"/>
      <c r="CRJ95" s="253"/>
      <c r="CRO95" s="254"/>
      <c r="CRR95" s="252"/>
      <c r="CRS95" s="252"/>
      <c r="CRT95" s="252"/>
      <c r="CRU95" s="252"/>
      <c r="CRV95" s="253"/>
      <c r="CRW95" s="253"/>
      <c r="CRX95" s="255"/>
      <c r="CRY95" s="255"/>
      <c r="CRZ95" s="256"/>
      <c r="CSC95" s="251"/>
      <c r="CSD95" s="251"/>
      <c r="CSE95" s="251"/>
      <c r="CSF95" s="251"/>
      <c r="CSG95" s="251"/>
      <c r="CSH95" s="251"/>
      <c r="CSI95" s="252"/>
      <c r="CSJ95" s="253"/>
      <c r="CSO95" s="254"/>
      <c r="CSR95" s="252"/>
      <c r="CSS95" s="252"/>
      <c r="CST95" s="252"/>
      <c r="CSU95" s="252"/>
      <c r="CSV95" s="253"/>
      <c r="CSW95" s="253"/>
      <c r="CSX95" s="255"/>
      <c r="CSY95" s="255"/>
      <c r="CSZ95" s="256"/>
      <c r="CTC95" s="251"/>
      <c r="CTD95" s="251"/>
      <c r="CTE95" s="251"/>
      <c r="CTF95" s="251"/>
      <c r="CTG95" s="251"/>
      <c r="CTH95" s="251"/>
      <c r="CTI95" s="252"/>
      <c r="CTJ95" s="253"/>
      <c r="CTO95" s="254"/>
      <c r="CTR95" s="252"/>
      <c r="CTS95" s="252"/>
      <c r="CTT95" s="252"/>
      <c r="CTU95" s="252"/>
      <c r="CTV95" s="253"/>
      <c r="CTW95" s="253"/>
      <c r="CTX95" s="255"/>
      <c r="CTY95" s="255"/>
      <c r="CTZ95" s="256"/>
      <c r="CUC95" s="251"/>
      <c r="CUD95" s="251"/>
      <c r="CUE95" s="251"/>
      <c r="CUF95" s="251"/>
      <c r="CUG95" s="251"/>
      <c r="CUH95" s="251"/>
      <c r="CUI95" s="252"/>
      <c r="CUJ95" s="253"/>
      <c r="CUO95" s="254"/>
      <c r="CUR95" s="252"/>
      <c r="CUS95" s="252"/>
      <c r="CUT95" s="252"/>
      <c r="CUU95" s="252"/>
      <c r="CUV95" s="253"/>
      <c r="CUW95" s="253"/>
      <c r="CUX95" s="255"/>
      <c r="CUY95" s="255"/>
      <c r="CUZ95" s="256"/>
      <c r="CVC95" s="251"/>
      <c r="CVD95" s="251"/>
      <c r="CVE95" s="251"/>
      <c r="CVF95" s="251"/>
      <c r="CVG95" s="251"/>
      <c r="CVH95" s="251"/>
      <c r="CVI95" s="252"/>
      <c r="CVJ95" s="253"/>
      <c r="CVO95" s="254"/>
      <c r="CVR95" s="252"/>
      <c r="CVS95" s="252"/>
      <c r="CVT95" s="252"/>
      <c r="CVU95" s="252"/>
      <c r="CVV95" s="253"/>
      <c r="CVW95" s="253"/>
      <c r="CVX95" s="255"/>
      <c r="CVY95" s="255"/>
      <c r="CVZ95" s="256"/>
      <c r="CWC95" s="251"/>
      <c r="CWD95" s="251"/>
      <c r="CWE95" s="251"/>
      <c r="CWF95" s="251"/>
      <c r="CWG95" s="251"/>
      <c r="CWH95" s="251"/>
      <c r="CWI95" s="252"/>
      <c r="CWJ95" s="253"/>
      <c r="CWO95" s="254"/>
      <c r="CWR95" s="252"/>
      <c r="CWS95" s="252"/>
      <c r="CWT95" s="252"/>
      <c r="CWU95" s="252"/>
      <c r="CWV95" s="253"/>
      <c r="CWW95" s="253"/>
      <c r="CWX95" s="255"/>
      <c r="CWY95" s="255"/>
      <c r="CWZ95" s="256"/>
      <c r="CXC95" s="251"/>
      <c r="CXD95" s="251"/>
      <c r="CXE95" s="251"/>
      <c r="CXF95" s="251"/>
      <c r="CXG95" s="251"/>
      <c r="CXH95" s="251"/>
      <c r="CXI95" s="252"/>
      <c r="CXJ95" s="253"/>
      <c r="CXO95" s="254"/>
      <c r="CXR95" s="252"/>
      <c r="CXS95" s="252"/>
      <c r="CXT95" s="252"/>
      <c r="CXU95" s="252"/>
      <c r="CXV95" s="253"/>
      <c r="CXW95" s="253"/>
      <c r="CXX95" s="255"/>
      <c r="CXY95" s="255"/>
      <c r="CXZ95" s="256"/>
      <c r="CYC95" s="251"/>
      <c r="CYD95" s="251"/>
      <c r="CYE95" s="251"/>
      <c r="CYF95" s="251"/>
      <c r="CYG95" s="251"/>
      <c r="CYH95" s="251"/>
      <c r="CYI95" s="252"/>
      <c r="CYJ95" s="253"/>
      <c r="CYO95" s="254"/>
      <c r="CYR95" s="252"/>
      <c r="CYS95" s="252"/>
      <c r="CYT95" s="252"/>
      <c r="CYU95" s="252"/>
      <c r="CYV95" s="253"/>
      <c r="CYW95" s="253"/>
      <c r="CYX95" s="255"/>
      <c r="CYY95" s="255"/>
      <c r="CYZ95" s="256"/>
      <c r="CZC95" s="251"/>
      <c r="CZD95" s="251"/>
      <c r="CZE95" s="251"/>
      <c r="CZF95" s="251"/>
      <c r="CZG95" s="251"/>
      <c r="CZH95" s="251"/>
      <c r="CZI95" s="252"/>
      <c r="CZJ95" s="253"/>
      <c r="CZO95" s="254"/>
      <c r="CZR95" s="252"/>
      <c r="CZS95" s="252"/>
      <c r="CZT95" s="252"/>
      <c r="CZU95" s="252"/>
      <c r="CZV95" s="253"/>
      <c r="CZW95" s="253"/>
      <c r="CZX95" s="255"/>
      <c r="CZY95" s="255"/>
      <c r="CZZ95" s="256"/>
      <c r="DAC95" s="251"/>
      <c r="DAD95" s="251"/>
      <c r="DAE95" s="251"/>
      <c r="DAF95" s="251"/>
      <c r="DAG95" s="251"/>
      <c r="DAH95" s="251"/>
      <c r="DAI95" s="252"/>
      <c r="DAJ95" s="253"/>
      <c r="DAO95" s="254"/>
      <c r="DAR95" s="252"/>
      <c r="DAS95" s="252"/>
      <c r="DAT95" s="252"/>
      <c r="DAU95" s="252"/>
      <c r="DAV95" s="253"/>
      <c r="DAW95" s="253"/>
      <c r="DAX95" s="255"/>
      <c r="DAY95" s="255"/>
      <c r="DAZ95" s="256"/>
      <c r="DBC95" s="251"/>
      <c r="DBD95" s="251"/>
      <c r="DBE95" s="251"/>
      <c r="DBF95" s="251"/>
      <c r="DBG95" s="251"/>
      <c r="DBH95" s="251"/>
      <c r="DBI95" s="252"/>
      <c r="DBJ95" s="253"/>
      <c r="DBO95" s="254"/>
      <c r="DBR95" s="252"/>
      <c r="DBS95" s="252"/>
      <c r="DBT95" s="252"/>
      <c r="DBU95" s="252"/>
      <c r="DBV95" s="253"/>
      <c r="DBW95" s="253"/>
      <c r="DBX95" s="255"/>
      <c r="DBY95" s="255"/>
      <c r="DBZ95" s="256"/>
      <c r="DCC95" s="251"/>
      <c r="DCD95" s="251"/>
      <c r="DCE95" s="251"/>
      <c r="DCF95" s="251"/>
      <c r="DCG95" s="251"/>
      <c r="DCH95" s="251"/>
      <c r="DCI95" s="252"/>
      <c r="DCJ95" s="253"/>
      <c r="DCO95" s="254"/>
      <c r="DCR95" s="252"/>
      <c r="DCS95" s="252"/>
      <c r="DCT95" s="252"/>
      <c r="DCU95" s="252"/>
      <c r="DCV95" s="253"/>
      <c r="DCW95" s="253"/>
      <c r="DCX95" s="255"/>
      <c r="DCY95" s="255"/>
      <c r="DCZ95" s="256"/>
      <c r="DDC95" s="251"/>
      <c r="DDD95" s="251"/>
      <c r="DDE95" s="251"/>
      <c r="DDF95" s="251"/>
      <c r="DDG95" s="251"/>
      <c r="DDH95" s="251"/>
      <c r="DDI95" s="252"/>
      <c r="DDJ95" s="253"/>
      <c r="DDO95" s="254"/>
      <c r="DDR95" s="252"/>
      <c r="DDS95" s="252"/>
      <c r="DDT95" s="252"/>
      <c r="DDU95" s="252"/>
      <c r="DDV95" s="253"/>
      <c r="DDW95" s="253"/>
      <c r="DDX95" s="255"/>
      <c r="DDY95" s="255"/>
      <c r="DDZ95" s="256"/>
      <c r="DEC95" s="251"/>
      <c r="DED95" s="251"/>
      <c r="DEE95" s="251"/>
      <c r="DEF95" s="251"/>
      <c r="DEG95" s="251"/>
      <c r="DEH95" s="251"/>
      <c r="DEI95" s="252"/>
      <c r="DEJ95" s="253"/>
      <c r="DEO95" s="254"/>
      <c r="DER95" s="252"/>
      <c r="DES95" s="252"/>
      <c r="DET95" s="252"/>
      <c r="DEU95" s="252"/>
      <c r="DEV95" s="253"/>
      <c r="DEW95" s="253"/>
      <c r="DEX95" s="255"/>
      <c r="DEY95" s="255"/>
      <c r="DEZ95" s="256"/>
      <c r="DFC95" s="251"/>
      <c r="DFD95" s="251"/>
      <c r="DFE95" s="251"/>
      <c r="DFF95" s="251"/>
      <c r="DFG95" s="251"/>
      <c r="DFH95" s="251"/>
      <c r="DFI95" s="252"/>
      <c r="DFJ95" s="253"/>
      <c r="DFO95" s="254"/>
      <c r="DFR95" s="252"/>
      <c r="DFS95" s="252"/>
      <c r="DFT95" s="252"/>
      <c r="DFU95" s="252"/>
      <c r="DFV95" s="253"/>
      <c r="DFW95" s="253"/>
      <c r="DFX95" s="255"/>
      <c r="DFY95" s="255"/>
      <c r="DFZ95" s="256"/>
      <c r="DGC95" s="251"/>
      <c r="DGD95" s="251"/>
      <c r="DGE95" s="251"/>
      <c r="DGF95" s="251"/>
      <c r="DGG95" s="251"/>
      <c r="DGH95" s="251"/>
      <c r="DGI95" s="252"/>
      <c r="DGJ95" s="253"/>
      <c r="DGO95" s="254"/>
      <c r="DGR95" s="252"/>
      <c r="DGS95" s="252"/>
      <c r="DGT95" s="252"/>
      <c r="DGU95" s="252"/>
      <c r="DGV95" s="253"/>
      <c r="DGW95" s="253"/>
      <c r="DGX95" s="255"/>
      <c r="DGY95" s="255"/>
      <c r="DGZ95" s="256"/>
      <c r="DHC95" s="251"/>
      <c r="DHD95" s="251"/>
      <c r="DHE95" s="251"/>
      <c r="DHF95" s="251"/>
      <c r="DHG95" s="251"/>
      <c r="DHH95" s="251"/>
      <c r="DHI95" s="252"/>
      <c r="DHJ95" s="253"/>
      <c r="DHO95" s="254"/>
      <c r="DHR95" s="252"/>
      <c r="DHS95" s="252"/>
      <c r="DHT95" s="252"/>
      <c r="DHU95" s="252"/>
      <c r="DHV95" s="253"/>
      <c r="DHW95" s="253"/>
      <c r="DHX95" s="255"/>
      <c r="DHY95" s="255"/>
      <c r="DHZ95" s="256"/>
      <c r="DIC95" s="251"/>
      <c r="DID95" s="251"/>
      <c r="DIE95" s="251"/>
      <c r="DIF95" s="251"/>
      <c r="DIG95" s="251"/>
      <c r="DIH95" s="251"/>
      <c r="DII95" s="252"/>
      <c r="DIJ95" s="253"/>
      <c r="DIO95" s="254"/>
      <c r="DIR95" s="252"/>
      <c r="DIS95" s="252"/>
      <c r="DIT95" s="252"/>
      <c r="DIU95" s="252"/>
      <c r="DIV95" s="253"/>
      <c r="DIW95" s="253"/>
      <c r="DIX95" s="255"/>
      <c r="DIY95" s="255"/>
      <c r="DIZ95" s="256"/>
      <c r="DJC95" s="251"/>
      <c r="DJD95" s="251"/>
      <c r="DJE95" s="251"/>
      <c r="DJF95" s="251"/>
      <c r="DJG95" s="251"/>
      <c r="DJH95" s="251"/>
      <c r="DJI95" s="252"/>
      <c r="DJJ95" s="253"/>
      <c r="DJO95" s="254"/>
      <c r="DJR95" s="252"/>
      <c r="DJS95" s="252"/>
      <c r="DJT95" s="252"/>
      <c r="DJU95" s="252"/>
      <c r="DJV95" s="253"/>
      <c r="DJW95" s="253"/>
      <c r="DJX95" s="255"/>
      <c r="DJY95" s="255"/>
      <c r="DJZ95" s="256"/>
      <c r="DKC95" s="251"/>
      <c r="DKD95" s="251"/>
      <c r="DKE95" s="251"/>
      <c r="DKF95" s="251"/>
      <c r="DKG95" s="251"/>
      <c r="DKH95" s="251"/>
      <c r="DKI95" s="252"/>
      <c r="DKJ95" s="253"/>
      <c r="DKO95" s="254"/>
      <c r="DKR95" s="252"/>
      <c r="DKS95" s="252"/>
      <c r="DKT95" s="252"/>
      <c r="DKU95" s="252"/>
      <c r="DKV95" s="253"/>
      <c r="DKW95" s="253"/>
      <c r="DKX95" s="255"/>
      <c r="DKY95" s="255"/>
      <c r="DKZ95" s="256"/>
      <c r="DLC95" s="251"/>
      <c r="DLD95" s="251"/>
      <c r="DLE95" s="251"/>
      <c r="DLF95" s="251"/>
      <c r="DLG95" s="251"/>
      <c r="DLH95" s="251"/>
      <c r="DLI95" s="252"/>
      <c r="DLJ95" s="253"/>
      <c r="DLO95" s="254"/>
      <c r="DLR95" s="252"/>
      <c r="DLS95" s="252"/>
      <c r="DLT95" s="252"/>
      <c r="DLU95" s="252"/>
      <c r="DLV95" s="253"/>
      <c r="DLW95" s="253"/>
      <c r="DLX95" s="255"/>
      <c r="DLY95" s="255"/>
      <c r="DLZ95" s="256"/>
      <c r="DMC95" s="251"/>
      <c r="DMD95" s="251"/>
      <c r="DME95" s="251"/>
      <c r="DMF95" s="251"/>
      <c r="DMG95" s="251"/>
      <c r="DMH95" s="251"/>
      <c r="DMI95" s="252"/>
      <c r="DMJ95" s="253"/>
      <c r="DMO95" s="254"/>
      <c r="DMR95" s="252"/>
      <c r="DMS95" s="252"/>
      <c r="DMT95" s="252"/>
      <c r="DMU95" s="252"/>
      <c r="DMV95" s="253"/>
      <c r="DMW95" s="253"/>
      <c r="DMX95" s="255"/>
      <c r="DMY95" s="255"/>
      <c r="DMZ95" s="256"/>
      <c r="DNC95" s="251"/>
      <c r="DND95" s="251"/>
      <c r="DNE95" s="251"/>
      <c r="DNF95" s="251"/>
      <c r="DNG95" s="251"/>
      <c r="DNH95" s="251"/>
      <c r="DNI95" s="252"/>
      <c r="DNJ95" s="253"/>
      <c r="DNO95" s="254"/>
      <c r="DNR95" s="252"/>
      <c r="DNS95" s="252"/>
      <c r="DNT95" s="252"/>
      <c r="DNU95" s="252"/>
      <c r="DNV95" s="253"/>
      <c r="DNW95" s="253"/>
      <c r="DNX95" s="255"/>
      <c r="DNY95" s="255"/>
      <c r="DNZ95" s="256"/>
      <c r="DOC95" s="251"/>
      <c r="DOD95" s="251"/>
      <c r="DOE95" s="251"/>
      <c r="DOF95" s="251"/>
      <c r="DOG95" s="251"/>
      <c r="DOH95" s="251"/>
      <c r="DOI95" s="252"/>
      <c r="DOJ95" s="253"/>
      <c r="DOO95" s="254"/>
      <c r="DOR95" s="252"/>
      <c r="DOS95" s="252"/>
      <c r="DOT95" s="252"/>
      <c r="DOU95" s="252"/>
      <c r="DOV95" s="253"/>
      <c r="DOW95" s="253"/>
      <c r="DOX95" s="255"/>
      <c r="DOY95" s="255"/>
      <c r="DOZ95" s="256"/>
      <c r="DPC95" s="251"/>
      <c r="DPD95" s="251"/>
      <c r="DPE95" s="251"/>
      <c r="DPF95" s="251"/>
      <c r="DPG95" s="251"/>
      <c r="DPH95" s="251"/>
      <c r="DPI95" s="252"/>
      <c r="DPJ95" s="253"/>
      <c r="DPO95" s="254"/>
      <c r="DPR95" s="252"/>
      <c r="DPS95" s="252"/>
      <c r="DPT95" s="252"/>
      <c r="DPU95" s="252"/>
      <c r="DPV95" s="253"/>
      <c r="DPW95" s="253"/>
      <c r="DPX95" s="255"/>
      <c r="DPY95" s="255"/>
      <c r="DPZ95" s="256"/>
      <c r="DQC95" s="251"/>
      <c r="DQD95" s="251"/>
      <c r="DQE95" s="251"/>
      <c r="DQF95" s="251"/>
      <c r="DQG95" s="251"/>
      <c r="DQH95" s="251"/>
      <c r="DQI95" s="252"/>
      <c r="DQJ95" s="253"/>
      <c r="DQO95" s="254"/>
      <c r="DQR95" s="252"/>
      <c r="DQS95" s="252"/>
      <c r="DQT95" s="252"/>
      <c r="DQU95" s="252"/>
      <c r="DQV95" s="253"/>
      <c r="DQW95" s="253"/>
      <c r="DQX95" s="255"/>
      <c r="DQY95" s="255"/>
      <c r="DQZ95" s="256"/>
      <c r="DRC95" s="251"/>
      <c r="DRD95" s="251"/>
      <c r="DRE95" s="251"/>
      <c r="DRF95" s="251"/>
      <c r="DRG95" s="251"/>
      <c r="DRH95" s="251"/>
      <c r="DRI95" s="252"/>
      <c r="DRJ95" s="253"/>
      <c r="DRO95" s="254"/>
      <c r="DRR95" s="252"/>
      <c r="DRS95" s="252"/>
      <c r="DRT95" s="252"/>
      <c r="DRU95" s="252"/>
      <c r="DRV95" s="253"/>
      <c r="DRW95" s="253"/>
      <c r="DRX95" s="255"/>
      <c r="DRY95" s="255"/>
      <c r="DRZ95" s="256"/>
      <c r="DSC95" s="251"/>
      <c r="DSD95" s="251"/>
      <c r="DSE95" s="251"/>
      <c r="DSF95" s="251"/>
      <c r="DSG95" s="251"/>
      <c r="DSH95" s="251"/>
      <c r="DSI95" s="252"/>
      <c r="DSJ95" s="253"/>
      <c r="DSO95" s="254"/>
      <c r="DSR95" s="252"/>
      <c r="DSS95" s="252"/>
      <c r="DST95" s="252"/>
      <c r="DSU95" s="252"/>
      <c r="DSV95" s="253"/>
      <c r="DSW95" s="253"/>
      <c r="DSX95" s="255"/>
      <c r="DSY95" s="255"/>
      <c r="DSZ95" s="256"/>
      <c r="DTC95" s="251"/>
      <c r="DTD95" s="251"/>
      <c r="DTE95" s="251"/>
      <c r="DTF95" s="251"/>
      <c r="DTG95" s="251"/>
      <c r="DTH95" s="251"/>
      <c r="DTI95" s="252"/>
      <c r="DTJ95" s="253"/>
      <c r="DTO95" s="254"/>
      <c r="DTR95" s="252"/>
      <c r="DTS95" s="252"/>
      <c r="DTT95" s="252"/>
      <c r="DTU95" s="252"/>
      <c r="DTV95" s="253"/>
      <c r="DTW95" s="253"/>
      <c r="DTX95" s="255"/>
      <c r="DTY95" s="255"/>
      <c r="DTZ95" s="256"/>
      <c r="DUC95" s="251"/>
      <c r="DUD95" s="251"/>
      <c r="DUE95" s="251"/>
      <c r="DUF95" s="251"/>
      <c r="DUG95" s="251"/>
      <c r="DUH95" s="251"/>
      <c r="DUI95" s="252"/>
      <c r="DUJ95" s="253"/>
      <c r="DUO95" s="254"/>
      <c r="DUR95" s="252"/>
      <c r="DUS95" s="252"/>
      <c r="DUT95" s="252"/>
      <c r="DUU95" s="252"/>
      <c r="DUV95" s="253"/>
      <c r="DUW95" s="253"/>
      <c r="DUX95" s="255"/>
      <c r="DUY95" s="255"/>
      <c r="DUZ95" s="256"/>
      <c r="DVC95" s="251"/>
      <c r="DVD95" s="251"/>
      <c r="DVE95" s="251"/>
      <c r="DVF95" s="251"/>
      <c r="DVG95" s="251"/>
      <c r="DVH95" s="251"/>
      <c r="DVI95" s="252"/>
      <c r="DVJ95" s="253"/>
      <c r="DVO95" s="254"/>
      <c r="DVR95" s="252"/>
      <c r="DVS95" s="252"/>
      <c r="DVT95" s="252"/>
      <c r="DVU95" s="252"/>
      <c r="DVV95" s="253"/>
      <c r="DVW95" s="253"/>
      <c r="DVX95" s="255"/>
      <c r="DVY95" s="255"/>
      <c r="DVZ95" s="256"/>
      <c r="DWC95" s="251"/>
      <c r="DWD95" s="251"/>
      <c r="DWE95" s="251"/>
      <c r="DWF95" s="251"/>
      <c r="DWG95" s="251"/>
      <c r="DWH95" s="251"/>
      <c r="DWI95" s="252"/>
      <c r="DWJ95" s="253"/>
      <c r="DWO95" s="254"/>
      <c r="DWR95" s="252"/>
      <c r="DWS95" s="252"/>
      <c r="DWT95" s="252"/>
      <c r="DWU95" s="252"/>
      <c r="DWV95" s="253"/>
      <c r="DWW95" s="253"/>
      <c r="DWX95" s="255"/>
      <c r="DWY95" s="255"/>
      <c r="DWZ95" s="256"/>
      <c r="DXC95" s="251"/>
      <c r="DXD95" s="251"/>
      <c r="DXE95" s="251"/>
      <c r="DXF95" s="251"/>
      <c r="DXG95" s="251"/>
      <c r="DXH95" s="251"/>
      <c r="DXI95" s="252"/>
      <c r="DXJ95" s="253"/>
      <c r="DXO95" s="254"/>
      <c r="DXR95" s="252"/>
      <c r="DXS95" s="252"/>
      <c r="DXT95" s="252"/>
      <c r="DXU95" s="252"/>
      <c r="DXV95" s="253"/>
      <c r="DXW95" s="253"/>
      <c r="DXX95" s="255"/>
      <c r="DXY95" s="255"/>
      <c r="DXZ95" s="256"/>
      <c r="DYC95" s="251"/>
      <c r="DYD95" s="251"/>
      <c r="DYE95" s="251"/>
      <c r="DYF95" s="251"/>
      <c r="DYG95" s="251"/>
      <c r="DYH95" s="251"/>
      <c r="DYI95" s="252"/>
      <c r="DYJ95" s="253"/>
      <c r="DYO95" s="254"/>
      <c r="DYR95" s="252"/>
      <c r="DYS95" s="252"/>
      <c r="DYT95" s="252"/>
      <c r="DYU95" s="252"/>
      <c r="DYV95" s="253"/>
      <c r="DYW95" s="253"/>
      <c r="DYX95" s="255"/>
      <c r="DYY95" s="255"/>
      <c r="DYZ95" s="256"/>
      <c r="DZC95" s="251"/>
      <c r="DZD95" s="251"/>
      <c r="DZE95" s="251"/>
      <c r="DZF95" s="251"/>
      <c r="DZG95" s="251"/>
      <c r="DZH95" s="251"/>
      <c r="DZI95" s="252"/>
      <c r="DZJ95" s="253"/>
      <c r="DZO95" s="254"/>
      <c r="DZR95" s="252"/>
      <c r="DZS95" s="252"/>
      <c r="DZT95" s="252"/>
      <c r="DZU95" s="252"/>
      <c r="DZV95" s="253"/>
      <c r="DZW95" s="253"/>
      <c r="DZX95" s="255"/>
      <c r="DZY95" s="255"/>
      <c r="DZZ95" s="256"/>
      <c r="EAC95" s="251"/>
      <c r="EAD95" s="251"/>
      <c r="EAE95" s="251"/>
      <c r="EAF95" s="251"/>
      <c r="EAG95" s="251"/>
      <c r="EAH95" s="251"/>
      <c r="EAI95" s="252"/>
      <c r="EAJ95" s="253"/>
      <c r="EAO95" s="254"/>
      <c r="EAR95" s="252"/>
      <c r="EAS95" s="252"/>
      <c r="EAT95" s="252"/>
      <c r="EAU95" s="252"/>
      <c r="EAV95" s="253"/>
      <c r="EAW95" s="253"/>
      <c r="EAX95" s="255"/>
      <c r="EAY95" s="255"/>
      <c r="EAZ95" s="256"/>
      <c r="EBC95" s="251"/>
      <c r="EBD95" s="251"/>
      <c r="EBE95" s="251"/>
      <c r="EBF95" s="251"/>
      <c r="EBG95" s="251"/>
      <c r="EBH95" s="251"/>
      <c r="EBI95" s="252"/>
      <c r="EBJ95" s="253"/>
      <c r="EBO95" s="254"/>
      <c r="EBR95" s="252"/>
      <c r="EBS95" s="252"/>
      <c r="EBT95" s="252"/>
      <c r="EBU95" s="252"/>
      <c r="EBV95" s="253"/>
      <c r="EBW95" s="253"/>
      <c r="EBX95" s="255"/>
      <c r="EBY95" s="255"/>
      <c r="EBZ95" s="256"/>
      <c r="ECC95" s="251"/>
      <c r="ECD95" s="251"/>
      <c r="ECE95" s="251"/>
      <c r="ECF95" s="251"/>
      <c r="ECG95" s="251"/>
      <c r="ECH95" s="251"/>
      <c r="ECI95" s="252"/>
      <c r="ECJ95" s="253"/>
      <c r="ECO95" s="254"/>
      <c r="ECR95" s="252"/>
      <c r="ECS95" s="252"/>
      <c r="ECT95" s="252"/>
      <c r="ECU95" s="252"/>
      <c r="ECV95" s="253"/>
      <c r="ECW95" s="253"/>
      <c r="ECX95" s="255"/>
      <c r="ECY95" s="255"/>
      <c r="ECZ95" s="256"/>
      <c r="EDC95" s="251"/>
      <c r="EDD95" s="251"/>
      <c r="EDE95" s="251"/>
      <c r="EDF95" s="251"/>
      <c r="EDG95" s="251"/>
      <c r="EDH95" s="251"/>
      <c r="EDI95" s="252"/>
      <c r="EDJ95" s="253"/>
      <c r="EDO95" s="254"/>
      <c r="EDR95" s="252"/>
      <c r="EDS95" s="252"/>
      <c r="EDT95" s="252"/>
      <c r="EDU95" s="252"/>
      <c r="EDV95" s="253"/>
      <c r="EDW95" s="253"/>
      <c r="EDX95" s="255"/>
      <c r="EDY95" s="255"/>
      <c r="EDZ95" s="256"/>
      <c r="EEC95" s="251"/>
      <c r="EED95" s="251"/>
      <c r="EEE95" s="251"/>
      <c r="EEF95" s="251"/>
      <c r="EEG95" s="251"/>
      <c r="EEH95" s="251"/>
      <c r="EEI95" s="252"/>
      <c r="EEJ95" s="253"/>
      <c r="EEO95" s="254"/>
      <c r="EER95" s="252"/>
      <c r="EES95" s="252"/>
      <c r="EET95" s="252"/>
      <c r="EEU95" s="252"/>
      <c r="EEV95" s="253"/>
      <c r="EEW95" s="253"/>
      <c r="EEX95" s="255"/>
      <c r="EEY95" s="255"/>
      <c r="EEZ95" s="256"/>
      <c r="EFC95" s="251"/>
      <c r="EFD95" s="251"/>
      <c r="EFE95" s="251"/>
      <c r="EFF95" s="251"/>
      <c r="EFG95" s="251"/>
      <c r="EFH95" s="251"/>
      <c r="EFI95" s="252"/>
      <c r="EFJ95" s="253"/>
      <c r="EFO95" s="254"/>
      <c r="EFR95" s="252"/>
      <c r="EFS95" s="252"/>
      <c r="EFT95" s="252"/>
      <c r="EFU95" s="252"/>
      <c r="EFV95" s="253"/>
      <c r="EFW95" s="253"/>
      <c r="EFX95" s="255"/>
      <c r="EFY95" s="255"/>
      <c r="EFZ95" s="256"/>
      <c r="EGC95" s="251"/>
      <c r="EGD95" s="251"/>
      <c r="EGE95" s="251"/>
      <c r="EGF95" s="251"/>
      <c r="EGG95" s="251"/>
      <c r="EGH95" s="251"/>
      <c r="EGI95" s="252"/>
      <c r="EGJ95" s="253"/>
      <c r="EGO95" s="254"/>
      <c r="EGR95" s="252"/>
      <c r="EGS95" s="252"/>
      <c r="EGT95" s="252"/>
      <c r="EGU95" s="252"/>
      <c r="EGV95" s="253"/>
      <c r="EGW95" s="253"/>
      <c r="EGX95" s="255"/>
      <c r="EGY95" s="255"/>
      <c r="EGZ95" s="256"/>
      <c r="EHC95" s="251"/>
      <c r="EHD95" s="251"/>
      <c r="EHE95" s="251"/>
      <c r="EHF95" s="251"/>
      <c r="EHG95" s="251"/>
      <c r="EHH95" s="251"/>
      <c r="EHI95" s="252"/>
      <c r="EHJ95" s="253"/>
      <c r="EHO95" s="254"/>
      <c r="EHR95" s="252"/>
      <c r="EHS95" s="252"/>
      <c r="EHT95" s="252"/>
      <c r="EHU95" s="252"/>
      <c r="EHV95" s="253"/>
      <c r="EHW95" s="253"/>
      <c r="EHX95" s="255"/>
      <c r="EHY95" s="255"/>
      <c r="EHZ95" s="256"/>
      <c r="EIC95" s="251"/>
      <c r="EID95" s="251"/>
      <c r="EIE95" s="251"/>
      <c r="EIF95" s="251"/>
      <c r="EIG95" s="251"/>
      <c r="EIH95" s="251"/>
      <c r="EII95" s="252"/>
      <c r="EIJ95" s="253"/>
      <c r="EIO95" s="254"/>
      <c r="EIR95" s="252"/>
      <c r="EIS95" s="252"/>
      <c r="EIT95" s="252"/>
      <c r="EIU95" s="252"/>
      <c r="EIV95" s="253"/>
      <c r="EIW95" s="253"/>
      <c r="EIX95" s="255"/>
      <c r="EIY95" s="255"/>
      <c r="EIZ95" s="256"/>
      <c r="EJC95" s="251"/>
      <c r="EJD95" s="251"/>
      <c r="EJE95" s="251"/>
      <c r="EJF95" s="251"/>
      <c r="EJG95" s="251"/>
      <c r="EJH95" s="251"/>
      <c r="EJI95" s="252"/>
      <c r="EJJ95" s="253"/>
      <c r="EJO95" s="254"/>
      <c r="EJR95" s="252"/>
      <c r="EJS95" s="252"/>
      <c r="EJT95" s="252"/>
      <c r="EJU95" s="252"/>
      <c r="EJV95" s="253"/>
      <c r="EJW95" s="253"/>
      <c r="EJX95" s="255"/>
      <c r="EJY95" s="255"/>
      <c r="EJZ95" s="256"/>
      <c r="EKC95" s="251"/>
      <c r="EKD95" s="251"/>
      <c r="EKE95" s="251"/>
      <c r="EKF95" s="251"/>
      <c r="EKG95" s="251"/>
      <c r="EKH95" s="251"/>
      <c r="EKI95" s="252"/>
      <c r="EKJ95" s="253"/>
      <c r="EKO95" s="254"/>
      <c r="EKR95" s="252"/>
      <c r="EKS95" s="252"/>
      <c r="EKT95" s="252"/>
      <c r="EKU95" s="252"/>
      <c r="EKV95" s="253"/>
      <c r="EKW95" s="253"/>
      <c r="EKX95" s="255"/>
      <c r="EKY95" s="255"/>
      <c r="EKZ95" s="256"/>
      <c r="ELC95" s="251"/>
      <c r="ELD95" s="251"/>
      <c r="ELE95" s="251"/>
      <c r="ELF95" s="251"/>
      <c r="ELG95" s="251"/>
      <c r="ELH95" s="251"/>
      <c r="ELI95" s="252"/>
      <c r="ELJ95" s="253"/>
      <c r="ELO95" s="254"/>
      <c r="ELR95" s="252"/>
      <c r="ELS95" s="252"/>
      <c r="ELT95" s="252"/>
      <c r="ELU95" s="252"/>
      <c r="ELV95" s="253"/>
      <c r="ELW95" s="253"/>
      <c r="ELX95" s="255"/>
      <c r="ELY95" s="255"/>
      <c r="ELZ95" s="256"/>
      <c r="EMC95" s="251"/>
      <c r="EMD95" s="251"/>
      <c r="EME95" s="251"/>
      <c r="EMF95" s="251"/>
      <c r="EMG95" s="251"/>
      <c r="EMH95" s="251"/>
      <c r="EMI95" s="252"/>
      <c r="EMJ95" s="253"/>
      <c r="EMO95" s="254"/>
      <c r="EMR95" s="252"/>
      <c r="EMS95" s="252"/>
      <c r="EMT95" s="252"/>
      <c r="EMU95" s="252"/>
      <c r="EMV95" s="253"/>
      <c r="EMW95" s="253"/>
      <c r="EMX95" s="255"/>
      <c r="EMY95" s="255"/>
      <c r="EMZ95" s="256"/>
      <c r="ENC95" s="251"/>
      <c r="END95" s="251"/>
      <c r="ENE95" s="251"/>
      <c r="ENF95" s="251"/>
      <c r="ENG95" s="251"/>
      <c r="ENH95" s="251"/>
      <c r="ENI95" s="252"/>
      <c r="ENJ95" s="253"/>
      <c r="ENO95" s="254"/>
      <c r="ENR95" s="252"/>
      <c r="ENS95" s="252"/>
      <c r="ENT95" s="252"/>
      <c r="ENU95" s="252"/>
      <c r="ENV95" s="253"/>
      <c r="ENW95" s="253"/>
      <c r="ENX95" s="255"/>
      <c r="ENY95" s="255"/>
      <c r="ENZ95" s="256"/>
      <c r="EOC95" s="251"/>
      <c r="EOD95" s="251"/>
      <c r="EOE95" s="251"/>
      <c r="EOF95" s="251"/>
      <c r="EOG95" s="251"/>
      <c r="EOH95" s="251"/>
      <c r="EOI95" s="252"/>
      <c r="EOJ95" s="253"/>
      <c r="EOO95" s="254"/>
      <c r="EOR95" s="252"/>
      <c r="EOS95" s="252"/>
      <c r="EOT95" s="252"/>
      <c r="EOU95" s="252"/>
      <c r="EOV95" s="253"/>
      <c r="EOW95" s="253"/>
      <c r="EOX95" s="255"/>
      <c r="EOY95" s="255"/>
      <c r="EOZ95" s="256"/>
      <c r="EPC95" s="251"/>
      <c r="EPD95" s="251"/>
      <c r="EPE95" s="251"/>
      <c r="EPF95" s="251"/>
      <c r="EPG95" s="251"/>
      <c r="EPH95" s="251"/>
      <c r="EPI95" s="252"/>
      <c r="EPJ95" s="253"/>
      <c r="EPO95" s="254"/>
      <c r="EPR95" s="252"/>
      <c r="EPS95" s="252"/>
      <c r="EPT95" s="252"/>
      <c r="EPU95" s="252"/>
      <c r="EPV95" s="253"/>
      <c r="EPW95" s="253"/>
      <c r="EPX95" s="255"/>
      <c r="EPY95" s="255"/>
      <c r="EPZ95" s="256"/>
      <c r="EQC95" s="251"/>
      <c r="EQD95" s="251"/>
      <c r="EQE95" s="251"/>
      <c r="EQF95" s="251"/>
      <c r="EQG95" s="251"/>
      <c r="EQH95" s="251"/>
      <c r="EQI95" s="252"/>
      <c r="EQJ95" s="253"/>
      <c r="EQO95" s="254"/>
      <c r="EQR95" s="252"/>
      <c r="EQS95" s="252"/>
      <c r="EQT95" s="252"/>
      <c r="EQU95" s="252"/>
      <c r="EQV95" s="253"/>
      <c r="EQW95" s="253"/>
      <c r="EQX95" s="255"/>
      <c r="EQY95" s="255"/>
      <c r="EQZ95" s="256"/>
      <c r="ERC95" s="251"/>
      <c r="ERD95" s="251"/>
      <c r="ERE95" s="251"/>
      <c r="ERF95" s="251"/>
      <c r="ERG95" s="251"/>
      <c r="ERH95" s="251"/>
      <c r="ERI95" s="252"/>
      <c r="ERJ95" s="253"/>
      <c r="ERO95" s="254"/>
      <c r="ERR95" s="252"/>
      <c r="ERS95" s="252"/>
      <c r="ERT95" s="252"/>
      <c r="ERU95" s="252"/>
      <c r="ERV95" s="253"/>
      <c r="ERW95" s="253"/>
      <c r="ERX95" s="255"/>
      <c r="ERY95" s="255"/>
      <c r="ERZ95" s="256"/>
      <c r="ESC95" s="251"/>
      <c r="ESD95" s="251"/>
      <c r="ESE95" s="251"/>
      <c r="ESF95" s="251"/>
      <c r="ESG95" s="251"/>
      <c r="ESH95" s="251"/>
      <c r="ESI95" s="252"/>
      <c r="ESJ95" s="253"/>
      <c r="ESO95" s="254"/>
      <c r="ESR95" s="252"/>
      <c r="ESS95" s="252"/>
      <c r="EST95" s="252"/>
      <c r="ESU95" s="252"/>
      <c r="ESV95" s="253"/>
      <c r="ESW95" s="253"/>
      <c r="ESX95" s="255"/>
      <c r="ESY95" s="255"/>
      <c r="ESZ95" s="256"/>
      <c r="ETC95" s="251"/>
      <c r="ETD95" s="251"/>
      <c r="ETE95" s="251"/>
      <c r="ETF95" s="251"/>
      <c r="ETG95" s="251"/>
      <c r="ETH95" s="251"/>
      <c r="ETI95" s="252"/>
      <c r="ETJ95" s="253"/>
      <c r="ETO95" s="254"/>
      <c r="ETR95" s="252"/>
      <c r="ETS95" s="252"/>
      <c r="ETT95" s="252"/>
      <c r="ETU95" s="252"/>
      <c r="ETV95" s="253"/>
      <c r="ETW95" s="253"/>
      <c r="ETX95" s="255"/>
      <c r="ETY95" s="255"/>
      <c r="ETZ95" s="256"/>
      <c r="EUC95" s="251"/>
      <c r="EUD95" s="251"/>
      <c r="EUE95" s="251"/>
      <c r="EUF95" s="251"/>
      <c r="EUG95" s="251"/>
      <c r="EUH95" s="251"/>
      <c r="EUI95" s="252"/>
      <c r="EUJ95" s="253"/>
      <c r="EUO95" s="254"/>
      <c r="EUR95" s="252"/>
      <c r="EUS95" s="252"/>
      <c r="EUT95" s="252"/>
      <c r="EUU95" s="252"/>
      <c r="EUV95" s="253"/>
      <c r="EUW95" s="253"/>
      <c r="EUX95" s="255"/>
      <c r="EUY95" s="255"/>
      <c r="EUZ95" s="256"/>
      <c r="EVC95" s="251"/>
      <c r="EVD95" s="251"/>
      <c r="EVE95" s="251"/>
      <c r="EVF95" s="251"/>
      <c r="EVG95" s="251"/>
      <c r="EVH95" s="251"/>
      <c r="EVI95" s="252"/>
      <c r="EVJ95" s="253"/>
      <c r="EVO95" s="254"/>
      <c r="EVR95" s="252"/>
      <c r="EVS95" s="252"/>
      <c r="EVT95" s="252"/>
      <c r="EVU95" s="252"/>
      <c r="EVV95" s="253"/>
      <c r="EVW95" s="253"/>
      <c r="EVX95" s="255"/>
      <c r="EVY95" s="255"/>
      <c r="EVZ95" s="256"/>
      <c r="EWC95" s="251"/>
      <c r="EWD95" s="251"/>
      <c r="EWE95" s="251"/>
      <c r="EWF95" s="251"/>
      <c r="EWG95" s="251"/>
      <c r="EWH95" s="251"/>
      <c r="EWI95" s="252"/>
      <c r="EWJ95" s="253"/>
      <c r="EWO95" s="254"/>
      <c r="EWR95" s="252"/>
      <c r="EWS95" s="252"/>
      <c r="EWT95" s="252"/>
      <c r="EWU95" s="252"/>
      <c r="EWV95" s="253"/>
      <c r="EWW95" s="253"/>
      <c r="EWX95" s="255"/>
      <c r="EWY95" s="255"/>
      <c r="EWZ95" s="256"/>
      <c r="EXC95" s="251"/>
      <c r="EXD95" s="251"/>
      <c r="EXE95" s="251"/>
      <c r="EXF95" s="251"/>
      <c r="EXG95" s="251"/>
      <c r="EXH95" s="251"/>
      <c r="EXI95" s="252"/>
      <c r="EXJ95" s="253"/>
      <c r="EXO95" s="254"/>
      <c r="EXR95" s="252"/>
      <c r="EXS95" s="252"/>
      <c r="EXT95" s="252"/>
      <c r="EXU95" s="252"/>
      <c r="EXV95" s="253"/>
      <c r="EXW95" s="253"/>
      <c r="EXX95" s="255"/>
      <c r="EXY95" s="255"/>
      <c r="EXZ95" s="256"/>
      <c r="EYC95" s="251"/>
      <c r="EYD95" s="251"/>
      <c r="EYE95" s="251"/>
      <c r="EYF95" s="251"/>
      <c r="EYG95" s="251"/>
      <c r="EYH95" s="251"/>
      <c r="EYI95" s="252"/>
      <c r="EYJ95" s="253"/>
      <c r="EYO95" s="254"/>
      <c r="EYR95" s="252"/>
      <c r="EYS95" s="252"/>
      <c r="EYT95" s="252"/>
      <c r="EYU95" s="252"/>
      <c r="EYV95" s="253"/>
      <c r="EYW95" s="253"/>
      <c r="EYX95" s="255"/>
      <c r="EYY95" s="255"/>
      <c r="EYZ95" s="256"/>
      <c r="EZC95" s="251"/>
      <c r="EZD95" s="251"/>
      <c r="EZE95" s="251"/>
      <c r="EZF95" s="251"/>
      <c r="EZG95" s="251"/>
      <c r="EZH95" s="251"/>
      <c r="EZI95" s="252"/>
      <c r="EZJ95" s="253"/>
      <c r="EZO95" s="254"/>
      <c r="EZR95" s="252"/>
      <c r="EZS95" s="252"/>
      <c r="EZT95" s="252"/>
      <c r="EZU95" s="252"/>
      <c r="EZV95" s="253"/>
      <c r="EZW95" s="253"/>
      <c r="EZX95" s="255"/>
      <c r="EZY95" s="255"/>
      <c r="EZZ95" s="256"/>
      <c r="FAC95" s="251"/>
      <c r="FAD95" s="251"/>
      <c r="FAE95" s="251"/>
      <c r="FAF95" s="251"/>
      <c r="FAG95" s="251"/>
      <c r="FAH95" s="251"/>
      <c r="FAI95" s="252"/>
      <c r="FAJ95" s="253"/>
      <c r="FAO95" s="254"/>
      <c r="FAR95" s="252"/>
      <c r="FAS95" s="252"/>
      <c r="FAT95" s="252"/>
      <c r="FAU95" s="252"/>
      <c r="FAV95" s="253"/>
      <c r="FAW95" s="253"/>
      <c r="FAX95" s="255"/>
      <c r="FAY95" s="255"/>
      <c r="FAZ95" s="256"/>
      <c r="FBC95" s="251"/>
      <c r="FBD95" s="251"/>
      <c r="FBE95" s="251"/>
      <c r="FBF95" s="251"/>
      <c r="FBG95" s="251"/>
      <c r="FBH95" s="251"/>
      <c r="FBI95" s="252"/>
      <c r="FBJ95" s="253"/>
      <c r="FBO95" s="254"/>
      <c r="FBR95" s="252"/>
      <c r="FBS95" s="252"/>
      <c r="FBT95" s="252"/>
      <c r="FBU95" s="252"/>
      <c r="FBV95" s="253"/>
      <c r="FBW95" s="253"/>
      <c r="FBX95" s="255"/>
      <c r="FBY95" s="255"/>
      <c r="FBZ95" s="256"/>
      <c r="FCC95" s="251"/>
      <c r="FCD95" s="251"/>
      <c r="FCE95" s="251"/>
      <c r="FCF95" s="251"/>
      <c r="FCG95" s="251"/>
      <c r="FCH95" s="251"/>
      <c r="FCI95" s="252"/>
      <c r="FCJ95" s="253"/>
      <c r="FCO95" s="254"/>
      <c r="FCR95" s="252"/>
      <c r="FCS95" s="252"/>
      <c r="FCT95" s="252"/>
      <c r="FCU95" s="252"/>
      <c r="FCV95" s="253"/>
      <c r="FCW95" s="253"/>
      <c r="FCX95" s="255"/>
      <c r="FCY95" s="255"/>
      <c r="FCZ95" s="256"/>
      <c r="FDC95" s="251"/>
      <c r="FDD95" s="251"/>
      <c r="FDE95" s="251"/>
      <c r="FDF95" s="251"/>
      <c r="FDG95" s="251"/>
      <c r="FDH95" s="251"/>
      <c r="FDI95" s="252"/>
      <c r="FDJ95" s="253"/>
      <c r="FDO95" s="254"/>
      <c r="FDR95" s="252"/>
      <c r="FDS95" s="252"/>
      <c r="FDT95" s="252"/>
      <c r="FDU95" s="252"/>
      <c r="FDV95" s="253"/>
      <c r="FDW95" s="253"/>
      <c r="FDX95" s="255"/>
      <c r="FDY95" s="255"/>
      <c r="FDZ95" s="256"/>
      <c r="FEC95" s="251"/>
      <c r="FED95" s="251"/>
      <c r="FEE95" s="251"/>
      <c r="FEF95" s="251"/>
      <c r="FEG95" s="251"/>
      <c r="FEH95" s="251"/>
      <c r="FEI95" s="252"/>
      <c r="FEJ95" s="253"/>
      <c r="FEO95" s="254"/>
      <c r="FER95" s="252"/>
      <c r="FES95" s="252"/>
      <c r="FET95" s="252"/>
      <c r="FEU95" s="252"/>
      <c r="FEV95" s="253"/>
      <c r="FEW95" s="253"/>
      <c r="FEX95" s="255"/>
      <c r="FEY95" s="255"/>
      <c r="FEZ95" s="256"/>
      <c r="FFC95" s="251"/>
      <c r="FFD95" s="251"/>
      <c r="FFE95" s="251"/>
      <c r="FFF95" s="251"/>
      <c r="FFG95" s="251"/>
      <c r="FFH95" s="251"/>
      <c r="FFI95" s="252"/>
      <c r="FFJ95" s="253"/>
      <c r="FFO95" s="254"/>
      <c r="FFR95" s="252"/>
      <c r="FFS95" s="252"/>
      <c r="FFT95" s="252"/>
      <c r="FFU95" s="252"/>
      <c r="FFV95" s="253"/>
      <c r="FFW95" s="253"/>
      <c r="FFX95" s="255"/>
      <c r="FFY95" s="255"/>
      <c r="FFZ95" s="256"/>
      <c r="FGC95" s="251"/>
      <c r="FGD95" s="251"/>
      <c r="FGE95" s="251"/>
      <c r="FGF95" s="251"/>
      <c r="FGG95" s="251"/>
      <c r="FGH95" s="251"/>
      <c r="FGI95" s="252"/>
      <c r="FGJ95" s="253"/>
      <c r="FGO95" s="254"/>
      <c r="FGR95" s="252"/>
      <c r="FGS95" s="252"/>
      <c r="FGT95" s="252"/>
      <c r="FGU95" s="252"/>
      <c r="FGV95" s="253"/>
      <c r="FGW95" s="253"/>
      <c r="FGX95" s="255"/>
      <c r="FGY95" s="255"/>
      <c r="FGZ95" s="256"/>
      <c r="FHC95" s="251"/>
      <c r="FHD95" s="251"/>
      <c r="FHE95" s="251"/>
      <c r="FHF95" s="251"/>
      <c r="FHG95" s="251"/>
      <c r="FHH95" s="251"/>
      <c r="FHI95" s="252"/>
      <c r="FHJ95" s="253"/>
      <c r="FHO95" s="254"/>
      <c r="FHR95" s="252"/>
      <c r="FHS95" s="252"/>
      <c r="FHT95" s="252"/>
      <c r="FHU95" s="252"/>
      <c r="FHV95" s="253"/>
      <c r="FHW95" s="253"/>
      <c r="FHX95" s="255"/>
      <c r="FHY95" s="255"/>
      <c r="FHZ95" s="256"/>
      <c r="FIC95" s="251"/>
      <c r="FID95" s="251"/>
      <c r="FIE95" s="251"/>
      <c r="FIF95" s="251"/>
      <c r="FIG95" s="251"/>
      <c r="FIH95" s="251"/>
      <c r="FII95" s="252"/>
      <c r="FIJ95" s="253"/>
      <c r="FIO95" s="254"/>
      <c r="FIR95" s="252"/>
      <c r="FIS95" s="252"/>
      <c r="FIT95" s="252"/>
      <c r="FIU95" s="252"/>
      <c r="FIV95" s="253"/>
      <c r="FIW95" s="253"/>
      <c r="FIX95" s="255"/>
      <c r="FIY95" s="255"/>
      <c r="FIZ95" s="256"/>
      <c r="FJC95" s="251"/>
      <c r="FJD95" s="251"/>
      <c r="FJE95" s="251"/>
      <c r="FJF95" s="251"/>
      <c r="FJG95" s="251"/>
      <c r="FJH95" s="251"/>
      <c r="FJI95" s="252"/>
      <c r="FJJ95" s="253"/>
      <c r="FJO95" s="254"/>
      <c r="FJR95" s="252"/>
      <c r="FJS95" s="252"/>
      <c r="FJT95" s="252"/>
      <c r="FJU95" s="252"/>
      <c r="FJV95" s="253"/>
      <c r="FJW95" s="253"/>
      <c r="FJX95" s="255"/>
      <c r="FJY95" s="255"/>
      <c r="FJZ95" s="256"/>
      <c r="FKC95" s="251"/>
      <c r="FKD95" s="251"/>
      <c r="FKE95" s="251"/>
      <c r="FKF95" s="251"/>
      <c r="FKG95" s="251"/>
      <c r="FKH95" s="251"/>
      <c r="FKI95" s="252"/>
      <c r="FKJ95" s="253"/>
      <c r="FKO95" s="254"/>
      <c r="FKR95" s="252"/>
      <c r="FKS95" s="252"/>
      <c r="FKT95" s="252"/>
      <c r="FKU95" s="252"/>
      <c r="FKV95" s="253"/>
      <c r="FKW95" s="253"/>
      <c r="FKX95" s="255"/>
      <c r="FKY95" s="255"/>
      <c r="FKZ95" s="256"/>
      <c r="FLC95" s="251"/>
      <c r="FLD95" s="251"/>
      <c r="FLE95" s="251"/>
      <c r="FLF95" s="251"/>
      <c r="FLG95" s="251"/>
      <c r="FLH95" s="251"/>
      <c r="FLI95" s="252"/>
      <c r="FLJ95" s="253"/>
      <c r="FLO95" s="254"/>
      <c r="FLR95" s="252"/>
      <c r="FLS95" s="252"/>
      <c r="FLT95" s="252"/>
      <c r="FLU95" s="252"/>
      <c r="FLV95" s="253"/>
      <c r="FLW95" s="253"/>
      <c r="FLX95" s="255"/>
      <c r="FLY95" s="255"/>
      <c r="FLZ95" s="256"/>
      <c r="FMC95" s="251"/>
      <c r="FMD95" s="251"/>
      <c r="FME95" s="251"/>
      <c r="FMF95" s="251"/>
      <c r="FMG95" s="251"/>
      <c r="FMH95" s="251"/>
      <c r="FMI95" s="252"/>
      <c r="FMJ95" s="253"/>
      <c r="FMO95" s="254"/>
      <c r="FMR95" s="252"/>
      <c r="FMS95" s="252"/>
      <c r="FMT95" s="252"/>
      <c r="FMU95" s="252"/>
      <c r="FMV95" s="253"/>
      <c r="FMW95" s="253"/>
      <c r="FMX95" s="255"/>
      <c r="FMY95" s="255"/>
      <c r="FMZ95" s="256"/>
      <c r="FNC95" s="251"/>
      <c r="FND95" s="251"/>
      <c r="FNE95" s="251"/>
      <c r="FNF95" s="251"/>
      <c r="FNG95" s="251"/>
      <c r="FNH95" s="251"/>
      <c r="FNI95" s="252"/>
      <c r="FNJ95" s="253"/>
      <c r="FNO95" s="254"/>
      <c r="FNR95" s="252"/>
      <c r="FNS95" s="252"/>
      <c r="FNT95" s="252"/>
      <c r="FNU95" s="252"/>
      <c r="FNV95" s="253"/>
      <c r="FNW95" s="253"/>
      <c r="FNX95" s="255"/>
      <c r="FNY95" s="255"/>
      <c r="FNZ95" s="256"/>
      <c r="FOC95" s="251"/>
      <c r="FOD95" s="251"/>
      <c r="FOE95" s="251"/>
      <c r="FOF95" s="251"/>
      <c r="FOG95" s="251"/>
      <c r="FOH95" s="251"/>
      <c r="FOI95" s="252"/>
      <c r="FOJ95" s="253"/>
      <c r="FOO95" s="254"/>
      <c r="FOR95" s="252"/>
      <c r="FOS95" s="252"/>
      <c r="FOT95" s="252"/>
      <c r="FOU95" s="252"/>
      <c r="FOV95" s="253"/>
      <c r="FOW95" s="253"/>
      <c r="FOX95" s="255"/>
      <c r="FOY95" s="255"/>
      <c r="FOZ95" s="256"/>
      <c r="FPC95" s="251"/>
      <c r="FPD95" s="251"/>
      <c r="FPE95" s="251"/>
      <c r="FPF95" s="251"/>
      <c r="FPG95" s="251"/>
      <c r="FPH95" s="251"/>
      <c r="FPI95" s="252"/>
      <c r="FPJ95" s="253"/>
      <c r="FPO95" s="254"/>
      <c r="FPR95" s="252"/>
      <c r="FPS95" s="252"/>
      <c r="FPT95" s="252"/>
      <c r="FPU95" s="252"/>
      <c r="FPV95" s="253"/>
      <c r="FPW95" s="253"/>
      <c r="FPX95" s="255"/>
      <c r="FPY95" s="255"/>
      <c r="FPZ95" s="256"/>
      <c r="FQC95" s="251"/>
      <c r="FQD95" s="251"/>
      <c r="FQE95" s="251"/>
      <c r="FQF95" s="251"/>
      <c r="FQG95" s="251"/>
      <c r="FQH95" s="251"/>
      <c r="FQI95" s="252"/>
      <c r="FQJ95" s="253"/>
      <c r="FQO95" s="254"/>
      <c r="FQR95" s="252"/>
      <c r="FQS95" s="252"/>
      <c r="FQT95" s="252"/>
      <c r="FQU95" s="252"/>
      <c r="FQV95" s="253"/>
      <c r="FQW95" s="253"/>
      <c r="FQX95" s="255"/>
      <c r="FQY95" s="255"/>
      <c r="FQZ95" s="256"/>
      <c r="FRC95" s="251"/>
      <c r="FRD95" s="251"/>
      <c r="FRE95" s="251"/>
      <c r="FRF95" s="251"/>
      <c r="FRG95" s="251"/>
      <c r="FRH95" s="251"/>
      <c r="FRI95" s="252"/>
      <c r="FRJ95" s="253"/>
      <c r="FRO95" s="254"/>
      <c r="FRR95" s="252"/>
      <c r="FRS95" s="252"/>
      <c r="FRT95" s="252"/>
      <c r="FRU95" s="252"/>
      <c r="FRV95" s="253"/>
      <c r="FRW95" s="253"/>
      <c r="FRX95" s="255"/>
      <c r="FRY95" s="255"/>
      <c r="FRZ95" s="256"/>
      <c r="FSC95" s="251"/>
      <c r="FSD95" s="251"/>
      <c r="FSE95" s="251"/>
      <c r="FSF95" s="251"/>
      <c r="FSG95" s="251"/>
      <c r="FSH95" s="251"/>
      <c r="FSI95" s="252"/>
      <c r="FSJ95" s="253"/>
      <c r="FSO95" s="254"/>
      <c r="FSR95" s="252"/>
      <c r="FSS95" s="252"/>
      <c r="FST95" s="252"/>
      <c r="FSU95" s="252"/>
      <c r="FSV95" s="253"/>
      <c r="FSW95" s="253"/>
      <c r="FSX95" s="255"/>
      <c r="FSY95" s="255"/>
      <c r="FSZ95" s="256"/>
      <c r="FTC95" s="251"/>
      <c r="FTD95" s="251"/>
      <c r="FTE95" s="251"/>
      <c r="FTF95" s="251"/>
      <c r="FTG95" s="251"/>
      <c r="FTH95" s="251"/>
      <c r="FTI95" s="252"/>
      <c r="FTJ95" s="253"/>
      <c r="FTO95" s="254"/>
      <c r="FTR95" s="252"/>
      <c r="FTS95" s="252"/>
      <c r="FTT95" s="252"/>
      <c r="FTU95" s="252"/>
      <c r="FTV95" s="253"/>
      <c r="FTW95" s="253"/>
      <c r="FTX95" s="255"/>
      <c r="FTY95" s="255"/>
      <c r="FTZ95" s="256"/>
      <c r="FUC95" s="251"/>
      <c r="FUD95" s="251"/>
      <c r="FUE95" s="251"/>
      <c r="FUF95" s="251"/>
      <c r="FUG95" s="251"/>
      <c r="FUH95" s="251"/>
      <c r="FUI95" s="252"/>
      <c r="FUJ95" s="253"/>
      <c r="FUO95" s="254"/>
      <c r="FUR95" s="252"/>
      <c r="FUS95" s="252"/>
      <c r="FUT95" s="252"/>
      <c r="FUU95" s="252"/>
      <c r="FUV95" s="253"/>
      <c r="FUW95" s="253"/>
      <c r="FUX95" s="255"/>
      <c r="FUY95" s="255"/>
      <c r="FUZ95" s="256"/>
      <c r="FVC95" s="251"/>
      <c r="FVD95" s="251"/>
      <c r="FVE95" s="251"/>
      <c r="FVF95" s="251"/>
      <c r="FVG95" s="251"/>
      <c r="FVH95" s="251"/>
      <c r="FVI95" s="252"/>
      <c r="FVJ95" s="253"/>
      <c r="FVO95" s="254"/>
      <c r="FVR95" s="252"/>
      <c r="FVS95" s="252"/>
      <c r="FVT95" s="252"/>
      <c r="FVU95" s="252"/>
      <c r="FVV95" s="253"/>
      <c r="FVW95" s="253"/>
      <c r="FVX95" s="255"/>
      <c r="FVY95" s="255"/>
      <c r="FVZ95" s="256"/>
      <c r="FWC95" s="251"/>
      <c r="FWD95" s="251"/>
      <c r="FWE95" s="251"/>
      <c r="FWF95" s="251"/>
      <c r="FWG95" s="251"/>
      <c r="FWH95" s="251"/>
      <c r="FWI95" s="252"/>
      <c r="FWJ95" s="253"/>
      <c r="FWO95" s="254"/>
      <c r="FWR95" s="252"/>
      <c r="FWS95" s="252"/>
      <c r="FWT95" s="252"/>
      <c r="FWU95" s="252"/>
      <c r="FWV95" s="253"/>
      <c r="FWW95" s="253"/>
      <c r="FWX95" s="255"/>
      <c r="FWY95" s="255"/>
      <c r="FWZ95" s="256"/>
      <c r="FXC95" s="251"/>
      <c r="FXD95" s="251"/>
      <c r="FXE95" s="251"/>
      <c r="FXF95" s="251"/>
      <c r="FXG95" s="251"/>
      <c r="FXH95" s="251"/>
      <c r="FXI95" s="252"/>
      <c r="FXJ95" s="253"/>
      <c r="FXO95" s="254"/>
      <c r="FXR95" s="252"/>
      <c r="FXS95" s="252"/>
      <c r="FXT95" s="252"/>
      <c r="FXU95" s="252"/>
      <c r="FXV95" s="253"/>
      <c r="FXW95" s="253"/>
      <c r="FXX95" s="255"/>
      <c r="FXY95" s="255"/>
      <c r="FXZ95" s="256"/>
      <c r="FYC95" s="251"/>
      <c r="FYD95" s="251"/>
      <c r="FYE95" s="251"/>
      <c r="FYF95" s="251"/>
      <c r="FYG95" s="251"/>
      <c r="FYH95" s="251"/>
      <c r="FYI95" s="252"/>
      <c r="FYJ95" s="253"/>
      <c r="FYO95" s="254"/>
      <c r="FYR95" s="252"/>
      <c r="FYS95" s="252"/>
      <c r="FYT95" s="252"/>
      <c r="FYU95" s="252"/>
      <c r="FYV95" s="253"/>
      <c r="FYW95" s="253"/>
      <c r="FYX95" s="255"/>
      <c r="FYY95" s="255"/>
      <c r="FYZ95" s="256"/>
      <c r="FZC95" s="251"/>
      <c r="FZD95" s="251"/>
      <c r="FZE95" s="251"/>
      <c r="FZF95" s="251"/>
      <c r="FZG95" s="251"/>
      <c r="FZH95" s="251"/>
      <c r="FZI95" s="252"/>
      <c r="FZJ95" s="253"/>
      <c r="FZO95" s="254"/>
      <c r="FZR95" s="252"/>
      <c r="FZS95" s="252"/>
      <c r="FZT95" s="252"/>
      <c r="FZU95" s="252"/>
      <c r="FZV95" s="253"/>
      <c r="FZW95" s="253"/>
      <c r="FZX95" s="255"/>
      <c r="FZY95" s="255"/>
      <c r="FZZ95" s="256"/>
      <c r="GAC95" s="251"/>
      <c r="GAD95" s="251"/>
      <c r="GAE95" s="251"/>
      <c r="GAF95" s="251"/>
      <c r="GAG95" s="251"/>
      <c r="GAH95" s="251"/>
      <c r="GAI95" s="252"/>
      <c r="GAJ95" s="253"/>
      <c r="GAO95" s="254"/>
      <c r="GAR95" s="252"/>
      <c r="GAS95" s="252"/>
      <c r="GAT95" s="252"/>
      <c r="GAU95" s="252"/>
      <c r="GAV95" s="253"/>
      <c r="GAW95" s="253"/>
      <c r="GAX95" s="255"/>
      <c r="GAY95" s="255"/>
      <c r="GAZ95" s="256"/>
      <c r="GBC95" s="251"/>
      <c r="GBD95" s="251"/>
      <c r="GBE95" s="251"/>
      <c r="GBF95" s="251"/>
      <c r="GBG95" s="251"/>
      <c r="GBH95" s="251"/>
      <c r="GBI95" s="252"/>
      <c r="GBJ95" s="253"/>
      <c r="GBO95" s="254"/>
      <c r="GBR95" s="252"/>
      <c r="GBS95" s="252"/>
      <c r="GBT95" s="252"/>
      <c r="GBU95" s="252"/>
      <c r="GBV95" s="253"/>
      <c r="GBW95" s="253"/>
      <c r="GBX95" s="255"/>
      <c r="GBY95" s="255"/>
      <c r="GBZ95" s="256"/>
      <c r="GCC95" s="251"/>
      <c r="GCD95" s="251"/>
      <c r="GCE95" s="251"/>
      <c r="GCF95" s="251"/>
      <c r="GCG95" s="251"/>
      <c r="GCH95" s="251"/>
      <c r="GCI95" s="252"/>
      <c r="GCJ95" s="253"/>
      <c r="GCO95" s="254"/>
      <c r="GCR95" s="252"/>
      <c r="GCS95" s="252"/>
      <c r="GCT95" s="252"/>
      <c r="GCU95" s="252"/>
      <c r="GCV95" s="253"/>
      <c r="GCW95" s="253"/>
      <c r="GCX95" s="255"/>
      <c r="GCY95" s="255"/>
      <c r="GCZ95" s="256"/>
      <c r="GDC95" s="251"/>
      <c r="GDD95" s="251"/>
      <c r="GDE95" s="251"/>
      <c r="GDF95" s="251"/>
      <c r="GDG95" s="251"/>
      <c r="GDH95" s="251"/>
      <c r="GDI95" s="252"/>
      <c r="GDJ95" s="253"/>
      <c r="GDO95" s="254"/>
      <c r="GDR95" s="252"/>
      <c r="GDS95" s="252"/>
      <c r="GDT95" s="252"/>
      <c r="GDU95" s="252"/>
      <c r="GDV95" s="253"/>
      <c r="GDW95" s="253"/>
      <c r="GDX95" s="255"/>
      <c r="GDY95" s="255"/>
      <c r="GDZ95" s="256"/>
      <c r="GEC95" s="251"/>
      <c r="GED95" s="251"/>
      <c r="GEE95" s="251"/>
      <c r="GEF95" s="251"/>
      <c r="GEG95" s="251"/>
      <c r="GEH95" s="251"/>
      <c r="GEI95" s="252"/>
      <c r="GEJ95" s="253"/>
      <c r="GEO95" s="254"/>
      <c r="GER95" s="252"/>
      <c r="GES95" s="252"/>
      <c r="GET95" s="252"/>
      <c r="GEU95" s="252"/>
      <c r="GEV95" s="253"/>
      <c r="GEW95" s="253"/>
      <c r="GEX95" s="255"/>
      <c r="GEY95" s="255"/>
      <c r="GEZ95" s="256"/>
      <c r="GFC95" s="251"/>
      <c r="GFD95" s="251"/>
      <c r="GFE95" s="251"/>
      <c r="GFF95" s="251"/>
      <c r="GFG95" s="251"/>
      <c r="GFH95" s="251"/>
      <c r="GFI95" s="252"/>
      <c r="GFJ95" s="253"/>
      <c r="GFO95" s="254"/>
      <c r="GFR95" s="252"/>
      <c r="GFS95" s="252"/>
      <c r="GFT95" s="252"/>
      <c r="GFU95" s="252"/>
      <c r="GFV95" s="253"/>
      <c r="GFW95" s="253"/>
      <c r="GFX95" s="255"/>
      <c r="GFY95" s="255"/>
      <c r="GFZ95" s="256"/>
      <c r="GGC95" s="251"/>
      <c r="GGD95" s="251"/>
      <c r="GGE95" s="251"/>
      <c r="GGF95" s="251"/>
      <c r="GGG95" s="251"/>
      <c r="GGH95" s="251"/>
      <c r="GGI95" s="252"/>
      <c r="GGJ95" s="253"/>
      <c r="GGO95" s="254"/>
      <c r="GGR95" s="252"/>
      <c r="GGS95" s="252"/>
      <c r="GGT95" s="252"/>
      <c r="GGU95" s="252"/>
      <c r="GGV95" s="253"/>
      <c r="GGW95" s="253"/>
      <c r="GGX95" s="255"/>
      <c r="GGY95" s="255"/>
      <c r="GGZ95" s="256"/>
      <c r="GHC95" s="251"/>
      <c r="GHD95" s="251"/>
      <c r="GHE95" s="251"/>
      <c r="GHF95" s="251"/>
      <c r="GHG95" s="251"/>
      <c r="GHH95" s="251"/>
      <c r="GHI95" s="252"/>
      <c r="GHJ95" s="253"/>
      <c r="GHO95" s="254"/>
      <c r="GHR95" s="252"/>
      <c r="GHS95" s="252"/>
      <c r="GHT95" s="252"/>
      <c r="GHU95" s="252"/>
      <c r="GHV95" s="253"/>
      <c r="GHW95" s="253"/>
      <c r="GHX95" s="255"/>
      <c r="GHY95" s="255"/>
      <c r="GHZ95" s="256"/>
      <c r="GIC95" s="251"/>
      <c r="GID95" s="251"/>
      <c r="GIE95" s="251"/>
      <c r="GIF95" s="251"/>
      <c r="GIG95" s="251"/>
      <c r="GIH95" s="251"/>
      <c r="GII95" s="252"/>
      <c r="GIJ95" s="253"/>
      <c r="GIO95" s="254"/>
      <c r="GIR95" s="252"/>
      <c r="GIS95" s="252"/>
      <c r="GIT95" s="252"/>
      <c r="GIU95" s="252"/>
      <c r="GIV95" s="253"/>
      <c r="GIW95" s="253"/>
      <c r="GIX95" s="255"/>
      <c r="GIY95" s="255"/>
      <c r="GIZ95" s="256"/>
      <c r="GJC95" s="251"/>
      <c r="GJD95" s="251"/>
      <c r="GJE95" s="251"/>
      <c r="GJF95" s="251"/>
      <c r="GJG95" s="251"/>
      <c r="GJH95" s="251"/>
      <c r="GJI95" s="252"/>
      <c r="GJJ95" s="253"/>
      <c r="GJO95" s="254"/>
      <c r="GJR95" s="252"/>
      <c r="GJS95" s="252"/>
      <c r="GJT95" s="252"/>
      <c r="GJU95" s="252"/>
      <c r="GJV95" s="253"/>
      <c r="GJW95" s="253"/>
      <c r="GJX95" s="255"/>
      <c r="GJY95" s="255"/>
      <c r="GJZ95" s="256"/>
      <c r="GKC95" s="251"/>
      <c r="GKD95" s="251"/>
      <c r="GKE95" s="251"/>
      <c r="GKF95" s="251"/>
      <c r="GKG95" s="251"/>
      <c r="GKH95" s="251"/>
      <c r="GKI95" s="252"/>
      <c r="GKJ95" s="253"/>
      <c r="GKO95" s="254"/>
      <c r="GKR95" s="252"/>
      <c r="GKS95" s="252"/>
      <c r="GKT95" s="252"/>
      <c r="GKU95" s="252"/>
      <c r="GKV95" s="253"/>
      <c r="GKW95" s="253"/>
      <c r="GKX95" s="255"/>
      <c r="GKY95" s="255"/>
      <c r="GKZ95" s="256"/>
      <c r="GLC95" s="251"/>
      <c r="GLD95" s="251"/>
      <c r="GLE95" s="251"/>
      <c r="GLF95" s="251"/>
      <c r="GLG95" s="251"/>
      <c r="GLH95" s="251"/>
      <c r="GLI95" s="252"/>
      <c r="GLJ95" s="253"/>
      <c r="GLO95" s="254"/>
      <c r="GLR95" s="252"/>
      <c r="GLS95" s="252"/>
      <c r="GLT95" s="252"/>
      <c r="GLU95" s="252"/>
      <c r="GLV95" s="253"/>
      <c r="GLW95" s="253"/>
      <c r="GLX95" s="255"/>
      <c r="GLY95" s="255"/>
      <c r="GLZ95" s="256"/>
      <c r="GMC95" s="251"/>
      <c r="GMD95" s="251"/>
      <c r="GME95" s="251"/>
      <c r="GMF95" s="251"/>
      <c r="GMG95" s="251"/>
      <c r="GMH95" s="251"/>
      <c r="GMI95" s="252"/>
      <c r="GMJ95" s="253"/>
      <c r="GMO95" s="254"/>
      <c r="GMR95" s="252"/>
      <c r="GMS95" s="252"/>
      <c r="GMT95" s="252"/>
      <c r="GMU95" s="252"/>
      <c r="GMV95" s="253"/>
      <c r="GMW95" s="253"/>
      <c r="GMX95" s="255"/>
      <c r="GMY95" s="255"/>
      <c r="GMZ95" s="256"/>
      <c r="GNC95" s="251"/>
      <c r="GND95" s="251"/>
      <c r="GNE95" s="251"/>
      <c r="GNF95" s="251"/>
      <c r="GNG95" s="251"/>
      <c r="GNH95" s="251"/>
      <c r="GNI95" s="252"/>
      <c r="GNJ95" s="253"/>
      <c r="GNO95" s="254"/>
      <c r="GNR95" s="252"/>
      <c r="GNS95" s="252"/>
      <c r="GNT95" s="252"/>
      <c r="GNU95" s="252"/>
      <c r="GNV95" s="253"/>
      <c r="GNW95" s="253"/>
      <c r="GNX95" s="255"/>
      <c r="GNY95" s="255"/>
      <c r="GNZ95" s="256"/>
      <c r="GOC95" s="251"/>
      <c r="GOD95" s="251"/>
      <c r="GOE95" s="251"/>
      <c r="GOF95" s="251"/>
      <c r="GOG95" s="251"/>
      <c r="GOH95" s="251"/>
      <c r="GOI95" s="252"/>
      <c r="GOJ95" s="253"/>
      <c r="GOO95" s="254"/>
      <c r="GOR95" s="252"/>
      <c r="GOS95" s="252"/>
      <c r="GOT95" s="252"/>
      <c r="GOU95" s="252"/>
      <c r="GOV95" s="253"/>
      <c r="GOW95" s="253"/>
      <c r="GOX95" s="255"/>
      <c r="GOY95" s="255"/>
      <c r="GOZ95" s="256"/>
      <c r="GPC95" s="251"/>
      <c r="GPD95" s="251"/>
      <c r="GPE95" s="251"/>
      <c r="GPF95" s="251"/>
      <c r="GPG95" s="251"/>
      <c r="GPH95" s="251"/>
      <c r="GPI95" s="252"/>
      <c r="GPJ95" s="253"/>
      <c r="GPO95" s="254"/>
      <c r="GPR95" s="252"/>
      <c r="GPS95" s="252"/>
      <c r="GPT95" s="252"/>
      <c r="GPU95" s="252"/>
      <c r="GPV95" s="253"/>
      <c r="GPW95" s="253"/>
      <c r="GPX95" s="255"/>
      <c r="GPY95" s="255"/>
      <c r="GPZ95" s="256"/>
      <c r="GQC95" s="251"/>
      <c r="GQD95" s="251"/>
      <c r="GQE95" s="251"/>
      <c r="GQF95" s="251"/>
      <c r="GQG95" s="251"/>
      <c r="GQH95" s="251"/>
      <c r="GQI95" s="252"/>
      <c r="GQJ95" s="253"/>
      <c r="GQO95" s="254"/>
      <c r="GQR95" s="252"/>
      <c r="GQS95" s="252"/>
      <c r="GQT95" s="252"/>
      <c r="GQU95" s="252"/>
      <c r="GQV95" s="253"/>
      <c r="GQW95" s="253"/>
      <c r="GQX95" s="255"/>
      <c r="GQY95" s="255"/>
      <c r="GQZ95" s="256"/>
      <c r="GRC95" s="251"/>
      <c r="GRD95" s="251"/>
      <c r="GRE95" s="251"/>
      <c r="GRF95" s="251"/>
      <c r="GRG95" s="251"/>
      <c r="GRH95" s="251"/>
      <c r="GRI95" s="252"/>
      <c r="GRJ95" s="253"/>
      <c r="GRO95" s="254"/>
      <c r="GRR95" s="252"/>
      <c r="GRS95" s="252"/>
      <c r="GRT95" s="252"/>
      <c r="GRU95" s="252"/>
      <c r="GRV95" s="253"/>
      <c r="GRW95" s="253"/>
      <c r="GRX95" s="255"/>
      <c r="GRY95" s="255"/>
      <c r="GRZ95" s="256"/>
      <c r="GSC95" s="251"/>
      <c r="GSD95" s="251"/>
      <c r="GSE95" s="251"/>
      <c r="GSF95" s="251"/>
      <c r="GSG95" s="251"/>
      <c r="GSH95" s="251"/>
      <c r="GSI95" s="252"/>
      <c r="GSJ95" s="253"/>
      <c r="GSO95" s="254"/>
      <c r="GSR95" s="252"/>
      <c r="GSS95" s="252"/>
      <c r="GST95" s="252"/>
      <c r="GSU95" s="252"/>
      <c r="GSV95" s="253"/>
      <c r="GSW95" s="253"/>
      <c r="GSX95" s="255"/>
      <c r="GSY95" s="255"/>
      <c r="GSZ95" s="256"/>
      <c r="GTC95" s="251"/>
      <c r="GTD95" s="251"/>
      <c r="GTE95" s="251"/>
      <c r="GTF95" s="251"/>
      <c r="GTG95" s="251"/>
      <c r="GTH95" s="251"/>
      <c r="GTI95" s="252"/>
      <c r="GTJ95" s="253"/>
      <c r="GTO95" s="254"/>
      <c r="GTR95" s="252"/>
      <c r="GTS95" s="252"/>
      <c r="GTT95" s="252"/>
      <c r="GTU95" s="252"/>
      <c r="GTV95" s="253"/>
      <c r="GTW95" s="253"/>
      <c r="GTX95" s="255"/>
      <c r="GTY95" s="255"/>
      <c r="GTZ95" s="256"/>
      <c r="GUC95" s="251"/>
      <c r="GUD95" s="251"/>
      <c r="GUE95" s="251"/>
      <c r="GUF95" s="251"/>
      <c r="GUG95" s="251"/>
      <c r="GUH95" s="251"/>
      <c r="GUI95" s="252"/>
      <c r="GUJ95" s="253"/>
      <c r="GUO95" s="254"/>
      <c r="GUR95" s="252"/>
      <c r="GUS95" s="252"/>
      <c r="GUT95" s="252"/>
      <c r="GUU95" s="252"/>
      <c r="GUV95" s="253"/>
      <c r="GUW95" s="253"/>
      <c r="GUX95" s="255"/>
      <c r="GUY95" s="255"/>
      <c r="GUZ95" s="256"/>
      <c r="GVC95" s="251"/>
      <c r="GVD95" s="251"/>
      <c r="GVE95" s="251"/>
      <c r="GVF95" s="251"/>
      <c r="GVG95" s="251"/>
      <c r="GVH95" s="251"/>
      <c r="GVI95" s="252"/>
      <c r="GVJ95" s="253"/>
      <c r="GVO95" s="254"/>
      <c r="GVR95" s="252"/>
      <c r="GVS95" s="252"/>
      <c r="GVT95" s="252"/>
      <c r="GVU95" s="252"/>
      <c r="GVV95" s="253"/>
      <c r="GVW95" s="253"/>
      <c r="GVX95" s="255"/>
      <c r="GVY95" s="255"/>
      <c r="GVZ95" s="256"/>
      <c r="GWC95" s="251"/>
      <c r="GWD95" s="251"/>
      <c r="GWE95" s="251"/>
      <c r="GWF95" s="251"/>
      <c r="GWG95" s="251"/>
      <c r="GWH95" s="251"/>
      <c r="GWI95" s="252"/>
      <c r="GWJ95" s="253"/>
      <c r="GWO95" s="254"/>
      <c r="GWR95" s="252"/>
      <c r="GWS95" s="252"/>
      <c r="GWT95" s="252"/>
      <c r="GWU95" s="252"/>
      <c r="GWV95" s="253"/>
      <c r="GWW95" s="253"/>
      <c r="GWX95" s="255"/>
      <c r="GWY95" s="255"/>
      <c r="GWZ95" s="256"/>
      <c r="GXC95" s="251"/>
      <c r="GXD95" s="251"/>
      <c r="GXE95" s="251"/>
      <c r="GXF95" s="251"/>
      <c r="GXG95" s="251"/>
      <c r="GXH95" s="251"/>
      <c r="GXI95" s="252"/>
      <c r="GXJ95" s="253"/>
      <c r="GXO95" s="254"/>
      <c r="GXR95" s="252"/>
      <c r="GXS95" s="252"/>
      <c r="GXT95" s="252"/>
      <c r="GXU95" s="252"/>
      <c r="GXV95" s="253"/>
      <c r="GXW95" s="253"/>
      <c r="GXX95" s="255"/>
      <c r="GXY95" s="255"/>
      <c r="GXZ95" s="256"/>
      <c r="GYC95" s="251"/>
      <c r="GYD95" s="251"/>
      <c r="GYE95" s="251"/>
      <c r="GYF95" s="251"/>
      <c r="GYG95" s="251"/>
      <c r="GYH95" s="251"/>
      <c r="GYI95" s="252"/>
      <c r="GYJ95" s="253"/>
      <c r="GYO95" s="254"/>
      <c r="GYR95" s="252"/>
      <c r="GYS95" s="252"/>
      <c r="GYT95" s="252"/>
      <c r="GYU95" s="252"/>
      <c r="GYV95" s="253"/>
      <c r="GYW95" s="253"/>
      <c r="GYX95" s="255"/>
      <c r="GYY95" s="255"/>
      <c r="GYZ95" s="256"/>
      <c r="GZC95" s="251"/>
      <c r="GZD95" s="251"/>
      <c r="GZE95" s="251"/>
      <c r="GZF95" s="251"/>
      <c r="GZG95" s="251"/>
      <c r="GZH95" s="251"/>
      <c r="GZI95" s="252"/>
      <c r="GZJ95" s="253"/>
      <c r="GZO95" s="254"/>
      <c r="GZR95" s="252"/>
      <c r="GZS95" s="252"/>
      <c r="GZT95" s="252"/>
      <c r="GZU95" s="252"/>
      <c r="GZV95" s="253"/>
      <c r="GZW95" s="253"/>
      <c r="GZX95" s="255"/>
      <c r="GZY95" s="255"/>
      <c r="GZZ95" s="256"/>
      <c r="HAC95" s="251"/>
      <c r="HAD95" s="251"/>
      <c r="HAE95" s="251"/>
      <c r="HAF95" s="251"/>
      <c r="HAG95" s="251"/>
      <c r="HAH95" s="251"/>
      <c r="HAI95" s="252"/>
      <c r="HAJ95" s="253"/>
      <c r="HAO95" s="254"/>
      <c r="HAR95" s="252"/>
      <c r="HAS95" s="252"/>
      <c r="HAT95" s="252"/>
      <c r="HAU95" s="252"/>
      <c r="HAV95" s="253"/>
      <c r="HAW95" s="253"/>
      <c r="HAX95" s="255"/>
      <c r="HAY95" s="255"/>
      <c r="HAZ95" s="256"/>
      <c r="HBC95" s="251"/>
      <c r="HBD95" s="251"/>
      <c r="HBE95" s="251"/>
      <c r="HBF95" s="251"/>
      <c r="HBG95" s="251"/>
      <c r="HBH95" s="251"/>
      <c r="HBI95" s="252"/>
      <c r="HBJ95" s="253"/>
      <c r="HBO95" s="254"/>
      <c r="HBR95" s="252"/>
      <c r="HBS95" s="252"/>
      <c r="HBT95" s="252"/>
      <c r="HBU95" s="252"/>
      <c r="HBV95" s="253"/>
      <c r="HBW95" s="253"/>
      <c r="HBX95" s="255"/>
      <c r="HBY95" s="255"/>
      <c r="HBZ95" s="256"/>
      <c r="HCC95" s="251"/>
      <c r="HCD95" s="251"/>
      <c r="HCE95" s="251"/>
      <c r="HCF95" s="251"/>
      <c r="HCG95" s="251"/>
      <c r="HCH95" s="251"/>
      <c r="HCI95" s="252"/>
      <c r="HCJ95" s="253"/>
      <c r="HCO95" s="254"/>
      <c r="HCR95" s="252"/>
      <c r="HCS95" s="252"/>
      <c r="HCT95" s="252"/>
      <c r="HCU95" s="252"/>
      <c r="HCV95" s="253"/>
      <c r="HCW95" s="253"/>
      <c r="HCX95" s="255"/>
      <c r="HCY95" s="255"/>
      <c r="HCZ95" s="256"/>
      <c r="HDC95" s="251"/>
      <c r="HDD95" s="251"/>
      <c r="HDE95" s="251"/>
      <c r="HDF95" s="251"/>
      <c r="HDG95" s="251"/>
      <c r="HDH95" s="251"/>
      <c r="HDI95" s="252"/>
      <c r="HDJ95" s="253"/>
      <c r="HDO95" s="254"/>
      <c r="HDR95" s="252"/>
      <c r="HDS95" s="252"/>
      <c r="HDT95" s="252"/>
      <c r="HDU95" s="252"/>
      <c r="HDV95" s="253"/>
      <c r="HDW95" s="253"/>
      <c r="HDX95" s="255"/>
      <c r="HDY95" s="255"/>
      <c r="HDZ95" s="256"/>
      <c r="HEC95" s="251"/>
      <c r="HED95" s="251"/>
      <c r="HEE95" s="251"/>
      <c r="HEF95" s="251"/>
      <c r="HEG95" s="251"/>
      <c r="HEH95" s="251"/>
      <c r="HEI95" s="252"/>
      <c r="HEJ95" s="253"/>
      <c r="HEO95" s="254"/>
      <c r="HER95" s="252"/>
      <c r="HES95" s="252"/>
      <c r="HET95" s="252"/>
      <c r="HEU95" s="252"/>
      <c r="HEV95" s="253"/>
      <c r="HEW95" s="253"/>
      <c r="HEX95" s="255"/>
      <c r="HEY95" s="255"/>
      <c r="HEZ95" s="256"/>
      <c r="HFC95" s="251"/>
      <c r="HFD95" s="251"/>
      <c r="HFE95" s="251"/>
      <c r="HFF95" s="251"/>
      <c r="HFG95" s="251"/>
      <c r="HFH95" s="251"/>
      <c r="HFI95" s="252"/>
      <c r="HFJ95" s="253"/>
      <c r="HFO95" s="254"/>
      <c r="HFR95" s="252"/>
      <c r="HFS95" s="252"/>
      <c r="HFT95" s="252"/>
      <c r="HFU95" s="252"/>
      <c r="HFV95" s="253"/>
      <c r="HFW95" s="253"/>
      <c r="HFX95" s="255"/>
      <c r="HFY95" s="255"/>
      <c r="HFZ95" s="256"/>
      <c r="HGC95" s="251"/>
      <c r="HGD95" s="251"/>
      <c r="HGE95" s="251"/>
      <c r="HGF95" s="251"/>
      <c r="HGG95" s="251"/>
      <c r="HGH95" s="251"/>
      <c r="HGI95" s="252"/>
      <c r="HGJ95" s="253"/>
      <c r="HGO95" s="254"/>
      <c r="HGR95" s="252"/>
      <c r="HGS95" s="252"/>
      <c r="HGT95" s="252"/>
      <c r="HGU95" s="252"/>
      <c r="HGV95" s="253"/>
      <c r="HGW95" s="253"/>
      <c r="HGX95" s="255"/>
      <c r="HGY95" s="255"/>
      <c r="HGZ95" s="256"/>
      <c r="HHC95" s="251"/>
      <c r="HHD95" s="251"/>
      <c r="HHE95" s="251"/>
      <c r="HHF95" s="251"/>
      <c r="HHG95" s="251"/>
      <c r="HHH95" s="251"/>
      <c r="HHI95" s="252"/>
      <c r="HHJ95" s="253"/>
      <c r="HHO95" s="254"/>
      <c r="HHR95" s="252"/>
      <c r="HHS95" s="252"/>
      <c r="HHT95" s="252"/>
      <c r="HHU95" s="252"/>
      <c r="HHV95" s="253"/>
      <c r="HHW95" s="253"/>
      <c r="HHX95" s="255"/>
      <c r="HHY95" s="255"/>
      <c r="HHZ95" s="256"/>
      <c r="HIC95" s="251"/>
      <c r="HID95" s="251"/>
      <c r="HIE95" s="251"/>
      <c r="HIF95" s="251"/>
      <c r="HIG95" s="251"/>
      <c r="HIH95" s="251"/>
      <c r="HII95" s="252"/>
      <c r="HIJ95" s="253"/>
      <c r="HIO95" s="254"/>
      <c r="HIR95" s="252"/>
      <c r="HIS95" s="252"/>
      <c r="HIT95" s="252"/>
      <c r="HIU95" s="252"/>
      <c r="HIV95" s="253"/>
      <c r="HIW95" s="253"/>
      <c r="HIX95" s="255"/>
      <c r="HIY95" s="255"/>
      <c r="HIZ95" s="256"/>
      <c r="HJC95" s="251"/>
      <c r="HJD95" s="251"/>
      <c r="HJE95" s="251"/>
      <c r="HJF95" s="251"/>
      <c r="HJG95" s="251"/>
      <c r="HJH95" s="251"/>
      <c r="HJI95" s="252"/>
      <c r="HJJ95" s="253"/>
      <c r="HJO95" s="254"/>
      <c r="HJR95" s="252"/>
      <c r="HJS95" s="252"/>
      <c r="HJT95" s="252"/>
      <c r="HJU95" s="252"/>
      <c r="HJV95" s="253"/>
      <c r="HJW95" s="253"/>
      <c r="HJX95" s="255"/>
      <c r="HJY95" s="255"/>
      <c r="HJZ95" s="256"/>
      <c r="HKC95" s="251"/>
      <c r="HKD95" s="251"/>
      <c r="HKE95" s="251"/>
      <c r="HKF95" s="251"/>
      <c r="HKG95" s="251"/>
      <c r="HKH95" s="251"/>
      <c r="HKI95" s="252"/>
      <c r="HKJ95" s="253"/>
      <c r="HKO95" s="254"/>
      <c r="HKR95" s="252"/>
      <c r="HKS95" s="252"/>
      <c r="HKT95" s="252"/>
      <c r="HKU95" s="252"/>
      <c r="HKV95" s="253"/>
      <c r="HKW95" s="253"/>
      <c r="HKX95" s="255"/>
      <c r="HKY95" s="255"/>
      <c r="HKZ95" s="256"/>
      <c r="HLC95" s="251"/>
      <c r="HLD95" s="251"/>
      <c r="HLE95" s="251"/>
      <c r="HLF95" s="251"/>
      <c r="HLG95" s="251"/>
      <c r="HLH95" s="251"/>
      <c r="HLI95" s="252"/>
      <c r="HLJ95" s="253"/>
      <c r="HLO95" s="254"/>
      <c r="HLR95" s="252"/>
      <c r="HLS95" s="252"/>
      <c r="HLT95" s="252"/>
      <c r="HLU95" s="252"/>
      <c r="HLV95" s="253"/>
      <c r="HLW95" s="253"/>
      <c r="HLX95" s="255"/>
      <c r="HLY95" s="255"/>
      <c r="HLZ95" s="256"/>
      <c r="HMC95" s="251"/>
      <c r="HMD95" s="251"/>
      <c r="HME95" s="251"/>
      <c r="HMF95" s="251"/>
      <c r="HMG95" s="251"/>
      <c r="HMH95" s="251"/>
      <c r="HMI95" s="252"/>
      <c r="HMJ95" s="253"/>
      <c r="HMO95" s="254"/>
      <c r="HMR95" s="252"/>
      <c r="HMS95" s="252"/>
      <c r="HMT95" s="252"/>
      <c r="HMU95" s="252"/>
      <c r="HMV95" s="253"/>
      <c r="HMW95" s="253"/>
      <c r="HMX95" s="255"/>
      <c r="HMY95" s="255"/>
      <c r="HMZ95" s="256"/>
      <c r="HNC95" s="251"/>
      <c r="HND95" s="251"/>
      <c r="HNE95" s="251"/>
      <c r="HNF95" s="251"/>
      <c r="HNG95" s="251"/>
      <c r="HNH95" s="251"/>
      <c r="HNI95" s="252"/>
      <c r="HNJ95" s="253"/>
      <c r="HNO95" s="254"/>
      <c r="HNR95" s="252"/>
      <c r="HNS95" s="252"/>
      <c r="HNT95" s="252"/>
      <c r="HNU95" s="252"/>
      <c r="HNV95" s="253"/>
      <c r="HNW95" s="253"/>
      <c r="HNX95" s="255"/>
      <c r="HNY95" s="255"/>
      <c r="HNZ95" s="256"/>
      <c r="HOC95" s="251"/>
      <c r="HOD95" s="251"/>
      <c r="HOE95" s="251"/>
      <c r="HOF95" s="251"/>
      <c r="HOG95" s="251"/>
      <c r="HOH95" s="251"/>
      <c r="HOI95" s="252"/>
      <c r="HOJ95" s="253"/>
      <c r="HOO95" s="254"/>
      <c r="HOR95" s="252"/>
      <c r="HOS95" s="252"/>
      <c r="HOT95" s="252"/>
      <c r="HOU95" s="252"/>
      <c r="HOV95" s="253"/>
      <c r="HOW95" s="253"/>
      <c r="HOX95" s="255"/>
      <c r="HOY95" s="255"/>
      <c r="HOZ95" s="256"/>
      <c r="HPC95" s="251"/>
      <c r="HPD95" s="251"/>
      <c r="HPE95" s="251"/>
      <c r="HPF95" s="251"/>
      <c r="HPG95" s="251"/>
      <c r="HPH95" s="251"/>
      <c r="HPI95" s="252"/>
      <c r="HPJ95" s="253"/>
      <c r="HPO95" s="254"/>
      <c r="HPR95" s="252"/>
      <c r="HPS95" s="252"/>
      <c r="HPT95" s="252"/>
      <c r="HPU95" s="252"/>
      <c r="HPV95" s="253"/>
      <c r="HPW95" s="253"/>
      <c r="HPX95" s="255"/>
      <c r="HPY95" s="255"/>
      <c r="HPZ95" s="256"/>
      <c r="HQC95" s="251"/>
      <c r="HQD95" s="251"/>
      <c r="HQE95" s="251"/>
      <c r="HQF95" s="251"/>
      <c r="HQG95" s="251"/>
      <c r="HQH95" s="251"/>
      <c r="HQI95" s="252"/>
      <c r="HQJ95" s="253"/>
      <c r="HQO95" s="254"/>
      <c r="HQR95" s="252"/>
      <c r="HQS95" s="252"/>
      <c r="HQT95" s="252"/>
      <c r="HQU95" s="252"/>
      <c r="HQV95" s="253"/>
      <c r="HQW95" s="253"/>
      <c r="HQX95" s="255"/>
      <c r="HQY95" s="255"/>
      <c r="HQZ95" s="256"/>
      <c r="HRC95" s="251"/>
      <c r="HRD95" s="251"/>
      <c r="HRE95" s="251"/>
      <c r="HRF95" s="251"/>
      <c r="HRG95" s="251"/>
      <c r="HRH95" s="251"/>
      <c r="HRI95" s="252"/>
      <c r="HRJ95" s="253"/>
      <c r="HRO95" s="254"/>
      <c r="HRR95" s="252"/>
      <c r="HRS95" s="252"/>
      <c r="HRT95" s="252"/>
      <c r="HRU95" s="252"/>
      <c r="HRV95" s="253"/>
      <c r="HRW95" s="253"/>
      <c r="HRX95" s="255"/>
      <c r="HRY95" s="255"/>
      <c r="HRZ95" s="256"/>
      <c r="HSC95" s="251"/>
      <c r="HSD95" s="251"/>
      <c r="HSE95" s="251"/>
      <c r="HSF95" s="251"/>
      <c r="HSG95" s="251"/>
      <c r="HSH95" s="251"/>
      <c r="HSI95" s="252"/>
      <c r="HSJ95" s="253"/>
      <c r="HSO95" s="254"/>
      <c r="HSR95" s="252"/>
      <c r="HSS95" s="252"/>
      <c r="HST95" s="252"/>
      <c r="HSU95" s="252"/>
      <c r="HSV95" s="253"/>
      <c r="HSW95" s="253"/>
      <c r="HSX95" s="255"/>
      <c r="HSY95" s="255"/>
      <c r="HSZ95" s="256"/>
      <c r="HTC95" s="251"/>
      <c r="HTD95" s="251"/>
      <c r="HTE95" s="251"/>
      <c r="HTF95" s="251"/>
      <c r="HTG95" s="251"/>
      <c r="HTH95" s="251"/>
      <c r="HTI95" s="252"/>
      <c r="HTJ95" s="253"/>
      <c r="HTO95" s="254"/>
      <c r="HTR95" s="252"/>
      <c r="HTS95" s="252"/>
      <c r="HTT95" s="252"/>
      <c r="HTU95" s="252"/>
      <c r="HTV95" s="253"/>
      <c r="HTW95" s="253"/>
      <c r="HTX95" s="255"/>
      <c r="HTY95" s="255"/>
      <c r="HTZ95" s="256"/>
      <c r="HUC95" s="251"/>
      <c r="HUD95" s="251"/>
      <c r="HUE95" s="251"/>
      <c r="HUF95" s="251"/>
      <c r="HUG95" s="251"/>
      <c r="HUH95" s="251"/>
      <c r="HUI95" s="252"/>
      <c r="HUJ95" s="253"/>
      <c r="HUO95" s="254"/>
      <c r="HUR95" s="252"/>
      <c r="HUS95" s="252"/>
      <c r="HUT95" s="252"/>
      <c r="HUU95" s="252"/>
      <c r="HUV95" s="253"/>
      <c r="HUW95" s="253"/>
      <c r="HUX95" s="255"/>
      <c r="HUY95" s="255"/>
      <c r="HUZ95" s="256"/>
      <c r="HVC95" s="251"/>
      <c r="HVD95" s="251"/>
      <c r="HVE95" s="251"/>
      <c r="HVF95" s="251"/>
      <c r="HVG95" s="251"/>
      <c r="HVH95" s="251"/>
      <c r="HVI95" s="252"/>
      <c r="HVJ95" s="253"/>
      <c r="HVO95" s="254"/>
      <c r="HVR95" s="252"/>
      <c r="HVS95" s="252"/>
      <c r="HVT95" s="252"/>
      <c r="HVU95" s="252"/>
      <c r="HVV95" s="253"/>
      <c r="HVW95" s="253"/>
      <c r="HVX95" s="255"/>
      <c r="HVY95" s="255"/>
      <c r="HVZ95" s="256"/>
      <c r="HWC95" s="251"/>
      <c r="HWD95" s="251"/>
      <c r="HWE95" s="251"/>
      <c r="HWF95" s="251"/>
      <c r="HWG95" s="251"/>
      <c r="HWH95" s="251"/>
      <c r="HWI95" s="252"/>
      <c r="HWJ95" s="253"/>
      <c r="HWO95" s="254"/>
      <c r="HWR95" s="252"/>
      <c r="HWS95" s="252"/>
      <c r="HWT95" s="252"/>
      <c r="HWU95" s="252"/>
      <c r="HWV95" s="253"/>
      <c r="HWW95" s="253"/>
      <c r="HWX95" s="255"/>
      <c r="HWY95" s="255"/>
      <c r="HWZ95" s="256"/>
      <c r="HXC95" s="251"/>
      <c r="HXD95" s="251"/>
      <c r="HXE95" s="251"/>
      <c r="HXF95" s="251"/>
      <c r="HXG95" s="251"/>
      <c r="HXH95" s="251"/>
      <c r="HXI95" s="252"/>
      <c r="HXJ95" s="253"/>
      <c r="HXO95" s="254"/>
      <c r="HXR95" s="252"/>
      <c r="HXS95" s="252"/>
      <c r="HXT95" s="252"/>
      <c r="HXU95" s="252"/>
      <c r="HXV95" s="253"/>
      <c r="HXW95" s="253"/>
      <c r="HXX95" s="255"/>
      <c r="HXY95" s="255"/>
      <c r="HXZ95" s="256"/>
      <c r="HYC95" s="251"/>
      <c r="HYD95" s="251"/>
      <c r="HYE95" s="251"/>
      <c r="HYF95" s="251"/>
      <c r="HYG95" s="251"/>
      <c r="HYH95" s="251"/>
      <c r="HYI95" s="252"/>
      <c r="HYJ95" s="253"/>
      <c r="HYO95" s="254"/>
      <c r="HYR95" s="252"/>
      <c r="HYS95" s="252"/>
      <c r="HYT95" s="252"/>
      <c r="HYU95" s="252"/>
      <c r="HYV95" s="253"/>
      <c r="HYW95" s="253"/>
      <c r="HYX95" s="255"/>
      <c r="HYY95" s="255"/>
      <c r="HYZ95" s="256"/>
      <c r="HZC95" s="251"/>
      <c r="HZD95" s="251"/>
      <c r="HZE95" s="251"/>
      <c r="HZF95" s="251"/>
      <c r="HZG95" s="251"/>
      <c r="HZH95" s="251"/>
      <c r="HZI95" s="252"/>
      <c r="HZJ95" s="253"/>
      <c r="HZO95" s="254"/>
      <c r="HZR95" s="252"/>
      <c r="HZS95" s="252"/>
      <c r="HZT95" s="252"/>
      <c r="HZU95" s="252"/>
      <c r="HZV95" s="253"/>
      <c r="HZW95" s="253"/>
      <c r="HZX95" s="255"/>
      <c r="HZY95" s="255"/>
      <c r="HZZ95" s="256"/>
      <c r="IAC95" s="251"/>
      <c r="IAD95" s="251"/>
      <c r="IAE95" s="251"/>
      <c r="IAF95" s="251"/>
      <c r="IAG95" s="251"/>
      <c r="IAH95" s="251"/>
      <c r="IAI95" s="252"/>
      <c r="IAJ95" s="253"/>
      <c r="IAO95" s="254"/>
      <c r="IAR95" s="252"/>
      <c r="IAS95" s="252"/>
      <c r="IAT95" s="252"/>
      <c r="IAU95" s="252"/>
      <c r="IAV95" s="253"/>
      <c r="IAW95" s="253"/>
      <c r="IAX95" s="255"/>
      <c r="IAY95" s="255"/>
      <c r="IAZ95" s="256"/>
      <c r="IBC95" s="251"/>
      <c r="IBD95" s="251"/>
      <c r="IBE95" s="251"/>
      <c r="IBF95" s="251"/>
      <c r="IBG95" s="251"/>
      <c r="IBH95" s="251"/>
      <c r="IBI95" s="252"/>
      <c r="IBJ95" s="253"/>
      <c r="IBO95" s="254"/>
      <c r="IBR95" s="252"/>
      <c r="IBS95" s="252"/>
      <c r="IBT95" s="252"/>
      <c r="IBU95" s="252"/>
      <c r="IBV95" s="253"/>
      <c r="IBW95" s="253"/>
      <c r="IBX95" s="255"/>
      <c r="IBY95" s="255"/>
      <c r="IBZ95" s="256"/>
      <c r="ICC95" s="251"/>
      <c r="ICD95" s="251"/>
      <c r="ICE95" s="251"/>
      <c r="ICF95" s="251"/>
      <c r="ICG95" s="251"/>
      <c r="ICH95" s="251"/>
      <c r="ICI95" s="252"/>
      <c r="ICJ95" s="253"/>
      <c r="ICO95" s="254"/>
      <c r="ICR95" s="252"/>
      <c r="ICS95" s="252"/>
      <c r="ICT95" s="252"/>
      <c r="ICU95" s="252"/>
      <c r="ICV95" s="253"/>
      <c r="ICW95" s="253"/>
      <c r="ICX95" s="255"/>
      <c r="ICY95" s="255"/>
      <c r="ICZ95" s="256"/>
      <c r="IDC95" s="251"/>
      <c r="IDD95" s="251"/>
      <c r="IDE95" s="251"/>
      <c r="IDF95" s="251"/>
      <c r="IDG95" s="251"/>
      <c r="IDH95" s="251"/>
      <c r="IDI95" s="252"/>
      <c r="IDJ95" s="253"/>
      <c r="IDO95" s="254"/>
      <c r="IDR95" s="252"/>
      <c r="IDS95" s="252"/>
      <c r="IDT95" s="252"/>
      <c r="IDU95" s="252"/>
      <c r="IDV95" s="253"/>
      <c r="IDW95" s="253"/>
      <c r="IDX95" s="255"/>
      <c r="IDY95" s="255"/>
      <c r="IDZ95" s="256"/>
      <c r="IEC95" s="251"/>
      <c r="IED95" s="251"/>
      <c r="IEE95" s="251"/>
      <c r="IEF95" s="251"/>
      <c r="IEG95" s="251"/>
      <c r="IEH95" s="251"/>
      <c r="IEI95" s="252"/>
      <c r="IEJ95" s="253"/>
      <c r="IEO95" s="254"/>
      <c r="IER95" s="252"/>
      <c r="IES95" s="252"/>
      <c r="IET95" s="252"/>
      <c r="IEU95" s="252"/>
      <c r="IEV95" s="253"/>
      <c r="IEW95" s="253"/>
      <c r="IEX95" s="255"/>
      <c r="IEY95" s="255"/>
      <c r="IEZ95" s="256"/>
      <c r="IFC95" s="251"/>
      <c r="IFD95" s="251"/>
      <c r="IFE95" s="251"/>
      <c r="IFF95" s="251"/>
      <c r="IFG95" s="251"/>
      <c r="IFH95" s="251"/>
      <c r="IFI95" s="252"/>
      <c r="IFJ95" s="253"/>
      <c r="IFO95" s="254"/>
      <c r="IFR95" s="252"/>
      <c r="IFS95" s="252"/>
      <c r="IFT95" s="252"/>
      <c r="IFU95" s="252"/>
      <c r="IFV95" s="253"/>
      <c r="IFW95" s="253"/>
      <c r="IFX95" s="255"/>
      <c r="IFY95" s="255"/>
      <c r="IFZ95" s="256"/>
      <c r="IGC95" s="251"/>
      <c r="IGD95" s="251"/>
      <c r="IGE95" s="251"/>
      <c r="IGF95" s="251"/>
      <c r="IGG95" s="251"/>
      <c r="IGH95" s="251"/>
      <c r="IGI95" s="252"/>
      <c r="IGJ95" s="253"/>
      <c r="IGO95" s="254"/>
      <c r="IGR95" s="252"/>
      <c r="IGS95" s="252"/>
      <c r="IGT95" s="252"/>
      <c r="IGU95" s="252"/>
      <c r="IGV95" s="253"/>
      <c r="IGW95" s="253"/>
      <c r="IGX95" s="255"/>
      <c r="IGY95" s="255"/>
      <c r="IGZ95" s="256"/>
      <c r="IHC95" s="251"/>
      <c r="IHD95" s="251"/>
      <c r="IHE95" s="251"/>
      <c r="IHF95" s="251"/>
      <c r="IHG95" s="251"/>
      <c r="IHH95" s="251"/>
      <c r="IHI95" s="252"/>
      <c r="IHJ95" s="253"/>
      <c r="IHO95" s="254"/>
      <c r="IHR95" s="252"/>
      <c r="IHS95" s="252"/>
      <c r="IHT95" s="252"/>
      <c r="IHU95" s="252"/>
      <c r="IHV95" s="253"/>
      <c r="IHW95" s="253"/>
      <c r="IHX95" s="255"/>
      <c r="IHY95" s="255"/>
      <c r="IHZ95" s="256"/>
      <c r="IIC95" s="251"/>
      <c r="IID95" s="251"/>
      <c r="IIE95" s="251"/>
      <c r="IIF95" s="251"/>
      <c r="IIG95" s="251"/>
      <c r="IIH95" s="251"/>
      <c r="III95" s="252"/>
      <c r="IIJ95" s="253"/>
      <c r="IIO95" s="254"/>
      <c r="IIR95" s="252"/>
      <c r="IIS95" s="252"/>
      <c r="IIT95" s="252"/>
      <c r="IIU95" s="252"/>
      <c r="IIV95" s="253"/>
      <c r="IIW95" s="253"/>
      <c r="IIX95" s="255"/>
      <c r="IIY95" s="255"/>
      <c r="IIZ95" s="256"/>
      <c r="IJC95" s="251"/>
      <c r="IJD95" s="251"/>
      <c r="IJE95" s="251"/>
      <c r="IJF95" s="251"/>
      <c r="IJG95" s="251"/>
      <c r="IJH95" s="251"/>
      <c r="IJI95" s="252"/>
      <c r="IJJ95" s="253"/>
      <c r="IJO95" s="254"/>
      <c r="IJR95" s="252"/>
      <c r="IJS95" s="252"/>
      <c r="IJT95" s="252"/>
      <c r="IJU95" s="252"/>
      <c r="IJV95" s="253"/>
      <c r="IJW95" s="253"/>
      <c r="IJX95" s="255"/>
      <c r="IJY95" s="255"/>
      <c r="IJZ95" s="256"/>
      <c r="IKC95" s="251"/>
      <c r="IKD95" s="251"/>
      <c r="IKE95" s="251"/>
      <c r="IKF95" s="251"/>
      <c r="IKG95" s="251"/>
      <c r="IKH95" s="251"/>
      <c r="IKI95" s="252"/>
      <c r="IKJ95" s="253"/>
      <c r="IKO95" s="254"/>
      <c r="IKR95" s="252"/>
      <c r="IKS95" s="252"/>
      <c r="IKT95" s="252"/>
      <c r="IKU95" s="252"/>
      <c r="IKV95" s="253"/>
      <c r="IKW95" s="253"/>
      <c r="IKX95" s="255"/>
      <c r="IKY95" s="255"/>
      <c r="IKZ95" s="256"/>
      <c r="ILC95" s="251"/>
      <c r="ILD95" s="251"/>
      <c r="ILE95" s="251"/>
      <c r="ILF95" s="251"/>
      <c r="ILG95" s="251"/>
      <c r="ILH95" s="251"/>
      <c r="ILI95" s="252"/>
      <c r="ILJ95" s="253"/>
      <c r="ILO95" s="254"/>
      <c r="ILR95" s="252"/>
      <c r="ILS95" s="252"/>
      <c r="ILT95" s="252"/>
      <c r="ILU95" s="252"/>
      <c r="ILV95" s="253"/>
      <c r="ILW95" s="253"/>
      <c r="ILX95" s="255"/>
      <c r="ILY95" s="255"/>
      <c r="ILZ95" s="256"/>
      <c r="IMC95" s="251"/>
      <c r="IMD95" s="251"/>
      <c r="IME95" s="251"/>
      <c r="IMF95" s="251"/>
      <c r="IMG95" s="251"/>
      <c r="IMH95" s="251"/>
      <c r="IMI95" s="252"/>
      <c r="IMJ95" s="253"/>
      <c r="IMO95" s="254"/>
      <c r="IMR95" s="252"/>
      <c r="IMS95" s="252"/>
      <c r="IMT95" s="252"/>
      <c r="IMU95" s="252"/>
      <c r="IMV95" s="253"/>
      <c r="IMW95" s="253"/>
      <c r="IMX95" s="255"/>
      <c r="IMY95" s="255"/>
      <c r="IMZ95" s="256"/>
      <c r="INC95" s="251"/>
      <c r="IND95" s="251"/>
      <c r="INE95" s="251"/>
      <c r="INF95" s="251"/>
      <c r="ING95" s="251"/>
      <c r="INH95" s="251"/>
      <c r="INI95" s="252"/>
      <c r="INJ95" s="253"/>
      <c r="INO95" s="254"/>
      <c r="INR95" s="252"/>
      <c r="INS95" s="252"/>
      <c r="INT95" s="252"/>
      <c r="INU95" s="252"/>
      <c r="INV95" s="253"/>
      <c r="INW95" s="253"/>
      <c r="INX95" s="255"/>
      <c r="INY95" s="255"/>
      <c r="INZ95" s="256"/>
      <c r="IOC95" s="251"/>
      <c r="IOD95" s="251"/>
      <c r="IOE95" s="251"/>
      <c r="IOF95" s="251"/>
      <c r="IOG95" s="251"/>
      <c r="IOH95" s="251"/>
      <c r="IOI95" s="252"/>
      <c r="IOJ95" s="253"/>
      <c r="IOO95" s="254"/>
      <c r="IOR95" s="252"/>
      <c r="IOS95" s="252"/>
      <c r="IOT95" s="252"/>
      <c r="IOU95" s="252"/>
      <c r="IOV95" s="253"/>
      <c r="IOW95" s="253"/>
      <c r="IOX95" s="255"/>
      <c r="IOY95" s="255"/>
      <c r="IOZ95" s="256"/>
      <c r="IPC95" s="251"/>
      <c r="IPD95" s="251"/>
      <c r="IPE95" s="251"/>
      <c r="IPF95" s="251"/>
      <c r="IPG95" s="251"/>
      <c r="IPH95" s="251"/>
      <c r="IPI95" s="252"/>
      <c r="IPJ95" s="253"/>
      <c r="IPO95" s="254"/>
      <c r="IPR95" s="252"/>
      <c r="IPS95" s="252"/>
      <c r="IPT95" s="252"/>
      <c r="IPU95" s="252"/>
      <c r="IPV95" s="253"/>
      <c r="IPW95" s="253"/>
      <c r="IPX95" s="255"/>
      <c r="IPY95" s="255"/>
      <c r="IPZ95" s="256"/>
      <c r="IQC95" s="251"/>
      <c r="IQD95" s="251"/>
      <c r="IQE95" s="251"/>
      <c r="IQF95" s="251"/>
      <c r="IQG95" s="251"/>
      <c r="IQH95" s="251"/>
      <c r="IQI95" s="252"/>
      <c r="IQJ95" s="253"/>
      <c r="IQO95" s="254"/>
      <c r="IQR95" s="252"/>
      <c r="IQS95" s="252"/>
      <c r="IQT95" s="252"/>
      <c r="IQU95" s="252"/>
      <c r="IQV95" s="253"/>
      <c r="IQW95" s="253"/>
      <c r="IQX95" s="255"/>
      <c r="IQY95" s="255"/>
      <c r="IQZ95" s="256"/>
      <c r="IRC95" s="251"/>
      <c r="IRD95" s="251"/>
      <c r="IRE95" s="251"/>
      <c r="IRF95" s="251"/>
      <c r="IRG95" s="251"/>
      <c r="IRH95" s="251"/>
      <c r="IRI95" s="252"/>
      <c r="IRJ95" s="253"/>
      <c r="IRO95" s="254"/>
      <c r="IRR95" s="252"/>
      <c r="IRS95" s="252"/>
      <c r="IRT95" s="252"/>
      <c r="IRU95" s="252"/>
      <c r="IRV95" s="253"/>
      <c r="IRW95" s="253"/>
      <c r="IRX95" s="255"/>
      <c r="IRY95" s="255"/>
      <c r="IRZ95" s="256"/>
      <c r="ISC95" s="251"/>
      <c r="ISD95" s="251"/>
      <c r="ISE95" s="251"/>
      <c r="ISF95" s="251"/>
      <c r="ISG95" s="251"/>
      <c r="ISH95" s="251"/>
      <c r="ISI95" s="252"/>
      <c r="ISJ95" s="253"/>
      <c r="ISO95" s="254"/>
      <c r="ISR95" s="252"/>
      <c r="ISS95" s="252"/>
      <c r="IST95" s="252"/>
      <c r="ISU95" s="252"/>
      <c r="ISV95" s="253"/>
      <c r="ISW95" s="253"/>
      <c r="ISX95" s="255"/>
      <c r="ISY95" s="255"/>
      <c r="ISZ95" s="256"/>
      <c r="ITC95" s="251"/>
      <c r="ITD95" s="251"/>
      <c r="ITE95" s="251"/>
      <c r="ITF95" s="251"/>
      <c r="ITG95" s="251"/>
      <c r="ITH95" s="251"/>
      <c r="ITI95" s="252"/>
      <c r="ITJ95" s="253"/>
      <c r="ITO95" s="254"/>
      <c r="ITR95" s="252"/>
      <c r="ITS95" s="252"/>
      <c r="ITT95" s="252"/>
      <c r="ITU95" s="252"/>
      <c r="ITV95" s="253"/>
      <c r="ITW95" s="253"/>
      <c r="ITX95" s="255"/>
      <c r="ITY95" s="255"/>
      <c r="ITZ95" s="256"/>
      <c r="IUC95" s="251"/>
      <c r="IUD95" s="251"/>
      <c r="IUE95" s="251"/>
      <c r="IUF95" s="251"/>
      <c r="IUG95" s="251"/>
      <c r="IUH95" s="251"/>
      <c r="IUI95" s="252"/>
      <c r="IUJ95" s="253"/>
      <c r="IUO95" s="254"/>
      <c r="IUR95" s="252"/>
      <c r="IUS95" s="252"/>
      <c r="IUT95" s="252"/>
      <c r="IUU95" s="252"/>
      <c r="IUV95" s="253"/>
      <c r="IUW95" s="253"/>
      <c r="IUX95" s="255"/>
      <c r="IUY95" s="255"/>
      <c r="IUZ95" s="256"/>
      <c r="IVC95" s="251"/>
      <c r="IVD95" s="251"/>
      <c r="IVE95" s="251"/>
      <c r="IVF95" s="251"/>
      <c r="IVG95" s="251"/>
      <c r="IVH95" s="251"/>
      <c r="IVI95" s="252"/>
      <c r="IVJ95" s="253"/>
      <c r="IVO95" s="254"/>
      <c r="IVR95" s="252"/>
      <c r="IVS95" s="252"/>
      <c r="IVT95" s="252"/>
      <c r="IVU95" s="252"/>
      <c r="IVV95" s="253"/>
      <c r="IVW95" s="253"/>
      <c r="IVX95" s="255"/>
      <c r="IVY95" s="255"/>
      <c r="IVZ95" s="256"/>
      <c r="IWC95" s="251"/>
      <c r="IWD95" s="251"/>
      <c r="IWE95" s="251"/>
      <c r="IWF95" s="251"/>
      <c r="IWG95" s="251"/>
      <c r="IWH95" s="251"/>
      <c r="IWI95" s="252"/>
      <c r="IWJ95" s="253"/>
      <c r="IWO95" s="254"/>
      <c r="IWR95" s="252"/>
      <c r="IWS95" s="252"/>
      <c r="IWT95" s="252"/>
      <c r="IWU95" s="252"/>
      <c r="IWV95" s="253"/>
      <c r="IWW95" s="253"/>
      <c r="IWX95" s="255"/>
      <c r="IWY95" s="255"/>
      <c r="IWZ95" s="256"/>
      <c r="IXC95" s="251"/>
      <c r="IXD95" s="251"/>
      <c r="IXE95" s="251"/>
      <c r="IXF95" s="251"/>
      <c r="IXG95" s="251"/>
      <c r="IXH95" s="251"/>
      <c r="IXI95" s="252"/>
      <c r="IXJ95" s="253"/>
      <c r="IXO95" s="254"/>
      <c r="IXR95" s="252"/>
      <c r="IXS95" s="252"/>
      <c r="IXT95" s="252"/>
      <c r="IXU95" s="252"/>
      <c r="IXV95" s="253"/>
      <c r="IXW95" s="253"/>
      <c r="IXX95" s="255"/>
      <c r="IXY95" s="255"/>
      <c r="IXZ95" s="256"/>
      <c r="IYC95" s="251"/>
      <c r="IYD95" s="251"/>
      <c r="IYE95" s="251"/>
      <c r="IYF95" s="251"/>
      <c r="IYG95" s="251"/>
      <c r="IYH95" s="251"/>
      <c r="IYI95" s="252"/>
      <c r="IYJ95" s="253"/>
      <c r="IYO95" s="254"/>
      <c r="IYR95" s="252"/>
      <c r="IYS95" s="252"/>
      <c r="IYT95" s="252"/>
      <c r="IYU95" s="252"/>
      <c r="IYV95" s="253"/>
      <c r="IYW95" s="253"/>
      <c r="IYX95" s="255"/>
      <c r="IYY95" s="255"/>
      <c r="IYZ95" s="256"/>
      <c r="IZC95" s="251"/>
      <c r="IZD95" s="251"/>
      <c r="IZE95" s="251"/>
      <c r="IZF95" s="251"/>
      <c r="IZG95" s="251"/>
      <c r="IZH95" s="251"/>
      <c r="IZI95" s="252"/>
      <c r="IZJ95" s="253"/>
      <c r="IZO95" s="254"/>
      <c r="IZR95" s="252"/>
      <c r="IZS95" s="252"/>
      <c r="IZT95" s="252"/>
      <c r="IZU95" s="252"/>
      <c r="IZV95" s="253"/>
      <c r="IZW95" s="253"/>
      <c r="IZX95" s="255"/>
      <c r="IZY95" s="255"/>
      <c r="IZZ95" s="256"/>
      <c r="JAC95" s="251"/>
      <c r="JAD95" s="251"/>
      <c r="JAE95" s="251"/>
      <c r="JAF95" s="251"/>
      <c r="JAG95" s="251"/>
      <c r="JAH95" s="251"/>
      <c r="JAI95" s="252"/>
      <c r="JAJ95" s="253"/>
      <c r="JAO95" s="254"/>
      <c r="JAR95" s="252"/>
      <c r="JAS95" s="252"/>
      <c r="JAT95" s="252"/>
      <c r="JAU95" s="252"/>
      <c r="JAV95" s="253"/>
      <c r="JAW95" s="253"/>
      <c r="JAX95" s="255"/>
      <c r="JAY95" s="255"/>
      <c r="JAZ95" s="256"/>
      <c r="JBC95" s="251"/>
      <c r="JBD95" s="251"/>
      <c r="JBE95" s="251"/>
      <c r="JBF95" s="251"/>
      <c r="JBG95" s="251"/>
      <c r="JBH95" s="251"/>
      <c r="JBI95" s="252"/>
      <c r="JBJ95" s="253"/>
      <c r="JBO95" s="254"/>
      <c r="JBR95" s="252"/>
      <c r="JBS95" s="252"/>
      <c r="JBT95" s="252"/>
      <c r="JBU95" s="252"/>
      <c r="JBV95" s="253"/>
      <c r="JBW95" s="253"/>
      <c r="JBX95" s="255"/>
      <c r="JBY95" s="255"/>
      <c r="JBZ95" s="256"/>
      <c r="JCC95" s="251"/>
      <c r="JCD95" s="251"/>
      <c r="JCE95" s="251"/>
      <c r="JCF95" s="251"/>
      <c r="JCG95" s="251"/>
      <c r="JCH95" s="251"/>
      <c r="JCI95" s="252"/>
      <c r="JCJ95" s="253"/>
      <c r="JCO95" s="254"/>
      <c r="JCR95" s="252"/>
      <c r="JCS95" s="252"/>
      <c r="JCT95" s="252"/>
      <c r="JCU95" s="252"/>
      <c r="JCV95" s="253"/>
      <c r="JCW95" s="253"/>
      <c r="JCX95" s="255"/>
      <c r="JCY95" s="255"/>
      <c r="JCZ95" s="256"/>
      <c r="JDC95" s="251"/>
      <c r="JDD95" s="251"/>
      <c r="JDE95" s="251"/>
      <c r="JDF95" s="251"/>
      <c r="JDG95" s="251"/>
      <c r="JDH95" s="251"/>
      <c r="JDI95" s="252"/>
      <c r="JDJ95" s="253"/>
      <c r="JDO95" s="254"/>
      <c r="JDR95" s="252"/>
      <c r="JDS95" s="252"/>
      <c r="JDT95" s="252"/>
      <c r="JDU95" s="252"/>
      <c r="JDV95" s="253"/>
      <c r="JDW95" s="253"/>
      <c r="JDX95" s="255"/>
      <c r="JDY95" s="255"/>
      <c r="JDZ95" s="256"/>
      <c r="JEC95" s="251"/>
      <c r="JED95" s="251"/>
      <c r="JEE95" s="251"/>
      <c r="JEF95" s="251"/>
      <c r="JEG95" s="251"/>
      <c r="JEH95" s="251"/>
      <c r="JEI95" s="252"/>
      <c r="JEJ95" s="253"/>
      <c r="JEO95" s="254"/>
      <c r="JER95" s="252"/>
      <c r="JES95" s="252"/>
      <c r="JET95" s="252"/>
      <c r="JEU95" s="252"/>
      <c r="JEV95" s="253"/>
      <c r="JEW95" s="253"/>
      <c r="JEX95" s="255"/>
      <c r="JEY95" s="255"/>
      <c r="JEZ95" s="256"/>
      <c r="JFC95" s="251"/>
      <c r="JFD95" s="251"/>
      <c r="JFE95" s="251"/>
      <c r="JFF95" s="251"/>
      <c r="JFG95" s="251"/>
      <c r="JFH95" s="251"/>
      <c r="JFI95" s="252"/>
      <c r="JFJ95" s="253"/>
      <c r="JFO95" s="254"/>
      <c r="JFR95" s="252"/>
      <c r="JFS95" s="252"/>
      <c r="JFT95" s="252"/>
      <c r="JFU95" s="252"/>
      <c r="JFV95" s="253"/>
      <c r="JFW95" s="253"/>
      <c r="JFX95" s="255"/>
      <c r="JFY95" s="255"/>
      <c r="JFZ95" s="256"/>
      <c r="JGC95" s="251"/>
      <c r="JGD95" s="251"/>
      <c r="JGE95" s="251"/>
      <c r="JGF95" s="251"/>
      <c r="JGG95" s="251"/>
      <c r="JGH95" s="251"/>
      <c r="JGI95" s="252"/>
      <c r="JGJ95" s="253"/>
      <c r="JGO95" s="254"/>
      <c r="JGR95" s="252"/>
      <c r="JGS95" s="252"/>
      <c r="JGT95" s="252"/>
      <c r="JGU95" s="252"/>
      <c r="JGV95" s="253"/>
      <c r="JGW95" s="253"/>
      <c r="JGX95" s="255"/>
      <c r="JGY95" s="255"/>
      <c r="JGZ95" s="256"/>
      <c r="JHC95" s="251"/>
      <c r="JHD95" s="251"/>
      <c r="JHE95" s="251"/>
      <c r="JHF95" s="251"/>
      <c r="JHG95" s="251"/>
      <c r="JHH95" s="251"/>
      <c r="JHI95" s="252"/>
      <c r="JHJ95" s="253"/>
      <c r="JHO95" s="254"/>
      <c r="JHR95" s="252"/>
      <c r="JHS95" s="252"/>
      <c r="JHT95" s="252"/>
      <c r="JHU95" s="252"/>
      <c r="JHV95" s="253"/>
      <c r="JHW95" s="253"/>
      <c r="JHX95" s="255"/>
      <c r="JHY95" s="255"/>
      <c r="JHZ95" s="256"/>
      <c r="JIC95" s="251"/>
      <c r="JID95" s="251"/>
      <c r="JIE95" s="251"/>
      <c r="JIF95" s="251"/>
      <c r="JIG95" s="251"/>
      <c r="JIH95" s="251"/>
      <c r="JII95" s="252"/>
      <c r="JIJ95" s="253"/>
      <c r="JIO95" s="254"/>
      <c r="JIR95" s="252"/>
      <c r="JIS95" s="252"/>
      <c r="JIT95" s="252"/>
      <c r="JIU95" s="252"/>
      <c r="JIV95" s="253"/>
      <c r="JIW95" s="253"/>
      <c r="JIX95" s="255"/>
      <c r="JIY95" s="255"/>
      <c r="JIZ95" s="256"/>
      <c r="JJC95" s="251"/>
      <c r="JJD95" s="251"/>
      <c r="JJE95" s="251"/>
      <c r="JJF95" s="251"/>
      <c r="JJG95" s="251"/>
      <c r="JJH95" s="251"/>
      <c r="JJI95" s="252"/>
      <c r="JJJ95" s="253"/>
      <c r="JJO95" s="254"/>
      <c r="JJR95" s="252"/>
      <c r="JJS95" s="252"/>
      <c r="JJT95" s="252"/>
      <c r="JJU95" s="252"/>
      <c r="JJV95" s="253"/>
      <c r="JJW95" s="253"/>
      <c r="JJX95" s="255"/>
      <c r="JJY95" s="255"/>
      <c r="JJZ95" s="256"/>
      <c r="JKC95" s="251"/>
      <c r="JKD95" s="251"/>
      <c r="JKE95" s="251"/>
      <c r="JKF95" s="251"/>
      <c r="JKG95" s="251"/>
      <c r="JKH95" s="251"/>
      <c r="JKI95" s="252"/>
      <c r="JKJ95" s="253"/>
      <c r="JKO95" s="254"/>
      <c r="JKR95" s="252"/>
      <c r="JKS95" s="252"/>
      <c r="JKT95" s="252"/>
      <c r="JKU95" s="252"/>
      <c r="JKV95" s="253"/>
      <c r="JKW95" s="253"/>
      <c r="JKX95" s="255"/>
      <c r="JKY95" s="255"/>
      <c r="JKZ95" s="256"/>
      <c r="JLC95" s="251"/>
      <c r="JLD95" s="251"/>
      <c r="JLE95" s="251"/>
      <c r="JLF95" s="251"/>
      <c r="JLG95" s="251"/>
      <c r="JLH95" s="251"/>
      <c r="JLI95" s="252"/>
      <c r="JLJ95" s="253"/>
      <c r="JLO95" s="254"/>
      <c r="JLR95" s="252"/>
      <c r="JLS95" s="252"/>
      <c r="JLT95" s="252"/>
      <c r="JLU95" s="252"/>
      <c r="JLV95" s="253"/>
      <c r="JLW95" s="253"/>
      <c r="JLX95" s="255"/>
      <c r="JLY95" s="255"/>
      <c r="JLZ95" s="256"/>
      <c r="JMC95" s="251"/>
      <c r="JMD95" s="251"/>
      <c r="JME95" s="251"/>
      <c r="JMF95" s="251"/>
      <c r="JMG95" s="251"/>
      <c r="JMH95" s="251"/>
      <c r="JMI95" s="252"/>
      <c r="JMJ95" s="253"/>
      <c r="JMO95" s="254"/>
      <c r="JMR95" s="252"/>
      <c r="JMS95" s="252"/>
      <c r="JMT95" s="252"/>
      <c r="JMU95" s="252"/>
      <c r="JMV95" s="253"/>
      <c r="JMW95" s="253"/>
      <c r="JMX95" s="255"/>
      <c r="JMY95" s="255"/>
      <c r="JMZ95" s="256"/>
      <c r="JNC95" s="251"/>
      <c r="JND95" s="251"/>
      <c r="JNE95" s="251"/>
      <c r="JNF95" s="251"/>
      <c r="JNG95" s="251"/>
      <c r="JNH95" s="251"/>
      <c r="JNI95" s="252"/>
      <c r="JNJ95" s="253"/>
      <c r="JNO95" s="254"/>
      <c r="JNR95" s="252"/>
      <c r="JNS95" s="252"/>
      <c r="JNT95" s="252"/>
      <c r="JNU95" s="252"/>
      <c r="JNV95" s="253"/>
      <c r="JNW95" s="253"/>
      <c r="JNX95" s="255"/>
      <c r="JNY95" s="255"/>
      <c r="JNZ95" s="256"/>
      <c r="JOC95" s="251"/>
      <c r="JOD95" s="251"/>
      <c r="JOE95" s="251"/>
      <c r="JOF95" s="251"/>
      <c r="JOG95" s="251"/>
      <c r="JOH95" s="251"/>
      <c r="JOI95" s="252"/>
      <c r="JOJ95" s="253"/>
      <c r="JOO95" s="254"/>
      <c r="JOR95" s="252"/>
      <c r="JOS95" s="252"/>
      <c r="JOT95" s="252"/>
      <c r="JOU95" s="252"/>
      <c r="JOV95" s="253"/>
      <c r="JOW95" s="253"/>
      <c r="JOX95" s="255"/>
      <c r="JOY95" s="255"/>
      <c r="JOZ95" s="256"/>
      <c r="JPC95" s="251"/>
      <c r="JPD95" s="251"/>
      <c r="JPE95" s="251"/>
      <c r="JPF95" s="251"/>
      <c r="JPG95" s="251"/>
      <c r="JPH95" s="251"/>
      <c r="JPI95" s="252"/>
      <c r="JPJ95" s="253"/>
      <c r="JPO95" s="254"/>
      <c r="JPR95" s="252"/>
      <c r="JPS95" s="252"/>
      <c r="JPT95" s="252"/>
      <c r="JPU95" s="252"/>
      <c r="JPV95" s="253"/>
      <c r="JPW95" s="253"/>
      <c r="JPX95" s="255"/>
      <c r="JPY95" s="255"/>
      <c r="JPZ95" s="256"/>
      <c r="JQC95" s="251"/>
      <c r="JQD95" s="251"/>
      <c r="JQE95" s="251"/>
      <c r="JQF95" s="251"/>
      <c r="JQG95" s="251"/>
      <c r="JQH95" s="251"/>
      <c r="JQI95" s="252"/>
      <c r="JQJ95" s="253"/>
      <c r="JQO95" s="254"/>
      <c r="JQR95" s="252"/>
      <c r="JQS95" s="252"/>
      <c r="JQT95" s="252"/>
      <c r="JQU95" s="252"/>
      <c r="JQV95" s="253"/>
      <c r="JQW95" s="253"/>
      <c r="JQX95" s="255"/>
      <c r="JQY95" s="255"/>
      <c r="JQZ95" s="256"/>
      <c r="JRC95" s="251"/>
      <c r="JRD95" s="251"/>
      <c r="JRE95" s="251"/>
      <c r="JRF95" s="251"/>
      <c r="JRG95" s="251"/>
      <c r="JRH95" s="251"/>
      <c r="JRI95" s="252"/>
      <c r="JRJ95" s="253"/>
      <c r="JRO95" s="254"/>
      <c r="JRR95" s="252"/>
      <c r="JRS95" s="252"/>
      <c r="JRT95" s="252"/>
      <c r="JRU95" s="252"/>
      <c r="JRV95" s="253"/>
      <c r="JRW95" s="253"/>
      <c r="JRX95" s="255"/>
      <c r="JRY95" s="255"/>
      <c r="JRZ95" s="256"/>
      <c r="JSC95" s="251"/>
      <c r="JSD95" s="251"/>
      <c r="JSE95" s="251"/>
      <c r="JSF95" s="251"/>
      <c r="JSG95" s="251"/>
      <c r="JSH95" s="251"/>
      <c r="JSI95" s="252"/>
      <c r="JSJ95" s="253"/>
      <c r="JSO95" s="254"/>
      <c r="JSR95" s="252"/>
      <c r="JSS95" s="252"/>
      <c r="JST95" s="252"/>
      <c r="JSU95" s="252"/>
      <c r="JSV95" s="253"/>
      <c r="JSW95" s="253"/>
      <c r="JSX95" s="255"/>
      <c r="JSY95" s="255"/>
      <c r="JSZ95" s="256"/>
      <c r="JTC95" s="251"/>
      <c r="JTD95" s="251"/>
      <c r="JTE95" s="251"/>
      <c r="JTF95" s="251"/>
      <c r="JTG95" s="251"/>
      <c r="JTH95" s="251"/>
      <c r="JTI95" s="252"/>
      <c r="JTJ95" s="253"/>
      <c r="JTO95" s="254"/>
      <c r="JTR95" s="252"/>
      <c r="JTS95" s="252"/>
      <c r="JTT95" s="252"/>
      <c r="JTU95" s="252"/>
      <c r="JTV95" s="253"/>
      <c r="JTW95" s="253"/>
      <c r="JTX95" s="255"/>
      <c r="JTY95" s="255"/>
      <c r="JTZ95" s="256"/>
      <c r="JUC95" s="251"/>
      <c r="JUD95" s="251"/>
      <c r="JUE95" s="251"/>
      <c r="JUF95" s="251"/>
      <c r="JUG95" s="251"/>
      <c r="JUH95" s="251"/>
      <c r="JUI95" s="252"/>
      <c r="JUJ95" s="253"/>
      <c r="JUO95" s="254"/>
      <c r="JUR95" s="252"/>
      <c r="JUS95" s="252"/>
      <c r="JUT95" s="252"/>
      <c r="JUU95" s="252"/>
      <c r="JUV95" s="253"/>
      <c r="JUW95" s="253"/>
      <c r="JUX95" s="255"/>
      <c r="JUY95" s="255"/>
      <c r="JUZ95" s="256"/>
      <c r="JVC95" s="251"/>
      <c r="JVD95" s="251"/>
      <c r="JVE95" s="251"/>
      <c r="JVF95" s="251"/>
      <c r="JVG95" s="251"/>
      <c r="JVH95" s="251"/>
      <c r="JVI95" s="252"/>
      <c r="JVJ95" s="253"/>
      <c r="JVO95" s="254"/>
      <c r="JVR95" s="252"/>
      <c r="JVS95" s="252"/>
      <c r="JVT95" s="252"/>
      <c r="JVU95" s="252"/>
      <c r="JVV95" s="253"/>
      <c r="JVW95" s="253"/>
      <c r="JVX95" s="255"/>
      <c r="JVY95" s="255"/>
      <c r="JVZ95" s="256"/>
      <c r="JWC95" s="251"/>
      <c r="JWD95" s="251"/>
      <c r="JWE95" s="251"/>
      <c r="JWF95" s="251"/>
      <c r="JWG95" s="251"/>
      <c r="JWH95" s="251"/>
      <c r="JWI95" s="252"/>
      <c r="JWJ95" s="253"/>
      <c r="JWO95" s="254"/>
      <c r="JWR95" s="252"/>
      <c r="JWS95" s="252"/>
      <c r="JWT95" s="252"/>
      <c r="JWU95" s="252"/>
      <c r="JWV95" s="253"/>
      <c r="JWW95" s="253"/>
      <c r="JWX95" s="255"/>
      <c r="JWY95" s="255"/>
      <c r="JWZ95" s="256"/>
      <c r="JXC95" s="251"/>
      <c r="JXD95" s="251"/>
      <c r="JXE95" s="251"/>
      <c r="JXF95" s="251"/>
      <c r="JXG95" s="251"/>
      <c r="JXH95" s="251"/>
      <c r="JXI95" s="252"/>
      <c r="JXJ95" s="253"/>
      <c r="JXO95" s="254"/>
      <c r="JXR95" s="252"/>
      <c r="JXS95" s="252"/>
      <c r="JXT95" s="252"/>
      <c r="JXU95" s="252"/>
      <c r="JXV95" s="253"/>
      <c r="JXW95" s="253"/>
      <c r="JXX95" s="255"/>
      <c r="JXY95" s="255"/>
      <c r="JXZ95" s="256"/>
      <c r="JYC95" s="251"/>
      <c r="JYD95" s="251"/>
      <c r="JYE95" s="251"/>
      <c r="JYF95" s="251"/>
      <c r="JYG95" s="251"/>
      <c r="JYH95" s="251"/>
      <c r="JYI95" s="252"/>
      <c r="JYJ95" s="253"/>
      <c r="JYO95" s="254"/>
      <c r="JYR95" s="252"/>
      <c r="JYS95" s="252"/>
      <c r="JYT95" s="252"/>
      <c r="JYU95" s="252"/>
      <c r="JYV95" s="253"/>
      <c r="JYW95" s="253"/>
      <c r="JYX95" s="255"/>
      <c r="JYY95" s="255"/>
      <c r="JYZ95" s="256"/>
      <c r="JZC95" s="251"/>
      <c r="JZD95" s="251"/>
      <c r="JZE95" s="251"/>
      <c r="JZF95" s="251"/>
      <c r="JZG95" s="251"/>
      <c r="JZH95" s="251"/>
      <c r="JZI95" s="252"/>
      <c r="JZJ95" s="253"/>
      <c r="JZO95" s="254"/>
      <c r="JZR95" s="252"/>
      <c r="JZS95" s="252"/>
      <c r="JZT95" s="252"/>
      <c r="JZU95" s="252"/>
      <c r="JZV95" s="253"/>
      <c r="JZW95" s="253"/>
      <c r="JZX95" s="255"/>
      <c r="JZY95" s="255"/>
      <c r="JZZ95" s="256"/>
      <c r="KAC95" s="251"/>
      <c r="KAD95" s="251"/>
      <c r="KAE95" s="251"/>
      <c r="KAF95" s="251"/>
      <c r="KAG95" s="251"/>
      <c r="KAH95" s="251"/>
      <c r="KAI95" s="252"/>
      <c r="KAJ95" s="253"/>
      <c r="KAO95" s="254"/>
      <c r="KAR95" s="252"/>
      <c r="KAS95" s="252"/>
      <c r="KAT95" s="252"/>
      <c r="KAU95" s="252"/>
      <c r="KAV95" s="253"/>
      <c r="KAW95" s="253"/>
      <c r="KAX95" s="255"/>
      <c r="KAY95" s="255"/>
      <c r="KAZ95" s="256"/>
      <c r="KBC95" s="251"/>
      <c r="KBD95" s="251"/>
      <c r="KBE95" s="251"/>
      <c r="KBF95" s="251"/>
      <c r="KBG95" s="251"/>
      <c r="KBH95" s="251"/>
      <c r="KBI95" s="252"/>
      <c r="KBJ95" s="253"/>
      <c r="KBO95" s="254"/>
      <c r="KBR95" s="252"/>
      <c r="KBS95" s="252"/>
      <c r="KBT95" s="252"/>
      <c r="KBU95" s="252"/>
      <c r="KBV95" s="253"/>
      <c r="KBW95" s="253"/>
      <c r="KBX95" s="255"/>
      <c r="KBY95" s="255"/>
      <c r="KBZ95" s="256"/>
      <c r="KCC95" s="251"/>
      <c r="KCD95" s="251"/>
      <c r="KCE95" s="251"/>
      <c r="KCF95" s="251"/>
      <c r="KCG95" s="251"/>
      <c r="KCH95" s="251"/>
      <c r="KCI95" s="252"/>
      <c r="KCJ95" s="253"/>
      <c r="KCO95" s="254"/>
      <c r="KCR95" s="252"/>
      <c r="KCS95" s="252"/>
      <c r="KCT95" s="252"/>
      <c r="KCU95" s="252"/>
      <c r="KCV95" s="253"/>
      <c r="KCW95" s="253"/>
      <c r="KCX95" s="255"/>
      <c r="KCY95" s="255"/>
      <c r="KCZ95" s="256"/>
      <c r="KDC95" s="251"/>
      <c r="KDD95" s="251"/>
      <c r="KDE95" s="251"/>
      <c r="KDF95" s="251"/>
      <c r="KDG95" s="251"/>
      <c r="KDH95" s="251"/>
      <c r="KDI95" s="252"/>
      <c r="KDJ95" s="253"/>
      <c r="KDO95" s="254"/>
      <c r="KDR95" s="252"/>
      <c r="KDS95" s="252"/>
      <c r="KDT95" s="252"/>
      <c r="KDU95" s="252"/>
      <c r="KDV95" s="253"/>
      <c r="KDW95" s="253"/>
      <c r="KDX95" s="255"/>
      <c r="KDY95" s="255"/>
      <c r="KDZ95" s="256"/>
      <c r="KEC95" s="251"/>
      <c r="KED95" s="251"/>
      <c r="KEE95" s="251"/>
      <c r="KEF95" s="251"/>
      <c r="KEG95" s="251"/>
      <c r="KEH95" s="251"/>
      <c r="KEI95" s="252"/>
      <c r="KEJ95" s="253"/>
      <c r="KEO95" s="254"/>
      <c r="KER95" s="252"/>
      <c r="KES95" s="252"/>
      <c r="KET95" s="252"/>
      <c r="KEU95" s="252"/>
      <c r="KEV95" s="253"/>
      <c r="KEW95" s="253"/>
      <c r="KEX95" s="255"/>
      <c r="KEY95" s="255"/>
      <c r="KEZ95" s="256"/>
      <c r="KFC95" s="251"/>
      <c r="KFD95" s="251"/>
      <c r="KFE95" s="251"/>
      <c r="KFF95" s="251"/>
      <c r="KFG95" s="251"/>
      <c r="KFH95" s="251"/>
      <c r="KFI95" s="252"/>
      <c r="KFJ95" s="253"/>
      <c r="KFO95" s="254"/>
      <c r="KFR95" s="252"/>
      <c r="KFS95" s="252"/>
      <c r="KFT95" s="252"/>
      <c r="KFU95" s="252"/>
      <c r="KFV95" s="253"/>
      <c r="KFW95" s="253"/>
      <c r="KFX95" s="255"/>
      <c r="KFY95" s="255"/>
      <c r="KFZ95" s="256"/>
      <c r="KGC95" s="251"/>
      <c r="KGD95" s="251"/>
      <c r="KGE95" s="251"/>
      <c r="KGF95" s="251"/>
      <c r="KGG95" s="251"/>
      <c r="KGH95" s="251"/>
      <c r="KGI95" s="252"/>
      <c r="KGJ95" s="253"/>
      <c r="KGO95" s="254"/>
      <c r="KGR95" s="252"/>
      <c r="KGS95" s="252"/>
      <c r="KGT95" s="252"/>
      <c r="KGU95" s="252"/>
      <c r="KGV95" s="253"/>
      <c r="KGW95" s="253"/>
      <c r="KGX95" s="255"/>
      <c r="KGY95" s="255"/>
      <c r="KGZ95" s="256"/>
      <c r="KHC95" s="251"/>
      <c r="KHD95" s="251"/>
      <c r="KHE95" s="251"/>
      <c r="KHF95" s="251"/>
      <c r="KHG95" s="251"/>
      <c r="KHH95" s="251"/>
      <c r="KHI95" s="252"/>
      <c r="KHJ95" s="253"/>
      <c r="KHO95" s="254"/>
      <c r="KHR95" s="252"/>
      <c r="KHS95" s="252"/>
      <c r="KHT95" s="252"/>
      <c r="KHU95" s="252"/>
      <c r="KHV95" s="253"/>
      <c r="KHW95" s="253"/>
      <c r="KHX95" s="255"/>
      <c r="KHY95" s="255"/>
      <c r="KHZ95" s="256"/>
      <c r="KIC95" s="251"/>
      <c r="KID95" s="251"/>
      <c r="KIE95" s="251"/>
      <c r="KIF95" s="251"/>
      <c r="KIG95" s="251"/>
      <c r="KIH95" s="251"/>
      <c r="KII95" s="252"/>
      <c r="KIJ95" s="253"/>
      <c r="KIO95" s="254"/>
      <c r="KIR95" s="252"/>
      <c r="KIS95" s="252"/>
      <c r="KIT95" s="252"/>
      <c r="KIU95" s="252"/>
      <c r="KIV95" s="253"/>
      <c r="KIW95" s="253"/>
      <c r="KIX95" s="255"/>
      <c r="KIY95" s="255"/>
      <c r="KIZ95" s="256"/>
      <c r="KJC95" s="251"/>
      <c r="KJD95" s="251"/>
      <c r="KJE95" s="251"/>
      <c r="KJF95" s="251"/>
      <c r="KJG95" s="251"/>
      <c r="KJH95" s="251"/>
      <c r="KJI95" s="252"/>
      <c r="KJJ95" s="253"/>
      <c r="KJO95" s="254"/>
      <c r="KJR95" s="252"/>
      <c r="KJS95" s="252"/>
      <c r="KJT95" s="252"/>
      <c r="KJU95" s="252"/>
      <c r="KJV95" s="253"/>
      <c r="KJW95" s="253"/>
      <c r="KJX95" s="255"/>
      <c r="KJY95" s="255"/>
      <c r="KJZ95" s="256"/>
      <c r="KKC95" s="251"/>
      <c r="KKD95" s="251"/>
      <c r="KKE95" s="251"/>
      <c r="KKF95" s="251"/>
      <c r="KKG95" s="251"/>
      <c r="KKH95" s="251"/>
      <c r="KKI95" s="252"/>
      <c r="KKJ95" s="253"/>
      <c r="KKO95" s="254"/>
      <c r="KKR95" s="252"/>
      <c r="KKS95" s="252"/>
      <c r="KKT95" s="252"/>
      <c r="KKU95" s="252"/>
      <c r="KKV95" s="253"/>
      <c r="KKW95" s="253"/>
      <c r="KKX95" s="255"/>
      <c r="KKY95" s="255"/>
      <c r="KKZ95" s="256"/>
      <c r="KLC95" s="251"/>
      <c r="KLD95" s="251"/>
      <c r="KLE95" s="251"/>
      <c r="KLF95" s="251"/>
      <c r="KLG95" s="251"/>
      <c r="KLH95" s="251"/>
      <c r="KLI95" s="252"/>
      <c r="KLJ95" s="253"/>
      <c r="KLO95" s="254"/>
      <c r="KLR95" s="252"/>
      <c r="KLS95" s="252"/>
      <c r="KLT95" s="252"/>
      <c r="KLU95" s="252"/>
      <c r="KLV95" s="253"/>
      <c r="KLW95" s="253"/>
      <c r="KLX95" s="255"/>
      <c r="KLY95" s="255"/>
      <c r="KLZ95" s="256"/>
      <c r="KMC95" s="251"/>
      <c r="KMD95" s="251"/>
      <c r="KME95" s="251"/>
      <c r="KMF95" s="251"/>
      <c r="KMG95" s="251"/>
      <c r="KMH95" s="251"/>
      <c r="KMI95" s="252"/>
      <c r="KMJ95" s="253"/>
      <c r="KMO95" s="254"/>
      <c r="KMR95" s="252"/>
      <c r="KMS95" s="252"/>
      <c r="KMT95" s="252"/>
      <c r="KMU95" s="252"/>
      <c r="KMV95" s="253"/>
      <c r="KMW95" s="253"/>
      <c r="KMX95" s="255"/>
      <c r="KMY95" s="255"/>
      <c r="KMZ95" s="256"/>
      <c r="KNC95" s="251"/>
      <c r="KND95" s="251"/>
      <c r="KNE95" s="251"/>
      <c r="KNF95" s="251"/>
      <c r="KNG95" s="251"/>
      <c r="KNH95" s="251"/>
      <c r="KNI95" s="252"/>
      <c r="KNJ95" s="253"/>
      <c r="KNO95" s="254"/>
      <c r="KNR95" s="252"/>
      <c r="KNS95" s="252"/>
      <c r="KNT95" s="252"/>
      <c r="KNU95" s="252"/>
      <c r="KNV95" s="253"/>
      <c r="KNW95" s="253"/>
      <c r="KNX95" s="255"/>
      <c r="KNY95" s="255"/>
      <c r="KNZ95" s="256"/>
      <c r="KOC95" s="251"/>
      <c r="KOD95" s="251"/>
      <c r="KOE95" s="251"/>
      <c r="KOF95" s="251"/>
      <c r="KOG95" s="251"/>
      <c r="KOH95" s="251"/>
      <c r="KOI95" s="252"/>
      <c r="KOJ95" s="253"/>
      <c r="KOO95" s="254"/>
      <c r="KOR95" s="252"/>
      <c r="KOS95" s="252"/>
      <c r="KOT95" s="252"/>
      <c r="KOU95" s="252"/>
      <c r="KOV95" s="253"/>
      <c r="KOW95" s="253"/>
      <c r="KOX95" s="255"/>
      <c r="KOY95" s="255"/>
      <c r="KOZ95" s="256"/>
      <c r="KPC95" s="251"/>
      <c r="KPD95" s="251"/>
      <c r="KPE95" s="251"/>
      <c r="KPF95" s="251"/>
      <c r="KPG95" s="251"/>
      <c r="KPH95" s="251"/>
      <c r="KPI95" s="252"/>
      <c r="KPJ95" s="253"/>
      <c r="KPO95" s="254"/>
      <c r="KPR95" s="252"/>
      <c r="KPS95" s="252"/>
      <c r="KPT95" s="252"/>
      <c r="KPU95" s="252"/>
      <c r="KPV95" s="253"/>
      <c r="KPW95" s="253"/>
      <c r="KPX95" s="255"/>
      <c r="KPY95" s="255"/>
      <c r="KPZ95" s="256"/>
      <c r="KQC95" s="251"/>
      <c r="KQD95" s="251"/>
      <c r="KQE95" s="251"/>
      <c r="KQF95" s="251"/>
      <c r="KQG95" s="251"/>
      <c r="KQH95" s="251"/>
      <c r="KQI95" s="252"/>
      <c r="KQJ95" s="253"/>
      <c r="KQO95" s="254"/>
      <c r="KQR95" s="252"/>
      <c r="KQS95" s="252"/>
      <c r="KQT95" s="252"/>
      <c r="KQU95" s="252"/>
      <c r="KQV95" s="253"/>
      <c r="KQW95" s="253"/>
      <c r="KQX95" s="255"/>
      <c r="KQY95" s="255"/>
      <c r="KQZ95" s="256"/>
      <c r="KRC95" s="251"/>
      <c r="KRD95" s="251"/>
      <c r="KRE95" s="251"/>
      <c r="KRF95" s="251"/>
      <c r="KRG95" s="251"/>
      <c r="KRH95" s="251"/>
      <c r="KRI95" s="252"/>
      <c r="KRJ95" s="253"/>
      <c r="KRO95" s="254"/>
      <c r="KRR95" s="252"/>
      <c r="KRS95" s="252"/>
      <c r="KRT95" s="252"/>
      <c r="KRU95" s="252"/>
      <c r="KRV95" s="253"/>
      <c r="KRW95" s="253"/>
      <c r="KRX95" s="255"/>
      <c r="KRY95" s="255"/>
      <c r="KRZ95" s="256"/>
      <c r="KSC95" s="251"/>
      <c r="KSD95" s="251"/>
      <c r="KSE95" s="251"/>
      <c r="KSF95" s="251"/>
      <c r="KSG95" s="251"/>
      <c r="KSH95" s="251"/>
      <c r="KSI95" s="252"/>
      <c r="KSJ95" s="253"/>
      <c r="KSO95" s="254"/>
      <c r="KSR95" s="252"/>
      <c r="KSS95" s="252"/>
      <c r="KST95" s="252"/>
      <c r="KSU95" s="252"/>
      <c r="KSV95" s="253"/>
      <c r="KSW95" s="253"/>
      <c r="KSX95" s="255"/>
      <c r="KSY95" s="255"/>
      <c r="KSZ95" s="256"/>
      <c r="KTC95" s="251"/>
      <c r="KTD95" s="251"/>
      <c r="KTE95" s="251"/>
      <c r="KTF95" s="251"/>
      <c r="KTG95" s="251"/>
      <c r="KTH95" s="251"/>
      <c r="KTI95" s="252"/>
      <c r="KTJ95" s="253"/>
      <c r="KTO95" s="254"/>
      <c r="KTR95" s="252"/>
      <c r="KTS95" s="252"/>
      <c r="KTT95" s="252"/>
      <c r="KTU95" s="252"/>
      <c r="KTV95" s="253"/>
      <c r="KTW95" s="253"/>
      <c r="KTX95" s="255"/>
      <c r="KTY95" s="255"/>
      <c r="KTZ95" s="256"/>
      <c r="KUC95" s="251"/>
      <c r="KUD95" s="251"/>
      <c r="KUE95" s="251"/>
      <c r="KUF95" s="251"/>
      <c r="KUG95" s="251"/>
      <c r="KUH95" s="251"/>
      <c r="KUI95" s="252"/>
      <c r="KUJ95" s="253"/>
      <c r="KUO95" s="254"/>
      <c r="KUR95" s="252"/>
      <c r="KUS95" s="252"/>
      <c r="KUT95" s="252"/>
      <c r="KUU95" s="252"/>
      <c r="KUV95" s="253"/>
      <c r="KUW95" s="253"/>
      <c r="KUX95" s="255"/>
      <c r="KUY95" s="255"/>
      <c r="KUZ95" s="256"/>
      <c r="KVC95" s="251"/>
      <c r="KVD95" s="251"/>
      <c r="KVE95" s="251"/>
      <c r="KVF95" s="251"/>
      <c r="KVG95" s="251"/>
      <c r="KVH95" s="251"/>
      <c r="KVI95" s="252"/>
      <c r="KVJ95" s="253"/>
      <c r="KVO95" s="254"/>
      <c r="KVR95" s="252"/>
      <c r="KVS95" s="252"/>
      <c r="KVT95" s="252"/>
      <c r="KVU95" s="252"/>
      <c r="KVV95" s="253"/>
      <c r="KVW95" s="253"/>
      <c r="KVX95" s="255"/>
      <c r="KVY95" s="255"/>
      <c r="KVZ95" s="256"/>
      <c r="KWC95" s="251"/>
      <c r="KWD95" s="251"/>
      <c r="KWE95" s="251"/>
      <c r="KWF95" s="251"/>
      <c r="KWG95" s="251"/>
      <c r="KWH95" s="251"/>
      <c r="KWI95" s="252"/>
      <c r="KWJ95" s="253"/>
      <c r="KWO95" s="254"/>
      <c r="KWR95" s="252"/>
      <c r="KWS95" s="252"/>
      <c r="KWT95" s="252"/>
      <c r="KWU95" s="252"/>
      <c r="KWV95" s="253"/>
      <c r="KWW95" s="253"/>
      <c r="KWX95" s="255"/>
      <c r="KWY95" s="255"/>
      <c r="KWZ95" s="256"/>
      <c r="KXC95" s="251"/>
      <c r="KXD95" s="251"/>
      <c r="KXE95" s="251"/>
      <c r="KXF95" s="251"/>
      <c r="KXG95" s="251"/>
      <c r="KXH95" s="251"/>
      <c r="KXI95" s="252"/>
      <c r="KXJ95" s="253"/>
      <c r="KXO95" s="254"/>
      <c r="KXR95" s="252"/>
      <c r="KXS95" s="252"/>
      <c r="KXT95" s="252"/>
      <c r="KXU95" s="252"/>
      <c r="KXV95" s="253"/>
      <c r="KXW95" s="253"/>
      <c r="KXX95" s="255"/>
      <c r="KXY95" s="255"/>
      <c r="KXZ95" s="256"/>
      <c r="KYC95" s="251"/>
      <c r="KYD95" s="251"/>
      <c r="KYE95" s="251"/>
      <c r="KYF95" s="251"/>
      <c r="KYG95" s="251"/>
      <c r="KYH95" s="251"/>
      <c r="KYI95" s="252"/>
      <c r="KYJ95" s="253"/>
      <c r="KYO95" s="254"/>
      <c r="KYR95" s="252"/>
      <c r="KYS95" s="252"/>
      <c r="KYT95" s="252"/>
      <c r="KYU95" s="252"/>
      <c r="KYV95" s="253"/>
      <c r="KYW95" s="253"/>
      <c r="KYX95" s="255"/>
      <c r="KYY95" s="255"/>
      <c r="KYZ95" s="256"/>
      <c r="KZC95" s="251"/>
      <c r="KZD95" s="251"/>
      <c r="KZE95" s="251"/>
      <c r="KZF95" s="251"/>
      <c r="KZG95" s="251"/>
      <c r="KZH95" s="251"/>
      <c r="KZI95" s="252"/>
      <c r="KZJ95" s="253"/>
      <c r="KZO95" s="254"/>
      <c r="KZR95" s="252"/>
      <c r="KZS95" s="252"/>
      <c r="KZT95" s="252"/>
      <c r="KZU95" s="252"/>
      <c r="KZV95" s="253"/>
      <c r="KZW95" s="253"/>
      <c r="KZX95" s="255"/>
      <c r="KZY95" s="255"/>
      <c r="KZZ95" s="256"/>
      <c r="LAC95" s="251"/>
      <c r="LAD95" s="251"/>
      <c r="LAE95" s="251"/>
      <c r="LAF95" s="251"/>
      <c r="LAG95" s="251"/>
      <c r="LAH95" s="251"/>
      <c r="LAI95" s="252"/>
      <c r="LAJ95" s="253"/>
      <c r="LAO95" s="254"/>
      <c r="LAR95" s="252"/>
      <c r="LAS95" s="252"/>
      <c r="LAT95" s="252"/>
      <c r="LAU95" s="252"/>
      <c r="LAV95" s="253"/>
      <c r="LAW95" s="253"/>
      <c r="LAX95" s="255"/>
      <c r="LAY95" s="255"/>
      <c r="LAZ95" s="256"/>
      <c r="LBC95" s="251"/>
      <c r="LBD95" s="251"/>
      <c r="LBE95" s="251"/>
      <c r="LBF95" s="251"/>
      <c r="LBG95" s="251"/>
      <c r="LBH95" s="251"/>
      <c r="LBI95" s="252"/>
      <c r="LBJ95" s="253"/>
      <c r="LBO95" s="254"/>
      <c r="LBR95" s="252"/>
      <c r="LBS95" s="252"/>
      <c r="LBT95" s="252"/>
      <c r="LBU95" s="252"/>
      <c r="LBV95" s="253"/>
      <c r="LBW95" s="253"/>
      <c r="LBX95" s="255"/>
      <c r="LBY95" s="255"/>
      <c r="LBZ95" s="256"/>
      <c r="LCC95" s="251"/>
      <c r="LCD95" s="251"/>
      <c r="LCE95" s="251"/>
      <c r="LCF95" s="251"/>
      <c r="LCG95" s="251"/>
      <c r="LCH95" s="251"/>
      <c r="LCI95" s="252"/>
      <c r="LCJ95" s="253"/>
      <c r="LCO95" s="254"/>
      <c r="LCR95" s="252"/>
      <c r="LCS95" s="252"/>
      <c r="LCT95" s="252"/>
      <c r="LCU95" s="252"/>
      <c r="LCV95" s="253"/>
      <c r="LCW95" s="253"/>
      <c r="LCX95" s="255"/>
      <c r="LCY95" s="255"/>
      <c r="LCZ95" s="256"/>
      <c r="LDC95" s="251"/>
      <c r="LDD95" s="251"/>
      <c r="LDE95" s="251"/>
      <c r="LDF95" s="251"/>
      <c r="LDG95" s="251"/>
      <c r="LDH95" s="251"/>
      <c r="LDI95" s="252"/>
      <c r="LDJ95" s="253"/>
      <c r="LDO95" s="254"/>
      <c r="LDR95" s="252"/>
      <c r="LDS95" s="252"/>
      <c r="LDT95" s="252"/>
      <c r="LDU95" s="252"/>
      <c r="LDV95" s="253"/>
      <c r="LDW95" s="253"/>
      <c r="LDX95" s="255"/>
      <c r="LDY95" s="255"/>
      <c r="LDZ95" s="256"/>
      <c r="LEC95" s="251"/>
      <c r="LED95" s="251"/>
      <c r="LEE95" s="251"/>
      <c r="LEF95" s="251"/>
      <c r="LEG95" s="251"/>
      <c r="LEH95" s="251"/>
      <c r="LEI95" s="252"/>
      <c r="LEJ95" s="253"/>
      <c r="LEO95" s="254"/>
      <c r="LER95" s="252"/>
      <c r="LES95" s="252"/>
      <c r="LET95" s="252"/>
      <c r="LEU95" s="252"/>
      <c r="LEV95" s="253"/>
      <c r="LEW95" s="253"/>
      <c r="LEX95" s="255"/>
      <c r="LEY95" s="255"/>
      <c r="LEZ95" s="256"/>
      <c r="LFC95" s="251"/>
      <c r="LFD95" s="251"/>
      <c r="LFE95" s="251"/>
      <c r="LFF95" s="251"/>
      <c r="LFG95" s="251"/>
      <c r="LFH95" s="251"/>
      <c r="LFI95" s="252"/>
      <c r="LFJ95" s="253"/>
      <c r="LFO95" s="254"/>
      <c r="LFR95" s="252"/>
      <c r="LFS95" s="252"/>
      <c r="LFT95" s="252"/>
      <c r="LFU95" s="252"/>
      <c r="LFV95" s="253"/>
      <c r="LFW95" s="253"/>
      <c r="LFX95" s="255"/>
      <c r="LFY95" s="255"/>
      <c r="LFZ95" s="256"/>
      <c r="LGC95" s="251"/>
      <c r="LGD95" s="251"/>
      <c r="LGE95" s="251"/>
      <c r="LGF95" s="251"/>
      <c r="LGG95" s="251"/>
      <c r="LGH95" s="251"/>
      <c r="LGI95" s="252"/>
      <c r="LGJ95" s="253"/>
      <c r="LGO95" s="254"/>
      <c r="LGR95" s="252"/>
      <c r="LGS95" s="252"/>
      <c r="LGT95" s="252"/>
      <c r="LGU95" s="252"/>
      <c r="LGV95" s="253"/>
      <c r="LGW95" s="253"/>
      <c r="LGX95" s="255"/>
      <c r="LGY95" s="255"/>
      <c r="LGZ95" s="256"/>
      <c r="LHC95" s="251"/>
      <c r="LHD95" s="251"/>
      <c r="LHE95" s="251"/>
      <c r="LHF95" s="251"/>
      <c r="LHG95" s="251"/>
      <c r="LHH95" s="251"/>
      <c r="LHI95" s="252"/>
      <c r="LHJ95" s="253"/>
      <c r="LHO95" s="254"/>
      <c r="LHR95" s="252"/>
      <c r="LHS95" s="252"/>
      <c r="LHT95" s="252"/>
      <c r="LHU95" s="252"/>
      <c r="LHV95" s="253"/>
      <c r="LHW95" s="253"/>
      <c r="LHX95" s="255"/>
      <c r="LHY95" s="255"/>
      <c r="LHZ95" s="256"/>
      <c r="LIC95" s="251"/>
      <c r="LID95" s="251"/>
      <c r="LIE95" s="251"/>
      <c r="LIF95" s="251"/>
      <c r="LIG95" s="251"/>
      <c r="LIH95" s="251"/>
      <c r="LII95" s="252"/>
      <c r="LIJ95" s="253"/>
      <c r="LIO95" s="254"/>
      <c r="LIR95" s="252"/>
      <c r="LIS95" s="252"/>
      <c r="LIT95" s="252"/>
      <c r="LIU95" s="252"/>
      <c r="LIV95" s="253"/>
      <c r="LIW95" s="253"/>
      <c r="LIX95" s="255"/>
      <c r="LIY95" s="255"/>
      <c r="LIZ95" s="256"/>
      <c r="LJC95" s="251"/>
      <c r="LJD95" s="251"/>
      <c r="LJE95" s="251"/>
      <c r="LJF95" s="251"/>
      <c r="LJG95" s="251"/>
      <c r="LJH95" s="251"/>
      <c r="LJI95" s="252"/>
      <c r="LJJ95" s="253"/>
      <c r="LJO95" s="254"/>
      <c r="LJR95" s="252"/>
      <c r="LJS95" s="252"/>
      <c r="LJT95" s="252"/>
      <c r="LJU95" s="252"/>
      <c r="LJV95" s="253"/>
      <c r="LJW95" s="253"/>
      <c r="LJX95" s="255"/>
      <c r="LJY95" s="255"/>
      <c r="LJZ95" s="256"/>
      <c r="LKC95" s="251"/>
      <c r="LKD95" s="251"/>
      <c r="LKE95" s="251"/>
      <c r="LKF95" s="251"/>
      <c r="LKG95" s="251"/>
      <c r="LKH95" s="251"/>
      <c r="LKI95" s="252"/>
      <c r="LKJ95" s="253"/>
      <c r="LKO95" s="254"/>
      <c r="LKR95" s="252"/>
      <c r="LKS95" s="252"/>
      <c r="LKT95" s="252"/>
      <c r="LKU95" s="252"/>
      <c r="LKV95" s="253"/>
      <c r="LKW95" s="253"/>
      <c r="LKX95" s="255"/>
      <c r="LKY95" s="255"/>
      <c r="LKZ95" s="256"/>
      <c r="LLC95" s="251"/>
      <c r="LLD95" s="251"/>
      <c r="LLE95" s="251"/>
      <c r="LLF95" s="251"/>
      <c r="LLG95" s="251"/>
      <c r="LLH95" s="251"/>
      <c r="LLI95" s="252"/>
      <c r="LLJ95" s="253"/>
      <c r="LLO95" s="254"/>
      <c r="LLR95" s="252"/>
      <c r="LLS95" s="252"/>
      <c r="LLT95" s="252"/>
      <c r="LLU95" s="252"/>
      <c r="LLV95" s="253"/>
      <c r="LLW95" s="253"/>
      <c r="LLX95" s="255"/>
      <c r="LLY95" s="255"/>
      <c r="LLZ95" s="256"/>
      <c r="LMC95" s="251"/>
      <c r="LMD95" s="251"/>
      <c r="LME95" s="251"/>
      <c r="LMF95" s="251"/>
      <c r="LMG95" s="251"/>
      <c r="LMH95" s="251"/>
      <c r="LMI95" s="252"/>
      <c r="LMJ95" s="253"/>
      <c r="LMO95" s="254"/>
      <c r="LMR95" s="252"/>
      <c r="LMS95" s="252"/>
      <c r="LMT95" s="252"/>
      <c r="LMU95" s="252"/>
      <c r="LMV95" s="253"/>
      <c r="LMW95" s="253"/>
      <c r="LMX95" s="255"/>
      <c r="LMY95" s="255"/>
      <c r="LMZ95" s="256"/>
      <c r="LNC95" s="251"/>
      <c r="LND95" s="251"/>
      <c r="LNE95" s="251"/>
      <c r="LNF95" s="251"/>
      <c r="LNG95" s="251"/>
      <c r="LNH95" s="251"/>
      <c r="LNI95" s="252"/>
      <c r="LNJ95" s="253"/>
      <c r="LNO95" s="254"/>
      <c r="LNR95" s="252"/>
      <c r="LNS95" s="252"/>
      <c r="LNT95" s="252"/>
      <c r="LNU95" s="252"/>
      <c r="LNV95" s="253"/>
      <c r="LNW95" s="253"/>
      <c r="LNX95" s="255"/>
      <c r="LNY95" s="255"/>
      <c r="LNZ95" s="256"/>
      <c r="LOC95" s="251"/>
      <c r="LOD95" s="251"/>
      <c r="LOE95" s="251"/>
      <c r="LOF95" s="251"/>
      <c r="LOG95" s="251"/>
      <c r="LOH95" s="251"/>
      <c r="LOI95" s="252"/>
      <c r="LOJ95" s="253"/>
      <c r="LOO95" s="254"/>
      <c r="LOR95" s="252"/>
      <c r="LOS95" s="252"/>
      <c r="LOT95" s="252"/>
      <c r="LOU95" s="252"/>
      <c r="LOV95" s="253"/>
      <c r="LOW95" s="253"/>
      <c r="LOX95" s="255"/>
      <c r="LOY95" s="255"/>
      <c r="LOZ95" s="256"/>
      <c r="LPC95" s="251"/>
      <c r="LPD95" s="251"/>
      <c r="LPE95" s="251"/>
      <c r="LPF95" s="251"/>
      <c r="LPG95" s="251"/>
      <c r="LPH95" s="251"/>
      <c r="LPI95" s="252"/>
      <c r="LPJ95" s="253"/>
      <c r="LPO95" s="254"/>
      <c r="LPR95" s="252"/>
      <c r="LPS95" s="252"/>
      <c r="LPT95" s="252"/>
      <c r="LPU95" s="252"/>
      <c r="LPV95" s="253"/>
      <c r="LPW95" s="253"/>
      <c r="LPX95" s="255"/>
      <c r="LPY95" s="255"/>
      <c r="LPZ95" s="256"/>
      <c r="LQC95" s="251"/>
      <c r="LQD95" s="251"/>
      <c r="LQE95" s="251"/>
      <c r="LQF95" s="251"/>
      <c r="LQG95" s="251"/>
      <c r="LQH95" s="251"/>
      <c r="LQI95" s="252"/>
      <c r="LQJ95" s="253"/>
      <c r="LQO95" s="254"/>
      <c r="LQR95" s="252"/>
      <c r="LQS95" s="252"/>
      <c r="LQT95" s="252"/>
      <c r="LQU95" s="252"/>
      <c r="LQV95" s="253"/>
      <c r="LQW95" s="253"/>
      <c r="LQX95" s="255"/>
      <c r="LQY95" s="255"/>
      <c r="LQZ95" s="256"/>
      <c r="LRC95" s="251"/>
      <c r="LRD95" s="251"/>
      <c r="LRE95" s="251"/>
      <c r="LRF95" s="251"/>
      <c r="LRG95" s="251"/>
      <c r="LRH95" s="251"/>
      <c r="LRI95" s="252"/>
      <c r="LRJ95" s="253"/>
      <c r="LRO95" s="254"/>
      <c r="LRR95" s="252"/>
      <c r="LRS95" s="252"/>
      <c r="LRT95" s="252"/>
      <c r="LRU95" s="252"/>
      <c r="LRV95" s="253"/>
      <c r="LRW95" s="253"/>
      <c r="LRX95" s="255"/>
      <c r="LRY95" s="255"/>
      <c r="LRZ95" s="256"/>
      <c r="LSC95" s="251"/>
      <c r="LSD95" s="251"/>
      <c r="LSE95" s="251"/>
      <c r="LSF95" s="251"/>
      <c r="LSG95" s="251"/>
      <c r="LSH95" s="251"/>
      <c r="LSI95" s="252"/>
      <c r="LSJ95" s="253"/>
      <c r="LSO95" s="254"/>
      <c r="LSR95" s="252"/>
      <c r="LSS95" s="252"/>
      <c r="LST95" s="252"/>
      <c r="LSU95" s="252"/>
      <c r="LSV95" s="253"/>
      <c r="LSW95" s="253"/>
      <c r="LSX95" s="255"/>
      <c r="LSY95" s="255"/>
      <c r="LSZ95" s="256"/>
      <c r="LTC95" s="251"/>
      <c r="LTD95" s="251"/>
      <c r="LTE95" s="251"/>
      <c r="LTF95" s="251"/>
      <c r="LTG95" s="251"/>
      <c r="LTH95" s="251"/>
      <c r="LTI95" s="252"/>
      <c r="LTJ95" s="253"/>
      <c r="LTO95" s="254"/>
      <c r="LTR95" s="252"/>
      <c r="LTS95" s="252"/>
      <c r="LTT95" s="252"/>
      <c r="LTU95" s="252"/>
      <c r="LTV95" s="253"/>
      <c r="LTW95" s="253"/>
      <c r="LTX95" s="255"/>
      <c r="LTY95" s="255"/>
      <c r="LTZ95" s="256"/>
      <c r="LUC95" s="251"/>
      <c r="LUD95" s="251"/>
      <c r="LUE95" s="251"/>
      <c r="LUF95" s="251"/>
      <c r="LUG95" s="251"/>
      <c r="LUH95" s="251"/>
      <c r="LUI95" s="252"/>
      <c r="LUJ95" s="253"/>
      <c r="LUO95" s="254"/>
      <c r="LUR95" s="252"/>
      <c r="LUS95" s="252"/>
      <c r="LUT95" s="252"/>
      <c r="LUU95" s="252"/>
      <c r="LUV95" s="253"/>
      <c r="LUW95" s="253"/>
      <c r="LUX95" s="255"/>
      <c r="LUY95" s="255"/>
      <c r="LUZ95" s="256"/>
      <c r="LVC95" s="251"/>
      <c r="LVD95" s="251"/>
      <c r="LVE95" s="251"/>
      <c r="LVF95" s="251"/>
      <c r="LVG95" s="251"/>
      <c r="LVH95" s="251"/>
      <c r="LVI95" s="252"/>
      <c r="LVJ95" s="253"/>
      <c r="LVO95" s="254"/>
      <c r="LVR95" s="252"/>
      <c r="LVS95" s="252"/>
      <c r="LVT95" s="252"/>
      <c r="LVU95" s="252"/>
      <c r="LVV95" s="253"/>
      <c r="LVW95" s="253"/>
      <c r="LVX95" s="255"/>
      <c r="LVY95" s="255"/>
      <c r="LVZ95" s="256"/>
      <c r="LWC95" s="251"/>
      <c r="LWD95" s="251"/>
      <c r="LWE95" s="251"/>
      <c r="LWF95" s="251"/>
      <c r="LWG95" s="251"/>
      <c r="LWH95" s="251"/>
      <c r="LWI95" s="252"/>
      <c r="LWJ95" s="253"/>
      <c r="LWO95" s="254"/>
      <c r="LWR95" s="252"/>
      <c r="LWS95" s="252"/>
      <c r="LWT95" s="252"/>
      <c r="LWU95" s="252"/>
      <c r="LWV95" s="253"/>
      <c r="LWW95" s="253"/>
      <c r="LWX95" s="255"/>
      <c r="LWY95" s="255"/>
      <c r="LWZ95" s="256"/>
      <c r="LXC95" s="251"/>
      <c r="LXD95" s="251"/>
      <c r="LXE95" s="251"/>
      <c r="LXF95" s="251"/>
      <c r="LXG95" s="251"/>
      <c r="LXH95" s="251"/>
      <c r="LXI95" s="252"/>
      <c r="LXJ95" s="253"/>
      <c r="LXO95" s="254"/>
      <c r="LXR95" s="252"/>
      <c r="LXS95" s="252"/>
      <c r="LXT95" s="252"/>
      <c r="LXU95" s="252"/>
      <c r="LXV95" s="253"/>
      <c r="LXW95" s="253"/>
      <c r="LXX95" s="255"/>
      <c r="LXY95" s="255"/>
      <c r="LXZ95" s="256"/>
      <c r="LYC95" s="251"/>
      <c r="LYD95" s="251"/>
      <c r="LYE95" s="251"/>
      <c r="LYF95" s="251"/>
      <c r="LYG95" s="251"/>
      <c r="LYH95" s="251"/>
      <c r="LYI95" s="252"/>
      <c r="LYJ95" s="253"/>
      <c r="LYO95" s="254"/>
      <c r="LYR95" s="252"/>
      <c r="LYS95" s="252"/>
      <c r="LYT95" s="252"/>
      <c r="LYU95" s="252"/>
      <c r="LYV95" s="253"/>
      <c r="LYW95" s="253"/>
      <c r="LYX95" s="255"/>
      <c r="LYY95" s="255"/>
      <c r="LYZ95" s="256"/>
      <c r="LZC95" s="251"/>
      <c r="LZD95" s="251"/>
      <c r="LZE95" s="251"/>
      <c r="LZF95" s="251"/>
      <c r="LZG95" s="251"/>
      <c r="LZH95" s="251"/>
      <c r="LZI95" s="252"/>
      <c r="LZJ95" s="253"/>
      <c r="LZO95" s="254"/>
      <c r="LZR95" s="252"/>
      <c r="LZS95" s="252"/>
      <c r="LZT95" s="252"/>
      <c r="LZU95" s="252"/>
      <c r="LZV95" s="253"/>
      <c r="LZW95" s="253"/>
      <c r="LZX95" s="255"/>
      <c r="LZY95" s="255"/>
      <c r="LZZ95" s="256"/>
      <c r="MAC95" s="251"/>
      <c r="MAD95" s="251"/>
      <c r="MAE95" s="251"/>
      <c r="MAF95" s="251"/>
      <c r="MAG95" s="251"/>
      <c r="MAH95" s="251"/>
      <c r="MAI95" s="252"/>
      <c r="MAJ95" s="253"/>
      <c r="MAO95" s="254"/>
      <c r="MAR95" s="252"/>
      <c r="MAS95" s="252"/>
      <c r="MAT95" s="252"/>
      <c r="MAU95" s="252"/>
      <c r="MAV95" s="253"/>
      <c r="MAW95" s="253"/>
      <c r="MAX95" s="255"/>
      <c r="MAY95" s="255"/>
      <c r="MAZ95" s="256"/>
      <c r="MBC95" s="251"/>
      <c r="MBD95" s="251"/>
      <c r="MBE95" s="251"/>
      <c r="MBF95" s="251"/>
      <c r="MBG95" s="251"/>
      <c r="MBH95" s="251"/>
      <c r="MBI95" s="252"/>
      <c r="MBJ95" s="253"/>
      <c r="MBO95" s="254"/>
      <c r="MBR95" s="252"/>
      <c r="MBS95" s="252"/>
      <c r="MBT95" s="252"/>
      <c r="MBU95" s="252"/>
      <c r="MBV95" s="253"/>
      <c r="MBW95" s="253"/>
      <c r="MBX95" s="255"/>
      <c r="MBY95" s="255"/>
      <c r="MBZ95" s="256"/>
      <c r="MCC95" s="251"/>
      <c r="MCD95" s="251"/>
      <c r="MCE95" s="251"/>
      <c r="MCF95" s="251"/>
      <c r="MCG95" s="251"/>
      <c r="MCH95" s="251"/>
      <c r="MCI95" s="252"/>
      <c r="MCJ95" s="253"/>
      <c r="MCO95" s="254"/>
      <c r="MCR95" s="252"/>
      <c r="MCS95" s="252"/>
      <c r="MCT95" s="252"/>
      <c r="MCU95" s="252"/>
      <c r="MCV95" s="253"/>
      <c r="MCW95" s="253"/>
      <c r="MCX95" s="255"/>
      <c r="MCY95" s="255"/>
      <c r="MCZ95" s="256"/>
      <c r="MDC95" s="251"/>
      <c r="MDD95" s="251"/>
      <c r="MDE95" s="251"/>
      <c r="MDF95" s="251"/>
      <c r="MDG95" s="251"/>
      <c r="MDH95" s="251"/>
      <c r="MDI95" s="252"/>
      <c r="MDJ95" s="253"/>
      <c r="MDO95" s="254"/>
      <c r="MDR95" s="252"/>
      <c r="MDS95" s="252"/>
      <c r="MDT95" s="252"/>
      <c r="MDU95" s="252"/>
      <c r="MDV95" s="253"/>
      <c r="MDW95" s="253"/>
      <c r="MDX95" s="255"/>
      <c r="MDY95" s="255"/>
      <c r="MDZ95" s="256"/>
      <c r="MEC95" s="251"/>
      <c r="MED95" s="251"/>
      <c r="MEE95" s="251"/>
      <c r="MEF95" s="251"/>
      <c r="MEG95" s="251"/>
      <c r="MEH95" s="251"/>
      <c r="MEI95" s="252"/>
      <c r="MEJ95" s="253"/>
      <c r="MEO95" s="254"/>
      <c r="MER95" s="252"/>
      <c r="MES95" s="252"/>
      <c r="MET95" s="252"/>
      <c r="MEU95" s="252"/>
      <c r="MEV95" s="253"/>
      <c r="MEW95" s="253"/>
      <c r="MEX95" s="255"/>
      <c r="MEY95" s="255"/>
      <c r="MEZ95" s="256"/>
      <c r="MFC95" s="251"/>
      <c r="MFD95" s="251"/>
      <c r="MFE95" s="251"/>
      <c r="MFF95" s="251"/>
      <c r="MFG95" s="251"/>
      <c r="MFH95" s="251"/>
      <c r="MFI95" s="252"/>
      <c r="MFJ95" s="253"/>
      <c r="MFO95" s="254"/>
      <c r="MFR95" s="252"/>
      <c r="MFS95" s="252"/>
      <c r="MFT95" s="252"/>
      <c r="MFU95" s="252"/>
      <c r="MFV95" s="253"/>
      <c r="MFW95" s="253"/>
      <c r="MFX95" s="255"/>
      <c r="MFY95" s="255"/>
      <c r="MFZ95" s="256"/>
      <c r="MGC95" s="251"/>
      <c r="MGD95" s="251"/>
      <c r="MGE95" s="251"/>
      <c r="MGF95" s="251"/>
      <c r="MGG95" s="251"/>
      <c r="MGH95" s="251"/>
      <c r="MGI95" s="252"/>
      <c r="MGJ95" s="253"/>
      <c r="MGO95" s="254"/>
      <c r="MGR95" s="252"/>
      <c r="MGS95" s="252"/>
      <c r="MGT95" s="252"/>
      <c r="MGU95" s="252"/>
      <c r="MGV95" s="253"/>
      <c r="MGW95" s="253"/>
      <c r="MGX95" s="255"/>
      <c r="MGY95" s="255"/>
      <c r="MGZ95" s="256"/>
      <c r="MHC95" s="251"/>
      <c r="MHD95" s="251"/>
      <c r="MHE95" s="251"/>
      <c r="MHF95" s="251"/>
      <c r="MHG95" s="251"/>
      <c r="MHH95" s="251"/>
      <c r="MHI95" s="252"/>
      <c r="MHJ95" s="253"/>
      <c r="MHO95" s="254"/>
      <c r="MHR95" s="252"/>
      <c r="MHS95" s="252"/>
      <c r="MHT95" s="252"/>
      <c r="MHU95" s="252"/>
      <c r="MHV95" s="253"/>
      <c r="MHW95" s="253"/>
      <c r="MHX95" s="255"/>
      <c r="MHY95" s="255"/>
      <c r="MHZ95" s="256"/>
      <c r="MIC95" s="251"/>
      <c r="MID95" s="251"/>
      <c r="MIE95" s="251"/>
      <c r="MIF95" s="251"/>
      <c r="MIG95" s="251"/>
      <c r="MIH95" s="251"/>
      <c r="MII95" s="252"/>
      <c r="MIJ95" s="253"/>
      <c r="MIO95" s="254"/>
      <c r="MIR95" s="252"/>
      <c r="MIS95" s="252"/>
      <c r="MIT95" s="252"/>
      <c r="MIU95" s="252"/>
      <c r="MIV95" s="253"/>
      <c r="MIW95" s="253"/>
      <c r="MIX95" s="255"/>
      <c r="MIY95" s="255"/>
      <c r="MIZ95" s="256"/>
      <c r="MJC95" s="251"/>
      <c r="MJD95" s="251"/>
      <c r="MJE95" s="251"/>
      <c r="MJF95" s="251"/>
      <c r="MJG95" s="251"/>
      <c r="MJH95" s="251"/>
      <c r="MJI95" s="252"/>
      <c r="MJJ95" s="253"/>
      <c r="MJO95" s="254"/>
      <c r="MJR95" s="252"/>
      <c r="MJS95" s="252"/>
      <c r="MJT95" s="252"/>
      <c r="MJU95" s="252"/>
      <c r="MJV95" s="253"/>
      <c r="MJW95" s="253"/>
      <c r="MJX95" s="255"/>
      <c r="MJY95" s="255"/>
      <c r="MJZ95" s="256"/>
      <c r="MKC95" s="251"/>
      <c r="MKD95" s="251"/>
      <c r="MKE95" s="251"/>
      <c r="MKF95" s="251"/>
      <c r="MKG95" s="251"/>
      <c r="MKH95" s="251"/>
      <c r="MKI95" s="252"/>
      <c r="MKJ95" s="253"/>
      <c r="MKO95" s="254"/>
      <c r="MKR95" s="252"/>
      <c r="MKS95" s="252"/>
      <c r="MKT95" s="252"/>
      <c r="MKU95" s="252"/>
      <c r="MKV95" s="253"/>
      <c r="MKW95" s="253"/>
      <c r="MKX95" s="255"/>
      <c r="MKY95" s="255"/>
      <c r="MKZ95" s="256"/>
      <c r="MLC95" s="251"/>
      <c r="MLD95" s="251"/>
      <c r="MLE95" s="251"/>
      <c r="MLF95" s="251"/>
      <c r="MLG95" s="251"/>
      <c r="MLH95" s="251"/>
      <c r="MLI95" s="252"/>
      <c r="MLJ95" s="253"/>
      <c r="MLO95" s="254"/>
      <c r="MLR95" s="252"/>
      <c r="MLS95" s="252"/>
      <c r="MLT95" s="252"/>
      <c r="MLU95" s="252"/>
      <c r="MLV95" s="253"/>
      <c r="MLW95" s="253"/>
      <c r="MLX95" s="255"/>
      <c r="MLY95" s="255"/>
      <c r="MLZ95" s="256"/>
      <c r="MMC95" s="251"/>
      <c r="MMD95" s="251"/>
      <c r="MME95" s="251"/>
      <c r="MMF95" s="251"/>
      <c r="MMG95" s="251"/>
      <c r="MMH95" s="251"/>
      <c r="MMI95" s="252"/>
      <c r="MMJ95" s="253"/>
      <c r="MMO95" s="254"/>
      <c r="MMR95" s="252"/>
      <c r="MMS95" s="252"/>
      <c r="MMT95" s="252"/>
      <c r="MMU95" s="252"/>
      <c r="MMV95" s="253"/>
      <c r="MMW95" s="253"/>
      <c r="MMX95" s="255"/>
      <c r="MMY95" s="255"/>
      <c r="MMZ95" s="256"/>
      <c r="MNC95" s="251"/>
      <c r="MND95" s="251"/>
      <c r="MNE95" s="251"/>
      <c r="MNF95" s="251"/>
      <c r="MNG95" s="251"/>
      <c r="MNH95" s="251"/>
      <c r="MNI95" s="252"/>
      <c r="MNJ95" s="253"/>
      <c r="MNO95" s="254"/>
      <c r="MNR95" s="252"/>
      <c r="MNS95" s="252"/>
      <c r="MNT95" s="252"/>
      <c r="MNU95" s="252"/>
      <c r="MNV95" s="253"/>
      <c r="MNW95" s="253"/>
      <c r="MNX95" s="255"/>
      <c r="MNY95" s="255"/>
      <c r="MNZ95" s="256"/>
      <c r="MOC95" s="251"/>
      <c r="MOD95" s="251"/>
      <c r="MOE95" s="251"/>
      <c r="MOF95" s="251"/>
      <c r="MOG95" s="251"/>
      <c r="MOH95" s="251"/>
      <c r="MOI95" s="252"/>
      <c r="MOJ95" s="253"/>
      <c r="MOO95" s="254"/>
      <c r="MOR95" s="252"/>
      <c r="MOS95" s="252"/>
      <c r="MOT95" s="252"/>
      <c r="MOU95" s="252"/>
      <c r="MOV95" s="253"/>
      <c r="MOW95" s="253"/>
      <c r="MOX95" s="255"/>
      <c r="MOY95" s="255"/>
      <c r="MOZ95" s="256"/>
      <c r="MPC95" s="251"/>
      <c r="MPD95" s="251"/>
      <c r="MPE95" s="251"/>
      <c r="MPF95" s="251"/>
      <c r="MPG95" s="251"/>
      <c r="MPH95" s="251"/>
      <c r="MPI95" s="252"/>
      <c r="MPJ95" s="253"/>
      <c r="MPO95" s="254"/>
      <c r="MPR95" s="252"/>
      <c r="MPS95" s="252"/>
      <c r="MPT95" s="252"/>
      <c r="MPU95" s="252"/>
      <c r="MPV95" s="253"/>
      <c r="MPW95" s="253"/>
      <c r="MPX95" s="255"/>
      <c r="MPY95" s="255"/>
      <c r="MPZ95" s="256"/>
      <c r="MQC95" s="251"/>
      <c r="MQD95" s="251"/>
      <c r="MQE95" s="251"/>
      <c r="MQF95" s="251"/>
      <c r="MQG95" s="251"/>
      <c r="MQH95" s="251"/>
      <c r="MQI95" s="252"/>
      <c r="MQJ95" s="253"/>
      <c r="MQO95" s="254"/>
      <c r="MQR95" s="252"/>
      <c r="MQS95" s="252"/>
      <c r="MQT95" s="252"/>
      <c r="MQU95" s="252"/>
      <c r="MQV95" s="253"/>
      <c r="MQW95" s="253"/>
      <c r="MQX95" s="255"/>
      <c r="MQY95" s="255"/>
      <c r="MQZ95" s="256"/>
      <c r="MRC95" s="251"/>
      <c r="MRD95" s="251"/>
      <c r="MRE95" s="251"/>
      <c r="MRF95" s="251"/>
      <c r="MRG95" s="251"/>
      <c r="MRH95" s="251"/>
      <c r="MRI95" s="252"/>
      <c r="MRJ95" s="253"/>
      <c r="MRO95" s="254"/>
      <c r="MRR95" s="252"/>
      <c r="MRS95" s="252"/>
      <c r="MRT95" s="252"/>
      <c r="MRU95" s="252"/>
      <c r="MRV95" s="253"/>
      <c r="MRW95" s="253"/>
      <c r="MRX95" s="255"/>
      <c r="MRY95" s="255"/>
      <c r="MRZ95" s="256"/>
      <c r="MSC95" s="251"/>
      <c r="MSD95" s="251"/>
      <c r="MSE95" s="251"/>
      <c r="MSF95" s="251"/>
      <c r="MSG95" s="251"/>
      <c r="MSH95" s="251"/>
      <c r="MSI95" s="252"/>
      <c r="MSJ95" s="253"/>
      <c r="MSO95" s="254"/>
      <c r="MSR95" s="252"/>
      <c r="MSS95" s="252"/>
      <c r="MST95" s="252"/>
      <c r="MSU95" s="252"/>
      <c r="MSV95" s="253"/>
      <c r="MSW95" s="253"/>
      <c r="MSX95" s="255"/>
      <c r="MSY95" s="255"/>
      <c r="MSZ95" s="256"/>
      <c r="MTC95" s="251"/>
      <c r="MTD95" s="251"/>
      <c r="MTE95" s="251"/>
      <c r="MTF95" s="251"/>
      <c r="MTG95" s="251"/>
      <c r="MTH95" s="251"/>
      <c r="MTI95" s="252"/>
      <c r="MTJ95" s="253"/>
      <c r="MTO95" s="254"/>
      <c r="MTR95" s="252"/>
      <c r="MTS95" s="252"/>
      <c r="MTT95" s="252"/>
      <c r="MTU95" s="252"/>
      <c r="MTV95" s="253"/>
      <c r="MTW95" s="253"/>
      <c r="MTX95" s="255"/>
      <c r="MTY95" s="255"/>
      <c r="MTZ95" s="256"/>
      <c r="MUC95" s="251"/>
      <c r="MUD95" s="251"/>
      <c r="MUE95" s="251"/>
      <c r="MUF95" s="251"/>
      <c r="MUG95" s="251"/>
      <c r="MUH95" s="251"/>
      <c r="MUI95" s="252"/>
      <c r="MUJ95" s="253"/>
      <c r="MUO95" s="254"/>
      <c r="MUR95" s="252"/>
      <c r="MUS95" s="252"/>
      <c r="MUT95" s="252"/>
      <c r="MUU95" s="252"/>
      <c r="MUV95" s="253"/>
      <c r="MUW95" s="253"/>
      <c r="MUX95" s="255"/>
      <c r="MUY95" s="255"/>
      <c r="MUZ95" s="256"/>
      <c r="MVC95" s="251"/>
      <c r="MVD95" s="251"/>
      <c r="MVE95" s="251"/>
      <c r="MVF95" s="251"/>
      <c r="MVG95" s="251"/>
      <c r="MVH95" s="251"/>
      <c r="MVI95" s="252"/>
      <c r="MVJ95" s="253"/>
      <c r="MVO95" s="254"/>
      <c r="MVR95" s="252"/>
      <c r="MVS95" s="252"/>
      <c r="MVT95" s="252"/>
      <c r="MVU95" s="252"/>
      <c r="MVV95" s="253"/>
      <c r="MVW95" s="253"/>
      <c r="MVX95" s="255"/>
      <c r="MVY95" s="255"/>
      <c r="MVZ95" s="256"/>
      <c r="MWC95" s="251"/>
      <c r="MWD95" s="251"/>
      <c r="MWE95" s="251"/>
      <c r="MWF95" s="251"/>
      <c r="MWG95" s="251"/>
      <c r="MWH95" s="251"/>
      <c r="MWI95" s="252"/>
      <c r="MWJ95" s="253"/>
      <c r="MWO95" s="254"/>
      <c r="MWR95" s="252"/>
      <c r="MWS95" s="252"/>
      <c r="MWT95" s="252"/>
      <c r="MWU95" s="252"/>
      <c r="MWV95" s="253"/>
      <c r="MWW95" s="253"/>
      <c r="MWX95" s="255"/>
      <c r="MWY95" s="255"/>
      <c r="MWZ95" s="256"/>
      <c r="MXC95" s="251"/>
      <c r="MXD95" s="251"/>
      <c r="MXE95" s="251"/>
      <c r="MXF95" s="251"/>
      <c r="MXG95" s="251"/>
      <c r="MXH95" s="251"/>
      <c r="MXI95" s="252"/>
      <c r="MXJ95" s="253"/>
      <c r="MXO95" s="254"/>
      <c r="MXR95" s="252"/>
      <c r="MXS95" s="252"/>
      <c r="MXT95" s="252"/>
      <c r="MXU95" s="252"/>
      <c r="MXV95" s="253"/>
      <c r="MXW95" s="253"/>
      <c r="MXX95" s="255"/>
      <c r="MXY95" s="255"/>
      <c r="MXZ95" s="256"/>
      <c r="MYC95" s="251"/>
      <c r="MYD95" s="251"/>
      <c r="MYE95" s="251"/>
      <c r="MYF95" s="251"/>
      <c r="MYG95" s="251"/>
      <c r="MYH95" s="251"/>
      <c r="MYI95" s="252"/>
      <c r="MYJ95" s="253"/>
      <c r="MYO95" s="254"/>
      <c r="MYR95" s="252"/>
      <c r="MYS95" s="252"/>
      <c r="MYT95" s="252"/>
      <c r="MYU95" s="252"/>
      <c r="MYV95" s="253"/>
      <c r="MYW95" s="253"/>
      <c r="MYX95" s="255"/>
      <c r="MYY95" s="255"/>
      <c r="MYZ95" s="256"/>
      <c r="MZC95" s="251"/>
      <c r="MZD95" s="251"/>
      <c r="MZE95" s="251"/>
      <c r="MZF95" s="251"/>
      <c r="MZG95" s="251"/>
      <c r="MZH95" s="251"/>
      <c r="MZI95" s="252"/>
      <c r="MZJ95" s="253"/>
      <c r="MZO95" s="254"/>
      <c r="MZR95" s="252"/>
      <c r="MZS95" s="252"/>
      <c r="MZT95" s="252"/>
      <c r="MZU95" s="252"/>
      <c r="MZV95" s="253"/>
      <c r="MZW95" s="253"/>
      <c r="MZX95" s="255"/>
      <c r="MZY95" s="255"/>
      <c r="MZZ95" s="256"/>
      <c r="NAC95" s="251"/>
      <c r="NAD95" s="251"/>
      <c r="NAE95" s="251"/>
      <c r="NAF95" s="251"/>
      <c r="NAG95" s="251"/>
      <c r="NAH95" s="251"/>
      <c r="NAI95" s="252"/>
      <c r="NAJ95" s="253"/>
      <c r="NAO95" s="254"/>
      <c r="NAR95" s="252"/>
      <c r="NAS95" s="252"/>
      <c r="NAT95" s="252"/>
      <c r="NAU95" s="252"/>
      <c r="NAV95" s="253"/>
      <c r="NAW95" s="253"/>
      <c r="NAX95" s="255"/>
      <c r="NAY95" s="255"/>
      <c r="NAZ95" s="256"/>
      <c r="NBC95" s="251"/>
      <c r="NBD95" s="251"/>
      <c r="NBE95" s="251"/>
      <c r="NBF95" s="251"/>
      <c r="NBG95" s="251"/>
      <c r="NBH95" s="251"/>
      <c r="NBI95" s="252"/>
      <c r="NBJ95" s="253"/>
      <c r="NBO95" s="254"/>
      <c r="NBR95" s="252"/>
      <c r="NBS95" s="252"/>
      <c r="NBT95" s="252"/>
      <c r="NBU95" s="252"/>
      <c r="NBV95" s="253"/>
      <c r="NBW95" s="253"/>
      <c r="NBX95" s="255"/>
      <c r="NBY95" s="255"/>
      <c r="NBZ95" s="256"/>
      <c r="NCC95" s="251"/>
      <c r="NCD95" s="251"/>
      <c r="NCE95" s="251"/>
      <c r="NCF95" s="251"/>
      <c r="NCG95" s="251"/>
      <c r="NCH95" s="251"/>
      <c r="NCI95" s="252"/>
      <c r="NCJ95" s="253"/>
      <c r="NCO95" s="254"/>
      <c r="NCR95" s="252"/>
      <c r="NCS95" s="252"/>
      <c r="NCT95" s="252"/>
      <c r="NCU95" s="252"/>
      <c r="NCV95" s="253"/>
      <c r="NCW95" s="253"/>
      <c r="NCX95" s="255"/>
      <c r="NCY95" s="255"/>
      <c r="NCZ95" s="256"/>
      <c r="NDC95" s="251"/>
      <c r="NDD95" s="251"/>
      <c r="NDE95" s="251"/>
      <c r="NDF95" s="251"/>
      <c r="NDG95" s="251"/>
      <c r="NDH95" s="251"/>
      <c r="NDI95" s="252"/>
      <c r="NDJ95" s="253"/>
      <c r="NDO95" s="254"/>
      <c r="NDR95" s="252"/>
      <c r="NDS95" s="252"/>
      <c r="NDT95" s="252"/>
      <c r="NDU95" s="252"/>
      <c r="NDV95" s="253"/>
      <c r="NDW95" s="253"/>
      <c r="NDX95" s="255"/>
      <c r="NDY95" s="255"/>
      <c r="NDZ95" s="256"/>
      <c r="NEC95" s="251"/>
      <c r="NED95" s="251"/>
      <c r="NEE95" s="251"/>
      <c r="NEF95" s="251"/>
      <c r="NEG95" s="251"/>
      <c r="NEH95" s="251"/>
      <c r="NEI95" s="252"/>
      <c r="NEJ95" s="253"/>
      <c r="NEO95" s="254"/>
      <c r="NER95" s="252"/>
      <c r="NES95" s="252"/>
      <c r="NET95" s="252"/>
      <c r="NEU95" s="252"/>
      <c r="NEV95" s="253"/>
      <c r="NEW95" s="253"/>
      <c r="NEX95" s="255"/>
      <c r="NEY95" s="255"/>
      <c r="NEZ95" s="256"/>
      <c r="NFC95" s="251"/>
      <c r="NFD95" s="251"/>
      <c r="NFE95" s="251"/>
      <c r="NFF95" s="251"/>
      <c r="NFG95" s="251"/>
      <c r="NFH95" s="251"/>
      <c r="NFI95" s="252"/>
      <c r="NFJ95" s="253"/>
      <c r="NFO95" s="254"/>
      <c r="NFR95" s="252"/>
      <c r="NFS95" s="252"/>
      <c r="NFT95" s="252"/>
      <c r="NFU95" s="252"/>
      <c r="NFV95" s="253"/>
      <c r="NFW95" s="253"/>
      <c r="NFX95" s="255"/>
      <c r="NFY95" s="255"/>
      <c r="NFZ95" s="256"/>
      <c r="NGC95" s="251"/>
      <c r="NGD95" s="251"/>
      <c r="NGE95" s="251"/>
      <c r="NGF95" s="251"/>
      <c r="NGG95" s="251"/>
      <c r="NGH95" s="251"/>
      <c r="NGI95" s="252"/>
      <c r="NGJ95" s="253"/>
      <c r="NGO95" s="254"/>
      <c r="NGR95" s="252"/>
      <c r="NGS95" s="252"/>
      <c r="NGT95" s="252"/>
      <c r="NGU95" s="252"/>
      <c r="NGV95" s="253"/>
      <c r="NGW95" s="253"/>
      <c r="NGX95" s="255"/>
      <c r="NGY95" s="255"/>
      <c r="NGZ95" s="256"/>
      <c r="NHC95" s="251"/>
      <c r="NHD95" s="251"/>
      <c r="NHE95" s="251"/>
      <c r="NHF95" s="251"/>
      <c r="NHG95" s="251"/>
      <c r="NHH95" s="251"/>
      <c r="NHI95" s="252"/>
      <c r="NHJ95" s="253"/>
      <c r="NHO95" s="254"/>
      <c r="NHR95" s="252"/>
      <c r="NHS95" s="252"/>
      <c r="NHT95" s="252"/>
      <c r="NHU95" s="252"/>
      <c r="NHV95" s="253"/>
      <c r="NHW95" s="253"/>
      <c r="NHX95" s="255"/>
      <c r="NHY95" s="255"/>
      <c r="NHZ95" s="256"/>
      <c r="NIC95" s="251"/>
      <c r="NID95" s="251"/>
      <c r="NIE95" s="251"/>
      <c r="NIF95" s="251"/>
      <c r="NIG95" s="251"/>
      <c r="NIH95" s="251"/>
      <c r="NII95" s="252"/>
      <c r="NIJ95" s="253"/>
      <c r="NIO95" s="254"/>
      <c r="NIR95" s="252"/>
      <c r="NIS95" s="252"/>
      <c r="NIT95" s="252"/>
      <c r="NIU95" s="252"/>
      <c r="NIV95" s="253"/>
      <c r="NIW95" s="253"/>
      <c r="NIX95" s="255"/>
      <c r="NIY95" s="255"/>
      <c r="NIZ95" s="256"/>
      <c r="NJC95" s="251"/>
      <c r="NJD95" s="251"/>
      <c r="NJE95" s="251"/>
      <c r="NJF95" s="251"/>
      <c r="NJG95" s="251"/>
      <c r="NJH95" s="251"/>
      <c r="NJI95" s="252"/>
      <c r="NJJ95" s="253"/>
      <c r="NJO95" s="254"/>
      <c r="NJR95" s="252"/>
      <c r="NJS95" s="252"/>
      <c r="NJT95" s="252"/>
      <c r="NJU95" s="252"/>
      <c r="NJV95" s="253"/>
      <c r="NJW95" s="253"/>
      <c r="NJX95" s="255"/>
      <c r="NJY95" s="255"/>
      <c r="NJZ95" s="256"/>
      <c r="NKC95" s="251"/>
      <c r="NKD95" s="251"/>
      <c r="NKE95" s="251"/>
      <c r="NKF95" s="251"/>
      <c r="NKG95" s="251"/>
      <c r="NKH95" s="251"/>
      <c r="NKI95" s="252"/>
      <c r="NKJ95" s="253"/>
      <c r="NKO95" s="254"/>
      <c r="NKR95" s="252"/>
      <c r="NKS95" s="252"/>
      <c r="NKT95" s="252"/>
      <c r="NKU95" s="252"/>
      <c r="NKV95" s="253"/>
      <c r="NKW95" s="253"/>
      <c r="NKX95" s="255"/>
      <c r="NKY95" s="255"/>
      <c r="NKZ95" s="256"/>
      <c r="NLC95" s="251"/>
      <c r="NLD95" s="251"/>
      <c r="NLE95" s="251"/>
      <c r="NLF95" s="251"/>
      <c r="NLG95" s="251"/>
      <c r="NLH95" s="251"/>
      <c r="NLI95" s="252"/>
      <c r="NLJ95" s="253"/>
      <c r="NLO95" s="254"/>
      <c r="NLR95" s="252"/>
      <c r="NLS95" s="252"/>
      <c r="NLT95" s="252"/>
      <c r="NLU95" s="252"/>
      <c r="NLV95" s="253"/>
      <c r="NLW95" s="253"/>
      <c r="NLX95" s="255"/>
      <c r="NLY95" s="255"/>
      <c r="NLZ95" s="256"/>
      <c r="NMC95" s="251"/>
      <c r="NMD95" s="251"/>
      <c r="NME95" s="251"/>
      <c r="NMF95" s="251"/>
      <c r="NMG95" s="251"/>
      <c r="NMH95" s="251"/>
      <c r="NMI95" s="252"/>
      <c r="NMJ95" s="253"/>
      <c r="NMO95" s="254"/>
      <c r="NMR95" s="252"/>
      <c r="NMS95" s="252"/>
      <c r="NMT95" s="252"/>
      <c r="NMU95" s="252"/>
      <c r="NMV95" s="253"/>
      <c r="NMW95" s="253"/>
      <c r="NMX95" s="255"/>
      <c r="NMY95" s="255"/>
      <c r="NMZ95" s="256"/>
      <c r="NNC95" s="251"/>
      <c r="NND95" s="251"/>
      <c r="NNE95" s="251"/>
      <c r="NNF95" s="251"/>
      <c r="NNG95" s="251"/>
      <c r="NNH95" s="251"/>
      <c r="NNI95" s="252"/>
      <c r="NNJ95" s="253"/>
      <c r="NNO95" s="254"/>
      <c r="NNR95" s="252"/>
      <c r="NNS95" s="252"/>
      <c r="NNT95" s="252"/>
      <c r="NNU95" s="252"/>
      <c r="NNV95" s="253"/>
      <c r="NNW95" s="253"/>
      <c r="NNX95" s="255"/>
      <c r="NNY95" s="255"/>
      <c r="NNZ95" s="256"/>
      <c r="NOC95" s="251"/>
      <c r="NOD95" s="251"/>
      <c r="NOE95" s="251"/>
      <c r="NOF95" s="251"/>
      <c r="NOG95" s="251"/>
      <c r="NOH95" s="251"/>
      <c r="NOI95" s="252"/>
      <c r="NOJ95" s="253"/>
      <c r="NOO95" s="254"/>
      <c r="NOR95" s="252"/>
      <c r="NOS95" s="252"/>
      <c r="NOT95" s="252"/>
      <c r="NOU95" s="252"/>
      <c r="NOV95" s="253"/>
      <c r="NOW95" s="253"/>
      <c r="NOX95" s="255"/>
      <c r="NOY95" s="255"/>
      <c r="NOZ95" s="256"/>
      <c r="NPC95" s="251"/>
      <c r="NPD95" s="251"/>
      <c r="NPE95" s="251"/>
      <c r="NPF95" s="251"/>
      <c r="NPG95" s="251"/>
      <c r="NPH95" s="251"/>
      <c r="NPI95" s="252"/>
      <c r="NPJ95" s="253"/>
      <c r="NPO95" s="254"/>
      <c r="NPR95" s="252"/>
      <c r="NPS95" s="252"/>
      <c r="NPT95" s="252"/>
      <c r="NPU95" s="252"/>
      <c r="NPV95" s="253"/>
      <c r="NPW95" s="253"/>
      <c r="NPX95" s="255"/>
      <c r="NPY95" s="255"/>
      <c r="NPZ95" s="256"/>
      <c r="NQC95" s="251"/>
      <c r="NQD95" s="251"/>
      <c r="NQE95" s="251"/>
      <c r="NQF95" s="251"/>
      <c r="NQG95" s="251"/>
      <c r="NQH95" s="251"/>
      <c r="NQI95" s="252"/>
      <c r="NQJ95" s="253"/>
      <c r="NQO95" s="254"/>
      <c r="NQR95" s="252"/>
      <c r="NQS95" s="252"/>
      <c r="NQT95" s="252"/>
      <c r="NQU95" s="252"/>
      <c r="NQV95" s="253"/>
      <c r="NQW95" s="253"/>
      <c r="NQX95" s="255"/>
      <c r="NQY95" s="255"/>
      <c r="NQZ95" s="256"/>
      <c r="NRC95" s="251"/>
      <c r="NRD95" s="251"/>
      <c r="NRE95" s="251"/>
      <c r="NRF95" s="251"/>
      <c r="NRG95" s="251"/>
      <c r="NRH95" s="251"/>
      <c r="NRI95" s="252"/>
      <c r="NRJ95" s="253"/>
      <c r="NRO95" s="254"/>
      <c r="NRR95" s="252"/>
      <c r="NRS95" s="252"/>
      <c r="NRT95" s="252"/>
      <c r="NRU95" s="252"/>
      <c r="NRV95" s="253"/>
      <c r="NRW95" s="253"/>
      <c r="NRX95" s="255"/>
      <c r="NRY95" s="255"/>
      <c r="NRZ95" s="256"/>
      <c r="NSC95" s="251"/>
      <c r="NSD95" s="251"/>
      <c r="NSE95" s="251"/>
      <c r="NSF95" s="251"/>
      <c r="NSG95" s="251"/>
      <c r="NSH95" s="251"/>
      <c r="NSI95" s="252"/>
      <c r="NSJ95" s="253"/>
      <c r="NSO95" s="254"/>
      <c r="NSR95" s="252"/>
      <c r="NSS95" s="252"/>
      <c r="NST95" s="252"/>
      <c r="NSU95" s="252"/>
      <c r="NSV95" s="253"/>
      <c r="NSW95" s="253"/>
      <c r="NSX95" s="255"/>
      <c r="NSY95" s="255"/>
      <c r="NSZ95" s="256"/>
      <c r="NTC95" s="251"/>
      <c r="NTD95" s="251"/>
      <c r="NTE95" s="251"/>
      <c r="NTF95" s="251"/>
      <c r="NTG95" s="251"/>
      <c r="NTH95" s="251"/>
      <c r="NTI95" s="252"/>
      <c r="NTJ95" s="253"/>
      <c r="NTO95" s="254"/>
      <c r="NTR95" s="252"/>
      <c r="NTS95" s="252"/>
      <c r="NTT95" s="252"/>
      <c r="NTU95" s="252"/>
      <c r="NTV95" s="253"/>
      <c r="NTW95" s="253"/>
      <c r="NTX95" s="255"/>
      <c r="NTY95" s="255"/>
      <c r="NTZ95" s="256"/>
      <c r="NUC95" s="251"/>
      <c r="NUD95" s="251"/>
      <c r="NUE95" s="251"/>
      <c r="NUF95" s="251"/>
      <c r="NUG95" s="251"/>
      <c r="NUH95" s="251"/>
      <c r="NUI95" s="252"/>
      <c r="NUJ95" s="253"/>
      <c r="NUO95" s="254"/>
      <c r="NUR95" s="252"/>
      <c r="NUS95" s="252"/>
      <c r="NUT95" s="252"/>
      <c r="NUU95" s="252"/>
      <c r="NUV95" s="253"/>
      <c r="NUW95" s="253"/>
      <c r="NUX95" s="255"/>
      <c r="NUY95" s="255"/>
      <c r="NUZ95" s="256"/>
      <c r="NVC95" s="251"/>
      <c r="NVD95" s="251"/>
      <c r="NVE95" s="251"/>
      <c r="NVF95" s="251"/>
      <c r="NVG95" s="251"/>
      <c r="NVH95" s="251"/>
      <c r="NVI95" s="252"/>
      <c r="NVJ95" s="253"/>
      <c r="NVO95" s="254"/>
      <c r="NVR95" s="252"/>
      <c r="NVS95" s="252"/>
      <c r="NVT95" s="252"/>
      <c r="NVU95" s="252"/>
      <c r="NVV95" s="253"/>
      <c r="NVW95" s="253"/>
      <c r="NVX95" s="255"/>
      <c r="NVY95" s="255"/>
      <c r="NVZ95" s="256"/>
      <c r="NWC95" s="251"/>
      <c r="NWD95" s="251"/>
      <c r="NWE95" s="251"/>
      <c r="NWF95" s="251"/>
      <c r="NWG95" s="251"/>
      <c r="NWH95" s="251"/>
      <c r="NWI95" s="252"/>
      <c r="NWJ95" s="253"/>
      <c r="NWO95" s="254"/>
      <c r="NWR95" s="252"/>
      <c r="NWS95" s="252"/>
      <c r="NWT95" s="252"/>
      <c r="NWU95" s="252"/>
      <c r="NWV95" s="253"/>
      <c r="NWW95" s="253"/>
      <c r="NWX95" s="255"/>
      <c r="NWY95" s="255"/>
      <c r="NWZ95" s="256"/>
      <c r="NXC95" s="251"/>
      <c r="NXD95" s="251"/>
      <c r="NXE95" s="251"/>
      <c r="NXF95" s="251"/>
      <c r="NXG95" s="251"/>
      <c r="NXH95" s="251"/>
      <c r="NXI95" s="252"/>
      <c r="NXJ95" s="253"/>
      <c r="NXO95" s="254"/>
      <c r="NXR95" s="252"/>
      <c r="NXS95" s="252"/>
      <c r="NXT95" s="252"/>
      <c r="NXU95" s="252"/>
      <c r="NXV95" s="253"/>
      <c r="NXW95" s="253"/>
      <c r="NXX95" s="255"/>
      <c r="NXY95" s="255"/>
      <c r="NXZ95" s="256"/>
      <c r="NYC95" s="251"/>
      <c r="NYD95" s="251"/>
      <c r="NYE95" s="251"/>
      <c r="NYF95" s="251"/>
      <c r="NYG95" s="251"/>
      <c r="NYH95" s="251"/>
      <c r="NYI95" s="252"/>
      <c r="NYJ95" s="253"/>
      <c r="NYO95" s="254"/>
      <c r="NYR95" s="252"/>
      <c r="NYS95" s="252"/>
      <c r="NYT95" s="252"/>
      <c r="NYU95" s="252"/>
      <c r="NYV95" s="253"/>
      <c r="NYW95" s="253"/>
      <c r="NYX95" s="255"/>
      <c r="NYY95" s="255"/>
      <c r="NYZ95" s="256"/>
      <c r="NZC95" s="251"/>
      <c r="NZD95" s="251"/>
      <c r="NZE95" s="251"/>
      <c r="NZF95" s="251"/>
      <c r="NZG95" s="251"/>
      <c r="NZH95" s="251"/>
      <c r="NZI95" s="252"/>
      <c r="NZJ95" s="253"/>
      <c r="NZO95" s="254"/>
      <c r="NZR95" s="252"/>
      <c r="NZS95" s="252"/>
      <c r="NZT95" s="252"/>
      <c r="NZU95" s="252"/>
      <c r="NZV95" s="253"/>
      <c r="NZW95" s="253"/>
      <c r="NZX95" s="255"/>
      <c r="NZY95" s="255"/>
      <c r="NZZ95" s="256"/>
      <c r="OAC95" s="251"/>
      <c r="OAD95" s="251"/>
      <c r="OAE95" s="251"/>
      <c r="OAF95" s="251"/>
      <c r="OAG95" s="251"/>
      <c r="OAH95" s="251"/>
      <c r="OAI95" s="252"/>
      <c r="OAJ95" s="253"/>
      <c r="OAO95" s="254"/>
      <c r="OAR95" s="252"/>
      <c r="OAS95" s="252"/>
      <c r="OAT95" s="252"/>
      <c r="OAU95" s="252"/>
      <c r="OAV95" s="253"/>
      <c r="OAW95" s="253"/>
      <c r="OAX95" s="255"/>
      <c r="OAY95" s="255"/>
      <c r="OAZ95" s="256"/>
      <c r="OBC95" s="251"/>
      <c r="OBD95" s="251"/>
      <c r="OBE95" s="251"/>
      <c r="OBF95" s="251"/>
      <c r="OBG95" s="251"/>
      <c r="OBH95" s="251"/>
      <c r="OBI95" s="252"/>
      <c r="OBJ95" s="253"/>
      <c r="OBO95" s="254"/>
      <c r="OBR95" s="252"/>
      <c r="OBS95" s="252"/>
      <c r="OBT95" s="252"/>
      <c r="OBU95" s="252"/>
      <c r="OBV95" s="253"/>
      <c r="OBW95" s="253"/>
      <c r="OBX95" s="255"/>
      <c r="OBY95" s="255"/>
      <c r="OBZ95" s="256"/>
      <c r="OCC95" s="251"/>
      <c r="OCD95" s="251"/>
      <c r="OCE95" s="251"/>
      <c r="OCF95" s="251"/>
      <c r="OCG95" s="251"/>
      <c r="OCH95" s="251"/>
      <c r="OCI95" s="252"/>
      <c r="OCJ95" s="253"/>
      <c r="OCO95" s="254"/>
      <c r="OCR95" s="252"/>
      <c r="OCS95" s="252"/>
      <c r="OCT95" s="252"/>
      <c r="OCU95" s="252"/>
      <c r="OCV95" s="253"/>
      <c r="OCW95" s="253"/>
      <c r="OCX95" s="255"/>
      <c r="OCY95" s="255"/>
      <c r="OCZ95" s="256"/>
      <c r="ODC95" s="251"/>
      <c r="ODD95" s="251"/>
      <c r="ODE95" s="251"/>
      <c r="ODF95" s="251"/>
      <c r="ODG95" s="251"/>
      <c r="ODH95" s="251"/>
      <c r="ODI95" s="252"/>
      <c r="ODJ95" s="253"/>
      <c r="ODO95" s="254"/>
      <c r="ODR95" s="252"/>
      <c r="ODS95" s="252"/>
      <c r="ODT95" s="252"/>
      <c r="ODU95" s="252"/>
      <c r="ODV95" s="253"/>
      <c r="ODW95" s="253"/>
      <c r="ODX95" s="255"/>
      <c r="ODY95" s="255"/>
      <c r="ODZ95" s="256"/>
      <c r="OEC95" s="251"/>
      <c r="OED95" s="251"/>
      <c r="OEE95" s="251"/>
      <c r="OEF95" s="251"/>
      <c r="OEG95" s="251"/>
      <c r="OEH95" s="251"/>
      <c r="OEI95" s="252"/>
      <c r="OEJ95" s="253"/>
      <c r="OEO95" s="254"/>
      <c r="OER95" s="252"/>
      <c r="OES95" s="252"/>
      <c r="OET95" s="252"/>
      <c r="OEU95" s="252"/>
      <c r="OEV95" s="253"/>
      <c r="OEW95" s="253"/>
      <c r="OEX95" s="255"/>
      <c r="OEY95" s="255"/>
      <c r="OEZ95" s="256"/>
      <c r="OFC95" s="251"/>
      <c r="OFD95" s="251"/>
      <c r="OFE95" s="251"/>
      <c r="OFF95" s="251"/>
      <c r="OFG95" s="251"/>
      <c r="OFH95" s="251"/>
      <c r="OFI95" s="252"/>
      <c r="OFJ95" s="253"/>
      <c r="OFO95" s="254"/>
      <c r="OFR95" s="252"/>
      <c r="OFS95" s="252"/>
      <c r="OFT95" s="252"/>
      <c r="OFU95" s="252"/>
      <c r="OFV95" s="253"/>
      <c r="OFW95" s="253"/>
      <c r="OFX95" s="255"/>
      <c r="OFY95" s="255"/>
      <c r="OFZ95" s="256"/>
      <c r="OGC95" s="251"/>
      <c r="OGD95" s="251"/>
      <c r="OGE95" s="251"/>
      <c r="OGF95" s="251"/>
      <c r="OGG95" s="251"/>
      <c r="OGH95" s="251"/>
      <c r="OGI95" s="252"/>
      <c r="OGJ95" s="253"/>
      <c r="OGO95" s="254"/>
      <c r="OGR95" s="252"/>
      <c r="OGS95" s="252"/>
      <c r="OGT95" s="252"/>
      <c r="OGU95" s="252"/>
      <c r="OGV95" s="253"/>
      <c r="OGW95" s="253"/>
      <c r="OGX95" s="255"/>
      <c r="OGY95" s="255"/>
      <c r="OGZ95" s="256"/>
      <c r="OHC95" s="251"/>
      <c r="OHD95" s="251"/>
      <c r="OHE95" s="251"/>
      <c r="OHF95" s="251"/>
      <c r="OHG95" s="251"/>
      <c r="OHH95" s="251"/>
      <c r="OHI95" s="252"/>
      <c r="OHJ95" s="253"/>
      <c r="OHO95" s="254"/>
      <c r="OHR95" s="252"/>
      <c r="OHS95" s="252"/>
      <c r="OHT95" s="252"/>
      <c r="OHU95" s="252"/>
      <c r="OHV95" s="253"/>
      <c r="OHW95" s="253"/>
      <c r="OHX95" s="255"/>
      <c r="OHY95" s="255"/>
      <c r="OHZ95" s="256"/>
      <c r="OIC95" s="251"/>
      <c r="OID95" s="251"/>
      <c r="OIE95" s="251"/>
      <c r="OIF95" s="251"/>
      <c r="OIG95" s="251"/>
      <c r="OIH95" s="251"/>
      <c r="OII95" s="252"/>
      <c r="OIJ95" s="253"/>
      <c r="OIO95" s="254"/>
      <c r="OIR95" s="252"/>
      <c r="OIS95" s="252"/>
      <c r="OIT95" s="252"/>
      <c r="OIU95" s="252"/>
      <c r="OIV95" s="253"/>
      <c r="OIW95" s="253"/>
      <c r="OIX95" s="255"/>
      <c r="OIY95" s="255"/>
      <c r="OIZ95" s="256"/>
      <c r="OJC95" s="251"/>
      <c r="OJD95" s="251"/>
      <c r="OJE95" s="251"/>
      <c r="OJF95" s="251"/>
      <c r="OJG95" s="251"/>
      <c r="OJH95" s="251"/>
      <c r="OJI95" s="252"/>
      <c r="OJJ95" s="253"/>
      <c r="OJO95" s="254"/>
      <c r="OJR95" s="252"/>
      <c r="OJS95" s="252"/>
      <c r="OJT95" s="252"/>
      <c r="OJU95" s="252"/>
      <c r="OJV95" s="253"/>
      <c r="OJW95" s="253"/>
      <c r="OJX95" s="255"/>
      <c r="OJY95" s="255"/>
      <c r="OJZ95" s="256"/>
      <c r="OKC95" s="251"/>
      <c r="OKD95" s="251"/>
      <c r="OKE95" s="251"/>
      <c r="OKF95" s="251"/>
      <c r="OKG95" s="251"/>
      <c r="OKH95" s="251"/>
      <c r="OKI95" s="252"/>
      <c r="OKJ95" s="253"/>
      <c r="OKO95" s="254"/>
      <c r="OKR95" s="252"/>
      <c r="OKS95" s="252"/>
      <c r="OKT95" s="252"/>
      <c r="OKU95" s="252"/>
      <c r="OKV95" s="253"/>
      <c r="OKW95" s="253"/>
      <c r="OKX95" s="255"/>
      <c r="OKY95" s="255"/>
      <c r="OKZ95" s="256"/>
      <c r="OLC95" s="251"/>
      <c r="OLD95" s="251"/>
      <c r="OLE95" s="251"/>
      <c r="OLF95" s="251"/>
      <c r="OLG95" s="251"/>
      <c r="OLH95" s="251"/>
      <c r="OLI95" s="252"/>
      <c r="OLJ95" s="253"/>
      <c r="OLO95" s="254"/>
      <c r="OLR95" s="252"/>
      <c r="OLS95" s="252"/>
      <c r="OLT95" s="252"/>
      <c r="OLU95" s="252"/>
      <c r="OLV95" s="253"/>
      <c r="OLW95" s="253"/>
      <c r="OLX95" s="255"/>
      <c r="OLY95" s="255"/>
      <c r="OLZ95" s="256"/>
      <c r="OMC95" s="251"/>
      <c r="OMD95" s="251"/>
      <c r="OME95" s="251"/>
      <c r="OMF95" s="251"/>
      <c r="OMG95" s="251"/>
      <c r="OMH95" s="251"/>
      <c r="OMI95" s="252"/>
      <c r="OMJ95" s="253"/>
      <c r="OMO95" s="254"/>
      <c r="OMR95" s="252"/>
      <c r="OMS95" s="252"/>
      <c r="OMT95" s="252"/>
      <c r="OMU95" s="252"/>
      <c r="OMV95" s="253"/>
      <c r="OMW95" s="253"/>
      <c r="OMX95" s="255"/>
      <c r="OMY95" s="255"/>
      <c r="OMZ95" s="256"/>
      <c r="ONC95" s="251"/>
      <c r="OND95" s="251"/>
      <c r="ONE95" s="251"/>
      <c r="ONF95" s="251"/>
      <c r="ONG95" s="251"/>
      <c r="ONH95" s="251"/>
      <c r="ONI95" s="252"/>
      <c r="ONJ95" s="253"/>
      <c r="ONO95" s="254"/>
      <c r="ONR95" s="252"/>
      <c r="ONS95" s="252"/>
      <c r="ONT95" s="252"/>
      <c r="ONU95" s="252"/>
      <c r="ONV95" s="253"/>
      <c r="ONW95" s="253"/>
      <c r="ONX95" s="255"/>
      <c r="ONY95" s="255"/>
      <c r="ONZ95" s="256"/>
      <c r="OOC95" s="251"/>
      <c r="OOD95" s="251"/>
      <c r="OOE95" s="251"/>
      <c r="OOF95" s="251"/>
      <c r="OOG95" s="251"/>
      <c r="OOH95" s="251"/>
      <c r="OOI95" s="252"/>
      <c r="OOJ95" s="253"/>
      <c r="OOO95" s="254"/>
      <c r="OOR95" s="252"/>
      <c r="OOS95" s="252"/>
      <c r="OOT95" s="252"/>
      <c r="OOU95" s="252"/>
      <c r="OOV95" s="253"/>
      <c r="OOW95" s="253"/>
      <c r="OOX95" s="255"/>
      <c r="OOY95" s="255"/>
      <c r="OOZ95" s="256"/>
      <c r="OPC95" s="251"/>
      <c r="OPD95" s="251"/>
      <c r="OPE95" s="251"/>
      <c r="OPF95" s="251"/>
      <c r="OPG95" s="251"/>
      <c r="OPH95" s="251"/>
      <c r="OPI95" s="252"/>
      <c r="OPJ95" s="253"/>
      <c r="OPO95" s="254"/>
      <c r="OPR95" s="252"/>
      <c r="OPS95" s="252"/>
      <c r="OPT95" s="252"/>
      <c r="OPU95" s="252"/>
      <c r="OPV95" s="253"/>
      <c r="OPW95" s="253"/>
      <c r="OPX95" s="255"/>
      <c r="OPY95" s="255"/>
      <c r="OPZ95" s="256"/>
      <c r="OQC95" s="251"/>
      <c r="OQD95" s="251"/>
      <c r="OQE95" s="251"/>
      <c r="OQF95" s="251"/>
      <c r="OQG95" s="251"/>
      <c r="OQH95" s="251"/>
      <c r="OQI95" s="252"/>
      <c r="OQJ95" s="253"/>
      <c r="OQO95" s="254"/>
      <c r="OQR95" s="252"/>
      <c r="OQS95" s="252"/>
      <c r="OQT95" s="252"/>
      <c r="OQU95" s="252"/>
      <c r="OQV95" s="253"/>
      <c r="OQW95" s="253"/>
      <c r="OQX95" s="255"/>
      <c r="OQY95" s="255"/>
      <c r="OQZ95" s="256"/>
      <c r="ORC95" s="251"/>
      <c r="ORD95" s="251"/>
      <c r="ORE95" s="251"/>
      <c r="ORF95" s="251"/>
      <c r="ORG95" s="251"/>
      <c r="ORH95" s="251"/>
      <c r="ORI95" s="252"/>
      <c r="ORJ95" s="253"/>
      <c r="ORO95" s="254"/>
      <c r="ORR95" s="252"/>
      <c r="ORS95" s="252"/>
      <c r="ORT95" s="252"/>
      <c r="ORU95" s="252"/>
      <c r="ORV95" s="253"/>
      <c r="ORW95" s="253"/>
      <c r="ORX95" s="255"/>
      <c r="ORY95" s="255"/>
      <c r="ORZ95" s="256"/>
      <c r="OSC95" s="251"/>
      <c r="OSD95" s="251"/>
      <c r="OSE95" s="251"/>
      <c r="OSF95" s="251"/>
      <c r="OSG95" s="251"/>
      <c r="OSH95" s="251"/>
      <c r="OSI95" s="252"/>
      <c r="OSJ95" s="253"/>
      <c r="OSO95" s="254"/>
      <c r="OSR95" s="252"/>
      <c r="OSS95" s="252"/>
      <c r="OST95" s="252"/>
      <c r="OSU95" s="252"/>
      <c r="OSV95" s="253"/>
      <c r="OSW95" s="253"/>
      <c r="OSX95" s="255"/>
      <c r="OSY95" s="255"/>
      <c r="OSZ95" s="256"/>
      <c r="OTC95" s="251"/>
      <c r="OTD95" s="251"/>
      <c r="OTE95" s="251"/>
      <c r="OTF95" s="251"/>
      <c r="OTG95" s="251"/>
      <c r="OTH95" s="251"/>
      <c r="OTI95" s="252"/>
      <c r="OTJ95" s="253"/>
      <c r="OTO95" s="254"/>
      <c r="OTR95" s="252"/>
      <c r="OTS95" s="252"/>
      <c r="OTT95" s="252"/>
      <c r="OTU95" s="252"/>
      <c r="OTV95" s="253"/>
      <c r="OTW95" s="253"/>
      <c r="OTX95" s="255"/>
      <c r="OTY95" s="255"/>
      <c r="OTZ95" s="256"/>
      <c r="OUC95" s="251"/>
      <c r="OUD95" s="251"/>
      <c r="OUE95" s="251"/>
      <c r="OUF95" s="251"/>
      <c r="OUG95" s="251"/>
      <c r="OUH95" s="251"/>
      <c r="OUI95" s="252"/>
      <c r="OUJ95" s="253"/>
      <c r="OUO95" s="254"/>
      <c r="OUR95" s="252"/>
      <c r="OUS95" s="252"/>
      <c r="OUT95" s="252"/>
      <c r="OUU95" s="252"/>
      <c r="OUV95" s="253"/>
      <c r="OUW95" s="253"/>
      <c r="OUX95" s="255"/>
      <c r="OUY95" s="255"/>
      <c r="OUZ95" s="256"/>
      <c r="OVC95" s="251"/>
      <c r="OVD95" s="251"/>
      <c r="OVE95" s="251"/>
      <c r="OVF95" s="251"/>
      <c r="OVG95" s="251"/>
      <c r="OVH95" s="251"/>
      <c r="OVI95" s="252"/>
      <c r="OVJ95" s="253"/>
      <c r="OVO95" s="254"/>
      <c r="OVR95" s="252"/>
      <c r="OVS95" s="252"/>
      <c r="OVT95" s="252"/>
      <c r="OVU95" s="252"/>
      <c r="OVV95" s="253"/>
      <c r="OVW95" s="253"/>
      <c r="OVX95" s="255"/>
      <c r="OVY95" s="255"/>
      <c r="OVZ95" s="256"/>
      <c r="OWC95" s="251"/>
      <c r="OWD95" s="251"/>
      <c r="OWE95" s="251"/>
      <c r="OWF95" s="251"/>
      <c r="OWG95" s="251"/>
      <c r="OWH95" s="251"/>
      <c r="OWI95" s="252"/>
      <c r="OWJ95" s="253"/>
      <c r="OWO95" s="254"/>
      <c r="OWR95" s="252"/>
      <c r="OWS95" s="252"/>
      <c r="OWT95" s="252"/>
      <c r="OWU95" s="252"/>
      <c r="OWV95" s="253"/>
      <c r="OWW95" s="253"/>
      <c r="OWX95" s="255"/>
      <c r="OWY95" s="255"/>
      <c r="OWZ95" s="256"/>
      <c r="OXC95" s="251"/>
      <c r="OXD95" s="251"/>
      <c r="OXE95" s="251"/>
      <c r="OXF95" s="251"/>
      <c r="OXG95" s="251"/>
      <c r="OXH95" s="251"/>
      <c r="OXI95" s="252"/>
      <c r="OXJ95" s="253"/>
      <c r="OXO95" s="254"/>
      <c r="OXR95" s="252"/>
      <c r="OXS95" s="252"/>
      <c r="OXT95" s="252"/>
      <c r="OXU95" s="252"/>
      <c r="OXV95" s="253"/>
      <c r="OXW95" s="253"/>
      <c r="OXX95" s="255"/>
      <c r="OXY95" s="255"/>
      <c r="OXZ95" s="256"/>
      <c r="OYC95" s="251"/>
      <c r="OYD95" s="251"/>
      <c r="OYE95" s="251"/>
      <c r="OYF95" s="251"/>
      <c r="OYG95" s="251"/>
      <c r="OYH95" s="251"/>
      <c r="OYI95" s="252"/>
      <c r="OYJ95" s="253"/>
      <c r="OYO95" s="254"/>
      <c r="OYR95" s="252"/>
      <c r="OYS95" s="252"/>
      <c r="OYT95" s="252"/>
      <c r="OYU95" s="252"/>
      <c r="OYV95" s="253"/>
      <c r="OYW95" s="253"/>
      <c r="OYX95" s="255"/>
      <c r="OYY95" s="255"/>
      <c r="OYZ95" s="256"/>
      <c r="OZC95" s="251"/>
      <c r="OZD95" s="251"/>
      <c r="OZE95" s="251"/>
      <c r="OZF95" s="251"/>
      <c r="OZG95" s="251"/>
      <c r="OZH95" s="251"/>
      <c r="OZI95" s="252"/>
      <c r="OZJ95" s="253"/>
      <c r="OZO95" s="254"/>
      <c r="OZR95" s="252"/>
      <c r="OZS95" s="252"/>
      <c r="OZT95" s="252"/>
      <c r="OZU95" s="252"/>
      <c r="OZV95" s="253"/>
      <c r="OZW95" s="253"/>
      <c r="OZX95" s="255"/>
      <c r="OZY95" s="255"/>
      <c r="OZZ95" s="256"/>
      <c r="PAC95" s="251"/>
      <c r="PAD95" s="251"/>
      <c r="PAE95" s="251"/>
      <c r="PAF95" s="251"/>
      <c r="PAG95" s="251"/>
      <c r="PAH95" s="251"/>
      <c r="PAI95" s="252"/>
      <c r="PAJ95" s="253"/>
      <c r="PAO95" s="254"/>
      <c r="PAR95" s="252"/>
      <c r="PAS95" s="252"/>
      <c r="PAT95" s="252"/>
      <c r="PAU95" s="252"/>
      <c r="PAV95" s="253"/>
      <c r="PAW95" s="253"/>
      <c r="PAX95" s="255"/>
      <c r="PAY95" s="255"/>
      <c r="PAZ95" s="256"/>
      <c r="PBC95" s="251"/>
      <c r="PBD95" s="251"/>
      <c r="PBE95" s="251"/>
      <c r="PBF95" s="251"/>
      <c r="PBG95" s="251"/>
      <c r="PBH95" s="251"/>
      <c r="PBI95" s="252"/>
      <c r="PBJ95" s="253"/>
      <c r="PBO95" s="254"/>
      <c r="PBR95" s="252"/>
      <c r="PBS95" s="252"/>
      <c r="PBT95" s="252"/>
      <c r="PBU95" s="252"/>
      <c r="PBV95" s="253"/>
      <c r="PBW95" s="253"/>
      <c r="PBX95" s="255"/>
      <c r="PBY95" s="255"/>
      <c r="PBZ95" s="256"/>
      <c r="PCC95" s="251"/>
      <c r="PCD95" s="251"/>
      <c r="PCE95" s="251"/>
      <c r="PCF95" s="251"/>
      <c r="PCG95" s="251"/>
      <c r="PCH95" s="251"/>
      <c r="PCI95" s="252"/>
      <c r="PCJ95" s="253"/>
      <c r="PCO95" s="254"/>
      <c r="PCR95" s="252"/>
      <c r="PCS95" s="252"/>
      <c r="PCT95" s="252"/>
      <c r="PCU95" s="252"/>
      <c r="PCV95" s="253"/>
      <c r="PCW95" s="253"/>
      <c r="PCX95" s="255"/>
      <c r="PCY95" s="255"/>
      <c r="PCZ95" s="256"/>
      <c r="PDC95" s="251"/>
      <c r="PDD95" s="251"/>
      <c r="PDE95" s="251"/>
      <c r="PDF95" s="251"/>
      <c r="PDG95" s="251"/>
      <c r="PDH95" s="251"/>
      <c r="PDI95" s="252"/>
      <c r="PDJ95" s="253"/>
      <c r="PDO95" s="254"/>
      <c r="PDR95" s="252"/>
      <c r="PDS95" s="252"/>
      <c r="PDT95" s="252"/>
      <c r="PDU95" s="252"/>
      <c r="PDV95" s="253"/>
      <c r="PDW95" s="253"/>
      <c r="PDX95" s="255"/>
      <c r="PDY95" s="255"/>
      <c r="PDZ95" s="256"/>
      <c r="PEC95" s="251"/>
      <c r="PED95" s="251"/>
      <c r="PEE95" s="251"/>
      <c r="PEF95" s="251"/>
      <c r="PEG95" s="251"/>
      <c r="PEH95" s="251"/>
      <c r="PEI95" s="252"/>
      <c r="PEJ95" s="253"/>
      <c r="PEO95" s="254"/>
      <c r="PER95" s="252"/>
      <c r="PES95" s="252"/>
      <c r="PET95" s="252"/>
      <c r="PEU95" s="252"/>
      <c r="PEV95" s="253"/>
      <c r="PEW95" s="253"/>
      <c r="PEX95" s="255"/>
      <c r="PEY95" s="255"/>
      <c r="PEZ95" s="256"/>
      <c r="PFC95" s="251"/>
      <c r="PFD95" s="251"/>
      <c r="PFE95" s="251"/>
      <c r="PFF95" s="251"/>
      <c r="PFG95" s="251"/>
      <c r="PFH95" s="251"/>
      <c r="PFI95" s="252"/>
      <c r="PFJ95" s="253"/>
      <c r="PFO95" s="254"/>
      <c r="PFR95" s="252"/>
      <c r="PFS95" s="252"/>
      <c r="PFT95" s="252"/>
      <c r="PFU95" s="252"/>
      <c r="PFV95" s="253"/>
      <c r="PFW95" s="253"/>
      <c r="PFX95" s="255"/>
      <c r="PFY95" s="255"/>
      <c r="PFZ95" s="256"/>
      <c r="PGC95" s="251"/>
      <c r="PGD95" s="251"/>
      <c r="PGE95" s="251"/>
      <c r="PGF95" s="251"/>
      <c r="PGG95" s="251"/>
      <c r="PGH95" s="251"/>
      <c r="PGI95" s="252"/>
      <c r="PGJ95" s="253"/>
      <c r="PGO95" s="254"/>
      <c r="PGR95" s="252"/>
      <c r="PGS95" s="252"/>
      <c r="PGT95" s="252"/>
      <c r="PGU95" s="252"/>
      <c r="PGV95" s="253"/>
      <c r="PGW95" s="253"/>
      <c r="PGX95" s="255"/>
      <c r="PGY95" s="255"/>
      <c r="PGZ95" s="256"/>
      <c r="PHC95" s="251"/>
      <c r="PHD95" s="251"/>
      <c r="PHE95" s="251"/>
      <c r="PHF95" s="251"/>
      <c r="PHG95" s="251"/>
      <c r="PHH95" s="251"/>
      <c r="PHI95" s="252"/>
      <c r="PHJ95" s="253"/>
      <c r="PHO95" s="254"/>
      <c r="PHR95" s="252"/>
      <c r="PHS95" s="252"/>
      <c r="PHT95" s="252"/>
      <c r="PHU95" s="252"/>
      <c r="PHV95" s="253"/>
      <c r="PHW95" s="253"/>
      <c r="PHX95" s="255"/>
      <c r="PHY95" s="255"/>
      <c r="PHZ95" s="256"/>
      <c r="PIC95" s="251"/>
      <c r="PID95" s="251"/>
      <c r="PIE95" s="251"/>
      <c r="PIF95" s="251"/>
      <c r="PIG95" s="251"/>
      <c r="PIH95" s="251"/>
      <c r="PII95" s="252"/>
      <c r="PIJ95" s="253"/>
      <c r="PIO95" s="254"/>
      <c r="PIR95" s="252"/>
      <c r="PIS95" s="252"/>
      <c r="PIT95" s="252"/>
      <c r="PIU95" s="252"/>
      <c r="PIV95" s="253"/>
      <c r="PIW95" s="253"/>
      <c r="PIX95" s="255"/>
      <c r="PIY95" s="255"/>
      <c r="PIZ95" s="256"/>
      <c r="PJC95" s="251"/>
      <c r="PJD95" s="251"/>
      <c r="PJE95" s="251"/>
      <c r="PJF95" s="251"/>
      <c r="PJG95" s="251"/>
      <c r="PJH95" s="251"/>
      <c r="PJI95" s="252"/>
      <c r="PJJ95" s="253"/>
      <c r="PJO95" s="254"/>
      <c r="PJR95" s="252"/>
      <c r="PJS95" s="252"/>
      <c r="PJT95" s="252"/>
      <c r="PJU95" s="252"/>
      <c r="PJV95" s="253"/>
      <c r="PJW95" s="253"/>
      <c r="PJX95" s="255"/>
      <c r="PJY95" s="255"/>
      <c r="PJZ95" s="256"/>
      <c r="PKC95" s="251"/>
      <c r="PKD95" s="251"/>
      <c r="PKE95" s="251"/>
      <c r="PKF95" s="251"/>
      <c r="PKG95" s="251"/>
      <c r="PKH95" s="251"/>
      <c r="PKI95" s="252"/>
      <c r="PKJ95" s="253"/>
      <c r="PKO95" s="254"/>
      <c r="PKR95" s="252"/>
      <c r="PKS95" s="252"/>
      <c r="PKT95" s="252"/>
      <c r="PKU95" s="252"/>
      <c r="PKV95" s="253"/>
      <c r="PKW95" s="253"/>
      <c r="PKX95" s="255"/>
      <c r="PKY95" s="255"/>
      <c r="PKZ95" s="256"/>
      <c r="PLC95" s="251"/>
      <c r="PLD95" s="251"/>
      <c r="PLE95" s="251"/>
      <c r="PLF95" s="251"/>
      <c r="PLG95" s="251"/>
      <c r="PLH95" s="251"/>
      <c r="PLI95" s="252"/>
      <c r="PLJ95" s="253"/>
      <c r="PLO95" s="254"/>
      <c r="PLR95" s="252"/>
      <c r="PLS95" s="252"/>
      <c r="PLT95" s="252"/>
      <c r="PLU95" s="252"/>
      <c r="PLV95" s="253"/>
      <c r="PLW95" s="253"/>
      <c r="PLX95" s="255"/>
      <c r="PLY95" s="255"/>
      <c r="PLZ95" s="256"/>
      <c r="PMC95" s="251"/>
      <c r="PMD95" s="251"/>
      <c r="PME95" s="251"/>
      <c r="PMF95" s="251"/>
      <c r="PMG95" s="251"/>
      <c r="PMH95" s="251"/>
      <c r="PMI95" s="252"/>
      <c r="PMJ95" s="253"/>
      <c r="PMO95" s="254"/>
      <c r="PMR95" s="252"/>
      <c r="PMS95" s="252"/>
      <c r="PMT95" s="252"/>
      <c r="PMU95" s="252"/>
      <c r="PMV95" s="253"/>
      <c r="PMW95" s="253"/>
      <c r="PMX95" s="255"/>
      <c r="PMY95" s="255"/>
      <c r="PMZ95" s="256"/>
      <c r="PNC95" s="251"/>
      <c r="PND95" s="251"/>
      <c r="PNE95" s="251"/>
      <c r="PNF95" s="251"/>
      <c r="PNG95" s="251"/>
      <c r="PNH95" s="251"/>
      <c r="PNI95" s="252"/>
      <c r="PNJ95" s="253"/>
      <c r="PNO95" s="254"/>
      <c r="PNR95" s="252"/>
      <c r="PNS95" s="252"/>
      <c r="PNT95" s="252"/>
      <c r="PNU95" s="252"/>
      <c r="PNV95" s="253"/>
      <c r="PNW95" s="253"/>
      <c r="PNX95" s="255"/>
      <c r="PNY95" s="255"/>
      <c r="PNZ95" s="256"/>
      <c r="POC95" s="251"/>
      <c r="POD95" s="251"/>
      <c r="POE95" s="251"/>
      <c r="POF95" s="251"/>
      <c r="POG95" s="251"/>
      <c r="POH95" s="251"/>
      <c r="POI95" s="252"/>
      <c r="POJ95" s="253"/>
      <c r="POO95" s="254"/>
      <c r="POR95" s="252"/>
      <c r="POS95" s="252"/>
      <c r="POT95" s="252"/>
      <c r="POU95" s="252"/>
      <c r="POV95" s="253"/>
      <c r="POW95" s="253"/>
      <c r="POX95" s="255"/>
      <c r="POY95" s="255"/>
      <c r="POZ95" s="256"/>
      <c r="PPC95" s="251"/>
      <c r="PPD95" s="251"/>
      <c r="PPE95" s="251"/>
      <c r="PPF95" s="251"/>
      <c r="PPG95" s="251"/>
      <c r="PPH95" s="251"/>
      <c r="PPI95" s="252"/>
      <c r="PPJ95" s="253"/>
      <c r="PPO95" s="254"/>
      <c r="PPR95" s="252"/>
      <c r="PPS95" s="252"/>
      <c r="PPT95" s="252"/>
      <c r="PPU95" s="252"/>
      <c r="PPV95" s="253"/>
      <c r="PPW95" s="253"/>
      <c r="PPX95" s="255"/>
      <c r="PPY95" s="255"/>
      <c r="PPZ95" s="256"/>
      <c r="PQC95" s="251"/>
      <c r="PQD95" s="251"/>
      <c r="PQE95" s="251"/>
      <c r="PQF95" s="251"/>
      <c r="PQG95" s="251"/>
      <c r="PQH95" s="251"/>
      <c r="PQI95" s="252"/>
      <c r="PQJ95" s="253"/>
      <c r="PQO95" s="254"/>
      <c r="PQR95" s="252"/>
      <c r="PQS95" s="252"/>
      <c r="PQT95" s="252"/>
      <c r="PQU95" s="252"/>
      <c r="PQV95" s="253"/>
      <c r="PQW95" s="253"/>
      <c r="PQX95" s="255"/>
      <c r="PQY95" s="255"/>
      <c r="PQZ95" s="256"/>
      <c r="PRC95" s="251"/>
      <c r="PRD95" s="251"/>
      <c r="PRE95" s="251"/>
      <c r="PRF95" s="251"/>
      <c r="PRG95" s="251"/>
      <c r="PRH95" s="251"/>
      <c r="PRI95" s="252"/>
      <c r="PRJ95" s="253"/>
      <c r="PRO95" s="254"/>
      <c r="PRR95" s="252"/>
      <c r="PRS95" s="252"/>
      <c r="PRT95" s="252"/>
      <c r="PRU95" s="252"/>
      <c r="PRV95" s="253"/>
      <c r="PRW95" s="253"/>
      <c r="PRX95" s="255"/>
      <c r="PRY95" s="255"/>
      <c r="PRZ95" s="256"/>
      <c r="PSC95" s="251"/>
      <c r="PSD95" s="251"/>
      <c r="PSE95" s="251"/>
      <c r="PSF95" s="251"/>
      <c r="PSG95" s="251"/>
      <c r="PSH95" s="251"/>
      <c r="PSI95" s="252"/>
      <c r="PSJ95" s="253"/>
      <c r="PSO95" s="254"/>
      <c r="PSR95" s="252"/>
      <c r="PSS95" s="252"/>
      <c r="PST95" s="252"/>
      <c r="PSU95" s="252"/>
      <c r="PSV95" s="253"/>
      <c r="PSW95" s="253"/>
      <c r="PSX95" s="255"/>
      <c r="PSY95" s="255"/>
      <c r="PSZ95" s="256"/>
      <c r="PTC95" s="251"/>
      <c r="PTD95" s="251"/>
      <c r="PTE95" s="251"/>
      <c r="PTF95" s="251"/>
      <c r="PTG95" s="251"/>
      <c r="PTH95" s="251"/>
      <c r="PTI95" s="252"/>
      <c r="PTJ95" s="253"/>
      <c r="PTO95" s="254"/>
      <c r="PTR95" s="252"/>
      <c r="PTS95" s="252"/>
      <c r="PTT95" s="252"/>
      <c r="PTU95" s="252"/>
      <c r="PTV95" s="253"/>
      <c r="PTW95" s="253"/>
      <c r="PTX95" s="255"/>
      <c r="PTY95" s="255"/>
      <c r="PTZ95" s="256"/>
      <c r="PUC95" s="251"/>
      <c r="PUD95" s="251"/>
      <c r="PUE95" s="251"/>
      <c r="PUF95" s="251"/>
      <c r="PUG95" s="251"/>
      <c r="PUH95" s="251"/>
      <c r="PUI95" s="252"/>
      <c r="PUJ95" s="253"/>
      <c r="PUO95" s="254"/>
      <c r="PUR95" s="252"/>
      <c r="PUS95" s="252"/>
      <c r="PUT95" s="252"/>
      <c r="PUU95" s="252"/>
      <c r="PUV95" s="253"/>
      <c r="PUW95" s="253"/>
      <c r="PUX95" s="255"/>
      <c r="PUY95" s="255"/>
      <c r="PUZ95" s="256"/>
      <c r="PVC95" s="251"/>
      <c r="PVD95" s="251"/>
      <c r="PVE95" s="251"/>
      <c r="PVF95" s="251"/>
      <c r="PVG95" s="251"/>
      <c r="PVH95" s="251"/>
      <c r="PVI95" s="252"/>
      <c r="PVJ95" s="253"/>
      <c r="PVO95" s="254"/>
      <c r="PVR95" s="252"/>
      <c r="PVS95" s="252"/>
      <c r="PVT95" s="252"/>
      <c r="PVU95" s="252"/>
      <c r="PVV95" s="253"/>
      <c r="PVW95" s="253"/>
      <c r="PVX95" s="255"/>
      <c r="PVY95" s="255"/>
      <c r="PVZ95" s="256"/>
      <c r="PWC95" s="251"/>
      <c r="PWD95" s="251"/>
      <c r="PWE95" s="251"/>
      <c r="PWF95" s="251"/>
      <c r="PWG95" s="251"/>
      <c r="PWH95" s="251"/>
      <c r="PWI95" s="252"/>
      <c r="PWJ95" s="253"/>
      <c r="PWO95" s="254"/>
      <c r="PWR95" s="252"/>
      <c r="PWS95" s="252"/>
      <c r="PWT95" s="252"/>
      <c r="PWU95" s="252"/>
      <c r="PWV95" s="253"/>
      <c r="PWW95" s="253"/>
      <c r="PWX95" s="255"/>
      <c r="PWY95" s="255"/>
      <c r="PWZ95" s="256"/>
      <c r="PXC95" s="251"/>
      <c r="PXD95" s="251"/>
      <c r="PXE95" s="251"/>
      <c r="PXF95" s="251"/>
      <c r="PXG95" s="251"/>
      <c r="PXH95" s="251"/>
      <c r="PXI95" s="252"/>
      <c r="PXJ95" s="253"/>
      <c r="PXO95" s="254"/>
      <c r="PXR95" s="252"/>
      <c r="PXS95" s="252"/>
      <c r="PXT95" s="252"/>
      <c r="PXU95" s="252"/>
      <c r="PXV95" s="253"/>
      <c r="PXW95" s="253"/>
      <c r="PXX95" s="255"/>
      <c r="PXY95" s="255"/>
      <c r="PXZ95" s="256"/>
      <c r="PYC95" s="251"/>
      <c r="PYD95" s="251"/>
      <c r="PYE95" s="251"/>
      <c r="PYF95" s="251"/>
      <c r="PYG95" s="251"/>
      <c r="PYH95" s="251"/>
      <c r="PYI95" s="252"/>
      <c r="PYJ95" s="253"/>
      <c r="PYO95" s="254"/>
      <c r="PYR95" s="252"/>
      <c r="PYS95" s="252"/>
      <c r="PYT95" s="252"/>
      <c r="PYU95" s="252"/>
      <c r="PYV95" s="253"/>
      <c r="PYW95" s="253"/>
      <c r="PYX95" s="255"/>
      <c r="PYY95" s="255"/>
      <c r="PYZ95" s="256"/>
      <c r="PZC95" s="251"/>
      <c r="PZD95" s="251"/>
      <c r="PZE95" s="251"/>
      <c r="PZF95" s="251"/>
      <c r="PZG95" s="251"/>
      <c r="PZH95" s="251"/>
      <c r="PZI95" s="252"/>
      <c r="PZJ95" s="253"/>
      <c r="PZO95" s="254"/>
      <c r="PZR95" s="252"/>
      <c r="PZS95" s="252"/>
      <c r="PZT95" s="252"/>
      <c r="PZU95" s="252"/>
      <c r="PZV95" s="253"/>
      <c r="PZW95" s="253"/>
      <c r="PZX95" s="255"/>
      <c r="PZY95" s="255"/>
      <c r="PZZ95" s="256"/>
      <c r="QAC95" s="251"/>
      <c r="QAD95" s="251"/>
      <c r="QAE95" s="251"/>
      <c r="QAF95" s="251"/>
      <c r="QAG95" s="251"/>
      <c r="QAH95" s="251"/>
      <c r="QAI95" s="252"/>
      <c r="QAJ95" s="253"/>
      <c r="QAO95" s="254"/>
      <c r="QAR95" s="252"/>
      <c r="QAS95" s="252"/>
      <c r="QAT95" s="252"/>
      <c r="QAU95" s="252"/>
      <c r="QAV95" s="253"/>
      <c r="QAW95" s="253"/>
      <c r="QAX95" s="255"/>
      <c r="QAY95" s="255"/>
      <c r="QAZ95" s="256"/>
      <c r="QBC95" s="251"/>
      <c r="QBD95" s="251"/>
      <c r="QBE95" s="251"/>
      <c r="QBF95" s="251"/>
      <c r="QBG95" s="251"/>
      <c r="QBH95" s="251"/>
      <c r="QBI95" s="252"/>
      <c r="QBJ95" s="253"/>
      <c r="QBO95" s="254"/>
      <c r="QBR95" s="252"/>
      <c r="QBS95" s="252"/>
      <c r="QBT95" s="252"/>
      <c r="QBU95" s="252"/>
      <c r="QBV95" s="253"/>
      <c r="QBW95" s="253"/>
      <c r="QBX95" s="255"/>
      <c r="QBY95" s="255"/>
      <c r="QBZ95" s="256"/>
      <c r="QCC95" s="251"/>
      <c r="QCD95" s="251"/>
      <c r="QCE95" s="251"/>
      <c r="QCF95" s="251"/>
      <c r="QCG95" s="251"/>
      <c r="QCH95" s="251"/>
      <c r="QCI95" s="252"/>
      <c r="QCJ95" s="253"/>
      <c r="QCO95" s="254"/>
      <c r="QCR95" s="252"/>
      <c r="QCS95" s="252"/>
      <c r="QCT95" s="252"/>
      <c r="QCU95" s="252"/>
      <c r="QCV95" s="253"/>
      <c r="QCW95" s="253"/>
      <c r="QCX95" s="255"/>
      <c r="QCY95" s="255"/>
      <c r="QCZ95" s="256"/>
      <c r="QDC95" s="251"/>
      <c r="QDD95" s="251"/>
      <c r="QDE95" s="251"/>
      <c r="QDF95" s="251"/>
      <c r="QDG95" s="251"/>
      <c r="QDH95" s="251"/>
      <c r="QDI95" s="252"/>
      <c r="QDJ95" s="253"/>
      <c r="QDO95" s="254"/>
      <c r="QDR95" s="252"/>
      <c r="QDS95" s="252"/>
      <c r="QDT95" s="252"/>
      <c r="QDU95" s="252"/>
      <c r="QDV95" s="253"/>
      <c r="QDW95" s="253"/>
      <c r="QDX95" s="255"/>
      <c r="QDY95" s="255"/>
      <c r="QDZ95" s="256"/>
      <c r="QEC95" s="251"/>
      <c r="QED95" s="251"/>
      <c r="QEE95" s="251"/>
      <c r="QEF95" s="251"/>
      <c r="QEG95" s="251"/>
      <c r="QEH95" s="251"/>
      <c r="QEI95" s="252"/>
      <c r="QEJ95" s="253"/>
      <c r="QEO95" s="254"/>
      <c r="QER95" s="252"/>
      <c r="QES95" s="252"/>
      <c r="QET95" s="252"/>
      <c r="QEU95" s="252"/>
      <c r="QEV95" s="253"/>
      <c r="QEW95" s="253"/>
      <c r="QEX95" s="255"/>
      <c r="QEY95" s="255"/>
      <c r="QEZ95" s="256"/>
      <c r="QFC95" s="251"/>
      <c r="QFD95" s="251"/>
      <c r="QFE95" s="251"/>
      <c r="QFF95" s="251"/>
      <c r="QFG95" s="251"/>
      <c r="QFH95" s="251"/>
      <c r="QFI95" s="252"/>
      <c r="QFJ95" s="253"/>
      <c r="QFO95" s="254"/>
      <c r="QFR95" s="252"/>
      <c r="QFS95" s="252"/>
      <c r="QFT95" s="252"/>
      <c r="QFU95" s="252"/>
      <c r="QFV95" s="253"/>
      <c r="QFW95" s="253"/>
      <c r="QFX95" s="255"/>
      <c r="QFY95" s="255"/>
      <c r="QFZ95" s="256"/>
      <c r="QGC95" s="251"/>
      <c r="QGD95" s="251"/>
      <c r="QGE95" s="251"/>
      <c r="QGF95" s="251"/>
      <c r="QGG95" s="251"/>
      <c r="QGH95" s="251"/>
      <c r="QGI95" s="252"/>
      <c r="QGJ95" s="253"/>
      <c r="QGO95" s="254"/>
      <c r="QGR95" s="252"/>
      <c r="QGS95" s="252"/>
      <c r="QGT95" s="252"/>
      <c r="QGU95" s="252"/>
      <c r="QGV95" s="253"/>
      <c r="QGW95" s="253"/>
      <c r="QGX95" s="255"/>
      <c r="QGY95" s="255"/>
      <c r="QGZ95" s="256"/>
      <c r="QHC95" s="251"/>
      <c r="QHD95" s="251"/>
      <c r="QHE95" s="251"/>
      <c r="QHF95" s="251"/>
      <c r="QHG95" s="251"/>
      <c r="QHH95" s="251"/>
      <c r="QHI95" s="252"/>
      <c r="QHJ95" s="253"/>
      <c r="QHO95" s="254"/>
      <c r="QHR95" s="252"/>
      <c r="QHS95" s="252"/>
      <c r="QHT95" s="252"/>
      <c r="QHU95" s="252"/>
      <c r="QHV95" s="253"/>
      <c r="QHW95" s="253"/>
      <c r="QHX95" s="255"/>
      <c r="QHY95" s="255"/>
      <c r="QHZ95" s="256"/>
      <c r="QIC95" s="251"/>
      <c r="QID95" s="251"/>
      <c r="QIE95" s="251"/>
      <c r="QIF95" s="251"/>
      <c r="QIG95" s="251"/>
      <c r="QIH95" s="251"/>
      <c r="QII95" s="252"/>
      <c r="QIJ95" s="253"/>
      <c r="QIO95" s="254"/>
      <c r="QIR95" s="252"/>
      <c r="QIS95" s="252"/>
      <c r="QIT95" s="252"/>
      <c r="QIU95" s="252"/>
      <c r="QIV95" s="253"/>
      <c r="QIW95" s="253"/>
      <c r="QIX95" s="255"/>
      <c r="QIY95" s="255"/>
      <c r="QIZ95" s="256"/>
      <c r="QJC95" s="251"/>
      <c r="QJD95" s="251"/>
      <c r="QJE95" s="251"/>
      <c r="QJF95" s="251"/>
      <c r="QJG95" s="251"/>
      <c r="QJH95" s="251"/>
      <c r="QJI95" s="252"/>
      <c r="QJJ95" s="253"/>
      <c r="QJO95" s="254"/>
      <c r="QJR95" s="252"/>
      <c r="QJS95" s="252"/>
      <c r="QJT95" s="252"/>
      <c r="QJU95" s="252"/>
      <c r="QJV95" s="253"/>
      <c r="QJW95" s="253"/>
      <c r="QJX95" s="255"/>
      <c r="QJY95" s="255"/>
      <c r="QJZ95" s="256"/>
      <c r="QKC95" s="251"/>
      <c r="QKD95" s="251"/>
      <c r="QKE95" s="251"/>
      <c r="QKF95" s="251"/>
      <c r="QKG95" s="251"/>
      <c r="QKH95" s="251"/>
      <c r="QKI95" s="252"/>
      <c r="QKJ95" s="253"/>
      <c r="QKO95" s="254"/>
      <c r="QKR95" s="252"/>
      <c r="QKS95" s="252"/>
      <c r="QKT95" s="252"/>
      <c r="QKU95" s="252"/>
      <c r="QKV95" s="253"/>
      <c r="QKW95" s="253"/>
      <c r="QKX95" s="255"/>
      <c r="QKY95" s="255"/>
      <c r="QKZ95" s="256"/>
      <c r="QLC95" s="251"/>
      <c r="QLD95" s="251"/>
      <c r="QLE95" s="251"/>
      <c r="QLF95" s="251"/>
      <c r="QLG95" s="251"/>
      <c r="QLH95" s="251"/>
      <c r="QLI95" s="252"/>
      <c r="QLJ95" s="253"/>
      <c r="QLO95" s="254"/>
      <c r="QLR95" s="252"/>
      <c r="QLS95" s="252"/>
      <c r="QLT95" s="252"/>
      <c r="QLU95" s="252"/>
      <c r="QLV95" s="253"/>
      <c r="QLW95" s="253"/>
      <c r="QLX95" s="255"/>
      <c r="QLY95" s="255"/>
      <c r="QLZ95" s="256"/>
      <c r="QMC95" s="251"/>
      <c r="QMD95" s="251"/>
      <c r="QME95" s="251"/>
      <c r="QMF95" s="251"/>
      <c r="QMG95" s="251"/>
      <c r="QMH95" s="251"/>
      <c r="QMI95" s="252"/>
      <c r="QMJ95" s="253"/>
      <c r="QMO95" s="254"/>
      <c r="QMR95" s="252"/>
      <c r="QMS95" s="252"/>
      <c r="QMT95" s="252"/>
      <c r="QMU95" s="252"/>
      <c r="QMV95" s="253"/>
      <c r="QMW95" s="253"/>
      <c r="QMX95" s="255"/>
      <c r="QMY95" s="255"/>
      <c r="QMZ95" s="256"/>
      <c r="QNC95" s="251"/>
      <c r="QND95" s="251"/>
      <c r="QNE95" s="251"/>
      <c r="QNF95" s="251"/>
      <c r="QNG95" s="251"/>
      <c r="QNH95" s="251"/>
      <c r="QNI95" s="252"/>
      <c r="QNJ95" s="253"/>
      <c r="QNO95" s="254"/>
      <c r="QNR95" s="252"/>
      <c r="QNS95" s="252"/>
      <c r="QNT95" s="252"/>
      <c r="QNU95" s="252"/>
      <c r="QNV95" s="253"/>
      <c r="QNW95" s="253"/>
      <c r="QNX95" s="255"/>
      <c r="QNY95" s="255"/>
      <c r="QNZ95" s="256"/>
      <c r="QOC95" s="251"/>
      <c r="QOD95" s="251"/>
      <c r="QOE95" s="251"/>
      <c r="QOF95" s="251"/>
      <c r="QOG95" s="251"/>
      <c r="QOH95" s="251"/>
      <c r="QOI95" s="252"/>
      <c r="QOJ95" s="253"/>
      <c r="QOO95" s="254"/>
      <c r="QOR95" s="252"/>
      <c r="QOS95" s="252"/>
      <c r="QOT95" s="252"/>
      <c r="QOU95" s="252"/>
      <c r="QOV95" s="253"/>
      <c r="QOW95" s="253"/>
      <c r="QOX95" s="255"/>
      <c r="QOY95" s="255"/>
      <c r="QOZ95" s="256"/>
      <c r="QPC95" s="251"/>
      <c r="QPD95" s="251"/>
      <c r="QPE95" s="251"/>
      <c r="QPF95" s="251"/>
      <c r="QPG95" s="251"/>
      <c r="QPH95" s="251"/>
      <c r="QPI95" s="252"/>
      <c r="QPJ95" s="253"/>
      <c r="QPO95" s="254"/>
      <c r="QPR95" s="252"/>
      <c r="QPS95" s="252"/>
      <c r="QPT95" s="252"/>
      <c r="QPU95" s="252"/>
      <c r="QPV95" s="253"/>
      <c r="QPW95" s="253"/>
      <c r="QPX95" s="255"/>
      <c r="QPY95" s="255"/>
      <c r="QPZ95" s="256"/>
      <c r="QQC95" s="251"/>
      <c r="QQD95" s="251"/>
      <c r="QQE95" s="251"/>
      <c r="QQF95" s="251"/>
      <c r="QQG95" s="251"/>
      <c r="QQH95" s="251"/>
      <c r="QQI95" s="252"/>
      <c r="QQJ95" s="253"/>
      <c r="QQO95" s="254"/>
      <c r="QQR95" s="252"/>
      <c r="QQS95" s="252"/>
      <c r="QQT95" s="252"/>
      <c r="QQU95" s="252"/>
      <c r="QQV95" s="253"/>
      <c r="QQW95" s="253"/>
      <c r="QQX95" s="255"/>
      <c r="QQY95" s="255"/>
      <c r="QQZ95" s="256"/>
      <c r="QRC95" s="251"/>
      <c r="QRD95" s="251"/>
      <c r="QRE95" s="251"/>
      <c r="QRF95" s="251"/>
      <c r="QRG95" s="251"/>
      <c r="QRH95" s="251"/>
      <c r="QRI95" s="252"/>
      <c r="QRJ95" s="253"/>
      <c r="QRO95" s="254"/>
      <c r="QRR95" s="252"/>
      <c r="QRS95" s="252"/>
      <c r="QRT95" s="252"/>
      <c r="QRU95" s="252"/>
      <c r="QRV95" s="253"/>
      <c r="QRW95" s="253"/>
      <c r="QRX95" s="255"/>
      <c r="QRY95" s="255"/>
      <c r="QRZ95" s="256"/>
      <c r="QSC95" s="251"/>
      <c r="QSD95" s="251"/>
      <c r="QSE95" s="251"/>
      <c r="QSF95" s="251"/>
      <c r="QSG95" s="251"/>
      <c r="QSH95" s="251"/>
      <c r="QSI95" s="252"/>
      <c r="QSJ95" s="253"/>
      <c r="QSO95" s="254"/>
      <c r="QSR95" s="252"/>
      <c r="QSS95" s="252"/>
      <c r="QST95" s="252"/>
      <c r="QSU95" s="252"/>
      <c r="QSV95" s="253"/>
      <c r="QSW95" s="253"/>
      <c r="QSX95" s="255"/>
      <c r="QSY95" s="255"/>
      <c r="QSZ95" s="256"/>
      <c r="QTC95" s="251"/>
      <c r="QTD95" s="251"/>
      <c r="QTE95" s="251"/>
      <c r="QTF95" s="251"/>
      <c r="QTG95" s="251"/>
      <c r="QTH95" s="251"/>
      <c r="QTI95" s="252"/>
      <c r="QTJ95" s="253"/>
      <c r="QTO95" s="254"/>
      <c r="QTR95" s="252"/>
      <c r="QTS95" s="252"/>
      <c r="QTT95" s="252"/>
      <c r="QTU95" s="252"/>
      <c r="QTV95" s="253"/>
      <c r="QTW95" s="253"/>
      <c r="QTX95" s="255"/>
      <c r="QTY95" s="255"/>
      <c r="QTZ95" s="256"/>
      <c r="QUC95" s="251"/>
      <c r="QUD95" s="251"/>
      <c r="QUE95" s="251"/>
      <c r="QUF95" s="251"/>
      <c r="QUG95" s="251"/>
      <c r="QUH95" s="251"/>
      <c r="QUI95" s="252"/>
      <c r="QUJ95" s="253"/>
      <c r="QUO95" s="254"/>
      <c r="QUR95" s="252"/>
      <c r="QUS95" s="252"/>
      <c r="QUT95" s="252"/>
      <c r="QUU95" s="252"/>
      <c r="QUV95" s="253"/>
      <c r="QUW95" s="253"/>
      <c r="QUX95" s="255"/>
      <c r="QUY95" s="255"/>
      <c r="QUZ95" s="256"/>
      <c r="QVC95" s="251"/>
      <c r="QVD95" s="251"/>
      <c r="QVE95" s="251"/>
      <c r="QVF95" s="251"/>
      <c r="QVG95" s="251"/>
      <c r="QVH95" s="251"/>
      <c r="QVI95" s="252"/>
      <c r="QVJ95" s="253"/>
      <c r="QVO95" s="254"/>
      <c r="QVR95" s="252"/>
      <c r="QVS95" s="252"/>
      <c r="QVT95" s="252"/>
      <c r="QVU95" s="252"/>
      <c r="QVV95" s="253"/>
      <c r="QVW95" s="253"/>
      <c r="QVX95" s="255"/>
      <c r="QVY95" s="255"/>
      <c r="QVZ95" s="256"/>
      <c r="QWC95" s="251"/>
      <c r="QWD95" s="251"/>
      <c r="QWE95" s="251"/>
      <c r="QWF95" s="251"/>
      <c r="QWG95" s="251"/>
      <c r="QWH95" s="251"/>
      <c r="QWI95" s="252"/>
      <c r="QWJ95" s="253"/>
      <c r="QWO95" s="254"/>
      <c r="QWR95" s="252"/>
      <c r="QWS95" s="252"/>
      <c r="QWT95" s="252"/>
      <c r="QWU95" s="252"/>
      <c r="QWV95" s="253"/>
      <c r="QWW95" s="253"/>
      <c r="QWX95" s="255"/>
      <c r="QWY95" s="255"/>
      <c r="QWZ95" s="256"/>
      <c r="QXC95" s="251"/>
      <c r="QXD95" s="251"/>
      <c r="QXE95" s="251"/>
      <c r="QXF95" s="251"/>
      <c r="QXG95" s="251"/>
      <c r="QXH95" s="251"/>
      <c r="QXI95" s="252"/>
      <c r="QXJ95" s="253"/>
      <c r="QXO95" s="254"/>
      <c r="QXR95" s="252"/>
      <c r="QXS95" s="252"/>
      <c r="QXT95" s="252"/>
      <c r="QXU95" s="252"/>
      <c r="QXV95" s="253"/>
      <c r="QXW95" s="253"/>
      <c r="QXX95" s="255"/>
      <c r="QXY95" s="255"/>
      <c r="QXZ95" s="256"/>
      <c r="QYC95" s="251"/>
      <c r="QYD95" s="251"/>
      <c r="QYE95" s="251"/>
      <c r="QYF95" s="251"/>
      <c r="QYG95" s="251"/>
      <c r="QYH95" s="251"/>
      <c r="QYI95" s="252"/>
      <c r="QYJ95" s="253"/>
      <c r="QYO95" s="254"/>
      <c r="QYR95" s="252"/>
      <c r="QYS95" s="252"/>
      <c r="QYT95" s="252"/>
      <c r="QYU95" s="252"/>
      <c r="QYV95" s="253"/>
      <c r="QYW95" s="253"/>
      <c r="QYX95" s="255"/>
      <c r="QYY95" s="255"/>
      <c r="QYZ95" s="256"/>
      <c r="QZC95" s="251"/>
      <c r="QZD95" s="251"/>
      <c r="QZE95" s="251"/>
      <c r="QZF95" s="251"/>
      <c r="QZG95" s="251"/>
      <c r="QZH95" s="251"/>
      <c r="QZI95" s="252"/>
      <c r="QZJ95" s="253"/>
      <c r="QZO95" s="254"/>
      <c r="QZR95" s="252"/>
      <c r="QZS95" s="252"/>
      <c r="QZT95" s="252"/>
      <c r="QZU95" s="252"/>
      <c r="QZV95" s="253"/>
      <c r="QZW95" s="253"/>
      <c r="QZX95" s="255"/>
      <c r="QZY95" s="255"/>
      <c r="QZZ95" s="256"/>
      <c r="RAC95" s="251"/>
      <c r="RAD95" s="251"/>
      <c r="RAE95" s="251"/>
      <c r="RAF95" s="251"/>
      <c r="RAG95" s="251"/>
      <c r="RAH95" s="251"/>
      <c r="RAI95" s="252"/>
      <c r="RAJ95" s="253"/>
      <c r="RAO95" s="254"/>
      <c r="RAR95" s="252"/>
      <c r="RAS95" s="252"/>
      <c r="RAT95" s="252"/>
      <c r="RAU95" s="252"/>
      <c r="RAV95" s="253"/>
      <c r="RAW95" s="253"/>
      <c r="RAX95" s="255"/>
      <c r="RAY95" s="255"/>
      <c r="RAZ95" s="256"/>
      <c r="RBC95" s="251"/>
      <c r="RBD95" s="251"/>
      <c r="RBE95" s="251"/>
      <c r="RBF95" s="251"/>
      <c r="RBG95" s="251"/>
      <c r="RBH95" s="251"/>
      <c r="RBI95" s="252"/>
      <c r="RBJ95" s="253"/>
      <c r="RBO95" s="254"/>
      <c r="RBR95" s="252"/>
      <c r="RBS95" s="252"/>
      <c r="RBT95" s="252"/>
      <c r="RBU95" s="252"/>
      <c r="RBV95" s="253"/>
      <c r="RBW95" s="253"/>
      <c r="RBX95" s="255"/>
      <c r="RBY95" s="255"/>
      <c r="RBZ95" s="256"/>
      <c r="RCC95" s="251"/>
      <c r="RCD95" s="251"/>
      <c r="RCE95" s="251"/>
      <c r="RCF95" s="251"/>
      <c r="RCG95" s="251"/>
      <c r="RCH95" s="251"/>
      <c r="RCI95" s="252"/>
      <c r="RCJ95" s="253"/>
      <c r="RCO95" s="254"/>
      <c r="RCR95" s="252"/>
      <c r="RCS95" s="252"/>
      <c r="RCT95" s="252"/>
      <c r="RCU95" s="252"/>
      <c r="RCV95" s="253"/>
      <c r="RCW95" s="253"/>
      <c r="RCX95" s="255"/>
      <c r="RCY95" s="255"/>
      <c r="RCZ95" s="256"/>
      <c r="RDC95" s="251"/>
      <c r="RDD95" s="251"/>
      <c r="RDE95" s="251"/>
      <c r="RDF95" s="251"/>
      <c r="RDG95" s="251"/>
      <c r="RDH95" s="251"/>
      <c r="RDI95" s="252"/>
      <c r="RDJ95" s="253"/>
      <c r="RDO95" s="254"/>
      <c r="RDR95" s="252"/>
      <c r="RDS95" s="252"/>
      <c r="RDT95" s="252"/>
      <c r="RDU95" s="252"/>
      <c r="RDV95" s="253"/>
      <c r="RDW95" s="253"/>
      <c r="RDX95" s="255"/>
      <c r="RDY95" s="255"/>
      <c r="RDZ95" s="256"/>
      <c r="REC95" s="251"/>
      <c r="RED95" s="251"/>
      <c r="REE95" s="251"/>
      <c r="REF95" s="251"/>
      <c r="REG95" s="251"/>
      <c r="REH95" s="251"/>
      <c r="REI95" s="252"/>
      <c r="REJ95" s="253"/>
      <c r="REO95" s="254"/>
      <c r="RER95" s="252"/>
      <c r="RES95" s="252"/>
      <c r="RET95" s="252"/>
      <c r="REU95" s="252"/>
      <c r="REV95" s="253"/>
      <c r="REW95" s="253"/>
      <c r="REX95" s="255"/>
      <c r="REY95" s="255"/>
      <c r="REZ95" s="256"/>
      <c r="RFC95" s="251"/>
      <c r="RFD95" s="251"/>
      <c r="RFE95" s="251"/>
      <c r="RFF95" s="251"/>
      <c r="RFG95" s="251"/>
      <c r="RFH95" s="251"/>
      <c r="RFI95" s="252"/>
      <c r="RFJ95" s="253"/>
      <c r="RFO95" s="254"/>
      <c r="RFR95" s="252"/>
      <c r="RFS95" s="252"/>
      <c r="RFT95" s="252"/>
      <c r="RFU95" s="252"/>
      <c r="RFV95" s="253"/>
      <c r="RFW95" s="253"/>
      <c r="RFX95" s="255"/>
      <c r="RFY95" s="255"/>
      <c r="RFZ95" s="256"/>
      <c r="RGC95" s="251"/>
      <c r="RGD95" s="251"/>
      <c r="RGE95" s="251"/>
      <c r="RGF95" s="251"/>
      <c r="RGG95" s="251"/>
      <c r="RGH95" s="251"/>
      <c r="RGI95" s="252"/>
      <c r="RGJ95" s="253"/>
      <c r="RGO95" s="254"/>
      <c r="RGR95" s="252"/>
      <c r="RGS95" s="252"/>
      <c r="RGT95" s="252"/>
      <c r="RGU95" s="252"/>
      <c r="RGV95" s="253"/>
      <c r="RGW95" s="253"/>
      <c r="RGX95" s="255"/>
      <c r="RGY95" s="255"/>
      <c r="RGZ95" s="256"/>
      <c r="RHC95" s="251"/>
      <c r="RHD95" s="251"/>
      <c r="RHE95" s="251"/>
      <c r="RHF95" s="251"/>
      <c r="RHG95" s="251"/>
      <c r="RHH95" s="251"/>
      <c r="RHI95" s="252"/>
      <c r="RHJ95" s="253"/>
      <c r="RHO95" s="254"/>
      <c r="RHR95" s="252"/>
      <c r="RHS95" s="252"/>
      <c r="RHT95" s="252"/>
      <c r="RHU95" s="252"/>
      <c r="RHV95" s="253"/>
      <c r="RHW95" s="253"/>
      <c r="RHX95" s="255"/>
      <c r="RHY95" s="255"/>
      <c r="RHZ95" s="256"/>
      <c r="RIC95" s="251"/>
      <c r="RID95" s="251"/>
      <c r="RIE95" s="251"/>
      <c r="RIF95" s="251"/>
      <c r="RIG95" s="251"/>
      <c r="RIH95" s="251"/>
      <c r="RII95" s="252"/>
      <c r="RIJ95" s="253"/>
      <c r="RIO95" s="254"/>
      <c r="RIR95" s="252"/>
      <c r="RIS95" s="252"/>
      <c r="RIT95" s="252"/>
      <c r="RIU95" s="252"/>
      <c r="RIV95" s="253"/>
      <c r="RIW95" s="253"/>
      <c r="RIX95" s="255"/>
      <c r="RIY95" s="255"/>
      <c r="RIZ95" s="256"/>
      <c r="RJC95" s="251"/>
      <c r="RJD95" s="251"/>
      <c r="RJE95" s="251"/>
      <c r="RJF95" s="251"/>
      <c r="RJG95" s="251"/>
      <c r="RJH95" s="251"/>
      <c r="RJI95" s="252"/>
      <c r="RJJ95" s="253"/>
      <c r="RJO95" s="254"/>
      <c r="RJR95" s="252"/>
      <c r="RJS95" s="252"/>
      <c r="RJT95" s="252"/>
      <c r="RJU95" s="252"/>
      <c r="RJV95" s="253"/>
      <c r="RJW95" s="253"/>
      <c r="RJX95" s="255"/>
      <c r="RJY95" s="255"/>
      <c r="RJZ95" s="256"/>
      <c r="RKC95" s="251"/>
      <c r="RKD95" s="251"/>
      <c r="RKE95" s="251"/>
      <c r="RKF95" s="251"/>
      <c r="RKG95" s="251"/>
      <c r="RKH95" s="251"/>
      <c r="RKI95" s="252"/>
      <c r="RKJ95" s="253"/>
      <c r="RKO95" s="254"/>
      <c r="RKR95" s="252"/>
      <c r="RKS95" s="252"/>
      <c r="RKT95" s="252"/>
      <c r="RKU95" s="252"/>
      <c r="RKV95" s="253"/>
      <c r="RKW95" s="253"/>
      <c r="RKX95" s="255"/>
      <c r="RKY95" s="255"/>
      <c r="RKZ95" s="256"/>
      <c r="RLC95" s="251"/>
      <c r="RLD95" s="251"/>
      <c r="RLE95" s="251"/>
      <c r="RLF95" s="251"/>
      <c r="RLG95" s="251"/>
      <c r="RLH95" s="251"/>
      <c r="RLI95" s="252"/>
      <c r="RLJ95" s="253"/>
      <c r="RLO95" s="254"/>
      <c r="RLR95" s="252"/>
      <c r="RLS95" s="252"/>
      <c r="RLT95" s="252"/>
      <c r="RLU95" s="252"/>
      <c r="RLV95" s="253"/>
      <c r="RLW95" s="253"/>
      <c r="RLX95" s="255"/>
      <c r="RLY95" s="255"/>
      <c r="RLZ95" s="256"/>
      <c r="RMC95" s="251"/>
      <c r="RMD95" s="251"/>
      <c r="RME95" s="251"/>
      <c r="RMF95" s="251"/>
      <c r="RMG95" s="251"/>
      <c r="RMH95" s="251"/>
      <c r="RMI95" s="252"/>
      <c r="RMJ95" s="253"/>
      <c r="RMO95" s="254"/>
      <c r="RMR95" s="252"/>
      <c r="RMS95" s="252"/>
      <c r="RMT95" s="252"/>
      <c r="RMU95" s="252"/>
      <c r="RMV95" s="253"/>
      <c r="RMW95" s="253"/>
      <c r="RMX95" s="255"/>
      <c r="RMY95" s="255"/>
      <c r="RMZ95" s="256"/>
      <c r="RNC95" s="251"/>
      <c r="RND95" s="251"/>
      <c r="RNE95" s="251"/>
      <c r="RNF95" s="251"/>
      <c r="RNG95" s="251"/>
      <c r="RNH95" s="251"/>
      <c r="RNI95" s="252"/>
      <c r="RNJ95" s="253"/>
      <c r="RNO95" s="254"/>
      <c r="RNR95" s="252"/>
      <c r="RNS95" s="252"/>
      <c r="RNT95" s="252"/>
      <c r="RNU95" s="252"/>
      <c r="RNV95" s="253"/>
      <c r="RNW95" s="253"/>
      <c r="RNX95" s="255"/>
      <c r="RNY95" s="255"/>
      <c r="RNZ95" s="256"/>
      <c r="ROC95" s="251"/>
      <c r="ROD95" s="251"/>
      <c r="ROE95" s="251"/>
      <c r="ROF95" s="251"/>
      <c r="ROG95" s="251"/>
      <c r="ROH95" s="251"/>
      <c r="ROI95" s="252"/>
      <c r="ROJ95" s="253"/>
      <c r="ROO95" s="254"/>
      <c r="ROR95" s="252"/>
      <c r="ROS95" s="252"/>
      <c r="ROT95" s="252"/>
      <c r="ROU95" s="252"/>
      <c r="ROV95" s="253"/>
      <c r="ROW95" s="253"/>
      <c r="ROX95" s="255"/>
      <c r="ROY95" s="255"/>
      <c r="ROZ95" s="256"/>
      <c r="RPC95" s="251"/>
      <c r="RPD95" s="251"/>
      <c r="RPE95" s="251"/>
      <c r="RPF95" s="251"/>
      <c r="RPG95" s="251"/>
      <c r="RPH95" s="251"/>
      <c r="RPI95" s="252"/>
      <c r="RPJ95" s="253"/>
      <c r="RPO95" s="254"/>
      <c r="RPR95" s="252"/>
      <c r="RPS95" s="252"/>
      <c r="RPT95" s="252"/>
      <c r="RPU95" s="252"/>
      <c r="RPV95" s="253"/>
      <c r="RPW95" s="253"/>
      <c r="RPX95" s="255"/>
      <c r="RPY95" s="255"/>
      <c r="RPZ95" s="256"/>
      <c r="RQC95" s="251"/>
      <c r="RQD95" s="251"/>
      <c r="RQE95" s="251"/>
      <c r="RQF95" s="251"/>
      <c r="RQG95" s="251"/>
      <c r="RQH95" s="251"/>
      <c r="RQI95" s="252"/>
      <c r="RQJ95" s="253"/>
      <c r="RQO95" s="254"/>
      <c r="RQR95" s="252"/>
      <c r="RQS95" s="252"/>
      <c r="RQT95" s="252"/>
      <c r="RQU95" s="252"/>
      <c r="RQV95" s="253"/>
      <c r="RQW95" s="253"/>
      <c r="RQX95" s="255"/>
      <c r="RQY95" s="255"/>
      <c r="RQZ95" s="256"/>
      <c r="RRC95" s="251"/>
      <c r="RRD95" s="251"/>
      <c r="RRE95" s="251"/>
      <c r="RRF95" s="251"/>
      <c r="RRG95" s="251"/>
      <c r="RRH95" s="251"/>
      <c r="RRI95" s="252"/>
      <c r="RRJ95" s="253"/>
      <c r="RRO95" s="254"/>
      <c r="RRR95" s="252"/>
      <c r="RRS95" s="252"/>
      <c r="RRT95" s="252"/>
      <c r="RRU95" s="252"/>
      <c r="RRV95" s="253"/>
      <c r="RRW95" s="253"/>
      <c r="RRX95" s="255"/>
      <c r="RRY95" s="255"/>
      <c r="RRZ95" s="256"/>
      <c r="RSC95" s="251"/>
      <c r="RSD95" s="251"/>
      <c r="RSE95" s="251"/>
      <c r="RSF95" s="251"/>
      <c r="RSG95" s="251"/>
      <c r="RSH95" s="251"/>
      <c r="RSI95" s="252"/>
      <c r="RSJ95" s="253"/>
      <c r="RSO95" s="254"/>
      <c r="RSR95" s="252"/>
      <c r="RSS95" s="252"/>
      <c r="RST95" s="252"/>
      <c r="RSU95" s="252"/>
      <c r="RSV95" s="253"/>
      <c r="RSW95" s="253"/>
      <c r="RSX95" s="255"/>
      <c r="RSY95" s="255"/>
      <c r="RSZ95" s="256"/>
      <c r="RTC95" s="251"/>
      <c r="RTD95" s="251"/>
      <c r="RTE95" s="251"/>
      <c r="RTF95" s="251"/>
      <c r="RTG95" s="251"/>
      <c r="RTH95" s="251"/>
      <c r="RTI95" s="252"/>
      <c r="RTJ95" s="253"/>
      <c r="RTO95" s="254"/>
      <c r="RTR95" s="252"/>
      <c r="RTS95" s="252"/>
      <c r="RTT95" s="252"/>
      <c r="RTU95" s="252"/>
      <c r="RTV95" s="253"/>
      <c r="RTW95" s="253"/>
      <c r="RTX95" s="255"/>
      <c r="RTY95" s="255"/>
      <c r="RTZ95" s="256"/>
      <c r="RUC95" s="251"/>
      <c r="RUD95" s="251"/>
      <c r="RUE95" s="251"/>
      <c r="RUF95" s="251"/>
      <c r="RUG95" s="251"/>
      <c r="RUH95" s="251"/>
      <c r="RUI95" s="252"/>
      <c r="RUJ95" s="253"/>
      <c r="RUO95" s="254"/>
      <c r="RUR95" s="252"/>
      <c r="RUS95" s="252"/>
      <c r="RUT95" s="252"/>
      <c r="RUU95" s="252"/>
      <c r="RUV95" s="253"/>
      <c r="RUW95" s="253"/>
      <c r="RUX95" s="255"/>
      <c r="RUY95" s="255"/>
      <c r="RUZ95" s="256"/>
      <c r="RVC95" s="251"/>
      <c r="RVD95" s="251"/>
      <c r="RVE95" s="251"/>
      <c r="RVF95" s="251"/>
      <c r="RVG95" s="251"/>
      <c r="RVH95" s="251"/>
      <c r="RVI95" s="252"/>
      <c r="RVJ95" s="253"/>
      <c r="RVO95" s="254"/>
      <c r="RVR95" s="252"/>
      <c r="RVS95" s="252"/>
      <c r="RVT95" s="252"/>
      <c r="RVU95" s="252"/>
      <c r="RVV95" s="253"/>
      <c r="RVW95" s="253"/>
      <c r="RVX95" s="255"/>
      <c r="RVY95" s="255"/>
      <c r="RVZ95" s="256"/>
      <c r="RWC95" s="251"/>
      <c r="RWD95" s="251"/>
      <c r="RWE95" s="251"/>
      <c r="RWF95" s="251"/>
      <c r="RWG95" s="251"/>
      <c r="RWH95" s="251"/>
      <c r="RWI95" s="252"/>
      <c r="RWJ95" s="253"/>
      <c r="RWO95" s="254"/>
      <c r="RWR95" s="252"/>
      <c r="RWS95" s="252"/>
      <c r="RWT95" s="252"/>
      <c r="RWU95" s="252"/>
      <c r="RWV95" s="253"/>
      <c r="RWW95" s="253"/>
      <c r="RWX95" s="255"/>
      <c r="RWY95" s="255"/>
      <c r="RWZ95" s="256"/>
      <c r="RXC95" s="251"/>
      <c r="RXD95" s="251"/>
      <c r="RXE95" s="251"/>
      <c r="RXF95" s="251"/>
      <c r="RXG95" s="251"/>
      <c r="RXH95" s="251"/>
      <c r="RXI95" s="252"/>
      <c r="RXJ95" s="253"/>
      <c r="RXO95" s="254"/>
      <c r="RXR95" s="252"/>
      <c r="RXS95" s="252"/>
      <c r="RXT95" s="252"/>
      <c r="RXU95" s="252"/>
      <c r="RXV95" s="253"/>
      <c r="RXW95" s="253"/>
      <c r="RXX95" s="255"/>
      <c r="RXY95" s="255"/>
      <c r="RXZ95" s="256"/>
      <c r="RYC95" s="251"/>
      <c r="RYD95" s="251"/>
      <c r="RYE95" s="251"/>
      <c r="RYF95" s="251"/>
      <c r="RYG95" s="251"/>
      <c r="RYH95" s="251"/>
      <c r="RYI95" s="252"/>
      <c r="RYJ95" s="253"/>
      <c r="RYO95" s="254"/>
      <c r="RYR95" s="252"/>
      <c r="RYS95" s="252"/>
      <c r="RYT95" s="252"/>
      <c r="RYU95" s="252"/>
      <c r="RYV95" s="253"/>
      <c r="RYW95" s="253"/>
      <c r="RYX95" s="255"/>
      <c r="RYY95" s="255"/>
      <c r="RYZ95" s="256"/>
      <c r="RZC95" s="251"/>
      <c r="RZD95" s="251"/>
      <c r="RZE95" s="251"/>
      <c r="RZF95" s="251"/>
      <c r="RZG95" s="251"/>
      <c r="RZH95" s="251"/>
      <c r="RZI95" s="252"/>
      <c r="RZJ95" s="253"/>
      <c r="RZO95" s="254"/>
      <c r="RZR95" s="252"/>
      <c r="RZS95" s="252"/>
      <c r="RZT95" s="252"/>
      <c r="RZU95" s="252"/>
      <c r="RZV95" s="253"/>
      <c r="RZW95" s="253"/>
      <c r="RZX95" s="255"/>
      <c r="RZY95" s="255"/>
      <c r="RZZ95" s="256"/>
      <c r="SAC95" s="251"/>
      <c r="SAD95" s="251"/>
      <c r="SAE95" s="251"/>
      <c r="SAF95" s="251"/>
      <c r="SAG95" s="251"/>
      <c r="SAH95" s="251"/>
      <c r="SAI95" s="252"/>
      <c r="SAJ95" s="253"/>
      <c r="SAO95" s="254"/>
      <c r="SAR95" s="252"/>
      <c r="SAS95" s="252"/>
      <c r="SAT95" s="252"/>
      <c r="SAU95" s="252"/>
      <c r="SAV95" s="253"/>
      <c r="SAW95" s="253"/>
      <c r="SAX95" s="255"/>
      <c r="SAY95" s="255"/>
      <c r="SAZ95" s="256"/>
      <c r="SBC95" s="251"/>
      <c r="SBD95" s="251"/>
      <c r="SBE95" s="251"/>
      <c r="SBF95" s="251"/>
      <c r="SBG95" s="251"/>
      <c r="SBH95" s="251"/>
      <c r="SBI95" s="252"/>
      <c r="SBJ95" s="253"/>
      <c r="SBO95" s="254"/>
      <c r="SBR95" s="252"/>
      <c r="SBS95" s="252"/>
      <c r="SBT95" s="252"/>
      <c r="SBU95" s="252"/>
      <c r="SBV95" s="253"/>
      <c r="SBW95" s="253"/>
      <c r="SBX95" s="255"/>
      <c r="SBY95" s="255"/>
      <c r="SBZ95" s="256"/>
      <c r="SCC95" s="251"/>
      <c r="SCD95" s="251"/>
      <c r="SCE95" s="251"/>
      <c r="SCF95" s="251"/>
      <c r="SCG95" s="251"/>
      <c r="SCH95" s="251"/>
      <c r="SCI95" s="252"/>
      <c r="SCJ95" s="253"/>
      <c r="SCO95" s="254"/>
      <c r="SCR95" s="252"/>
      <c r="SCS95" s="252"/>
      <c r="SCT95" s="252"/>
      <c r="SCU95" s="252"/>
      <c r="SCV95" s="253"/>
      <c r="SCW95" s="253"/>
      <c r="SCX95" s="255"/>
      <c r="SCY95" s="255"/>
      <c r="SCZ95" s="256"/>
      <c r="SDC95" s="251"/>
      <c r="SDD95" s="251"/>
      <c r="SDE95" s="251"/>
      <c r="SDF95" s="251"/>
      <c r="SDG95" s="251"/>
      <c r="SDH95" s="251"/>
      <c r="SDI95" s="252"/>
      <c r="SDJ95" s="253"/>
      <c r="SDO95" s="254"/>
      <c r="SDR95" s="252"/>
      <c r="SDS95" s="252"/>
      <c r="SDT95" s="252"/>
      <c r="SDU95" s="252"/>
      <c r="SDV95" s="253"/>
      <c r="SDW95" s="253"/>
      <c r="SDX95" s="255"/>
      <c r="SDY95" s="255"/>
      <c r="SDZ95" s="256"/>
      <c r="SEC95" s="251"/>
      <c r="SED95" s="251"/>
      <c r="SEE95" s="251"/>
      <c r="SEF95" s="251"/>
      <c r="SEG95" s="251"/>
      <c r="SEH95" s="251"/>
      <c r="SEI95" s="252"/>
      <c r="SEJ95" s="253"/>
      <c r="SEO95" s="254"/>
      <c r="SER95" s="252"/>
      <c r="SES95" s="252"/>
      <c r="SET95" s="252"/>
      <c r="SEU95" s="252"/>
      <c r="SEV95" s="253"/>
      <c r="SEW95" s="253"/>
      <c r="SEX95" s="255"/>
      <c r="SEY95" s="255"/>
      <c r="SEZ95" s="256"/>
      <c r="SFC95" s="251"/>
      <c r="SFD95" s="251"/>
      <c r="SFE95" s="251"/>
      <c r="SFF95" s="251"/>
      <c r="SFG95" s="251"/>
      <c r="SFH95" s="251"/>
      <c r="SFI95" s="252"/>
      <c r="SFJ95" s="253"/>
      <c r="SFO95" s="254"/>
      <c r="SFR95" s="252"/>
      <c r="SFS95" s="252"/>
      <c r="SFT95" s="252"/>
      <c r="SFU95" s="252"/>
      <c r="SFV95" s="253"/>
      <c r="SFW95" s="253"/>
      <c r="SFX95" s="255"/>
      <c r="SFY95" s="255"/>
      <c r="SFZ95" s="256"/>
      <c r="SGC95" s="251"/>
      <c r="SGD95" s="251"/>
      <c r="SGE95" s="251"/>
      <c r="SGF95" s="251"/>
      <c r="SGG95" s="251"/>
      <c r="SGH95" s="251"/>
      <c r="SGI95" s="252"/>
      <c r="SGJ95" s="253"/>
      <c r="SGO95" s="254"/>
      <c r="SGR95" s="252"/>
      <c r="SGS95" s="252"/>
      <c r="SGT95" s="252"/>
      <c r="SGU95" s="252"/>
      <c r="SGV95" s="253"/>
      <c r="SGW95" s="253"/>
      <c r="SGX95" s="255"/>
      <c r="SGY95" s="255"/>
      <c r="SGZ95" s="256"/>
      <c r="SHC95" s="251"/>
      <c r="SHD95" s="251"/>
      <c r="SHE95" s="251"/>
      <c r="SHF95" s="251"/>
      <c r="SHG95" s="251"/>
      <c r="SHH95" s="251"/>
      <c r="SHI95" s="252"/>
      <c r="SHJ95" s="253"/>
      <c r="SHO95" s="254"/>
      <c r="SHR95" s="252"/>
      <c r="SHS95" s="252"/>
      <c r="SHT95" s="252"/>
      <c r="SHU95" s="252"/>
      <c r="SHV95" s="253"/>
      <c r="SHW95" s="253"/>
      <c r="SHX95" s="255"/>
      <c r="SHY95" s="255"/>
      <c r="SHZ95" s="256"/>
      <c r="SIC95" s="251"/>
      <c r="SID95" s="251"/>
      <c r="SIE95" s="251"/>
      <c r="SIF95" s="251"/>
      <c r="SIG95" s="251"/>
      <c r="SIH95" s="251"/>
      <c r="SII95" s="252"/>
      <c r="SIJ95" s="253"/>
      <c r="SIO95" s="254"/>
      <c r="SIR95" s="252"/>
      <c r="SIS95" s="252"/>
      <c r="SIT95" s="252"/>
      <c r="SIU95" s="252"/>
      <c r="SIV95" s="253"/>
      <c r="SIW95" s="253"/>
      <c r="SIX95" s="255"/>
      <c r="SIY95" s="255"/>
      <c r="SIZ95" s="256"/>
      <c r="SJC95" s="251"/>
      <c r="SJD95" s="251"/>
      <c r="SJE95" s="251"/>
      <c r="SJF95" s="251"/>
      <c r="SJG95" s="251"/>
      <c r="SJH95" s="251"/>
      <c r="SJI95" s="252"/>
      <c r="SJJ95" s="253"/>
      <c r="SJO95" s="254"/>
      <c r="SJR95" s="252"/>
      <c r="SJS95" s="252"/>
      <c r="SJT95" s="252"/>
      <c r="SJU95" s="252"/>
      <c r="SJV95" s="253"/>
      <c r="SJW95" s="253"/>
      <c r="SJX95" s="255"/>
      <c r="SJY95" s="255"/>
      <c r="SJZ95" s="256"/>
      <c r="SKC95" s="251"/>
      <c r="SKD95" s="251"/>
      <c r="SKE95" s="251"/>
      <c r="SKF95" s="251"/>
      <c r="SKG95" s="251"/>
      <c r="SKH95" s="251"/>
      <c r="SKI95" s="252"/>
      <c r="SKJ95" s="253"/>
      <c r="SKO95" s="254"/>
      <c r="SKR95" s="252"/>
      <c r="SKS95" s="252"/>
      <c r="SKT95" s="252"/>
      <c r="SKU95" s="252"/>
      <c r="SKV95" s="253"/>
      <c r="SKW95" s="253"/>
      <c r="SKX95" s="255"/>
      <c r="SKY95" s="255"/>
      <c r="SKZ95" s="256"/>
      <c r="SLC95" s="251"/>
      <c r="SLD95" s="251"/>
      <c r="SLE95" s="251"/>
      <c r="SLF95" s="251"/>
      <c r="SLG95" s="251"/>
      <c r="SLH95" s="251"/>
      <c r="SLI95" s="252"/>
      <c r="SLJ95" s="253"/>
      <c r="SLO95" s="254"/>
      <c r="SLR95" s="252"/>
      <c r="SLS95" s="252"/>
      <c r="SLT95" s="252"/>
      <c r="SLU95" s="252"/>
      <c r="SLV95" s="253"/>
      <c r="SLW95" s="253"/>
      <c r="SLX95" s="255"/>
      <c r="SLY95" s="255"/>
      <c r="SLZ95" s="256"/>
      <c r="SMC95" s="251"/>
      <c r="SMD95" s="251"/>
      <c r="SME95" s="251"/>
      <c r="SMF95" s="251"/>
      <c r="SMG95" s="251"/>
      <c r="SMH95" s="251"/>
      <c r="SMI95" s="252"/>
      <c r="SMJ95" s="253"/>
      <c r="SMO95" s="254"/>
      <c r="SMR95" s="252"/>
      <c r="SMS95" s="252"/>
      <c r="SMT95" s="252"/>
      <c r="SMU95" s="252"/>
      <c r="SMV95" s="253"/>
      <c r="SMW95" s="253"/>
      <c r="SMX95" s="255"/>
      <c r="SMY95" s="255"/>
      <c r="SMZ95" s="256"/>
      <c r="SNC95" s="251"/>
      <c r="SND95" s="251"/>
      <c r="SNE95" s="251"/>
      <c r="SNF95" s="251"/>
      <c r="SNG95" s="251"/>
      <c r="SNH95" s="251"/>
      <c r="SNI95" s="252"/>
      <c r="SNJ95" s="253"/>
      <c r="SNO95" s="254"/>
      <c r="SNR95" s="252"/>
      <c r="SNS95" s="252"/>
      <c r="SNT95" s="252"/>
      <c r="SNU95" s="252"/>
      <c r="SNV95" s="253"/>
      <c r="SNW95" s="253"/>
      <c r="SNX95" s="255"/>
      <c r="SNY95" s="255"/>
      <c r="SNZ95" s="256"/>
      <c r="SOC95" s="251"/>
      <c r="SOD95" s="251"/>
      <c r="SOE95" s="251"/>
      <c r="SOF95" s="251"/>
      <c r="SOG95" s="251"/>
      <c r="SOH95" s="251"/>
      <c r="SOI95" s="252"/>
      <c r="SOJ95" s="253"/>
      <c r="SOO95" s="254"/>
      <c r="SOR95" s="252"/>
      <c r="SOS95" s="252"/>
      <c r="SOT95" s="252"/>
      <c r="SOU95" s="252"/>
      <c r="SOV95" s="253"/>
      <c r="SOW95" s="253"/>
      <c r="SOX95" s="255"/>
      <c r="SOY95" s="255"/>
      <c r="SOZ95" s="256"/>
      <c r="SPC95" s="251"/>
      <c r="SPD95" s="251"/>
      <c r="SPE95" s="251"/>
      <c r="SPF95" s="251"/>
      <c r="SPG95" s="251"/>
      <c r="SPH95" s="251"/>
      <c r="SPI95" s="252"/>
      <c r="SPJ95" s="253"/>
      <c r="SPO95" s="254"/>
      <c r="SPR95" s="252"/>
      <c r="SPS95" s="252"/>
      <c r="SPT95" s="252"/>
      <c r="SPU95" s="252"/>
      <c r="SPV95" s="253"/>
      <c r="SPW95" s="253"/>
      <c r="SPX95" s="255"/>
      <c r="SPY95" s="255"/>
      <c r="SPZ95" s="256"/>
      <c r="SQC95" s="251"/>
      <c r="SQD95" s="251"/>
      <c r="SQE95" s="251"/>
      <c r="SQF95" s="251"/>
      <c r="SQG95" s="251"/>
      <c r="SQH95" s="251"/>
      <c r="SQI95" s="252"/>
      <c r="SQJ95" s="253"/>
      <c r="SQO95" s="254"/>
      <c r="SQR95" s="252"/>
      <c r="SQS95" s="252"/>
      <c r="SQT95" s="252"/>
      <c r="SQU95" s="252"/>
      <c r="SQV95" s="253"/>
      <c r="SQW95" s="253"/>
      <c r="SQX95" s="255"/>
      <c r="SQY95" s="255"/>
      <c r="SQZ95" s="256"/>
      <c r="SRC95" s="251"/>
      <c r="SRD95" s="251"/>
      <c r="SRE95" s="251"/>
      <c r="SRF95" s="251"/>
      <c r="SRG95" s="251"/>
      <c r="SRH95" s="251"/>
      <c r="SRI95" s="252"/>
      <c r="SRJ95" s="253"/>
      <c r="SRO95" s="254"/>
      <c r="SRR95" s="252"/>
      <c r="SRS95" s="252"/>
      <c r="SRT95" s="252"/>
      <c r="SRU95" s="252"/>
      <c r="SRV95" s="253"/>
      <c r="SRW95" s="253"/>
      <c r="SRX95" s="255"/>
      <c r="SRY95" s="255"/>
      <c r="SRZ95" s="256"/>
      <c r="SSC95" s="251"/>
      <c r="SSD95" s="251"/>
      <c r="SSE95" s="251"/>
      <c r="SSF95" s="251"/>
      <c r="SSG95" s="251"/>
      <c r="SSH95" s="251"/>
      <c r="SSI95" s="252"/>
      <c r="SSJ95" s="253"/>
      <c r="SSO95" s="254"/>
      <c r="SSR95" s="252"/>
      <c r="SSS95" s="252"/>
      <c r="SST95" s="252"/>
      <c r="SSU95" s="252"/>
      <c r="SSV95" s="253"/>
      <c r="SSW95" s="253"/>
      <c r="SSX95" s="255"/>
      <c r="SSY95" s="255"/>
      <c r="SSZ95" s="256"/>
      <c r="STC95" s="251"/>
      <c r="STD95" s="251"/>
      <c r="STE95" s="251"/>
      <c r="STF95" s="251"/>
      <c r="STG95" s="251"/>
      <c r="STH95" s="251"/>
      <c r="STI95" s="252"/>
      <c r="STJ95" s="253"/>
      <c r="STO95" s="254"/>
      <c r="STR95" s="252"/>
      <c r="STS95" s="252"/>
      <c r="STT95" s="252"/>
      <c r="STU95" s="252"/>
      <c r="STV95" s="253"/>
      <c r="STW95" s="253"/>
      <c r="STX95" s="255"/>
      <c r="STY95" s="255"/>
      <c r="STZ95" s="256"/>
      <c r="SUC95" s="251"/>
      <c r="SUD95" s="251"/>
      <c r="SUE95" s="251"/>
      <c r="SUF95" s="251"/>
      <c r="SUG95" s="251"/>
      <c r="SUH95" s="251"/>
      <c r="SUI95" s="252"/>
      <c r="SUJ95" s="253"/>
      <c r="SUO95" s="254"/>
      <c r="SUR95" s="252"/>
      <c r="SUS95" s="252"/>
      <c r="SUT95" s="252"/>
      <c r="SUU95" s="252"/>
      <c r="SUV95" s="253"/>
      <c r="SUW95" s="253"/>
      <c r="SUX95" s="255"/>
      <c r="SUY95" s="255"/>
      <c r="SUZ95" s="256"/>
      <c r="SVC95" s="251"/>
      <c r="SVD95" s="251"/>
      <c r="SVE95" s="251"/>
      <c r="SVF95" s="251"/>
      <c r="SVG95" s="251"/>
      <c r="SVH95" s="251"/>
      <c r="SVI95" s="252"/>
      <c r="SVJ95" s="253"/>
      <c r="SVO95" s="254"/>
      <c r="SVR95" s="252"/>
      <c r="SVS95" s="252"/>
      <c r="SVT95" s="252"/>
      <c r="SVU95" s="252"/>
      <c r="SVV95" s="253"/>
      <c r="SVW95" s="253"/>
      <c r="SVX95" s="255"/>
      <c r="SVY95" s="255"/>
      <c r="SVZ95" s="256"/>
      <c r="SWC95" s="251"/>
      <c r="SWD95" s="251"/>
      <c r="SWE95" s="251"/>
      <c r="SWF95" s="251"/>
      <c r="SWG95" s="251"/>
      <c r="SWH95" s="251"/>
      <c r="SWI95" s="252"/>
      <c r="SWJ95" s="253"/>
      <c r="SWO95" s="254"/>
      <c r="SWR95" s="252"/>
      <c r="SWS95" s="252"/>
      <c r="SWT95" s="252"/>
      <c r="SWU95" s="252"/>
      <c r="SWV95" s="253"/>
      <c r="SWW95" s="253"/>
      <c r="SWX95" s="255"/>
      <c r="SWY95" s="255"/>
      <c r="SWZ95" s="256"/>
      <c r="SXC95" s="251"/>
      <c r="SXD95" s="251"/>
      <c r="SXE95" s="251"/>
      <c r="SXF95" s="251"/>
      <c r="SXG95" s="251"/>
      <c r="SXH95" s="251"/>
      <c r="SXI95" s="252"/>
      <c r="SXJ95" s="253"/>
      <c r="SXO95" s="254"/>
      <c r="SXR95" s="252"/>
      <c r="SXS95" s="252"/>
      <c r="SXT95" s="252"/>
      <c r="SXU95" s="252"/>
      <c r="SXV95" s="253"/>
      <c r="SXW95" s="253"/>
      <c r="SXX95" s="255"/>
      <c r="SXY95" s="255"/>
      <c r="SXZ95" s="256"/>
      <c r="SYC95" s="251"/>
      <c r="SYD95" s="251"/>
      <c r="SYE95" s="251"/>
      <c r="SYF95" s="251"/>
      <c r="SYG95" s="251"/>
      <c r="SYH95" s="251"/>
      <c r="SYI95" s="252"/>
      <c r="SYJ95" s="253"/>
      <c r="SYO95" s="254"/>
      <c r="SYR95" s="252"/>
      <c r="SYS95" s="252"/>
      <c r="SYT95" s="252"/>
      <c r="SYU95" s="252"/>
      <c r="SYV95" s="253"/>
      <c r="SYW95" s="253"/>
      <c r="SYX95" s="255"/>
      <c r="SYY95" s="255"/>
      <c r="SYZ95" s="256"/>
      <c r="SZC95" s="251"/>
      <c r="SZD95" s="251"/>
      <c r="SZE95" s="251"/>
      <c r="SZF95" s="251"/>
      <c r="SZG95" s="251"/>
      <c r="SZH95" s="251"/>
      <c r="SZI95" s="252"/>
      <c r="SZJ95" s="253"/>
      <c r="SZO95" s="254"/>
      <c r="SZR95" s="252"/>
      <c r="SZS95" s="252"/>
      <c r="SZT95" s="252"/>
      <c r="SZU95" s="252"/>
      <c r="SZV95" s="253"/>
      <c r="SZW95" s="253"/>
      <c r="SZX95" s="255"/>
      <c r="SZY95" s="255"/>
      <c r="SZZ95" s="256"/>
      <c r="TAC95" s="251"/>
      <c r="TAD95" s="251"/>
      <c r="TAE95" s="251"/>
      <c r="TAF95" s="251"/>
      <c r="TAG95" s="251"/>
      <c r="TAH95" s="251"/>
      <c r="TAI95" s="252"/>
      <c r="TAJ95" s="253"/>
      <c r="TAO95" s="254"/>
      <c r="TAR95" s="252"/>
      <c r="TAS95" s="252"/>
      <c r="TAT95" s="252"/>
      <c r="TAU95" s="252"/>
      <c r="TAV95" s="253"/>
      <c r="TAW95" s="253"/>
      <c r="TAX95" s="255"/>
      <c r="TAY95" s="255"/>
      <c r="TAZ95" s="256"/>
      <c r="TBC95" s="251"/>
      <c r="TBD95" s="251"/>
      <c r="TBE95" s="251"/>
      <c r="TBF95" s="251"/>
      <c r="TBG95" s="251"/>
      <c r="TBH95" s="251"/>
      <c r="TBI95" s="252"/>
      <c r="TBJ95" s="253"/>
      <c r="TBO95" s="254"/>
      <c r="TBR95" s="252"/>
      <c r="TBS95" s="252"/>
      <c r="TBT95" s="252"/>
      <c r="TBU95" s="252"/>
      <c r="TBV95" s="253"/>
      <c r="TBW95" s="253"/>
      <c r="TBX95" s="255"/>
      <c r="TBY95" s="255"/>
      <c r="TBZ95" s="256"/>
      <c r="TCC95" s="251"/>
      <c r="TCD95" s="251"/>
      <c r="TCE95" s="251"/>
      <c r="TCF95" s="251"/>
      <c r="TCG95" s="251"/>
      <c r="TCH95" s="251"/>
      <c r="TCI95" s="252"/>
      <c r="TCJ95" s="253"/>
      <c r="TCO95" s="254"/>
      <c r="TCR95" s="252"/>
      <c r="TCS95" s="252"/>
      <c r="TCT95" s="252"/>
      <c r="TCU95" s="252"/>
      <c r="TCV95" s="253"/>
      <c r="TCW95" s="253"/>
      <c r="TCX95" s="255"/>
      <c r="TCY95" s="255"/>
      <c r="TCZ95" s="256"/>
      <c r="TDC95" s="251"/>
      <c r="TDD95" s="251"/>
      <c r="TDE95" s="251"/>
      <c r="TDF95" s="251"/>
      <c r="TDG95" s="251"/>
      <c r="TDH95" s="251"/>
      <c r="TDI95" s="252"/>
      <c r="TDJ95" s="253"/>
      <c r="TDO95" s="254"/>
      <c r="TDR95" s="252"/>
      <c r="TDS95" s="252"/>
      <c r="TDT95" s="252"/>
      <c r="TDU95" s="252"/>
      <c r="TDV95" s="253"/>
      <c r="TDW95" s="253"/>
      <c r="TDX95" s="255"/>
      <c r="TDY95" s="255"/>
      <c r="TDZ95" s="256"/>
      <c r="TEC95" s="251"/>
      <c r="TED95" s="251"/>
      <c r="TEE95" s="251"/>
      <c r="TEF95" s="251"/>
      <c r="TEG95" s="251"/>
      <c r="TEH95" s="251"/>
      <c r="TEI95" s="252"/>
      <c r="TEJ95" s="253"/>
      <c r="TEO95" s="254"/>
      <c r="TER95" s="252"/>
      <c r="TES95" s="252"/>
      <c r="TET95" s="252"/>
      <c r="TEU95" s="252"/>
      <c r="TEV95" s="253"/>
      <c r="TEW95" s="253"/>
      <c r="TEX95" s="255"/>
      <c r="TEY95" s="255"/>
      <c r="TEZ95" s="256"/>
      <c r="TFC95" s="251"/>
      <c r="TFD95" s="251"/>
      <c r="TFE95" s="251"/>
      <c r="TFF95" s="251"/>
      <c r="TFG95" s="251"/>
      <c r="TFH95" s="251"/>
      <c r="TFI95" s="252"/>
      <c r="TFJ95" s="253"/>
      <c r="TFO95" s="254"/>
      <c r="TFR95" s="252"/>
      <c r="TFS95" s="252"/>
      <c r="TFT95" s="252"/>
      <c r="TFU95" s="252"/>
      <c r="TFV95" s="253"/>
      <c r="TFW95" s="253"/>
      <c r="TFX95" s="255"/>
      <c r="TFY95" s="255"/>
      <c r="TFZ95" s="256"/>
      <c r="TGC95" s="251"/>
      <c r="TGD95" s="251"/>
      <c r="TGE95" s="251"/>
      <c r="TGF95" s="251"/>
      <c r="TGG95" s="251"/>
      <c r="TGH95" s="251"/>
      <c r="TGI95" s="252"/>
      <c r="TGJ95" s="253"/>
      <c r="TGO95" s="254"/>
      <c r="TGR95" s="252"/>
      <c r="TGS95" s="252"/>
      <c r="TGT95" s="252"/>
      <c r="TGU95" s="252"/>
      <c r="TGV95" s="253"/>
      <c r="TGW95" s="253"/>
      <c r="TGX95" s="255"/>
      <c r="TGY95" s="255"/>
      <c r="TGZ95" s="256"/>
      <c r="THC95" s="251"/>
      <c r="THD95" s="251"/>
      <c r="THE95" s="251"/>
      <c r="THF95" s="251"/>
      <c r="THG95" s="251"/>
      <c r="THH95" s="251"/>
      <c r="THI95" s="252"/>
      <c r="THJ95" s="253"/>
      <c r="THO95" s="254"/>
      <c r="THR95" s="252"/>
      <c r="THS95" s="252"/>
      <c r="THT95" s="252"/>
      <c r="THU95" s="252"/>
      <c r="THV95" s="253"/>
      <c r="THW95" s="253"/>
      <c r="THX95" s="255"/>
      <c r="THY95" s="255"/>
      <c r="THZ95" s="256"/>
      <c r="TIC95" s="251"/>
      <c r="TID95" s="251"/>
      <c r="TIE95" s="251"/>
      <c r="TIF95" s="251"/>
      <c r="TIG95" s="251"/>
      <c r="TIH95" s="251"/>
      <c r="TII95" s="252"/>
      <c r="TIJ95" s="253"/>
      <c r="TIO95" s="254"/>
      <c r="TIR95" s="252"/>
      <c r="TIS95" s="252"/>
      <c r="TIT95" s="252"/>
      <c r="TIU95" s="252"/>
      <c r="TIV95" s="253"/>
      <c r="TIW95" s="253"/>
      <c r="TIX95" s="255"/>
      <c r="TIY95" s="255"/>
      <c r="TIZ95" s="256"/>
      <c r="TJC95" s="251"/>
      <c r="TJD95" s="251"/>
      <c r="TJE95" s="251"/>
      <c r="TJF95" s="251"/>
      <c r="TJG95" s="251"/>
      <c r="TJH95" s="251"/>
      <c r="TJI95" s="252"/>
      <c r="TJJ95" s="253"/>
      <c r="TJO95" s="254"/>
      <c r="TJR95" s="252"/>
      <c r="TJS95" s="252"/>
      <c r="TJT95" s="252"/>
      <c r="TJU95" s="252"/>
      <c r="TJV95" s="253"/>
      <c r="TJW95" s="253"/>
      <c r="TJX95" s="255"/>
      <c r="TJY95" s="255"/>
      <c r="TJZ95" s="256"/>
      <c r="TKC95" s="251"/>
      <c r="TKD95" s="251"/>
      <c r="TKE95" s="251"/>
      <c r="TKF95" s="251"/>
      <c r="TKG95" s="251"/>
      <c r="TKH95" s="251"/>
      <c r="TKI95" s="252"/>
      <c r="TKJ95" s="253"/>
      <c r="TKO95" s="254"/>
      <c r="TKR95" s="252"/>
      <c r="TKS95" s="252"/>
      <c r="TKT95" s="252"/>
      <c r="TKU95" s="252"/>
      <c r="TKV95" s="253"/>
      <c r="TKW95" s="253"/>
      <c r="TKX95" s="255"/>
      <c r="TKY95" s="255"/>
      <c r="TKZ95" s="256"/>
      <c r="TLC95" s="251"/>
      <c r="TLD95" s="251"/>
      <c r="TLE95" s="251"/>
      <c r="TLF95" s="251"/>
      <c r="TLG95" s="251"/>
      <c r="TLH95" s="251"/>
      <c r="TLI95" s="252"/>
      <c r="TLJ95" s="253"/>
      <c r="TLO95" s="254"/>
      <c r="TLR95" s="252"/>
      <c r="TLS95" s="252"/>
      <c r="TLT95" s="252"/>
      <c r="TLU95" s="252"/>
      <c r="TLV95" s="253"/>
      <c r="TLW95" s="253"/>
      <c r="TLX95" s="255"/>
      <c r="TLY95" s="255"/>
      <c r="TLZ95" s="256"/>
      <c r="TMC95" s="251"/>
      <c r="TMD95" s="251"/>
      <c r="TME95" s="251"/>
      <c r="TMF95" s="251"/>
      <c r="TMG95" s="251"/>
      <c r="TMH95" s="251"/>
      <c r="TMI95" s="252"/>
      <c r="TMJ95" s="253"/>
      <c r="TMO95" s="254"/>
      <c r="TMR95" s="252"/>
      <c r="TMS95" s="252"/>
      <c r="TMT95" s="252"/>
      <c r="TMU95" s="252"/>
      <c r="TMV95" s="253"/>
      <c r="TMW95" s="253"/>
      <c r="TMX95" s="255"/>
      <c r="TMY95" s="255"/>
      <c r="TMZ95" s="256"/>
      <c r="TNC95" s="251"/>
      <c r="TND95" s="251"/>
      <c r="TNE95" s="251"/>
      <c r="TNF95" s="251"/>
      <c r="TNG95" s="251"/>
      <c r="TNH95" s="251"/>
      <c r="TNI95" s="252"/>
      <c r="TNJ95" s="253"/>
      <c r="TNO95" s="254"/>
      <c r="TNR95" s="252"/>
      <c r="TNS95" s="252"/>
      <c r="TNT95" s="252"/>
      <c r="TNU95" s="252"/>
      <c r="TNV95" s="253"/>
      <c r="TNW95" s="253"/>
      <c r="TNX95" s="255"/>
      <c r="TNY95" s="255"/>
      <c r="TNZ95" s="256"/>
      <c r="TOC95" s="251"/>
      <c r="TOD95" s="251"/>
      <c r="TOE95" s="251"/>
      <c r="TOF95" s="251"/>
      <c r="TOG95" s="251"/>
      <c r="TOH95" s="251"/>
      <c r="TOI95" s="252"/>
      <c r="TOJ95" s="253"/>
      <c r="TOO95" s="254"/>
      <c r="TOR95" s="252"/>
      <c r="TOS95" s="252"/>
      <c r="TOT95" s="252"/>
      <c r="TOU95" s="252"/>
      <c r="TOV95" s="253"/>
      <c r="TOW95" s="253"/>
      <c r="TOX95" s="255"/>
      <c r="TOY95" s="255"/>
      <c r="TOZ95" s="256"/>
      <c r="TPC95" s="251"/>
      <c r="TPD95" s="251"/>
      <c r="TPE95" s="251"/>
      <c r="TPF95" s="251"/>
      <c r="TPG95" s="251"/>
      <c r="TPH95" s="251"/>
      <c r="TPI95" s="252"/>
      <c r="TPJ95" s="253"/>
      <c r="TPO95" s="254"/>
      <c r="TPR95" s="252"/>
      <c r="TPS95" s="252"/>
      <c r="TPT95" s="252"/>
      <c r="TPU95" s="252"/>
      <c r="TPV95" s="253"/>
      <c r="TPW95" s="253"/>
      <c r="TPX95" s="255"/>
      <c r="TPY95" s="255"/>
      <c r="TPZ95" s="256"/>
      <c r="TQC95" s="251"/>
      <c r="TQD95" s="251"/>
      <c r="TQE95" s="251"/>
      <c r="TQF95" s="251"/>
      <c r="TQG95" s="251"/>
      <c r="TQH95" s="251"/>
      <c r="TQI95" s="252"/>
      <c r="TQJ95" s="253"/>
      <c r="TQO95" s="254"/>
      <c r="TQR95" s="252"/>
      <c r="TQS95" s="252"/>
      <c r="TQT95" s="252"/>
      <c r="TQU95" s="252"/>
      <c r="TQV95" s="253"/>
      <c r="TQW95" s="253"/>
      <c r="TQX95" s="255"/>
      <c r="TQY95" s="255"/>
      <c r="TQZ95" s="256"/>
      <c r="TRC95" s="251"/>
      <c r="TRD95" s="251"/>
      <c r="TRE95" s="251"/>
      <c r="TRF95" s="251"/>
      <c r="TRG95" s="251"/>
      <c r="TRH95" s="251"/>
      <c r="TRI95" s="252"/>
      <c r="TRJ95" s="253"/>
      <c r="TRO95" s="254"/>
      <c r="TRR95" s="252"/>
      <c r="TRS95" s="252"/>
      <c r="TRT95" s="252"/>
      <c r="TRU95" s="252"/>
      <c r="TRV95" s="253"/>
      <c r="TRW95" s="253"/>
      <c r="TRX95" s="255"/>
      <c r="TRY95" s="255"/>
      <c r="TRZ95" s="256"/>
      <c r="TSC95" s="251"/>
      <c r="TSD95" s="251"/>
      <c r="TSE95" s="251"/>
      <c r="TSF95" s="251"/>
      <c r="TSG95" s="251"/>
      <c r="TSH95" s="251"/>
      <c r="TSI95" s="252"/>
      <c r="TSJ95" s="253"/>
      <c r="TSO95" s="254"/>
      <c r="TSR95" s="252"/>
      <c r="TSS95" s="252"/>
      <c r="TST95" s="252"/>
      <c r="TSU95" s="252"/>
      <c r="TSV95" s="253"/>
      <c r="TSW95" s="253"/>
      <c r="TSX95" s="255"/>
      <c r="TSY95" s="255"/>
      <c r="TSZ95" s="256"/>
      <c r="TTC95" s="251"/>
      <c r="TTD95" s="251"/>
      <c r="TTE95" s="251"/>
      <c r="TTF95" s="251"/>
      <c r="TTG95" s="251"/>
      <c r="TTH95" s="251"/>
      <c r="TTI95" s="252"/>
      <c r="TTJ95" s="253"/>
      <c r="TTO95" s="254"/>
      <c r="TTR95" s="252"/>
      <c r="TTS95" s="252"/>
      <c r="TTT95" s="252"/>
      <c r="TTU95" s="252"/>
      <c r="TTV95" s="253"/>
      <c r="TTW95" s="253"/>
      <c r="TTX95" s="255"/>
      <c r="TTY95" s="255"/>
      <c r="TTZ95" s="256"/>
      <c r="TUC95" s="251"/>
      <c r="TUD95" s="251"/>
      <c r="TUE95" s="251"/>
      <c r="TUF95" s="251"/>
      <c r="TUG95" s="251"/>
      <c r="TUH95" s="251"/>
      <c r="TUI95" s="252"/>
      <c r="TUJ95" s="253"/>
      <c r="TUO95" s="254"/>
      <c r="TUR95" s="252"/>
      <c r="TUS95" s="252"/>
      <c r="TUT95" s="252"/>
      <c r="TUU95" s="252"/>
      <c r="TUV95" s="253"/>
      <c r="TUW95" s="253"/>
      <c r="TUX95" s="255"/>
      <c r="TUY95" s="255"/>
      <c r="TUZ95" s="256"/>
      <c r="TVC95" s="251"/>
      <c r="TVD95" s="251"/>
      <c r="TVE95" s="251"/>
      <c r="TVF95" s="251"/>
      <c r="TVG95" s="251"/>
      <c r="TVH95" s="251"/>
      <c r="TVI95" s="252"/>
      <c r="TVJ95" s="253"/>
      <c r="TVO95" s="254"/>
      <c r="TVR95" s="252"/>
      <c r="TVS95" s="252"/>
      <c r="TVT95" s="252"/>
      <c r="TVU95" s="252"/>
      <c r="TVV95" s="253"/>
      <c r="TVW95" s="253"/>
      <c r="TVX95" s="255"/>
      <c r="TVY95" s="255"/>
      <c r="TVZ95" s="256"/>
      <c r="TWC95" s="251"/>
      <c r="TWD95" s="251"/>
      <c r="TWE95" s="251"/>
      <c r="TWF95" s="251"/>
      <c r="TWG95" s="251"/>
      <c r="TWH95" s="251"/>
      <c r="TWI95" s="252"/>
      <c r="TWJ95" s="253"/>
      <c r="TWO95" s="254"/>
      <c r="TWR95" s="252"/>
      <c r="TWS95" s="252"/>
      <c r="TWT95" s="252"/>
      <c r="TWU95" s="252"/>
      <c r="TWV95" s="253"/>
      <c r="TWW95" s="253"/>
      <c r="TWX95" s="255"/>
      <c r="TWY95" s="255"/>
      <c r="TWZ95" s="256"/>
      <c r="TXC95" s="251"/>
      <c r="TXD95" s="251"/>
      <c r="TXE95" s="251"/>
      <c r="TXF95" s="251"/>
      <c r="TXG95" s="251"/>
      <c r="TXH95" s="251"/>
      <c r="TXI95" s="252"/>
      <c r="TXJ95" s="253"/>
      <c r="TXO95" s="254"/>
      <c r="TXR95" s="252"/>
      <c r="TXS95" s="252"/>
      <c r="TXT95" s="252"/>
      <c r="TXU95" s="252"/>
      <c r="TXV95" s="253"/>
      <c r="TXW95" s="253"/>
      <c r="TXX95" s="255"/>
      <c r="TXY95" s="255"/>
      <c r="TXZ95" s="256"/>
      <c r="TYC95" s="251"/>
      <c r="TYD95" s="251"/>
      <c r="TYE95" s="251"/>
      <c r="TYF95" s="251"/>
      <c r="TYG95" s="251"/>
      <c r="TYH95" s="251"/>
      <c r="TYI95" s="252"/>
      <c r="TYJ95" s="253"/>
      <c r="TYO95" s="254"/>
      <c r="TYR95" s="252"/>
      <c r="TYS95" s="252"/>
      <c r="TYT95" s="252"/>
      <c r="TYU95" s="252"/>
      <c r="TYV95" s="253"/>
      <c r="TYW95" s="253"/>
      <c r="TYX95" s="255"/>
      <c r="TYY95" s="255"/>
      <c r="TYZ95" s="256"/>
      <c r="TZC95" s="251"/>
      <c r="TZD95" s="251"/>
      <c r="TZE95" s="251"/>
      <c r="TZF95" s="251"/>
      <c r="TZG95" s="251"/>
      <c r="TZH95" s="251"/>
      <c r="TZI95" s="252"/>
      <c r="TZJ95" s="253"/>
      <c r="TZO95" s="254"/>
      <c r="TZR95" s="252"/>
      <c r="TZS95" s="252"/>
      <c r="TZT95" s="252"/>
      <c r="TZU95" s="252"/>
      <c r="TZV95" s="253"/>
      <c r="TZW95" s="253"/>
      <c r="TZX95" s="255"/>
      <c r="TZY95" s="255"/>
      <c r="TZZ95" s="256"/>
      <c r="UAC95" s="251"/>
      <c r="UAD95" s="251"/>
      <c r="UAE95" s="251"/>
      <c r="UAF95" s="251"/>
      <c r="UAG95" s="251"/>
      <c r="UAH95" s="251"/>
      <c r="UAI95" s="252"/>
      <c r="UAJ95" s="253"/>
      <c r="UAO95" s="254"/>
      <c r="UAR95" s="252"/>
      <c r="UAS95" s="252"/>
      <c r="UAT95" s="252"/>
      <c r="UAU95" s="252"/>
      <c r="UAV95" s="253"/>
      <c r="UAW95" s="253"/>
      <c r="UAX95" s="255"/>
      <c r="UAY95" s="255"/>
      <c r="UAZ95" s="256"/>
      <c r="UBC95" s="251"/>
      <c r="UBD95" s="251"/>
      <c r="UBE95" s="251"/>
      <c r="UBF95" s="251"/>
      <c r="UBG95" s="251"/>
      <c r="UBH95" s="251"/>
      <c r="UBI95" s="252"/>
      <c r="UBJ95" s="253"/>
      <c r="UBO95" s="254"/>
      <c r="UBR95" s="252"/>
      <c r="UBS95" s="252"/>
      <c r="UBT95" s="252"/>
      <c r="UBU95" s="252"/>
      <c r="UBV95" s="253"/>
      <c r="UBW95" s="253"/>
      <c r="UBX95" s="255"/>
      <c r="UBY95" s="255"/>
      <c r="UBZ95" s="256"/>
      <c r="UCC95" s="251"/>
      <c r="UCD95" s="251"/>
      <c r="UCE95" s="251"/>
      <c r="UCF95" s="251"/>
      <c r="UCG95" s="251"/>
      <c r="UCH95" s="251"/>
      <c r="UCI95" s="252"/>
      <c r="UCJ95" s="253"/>
      <c r="UCO95" s="254"/>
      <c r="UCR95" s="252"/>
      <c r="UCS95" s="252"/>
      <c r="UCT95" s="252"/>
      <c r="UCU95" s="252"/>
      <c r="UCV95" s="253"/>
      <c r="UCW95" s="253"/>
      <c r="UCX95" s="255"/>
      <c r="UCY95" s="255"/>
      <c r="UCZ95" s="256"/>
      <c r="UDC95" s="251"/>
      <c r="UDD95" s="251"/>
      <c r="UDE95" s="251"/>
      <c r="UDF95" s="251"/>
      <c r="UDG95" s="251"/>
      <c r="UDH95" s="251"/>
      <c r="UDI95" s="252"/>
      <c r="UDJ95" s="253"/>
      <c r="UDO95" s="254"/>
      <c r="UDR95" s="252"/>
      <c r="UDS95" s="252"/>
      <c r="UDT95" s="252"/>
      <c r="UDU95" s="252"/>
      <c r="UDV95" s="253"/>
      <c r="UDW95" s="253"/>
      <c r="UDX95" s="255"/>
      <c r="UDY95" s="255"/>
      <c r="UDZ95" s="256"/>
      <c r="UEC95" s="251"/>
      <c r="UED95" s="251"/>
      <c r="UEE95" s="251"/>
      <c r="UEF95" s="251"/>
      <c r="UEG95" s="251"/>
      <c r="UEH95" s="251"/>
      <c r="UEI95" s="252"/>
      <c r="UEJ95" s="253"/>
      <c r="UEO95" s="254"/>
      <c r="UER95" s="252"/>
      <c r="UES95" s="252"/>
      <c r="UET95" s="252"/>
      <c r="UEU95" s="252"/>
      <c r="UEV95" s="253"/>
      <c r="UEW95" s="253"/>
      <c r="UEX95" s="255"/>
      <c r="UEY95" s="255"/>
      <c r="UEZ95" s="256"/>
      <c r="UFC95" s="251"/>
      <c r="UFD95" s="251"/>
      <c r="UFE95" s="251"/>
      <c r="UFF95" s="251"/>
      <c r="UFG95" s="251"/>
      <c r="UFH95" s="251"/>
      <c r="UFI95" s="252"/>
      <c r="UFJ95" s="253"/>
      <c r="UFO95" s="254"/>
      <c r="UFR95" s="252"/>
      <c r="UFS95" s="252"/>
      <c r="UFT95" s="252"/>
      <c r="UFU95" s="252"/>
      <c r="UFV95" s="253"/>
      <c r="UFW95" s="253"/>
      <c r="UFX95" s="255"/>
      <c r="UFY95" s="255"/>
      <c r="UFZ95" s="256"/>
      <c r="UGC95" s="251"/>
      <c r="UGD95" s="251"/>
      <c r="UGE95" s="251"/>
      <c r="UGF95" s="251"/>
      <c r="UGG95" s="251"/>
      <c r="UGH95" s="251"/>
      <c r="UGI95" s="252"/>
      <c r="UGJ95" s="253"/>
      <c r="UGO95" s="254"/>
      <c r="UGR95" s="252"/>
      <c r="UGS95" s="252"/>
      <c r="UGT95" s="252"/>
      <c r="UGU95" s="252"/>
      <c r="UGV95" s="253"/>
      <c r="UGW95" s="253"/>
      <c r="UGX95" s="255"/>
      <c r="UGY95" s="255"/>
      <c r="UGZ95" s="256"/>
      <c r="UHC95" s="251"/>
      <c r="UHD95" s="251"/>
      <c r="UHE95" s="251"/>
      <c r="UHF95" s="251"/>
      <c r="UHG95" s="251"/>
      <c r="UHH95" s="251"/>
      <c r="UHI95" s="252"/>
      <c r="UHJ95" s="253"/>
      <c r="UHO95" s="254"/>
      <c r="UHR95" s="252"/>
      <c r="UHS95" s="252"/>
      <c r="UHT95" s="252"/>
      <c r="UHU95" s="252"/>
      <c r="UHV95" s="253"/>
      <c r="UHW95" s="253"/>
      <c r="UHX95" s="255"/>
      <c r="UHY95" s="255"/>
      <c r="UHZ95" s="256"/>
      <c r="UIC95" s="251"/>
      <c r="UID95" s="251"/>
      <c r="UIE95" s="251"/>
      <c r="UIF95" s="251"/>
      <c r="UIG95" s="251"/>
      <c r="UIH95" s="251"/>
      <c r="UII95" s="252"/>
      <c r="UIJ95" s="253"/>
      <c r="UIO95" s="254"/>
      <c r="UIR95" s="252"/>
      <c r="UIS95" s="252"/>
      <c r="UIT95" s="252"/>
      <c r="UIU95" s="252"/>
      <c r="UIV95" s="253"/>
      <c r="UIW95" s="253"/>
      <c r="UIX95" s="255"/>
      <c r="UIY95" s="255"/>
      <c r="UIZ95" s="256"/>
      <c r="UJC95" s="251"/>
      <c r="UJD95" s="251"/>
      <c r="UJE95" s="251"/>
      <c r="UJF95" s="251"/>
      <c r="UJG95" s="251"/>
      <c r="UJH95" s="251"/>
      <c r="UJI95" s="252"/>
      <c r="UJJ95" s="253"/>
      <c r="UJO95" s="254"/>
      <c r="UJR95" s="252"/>
      <c r="UJS95" s="252"/>
      <c r="UJT95" s="252"/>
      <c r="UJU95" s="252"/>
      <c r="UJV95" s="253"/>
      <c r="UJW95" s="253"/>
      <c r="UJX95" s="255"/>
      <c r="UJY95" s="255"/>
      <c r="UJZ95" s="256"/>
      <c r="UKC95" s="251"/>
      <c r="UKD95" s="251"/>
      <c r="UKE95" s="251"/>
      <c r="UKF95" s="251"/>
      <c r="UKG95" s="251"/>
      <c r="UKH95" s="251"/>
      <c r="UKI95" s="252"/>
      <c r="UKJ95" s="253"/>
      <c r="UKO95" s="254"/>
      <c r="UKR95" s="252"/>
      <c r="UKS95" s="252"/>
      <c r="UKT95" s="252"/>
      <c r="UKU95" s="252"/>
      <c r="UKV95" s="253"/>
      <c r="UKW95" s="253"/>
      <c r="UKX95" s="255"/>
      <c r="UKY95" s="255"/>
      <c r="UKZ95" s="256"/>
      <c r="ULC95" s="251"/>
      <c r="ULD95" s="251"/>
      <c r="ULE95" s="251"/>
      <c r="ULF95" s="251"/>
      <c r="ULG95" s="251"/>
      <c r="ULH95" s="251"/>
      <c r="ULI95" s="252"/>
      <c r="ULJ95" s="253"/>
      <c r="ULO95" s="254"/>
      <c r="ULR95" s="252"/>
      <c r="ULS95" s="252"/>
      <c r="ULT95" s="252"/>
      <c r="ULU95" s="252"/>
      <c r="ULV95" s="253"/>
      <c r="ULW95" s="253"/>
      <c r="ULX95" s="255"/>
      <c r="ULY95" s="255"/>
      <c r="ULZ95" s="256"/>
      <c r="UMC95" s="251"/>
      <c r="UMD95" s="251"/>
      <c r="UME95" s="251"/>
      <c r="UMF95" s="251"/>
      <c r="UMG95" s="251"/>
      <c r="UMH95" s="251"/>
      <c r="UMI95" s="252"/>
      <c r="UMJ95" s="253"/>
      <c r="UMO95" s="254"/>
      <c r="UMR95" s="252"/>
      <c r="UMS95" s="252"/>
      <c r="UMT95" s="252"/>
      <c r="UMU95" s="252"/>
      <c r="UMV95" s="253"/>
      <c r="UMW95" s="253"/>
      <c r="UMX95" s="255"/>
      <c r="UMY95" s="255"/>
      <c r="UMZ95" s="256"/>
      <c r="UNC95" s="251"/>
      <c r="UND95" s="251"/>
      <c r="UNE95" s="251"/>
      <c r="UNF95" s="251"/>
      <c r="UNG95" s="251"/>
      <c r="UNH95" s="251"/>
      <c r="UNI95" s="252"/>
      <c r="UNJ95" s="253"/>
      <c r="UNO95" s="254"/>
      <c r="UNR95" s="252"/>
      <c r="UNS95" s="252"/>
      <c r="UNT95" s="252"/>
      <c r="UNU95" s="252"/>
      <c r="UNV95" s="253"/>
      <c r="UNW95" s="253"/>
      <c r="UNX95" s="255"/>
      <c r="UNY95" s="255"/>
      <c r="UNZ95" s="256"/>
      <c r="UOC95" s="251"/>
      <c r="UOD95" s="251"/>
      <c r="UOE95" s="251"/>
      <c r="UOF95" s="251"/>
      <c r="UOG95" s="251"/>
      <c r="UOH95" s="251"/>
      <c r="UOI95" s="252"/>
      <c r="UOJ95" s="253"/>
      <c r="UOO95" s="254"/>
      <c r="UOR95" s="252"/>
      <c r="UOS95" s="252"/>
      <c r="UOT95" s="252"/>
      <c r="UOU95" s="252"/>
      <c r="UOV95" s="253"/>
      <c r="UOW95" s="253"/>
      <c r="UOX95" s="255"/>
      <c r="UOY95" s="255"/>
      <c r="UOZ95" s="256"/>
      <c r="UPC95" s="251"/>
      <c r="UPD95" s="251"/>
      <c r="UPE95" s="251"/>
      <c r="UPF95" s="251"/>
      <c r="UPG95" s="251"/>
      <c r="UPH95" s="251"/>
      <c r="UPI95" s="252"/>
      <c r="UPJ95" s="253"/>
      <c r="UPO95" s="254"/>
      <c r="UPR95" s="252"/>
      <c r="UPS95" s="252"/>
      <c r="UPT95" s="252"/>
      <c r="UPU95" s="252"/>
      <c r="UPV95" s="253"/>
      <c r="UPW95" s="253"/>
      <c r="UPX95" s="255"/>
      <c r="UPY95" s="255"/>
      <c r="UPZ95" s="256"/>
      <c r="UQC95" s="251"/>
      <c r="UQD95" s="251"/>
      <c r="UQE95" s="251"/>
      <c r="UQF95" s="251"/>
      <c r="UQG95" s="251"/>
      <c r="UQH95" s="251"/>
      <c r="UQI95" s="252"/>
      <c r="UQJ95" s="253"/>
      <c r="UQO95" s="254"/>
      <c r="UQR95" s="252"/>
      <c r="UQS95" s="252"/>
      <c r="UQT95" s="252"/>
      <c r="UQU95" s="252"/>
      <c r="UQV95" s="253"/>
      <c r="UQW95" s="253"/>
      <c r="UQX95" s="255"/>
      <c r="UQY95" s="255"/>
      <c r="UQZ95" s="256"/>
      <c r="URC95" s="251"/>
      <c r="URD95" s="251"/>
      <c r="URE95" s="251"/>
      <c r="URF95" s="251"/>
      <c r="URG95" s="251"/>
      <c r="URH95" s="251"/>
      <c r="URI95" s="252"/>
      <c r="URJ95" s="253"/>
      <c r="URO95" s="254"/>
      <c r="URR95" s="252"/>
      <c r="URS95" s="252"/>
      <c r="URT95" s="252"/>
      <c r="URU95" s="252"/>
      <c r="URV95" s="253"/>
      <c r="URW95" s="253"/>
      <c r="URX95" s="255"/>
      <c r="URY95" s="255"/>
      <c r="URZ95" s="256"/>
      <c r="USC95" s="251"/>
      <c r="USD95" s="251"/>
      <c r="USE95" s="251"/>
      <c r="USF95" s="251"/>
      <c r="USG95" s="251"/>
      <c r="USH95" s="251"/>
      <c r="USI95" s="252"/>
      <c r="USJ95" s="253"/>
      <c r="USO95" s="254"/>
      <c r="USR95" s="252"/>
      <c r="USS95" s="252"/>
      <c r="UST95" s="252"/>
      <c r="USU95" s="252"/>
      <c r="USV95" s="253"/>
      <c r="USW95" s="253"/>
      <c r="USX95" s="255"/>
      <c r="USY95" s="255"/>
      <c r="USZ95" s="256"/>
      <c r="UTC95" s="251"/>
      <c r="UTD95" s="251"/>
      <c r="UTE95" s="251"/>
      <c r="UTF95" s="251"/>
      <c r="UTG95" s="251"/>
      <c r="UTH95" s="251"/>
      <c r="UTI95" s="252"/>
      <c r="UTJ95" s="253"/>
      <c r="UTO95" s="254"/>
      <c r="UTR95" s="252"/>
      <c r="UTS95" s="252"/>
      <c r="UTT95" s="252"/>
      <c r="UTU95" s="252"/>
      <c r="UTV95" s="253"/>
      <c r="UTW95" s="253"/>
      <c r="UTX95" s="255"/>
      <c r="UTY95" s="255"/>
      <c r="UTZ95" s="256"/>
      <c r="UUC95" s="251"/>
      <c r="UUD95" s="251"/>
      <c r="UUE95" s="251"/>
      <c r="UUF95" s="251"/>
      <c r="UUG95" s="251"/>
      <c r="UUH95" s="251"/>
      <c r="UUI95" s="252"/>
      <c r="UUJ95" s="253"/>
      <c r="UUO95" s="254"/>
      <c r="UUR95" s="252"/>
      <c r="UUS95" s="252"/>
      <c r="UUT95" s="252"/>
      <c r="UUU95" s="252"/>
      <c r="UUV95" s="253"/>
      <c r="UUW95" s="253"/>
      <c r="UUX95" s="255"/>
      <c r="UUY95" s="255"/>
      <c r="UUZ95" s="256"/>
      <c r="UVC95" s="251"/>
      <c r="UVD95" s="251"/>
      <c r="UVE95" s="251"/>
      <c r="UVF95" s="251"/>
      <c r="UVG95" s="251"/>
      <c r="UVH95" s="251"/>
      <c r="UVI95" s="252"/>
      <c r="UVJ95" s="253"/>
      <c r="UVO95" s="254"/>
      <c r="UVR95" s="252"/>
      <c r="UVS95" s="252"/>
      <c r="UVT95" s="252"/>
      <c r="UVU95" s="252"/>
      <c r="UVV95" s="253"/>
      <c r="UVW95" s="253"/>
      <c r="UVX95" s="255"/>
      <c r="UVY95" s="255"/>
      <c r="UVZ95" s="256"/>
      <c r="UWC95" s="251"/>
      <c r="UWD95" s="251"/>
      <c r="UWE95" s="251"/>
      <c r="UWF95" s="251"/>
      <c r="UWG95" s="251"/>
      <c r="UWH95" s="251"/>
      <c r="UWI95" s="252"/>
      <c r="UWJ95" s="253"/>
      <c r="UWO95" s="254"/>
      <c r="UWR95" s="252"/>
      <c r="UWS95" s="252"/>
      <c r="UWT95" s="252"/>
      <c r="UWU95" s="252"/>
      <c r="UWV95" s="253"/>
      <c r="UWW95" s="253"/>
      <c r="UWX95" s="255"/>
      <c r="UWY95" s="255"/>
      <c r="UWZ95" s="256"/>
      <c r="UXC95" s="251"/>
      <c r="UXD95" s="251"/>
      <c r="UXE95" s="251"/>
      <c r="UXF95" s="251"/>
      <c r="UXG95" s="251"/>
      <c r="UXH95" s="251"/>
      <c r="UXI95" s="252"/>
      <c r="UXJ95" s="253"/>
      <c r="UXO95" s="254"/>
      <c r="UXR95" s="252"/>
      <c r="UXS95" s="252"/>
      <c r="UXT95" s="252"/>
      <c r="UXU95" s="252"/>
      <c r="UXV95" s="253"/>
      <c r="UXW95" s="253"/>
      <c r="UXX95" s="255"/>
      <c r="UXY95" s="255"/>
      <c r="UXZ95" s="256"/>
      <c r="UYC95" s="251"/>
      <c r="UYD95" s="251"/>
      <c r="UYE95" s="251"/>
      <c r="UYF95" s="251"/>
      <c r="UYG95" s="251"/>
      <c r="UYH95" s="251"/>
      <c r="UYI95" s="252"/>
      <c r="UYJ95" s="253"/>
      <c r="UYO95" s="254"/>
      <c r="UYR95" s="252"/>
      <c r="UYS95" s="252"/>
      <c r="UYT95" s="252"/>
      <c r="UYU95" s="252"/>
      <c r="UYV95" s="253"/>
      <c r="UYW95" s="253"/>
      <c r="UYX95" s="255"/>
      <c r="UYY95" s="255"/>
      <c r="UYZ95" s="256"/>
      <c r="UZC95" s="251"/>
      <c r="UZD95" s="251"/>
      <c r="UZE95" s="251"/>
      <c r="UZF95" s="251"/>
      <c r="UZG95" s="251"/>
      <c r="UZH95" s="251"/>
      <c r="UZI95" s="252"/>
      <c r="UZJ95" s="253"/>
      <c r="UZO95" s="254"/>
      <c r="UZR95" s="252"/>
      <c r="UZS95" s="252"/>
      <c r="UZT95" s="252"/>
      <c r="UZU95" s="252"/>
      <c r="UZV95" s="253"/>
      <c r="UZW95" s="253"/>
      <c r="UZX95" s="255"/>
      <c r="UZY95" s="255"/>
      <c r="UZZ95" s="256"/>
      <c r="VAC95" s="251"/>
      <c r="VAD95" s="251"/>
      <c r="VAE95" s="251"/>
      <c r="VAF95" s="251"/>
      <c r="VAG95" s="251"/>
      <c r="VAH95" s="251"/>
      <c r="VAI95" s="252"/>
      <c r="VAJ95" s="253"/>
      <c r="VAO95" s="254"/>
      <c r="VAR95" s="252"/>
      <c r="VAS95" s="252"/>
      <c r="VAT95" s="252"/>
      <c r="VAU95" s="252"/>
      <c r="VAV95" s="253"/>
      <c r="VAW95" s="253"/>
      <c r="VAX95" s="255"/>
      <c r="VAY95" s="255"/>
      <c r="VAZ95" s="256"/>
      <c r="VBC95" s="251"/>
      <c r="VBD95" s="251"/>
      <c r="VBE95" s="251"/>
      <c r="VBF95" s="251"/>
      <c r="VBG95" s="251"/>
      <c r="VBH95" s="251"/>
      <c r="VBI95" s="252"/>
      <c r="VBJ95" s="253"/>
      <c r="VBO95" s="254"/>
      <c r="VBR95" s="252"/>
      <c r="VBS95" s="252"/>
      <c r="VBT95" s="252"/>
      <c r="VBU95" s="252"/>
      <c r="VBV95" s="253"/>
      <c r="VBW95" s="253"/>
      <c r="VBX95" s="255"/>
      <c r="VBY95" s="255"/>
      <c r="VBZ95" s="256"/>
      <c r="VCC95" s="251"/>
      <c r="VCD95" s="251"/>
      <c r="VCE95" s="251"/>
      <c r="VCF95" s="251"/>
      <c r="VCG95" s="251"/>
      <c r="VCH95" s="251"/>
      <c r="VCI95" s="252"/>
      <c r="VCJ95" s="253"/>
      <c r="VCO95" s="254"/>
      <c r="VCR95" s="252"/>
      <c r="VCS95" s="252"/>
      <c r="VCT95" s="252"/>
      <c r="VCU95" s="252"/>
      <c r="VCV95" s="253"/>
      <c r="VCW95" s="253"/>
      <c r="VCX95" s="255"/>
      <c r="VCY95" s="255"/>
      <c r="VCZ95" s="256"/>
      <c r="VDC95" s="251"/>
      <c r="VDD95" s="251"/>
      <c r="VDE95" s="251"/>
      <c r="VDF95" s="251"/>
      <c r="VDG95" s="251"/>
      <c r="VDH95" s="251"/>
      <c r="VDI95" s="252"/>
      <c r="VDJ95" s="253"/>
      <c r="VDO95" s="254"/>
      <c r="VDR95" s="252"/>
      <c r="VDS95" s="252"/>
      <c r="VDT95" s="252"/>
      <c r="VDU95" s="252"/>
      <c r="VDV95" s="253"/>
      <c r="VDW95" s="253"/>
      <c r="VDX95" s="255"/>
      <c r="VDY95" s="255"/>
      <c r="VDZ95" s="256"/>
      <c r="VEC95" s="251"/>
      <c r="VED95" s="251"/>
      <c r="VEE95" s="251"/>
      <c r="VEF95" s="251"/>
      <c r="VEG95" s="251"/>
      <c r="VEH95" s="251"/>
      <c r="VEI95" s="252"/>
      <c r="VEJ95" s="253"/>
      <c r="VEO95" s="254"/>
      <c r="VER95" s="252"/>
      <c r="VES95" s="252"/>
      <c r="VET95" s="252"/>
      <c r="VEU95" s="252"/>
      <c r="VEV95" s="253"/>
      <c r="VEW95" s="253"/>
      <c r="VEX95" s="255"/>
      <c r="VEY95" s="255"/>
      <c r="VEZ95" s="256"/>
      <c r="VFC95" s="251"/>
      <c r="VFD95" s="251"/>
      <c r="VFE95" s="251"/>
      <c r="VFF95" s="251"/>
      <c r="VFG95" s="251"/>
      <c r="VFH95" s="251"/>
      <c r="VFI95" s="252"/>
      <c r="VFJ95" s="253"/>
      <c r="VFO95" s="254"/>
      <c r="VFR95" s="252"/>
      <c r="VFS95" s="252"/>
      <c r="VFT95" s="252"/>
      <c r="VFU95" s="252"/>
      <c r="VFV95" s="253"/>
      <c r="VFW95" s="253"/>
      <c r="VFX95" s="255"/>
      <c r="VFY95" s="255"/>
      <c r="VFZ95" s="256"/>
      <c r="VGC95" s="251"/>
      <c r="VGD95" s="251"/>
      <c r="VGE95" s="251"/>
      <c r="VGF95" s="251"/>
      <c r="VGG95" s="251"/>
      <c r="VGH95" s="251"/>
      <c r="VGI95" s="252"/>
      <c r="VGJ95" s="253"/>
      <c r="VGO95" s="254"/>
      <c r="VGR95" s="252"/>
      <c r="VGS95" s="252"/>
      <c r="VGT95" s="252"/>
      <c r="VGU95" s="252"/>
      <c r="VGV95" s="253"/>
      <c r="VGW95" s="253"/>
      <c r="VGX95" s="255"/>
      <c r="VGY95" s="255"/>
      <c r="VGZ95" s="256"/>
      <c r="VHC95" s="251"/>
      <c r="VHD95" s="251"/>
      <c r="VHE95" s="251"/>
      <c r="VHF95" s="251"/>
      <c r="VHG95" s="251"/>
      <c r="VHH95" s="251"/>
      <c r="VHI95" s="252"/>
      <c r="VHJ95" s="253"/>
      <c r="VHO95" s="254"/>
      <c r="VHR95" s="252"/>
      <c r="VHS95" s="252"/>
      <c r="VHT95" s="252"/>
      <c r="VHU95" s="252"/>
      <c r="VHV95" s="253"/>
      <c r="VHW95" s="253"/>
      <c r="VHX95" s="255"/>
      <c r="VHY95" s="255"/>
      <c r="VHZ95" s="256"/>
      <c r="VIC95" s="251"/>
      <c r="VID95" s="251"/>
      <c r="VIE95" s="251"/>
      <c r="VIF95" s="251"/>
      <c r="VIG95" s="251"/>
      <c r="VIH95" s="251"/>
      <c r="VII95" s="252"/>
      <c r="VIJ95" s="253"/>
      <c r="VIO95" s="254"/>
      <c r="VIR95" s="252"/>
      <c r="VIS95" s="252"/>
      <c r="VIT95" s="252"/>
      <c r="VIU95" s="252"/>
      <c r="VIV95" s="253"/>
      <c r="VIW95" s="253"/>
      <c r="VIX95" s="255"/>
      <c r="VIY95" s="255"/>
      <c r="VIZ95" s="256"/>
      <c r="VJC95" s="251"/>
      <c r="VJD95" s="251"/>
      <c r="VJE95" s="251"/>
      <c r="VJF95" s="251"/>
      <c r="VJG95" s="251"/>
      <c r="VJH95" s="251"/>
      <c r="VJI95" s="252"/>
      <c r="VJJ95" s="253"/>
      <c r="VJO95" s="254"/>
      <c r="VJR95" s="252"/>
      <c r="VJS95" s="252"/>
      <c r="VJT95" s="252"/>
      <c r="VJU95" s="252"/>
      <c r="VJV95" s="253"/>
      <c r="VJW95" s="253"/>
      <c r="VJX95" s="255"/>
      <c r="VJY95" s="255"/>
      <c r="VJZ95" s="256"/>
      <c r="VKC95" s="251"/>
      <c r="VKD95" s="251"/>
      <c r="VKE95" s="251"/>
      <c r="VKF95" s="251"/>
      <c r="VKG95" s="251"/>
      <c r="VKH95" s="251"/>
      <c r="VKI95" s="252"/>
      <c r="VKJ95" s="253"/>
      <c r="VKO95" s="254"/>
      <c r="VKR95" s="252"/>
      <c r="VKS95" s="252"/>
      <c r="VKT95" s="252"/>
      <c r="VKU95" s="252"/>
      <c r="VKV95" s="253"/>
      <c r="VKW95" s="253"/>
      <c r="VKX95" s="255"/>
      <c r="VKY95" s="255"/>
      <c r="VKZ95" s="256"/>
      <c r="VLC95" s="251"/>
      <c r="VLD95" s="251"/>
      <c r="VLE95" s="251"/>
      <c r="VLF95" s="251"/>
      <c r="VLG95" s="251"/>
      <c r="VLH95" s="251"/>
      <c r="VLI95" s="252"/>
      <c r="VLJ95" s="253"/>
      <c r="VLO95" s="254"/>
      <c r="VLR95" s="252"/>
      <c r="VLS95" s="252"/>
      <c r="VLT95" s="252"/>
      <c r="VLU95" s="252"/>
      <c r="VLV95" s="253"/>
      <c r="VLW95" s="253"/>
      <c r="VLX95" s="255"/>
      <c r="VLY95" s="255"/>
      <c r="VLZ95" s="256"/>
      <c r="VMC95" s="251"/>
      <c r="VMD95" s="251"/>
      <c r="VME95" s="251"/>
      <c r="VMF95" s="251"/>
      <c r="VMG95" s="251"/>
      <c r="VMH95" s="251"/>
      <c r="VMI95" s="252"/>
      <c r="VMJ95" s="253"/>
      <c r="VMO95" s="254"/>
      <c r="VMR95" s="252"/>
      <c r="VMS95" s="252"/>
      <c r="VMT95" s="252"/>
      <c r="VMU95" s="252"/>
      <c r="VMV95" s="253"/>
      <c r="VMW95" s="253"/>
      <c r="VMX95" s="255"/>
      <c r="VMY95" s="255"/>
      <c r="VMZ95" s="256"/>
      <c r="VNC95" s="251"/>
      <c r="VND95" s="251"/>
      <c r="VNE95" s="251"/>
      <c r="VNF95" s="251"/>
      <c r="VNG95" s="251"/>
      <c r="VNH95" s="251"/>
      <c r="VNI95" s="252"/>
      <c r="VNJ95" s="253"/>
      <c r="VNO95" s="254"/>
      <c r="VNR95" s="252"/>
      <c r="VNS95" s="252"/>
      <c r="VNT95" s="252"/>
      <c r="VNU95" s="252"/>
      <c r="VNV95" s="253"/>
      <c r="VNW95" s="253"/>
      <c r="VNX95" s="255"/>
      <c r="VNY95" s="255"/>
      <c r="VNZ95" s="256"/>
      <c r="VOC95" s="251"/>
      <c r="VOD95" s="251"/>
      <c r="VOE95" s="251"/>
      <c r="VOF95" s="251"/>
      <c r="VOG95" s="251"/>
      <c r="VOH95" s="251"/>
      <c r="VOI95" s="252"/>
      <c r="VOJ95" s="253"/>
      <c r="VOO95" s="254"/>
      <c r="VOR95" s="252"/>
      <c r="VOS95" s="252"/>
      <c r="VOT95" s="252"/>
      <c r="VOU95" s="252"/>
      <c r="VOV95" s="253"/>
      <c r="VOW95" s="253"/>
      <c r="VOX95" s="255"/>
      <c r="VOY95" s="255"/>
      <c r="VOZ95" s="256"/>
      <c r="VPC95" s="251"/>
      <c r="VPD95" s="251"/>
      <c r="VPE95" s="251"/>
      <c r="VPF95" s="251"/>
      <c r="VPG95" s="251"/>
      <c r="VPH95" s="251"/>
      <c r="VPI95" s="252"/>
      <c r="VPJ95" s="253"/>
      <c r="VPO95" s="254"/>
      <c r="VPR95" s="252"/>
      <c r="VPS95" s="252"/>
      <c r="VPT95" s="252"/>
      <c r="VPU95" s="252"/>
      <c r="VPV95" s="253"/>
      <c r="VPW95" s="253"/>
      <c r="VPX95" s="255"/>
      <c r="VPY95" s="255"/>
      <c r="VPZ95" s="256"/>
      <c r="VQC95" s="251"/>
      <c r="VQD95" s="251"/>
      <c r="VQE95" s="251"/>
      <c r="VQF95" s="251"/>
      <c r="VQG95" s="251"/>
      <c r="VQH95" s="251"/>
      <c r="VQI95" s="252"/>
      <c r="VQJ95" s="253"/>
      <c r="VQO95" s="254"/>
      <c r="VQR95" s="252"/>
      <c r="VQS95" s="252"/>
      <c r="VQT95" s="252"/>
      <c r="VQU95" s="252"/>
      <c r="VQV95" s="253"/>
      <c r="VQW95" s="253"/>
      <c r="VQX95" s="255"/>
      <c r="VQY95" s="255"/>
      <c r="VQZ95" s="256"/>
      <c r="VRC95" s="251"/>
      <c r="VRD95" s="251"/>
      <c r="VRE95" s="251"/>
      <c r="VRF95" s="251"/>
      <c r="VRG95" s="251"/>
      <c r="VRH95" s="251"/>
      <c r="VRI95" s="252"/>
      <c r="VRJ95" s="253"/>
      <c r="VRO95" s="254"/>
      <c r="VRR95" s="252"/>
      <c r="VRS95" s="252"/>
      <c r="VRT95" s="252"/>
      <c r="VRU95" s="252"/>
      <c r="VRV95" s="253"/>
      <c r="VRW95" s="253"/>
      <c r="VRX95" s="255"/>
      <c r="VRY95" s="255"/>
      <c r="VRZ95" s="256"/>
      <c r="VSC95" s="251"/>
      <c r="VSD95" s="251"/>
      <c r="VSE95" s="251"/>
      <c r="VSF95" s="251"/>
      <c r="VSG95" s="251"/>
      <c r="VSH95" s="251"/>
      <c r="VSI95" s="252"/>
      <c r="VSJ95" s="253"/>
      <c r="VSO95" s="254"/>
      <c r="VSR95" s="252"/>
      <c r="VSS95" s="252"/>
      <c r="VST95" s="252"/>
      <c r="VSU95" s="252"/>
      <c r="VSV95" s="253"/>
      <c r="VSW95" s="253"/>
      <c r="VSX95" s="255"/>
      <c r="VSY95" s="255"/>
      <c r="VSZ95" s="256"/>
      <c r="VTC95" s="251"/>
      <c r="VTD95" s="251"/>
      <c r="VTE95" s="251"/>
      <c r="VTF95" s="251"/>
      <c r="VTG95" s="251"/>
      <c r="VTH95" s="251"/>
      <c r="VTI95" s="252"/>
      <c r="VTJ95" s="253"/>
      <c r="VTO95" s="254"/>
      <c r="VTR95" s="252"/>
      <c r="VTS95" s="252"/>
      <c r="VTT95" s="252"/>
      <c r="VTU95" s="252"/>
      <c r="VTV95" s="253"/>
      <c r="VTW95" s="253"/>
      <c r="VTX95" s="255"/>
      <c r="VTY95" s="255"/>
      <c r="VTZ95" s="256"/>
      <c r="VUC95" s="251"/>
      <c r="VUD95" s="251"/>
      <c r="VUE95" s="251"/>
      <c r="VUF95" s="251"/>
      <c r="VUG95" s="251"/>
      <c r="VUH95" s="251"/>
      <c r="VUI95" s="252"/>
      <c r="VUJ95" s="253"/>
      <c r="VUO95" s="254"/>
      <c r="VUR95" s="252"/>
      <c r="VUS95" s="252"/>
      <c r="VUT95" s="252"/>
      <c r="VUU95" s="252"/>
      <c r="VUV95" s="253"/>
      <c r="VUW95" s="253"/>
      <c r="VUX95" s="255"/>
      <c r="VUY95" s="255"/>
      <c r="VUZ95" s="256"/>
      <c r="VVC95" s="251"/>
      <c r="VVD95" s="251"/>
      <c r="VVE95" s="251"/>
      <c r="VVF95" s="251"/>
      <c r="VVG95" s="251"/>
      <c r="VVH95" s="251"/>
      <c r="VVI95" s="252"/>
      <c r="VVJ95" s="253"/>
      <c r="VVO95" s="254"/>
      <c r="VVR95" s="252"/>
      <c r="VVS95" s="252"/>
      <c r="VVT95" s="252"/>
      <c r="VVU95" s="252"/>
      <c r="VVV95" s="253"/>
      <c r="VVW95" s="253"/>
      <c r="VVX95" s="255"/>
      <c r="VVY95" s="255"/>
      <c r="VVZ95" s="256"/>
      <c r="VWC95" s="251"/>
      <c r="VWD95" s="251"/>
      <c r="VWE95" s="251"/>
      <c r="VWF95" s="251"/>
      <c r="VWG95" s="251"/>
      <c r="VWH95" s="251"/>
      <c r="VWI95" s="252"/>
      <c r="VWJ95" s="253"/>
      <c r="VWO95" s="254"/>
      <c r="VWR95" s="252"/>
      <c r="VWS95" s="252"/>
      <c r="VWT95" s="252"/>
      <c r="VWU95" s="252"/>
      <c r="VWV95" s="253"/>
      <c r="VWW95" s="253"/>
      <c r="VWX95" s="255"/>
      <c r="VWY95" s="255"/>
      <c r="VWZ95" s="256"/>
      <c r="VXC95" s="251"/>
      <c r="VXD95" s="251"/>
      <c r="VXE95" s="251"/>
      <c r="VXF95" s="251"/>
      <c r="VXG95" s="251"/>
      <c r="VXH95" s="251"/>
      <c r="VXI95" s="252"/>
      <c r="VXJ95" s="253"/>
      <c r="VXO95" s="254"/>
      <c r="VXR95" s="252"/>
      <c r="VXS95" s="252"/>
      <c r="VXT95" s="252"/>
      <c r="VXU95" s="252"/>
      <c r="VXV95" s="253"/>
      <c r="VXW95" s="253"/>
      <c r="VXX95" s="255"/>
      <c r="VXY95" s="255"/>
      <c r="VXZ95" s="256"/>
      <c r="VYC95" s="251"/>
      <c r="VYD95" s="251"/>
      <c r="VYE95" s="251"/>
      <c r="VYF95" s="251"/>
      <c r="VYG95" s="251"/>
      <c r="VYH95" s="251"/>
      <c r="VYI95" s="252"/>
      <c r="VYJ95" s="253"/>
      <c r="VYO95" s="254"/>
      <c r="VYR95" s="252"/>
      <c r="VYS95" s="252"/>
      <c r="VYT95" s="252"/>
      <c r="VYU95" s="252"/>
      <c r="VYV95" s="253"/>
      <c r="VYW95" s="253"/>
      <c r="VYX95" s="255"/>
      <c r="VYY95" s="255"/>
      <c r="VYZ95" s="256"/>
      <c r="VZC95" s="251"/>
      <c r="VZD95" s="251"/>
      <c r="VZE95" s="251"/>
      <c r="VZF95" s="251"/>
      <c r="VZG95" s="251"/>
      <c r="VZH95" s="251"/>
      <c r="VZI95" s="252"/>
      <c r="VZJ95" s="253"/>
      <c r="VZO95" s="254"/>
      <c r="VZR95" s="252"/>
      <c r="VZS95" s="252"/>
      <c r="VZT95" s="252"/>
      <c r="VZU95" s="252"/>
      <c r="VZV95" s="253"/>
      <c r="VZW95" s="253"/>
      <c r="VZX95" s="255"/>
      <c r="VZY95" s="255"/>
      <c r="VZZ95" s="256"/>
      <c r="WAC95" s="251"/>
      <c r="WAD95" s="251"/>
      <c r="WAE95" s="251"/>
      <c r="WAF95" s="251"/>
      <c r="WAG95" s="251"/>
      <c r="WAH95" s="251"/>
      <c r="WAI95" s="252"/>
      <c r="WAJ95" s="253"/>
      <c r="WAO95" s="254"/>
      <c r="WAR95" s="252"/>
      <c r="WAS95" s="252"/>
      <c r="WAT95" s="252"/>
      <c r="WAU95" s="252"/>
      <c r="WAV95" s="253"/>
      <c r="WAW95" s="253"/>
      <c r="WAX95" s="255"/>
      <c r="WAY95" s="255"/>
      <c r="WAZ95" s="256"/>
      <c r="WBC95" s="251"/>
      <c r="WBD95" s="251"/>
      <c r="WBE95" s="251"/>
      <c r="WBF95" s="251"/>
      <c r="WBG95" s="251"/>
      <c r="WBH95" s="251"/>
      <c r="WBI95" s="252"/>
      <c r="WBJ95" s="253"/>
      <c r="WBO95" s="254"/>
      <c r="WBR95" s="252"/>
      <c r="WBS95" s="252"/>
      <c r="WBT95" s="252"/>
      <c r="WBU95" s="252"/>
      <c r="WBV95" s="253"/>
      <c r="WBW95" s="253"/>
      <c r="WBX95" s="255"/>
      <c r="WBY95" s="255"/>
      <c r="WBZ95" s="256"/>
      <c r="WCC95" s="251"/>
      <c r="WCD95" s="251"/>
      <c r="WCE95" s="251"/>
      <c r="WCF95" s="251"/>
      <c r="WCG95" s="251"/>
      <c r="WCH95" s="251"/>
      <c r="WCI95" s="252"/>
      <c r="WCJ95" s="253"/>
      <c r="WCO95" s="254"/>
      <c r="WCR95" s="252"/>
      <c r="WCS95" s="252"/>
      <c r="WCT95" s="252"/>
      <c r="WCU95" s="252"/>
      <c r="WCV95" s="253"/>
      <c r="WCW95" s="253"/>
      <c r="WCX95" s="255"/>
      <c r="WCY95" s="255"/>
      <c r="WCZ95" s="256"/>
      <c r="WDC95" s="251"/>
      <c r="WDD95" s="251"/>
      <c r="WDE95" s="251"/>
      <c r="WDF95" s="251"/>
      <c r="WDG95" s="251"/>
      <c r="WDH95" s="251"/>
      <c r="WDI95" s="252"/>
      <c r="WDJ95" s="253"/>
      <c r="WDO95" s="254"/>
      <c r="WDR95" s="252"/>
      <c r="WDS95" s="252"/>
      <c r="WDT95" s="252"/>
      <c r="WDU95" s="252"/>
      <c r="WDV95" s="253"/>
      <c r="WDW95" s="253"/>
      <c r="WDX95" s="255"/>
      <c r="WDY95" s="255"/>
      <c r="WDZ95" s="256"/>
      <c r="WEC95" s="251"/>
      <c r="WED95" s="251"/>
      <c r="WEE95" s="251"/>
      <c r="WEF95" s="251"/>
      <c r="WEG95" s="251"/>
      <c r="WEH95" s="251"/>
      <c r="WEI95" s="252"/>
      <c r="WEJ95" s="253"/>
      <c r="WEO95" s="254"/>
      <c r="WER95" s="252"/>
      <c r="WES95" s="252"/>
      <c r="WET95" s="252"/>
      <c r="WEU95" s="252"/>
      <c r="WEV95" s="253"/>
      <c r="WEW95" s="253"/>
      <c r="WEX95" s="255"/>
      <c r="WEY95" s="255"/>
      <c r="WEZ95" s="256"/>
      <c r="WFC95" s="251"/>
      <c r="WFD95" s="251"/>
      <c r="WFE95" s="251"/>
      <c r="WFF95" s="251"/>
      <c r="WFG95" s="251"/>
      <c r="WFH95" s="251"/>
      <c r="WFI95" s="252"/>
      <c r="WFJ95" s="253"/>
      <c r="WFO95" s="254"/>
      <c r="WFR95" s="252"/>
      <c r="WFS95" s="252"/>
      <c r="WFT95" s="252"/>
      <c r="WFU95" s="252"/>
      <c r="WFV95" s="253"/>
      <c r="WFW95" s="253"/>
      <c r="WFX95" s="255"/>
      <c r="WFY95" s="255"/>
      <c r="WFZ95" s="256"/>
      <c r="WGC95" s="251"/>
      <c r="WGD95" s="251"/>
      <c r="WGE95" s="251"/>
      <c r="WGF95" s="251"/>
      <c r="WGG95" s="251"/>
      <c r="WGH95" s="251"/>
      <c r="WGI95" s="252"/>
      <c r="WGJ95" s="253"/>
      <c r="WGO95" s="254"/>
      <c r="WGR95" s="252"/>
      <c r="WGS95" s="252"/>
      <c r="WGT95" s="252"/>
      <c r="WGU95" s="252"/>
      <c r="WGV95" s="253"/>
      <c r="WGW95" s="253"/>
      <c r="WGX95" s="255"/>
      <c r="WGY95" s="255"/>
      <c r="WGZ95" s="256"/>
      <c r="WHC95" s="251"/>
      <c r="WHD95" s="251"/>
      <c r="WHE95" s="251"/>
      <c r="WHF95" s="251"/>
      <c r="WHG95" s="251"/>
      <c r="WHH95" s="251"/>
      <c r="WHI95" s="252"/>
      <c r="WHJ95" s="253"/>
      <c r="WHO95" s="254"/>
      <c r="WHR95" s="252"/>
      <c r="WHS95" s="252"/>
      <c r="WHT95" s="252"/>
      <c r="WHU95" s="252"/>
      <c r="WHV95" s="253"/>
      <c r="WHW95" s="253"/>
      <c r="WHX95" s="255"/>
      <c r="WHY95" s="255"/>
      <c r="WHZ95" s="256"/>
      <c r="WIC95" s="251"/>
      <c r="WID95" s="251"/>
      <c r="WIE95" s="251"/>
      <c r="WIF95" s="251"/>
      <c r="WIG95" s="251"/>
      <c r="WIH95" s="251"/>
      <c r="WII95" s="252"/>
      <c r="WIJ95" s="253"/>
      <c r="WIO95" s="254"/>
      <c r="WIR95" s="252"/>
      <c r="WIS95" s="252"/>
      <c r="WIT95" s="252"/>
      <c r="WIU95" s="252"/>
      <c r="WIV95" s="253"/>
      <c r="WIW95" s="253"/>
      <c r="WIX95" s="255"/>
      <c r="WIY95" s="255"/>
      <c r="WIZ95" s="256"/>
      <c r="WJC95" s="251"/>
      <c r="WJD95" s="251"/>
      <c r="WJE95" s="251"/>
      <c r="WJF95" s="251"/>
      <c r="WJG95" s="251"/>
      <c r="WJH95" s="251"/>
      <c r="WJI95" s="252"/>
      <c r="WJJ95" s="253"/>
      <c r="WJO95" s="254"/>
      <c r="WJR95" s="252"/>
      <c r="WJS95" s="252"/>
      <c r="WJT95" s="252"/>
      <c r="WJU95" s="252"/>
      <c r="WJV95" s="253"/>
      <c r="WJW95" s="253"/>
      <c r="WJX95" s="255"/>
      <c r="WJY95" s="255"/>
      <c r="WJZ95" s="256"/>
      <c r="WKC95" s="251"/>
      <c r="WKD95" s="251"/>
      <c r="WKE95" s="251"/>
      <c r="WKF95" s="251"/>
      <c r="WKG95" s="251"/>
      <c r="WKH95" s="251"/>
      <c r="WKI95" s="252"/>
      <c r="WKJ95" s="253"/>
      <c r="WKO95" s="254"/>
      <c r="WKR95" s="252"/>
      <c r="WKS95" s="252"/>
      <c r="WKT95" s="252"/>
      <c r="WKU95" s="252"/>
      <c r="WKV95" s="253"/>
      <c r="WKW95" s="253"/>
      <c r="WKX95" s="255"/>
      <c r="WKY95" s="255"/>
      <c r="WKZ95" s="256"/>
      <c r="WLC95" s="251"/>
      <c r="WLD95" s="251"/>
      <c r="WLE95" s="251"/>
      <c r="WLF95" s="251"/>
      <c r="WLG95" s="251"/>
      <c r="WLH95" s="251"/>
      <c r="WLI95" s="252"/>
      <c r="WLJ95" s="253"/>
      <c r="WLO95" s="254"/>
      <c r="WLR95" s="252"/>
      <c r="WLS95" s="252"/>
      <c r="WLT95" s="252"/>
      <c r="WLU95" s="252"/>
      <c r="WLV95" s="253"/>
      <c r="WLW95" s="253"/>
      <c r="WLX95" s="255"/>
      <c r="WLY95" s="255"/>
      <c r="WLZ95" s="256"/>
      <c r="WMC95" s="251"/>
      <c r="WMD95" s="251"/>
      <c r="WME95" s="251"/>
      <c r="WMF95" s="251"/>
      <c r="WMG95" s="251"/>
      <c r="WMH95" s="251"/>
      <c r="WMI95" s="252"/>
      <c r="WMJ95" s="253"/>
      <c r="WMO95" s="254"/>
      <c r="WMR95" s="252"/>
      <c r="WMS95" s="252"/>
      <c r="WMT95" s="252"/>
      <c r="WMU95" s="252"/>
      <c r="WMV95" s="253"/>
      <c r="WMW95" s="253"/>
      <c r="WMX95" s="255"/>
      <c r="WMY95" s="255"/>
      <c r="WMZ95" s="256"/>
      <c r="WNC95" s="251"/>
      <c r="WND95" s="251"/>
      <c r="WNE95" s="251"/>
      <c r="WNF95" s="251"/>
      <c r="WNG95" s="251"/>
      <c r="WNH95" s="251"/>
      <c r="WNI95" s="252"/>
      <c r="WNJ95" s="253"/>
      <c r="WNO95" s="254"/>
      <c r="WNR95" s="252"/>
      <c r="WNS95" s="252"/>
      <c r="WNT95" s="252"/>
      <c r="WNU95" s="252"/>
      <c r="WNV95" s="253"/>
      <c r="WNW95" s="253"/>
      <c r="WNX95" s="255"/>
      <c r="WNY95" s="255"/>
      <c r="WNZ95" s="256"/>
      <c r="WOC95" s="251"/>
      <c r="WOD95" s="251"/>
      <c r="WOE95" s="251"/>
      <c r="WOF95" s="251"/>
      <c r="WOG95" s="251"/>
      <c r="WOH95" s="251"/>
      <c r="WOI95" s="252"/>
      <c r="WOJ95" s="253"/>
      <c r="WOO95" s="254"/>
      <c r="WOR95" s="252"/>
      <c r="WOS95" s="252"/>
      <c r="WOT95" s="252"/>
      <c r="WOU95" s="252"/>
      <c r="WOV95" s="253"/>
      <c r="WOW95" s="253"/>
      <c r="WOX95" s="255"/>
      <c r="WOY95" s="255"/>
      <c r="WOZ95" s="256"/>
      <c r="WPC95" s="251"/>
      <c r="WPD95" s="251"/>
      <c r="WPE95" s="251"/>
      <c r="WPF95" s="251"/>
      <c r="WPG95" s="251"/>
      <c r="WPH95" s="251"/>
      <c r="WPI95" s="252"/>
      <c r="WPJ95" s="253"/>
      <c r="WPO95" s="254"/>
      <c r="WPR95" s="252"/>
      <c r="WPS95" s="252"/>
      <c r="WPT95" s="252"/>
      <c r="WPU95" s="252"/>
      <c r="WPV95" s="253"/>
      <c r="WPW95" s="253"/>
      <c r="WPX95" s="255"/>
      <c r="WPY95" s="255"/>
      <c r="WPZ95" s="256"/>
      <c r="WQC95" s="251"/>
      <c r="WQD95" s="251"/>
      <c r="WQE95" s="251"/>
      <c r="WQF95" s="251"/>
      <c r="WQG95" s="251"/>
      <c r="WQH95" s="251"/>
      <c r="WQI95" s="252"/>
      <c r="WQJ95" s="253"/>
      <c r="WQO95" s="254"/>
      <c r="WQR95" s="252"/>
      <c r="WQS95" s="252"/>
      <c r="WQT95" s="252"/>
      <c r="WQU95" s="252"/>
      <c r="WQV95" s="253"/>
      <c r="WQW95" s="253"/>
      <c r="WQX95" s="255"/>
      <c r="WQY95" s="255"/>
      <c r="WQZ95" s="256"/>
      <c r="WRC95" s="251"/>
      <c r="WRD95" s="251"/>
      <c r="WRE95" s="251"/>
      <c r="WRF95" s="251"/>
      <c r="WRG95" s="251"/>
      <c r="WRH95" s="251"/>
      <c r="WRI95" s="252"/>
      <c r="WRJ95" s="253"/>
      <c r="WRO95" s="254"/>
      <c r="WRR95" s="252"/>
      <c r="WRS95" s="252"/>
      <c r="WRT95" s="252"/>
      <c r="WRU95" s="252"/>
      <c r="WRV95" s="253"/>
      <c r="WRW95" s="253"/>
      <c r="WRX95" s="255"/>
      <c r="WRY95" s="255"/>
      <c r="WRZ95" s="256"/>
      <c r="WSC95" s="251"/>
      <c r="WSD95" s="251"/>
      <c r="WSE95" s="251"/>
      <c r="WSF95" s="251"/>
      <c r="WSG95" s="251"/>
      <c r="WSH95" s="251"/>
      <c r="WSI95" s="252"/>
      <c r="WSJ95" s="253"/>
      <c r="WSO95" s="254"/>
      <c r="WSR95" s="252"/>
      <c r="WSS95" s="252"/>
      <c r="WST95" s="252"/>
      <c r="WSU95" s="252"/>
      <c r="WSV95" s="253"/>
      <c r="WSW95" s="253"/>
      <c r="WSX95" s="255"/>
      <c r="WSY95" s="255"/>
      <c r="WSZ95" s="256"/>
      <c r="WTC95" s="251"/>
      <c r="WTD95" s="251"/>
      <c r="WTE95" s="251"/>
      <c r="WTF95" s="251"/>
      <c r="WTG95" s="251"/>
      <c r="WTH95" s="251"/>
      <c r="WTI95" s="252"/>
      <c r="WTJ95" s="253"/>
      <c r="WTO95" s="254"/>
      <c r="WTR95" s="252"/>
      <c r="WTS95" s="252"/>
      <c r="WTT95" s="252"/>
      <c r="WTU95" s="252"/>
      <c r="WTV95" s="253"/>
      <c r="WTW95" s="253"/>
      <c r="WTX95" s="255"/>
      <c r="WTY95" s="255"/>
      <c r="WTZ95" s="256"/>
      <c r="WUC95" s="251"/>
      <c r="WUD95" s="251"/>
      <c r="WUE95" s="251"/>
      <c r="WUF95" s="251"/>
      <c r="WUG95" s="251"/>
      <c r="WUH95" s="251"/>
      <c r="WUI95" s="252"/>
      <c r="WUJ95" s="253"/>
      <c r="WUO95" s="254"/>
      <c r="WUR95" s="252"/>
      <c r="WUS95" s="252"/>
      <c r="WUT95" s="252"/>
      <c r="WUU95" s="252"/>
      <c r="WUV95" s="253"/>
      <c r="WUW95" s="253"/>
      <c r="WUX95" s="255"/>
      <c r="WUY95" s="255"/>
      <c r="WUZ95" s="256"/>
      <c r="WVC95" s="251"/>
      <c r="WVD95" s="251"/>
      <c r="WVE95" s="251"/>
      <c r="WVF95" s="251"/>
      <c r="WVG95" s="251"/>
      <c r="WVH95" s="251"/>
      <c r="WVI95" s="252"/>
      <c r="WVJ95" s="253"/>
      <c r="WVO95" s="254"/>
      <c r="WVR95" s="252"/>
      <c r="WVS95" s="252"/>
      <c r="WVT95" s="252"/>
      <c r="WVU95" s="252"/>
      <c r="WVV95" s="253"/>
      <c r="WVW95" s="253"/>
      <c r="WVX95" s="255"/>
      <c r="WVY95" s="255"/>
      <c r="WVZ95" s="256"/>
      <c r="WWC95" s="251"/>
      <c r="WWD95" s="251"/>
      <c r="WWE95" s="251"/>
      <c r="WWF95" s="251"/>
      <c r="WWG95" s="251"/>
      <c r="WWH95" s="251"/>
      <c r="WWI95" s="252"/>
      <c r="WWJ95" s="253"/>
      <c r="WWO95" s="254"/>
      <c r="WWR95" s="252"/>
      <c r="WWS95" s="252"/>
      <c r="WWT95" s="252"/>
      <c r="WWU95" s="252"/>
      <c r="WWV95" s="253"/>
      <c r="WWW95" s="253"/>
      <c r="WWX95" s="255"/>
      <c r="WWY95" s="255"/>
      <c r="WWZ95" s="256"/>
      <c r="WXC95" s="251"/>
      <c r="WXD95" s="251"/>
      <c r="WXE95" s="251"/>
      <c r="WXF95" s="251"/>
      <c r="WXG95" s="251"/>
      <c r="WXH95" s="251"/>
      <c r="WXI95" s="252"/>
      <c r="WXJ95" s="253"/>
      <c r="WXO95" s="254"/>
      <c r="WXR95" s="252"/>
      <c r="WXS95" s="252"/>
      <c r="WXT95" s="252"/>
      <c r="WXU95" s="252"/>
      <c r="WXV95" s="253"/>
      <c r="WXW95" s="253"/>
      <c r="WXX95" s="255"/>
      <c r="WXY95" s="255"/>
      <c r="WXZ95" s="256"/>
      <c r="WYC95" s="251"/>
      <c r="WYD95" s="251"/>
      <c r="WYE95" s="251"/>
      <c r="WYF95" s="251"/>
      <c r="WYG95" s="251"/>
      <c r="WYH95" s="251"/>
      <c r="WYI95" s="252"/>
      <c r="WYJ95" s="253"/>
      <c r="WYO95" s="254"/>
      <c r="WYR95" s="252"/>
      <c r="WYS95" s="252"/>
      <c r="WYT95" s="252"/>
      <c r="WYU95" s="252"/>
      <c r="WYV95" s="253"/>
      <c r="WYW95" s="253"/>
      <c r="WYX95" s="255"/>
      <c r="WYY95" s="255"/>
      <c r="WYZ95" s="256"/>
      <c r="WZC95" s="251"/>
      <c r="WZD95" s="251"/>
      <c r="WZE95" s="251"/>
      <c r="WZF95" s="251"/>
      <c r="WZG95" s="251"/>
      <c r="WZH95" s="251"/>
      <c r="WZI95" s="252"/>
      <c r="WZJ95" s="253"/>
      <c r="WZO95" s="254"/>
      <c r="WZR95" s="252"/>
      <c r="WZS95" s="252"/>
      <c r="WZT95" s="252"/>
      <c r="WZU95" s="252"/>
      <c r="WZV95" s="253"/>
      <c r="WZW95" s="253"/>
      <c r="WZX95" s="255"/>
      <c r="WZY95" s="255"/>
      <c r="WZZ95" s="256"/>
      <c r="XAC95" s="251"/>
      <c r="XAD95" s="251"/>
      <c r="XAE95" s="251"/>
      <c r="XAF95" s="251"/>
      <c r="XAG95" s="251"/>
      <c r="XAH95" s="251"/>
      <c r="XAI95" s="252"/>
      <c r="XAJ95" s="253"/>
      <c r="XAO95" s="254"/>
      <c r="XAR95" s="252"/>
      <c r="XAS95" s="252"/>
      <c r="XAT95" s="252"/>
      <c r="XAU95" s="252"/>
      <c r="XAV95" s="253"/>
      <c r="XAW95" s="253"/>
      <c r="XAX95" s="255"/>
      <c r="XAY95" s="255"/>
      <c r="XAZ95" s="256"/>
      <c r="XBC95" s="251"/>
      <c r="XBD95" s="251"/>
      <c r="XBE95" s="251"/>
      <c r="XBF95" s="251"/>
      <c r="XBG95" s="251"/>
      <c r="XBH95" s="251"/>
      <c r="XBI95" s="252"/>
      <c r="XBJ95" s="253"/>
      <c r="XBO95" s="254"/>
      <c r="XBR95" s="252"/>
      <c r="XBS95" s="252"/>
      <c r="XBT95" s="252"/>
      <c r="XBU95" s="252"/>
      <c r="XBV95" s="253"/>
      <c r="XBW95" s="253"/>
      <c r="XBX95" s="255"/>
      <c r="XBY95" s="255"/>
      <c r="XBZ95" s="256"/>
      <c r="XCC95" s="251"/>
      <c r="XCD95" s="251"/>
      <c r="XCE95" s="251"/>
      <c r="XCF95" s="251"/>
      <c r="XCG95" s="251"/>
      <c r="XCH95" s="251"/>
      <c r="XCI95" s="252"/>
      <c r="XCJ95" s="253"/>
      <c r="XCO95" s="254"/>
      <c r="XCR95" s="252"/>
      <c r="XCS95" s="252"/>
      <c r="XCT95" s="252"/>
      <c r="XCU95" s="252"/>
      <c r="XCV95" s="253"/>
      <c r="XCW95" s="253"/>
      <c r="XCX95" s="255"/>
      <c r="XCY95" s="255"/>
      <c r="XCZ95" s="256"/>
      <c r="XDC95" s="251"/>
      <c r="XDD95" s="251"/>
      <c r="XDE95" s="251"/>
      <c r="XDF95" s="251"/>
      <c r="XDG95" s="251"/>
      <c r="XDH95" s="251"/>
      <c r="XDI95" s="252"/>
      <c r="XDJ95" s="253"/>
      <c r="XDO95" s="254"/>
      <c r="XDR95" s="252"/>
      <c r="XDS95" s="252"/>
      <c r="XDT95" s="252"/>
      <c r="XDU95" s="252"/>
      <c r="XDV95" s="253"/>
      <c r="XDW95" s="253"/>
      <c r="XDX95" s="255"/>
      <c r="XDY95" s="255"/>
      <c r="XDZ95" s="256"/>
      <c r="XEC95" s="251"/>
      <c r="XED95" s="251"/>
      <c r="XEE95" s="251"/>
      <c r="XEF95" s="251"/>
      <c r="XEG95" s="251"/>
      <c r="XEH95" s="251"/>
      <c r="XEI95" s="252"/>
      <c r="XEJ95" s="253"/>
      <c r="XEO95" s="254"/>
      <c r="XER95" s="252"/>
      <c r="XES95" s="252"/>
      <c r="XET95" s="252"/>
      <c r="XEU95" s="252"/>
      <c r="XEV95" s="253"/>
      <c r="XEW95" s="253"/>
      <c r="XEX95" s="255"/>
      <c r="XEY95" s="255"/>
      <c r="XEZ95" s="256"/>
      <c r="XFC95" s="251"/>
      <c r="XFD95" s="251"/>
    </row>
    <row r="97" spans="1:26" ht="15" thickBot="1" x14ac:dyDescent="0.2"/>
    <row r="98" spans="1:26" x14ac:dyDescent="0.15">
      <c r="A98" s="257" t="s">
        <v>203</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9"/>
    </row>
    <row r="99" spans="1:26" ht="75" x14ac:dyDescent="0.15">
      <c r="A99" s="262" t="s">
        <v>184</v>
      </c>
      <c r="B99" s="263" t="s">
        <v>222</v>
      </c>
      <c r="C99" s="264" t="s">
        <v>211</v>
      </c>
      <c r="D99" s="264" t="s">
        <v>113</v>
      </c>
      <c r="E99" s="264" t="s">
        <v>204</v>
      </c>
      <c r="F99" s="264" t="s">
        <v>205</v>
      </c>
      <c r="G99" s="264" t="s">
        <v>698</v>
      </c>
      <c r="H99" s="265" t="s">
        <v>206</v>
      </c>
      <c r="I99" s="265" t="s">
        <v>224</v>
      </c>
      <c r="J99" s="266" t="s">
        <v>571</v>
      </c>
      <c r="K99" s="267" t="s">
        <v>215</v>
      </c>
      <c r="L99" s="267" t="s">
        <v>189</v>
      </c>
      <c r="M99" s="267" t="s">
        <v>127</v>
      </c>
      <c r="N99" s="267" t="s">
        <v>209</v>
      </c>
      <c r="O99" s="268" t="s">
        <v>233</v>
      </c>
      <c r="P99" s="269" t="s">
        <v>572</v>
      </c>
      <c r="Q99" s="269" t="s">
        <v>573</v>
      </c>
      <c r="R99" s="270" t="s">
        <v>190</v>
      </c>
      <c r="S99" s="270" t="s">
        <v>148</v>
      </c>
      <c r="T99" s="270" t="s">
        <v>118</v>
      </c>
      <c r="U99" s="270" t="s">
        <v>161</v>
      </c>
      <c r="V99" s="268" t="s">
        <v>199</v>
      </c>
      <c r="W99" s="268" t="s">
        <v>210</v>
      </c>
      <c r="X99" s="273" t="s">
        <v>149</v>
      </c>
      <c r="Y99" s="267" t="s">
        <v>150</v>
      </c>
      <c r="Z99" s="272" t="s">
        <v>56</v>
      </c>
    </row>
    <row r="100" spans="1:26" x14ac:dyDescent="0.15">
      <c r="A100" s="201" t="str">
        <f>'Tariffs July 2020'!K80</f>
        <v>AGL</v>
      </c>
      <c r="B100" s="202" t="str">
        <f>'Tariffs July 2020'!L80</f>
        <v>Solar Savers</v>
      </c>
      <c r="C100" s="203">
        <f>IF('Tariffs July 2020'!BP80=0,91*'Tariffs July 2020'!M80/100,(91*'Tariffs July 2020'!M80/100)+'Tariffs July 2020'!BP80/4)</f>
        <v>88.27</v>
      </c>
      <c r="D100" s="203">
        <f>IF('Tariffs July 2020'!O80="",$K$6*'Tariffs July 2020'!N80/100,IF($K$6&gt;='Tariffs July 2020'!P80,('Tariffs July 2020'!P80*'Tariffs July 2020'!N80/100),($K$6*'Tariffs July 2020'!N80/100)))</f>
        <v>56.389572654545454</v>
      </c>
      <c r="E100" s="203">
        <f>$M$6*'Tariffs July 2020'!AH80/100</f>
        <v>114.60628440000001</v>
      </c>
      <c r="F100" s="203">
        <f>$L$6*'Tariffs July 2020'!W80/100</f>
        <v>43.93254436363636</v>
      </c>
      <c r="G100" s="203">
        <f t="shared" ref="G100:G115" si="335">SUM(C100:F100)</f>
        <v>303.19840141818179</v>
      </c>
      <c r="H100" s="203">
        <f t="shared" ref="H100:H115" si="336">(G100-C100)*4</f>
        <v>859.71360567272723</v>
      </c>
      <c r="I100" s="247">
        <f>G100*4</f>
        <v>1212.7936056727272</v>
      </c>
      <c r="J100" s="204">
        <f>I100*1.1</f>
        <v>1334.0729662399999</v>
      </c>
      <c r="K100" s="202">
        <f>'Tariffs July 2020'!AZ80</f>
        <v>0</v>
      </c>
      <c r="L100" s="202">
        <f>'Tariffs July 2020'!BA80</f>
        <v>0</v>
      </c>
      <c r="M100" s="202">
        <f>'Tariffs July 2020'!BB80</f>
        <v>0</v>
      </c>
      <c r="N100" s="202">
        <f>'Tariffs July 2020'!BC80</f>
        <v>0</v>
      </c>
      <c r="O100" s="205">
        <f>($F$6*'Tariffs July 2020'!AT80/100)*4</f>
        <v>472.78224</v>
      </c>
      <c r="P100" s="206" t="str">
        <f>IF(SUM(K100:N100)=0,"No discount",IF(K100&gt;0,"Guaranteed off bill",IF(L100&gt;0,"Guaranteed off usage",IF(M100&gt;0,"Pay-on-time off bill","Pay-on-time off usage"))))</f>
        <v>No discount</v>
      </c>
      <c r="Q100" s="206" t="str">
        <f t="shared" ref="Q100:Q115" si="337">IF(OR(A100="Origin Energy",A100="Red Energy",A100="Powershop"),"Inclusive","Exclusive")</f>
        <v>Exclusive</v>
      </c>
      <c r="R100" s="293">
        <f>IF(AND(P100="Guaranteed off bill",Q100="Inclusive"),((I100*1.1)-((I100*1.1)*K100/100))/1.1,IF(AND(P100="Guaranteed off usage",Q100="Inclusive"),((I100*1.1)-((H100*1.1)*L100/100))/1.1,IF(AND(P100="Guaranteed off bill",Q100="Exclusive"),I100-(I100*K100/100),IF(AND(P100="Guaranteed off usage",Q100="Exclusive"),I100-(H100*L100/100),IF(Q100="Inclusive",((I100*1.1))/1.1,I100)))))</f>
        <v>1212.7936056727272</v>
      </c>
      <c r="S100" s="247">
        <f>IF(AND(P100="Pay-on-time off bill",Q100="Inclusive"),((R100*1.1)-((R100*1.1)*M100/100))/1.1,IF(AND(P100="Pay-on-time off usage",Q100="Inclusive"),((R100*1.1)-((H100*1.1)*N100/100))/1.1,IF(AND(P100="Pay-on-time off bill",Q100="Exclusive"),R100-(R100*M100/100),IF(AND(P100="Pay-on-time off usage",Q100="Exclusive"),R100-(H100*N100/100),IF(Q100="Inclusive",((R100*1.1))/1.1,R100)))))</f>
        <v>1212.7936056727272</v>
      </c>
      <c r="T100" s="247">
        <f t="shared" ref="T100:T115" si="338">R100-O100</f>
        <v>740.01136567272715</v>
      </c>
      <c r="U100" s="247">
        <f t="shared" ref="U100:U115" si="339">S100-O100</f>
        <v>740.01136567272715</v>
      </c>
      <c r="V100" s="292">
        <f t="shared" ref="V100:W113" si="340">T100*1.1</f>
        <v>814.01250223999989</v>
      </c>
      <c r="W100" s="292">
        <f t="shared" si="340"/>
        <v>814.01250223999989</v>
      </c>
      <c r="X100" s="207">
        <f>'Tariffs July 2020'!BL80</f>
        <v>0</v>
      </c>
      <c r="Y100" s="207" t="str">
        <f>'Tariffs July 2020'!BM80</f>
        <v>n</v>
      </c>
      <c r="Z100" s="208">
        <f>'Tariffs July 2020'!G80</f>
        <v>42564</v>
      </c>
    </row>
    <row r="101" spans="1:26" x14ac:dyDescent="0.15">
      <c r="A101" s="201" t="str">
        <f>'Tariffs July 2020'!K81</f>
        <v>Click Energy</v>
      </c>
      <c r="B101" s="202" t="str">
        <f>'Tariffs July 2020'!L81</f>
        <v>Flora Solar</v>
      </c>
      <c r="C101" s="203">
        <f>IF('Tariffs July 2020'!BP81=0,91*'Tariffs July 2020'!M81/100,(91*'Tariffs July 2020'!M81/100)+'Tariffs July 2020'!BP81/4)</f>
        <v>97.460999999999999</v>
      </c>
      <c r="D101" s="203">
        <f>IF('Tariffs July 2020'!O81="",$K$6*'Tariffs July 2020'!N81/100,IF($K$6&gt;='Tariffs July 2020'!P81,('Tariffs July 2020'!P81*'Tariffs July 2020'!N81/100),($K$6*'Tariffs July 2020'!N81/100)))</f>
        <v>54.668001599999997</v>
      </c>
      <c r="E101" s="203">
        <f>$M$6*'Tariffs July 2020'!AH81/100</f>
        <v>98.750777400000004</v>
      </c>
      <c r="F101" s="203">
        <f>$L$6*'Tariffs July 2020'!W81/100</f>
        <v>40.643694000000004</v>
      </c>
      <c r="G101" s="203">
        <f t="shared" si="335"/>
        <v>291.52347299999997</v>
      </c>
      <c r="H101" s="203">
        <f t="shared" si="336"/>
        <v>776.24989199999982</v>
      </c>
      <c r="I101" s="247">
        <f t="shared" ref="I101:I111" si="341">G101*4</f>
        <v>1166.0938919999999</v>
      </c>
      <c r="J101" s="204">
        <f t="shared" ref="J101:J115" si="342">I101*1.1</f>
        <v>1282.7032812</v>
      </c>
      <c r="K101" s="202">
        <f>'Tariffs July 2020'!AZ81</f>
        <v>0</v>
      </c>
      <c r="L101" s="202">
        <f>'Tariffs July 2020'!BA81</f>
        <v>0</v>
      </c>
      <c r="M101" s="202">
        <f>'Tariffs July 2020'!BB81</f>
        <v>0</v>
      </c>
      <c r="N101" s="202">
        <f>'Tariffs July 2020'!BC81</f>
        <v>0</v>
      </c>
      <c r="O101" s="205">
        <f>($F$6*'Tariffs July 2020'!AT81/100)*4</f>
        <v>333.72864000000004</v>
      </c>
      <c r="P101" s="206" t="str">
        <f t="shared" ref="P101:P115" si="343">IF(SUM(K101:N101)=0,"No discount",IF(K101&gt;0,"Guaranteed off bill",IF(L101&gt;0,"Guaranteed off usage",IF(M101&gt;0,"Pay-on-time off bill","Pay-on-time off usage"))))</f>
        <v>No discount</v>
      </c>
      <c r="Q101" s="206" t="str">
        <f t="shared" si="337"/>
        <v>Exclusive</v>
      </c>
      <c r="R101" s="293">
        <f t="shared" ref="R101:R115" si="344">IF(AND(P101="Guaranteed off bill",Q101="Inclusive"),((I101*1.1)-((I101*1.1)*K101/100))/1.1,IF(AND(P101="Guaranteed off usage",Q101="Inclusive"),((I101*1.1)-((H101*1.1)*L101/100))/1.1,IF(AND(P101="Guaranteed off bill",Q101="Exclusive"),I101-(I101*K101/100),IF(AND(P101="Guaranteed off usage",Q101="Exclusive"),I101-(H101*L101/100),IF(Q101="Inclusive",((I101*1.1))/1.1,I101)))))</f>
        <v>1166.0938919999999</v>
      </c>
      <c r="S101" s="247">
        <f t="shared" ref="S101:S115" si="345">IF(AND(P101="Pay-on-time off bill",Q101="Inclusive"),((R101*1.1)-((R101*1.1)*M101/100))/1.1,IF(AND(P101="Pay-on-time off usage",Q101="Inclusive"),((R101*1.1)-((H101*1.1)*N101/100))/1.1,IF(AND(P101="Pay-on-time off bill",Q101="Exclusive"),R101-(R101*M101/100),IF(AND(P101="Pay-on-time off usage",Q101="Exclusive"),R101-(H101*N101/100),IF(Q101="Inclusive",((R101*1.1))/1.1,R101)))))</f>
        <v>1166.0938919999999</v>
      </c>
      <c r="T101" s="247">
        <f t="shared" si="338"/>
        <v>832.36525199999983</v>
      </c>
      <c r="U101" s="247">
        <f t="shared" si="339"/>
        <v>832.36525199999983</v>
      </c>
      <c r="V101" s="292">
        <f t="shared" si="340"/>
        <v>915.6017771999999</v>
      </c>
      <c r="W101" s="292">
        <f t="shared" si="340"/>
        <v>915.6017771999999</v>
      </c>
      <c r="X101" s="207">
        <f>'Tariffs July 2020'!BL81</f>
        <v>0</v>
      </c>
      <c r="Y101" s="207" t="str">
        <f>'Tariffs July 2020'!BM81</f>
        <v>n</v>
      </c>
      <c r="Z101" s="208">
        <f>'Tariffs July 2020'!G81</f>
        <v>42551</v>
      </c>
    </row>
    <row r="102" spans="1:26" x14ac:dyDescent="0.15">
      <c r="A102" s="201" t="str">
        <f>'Tariffs July 2020'!K82</f>
        <v>Diamond Energy</v>
      </c>
      <c r="B102" s="202" t="str">
        <f>'Tariffs July 2020'!L82</f>
        <v>Renewable Saver POT</v>
      </c>
      <c r="C102" s="203">
        <f>IF('Tariffs July 2020'!BP82=0,91*'Tariffs July 2020'!M82/100,(91*'Tariffs July 2020'!M82/100)+'Tariffs July 2020'!BP82/4)</f>
        <v>95.459000000000003</v>
      </c>
      <c r="D102" s="203">
        <f>IF('Tariffs July 2020'!O82="",$K$6*'Tariffs July 2020'!N82/100,IF($K$6&gt;='Tariffs July 2020'!P82,('Tariffs July 2020'!P82*'Tariffs July 2020'!N82/100),($K$6*'Tariffs July 2020'!N82/100)))</f>
        <v>52.81650065454545</v>
      </c>
      <c r="E102" s="203">
        <f>$M$6*'Tariffs July 2020'!AH82/100</f>
        <v>105.89692140000001</v>
      </c>
      <c r="F102" s="203">
        <f>$L$6*'Tariffs July 2020'!W82/100</f>
        <v>40.095552272727275</v>
      </c>
      <c r="G102" s="203">
        <f t="shared" si="335"/>
        <v>294.26797432727273</v>
      </c>
      <c r="H102" s="203">
        <f t="shared" si="336"/>
        <v>795.23589730909089</v>
      </c>
      <c r="I102" s="247">
        <f t="shared" si="341"/>
        <v>1177.0718973090909</v>
      </c>
      <c r="J102" s="204">
        <f t="shared" si="342"/>
        <v>1294.7790870400001</v>
      </c>
      <c r="K102" s="202">
        <f>'Tariffs July 2020'!AZ82</f>
        <v>0</v>
      </c>
      <c r="L102" s="202">
        <f>'Tariffs July 2020'!BA82</f>
        <v>0</v>
      </c>
      <c r="M102" s="202">
        <f>'Tariffs July 2020'!BB82</f>
        <v>7</v>
      </c>
      <c r="N102" s="202">
        <f>'Tariffs July 2020'!BC82</f>
        <v>0</v>
      </c>
      <c r="O102" s="205">
        <f>($F$6*'Tariffs July 2020'!AT82/100)*4</f>
        <v>333.72864000000004</v>
      </c>
      <c r="P102" s="206" t="str">
        <f t="shared" si="343"/>
        <v>Pay-on-time off bill</v>
      </c>
      <c r="Q102" s="206" t="str">
        <f t="shared" si="337"/>
        <v>Exclusive</v>
      </c>
      <c r="R102" s="293">
        <f t="shared" si="344"/>
        <v>1177.0718973090909</v>
      </c>
      <c r="S102" s="247">
        <f t="shared" si="345"/>
        <v>1094.6768644974545</v>
      </c>
      <c r="T102" s="247">
        <f t="shared" si="338"/>
        <v>843.34325730909086</v>
      </c>
      <c r="U102" s="247">
        <f t="shared" si="339"/>
        <v>760.94822449745448</v>
      </c>
      <c r="V102" s="292">
        <f t="shared" si="340"/>
        <v>927.67758304000006</v>
      </c>
      <c r="W102" s="292">
        <f t="shared" si="340"/>
        <v>837.04304694719997</v>
      </c>
      <c r="X102" s="207">
        <f>'Tariffs July 2020'!BL82</f>
        <v>0</v>
      </c>
      <c r="Y102" s="207" t="str">
        <f>'Tariffs July 2020'!BM82</f>
        <v>n</v>
      </c>
      <c r="Z102" s="208">
        <f>'Tariffs July 2020'!G82</f>
        <v>42494</v>
      </c>
    </row>
    <row r="103" spans="1:26" x14ac:dyDescent="0.15">
      <c r="A103" s="201" t="str">
        <f>'Tariffs July 2020'!K83</f>
        <v>Dodo Power &amp; Gas</v>
      </c>
      <c r="B103" s="202" t="str">
        <f>'Tariffs July 2020'!L83</f>
        <v>Market offer</v>
      </c>
      <c r="C103" s="203">
        <f>IF('Tariffs July 2020'!BP83=0,91*'Tariffs July 2020'!M83/100,(91*'Tariffs July 2020'!M83/100)+'Tariffs July 2020'!BP83/4)</f>
        <v>90.594636363636369</v>
      </c>
      <c r="D103" s="203">
        <f>IF('Tariffs July 2020'!O83="",$K$6*'Tariffs July 2020'!N83/100,IF($K$6&gt;='Tariffs July 2020'!P83,('Tariffs July 2020'!P83*'Tariffs July 2020'!N83/100),($K$6*'Tariffs July 2020'!N83/100)))</f>
        <v>52.507917163636357</v>
      </c>
      <c r="E103" s="203">
        <f>$M$6*'Tariffs July 2020'!AH83/100</f>
        <v>93.882466799999989</v>
      </c>
      <c r="F103" s="203">
        <f>$L$6*'Tariffs July 2020'!W83/100</f>
        <v>39.263188909090907</v>
      </c>
      <c r="G103" s="203">
        <f t="shared" si="335"/>
        <v>276.24820923636361</v>
      </c>
      <c r="H103" s="203">
        <f t="shared" si="336"/>
        <v>742.61429149090895</v>
      </c>
      <c r="I103" s="247">
        <f t="shared" si="341"/>
        <v>1104.9928369454544</v>
      </c>
      <c r="J103" s="204">
        <f t="shared" si="342"/>
        <v>1215.4921206399999</v>
      </c>
      <c r="K103" s="202">
        <f>'Tariffs July 2020'!AZ83</f>
        <v>0</v>
      </c>
      <c r="L103" s="202">
        <f>'Tariffs July 2020'!BA83</f>
        <v>0</v>
      </c>
      <c r="M103" s="202">
        <f>'Tariffs July 2020'!BB83</f>
        <v>0</v>
      </c>
      <c r="N103" s="202">
        <f>'Tariffs July 2020'!BC83</f>
        <v>0</v>
      </c>
      <c r="O103" s="205">
        <f>($F$6*'Tariffs July 2020'!AT83/100)*4</f>
        <v>236.39112</v>
      </c>
      <c r="P103" s="206" t="str">
        <f t="shared" si="343"/>
        <v>No discount</v>
      </c>
      <c r="Q103" s="206" t="str">
        <f t="shared" si="337"/>
        <v>Exclusive</v>
      </c>
      <c r="R103" s="293">
        <f t="shared" si="344"/>
        <v>1104.9928369454544</v>
      </c>
      <c r="S103" s="247">
        <f t="shared" si="345"/>
        <v>1104.9928369454544</v>
      </c>
      <c r="T103" s="247">
        <f t="shared" si="338"/>
        <v>868.60171694545443</v>
      </c>
      <c r="U103" s="247">
        <f t="shared" si="339"/>
        <v>868.60171694545443</v>
      </c>
      <c r="V103" s="292">
        <f t="shared" si="340"/>
        <v>955.46188863999998</v>
      </c>
      <c r="W103" s="292">
        <f t="shared" si="340"/>
        <v>955.46188863999998</v>
      </c>
      <c r="X103" s="207">
        <f>'Tariffs July 2020'!BL83</f>
        <v>0</v>
      </c>
      <c r="Y103" s="207" t="str">
        <f>'Tariffs July 2020'!BM83</f>
        <v>n</v>
      </c>
      <c r="Z103" s="208">
        <f>'Tariffs July 2020'!G83</f>
        <v>42551</v>
      </c>
    </row>
    <row r="104" spans="1:26" x14ac:dyDescent="0.15">
      <c r="A104" s="201" t="str">
        <f>'Tariffs July 2020'!K84</f>
        <v>EnergyAustralia</v>
      </c>
      <c r="B104" s="202" t="str">
        <f>'Tariffs July 2020'!L84</f>
        <v>Total Plan Home</v>
      </c>
      <c r="C104" s="203">
        <f>IF('Tariffs July 2020'!BP84=0,91*'Tariffs July 2020'!M84/100,(91*'Tariffs July 2020'!M84/100)+'Tariffs July 2020'!BP84/4)</f>
        <v>90.999999999999986</v>
      </c>
      <c r="D104" s="203">
        <f>IF('Tariffs July 2020'!O84="",$K$6*'Tariffs July 2020'!N84/100,IF($K$6&gt;='Tariffs July 2020'!P84,('Tariffs July 2020'!P84*'Tariffs July 2020'!N84/100),($K$6*'Tariffs July 2020'!N84/100)))</f>
        <v>58.87448181818182</v>
      </c>
      <c r="E104" s="203">
        <f>$M$6*'Tariffs July 2020'!AH84/100</f>
        <v>99.733372199999991</v>
      </c>
      <c r="F104" s="203">
        <f>$L$6*'Tariffs July 2020'!W84/100</f>
        <v>40.867010999999991</v>
      </c>
      <c r="G104" s="203">
        <f t="shared" si="335"/>
        <v>290.47486501818179</v>
      </c>
      <c r="H104" s="203">
        <f t="shared" si="336"/>
        <v>797.89946007272715</v>
      </c>
      <c r="I104" s="247">
        <f t="shared" si="341"/>
        <v>1161.8994600727272</v>
      </c>
      <c r="J104" s="204">
        <f t="shared" si="342"/>
        <v>1278.0894060799999</v>
      </c>
      <c r="K104" s="202">
        <f>'Tariffs July 2020'!AZ84</f>
        <v>14</v>
      </c>
      <c r="L104" s="202">
        <f>'Tariffs July 2020'!BA84</f>
        <v>0</v>
      </c>
      <c r="M104" s="202">
        <f>'Tariffs July 2020'!BB84</f>
        <v>0</v>
      </c>
      <c r="N104" s="202">
        <f>'Tariffs July 2020'!BC84</f>
        <v>0</v>
      </c>
      <c r="O104" s="205">
        <f>($F$6*'Tariffs July 2020'!AT84/100)*4</f>
        <v>319.82328000000001</v>
      </c>
      <c r="P104" s="206" t="str">
        <f t="shared" si="343"/>
        <v>Guaranteed off bill</v>
      </c>
      <c r="Q104" s="206" t="str">
        <f t="shared" si="337"/>
        <v>Exclusive</v>
      </c>
      <c r="R104" s="293">
        <f t="shared" si="344"/>
        <v>999.23353566254536</v>
      </c>
      <c r="S104" s="247">
        <f t="shared" si="345"/>
        <v>999.23353566254536</v>
      </c>
      <c r="T104" s="247">
        <f t="shared" si="338"/>
        <v>679.4102556625453</v>
      </c>
      <c r="U104" s="247">
        <f t="shared" si="339"/>
        <v>679.4102556625453</v>
      </c>
      <c r="V104" s="292">
        <f t="shared" si="340"/>
        <v>747.35128122879985</v>
      </c>
      <c r="W104" s="292">
        <f t="shared" si="340"/>
        <v>747.35128122879985</v>
      </c>
      <c r="X104" s="207">
        <f>'Tariffs July 2020'!BL84</f>
        <v>0</v>
      </c>
      <c r="Y104" s="207" t="str">
        <f>'Tariffs July 2020'!BM84</f>
        <v>n</v>
      </c>
      <c r="Z104" s="208">
        <f>'Tariffs July 2020'!G84</f>
        <v>42551</v>
      </c>
    </row>
    <row r="105" spans="1:26" x14ac:dyDescent="0.15">
      <c r="A105" s="201" t="str">
        <f>'Tariffs July 2020'!K85</f>
        <v>Energy Locals</v>
      </c>
      <c r="B105" s="202" t="str">
        <f>'Tariffs July 2020'!L85</f>
        <v>Local Saver</v>
      </c>
      <c r="C105" s="203">
        <f>IF('Tariffs July 2020'!BP85=0,91*'Tariffs July 2020'!M85/100,(91*'Tariffs July 2020'!M85/100)+'Tariffs July 2020'!BP85/4)</f>
        <v>83.318181818181813</v>
      </c>
      <c r="D105" s="203">
        <f>IF('Tariffs July 2020'!O85="",$K$6*'Tariffs July 2020'!N85/100,IF($K$6&gt;='Tariffs July 2020'!P85,('Tariffs July 2020'!P85*'Tariffs July 2020'!N85/100),($K$6*'Tariffs July 2020'!N85/100)))</f>
        <v>53.596079999999994</v>
      </c>
      <c r="E105" s="203">
        <f>$M$6*'Tariffs July 2020'!AH85/100</f>
        <v>102.72582</v>
      </c>
      <c r="F105" s="203">
        <f>$L$6*'Tariffs July 2020'!W85/100</f>
        <v>43.648322727272728</v>
      </c>
      <c r="G105" s="203">
        <f t="shared" si="335"/>
        <v>283.28840454545457</v>
      </c>
      <c r="H105" s="203">
        <f t="shared" si="336"/>
        <v>799.88089090909102</v>
      </c>
      <c r="I105" s="247">
        <f t="shared" si="341"/>
        <v>1133.1536181818183</v>
      </c>
      <c r="J105" s="204">
        <f t="shared" si="342"/>
        <v>1246.4689800000001</v>
      </c>
      <c r="K105" s="202">
        <f>'Tariffs July 2020'!AZ85</f>
        <v>0</v>
      </c>
      <c r="L105" s="202">
        <f>'Tariffs July 2020'!BA85</f>
        <v>0</v>
      </c>
      <c r="M105" s="202">
        <f>'Tariffs July 2020'!BB85</f>
        <v>0</v>
      </c>
      <c r="N105" s="202">
        <f>'Tariffs July 2020'!BC85</f>
        <v>0</v>
      </c>
      <c r="O105" s="205">
        <f>($F$6*'Tariffs July 2020'!AT85/100)*4</f>
        <v>444.97152</v>
      </c>
      <c r="P105" s="206" t="str">
        <f t="shared" si="343"/>
        <v>No discount</v>
      </c>
      <c r="Q105" s="206" t="str">
        <f t="shared" si="337"/>
        <v>Exclusive</v>
      </c>
      <c r="R105" s="293">
        <f t="shared" si="344"/>
        <v>1133.1536181818183</v>
      </c>
      <c r="S105" s="247">
        <f t="shared" si="345"/>
        <v>1133.1536181818183</v>
      </c>
      <c r="T105" s="247">
        <f t="shared" si="338"/>
        <v>688.18209818181822</v>
      </c>
      <c r="U105" s="247">
        <f t="shared" si="339"/>
        <v>688.18209818181822</v>
      </c>
      <c r="V105" s="292">
        <f t="shared" si="340"/>
        <v>757.00030800000013</v>
      </c>
      <c r="W105" s="292">
        <f t="shared" si="340"/>
        <v>757.00030800000013</v>
      </c>
      <c r="X105" s="207">
        <f>'Tariffs July 2020'!BL85</f>
        <v>0</v>
      </c>
      <c r="Y105" s="207" t="str">
        <f>'Tariffs July 2020'!BM85</f>
        <v>n</v>
      </c>
      <c r="Z105" s="208">
        <f>'Tariffs July 2020'!G85</f>
        <v>42475</v>
      </c>
    </row>
    <row r="106" spans="1:26" x14ac:dyDescent="0.15">
      <c r="A106" s="201" t="str">
        <f>'Tariffs July 2020'!K86</f>
        <v>Origin Energy</v>
      </c>
      <c r="B106" s="202" t="str">
        <f>'Tariffs July 2020'!L86</f>
        <v>Solar Boost</v>
      </c>
      <c r="C106" s="203">
        <f>IF('Tariffs July 2020'!BP86=0,91*'Tariffs July 2020'!M86/100,(91*'Tariffs July 2020'!M86/100)+'Tariffs July 2020'!BP86/4)</f>
        <v>96.013272727272721</v>
      </c>
      <c r="D106" s="203">
        <f>IF('Tariffs July 2020'!O86="",$K$6*'Tariffs July 2020'!N86/100,IF($K$6&gt;='Tariffs July 2020'!P86,('Tariffs July 2020'!P86*'Tariffs July 2020'!N86/100),($K$6*'Tariffs July 2020'!N86/100)))</f>
        <v>50.315350254545457</v>
      </c>
      <c r="E106" s="203">
        <f>$M$6*'Tariffs July 2020'!AH86/100</f>
        <v>100.8946206</v>
      </c>
      <c r="F106" s="203">
        <f>$L$6*'Tariffs July 2020'!W86/100</f>
        <v>36.035243181818181</v>
      </c>
      <c r="G106" s="203">
        <f t="shared" si="335"/>
        <v>283.25848676363637</v>
      </c>
      <c r="H106" s="203">
        <f t="shared" si="336"/>
        <v>748.9808561454546</v>
      </c>
      <c r="I106" s="247">
        <f t="shared" si="341"/>
        <v>1133.0339470545455</v>
      </c>
      <c r="J106" s="204">
        <f t="shared" si="342"/>
        <v>1246.3373417600001</v>
      </c>
      <c r="K106" s="202">
        <f>'Tariffs July 2020'!AZ86</f>
        <v>0</v>
      </c>
      <c r="L106" s="202">
        <f>'Tariffs July 2020'!BA86</f>
        <v>0</v>
      </c>
      <c r="M106" s="202">
        <f>'Tariffs July 2020'!BB86</f>
        <v>0</v>
      </c>
      <c r="N106" s="202">
        <f>'Tariffs July 2020'!BC86</f>
        <v>0</v>
      </c>
      <c r="O106" s="205">
        <f>($F$6*'Tariffs July 2020'!AT86/100)*4</f>
        <v>250.29648</v>
      </c>
      <c r="P106" s="206" t="str">
        <f t="shared" si="343"/>
        <v>No discount</v>
      </c>
      <c r="Q106" s="206" t="str">
        <f t="shared" si="337"/>
        <v>Inclusive</v>
      </c>
      <c r="R106" s="293">
        <f t="shared" si="344"/>
        <v>1133.0339470545455</v>
      </c>
      <c r="S106" s="247">
        <f t="shared" si="345"/>
        <v>1133.0339470545455</v>
      </c>
      <c r="T106" s="247">
        <f t="shared" si="338"/>
        <v>882.7374670545455</v>
      </c>
      <c r="U106" s="247">
        <f t="shared" si="339"/>
        <v>882.7374670545455</v>
      </c>
      <c r="V106" s="292">
        <f t="shared" si="340"/>
        <v>971.01121376000015</v>
      </c>
      <c r="W106" s="292">
        <f t="shared" si="340"/>
        <v>971.01121376000015</v>
      </c>
      <c r="X106" s="207">
        <f>'Tariffs July 2020'!BL86</f>
        <v>0</v>
      </c>
      <c r="Y106" s="207" t="str">
        <f>'Tariffs July 2020'!BM86</f>
        <v>n</v>
      </c>
      <c r="Z106" s="208">
        <f>'Tariffs July 2020'!G86</f>
        <v>42551</v>
      </c>
    </row>
    <row r="107" spans="1:26" x14ac:dyDescent="0.15">
      <c r="A107" s="201" t="str">
        <f>'Tariffs July 2020'!K87</f>
        <v>Simply Energy</v>
      </c>
      <c r="B107" s="202" t="str">
        <f>'Tariffs July 2020'!L87</f>
        <v>Choice</v>
      </c>
      <c r="C107" s="203">
        <f>IF('Tariffs July 2020'!BP87=0,91*'Tariffs July 2020'!M87/100,(91*'Tariffs July 2020'!M87/100)+'Tariffs July 2020'!BP87/4)</f>
        <v>86.813999999999993</v>
      </c>
      <c r="D107" s="203">
        <f>IF('Tariffs July 2020'!O87="",$K$6*'Tariffs July 2020'!N87/100,IF($K$6&gt;='Tariffs July 2020'!P87,('Tariffs July 2020'!P87*'Tariffs July 2020'!N87/100),($K$6*'Tariffs July 2020'!N87/100)))</f>
        <v>53.953387199999995</v>
      </c>
      <c r="E107" s="203">
        <f>$M$6*'Tariffs July 2020'!AH87/100</f>
        <v>105.89692140000001</v>
      </c>
      <c r="F107" s="203">
        <f>$L$6*'Tariffs July 2020'!W87/100</f>
        <v>41.983595999999999</v>
      </c>
      <c r="G107" s="203">
        <f t="shared" si="335"/>
        <v>288.64790459999995</v>
      </c>
      <c r="H107" s="203">
        <f t="shared" si="336"/>
        <v>807.33561839999982</v>
      </c>
      <c r="I107" s="247">
        <f t="shared" si="341"/>
        <v>1154.5916183999998</v>
      </c>
      <c r="J107" s="204">
        <f t="shared" si="342"/>
        <v>1270.0507802399998</v>
      </c>
      <c r="K107" s="202">
        <f>'Tariffs July 2020'!AZ87</f>
        <v>0</v>
      </c>
      <c r="L107" s="202">
        <f>'Tariffs July 2020'!BA87</f>
        <v>17</v>
      </c>
      <c r="M107" s="202">
        <f>'Tariffs July 2020'!BB87</f>
        <v>0</v>
      </c>
      <c r="N107" s="202">
        <f>'Tariffs July 2020'!BC87</f>
        <v>0</v>
      </c>
      <c r="O107" s="205">
        <f>($F$6*'Tariffs July 2020'!AT87/100)*4</f>
        <v>278.10720000000003</v>
      </c>
      <c r="P107" s="206" t="str">
        <f t="shared" si="343"/>
        <v>Guaranteed off usage</v>
      </c>
      <c r="Q107" s="206" t="str">
        <f t="shared" si="337"/>
        <v>Exclusive</v>
      </c>
      <c r="R107" s="293">
        <f t="shared" si="344"/>
        <v>1017.3445632719998</v>
      </c>
      <c r="S107" s="247">
        <f t="shared" si="345"/>
        <v>1017.3445632719998</v>
      </c>
      <c r="T107" s="247">
        <f t="shared" si="338"/>
        <v>739.23736327199981</v>
      </c>
      <c r="U107" s="247">
        <f t="shared" si="339"/>
        <v>739.23736327199981</v>
      </c>
      <c r="V107" s="292">
        <f t="shared" si="340"/>
        <v>813.16109959919982</v>
      </c>
      <c r="W107" s="292">
        <f t="shared" si="340"/>
        <v>813.16109959919982</v>
      </c>
      <c r="X107" s="207">
        <f>'Tariffs July 2020'!BL87</f>
        <v>0</v>
      </c>
      <c r="Y107" s="207" t="str">
        <f>'Tariffs July 2020'!BM87</f>
        <v>n</v>
      </c>
      <c r="Z107" s="208">
        <f>'Tariffs July 2020'!G87</f>
        <v>42551</v>
      </c>
    </row>
    <row r="108" spans="1:26" x14ac:dyDescent="0.15">
      <c r="A108" s="201" t="str">
        <f>'Tariffs July 2020'!K88</f>
        <v>Powershop</v>
      </c>
      <c r="B108" s="202" t="str">
        <f>'Tariffs July 2020'!L88</f>
        <v>Shopper with Mega Pack</v>
      </c>
      <c r="C108" s="203">
        <f>IF('Tariffs July 2020'!BP88=0,91*'Tariffs July 2020'!M88/100,(91*'Tariffs July 2020'!M88/100)+'Tariffs July 2020'!BP88/4)</f>
        <v>92.704181818181809</v>
      </c>
      <c r="D108" s="203">
        <f>IF('Tariffs July 2020'!O88="",$K$6*'Tariffs July 2020'!N88/100,IF($K$6&gt;='Tariffs July 2020'!P88,('Tariffs July 2020'!P88*'Tariffs July 2020'!N88/100),($K$6*'Tariffs July 2020'!N88/100)))</f>
        <v>48.951086400000001</v>
      </c>
      <c r="E108" s="203">
        <f>$M$6*'Tariffs July 2020'!AH88/100</f>
        <v>82.046665800000014</v>
      </c>
      <c r="F108" s="203">
        <f>$L$6*'Tariffs July 2020'!W88/100</f>
        <v>31.183173818181814</v>
      </c>
      <c r="G108" s="203">
        <f t="shared" si="335"/>
        <v>254.88510783636363</v>
      </c>
      <c r="H108" s="203">
        <f t="shared" si="336"/>
        <v>648.72370407272729</v>
      </c>
      <c r="I108" s="247">
        <f t="shared" si="341"/>
        <v>1019.5404313454545</v>
      </c>
      <c r="J108" s="204">
        <f t="shared" si="342"/>
        <v>1121.49447448</v>
      </c>
      <c r="K108" s="202">
        <f>'Tariffs July 2020'!AZ88</f>
        <v>0</v>
      </c>
      <c r="L108" s="202">
        <f>'Tariffs July 2020'!BA88</f>
        <v>0</v>
      </c>
      <c r="M108" s="202">
        <f>'Tariffs July 2020'!BB88</f>
        <v>6</v>
      </c>
      <c r="N108" s="202">
        <f>'Tariffs July 2020'!BC88</f>
        <v>0</v>
      </c>
      <c r="O108" s="205">
        <f>($F$6*'Tariffs July 2020'!AT88/100)*4</f>
        <v>166.86432000000002</v>
      </c>
      <c r="P108" s="206" t="str">
        <f t="shared" si="343"/>
        <v>Pay-on-time off bill</v>
      </c>
      <c r="Q108" s="206" t="str">
        <f t="shared" si="337"/>
        <v>Inclusive</v>
      </c>
      <c r="R108" s="293">
        <f t="shared" si="344"/>
        <v>1019.5404313454545</v>
      </c>
      <c r="S108" s="247">
        <f t="shared" si="345"/>
        <v>958.36800546472716</v>
      </c>
      <c r="T108" s="247">
        <f t="shared" si="338"/>
        <v>852.6761113454545</v>
      </c>
      <c r="U108" s="247">
        <f t="shared" si="339"/>
        <v>791.50368546472714</v>
      </c>
      <c r="V108" s="292">
        <f t="shared" si="340"/>
        <v>937.94372248000002</v>
      </c>
      <c r="W108" s="292">
        <f t="shared" si="340"/>
        <v>870.65405401119995</v>
      </c>
      <c r="X108" s="207">
        <f>'Tariffs July 2020'!BL88</f>
        <v>0</v>
      </c>
      <c r="Y108" s="207" t="str">
        <f>'Tariffs July 2020'!BM88</f>
        <v>n</v>
      </c>
      <c r="Z108" s="208">
        <f>'Tariffs July 2020'!G88</f>
        <v>42551</v>
      </c>
    </row>
    <row r="109" spans="1:26" x14ac:dyDescent="0.15">
      <c r="A109" s="201" t="str">
        <f>'Tariffs July 2020'!K89</f>
        <v>Red Energy</v>
      </c>
      <c r="B109" s="202" t="str">
        <f>'Tariffs July 2020'!L89</f>
        <v>Living Energy Saver</v>
      </c>
      <c r="C109" s="203">
        <f>IF('Tariffs July 2020'!BP89=0,91*'Tariffs July 2020'!M89/100,(91*'Tariffs July 2020'!M89/100)+'Tariffs July 2020'!BP89/4)</f>
        <v>85.54</v>
      </c>
      <c r="D109" s="203">
        <f>IF('Tariffs July 2020'!O89="",$K$6*'Tariffs July 2020'!N89/100,IF($K$6&gt;='Tariffs July 2020'!P89,('Tariffs July 2020'!P89*'Tariffs July 2020'!N89/100),($K$6*'Tariffs July 2020'!N89/100)))</f>
        <v>49.8443544</v>
      </c>
      <c r="E109" s="203">
        <f>$M$6*'Tariffs July 2020'!AH89/100</f>
        <v>90.398721600000002</v>
      </c>
      <c r="F109" s="203">
        <f>$L$6*'Tariffs July 2020'!W89/100</f>
        <v>35.405895272727271</v>
      </c>
      <c r="G109" s="203">
        <f t="shared" si="335"/>
        <v>261.18897127272726</v>
      </c>
      <c r="H109" s="203">
        <f t="shared" si="336"/>
        <v>702.59588509090895</v>
      </c>
      <c r="I109" s="247">
        <f t="shared" si="341"/>
        <v>1044.755885090909</v>
      </c>
      <c r="J109" s="204">
        <f t="shared" si="342"/>
        <v>1149.2314736000001</v>
      </c>
      <c r="K109" s="202">
        <f>'Tariffs July 2020'!AZ89</f>
        <v>0</v>
      </c>
      <c r="L109" s="202">
        <f>'Tariffs July 2020'!BA89</f>
        <v>0</v>
      </c>
      <c r="M109" s="202">
        <f>'Tariffs July 2020'!BB89</f>
        <v>0</v>
      </c>
      <c r="N109" s="202">
        <f>'Tariffs July 2020'!BC89</f>
        <v>0</v>
      </c>
      <c r="O109" s="205">
        <f>($F$6*'Tariffs July 2020'!AT89/100)*4</f>
        <v>447.75259200000005</v>
      </c>
      <c r="P109" s="206" t="str">
        <f t="shared" si="343"/>
        <v>No discount</v>
      </c>
      <c r="Q109" s="206" t="str">
        <f t="shared" si="337"/>
        <v>Inclusive</v>
      </c>
      <c r="R109" s="293">
        <f t="shared" si="344"/>
        <v>1044.755885090909</v>
      </c>
      <c r="S109" s="247">
        <f t="shared" si="345"/>
        <v>1044.755885090909</v>
      </c>
      <c r="T109" s="247">
        <f t="shared" si="338"/>
        <v>597.00329309090898</v>
      </c>
      <c r="U109" s="247">
        <f t="shared" si="339"/>
        <v>597.00329309090898</v>
      </c>
      <c r="V109" s="292">
        <f t="shared" si="340"/>
        <v>656.70362239999997</v>
      </c>
      <c r="W109" s="292">
        <f t="shared" si="340"/>
        <v>656.70362239999997</v>
      </c>
      <c r="X109" s="207">
        <f>'Tariffs July 2020'!BL89</f>
        <v>0</v>
      </c>
      <c r="Y109" s="207" t="str">
        <f>'Tariffs July 2020'!BM89</f>
        <v>n</v>
      </c>
      <c r="Z109" s="208">
        <f>'Tariffs July 2020'!G89</f>
        <v>42551</v>
      </c>
    </row>
    <row r="110" spans="1:26" x14ac:dyDescent="0.15">
      <c r="A110" s="201" t="str">
        <f>'Tariffs July 2020'!K90</f>
        <v>Amaysim</v>
      </c>
      <c r="B110" s="202" t="str">
        <f>'Tariffs July 2020'!L90</f>
        <v>Post-paid Solar</v>
      </c>
      <c r="C110" s="203">
        <f>IF('Tariffs July 2020'!BP90=0,91*'Tariffs July 2020'!M90/100,(91*'Tariffs July 2020'!M90/100)+'Tariffs July 2020'!BP90/4)</f>
        <v>97.460999999999999</v>
      </c>
      <c r="D110" s="203">
        <f>IF('Tariffs July 2020'!O90="",$K$6*'Tariffs July 2020'!N90/100,IF($K$6&gt;='Tariffs July 2020'!P90,('Tariffs July 2020'!P90*'Tariffs July 2020'!N90/100),($K$6*'Tariffs July 2020'!N90/100)))</f>
        <v>54.668001599999997</v>
      </c>
      <c r="E110" s="203">
        <f>$M$6*'Tariffs July 2020'!AH90/100</f>
        <v>98.750777400000004</v>
      </c>
      <c r="F110" s="203">
        <f>$L$6*'Tariffs July 2020'!W90/100</f>
        <v>40.643694000000004</v>
      </c>
      <c r="G110" s="203">
        <f t="shared" si="335"/>
        <v>291.52347299999997</v>
      </c>
      <c r="H110" s="203">
        <f t="shared" si="336"/>
        <v>776.24989199999982</v>
      </c>
      <c r="I110" s="247">
        <f t="shared" si="341"/>
        <v>1166.0938919999999</v>
      </c>
      <c r="J110" s="204">
        <f t="shared" si="342"/>
        <v>1282.7032812</v>
      </c>
      <c r="K110" s="202">
        <f>'Tariffs July 2020'!AZ90</f>
        <v>0</v>
      </c>
      <c r="L110" s="202">
        <f>'Tariffs July 2020'!BA90</f>
        <v>0</v>
      </c>
      <c r="M110" s="202">
        <f>'Tariffs July 2020'!BB90</f>
        <v>0</v>
      </c>
      <c r="N110" s="202">
        <f>'Tariffs July 2020'!BC90</f>
        <v>0</v>
      </c>
      <c r="O110" s="205">
        <f>($F$6*'Tariffs July 2020'!AT90/100)*4</f>
        <v>278.10720000000003</v>
      </c>
      <c r="P110" s="206" t="str">
        <f t="shared" si="343"/>
        <v>No discount</v>
      </c>
      <c r="Q110" s="206" t="str">
        <f t="shared" si="337"/>
        <v>Exclusive</v>
      </c>
      <c r="R110" s="293">
        <f t="shared" si="344"/>
        <v>1166.0938919999999</v>
      </c>
      <c r="S110" s="247">
        <f t="shared" si="345"/>
        <v>1166.0938919999999</v>
      </c>
      <c r="T110" s="247">
        <f t="shared" si="338"/>
        <v>887.98669199999983</v>
      </c>
      <c r="U110" s="247">
        <f t="shared" si="339"/>
        <v>887.98669199999983</v>
      </c>
      <c r="V110" s="292">
        <f t="shared" si="340"/>
        <v>976.7853611999999</v>
      </c>
      <c r="W110" s="292">
        <f t="shared" si="340"/>
        <v>976.7853611999999</v>
      </c>
      <c r="X110" s="207">
        <f>'Tariffs July 2020'!BL90</f>
        <v>0</v>
      </c>
      <c r="Y110" s="207" t="str">
        <f>'Tariffs July 2020'!BM90</f>
        <v>n</v>
      </c>
      <c r="Z110" s="208">
        <f>'Tariffs July 2020'!G90</f>
        <v>42551</v>
      </c>
    </row>
    <row r="111" spans="1:26" x14ac:dyDescent="0.15">
      <c r="A111" s="201" t="str">
        <f>'Tariffs July 2020'!K91</f>
        <v>Alinta Energy</v>
      </c>
      <c r="B111" s="202" t="str">
        <f>'Tariffs July 2020'!L91</f>
        <v>Home Deal</v>
      </c>
      <c r="C111" s="203">
        <f>IF('Tariffs July 2020'!BP91=0,91*'Tariffs July 2020'!M91/100,(91*'Tariffs July 2020'!M91/100)+'Tariffs July 2020'!BP91/4)</f>
        <v>95.941300000000012</v>
      </c>
      <c r="D111" s="203">
        <f>IF('Tariffs July 2020'!O91="",$K$6*'Tariffs July 2020'!N91/100,IF($K$6&gt;='Tariffs July 2020'!P91,('Tariffs July 2020'!P91*'Tariffs July 2020'!N91/100),($K$6*'Tariffs July 2020'!N91/100)))</f>
        <v>43.542754690909085</v>
      </c>
      <c r="E111" s="203">
        <f>$M$6*'Tariffs July 2020'!AH91/100</f>
        <v>87.138293400000023</v>
      </c>
      <c r="F111" s="203">
        <f>$L$6*'Tariffs July 2020'!W91/100</f>
        <v>33.253931454545452</v>
      </c>
      <c r="G111" s="203">
        <f t="shared" si="335"/>
        <v>259.87627954545457</v>
      </c>
      <c r="H111" s="203">
        <f t="shared" si="336"/>
        <v>655.73991818181821</v>
      </c>
      <c r="I111" s="247">
        <f t="shared" si="341"/>
        <v>1039.5051181818183</v>
      </c>
      <c r="J111" s="204">
        <f t="shared" si="342"/>
        <v>1143.4556300000002</v>
      </c>
      <c r="K111" s="202">
        <f>'Tariffs July 2020'!AZ91</f>
        <v>0</v>
      </c>
      <c r="L111" s="202">
        <f>'Tariffs July 2020'!BA91</f>
        <v>0</v>
      </c>
      <c r="M111" s="202">
        <f>'Tariffs July 2020'!BB91</f>
        <v>0</v>
      </c>
      <c r="N111" s="202">
        <f>'Tariffs July 2020'!BC91</f>
        <v>0</v>
      </c>
      <c r="O111" s="205">
        <f>($F$6*'Tariffs July 2020'!AT91/100)*4</f>
        <v>305.91792000000004</v>
      </c>
      <c r="P111" s="206" t="str">
        <f t="shared" si="343"/>
        <v>No discount</v>
      </c>
      <c r="Q111" s="206" t="str">
        <f t="shared" si="337"/>
        <v>Exclusive</v>
      </c>
      <c r="R111" s="293">
        <f t="shared" si="344"/>
        <v>1039.5051181818183</v>
      </c>
      <c r="S111" s="247">
        <f t="shared" si="345"/>
        <v>1039.5051181818183</v>
      </c>
      <c r="T111" s="247">
        <f t="shared" si="338"/>
        <v>733.58719818181817</v>
      </c>
      <c r="U111" s="247">
        <f t="shared" si="339"/>
        <v>733.58719818181817</v>
      </c>
      <c r="V111" s="292">
        <f t="shared" si="340"/>
        <v>806.94591800000001</v>
      </c>
      <c r="W111" s="292">
        <f t="shared" si="340"/>
        <v>806.94591800000001</v>
      </c>
      <c r="X111" s="207">
        <f>'Tariffs July 2020'!BL91</f>
        <v>0</v>
      </c>
      <c r="Y111" s="207" t="str">
        <f>'Tariffs July 2020'!BM91</f>
        <v>n</v>
      </c>
      <c r="Z111" s="208">
        <f>'Tariffs July 2020'!G91</f>
        <v>42567</v>
      </c>
    </row>
    <row r="112" spans="1:26" x14ac:dyDescent="0.15">
      <c r="A112" s="201" t="str">
        <f>'Tariffs July 2020'!K92</f>
        <v>Powerdirect</v>
      </c>
      <c r="B112" s="202" t="str">
        <f>'Tariffs July 2020'!L92</f>
        <v>Rate Saver</v>
      </c>
      <c r="C112" s="203">
        <f>IF('Tariffs July 2020'!BP92=0,91*'Tariffs July 2020'!M92/100,(91*'Tariffs July 2020'!M92/100)+'Tariffs July 2020'!BP92/4)</f>
        <v>81.147181818181821</v>
      </c>
      <c r="D112" s="203">
        <f>IF('Tariffs July 2020'!O92="",$K$6*'Tariffs July 2020'!N92/100,IF($K$6&gt;='Tariffs July 2020'!P92,('Tariffs July 2020'!P92*'Tariffs July 2020'!N92/100),($K$6*'Tariffs July 2020'!N92/100)))</f>
        <v>47.229515345454544</v>
      </c>
      <c r="E112" s="203">
        <f>$M$6*'Tariffs July 2020'!AH92/100</f>
        <v>93.882466799999989</v>
      </c>
      <c r="F112" s="203">
        <f>$L$6*'Tariffs July 2020'!W92/100</f>
        <v>35.405895272727271</v>
      </c>
      <c r="G112" s="203">
        <f t="shared" si="335"/>
        <v>257.66505923636362</v>
      </c>
      <c r="H112" s="203">
        <f t="shared" si="336"/>
        <v>706.07150967272719</v>
      </c>
      <c r="I112" s="247">
        <f>G112*4</f>
        <v>1030.6602369454545</v>
      </c>
      <c r="J112" s="204">
        <f t="shared" si="342"/>
        <v>1133.72626064</v>
      </c>
      <c r="K112" s="202">
        <f>'Tariffs July 2020'!AZ92</f>
        <v>0</v>
      </c>
      <c r="L112" s="202">
        <f>'Tariffs July 2020'!BA92</f>
        <v>0</v>
      </c>
      <c r="M112" s="202">
        <f>'Tariffs July 2020'!BB92</f>
        <v>0</v>
      </c>
      <c r="N112" s="202">
        <f>'Tariffs July 2020'!BC92</f>
        <v>0</v>
      </c>
      <c r="O112" s="205">
        <f>($F$6*'Tariffs July 2020'!AT92/100)*4</f>
        <v>222.48576</v>
      </c>
      <c r="P112" s="206" t="str">
        <f t="shared" si="343"/>
        <v>No discount</v>
      </c>
      <c r="Q112" s="206" t="str">
        <f t="shared" si="337"/>
        <v>Exclusive</v>
      </c>
      <c r="R112" s="293">
        <f t="shared" si="344"/>
        <v>1030.6602369454545</v>
      </c>
      <c r="S112" s="247">
        <f t="shared" si="345"/>
        <v>1030.6602369454545</v>
      </c>
      <c r="T112" s="247">
        <f t="shared" si="338"/>
        <v>808.17447694545444</v>
      </c>
      <c r="U112" s="247">
        <f t="shared" si="339"/>
        <v>808.17447694545444</v>
      </c>
      <c r="V112" s="292">
        <f t="shared" si="340"/>
        <v>888.99192463999998</v>
      </c>
      <c r="W112" s="292">
        <f t="shared" si="340"/>
        <v>888.99192463999998</v>
      </c>
      <c r="X112" s="207">
        <f>'Tariffs July 2020'!BL92</f>
        <v>0</v>
      </c>
      <c r="Y112" s="207" t="str">
        <f>'Tariffs July 2020'!BM92</f>
        <v>n</v>
      </c>
      <c r="Z112" s="208">
        <f>'Tariffs July 2020'!G92</f>
        <v>42564</v>
      </c>
    </row>
    <row r="113" spans="1:1024 1029:4092 4097:8190 8193:9214 9219:12287 12290:13312 13315:14336 14341:16384" x14ac:dyDescent="0.15">
      <c r="A113" s="201" t="str">
        <f>'Tariffs July 2020'!K93</f>
        <v>1st Energy</v>
      </c>
      <c r="B113" s="202" t="str">
        <f>'Tariffs July 2020'!L93</f>
        <v>1st Saver</v>
      </c>
      <c r="C113" s="203">
        <f>IF('Tariffs July 2020'!BP93=0,91*'Tariffs July 2020'!M93/100,(91*'Tariffs July 2020'!M93/100)+'Tariffs July 2020'!BP93/4)</f>
        <v>103.74</v>
      </c>
      <c r="D113" s="203">
        <f>IF('Tariffs July 2020'!O93="",$K$6*'Tariffs July 2020'!N93/100,IF($K$6&gt;='Tariffs July 2020'!P93,('Tariffs July 2020'!P93*'Tariffs July 2020'!N93/100),($K$6*'Tariffs July 2020'!N93/100)))</f>
        <v>51.062447127272733</v>
      </c>
      <c r="E113" s="203">
        <f>$M$6*'Tariffs July 2020'!AH93/100</f>
        <v>92.22992099999999</v>
      </c>
      <c r="F113" s="203">
        <f>$L$6*'Tariffs July 2020'!W93/100</f>
        <v>38.593237909090909</v>
      </c>
      <c r="G113" s="203">
        <f t="shared" si="335"/>
        <v>285.62560603636365</v>
      </c>
      <c r="H113" s="203">
        <f t="shared" si="336"/>
        <v>727.54242414545456</v>
      </c>
      <c r="I113" s="247">
        <f t="shared" ref="I113" si="346">G113*4</f>
        <v>1142.5024241454546</v>
      </c>
      <c r="J113" s="204">
        <f t="shared" si="342"/>
        <v>1256.7526665600001</v>
      </c>
      <c r="K113" s="202">
        <f>'Tariffs July 2020'!AZ93</f>
        <v>12</v>
      </c>
      <c r="L113" s="202">
        <f>'Tariffs July 2020'!BA93</f>
        <v>0</v>
      </c>
      <c r="M113" s="202">
        <f>'Tariffs July 2020'!BB93</f>
        <v>0</v>
      </c>
      <c r="N113" s="202">
        <f>'Tariffs July 2020'!BC93</f>
        <v>0</v>
      </c>
      <c r="O113" s="205">
        <f>($F$6*'Tariffs July 2020'!AT93/100)*4</f>
        <v>166.86432000000002</v>
      </c>
      <c r="P113" s="206" t="str">
        <f t="shared" si="343"/>
        <v>Guaranteed off bill</v>
      </c>
      <c r="Q113" s="206" t="str">
        <f t="shared" si="337"/>
        <v>Exclusive</v>
      </c>
      <c r="R113" s="293">
        <f t="shared" si="344"/>
        <v>1005.402133248</v>
      </c>
      <c r="S113" s="247">
        <f t="shared" si="345"/>
        <v>1005.402133248</v>
      </c>
      <c r="T113" s="247">
        <f t="shared" si="338"/>
        <v>838.53781324800002</v>
      </c>
      <c r="U113" s="247">
        <f t="shared" si="339"/>
        <v>838.53781324800002</v>
      </c>
      <c r="V113" s="292">
        <f t="shared" si="340"/>
        <v>922.39159457280005</v>
      </c>
      <c r="W113" s="292">
        <f t="shared" si="340"/>
        <v>922.39159457280005</v>
      </c>
      <c r="X113" s="207">
        <f>'Tariffs July 2020'!BL93</f>
        <v>0</v>
      </c>
      <c r="Y113" s="207" t="str">
        <f>'Tariffs July 2020'!BM93</f>
        <v>n</v>
      </c>
      <c r="Z113" s="208">
        <f>'Tariffs July 2020'!G93</f>
        <v>42551</v>
      </c>
    </row>
    <row r="114" spans="1:1024 1029:4092 4097:8190 8193:9214 9219:12287 12290:13312 13315:14336 14341:16384" x14ac:dyDescent="0.15">
      <c r="A114" s="201" t="str">
        <f>'Tariffs July 2020'!K94</f>
        <v>DC Power Co</v>
      </c>
      <c r="B114" s="202" t="str">
        <f>'Tariffs July 2020'!L94</f>
        <v>Market offer</v>
      </c>
      <c r="C114" s="203">
        <f>IF('Tariffs July 2020'!BP94=0,91*'Tariffs July 2020'!M94/100,(91*'Tariffs July 2020'!M94/100)+'Tariffs July 2020'!BP94/4)</f>
        <v>113.6041818181818</v>
      </c>
      <c r="D114" s="203">
        <f>IF('Tariffs July 2020'!O94="",$K$6*'Tariffs July 2020'!N94/100,IF($K$6&gt;='Tariffs July 2020'!P94,('Tariffs July 2020'!P94*'Tariffs July 2020'!N94/100),($K$6*'Tariffs July 2020'!N94/100)))</f>
        <v>64.461467127272726</v>
      </c>
      <c r="E114" s="203">
        <f>$M$6*'Tariffs July 2020'!AH94/100</f>
        <v>131.4443862</v>
      </c>
      <c r="F114" s="203">
        <f>$L$6*'Tariffs July 2020'!W94/100</f>
        <v>56.661613363636363</v>
      </c>
      <c r="G114" s="203">
        <f t="shared" si="335"/>
        <v>366.17164850909091</v>
      </c>
      <c r="H114" s="203">
        <f t="shared" si="336"/>
        <v>1010.2698667636364</v>
      </c>
      <c r="I114" s="247">
        <f>G114*4</f>
        <v>1464.6865940363637</v>
      </c>
      <c r="J114" s="204">
        <f t="shared" si="342"/>
        <v>1611.1552534400003</v>
      </c>
      <c r="K114" s="202">
        <f>'Tariffs July 2020'!AZ94</f>
        <v>0</v>
      </c>
      <c r="L114" s="202">
        <f>'Tariffs July 2020'!BA94</f>
        <v>0</v>
      </c>
      <c r="M114" s="202">
        <f>'Tariffs July 2020'!BB94</f>
        <v>0</v>
      </c>
      <c r="N114" s="202">
        <f>'Tariffs July 2020'!BC94</f>
        <v>0</v>
      </c>
      <c r="O114" s="205">
        <f>($F$6*'Tariffs July 2020'!AT94/100)*4</f>
        <v>417.16079999999999</v>
      </c>
      <c r="P114" s="206" t="str">
        <f t="shared" si="343"/>
        <v>No discount</v>
      </c>
      <c r="Q114" s="206" t="str">
        <f t="shared" si="337"/>
        <v>Exclusive</v>
      </c>
      <c r="R114" s="293">
        <f t="shared" si="344"/>
        <v>1464.6865940363637</v>
      </c>
      <c r="S114" s="247">
        <f t="shared" si="345"/>
        <v>1464.6865940363637</v>
      </c>
      <c r="T114" s="247">
        <f t="shared" si="338"/>
        <v>1047.5257940363635</v>
      </c>
      <c r="U114" s="247">
        <f t="shared" si="339"/>
        <v>1047.5257940363635</v>
      </c>
      <c r="V114" s="292">
        <f t="shared" ref="V114:W115" si="347">T114*1.1</f>
        <v>1152.27837344</v>
      </c>
      <c r="W114" s="292">
        <f t="shared" si="347"/>
        <v>1152.27837344</v>
      </c>
      <c r="X114" s="207">
        <f>'Tariffs July 2020'!BL94</f>
        <v>0</v>
      </c>
      <c r="Y114" s="207" t="str">
        <f>'Tariffs July 2020'!BM94</f>
        <v>n</v>
      </c>
      <c r="Z114" s="208">
        <f>'Tariffs July 2020'!G94</f>
        <v>42185</v>
      </c>
    </row>
    <row r="115" spans="1:1024 1029:4092 4097:8190 8193:9214 9219:12287 12290:13312 13315:14336 14341:16384" x14ac:dyDescent="0.15">
      <c r="A115" s="201" t="str">
        <f>'Tariffs July 2020'!K95</f>
        <v>ReAmped Energy</v>
      </c>
      <c r="B115" s="202" t="str">
        <f>'Tariffs July 2020'!L95</f>
        <v>Market offer</v>
      </c>
      <c r="C115" s="203">
        <f>IF('Tariffs July 2020'!BP95=0,91*'Tariffs July 2020'!M95/100,(91*'Tariffs July 2020'!M95/100)+'Tariffs July 2020'!BP95/4)</f>
        <v>71.244727272727275</v>
      </c>
      <c r="D115" s="203">
        <f>IF('Tariffs July 2020'!O95="",$K$6*'Tariffs July 2020'!N95/100,IF($K$6&gt;='Tariffs July 2020'!P95,('Tariffs July 2020'!P95*'Tariffs July 2020'!N95/100),($K$6*'Tariffs July 2020'!N95/100)))</f>
        <v>45.410496872727272</v>
      </c>
      <c r="E115" s="203">
        <f>$M$6*'Tariffs July 2020'!AH95/100</f>
        <v>75.615136199999995</v>
      </c>
      <c r="F115" s="203">
        <f>$L$6*'Tariffs July 2020'!W95/100</f>
        <v>31.75161709090909</v>
      </c>
      <c r="G115" s="203">
        <f t="shared" si="335"/>
        <v>224.02197743636364</v>
      </c>
      <c r="H115" s="203">
        <f t="shared" si="336"/>
        <v>611.10900065454553</v>
      </c>
      <c r="I115" s="247">
        <f t="shared" ref="I115" si="348">G115*4</f>
        <v>896.08790974545457</v>
      </c>
      <c r="J115" s="204">
        <f t="shared" si="342"/>
        <v>985.69670072000008</v>
      </c>
      <c r="K115" s="202">
        <f>'Tariffs July 2020'!AZ95</f>
        <v>0</v>
      </c>
      <c r="L115" s="202">
        <f>'Tariffs July 2020'!BA95</f>
        <v>0</v>
      </c>
      <c r="M115" s="202">
        <f>'Tariffs July 2020'!BB95</f>
        <v>0</v>
      </c>
      <c r="N115" s="202">
        <f>'Tariffs July 2020'!BC95</f>
        <v>0</v>
      </c>
      <c r="O115" s="205">
        <f>($F$6*'Tariffs July 2020'!AT95/100)*4</f>
        <v>222.48576</v>
      </c>
      <c r="P115" s="206" t="str">
        <f t="shared" si="343"/>
        <v>No discount</v>
      </c>
      <c r="Q115" s="206" t="str">
        <f t="shared" si="337"/>
        <v>Exclusive</v>
      </c>
      <c r="R115" s="293">
        <f t="shared" si="344"/>
        <v>896.08790974545457</v>
      </c>
      <c r="S115" s="247">
        <f t="shared" si="345"/>
        <v>896.08790974545457</v>
      </c>
      <c r="T115" s="247">
        <f t="shared" si="338"/>
        <v>673.60214974545454</v>
      </c>
      <c r="U115" s="247">
        <f t="shared" si="339"/>
        <v>673.60214974545454</v>
      </c>
      <c r="V115" s="292">
        <f t="shared" si="347"/>
        <v>740.9623647200001</v>
      </c>
      <c r="W115" s="292">
        <f t="shared" si="347"/>
        <v>740.9623647200001</v>
      </c>
      <c r="X115" s="207">
        <f>'Tariffs July 2020'!BL95</f>
        <v>0</v>
      </c>
      <c r="Y115" s="207" t="str">
        <f>'Tariffs July 2020'!BM95</f>
        <v>n</v>
      </c>
      <c r="Z115" s="208">
        <f>'Tariffs July 2020'!G95</f>
        <v>42526</v>
      </c>
    </row>
    <row r="116" spans="1:1024 1029:4092 4097:8190 8193:9214 9219:12287 12290:13312 13315:14336 14341:16384" x14ac:dyDescent="0.15">
      <c r="A116" s="201" t="str">
        <f>'Tariffs July 2020'!K96</f>
        <v>Powerclub</v>
      </c>
      <c r="B116" s="202" t="str">
        <f>'Tariffs July 2020'!L96</f>
        <v>Powerbank Home Solar</v>
      </c>
      <c r="C116" s="203">
        <f>IF('Tariffs July 2020'!BP96=0,91*'Tariffs July 2020'!M96/100,(91*'Tariffs July 2020'!M96/100)+'Tariffs July 2020'!BP96/4)</f>
        <v>116.99645454545454</v>
      </c>
      <c r="D116" s="203">
        <f>IF('Tariffs July 2020'!O96="",$K$6*'Tariffs July 2020'!N96/100,IF($K$6&gt;='Tariffs July 2020'!P96,('Tariffs July 2020'!P96*'Tariffs July 2020'!N96/100),($K$6*'Tariffs July 2020'!N96/100)))</f>
        <v>42.519556800000004</v>
      </c>
      <c r="E116" s="203">
        <f>$M$6*'Tariffs July 2020'!AH96/100</f>
        <v>74.677204799999984</v>
      </c>
      <c r="F116" s="203">
        <f>$L$6*'Tariffs July 2020'!W96/100</f>
        <v>30.086890363636368</v>
      </c>
      <c r="G116" s="203">
        <f t="shared" ref="G116" si="349">SUM(C116:F116)</f>
        <v>264.2801065090909</v>
      </c>
      <c r="H116" s="203">
        <f t="shared" ref="H116" si="350">(G116-C116)*4</f>
        <v>589.13460785454549</v>
      </c>
      <c r="I116" s="247">
        <f>G116*4</f>
        <v>1057.1204260363636</v>
      </c>
      <c r="J116" s="204">
        <f t="shared" ref="J116" si="351">I116*1.1</f>
        <v>1162.8324686400001</v>
      </c>
      <c r="K116" s="202">
        <f>'Tariffs July 2020'!AZ96</f>
        <v>0</v>
      </c>
      <c r="L116" s="202">
        <f>'Tariffs July 2020'!BA96</f>
        <v>0</v>
      </c>
      <c r="M116" s="202">
        <f>'Tariffs July 2020'!BB96</f>
        <v>0</v>
      </c>
      <c r="N116" s="202">
        <f>'Tariffs July 2020'!BC96</f>
        <v>0</v>
      </c>
      <c r="O116" s="205">
        <f>($F$6*'Tariffs July 2020'!AT96/100)*4</f>
        <v>218.5922592</v>
      </c>
      <c r="P116" s="206" t="str">
        <f t="shared" ref="P116" si="352">IF(SUM(K116:N116)=0,"No discount",IF(K116&gt;0,"Guaranteed off bill",IF(L116&gt;0,"Guaranteed off usage",IF(M116&gt;0,"Pay-on-time off bill","Pay-on-time off usage"))))</f>
        <v>No discount</v>
      </c>
      <c r="Q116" s="206" t="str">
        <f t="shared" ref="Q116" si="353">IF(OR(A116="Origin Energy",A116="Red Energy",A116="Powershop"),"Inclusive","Exclusive")</f>
        <v>Exclusive</v>
      </c>
      <c r="R116" s="293">
        <f t="shared" ref="R116" si="354">IF(AND(P116="Guaranteed off bill",Q116="Inclusive"),((I116*1.1)-((I116*1.1)*K116/100))/1.1,IF(AND(P116="Guaranteed off usage",Q116="Inclusive"),((I116*1.1)-((H116*1.1)*L116/100))/1.1,IF(AND(P116="Guaranteed off bill",Q116="Exclusive"),I116-(I116*K116/100),IF(AND(P116="Guaranteed off usage",Q116="Exclusive"),I116-(H116*L116/100),IF(Q116="Inclusive",((I116*1.1))/1.1,I116)))))</f>
        <v>1057.1204260363636</v>
      </c>
      <c r="S116" s="247">
        <f t="shared" ref="S116" si="355">IF(AND(P116="Pay-on-time off bill",Q116="Inclusive"),((R116*1.1)-((R116*1.1)*M116/100))/1.1,IF(AND(P116="Pay-on-time off usage",Q116="Inclusive"),((R116*1.1)-((H116*1.1)*N116/100))/1.1,IF(AND(P116="Pay-on-time off bill",Q116="Exclusive"),R116-(R116*M116/100),IF(AND(P116="Pay-on-time off usage",Q116="Exclusive"),R116-(H116*N116/100),IF(Q116="Inclusive",((R116*1.1))/1.1,R116)))))</f>
        <v>1057.1204260363636</v>
      </c>
      <c r="T116" s="247">
        <f t="shared" ref="T116" si="356">R116-O116</f>
        <v>838.52816683636365</v>
      </c>
      <c r="U116" s="247">
        <f t="shared" ref="U116" si="357">S116-O116</f>
        <v>838.52816683636365</v>
      </c>
      <c r="V116" s="292">
        <f t="shared" ref="V116" si="358">T116*1.1</f>
        <v>922.38098352000009</v>
      </c>
      <c r="W116" s="292">
        <f t="shared" ref="W116" si="359">U116*1.1</f>
        <v>922.38098352000009</v>
      </c>
      <c r="X116" s="207">
        <f>'Tariffs July 2020'!BL96</f>
        <v>0</v>
      </c>
      <c r="Y116" s="207" t="str">
        <f>'Tariffs July 2020'!BM96</f>
        <v>n</v>
      </c>
      <c r="Z116" s="208">
        <f>'Tariffs July 2020'!G96</f>
        <v>42565</v>
      </c>
    </row>
    <row r="117" spans="1:1024 1029:4092 4097:8190 8193:9214 9219:12287 12290:13312 13315:14336 14341:16384" x14ac:dyDescent="0.15">
      <c r="A117" s="201" t="str">
        <f>'Tariffs July 2020'!K97</f>
        <v>CovaU</v>
      </c>
      <c r="B117" s="202" t="str">
        <f>'Tariffs July 2020'!L97</f>
        <v>Freedom Plus Solar</v>
      </c>
      <c r="C117" s="203">
        <f>IF('Tariffs July 2020'!BP97=0,91*'Tariffs July 2020'!M97/100,(91*'Tariffs July 2020'!M97/100)+'Tariffs July 2020'!BP97/4)</f>
        <v>90.09</v>
      </c>
      <c r="D117" s="203">
        <f>IF('Tariffs July 2020'!O97="",$K$6*'Tariffs July 2020'!N97/100,IF($K$6&gt;='Tariffs July 2020'!P97,('Tariffs July 2020'!P97*'Tariffs July 2020'!N97/100),($K$6*'Tariffs July 2020'!N97/100)))</f>
        <v>60.742223999999986</v>
      </c>
      <c r="E117" s="203">
        <f>$M$6*'Tariffs July 2020'!AH97/100</f>
        <v>110.54191499999999</v>
      </c>
      <c r="F117" s="203">
        <f>$L$6*'Tariffs July 2020'!W97/100</f>
        <v>40.19706</v>
      </c>
      <c r="G117" s="203">
        <f t="shared" ref="G117" si="360">SUM(C117:F117)</f>
        <v>301.57119900000004</v>
      </c>
      <c r="H117" s="203">
        <f t="shared" ref="H117" si="361">(G117-C117)*4</f>
        <v>845.92479600000013</v>
      </c>
      <c r="I117" s="247">
        <f t="shared" ref="I117" si="362">G117*4</f>
        <v>1206.2847960000001</v>
      </c>
      <c r="J117" s="204">
        <f t="shared" ref="J117" si="363">I117*1.1</f>
        <v>1326.9132756000004</v>
      </c>
      <c r="K117" s="202">
        <f>'Tariffs July 2020'!AZ97</f>
        <v>15</v>
      </c>
      <c r="L117" s="202">
        <f>'Tariffs July 2020'!BA97</f>
        <v>0</v>
      </c>
      <c r="M117" s="202">
        <f>'Tariffs July 2020'!BB97</f>
        <v>0</v>
      </c>
      <c r="N117" s="202">
        <f>'Tariffs July 2020'!BC97</f>
        <v>0</v>
      </c>
      <c r="O117" s="205">
        <f>($F$6*'Tariffs July 2020'!AT97/100)*4</f>
        <v>305.91792000000004</v>
      </c>
      <c r="P117" s="206" t="str">
        <f t="shared" ref="P117" si="364">IF(SUM(K117:N117)=0,"No discount",IF(K117&gt;0,"Guaranteed off bill",IF(L117&gt;0,"Guaranteed off usage",IF(M117&gt;0,"Pay-on-time off bill","Pay-on-time off usage"))))</f>
        <v>Guaranteed off bill</v>
      </c>
      <c r="Q117" s="206" t="str">
        <f t="shared" ref="Q117" si="365">IF(OR(A117="Origin Energy",A117="Red Energy",A117="Powershop"),"Inclusive","Exclusive")</f>
        <v>Exclusive</v>
      </c>
      <c r="R117" s="293">
        <f t="shared" ref="R117" si="366">IF(AND(P117="Guaranteed off bill",Q117="Inclusive"),((I117*1.1)-((I117*1.1)*K117/100))/1.1,IF(AND(P117="Guaranteed off usage",Q117="Inclusive"),((I117*1.1)-((H117*1.1)*L117/100))/1.1,IF(AND(P117="Guaranteed off bill",Q117="Exclusive"),I117-(I117*K117/100),IF(AND(P117="Guaranteed off usage",Q117="Exclusive"),I117-(H117*L117/100),IF(Q117="Inclusive",((I117*1.1))/1.1,I117)))))</f>
        <v>1025.3420766000002</v>
      </c>
      <c r="S117" s="247">
        <f t="shared" ref="S117" si="367">IF(AND(P117="Pay-on-time off bill",Q117="Inclusive"),((R117*1.1)-((R117*1.1)*M117/100))/1.1,IF(AND(P117="Pay-on-time off usage",Q117="Inclusive"),((R117*1.1)-((H117*1.1)*N117/100))/1.1,IF(AND(P117="Pay-on-time off bill",Q117="Exclusive"),R117-(R117*M117/100),IF(AND(P117="Pay-on-time off usage",Q117="Exclusive"),R117-(H117*N117/100),IF(Q117="Inclusive",((R117*1.1))/1.1,R117)))))</f>
        <v>1025.3420766000002</v>
      </c>
      <c r="T117" s="247">
        <f t="shared" ref="T117" si="368">R117-O117</f>
        <v>719.42415660000006</v>
      </c>
      <c r="U117" s="247">
        <f t="shared" ref="U117" si="369">S117-O117</f>
        <v>719.42415660000006</v>
      </c>
      <c r="V117" s="292">
        <f t="shared" ref="V117" si="370">T117*1.1</f>
        <v>791.36657226000011</v>
      </c>
      <c r="W117" s="292">
        <f t="shared" ref="W117" si="371">U117*1.1</f>
        <v>791.36657226000011</v>
      </c>
      <c r="X117" s="207">
        <f>'Tariffs July 2020'!BL97</f>
        <v>0</v>
      </c>
      <c r="Y117" s="207" t="str">
        <f>'Tariffs July 2020'!BM97</f>
        <v>n</v>
      </c>
      <c r="Z117" s="208">
        <f>'Tariffs July 2020'!G97</f>
        <v>42551</v>
      </c>
    </row>
    <row r="118" spans="1:1024 1029:4092 4097:8190 8193:9214 9219:12287 12290:13312 13315:14336 14341:16384" x14ac:dyDescent="0.15">
      <c r="A118" s="201" t="str">
        <f>'Tariffs July 2020'!K98</f>
        <v>Discover Energy</v>
      </c>
      <c r="B118" s="202" t="str">
        <f>'Tariffs July 2020'!L98</f>
        <v>Solar Boost</v>
      </c>
      <c r="C118" s="203">
        <f>IF('Tariffs July 2020'!BP98=0,91*'Tariffs July 2020'!M98/100,(91*'Tariffs July 2020'!M98/100)+'Tariffs July 2020'!BP98/4)</f>
        <v>68.25</v>
      </c>
      <c r="D118" s="203">
        <f>IF('Tariffs July 2020'!O98="",$K$6*'Tariffs July 2020'!N98/100,IF($K$6&gt;='Tariffs July 2020'!P98,('Tariffs July 2020'!P98*'Tariffs July 2020'!N98/100),($K$6*'Tariffs July 2020'!N98/100)))</f>
        <v>55.382616000000006</v>
      </c>
      <c r="E118" s="203">
        <f>$M$6*'Tariffs July 2020'!AH98/100</f>
        <v>100.71596700000001</v>
      </c>
      <c r="F118" s="203">
        <f>$L$6*'Tariffs July 2020'!W98/100</f>
        <v>43.831036636363635</v>
      </c>
      <c r="G118" s="203">
        <f t="shared" ref="G118" si="372">SUM(C118:F118)</f>
        <v>268.17961963636367</v>
      </c>
      <c r="H118" s="203">
        <f t="shared" ref="H118" si="373">(G118-C118)*4</f>
        <v>799.71847854545467</v>
      </c>
      <c r="I118" s="247">
        <f t="shared" ref="I118" si="374">G118*4</f>
        <v>1072.7184785454547</v>
      </c>
      <c r="J118" s="204">
        <f t="shared" ref="J118" si="375">I118*1.1</f>
        <v>1179.9903264000002</v>
      </c>
      <c r="K118" s="202">
        <f>'Tariffs July 2020'!AZ98</f>
        <v>0</v>
      </c>
      <c r="L118" s="202">
        <f>'Tariffs July 2020'!BA98</f>
        <v>0</v>
      </c>
      <c r="M118" s="202">
        <f>'Tariffs July 2020'!BB98</f>
        <v>0</v>
      </c>
      <c r="N118" s="202">
        <f>'Tariffs July 2020'!BC98</f>
        <v>0</v>
      </c>
      <c r="O118" s="205">
        <f>($F$6*'Tariffs July 2020'!AT98/100)*4</f>
        <v>319.82328000000001</v>
      </c>
      <c r="P118" s="206" t="str">
        <f t="shared" ref="P118" si="376">IF(SUM(K118:N118)=0,"No discount",IF(K118&gt;0,"Guaranteed off bill",IF(L118&gt;0,"Guaranteed off usage",IF(M118&gt;0,"Pay-on-time off bill","Pay-on-time off usage"))))</f>
        <v>No discount</v>
      </c>
      <c r="Q118" s="206" t="str">
        <f t="shared" ref="Q118" si="377">IF(OR(A118="Origin Energy",A118="Red Energy",A118="Powershop"),"Inclusive","Exclusive")</f>
        <v>Exclusive</v>
      </c>
      <c r="R118" s="293">
        <f t="shared" ref="R118" si="378">IF(AND(P118="Guaranteed off bill",Q118="Inclusive"),((I118*1.1)-((I118*1.1)*K118/100))/1.1,IF(AND(P118="Guaranteed off usage",Q118="Inclusive"),((I118*1.1)-((H118*1.1)*L118/100))/1.1,IF(AND(P118="Guaranteed off bill",Q118="Exclusive"),I118-(I118*K118/100),IF(AND(P118="Guaranteed off usage",Q118="Exclusive"),I118-(H118*L118/100),IF(Q118="Inclusive",((I118*1.1))/1.1,I118)))))</f>
        <v>1072.7184785454547</v>
      </c>
      <c r="S118" s="247">
        <f t="shared" ref="S118" si="379">IF(AND(P118="Pay-on-time off bill",Q118="Inclusive"),((R118*1.1)-((R118*1.1)*M118/100))/1.1,IF(AND(P118="Pay-on-time off usage",Q118="Inclusive"),((R118*1.1)-((H118*1.1)*N118/100))/1.1,IF(AND(P118="Pay-on-time off bill",Q118="Exclusive"),R118-(R118*M118/100),IF(AND(P118="Pay-on-time off usage",Q118="Exclusive"),R118-(H118*N118/100),IF(Q118="Inclusive",((R118*1.1))/1.1,R118)))))</f>
        <v>1072.7184785454547</v>
      </c>
      <c r="T118" s="247">
        <f t="shared" ref="T118" si="380">R118-O118</f>
        <v>752.8951985454546</v>
      </c>
      <c r="U118" s="247">
        <f t="shared" ref="U118" si="381">S118-O118</f>
        <v>752.8951985454546</v>
      </c>
      <c r="V118" s="292">
        <f t="shared" ref="V118" si="382">T118*1.1</f>
        <v>828.18471840000018</v>
      </c>
      <c r="W118" s="292">
        <f t="shared" ref="W118" si="383">U118*1.1</f>
        <v>828.18471840000018</v>
      </c>
      <c r="X118" s="207">
        <f>'Tariffs July 2020'!BL98</f>
        <v>0</v>
      </c>
      <c r="Y118" s="207" t="str">
        <f>'Tariffs July 2020'!BM98</f>
        <v>n</v>
      </c>
      <c r="Z118" s="208">
        <f>'Tariffs July 2020'!G98</f>
        <v>42551</v>
      </c>
    </row>
    <row r="119" spans="1:1024 1029:4092 4097:8190 8193:9214 9219:12287 12290:13312 13315:14336 14341:16384" x14ac:dyDescent="0.15">
      <c r="A119" s="201" t="str">
        <f>'Tariffs July 2020'!K99</f>
        <v>GloBird Energy</v>
      </c>
      <c r="B119" s="202" t="str">
        <f>'Tariffs July 2020'!L99</f>
        <v>GloSave</v>
      </c>
      <c r="C119" s="203">
        <f>IF('Tariffs July 2020'!BP99=0,91*'Tariffs July 2020'!M99/100,(91*'Tariffs July 2020'!M99/100)+'Tariffs July 2020'!BP99/4)</f>
        <v>90.999999999999986</v>
      </c>
      <c r="D119" s="203">
        <f>IF('Tariffs July 2020'!O99="",$K$6*'Tariffs July 2020'!N99/100,IF($K$6&gt;='Tariffs July 2020'!P99,('Tariffs July 2020'!P99*'Tariffs July 2020'!N99/100),($K$6*'Tariffs July 2020'!N99/100)))</f>
        <v>50.023007999999997</v>
      </c>
      <c r="E119" s="203">
        <f>$M$6*'Tariffs July 2020'!AH99/100</f>
        <v>73.694609999999997</v>
      </c>
      <c r="F119" s="203">
        <f>$L$6*'Tariffs July 2020'!W99/100</f>
        <v>33.497549999999997</v>
      </c>
      <c r="G119" s="203">
        <f t="shared" ref="G119" si="384">SUM(C119:F119)</f>
        <v>248.21516799999995</v>
      </c>
      <c r="H119" s="203">
        <f t="shared" ref="H119" si="385">(G119-C119)*4</f>
        <v>628.86067199999979</v>
      </c>
      <c r="I119" s="247">
        <f t="shared" ref="I119" si="386">G119*4</f>
        <v>992.86067199999979</v>
      </c>
      <c r="J119" s="204">
        <f t="shared" ref="J119" si="387">I119*1.1</f>
        <v>1092.1467392</v>
      </c>
      <c r="K119" s="202">
        <f>'Tariffs July 2020'!AZ99</f>
        <v>0</v>
      </c>
      <c r="L119" s="202">
        <f>'Tariffs July 2020'!BA99</f>
        <v>0</v>
      </c>
      <c r="M119" s="202">
        <f>'Tariffs July 2020'!BB99</f>
        <v>7</v>
      </c>
      <c r="N119" s="202">
        <f>'Tariffs July 2020'!BC99</f>
        <v>0</v>
      </c>
      <c r="O119" s="205">
        <f>($F$6*'Tariffs July 2020'!AT99/100)*4</f>
        <v>83.43216000000001</v>
      </c>
      <c r="P119" s="206" t="str">
        <f t="shared" ref="P119" si="388">IF(SUM(K119:N119)=0,"No discount",IF(K119&gt;0,"Guaranteed off bill",IF(L119&gt;0,"Guaranteed off usage",IF(M119&gt;0,"Pay-on-time off bill","Pay-on-time off usage"))))</f>
        <v>Pay-on-time off bill</v>
      </c>
      <c r="Q119" s="206" t="str">
        <f t="shared" ref="Q119" si="389">IF(OR(A119="Origin Energy",A119="Red Energy",A119="Powershop"),"Inclusive","Exclusive")</f>
        <v>Exclusive</v>
      </c>
      <c r="R119" s="293">
        <f t="shared" ref="R119" si="390">IF(AND(P119="Guaranteed off bill",Q119="Inclusive"),((I119*1.1)-((I119*1.1)*K119/100))/1.1,IF(AND(P119="Guaranteed off usage",Q119="Inclusive"),((I119*1.1)-((H119*1.1)*L119/100))/1.1,IF(AND(P119="Guaranteed off bill",Q119="Exclusive"),I119-(I119*K119/100),IF(AND(P119="Guaranteed off usage",Q119="Exclusive"),I119-(H119*L119/100),IF(Q119="Inclusive",((I119*1.1))/1.1,I119)))))</f>
        <v>992.86067199999979</v>
      </c>
      <c r="S119" s="247">
        <f t="shared" ref="S119" si="391">IF(AND(P119="Pay-on-time off bill",Q119="Inclusive"),((R119*1.1)-((R119*1.1)*M119/100))/1.1,IF(AND(P119="Pay-on-time off usage",Q119="Inclusive"),((R119*1.1)-((H119*1.1)*N119/100))/1.1,IF(AND(P119="Pay-on-time off bill",Q119="Exclusive"),R119-(R119*M119/100),IF(AND(P119="Pay-on-time off usage",Q119="Exclusive"),R119-(H119*N119/100),IF(Q119="Inclusive",((R119*1.1))/1.1,R119)))))</f>
        <v>923.36042495999982</v>
      </c>
      <c r="T119" s="247">
        <f t="shared" ref="T119" si="392">R119-O119</f>
        <v>909.42851199999973</v>
      </c>
      <c r="U119" s="247">
        <f t="shared" ref="U119" si="393">S119-O119</f>
        <v>839.92826495999975</v>
      </c>
      <c r="V119" s="292">
        <f t="shared" ref="V119" si="394">T119*1.1</f>
        <v>1000.3713631999998</v>
      </c>
      <c r="W119" s="292">
        <f t="shared" ref="W119" si="395">U119*1.1</f>
        <v>923.92109145599977</v>
      </c>
      <c r="X119" s="207">
        <f>'Tariffs July 2020'!BL99</f>
        <v>0</v>
      </c>
      <c r="Y119" s="207" t="str">
        <f>'Tariffs July 2020'!BM99</f>
        <v>n</v>
      </c>
      <c r="Z119" s="208">
        <f>'Tariffs July 2020'!G99</f>
        <v>42483</v>
      </c>
    </row>
    <row r="120" spans="1:1024 1029:4092 4097:8190 8193:9214 9219:12287 12290:13312 13315:14336 14341:16384" x14ac:dyDescent="0.15">
      <c r="A120" s="201" t="str">
        <f>'Tariffs July 2020'!K100</f>
        <v>Kogan Energy</v>
      </c>
      <c r="B120" s="202" t="str">
        <f>'Tariffs July 2020'!L100</f>
        <v>Market offer</v>
      </c>
      <c r="C120" s="203">
        <f>IF('Tariffs July 2020'!BP100=0,91*'Tariffs July 2020'!M100/100,(91*'Tariffs July 2020'!M100/100)+'Tariffs July 2020'!BP100/4)</f>
        <v>101.1340909090909</v>
      </c>
      <c r="D120" s="203">
        <f>IF('Tariffs July 2020'!O100="",$K$6*'Tariffs July 2020'!N100/100,IF($K$6&gt;='Tariffs July 2020'!P100,('Tariffs July 2020'!P100*'Tariffs July 2020'!N100/100),($K$6*'Tariffs July 2020'!N100/100)))</f>
        <v>37.793357018181815</v>
      </c>
      <c r="E120" s="203">
        <f>$M$6*'Tariffs July 2020'!AH100/100</f>
        <v>61.278184800000005</v>
      </c>
      <c r="F120" s="203">
        <f>$L$6*'Tariffs July 2020'!W100/100</f>
        <v>24.361854545454545</v>
      </c>
      <c r="G120" s="203">
        <f t="shared" ref="G120" si="396">SUM(C120:F120)</f>
        <v>224.56748727272725</v>
      </c>
      <c r="H120" s="203">
        <f t="shared" ref="H120" si="397">(G120-C120)*4</f>
        <v>493.73358545454539</v>
      </c>
      <c r="I120" s="247">
        <f t="shared" ref="I120" si="398">G120*4</f>
        <v>898.26994909090899</v>
      </c>
      <c r="J120" s="204">
        <f t="shared" ref="J120" si="399">I120*1.1</f>
        <v>988.09694400000001</v>
      </c>
      <c r="K120" s="202">
        <f>'Tariffs July 2020'!AZ100</f>
        <v>0</v>
      </c>
      <c r="L120" s="202">
        <f>'Tariffs July 2020'!BA100</f>
        <v>0</v>
      </c>
      <c r="M120" s="202">
        <f>'Tariffs July 2020'!BB100</f>
        <v>0</v>
      </c>
      <c r="N120" s="202">
        <f>'Tariffs July 2020'!BC100</f>
        <v>0</v>
      </c>
      <c r="O120" s="205">
        <f>($F$6*'Tariffs July 2020'!AT100/100)*4</f>
        <v>106.7931648</v>
      </c>
      <c r="P120" s="206" t="str">
        <f t="shared" ref="P120" si="400">IF(SUM(K120:N120)=0,"No discount",IF(K120&gt;0,"Guaranteed off bill",IF(L120&gt;0,"Guaranteed off usage",IF(M120&gt;0,"Pay-on-time off bill","Pay-on-time off usage"))))</f>
        <v>No discount</v>
      </c>
      <c r="Q120" s="206" t="str">
        <f t="shared" ref="Q120" si="401">IF(OR(A120="Origin Energy",A120="Red Energy",A120="Powershop"),"Inclusive","Exclusive")</f>
        <v>Exclusive</v>
      </c>
      <c r="R120" s="293">
        <f t="shared" ref="R120" si="402">IF(AND(P120="Guaranteed off bill",Q120="Inclusive"),((I120*1.1)-((I120*1.1)*K120/100))/1.1,IF(AND(P120="Guaranteed off usage",Q120="Inclusive"),((I120*1.1)-((H120*1.1)*L120/100))/1.1,IF(AND(P120="Guaranteed off bill",Q120="Exclusive"),I120-(I120*K120/100),IF(AND(P120="Guaranteed off usage",Q120="Exclusive"),I120-(H120*L120/100),IF(Q120="Inclusive",((I120*1.1))/1.1,I120)))))</f>
        <v>898.26994909090899</v>
      </c>
      <c r="S120" s="247">
        <f t="shared" ref="S120" si="403">IF(AND(P120="Pay-on-time off bill",Q120="Inclusive"),((R120*1.1)-((R120*1.1)*M120/100))/1.1,IF(AND(P120="Pay-on-time off usage",Q120="Inclusive"),((R120*1.1)-((H120*1.1)*N120/100))/1.1,IF(AND(P120="Pay-on-time off bill",Q120="Exclusive"),R120-(R120*M120/100),IF(AND(P120="Pay-on-time off usage",Q120="Exclusive"),R120-(H120*N120/100),IF(Q120="Inclusive",((R120*1.1))/1.1,R120)))))</f>
        <v>898.26994909090899</v>
      </c>
      <c r="T120" s="247">
        <f t="shared" ref="T120" si="404">R120-O120</f>
        <v>791.47678429090899</v>
      </c>
      <c r="U120" s="247">
        <f t="shared" ref="U120" si="405">S120-O120</f>
        <v>791.47678429090899</v>
      </c>
      <c r="V120" s="292">
        <f t="shared" ref="V120" si="406">T120*1.1</f>
        <v>870.62446272</v>
      </c>
      <c r="W120" s="292">
        <f t="shared" ref="W120" si="407">U120*1.1</f>
        <v>870.62446272</v>
      </c>
      <c r="X120" s="207">
        <f>'Tariffs July 2020'!BL100</f>
        <v>0</v>
      </c>
      <c r="Y120" s="207" t="str">
        <f>'Tariffs July 2020'!BM100</f>
        <v>n</v>
      </c>
      <c r="Z120" s="208">
        <f>'Tariffs July 2020'!G100</f>
        <v>42551</v>
      </c>
    </row>
    <row r="121" spans="1:1024 1029:4092 4097:8190 8193:9214 9219:12287 12290:13312 13315:14336 14341:16384" x14ac:dyDescent="0.15">
      <c r="A121" s="201" t="str">
        <f>'Tariffs July 2020'!K101</f>
        <v>Locality Planning Energy</v>
      </c>
      <c r="B121" s="202" t="str">
        <f>'Tariffs July 2020'!L101</f>
        <v>LPE Mates Rates (solar)</v>
      </c>
      <c r="C121" s="203">
        <f>IF('Tariffs July 2020'!BP101=0,91*'Tariffs July 2020'!M101/100,(91*'Tariffs July 2020'!M101/100)+'Tariffs July 2020'!BP101/4)</f>
        <v>99.438181818181818</v>
      </c>
      <c r="D121" s="203">
        <f>IF('Tariffs July 2020'!O101="",$K$6*'Tariffs July 2020'!N101/100,IF($K$6&gt;='Tariffs July 2020'!P101,('Tariffs July 2020'!P101*'Tariffs July 2020'!N101/100),($K$6*'Tariffs July 2020'!N101/100)))</f>
        <v>46.255041163636371</v>
      </c>
      <c r="E121" s="203">
        <f>$M$6*'Tariffs July 2020'!AH101/100</f>
        <v>71.684757000000005</v>
      </c>
      <c r="F121" s="203">
        <f>$L$6*'Tariffs July 2020'!W101/100</f>
        <v>29.985382636363635</v>
      </c>
      <c r="G121" s="203">
        <f t="shared" ref="G121" si="408">SUM(C121:F121)</f>
        <v>247.36336261818184</v>
      </c>
      <c r="H121" s="203">
        <f t="shared" ref="H121" si="409">(G121-C121)*4</f>
        <v>591.70072320000008</v>
      </c>
      <c r="I121" s="247">
        <f t="shared" ref="I121" si="410">G121*4</f>
        <v>989.45345047272735</v>
      </c>
      <c r="J121" s="204">
        <f t="shared" ref="J121" si="411">I121*1.1</f>
        <v>1088.3987955200002</v>
      </c>
      <c r="K121" s="202">
        <f>'Tariffs July 2020'!AZ101</f>
        <v>0</v>
      </c>
      <c r="L121" s="202">
        <f>'Tariffs July 2020'!BA101</f>
        <v>0</v>
      </c>
      <c r="M121" s="202">
        <f>'Tariffs July 2020'!BB101</f>
        <v>0</v>
      </c>
      <c r="N121" s="202">
        <f>'Tariffs July 2020'!BC101</f>
        <v>0</v>
      </c>
      <c r="O121" s="205">
        <f>($F$6*'Tariffs July 2020'!AT101/100)*4</f>
        <v>278.10720000000003</v>
      </c>
      <c r="P121" s="206" t="str">
        <f t="shared" ref="P121" si="412">IF(SUM(K121:N121)=0,"No discount",IF(K121&gt;0,"Guaranteed off bill",IF(L121&gt;0,"Guaranteed off usage",IF(M121&gt;0,"Pay-on-time off bill","Pay-on-time off usage"))))</f>
        <v>No discount</v>
      </c>
      <c r="Q121" s="206" t="str">
        <f t="shared" ref="Q121" si="413">IF(OR(A121="Origin Energy",A121="Red Energy",A121="Powershop"),"Inclusive","Exclusive")</f>
        <v>Exclusive</v>
      </c>
      <c r="R121" s="293">
        <f t="shared" ref="R121" si="414">IF(AND(P121="Guaranteed off bill",Q121="Inclusive"),((I121*1.1)-((I121*1.1)*K121/100))/1.1,IF(AND(P121="Guaranteed off usage",Q121="Inclusive"),((I121*1.1)-((H121*1.1)*L121/100))/1.1,IF(AND(P121="Guaranteed off bill",Q121="Exclusive"),I121-(I121*K121/100),IF(AND(P121="Guaranteed off usage",Q121="Exclusive"),I121-(H121*L121/100),IF(Q121="Inclusive",((I121*1.1))/1.1,I121)))))</f>
        <v>989.45345047272735</v>
      </c>
      <c r="S121" s="247">
        <f t="shared" ref="S121" si="415">IF(AND(P121="Pay-on-time off bill",Q121="Inclusive"),((R121*1.1)-((R121*1.1)*M121/100))/1.1,IF(AND(P121="Pay-on-time off usage",Q121="Inclusive"),((R121*1.1)-((H121*1.1)*N121/100))/1.1,IF(AND(P121="Pay-on-time off bill",Q121="Exclusive"),R121-(R121*M121/100),IF(AND(P121="Pay-on-time off usage",Q121="Exclusive"),R121-(H121*N121/100),IF(Q121="Inclusive",((R121*1.1))/1.1,R121)))))</f>
        <v>989.45345047272735</v>
      </c>
      <c r="T121" s="247">
        <f t="shared" ref="T121" si="416">R121-O121</f>
        <v>711.34625047272732</v>
      </c>
      <c r="U121" s="247">
        <f t="shared" ref="U121" si="417">S121-O121</f>
        <v>711.34625047272732</v>
      </c>
      <c r="V121" s="292">
        <f t="shared" ref="V121" si="418">T121*1.1</f>
        <v>782.48087552000015</v>
      </c>
      <c r="W121" s="292">
        <f t="shared" ref="W121" si="419">U121*1.1</f>
        <v>782.48087552000015</v>
      </c>
      <c r="X121" s="207">
        <f>'Tariffs July 2020'!BL101</f>
        <v>0</v>
      </c>
      <c r="Y121" s="207" t="str">
        <f>'Tariffs July 2020'!BM101</f>
        <v>n</v>
      </c>
      <c r="Z121" s="208">
        <f>'Tariffs July 2020'!G101</f>
        <v>42474</v>
      </c>
    </row>
    <row r="122" spans="1:1024 1029:4092 4097:8190 8193:9214 9219:12287 12290:13312 13315:14336 14341:16384" ht="15" thickBot="1" x14ac:dyDescent="0.2">
      <c r="A122" s="209" t="str">
        <f>'Tariffs July 2020'!K102</f>
        <v>Sumo Power</v>
      </c>
      <c r="B122" s="210" t="str">
        <f>'Tariffs July 2020'!L102</f>
        <v>Assure Advantage</v>
      </c>
      <c r="C122" s="211">
        <f>IF('Tariffs July 2020'!BP102=0,91*'Tariffs July 2020'!M102/100,(91*'Tariffs July 2020'!M102/100)+'Tariffs July 2020'!BP102/4)</f>
        <v>81.899999999999991</v>
      </c>
      <c r="D122" s="211">
        <f>IF('Tariffs July 2020'!O102="",$K$6*'Tariffs July 2020'!N102/100,IF($K$6&gt;='Tariffs July 2020'!P102,('Tariffs July 2020'!P102*'Tariffs July 2020'!N102/100),($K$6*'Tariffs July 2020'!N102/100)))</f>
        <v>45.378014400000005</v>
      </c>
      <c r="E122" s="211">
        <f>$M$6*'Tariffs July 2020'!AH102/100</f>
        <v>81.064070999999984</v>
      </c>
      <c r="F122" s="211">
        <f>$L$6*'Tariffs July 2020'!W102/100</f>
        <v>33.274233000000002</v>
      </c>
      <c r="G122" s="211">
        <f t="shared" ref="G122" si="420">SUM(C122:F122)</f>
        <v>241.61631839999998</v>
      </c>
      <c r="H122" s="211">
        <f t="shared" ref="H122" si="421">(G122-C122)*4</f>
        <v>638.86527359999991</v>
      </c>
      <c r="I122" s="248">
        <f t="shared" ref="I122" si="422">G122*4</f>
        <v>966.46527359999993</v>
      </c>
      <c r="J122" s="212">
        <f t="shared" ref="J122" si="423">I122*1.1</f>
        <v>1063.11180096</v>
      </c>
      <c r="K122" s="210">
        <f>'Tariffs July 2020'!AZ102</f>
        <v>0</v>
      </c>
      <c r="L122" s="210">
        <f>'Tariffs July 2020'!BA102</f>
        <v>0</v>
      </c>
      <c r="M122" s="210">
        <f>'Tariffs July 2020'!BB102</f>
        <v>0</v>
      </c>
      <c r="N122" s="210">
        <f>'Tariffs July 2020'!BC102</f>
        <v>0</v>
      </c>
      <c r="O122" s="213">
        <f>($F$6*'Tariffs July 2020'!AT102/100)*4</f>
        <v>166.86432000000002</v>
      </c>
      <c r="P122" s="214" t="str">
        <f t="shared" ref="P122" si="424">IF(SUM(K122:N122)=0,"No discount",IF(K122&gt;0,"Guaranteed off bill",IF(L122&gt;0,"Guaranteed off usage",IF(M122&gt;0,"Pay-on-time off bill","Pay-on-time off usage"))))</f>
        <v>No discount</v>
      </c>
      <c r="Q122" s="214" t="str">
        <f t="shared" ref="Q122" si="425">IF(OR(A122="Origin Energy",A122="Red Energy",A122="Powershop"),"Inclusive","Exclusive")</f>
        <v>Exclusive</v>
      </c>
      <c r="R122" s="294">
        <f t="shared" ref="R122" si="426">IF(AND(P122="Guaranteed off bill",Q122="Inclusive"),((I122*1.1)-((I122*1.1)*K122/100))/1.1,IF(AND(P122="Guaranteed off usage",Q122="Inclusive"),((I122*1.1)-((H122*1.1)*L122/100))/1.1,IF(AND(P122="Guaranteed off bill",Q122="Exclusive"),I122-(I122*K122/100),IF(AND(P122="Guaranteed off usage",Q122="Exclusive"),I122-(H122*L122/100),IF(Q122="Inclusive",((I122*1.1))/1.1,I122)))))</f>
        <v>966.46527359999993</v>
      </c>
      <c r="S122" s="248">
        <f t="shared" ref="S122" si="427">IF(AND(P122="Pay-on-time off bill",Q122="Inclusive"),((R122*1.1)-((R122*1.1)*M122/100))/1.1,IF(AND(P122="Pay-on-time off usage",Q122="Inclusive"),((R122*1.1)-((H122*1.1)*N122/100))/1.1,IF(AND(P122="Pay-on-time off bill",Q122="Exclusive"),R122-(R122*M122/100),IF(AND(P122="Pay-on-time off usage",Q122="Exclusive"),R122-(H122*N122/100),IF(Q122="Inclusive",((R122*1.1))/1.1,R122)))))</f>
        <v>966.46527359999993</v>
      </c>
      <c r="T122" s="248">
        <f t="shared" ref="T122" si="428">R122-O122</f>
        <v>799.60095359999991</v>
      </c>
      <c r="U122" s="248">
        <f t="shared" ref="U122" si="429">S122-O122</f>
        <v>799.60095359999991</v>
      </c>
      <c r="V122" s="274">
        <f t="shared" ref="V122" si="430">T122*1.1</f>
        <v>879.56104895999999</v>
      </c>
      <c r="W122" s="274">
        <f t="shared" ref="W122" si="431">U122*1.1</f>
        <v>879.56104895999999</v>
      </c>
      <c r="X122" s="215">
        <f>'Tariffs July 2020'!BL102</f>
        <v>0</v>
      </c>
      <c r="Y122" s="215" t="str">
        <f>'Tariffs July 2020'!BM102</f>
        <v>n</v>
      </c>
      <c r="Z122" s="216">
        <f>'Tariffs July 2020'!G102</f>
        <v>42571</v>
      </c>
      <c r="AA122" s="250"/>
      <c r="AC122" s="251"/>
      <c r="AD122" s="251"/>
      <c r="AE122" s="251"/>
      <c r="AF122" s="251"/>
      <c r="AG122" s="251"/>
      <c r="AH122" s="251"/>
      <c r="AI122" s="252"/>
      <c r="AJ122" s="253"/>
      <c r="AO122" s="254"/>
      <c r="AR122" s="252"/>
      <c r="AS122" s="252"/>
      <c r="AT122" s="252"/>
      <c r="AU122" s="252"/>
      <c r="AV122" s="253"/>
      <c r="AW122" s="253"/>
      <c r="AX122" s="255"/>
      <c r="AY122" s="255"/>
      <c r="AZ122" s="256"/>
      <c r="BC122" s="251"/>
      <c r="BD122" s="251"/>
      <c r="BE122" s="251"/>
      <c r="BF122" s="251"/>
      <c r="BG122" s="251"/>
      <c r="BH122" s="251"/>
      <c r="BI122" s="252"/>
      <c r="BJ122" s="253"/>
      <c r="BO122" s="254"/>
      <c r="BR122" s="252"/>
      <c r="BS122" s="252"/>
      <c r="BT122" s="252"/>
      <c r="BU122" s="252"/>
      <c r="BV122" s="253"/>
      <c r="BW122" s="253"/>
      <c r="BX122" s="255"/>
      <c r="BY122" s="255"/>
      <c r="BZ122" s="256"/>
      <c r="CC122" s="251"/>
      <c r="CD122" s="251"/>
      <c r="CE122" s="251"/>
      <c r="CF122" s="251"/>
      <c r="CG122" s="251"/>
      <c r="CH122" s="251"/>
      <c r="CI122" s="252"/>
      <c r="CJ122" s="253"/>
      <c r="CO122" s="254"/>
      <c r="CR122" s="252"/>
      <c r="CS122" s="252"/>
      <c r="CT122" s="252"/>
      <c r="CU122" s="252"/>
      <c r="CV122" s="253"/>
      <c r="CW122" s="253"/>
      <c r="CX122" s="255"/>
      <c r="CY122" s="255"/>
      <c r="CZ122" s="256"/>
      <c r="DC122" s="251"/>
      <c r="DD122" s="251"/>
      <c r="DE122" s="251"/>
      <c r="DF122" s="251"/>
      <c r="DG122" s="251"/>
      <c r="DH122" s="251"/>
      <c r="DI122" s="252"/>
      <c r="DJ122" s="253"/>
      <c r="DO122" s="254"/>
      <c r="DR122" s="252"/>
      <c r="DS122" s="252"/>
      <c r="DT122" s="252"/>
      <c r="DU122" s="252"/>
      <c r="DV122" s="253"/>
      <c r="DW122" s="253"/>
      <c r="DX122" s="255"/>
      <c r="DY122" s="255"/>
      <c r="DZ122" s="256"/>
      <c r="EC122" s="251"/>
      <c r="ED122" s="251"/>
      <c r="EE122" s="251"/>
      <c r="EF122" s="251"/>
      <c r="EG122" s="251"/>
      <c r="EH122" s="251"/>
      <c r="EI122" s="252"/>
      <c r="EJ122" s="253"/>
      <c r="EO122" s="254"/>
      <c r="ER122" s="252"/>
      <c r="ES122" s="252"/>
      <c r="ET122" s="252"/>
      <c r="EU122" s="252"/>
      <c r="EV122" s="253"/>
      <c r="EW122" s="253"/>
      <c r="EX122" s="255"/>
      <c r="EY122" s="255"/>
      <c r="EZ122" s="256"/>
      <c r="FC122" s="251"/>
      <c r="FD122" s="251"/>
      <c r="FE122" s="251"/>
      <c r="FF122" s="251"/>
      <c r="FG122" s="251"/>
      <c r="FH122" s="251"/>
      <c r="FI122" s="252"/>
      <c r="FJ122" s="253"/>
      <c r="FO122" s="254"/>
      <c r="FR122" s="252"/>
      <c r="FS122" s="252"/>
      <c r="FT122" s="252"/>
      <c r="FU122" s="252"/>
      <c r="FV122" s="253"/>
      <c r="FW122" s="253"/>
      <c r="FX122" s="255"/>
      <c r="FY122" s="255"/>
      <c r="FZ122" s="256"/>
      <c r="GC122" s="251"/>
      <c r="GD122" s="251"/>
      <c r="GE122" s="251"/>
      <c r="GF122" s="251"/>
      <c r="GG122" s="251"/>
      <c r="GH122" s="251"/>
      <c r="GI122" s="252"/>
      <c r="GJ122" s="253"/>
      <c r="GO122" s="254"/>
      <c r="GR122" s="252"/>
      <c r="GS122" s="252"/>
      <c r="GT122" s="252"/>
      <c r="GU122" s="252"/>
      <c r="GV122" s="253"/>
      <c r="GW122" s="253"/>
      <c r="GX122" s="255"/>
      <c r="GY122" s="255"/>
      <c r="GZ122" s="256"/>
      <c r="HC122" s="251"/>
      <c r="HD122" s="251"/>
      <c r="HE122" s="251"/>
      <c r="HF122" s="251"/>
      <c r="HG122" s="251"/>
      <c r="HH122" s="251"/>
      <c r="HI122" s="252"/>
      <c r="HJ122" s="253"/>
      <c r="HO122" s="254"/>
      <c r="HR122" s="252"/>
      <c r="HS122" s="252"/>
      <c r="HT122" s="252"/>
      <c r="HU122" s="252"/>
      <c r="HV122" s="253"/>
      <c r="HW122" s="253"/>
      <c r="HX122" s="255"/>
      <c r="HY122" s="255"/>
      <c r="HZ122" s="256"/>
      <c r="IC122" s="251"/>
      <c r="ID122" s="251"/>
      <c r="IE122" s="251"/>
      <c r="IF122" s="251"/>
      <c r="IG122" s="251"/>
      <c r="IH122" s="251"/>
      <c r="II122" s="252"/>
      <c r="IJ122" s="253"/>
      <c r="IO122" s="254"/>
      <c r="IR122" s="252"/>
      <c r="IS122" s="252"/>
      <c r="IT122" s="252"/>
      <c r="IU122" s="252"/>
      <c r="IV122" s="253"/>
      <c r="IW122" s="253"/>
      <c r="IX122" s="255"/>
      <c r="IY122" s="255"/>
      <c r="IZ122" s="256"/>
      <c r="JC122" s="251"/>
      <c r="JD122" s="251"/>
      <c r="JE122" s="251"/>
      <c r="JF122" s="251"/>
      <c r="JG122" s="251"/>
      <c r="JH122" s="251"/>
      <c r="JI122" s="252"/>
      <c r="JJ122" s="253"/>
      <c r="JO122" s="254"/>
      <c r="JR122" s="252"/>
      <c r="JS122" s="252"/>
      <c r="JT122" s="252"/>
      <c r="JU122" s="252"/>
      <c r="JV122" s="253"/>
      <c r="JW122" s="253"/>
      <c r="JX122" s="255"/>
      <c r="JY122" s="255"/>
      <c r="JZ122" s="256"/>
      <c r="KC122" s="251"/>
      <c r="KD122" s="251"/>
      <c r="KE122" s="251"/>
      <c r="KF122" s="251"/>
      <c r="KG122" s="251"/>
      <c r="KH122" s="251"/>
      <c r="KI122" s="252"/>
      <c r="KJ122" s="253"/>
      <c r="KO122" s="254"/>
      <c r="KR122" s="252"/>
      <c r="KS122" s="252"/>
      <c r="KT122" s="252"/>
      <c r="KU122" s="252"/>
      <c r="KV122" s="253"/>
      <c r="KW122" s="253"/>
      <c r="KX122" s="255"/>
      <c r="KY122" s="255"/>
      <c r="KZ122" s="256"/>
      <c r="LC122" s="251"/>
      <c r="LD122" s="251"/>
      <c r="LE122" s="251"/>
      <c r="LF122" s="251"/>
      <c r="LG122" s="251"/>
      <c r="LH122" s="251"/>
      <c r="LI122" s="252"/>
      <c r="LJ122" s="253"/>
      <c r="LO122" s="254"/>
      <c r="LR122" s="252"/>
      <c r="LS122" s="252"/>
      <c r="LT122" s="252"/>
      <c r="LU122" s="252"/>
      <c r="LV122" s="253"/>
      <c r="LW122" s="253"/>
      <c r="LX122" s="255"/>
      <c r="LY122" s="255"/>
      <c r="LZ122" s="256"/>
      <c r="MC122" s="251"/>
      <c r="MD122" s="251"/>
      <c r="ME122" s="251"/>
      <c r="MF122" s="251"/>
      <c r="MG122" s="251"/>
      <c r="MH122" s="251"/>
      <c r="MI122" s="252"/>
      <c r="MJ122" s="253"/>
      <c r="MO122" s="254"/>
      <c r="MR122" s="252"/>
      <c r="MS122" s="252"/>
      <c r="MT122" s="252"/>
      <c r="MU122" s="252"/>
      <c r="MV122" s="253"/>
      <c r="MW122" s="253"/>
      <c r="MX122" s="255"/>
      <c r="MY122" s="255"/>
      <c r="MZ122" s="256"/>
      <c r="NC122" s="251"/>
      <c r="ND122" s="251"/>
      <c r="NE122" s="251"/>
      <c r="NF122" s="251"/>
      <c r="NG122" s="251"/>
      <c r="NH122" s="251"/>
      <c r="NI122" s="252"/>
      <c r="NJ122" s="253"/>
      <c r="NO122" s="254"/>
      <c r="NR122" s="252"/>
      <c r="NS122" s="252"/>
      <c r="NT122" s="252"/>
      <c r="NU122" s="252"/>
      <c r="NV122" s="253"/>
      <c r="NW122" s="253"/>
      <c r="NX122" s="255"/>
      <c r="NY122" s="255"/>
      <c r="NZ122" s="256"/>
      <c r="OC122" s="251"/>
      <c r="OD122" s="251"/>
      <c r="OE122" s="251"/>
      <c r="OF122" s="251"/>
      <c r="OG122" s="251"/>
      <c r="OH122" s="251"/>
      <c r="OI122" s="252"/>
      <c r="OJ122" s="253"/>
      <c r="OO122" s="254"/>
      <c r="OR122" s="252"/>
      <c r="OS122" s="252"/>
      <c r="OT122" s="252"/>
      <c r="OU122" s="252"/>
      <c r="OV122" s="253"/>
      <c r="OW122" s="253"/>
      <c r="OX122" s="255"/>
      <c r="OY122" s="255"/>
      <c r="OZ122" s="256"/>
      <c r="PC122" s="251"/>
      <c r="PD122" s="251"/>
      <c r="PE122" s="251"/>
      <c r="PF122" s="251"/>
      <c r="PG122" s="251"/>
      <c r="PH122" s="251"/>
      <c r="PI122" s="252"/>
      <c r="PJ122" s="253"/>
      <c r="PO122" s="254"/>
      <c r="PR122" s="252"/>
      <c r="PS122" s="252"/>
      <c r="PT122" s="252"/>
      <c r="PU122" s="252"/>
      <c r="PV122" s="253"/>
      <c r="PW122" s="253"/>
      <c r="PX122" s="255"/>
      <c r="PY122" s="255"/>
      <c r="PZ122" s="256"/>
      <c r="QC122" s="251"/>
      <c r="QD122" s="251"/>
      <c r="QE122" s="251"/>
      <c r="QF122" s="251"/>
      <c r="QG122" s="251"/>
      <c r="QH122" s="251"/>
      <c r="QI122" s="252"/>
      <c r="QJ122" s="253"/>
      <c r="QO122" s="254"/>
      <c r="QR122" s="252"/>
      <c r="QS122" s="252"/>
      <c r="QT122" s="252"/>
      <c r="QU122" s="252"/>
      <c r="QV122" s="253"/>
      <c r="QW122" s="253"/>
      <c r="QX122" s="255"/>
      <c r="QY122" s="255"/>
      <c r="QZ122" s="256"/>
      <c r="RC122" s="251"/>
      <c r="RD122" s="251"/>
      <c r="RE122" s="251"/>
      <c r="RF122" s="251"/>
      <c r="RG122" s="251"/>
      <c r="RH122" s="251"/>
      <c r="RI122" s="252"/>
      <c r="RJ122" s="253"/>
      <c r="RO122" s="254"/>
      <c r="RR122" s="252"/>
      <c r="RS122" s="252"/>
      <c r="RT122" s="252"/>
      <c r="RU122" s="252"/>
      <c r="RV122" s="253"/>
      <c r="RW122" s="253"/>
      <c r="RX122" s="255"/>
      <c r="RY122" s="255"/>
      <c r="RZ122" s="256"/>
      <c r="SC122" s="251"/>
      <c r="SD122" s="251"/>
      <c r="SE122" s="251"/>
      <c r="SF122" s="251"/>
      <c r="SG122" s="251"/>
      <c r="SH122" s="251"/>
      <c r="SI122" s="252"/>
      <c r="SJ122" s="253"/>
      <c r="SO122" s="254"/>
      <c r="SR122" s="252"/>
      <c r="SS122" s="252"/>
      <c r="ST122" s="252"/>
      <c r="SU122" s="252"/>
      <c r="SV122" s="253"/>
      <c r="SW122" s="253"/>
      <c r="SX122" s="255"/>
      <c r="SY122" s="255"/>
      <c r="SZ122" s="256"/>
      <c r="TC122" s="251"/>
      <c r="TD122" s="251"/>
      <c r="TE122" s="251"/>
      <c r="TF122" s="251"/>
      <c r="TG122" s="251"/>
      <c r="TH122" s="251"/>
      <c r="TI122" s="252"/>
      <c r="TJ122" s="253"/>
      <c r="TO122" s="254"/>
      <c r="TR122" s="252"/>
      <c r="TS122" s="252"/>
      <c r="TT122" s="252"/>
      <c r="TU122" s="252"/>
      <c r="TV122" s="253"/>
      <c r="TW122" s="253"/>
      <c r="TX122" s="255"/>
      <c r="TY122" s="255"/>
      <c r="TZ122" s="256"/>
      <c r="UC122" s="251"/>
      <c r="UD122" s="251"/>
      <c r="UE122" s="251"/>
      <c r="UF122" s="251"/>
      <c r="UG122" s="251"/>
      <c r="UH122" s="251"/>
      <c r="UI122" s="252"/>
      <c r="UJ122" s="253"/>
      <c r="UO122" s="254"/>
      <c r="UR122" s="252"/>
      <c r="US122" s="252"/>
      <c r="UT122" s="252"/>
      <c r="UU122" s="252"/>
      <c r="UV122" s="253"/>
      <c r="UW122" s="253"/>
      <c r="UX122" s="255"/>
      <c r="UY122" s="255"/>
      <c r="UZ122" s="256"/>
      <c r="VC122" s="251"/>
      <c r="VD122" s="251"/>
      <c r="VE122" s="251"/>
      <c r="VF122" s="251"/>
      <c r="VG122" s="251"/>
      <c r="VH122" s="251"/>
      <c r="VI122" s="252"/>
      <c r="VJ122" s="253"/>
      <c r="VO122" s="254"/>
      <c r="VR122" s="252"/>
      <c r="VS122" s="252"/>
      <c r="VT122" s="252"/>
      <c r="VU122" s="252"/>
      <c r="VV122" s="253"/>
      <c r="VW122" s="253"/>
      <c r="VX122" s="255"/>
      <c r="VY122" s="255"/>
      <c r="VZ122" s="256"/>
      <c r="WC122" s="251"/>
      <c r="WD122" s="251"/>
      <c r="WE122" s="251"/>
      <c r="WF122" s="251"/>
      <c r="WG122" s="251"/>
      <c r="WH122" s="251"/>
      <c r="WI122" s="252"/>
      <c r="WJ122" s="253"/>
      <c r="WO122" s="254"/>
      <c r="WR122" s="252"/>
      <c r="WS122" s="252"/>
      <c r="WT122" s="252"/>
      <c r="WU122" s="252"/>
      <c r="WV122" s="253"/>
      <c r="WW122" s="253"/>
      <c r="WX122" s="255"/>
      <c r="WY122" s="255"/>
      <c r="WZ122" s="256"/>
      <c r="XC122" s="251"/>
      <c r="XD122" s="251"/>
      <c r="XE122" s="251"/>
      <c r="XF122" s="251"/>
      <c r="XG122" s="251"/>
      <c r="XH122" s="251"/>
      <c r="XI122" s="252"/>
      <c r="XJ122" s="253"/>
      <c r="XO122" s="254"/>
      <c r="XR122" s="252"/>
      <c r="XS122" s="252"/>
      <c r="XT122" s="252"/>
      <c r="XU122" s="252"/>
      <c r="XV122" s="253"/>
      <c r="XW122" s="253"/>
      <c r="XX122" s="255"/>
      <c r="XY122" s="255"/>
      <c r="XZ122" s="256"/>
      <c r="YC122" s="251"/>
      <c r="YD122" s="251"/>
      <c r="YE122" s="251"/>
      <c r="YF122" s="251"/>
      <c r="YG122" s="251"/>
      <c r="YH122" s="251"/>
      <c r="YI122" s="252"/>
      <c r="YJ122" s="253"/>
      <c r="YO122" s="254"/>
      <c r="YR122" s="252"/>
      <c r="YS122" s="252"/>
      <c r="YT122" s="252"/>
      <c r="YU122" s="252"/>
      <c r="YV122" s="253"/>
      <c r="YW122" s="253"/>
      <c r="YX122" s="255"/>
      <c r="YY122" s="255"/>
      <c r="YZ122" s="256"/>
      <c r="ZC122" s="251"/>
      <c r="ZD122" s="251"/>
      <c r="ZE122" s="251"/>
      <c r="ZF122" s="251"/>
      <c r="ZG122" s="251"/>
      <c r="ZH122" s="251"/>
      <c r="ZI122" s="252"/>
      <c r="ZJ122" s="253"/>
      <c r="ZO122" s="254"/>
      <c r="ZR122" s="252"/>
      <c r="ZS122" s="252"/>
      <c r="ZT122" s="252"/>
      <c r="ZU122" s="252"/>
      <c r="ZV122" s="253"/>
      <c r="ZW122" s="253"/>
      <c r="ZX122" s="255"/>
      <c r="ZY122" s="255"/>
      <c r="ZZ122" s="256"/>
      <c r="AAC122" s="251"/>
      <c r="AAD122" s="251"/>
      <c r="AAE122" s="251"/>
      <c r="AAF122" s="251"/>
      <c r="AAG122" s="251"/>
      <c r="AAH122" s="251"/>
      <c r="AAI122" s="252"/>
      <c r="AAJ122" s="253"/>
      <c r="AAO122" s="254"/>
      <c r="AAR122" s="252"/>
      <c r="AAS122" s="252"/>
      <c r="AAT122" s="252"/>
      <c r="AAU122" s="252"/>
      <c r="AAV122" s="253"/>
      <c r="AAW122" s="253"/>
      <c r="AAX122" s="255"/>
      <c r="AAY122" s="255"/>
      <c r="AAZ122" s="256"/>
      <c r="ABC122" s="251"/>
      <c r="ABD122" s="251"/>
      <c r="ABE122" s="251"/>
      <c r="ABF122" s="251"/>
      <c r="ABG122" s="251"/>
      <c r="ABH122" s="251"/>
      <c r="ABI122" s="252"/>
      <c r="ABJ122" s="253"/>
      <c r="ABO122" s="254"/>
      <c r="ABR122" s="252"/>
      <c r="ABS122" s="252"/>
      <c r="ABT122" s="252"/>
      <c r="ABU122" s="252"/>
      <c r="ABV122" s="253"/>
      <c r="ABW122" s="253"/>
      <c r="ABX122" s="255"/>
      <c r="ABY122" s="255"/>
      <c r="ABZ122" s="256"/>
      <c r="ACC122" s="251"/>
      <c r="ACD122" s="251"/>
      <c r="ACE122" s="251"/>
      <c r="ACF122" s="251"/>
      <c r="ACG122" s="251"/>
      <c r="ACH122" s="251"/>
      <c r="ACI122" s="252"/>
      <c r="ACJ122" s="253"/>
      <c r="ACO122" s="254"/>
      <c r="ACR122" s="252"/>
      <c r="ACS122" s="252"/>
      <c r="ACT122" s="252"/>
      <c r="ACU122" s="252"/>
      <c r="ACV122" s="253"/>
      <c r="ACW122" s="253"/>
      <c r="ACX122" s="255"/>
      <c r="ACY122" s="255"/>
      <c r="ACZ122" s="256"/>
      <c r="ADC122" s="251"/>
      <c r="ADD122" s="251"/>
      <c r="ADE122" s="251"/>
      <c r="ADF122" s="251"/>
      <c r="ADG122" s="251"/>
      <c r="ADH122" s="251"/>
      <c r="ADI122" s="252"/>
      <c r="ADJ122" s="253"/>
      <c r="ADO122" s="254"/>
      <c r="ADR122" s="252"/>
      <c r="ADS122" s="252"/>
      <c r="ADT122" s="252"/>
      <c r="ADU122" s="252"/>
      <c r="ADV122" s="253"/>
      <c r="ADW122" s="253"/>
      <c r="ADX122" s="255"/>
      <c r="ADY122" s="255"/>
      <c r="ADZ122" s="256"/>
      <c r="AEC122" s="251"/>
      <c r="AED122" s="251"/>
      <c r="AEE122" s="251"/>
      <c r="AEF122" s="251"/>
      <c r="AEG122" s="251"/>
      <c r="AEH122" s="251"/>
      <c r="AEI122" s="252"/>
      <c r="AEJ122" s="253"/>
      <c r="AEO122" s="254"/>
      <c r="AER122" s="252"/>
      <c r="AES122" s="252"/>
      <c r="AET122" s="252"/>
      <c r="AEU122" s="252"/>
      <c r="AEV122" s="253"/>
      <c r="AEW122" s="253"/>
      <c r="AEX122" s="255"/>
      <c r="AEY122" s="255"/>
      <c r="AEZ122" s="256"/>
      <c r="AFC122" s="251"/>
      <c r="AFD122" s="251"/>
      <c r="AFE122" s="251"/>
      <c r="AFF122" s="251"/>
      <c r="AFG122" s="251"/>
      <c r="AFH122" s="251"/>
      <c r="AFI122" s="252"/>
      <c r="AFJ122" s="253"/>
      <c r="AFO122" s="254"/>
      <c r="AFR122" s="252"/>
      <c r="AFS122" s="252"/>
      <c r="AFT122" s="252"/>
      <c r="AFU122" s="252"/>
      <c r="AFV122" s="253"/>
      <c r="AFW122" s="253"/>
      <c r="AFX122" s="255"/>
      <c r="AFY122" s="255"/>
      <c r="AFZ122" s="256"/>
      <c r="AGC122" s="251"/>
      <c r="AGD122" s="251"/>
      <c r="AGE122" s="251"/>
      <c r="AGF122" s="251"/>
      <c r="AGG122" s="251"/>
      <c r="AGH122" s="251"/>
      <c r="AGI122" s="252"/>
      <c r="AGJ122" s="253"/>
      <c r="AGO122" s="254"/>
      <c r="AGR122" s="252"/>
      <c r="AGS122" s="252"/>
      <c r="AGT122" s="252"/>
      <c r="AGU122" s="252"/>
      <c r="AGV122" s="253"/>
      <c r="AGW122" s="253"/>
      <c r="AGX122" s="255"/>
      <c r="AGY122" s="255"/>
      <c r="AGZ122" s="256"/>
      <c r="AHC122" s="251"/>
      <c r="AHD122" s="251"/>
      <c r="AHE122" s="251"/>
      <c r="AHF122" s="251"/>
      <c r="AHG122" s="251"/>
      <c r="AHH122" s="251"/>
      <c r="AHI122" s="252"/>
      <c r="AHJ122" s="253"/>
      <c r="AHO122" s="254"/>
      <c r="AHR122" s="252"/>
      <c r="AHS122" s="252"/>
      <c r="AHT122" s="252"/>
      <c r="AHU122" s="252"/>
      <c r="AHV122" s="253"/>
      <c r="AHW122" s="253"/>
      <c r="AHX122" s="255"/>
      <c r="AHY122" s="255"/>
      <c r="AHZ122" s="256"/>
      <c r="AIC122" s="251"/>
      <c r="AID122" s="251"/>
      <c r="AIE122" s="251"/>
      <c r="AIF122" s="251"/>
      <c r="AIG122" s="251"/>
      <c r="AIH122" s="251"/>
      <c r="AII122" s="252"/>
      <c r="AIJ122" s="253"/>
      <c r="AIO122" s="254"/>
      <c r="AIR122" s="252"/>
      <c r="AIS122" s="252"/>
      <c r="AIT122" s="252"/>
      <c r="AIU122" s="252"/>
      <c r="AIV122" s="253"/>
      <c r="AIW122" s="253"/>
      <c r="AIX122" s="255"/>
      <c r="AIY122" s="255"/>
      <c r="AIZ122" s="256"/>
      <c r="AJC122" s="251"/>
      <c r="AJD122" s="251"/>
      <c r="AJE122" s="251"/>
      <c r="AJF122" s="251"/>
      <c r="AJG122" s="251"/>
      <c r="AJH122" s="251"/>
      <c r="AJI122" s="252"/>
      <c r="AJJ122" s="253"/>
      <c r="AJO122" s="254"/>
      <c r="AJR122" s="252"/>
      <c r="AJS122" s="252"/>
      <c r="AJT122" s="252"/>
      <c r="AJU122" s="252"/>
      <c r="AJV122" s="253"/>
      <c r="AJW122" s="253"/>
      <c r="AJX122" s="255"/>
      <c r="AJY122" s="255"/>
      <c r="AJZ122" s="256"/>
      <c r="AKC122" s="251"/>
      <c r="AKD122" s="251"/>
      <c r="AKE122" s="251"/>
      <c r="AKF122" s="251"/>
      <c r="AKG122" s="251"/>
      <c r="AKH122" s="251"/>
      <c r="AKI122" s="252"/>
      <c r="AKJ122" s="253"/>
      <c r="AKO122" s="254"/>
      <c r="AKR122" s="252"/>
      <c r="AKS122" s="252"/>
      <c r="AKT122" s="252"/>
      <c r="AKU122" s="252"/>
      <c r="AKV122" s="253"/>
      <c r="AKW122" s="253"/>
      <c r="AKX122" s="255"/>
      <c r="AKY122" s="255"/>
      <c r="AKZ122" s="256"/>
      <c r="ALC122" s="251"/>
      <c r="ALD122" s="251"/>
      <c r="ALE122" s="251"/>
      <c r="ALF122" s="251"/>
      <c r="ALG122" s="251"/>
      <c r="ALH122" s="251"/>
      <c r="ALI122" s="252"/>
      <c r="ALJ122" s="253"/>
      <c r="ALO122" s="254"/>
      <c r="ALR122" s="252"/>
      <c r="ALS122" s="252"/>
      <c r="ALT122" s="252"/>
      <c r="ALU122" s="252"/>
      <c r="ALV122" s="253"/>
      <c r="ALW122" s="253"/>
      <c r="ALX122" s="255"/>
      <c r="ALY122" s="255"/>
      <c r="ALZ122" s="256"/>
      <c r="AMC122" s="251"/>
      <c r="AMD122" s="251"/>
      <c r="AME122" s="251"/>
      <c r="AMF122" s="251"/>
      <c r="AMG122" s="251"/>
      <c r="AMH122" s="251"/>
      <c r="AMI122" s="252"/>
      <c r="AMJ122" s="253"/>
      <c r="AMO122" s="254"/>
      <c r="AMR122" s="252"/>
      <c r="AMS122" s="252"/>
      <c r="AMT122" s="252"/>
      <c r="AMU122" s="252"/>
      <c r="AMV122" s="253"/>
      <c r="AMW122" s="253"/>
      <c r="AMX122" s="255"/>
      <c r="AMY122" s="255"/>
      <c r="AMZ122" s="256"/>
      <c r="ANC122" s="251"/>
      <c r="AND122" s="251"/>
      <c r="ANE122" s="251"/>
      <c r="ANF122" s="251"/>
      <c r="ANG122" s="251"/>
      <c r="ANH122" s="251"/>
      <c r="ANI122" s="252"/>
      <c r="ANJ122" s="253"/>
      <c r="ANO122" s="254"/>
      <c r="ANR122" s="252"/>
      <c r="ANS122" s="252"/>
      <c r="ANT122" s="252"/>
      <c r="ANU122" s="252"/>
      <c r="ANV122" s="253"/>
      <c r="ANW122" s="253"/>
      <c r="ANX122" s="255"/>
      <c r="ANY122" s="255"/>
      <c r="ANZ122" s="256"/>
      <c r="AOC122" s="251"/>
      <c r="AOD122" s="251"/>
      <c r="AOE122" s="251"/>
      <c r="AOF122" s="251"/>
      <c r="AOG122" s="251"/>
      <c r="AOH122" s="251"/>
      <c r="AOI122" s="252"/>
      <c r="AOJ122" s="253"/>
      <c r="AOO122" s="254"/>
      <c r="AOR122" s="252"/>
      <c r="AOS122" s="252"/>
      <c r="AOT122" s="252"/>
      <c r="AOU122" s="252"/>
      <c r="AOV122" s="253"/>
      <c r="AOW122" s="253"/>
      <c r="AOX122" s="255"/>
      <c r="AOY122" s="255"/>
      <c r="AOZ122" s="256"/>
      <c r="APC122" s="251"/>
      <c r="APD122" s="251"/>
      <c r="APE122" s="251"/>
      <c r="APF122" s="251"/>
      <c r="APG122" s="251"/>
      <c r="APH122" s="251"/>
      <c r="API122" s="252"/>
      <c r="APJ122" s="253"/>
      <c r="APO122" s="254"/>
      <c r="APR122" s="252"/>
      <c r="APS122" s="252"/>
      <c r="APT122" s="252"/>
      <c r="APU122" s="252"/>
      <c r="APV122" s="253"/>
      <c r="APW122" s="253"/>
      <c r="APX122" s="255"/>
      <c r="APY122" s="255"/>
      <c r="APZ122" s="256"/>
      <c r="AQC122" s="251"/>
      <c r="AQD122" s="251"/>
      <c r="AQE122" s="251"/>
      <c r="AQF122" s="251"/>
      <c r="AQG122" s="251"/>
      <c r="AQH122" s="251"/>
      <c r="AQI122" s="252"/>
      <c r="AQJ122" s="253"/>
      <c r="AQO122" s="254"/>
      <c r="AQR122" s="252"/>
      <c r="AQS122" s="252"/>
      <c r="AQT122" s="252"/>
      <c r="AQU122" s="252"/>
      <c r="AQV122" s="253"/>
      <c r="AQW122" s="253"/>
      <c r="AQX122" s="255"/>
      <c r="AQY122" s="255"/>
      <c r="AQZ122" s="256"/>
      <c r="ARC122" s="251"/>
      <c r="ARD122" s="251"/>
      <c r="ARE122" s="251"/>
      <c r="ARF122" s="251"/>
      <c r="ARG122" s="251"/>
      <c r="ARH122" s="251"/>
      <c r="ARI122" s="252"/>
      <c r="ARJ122" s="253"/>
      <c r="ARO122" s="254"/>
      <c r="ARR122" s="252"/>
      <c r="ARS122" s="252"/>
      <c r="ART122" s="252"/>
      <c r="ARU122" s="252"/>
      <c r="ARV122" s="253"/>
      <c r="ARW122" s="253"/>
      <c r="ARX122" s="255"/>
      <c r="ARY122" s="255"/>
      <c r="ARZ122" s="256"/>
      <c r="ASC122" s="251"/>
      <c r="ASD122" s="251"/>
      <c r="ASE122" s="251"/>
      <c r="ASF122" s="251"/>
      <c r="ASG122" s="251"/>
      <c r="ASH122" s="251"/>
      <c r="ASI122" s="252"/>
      <c r="ASJ122" s="253"/>
      <c r="ASO122" s="254"/>
      <c r="ASR122" s="252"/>
      <c r="ASS122" s="252"/>
      <c r="AST122" s="252"/>
      <c r="ASU122" s="252"/>
      <c r="ASV122" s="253"/>
      <c r="ASW122" s="253"/>
      <c r="ASX122" s="255"/>
      <c r="ASY122" s="255"/>
      <c r="ASZ122" s="256"/>
      <c r="ATC122" s="251"/>
      <c r="ATD122" s="251"/>
      <c r="ATE122" s="251"/>
      <c r="ATF122" s="251"/>
      <c r="ATG122" s="251"/>
      <c r="ATH122" s="251"/>
      <c r="ATI122" s="252"/>
      <c r="ATJ122" s="253"/>
      <c r="ATO122" s="254"/>
      <c r="ATR122" s="252"/>
      <c r="ATS122" s="252"/>
      <c r="ATT122" s="252"/>
      <c r="ATU122" s="252"/>
      <c r="ATV122" s="253"/>
      <c r="ATW122" s="253"/>
      <c r="ATX122" s="255"/>
      <c r="ATY122" s="255"/>
      <c r="ATZ122" s="256"/>
      <c r="AUC122" s="251"/>
      <c r="AUD122" s="251"/>
      <c r="AUE122" s="251"/>
      <c r="AUF122" s="251"/>
      <c r="AUG122" s="251"/>
      <c r="AUH122" s="251"/>
      <c r="AUI122" s="252"/>
      <c r="AUJ122" s="253"/>
      <c r="AUO122" s="254"/>
      <c r="AUR122" s="252"/>
      <c r="AUS122" s="252"/>
      <c r="AUT122" s="252"/>
      <c r="AUU122" s="252"/>
      <c r="AUV122" s="253"/>
      <c r="AUW122" s="253"/>
      <c r="AUX122" s="255"/>
      <c r="AUY122" s="255"/>
      <c r="AUZ122" s="256"/>
      <c r="AVC122" s="251"/>
      <c r="AVD122" s="251"/>
      <c r="AVE122" s="251"/>
      <c r="AVF122" s="251"/>
      <c r="AVG122" s="251"/>
      <c r="AVH122" s="251"/>
      <c r="AVI122" s="252"/>
      <c r="AVJ122" s="253"/>
      <c r="AVO122" s="254"/>
      <c r="AVR122" s="252"/>
      <c r="AVS122" s="252"/>
      <c r="AVT122" s="252"/>
      <c r="AVU122" s="252"/>
      <c r="AVV122" s="253"/>
      <c r="AVW122" s="253"/>
      <c r="AVX122" s="255"/>
      <c r="AVY122" s="255"/>
      <c r="AVZ122" s="256"/>
      <c r="AWC122" s="251"/>
      <c r="AWD122" s="251"/>
      <c r="AWE122" s="251"/>
      <c r="AWF122" s="251"/>
      <c r="AWG122" s="251"/>
      <c r="AWH122" s="251"/>
      <c r="AWI122" s="252"/>
      <c r="AWJ122" s="253"/>
      <c r="AWO122" s="254"/>
      <c r="AWR122" s="252"/>
      <c r="AWS122" s="252"/>
      <c r="AWT122" s="252"/>
      <c r="AWU122" s="252"/>
      <c r="AWV122" s="253"/>
      <c r="AWW122" s="253"/>
      <c r="AWX122" s="255"/>
      <c r="AWY122" s="255"/>
      <c r="AWZ122" s="256"/>
      <c r="AXC122" s="251"/>
      <c r="AXD122" s="251"/>
      <c r="AXE122" s="251"/>
      <c r="AXF122" s="251"/>
      <c r="AXG122" s="251"/>
      <c r="AXH122" s="251"/>
      <c r="AXI122" s="252"/>
      <c r="AXJ122" s="253"/>
      <c r="AXO122" s="254"/>
      <c r="AXR122" s="252"/>
      <c r="AXS122" s="252"/>
      <c r="AXT122" s="252"/>
      <c r="AXU122" s="252"/>
      <c r="AXV122" s="253"/>
      <c r="AXW122" s="253"/>
      <c r="AXX122" s="255"/>
      <c r="AXY122" s="255"/>
      <c r="AXZ122" s="256"/>
      <c r="AYC122" s="251"/>
      <c r="AYD122" s="251"/>
      <c r="AYE122" s="251"/>
      <c r="AYF122" s="251"/>
      <c r="AYG122" s="251"/>
      <c r="AYH122" s="251"/>
      <c r="AYI122" s="252"/>
      <c r="AYJ122" s="253"/>
      <c r="AYO122" s="254"/>
      <c r="AYR122" s="252"/>
      <c r="AYS122" s="252"/>
      <c r="AYT122" s="252"/>
      <c r="AYU122" s="252"/>
      <c r="AYV122" s="253"/>
      <c r="AYW122" s="253"/>
      <c r="AYX122" s="255"/>
      <c r="AYY122" s="255"/>
      <c r="AYZ122" s="256"/>
      <c r="AZC122" s="251"/>
      <c r="AZD122" s="251"/>
      <c r="AZE122" s="251"/>
      <c r="AZF122" s="251"/>
      <c r="AZG122" s="251"/>
      <c r="AZH122" s="251"/>
      <c r="AZI122" s="252"/>
      <c r="AZJ122" s="253"/>
      <c r="AZO122" s="254"/>
      <c r="AZR122" s="252"/>
      <c r="AZS122" s="252"/>
      <c r="AZT122" s="252"/>
      <c r="AZU122" s="252"/>
      <c r="AZV122" s="253"/>
      <c r="AZW122" s="253"/>
      <c r="AZX122" s="255"/>
      <c r="AZY122" s="255"/>
      <c r="AZZ122" s="256"/>
      <c r="BAC122" s="251"/>
      <c r="BAD122" s="251"/>
      <c r="BAE122" s="251"/>
      <c r="BAF122" s="251"/>
      <c r="BAG122" s="251"/>
      <c r="BAH122" s="251"/>
      <c r="BAI122" s="252"/>
      <c r="BAJ122" s="253"/>
      <c r="BAO122" s="254"/>
      <c r="BAR122" s="252"/>
      <c r="BAS122" s="252"/>
      <c r="BAT122" s="252"/>
      <c r="BAU122" s="252"/>
      <c r="BAV122" s="253"/>
      <c r="BAW122" s="253"/>
      <c r="BAX122" s="255"/>
      <c r="BAY122" s="255"/>
      <c r="BAZ122" s="256"/>
      <c r="BBC122" s="251"/>
      <c r="BBD122" s="251"/>
      <c r="BBE122" s="251"/>
      <c r="BBF122" s="251"/>
      <c r="BBG122" s="251"/>
      <c r="BBH122" s="251"/>
      <c r="BBI122" s="252"/>
      <c r="BBJ122" s="253"/>
      <c r="BBO122" s="254"/>
      <c r="BBR122" s="252"/>
      <c r="BBS122" s="252"/>
      <c r="BBT122" s="252"/>
      <c r="BBU122" s="252"/>
      <c r="BBV122" s="253"/>
      <c r="BBW122" s="253"/>
      <c r="BBX122" s="255"/>
      <c r="BBY122" s="255"/>
      <c r="BBZ122" s="256"/>
      <c r="BCC122" s="251"/>
      <c r="BCD122" s="251"/>
      <c r="BCE122" s="251"/>
      <c r="BCF122" s="251"/>
      <c r="BCG122" s="251"/>
      <c r="BCH122" s="251"/>
      <c r="BCI122" s="252"/>
      <c r="BCJ122" s="253"/>
      <c r="BCO122" s="254"/>
      <c r="BCR122" s="252"/>
      <c r="BCS122" s="252"/>
      <c r="BCT122" s="252"/>
      <c r="BCU122" s="252"/>
      <c r="BCV122" s="253"/>
      <c r="BCW122" s="253"/>
      <c r="BCX122" s="255"/>
      <c r="BCY122" s="255"/>
      <c r="BCZ122" s="256"/>
      <c r="BDC122" s="251"/>
      <c r="BDD122" s="251"/>
      <c r="BDE122" s="251"/>
      <c r="BDF122" s="251"/>
      <c r="BDG122" s="251"/>
      <c r="BDH122" s="251"/>
      <c r="BDI122" s="252"/>
      <c r="BDJ122" s="253"/>
      <c r="BDO122" s="254"/>
      <c r="BDR122" s="252"/>
      <c r="BDS122" s="252"/>
      <c r="BDT122" s="252"/>
      <c r="BDU122" s="252"/>
      <c r="BDV122" s="253"/>
      <c r="BDW122" s="253"/>
      <c r="BDX122" s="255"/>
      <c r="BDY122" s="255"/>
      <c r="BDZ122" s="256"/>
      <c r="BEC122" s="251"/>
      <c r="BED122" s="251"/>
      <c r="BEE122" s="251"/>
      <c r="BEF122" s="251"/>
      <c r="BEG122" s="251"/>
      <c r="BEH122" s="251"/>
      <c r="BEI122" s="252"/>
      <c r="BEJ122" s="253"/>
      <c r="BEO122" s="254"/>
      <c r="BER122" s="252"/>
      <c r="BES122" s="252"/>
      <c r="BET122" s="252"/>
      <c r="BEU122" s="252"/>
      <c r="BEV122" s="253"/>
      <c r="BEW122" s="253"/>
      <c r="BEX122" s="255"/>
      <c r="BEY122" s="255"/>
      <c r="BEZ122" s="256"/>
      <c r="BFC122" s="251"/>
      <c r="BFD122" s="251"/>
      <c r="BFE122" s="251"/>
      <c r="BFF122" s="251"/>
      <c r="BFG122" s="251"/>
      <c r="BFH122" s="251"/>
      <c r="BFI122" s="252"/>
      <c r="BFJ122" s="253"/>
      <c r="BFO122" s="254"/>
      <c r="BFR122" s="252"/>
      <c r="BFS122" s="252"/>
      <c r="BFT122" s="252"/>
      <c r="BFU122" s="252"/>
      <c r="BFV122" s="253"/>
      <c r="BFW122" s="253"/>
      <c r="BFX122" s="255"/>
      <c r="BFY122" s="255"/>
      <c r="BFZ122" s="256"/>
      <c r="BGC122" s="251"/>
      <c r="BGD122" s="251"/>
      <c r="BGE122" s="251"/>
      <c r="BGF122" s="251"/>
      <c r="BGG122" s="251"/>
      <c r="BGH122" s="251"/>
      <c r="BGI122" s="252"/>
      <c r="BGJ122" s="253"/>
      <c r="BGO122" s="254"/>
      <c r="BGR122" s="252"/>
      <c r="BGS122" s="252"/>
      <c r="BGT122" s="252"/>
      <c r="BGU122" s="252"/>
      <c r="BGV122" s="253"/>
      <c r="BGW122" s="253"/>
      <c r="BGX122" s="255"/>
      <c r="BGY122" s="255"/>
      <c r="BGZ122" s="256"/>
      <c r="BHC122" s="251"/>
      <c r="BHD122" s="251"/>
      <c r="BHE122" s="251"/>
      <c r="BHF122" s="251"/>
      <c r="BHG122" s="251"/>
      <c r="BHH122" s="251"/>
      <c r="BHI122" s="252"/>
      <c r="BHJ122" s="253"/>
      <c r="BHO122" s="254"/>
      <c r="BHR122" s="252"/>
      <c r="BHS122" s="252"/>
      <c r="BHT122" s="252"/>
      <c r="BHU122" s="252"/>
      <c r="BHV122" s="253"/>
      <c r="BHW122" s="253"/>
      <c r="BHX122" s="255"/>
      <c r="BHY122" s="255"/>
      <c r="BHZ122" s="256"/>
      <c r="BIC122" s="251"/>
      <c r="BID122" s="251"/>
      <c r="BIE122" s="251"/>
      <c r="BIF122" s="251"/>
      <c r="BIG122" s="251"/>
      <c r="BIH122" s="251"/>
      <c r="BII122" s="252"/>
      <c r="BIJ122" s="253"/>
      <c r="BIO122" s="254"/>
      <c r="BIR122" s="252"/>
      <c r="BIS122" s="252"/>
      <c r="BIT122" s="252"/>
      <c r="BIU122" s="252"/>
      <c r="BIV122" s="253"/>
      <c r="BIW122" s="253"/>
      <c r="BIX122" s="255"/>
      <c r="BIY122" s="255"/>
      <c r="BIZ122" s="256"/>
      <c r="BJC122" s="251"/>
      <c r="BJD122" s="251"/>
      <c r="BJE122" s="251"/>
      <c r="BJF122" s="251"/>
      <c r="BJG122" s="251"/>
      <c r="BJH122" s="251"/>
      <c r="BJI122" s="252"/>
      <c r="BJJ122" s="253"/>
      <c r="BJO122" s="254"/>
      <c r="BJR122" s="252"/>
      <c r="BJS122" s="252"/>
      <c r="BJT122" s="252"/>
      <c r="BJU122" s="252"/>
      <c r="BJV122" s="253"/>
      <c r="BJW122" s="253"/>
      <c r="BJX122" s="255"/>
      <c r="BJY122" s="255"/>
      <c r="BJZ122" s="256"/>
      <c r="BKC122" s="251"/>
      <c r="BKD122" s="251"/>
      <c r="BKE122" s="251"/>
      <c r="BKF122" s="251"/>
      <c r="BKG122" s="251"/>
      <c r="BKH122" s="251"/>
      <c r="BKI122" s="252"/>
      <c r="BKJ122" s="253"/>
      <c r="BKO122" s="254"/>
      <c r="BKR122" s="252"/>
      <c r="BKS122" s="252"/>
      <c r="BKT122" s="252"/>
      <c r="BKU122" s="252"/>
      <c r="BKV122" s="253"/>
      <c r="BKW122" s="253"/>
      <c r="BKX122" s="255"/>
      <c r="BKY122" s="255"/>
      <c r="BKZ122" s="256"/>
      <c r="BLC122" s="251"/>
      <c r="BLD122" s="251"/>
      <c r="BLE122" s="251"/>
      <c r="BLF122" s="251"/>
      <c r="BLG122" s="251"/>
      <c r="BLH122" s="251"/>
      <c r="BLI122" s="252"/>
      <c r="BLJ122" s="253"/>
      <c r="BLO122" s="254"/>
      <c r="BLR122" s="252"/>
      <c r="BLS122" s="252"/>
      <c r="BLT122" s="252"/>
      <c r="BLU122" s="252"/>
      <c r="BLV122" s="253"/>
      <c r="BLW122" s="253"/>
      <c r="BLX122" s="255"/>
      <c r="BLY122" s="255"/>
      <c r="BLZ122" s="256"/>
      <c r="BMC122" s="251"/>
      <c r="BMD122" s="251"/>
      <c r="BME122" s="251"/>
      <c r="BMF122" s="251"/>
      <c r="BMG122" s="251"/>
      <c r="BMH122" s="251"/>
      <c r="BMI122" s="252"/>
      <c r="BMJ122" s="253"/>
      <c r="BMO122" s="254"/>
      <c r="BMR122" s="252"/>
      <c r="BMS122" s="252"/>
      <c r="BMT122" s="252"/>
      <c r="BMU122" s="252"/>
      <c r="BMV122" s="253"/>
      <c r="BMW122" s="253"/>
      <c r="BMX122" s="255"/>
      <c r="BMY122" s="255"/>
      <c r="BMZ122" s="256"/>
      <c r="BNC122" s="251"/>
      <c r="BND122" s="251"/>
      <c r="BNE122" s="251"/>
      <c r="BNF122" s="251"/>
      <c r="BNG122" s="251"/>
      <c r="BNH122" s="251"/>
      <c r="BNI122" s="252"/>
      <c r="BNJ122" s="253"/>
      <c r="BNO122" s="254"/>
      <c r="BNR122" s="252"/>
      <c r="BNS122" s="252"/>
      <c r="BNT122" s="252"/>
      <c r="BNU122" s="252"/>
      <c r="BNV122" s="253"/>
      <c r="BNW122" s="253"/>
      <c r="BNX122" s="255"/>
      <c r="BNY122" s="255"/>
      <c r="BNZ122" s="256"/>
      <c r="BOC122" s="251"/>
      <c r="BOD122" s="251"/>
      <c r="BOE122" s="251"/>
      <c r="BOF122" s="251"/>
      <c r="BOG122" s="251"/>
      <c r="BOH122" s="251"/>
      <c r="BOI122" s="252"/>
      <c r="BOJ122" s="253"/>
      <c r="BOO122" s="254"/>
      <c r="BOR122" s="252"/>
      <c r="BOS122" s="252"/>
      <c r="BOT122" s="252"/>
      <c r="BOU122" s="252"/>
      <c r="BOV122" s="253"/>
      <c r="BOW122" s="253"/>
      <c r="BOX122" s="255"/>
      <c r="BOY122" s="255"/>
      <c r="BOZ122" s="256"/>
      <c r="BPC122" s="251"/>
      <c r="BPD122" s="251"/>
      <c r="BPE122" s="251"/>
      <c r="BPF122" s="251"/>
      <c r="BPG122" s="251"/>
      <c r="BPH122" s="251"/>
      <c r="BPI122" s="252"/>
      <c r="BPJ122" s="253"/>
      <c r="BPO122" s="254"/>
      <c r="BPR122" s="252"/>
      <c r="BPS122" s="252"/>
      <c r="BPT122" s="252"/>
      <c r="BPU122" s="252"/>
      <c r="BPV122" s="253"/>
      <c r="BPW122" s="253"/>
      <c r="BPX122" s="255"/>
      <c r="BPY122" s="255"/>
      <c r="BPZ122" s="256"/>
      <c r="BQC122" s="251"/>
      <c r="BQD122" s="251"/>
      <c r="BQE122" s="251"/>
      <c r="BQF122" s="251"/>
      <c r="BQG122" s="251"/>
      <c r="BQH122" s="251"/>
      <c r="BQI122" s="252"/>
      <c r="BQJ122" s="253"/>
      <c r="BQO122" s="254"/>
      <c r="BQR122" s="252"/>
      <c r="BQS122" s="252"/>
      <c r="BQT122" s="252"/>
      <c r="BQU122" s="252"/>
      <c r="BQV122" s="253"/>
      <c r="BQW122" s="253"/>
      <c r="BQX122" s="255"/>
      <c r="BQY122" s="255"/>
      <c r="BQZ122" s="256"/>
      <c r="BRC122" s="251"/>
      <c r="BRD122" s="251"/>
      <c r="BRE122" s="251"/>
      <c r="BRF122" s="251"/>
      <c r="BRG122" s="251"/>
      <c r="BRH122" s="251"/>
      <c r="BRI122" s="252"/>
      <c r="BRJ122" s="253"/>
      <c r="BRO122" s="254"/>
      <c r="BRR122" s="252"/>
      <c r="BRS122" s="252"/>
      <c r="BRT122" s="252"/>
      <c r="BRU122" s="252"/>
      <c r="BRV122" s="253"/>
      <c r="BRW122" s="253"/>
      <c r="BRX122" s="255"/>
      <c r="BRY122" s="255"/>
      <c r="BRZ122" s="256"/>
      <c r="BSC122" s="251"/>
      <c r="BSD122" s="251"/>
      <c r="BSE122" s="251"/>
      <c r="BSF122" s="251"/>
      <c r="BSG122" s="251"/>
      <c r="BSH122" s="251"/>
      <c r="BSI122" s="252"/>
      <c r="BSJ122" s="253"/>
      <c r="BSO122" s="254"/>
      <c r="BSR122" s="252"/>
      <c r="BSS122" s="252"/>
      <c r="BST122" s="252"/>
      <c r="BSU122" s="252"/>
      <c r="BSV122" s="253"/>
      <c r="BSW122" s="253"/>
      <c r="BSX122" s="255"/>
      <c r="BSY122" s="255"/>
      <c r="BSZ122" s="256"/>
      <c r="BTC122" s="251"/>
      <c r="BTD122" s="251"/>
      <c r="BTE122" s="251"/>
      <c r="BTF122" s="251"/>
      <c r="BTG122" s="251"/>
      <c r="BTH122" s="251"/>
      <c r="BTI122" s="252"/>
      <c r="BTJ122" s="253"/>
      <c r="BTO122" s="254"/>
      <c r="BTR122" s="252"/>
      <c r="BTS122" s="252"/>
      <c r="BTT122" s="252"/>
      <c r="BTU122" s="252"/>
      <c r="BTV122" s="253"/>
      <c r="BTW122" s="253"/>
      <c r="BTX122" s="255"/>
      <c r="BTY122" s="255"/>
      <c r="BTZ122" s="256"/>
      <c r="BUC122" s="251"/>
      <c r="BUD122" s="251"/>
      <c r="BUE122" s="251"/>
      <c r="BUF122" s="251"/>
      <c r="BUG122" s="251"/>
      <c r="BUH122" s="251"/>
      <c r="BUI122" s="252"/>
      <c r="BUJ122" s="253"/>
      <c r="BUO122" s="254"/>
      <c r="BUR122" s="252"/>
      <c r="BUS122" s="252"/>
      <c r="BUT122" s="252"/>
      <c r="BUU122" s="252"/>
      <c r="BUV122" s="253"/>
      <c r="BUW122" s="253"/>
      <c r="BUX122" s="255"/>
      <c r="BUY122" s="255"/>
      <c r="BUZ122" s="256"/>
      <c r="BVC122" s="251"/>
      <c r="BVD122" s="251"/>
      <c r="BVE122" s="251"/>
      <c r="BVF122" s="251"/>
      <c r="BVG122" s="251"/>
      <c r="BVH122" s="251"/>
      <c r="BVI122" s="252"/>
      <c r="BVJ122" s="253"/>
      <c r="BVO122" s="254"/>
      <c r="BVR122" s="252"/>
      <c r="BVS122" s="252"/>
      <c r="BVT122" s="252"/>
      <c r="BVU122" s="252"/>
      <c r="BVV122" s="253"/>
      <c r="BVW122" s="253"/>
      <c r="BVX122" s="255"/>
      <c r="BVY122" s="255"/>
      <c r="BVZ122" s="256"/>
      <c r="BWC122" s="251"/>
      <c r="BWD122" s="251"/>
      <c r="BWE122" s="251"/>
      <c r="BWF122" s="251"/>
      <c r="BWG122" s="251"/>
      <c r="BWH122" s="251"/>
      <c r="BWI122" s="252"/>
      <c r="BWJ122" s="253"/>
      <c r="BWO122" s="254"/>
      <c r="BWR122" s="252"/>
      <c r="BWS122" s="252"/>
      <c r="BWT122" s="252"/>
      <c r="BWU122" s="252"/>
      <c r="BWV122" s="253"/>
      <c r="BWW122" s="253"/>
      <c r="BWX122" s="255"/>
      <c r="BWY122" s="255"/>
      <c r="BWZ122" s="256"/>
      <c r="BXC122" s="251"/>
      <c r="BXD122" s="251"/>
      <c r="BXE122" s="251"/>
      <c r="BXF122" s="251"/>
      <c r="BXG122" s="251"/>
      <c r="BXH122" s="251"/>
      <c r="BXI122" s="252"/>
      <c r="BXJ122" s="253"/>
      <c r="BXO122" s="254"/>
      <c r="BXR122" s="252"/>
      <c r="BXS122" s="252"/>
      <c r="BXT122" s="252"/>
      <c r="BXU122" s="252"/>
      <c r="BXV122" s="253"/>
      <c r="BXW122" s="253"/>
      <c r="BXX122" s="255"/>
      <c r="BXY122" s="255"/>
      <c r="BXZ122" s="256"/>
      <c r="BYC122" s="251"/>
      <c r="BYD122" s="251"/>
      <c r="BYE122" s="251"/>
      <c r="BYF122" s="251"/>
      <c r="BYG122" s="251"/>
      <c r="BYH122" s="251"/>
      <c r="BYI122" s="252"/>
      <c r="BYJ122" s="253"/>
      <c r="BYO122" s="254"/>
      <c r="BYR122" s="252"/>
      <c r="BYS122" s="252"/>
      <c r="BYT122" s="252"/>
      <c r="BYU122" s="252"/>
      <c r="BYV122" s="253"/>
      <c r="BYW122" s="253"/>
      <c r="BYX122" s="255"/>
      <c r="BYY122" s="255"/>
      <c r="BYZ122" s="256"/>
      <c r="BZC122" s="251"/>
      <c r="BZD122" s="251"/>
      <c r="BZE122" s="251"/>
      <c r="BZF122" s="251"/>
      <c r="BZG122" s="251"/>
      <c r="BZH122" s="251"/>
      <c r="BZI122" s="252"/>
      <c r="BZJ122" s="253"/>
      <c r="BZO122" s="254"/>
      <c r="BZR122" s="252"/>
      <c r="BZS122" s="252"/>
      <c r="BZT122" s="252"/>
      <c r="BZU122" s="252"/>
      <c r="BZV122" s="253"/>
      <c r="BZW122" s="253"/>
      <c r="BZX122" s="255"/>
      <c r="BZY122" s="255"/>
      <c r="BZZ122" s="256"/>
      <c r="CAC122" s="251"/>
      <c r="CAD122" s="251"/>
      <c r="CAE122" s="251"/>
      <c r="CAF122" s="251"/>
      <c r="CAG122" s="251"/>
      <c r="CAH122" s="251"/>
      <c r="CAI122" s="252"/>
      <c r="CAJ122" s="253"/>
      <c r="CAO122" s="254"/>
      <c r="CAR122" s="252"/>
      <c r="CAS122" s="252"/>
      <c r="CAT122" s="252"/>
      <c r="CAU122" s="252"/>
      <c r="CAV122" s="253"/>
      <c r="CAW122" s="253"/>
      <c r="CAX122" s="255"/>
      <c r="CAY122" s="255"/>
      <c r="CAZ122" s="256"/>
      <c r="CBC122" s="251"/>
      <c r="CBD122" s="251"/>
      <c r="CBE122" s="251"/>
      <c r="CBF122" s="251"/>
      <c r="CBG122" s="251"/>
      <c r="CBH122" s="251"/>
      <c r="CBI122" s="252"/>
      <c r="CBJ122" s="253"/>
      <c r="CBO122" s="254"/>
      <c r="CBR122" s="252"/>
      <c r="CBS122" s="252"/>
      <c r="CBT122" s="252"/>
      <c r="CBU122" s="252"/>
      <c r="CBV122" s="253"/>
      <c r="CBW122" s="253"/>
      <c r="CBX122" s="255"/>
      <c r="CBY122" s="255"/>
      <c r="CBZ122" s="256"/>
      <c r="CCC122" s="251"/>
      <c r="CCD122" s="251"/>
      <c r="CCE122" s="251"/>
      <c r="CCF122" s="251"/>
      <c r="CCG122" s="251"/>
      <c r="CCH122" s="251"/>
      <c r="CCI122" s="252"/>
      <c r="CCJ122" s="253"/>
      <c r="CCO122" s="254"/>
      <c r="CCR122" s="252"/>
      <c r="CCS122" s="252"/>
      <c r="CCT122" s="252"/>
      <c r="CCU122" s="252"/>
      <c r="CCV122" s="253"/>
      <c r="CCW122" s="253"/>
      <c r="CCX122" s="255"/>
      <c r="CCY122" s="255"/>
      <c r="CCZ122" s="256"/>
      <c r="CDC122" s="251"/>
      <c r="CDD122" s="251"/>
      <c r="CDE122" s="251"/>
      <c r="CDF122" s="251"/>
      <c r="CDG122" s="251"/>
      <c r="CDH122" s="251"/>
      <c r="CDI122" s="252"/>
      <c r="CDJ122" s="253"/>
      <c r="CDO122" s="254"/>
      <c r="CDR122" s="252"/>
      <c r="CDS122" s="252"/>
      <c r="CDT122" s="252"/>
      <c r="CDU122" s="252"/>
      <c r="CDV122" s="253"/>
      <c r="CDW122" s="253"/>
      <c r="CDX122" s="255"/>
      <c r="CDY122" s="255"/>
      <c r="CDZ122" s="256"/>
      <c r="CEC122" s="251"/>
      <c r="CED122" s="251"/>
      <c r="CEE122" s="251"/>
      <c r="CEF122" s="251"/>
      <c r="CEG122" s="251"/>
      <c r="CEH122" s="251"/>
      <c r="CEI122" s="252"/>
      <c r="CEJ122" s="253"/>
      <c r="CEO122" s="254"/>
      <c r="CER122" s="252"/>
      <c r="CES122" s="252"/>
      <c r="CET122" s="252"/>
      <c r="CEU122" s="252"/>
      <c r="CEV122" s="253"/>
      <c r="CEW122" s="253"/>
      <c r="CEX122" s="255"/>
      <c r="CEY122" s="255"/>
      <c r="CEZ122" s="256"/>
      <c r="CFC122" s="251"/>
      <c r="CFD122" s="251"/>
      <c r="CFE122" s="251"/>
      <c r="CFF122" s="251"/>
      <c r="CFG122" s="251"/>
      <c r="CFH122" s="251"/>
      <c r="CFI122" s="252"/>
      <c r="CFJ122" s="253"/>
      <c r="CFO122" s="254"/>
      <c r="CFR122" s="252"/>
      <c r="CFS122" s="252"/>
      <c r="CFT122" s="252"/>
      <c r="CFU122" s="252"/>
      <c r="CFV122" s="253"/>
      <c r="CFW122" s="253"/>
      <c r="CFX122" s="255"/>
      <c r="CFY122" s="255"/>
      <c r="CFZ122" s="256"/>
      <c r="CGC122" s="251"/>
      <c r="CGD122" s="251"/>
      <c r="CGE122" s="251"/>
      <c r="CGF122" s="251"/>
      <c r="CGG122" s="251"/>
      <c r="CGH122" s="251"/>
      <c r="CGI122" s="252"/>
      <c r="CGJ122" s="253"/>
      <c r="CGO122" s="254"/>
      <c r="CGR122" s="252"/>
      <c r="CGS122" s="252"/>
      <c r="CGT122" s="252"/>
      <c r="CGU122" s="252"/>
      <c r="CGV122" s="253"/>
      <c r="CGW122" s="253"/>
      <c r="CGX122" s="255"/>
      <c r="CGY122" s="255"/>
      <c r="CGZ122" s="256"/>
      <c r="CHC122" s="251"/>
      <c r="CHD122" s="251"/>
      <c r="CHE122" s="251"/>
      <c r="CHF122" s="251"/>
      <c r="CHG122" s="251"/>
      <c r="CHH122" s="251"/>
      <c r="CHI122" s="252"/>
      <c r="CHJ122" s="253"/>
      <c r="CHO122" s="254"/>
      <c r="CHR122" s="252"/>
      <c r="CHS122" s="252"/>
      <c r="CHT122" s="252"/>
      <c r="CHU122" s="252"/>
      <c r="CHV122" s="253"/>
      <c r="CHW122" s="253"/>
      <c r="CHX122" s="255"/>
      <c r="CHY122" s="255"/>
      <c r="CHZ122" s="256"/>
      <c r="CIC122" s="251"/>
      <c r="CID122" s="251"/>
      <c r="CIE122" s="251"/>
      <c r="CIF122" s="251"/>
      <c r="CIG122" s="251"/>
      <c r="CIH122" s="251"/>
      <c r="CII122" s="252"/>
      <c r="CIJ122" s="253"/>
      <c r="CIO122" s="254"/>
      <c r="CIR122" s="252"/>
      <c r="CIS122" s="252"/>
      <c r="CIT122" s="252"/>
      <c r="CIU122" s="252"/>
      <c r="CIV122" s="253"/>
      <c r="CIW122" s="253"/>
      <c r="CIX122" s="255"/>
      <c r="CIY122" s="255"/>
      <c r="CIZ122" s="256"/>
      <c r="CJC122" s="251"/>
      <c r="CJD122" s="251"/>
      <c r="CJE122" s="251"/>
      <c r="CJF122" s="251"/>
      <c r="CJG122" s="251"/>
      <c r="CJH122" s="251"/>
      <c r="CJI122" s="252"/>
      <c r="CJJ122" s="253"/>
      <c r="CJO122" s="254"/>
      <c r="CJR122" s="252"/>
      <c r="CJS122" s="252"/>
      <c r="CJT122" s="252"/>
      <c r="CJU122" s="252"/>
      <c r="CJV122" s="253"/>
      <c r="CJW122" s="253"/>
      <c r="CJX122" s="255"/>
      <c r="CJY122" s="255"/>
      <c r="CJZ122" s="256"/>
      <c r="CKC122" s="251"/>
      <c r="CKD122" s="251"/>
      <c r="CKE122" s="251"/>
      <c r="CKF122" s="251"/>
      <c r="CKG122" s="251"/>
      <c r="CKH122" s="251"/>
      <c r="CKI122" s="252"/>
      <c r="CKJ122" s="253"/>
      <c r="CKO122" s="254"/>
      <c r="CKR122" s="252"/>
      <c r="CKS122" s="252"/>
      <c r="CKT122" s="252"/>
      <c r="CKU122" s="252"/>
      <c r="CKV122" s="253"/>
      <c r="CKW122" s="253"/>
      <c r="CKX122" s="255"/>
      <c r="CKY122" s="255"/>
      <c r="CKZ122" s="256"/>
      <c r="CLC122" s="251"/>
      <c r="CLD122" s="251"/>
      <c r="CLE122" s="251"/>
      <c r="CLF122" s="251"/>
      <c r="CLG122" s="251"/>
      <c r="CLH122" s="251"/>
      <c r="CLI122" s="252"/>
      <c r="CLJ122" s="253"/>
      <c r="CLO122" s="254"/>
      <c r="CLR122" s="252"/>
      <c r="CLS122" s="252"/>
      <c r="CLT122" s="252"/>
      <c r="CLU122" s="252"/>
      <c r="CLV122" s="253"/>
      <c r="CLW122" s="253"/>
      <c r="CLX122" s="255"/>
      <c r="CLY122" s="255"/>
      <c r="CLZ122" s="256"/>
      <c r="CMC122" s="251"/>
      <c r="CMD122" s="251"/>
      <c r="CME122" s="251"/>
      <c r="CMF122" s="251"/>
      <c r="CMG122" s="251"/>
      <c r="CMH122" s="251"/>
      <c r="CMI122" s="252"/>
      <c r="CMJ122" s="253"/>
      <c r="CMO122" s="254"/>
      <c r="CMR122" s="252"/>
      <c r="CMS122" s="252"/>
      <c r="CMT122" s="252"/>
      <c r="CMU122" s="252"/>
      <c r="CMV122" s="253"/>
      <c r="CMW122" s="253"/>
      <c r="CMX122" s="255"/>
      <c r="CMY122" s="255"/>
      <c r="CMZ122" s="256"/>
      <c r="CNC122" s="251"/>
      <c r="CND122" s="251"/>
      <c r="CNE122" s="251"/>
      <c r="CNF122" s="251"/>
      <c r="CNG122" s="251"/>
      <c r="CNH122" s="251"/>
      <c r="CNI122" s="252"/>
      <c r="CNJ122" s="253"/>
      <c r="CNO122" s="254"/>
      <c r="CNR122" s="252"/>
      <c r="CNS122" s="252"/>
      <c r="CNT122" s="252"/>
      <c r="CNU122" s="252"/>
      <c r="CNV122" s="253"/>
      <c r="CNW122" s="253"/>
      <c r="CNX122" s="255"/>
      <c r="CNY122" s="255"/>
      <c r="CNZ122" s="256"/>
      <c r="COC122" s="251"/>
      <c r="COD122" s="251"/>
      <c r="COE122" s="251"/>
      <c r="COF122" s="251"/>
      <c r="COG122" s="251"/>
      <c r="COH122" s="251"/>
      <c r="COI122" s="252"/>
      <c r="COJ122" s="253"/>
      <c r="COO122" s="254"/>
      <c r="COR122" s="252"/>
      <c r="COS122" s="252"/>
      <c r="COT122" s="252"/>
      <c r="COU122" s="252"/>
      <c r="COV122" s="253"/>
      <c r="COW122" s="253"/>
      <c r="COX122" s="255"/>
      <c r="COY122" s="255"/>
      <c r="COZ122" s="256"/>
      <c r="CPC122" s="251"/>
      <c r="CPD122" s="251"/>
      <c r="CPE122" s="251"/>
      <c r="CPF122" s="251"/>
      <c r="CPG122" s="251"/>
      <c r="CPH122" s="251"/>
      <c r="CPI122" s="252"/>
      <c r="CPJ122" s="253"/>
      <c r="CPO122" s="254"/>
      <c r="CPR122" s="252"/>
      <c r="CPS122" s="252"/>
      <c r="CPT122" s="252"/>
      <c r="CPU122" s="252"/>
      <c r="CPV122" s="253"/>
      <c r="CPW122" s="253"/>
      <c r="CPX122" s="255"/>
      <c r="CPY122" s="255"/>
      <c r="CPZ122" s="256"/>
      <c r="CQC122" s="251"/>
      <c r="CQD122" s="251"/>
      <c r="CQE122" s="251"/>
      <c r="CQF122" s="251"/>
      <c r="CQG122" s="251"/>
      <c r="CQH122" s="251"/>
      <c r="CQI122" s="252"/>
      <c r="CQJ122" s="253"/>
      <c r="CQO122" s="254"/>
      <c r="CQR122" s="252"/>
      <c r="CQS122" s="252"/>
      <c r="CQT122" s="252"/>
      <c r="CQU122" s="252"/>
      <c r="CQV122" s="253"/>
      <c r="CQW122" s="253"/>
      <c r="CQX122" s="255"/>
      <c r="CQY122" s="255"/>
      <c r="CQZ122" s="256"/>
      <c r="CRC122" s="251"/>
      <c r="CRD122" s="251"/>
      <c r="CRE122" s="251"/>
      <c r="CRF122" s="251"/>
      <c r="CRG122" s="251"/>
      <c r="CRH122" s="251"/>
      <c r="CRI122" s="252"/>
      <c r="CRJ122" s="253"/>
      <c r="CRO122" s="254"/>
      <c r="CRR122" s="252"/>
      <c r="CRS122" s="252"/>
      <c r="CRT122" s="252"/>
      <c r="CRU122" s="252"/>
      <c r="CRV122" s="253"/>
      <c r="CRW122" s="253"/>
      <c r="CRX122" s="255"/>
      <c r="CRY122" s="255"/>
      <c r="CRZ122" s="256"/>
      <c r="CSC122" s="251"/>
      <c r="CSD122" s="251"/>
      <c r="CSE122" s="251"/>
      <c r="CSF122" s="251"/>
      <c r="CSG122" s="251"/>
      <c r="CSH122" s="251"/>
      <c r="CSI122" s="252"/>
      <c r="CSJ122" s="253"/>
      <c r="CSO122" s="254"/>
      <c r="CSR122" s="252"/>
      <c r="CSS122" s="252"/>
      <c r="CST122" s="252"/>
      <c r="CSU122" s="252"/>
      <c r="CSV122" s="253"/>
      <c r="CSW122" s="253"/>
      <c r="CSX122" s="255"/>
      <c r="CSY122" s="255"/>
      <c r="CSZ122" s="256"/>
      <c r="CTC122" s="251"/>
      <c r="CTD122" s="251"/>
      <c r="CTE122" s="251"/>
      <c r="CTF122" s="251"/>
      <c r="CTG122" s="251"/>
      <c r="CTH122" s="251"/>
      <c r="CTI122" s="252"/>
      <c r="CTJ122" s="253"/>
      <c r="CTO122" s="254"/>
      <c r="CTR122" s="252"/>
      <c r="CTS122" s="252"/>
      <c r="CTT122" s="252"/>
      <c r="CTU122" s="252"/>
      <c r="CTV122" s="253"/>
      <c r="CTW122" s="253"/>
      <c r="CTX122" s="255"/>
      <c r="CTY122" s="255"/>
      <c r="CTZ122" s="256"/>
      <c r="CUC122" s="251"/>
      <c r="CUD122" s="251"/>
      <c r="CUE122" s="251"/>
      <c r="CUF122" s="251"/>
      <c r="CUG122" s="251"/>
      <c r="CUH122" s="251"/>
      <c r="CUI122" s="252"/>
      <c r="CUJ122" s="253"/>
      <c r="CUO122" s="254"/>
      <c r="CUR122" s="252"/>
      <c r="CUS122" s="252"/>
      <c r="CUT122" s="252"/>
      <c r="CUU122" s="252"/>
      <c r="CUV122" s="253"/>
      <c r="CUW122" s="253"/>
      <c r="CUX122" s="255"/>
      <c r="CUY122" s="255"/>
      <c r="CUZ122" s="256"/>
      <c r="CVC122" s="251"/>
      <c r="CVD122" s="251"/>
      <c r="CVE122" s="251"/>
      <c r="CVF122" s="251"/>
      <c r="CVG122" s="251"/>
      <c r="CVH122" s="251"/>
      <c r="CVI122" s="252"/>
      <c r="CVJ122" s="253"/>
      <c r="CVO122" s="254"/>
      <c r="CVR122" s="252"/>
      <c r="CVS122" s="252"/>
      <c r="CVT122" s="252"/>
      <c r="CVU122" s="252"/>
      <c r="CVV122" s="253"/>
      <c r="CVW122" s="253"/>
      <c r="CVX122" s="255"/>
      <c r="CVY122" s="255"/>
      <c r="CVZ122" s="256"/>
      <c r="CWC122" s="251"/>
      <c r="CWD122" s="251"/>
      <c r="CWE122" s="251"/>
      <c r="CWF122" s="251"/>
      <c r="CWG122" s="251"/>
      <c r="CWH122" s="251"/>
      <c r="CWI122" s="252"/>
      <c r="CWJ122" s="253"/>
      <c r="CWO122" s="254"/>
      <c r="CWR122" s="252"/>
      <c r="CWS122" s="252"/>
      <c r="CWT122" s="252"/>
      <c r="CWU122" s="252"/>
      <c r="CWV122" s="253"/>
      <c r="CWW122" s="253"/>
      <c r="CWX122" s="255"/>
      <c r="CWY122" s="255"/>
      <c r="CWZ122" s="256"/>
      <c r="CXC122" s="251"/>
      <c r="CXD122" s="251"/>
      <c r="CXE122" s="251"/>
      <c r="CXF122" s="251"/>
      <c r="CXG122" s="251"/>
      <c r="CXH122" s="251"/>
      <c r="CXI122" s="252"/>
      <c r="CXJ122" s="253"/>
      <c r="CXO122" s="254"/>
      <c r="CXR122" s="252"/>
      <c r="CXS122" s="252"/>
      <c r="CXT122" s="252"/>
      <c r="CXU122" s="252"/>
      <c r="CXV122" s="253"/>
      <c r="CXW122" s="253"/>
      <c r="CXX122" s="255"/>
      <c r="CXY122" s="255"/>
      <c r="CXZ122" s="256"/>
      <c r="CYC122" s="251"/>
      <c r="CYD122" s="251"/>
      <c r="CYE122" s="251"/>
      <c r="CYF122" s="251"/>
      <c r="CYG122" s="251"/>
      <c r="CYH122" s="251"/>
      <c r="CYI122" s="252"/>
      <c r="CYJ122" s="253"/>
      <c r="CYO122" s="254"/>
      <c r="CYR122" s="252"/>
      <c r="CYS122" s="252"/>
      <c r="CYT122" s="252"/>
      <c r="CYU122" s="252"/>
      <c r="CYV122" s="253"/>
      <c r="CYW122" s="253"/>
      <c r="CYX122" s="255"/>
      <c r="CYY122" s="255"/>
      <c r="CYZ122" s="256"/>
      <c r="CZC122" s="251"/>
      <c r="CZD122" s="251"/>
      <c r="CZE122" s="251"/>
      <c r="CZF122" s="251"/>
      <c r="CZG122" s="251"/>
      <c r="CZH122" s="251"/>
      <c r="CZI122" s="252"/>
      <c r="CZJ122" s="253"/>
      <c r="CZO122" s="254"/>
      <c r="CZR122" s="252"/>
      <c r="CZS122" s="252"/>
      <c r="CZT122" s="252"/>
      <c r="CZU122" s="252"/>
      <c r="CZV122" s="253"/>
      <c r="CZW122" s="253"/>
      <c r="CZX122" s="255"/>
      <c r="CZY122" s="255"/>
      <c r="CZZ122" s="256"/>
      <c r="DAC122" s="251"/>
      <c r="DAD122" s="251"/>
      <c r="DAE122" s="251"/>
      <c r="DAF122" s="251"/>
      <c r="DAG122" s="251"/>
      <c r="DAH122" s="251"/>
      <c r="DAI122" s="252"/>
      <c r="DAJ122" s="253"/>
      <c r="DAO122" s="254"/>
      <c r="DAR122" s="252"/>
      <c r="DAS122" s="252"/>
      <c r="DAT122" s="252"/>
      <c r="DAU122" s="252"/>
      <c r="DAV122" s="253"/>
      <c r="DAW122" s="253"/>
      <c r="DAX122" s="255"/>
      <c r="DAY122" s="255"/>
      <c r="DAZ122" s="256"/>
      <c r="DBC122" s="251"/>
      <c r="DBD122" s="251"/>
      <c r="DBE122" s="251"/>
      <c r="DBF122" s="251"/>
      <c r="DBG122" s="251"/>
      <c r="DBH122" s="251"/>
      <c r="DBI122" s="252"/>
      <c r="DBJ122" s="253"/>
      <c r="DBO122" s="254"/>
      <c r="DBR122" s="252"/>
      <c r="DBS122" s="252"/>
      <c r="DBT122" s="252"/>
      <c r="DBU122" s="252"/>
      <c r="DBV122" s="253"/>
      <c r="DBW122" s="253"/>
      <c r="DBX122" s="255"/>
      <c r="DBY122" s="255"/>
      <c r="DBZ122" s="256"/>
      <c r="DCC122" s="251"/>
      <c r="DCD122" s="251"/>
      <c r="DCE122" s="251"/>
      <c r="DCF122" s="251"/>
      <c r="DCG122" s="251"/>
      <c r="DCH122" s="251"/>
      <c r="DCI122" s="252"/>
      <c r="DCJ122" s="253"/>
      <c r="DCO122" s="254"/>
      <c r="DCR122" s="252"/>
      <c r="DCS122" s="252"/>
      <c r="DCT122" s="252"/>
      <c r="DCU122" s="252"/>
      <c r="DCV122" s="253"/>
      <c r="DCW122" s="253"/>
      <c r="DCX122" s="255"/>
      <c r="DCY122" s="255"/>
      <c r="DCZ122" s="256"/>
      <c r="DDC122" s="251"/>
      <c r="DDD122" s="251"/>
      <c r="DDE122" s="251"/>
      <c r="DDF122" s="251"/>
      <c r="DDG122" s="251"/>
      <c r="DDH122" s="251"/>
      <c r="DDI122" s="252"/>
      <c r="DDJ122" s="253"/>
      <c r="DDO122" s="254"/>
      <c r="DDR122" s="252"/>
      <c r="DDS122" s="252"/>
      <c r="DDT122" s="252"/>
      <c r="DDU122" s="252"/>
      <c r="DDV122" s="253"/>
      <c r="DDW122" s="253"/>
      <c r="DDX122" s="255"/>
      <c r="DDY122" s="255"/>
      <c r="DDZ122" s="256"/>
      <c r="DEC122" s="251"/>
      <c r="DED122" s="251"/>
      <c r="DEE122" s="251"/>
      <c r="DEF122" s="251"/>
      <c r="DEG122" s="251"/>
      <c r="DEH122" s="251"/>
      <c r="DEI122" s="252"/>
      <c r="DEJ122" s="253"/>
      <c r="DEO122" s="254"/>
      <c r="DER122" s="252"/>
      <c r="DES122" s="252"/>
      <c r="DET122" s="252"/>
      <c r="DEU122" s="252"/>
      <c r="DEV122" s="253"/>
      <c r="DEW122" s="253"/>
      <c r="DEX122" s="255"/>
      <c r="DEY122" s="255"/>
      <c r="DEZ122" s="256"/>
      <c r="DFC122" s="251"/>
      <c r="DFD122" s="251"/>
      <c r="DFE122" s="251"/>
      <c r="DFF122" s="251"/>
      <c r="DFG122" s="251"/>
      <c r="DFH122" s="251"/>
      <c r="DFI122" s="252"/>
      <c r="DFJ122" s="253"/>
      <c r="DFO122" s="254"/>
      <c r="DFR122" s="252"/>
      <c r="DFS122" s="252"/>
      <c r="DFT122" s="252"/>
      <c r="DFU122" s="252"/>
      <c r="DFV122" s="253"/>
      <c r="DFW122" s="253"/>
      <c r="DFX122" s="255"/>
      <c r="DFY122" s="255"/>
      <c r="DFZ122" s="256"/>
      <c r="DGC122" s="251"/>
      <c r="DGD122" s="251"/>
      <c r="DGE122" s="251"/>
      <c r="DGF122" s="251"/>
      <c r="DGG122" s="251"/>
      <c r="DGH122" s="251"/>
      <c r="DGI122" s="252"/>
      <c r="DGJ122" s="253"/>
      <c r="DGO122" s="254"/>
      <c r="DGR122" s="252"/>
      <c r="DGS122" s="252"/>
      <c r="DGT122" s="252"/>
      <c r="DGU122" s="252"/>
      <c r="DGV122" s="253"/>
      <c r="DGW122" s="253"/>
      <c r="DGX122" s="255"/>
      <c r="DGY122" s="255"/>
      <c r="DGZ122" s="256"/>
      <c r="DHC122" s="251"/>
      <c r="DHD122" s="251"/>
      <c r="DHE122" s="251"/>
      <c r="DHF122" s="251"/>
      <c r="DHG122" s="251"/>
      <c r="DHH122" s="251"/>
      <c r="DHI122" s="252"/>
      <c r="DHJ122" s="253"/>
      <c r="DHO122" s="254"/>
      <c r="DHR122" s="252"/>
      <c r="DHS122" s="252"/>
      <c r="DHT122" s="252"/>
      <c r="DHU122" s="252"/>
      <c r="DHV122" s="253"/>
      <c r="DHW122" s="253"/>
      <c r="DHX122" s="255"/>
      <c r="DHY122" s="255"/>
      <c r="DHZ122" s="256"/>
      <c r="DIC122" s="251"/>
      <c r="DID122" s="251"/>
      <c r="DIE122" s="251"/>
      <c r="DIF122" s="251"/>
      <c r="DIG122" s="251"/>
      <c r="DIH122" s="251"/>
      <c r="DII122" s="252"/>
      <c r="DIJ122" s="253"/>
      <c r="DIO122" s="254"/>
      <c r="DIR122" s="252"/>
      <c r="DIS122" s="252"/>
      <c r="DIT122" s="252"/>
      <c r="DIU122" s="252"/>
      <c r="DIV122" s="253"/>
      <c r="DIW122" s="253"/>
      <c r="DIX122" s="255"/>
      <c r="DIY122" s="255"/>
      <c r="DIZ122" s="256"/>
      <c r="DJC122" s="251"/>
      <c r="DJD122" s="251"/>
      <c r="DJE122" s="251"/>
      <c r="DJF122" s="251"/>
      <c r="DJG122" s="251"/>
      <c r="DJH122" s="251"/>
      <c r="DJI122" s="252"/>
      <c r="DJJ122" s="253"/>
      <c r="DJO122" s="254"/>
      <c r="DJR122" s="252"/>
      <c r="DJS122" s="252"/>
      <c r="DJT122" s="252"/>
      <c r="DJU122" s="252"/>
      <c r="DJV122" s="253"/>
      <c r="DJW122" s="253"/>
      <c r="DJX122" s="255"/>
      <c r="DJY122" s="255"/>
      <c r="DJZ122" s="256"/>
      <c r="DKC122" s="251"/>
      <c r="DKD122" s="251"/>
      <c r="DKE122" s="251"/>
      <c r="DKF122" s="251"/>
      <c r="DKG122" s="251"/>
      <c r="DKH122" s="251"/>
      <c r="DKI122" s="252"/>
      <c r="DKJ122" s="253"/>
      <c r="DKO122" s="254"/>
      <c r="DKR122" s="252"/>
      <c r="DKS122" s="252"/>
      <c r="DKT122" s="252"/>
      <c r="DKU122" s="252"/>
      <c r="DKV122" s="253"/>
      <c r="DKW122" s="253"/>
      <c r="DKX122" s="255"/>
      <c r="DKY122" s="255"/>
      <c r="DKZ122" s="256"/>
      <c r="DLC122" s="251"/>
      <c r="DLD122" s="251"/>
      <c r="DLE122" s="251"/>
      <c r="DLF122" s="251"/>
      <c r="DLG122" s="251"/>
      <c r="DLH122" s="251"/>
      <c r="DLI122" s="252"/>
      <c r="DLJ122" s="253"/>
      <c r="DLO122" s="254"/>
      <c r="DLR122" s="252"/>
      <c r="DLS122" s="252"/>
      <c r="DLT122" s="252"/>
      <c r="DLU122" s="252"/>
      <c r="DLV122" s="253"/>
      <c r="DLW122" s="253"/>
      <c r="DLX122" s="255"/>
      <c r="DLY122" s="255"/>
      <c r="DLZ122" s="256"/>
      <c r="DMC122" s="251"/>
      <c r="DMD122" s="251"/>
      <c r="DME122" s="251"/>
      <c r="DMF122" s="251"/>
      <c r="DMG122" s="251"/>
      <c r="DMH122" s="251"/>
      <c r="DMI122" s="252"/>
      <c r="DMJ122" s="253"/>
      <c r="DMO122" s="254"/>
      <c r="DMR122" s="252"/>
      <c r="DMS122" s="252"/>
      <c r="DMT122" s="252"/>
      <c r="DMU122" s="252"/>
      <c r="DMV122" s="253"/>
      <c r="DMW122" s="253"/>
      <c r="DMX122" s="255"/>
      <c r="DMY122" s="255"/>
      <c r="DMZ122" s="256"/>
      <c r="DNC122" s="251"/>
      <c r="DND122" s="251"/>
      <c r="DNE122" s="251"/>
      <c r="DNF122" s="251"/>
      <c r="DNG122" s="251"/>
      <c r="DNH122" s="251"/>
      <c r="DNI122" s="252"/>
      <c r="DNJ122" s="253"/>
      <c r="DNO122" s="254"/>
      <c r="DNR122" s="252"/>
      <c r="DNS122" s="252"/>
      <c r="DNT122" s="252"/>
      <c r="DNU122" s="252"/>
      <c r="DNV122" s="253"/>
      <c r="DNW122" s="253"/>
      <c r="DNX122" s="255"/>
      <c r="DNY122" s="255"/>
      <c r="DNZ122" s="256"/>
      <c r="DOC122" s="251"/>
      <c r="DOD122" s="251"/>
      <c r="DOE122" s="251"/>
      <c r="DOF122" s="251"/>
      <c r="DOG122" s="251"/>
      <c r="DOH122" s="251"/>
      <c r="DOI122" s="252"/>
      <c r="DOJ122" s="253"/>
      <c r="DOO122" s="254"/>
      <c r="DOR122" s="252"/>
      <c r="DOS122" s="252"/>
      <c r="DOT122" s="252"/>
      <c r="DOU122" s="252"/>
      <c r="DOV122" s="253"/>
      <c r="DOW122" s="253"/>
      <c r="DOX122" s="255"/>
      <c r="DOY122" s="255"/>
      <c r="DOZ122" s="256"/>
      <c r="DPC122" s="251"/>
      <c r="DPD122" s="251"/>
      <c r="DPE122" s="251"/>
      <c r="DPF122" s="251"/>
      <c r="DPG122" s="251"/>
      <c r="DPH122" s="251"/>
      <c r="DPI122" s="252"/>
      <c r="DPJ122" s="253"/>
      <c r="DPO122" s="254"/>
      <c r="DPR122" s="252"/>
      <c r="DPS122" s="252"/>
      <c r="DPT122" s="252"/>
      <c r="DPU122" s="252"/>
      <c r="DPV122" s="253"/>
      <c r="DPW122" s="253"/>
      <c r="DPX122" s="255"/>
      <c r="DPY122" s="255"/>
      <c r="DPZ122" s="256"/>
      <c r="DQC122" s="251"/>
      <c r="DQD122" s="251"/>
      <c r="DQE122" s="251"/>
      <c r="DQF122" s="251"/>
      <c r="DQG122" s="251"/>
      <c r="DQH122" s="251"/>
      <c r="DQI122" s="252"/>
      <c r="DQJ122" s="253"/>
      <c r="DQO122" s="254"/>
      <c r="DQR122" s="252"/>
      <c r="DQS122" s="252"/>
      <c r="DQT122" s="252"/>
      <c r="DQU122" s="252"/>
      <c r="DQV122" s="253"/>
      <c r="DQW122" s="253"/>
      <c r="DQX122" s="255"/>
      <c r="DQY122" s="255"/>
      <c r="DQZ122" s="256"/>
      <c r="DRC122" s="251"/>
      <c r="DRD122" s="251"/>
      <c r="DRE122" s="251"/>
      <c r="DRF122" s="251"/>
      <c r="DRG122" s="251"/>
      <c r="DRH122" s="251"/>
      <c r="DRI122" s="252"/>
      <c r="DRJ122" s="253"/>
      <c r="DRO122" s="254"/>
      <c r="DRR122" s="252"/>
      <c r="DRS122" s="252"/>
      <c r="DRT122" s="252"/>
      <c r="DRU122" s="252"/>
      <c r="DRV122" s="253"/>
      <c r="DRW122" s="253"/>
      <c r="DRX122" s="255"/>
      <c r="DRY122" s="255"/>
      <c r="DRZ122" s="256"/>
      <c r="DSC122" s="251"/>
      <c r="DSD122" s="251"/>
      <c r="DSE122" s="251"/>
      <c r="DSF122" s="251"/>
      <c r="DSG122" s="251"/>
      <c r="DSH122" s="251"/>
      <c r="DSI122" s="252"/>
      <c r="DSJ122" s="253"/>
      <c r="DSO122" s="254"/>
      <c r="DSR122" s="252"/>
      <c r="DSS122" s="252"/>
      <c r="DST122" s="252"/>
      <c r="DSU122" s="252"/>
      <c r="DSV122" s="253"/>
      <c r="DSW122" s="253"/>
      <c r="DSX122" s="255"/>
      <c r="DSY122" s="255"/>
      <c r="DSZ122" s="256"/>
      <c r="DTC122" s="251"/>
      <c r="DTD122" s="251"/>
      <c r="DTE122" s="251"/>
      <c r="DTF122" s="251"/>
      <c r="DTG122" s="251"/>
      <c r="DTH122" s="251"/>
      <c r="DTI122" s="252"/>
      <c r="DTJ122" s="253"/>
      <c r="DTO122" s="254"/>
      <c r="DTR122" s="252"/>
      <c r="DTS122" s="252"/>
      <c r="DTT122" s="252"/>
      <c r="DTU122" s="252"/>
      <c r="DTV122" s="253"/>
      <c r="DTW122" s="253"/>
      <c r="DTX122" s="255"/>
      <c r="DTY122" s="255"/>
      <c r="DTZ122" s="256"/>
      <c r="DUC122" s="251"/>
      <c r="DUD122" s="251"/>
      <c r="DUE122" s="251"/>
      <c r="DUF122" s="251"/>
      <c r="DUG122" s="251"/>
      <c r="DUH122" s="251"/>
      <c r="DUI122" s="252"/>
      <c r="DUJ122" s="253"/>
      <c r="DUO122" s="254"/>
      <c r="DUR122" s="252"/>
      <c r="DUS122" s="252"/>
      <c r="DUT122" s="252"/>
      <c r="DUU122" s="252"/>
      <c r="DUV122" s="253"/>
      <c r="DUW122" s="253"/>
      <c r="DUX122" s="255"/>
      <c r="DUY122" s="255"/>
      <c r="DUZ122" s="256"/>
      <c r="DVC122" s="251"/>
      <c r="DVD122" s="251"/>
      <c r="DVE122" s="251"/>
      <c r="DVF122" s="251"/>
      <c r="DVG122" s="251"/>
      <c r="DVH122" s="251"/>
      <c r="DVI122" s="252"/>
      <c r="DVJ122" s="253"/>
      <c r="DVO122" s="254"/>
      <c r="DVR122" s="252"/>
      <c r="DVS122" s="252"/>
      <c r="DVT122" s="252"/>
      <c r="DVU122" s="252"/>
      <c r="DVV122" s="253"/>
      <c r="DVW122" s="253"/>
      <c r="DVX122" s="255"/>
      <c r="DVY122" s="255"/>
      <c r="DVZ122" s="256"/>
      <c r="DWC122" s="251"/>
      <c r="DWD122" s="251"/>
      <c r="DWE122" s="251"/>
      <c r="DWF122" s="251"/>
      <c r="DWG122" s="251"/>
      <c r="DWH122" s="251"/>
      <c r="DWI122" s="252"/>
      <c r="DWJ122" s="253"/>
      <c r="DWO122" s="254"/>
      <c r="DWR122" s="252"/>
      <c r="DWS122" s="252"/>
      <c r="DWT122" s="252"/>
      <c r="DWU122" s="252"/>
      <c r="DWV122" s="253"/>
      <c r="DWW122" s="253"/>
      <c r="DWX122" s="255"/>
      <c r="DWY122" s="255"/>
      <c r="DWZ122" s="256"/>
      <c r="DXC122" s="251"/>
      <c r="DXD122" s="251"/>
      <c r="DXE122" s="251"/>
      <c r="DXF122" s="251"/>
      <c r="DXG122" s="251"/>
      <c r="DXH122" s="251"/>
      <c r="DXI122" s="252"/>
      <c r="DXJ122" s="253"/>
      <c r="DXO122" s="254"/>
      <c r="DXR122" s="252"/>
      <c r="DXS122" s="252"/>
      <c r="DXT122" s="252"/>
      <c r="DXU122" s="252"/>
      <c r="DXV122" s="253"/>
      <c r="DXW122" s="253"/>
      <c r="DXX122" s="255"/>
      <c r="DXY122" s="255"/>
      <c r="DXZ122" s="256"/>
      <c r="DYC122" s="251"/>
      <c r="DYD122" s="251"/>
      <c r="DYE122" s="251"/>
      <c r="DYF122" s="251"/>
      <c r="DYG122" s="251"/>
      <c r="DYH122" s="251"/>
      <c r="DYI122" s="252"/>
      <c r="DYJ122" s="253"/>
      <c r="DYO122" s="254"/>
      <c r="DYR122" s="252"/>
      <c r="DYS122" s="252"/>
      <c r="DYT122" s="252"/>
      <c r="DYU122" s="252"/>
      <c r="DYV122" s="253"/>
      <c r="DYW122" s="253"/>
      <c r="DYX122" s="255"/>
      <c r="DYY122" s="255"/>
      <c r="DYZ122" s="256"/>
      <c r="DZC122" s="251"/>
      <c r="DZD122" s="251"/>
      <c r="DZE122" s="251"/>
      <c r="DZF122" s="251"/>
      <c r="DZG122" s="251"/>
      <c r="DZH122" s="251"/>
      <c r="DZI122" s="252"/>
      <c r="DZJ122" s="253"/>
      <c r="DZO122" s="254"/>
      <c r="DZR122" s="252"/>
      <c r="DZS122" s="252"/>
      <c r="DZT122" s="252"/>
      <c r="DZU122" s="252"/>
      <c r="DZV122" s="253"/>
      <c r="DZW122" s="253"/>
      <c r="DZX122" s="255"/>
      <c r="DZY122" s="255"/>
      <c r="DZZ122" s="256"/>
      <c r="EAC122" s="251"/>
      <c r="EAD122" s="251"/>
      <c r="EAE122" s="251"/>
      <c r="EAF122" s="251"/>
      <c r="EAG122" s="251"/>
      <c r="EAH122" s="251"/>
      <c r="EAI122" s="252"/>
      <c r="EAJ122" s="253"/>
      <c r="EAO122" s="254"/>
      <c r="EAR122" s="252"/>
      <c r="EAS122" s="252"/>
      <c r="EAT122" s="252"/>
      <c r="EAU122" s="252"/>
      <c r="EAV122" s="253"/>
      <c r="EAW122" s="253"/>
      <c r="EAX122" s="255"/>
      <c r="EAY122" s="255"/>
      <c r="EAZ122" s="256"/>
      <c r="EBC122" s="251"/>
      <c r="EBD122" s="251"/>
      <c r="EBE122" s="251"/>
      <c r="EBF122" s="251"/>
      <c r="EBG122" s="251"/>
      <c r="EBH122" s="251"/>
      <c r="EBI122" s="252"/>
      <c r="EBJ122" s="253"/>
      <c r="EBO122" s="254"/>
      <c r="EBR122" s="252"/>
      <c r="EBS122" s="252"/>
      <c r="EBT122" s="252"/>
      <c r="EBU122" s="252"/>
      <c r="EBV122" s="253"/>
      <c r="EBW122" s="253"/>
      <c r="EBX122" s="255"/>
      <c r="EBY122" s="255"/>
      <c r="EBZ122" s="256"/>
      <c r="ECC122" s="251"/>
      <c r="ECD122" s="251"/>
      <c r="ECE122" s="251"/>
      <c r="ECF122" s="251"/>
      <c r="ECG122" s="251"/>
      <c r="ECH122" s="251"/>
      <c r="ECI122" s="252"/>
      <c r="ECJ122" s="253"/>
      <c r="ECO122" s="254"/>
      <c r="ECR122" s="252"/>
      <c r="ECS122" s="252"/>
      <c r="ECT122" s="252"/>
      <c r="ECU122" s="252"/>
      <c r="ECV122" s="253"/>
      <c r="ECW122" s="253"/>
      <c r="ECX122" s="255"/>
      <c r="ECY122" s="255"/>
      <c r="ECZ122" s="256"/>
      <c r="EDC122" s="251"/>
      <c r="EDD122" s="251"/>
      <c r="EDE122" s="251"/>
      <c r="EDF122" s="251"/>
      <c r="EDG122" s="251"/>
      <c r="EDH122" s="251"/>
      <c r="EDI122" s="252"/>
      <c r="EDJ122" s="253"/>
      <c r="EDO122" s="254"/>
      <c r="EDR122" s="252"/>
      <c r="EDS122" s="252"/>
      <c r="EDT122" s="252"/>
      <c r="EDU122" s="252"/>
      <c r="EDV122" s="253"/>
      <c r="EDW122" s="253"/>
      <c r="EDX122" s="255"/>
      <c r="EDY122" s="255"/>
      <c r="EDZ122" s="256"/>
      <c r="EEC122" s="251"/>
      <c r="EED122" s="251"/>
      <c r="EEE122" s="251"/>
      <c r="EEF122" s="251"/>
      <c r="EEG122" s="251"/>
      <c r="EEH122" s="251"/>
      <c r="EEI122" s="252"/>
      <c r="EEJ122" s="253"/>
      <c r="EEO122" s="254"/>
      <c r="EER122" s="252"/>
      <c r="EES122" s="252"/>
      <c r="EET122" s="252"/>
      <c r="EEU122" s="252"/>
      <c r="EEV122" s="253"/>
      <c r="EEW122" s="253"/>
      <c r="EEX122" s="255"/>
      <c r="EEY122" s="255"/>
      <c r="EEZ122" s="256"/>
      <c r="EFC122" s="251"/>
      <c r="EFD122" s="251"/>
      <c r="EFE122" s="251"/>
      <c r="EFF122" s="251"/>
      <c r="EFG122" s="251"/>
      <c r="EFH122" s="251"/>
      <c r="EFI122" s="252"/>
      <c r="EFJ122" s="253"/>
      <c r="EFO122" s="254"/>
      <c r="EFR122" s="252"/>
      <c r="EFS122" s="252"/>
      <c r="EFT122" s="252"/>
      <c r="EFU122" s="252"/>
      <c r="EFV122" s="253"/>
      <c r="EFW122" s="253"/>
      <c r="EFX122" s="255"/>
      <c r="EFY122" s="255"/>
      <c r="EFZ122" s="256"/>
      <c r="EGC122" s="251"/>
      <c r="EGD122" s="251"/>
      <c r="EGE122" s="251"/>
      <c r="EGF122" s="251"/>
      <c r="EGG122" s="251"/>
      <c r="EGH122" s="251"/>
      <c r="EGI122" s="252"/>
      <c r="EGJ122" s="253"/>
      <c r="EGO122" s="254"/>
      <c r="EGR122" s="252"/>
      <c r="EGS122" s="252"/>
      <c r="EGT122" s="252"/>
      <c r="EGU122" s="252"/>
      <c r="EGV122" s="253"/>
      <c r="EGW122" s="253"/>
      <c r="EGX122" s="255"/>
      <c r="EGY122" s="255"/>
      <c r="EGZ122" s="256"/>
      <c r="EHC122" s="251"/>
      <c r="EHD122" s="251"/>
      <c r="EHE122" s="251"/>
      <c r="EHF122" s="251"/>
      <c r="EHG122" s="251"/>
      <c r="EHH122" s="251"/>
      <c r="EHI122" s="252"/>
      <c r="EHJ122" s="253"/>
      <c r="EHO122" s="254"/>
      <c r="EHR122" s="252"/>
      <c r="EHS122" s="252"/>
      <c r="EHT122" s="252"/>
      <c r="EHU122" s="252"/>
      <c r="EHV122" s="253"/>
      <c r="EHW122" s="253"/>
      <c r="EHX122" s="255"/>
      <c r="EHY122" s="255"/>
      <c r="EHZ122" s="256"/>
      <c r="EIC122" s="251"/>
      <c r="EID122" s="251"/>
      <c r="EIE122" s="251"/>
      <c r="EIF122" s="251"/>
      <c r="EIG122" s="251"/>
      <c r="EIH122" s="251"/>
      <c r="EII122" s="252"/>
      <c r="EIJ122" s="253"/>
      <c r="EIO122" s="254"/>
      <c r="EIR122" s="252"/>
      <c r="EIS122" s="252"/>
      <c r="EIT122" s="252"/>
      <c r="EIU122" s="252"/>
      <c r="EIV122" s="253"/>
      <c r="EIW122" s="253"/>
      <c r="EIX122" s="255"/>
      <c r="EIY122" s="255"/>
      <c r="EIZ122" s="256"/>
      <c r="EJC122" s="251"/>
      <c r="EJD122" s="251"/>
      <c r="EJE122" s="251"/>
      <c r="EJF122" s="251"/>
      <c r="EJG122" s="251"/>
      <c r="EJH122" s="251"/>
      <c r="EJI122" s="252"/>
      <c r="EJJ122" s="253"/>
      <c r="EJO122" s="254"/>
      <c r="EJR122" s="252"/>
      <c r="EJS122" s="252"/>
      <c r="EJT122" s="252"/>
      <c r="EJU122" s="252"/>
      <c r="EJV122" s="253"/>
      <c r="EJW122" s="253"/>
      <c r="EJX122" s="255"/>
      <c r="EJY122" s="255"/>
      <c r="EJZ122" s="256"/>
      <c r="EKC122" s="251"/>
      <c r="EKD122" s="251"/>
      <c r="EKE122" s="251"/>
      <c r="EKF122" s="251"/>
      <c r="EKG122" s="251"/>
      <c r="EKH122" s="251"/>
      <c r="EKI122" s="252"/>
      <c r="EKJ122" s="253"/>
      <c r="EKO122" s="254"/>
      <c r="EKR122" s="252"/>
      <c r="EKS122" s="252"/>
      <c r="EKT122" s="252"/>
      <c r="EKU122" s="252"/>
      <c r="EKV122" s="253"/>
      <c r="EKW122" s="253"/>
      <c r="EKX122" s="255"/>
      <c r="EKY122" s="255"/>
      <c r="EKZ122" s="256"/>
      <c r="ELC122" s="251"/>
      <c r="ELD122" s="251"/>
      <c r="ELE122" s="251"/>
      <c r="ELF122" s="251"/>
      <c r="ELG122" s="251"/>
      <c r="ELH122" s="251"/>
      <c r="ELI122" s="252"/>
      <c r="ELJ122" s="253"/>
      <c r="ELO122" s="254"/>
      <c r="ELR122" s="252"/>
      <c r="ELS122" s="252"/>
      <c r="ELT122" s="252"/>
      <c r="ELU122" s="252"/>
      <c r="ELV122" s="253"/>
      <c r="ELW122" s="253"/>
      <c r="ELX122" s="255"/>
      <c r="ELY122" s="255"/>
      <c r="ELZ122" s="256"/>
      <c r="EMC122" s="251"/>
      <c r="EMD122" s="251"/>
      <c r="EME122" s="251"/>
      <c r="EMF122" s="251"/>
      <c r="EMG122" s="251"/>
      <c r="EMH122" s="251"/>
      <c r="EMI122" s="252"/>
      <c r="EMJ122" s="253"/>
      <c r="EMO122" s="254"/>
      <c r="EMR122" s="252"/>
      <c r="EMS122" s="252"/>
      <c r="EMT122" s="252"/>
      <c r="EMU122" s="252"/>
      <c r="EMV122" s="253"/>
      <c r="EMW122" s="253"/>
      <c r="EMX122" s="255"/>
      <c r="EMY122" s="255"/>
      <c r="EMZ122" s="256"/>
      <c r="ENC122" s="251"/>
      <c r="END122" s="251"/>
      <c r="ENE122" s="251"/>
      <c r="ENF122" s="251"/>
      <c r="ENG122" s="251"/>
      <c r="ENH122" s="251"/>
      <c r="ENI122" s="252"/>
      <c r="ENJ122" s="253"/>
      <c r="ENO122" s="254"/>
      <c r="ENR122" s="252"/>
      <c r="ENS122" s="252"/>
      <c r="ENT122" s="252"/>
      <c r="ENU122" s="252"/>
      <c r="ENV122" s="253"/>
      <c r="ENW122" s="253"/>
      <c r="ENX122" s="255"/>
      <c r="ENY122" s="255"/>
      <c r="ENZ122" s="256"/>
      <c r="EOC122" s="251"/>
      <c r="EOD122" s="251"/>
      <c r="EOE122" s="251"/>
      <c r="EOF122" s="251"/>
      <c r="EOG122" s="251"/>
      <c r="EOH122" s="251"/>
      <c r="EOI122" s="252"/>
      <c r="EOJ122" s="253"/>
      <c r="EOO122" s="254"/>
      <c r="EOR122" s="252"/>
      <c r="EOS122" s="252"/>
      <c r="EOT122" s="252"/>
      <c r="EOU122" s="252"/>
      <c r="EOV122" s="253"/>
      <c r="EOW122" s="253"/>
      <c r="EOX122" s="255"/>
      <c r="EOY122" s="255"/>
      <c r="EOZ122" s="256"/>
      <c r="EPC122" s="251"/>
      <c r="EPD122" s="251"/>
      <c r="EPE122" s="251"/>
      <c r="EPF122" s="251"/>
      <c r="EPG122" s="251"/>
      <c r="EPH122" s="251"/>
      <c r="EPI122" s="252"/>
      <c r="EPJ122" s="253"/>
      <c r="EPO122" s="254"/>
      <c r="EPR122" s="252"/>
      <c r="EPS122" s="252"/>
      <c r="EPT122" s="252"/>
      <c r="EPU122" s="252"/>
      <c r="EPV122" s="253"/>
      <c r="EPW122" s="253"/>
      <c r="EPX122" s="255"/>
      <c r="EPY122" s="255"/>
      <c r="EPZ122" s="256"/>
      <c r="EQC122" s="251"/>
      <c r="EQD122" s="251"/>
      <c r="EQE122" s="251"/>
      <c r="EQF122" s="251"/>
      <c r="EQG122" s="251"/>
      <c r="EQH122" s="251"/>
      <c r="EQI122" s="252"/>
      <c r="EQJ122" s="253"/>
      <c r="EQO122" s="254"/>
      <c r="EQR122" s="252"/>
      <c r="EQS122" s="252"/>
      <c r="EQT122" s="252"/>
      <c r="EQU122" s="252"/>
      <c r="EQV122" s="253"/>
      <c r="EQW122" s="253"/>
      <c r="EQX122" s="255"/>
      <c r="EQY122" s="255"/>
      <c r="EQZ122" s="256"/>
      <c r="ERC122" s="251"/>
      <c r="ERD122" s="251"/>
      <c r="ERE122" s="251"/>
      <c r="ERF122" s="251"/>
      <c r="ERG122" s="251"/>
      <c r="ERH122" s="251"/>
      <c r="ERI122" s="252"/>
      <c r="ERJ122" s="253"/>
      <c r="ERO122" s="254"/>
      <c r="ERR122" s="252"/>
      <c r="ERS122" s="252"/>
      <c r="ERT122" s="252"/>
      <c r="ERU122" s="252"/>
      <c r="ERV122" s="253"/>
      <c r="ERW122" s="253"/>
      <c r="ERX122" s="255"/>
      <c r="ERY122" s="255"/>
      <c r="ERZ122" s="256"/>
      <c r="ESC122" s="251"/>
      <c r="ESD122" s="251"/>
      <c r="ESE122" s="251"/>
      <c r="ESF122" s="251"/>
      <c r="ESG122" s="251"/>
      <c r="ESH122" s="251"/>
      <c r="ESI122" s="252"/>
      <c r="ESJ122" s="253"/>
      <c r="ESO122" s="254"/>
      <c r="ESR122" s="252"/>
      <c r="ESS122" s="252"/>
      <c r="EST122" s="252"/>
      <c r="ESU122" s="252"/>
      <c r="ESV122" s="253"/>
      <c r="ESW122" s="253"/>
      <c r="ESX122" s="255"/>
      <c r="ESY122" s="255"/>
      <c r="ESZ122" s="256"/>
      <c r="ETC122" s="251"/>
      <c r="ETD122" s="251"/>
      <c r="ETE122" s="251"/>
      <c r="ETF122" s="251"/>
      <c r="ETG122" s="251"/>
      <c r="ETH122" s="251"/>
      <c r="ETI122" s="252"/>
      <c r="ETJ122" s="253"/>
      <c r="ETO122" s="254"/>
      <c r="ETR122" s="252"/>
      <c r="ETS122" s="252"/>
      <c r="ETT122" s="252"/>
      <c r="ETU122" s="252"/>
      <c r="ETV122" s="253"/>
      <c r="ETW122" s="253"/>
      <c r="ETX122" s="255"/>
      <c r="ETY122" s="255"/>
      <c r="ETZ122" s="256"/>
      <c r="EUC122" s="251"/>
      <c r="EUD122" s="251"/>
      <c r="EUE122" s="251"/>
      <c r="EUF122" s="251"/>
      <c r="EUG122" s="251"/>
      <c r="EUH122" s="251"/>
      <c r="EUI122" s="252"/>
      <c r="EUJ122" s="253"/>
      <c r="EUO122" s="254"/>
      <c r="EUR122" s="252"/>
      <c r="EUS122" s="252"/>
      <c r="EUT122" s="252"/>
      <c r="EUU122" s="252"/>
      <c r="EUV122" s="253"/>
      <c r="EUW122" s="253"/>
      <c r="EUX122" s="255"/>
      <c r="EUY122" s="255"/>
      <c r="EUZ122" s="256"/>
      <c r="EVC122" s="251"/>
      <c r="EVD122" s="251"/>
      <c r="EVE122" s="251"/>
      <c r="EVF122" s="251"/>
      <c r="EVG122" s="251"/>
      <c r="EVH122" s="251"/>
      <c r="EVI122" s="252"/>
      <c r="EVJ122" s="253"/>
      <c r="EVO122" s="254"/>
      <c r="EVR122" s="252"/>
      <c r="EVS122" s="252"/>
      <c r="EVT122" s="252"/>
      <c r="EVU122" s="252"/>
      <c r="EVV122" s="253"/>
      <c r="EVW122" s="253"/>
      <c r="EVX122" s="255"/>
      <c r="EVY122" s="255"/>
      <c r="EVZ122" s="256"/>
      <c r="EWC122" s="251"/>
      <c r="EWD122" s="251"/>
      <c r="EWE122" s="251"/>
      <c r="EWF122" s="251"/>
      <c r="EWG122" s="251"/>
      <c r="EWH122" s="251"/>
      <c r="EWI122" s="252"/>
      <c r="EWJ122" s="253"/>
      <c r="EWO122" s="254"/>
      <c r="EWR122" s="252"/>
      <c r="EWS122" s="252"/>
      <c r="EWT122" s="252"/>
      <c r="EWU122" s="252"/>
      <c r="EWV122" s="253"/>
      <c r="EWW122" s="253"/>
      <c r="EWX122" s="255"/>
      <c r="EWY122" s="255"/>
      <c r="EWZ122" s="256"/>
      <c r="EXC122" s="251"/>
      <c r="EXD122" s="251"/>
      <c r="EXE122" s="251"/>
      <c r="EXF122" s="251"/>
      <c r="EXG122" s="251"/>
      <c r="EXH122" s="251"/>
      <c r="EXI122" s="252"/>
      <c r="EXJ122" s="253"/>
      <c r="EXO122" s="254"/>
      <c r="EXR122" s="252"/>
      <c r="EXS122" s="252"/>
      <c r="EXT122" s="252"/>
      <c r="EXU122" s="252"/>
      <c r="EXV122" s="253"/>
      <c r="EXW122" s="253"/>
      <c r="EXX122" s="255"/>
      <c r="EXY122" s="255"/>
      <c r="EXZ122" s="256"/>
      <c r="EYC122" s="251"/>
      <c r="EYD122" s="251"/>
      <c r="EYE122" s="251"/>
      <c r="EYF122" s="251"/>
      <c r="EYG122" s="251"/>
      <c r="EYH122" s="251"/>
      <c r="EYI122" s="252"/>
      <c r="EYJ122" s="253"/>
      <c r="EYO122" s="254"/>
      <c r="EYR122" s="252"/>
      <c r="EYS122" s="252"/>
      <c r="EYT122" s="252"/>
      <c r="EYU122" s="252"/>
      <c r="EYV122" s="253"/>
      <c r="EYW122" s="253"/>
      <c r="EYX122" s="255"/>
      <c r="EYY122" s="255"/>
      <c r="EYZ122" s="256"/>
      <c r="EZC122" s="251"/>
      <c r="EZD122" s="251"/>
      <c r="EZE122" s="251"/>
      <c r="EZF122" s="251"/>
      <c r="EZG122" s="251"/>
      <c r="EZH122" s="251"/>
      <c r="EZI122" s="252"/>
      <c r="EZJ122" s="253"/>
      <c r="EZO122" s="254"/>
      <c r="EZR122" s="252"/>
      <c r="EZS122" s="252"/>
      <c r="EZT122" s="252"/>
      <c r="EZU122" s="252"/>
      <c r="EZV122" s="253"/>
      <c r="EZW122" s="253"/>
      <c r="EZX122" s="255"/>
      <c r="EZY122" s="255"/>
      <c r="EZZ122" s="256"/>
      <c r="FAC122" s="251"/>
      <c r="FAD122" s="251"/>
      <c r="FAE122" s="251"/>
      <c r="FAF122" s="251"/>
      <c r="FAG122" s="251"/>
      <c r="FAH122" s="251"/>
      <c r="FAI122" s="252"/>
      <c r="FAJ122" s="253"/>
      <c r="FAO122" s="254"/>
      <c r="FAR122" s="252"/>
      <c r="FAS122" s="252"/>
      <c r="FAT122" s="252"/>
      <c r="FAU122" s="252"/>
      <c r="FAV122" s="253"/>
      <c r="FAW122" s="253"/>
      <c r="FAX122" s="255"/>
      <c r="FAY122" s="255"/>
      <c r="FAZ122" s="256"/>
      <c r="FBC122" s="251"/>
      <c r="FBD122" s="251"/>
      <c r="FBE122" s="251"/>
      <c r="FBF122" s="251"/>
      <c r="FBG122" s="251"/>
      <c r="FBH122" s="251"/>
      <c r="FBI122" s="252"/>
      <c r="FBJ122" s="253"/>
      <c r="FBO122" s="254"/>
      <c r="FBR122" s="252"/>
      <c r="FBS122" s="252"/>
      <c r="FBT122" s="252"/>
      <c r="FBU122" s="252"/>
      <c r="FBV122" s="253"/>
      <c r="FBW122" s="253"/>
      <c r="FBX122" s="255"/>
      <c r="FBY122" s="255"/>
      <c r="FBZ122" s="256"/>
      <c r="FCC122" s="251"/>
      <c r="FCD122" s="251"/>
      <c r="FCE122" s="251"/>
      <c r="FCF122" s="251"/>
      <c r="FCG122" s="251"/>
      <c r="FCH122" s="251"/>
      <c r="FCI122" s="252"/>
      <c r="FCJ122" s="253"/>
      <c r="FCO122" s="254"/>
      <c r="FCR122" s="252"/>
      <c r="FCS122" s="252"/>
      <c r="FCT122" s="252"/>
      <c r="FCU122" s="252"/>
      <c r="FCV122" s="253"/>
      <c r="FCW122" s="253"/>
      <c r="FCX122" s="255"/>
      <c r="FCY122" s="255"/>
      <c r="FCZ122" s="256"/>
      <c r="FDC122" s="251"/>
      <c r="FDD122" s="251"/>
      <c r="FDE122" s="251"/>
      <c r="FDF122" s="251"/>
      <c r="FDG122" s="251"/>
      <c r="FDH122" s="251"/>
      <c r="FDI122" s="252"/>
      <c r="FDJ122" s="253"/>
      <c r="FDO122" s="254"/>
      <c r="FDR122" s="252"/>
      <c r="FDS122" s="252"/>
      <c r="FDT122" s="252"/>
      <c r="FDU122" s="252"/>
      <c r="FDV122" s="253"/>
      <c r="FDW122" s="253"/>
      <c r="FDX122" s="255"/>
      <c r="FDY122" s="255"/>
      <c r="FDZ122" s="256"/>
      <c r="FEC122" s="251"/>
      <c r="FED122" s="251"/>
      <c r="FEE122" s="251"/>
      <c r="FEF122" s="251"/>
      <c r="FEG122" s="251"/>
      <c r="FEH122" s="251"/>
      <c r="FEI122" s="252"/>
      <c r="FEJ122" s="253"/>
      <c r="FEO122" s="254"/>
      <c r="FER122" s="252"/>
      <c r="FES122" s="252"/>
      <c r="FET122" s="252"/>
      <c r="FEU122" s="252"/>
      <c r="FEV122" s="253"/>
      <c r="FEW122" s="253"/>
      <c r="FEX122" s="255"/>
      <c r="FEY122" s="255"/>
      <c r="FEZ122" s="256"/>
      <c r="FFC122" s="251"/>
      <c r="FFD122" s="251"/>
      <c r="FFE122" s="251"/>
      <c r="FFF122" s="251"/>
      <c r="FFG122" s="251"/>
      <c r="FFH122" s="251"/>
      <c r="FFI122" s="252"/>
      <c r="FFJ122" s="253"/>
      <c r="FFO122" s="254"/>
      <c r="FFR122" s="252"/>
      <c r="FFS122" s="252"/>
      <c r="FFT122" s="252"/>
      <c r="FFU122" s="252"/>
      <c r="FFV122" s="253"/>
      <c r="FFW122" s="253"/>
      <c r="FFX122" s="255"/>
      <c r="FFY122" s="255"/>
      <c r="FFZ122" s="256"/>
      <c r="FGC122" s="251"/>
      <c r="FGD122" s="251"/>
      <c r="FGE122" s="251"/>
      <c r="FGF122" s="251"/>
      <c r="FGG122" s="251"/>
      <c r="FGH122" s="251"/>
      <c r="FGI122" s="252"/>
      <c r="FGJ122" s="253"/>
      <c r="FGO122" s="254"/>
      <c r="FGR122" s="252"/>
      <c r="FGS122" s="252"/>
      <c r="FGT122" s="252"/>
      <c r="FGU122" s="252"/>
      <c r="FGV122" s="253"/>
      <c r="FGW122" s="253"/>
      <c r="FGX122" s="255"/>
      <c r="FGY122" s="255"/>
      <c r="FGZ122" s="256"/>
      <c r="FHC122" s="251"/>
      <c r="FHD122" s="251"/>
      <c r="FHE122" s="251"/>
      <c r="FHF122" s="251"/>
      <c r="FHG122" s="251"/>
      <c r="FHH122" s="251"/>
      <c r="FHI122" s="252"/>
      <c r="FHJ122" s="253"/>
      <c r="FHO122" s="254"/>
      <c r="FHR122" s="252"/>
      <c r="FHS122" s="252"/>
      <c r="FHT122" s="252"/>
      <c r="FHU122" s="252"/>
      <c r="FHV122" s="253"/>
      <c r="FHW122" s="253"/>
      <c r="FHX122" s="255"/>
      <c r="FHY122" s="255"/>
      <c r="FHZ122" s="256"/>
      <c r="FIC122" s="251"/>
      <c r="FID122" s="251"/>
      <c r="FIE122" s="251"/>
      <c r="FIF122" s="251"/>
      <c r="FIG122" s="251"/>
      <c r="FIH122" s="251"/>
      <c r="FII122" s="252"/>
      <c r="FIJ122" s="253"/>
      <c r="FIO122" s="254"/>
      <c r="FIR122" s="252"/>
      <c r="FIS122" s="252"/>
      <c r="FIT122" s="252"/>
      <c r="FIU122" s="252"/>
      <c r="FIV122" s="253"/>
      <c r="FIW122" s="253"/>
      <c r="FIX122" s="255"/>
      <c r="FIY122" s="255"/>
      <c r="FIZ122" s="256"/>
      <c r="FJC122" s="251"/>
      <c r="FJD122" s="251"/>
      <c r="FJE122" s="251"/>
      <c r="FJF122" s="251"/>
      <c r="FJG122" s="251"/>
      <c r="FJH122" s="251"/>
      <c r="FJI122" s="252"/>
      <c r="FJJ122" s="253"/>
      <c r="FJO122" s="254"/>
      <c r="FJR122" s="252"/>
      <c r="FJS122" s="252"/>
      <c r="FJT122" s="252"/>
      <c r="FJU122" s="252"/>
      <c r="FJV122" s="253"/>
      <c r="FJW122" s="253"/>
      <c r="FJX122" s="255"/>
      <c r="FJY122" s="255"/>
      <c r="FJZ122" s="256"/>
      <c r="FKC122" s="251"/>
      <c r="FKD122" s="251"/>
      <c r="FKE122" s="251"/>
      <c r="FKF122" s="251"/>
      <c r="FKG122" s="251"/>
      <c r="FKH122" s="251"/>
      <c r="FKI122" s="252"/>
      <c r="FKJ122" s="253"/>
      <c r="FKO122" s="254"/>
      <c r="FKR122" s="252"/>
      <c r="FKS122" s="252"/>
      <c r="FKT122" s="252"/>
      <c r="FKU122" s="252"/>
      <c r="FKV122" s="253"/>
      <c r="FKW122" s="253"/>
      <c r="FKX122" s="255"/>
      <c r="FKY122" s="255"/>
      <c r="FKZ122" s="256"/>
      <c r="FLC122" s="251"/>
      <c r="FLD122" s="251"/>
      <c r="FLE122" s="251"/>
      <c r="FLF122" s="251"/>
      <c r="FLG122" s="251"/>
      <c r="FLH122" s="251"/>
      <c r="FLI122" s="252"/>
      <c r="FLJ122" s="253"/>
      <c r="FLO122" s="254"/>
      <c r="FLR122" s="252"/>
      <c r="FLS122" s="252"/>
      <c r="FLT122" s="252"/>
      <c r="FLU122" s="252"/>
      <c r="FLV122" s="253"/>
      <c r="FLW122" s="253"/>
      <c r="FLX122" s="255"/>
      <c r="FLY122" s="255"/>
      <c r="FLZ122" s="256"/>
      <c r="FMC122" s="251"/>
      <c r="FMD122" s="251"/>
      <c r="FME122" s="251"/>
      <c r="FMF122" s="251"/>
      <c r="FMG122" s="251"/>
      <c r="FMH122" s="251"/>
      <c r="FMI122" s="252"/>
      <c r="FMJ122" s="253"/>
      <c r="FMO122" s="254"/>
      <c r="FMR122" s="252"/>
      <c r="FMS122" s="252"/>
      <c r="FMT122" s="252"/>
      <c r="FMU122" s="252"/>
      <c r="FMV122" s="253"/>
      <c r="FMW122" s="253"/>
      <c r="FMX122" s="255"/>
      <c r="FMY122" s="255"/>
      <c r="FMZ122" s="256"/>
      <c r="FNC122" s="251"/>
      <c r="FND122" s="251"/>
      <c r="FNE122" s="251"/>
      <c r="FNF122" s="251"/>
      <c r="FNG122" s="251"/>
      <c r="FNH122" s="251"/>
      <c r="FNI122" s="252"/>
      <c r="FNJ122" s="253"/>
      <c r="FNO122" s="254"/>
      <c r="FNR122" s="252"/>
      <c r="FNS122" s="252"/>
      <c r="FNT122" s="252"/>
      <c r="FNU122" s="252"/>
      <c r="FNV122" s="253"/>
      <c r="FNW122" s="253"/>
      <c r="FNX122" s="255"/>
      <c r="FNY122" s="255"/>
      <c r="FNZ122" s="256"/>
      <c r="FOC122" s="251"/>
      <c r="FOD122" s="251"/>
      <c r="FOE122" s="251"/>
      <c r="FOF122" s="251"/>
      <c r="FOG122" s="251"/>
      <c r="FOH122" s="251"/>
      <c r="FOI122" s="252"/>
      <c r="FOJ122" s="253"/>
      <c r="FOO122" s="254"/>
      <c r="FOR122" s="252"/>
      <c r="FOS122" s="252"/>
      <c r="FOT122" s="252"/>
      <c r="FOU122" s="252"/>
      <c r="FOV122" s="253"/>
      <c r="FOW122" s="253"/>
      <c r="FOX122" s="255"/>
      <c r="FOY122" s="255"/>
      <c r="FOZ122" s="256"/>
      <c r="FPC122" s="251"/>
      <c r="FPD122" s="251"/>
      <c r="FPE122" s="251"/>
      <c r="FPF122" s="251"/>
      <c r="FPG122" s="251"/>
      <c r="FPH122" s="251"/>
      <c r="FPI122" s="252"/>
      <c r="FPJ122" s="253"/>
      <c r="FPO122" s="254"/>
      <c r="FPR122" s="252"/>
      <c r="FPS122" s="252"/>
      <c r="FPT122" s="252"/>
      <c r="FPU122" s="252"/>
      <c r="FPV122" s="253"/>
      <c r="FPW122" s="253"/>
      <c r="FPX122" s="255"/>
      <c r="FPY122" s="255"/>
      <c r="FPZ122" s="256"/>
      <c r="FQC122" s="251"/>
      <c r="FQD122" s="251"/>
      <c r="FQE122" s="251"/>
      <c r="FQF122" s="251"/>
      <c r="FQG122" s="251"/>
      <c r="FQH122" s="251"/>
      <c r="FQI122" s="252"/>
      <c r="FQJ122" s="253"/>
      <c r="FQO122" s="254"/>
      <c r="FQR122" s="252"/>
      <c r="FQS122" s="252"/>
      <c r="FQT122" s="252"/>
      <c r="FQU122" s="252"/>
      <c r="FQV122" s="253"/>
      <c r="FQW122" s="253"/>
      <c r="FQX122" s="255"/>
      <c r="FQY122" s="255"/>
      <c r="FQZ122" s="256"/>
      <c r="FRC122" s="251"/>
      <c r="FRD122" s="251"/>
      <c r="FRE122" s="251"/>
      <c r="FRF122" s="251"/>
      <c r="FRG122" s="251"/>
      <c r="FRH122" s="251"/>
      <c r="FRI122" s="252"/>
      <c r="FRJ122" s="253"/>
      <c r="FRO122" s="254"/>
      <c r="FRR122" s="252"/>
      <c r="FRS122" s="252"/>
      <c r="FRT122" s="252"/>
      <c r="FRU122" s="252"/>
      <c r="FRV122" s="253"/>
      <c r="FRW122" s="253"/>
      <c r="FRX122" s="255"/>
      <c r="FRY122" s="255"/>
      <c r="FRZ122" s="256"/>
      <c r="FSC122" s="251"/>
      <c r="FSD122" s="251"/>
      <c r="FSE122" s="251"/>
      <c r="FSF122" s="251"/>
      <c r="FSG122" s="251"/>
      <c r="FSH122" s="251"/>
      <c r="FSI122" s="252"/>
      <c r="FSJ122" s="253"/>
      <c r="FSO122" s="254"/>
      <c r="FSR122" s="252"/>
      <c r="FSS122" s="252"/>
      <c r="FST122" s="252"/>
      <c r="FSU122" s="252"/>
      <c r="FSV122" s="253"/>
      <c r="FSW122" s="253"/>
      <c r="FSX122" s="255"/>
      <c r="FSY122" s="255"/>
      <c r="FSZ122" s="256"/>
      <c r="FTC122" s="251"/>
      <c r="FTD122" s="251"/>
      <c r="FTE122" s="251"/>
      <c r="FTF122" s="251"/>
      <c r="FTG122" s="251"/>
      <c r="FTH122" s="251"/>
      <c r="FTI122" s="252"/>
      <c r="FTJ122" s="253"/>
      <c r="FTO122" s="254"/>
      <c r="FTR122" s="252"/>
      <c r="FTS122" s="252"/>
      <c r="FTT122" s="252"/>
      <c r="FTU122" s="252"/>
      <c r="FTV122" s="253"/>
      <c r="FTW122" s="253"/>
      <c r="FTX122" s="255"/>
      <c r="FTY122" s="255"/>
      <c r="FTZ122" s="256"/>
      <c r="FUC122" s="251"/>
      <c r="FUD122" s="251"/>
      <c r="FUE122" s="251"/>
      <c r="FUF122" s="251"/>
      <c r="FUG122" s="251"/>
      <c r="FUH122" s="251"/>
      <c r="FUI122" s="252"/>
      <c r="FUJ122" s="253"/>
      <c r="FUO122" s="254"/>
      <c r="FUR122" s="252"/>
      <c r="FUS122" s="252"/>
      <c r="FUT122" s="252"/>
      <c r="FUU122" s="252"/>
      <c r="FUV122" s="253"/>
      <c r="FUW122" s="253"/>
      <c r="FUX122" s="255"/>
      <c r="FUY122" s="255"/>
      <c r="FUZ122" s="256"/>
      <c r="FVC122" s="251"/>
      <c r="FVD122" s="251"/>
      <c r="FVE122" s="251"/>
      <c r="FVF122" s="251"/>
      <c r="FVG122" s="251"/>
      <c r="FVH122" s="251"/>
      <c r="FVI122" s="252"/>
      <c r="FVJ122" s="253"/>
      <c r="FVO122" s="254"/>
      <c r="FVR122" s="252"/>
      <c r="FVS122" s="252"/>
      <c r="FVT122" s="252"/>
      <c r="FVU122" s="252"/>
      <c r="FVV122" s="253"/>
      <c r="FVW122" s="253"/>
      <c r="FVX122" s="255"/>
      <c r="FVY122" s="255"/>
      <c r="FVZ122" s="256"/>
      <c r="FWC122" s="251"/>
      <c r="FWD122" s="251"/>
      <c r="FWE122" s="251"/>
      <c r="FWF122" s="251"/>
      <c r="FWG122" s="251"/>
      <c r="FWH122" s="251"/>
      <c r="FWI122" s="252"/>
      <c r="FWJ122" s="253"/>
      <c r="FWO122" s="254"/>
      <c r="FWR122" s="252"/>
      <c r="FWS122" s="252"/>
      <c r="FWT122" s="252"/>
      <c r="FWU122" s="252"/>
      <c r="FWV122" s="253"/>
      <c r="FWW122" s="253"/>
      <c r="FWX122" s="255"/>
      <c r="FWY122" s="255"/>
      <c r="FWZ122" s="256"/>
      <c r="FXC122" s="251"/>
      <c r="FXD122" s="251"/>
      <c r="FXE122" s="251"/>
      <c r="FXF122" s="251"/>
      <c r="FXG122" s="251"/>
      <c r="FXH122" s="251"/>
      <c r="FXI122" s="252"/>
      <c r="FXJ122" s="253"/>
      <c r="FXO122" s="254"/>
      <c r="FXR122" s="252"/>
      <c r="FXS122" s="252"/>
      <c r="FXT122" s="252"/>
      <c r="FXU122" s="252"/>
      <c r="FXV122" s="253"/>
      <c r="FXW122" s="253"/>
      <c r="FXX122" s="255"/>
      <c r="FXY122" s="255"/>
      <c r="FXZ122" s="256"/>
      <c r="FYC122" s="251"/>
      <c r="FYD122" s="251"/>
      <c r="FYE122" s="251"/>
      <c r="FYF122" s="251"/>
      <c r="FYG122" s="251"/>
      <c r="FYH122" s="251"/>
      <c r="FYI122" s="252"/>
      <c r="FYJ122" s="253"/>
      <c r="FYO122" s="254"/>
      <c r="FYR122" s="252"/>
      <c r="FYS122" s="252"/>
      <c r="FYT122" s="252"/>
      <c r="FYU122" s="252"/>
      <c r="FYV122" s="253"/>
      <c r="FYW122" s="253"/>
      <c r="FYX122" s="255"/>
      <c r="FYY122" s="255"/>
      <c r="FYZ122" s="256"/>
      <c r="FZC122" s="251"/>
      <c r="FZD122" s="251"/>
      <c r="FZE122" s="251"/>
      <c r="FZF122" s="251"/>
      <c r="FZG122" s="251"/>
      <c r="FZH122" s="251"/>
      <c r="FZI122" s="252"/>
      <c r="FZJ122" s="253"/>
      <c r="FZO122" s="254"/>
      <c r="FZR122" s="252"/>
      <c r="FZS122" s="252"/>
      <c r="FZT122" s="252"/>
      <c r="FZU122" s="252"/>
      <c r="FZV122" s="253"/>
      <c r="FZW122" s="253"/>
      <c r="FZX122" s="255"/>
      <c r="FZY122" s="255"/>
      <c r="FZZ122" s="256"/>
      <c r="GAC122" s="251"/>
      <c r="GAD122" s="251"/>
      <c r="GAE122" s="251"/>
      <c r="GAF122" s="251"/>
      <c r="GAG122" s="251"/>
      <c r="GAH122" s="251"/>
      <c r="GAI122" s="252"/>
      <c r="GAJ122" s="253"/>
      <c r="GAO122" s="254"/>
      <c r="GAR122" s="252"/>
      <c r="GAS122" s="252"/>
      <c r="GAT122" s="252"/>
      <c r="GAU122" s="252"/>
      <c r="GAV122" s="253"/>
      <c r="GAW122" s="253"/>
      <c r="GAX122" s="255"/>
      <c r="GAY122" s="255"/>
      <c r="GAZ122" s="256"/>
      <c r="GBC122" s="251"/>
      <c r="GBD122" s="251"/>
      <c r="GBE122" s="251"/>
      <c r="GBF122" s="251"/>
      <c r="GBG122" s="251"/>
      <c r="GBH122" s="251"/>
      <c r="GBI122" s="252"/>
      <c r="GBJ122" s="253"/>
      <c r="GBO122" s="254"/>
      <c r="GBR122" s="252"/>
      <c r="GBS122" s="252"/>
      <c r="GBT122" s="252"/>
      <c r="GBU122" s="252"/>
      <c r="GBV122" s="253"/>
      <c r="GBW122" s="253"/>
      <c r="GBX122" s="255"/>
      <c r="GBY122" s="255"/>
      <c r="GBZ122" s="256"/>
      <c r="GCC122" s="251"/>
      <c r="GCD122" s="251"/>
      <c r="GCE122" s="251"/>
      <c r="GCF122" s="251"/>
      <c r="GCG122" s="251"/>
      <c r="GCH122" s="251"/>
      <c r="GCI122" s="252"/>
      <c r="GCJ122" s="253"/>
      <c r="GCO122" s="254"/>
      <c r="GCR122" s="252"/>
      <c r="GCS122" s="252"/>
      <c r="GCT122" s="252"/>
      <c r="GCU122" s="252"/>
      <c r="GCV122" s="253"/>
      <c r="GCW122" s="253"/>
      <c r="GCX122" s="255"/>
      <c r="GCY122" s="255"/>
      <c r="GCZ122" s="256"/>
      <c r="GDC122" s="251"/>
      <c r="GDD122" s="251"/>
      <c r="GDE122" s="251"/>
      <c r="GDF122" s="251"/>
      <c r="GDG122" s="251"/>
      <c r="GDH122" s="251"/>
      <c r="GDI122" s="252"/>
      <c r="GDJ122" s="253"/>
      <c r="GDO122" s="254"/>
      <c r="GDR122" s="252"/>
      <c r="GDS122" s="252"/>
      <c r="GDT122" s="252"/>
      <c r="GDU122" s="252"/>
      <c r="GDV122" s="253"/>
      <c r="GDW122" s="253"/>
      <c r="GDX122" s="255"/>
      <c r="GDY122" s="255"/>
      <c r="GDZ122" s="256"/>
      <c r="GEC122" s="251"/>
      <c r="GED122" s="251"/>
      <c r="GEE122" s="251"/>
      <c r="GEF122" s="251"/>
      <c r="GEG122" s="251"/>
      <c r="GEH122" s="251"/>
      <c r="GEI122" s="252"/>
      <c r="GEJ122" s="253"/>
      <c r="GEO122" s="254"/>
      <c r="GER122" s="252"/>
      <c r="GES122" s="252"/>
      <c r="GET122" s="252"/>
      <c r="GEU122" s="252"/>
      <c r="GEV122" s="253"/>
      <c r="GEW122" s="253"/>
      <c r="GEX122" s="255"/>
      <c r="GEY122" s="255"/>
      <c r="GEZ122" s="256"/>
      <c r="GFC122" s="251"/>
      <c r="GFD122" s="251"/>
      <c r="GFE122" s="251"/>
      <c r="GFF122" s="251"/>
      <c r="GFG122" s="251"/>
      <c r="GFH122" s="251"/>
      <c r="GFI122" s="252"/>
      <c r="GFJ122" s="253"/>
      <c r="GFO122" s="254"/>
      <c r="GFR122" s="252"/>
      <c r="GFS122" s="252"/>
      <c r="GFT122" s="252"/>
      <c r="GFU122" s="252"/>
      <c r="GFV122" s="253"/>
      <c r="GFW122" s="253"/>
      <c r="GFX122" s="255"/>
      <c r="GFY122" s="255"/>
      <c r="GFZ122" s="256"/>
      <c r="GGC122" s="251"/>
      <c r="GGD122" s="251"/>
      <c r="GGE122" s="251"/>
      <c r="GGF122" s="251"/>
      <c r="GGG122" s="251"/>
      <c r="GGH122" s="251"/>
      <c r="GGI122" s="252"/>
      <c r="GGJ122" s="253"/>
      <c r="GGO122" s="254"/>
      <c r="GGR122" s="252"/>
      <c r="GGS122" s="252"/>
      <c r="GGT122" s="252"/>
      <c r="GGU122" s="252"/>
      <c r="GGV122" s="253"/>
      <c r="GGW122" s="253"/>
      <c r="GGX122" s="255"/>
      <c r="GGY122" s="255"/>
      <c r="GGZ122" s="256"/>
      <c r="GHC122" s="251"/>
      <c r="GHD122" s="251"/>
      <c r="GHE122" s="251"/>
      <c r="GHF122" s="251"/>
      <c r="GHG122" s="251"/>
      <c r="GHH122" s="251"/>
      <c r="GHI122" s="252"/>
      <c r="GHJ122" s="253"/>
      <c r="GHO122" s="254"/>
      <c r="GHR122" s="252"/>
      <c r="GHS122" s="252"/>
      <c r="GHT122" s="252"/>
      <c r="GHU122" s="252"/>
      <c r="GHV122" s="253"/>
      <c r="GHW122" s="253"/>
      <c r="GHX122" s="255"/>
      <c r="GHY122" s="255"/>
      <c r="GHZ122" s="256"/>
      <c r="GIC122" s="251"/>
      <c r="GID122" s="251"/>
      <c r="GIE122" s="251"/>
      <c r="GIF122" s="251"/>
      <c r="GIG122" s="251"/>
      <c r="GIH122" s="251"/>
      <c r="GII122" s="252"/>
      <c r="GIJ122" s="253"/>
      <c r="GIO122" s="254"/>
      <c r="GIR122" s="252"/>
      <c r="GIS122" s="252"/>
      <c r="GIT122" s="252"/>
      <c r="GIU122" s="252"/>
      <c r="GIV122" s="253"/>
      <c r="GIW122" s="253"/>
      <c r="GIX122" s="255"/>
      <c r="GIY122" s="255"/>
      <c r="GIZ122" s="256"/>
      <c r="GJC122" s="251"/>
      <c r="GJD122" s="251"/>
      <c r="GJE122" s="251"/>
      <c r="GJF122" s="251"/>
      <c r="GJG122" s="251"/>
      <c r="GJH122" s="251"/>
      <c r="GJI122" s="252"/>
      <c r="GJJ122" s="253"/>
      <c r="GJO122" s="254"/>
      <c r="GJR122" s="252"/>
      <c r="GJS122" s="252"/>
      <c r="GJT122" s="252"/>
      <c r="GJU122" s="252"/>
      <c r="GJV122" s="253"/>
      <c r="GJW122" s="253"/>
      <c r="GJX122" s="255"/>
      <c r="GJY122" s="255"/>
      <c r="GJZ122" s="256"/>
      <c r="GKC122" s="251"/>
      <c r="GKD122" s="251"/>
      <c r="GKE122" s="251"/>
      <c r="GKF122" s="251"/>
      <c r="GKG122" s="251"/>
      <c r="GKH122" s="251"/>
      <c r="GKI122" s="252"/>
      <c r="GKJ122" s="253"/>
      <c r="GKO122" s="254"/>
      <c r="GKR122" s="252"/>
      <c r="GKS122" s="252"/>
      <c r="GKT122" s="252"/>
      <c r="GKU122" s="252"/>
      <c r="GKV122" s="253"/>
      <c r="GKW122" s="253"/>
      <c r="GKX122" s="255"/>
      <c r="GKY122" s="255"/>
      <c r="GKZ122" s="256"/>
      <c r="GLC122" s="251"/>
      <c r="GLD122" s="251"/>
      <c r="GLE122" s="251"/>
      <c r="GLF122" s="251"/>
      <c r="GLG122" s="251"/>
      <c r="GLH122" s="251"/>
      <c r="GLI122" s="252"/>
      <c r="GLJ122" s="253"/>
      <c r="GLO122" s="254"/>
      <c r="GLR122" s="252"/>
      <c r="GLS122" s="252"/>
      <c r="GLT122" s="252"/>
      <c r="GLU122" s="252"/>
      <c r="GLV122" s="253"/>
      <c r="GLW122" s="253"/>
      <c r="GLX122" s="255"/>
      <c r="GLY122" s="255"/>
      <c r="GLZ122" s="256"/>
      <c r="GMC122" s="251"/>
      <c r="GMD122" s="251"/>
      <c r="GME122" s="251"/>
      <c r="GMF122" s="251"/>
      <c r="GMG122" s="251"/>
      <c r="GMH122" s="251"/>
      <c r="GMI122" s="252"/>
      <c r="GMJ122" s="253"/>
      <c r="GMO122" s="254"/>
      <c r="GMR122" s="252"/>
      <c r="GMS122" s="252"/>
      <c r="GMT122" s="252"/>
      <c r="GMU122" s="252"/>
      <c r="GMV122" s="253"/>
      <c r="GMW122" s="253"/>
      <c r="GMX122" s="255"/>
      <c r="GMY122" s="255"/>
      <c r="GMZ122" s="256"/>
      <c r="GNC122" s="251"/>
      <c r="GND122" s="251"/>
      <c r="GNE122" s="251"/>
      <c r="GNF122" s="251"/>
      <c r="GNG122" s="251"/>
      <c r="GNH122" s="251"/>
      <c r="GNI122" s="252"/>
      <c r="GNJ122" s="253"/>
      <c r="GNO122" s="254"/>
      <c r="GNR122" s="252"/>
      <c r="GNS122" s="252"/>
      <c r="GNT122" s="252"/>
      <c r="GNU122" s="252"/>
      <c r="GNV122" s="253"/>
      <c r="GNW122" s="253"/>
      <c r="GNX122" s="255"/>
      <c r="GNY122" s="255"/>
      <c r="GNZ122" s="256"/>
      <c r="GOC122" s="251"/>
      <c r="GOD122" s="251"/>
      <c r="GOE122" s="251"/>
      <c r="GOF122" s="251"/>
      <c r="GOG122" s="251"/>
      <c r="GOH122" s="251"/>
      <c r="GOI122" s="252"/>
      <c r="GOJ122" s="253"/>
      <c r="GOO122" s="254"/>
      <c r="GOR122" s="252"/>
      <c r="GOS122" s="252"/>
      <c r="GOT122" s="252"/>
      <c r="GOU122" s="252"/>
      <c r="GOV122" s="253"/>
      <c r="GOW122" s="253"/>
      <c r="GOX122" s="255"/>
      <c r="GOY122" s="255"/>
      <c r="GOZ122" s="256"/>
      <c r="GPC122" s="251"/>
      <c r="GPD122" s="251"/>
      <c r="GPE122" s="251"/>
      <c r="GPF122" s="251"/>
      <c r="GPG122" s="251"/>
      <c r="GPH122" s="251"/>
      <c r="GPI122" s="252"/>
      <c r="GPJ122" s="253"/>
      <c r="GPO122" s="254"/>
      <c r="GPR122" s="252"/>
      <c r="GPS122" s="252"/>
      <c r="GPT122" s="252"/>
      <c r="GPU122" s="252"/>
      <c r="GPV122" s="253"/>
      <c r="GPW122" s="253"/>
      <c r="GPX122" s="255"/>
      <c r="GPY122" s="255"/>
      <c r="GPZ122" s="256"/>
      <c r="GQC122" s="251"/>
      <c r="GQD122" s="251"/>
      <c r="GQE122" s="251"/>
      <c r="GQF122" s="251"/>
      <c r="GQG122" s="251"/>
      <c r="GQH122" s="251"/>
      <c r="GQI122" s="252"/>
      <c r="GQJ122" s="253"/>
      <c r="GQO122" s="254"/>
      <c r="GQR122" s="252"/>
      <c r="GQS122" s="252"/>
      <c r="GQT122" s="252"/>
      <c r="GQU122" s="252"/>
      <c r="GQV122" s="253"/>
      <c r="GQW122" s="253"/>
      <c r="GQX122" s="255"/>
      <c r="GQY122" s="255"/>
      <c r="GQZ122" s="256"/>
      <c r="GRC122" s="251"/>
      <c r="GRD122" s="251"/>
      <c r="GRE122" s="251"/>
      <c r="GRF122" s="251"/>
      <c r="GRG122" s="251"/>
      <c r="GRH122" s="251"/>
      <c r="GRI122" s="252"/>
      <c r="GRJ122" s="253"/>
      <c r="GRO122" s="254"/>
      <c r="GRR122" s="252"/>
      <c r="GRS122" s="252"/>
      <c r="GRT122" s="252"/>
      <c r="GRU122" s="252"/>
      <c r="GRV122" s="253"/>
      <c r="GRW122" s="253"/>
      <c r="GRX122" s="255"/>
      <c r="GRY122" s="255"/>
      <c r="GRZ122" s="256"/>
      <c r="GSC122" s="251"/>
      <c r="GSD122" s="251"/>
      <c r="GSE122" s="251"/>
      <c r="GSF122" s="251"/>
      <c r="GSG122" s="251"/>
      <c r="GSH122" s="251"/>
      <c r="GSI122" s="252"/>
      <c r="GSJ122" s="253"/>
      <c r="GSO122" s="254"/>
      <c r="GSR122" s="252"/>
      <c r="GSS122" s="252"/>
      <c r="GST122" s="252"/>
      <c r="GSU122" s="252"/>
      <c r="GSV122" s="253"/>
      <c r="GSW122" s="253"/>
      <c r="GSX122" s="255"/>
      <c r="GSY122" s="255"/>
      <c r="GSZ122" s="256"/>
      <c r="GTC122" s="251"/>
      <c r="GTD122" s="251"/>
      <c r="GTE122" s="251"/>
      <c r="GTF122" s="251"/>
      <c r="GTG122" s="251"/>
      <c r="GTH122" s="251"/>
      <c r="GTI122" s="252"/>
      <c r="GTJ122" s="253"/>
      <c r="GTO122" s="254"/>
      <c r="GTR122" s="252"/>
      <c r="GTS122" s="252"/>
      <c r="GTT122" s="252"/>
      <c r="GTU122" s="252"/>
      <c r="GTV122" s="253"/>
      <c r="GTW122" s="253"/>
      <c r="GTX122" s="255"/>
      <c r="GTY122" s="255"/>
      <c r="GTZ122" s="256"/>
      <c r="GUC122" s="251"/>
      <c r="GUD122" s="251"/>
      <c r="GUE122" s="251"/>
      <c r="GUF122" s="251"/>
      <c r="GUG122" s="251"/>
      <c r="GUH122" s="251"/>
      <c r="GUI122" s="252"/>
      <c r="GUJ122" s="253"/>
      <c r="GUO122" s="254"/>
      <c r="GUR122" s="252"/>
      <c r="GUS122" s="252"/>
      <c r="GUT122" s="252"/>
      <c r="GUU122" s="252"/>
      <c r="GUV122" s="253"/>
      <c r="GUW122" s="253"/>
      <c r="GUX122" s="255"/>
      <c r="GUY122" s="255"/>
      <c r="GUZ122" s="256"/>
      <c r="GVC122" s="251"/>
      <c r="GVD122" s="251"/>
      <c r="GVE122" s="251"/>
      <c r="GVF122" s="251"/>
      <c r="GVG122" s="251"/>
      <c r="GVH122" s="251"/>
      <c r="GVI122" s="252"/>
      <c r="GVJ122" s="253"/>
      <c r="GVO122" s="254"/>
      <c r="GVR122" s="252"/>
      <c r="GVS122" s="252"/>
      <c r="GVT122" s="252"/>
      <c r="GVU122" s="252"/>
      <c r="GVV122" s="253"/>
      <c r="GVW122" s="253"/>
      <c r="GVX122" s="255"/>
      <c r="GVY122" s="255"/>
      <c r="GVZ122" s="256"/>
      <c r="GWC122" s="251"/>
      <c r="GWD122" s="251"/>
      <c r="GWE122" s="251"/>
      <c r="GWF122" s="251"/>
      <c r="GWG122" s="251"/>
      <c r="GWH122" s="251"/>
      <c r="GWI122" s="252"/>
      <c r="GWJ122" s="253"/>
      <c r="GWO122" s="254"/>
      <c r="GWR122" s="252"/>
      <c r="GWS122" s="252"/>
      <c r="GWT122" s="252"/>
      <c r="GWU122" s="252"/>
      <c r="GWV122" s="253"/>
      <c r="GWW122" s="253"/>
      <c r="GWX122" s="255"/>
      <c r="GWY122" s="255"/>
      <c r="GWZ122" s="256"/>
      <c r="GXC122" s="251"/>
      <c r="GXD122" s="251"/>
      <c r="GXE122" s="251"/>
      <c r="GXF122" s="251"/>
      <c r="GXG122" s="251"/>
      <c r="GXH122" s="251"/>
      <c r="GXI122" s="252"/>
      <c r="GXJ122" s="253"/>
      <c r="GXO122" s="254"/>
      <c r="GXR122" s="252"/>
      <c r="GXS122" s="252"/>
      <c r="GXT122" s="252"/>
      <c r="GXU122" s="252"/>
      <c r="GXV122" s="253"/>
      <c r="GXW122" s="253"/>
      <c r="GXX122" s="255"/>
      <c r="GXY122" s="255"/>
      <c r="GXZ122" s="256"/>
      <c r="GYC122" s="251"/>
      <c r="GYD122" s="251"/>
      <c r="GYE122" s="251"/>
      <c r="GYF122" s="251"/>
      <c r="GYG122" s="251"/>
      <c r="GYH122" s="251"/>
      <c r="GYI122" s="252"/>
      <c r="GYJ122" s="253"/>
      <c r="GYO122" s="254"/>
      <c r="GYR122" s="252"/>
      <c r="GYS122" s="252"/>
      <c r="GYT122" s="252"/>
      <c r="GYU122" s="252"/>
      <c r="GYV122" s="253"/>
      <c r="GYW122" s="253"/>
      <c r="GYX122" s="255"/>
      <c r="GYY122" s="255"/>
      <c r="GYZ122" s="256"/>
      <c r="GZC122" s="251"/>
      <c r="GZD122" s="251"/>
      <c r="GZE122" s="251"/>
      <c r="GZF122" s="251"/>
      <c r="GZG122" s="251"/>
      <c r="GZH122" s="251"/>
      <c r="GZI122" s="252"/>
      <c r="GZJ122" s="253"/>
      <c r="GZO122" s="254"/>
      <c r="GZR122" s="252"/>
      <c r="GZS122" s="252"/>
      <c r="GZT122" s="252"/>
      <c r="GZU122" s="252"/>
      <c r="GZV122" s="253"/>
      <c r="GZW122" s="253"/>
      <c r="GZX122" s="255"/>
      <c r="GZY122" s="255"/>
      <c r="GZZ122" s="256"/>
      <c r="HAC122" s="251"/>
      <c r="HAD122" s="251"/>
      <c r="HAE122" s="251"/>
      <c r="HAF122" s="251"/>
      <c r="HAG122" s="251"/>
      <c r="HAH122" s="251"/>
      <c r="HAI122" s="252"/>
      <c r="HAJ122" s="253"/>
      <c r="HAO122" s="254"/>
      <c r="HAR122" s="252"/>
      <c r="HAS122" s="252"/>
      <c r="HAT122" s="252"/>
      <c r="HAU122" s="252"/>
      <c r="HAV122" s="253"/>
      <c r="HAW122" s="253"/>
      <c r="HAX122" s="255"/>
      <c r="HAY122" s="255"/>
      <c r="HAZ122" s="256"/>
      <c r="HBC122" s="251"/>
      <c r="HBD122" s="251"/>
      <c r="HBE122" s="251"/>
      <c r="HBF122" s="251"/>
      <c r="HBG122" s="251"/>
      <c r="HBH122" s="251"/>
      <c r="HBI122" s="252"/>
      <c r="HBJ122" s="253"/>
      <c r="HBO122" s="254"/>
      <c r="HBR122" s="252"/>
      <c r="HBS122" s="252"/>
      <c r="HBT122" s="252"/>
      <c r="HBU122" s="252"/>
      <c r="HBV122" s="253"/>
      <c r="HBW122" s="253"/>
      <c r="HBX122" s="255"/>
      <c r="HBY122" s="255"/>
      <c r="HBZ122" s="256"/>
      <c r="HCC122" s="251"/>
      <c r="HCD122" s="251"/>
      <c r="HCE122" s="251"/>
      <c r="HCF122" s="251"/>
      <c r="HCG122" s="251"/>
      <c r="HCH122" s="251"/>
      <c r="HCI122" s="252"/>
      <c r="HCJ122" s="253"/>
      <c r="HCO122" s="254"/>
      <c r="HCR122" s="252"/>
      <c r="HCS122" s="252"/>
      <c r="HCT122" s="252"/>
      <c r="HCU122" s="252"/>
      <c r="HCV122" s="253"/>
      <c r="HCW122" s="253"/>
      <c r="HCX122" s="255"/>
      <c r="HCY122" s="255"/>
      <c r="HCZ122" s="256"/>
      <c r="HDC122" s="251"/>
      <c r="HDD122" s="251"/>
      <c r="HDE122" s="251"/>
      <c r="HDF122" s="251"/>
      <c r="HDG122" s="251"/>
      <c r="HDH122" s="251"/>
      <c r="HDI122" s="252"/>
      <c r="HDJ122" s="253"/>
      <c r="HDO122" s="254"/>
      <c r="HDR122" s="252"/>
      <c r="HDS122" s="252"/>
      <c r="HDT122" s="252"/>
      <c r="HDU122" s="252"/>
      <c r="HDV122" s="253"/>
      <c r="HDW122" s="253"/>
      <c r="HDX122" s="255"/>
      <c r="HDY122" s="255"/>
      <c r="HDZ122" s="256"/>
      <c r="HEC122" s="251"/>
      <c r="HED122" s="251"/>
      <c r="HEE122" s="251"/>
      <c r="HEF122" s="251"/>
      <c r="HEG122" s="251"/>
      <c r="HEH122" s="251"/>
      <c r="HEI122" s="252"/>
      <c r="HEJ122" s="253"/>
      <c r="HEO122" s="254"/>
      <c r="HER122" s="252"/>
      <c r="HES122" s="252"/>
      <c r="HET122" s="252"/>
      <c r="HEU122" s="252"/>
      <c r="HEV122" s="253"/>
      <c r="HEW122" s="253"/>
      <c r="HEX122" s="255"/>
      <c r="HEY122" s="255"/>
      <c r="HEZ122" s="256"/>
      <c r="HFC122" s="251"/>
      <c r="HFD122" s="251"/>
      <c r="HFE122" s="251"/>
      <c r="HFF122" s="251"/>
      <c r="HFG122" s="251"/>
      <c r="HFH122" s="251"/>
      <c r="HFI122" s="252"/>
      <c r="HFJ122" s="253"/>
      <c r="HFO122" s="254"/>
      <c r="HFR122" s="252"/>
      <c r="HFS122" s="252"/>
      <c r="HFT122" s="252"/>
      <c r="HFU122" s="252"/>
      <c r="HFV122" s="253"/>
      <c r="HFW122" s="253"/>
      <c r="HFX122" s="255"/>
      <c r="HFY122" s="255"/>
      <c r="HFZ122" s="256"/>
      <c r="HGC122" s="251"/>
      <c r="HGD122" s="251"/>
      <c r="HGE122" s="251"/>
      <c r="HGF122" s="251"/>
      <c r="HGG122" s="251"/>
      <c r="HGH122" s="251"/>
      <c r="HGI122" s="252"/>
      <c r="HGJ122" s="253"/>
      <c r="HGO122" s="254"/>
      <c r="HGR122" s="252"/>
      <c r="HGS122" s="252"/>
      <c r="HGT122" s="252"/>
      <c r="HGU122" s="252"/>
      <c r="HGV122" s="253"/>
      <c r="HGW122" s="253"/>
      <c r="HGX122" s="255"/>
      <c r="HGY122" s="255"/>
      <c r="HGZ122" s="256"/>
      <c r="HHC122" s="251"/>
      <c r="HHD122" s="251"/>
      <c r="HHE122" s="251"/>
      <c r="HHF122" s="251"/>
      <c r="HHG122" s="251"/>
      <c r="HHH122" s="251"/>
      <c r="HHI122" s="252"/>
      <c r="HHJ122" s="253"/>
      <c r="HHO122" s="254"/>
      <c r="HHR122" s="252"/>
      <c r="HHS122" s="252"/>
      <c r="HHT122" s="252"/>
      <c r="HHU122" s="252"/>
      <c r="HHV122" s="253"/>
      <c r="HHW122" s="253"/>
      <c r="HHX122" s="255"/>
      <c r="HHY122" s="255"/>
      <c r="HHZ122" s="256"/>
      <c r="HIC122" s="251"/>
      <c r="HID122" s="251"/>
      <c r="HIE122" s="251"/>
      <c r="HIF122" s="251"/>
      <c r="HIG122" s="251"/>
      <c r="HIH122" s="251"/>
      <c r="HII122" s="252"/>
      <c r="HIJ122" s="253"/>
      <c r="HIO122" s="254"/>
      <c r="HIR122" s="252"/>
      <c r="HIS122" s="252"/>
      <c r="HIT122" s="252"/>
      <c r="HIU122" s="252"/>
      <c r="HIV122" s="253"/>
      <c r="HIW122" s="253"/>
      <c r="HIX122" s="255"/>
      <c r="HIY122" s="255"/>
      <c r="HIZ122" s="256"/>
      <c r="HJC122" s="251"/>
      <c r="HJD122" s="251"/>
      <c r="HJE122" s="251"/>
      <c r="HJF122" s="251"/>
      <c r="HJG122" s="251"/>
      <c r="HJH122" s="251"/>
      <c r="HJI122" s="252"/>
      <c r="HJJ122" s="253"/>
      <c r="HJO122" s="254"/>
      <c r="HJR122" s="252"/>
      <c r="HJS122" s="252"/>
      <c r="HJT122" s="252"/>
      <c r="HJU122" s="252"/>
      <c r="HJV122" s="253"/>
      <c r="HJW122" s="253"/>
      <c r="HJX122" s="255"/>
      <c r="HJY122" s="255"/>
      <c r="HJZ122" s="256"/>
      <c r="HKC122" s="251"/>
      <c r="HKD122" s="251"/>
      <c r="HKE122" s="251"/>
      <c r="HKF122" s="251"/>
      <c r="HKG122" s="251"/>
      <c r="HKH122" s="251"/>
      <c r="HKI122" s="252"/>
      <c r="HKJ122" s="253"/>
      <c r="HKO122" s="254"/>
      <c r="HKR122" s="252"/>
      <c r="HKS122" s="252"/>
      <c r="HKT122" s="252"/>
      <c r="HKU122" s="252"/>
      <c r="HKV122" s="253"/>
      <c r="HKW122" s="253"/>
      <c r="HKX122" s="255"/>
      <c r="HKY122" s="255"/>
      <c r="HKZ122" s="256"/>
      <c r="HLC122" s="251"/>
      <c r="HLD122" s="251"/>
      <c r="HLE122" s="251"/>
      <c r="HLF122" s="251"/>
      <c r="HLG122" s="251"/>
      <c r="HLH122" s="251"/>
      <c r="HLI122" s="252"/>
      <c r="HLJ122" s="253"/>
      <c r="HLO122" s="254"/>
      <c r="HLR122" s="252"/>
      <c r="HLS122" s="252"/>
      <c r="HLT122" s="252"/>
      <c r="HLU122" s="252"/>
      <c r="HLV122" s="253"/>
      <c r="HLW122" s="253"/>
      <c r="HLX122" s="255"/>
      <c r="HLY122" s="255"/>
      <c r="HLZ122" s="256"/>
      <c r="HMC122" s="251"/>
      <c r="HMD122" s="251"/>
      <c r="HME122" s="251"/>
      <c r="HMF122" s="251"/>
      <c r="HMG122" s="251"/>
      <c r="HMH122" s="251"/>
      <c r="HMI122" s="252"/>
      <c r="HMJ122" s="253"/>
      <c r="HMO122" s="254"/>
      <c r="HMR122" s="252"/>
      <c r="HMS122" s="252"/>
      <c r="HMT122" s="252"/>
      <c r="HMU122" s="252"/>
      <c r="HMV122" s="253"/>
      <c r="HMW122" s="253"/>
      <c r="HMX122" s="255"/>
      <c r="HMY122" s="255"/>
      <c r="HMZ122" s="256"/>
      <c r="HNC122" s="251"/>
      <c r="HND122" s="251"/>
      <c r="HNE122" s="251"/>
      <c r="HNF122" s="251"/>
      <c r="HNG122" s="251"/>
      <c r="HNH122" s="251"/>
      <c r="HNI122" s="252"/>
      <c r="HNJ122" s="253"/>
      <c r="HNO122" s="254"/>
      <c r="HNR122" s="252"/>
      <c r="HNS122" s="252"/>
      <c r="HNT122" s="252"/>
      <c r="HNU122" s="252"/>
      <c r="HNV122" s="253"/>
      <c r="HNW122" s="253"/>
      <c r="HNX122" s="255"/>
      <c r="HNY122" s="255"/>
      <c r="HNZ122" s="256"/>
      <c r="HOC122" s="251"/>
      <c r="HOD122" s="251"/>
      <c r="HOE122" s="251"/>
      <c r="HOF122" s="251"/>
      <c r="HOG122" s="251"/>
      <c r="HOH122" s="251"/>
      <c r="HOI122" s="252"/>
      <c r="HOJ122" s="253"/>
      <c r="HOO122" s="254"/>
      <c r="HOR122" s="252"/>
      <c r="HOS122" s="252"/>
      <c r="HOT122" s="252"/>
      <c r="HOU122" s="252"/>
      <c r="HOV122" s="253"/>
      <c r="HOW122" s="253"/>
      <c r="HOX122" s="255"/>
      <c r="HOY122" s="255"/>
      <c r="HOZ122" s="256"/>
      <c r="HPC122" s="251"/>
      <c r="HPD122" s="251"/>
      <c r="HPE122" s="251"/>
      <c r="HPF122" s="251"/>
      <c r="HPG122" s="251"/>
      <c r="HPH122" s="251"/>
      <c r="HPI122" s="252"/>
      <c r="HPJ122" s="253"/>
      <c r="HPO122" s="254"/>
      <c r="HPR122" s="252"/>
      <c r="HPS122" s="252"/>
      <c r="HPT122" s="252"/>
      <c r="HPU122" s="252"/>
      <c r="HPV122" s="253"/>
      <c r="HPW122" s="253"/>
      <c r="HPX122" s="255"/>
      <c r="HPY122" s="255"/>
      <c r="HPZ122" s="256"/>
      <c r="HQC122" s="251"/>
      <c r="HQD122" s="251"/>
      <c r="HQE122" s="251"/>
      <c r="HQF122" s="251"/>
      <c r="HQG122" s="251"/>
      <c r="HQH122" s="251"/>
      <c r="HQI122" s="252"/>
      <c r="HQJ122" s="253"/>
      <c r="HQO122" s="254"/>
      <c r="HQR122" s="252"/>
      <c r="HQS122" s="252"/>
      <c r="HQT122" s="252"/>
      <c r="HQU122" s="252"/>
      <c r="HQV122" s="253"/>
      <c r="HQW122" s="253"/>
      <c r="HQX122" s="255"/>
      <c r="HQY122" s="255"/>
      <c r="HQZ122" s="256"/>
      <c r="HRC122" s="251"/>
      <c r="HRD122" s="251"/>
      <c r="HRE122" s="251"/>
      <c r="HRF122" s="251"/>
      <c r="HRG122" s="251"/>
      <c r="HRH122" s="251"/>
      <c r="HRI122" s="252"/>
      <c r="HRJ122" s="253"/>
      <c r="HRO122" s="254"/>
      <c r="HRR122" s="252"/>
      <c r="HRS122" s="252"/>
      <c r="HRT122" s="252"/>
      <c r="HRU122" s="252"/>
      <c r="HRV122" s="253"/>
      <c r="HRW122" s="253"/>
      <c r="HRX122" s="255"/>
      <c r="HRY122" s="255"/>
      <c r="HRZ122" s="256"/>
      <c r="HSC122" s="251"/>
      <c r="HSD122" s="251"/>
      <c r="HSE122" s="251"/>
      <c r="HSF122" s="251"/>
      <c r="HSG122" s="251"/>
      <c r="HSH122" s="251"/>
      <c r="HSI122" s="252"/>
      <c r="HSJ122" s="253"/>
      <c r="HSO122" s="254"/>
      <c r="HSR122" s="252"/>
      <c r="HSS122" s="252"/>
      <c r="HST122" s="252"/>
      <c r="HSU122" s="252"/>
      <c r="HSV122" s="253"/>
      <c r="HSW122" s="253"/>
      <c r="HSX122" s="255"/>
      <c r="HSY122" s="255"/>
      <c r="HSZ122" s="256"/>
      <c r="HTC122" s="251"/>
      <c r="HTD122" s="251"/>
      <c r="HTE122" s="251"/>
      <c r="HTF122" s="251"/>
      <c r="HTG122" s="251"/>
      <c r="HTH122" s="251"/>
      <c r="HTI122" s="252"/>
      <c r="HTJ122" s="253"/>
      <c r="HTO122" s="254"/>
      <c r="HTR122" s="252"/>
      <c r="HTS122" s="252"/>
      <c r="HTT122" s="252"/>
      <c r="HTU122" s="252"/>
      <c r="HTV122" s="253"/>
      <c r="HTW122" s="253"/>
      <c r="HTX122" s="255"/>
      <c r="HTY122" s="255"/>
      <c r="HTZ122" s="256"/>
      <c r="HUC122" s="251"/>
      <c r="HUD122" s="251"/>
      <c r="HUE122" s="251"/>
      <c r="HUF122" s="251"/>
      <c r="HUG122" s="251"/>
      <c r="HUH122" s="251"/>
      <c r="HUI122" s="252"/>
      <c r="HUJ122" s="253"/>
      <c r="HUO122" s="254"/>
      <c r="HUR122" s="252"/>
      <c r="HUS122" s="252"/>
      <c r="HUT122" s="252"/>
      <c r="HUU122" s="252"/>
      <c r="HUV122" s="253"/>
      <c r="HUW122" s="253"/>
      <c r="HUX122" s="255"/>
      <c r="HUY122" s="255"/>
      <c r="HUZ122" s="256"/>
      <c r="HVC122" s="251"/>
      <c r="HVD122" s="251"/>
      <c r="HVE122" s="251"/>
      <c r="HVF122" s="251"/>
      <c r="HVG122" s="251"/>
      <c r="HVH122" s="251"/>
      <c r="HVI122" s="252"/>
      <c r="HVJ122" s="253"/>
      <c r="HVO122" s="254"/>
      <c r="HVR122" s="252"/>
      <c r="HVS122" s="252"/>
      <c r="HVT122" s="252"/>
      <c r="HVU122" s="252"/>
      <c r="HVV122" s="253"/>
      <c r="HVW122" s="253"/>
      <c r="HVX122" s="255"/>
      <c r="HVY122" s="255"/>
      <c r="HVZ122" s="256"/>
      <c r="HWC122" s="251"/>
      <c r="HWD122" s="251"/>
      <c r="HWE122" s="251"/>
      <c r="HWF122" s="251"/>
      <c r="HWG122" s="251"/>
      <c r="HWH122" s="251"/>
      <c r="HWI122" s="252"/>
      <c r="HWJ122" s="253"/>
      <c r="HWO122" s="254"/>
      <c r="HWR122" s="252"/>
      <c r="HWS122" s="252"/>
      <c r="HWT122" s="252"/>
      <c r="HWU122" s="252"/>
      <c r="HWV122" s="253"/>
      <c r="HWW122" s="253"/>
      <c r="HWX122" s="255"/>
      <c r="HWY122" s="255"/>
      <c r="HWZ122" s="256"/>
      <c r="HXC122" s="251"/>
      <c r="HXD122" s="251"/>
      <c r="HXE122" s="251"/>
      <c r="HXF122" s="251"/>
      <c r="HXG122" s="251"/>
      <c r="HXH122" s="251"/>
      <c r="HXI122" s="252"/>
      <c r="HXJ122" s="253"/>
      <c r="HXO122" s="254"/>
      <c r="HXR122" s="252"/>
      <c r="HXS122" s="252"/>
      <c r="HXT122" s="252"/>
      <c r="HXU122" s="252"/>
      <c r="HXV122" s="253"/>
      <c r="HXW122" s="253"/>
      <c r="HXX122" s="255"/>
      <c r="HXY122" s="255"/>
      <c r="HXZ122" s="256"/>
      <c r="HYC122" s="251"/>
      <c r="HYD122" s="251"/>
      <c r="HYE122" s="251"/>
      <c r="HYF122" s="251"/>
      <c r="HYG122" s="251"/>
      <c r="HYH122" s="251"/>
      <c r="HYI122" s="252"/>
      <c r="HYJ122" s="253"/>
      <c r="HYO122" s="254"/>
      <c r="HYR122" s="252"/>
      <c r="HYS122" s="252"/>
      <c r="HYT122" s="252"/>
      <c r="HYU122" s="252"/>
      <c r="HYV122" s="253"/>
      <c r="HYW122" s="253"/>
      <c r="HYX122" s="255"/>
      <c r="HYY122" s="255"/>
      <c r="HYZ122" s="256"/>
      <c r="HZC122" s="251"/>
      <c r="HZD122" s="251"/>
      <c r="HZE122" s="251"/>
      <c r="HZF122" s="251"/>
      <c r="HZG122" s="251"/>
      <c r="HZH122" s="251"/>
      <c r="HZI122" s="252"/>
      <c r="HZJ122" s="253"/>
      <c r="HZO122" s="254"/>
      <c r="HZR122" s="252"/>
      <c r="HZS122" s="252"/>
      <c r="HZT122" s="252"/>
      <c r="HZU122" s="252"/>
      <c r="HZV122" s="253"/>
      <c r="HZW122" s="253"/>
      <c r="HZX122" s="255"/>
      <c r="HZY122" s="255"/>
      <c r="HZZ122" s="256"/>
      <c r="IAC122" s="251"/>
      <c r="IAD122" s="251"/>
      <c r="IAE122" s="251"/>
      <c r="IAF122" s="251"/>
      <c r="IAG122" s="251"/>
      <c r="IAH122" s="251"/>
      <c r="IAI122" s="252"/>
      <c r="IAJ122" s="253"/>
      <c r="IAO122" s="254"/>
      <c r="IAR122" s="252"/>
      <c r="IAS122" s="252"/>
      <c r="IAT122" s="252"/>
      <c r="IAU122" s="252"/>
      <c r="IAV122" s="253"/>
      <c r="IAW122" s="253"/>
      <c r="IAX122" s="255"/>
      <c r="IAY122" s="255"/>
      <c r="IAZ122" s="256"/>
      <c r="IBC122" s="251"/>
      <c r="IBD122" s="251"/>
      <c r="IBE122" s="251"/>
      <c r="IBF122" s="251"/>
      <c r="IBG122" s="251"/>
      <c r="IBH122" s="251"/>
      <c r="IBI122" s="252"/>
      <c r="IBJ122" s="253"/>
      <c r="IBO122" s="254"/>
      <c r="IBR122" s="252"/>
      <c r="IBS122" s="252"/>
      <c r="IBT122" s="252"/>
      <c r="IBU122" s="252"/>
      <c r="IBV122" s="253"/>
      <c r="IBW122" s="253"/>
      <c r="IBX122" s="255"/>
      <c r="IBY122" s="255"/>
      <c r="IBZ122" s="256"/>
      <c r="ICC122" s="251"/>
      <c r="ICD122" s="251"/>
      <c r="ICE122" s="251"/>
      <c r="ICF122" s="251"/>
      <c r="ICG122" s="251"/>
      <c r="ICH122" s="251"/>
      <c r="ICI122" s="252"/>
      <c r="ICJ122" s="253"/>
      <c r="ICO122" s="254"/>
      <c r="ICR122" s="252"/>
      <c r="ICS122" s="252"/>
      <c r="ICT122" s="252"/>
      <c r="ICU122" s="252"/>
      <c r="ICV122" s="253"/>
      <c r="ICW122" s="253"/>
      <c r="ICX122" s="255"/>
      <c r="ICY122" s="255"/>
      <c r="ICZ122" s="256"/>
      <c r="IDC122" s="251"/>
      <c r="IDD122" s="251"/>
      <c r="IDE122" s="251"/>
      <c r="IDF122" s="251"/>
      <c r="IDG122" s="251"/>
      <c r="IDH122" s="251"/>
      <c r="IDI122" s="252"/>
      <c r="IDJ122" s="253"/>
      <c r="IDO122" s="254"/>
      <c r="IDR122" s="252"/>
      <c r="IDS122" s="252"/>
      <c r="IDT122" s="252"/>
      <c r="IDU122" s="252"/>
      <c r="IDV122" s="253"/>
      <c r="IDW122" s="253"/>
      <c r="IDX122" s="255"/>
      <c r="IDY122" s="255"/>
      <c r="IDZ122" s="256"/>
      <c r="IEC122" s="251"/>
      <c r="IED122" s="251"/>
      <c r="IEE122" s="251"/>
      <c r="IEF122" s="251"/>
      <c r="IEG122" s="251"/>
      <c r="IEH122" s="251"/>
      <c r="IEI122" s="252"/>
      <c r="IEJ122" s="253"/>
      <c r="IEO122" s="254"/>
      <c r="IER122" s="252"/>
      <c r="IES122" s="252"/>
      <c r="IET122" s="252"/>
      <c r="IEU122" s="252"/>
      <c r="IEV122" s="253"/>
      <c r="IEW122" s="253"/>
      <c r="IEX122" s="255"/>
      <c r="IEY122" s="255"/>
      <c r="IEZ122" s="256"/>
      <c r="IFC122" s="251"/>
      <c r="IFD122" s="251"/>
      <c r="IFE122" s="251"/>
      <c r="IFF122" s="251"/>
      <c r="IFG122" s="251"/>
      <c r="IFH122" s="251"/>
      <c r="IFI122" s="252"/>
      <c r="IFJ122" s="253"/>
      <c r="IFO122" s="254"/>
      <c r="IFR122" s="252"/>
      <c r="IFS122" s="252"/>
      <c r="IFT122" s="252"/>
      <c r="IFU122" s="252"/>
      <c r="IFV122" s="253"/>
      <c r="IFW122" s="253"/>
      <c r="IFX122" s="255"/>
      <c r="IFY122" s="255"/>
      <c r="IFZ122" s="256"/>
      <c r="IGC122" s="251"/>
      <c r="IGD122" s="251"/>
      <c r="IGE122" s="251"/>
      <c r="IGF122" s="251"/>
      <c r="IGG122" s="251"/>
      <c r="IGH122" s="251"/>
      <c r="IGI122" s="252"/>
      <c r="IGJ122" s="253"/>
      <c r="IGO122" s="254"/>
      <c r="IGR122" s="252"/>
      <c r="IGS122" s="252"/>
      <c r="IGT122" s="252"/>
      <c r="IGU122" s="252"/>
      <c r="IGV122" s="253"/>
      <c r="IGW122" s="253"/>
      <c r="IGX122" s="255"/>
      <c r="IGY122" s="255"/>
      <c r="IGZ122" s="256"/>
      <c r="IHC122" s="251"/>
      <c r="IHD122" s="251"/>
      <c r="IHE122" s="251"/>
      <c r="IHF122" s="251"/>
      <c r="IHG122" s="251"/>
      <c r="IHH122" s="251"/>
      <c r="IHI122" s="252"/>
      <c r="IHJ122" s="253"/>
      <c r="IHO122" s="254"/>
      <c r="IHR122" s="252"/>
      <c r="IHS122" s="252"/>
      <c r="IHT122" s="252"/>
      <c r="IHU122" s="252"/>
      <c r="IHV122" s="253"/>
      <c r="IHW122" s="253"/>
      <c r="IHX122" s="255"/>
      <c r="IHY122" s="255"/>
      <c r="IHZ122" s="256"/>
      <c r="IIC122" s="251"/>
      <c r="IID122" s="251"/>
      <c r="IIE122" s="251"/>
      <c r="IIF122" s="251"/>
      <c r="IIG122" s="251"/>
      <c r="IIH122" s="251"/>
      <c r="III122" s="252"/>
      <c r="IIJ122" s="253"/>
      <c r="IIO122" s="254"/>
      <c r="IIR122" s="252"/>
      <c r="IIS122" s="252"/>
      <c r="IIT122" s="252"/>
      <c r="IIU122" s="252"/>
      <c r="IIV122" s="253"/>
      <c r="IIW122" s="253"/>
      <c r="IIX122" s="255"/>
      <c r="IIY122" s="255"/>
      <c r="IIZ122" s="256"/>
      <c r="IJC122" s="251"/>
      <c r="IJD122" s="251"/>
      <c r="IJE122" s="251"/>
      <c r="IJF122" s="251"/>
      <c r="IJG122" s="251"/>
      <c r="IJH122" s="251"/>
      <c r="IJI122" s="252"/>
      <c r="IJJ122" s="253"/>
      <c r="IJO122" s="254"/>
      <c r="IJR122" s="252"/>
      <c r="IJS122" s="252"/>
      <c r="IJT122" s="252"/>
      <c r="IJU122" s="252"/>
      <c r="IJV122" s="253"/>
      <c r="IJW122" s="253"/>
      <c r="IJX122" s="255"/>
      <c r="IJY122" s="255"/>
      <c r="IJZ122" s="256"/>
      <c r="IKC122" s="251"/>
      <c r="IKD122" s="251"/>
      <c r="IKE122" s="251"/>
      <c r="IKF122" s="251"/>
      <c r="IKG122" s="251"/>
      <c r="IKH122" s="251"/>
      <c r="IKI122" s="252"/>
      <c r="IKJ122" s="253"/>
      <c r="IKO122" s="254"/>
      <c r="IKR122" s="252"/>
      <c r="IKS122" s="252"/>
      <c r="IKT122" s="252"/>
      <c r="IKU122" s="252"/>
      <c r="IKV122" s="253"/>
      <c r="IKW122" s="253"/>
      <c r="IKX122" s="255"/>
      <c r="IKY122" s="255"/>
      <c r="IKZ122" s="256"/>
      <c r="ILC122" s="251"/>
      <c r="ILD122" s="251"/>
      <c r="ILE122" s="251"/>
      <c r="ILF122" s="251"/>
      <c r="ILG122" s="251"/>
      <c r="ILH122" s="251"/>
      <c r="ILI122" s="252"/>
      <c r="ILJ122" s="253"/>
      <c r="ILO122" s="254"/>
      <c r="ILR122" s="252"/>
      <c r="ILS122" s="252"/>
      <c r="ILT122" s="252"/>
      <c r="ILU122" s="252"/>
      <c r="ILV122" s="253"/>
      <c r="ILW122" s="253"/>
      <c r="ILX122" s="255"/>
      <c r="ILY122" s="255"/>
      <c r="ILZ122" s="256"/>
      <c r="IMC122" s="251"/>
      <c r="IMD122" s="251"/>
      <c r="IME122" s="251"/>
      <c r="IMF122" s="251"/>
      <c r="IMG122" s="251"/>
      <c r="IMH122" s="251"/>
      <c r="IMI122" s="252"/>
      <c r="IMJ122" s="253"/>
      <c r="IMO122" s="254"/>
      <c r="IMR122" s="252"/>
      <c r="IMS122" s="252"/>
      <c r="IMT122" s="252"/>
      <c r="IMU122" s="252"/>
      <c r="IMV122" s="253"/>
      <c r="IMW122" s="253"/>
      <c r="IMX122" s="255"/>
      <c r="IMY122" s="255"/>
      <c r="IMZ122" s="256"/>
      <c r="INC122" s="251"/>
      <c r="IND122" s="251"/>
      <c r="INE122" s="251"/>
      <c r="INF122" s="251"/>
      <c r="ING122" s="251"/>
      <c r="INH122" s="251"/>
      <c r="INI122" s="252"/>
      <c r="INJ122" s="253"/>
      <c r="INO122" s="254"/>
      <c r="INR122" s="252"/>
      <c r="INS122" s="252"/>
      <c r="INT122" s="252"/>
      <c r="INU122" s="252"/>
      <c r="INV122" s="253"/>
      <c r="INW122" s="253"/>
      <c r="INX122" s="255"/>
      <c r="INY122" s="255"/>
      <c r="INZ122" s="256"/>
      <c r="IOC122" s="251"/>
      <c r="IOD122" s="251"/>
      <c r="IOE122" s="251"/>
      <c r="IOF122" s="251"/>
      <c r="IOG122" s="251"/>
      <c r="IOH122" s="251"/>
      <c r="IOI122" s="252"/>
      <c r="IOJ122" s="253"/>
      <c r="IOO122" s="254"/>
      <c r="IOR122" s="252"/>
      <c r="IOS122" s="252"/>
      <c r="IOT122" s="252"/>
      <c r="IOU122" s="252"/>
      <c r="IOV122" s="253"/>
      <c r="IOW122" s="253"/>
      <c r="IOX122" s="255"/>
      <c r="IOY122" s="255"/>
      <c r="IOZ122" s="256"/>
      <c r="IPC122" s="251"/>
      <c r="IPD122" s="251"/>
      <c r="IPE122" s="251"/>
      <c r="IPF122" s="251"/>
      <c r="IPG122" s="251"/>
      <c r="IPH122" s="251"/>
      <c r="IPI122" s="252"/>
      <c r="IPJ122" s="253"/>
      <c r="IPO122" s="254"/>
      <c r="IPR122" s="252"/>
      <c r="IPS122" s="252"/>
      <c r="IPT122" s="252"/>
      <c r="IPU122" s="252"/>
      <c r="IPV122" s="253"/>
      <c r="IPW122" s="253"/>
      <c r="IPX122" s="255"/>
      <c r="IPY122" s="255"/>
      <c r="IPZ122" s="256"/>
      <c r="IQC122" s="251"/>
      <c r="IQD122" s="251"/>
      <c r="IQE122" s="251"/>
      <c r="IQF122" s="251"/>
      <c r="IQG122" s="251"/>
      <c r="IQH122" s="251"/>
      <c r="IQI122" s="252"/>
      <c r="IQJ122" s="253"/>
      <c r="IQO122" s="254"/>
      <c r="IQR122" s="252"/>
      <c r="IQS122" s="252"/>
      <c r="IQT122" s="252"/>
      <c r="IQU122" s="252"/>
      <c r="IQV122" s="253"/>
      <c r="IQW122" s="253"/>
      <c r="IQX122" s="255"/>
      <c r="IQY122" s="255"/>
      <c r="IQZ122" s="256"/>
      <c r="IRC122" s="251"/>
      <c r="IRD122" s="251"/>
      <c r="IRE122" s="251"/>
      <c r="IRF122" s="251"/>
      <c r="IRG122" s="251"/>
      <c r="IRH122" s="251"/>
      <c r="IRI122" s="252"/>
      <c r="IRJ122" s="253"/>
      <c r="IRO122" s="254"/>
      <c r="IRR122" s="252"/>
      <c r="IRS122" s="252"/>
      <c r="IRT122" s="252"/>
      <c r="IRU122" s="252"/>
      <c r="IRV122" s="253"/>
      <c r="IRW122" s="253"/>
      <c r="IRX122" s="255"/>
      <c r="IRY122" s="255"/>
      <c r="IRZ122" s="256"/>
      <c r="ISC122" s="251"/>
      <c r="ISD122" s="251"/>
      <c r="ISE122" s="251"/>
      <c r="ISF122" s="251"/>
      <c r="ISG122" s="251"/>
      <c r="ISH122" s="251"/>
      <c r="ISI122" s="252"/>
      <c r="ISJ122" s="253"/>
      <c r="ISO122" s="254"/>
      <c r="ISR122" s="252"/>
      <c r="ISS122" s="252"/>
      <c r="IST122" s="252"/>
      <c r="ISU122" s="252"/>
      <c r="ISV122" s="253"/>
      <c r="ISW122" s="253"/>
      <c r="ISX122" s="255"/>
      <c r="ISY122" s="255"/>
      <c r="ISZ122" s="256"/>
      <c r="ITC122" s="251"/>
      <c r="ITD122" s="251"/>
      <c r="ITE122" s="251"/>
      <c r="ITF122" s="251"/>
      <c r="ITG122" s="251"/>
      <c r="ITH122" s="251"/>
      <c r="ITI122" s="252"/>
      <c r="ITJ122" s="253"/>
      <c r="ITO122" s="254"/>
      <c r="ITR122" s="252"/>
      <c r="ITS122" s="252"/>
      <c r="ITT122" s="252"/>
      <c r="ITU122" s="252"/>
      <c r="ITV122" s="253"/>
      <c r="ITW122" s="253"/>
      <c r="ITX122" s="255"/>
      <c r="ITY122" s="255"/>
      <c r="ITZ122" s="256"/>
      <c r="IUC122" s="251"/>
      <c r="IUD122" s="251"/>
      <c r="IUE122" s="251"/>
      <c r="IUF122" s="251"/>
      <c r="IUG122" s="251"/>
      <c r="IUH122" s="251"/>
      <c r="IUI122" s="252"/>
      <c r="IUJ122" s="253"/>
      <c r="IUO122" s="254"/>
      <c r="IUR122" s="252"/>
      <c r="IUS122" s="252"/>
      <c r="IUT122" s="252"/>
      <c r="IUU122" s="252"/>
      <c r="IUV122" s="253"/>
      <c r="IUW122" s="253"/>
      <c r="IUX122" s="255"/>
      <c r="IUY122" s="255"/>
      <c r="IUZ122" s="256"/>
      <c r="IVC122" s="251"/>
      <c r="IVD122" s="251"/>
      <c r="IVE122" s="251"/>
      <c r="IVF122" s="251"/>
      <c r="IVG122" s="251"/>
      <c r="IVH122" s="251"/>
      <c r="IVI122" s="252"/>
      <c r="IVJ122" s="253"/>
      <c r="IVO122" s="254"/>
      <c r="IVR122" s="252"/>
      <c r="IVS122" s="252"/>
      <c r="IVT122" s="252"/>
      <c r="IVU122" s="252"/>
      <c r="IVV122" s="253"/>
      <c r="IVW122" s="253"/>
      <c r="IVX122" s="255"/>
      <c r="IVY122" s="255"/>
      <c r="IVZ122" s="256"/>
      <c r="IWC122" s="251"/>
      <c r="IWD122" s="251"/>
      <c r="IWE122" s="251"/>
      <c r="IWF122" s="251"/>
      <c r="IWG122" s="251"/>
      <c r="IWH122" s="251"/>
      <c r="IWI122" s="252"/>
      <c r="IWJ122" s="253"/>
      <c r="IWO122" s="254"/>
      <c r="IWR122" s="252"/>
      <c r="IWS122" s="252"/>
      <c r="IWT122" s="252"/>
      <c r="IWU122" s="252"/>
      <c r="IWV122" s="253"/>
      <c r="IWW122" s="253"/>
      <c r="IWX122" s="255"/>
      <c r="IWY122" s="255"/>
      <c r="IWZ122" s="256"/>
      <c r="IXC122" s="251"/>
      <c r="IXD122" s="251"/>
      <c r="IXE122" s="251"/>
      <c r="IXF122" s="251"/>
      <c r="IXG122" s="251"/>
      <c r="IXH122" s="251"/>
      <c r="IXI122" s="252"/>
      <c r="IXJ122" s="253"/>
      <c r="IXO122" s="254"/>
      <c r="IXR122" s="252"/>
      <c r="IXS122" s="252"/>
      <c r="IXT122" s="252"/>
      <c r="IXU122" s="252"/>
      <c r="IXV122" s="253"/>
      <c r="IXW122" s="253"/>
      <c r="IXX122" s="255"/>
      <c r="IXY122" s="255"/>
      <c r="IXZ122" s="256"/>
      <c r="IYC122" s="251"/>
      <c r="IYD122" s="251"/>
      <c r="IYE122" s="251"/>
      <c r="IYF122" s="251"/>
      <c r="IYG122" s="251"/>
      <c r="IYH122" s="251"/>
      <c r="IYI122" s="252"/>
      <c r="IYJ122" s="253"/>
      <c r="IYO122" s="254"/>
      <c r="IYR122" s="252"/>
      <c r="IYS122" s="252"/>
      <c r="IYT122" s="252"/>
      <c r="IYU122" s="252"/>
      <c r="IYV122" s="253"/>
      <c r="IYW122" s="253"/>
      <c r="IYX122" s="255"/>
      <c r="IYY122" s="255"/>
      <c r="IYZ122" s="256"/>
      <c r="IZC122" s="251"/>
      <c r="IZD122" s="251"/>
      <c r="IZE122" s="251"/>
      <c r="IZF122" s="251"/>
      <c r="IZG122" s="251"/>
      <c r="IZH122" s="251"/>
      <c r="IZI122" s="252"/>
      <c r="IZJ122" s="253"/>
      <c r="IZO122" s="254"/>
      <c r="IZR122" s="252"/>
      <c r="IZS122" s="252"/>
      <c r="IZT122" s="252"/>
      <c r="IZU122" s="252"/>
      <c r="IZV122" s="253"/>
      <c r="IZW122" s="253"/>
      <c r="IZX122" s="255"/>
      <c r="IZY122" s="255"/>
      <c r="IZZ122" s="256"/>
      <c r="JAC122" s="251"/>
      <c r="JAD122" s="251"/>
      <c r="JAE122" s="251"/>
      <c r="JAF122" s="251"/>
      <c r="JAG122" s="251"/>
      <c r="JAH122" s="251"/>
      <c r="JAI122" s="252"/>
      <c r="JAJ122" s="253"/>
      <c r="JAO122" s="254"/>
      <c r="JAR122" s="252"/>
      <c r="JAS122" s="252"/>
      <c r="JAT122" s="252"/>
      <c r="JAU122" s="252"/>
      <c r="JAV122" s="253"/>
      <c r="JAW122" s="253"/>
      <c r="JAX122" s="255"/>
      <c r="JAY122" s="255"/>
      <c r="JAZ122" s="256"/>
      <c r="JBC122" s="251"/>
      <c r="JBD122" s="251"/>
      <c r="JBE122" s="251"/>
      <c r="JBF122" s="251"/>
      <c r="JBG122" s="251"/>
      <c r="JBH122" s="251"/>
      <c r="JBI122" s="252"/>
      <c r="JBJ122" s="253"/>
      <c r="JBO122" s="254"/>
      <c r="JBR122" s="252"/>
      <c r="JBS122" s="252"/>
      <c r="JBT122" s="252"/>
      <c r="JBU122" s="252"/>
      <c r="JBV122" s="253"/>
      <c r="JBW122" s="253"/>
      <c r="JBX122" s="255"/>
      <c r="JBY122" s="255"/>
      <c r="JBZ122" s="256"/>
      <c r="JCC122" s="251"/>
      <c r="JCD122" s="251"/>
      <c r="JCE122" s="251"/>
      <c r="JCF122" s="251"/>
      <c r="JCG122" s="251"/>
      <c r="JCH122" s="251"/>
      <c r="JCI122" s="252"/>
      <c r="JCJ122" s="253"/>
      <c r="JCO122" s="254"/>
      <c r="JCR122" s="252"/>
      <c r="JCS122" s="252"/>
      <c r="JCT122" s="252"/>
      <c r="JCU122" s="252"/>
      <c r="JCV122" s="253"/>
      <c r="JCW122" s="253"/>
      <c r="JCX122" s="255"/>
      <c r="JCY122" s="255"/>
      <c r="JCZ122" s="256"/>
      <c r="JDC122" s="251"/>
      <c r="JDD122" s="251"/>
      <c r="JDE122" s="251"/>
      <c r="JDF122" s="251"/>
      <c r="JDG122" s="251"/>
      <c r="JDH122" s="251"/>
      <c r="JDI122" s="252"/>
      <c r="JDJ122" s="253"/>
      <c r="JDO122" s="254"/>
      <c r="JDR122" s="252"/>
      <c r="JDS122" s="252"/>
      <c r="JDT122" s="252"/>
      <c r="JDU122" s="252"/>
      <c r="JDV122" s="253"/>
      <c r="JDW122" s="253"/>
      <c r="JDX122" s="255"/>
      <c r="JDY122" s="255"/>
      <c r="JDZ122" s="256"/>
      <c r="JEC122" s="251"/>
      <c r="JED122" s="251"/>
      <c r="JEE122" s="251"/>
      <c r="JEF122" s="251"/>
      <c r="JEG122" s="251"/>
      <c r="JEH122" s="251"/>
      <c r="JEI122" s="252"/>
      <c r="JEJ122" s="253"/>
      <c r="JEO122" s="254"/>
      <c r="JER122" s="252"/>
      <c r="JES122" s="252"/>
      <c r="JET122" s="252"/>
      <c r="JEU122" s="252"/>
      <c r="JEV122" s="253"/>
      <c r="JEW122" s="253"/>
      <c r="JEX122" s="255"/>
      <c r="JEY122" s="255"/>
      <c r="JEZ122" s="256"/>
      <c r="JFC122" s="251"/>
      <c r="JFD122" s="251"/>
      <c r="JFE122" s="251"/>
      <c r="JFF122" s="251"/>
      <c r="JFG122" s="251"/>
      <c r="JFH122" s="251"/>
      <c r="JFI122" s="252"/>
      <c r="JFJ122" s="253"/>
      <c r="JFO122" s="254"/>
      <c r="JFR122" s="252"/>
      <c r="JFS122" s="252"/>
      <c r="JFT122" s="252"/>
      <c r="JFU122" s="252"/>
      <c r="JFV122" s="253"/>
      <c r="JFW122" s="253"/>
      <c r="JFX122" s="255"/>
      <c r="JFY122" s="255"/>
      <c r="JFZ122" s="256"/>
      <c r="JGC122" s="251"/>
      <c r="JGD122" s="251"/>
      <c r="JGE122" s="251"/>
      <c r="JGF122" s="251"/>
      <c r="JGG122" s="251"/>
      <c r="JGH122" s="251"/>
      <c r="JGI122" s="252"/>
      <c r="JGJ122" s="253"/>
      <c r="JGO122" s="254"/>
      <c r="JGR122" s="252"/>
      <c r="JGS122" s="252"/>
      <c r="JGT122" s="252"/>
      <c r="JGU122" s="252"/>
      <c r="JGV122" s="253"/>
      <c r="JGW122" s="253"/>
      <c r="JGX122" s="255"/>
      <c r="JGY122" s="255"/>
      <c r="JGZ122" s="256"/>
      <c r="JHC122" s="251"/>
      <c r="JHD122" s="251"/>
      <c r="JHE122" s="251"/>
      <c r="JHF122" s="251"/>
      <c r="JHG122" s="251"/>
      <c r="JHH122" s="251"/>
      <c r="JHI122" s="252"/>
      <c r="JHJ122" s="253"/>
      <c r="JHO122" s="254"/>
      <c r="JHR122" s="252"/>
      <c r="JHS122" s="252"/>
      <c r="JHT122" s="252"/>
      <c r="JHU122" s="252"/>
      <c r="JHV122" s="253"/>
      <c r="JHW122" s="253"/>
      <c r="JHX122" s="255"/>
      <c r="JHY122" s="255"/>
      <c r="JHZ122" s="256"/>
      <c r="JIC122" s="251"/>
      <c r="JID122" s="251"/>
      <c r="JIE122" s="251"/>
      <c r="JIF122" s="251"/>
      <c r="JIG122" s="251"/>
      <c r="JIH122" s="251"/>
      <c r="JII122" s="252"/>
      <c r="JIJ122" s="253"/>
      <c r="JIO122" s="254"/>
      <c r="JIR122" s="252"/>
      <c r="JIS122" s="252"/>
      <c r="JIT122" s="252"/>
      <c r="JIU122" s="252"/>
      <c r="JIV122" s="253"/>
      <c r="JIW122" s="253"/>
      <c r="JIX122" s="255"/>
      <c r="JIY122" s="255"/>
      <c r="JIZ122" s="256"/>
      <c r="JJC122" s="251"/>
      <c r="JJD122" s="251"/>
      <c r="JJE122" s="251"/>
      <c r="JJF122" s="251"/>
      <c r="JJG122" s="251"/>
      <c r="JJH122" s="251"/>
      <c r="JJI122" s="252"/>
      <c r="JJJ122" s="253"/>
      <c r="JJO122" s="254"/>
      <c r="JJR122" s="252"/>
      <c r="JJS122" s="252"/>
      <c r="JJT122" s="252"/>
      <c r="JJU122" s="252"/>
      <c r="JJV122" s="253"/>
      <c r="JJW122" s="253"/>
      <c r="JJX122" s="255"/>
      <c r="JJY122" s="255"/>
      <c r="JJZ122" s="256"/>
      <c r="JKC122" s="251"/>
      <c r="JKD122" s="251"/>
      <c r="JKE122" s="251"/>
      <c r="JKF122" s="251"/>
      <c r="JKG122" s="251"/>
      <c r="JKH122" s="251"/>
      <c r="JKI122" s="252"/>
      <c r="JKJ122" s="253"/>
      <c r="JKO122" s="254"/>
      <c r="JKR122" s="252"/>
      <c r="JKS122" s="252"/>
      <c r="JKT122" s="252"/>
      <c r="JKU122" s="252"/>
      <c r="JKV122" s="253"/>
      <c r="JKW122" s="253"/>
      <c r="JKX122" s="255"/>
      <c r="JKY122" s="255"/>
      <c r="JKZ122" s="256"/>
      <c r="JLC122" s="251"/>
      <c r="JLD122" s="251"/>
      <c r="JLE122" s="251"/>
      <c r="JLF122" s="251"/>
      <c r="JLG122" s="251"/>
      <c r="JLH122" s="251"/>
      <c r="JLI122" s="252"/>
      <c r="JLJ122" s="253"/>
      <c r="JLO122" s="254"/>
      <c r="JLR122" s="252"/>
      <c r="JLS122" s="252"/>
      <c r="JLT122" s="252"/>
      <c r="JLU122" s="252"/>
      <c r="JLV122" s="253"/>
      <c r="JLW122" s="253"/>
      <c r="JLX122" s="255"/>
      <c r="JLY122" s="255"/>
      <c r="JLZ122" s="256"/>
      <c r="JMC122" s="251"/>
      <c r="JMD122" s="251"/>
      <c r="JME122" s="251"/>
      <c r="JMF122" s="251"/>
      <c r="JMG122" s="251"/>
      <c r="JMH122" s="251"/>
      <c r="JMI122" s="252"/>
      <c r="JMJ122" s="253"/>
      <c r="JMO122" s="254"/>
      <c r="JMR122" s="252"/>
      <c r="JMS122" s="252"/>
      <c r="JMT122" s="252"/>
      <c r="JMU122" s="252"/>
      <c r="JMV122" s="253"/>
      <c r="JMW122" s="253"/>
      <c r="JMX122" s="255"/>
      <c r="JMY122" s="255"/>
      <c r="JMZ122" s="256"/>
      <c r="JNC122" s="251"/>
      <c r="JND122" s="251"/>
      <c r="JNE122" s="251"/>
      <c r="JNF122" s="251"/>
      <c r="JNG122" s="251"/>
      <c r="JNH122" s="251"/>
      <c r="JNI122" s="252"/>
      <c r="JNJ122" s="253"/>
      <c r="JNO122" s="254"/>
      <c r="JNR122" s="252"/>
      <c r="JNS122" s="252"/>
      <c r="JNT122" s="252"/>
      <c r="JNU122" s="252"/>
      <c r="JNV122" s="253"/>
      <c r="JNW122" s="253"/>
      <c r="JNX122" s="255"/>
      <c r="JNY122" s="255"/>
      <c r="JNZ122" s="256"/>
      <c r="JOC122" s="251"/>
      <c r="JOD122" s="251"/>
      <c r="JOE122" s="251"/>
      <c r="JOF122" s="251"/>
      <c r="JOG122" s="251"/>
      <c r="JOH122" s="251"/>
      <c r="JOI122" s="252"/>
      <c r="JOJ122" s="253"/>
      <c r="JOO122" s="254"/>
      <c r="JOR122" s="252"/>
      <c r="JOS122" s="252"/>
      <c r="JOT122" s="252"/>
      <c r="JOU122" s="252"/>
      <c r="JOV122" s="253"/>
      <c r="JOW122" s="253"/>
      <c r="JOX122" s="255"/>
      <c r="JOY122" s="255"/>
      <c r="JOZ122" s="256"/>
      <c r="JPC122" s="251"/>
      <c r="JPD122" s="251"/>
      <c r="JPE122" s="251"/>
      <c r="JPF122" s="251"/>
      <c r="JPG122" s="251"/>
      <c r="JPH122" s="251"/>
      <c r="JPI122" s="252"/>
      <c r="JPJ122" s="253"/>
      <c r="JPO122" s="254"/>
      <c r="JPR122" s="252"/>
      <c r="JPS122" s="252"/>
      <c r="JPT122" s="252"/>
      <c r="JPU122" s="252"/>
      <c r="JPV122" s="253"/>
      <c r="JPW122" s="253"/>
      <c r="JPX122" s="255"/>
      <c r="JPY122" s="255"/>
      <c r="JPZ122" s="256"/>
      <c r="JQC122" s="251"/>
      <c r="JQD122" s="251"/>
      <c r="JQE122" s="251"/>
      <c r="JQF122" s="251"/>
      <c r="JQG122" s="251"/>
      <c r="JQH122" s="251"/>
      <c r="JQI122" s="252"/>
      <c r="JQJ122" s="253"/>
      <c r="JQO122" s="254"/>
      <c r="JQR122" s="252"/>
      <c r="JQS122" s="252"/>
      <c r="JQT122" s="252"/>
      <c r="JQU122" s="252"/>
      <c r="JQV122" s="253"/>
      <c r="JQW122" s="253"/>
      <c r="JQX122" s="255"/>
      <c r="JQY122" s="255"/>
      <c r="JQZ122" s="256"/>
      <c r="JRC122" s="251"/>
      <c r="JRD122" s="251"/>
      <c r="JRE122" s="251"/>
      <c r="JRF122" s="251"/>
      <c r="JRG122" s="251"/>
      <c r="JRH122" s="251"/>
      <c r="JRI122" s="252"/>
      <c r="JRJ122" s="253"/>
      <c r="JRO122" s="254"/>
      <c r="JRR122" s="252"/>
      <c r="JRS122" s="252"/>
      <c r="JRT122" s="252"/>
      <c r="JRU122" s="252"/>
      <c r="JRV122" s="253"/>
      <c r="JRW122" s="253"/>
      <c r="JRX122" s="255"/>
      <c r="JRY122" s="255"/>
      <c r="JRZ122" s="256"/>
      <c r="JSC122" s="251"/>
      <c r="JSD122" s="251"/>
      <c r="JSE122" s="251"/>
      <c r="JSF122" s="251"/>
      <c r="JSG122" s="251"/>
      <c r="JSH122" s="251"/>
      <c r="JSI122" s="252"/>
      <c r="JSJ122" s="253"/>
      <c r="JSO122" s="254"/>
      <c r="JSR122" s="252"/>
      <c r="JSS122" s="252"/>
      <c r="JST122" s="252"/>
      <c r="JSU122" s="252"/>
      <c r="JSV122" s="253"/>
      <c r="JSW122" s="253"/>
      <c r="JSX122" s="255"/>
      <c r="JSY122" s="255"/>
      <c r="JSZ122" s="256"/>
      <c r="JTC122" s="251"/>
      <c r="JTD122" s="251"/>
      <c r="JTE122" s="251"/>
      <c r="JTF122" s="251"/>
      <c r="JTG122" s="251"/>
      <c r="JTH122" s="251"/>
      <c r="JTI122" s="252"/>
      <c r="JTJ122" s="253"/>
      <c r="JTO122" s="254"/>
      <c r="JTR122" s="252"/>
      <c r="JTS122" s="252"/>
      <c r="JTT122" s="252"/>
      <c r="JTU122" s="252"/>
      <c r="JTV122" s="253"/>
      <c r="JTW122" s="253"/>
      <c r="JTX122" s="255"/>
      <c r="JTY122" s="255"/>
      <c r="JTZ122" s="256"/>
      <c r="JUC122" s="251"/>
      <c r="JUD122" s="251"/>
      <c r="JUE122" s="251"/>
      <c r="JUF122" s="251"/>
      <c r="JUG122" s="251"/>
      <c r="JUH122" s="251"/>
      <c r="JUI122" s="252"/>
      <c r="JUJ122" s="253"/>
      <c r="JUO122" s="254"/>
      <c r="JUR122" s="252"/>
      <c r="JUS122" s="252"/>
      <c r="JUT122" s="252"/>
      <c r="JUU122" s="252"/>
      <c r="JUV122" s="253"/>
      <c r="JUW122" s="253"/>
      <c r="JUX122" s="255"/>
      <c r="JUY122" s="255"/>
      <c r="JUZ122" s="256"/>
      <c r="JVC122" s="251"/>
      <c r="JVD122" s="251"/>
      <c r="JVE122" s="251"/>
      <c r="JVF122" s="251"/>
      <c r="JVG122" s="251"/>
      <c r="JVH122" s="251"/>
      <c r="JVI122" s="252"/>
      <c r="JVJ122" s="253"/>
      <c r="JVO122" s="254"/>
      <c r="JVR122" s="252"/>
      <c r="JVS122" s="252"/>
      <c r="JVT122" s="252"/>
      <c r="JVU122" s="252"/>
      <c r="JVV122" s="253"/>
      <c r="JVW122" s="253"/>
      <c r="JVX122" s="255"/>
      <c r="JVY122" s="255"/>
      <c r="JVZ122" s="256"/>
      <c r="JWC122" s="251"/>
      <c r="JWD122" s="251"/>
      <c r="JWE122" s="251"/>
      <c r="JWF122" s="251"/>
      <c r="JWG122" s="251"/>
      <c r="JWH122" s="251"/>
      <c r="JWI122" s="252"/>
      <c r="JWJ122" s="253"/>
      <c r="JWO122" s="254"/>
      <c r="JWR122" s="252"/>
      <c r="JWS122" s="252"/>
      <c r="JWT122" s="252"/>
      <c r="JWU122" s="252"/>
      <c r="JWV122" s="253"/>
      <c r="JWW122" s="253"/>
      <c r="JWX122" s="255"/>
      <c r="JWY122" s="255"/>
      <c r="JWZ122" s="256"/>
      <c r="JXC122" s="251"/>
      <c r="JXD122" s="251"/>
      <c r="JXE122" s="251"/>
      <c r="JXF122" s="251"/>
      <c r="JXG122" s="251"/>
      <c r="JXH122" s="251"/>
      <c r="JXI122" s="252"/>
      <c r="JXJ122" s="253"/>
      <c r="JXO122" s="254"/>
      <c r="JXR122" s="252"/>
      <c r="JXS122" s="252"/>
      <c r="JXT122" s="252"/>
      <c r="JXU122" s="252"/>
      <c r="JXV122" s="253"/>
      <c r="JXW122" s="253"/>
      <c r="JXX122" s="255"/>
      <c r="JXY122" s="255"/>
      <c r="JXZ122" s="256"/>
      <c r="JYC122" s="251"/>
      <c r="JYD122" s="251"/>
      <c r="JYE122" s="251"/>
      <c r="JYF122" s="251"/>
      <c r="JYG122" s="251"/>
      <c r="JYH122" s="251"/>
      <c r="JYI122" s="252"/>
      <c r="JYJ122" s="253"/>
      <c r="JYO122" s="254"/>
      <c r="JYR122" s="252"/>
      <c r="JYS122" s="252"/>
      <c r="JYT122" s="252"/>
      <c r="JYU122" s="252"/>
      <c r="JYV122" s="253"/>
      <c r="JYW122" s="253"/>
      <c r="JYX122" s="255"/>
      <c r="JYY122" s="255"/>
      <c r="JYZ122" s="256"/>
      <c r="JZC122" s="251"/>
      <c r="JZD122" s="251"/>
      <c r="JZE122" s="251"/>
      <c r="JZF122" s="251"/>
      <c r="JZG122" s="251"/>
      <c r="JZH122" s="251"/>
      <c r="JZI122" s="252"/>
      <c r="JZJ122" s="253"/>
      <c r="JZO122" s="254"/>
      <c r="JZR122" s="252"/>
      <c r="JZS122" s="252"/>
      <c r="JZT122" s="252"/>
      <c r="JZU122" s="252"/>
      <c r="JZV122" s="253"/>
      <c r="JZW122" s="253"/>
      <c r="JZX122" s="255"/>
      <c r="JZY122" s="255"/>
      <c r="JZZ122" s="256"/>
      <c r="KAC122" s="251"/>
      <c r="KAD122" s="251"/>
      <c r="KAE122" s="251"/>
      <c r="KAF122" s="251"/>
      <c r="KAG122" s="251"/>
      <c r="KAH122" s="251"/>
      <c r="KAI122" s="252"/>
      <c r="KAJ122" s="253"/>
      <c r="KAO122" s="254"/>
      <c r="KAR122" s="252"/>
      <c r="KAS122" s="252"/>
      <c r="KAT122" s="252"/>
      <c r="KAU122" s="252"/>
      <c r="KAV122" s="253"/>
      <c r="KAW122" s="253"/>
      <c r="KAX122" s="255"/>
      <c r="KAY122" s="255"/>
      <c r="KAZ122" s="256"/>
      <c r="KBC122" s="251"/>
      <c r="KBD122" s="251"/>
      <c r="KBE122" s="251"/>
      <c r="KBF122" s="251"/>
      <c r="KBG122" s="251"/>
      <c r="KBH122" s="251"/>
      <c r="KBI122" s="252"/>
      <c r="KBJ122" s="253"/>
      <c r="KBO122" s="254"/>
      <c r="KBR122" s="252"/>
      <c r="KBS122" s="252"/>
      <c r="KBT122" s="252"/>
      <c r="KBU122" s="252"/>
      <c r="KBV122" s="253"/>
      <c r="KBW122" s="253"/>
      <c r="KBX122" s="255"/>
      <c r="KBY122" s="255"/>
      <c r="KBZ122" s="256"/>
      <c r="KCC122" s="251"/>
      <c r="KCD122" s="251"/>
      <c r="KCE122" s="251"/>
      <c r="KCF122" s="251"/>
      <c r="KCG122" s="251"/>
      <c r="KCH122" s="251"/>
      <c r="KCI122" s="252"/>
      <c r="KCJ122" s="253"/>
      <c r="KCO122" s="254"/>
      <c r="KCR122" s="252"/>
      <c r="KCS122" s="252"/>
      <c r="KCT122" s="252"/>
      <c r="KCU122" s="252"/>
      <c r="KCV122" s="253"/>
      <c r="KCW122" s="253"/>
      <c r="KCX122" s="255"/>
      <c r="KCY122" s="255"/>
      <c r="KCZ122" s="256"/>
      <c r="KDC122" s="251"/>
      <c r="KDD122" s="251"/>
      <c r="KDE122" s="251"/>
      <c r="KDF122" s="251"/>
      <c r="KDG122" s="251"/>
      <c r="KDH122" s="251"/>
      <c r="KDI122" s="252"/>
      <c r="KDJ122" s="253"/>
      <c r="KDO122" s="254"/>
      <c r="KDR122" s="252"/>
      <c r="KDS122" s="252"/>
      <c r="KDT122" s="252"/>
      <c r="KDU122" s="252"/>
      <c r="KDV122" s="253"/>
      <c r="KDW122" s="253"/>
      <c r="KDX122" s="255"/>
      <c r="KDY122" s="255"/>
      <c r="KDZ122" s="256"/>
      <c r="KEC122" s="251"/>
      <c r="KED122" s="251"/>
      <c r="KEE122" s="251"/>
      <c r="KEF122" s="251"/>
      <c r="KEG122" s="251"/>
      <c r="KEH122" s="251"/>
      <c r="KEI122" s="252"/>
      <c r="KEJ122" s="253"/>
      <c r="KEO122" s="254"/>
      <c r="KER122" s="252"/>
      <c r="KES122" s="252"/>
      <c r="KET122" s="252"/>
      <c r="KEU122" s="252"/>
      <c r="KEV122" s="253"/>
      <c r="KEW122" s="253"/>
      <c r="KEX122" s="255"/>
      <c r="KEY122" s="255"/>
      <c r="KEZ122" s="256"/>
      <c r="KFC122" s="251"/>
      <c r="KFD122" s="251"/>
      <c r="KFE122" s="251"/>
      <c r="KFF122" s="251"/>
      <c r="KFG122" s="251"/>
      <c r="KFH122" s="251"/>
      <c r="KFI122" s="252"/>
      <c r="KFJ122" s="253"/>
      <c r="KFO122" s="254"/>
      <c r="KFR122" s="252"/>
      <c r="KFS122" s="252"/>
      <c r="KFT122" s="252"/>
      <c r="KFU122" s="252"/>
      <c r="KFV122" s="253"/>
      <c r="KFW122" s="253"/>
      <c r="KFX122" s="255"/>
      <c r="KFY122" s="255"/>
      <c r="KFZ122" s="256"/>
      <c r="KGC122" s="251"/>
      <c r="KGD122" s="251"/>
      <c r="KGE122" s="251"/>
      <c r="KGF122" s="251"/>
      <c r="KGG122" s="251"/>
      <c r="KGH122" s="251"/>
      <c r="KGI122" s="252"/>
      <c r="KGJ122" s="253"/>
      <c r="KGO122" s="254"/>
      <c r="KGR122" s="252"/>
      <c r="KGS122" s="252"/>
      <c r="KGT122" s="252"/>
      <c r="KGU122" s="252"/>
      <c r="KGV122" s="253"/>
      <c r="KGW122" s="253"/>
      <c r="KGX122" s="255"/>
      <c r="KGY122" s="255"/>
      <c r="KGZ122" s="256"/>
      <c r="KHC122" s="251"/>
      <c r="KHD122" s="251"/>
      <c r="KHE122" s="251"/>
      <c r="KHF122" s="251"/>
      <c r="KHG122" s="251"/>
      <c r="KHH122" s="251"/>
      <c r="KHI122" s="252"/>
      <c r="KHJ122" s="253"/>
      <c r="KHO122" s="254"/>
      <c r="KHR122" s="252"/>
      <c r="KHS122" s="252"/>
      <c r="KHT122" s="252"/>
      <c r="KHU122" s="252"/>
      <c r="KHV122" s="253"/>
      <c r="KHW122" s="253"/>
      <c r="KHX122" s="255"/>
      <c r="KHY122" s="255"/>
      <c r="KHZ122" s="256"/>
      <c r="KIC122" s="251"/>
      <c r="KID122" s="251"/>
      <c r="KIE122" s="251"/>
      <c r="KIF122" s="251"/>
      <c r="KIG122" s="251"/>
      <c r="KIH122" s="251"/>
      <c r="KII122" s="252"/>
      <c r="KIJ122" s="253"/>
      <c r="KIO122" s="254"/>
      <c r="KIR122" s="252"/>
      <c r="KIS122" s="252"/>
      <c r="KIT122" s="252"/>
      <c r="KIU122" s="252"/>
      <c r="KIV122" s="253"/>
      <c r="KIW122" s="253"/>
      <c r="KIX122" s="255"/>
      <c r="KIY122" s="255"/>
      <c r="KIZ122" s="256"/>
      <c r="KJC122" s="251"/>
      <c r="KJD122" s="251"/>
      <c r="KJE122" s="251"/>
      <c r="KJF122" s="251"/>
      <c r="KJG122" s="251"/>
      <c r="KJH122" s="251"/>
      <c r="KJI122" s="252"/>
      <c r="KJJ122" s="253"/>
      <c r="KJO122" s="254"/>
      <c r="KJR122" s="252"/>
      <c r="KJS122" s="252"/>
      <c r="KJT122" s="252"/>
      <c r="KJU122" s="252"/>
      <c r="KJV122" s="253"/>
      <c r="KJW122" s="253"/>
      <c r="KJX122" s="255"/>
      <c r="KJY122" s="255"/>
      <c r="KJZ122" s="256"/>
      <c r="KKC122" s="251"/>
      <c r="KKD122" s="251"/>
      <c r="KKE122" s="251"/>
      <c r="KKF122" s="251"/>
      <c r="KKG122" s="251"/>
      <c r="KKH122" s="251"/>
      <c r="KKI122" s="252"/>
      <c r="KKJ122" s="253"/>
      <c r="KKO122" s="254"/>
      <c r="KKR122" s="252"/>
      <c r="KKS122" s="252"/>
      <c r="KKT122" s="252"/>
      <c r="KKU122" s="252"/>
      <c r="KKV122" s="253"/>
      <c r="KKW122" s="253"/>
      <c r="KKX122" s="255"/>
      <c r="KKY122" s="255"/>
      <c r="KKZ122" s="256"/>
      <c r="KLC122" s="251"/>
      <c r="KLD122" s="251"/>
      <c r="KLE122" s="251"/>
      <c r="KLF122" s="251"/>
      <c r="KLG122" s="251"/>
      <c r="KLH122" s="251"/>
      <c r="KLI122" s="252"/>
      <c r="KLJ122" s="253"/>
      <c r="KLO122" s="254"/>
      <c r="KLR122" s="252"/>
      <c r="KLS122" s="252"/>
      <c r="KLT122" s="252"/>
      <c r="KLU122" s="252"/>
      <c r="KLV122" s="253"/>
      <c r="KLW122" s="253"/>
      <c r="KLX122" s="255"/>
      <c r="KLY122" s="255"/>
      <c r="KLZ122" s="256"/>
      <c r="KMC122" s="251"/>
      <c r="KMD122" s="251"/>
      <c r="KME122" s="251"/>
      <c r="KMF122" s="251"/>
      <c r="KMG122" s="251"/>
      <c r="KMH122" s="251"/>
      <c r="KMI122" s="252"/>
      <c r="KMJ122" s="253"/>
      <c r="KMO122" s="254"/>
      <c r="KMR122" s="252"/>
      <c r="KMS122" s="252"/>
      <c r="KMT122" s="252"/>
      <c r="KMU122" s="252"/>
      <c r="KMV122" s="253"/>
      <c r="KMW122" s="253"/>
      <c r="KMX122" s="255"/>
      <c r="KMY122" s="255"/>
      <c r="KMZ122" s="256"/>
      <c r="KNC122" s="251"/>
      <c r="KND122" s="251"/>
      <c r="KNE122" s="251"/>
      <c r="KNF122" s="251"/>
      <c r="KNG122" s="251"/>
      <c r="KNH122" s="251"/>
      <c r="KNI122" s="252"/>
      <c r="KNJ122" s="253"/>
      <c r="KNO122" s="254"/>
      <c r="KNR122" s="252"/>
      <c r="KNS122" s="252"/>
      <c r="KNT122" s="252"/>
      <c r="KNU122" s="252"/>
      <c r="KNV122" s="253"/>
      <c r="KNW122" s="253"/>
      <c r="KNX122" s="255"/>
      <c r="KNY122" s="255"/>
      <c r="KNZ122" s="256"/>
      <c r="KOC122" s="251"/>
      <c r="KOD122" s="251"/>
      <c r="KOE122" s="251"/>
      <c r="KOF122" s="251"/>
      <c r="KOG122" s="251"/>
      <c r="KOH122" s="251"/>
      <c r="KOI122" s="252"/>
      <c r="KOJ122" s="253"/>
      <c r="KOO122" s="254"/>
      <c r="KOR122" s="252"/>
      <c r="KOS122" s="252"/>
      <c r="KOT122" s="252"/>
      <c r="KOU122" s="252"/>
      <c r="KOV122" s="253"/>
      <c r="KOW122" s="253"/>
      <c r="KOX122" s="255"/>
      <c r="KOY122" s="255"/>
      <c r="KOZ122" s="256"/>
      <c r="KPC122" s="251"/>
      <c r="KPD122" s="251"/>
      <c r="KPE122" s="251"/>
      <c r="KPF122" s="251"/>
      <c r="KPG122" s="251"/>
      <c r="KPH122" s="251"/>
      <c r="KPI122" s="252"/>
      <c r="KPJ122" s="253"/>
      <c r="KPO122" s="254"/>
      <c r="KPR122" s="252"/>
      <c r="KPS122" s="252"/>
      <c r="KPT122" s="252"/>
      <c r="KPU122" s="252"/>
      <c r="KPV122" s="253"/>
      <c r="KPW122" s="253"/>
      <c r="KPX122" s="255"/>
      <c r="KPY122" s="255"/>
      <c r="KPZ122" s="256"/>
      <c r="KQC122" s="251"/>
      <c r="KQD122" s="251"/>
      <c r="KQE122" s="251"/>
      <c r="KQF122" s="251"/>
      <c r="KQG122" s="251"/>
      <c r="KQH122" s="251"/>
      <c r="KQI122" s="252"/>
      <c r="KQJ122" s="253"/>
      <c r="KQO122" s="254"/>
      <c r="KQR122" s="252"/>
      <c r="KQS122" s="252"/>
      <c r="KQT122" s="252"/>
      <c r="KQU122" s="252"/>
      <c r="KQV122" s="253"/>
      <c r="KQW122" s="253"/>
      <c r="KQX122" s="255"/>
      <c r="KQY122" s="255"/>
      <c r="KQZ122" s="256"/>
      <c r="KRC122" s="251"/>
      <c r="KRD122" s="251"/>
      <c r="KRE122" s="251"/>
      <c r="KRF122" s="251"/>
      <c r="KRG122" s="251"/>
      <c r="KRH122" s="251"/>
      <c r="KRI122" s="252"/>
      <c r="KRJ122" s="253"/>
      <c r="KRO122" s="254"/>
      <c r="KRR122" s="252"/>
      <c r="KRS122" s="252"/>
      <c r="KRT122" s="252"/>
      <c r="KRU122" s="252"/>
      <c r="KRV122" s="253"/>
      <c r="KRW122" s="253"/>
      <c r="KRX122" s="255"/>
      <c r="KRY122" s="255"/>
      <c r="KRZ122" s="256"/>
      <c r="KSC122" s="251"/>
      <c r="KSD122" s="251"/>
      <c r="KSE122" s="251"/>
      <c r="KSF122" s="251"/>
      <c r="KSG122" s="251"/>
      <c r="KSH122" s="251"/>
      <c r="KSI122" s="252"/>
      <c r="KSJ122" s="253"/>
      <c r="KSO122" s="254"/>
      <c r="KSR122" s="252"/>
      <c r="KSS122" s="252"/>
      <c r="KST122" s="252"/>
      <c r="KSU122" s="252"/>
      <c r="KSV122" s="253"/>
      <c r="KSW122" s="253"/>
      <c r="KSX122" s="255"/>
      <c r="KSY122" s="255"/>
      <c r="KSZ122" s="256"/>
      <c r="KTC122" s="251"/>
      <c r="KTD122" s="251"/>
      <c r="KTE122" s="251"/>
      <c r="KTF122" s="251"/>
      <c r="KTG122" s="251"/>
      <c r="KTH122" s="251"/>
      <c r="KTI122" s="252"/>
      <c r="KTJ122" s="253"/>
      <c r="KTO122" s="254"/>
      <c r="KTR122" s="252"/>
      <c r="KTS122" s="252"/>
      <c r="KTT122" s="252"/>
      <c r="KTU122" s="252"/>
      <c r="KTV122" s="253"/>
      <c r="KTW122" s="253"/>
      <c r="KTX122" s="255"/>
      <c r="KTY122" s="255"/>
      <c r="KTZ122" s="256"/>
      <c r="KUC122" s="251"/>
      <c r="KUD122" s="251"/>
      <c r="KUE122" s="251"/>
      <c r="KUF122" s="251"/>
      <c r="KUG122" s="251"/>
      <c r="KUH122" s="251"/>
      <c r="KUI122" s="252"/>
      <c r="KUJ122" s="253"/>
      <c r="KUO122" s="254"/>
      <c r="KUR122" s="252"/>
      <c r="KUS122" s="252"/>
      <c r="KUT122" s="252"/>
      <c r="KUU122" s="252"/>
      <c r="KUV122" s="253"/>
      <c r="KUW122" s="253"/>
      <c r="KUX122" s="255"/>
      <c r="KUY122" s="255"/>
      <c r="KUZ122" s="256"/>
      <c r="KVC122" s="251"/>
      <c r="KVD122" s="251"/>
      <c r="KVE122" s="251"/>
      <c r="KVF122" s="251"/>
      <c r="KVG122" s="251"/>
      <c r="KVH122" s="251"/>
      <c r="KVI122" s="252"/>
      <c r="KVJ122" s="253"/>
      <c r="KVO122" s="254"/>
      <c r="KVR122" s="252"/>
      <c r="KVS122" s="252"/>
      <c r="KVT122" s="252"/>
      <c r="KVU122" s="252"/>
      <c r="KVV122" s="253"/>
      <c r="KVW122" s="253"/>
      <c r="KVX122" s="255"/>
      <c r="KVY122" s="255"/>
      <c r="KVZ122" s="256"/>
      <c r="KWC122" s="251"/>
      <c r="KWD122" s="251"/>
      <c r="KWE122" s="251"/>
      <c r="KWF122" s="251"/>
      <c r="KWG122" s="251"/>
      <c r="KWH122" s="251"/>
      <c r="KWI122" s="252"/>
      <c r="KWJ122" s="253"/>
      <c r="KWO122" s="254"/>
      <c r="KWR122" s="252"/>
      <c r="KWS122" s="252"/>
      <c r="KWT122" s="252"/>
      <c r="KWU122" s="252"/>
      <c r="KWV122" s="253"/>
      <c r="KWW122" s="253"/>
      <c r="KWX122" s="255"/>
      <c r="KWY122" s="255"/>
      <c r="KWZ122" s="256"/>
      <c r="KXC122" s="251"/>
      <c r="KXD122" s="251"/>
      <c r="KXE122" s="251"/>
      <c r="KXF122" s="251"/>
      <c r="KXG122" s="251"/>
      <c r="KXH122" s="251"/>
      <c r="KXI122" s="252"/>
      <c r="KXJ122" s="253"/>
      <c r="KXO122" s="254"/>
      <c r="KXR122" s="252"/>
      <c r="KXS122" s="252"/>
      <c r="KXT122" s="252"/>
      <c r="KXU122" s="252"/>
      <c r="KXV122" s="253"/>
      <c r="KXW122" s="253"/>
      <c r="KXX122" s="255"/>
      <c r="KXY122" s="255"/>
      <c r="KXZ122" s="256"/>
      <c r="KYC122" s="251"/>
      <c r="KYD122" s="251"/>
      <c r="KYE122" s="251"/>
      <c r="KYF122" s="251"/>
      <c r="KYG122" s="251"/>
      <c r="KYH122" s="251"/>
      <c r="KYI122" s="252"/>
      <c r="KYJ122" s="253"/>
      <c r="KYO122" s="254"/>
      <c r="KYR122" s="252"/>
      <c r="KYS122" s="252"/>
      <c r="KYT122" s="252"/>
      <c r="KYU122" s="252"/>
      <c r="KYV122" s="253"/>
      <c r="KYW122" s="253"/>
      <c r="KYX122" s="255"/>
      <c r="KYY122" s="255"/>
      <c r="KYZ122" s="256"/>
      <c r="KZC122" s="251"/>
      <c r="KZD122" s="251"/>
      <c r="KZE122" s="251"/>
      <c r="KZF122" s="251"/>
      <c r="KZG122" s="251"/>
      <c r="KZH122" s="251"/>
      <c r="KZI122" s="252"/>
      <c r="KZJ122" s="253"/>
      <c r="KZO122" s="254"/>
      <c r="KZR122" s="252"/>
      <c r="KZS122" s="252"/>
      <c r="KZT122" s="252"/>
      <c r="KZU122" s="252"/>
      <c r="KZV122" s="253"/>
      <c r="KZW122" s="253"/>
      <c r="KZX122" s="255"/>
      <c r="KZY122" s="255"/>
      <c r="KZZ122" s="256"/>
      <c r="LAC122" s="251"/>
      <c r="LAD122" s="251"/>
      <c r="LAE122" s="251"/>
      <c r="LAF122" s="251"/>
      <c r="LAG122" s="251"/>
      <c r="LAH122" s="251"/>
      <c r="LAI122" s="252"/>
      <c r="LAJ122" s="253"/>
      <c r="LAO122" s="254"/>
      <c r="LAR122" s="252"/>
      <c r="LAS122" s="252"/>
      <c r="LAT122" s="252"/>
      <c r="LAU122" s="252"/>
      <c r="LAV122" s="253"/>
      <c r="LAW122" s="253"/>
      <c r="LAX122" s="255"/>
      <c r="LAY122" s="255"/>
      <c r="LAZ122" s="256"/>
      <c r="LBC122" s="251"/>
      <c r="LBD122" s="251"/>
      <c r="LBE122" s="251"/>
      <c r="LBF122" s="251"/>
      <c r="LBG122" s="251"/>
      <c r="LBH122" s="251"/>
      <c r="LBI122" s="252"/>
      <c r="LBJ122" s="253"/>
      <c r="LBO122" s="254"/>
      <c r="LBR122" s="252"/>
      <c r="LBS122" s="252"/>
      <c r="LBT122" s="252"/>
      <c r="LBU122" s="252"/>
      <c r="LBV122" s="253"/>
      <c r="LBW122" s="253"/>
      <c r="LBX122" s="255"/>
      <c r="LBY122" s="255"/>
      <c r="LBZ122" s="256"/>
      <c r="LCC122" s="251"/>
      <c r="LCD122" s="251"/>
      <c r="LCE122" s="251"/>
      <c r="LCF122" s="251"/>
      <c r="LCG122" s="251"/>
      <c r="LCH122" s="251"/>
      <c r="LCI122" s="252"/>
      <c r="LCJ122" s="253"/>
      <c r="LCO122" s="254"/>
      <c r="LCR122" s="252"/>
      <c r="LCS122" s="252"/>
      <c r="LCT122" s="252"/>
      <c r="LCU122" s="252"/>
      <c r="LCV122" s="253"/>
      <c r="LCW122" s="253"/>
      <c r="LCX122" s="255"/>
      <c r="LCY122" s="255"/>
      <c r="LCZ122" s="256"/>
      <c r="LDC122" s="251"/>
      <c r="LDD122" s="251"/>
      <c r="LDE122" s="251"/>
      <c r="LDF122" s="251"/>
      <c r="LDG122" s="251"/>
      <c r="LDH122" s="251"/>
      <c r="LDI122" s="252"/>
      <c r="LDJ122" s="253"/>
      <c r="LDO122" s="254"/>
      <c r="LDR122" s="252"/>
      <c r="LDS122" s="252"/>
      <c r="LDT122" s="252"/>
      <c r="LDU122" s="252"/>
      <c r="LDV122" s="253"/>
      <c r="LDW122" s="253"/>
      <c r="LDX122" s="255"/>
      <c r="LDY122" s="255"/>
      <c r="LDZ122" s="256"/>
      <c r="LEC122" s="251"/>
      <c r="LED122" s="251"/>
      <c r="LEE122" s="251"/>
      <c r="LEF122" s="251"/>
      <c r="LEG122" s="251"/>
      <c r="LEH122" s="251"/>
      <c r="LEI122" s="252"/>
      <c r="LEJ122" s="253"/>
      <c r="LEO122" s="254"/>
      <c r="LER122" s="252"/>
      <c r="LES122" s="252"/>
      <c r="LET122" s="252"/>
      <c r="LEU122" s="252"/>
      <c r="LEV122" s="253"/>
      <c r="LEW122" s="253"/>
      <c r="LEX122" s="255"/>
      <c r="LEY122" s="255"/>
      <c r="LEZ122" s="256"/>
      <c r="LFC122" s="251"/>
      <c r="LFD122" s="251"/>
      <c r="LFE122" s="251"/>
      <c r="LFF122" s="251"/>
      <c r="LFG122" s="251"/>
      <c r="LFH122" s="251"/>
      <c r="LFI122" s="252"/>
      <c r="LFJ122" s="253"/>
      <c r="LFO122" s="254"/>
      <c r="LFR122" s="252"/>
      <c r="LFS122" s="252"/>
      <c r="LFT122" s="252"/>
      <c r="LFU122" s="252"/>
      <c r="LFV122" s="253"/>
      <c r="LFW122" s="253"/>
      <c r="LFX122" s="255"/>
      <c r="LFY122" s="255"/>
      <c r="LFZ122" s="256"/>
      <c r="LGC122" s="251"/>
      <c r="LGD122" s="251"/>
      <c r="LGE122" s="251"/>
      <c r="LGF122" s="251"/>
      <c r="LGG122" s="251"/>
      <c r="LGH122" s="251"/>
      <c r="LGI122" s="252"/>
      <c r="LGJ122" s="253"/>
      <c r="LGO122" s="254"/>
      <c r="LGR122" s="252"/>
      <c r="LGS122" s="252"/>
      <c r="LGT122" s="252"/>
      <c r="LGU122" s="252"/>
      <c r="LGV122" s="253"/>
      <c r="LGW122" s="253"/>
      <c r="LGX122" s="255"/>
      <c r="LGY122" s="255"/>
      <c r="LGZ122" s="256"/>
      <c r="LHC122" s="251"/>
      <c r="LHD122" s="251"/>
      <c r="LHE122" s="251"/>
      <c r="LHF122" s="251"/>
      <c r="LHG122" s="251"/>
      <c r="LHH122" s="251"/>
      <c r="LHI122" s="252"/>
      <c r="LHJ122" s="253"/>
      <c r="LHO122" s="254"/>
      <c r="LHR122" s="252"/>
      <c r="LHS122" s="252"/>
      <c r="LHT122" s="252"/>
      <c r="LHU122" s="252"/>
      <c r="LHV122" s="253"/>
      <c r="LHW122" s="253"/>
      <c r="LHX122" s="255"/>
      <c r="LHY122" s="255"/>
      <c r="LHZ122" s="256"/>
      <c r="LIC122" s="251"/>
      <c r="LID122" s="251"/>
      <c r="LIE122" s="251"/>
      <c r="LIF122" s="251"/>
      <c r="LIG122" s="251"/>
      <c r="LIH122" s="251"/>
      <c r="LII122" s="252"/>
      <c r="LIJ122" s="253"/>
      <c r="LIO122" s="254"/>
      <c r="LIR122" s="252"/>
      <c r="LIS122" s="252"/>
      <c r="LIT122" s="252"/>
      <c r="LIU122" s="252"/>
      <c r="LIV122" s="253"/>
      <c r="LIW122" s="253"/>
      <c r="LIX122" s="255"/>
      <c r="LIY122" s="255"/>
      <c r="LIZ122" s="256"/>
      <c r="LJC122" s="251"/>
      <c r="LJD122" s="251"/>
      <c r="LJE122" s="251"/>
      <c r="LJF122" s="251"/>
      <c r="LJG122" s="251"/>
      <c r="LJH122" s="251"/>
      <c r="LJI122" s="252"/>
      <c r="LJJ122" s="253"/>
      <c r="LJO122" s="254"/>
      <c r="LJR122" s="252"/>
      <c r="LJS122" s="252"/>
      <c r="LJT122" s="252"/>
      <c r="LJU122" s="252"/>
      <c r="LJV122" s="253"/>
      <c r="LJW122" s="253"/>
      <c r="LJX122" s="255"/>
      <c r="LJY122" s="255"/>
      <c r="LJZ122" s="256"/>
      <c r="LKC122" s="251"/>
      <c r="LKD122" s="251"/>
      <c r="LKE122" s="251"/>
      <c r="LKF122" s="251"/>
      <c r="LKG122" s="251"/>
      <c r="LKH122" s="251"/>
      <c r="LKI122" s="252"/>
      <c r="LKJ122" s="253"/>
      <c r="LKO122" s="254"/>
      <c r="LKR122" s="252"/>
      <c r="LKS122" s="252"/>
      <c r="LKT122" s="252"/>
      <c r="LKU122" s="252"/>
      <c r="LKV122" s="253"/>
      <c r="LKW122" s="253"/>
      <c r="LKX122" s="255"/>
      <c r="LKY122" s="255"/>
      <c r="LKZ122" s="256"/>
      <c r="LLC122" s="251"/>
      <c r="LLD122" s="251"/>
      <c r="LLE122" s="251"/>
      <c r="LLF122" s="251"/>
      <c r="LLG122" s="251"/>
      <c r="LLH122" s="251"/>
      <c r="LLI122" s="252"/>
      <c r="LLJ122" s="253"/>
      <c r="LLO122" s="254"/>
      <c r="LLR122" s="252"/>
      <c r="LLS122" s="252"/>
      <c r="LLT122" s="252"/>
      <c r="LLU122" s="252"/>
      <c r="LLV122" s="253"/>
      <c r="LLW122" s="253"/>
      <c r="LLX122" s="255"/>
      <c r="LLY122" s="255"/>
      <c r="LLZ122" s="256"/>
      <c r="LMC122" s="251"/>
      <c r="LMD122" s="251"/>
      <c r="LME122" s="251"/>
      <c r="LMF122" s="251"/>
      <c r="LMG122" s="251"/>
      <c r="LMH122" s="251"/>
      <c r="LMI122" s="252"/>
      <c r="LMJ122" s="253"/>
      <c r="LMO122" s="254"/>
      <c r="LMR122" s="252"/>
      <c r="LMS122" s="252"/>
      <c r="LMT122" s="252"/>
      <c r="LMU122" s="252"/>
      <c r="LMV122" s="253"/>
      <c r="LMW122" s="253"/>
      <c r="LMX122" s="255"/>
      <c r="LMY122" s="255"/>
      <c r="LMZ122" s="256"/>
      <c r="LNC122" s="251"/>
      <c r="LND122" s="251"/>
      <c r="LNE122" s="251"/>
      <c r="LNF122" s="251"/>
      <c r="LNG122" s="251"/>
      <c r="LNH122" s="251"/>
      <c r="LNI122" s="252"/>
      <c r="LNJ122" s="253"/>
      <c r="LNO122" s="254"/>
      <c r="LNR122" s="252"/>
      <c r="LNS122" s="252"/>
      <c r="LNT122" s="252"/>
      <c r="LNU122" s="252"/>
      <c r="LNV122" s="253"/>
      <c r="LNW122" s="253"/>
      <c r="LNX122" s="255"/>
      <c r="LNY122" s="255"/>
      <c r="LNZ122" s="256"/>
      <c r="LOC122" s="251"/>
      <c r="LOD122" s="251"/>
      <c r="LOE122" s="251"/>
      <c r="LOF122" s="251"/>
      <c r="LOG122" s="251"/>
      <c r="LOH122" s="251"/>
      <c r="LOI122" s="252"/>
      <c r="LOJ122" s="253"/>
      <c r="LOO122" s="254"/>
      <c r="LOR122" s="252"/>
      <c r="LOS122" s="252"/>
      <c r="LOT122" s="252"/>
      <c r="LOU122" s="252"/>
      <c r="LOV122" s="253"/>
      <c r="LOW122" s="253"/>
      <c r="LOX122" s="255"/>
      <c r="LOY122" s="255"/>
      <c r="LOZ122" s="256"/>
      <c r="LPC122" s="251"/>
      <c r="LPD122" s="251"/>
      <c r="LPE122" s="251"/>
      <c r="LPF122" s="251"/>
      <c r="LPG122" s="251"/>
      <c r="LPH122" s="251"/>
      <c r="LPI122" s="252"/>
      <c r="LPJ122" s="253"/>
      <c r="LPO122" s="254"/>
      <c r="LPR122" s="252"/>
      <c r="LPS122" s="252"/>
      <c r="LPT122" s="252"/>
      <c r="LPU122" s="252"/>
      <c r="LPV122" s="253"/>
      <c r="LPW122" s="253"/>
      <c r="LPX122" s="255"/>
      <c r="LPY122" s="255"/>
      <c r="LPZ122" s="256"/>
      <c r="LQC122" s="251"/>
      <c r="LQD122" s="251"/>
      <c r="LQE122" s="251"/>
      <c r="LQF122" s="251"/>
      <c r="LQG122" s="251"/>
      <c r="LQH122" s="251"/>
      <c r="LQI122" s="252"/>
      <c r="LQJ122" s="253"/>
      <c r="LQO122" s="254"/>
      <c r="LQR122" s="252"/>
      <c r="LQS122" s="252"/>
      <c r="LQT122" s="252"/>
      <c r="LQU122" s="252"/>
      <c r="LQV122" s="253"/>
      <c r="LQW122" s="253"/>
      <c r="LQX122" s="255"/>
      <c r="LQY122" s="255"/>
      <c r="LQZ122" s="256"/>
      <c r="LRC122" s="251"/>
      <c r="LRD122" s="251"/>
      <c r="LRE122" s="251"/>
      <c r="LRF122" s="251"/>
      <c r="LRG122" s="251"/>
      <c r="LRH122" s="251"/>
      <c r="LRI122" s="252"/>
      <c r="LRJ122" s="253"/>
      <c r="LRO122" s="254"/>
      <c r="LRR122" s="252"/>
      <c r="LRS122" s="252"/>
      <c r="LRT122" s="252"/>
      <c r="LRU122" s="252"/>
      <c r="LRV122" s="253"/>
      <c r="LRW122" s="253"/>
      <c r="LRX122" s="255"/>
      <c r="LRY122" s="255"/>
      <c r="LRZ122" s="256"/>
      <c r="LSC122" s="251"/>
      <c r="LSD122" s="251"/>
      <c r="LSE122" s="251"/>
      <c r="LSF122" s="251"/>
      <c r="LSG122" s="251"/>
      <c r="LSH122" s="251"/>
      <c r="LSI122" s="252"/>
      <c r="LSJ122" s="253"/>
      <c r="LSO122" s="254"/>
      <c r="LSR122" s="252"/>
      <c r="LSS122" s="252"/>
      <c r="LST122" s="252"/>
      <c r="LSU122" s="252"/>
      <c r="LSV122" s="253"/>
      <c r="LSW122" s="253"/>
      <c r="LSX122" s="255"/>
      <c r="LSY122" s="255"/>
      <c r="LSZ122" s="256"/>
      <c r="LTC122" s="251"/>
      <c r="LTD122" s="251"/>
      <c r="LTE122" s="251"/>
      <c r="LTF122" s="251"/>
      <c r="LTG122" s="251"/>
      <c r="LTH122" s="251"/>
      <c r="LTI122" s="252"/>
      <c r="LTJ122" s="253"/>
      <c r="LTO122" s="254"/>
      <c r="LTR122" s="252"/>
      <c r="LTS122" s="252"/>
      <c r="LTT122" s="252"/>
      <c r="LTU122" s="252"/>
      <c r="LTV122" s="253"/>
      <c r="LTW122" s="253"/>
      <c r="LTX122" s="255"/>
      <c r="LTY122" s="255"/>
      <c r="LTZ122" s="256"/>
      <c r="LUC122" s="251"/>
      <c r="LUD122" s="251"/>
      <c r="LUE122" s="251"/>
      <c r="LUF122" s="251"/>
      <c r="LUG122" s="251"/>
      <c r="LUH122" s="251"/>
      <c r="LUI122" s="252"/>
      <c r="LUJ122" s="253"/>
      <c r="LUO122" s="254"/>
      <c r="LUR122" s="252"/>
      <c r="LUS122" s="252"/>
      <c r="LUT122" s="252"/>
      <c r="LUU122" s="252"/>
      <c r="LUV122" s="253"/>
      <c r="LUW122" s="253"/>
      <c r="LUX122" s="255"/>
      <c r="LUY122" s="255"/>
      <c r="LUZ122" s="256"/>
      <c r="LVC122" s="251"/>
      <c r="LVD122" s="251"/>
      <c r="LVE122" s="251"/>
      <c r="LVF122" s="251"/>
      <c r="LVG122" s="251"/>
      <c r="LVH122" s="251"/>
      <c r="LVI122" s="252"/>
      <c r="LVJ122" s="253"/>
      <c r="LVO122" s="254"/>
      <c r="LVR122" s="252"/>
      <c r="LVS122" s="252"/>
      <c r="LVT122" s="252"/>
      <c r="LVU122" s="252"/>
      <c r="LVV122" s="253"/>
      <c r="LVW122" s="253"/>
      <c r="LVX122" s="255"/>
      <c r="LVY122" s="255"/>
      <c r="LVZ122" s="256"/>
      <c r="LWC122" s="251"/>
      <c r="LWD122" s="251"/>
      <c r="LWE122" s="251"/>
      <c r="LWF122" s="251"/>
      <c r="LWG122" s="251"/>
      <c r="LWH122" s="251"/>
      <c r="LWI122" s="252"/>
      <c r="LWJ122" s="253"/>
      <c r="LWO122" s="254"/>
      <c r="LWR122" s="252"/>
      <c r="LWS122" s="252"/>
      <c r="LWT122" s="252"/>
      <c r="LWU122" s="252"/>
      <c r="LWV122" s="253"/>
      <c r="LWW122" s="253"/>
      <c r="LWX122" s="255"/>
      <c r="LWY122" s="255"/>
      <c r="LWZ122" s="256"/>
      <c r="LXC122" s="251"/>
      <c r="LXD122" s="251"/>
      <c r="LXE122" s="251"/>
      <c r="LXF122" s="251"/>
      <c r="LXG122" s="251"/>
      <c r="LXH122" s="251"/>
      <c r="LXI122" s="252"/>
      <c r="LXJ122" s="253"/>
      <c r="LXO122" s="254"/>
      <c r="LXR122" s="252"/>
      <c r="LXS122" s="252"/>
      <c r="LXT122" s="252"/>
      <c r="LXU122" s="252"/>
      <c r="LXV122" s="253"/>
      <c r="LXW122" s="253"/>
      <c r="LXX122" s="255"/>
      <c r="LXY122" s="255"/>
      <c r="LXZ122" s="256"/>
      <c r="LYC122" s="251"/>
      <c r="LYD122" s="251"/>
      <c r="LYE122" s="251"/>
      <c r="LYF122" s="251"/>
      <c r="LYG122" s="251"/>
      <c r="LYH122" s="251"/>
      <c r="LYI122" s="252"/>
      <c r="LYJ122" s="253"/>
      <c r="LYO122" s="254"/>
      <c r="LYR122" s="252"/>
      <c r="LYS122" s="252"/>
      <c r="LYT122" s="252"/>
      <c r="LYU122" s="252"/>
      <c r="LYV122" s="253"/>
      <c r="LYW122" s="253"/>
      <c r="LYX122" s="255"/>
      <c r="LYY122" s="255"/>
      <c r="LYZ122" s="256"/>
      <c r="LZC122" s="251"/>
      <c r="LZD122" s="251"/>
      <c r="LZE122" s="251"/>
      <c r="LZF122" s="251"/>
      <c r="LZG122" s="251"/>
      <c r="LZH122" s="251"/>
      <c r="LZI122" s="252"/>
      <c r="LZJ122" s="253"/>
      <c r="LZO122" s="254"/>
      <c r="LZR122" s="252"/>
      <c r="LZS122" s="252"/>
      <c r="LZT122" s="252"/>
      <c r="LZU122" s="252"/>
      <c r="LZV122" s="253"/>
      <c r="LZW122" s="253"/>
      <c r="LZX122" s="255"/>
      <c r="LZY122" s="255"/>
      <c r="LZZ122" s="256"/>
      <c r="MAC122" s="251"/>
      <c r="MAD122" s="251"/>
      <c r="MAE122" s="251"/>
      <c r="MAF122" s="251"/>
      <c r="MAG122" s="251"/>
      <c r="MAH122" s="251"/>
      <c r="MAI122" s="252"/>
      <c r="MAJ122" s="253"/>
      <c r="MAO122" s="254"/>
      <c r="MAR122" s="252"/>
      <c r="MAS122" s="252"/>
      <c r="MAT122" s="252"/>
      <c r="MAU122" s="252"/>
      <c r="MAV122" s="253"/>
      <c r="MAW122" s="253"/>
      <c r="MAX122" s="255"/>
      <c r="MAY122" s="255"/>
      <c r="MAZ122" s="256"/>
      <c r="MBC122" s="251"/>
      <c r="MBD122" s="251"/>
      <c r="MBE122" s="251"/>
      <c r="MBF122" s="251"/>
      <c r="MBG122" s="251"/>
      <c r="MBH122" s="251"/>
      <c r="MBI122" s="252"/>
      <c r="MBJ122" s="253"/>
      <c r="MBO122" s="254"/>
      <c r="MBR122" s="252"/>
      <c r="MBS122" s="252"/>
      <c r="MBT122" s="252"/>
      <c r="MBU122" s="252"/>
      <c r="MBV122" s="253"/>
      <c r="MBW122" s="253"/>
      <c r="MBX122" s="255"/>
      <c r="MBY122" s="255"/>
      <c r="MBZ122" s="256"/>
      <c r="MCC122" s="251"/>
      <c r="MCD122" s="251"/>
      <c r="MCE122" s="251"/>
      <c r="MCF122" s="251"/>
      <c r="MCG122" s="251"/>
      <c r="MCH122" s="251"/>
      <c r="MCI122" s="252"/>
      <c r="MCJ122" s="253"/>
      <c r="MCO122" s="254"/>
      <c r="MCR122" s="252"/>
      <c r="MCS122" s="252"/>
      <c r="MCT122" s="252"/>
      <c r="MCU122" s="252"/>
      <c r="MCV122" s="253"/>
      <c r="MCW122" s="253"/>
      <c r="MCX122" s="255"/>
      <c r="MCY122" s="255"/>
      <c r="MCZ122" s="256"/>
      <c r="MDC122" s="251"/>
      <c r="MDD122" s="251"/>
      <c r="MDE122" s="251"/>
      <c r="MDF122" s="251"/>
      <c r="MDG122" s="251"/>
      <c r="MDH122" s="251"/>
      <c r="MDI122" s="252"/>
      <c r="MDJ122" s="253"/>
      <c r="MDO122" s="254"/>
      <c r="MDR122" s="252"/>
      <c r="MDS122" s="252"/>
      <c r="MDT122" s="252"/>
      <c r="MDU122" s="252"/>
      <c r="MDV122" s="253"/>
      <c r="MDW122" s="253"/>
      <c r="MDX122" s="255"/>
      <c r="MDY122" s="255"/>
      <c r="MDZ122" s="256"/>
      <c r="MEC122" s="251"/>
      <c r="MED122" s="251"/>
      <c r="MEE122" s="251"/>
      <c r="MEF122" s="251"/>
      <c r="MEG122" s="251"/>
      <c r="MEH122" s="251"/>
      <c r="MEI122" s="252"/>
      <c r="MEJ122" s="253"/>
      <c r="MEO122" s="254"/>
      <c r="MER122" s="252"/>
      <c r="MES122" s="252"/>
      <c r="MET122" s="252"/>
      <c r="MEU122" s="252"/>
      <c r="MEV122" s="253"/>
      <c r="MEW122" s="253"/>
      <c r="MEX122" s="255"/>
      <c r="MEY122" s="255"/>
      <c r="MEZ122" s="256"/>
      <c r="MFC122" s="251"/>
      <c r="MFD122" s="251"/>
      <c r="MFE122" s="251"/>
      <c r="MFF122" s="251"/>
      <c r="MFG122" s="251"/>
      <c r="MFH122" s="251"/>
      <c r="MFI122" s="252"/>
      <c r="MFJ122" s="253"/>
      <c r="MFO122" s="254"/>
      <c r="MFR122" s="252"/>
      <c r="MFS122" s="252"/>
      <c r="MFT122" s="252"/>
      <c r="MFU122" s="252"/>
      <c r="MFV122" s="253"/>
      <c r="MFW122" s="253"/>
      <c r="MFX122" s="255"/>
      <c r="MFY122" s="255"/>
      <c r="MFZ122" s="256"/>
      <c r="MGC122" s="251"/>
      <c r="MGD122" s="251"/>
      <c r="MGE122" s="251"/>
      <c r="MGF122" s="251"/>
      <c r="MGG122" s="251"/>
      <c r="MGH122" s="251"/>
      <c r="MGI122" s="252"/>
      <c r="MGJ122" s="253"/>
      <c r="MGO122" s="254"/>
      <c r="MGR122" s="252"/>
      <c r="MGS122" s="252"/>
      <c r="MGT122" s="252"/>
      <c r="MGU122" s="252"/>
      <c r="MGV122" s="253"/>
      <c r="MGW122" s="253"/>
      <c r="MGX122" s="255"/>
      <c r="MGY122" s="255"/>
      <c r="MGZ122" s="256"/>
      <c r="MHC122" s="251"/>
      <c r="MHD122" s="251"/>
      <c r="MHE122" s="251"/>
      <c r="MHF122" s="251"/>
      <c r="MHG122" s="251"/>
      <c r="MHH122" s="251"/>
      <c r="MHI122" s="252"/>
      <c r="MHJ122" s="253"/>
      <c r="MHO122" s="254"/>
      <c r="MHR122" s="252"/>
      <c r="MHS122" s="252"/>
      <c r="MHT122" s="252"/>
      <c r="MHU122" s="252"/>
      <c r="MHV122" s="253"/>
      <c r="MHW122" s="253"/>
      <c r="MHX122" s="255"/>
      <c r="MHY122" s="255"/>
      <c r="MHZ122" s="256"/>
      <c r="MIC122" s="251"/>
      <c r="MID122" s="251"/>
      <c r="MIE122" s="251"/>
      <c r="MIF122" s="251"/>
      <c r="MIG122" s="251"/>
      <c r="MIH122" s="251"/>
      <c r="MII122" s="252"/>
      <c r="MIJ122" s="253"/>
      <c r="MIO122" s="254"/>
      <c r="MIR122" s="252"/>
      <c r="MIS122" s="252"/>
      <c r="MIT122" s="252"/>
      <c r="MIU122" s="252"/>
      <c r="MIV122" s="253"/>
      <c r="MIW122" s="253"/>
      <c r="MIX122" s="255"/>
      <c r="MIY122" s="255"/>
      <c r="MIZ122" s="256"/>
      <c r="MJC122" s="251"/>
      <c r="MJD122" s="251"/>
      <c r="MJE122" s="251"/>
      <c r="MJF122" s="251"/>
      <c r="MJG122" s="251"/>
      <c r="MJH122" s="251"/>
      <c r="MJI122" s="252"/>
      <c r="MJJ122" s="253"/>
      <c r="MJO122" s="254"/>
      <c r="MJR122" s="252"/>
      <c r="MJS122" s="252"/>
      <c r="MJT122" s="252"/>
      <c r="MJU122" s="252"/>
      <c r="MJV122" s="253"/>
      <c r="MJW122" s="253"/>
      <c r="MJX122" s="255"/>
      <c r="MJY122" s="255"/>
      <c r="MJZ122" s="256"/>
      <c r="MKC122" s="251"/>
      <c r="MKD122" s="251"/>
      <c r="MKE122" s="251"/>
      <c r="MKF122" s="251"/>
      <c r="MKG122" s="251"/>
      <c r="MKH122" s="251"/>
      <c r="MKI122" s="252"/>
      <c r="MKJ122" s="253"/>
      <c r="MKO122" s="254"/>
      <c r="MKR122" s="252"/>
      <c r="MKS122" s="252"/>
      <c r="MKT122" s="252"/>
      <c r="MKU122" s="252"/>
      <c r="MKV122" s="253"/>
      <c r="MKW122" s="253"/>
      <c r="MKX122" s="255"/>
      <c r="MKY122" s="255"/>
      <c r="MKZ122" s="256"/>
      <c r="MLC122" s="251"/>
      <c r="MLD122" s="251"/>
      <c r="MLE122" s="251"/>
      <c r="MLF122" s="251"/>
      <c r="MLG122" s="251"/>
      <c r="MLH122" s="251"/>
      <c r="MLI122" s="252"/>
      <c r="MLJ122" s="253"/>
      <c r="MLO122" s="254"/>
      <c r="MLR122" s="252"/>
      <c r="MLS122" s="252"/>
      <c r="MLT122" s="252"/>
      <c r="MLU122" s="252"/>
      <c r="MLV122" s="253"/>
      <c r="MLW122" s="253"/>
      <c r="MLX122" s="255"/>
      <c r="MLY122" s="255"/>
      <c r="MLZ122" s="256"/>
      <c r="MMC122" s="251"/>
      <c r="MMD122" s="251"/>
      <c r="MME122" s="251"/>
      <c r="MMF122" s="251"/>
      <c r="MMG122" s="251"/>
      <c r="MMH122" s="251"/>
      <c r="MMI122" s="252"/>
      <c r="MMJ122" s="253"/>
      <c r="MMO122" s="254"/>
      <c r="MMR122" s="252"/>
      <c r="MMS122" s="252"/>
      <c r="MMT122" s="252"/>
      <c r="MMU122" s="252"/>
      <c r="MMV122" s="253"/>
      <c r="MMW122" s="253"/>
      <c r="MMX122" s="255"/>
      <c r="MMY122" s="255"/>
      <c r="MMZ122" s="256"/>
      <c r="MNC122" s="251"/>
      <c r="MND122" s="251"/>
      <c r="MNE122" s="251"/>
      <c r="MNF122" s="251"/>
      <c r="MNG122" s="251"/>
      <c r="MNH122" s="251"/>
      <c r="MNI122" s="252"/>
      <c r="MNJ122" s="253"/>
      <c r="MNO122" s="254"/>
      <c r="MNR122" s="252"/>
      <c r="MNS122" s="252"/>
      <c r="MNT122" s="252"/>
      <c r="MNU122" s="252"/>
      <c r="MNV122" s="253"/>
      <c r="MNW122" s="253"/>
      <c r="MNX122" s="255"/>
      <c r="MNY122" s="255"/>
      <c r="MNZ122" s="256"/>
      <c r="MOC122" s="251"/>
      <c r="MOD122" s="251"/>
      <c r="MOE122" s="251"/>
      <c r="MOF122" s="251"/>
      <c r="MOG122" s="251"/>
      <c r="MOH122" s="251"/>
      <c r="MOI122" s="252"/>
      <c r="MOJ122" s="253"/>
      <c r="MOO122" s="254"/>
      <c r="MOR122" s="252"/>
      <c r="MOS122" s="252"/>
      <c r="MOT122" s="252"/>
      <c r="MOU122" s="252"/>
      <c r="MOV122" s="253"/>
      <c r="MOW122" s="253"/>
      <c r="MOX122" s="255"/>
      <c r="MOY122" s="255"/>
      <c r="MOZ122" s="256"/>
      <c r="MPC122" s="251"/>
      <c r="MPD122" s="251"/>
      <c r="MPE122" s="251"/>
      <c r="MPF122" s="251"/>
      <c r="MPG122" s="251"/>
      <c r="MPH122" s="251"/>
      <c r="MPI122" s="252"/>
      <c r="MPJ122" s="253"/>
      <c r="MPO122" s="254"/>
      <c r="MPR122" s="252"/>
      <c r="MPS122" s="252"/>
      <c r="MPT122" s="252"/>
      <c r="MPU122" s="252"/>
      <c r="MPV122" s="253"/>
      <c r="MPW122" s="253"/>
      <c r="MPX122" s="255"/>
      <c r="MPY122" s="255"/>
      <c r="MPZ122" s="256"/>
      <c r="MQC122" s="251"/>
      <c r="MQD122" s="251"/>
      <c r="MQE122" s="251"/>
      <c r="MQF122" s="251"/>
      <c r="MQG122" s="251"/>
      <c r="MQH122" s="251"/>
      <c r="MQI122" s="252"/>
      <c r="MQJ122" s="253"/>
      <c r="MQO122" s="254"/>
      <c r="MQR122" s="252"/>
      <c r="MQS122" s="252"/>
      <c r="MQT122" s="252"/>
      <c r="MQU122" s="252"/>
      <c r="MQV122" s="253"/>
      <c r="MQW122" s="253"/>
      <c r="MQX122" s="255"/>
      <c r="MQY122" s="255"/>
      <c r="MQZ122" s="256"/>
      <c r="MRC122" s="251"/>
      <c r="MRD122" s="251"/>
      <c r="MRE122" s="251"/>
      <c r="MRF122" s="251"/>
      <c r="MRG122" s="251"/>
      <c r="MRH122" s="251"/>
      <c r="MRI122" s="252"/>
      <c r="MRJ122" s="253"/>
      <c r="MRO122" s="254"/>
      <c r="MRR122" s="252"/>
      <c r="MRS122" s="252"/>
      <c r="MRT122" s="252"/>
      <c r="MRU122" s="252"/>
      <c r="MRV122" s="253"/>
      <c r="MRW122" s="253"/>
      <c r="MRX122" s="255"/>
      <c r="MRY122" s="255"/>
      <c r="MRZ122" s="256"/>
      <c r="MSC122" s="251"/>
      <c r="MSD122" s="251"/>
      <c r="MSE122" s="251"/>
      <c r="MSF122" s="251"/>
      <c r="MSG122" s="251"/>
      <c r="MSH122" s="251"/>
      <c r="MSI122" s="252"/>
      <c r="MSJ122" s="253"/>
      <c r="MSO122" s="254"/>
      <c r="MSR122" s="252"/>
      <c r="MSS122" s="252"/>
      <c r="MST122" s="252"/>
      <c r="MSU122" s="252"/>
      <c r="MSV122" s="253"/>
      <c r="MSW122" s="253"/>
      <c r="MSX122" s="255"/>
      <c r="MSY122" s="255"/>
      <c r="MSZ122" s="256"/>
      <c r="MTC122" s="251"/>
      <c r="MTD122" s="251"/>
      <c r="MTE122" s="251"/>
      <c r="MTF122" s="251"/>
      <c r="MTG122" s="251"/>
      <c r="MTH122" s="251"/>
      <c r="MTI122" s="252"/>
      <c r="MTJ122" s="253"/>
      <c r="MTO122" s="254"/>
      <c r="MTR122" s="252"/>
      <c r="MTS122" s="252"/>
      <c r="MTT122" s="252"/>
      <c r="MTU122" s="252"/>
      <c r="MTV122" s="253"/>
      <c r="MTW122" s="253"/>
      <c r="MTX122" s="255"/>
      <c r="MTY122" s="255"/>
      <c r="MTZ122" s="256"/>
      <c r="MUC122" s="251"/>
      <c r="MUD122" s="251"/>
      <c r="MUE122" s="251"/>
      <c r="MUF122" s="251"/>
      <c r="MUG122" s="251"/>
      <c r="MUH122" s="251"/>
      <c r="MUI122" s="252"/>
      <c r="MUJ122" s="253"/>
      <c r="MUO122" s="254"/>
      <c r="MUR122" s="252"/>
      <c r="MUS122" s="252"/>
      <c r="MUT122" s="252"/>
      <c r="MUU122" s="252"/>
      <c r="MUV122" s="253"/>
      <c r="MUW122" s="253"/>
      <c r="MUX122" s="255"/>
      <c r="MUY122" s="255"/>
      <c r="MUZ122" s="256"/>
      <c r="MVC122" s="251"/>
      <c r="MVD122" s="251"/>
      <c r="MVE122" s="251"/>
      <c r="MVF122" s="251"/>
      <c r="MVG122" s="251"/>
      <c r="MVH122" s="251"/>
      <c r="MVI122" s="252"/>
      <c r="MVJ122" s="253"/>
      <c r="MVO122" s="254"/>
      <c r="MVR122" s="252"/>
      <c r="MVS122" s="252"/>
      <c r="MVT122" s="252"/>
      <c r="MVU122" s="252"/>
      <c r="MVV122" s="253"/>
      <c r="MVW122" s="253"/>
      <c r="MVX122" s="255"/>
      <c r="MVY122" s="255"/>
      <c r="MVZ122" s="256"/>
      <c r="MWC122" s="251"/>
      <c r="MWD122" s="251"/>
      <c r="MWE122" s="251"/>
      <c r="MWF122" s="251"/>
      <c r="MWG122" s="251"/>
      <c r="MWH122" s="251"/>
      <c r="MWI122" s="252"/>
      <c r="MWJ122" s="253"/>
      <c r="MWO122" s="254"/>
      <c r="MWR122" s="252"/>
      <c r="MWS122" s="252"/>
      <c r="MWT122" s="252"/>
      <c r="MWU122" s="252"/>
      <c r="MWV122" s="253"/>
      <c r="MWW122" s="253"/>
      <c r="MWX122" s="255"/>
      <c r="MWY122" s="255"/>
      <c r="MWZ122" s="256"/>
      <c r="MXC122" s="251"/>
      <c r="MXD122" s="251"/>
      <c r="MXE122" s="251"/>
      <c r="MXF122" s="251"/>
      <c r="MXG122" s="251"/>
      <c r="MXH122" s="251"/>
      <c r="MXI122" s="252"/>
      <c r="MXJ122" s="253"/>
      <c r="MXO122" s="254"/>
      <c r="MXR122" s="252"/>
      <c r="MXS122" s="252"/>
      <c r="MXT122" s="252"/>
      <c r="MXU122" s="252"/>
      <c r="MXV122" s="253"/>
      <c r="MXW122" s="253"/>
      <c r="MXX122" s="255"/>
      <c r="MXY122" s="255"/>
      <c r="MXZ122" s="256"/>
      <c r="MYC122" s="251"/>
      <c r="MYD122" s="251"/>
      <c r="MYE122" s="251"/>
      <c r="MYF122" s="251"/>
      <c r="MYG122" s="251"/>
      <c r="MYH122" s="251"/>
      <c r="MYI122" s="252"/>
      <c r="MYJ122" s="253"/>
      <c r="MYO122" s="254"/>
      <c r="MYR122" s="252"/>
      <c r="MYS122" s="252"/>
      <c r="MYT122" s="252"/>
      <c r="MYU122" s="252"/>
      <c r="MYV122" s="253"/>
      <c r="MYW122" s="253"/>
      <c r="MYX122" s="255"/>
      <c r="MYY122" s="255"/>
      <c r="MYZ122" s="256"/>
      <c r="MZC122" s="251"/>
      <c r="MZD122" s="251"/>
      <c r="MZE122" s="251"/>
      <c r="MZF122" s="251"/>
      <c r="MZG122" s="251"/>
      <c r="MZH122" s="251"/>
      <c r="MZI122" s="252"/>
      <c r="MZJ122" s="253"/>
      <c r="MZO122" s="254"/>
      <c r="MZR122" s="252"/>
      <c r="MZS122" s="252"/>
      <c r="MZT122" s="252"/>
      <c r="MZU122" s="252"/>
      <c r="MZV122" s="253"/>
      <c r="MZW122" s="253"/>
      <c r="MZX122" s="255"/>
      <c r="MZY122" s="255"/>
      <c r="MZZ122" s="256"/>
      <c r="NAC122" s="251"/>
      <c r="NAD122" s="251"/>
      <c r="NAE122" s="251"/>
      <c r="NAF122" s="251"/>
      <c r="NAG122" s="251"/>
      <c r="NAH122" s="251"/>
      <c r="NAI122" s="252"/>
      <c r="NAJ122" s="253"/>
      <c r="NAO122" s="254"/>
      <c r="NAR122" s="252"/>
      <c r="NAS122" s="252"/>
      <c r="NAT122" s="252"/>
      <c r="NAU122" s="252"/>
      <c r="NAV122" s="253"/>
      <c r="NAW122" s="253"/>
      <c r="NAX122" s="255"/>
      <c r="NAY122" s="255"/>
      <c r="NAZ122" s="256"/>
      <c r="NBC122" s="251"/>
      <c r="NBD122" s="251"/>
      <c r="NBE122" s="251"/>
      <c r="NBF122" s="251"/>
      <c r="NBG122" s="251"/>
      <c r="NBH122" s="251"/>
      <c r="NBI122" s="252"/>
      <c r="NBJ122" s="253"/>
      <c r="NBO122" s="254"/>
      <c r="NBR122" s="252"/>
      <c r="NBS122" s="252"/>
      <c r="NBT122" s="252"/>
      <c r="NBU122" s="252"/>
      <c r="NBV122" s="253"/>
      <c r="NBW122" s="253"/>
      <c r="NBX122" s="255"/>
      <c r="NBY122" s="255"/>
      <c r="NBZ122" s="256"/>
      <c r="NCC122" s="251"/>
      <c r="NCD122" s="251"/>
      <c r="NCE122" s="251"/>
      <c r="NCF122" s="251"/>
      <c r="NCG122" s="251"/>
      <c r="NCH122" s="251"/>
      <c r="NCI122" s="252"/>
      <c r="NCJ122" s="253"/>
      <c r="NCO122" s="254"/>
      <c r="NCR122" s="252"/>
      <c r="NCS122" s="252"/>
      <c r="NCT122" s="252"/>
      <c r="NCU122" s="252"/>
      <c r="NCV122" s="253"/>
      <c r="NCW122" s="253"/>
      <c r="NCX122" s="255"/>
      <c r="NCY122" s="255"/>
      <c r="NCZ122" s="256"/>
      <c r="NDC122" s="251"/>
      <c r="NDD122" s="251"/>
      <c r="NDE122" s="251"/>
      <c r="NDF122" s="251"/>
      <c r="NDG122" s="251"/>
      <c r="NDH122" s="251"/>
      <c r="NDI122" s="252"/>
      <c r="NDJ122" s="253"/>
      <c r="NDO122" s="254"/>
      <c r="NDR122" s="252"/>
      <c r="NDS122" s="252"/>
      <c r="NDT122" s="252"/>
      <c r="NDU122" s="252"/>
      <c r="NDV122" s="253"/>
      <c r="NDW122" s="253"/>
      <c r="NDX122" s="255"/>
      <c r="NDY122" s="255"/>
      <c r="NDZ122" s="256"/>
      <c r="NEC122" s="251"/>
      <c r="NED122" s="251"/>
      <c r="NEE122" s="251"/>
      <c r="NEF122" s="251"/>
      <c r="NEG122" s="251"/>
      <c r="NEH122" s="251"/>
      <c r="NEI122" s="252"/>
      <c r="NEJ122" s="253"/>
      <c r="NEO122" s="254"/>
      <c r="NER122" s="252"/>
      <c r="NES122" s="252"/>
      <c r="NET122" s="252"/>
      <c r="NEU122" s="252"/>
      <c r="NEV122" s="253"/>
      <c r="NEW122" s="253"/>
      <c r="NEX122" s="255"/>
      <c r="NEY122" s="255"/>
      <c r="NEZ122" s="256"/>
      <c r="NFC122" s="251"/>
      <c r="NFD122" s="251"/>
      <c r="NFE122" s="251"/>
      <c r="NFF122" s="251"/>
      <c r="NFG122" s="251"/>
      <c r="NFH122" s="251"/>
      <c r="NFI122" s="252"/>
      <c r="NFJ122" s="253"/>
      <c r="NFO122" s="254"/>
      <c r="NFR122" s="252"/>
      <c r="NFS122" s="252"/>
      <c r="NFT122" s="252"/>
      <c r="NFU122" s="252"/>
      <c r="NFV122" s="253"/>
      <c r="NFW122" s="253"/>
      <c r="NFX122" s="255"/>
      <c r="NFY122" s="255"/>
      <c r="NFZ122" s="256"/>
      <c r="NGC122" s="251"/>
      <c r="NGD122" s="251"/>
      <c r="NGE122" s="251"/>
      <c r="NGF122" s="251"/>
      <c r="NGG122" s="251"/>
      <c r="NGH122" s="251"/>
      <c r="NGI122" s="252"/>
      <c r="NGJ122" s="253"/>
      <c r="NGO122" s="254"/>
      <c r="NGR122" s="252"/>
      <c r="NGS122" s="252"/>
      <c r="NGT122" s="252"/>
      <c r="NGU122" s="252"/>
      <c r="NGV122" s="253"/>
      <c r="NGW122" s="253"/>
      <c r="NGX122" s="255"/>
      <c r="NGY122" s="255"/>
      <c r="NGZ122" s="256"/>
      <c r="NHC122" s="251"/>
      <c r="NHD122" s="251"/>
      <c r="NHE122" s="251"/>
      <c r="NHF122" s="251"/>
      <c r="NHG122" s="251"/>
      <c r="NHH122" s="251"/>
      <c r="NHI122" s="252"/>
      <c r="NHJ122" s="253"/>
      <c r="NHO122" s="254"/>
      <c r="NHR122" s="252"/>
      <c r="NHS122" s="252"/>
      <c r="NHT122" s="252"/>
      <c r="NHU122" s="252"/>
      <c r="NHV122" s="253"/>
      <c r="NHW122" s="253"/>
      <c r="NHX122" s="255"/>
      <c r="NHY122" s="255"/>
      <c r="NHZ122" s="256"/>
      <c r="NIC122" s="251"/>
      <c r="NID122" s="251"/>
      <c r="NIE122" s="251"/>
      <c r="NIF122" s="251"/>
      <c r="NIG122" s="251"/>
      <c r="NIH122" s="251"/>
      <c r="NII122" s="252"/>
      <c r="NIJ122" s="253"/>
      <c r="NIO122" s="254"/>
      <c r="NIR122" s="252"/>
      <c r="NIS122" s="252"/>
      <c r="NIT122" s="252"/>
      <c r="NIU122" s="252"/>
      <c r="NIV122" s="253"/>
      <c r="NIW122" s="253"/>
      <c r="NIX122" s="255"/>
      <c r="NIY122" s="255"/>
      <c r="NIZ122" s="256"/>
      <c r="NJC122" s="251"/>
      <c r="NJD122" s="251"/>
      <c r="NJE122" s="251"/>
      <c r="NJF122" s="251"/>
      <c r="NJG122" s="251"/>
      <c r="NJH122" s="251"/>
      <c r="NJI122" s="252"/>
      <c r="NJJ122" s="253"/>
      <c r="NJO122" s="254"/>
      <c r="NJR122" s="252"/>
      <c r="NJS122" s="252"/>
      <c r="NJT122" s="252"/>
      <c r="NJU122" s="252"/>
      <c r="NJV122" s="253"/>
      <c r="NJW122" s="253"/>
      <c r="NJX122" s="255"/>
      <c r="NJY122" s="255"/>
      <c r="NJZ122" s="256"/>
      <c r="NKC122" s="251"/>
      <c r="NKD122" s="251"/>
      <c r="NKE122" s="251"/>
      <c r="NKF122" s="251"/>
      <c r="NKG122" s="251"/>
      <c r="NKH122" s="251"/>
      <c r="NKI122" s="252"/>
      <c r="NKJ122" s="253"/>
      <c r="NKO122" s="254"/>
      <c r="NKR122" s="252"/>
      <c r="NKS122" s="252"/>
      <c r="NKT122" s="252"/>
      <c r="NKU122" s="252"/>
      <c r="NKV122" s="253"/>
      <c r="NKW122" s="253"/>
      <c r="NKX122" s="255"/>
      <c r="NKY122" s="255"/>
      <c r="NKZ122" s="256"/>
      <c r="NLC122" s="251"/>
      <c r="NLD122" s="251"/>
      <c r="NLE122" s="251"/>
      <c r="NLF122" s="251"/>
      <c r="NLG122" s="251"/>
      <c r="NLH122" s="251"/>
      <c r="NLI122" s="252"/>
      <c r="NLJ122" s="253"/>
      <c r="NLO122" s="254"/>
      <c r="NLR122" s="252"/>
      <c r="NLS122" s="252"/>
      <c r="NLT122" s="252"/>
      <c r="NLU122" s="252"/>
      <c r="NLV122" s="253"/>
      <c r="NLW122" s="253"/>
      <c r="NLX122" s="255"/>
      <c r="NLY122" s="255"/>
      <c r="NLZ122" s="256"/>
      <c r="NMC122" s="251"/>
      <c r="NMD122" s="251"/>
      <c r="NME122" s="251"/>
      <c r="NMF122" s="251"/>
      <c r="NMG122" s="251"/>
      <c r="NMH122" s="251"/>
      <c r="NMI122" s="252"/>
      <c r="NMJ122" s="253"/>
      <c r="NMO122" s="254"/>
      <c r="NMR122" s="252"/>
      <c r="NMS122" s="252"/>
      <c r="NMT122" s="252"/>
      <c r="NMU122" s="252"/>
      <c r="NMV122" s="253"/>
      <c r="NMW122" s="253"/>
      <c r="NMX122" s="255"/>
      <c r="NMY122" s="255"/>
      <c r="NMZ122" s="256"/>
      <c r="NNC122" s="251"/>
      <c r="NND122" s="251"/>
      <c r="NNE122" s="251"/>
      <c r="NNF122" s="251"/>
      <c r="NNG122" s="251"/>
      <c r="NNH122" s="251"/>
      <c r="NNI122" s="252"/>
      <c r="NNJ122" s="253"/>
      <c r="NNO122" s="254"/>
      <c r="NNR122" s="252"/>
      <c r="NNS122" s="252"/>
      <c r="NNT122" s="252"/>
      <c r="NNU122" s="252"/>
      <c r="NNV122" s="253"/>
      <c r="NNW122" s="253"/>
      <c r="NNX122" s="255"/>
      <c r="NNY122" s="255"/>
      <c r="NNZ122" s="256"/>
      <c r="NOC122" s="251"/>
      <c r="NOD122" s="251"/>
      <c r="NOE122" s="251"/>
      <c r="NOF122" s="251"/>
      <c r="NOG122" s="251"/>
      <c r="NOH122" s="251"/>
      <c r="NOI122" s="252"/>
      <c r="NOJ122" s="253"/>
      <c r="NOO122" s="254"/>
      <c r="NOR122" s="252"/>
      <c r="NOS122" s="252"/>
      <c r="NOT122" s="252"/>
      <c r="NOU122" s="252"/>
      <c r="NOV122" s="253"/>
      <c r="NOW122" s="253"/>
      <c r="NOX122" s="255"/>
      <c r="NOY122" s="255"/>
      <c r="NOZ122" s="256"/>
      <c r="NPC122" s="251"/>
      <c r="NPD122" s="251"/>
      <c r="NPE122" s="251"/>
      <c r="NPF122" s="251"/>
      <c r="NPG122" s="251"/>
      <c r="NPH122" s="251"/>
      <c r="NPI122" s="252"/>
      <c r="NPJ122" s="253"/>
      <c r="NPO122" s="254"/>
      <c r="NPR122" s="252"/>
      <c r="NPS122" s="252"/>
      <c r="NPT122" s="252"/>
      <c r="NPU122" s="252"/>
      <c r="NPV122" s="253"/>
      <c r="NPW122" s="253"/>
      <c r="NPX122" s="255"/>
      <c r="NPY122" s="255"/>
      <c r="NPZ122" s="256"/>
      <c r="NQC122" s="251"/>
      <c r="NQD122" s="251"/>
      <c r="NQE122" s="251"/>
      <c r="NQF122" s="251"/>
      <c r="NQG122" s="251"/>
      <c r="NQH122" s="251"/>
      <c r="NQI122" s="252"/>
      <c r="NQJ122" s="253"/>
      <c r="NQO122" s="254"/>
      <c r="NQR122" s="252"/>
      <c r="NQS122" s="252"/>
      <c r="NQT122" s="252"/>
      <c r="NQU122" s="252"/>
      <c r="NQV122" s="253"/>
      <c r="NQW122" s="253"/>
      <c r="NQX122" s="255"/>
      <c r="NQY122" s="255"/>
      <c r="NQZ122" s="256"/>
      <c r="NRC122" s="251"/>
      <c r="NRD122" s="251"/>
      <c r="NRE122" s="251"/>
      <c r="NRF122" s="251"/>
      <c r="NRG122" s="251"/>
      <c r="NRH122" s="251"/>
      <c r="NRI122" s="252"/>
      <c r="NRJ122" s="253"/>
      <c r="NRO122" s="254"/>
      <c r="NRR122" s="252"/>
      <c r="NRS122" s="252"/>
      <c r="NRT122" s="252"/>
      <c r="NRU122" s="252"/>
      <c r="NRV122" s="253"/>
      <c r="NRW122" s="253"/>
      <c r="NRX122" s="255"/>
      <c r="NRY122" s="255"/>
      <c r="NRZ122" s="256"/>
      <c r="NSC122" s="251"/>
      <c r="NSD122" s="251"/>
      <c r="NSE122" s="251"/>
      <c r="NSF122" s="251"/>
      <c r="NSG122" s="251"/>
      <c r="NSH122" s="251"/>
      <c r="NSI122" s="252"/>
      <c r="NSJ122" s="253"/>
      <c r="NSO122" s="254"/>
      <c r="NSR122" s="252"/>
      <c r="NSS122" s="252"/>
      <c r="NST122" s="252"/>
      <c r="NSU122" s="252"/>
      <c r="NSV122" s="253"/>
      <c r="NSW122" s="253"/>
      <c r="NSX122" s="255"/>
      <c r="NSY122" s="255"/>
      <c r="NSZ122" s="256"/>
      <c r="NTC122" s="251"/>
      <c r="NTD122" s="251"/>
      <c r="NTE122" s="251"/>
      <c r="NTF122" s="251"/>
      <c r="NTG122" s="251"/>
      <c r="NTH122" s="251"/>
      <c r="NTI122" s="252"/>
      <c r="NTJ122" s="253"/>
      <c r="NTO122" s="254"/>
      <c r="NTR122" s="252"/>
      <c r="NTS122" s="252"/>
      <c r="NTT122" s="252"/>
      <c r="NTU122" s="252"/>
      <c r="NTV122" s="253"/>
      <c r="NTW122" s="253"/>
      <c r="NTX122" s="255"/>
      <c r="NTY122" s="255"/>
      <c r="NTZ122" s="256"/>
      <c r="NUC122" s="251"/>
      <c r="NUD122" s="251"/>
      <c r="NUE122" s="251"/>
      <c r="NUF122" s="251"/>
      <c r="NUG122" s="251"/>
      <c r="NUH122" s="251"/>
      <c r="NUI122" s="252"/>
      <c r="NUJ122" s="253"/>
      <c r="NUO122" s="254"/>
      <c r="NUR122" s="252"/>
      <c r="NUS122" s="252"/>
      <c r="NUT122" s="252"/>
      <c r="NUU122" s="252"/>
      <c r="NUV122" s="253"/>
      <c r="NUW122" s="253"/>
      <c r="NUX122" s="255"/>
      <c r="NUY122" s="255"/>
      <c r="NUZ122" s="256"/>
      <c r="NVC122" s="251"/>
      <c r="NVD122" s="251"/>
      <c r="NVE122" s="251"/>
      <c r="NVF122" s="251"/>
      <c r="NVG122" s="251"/>
      <c r="NVH122" s="251"/>
      <c r="NVI122" s="252"/>
      <c r="NVJ122" s="253"/>
      <c r="NVO122" s="254"/>
      <c r="NVR122" s="252"/>
      <c r="NVS122" s="252"/>
      <c r="NVT122" s="252"/>
      <c r="NVU122" s="252"/>
      <c r="NVV122" s="253"/>
      <c r="NVW122" s="253"/>
      <c r="NVX122" s="255"/>
      <c r="NVY122" s="255"/>
      <c r="NVZ122" s="256"/>
      <c r="NWC122" s="251"/>
      <c r="NWD122" s="251"/>
      <c r="NWE122" s="251"/>
      <c r="NWF122" s="251"/>
      <c r="NWG122" s="251"/>
      <c r="NWH122" s="251"/>
      <c r="NWI122" s="252"/>
      <c r="NWJ122" s="253"/>
      <c r="NWO122" s="254"/>
      <c r="NWR122" s="252"/>
      <c r="NWS122" s="252"/>
      <c r="NWT122" s="252"/>
      <c r="NWU122" s="252"/>
      <c r="NWV122" s="253"/>
      <c r="NWW122" s="253"/>
      <c r="NWX122" s="255"/>
      <c r="NWY122" s="255"/>
      <c r="NWZ122" s="256"/>
      <c r="NXC122" s="251"/>
      <c r="NXD122" s="251"/>
      <c r="NXE122" s="251"/>
      <c r="NXF122" s="251"/>
      <c r="NXG122" s="251"/>
      <c r="NXH122" s="251"/>
      <c r="NXI122" s="252"/>
      <c r="NXJ122" s="253"/>
      <c r="NXO122" s="254"/>
      <c r="NXR122" s="252"/>
      <c r="NXS122" s="252"/>
      <c r="NXT122" s="252"/>
      <c r="NXU122" s="252"/>
      <c r="NXV122" s="253"/>
      <c r="NXW122" s="253"/>
      <c r="NXX122" s="255"/>
      <c r="NXY122" s="255"/>
      <c r="NXZ122" s="256"/>
      <c r="NYC122" s="251"/>
      <c r="NYD122" s="251"/>
      <c r="NYE122" s="251"/>
      <c r="NYF122" s="251"/>
      <c r="NYG122" s="251"/>
      <c r="NYH122" s="251"/>
      <c r="NYI122" s="252"/>
      <c r="NYJ122" s="253"/>
      <c r="NYO122" s="254"/>
      <c r="NYR122" s="252"/>
      <c r="NYS122" s="252"/>
      <c r="NYT122" s="252"/>
      <c r="NYU122" s="252"/>
      <c r="NYV122" s="253"/>
      <c r="NYW122" s="253"/>
      <c r="NYX122" s="255"/>
      <c r="NYY122" s="255"/>
      <c r="NYZ122" s="256"/>
      <c r="NZC122" s="251"/>
      <c r="NZD122" s="251"/>
      <c r="NZE122" s="251"/>
      <c r="NZF122" s="251"/>
      <c r="NZG122" s="251"/>
      <c r="NZH122" s="251"/>
      <c r="NZI122" s="252"/>
      <c r="NZJ122" s="253"/>
      <c r="NZO122" s="254"/>
      <c r="NZR122" s="252"/>
      <c r="NZS122" s="252"/>
      <c r="NZT122" s="252"/>
      <c r="NZU122" s="252"/>
      <c r="NZV122" s="253"/>
      <c r="NZW122" s="253"/>
      <c r="NZX122" s="255"/>
      <c r="NZY122" s="255"/>
      <c r="NZZ122" s="256"/>
      <c r="OAC122" s="251"/>
      <c r="OAD122" s="251"/>
      <c r="OAE122" s="251"/>
      <c r="OAF122" s="251"/>
      <c r="OAG122" s="251"/>
      <c r="OAH122" s="251"/>
      <c r="OAI122" s="252"/>
      <c r="OAJ122" s="253"/>
      <c r="OAO122" s="254"/>
      <c r="OAR122" s="252"/>
      <c r="OAS122" s="252"/>
      <c r="OAT122" s="252"/>
      <c r="OAU122" s="252"/>
      <c r="OAV122" s="253"/>
      <c r="OAW122" s="253"/>
      <c r="OAX122" s="255"/>
      <c r="OAY122" s="255"/>
      <c r="OAZ122" s="256"/>
      <c r="OBC122" s="251"/>
      <c r="OBD122" s="251"/>
      <c r="OBE122" s="251"/>
      <c r="OBF122" s="251"/>
      <c r="OBG122" s="251"/>
      <c r="OBH122" s="251"/>
      <c r="OBI122" s="252"/>
      <c r="OBJ122" s="253"/>
      <c r="OBO122" s="254"/>
      <c r="OBR122" s="252"/>
      <c r="OBS122" s="252"/>
      <c r="OBT122" s="252"/>
      <c r="OBU122" s="252"/>
      <c r="OBV122" s="253"/>
      <c r="OBW122" s="253"/>
      <c r="OBX122" s="255"/>
      <c r="OBY122" s="255"/>
      <c r="OBZ122" s="256"/>
      <c r="OCC122" s="251"/>
      <c r="OCD122" s="251"/>
      <c r="OCE122" s="251"/>
      <c r="OCF122" s="251"/>
      <c r="OCG122" s="251"/>
      <c r="OCH122" s="251"/>
      <c r="OCI122" s="252"/>
      <c r="OCJ122" s="253"/>
      <c r="OCO122" s="254"/>
      <c r="OCR122" s="252"/>
      <c r="OCS122" s="252"/>
      <c r="OCT122" s="252"/>
      <c r="OCU122" s="252"/>
      <c r="OCV122" s="253"/>
      <c r="OCW122" s="253"/>
      <c r="OCX122" s="255"/>
      <c r="OCY122" s="255"/>
      <c r="OCZ122" s="256"/>
      <c r="ODC122" s="251"/>
      <c r="ODD122" s="251"/>
      <c r="ODE122" s="251"/>
      <c r="ODF122" s="251"/>
      <c r="ODG122" s="251"/>
      <c r="ODH122" s="251"/>
      <c r="ODI122" s="252"/>
      <c r="ODJ122" s="253"/>
      <c r="ODO122" s="254"/>
      <c r="ODR122" s="252"/>
      <c r="ODS122" s="252"/>
      <c r="ODT122" s="252"/>
      <c r="ODU122" s="252"/>
      <c r="ODV122" s="253"/>
      <c r="ODW122" s="253"/>
      <c r="ODX122" s="255"/>
      <c r="ODY122" s="255"/>
      <c r="ODZ122" s="256"/>
      <c r="OEC122" s="251"/>
      <c r="OED122" s="251"/>
      <c r="OEE122" s="251"/>
      <c r="OEF122" s="251"/>
      <c r="OEG122" s="251"/>
      <c r="OEH122" s="251"/>
      <c r="OEI122" s="252"/>
      <c r="OEJ122" s="253"/>
      <c r="OEO122" s="254"/>
      <c r="OER122" s="252"/>
      <c r="OES122" s="252"/>
      <c r="OET122" s="252"/>
      <c r="OEU122" s="252"/>
      <c r="OEV122" s="253"/>
      <c r="OEW122" s="253"/>
      <c r="OEX122" s="255"/>
      <c r="OEY122" s="255"/>
      <c r="OEZ122" s="256"/>
      <c r="OFC122" s="251"/>
      <c r="OFD122" s="251"/>
      <c r="OFE122" s="251"/>
      <c r="OFF122" s="251"/>
      <c r="OFG122" s="251"/>
      <c r="OFH122" s="251"/>
      <c r="OFI122" s="252"/>
      <c r="OFJ122" s="253"/>
      <c r="OFO122" s="254"/>
      <c r="OFR122" s="252"/>
      <c r="OFS122" s="252"/>
      <c r="OFT122" s="252"/>
      <c r="OFU122" s="252"/>
      <c r="OFV122" s="253"/>
      <c r="OFW122" s="253"/>
      <c r="OFX122" s="255"/>
      <c r="OFY122" s="255"/>
      <c r="OFZ122" s="256"/>
      <c r="OGC122" s="251"/>
      <c r="OGD122" s="251"/>
      <c r="OGE122" s="251"/>
      <c r="OGF122" s="251"/>
      <c r="OGG122" s="251"/>
      <c r="OGH122" s="251"/>
      <c r="OGI122" s="252"/>
      <c r="OGJ122" s="253"/>
      <c r="OGO122" s="254"/>
      <c r="OGR122" s="252"/>
      <c r="OGS122" s="252"/>
      <c r="OGT122" s="252"/>
      <c r="OGU122" s="252"/>
      <c r="OGV122" s="253"/>
      <c r="OGW122" s="253"/>
      <c r="OGX122" s="255"/>
      <c r="OGY122" s="255"/>
      <c r="OGZ122" s="256"/>
      <c r="OHC122" s="251"/>
      <c r="OHD122" s="251"/>
      <c r="OHE122" s="251"/>
      <c r="OHF122" s="251"/>
      <c r="OHG122" s="251"/>
      <c r="OHH122" s="251"/>
      <c r="OHI122" s="252"/>
      <c r="OHJ122" s="253"/>
      <c r="OHO122" s="254"/>
      <c r="OHR122" s="252"/>
      <c r="OHS122" s="252"/>
      <c r="OHT122" s="252"/>
      <c r="OHU122" s="252"/>
      <c r="OHV122" s="253"/>
      <c r="OHW122" s="253"/>
      <c r="OHX122" s="255"/>
      <c r="OHY122" s="255"/>
      <c r="OHZ122" s="256"/>
      <c r="OIC122" s="251"/>
      <c r="OID122" s="251"/>
      <c r="OIE122" s="251"/>
      <c r="OIF122" s="251"/>
      <c r="OIG122" s="251"/>
      <c r="OIH122" s="251"/>
      <c r="OII122" s="252"/>
      <c r="OIJ122" s="253"/>
      <c r="OIO122" s="254"/>
      <c r="OIR122" s="252"/>
      <c r="OIS122" s="252"/>
      <c r="OIT122" s="252"/>
      <c r="OIU122" s="252"/>
      <c r="OIV122" s="253"/>
      <c r="OIW122" s="253"/>
      <c r="OIX122" s="255"/>
      <c r="OIY122" s="255"/>
      <c r="OIZ122" s="256"/>
      <c r="OJC122" s="251"/>
      <c r="OJD122" s="251"/>
      <c r="OJE122" s="251"/>
      <c r="OJF122" s="251"/>
      <c r="OJG122" s="251"/>
      <c r="OJH122" s="251"/>
      <c r="OJI122" s="252"/>
      <c r="OJJ122" s="253"/>
      <c r="OJO122" s="254"/>
      <c r="OJR122" s="252"/>
      <c r="OJS122" s="252"/>
      <c r="OJT122" s="252"/>
      <c r="OJU122" s="252"/>
      <c r="OJV122" s="253"/>
      <c r="OJW122" s="253"/>
      <c r="OJX122" s="255"/>
      <c r="OJY122" s="255"/>
      <c r="OJZ122" s="256"/>
      <c r="OKC122" s="251"/>
      <c r="OKD122" s="251"/>
      <c r="OKE122" s="251"/>
      <c r="OKF122" s="251"/>
      <c r="OKG122" s="251"/>
      <c r="OKH122" s="251"/>
      <c r="OKI122" s="252"/>
      <c r="OKJ122" s="253"/>
      <c r="OKO122" s="254"/>
      <c r="OKR122" s="252"/>
      <c r="OKS122" s="252"/>
      <c r="OKT122" s="252"/>
      <c r="OKU122" s="252"/>
      <c r="OKV122" s="253"/>
      <c r="OKW122" s="253"/>
      <c r="OKX122" s="255"/>
      <c r="OKY122" s="255"/>
      <c r="OKZ122" s="256"/>
      <c r="OLC122" s="251"/>
      <c r="OLD122" s="251"/>
      <c r="OLE122" s="251"/>
      <c r="OLF122" s="251"/>
      <c r="OLG122" s="251"/>
      <c r="OLH122" s="251"/>
      <c r="OLI122" s="252"/>
      <c r="OLJ122" s="253"/>
      <c r="OLO122" s="254"/>
      <c r="OLR122" s="252"/>
      <c r="OLS122" s="252"/>
      <c r="OLT122" s="252"/>
      <c r="OLU122" s="252"/>
      <c r="OLV122" s="253"/>
      <c r="OLW122" s="253"/>
      <c r="OLX122" s="255"/>
      <c r="OLY122" s="255"/>
      <c r="OLZ122" s="256"/>
      <c r="OMC122" s="251"/>
      <c r="OMD122" s="251"/>
      <c r="OME122" s="251"/>
      <c r="OMF122" s="251"/>
      <c r="OMG122" s="251"/>
      <c r="OMH122" s="251"/>
      <c r="OMI122" s="252"/>
      <c r="OMJ122" s="253"/>
      <c r="OMO122" s="254"/>
      <c r="OMR122" s="252"/>
      <c r="OMS122" s="252"/>
      <c r="OMT122" s="252"/>
      <c r="OMU122" s="252"/>
      <c r="OMV122" s="253"/>
      <c r="OMW122" s="253"/>
      <c r="OMX122" s="255"/>
      <c r="OMY122" s="255"/>
      <c r="OMZ122" s="256"/>
      <c r="ONC122" s="251"/>
      <c r="OND122" s="251"/>
      <c r="ONE122" s="251"/>
      <c r="ONF122" s="251"/>
      <c r="ONG122" s="251"/>
      <c r="ONH122" s="251"/>
      <c r="ONI122" s="252"/>
      <c r="ONJ122" s="253"/>
      <c r="ONO122" s="254"/>
      <c r="ONR122" s="252"/>
      <c r="ONS122" s="252"/>
      <c r="ONT122" s="252"/>
      <c r="ONU122" s="252"/>
      <c r="ONV122" s="253"/>
      <c r="ONW122" s="253"/>
      <c r="ONX122" s="255"/>
      <c r="ONY122" s="255"/>
      <c r="ONZ122" s="256"/>
      <c r="OOC122" s="251"/>
      <c r="OOD122" s="251"/>
      <c r="OOE122" s="251"/>
      <c r="OOF122" s="251"/>
      <c r="OOG122" s="251"/>
      <c r="OOH122" s="251"/>
      <c r="OOI122" s="252"/>
      <c r="OOJ122" s="253"/>
      <c r="OOO122" s="254"/>
      <c r="OOR122" s="252"/>
      <c r="OOS122" s="252"/>
      <c r="OOT122" s="252"/>
      <c r="OOU122" s="252"/>
      <c r="OOV122" s="253"/>
      <c r="OOW122" s="253"/>
      <c r="OOX122" s="255"/>
      <c r="OOY122" s="255"/>
      <c r="OOZ122" s="256"/>
      <c r="OPC122" s="251"/>
      <c r="OPD122" s="251"/>
      <c r="OPE122" s="251"/>
      <c r="OPF122" s="251"/>
      <c r="OPG122" s="251"/>
      <c r="OPH122" s="251"/>
      <c r="OPI122" s="252"/>
      <c r="OPJ122" s="253"/>
      <c r="OPO122" s="254"/>
      <c r="OPR122" s="252"/>
      <c r="OPS122" s="252"/>
      <c r="OPT122" s="252"/>
      <c r="OPU122" s="252"/>
      <c r="OPV122" s="253"/>
      <c r="OPW122" s="253"/>
      <c r="OPX122" s="255"/>
      <c r="OPY122" s="255"/>
      <c r="OPZ122" s="256"/>
      <c r="OQC122" s="251"/>
      <c r="OQD122" s="251"/>
      <c r="OQE122" s="251"/>
      <c r="OQF122" s="251"/>
      <c r="OQG122" s="251"/>
      <c r="OQH122" s="251"/>
      <c r="OQI122" s="252"/>
      <c r="OQJ122" s="253"/>
      <c r="OQO122" s="254"/>
      <c r="OQR122" s="252"/>
      <c r="OQS122" s="252"/>
      <c r="OQT122" s="252"/>
      <c r="OQU122" s="252"/>
      <c r="OQV122" s="253"/>
      <c r="OQW122" s="253"/>
      <c r="OQX122" s="255"/>
      <c r="OQY122" s="255"/>
      <c r="OQZ122" s="256"/>
      <c r="ORC122" s="251"/>
      <c r="ORD122" s="251"/>
      <c r="ORE122" s="251"/>
      <c r="ORF122" s="251"/>
      <c r="ORG122" s="251"/>
      <c r="ORH122" s="251"/>
      <c r="ORI122" s="252"/>
      <c r="ORJ122" s="253"/>
      <c r="ORO122" s="254"/>
      <c r="ORR122" s="252"/>
      <c r="ORS122" s="252"/>
      <c r="ORT122" s="252"/>
      <c r="ORU122" s="252"/>
      <c r="ORV122" s="253"/>
      <c r="ORW122" s="253"/>
      <c r="ORX122" s="255"/>
      <c r="ORY122" s="255"/>
      <c r="ORZ122" s="256"/>
      <c r="OSC122" s="251"/>
      <c r="OSD122" s="251"/>
      <c r="OSE122" s="251"/>
      <c r="OSF122" s="251"/>
      <c r="OSG122" s="251"/>
      <c r="OSH122" s="251"/>
      <c r="OSI122" s="252"/>
      <c r="OSJ122" s="253"/>
      <c r="OSO122" s="254"/>
      <c r="OSR122" s="252"/>
      <c r="OSS122" s="252"/>
      <c r="OST122" s="252"/>
      <c r="OSU122" s="252"/>
      <c r="OSV122" s="253"/>
      <c r="OSW122" s="253"/>
      <c r="OSX122" s="255"/>
      <c r="OSY122" s="255"/>
      <c r="OSZ122" s="256"/>
      <c r="OTC122" s="251"/>
      <c r="OTD122" s="251"/>
      <c r="OTE122" s="251"/>
      <c r="OTF122" s="251"/>
      <c r="OTG122" s="251"/>
      <c r="OTH122" s="251"/>
      <c r="OTI122" s="252"/>
      <c r="OTJ122" s="253"/>
      <c r="OTO122" s="254"/>
      <c r="OTR122" s="252"/>
      <c r="OTS122" s="252"/>
      <c r="OTT122" s="252"/>
      <c r="OTU122" s="252"/>
      <c r="OTV122" s="253"/>
      <c r="OTW122" s="253"/>
      <c r="OTX122" s="255"/>
      <c r="OTY122" s="255"/>
      <c r="OTZ122" s="256"/>
      <c r="OUC122" s="251"/>
      <c r="OUD122" s="251"/>
      <c r="OUE122" s="251"/>
      <c r="OUF122" s="251"/>
      <c r="OUG122" s="251"/>
      <c r="OUH122" s="251"/>
      <c r="OUI122" s="252"/>
      <c r="OUJ122" s="253"/>
      <c r="OUO122" s="254"/>
      <c r="OUR122" s="252"/>
      <c r="OUS122" s="252"/>
      <c r="OUT122" s="252"/>
      <c r="OUU122" s="252"/>
      <c r="OUV122" s="253"/>
      <c r="OUW122" s="253"/>
      <c r="OUX122" s="255"/>
      <c r="OUY122" s="255"/>
      <c r="OUZ122" s="256"/>
      <c r="OVC122" s="251"/>
      <c r="OVD122" s="251"/>
      <c r="OVE122" s="251"/>
      <c r="OVF122" s="251"/>
      <c r="OVG122" s="251"/>
      <c r="OVH122" s="251"/>
      <c r="OVI122" s="252"/>
      <c r="OVJ122" s="253"/>
      <c r="OVO122" s="254"/>
      <c r="OVR122" s="252"/>
      <c r="OVS122" s="252"/>
      <c r="OVT122" s="252"/>
      <c r="OVU122" s="252"/>
      <c r="OVV122" s="253"/>
      <c r="OVW122" s="253"/>
      <c r="OVX122" s="255"/>
      <c r="OVY122" s="255"/>
      <c r="OVZ122" s="256"/>
      <c r="OWC122" s="251"/>
      <c r="OWD122" s="251"/>
      <c r="OWE122" s="251"/>
      <c r="OWF122" s="251"/>
      <c r="OWG122" s="251"/>
      <c r="OWH122" s="251"/>
      <c r="OWI122" s="252"/>
      <c r="OWJ122" s="253"/>
      <c r="OWO122" s="254"/>
      <c r="OWR122" s="252"/>
      <c r="OWS122" s="252"/>
      <c r="OWT122" s="252"/>
      <c r="OWU122" s="252"/>
      <c r="OWV122" s="253"/>
      <c r="OWW122" s="253"/>
      <c r="OWX122" s="255"/>
      <c r="OWY122" s="255"/>
      <c r="OWZ122" s="256"/>
      <c r="OXC122" s="251"/>
      <c r="OXD122" s="251"/>
      <c r="OXE122" s="251"/>
      <c r="OXF122" s="251"/>
      <c r="OXG122" s="251"/>
      <c r="OXH122" s="251"/>
      <c r="OXI122" s="252"/>
      <c r="OXJ122" s="253"/>
      <c r="OXO122" s="254"/>
      <c r="OXR122" s="252"/>
      <c r="OXS122" s="252"/>
      <c r="OXT122" s="252"/>
      <c r="OXU122" s="252"/>
      <c r="OXV122" s="253"/>
      <c r="OXW122" s="253"/>
      <c r="OXX122" s="255"/>
      <c r="OXY122" s="255"/>
      <c r="OXZ122" s="256"/>
      <c r="OYC122" s="251"/>
      <c r="OYD122" s="251"/>
      <c r="OYE122" s="251"/>
      <c r="OYF122" s="251"/>
      <c r="OYG122" s="251"/>
      <c r="OYH122" s="251"/>
      <c r="OYI122" s="252"/>
      <c r="OYJ122" s="253"/>
      <c r="OYO122" s="254"/>
      <c r="OYR122" s="252"/>
      <c r="OYS122" s="252"/>
      <c r="OYT122" s="252"/>
      <c r="OYU122" s="252"/>
      <c r="OYV122" s="253"/>
      <c r="OYW122" s="253"/>
      <c r="OYX122" s="255"/>
      <c r="OYY122" s="255"/>
      <c r="OYZ122" s="256"/>
      <c r="OZC122" s="251"/>
      <c r="OZD122" s="251"/>
      <c r="OZE122" s="251"/>
      <c r="OZF122" s="251"/>
      <c r="OZG122" s="251"/>
      <c r="OZH122" s="251"/>
      <c r="OZI122" s="252"/>
      <c r="OZJ122" s="253"/>
      <c r="OZO122" s="254"/>
      <c r="OZR122" s="252"/>
      <c r="OZS122" s="252"/>
      <c r="OZT122" s="252"/>
      <c r="OZU122" s="252"/>
      <c r="OZV122" s="253"/>
      <c r="OZW122" s="253"/>
      <c r="OZX122" s="255"/>
      <c r="OZY122" s="255"/>
      <c r="OZZ122" s="256"/>
      <c r="PAC122" s="251"/>
      <c r="PAD122" s="251"/>
      <c r="PAE122" s="251"/>
      <c r="PAF122" s="251"/>
      <c r="PAG122" s="251"/>
      <c r="PAH122" s="251"/>
      <c r="PAI122" s="252"/>
      <c r="PAJ122" s="253"/>
      <c r="PAO122" s="254"/>
      <c r="PAR122" s="252"/>
      <c r="PAS122" s="252"/>
      <c r="PAT122" s="252"/>
      <c r="PAU122" s="252"/>
      <c r="PAV122" s="253"/>
      <c r="PAW122" s="253"/>
      <c r="PAX122" s="255"/>
      <c r="PAY122" s="255"/>
      <c r="PAZ122" s="256"/>
      <c r="PBC122" s="251"/>
      <c r="PBD122" s="251"/>
      <c r="PBE122" s="251"/>
      <c r="PBF122" s="251"/>
      <c r="PBG122" s="251"/>
      <c r="PBH122" s="251"/>
      <c r="PBI122" s="252"/>
      <c r="PBJ122" s="253"/>
      <c r="PBO122" s="254"/>
      <c r="PBR122" s="252"/>
      <c r="PBS122" s="252"/>
      <c r="PBT122" s="252"/>
      <c r="PBU122" s="252"/>
      <c r="PBV122" s="253"/>
      <c r="PBW122" s="253"/>
      <c r="PBX122" s="255"/>
      <c r="PBY122" s="255"/>
      <c r="PBZ122" s="256"/>
      <c r="PCC122" s="251"/>
      <c r="PCD122" s="251"/>
      <c r="PCE122" s="251"/>
      <c r="PCF122" s="251"/>
      <c r="PCG122" s="251"/>
      <c r="PCH122" s="251"/>
      <c r="PCI122" s="252"/>
      <c r="PCJ122" s="253"/>
      <c r="PCO122" s="254"/>
      <c r="PCR122" s="252"/>
      <c r="PCS122" s="252"/>
      <c r="PCT122" s="252"/>
      <c r="PCU122" s="252"/>
      <c r="PCV122" s="253"/>
      <c r="PCW122" s="253"/>
      <c r="PCX122" s="255"/>
      <c r="PCY122" s="255"/>
      <c r="PCZ122" s="256"/>
      <c r="PDC122" s="251"/>
      <c r="PDD122" s="251"/>
      <c r="PDE122" s="251"/>
      <c r="PDF122" s="251"/>
      <c r="PDG122" s="251"/>
      <c r="PDH122" s="251"/>
      <c r="PDI122" s="252"/>
      <c r="PDJ122" s="253"/>
      <c r="PDO122" s="254"/>
      <c r="PDR122" s="252"/>
      <c r="PDS122" s="252"/>
      <c r="PDT122" s="252"/>
      <c r="PDU122" s="252"/>
      <c r="PDV122" s="253"/>
      <c r="PDW122" s="253"/>
      <c r="PDX122" s="255"/>
      <c r="PDY122" s="255"/>
      <c r="PDZ122" s="256"/>
      <c r="PEC122" s="251"/>
      <c r="PED122" s="251"/>
      <c r="PEE122" s="251"/>
      <c r="PEF122" s="251"/>
      <c r="PEG122" s="251"/>
      <c r="PEH122" s="251"/>
      <c r="PEI122" s="252"/>
      <c r="PEJ122" s="253"/>
      <c r="PEO122" s="254"/>
      <c r="PER122" s="252"/>
      <c r="PES122" s="252"/>
      <c r="PET122" s="252"/>
      <c r="PEU122" s="252"/>
      <c r="PEV122" s="253"/>
      <c r="PEW122" s="253"/>
      <c r="PEX122" s="255"/>
      <c r="PEY122" s="255"/>
      <c r="PEZ122" s="256"/>
      <c r="PFC122" s="251"/>
      <c r="PFD122" s="251"/>
      <c r="PFE122" s="251"/>
      <c r="PFF122" s="251"/>
      <c r="PFG122" s="251"/>
      <c r="PFH122" s="251"/>
      <c r="PFI122" s="252"/>
      <c r="PFJ122" s="253"/>
      <c r="PFO122" s="254"/>
      <c r="PFR122" s="252"/>
      <c r="PFS122" s="252"/>
      <c r="PFT122" s="252"/>
      <c r="PFU122" s="252"/>
      <c r="PFV122" s="253"/>
      <c r="PFW122" s="253"/>
      <c r="PFX122" s="255"/>
      <c r="PFY122" s="255"/>
      <c r="PFZ122" s="256"/>
      <c r="PGC122" s="251"/>
      <c r="PGD122" s="251"/>
      <c r="PGE122" s="251"/>
      <c r="PGF122" s="251"/>
      <c r="PGG122" s="251"/>
      <c r="PGH122" s="251"/>
      <c r="PGI122" s="252"/>
      <c r="PGJ122" s="253"/>
      <c r="PGO122" s="254"/>
      <c r="PGR122" s="252"/>
      <c r="PGS122" s="252"/>
      <c r="PGT122" s="252"/>
      <c r="PGU122" s="252"/>
      <c r="PGV122" s="253"/>
      <c r="PGW122" s="253"/>
      <c r="PGX122" s="255"/>
      <c r="PGY122" s="255"/>
      <c r="PGZ122" s="256"/>
      <c r="PHC122" s="251"/>
      <c r="PHD122" s="251"/>
      <c r="PHE122" s="251"/>
      <c r="PHF122" s="251"/>
      <c r="PHG122" s="251"/>
      <c r="PHH122" s="251"/>
      <c r="PHI122" s="252"/>
      <c r="PHJ122" s="253"/>
      <c r="PHO122" s="254"/>
      <c r="PHR122" s="252"/>
      <c r="PHS122" s="252"/>
      <c r="PHT122" s="252"/>
      <c r="PHU122" s="252"/>
      <c r="PHV122" s="253"/>
      <c r="PHW122" s="253"/>
      <c r="PHX122" s="255"/>
      <c r="PHY122" s="255"/>
      <c r="PHZ122" s="256"/>
      <c r="PIC122" s="251"/>
      <c r="PID122" s="251"/>
      <c r="PIE122" s="251"/>
      <c r="PIF122" s="251"/>
      <c r="PIG122" s="251"/>
      <c r="PIH122" s="251"/>
      <c r="PII122" s="252"/>
      <c r="PIJ122" s="253"/>
      <c r="PIO122" s="254"/>
      <c r="PIR122" s="252"/>
      <c r="PIS122" s="252"/>
      <c r="PIT122" s="252"/>
      <c r="PIU122" s="252"/>
      <c r="PIV122" s="253"/>
      <c r="PIW122" s="253"/>
      <c r="PIX122" s="255"/>
      <c r="PIY122" s="255"/>
      <c r="PIZ122" s="256"/>
      <c r="PJC122" s="251"/>
      <c r="PJD122" s="251"/>
      <c r="PJE122" s="251"/>
      <c r="PJF122" s="251"/>
      <c r="PJG122" s="251"/>
      <c r="PJH122" s="251"/>
      <c r="PJI122" s="252"/>
      <c r="PJJ122" s="253"/>
      <c r="PJO122" s="254"/>
      <c r="PJR122" s="252"/>
      <c r="PJS122" s="252"/>
      <c r="PJT122" s="252"/>
      <c r="PJU122" s="252"/>
      <c r="PJV122" s="253"/>
      <c r="PJW122" s="253"/>
      <c r="PJX122" s="255"/>
      <c r="PJY122" s="255"/>
      <c r="PJZ122" s="256"/>
      <c r="PKC122" s="251"/>
      <c r="PKD122" s="251"/>
      <c r="PKE122" s="251"/>
      <c r="PKF122" s="251"/>
      <c r="PKG122" s="251"/>
      <c r="PKH122" s="251"/>
      <c r="PKI122" s="252"/>
      <c r="PKJ122" s="253"/>
      <c r="PKO122" s="254"/>
      <c r="PKR122" s="252"/>
      <c r="PKS122" s="252"/>
      <c r="PKT122" s="252"/>
      <c r="PKU122" s="252"/>
      <c r="PKV122" s="253"/>
      <c r="PKW122" s="253"/>
      <c r="PKX122" s="255"/>
      <c r="PKY122" s="255"/>
      <c r="PKZ122" s="256"/>
      <c r="PLC122" s="251"/>
      <c r="PLD122" s="251"/>
      <c r="PLE122" s="251"/>
      <c r="PLF122" s="251"/>
      <c r="PLG122" s="251"/>
      <c r="PLH122" s="251"/>
      <c r="PLI122" s="252"/>
      <c r="PLJ122" s="253"/>
      <c r="PLO122" s="254"/>
      <c r="PLR122" s="252"/>
      <c r="PLS122" s="252"/>
      <c r="PLT122" s="252"/>
      <c r="PLU122" s="252"/>
      <c r="PLV122" s="253"/>
      <c r="PLW122" s="253"/>
      <c r="PLX122" s="255"/>
      <c r="PLY122" s="255"/>
      <c r="PLZ122" s="256"/>
      <c r="PMC122" s="251"/>
      <c r="PMD122" s="251"/>
      <c r="PME122" s="251"/>
      <c r="PMF122" s="251"/>
      <c r="PMG122" s="251"/>
      <c r="PMH122" s="251"/>
      <c r="PMI122" s="252"/>
      <c r="PMJ122" s="253"/>
      <c r="PMO122" s="254"/>
      <c r="PMR122" s="252"/>
      <c r="PMS122" s="252"/>
      <c r="PMT122" s="252"/>
      <c r="PMU122" s="252"/>
      <c r="PMV122" s="253"/>
      <c r="PMW122" s="253"/>
      <c r="PMX122" s="255"/>
      <c r="PMY122" s="255"/>
      <c r="PMZ122" s="256"/>
      <c r="PNC122" s="251"/>
      <c r="PND122" s="251"/>
      <c r="PNE122" s="251"/>
      <c r="PNF122" s="251"/>
      <c r="PNG122" s="251"/>
      <c r="PNH122" s="251"/>
      <c r="PNI122" s="252"/>
      <c r="PNJ122" s="253"/>
      <c r="PNO122" s="254"/>
      <c r="PNR122" s="252"/>
      <c r="PNS122" s="252"/>
      <c r="PNT122" s="252"/>
      <c r="PNU122" s="252"/>
      <c r="PNV122" s="253"/>
      <c r="PNW122" s="253"/>
      <c r="PNX122" s="255"/>
      <c r="PNY122" s="255"/>
      <c r="PNZ122" s="256"/>
      <c r="POC122" s="251"/>
      <c r="POD122" s="251"/>
      <c r="POE122" s="251"/>
      <c r="POF122" s="251"/>
      <c r="POG122" s="251"/>
      <c r="POH122" s="251"/>
      <c r="POI122" s="252"/>
      <c r="POJ122" s="253"/>
      <c r="POO122" s="254"/>
      <c r="POR122" s="252"/>
      <c r="POS122" s="252"/>
      <c r="POT122" s="252"/>
      <c r="POU122" s="252"/>
      <c r="POV122" s="253"/>
      <c r="POW122" s="253"/>
      <c r="POX122" s="255"/>
      <c r="POY122" s="255"/>
      <c r="POZ122" s="256"/>
      <c r="PPC122" s="251"/>
      <c r="PPD122" s="251"/>
      <c r="PPE122" s="251"/>
      <c r="PPF122" s="251"/>
      <c r="PPG122" s="251"/>
      <c r="PPH122" s="251"/>
      <c r="PPI122" s="252"/>
      <c r="PPJ122" s="253"/>
      <c r="PPO122" s="254"/>
      <c r="PPR122" s="252"/>
      <c r="PPS122" s="252"/>
      <c r="PPT122" s="252"/>
      <c r="PPU122" s="252"/>
      <c r="PPV122" s="253"/>
      <c r="PPW122" s="253"/>
      <c r="PPX122" s="255"/>
      <c r="PPY122" s="255"/>
      <c r="PPZ122" s="256"/>
      <c r="PQC122" s="251"/>
      <c r="PQD122" s="251"/>
      <c r="PQE122" s="251"/>
      <c r="PQF122" s="251"/>
      <c r="PQG122" s="251"/>
      <c r="PQH122" s="251"/>
      <c r="PQI122" s="252"/>
      <c r="PQJ122" s="253"/>
      <c r="PQO122" s="254"/>
      <c r="PQR122" s="252"/>
      <c r="PQS122" s="252"/>
      <c r="PQT122" s="252"/>
      <c r="PQU122" s="252"/>
      <c r="PQV122" s="253"/>
      <c r="PQW122" s="253"/>
      <c r="PQX122" s="255"/>
      <c r="PQY122" s="255"/>
      <c r="PQZ122" s="256"/>
      <c r="PRC122" s="251"/>
      <c r="PRD122" s="251"/>
      <c r="PRE122" s="251"/>
      <c r="PRF122" s="251"/>
      <c r="PRG122" s="251"/>
      <c r="PRH122" s="251"/>
      <c r="PRI122" s="252"/>
      <c r="PRJ122" s="253"/>
      <c r="PRO122" s="254"/>
      <c r="PRR122" s="252"/>
      <c r="PRS122" s="252"/>
      <c r="PRT122" s="252"/>
      <c r="PRU122" s="252"/>
      <c r="PRV122" s="253"/>
      <c r="PRW122" s="253"/>
      <c r="PRX122" s="255"/>
      <c r="PRY122" s="255"/>
      <c r="PRZ122" s="256"/>
      <c r="PSC122" s="251"/>
      <c r="PSD122" s="251"/>
      <c r="PSE122" s="251"/>
      <c r="PSF122" s="251"/>
      <c r="PSG122" s="251"/>
      <c r="PSH122" s="251"/>
      <c r="PSI122" s="252"/>
      <c r="PSJ122" s="253"/>
      <c r="PSO122" s="254"/>
      <c r="PSR122" s="252"/>
      <c r="PSS122" s="252"/>
      <c r="PST122" s="252"/>
      <c r="PSU122" s="252"/>
      <c r="PSV122" s="253"/>
      <c r="PSW122" s="253"/>
      <c r="PSX122" s="255"/>
      <c r="PSY122" s="255"/>
      <c r="PSZ122" s="256"/>
      <c r="PTC122" s="251"/>
      <c r="PTD122" s="251"/>
      <c r="PTE122" s="251"/>
      <c r="PTF122" s="251"/>
      <c r="PTG122" s="251"/>
      <c r="PTH122" s="251"/>
      <c r="PTI122" s="252"/>
      <c r="PTJ122" s="253"/>
      <c r="PTO122" s="254"/>
      <c r="PTR122" s="252"/>
      <c r="PTS122" s="252"/>
      <c r="PTT122" s="252"/>
      <c r="PTU122" s="252"/>
      <c r="PTV122" s="253"/>
      <c r="PTW122" s="253"/>
      <c r="PTX122" s="255"/>
      <c r="PTY122" s="255"/>
      <c r="PTZ122" s="256"/>
      <c r="PUC122" s="251"/>
      <c r="PUD122" s="251"/>
      <c r="PUE122" s="251"/>
      <c r="PUF122" s="251"/>
      <c r="PUG122" s="251"/>
      <c r="PUH122" s="251"/>
      <c r="PUI122" s="252"/>
      <c r="PUJ122" s="253"/>
      <c r="PUO122" s="254"/>
      <c r="PUR122" s="252"/>
      <c r="PUS122" s="252"/>
      <c r="PUT122" s="252"/>
      <c r="PUU122" s="252"/>
      <c r="PUV122" s="253"/>
      <c r="PUW122" s="253"/>
      <c r="PUX122" s="255"/>
      <c r="PUY122" s="255"/>
      <c r="PUZ122" s="256"/>
      <c r="PVC122" s="251"/>
      <c r="PVD122" s="251"/>
      <c r="PVE122" s="251"/>
      <c r="PVF122" s="251"/>
      <c r="PVG122" s="251"/>
      <c r="PVH122" s="251"/>
      <c r="PVI122" s="252"/>
      <c r="PVJ122" s="253"/>
      <c r="PVO122" s="254"/>
      <c r="PVR122" s="252"/>
      <c r="PVS122" s="252"/>
      <c r="PVT122" s="252"/>
      <c r="PVU122" s="252"/>
      <c r="PVV122" s="253"/>
      <c r="PVW122" s="253"/>
      <c r="PVX122" s="255"/>
      <c r="PVY122" s="255"/>
      <c r="PVZ122" s="256"/>
      <c r="PWC122" s="251"/>
      <c r="PWD122" s="251"/>
      <c r="PWE122" s="251"/>
      <c r="PWF122" s="251"/>
      <c r="PWG122" s="251"/>
      <c r="PWH122" s="251"/>
      <c r="PWI122" s="252"/>
      <c r="PWJ122" s="253"/>
      <c r="PWO122" s="254"/>
      <c r="PWR122" s="252"/>
      <c r="PWS122" s="252"/>
      <c r="PWT122" s="252"/>
      <c r="PWU122" s="252"/>
      <c r="PWV122" s="253"/>
      <c r="PWW122" s="253"/>
      <c r="PWX122" s="255"/>
      <c r="PWY122" s="255"/>
      <c r="PWZ122" s="256"/>
      <c r="PXC122" s="251"/>
      <c r="PXD122" s="251"/>
      <c r="PXE122" s="251"/>
      <c r="PXF122" s="251"/>
      <c r="PXG122" s="251"/>
      <c r="PXH122" s="251"/>
      <c r="PXI122" s="252"/>
      <c r="PXJ122" s="253"/>
      <c r="PXO122" s="254"/>
      <c r="PXR122" s="252"/>
      <c r="PXS122" s="252"/>
      <c r="PXT122" s="252"/>
      <c r="PXU122" s="252"/>
      <c r="PXV122" s="253"/>
      <c r="PXW122" s="253"/>
      <c r="PXX122" s="255"/>
      <c r="PXY122" s="255"/>
      <c r="PXZ122" s="256"/>
      <c r="PYC122" s="251"/>
      <c r="PYD122" s="251"/>
      <c r="PYE122" s="251"/>
      <c r="PYF122" s="251"/>
      <c r="PYG122" s="251"/>
      <c r="PYH122" s="251"/>
      <c r="PYI122" s="252"/>
      <c r="PYJ122" s="253"/>
      <c r="PYO122" s="254"/>
      <c r="PYR122" s="252"/>
      <c r="PYS122" s="252"/>
      <c r="PYT122" s="252"/>
      <c r="PYU122" s="252"/>
      <c r="PYV122" s="253"/>
      <c r="PYW122" s="253"/>
      <c r="PYX122" s="255"/>
      <c r="PYY122" s="255"/>
      <c r="PYZ122" s="256"/>
      <c r="PZC122" s="251"/>
      <c r="PZD122" s="251"/>
      <c r="PZE122" s="251"/>
      <c r="PZF122" s="251"/>
      <c r="PZG122" s="251"/>
      <c r="PZH122" s="251"/>
      <c r="PZI122" s="252"/>
      <c r="PZJ122" s="253"/>
      <c r="PZO122" s="254"/>
      <c r="PZR122" s="252"/>
      <c r="PZS122" s="252"/>
      <c r="PZT122" s="252"/>
      <c r="PZU122" s="252"/>
      <c r="PZV122" s="253"/>
      <c r="PZW122" s="253"/>
      <c r="PZX122" s="255"/>
      <c r="PZY122" s="255"/>
      <c r="PZZ122" s="256"/>
      <c r="QAC122" s="251"/>
      <c r="QAD122" s="251"/>
      <c r="QAE122" s="251"/>
      <c r="QAF122" s="251"/>
      <c r="QAG122" s="251"/>
      <c r="QAH122" s="251"/>
      <c r="QAI122" s="252"/>
      <c r="QAJ122" s="253"/>
      <c r="QAO122" s="254"/>
      <c r="QAR122" s="252"/>
      <c r="QAS122" s="252"/>
      <c r="QAT122" s="252"/>
      <c r="QAU122" s="252"/>
      <c r="QAV122" s="253"/>
      <c r="QAW122" s="253"/>
      <c r="QAX122" s="255"/>
      <c r="QAY122" s="255"/>
      <c r="QAZ122" s="256"/>
      <c r="QBC122" s="251"/>
      <c r="QBD122" s="251"/>
      <c r="QBE122" s="251"/>
      <c r="QBF122" s="251"/>
      <c r="QBG122" s="251"/>
      <c r="QBH122" s="251"/>
      <c r="QBI122" s="252"/>
      <c r="QBJ122" s="253"/>
      <c r="QBO122" s="254"/>
      <c r="QBR122" s="252"/>
      <c r="QBS122" s="252"/>
      <c r="QBT122" s="252"/>
      <c r="QBU122" s="252"/>
      <c r="QBV122" s="253"/>
      <c r="QBW122" s="253"/>
      <c r="QBX122" s="255"/>
      <c r="QBY122" s="255"/>
      <c r="QBZ122" s="256"/>
      <c r="QCC122" s="251"/>
      <c r="QCD122" s="251"/>
      <c r="QCE122" s="251"/>
      <c r="QCF122" s="251"/>
      <c r="QCG122" s="251"/>
      <c r="QCH122" s="251"/>
      <c r="QCI122" s="252"/>
      <c r="QCJ122" s="253"/>
      <c r="QCO122" s="254"/>
      <c r="QCR122" s="252"/>
      <c r="QCS122" s="252"/>
      <c r="QCT122" s="252"/>
      <c r="QCU122" s="252"/>
      <c r="QCV122" s="253"/>
      <c r="QCW122" s="253"/>
      <c r="QCX122" s="255"/>
      <c r="QCY122" s="255"/>
      <c r="QCZ122" s="256"/>
      <c r="QDC122" s="251"/>
      <c r="QDD122" s="251"/>
      <c r="QDE122" s="251"/>
      <c r="QDF122" s="251"/>
      <c r="QDG122" s="251"/>
      <c r="QDH122" s="251"/>
      <c r="QDI122" s="252"/>
      <c r="QDJ122" s="253"/>
      <c r="QDO122" s="254"/>
      <c r="QDR122" s="252"/>
      <c r="QDS122" s="252"/>
      <c r="QDT122" s="252"/>
      <c r="QDU122" s="252"/>
      <c r="QDV122" s="253"/>
      <c r="QDW122" s="253"/>
      <c r="QDX122" s="255"/>
      <c r="QDY122" s="255"/>
      <c r="QDZ122" s="256"/>
      <c r="QEC122" s="251"/>
      <c r="QED122" s="251"/>
      <c r="QEE122" s="251"/>
      <c r="QEF122" s="251"/>
      <c r="QEG122" s="251"/>
      <c r="QEH122" s="251"/>
      <c r="QEI122" s="252"/>
      <c r="QEJ122" s="253"/>
      <c r="QEO122" s="254"/>
      <c r="QER122" s="252"/>
      <c r="QES122" s="252"/>
      <c r="QET122" s="252"/>
      <c r="QEU122" s="252"/>
      <c r="QEV122" s="253"/>
      <c r="QEW122" s="253"/>
      <c r="QEX122" s="255"/>
      <c r="QEY122" s="255"/>
      <c r="QEZ122" s="256"/>
      <c r="QFC122" s="251"/>
      <c r="QFD122" s="251"/>
      <c r="QFE122" s="251"/>
      <c r="QFF122" s="251"/>
      <c r="QFG122" s="251"/>
      <c r="QFH122" s="251"/>
      <c r="QFI122" s="252"/>
      <c r="QFJ122" s="253"/>
      <c r="QFO122" s="254"/>
      <c r="QFR122" s="252"/>
      <c r="QFS122" s="252"/>
      <c r="QFT122" s="252"/>
      <c r="QFU122" s="252"/>
      <c r="QFV122" s="253"/>
      <c r="QFW122" s="253"/>
      <c r="QFX122" s="255"/>
      <c r="QFY122" s="255"/>
      <c r="QFZ122" s="256"/>
      <c r="QGC122" s="251"/>
      <c r="QGD122" s="251"/>
      <c r="QGE122" s="251"/>
      <c r="QGF122" s="251"/>
      <c r="QGG122" s="251"/>
      <c r="QGH122" s="251"/>
      <c r="QGI122" s="252"/>
      <c r="QGJ122" s="253"/>
      <c r="QGO122" s="254"/>
      <c r="QGR122" s="252"/>
      <c r="QGS122" s="252"/>
      <c r="QGT122" s="252"/>
      <c r="QGU122" s="252"/>
      <c r="QGV122" s="253"/>
      <c r="QGW122" s="253"/>
      <c r="QGX122" s="255"/>
      <c r="QGY122" s="255"/>
      <c r="QGZ122" s="256"/>
      <c r="QHC122" s="251"/>
      <c r="QHD122" s="251"/>
      <c r="QHE122" s="251"/>
      <c r="QHF122" s="251"/>
      <c r="QHG122" s="251"/>
      <c r="QHH122" s="251"/>
      <c r="QHI122" s="252"/>
      <c r="QHJ122" s="253"/>
      <c r="QHO122" s="254"/>
      <c r="QHR122" s="252"/>
      <c r="QHS122" s="252"/>
      <c r="QHT122" s="252"/>
      <c r="QHU122" s="252"/>
      <c r="QHV122" s="253"/>
      <c r="QHW122" s="253"/>
      <c r="QHX122" s="255"/>
      <c r="QHY122" s="255"/>
      <c r="QHZ122" s="256"/>
      <c r="QIC122" s="251"/>
      <c r="QID122" s="251"/>
      <c r="QIE122" s="251"/>
      <c r="QIF122" s="251"/>
      <c r="QIG122" s="251"/>
      <c r="QIH122" s="251"/>
      <c r="QII122" s="252"/>
      <c r="QIJ122" s="253"/>
      <c r="QIO122" s="254"/>
      <c r="QIR122" s="252"/>
      <c r="QIS122" s="252"/>
      <c r="QIT122" s="252"/>
      <c r="QIU122" s="252"/>
      <c r="QIV122" s="253"/>
      <c r="QIW122" s="253"/>
      <c r="QIX122" s="255"/>
      <c r="QIY122" s="255"/>
      <c r="QIZ122" s="256"/>
      <c r="QJC122" s="251"/>
      <c r="QJD122" s="251"/>
      <c r="QJE122" s="251"/>
      <c r="QJF122" s="251"/>
      <c r="QJG122" s="251"/>
      <c r="QJH122" s="251"/>
      <c r="QJI122" s="252"/>
      <c r="QJJ122" s="253"/>
      <c r="QJO122" s="254"/>
      <c r="QJR122" s="252"/>
      <c r="QJS122" s="252"/>
      <c r="QJT122" s="252"/>
      <c r="QJU122" s="252"/>
      <c r="QJV122" s="253"/>
      <c r="QJW122" s="253"/>
      <c r="QJX122" s="255"/>
      <c r="QJY122" s="255"/>
      <c r="QJZ122" s="256"/>
      <c r="QKC122" s="251"/>
      <c r="QKD122" s="251"/>
      <c r="QKE122" s="251"/>
      <c r="QKF122" s="251"/>
      <c r="QKG122" s="251"/>
      <c r="QKH122" s="251"/>
      <c r="QKI122" s="252"/>
      <c r="QKJ122" s="253"/>
      <c r="QKO122" s="254"/>
      <c r="QKR122" s="252"/>
      <c r="QKS122" s="252"/>
      <c r="QKT122" s="252"/>
      <c r="QKU122" s="252"/>
      <c r="QKV122" s="253"/>
      <c r="QKW122" s="253"/>
      <c r="QKX122" s="255"/>
      <c r="QKY122" s="255"/>
      <c r="QKZ122" s="256"/>
      <c r="QLC122" s="251"/>
      <c r="QLD122" s="251"/>
      <c r="QLE122" s="251"/>
      <c r="QLF122" s="251"/>
      <c r="QLG122" s="251"/>
      <c r="QLH122" s="251"/>
      <c r="QLI122" s="252"/>
      <c r="QLJ122" s="253"/>
      <c r="QLO122" s="254"/>
      <c r="QLR122" s="252"/>
      <c r="QLS122" s="252"/>
      <c r="QLT122" s="252"/>
      <c r="QLU122" s="252"/>
      <c r="QLV122" s="253"/>
      <c r="QLW122" s="253"/>
      <c r="QLX122" s="255"/>
      <c r="QLY122" s="255"/>
      <c r="QLZ122" s="256"/>
      <c r="QMC122" s="251"/>
      <c r="QMD122" s="251"/>
      <c r="QME122" s="251"/>
      <c r="QMF122" s="251"/>
      <c r="QMG122" s="251"/>
      <c r="QMH122" s="251"/>
      <c r="QMI122" s="252"/>
      <c r="QMJ122" s="253"/>
      <c r="QMO122" s="254"/>
      <c r="QMR122" s="252"/>
      <c r="QMS122" s="252"/>
      <c r="QMT122" s="252"/>
      <c r="QMU122" s="252"/>
      <c r="QMV122" s="253"/>
      <c r="QMW122" s="253"/>
      <c r="QMX122" s="255"/>
      <c r="QMY122" s="255"/>
      <c r="QMZ122" s="256"/>
      <c r="QNC122" s="251"/>
      <c r="QND122" s="251"/>
      <c r="QNE122" s="251"/>
      <c r="QNF122" s="251"/>
      <c r="QNG122" s="251"/>
      <c r="QNH122" s="251"/>
      <c r="QNI122" s="252"/>
      <c r="QNJ122" s="253"/>
      <c r="QNO122" s="254"/>
      <c r="QNR122" s="252"/>
      <c r="QNS122" s="252"/>
      <c r="QNT122" s="252"/>
      <c r="QNU122" s="252"/>
      <c r="QNV122" s="253"/>
      <c r="QNW122" s="253"/>
      <c r="QNX122" s="255"/>
      <c r="QNY122" s="255"/>
      <c r="QNZ122" s="256"/>
      <c r="QOC122" s="251"/>
      <c r="QOD122" s="251"/>
      <c r="QOE122" s="251"/>
      <c r="QOF122" s="251"/>
      <c r="QOG122" s="251"/>
      <c r="QOH122" s="251"/>
      <c r="QOI122" s="252"/>
      <c r="QOJ122" s="253"/>
      <c r="QOO122" s="254"/>
      <c r="QOR122" s="252"/>
      <c r="QOS122" s="252"/>
      <c r="QOT122" s="252"/>
      <c r="QOU122" s="252"/>
      <c r="QOV122" s="253"/>
      <c r="QOW122" s="253"/>
      <c r="QOX122" s="255"/>
      <c r="QOY122" s="255"/>
      <c r="QOZ122" s="256"/>
      <c r="QPC122" s="251"/>
      <c r="QPD122" s="251"/>
      <c r="QPE122" s="251"/>
      <c r="QPF122" s="251"/>
      <c r="QPG122" s="251"/>
      <c r="QPH122" s="251"/>
      <c r="QPI122" s="252"/>
      <c r="QPJ122" s="253"/>
      <c r="QPO122" s="254"/>
      <c r="QPR122" s="252"/>
      <c r="QPS122" s="252"/>
      <c r="QPT122" s="252"/>
      <c r="QPU122" s="252"/>
      <c r="QPV122" s="253"/>
      <c r="QPW122" s="253"/>
      <c r="QPX122" s="255"/>
      <c r="QPY122" s="255"/>
      <c r="QPZ122" s="256"/>
      <c r="QQC122" s="251"/>
      <c r="QQD122" s="251"/>
      <c r="QQE122" s="251"/>
      <c r="QQF122" s="251"/>
      <c r="QQG122" s="251"/>
      <c r="QQH122" s="251"/>
      <c r="QQI122" s="252"/>
      <c r="QQJ122" s="253"/>
      <c r="QQO122" s="254"/>
      <c r="QQR122" s="252"/>
      <c r="QQS122" s="252"/>
      <c r="QQT122" s="252"/>
      <c r="QQU122" s="252"/>
      <c r="QQV122" s="253"/>
      <c r="QQW122" s="253"/>
      <c r="QQX122" s="255"/>
      <c r="QQY122" s="255"/>
      <c r="QQZ122" s="256"/>
      <c r="QRC122" s="251"/>
      <c r="QRD122" s="251"/>
      <c r="QRE122" s="251"/>
      <c r="QRF122" s="251"/>
      <c r="QRG122" s="251"/>
      <c r="QRH122" s="251"/>
      <c r="QRI122" s="252"/>
      <c r="QRJ122" s="253"/>
      <c r="QRO122" s="254"/>
      <c r="QRR122" s="252"/>
      <c r="QRS122" s="252"/>
      <c r="QRT122" s="252"/>
      <c r="QRU122" s="252"/>
      <c r="QRV122" s="253"/>
      <c r="QRW122" s="253"/>
      <c r="QRX122" s="255"/>
      <c r="QRY122" s="255"/>
      <c r="QRZ122" s="256"/>
      <c r="QSC122" s="251"/>
      <c r="QSD122" s="251"/>
      <c r="QSE122" s="251"/>
      <c r="QSF122" s="251"/>
      <c r="QSG122" s="251"/>
      <c r="QSH122" s="251"/>
      <c r="QSI122" s="252"/>
      <c r="QSJ122" s="253"/>
      <c r="QSO122" s="254"/>
      <c r="QSR122" s="252"/>
      <c r="QSS122" s="252"/>
      <c r="QST122" s="252"/>
      <c r="QSU122" s="252"/>
      <c r="QSV122" s="253"/>
      <c r="QSW122" s="253"/>
      <c r="QSX122" s="255"/>
      <c r="QSY122" s="255"/>
      <c r="QSZ122" s="256"/>
      <c r="QTC122" s="251"/>
      <c r="QTD122" s="251"/>
      <c r="QTE122" s="251"/>
      <c r="QTF122" s="251"/>
      <c r="QTG122" s="251"/>
      <c r="QTH122" s="251"/>
      <c r="QTI122" s="252"/>
      <c r="QTJ122" s="253"/>
      <c r="QTO122" s="254"/>
      <c r="QTR122" s="252"/>
      <c r="QTS122" s="252"/>
      <c r="QTT122" s="252"/>
      <c r="QTU122" s="252"/>
      <c r="QTV122" s="253"/>
      <c r="QTW122" s="253"/>
      <c r="QTX122" s="255"/>
      <c r="QTY122" s="255"/>
      <c r="QTZ122" s="256"/>
      <c r="QUC122" s="251"/>
      <c r="QUD122" s="251"/>
      <c r="QUE122" s="251"/>
      <c r="QUF122" s="251"/>
      <c r="QUG122" s="251"/>
      <c r="QUH122" s="251"/>
      <c r="QUI122" s="252"/>
      <c r="QUJ122" s="253"/>
      <c r="QUO122" s="254"/>
      <c r="QUR122" s="252"/>
      <c r="QUS122" s="252"/>
      <c r="QUT122" s="252"/>
      <c r="QUU122" s="252"/>
      <c r="QUV122" s="253"/>
      <c r="QUW122" s="253"/>
      <c r="QUX122" s="255"/>
      <c r="QUY122" s="255"/>
      <c r="QUZ122" s="256"/>
      <c r="QVC122" s="251"/>
      <c r="QVD122" s="251"/>
      <c r="QVE122" s="251"/>
      <c r="QVF122" s="251"/>
      <c r="QVG122" s="251"/>
      <c r="QVH122" s="251"/>
      <c r="QVI122" s="252"/>
      <c r="QVJ122" s="253"/>
      <c r="QVO122" s="254"/>
      <c r="QVR122" s="252"/>
      <c r="QVS122" s="252"/>
      <c r="QVT122" s="252"/>
      <c r="QVU122" s="252"/>
      <c r="QVV122" s="253"/>
      <c r="QVW122" s="253"/>
      <c r="QVX122" s="255"/>
      <c r="QVY122" s="255"/>
      <c r="QVZ122" s="256"/>
      <c r="QWC122" s="251"/>
      <c r="QWD122" s="251"/>
      <c r="QWE122" s="251"/>
      <c r="QWF122" s="251"/>
      <c r="QWG122" s="251"/>
      <c r="QWH122" s="251"/>
      <c r="QWI122" s="252"/>
      <c r="QWJ122" s="253"/>
      <c r="QWO122" s="254"/>
      <c r="QWR122" s="252"/>
      <c r="QWS122" s="252"/>
      <c r="QWT122" s="252"/>
      <c r="QWU122" s="252"/>
      <c r="QWV122" s="253"/>
      <c r="QWW122" s="253"/>
      <c r="QWX122" s="255"/>
      <c r="QWY122" s="255"/>
      <c r="QWZ122" s="256"/>
      <c r="QXC122" s="251"/>
      <c r="QXD122" s="251"/>
      <c r="QXE122" s="251"/>
      <c r="QXF122" s="251"/>
      <c r="QXG122" s="251"/>
      <c r="QXH122" s="251"/>
      <c r="QXI122" s="252"/>
      <c r="QXJ122" s="253"/>
      <c r="QXO122" s="254"/>
      <c r="QXR122" s="252"/>
      <c r="QXS122" s="252"/>
      <c r="QXT122" s="252"/>
      <c r="QXU122" s="252"/>
      <c r="QXV122" s="253"/>
      <c r="QXW122" s="253"/>
      <c r="QXX122" s="255"/>
      <c r="QXY122" s="255"/>
      <c r="QXZ122" s="256"/>
      <c r="QYC122" s="251"/>
      <c r="QYD122" s="251"/>
      <c r="QYE122" s="251"/>
      <c r="QYF122" s="251"/>
      <c r="QYG122" s="251"/>
      <c r="QYH122" s="251"/>
      <c r="QYI122" s="252"/>
      <c r="QYJ122" s="253"/>
      <c r="QYO122" s="254"/>
      <c r="QYR122" s="252"/>
      <c r="QYS122" s="252"/>
      <c r="QYT122" s="252"/>
      <c r="QYU122" s="252"/>
      <c r="QYV122" s="253"/>
      <c r="QYW122" s="253"/>
      <c r="QYX122" s="255"/>
      <c r="QYY122" s="255"/>
      <c r="QYZ122" s="256"/>
      <c r="QZC122" s="251"/>
      <c r="QZD122" s="251"/>
      <c r="QZE122" s="251"/>
      <c r="QZF122" s="251"/>
      <c r="QZG122" s="251"/>
      <c r="QZH122" s="251"/>
      <c r="QZI122" s="252"/>
      <c r="QZJ122" s="253"/>
      <c r="QZO122" s="254"/>
      <c r="QZR122" s="252"/>
      <c r="QZS122" s="252"/>
      <c r="QZT122" s="252"/>
      <c r="QZU122" s="252"/>
      <c r="QZV122" s="253"/>
      <c r="QZW122" s="253"/>
      <c r="QZX122" s="255"/>
      <c r="QZY122" s="255"/>
      <c r="QZZ122" s="256"/>
      <c r="RAC122" s="251"/>
      <c r="RAD122" s="251"/>
      <c r="RAE122" s="251"/>
      <c r="RAF122" s="251"/>
      <c r="RAG122" s="251"/>
      <c r="RAH122" s="251"/>
      <c r="RAI122" s="252"/>
      <c r="RAJ122" s="253"/>
      <c r="RAO122" s="254"/>
      <c r="RAR122" s="252"/>
      <c r="RAS122" s="252"/>
      <c r="RAT122" s="252"/>
      <c r="RAU122" s="252"/>
      <c r="RAV122" s="253"/>
      <c r="RAW122" s="253"/>
      <c r="RAX122" s="255"/>
      <c r="RAY122" s="255"/>
      <c r="RAZ122" s="256"/>
      <c r="RBC122" s="251"/>
      <c r="RBD122" s="251"/>
      <c r="RBE122" s="251"/>
      <c r="RBF122" s="251"/>
      <c r="RBG122" s="251"/>
      <c r="RBH122" s="251"/>
      <c r="RBI122" s="252"/>
      <c r="RBJ122" s="253"/>
      <c r="RBO122" s="254"/>
      <c r="RBR122" s="252"/>
      <c r="RBS122" s="252"/>
      <c r="RBT122" s="252"/>
      <c r="RBU122" s="252"/>
      <c r="RBV122" s="253"/>
      <c r="RBW122" s="253"/>
      <c r="RBX122" s="255"/>
      <c r="RBY122" s="255"/>
      <c r="RBZ122" s="256"/>
      <c r="RCC122" s="251"/>
      <c r="RCD122" s="251"/>
      <c r="RCE122" s="251"/>
      <c r="RCF122" s="251"/>
      <c r="RCG122" s="251"/>
      <c r="RCH122" s="251"/>
      <c r="RCI122" s="252"/>
      <c r="RCJ122" s="253"/>
      <c r="RCO122" s="254"/>
      <c r="RCR122" s="252"/>
      <c r="RCS122" s="252"/>
      <c r="RCT122" s="252"/>
      <c r="RCU122" s="252"/>
      <c r="RCV122" s="253"/>
      <c r="RCW122" s="253"/>
      <c r="RCX122" s="255"/>
      <c r="RCY122" s="255"/>
      <c r="RCZ122" s="256"/>
      <c r="RDC122" s="251"/>
      <c r="RDD122" s="251"/>
      <c r="RDE122" s="251"/>
      <c r="RDF122" s="251"/>
      <c r="RDG122" s="251"/>
      <c r="RDH122" s="251"/>
      <c r="RDI122" s="252"/>
      <c r="RDJ122" s="253"/>
      <c r="RDO122" s="254"/>
      <c r="RDR122" s="252"/>
      <c r="RDS122" s="252"/>
      <c r="RDT122" s="252"/>
      <c r="RDU122" s="252"/>
      <c r="RDV122" s="253"/>
      <c r="RDW122" s="253"/>
      <c r="RDX122" s="255"/>
      <c r="RDY122" s="255"/>
      <c r="RDZ122" s="256"/>
      <c r="REC122" s="251"/>
      <c r="RED122" s="251"/>
      <c r="REE122" s="251"/>
      <c r="REF122" s="251"/>
      <c r="REG122" s="251"/>
      <c r="REH122" s="251"/>
      <c r="REI122" s="252"/>
      <c r="REJ122" s="253"/>
      <c r="REO122" s="254"/>
      <c r="RER122" s="252"/>
      <c r="RES122" s="252"/>
      <c r="RET122" s="252"/>
      <c r="REU122" s="252"/>
      <c r="REV122" s="253"/>
      <c r="REW122" s="253"/>
      <c r="REX122" s="255"/>
      <c r="REY122" s="255"/>
      <c r="REZ122" s="256"/>
      <c r="RFC122" s="251"/>
      <c r="RFD122" s="251"/>
      <c r="RFE122" s="251"/>
      <c r="RFF122" s="251"/>
      <c r="RFG122" s="251"/>
      <c r="RFH122" s="251"/>
      <c r="RFI122" s="252"/>
      <c r="RFJ122" s="253"/>
      <c r="RFO122" s="254"/>
      <c r="RFR122" s="252"/>
      <c r="RFS122" s="252"/>
      <c r="RFT122" s="252"/>
      <c r="RFU122" s="252"/>
      <c r="RFV122" s="253"/>
      <c r="RFW122" s="253"/>
      <c r="RFX122" s="255"/>
      <c r="RFY122" s="255"/>
      <c r="RFZ122" s="256"/>
      <c r="RGC122" s="251"/>
      <c r="RGD122" s="251"/>
      <c r="RGE122" s="251"/>
      <c r="RGF122" s="251"/>
      <c r="RGG122" s="251"/>
      <c r="RGH122" s="251"/>
      <c r="RGI122" s="252"/>
      <c r="RGJ122" s="253"/>
      <c r="RGO122" s="254"/>
      <c r="RGR122" s="252"/>
      <c r="RGS122" s="252"/>
      <c r="RGT122" s="252"/>
      <c r="RGU122" s="252"/>
      <c r="RGV122" s="253"/>
      <c r="RGW122" s="253"/>
      <c r="RGX122" s="255"/>
      <c r="RGY122" s="255"/>
      <c r="RGZ122" s="256"/>
      <c r="RHC122" s="251"/>
      <c r="RHD122" s="251"/>
      <c r="RHE122" s="251"/>
      <c r="RHF122" s="251"/>
      <c r="RHG122" s="251"/>
      <c r="RHH122" s="251"/>
      <c r="RHI122" s="252"/>
      <c r="RHJ122" s="253"/>
      <c r="RHO122" s="254"/>
      <c r="RHR122" s="252"/>
      <c r="RHS122" s="252"/>
      <c r="RHT122" s="252"/>
      <c r="RHU122" s="252"/>
      <c r="RHV122" s="253"/>
      <c r="RHW122" s="253"/>
      <c r="RHX122" s="255"/>
      <c r="RHY122" s="255"/>
      <c r="RHZ122" s="256"/>
      <c r="RIC122" s="251"/>
      <c r="RID122" s="251"/>
      <c r="RIE122" s="251"/>
      <c r="RIF122" s="251"/>
      <c r="RIG122" s="251"/>
      <c r="RIH122" s="251"/>
      <c r="RII122" s="252"/>
      <c r="RIJ122" s="253"/>
      <c r="RIO122" s="254"/>
      <c r="RIR122" s="252"/>
      <c r="RIS122" s="252"/>
      <c r="RIT122" s="252"/>
      <c r="RIU122" s="252"/>
      <c r="RIV122" s="253"/>
      <c r="RIW122" s="253"/>
      <c r="RIX122" s="255"/>
      <c r="RIY122" s="255"/>
      <c r="RIZ122" s="256"/>
      <c r="RJC122" s="251"/>
      <c r="RJD122" s="251"/>
      <c r="RJE122" s="251"/>
      <c r="RJF122" s="251"/>
      <c r="RJG122" s="251"/>
      <c r="RJH122" s="251"/>
      <c r="RJI122" s="252"/>
      <c r="RJJ122" s="253"/>
      <c r="RJO122" s="254"/>
      <c r="RJR122" s="252"/>
      <c r="RJS122" s="252"/>
      <c r="RJT122" s="252"/>
      <c r="RJU122" s="252"/>
      <c r="RJV122" s="253"/>
      <c r="RJW122" s="253"/>
      <c r="RJX122" s="255"/>
      <c r="RJY122" s="255"/>
      <c r="RJZ122" s="256"/>
      <c r="RKC122" s="251"/>
      <c r="RKD122" s="251"/>
      <c r="RKE122" s="251"/>
      <c r="RKF122" s="251"/>
      <c r="RKG122" s="251"/>
      <c r="RKH122" s="251"/>
      <c r="RKI122" s="252"/>
      <c r="RKJ122" s="253"/>
      <c r="RKO122" s="254"/>
      <c r="RKR122" s="252"/>
      <c r="RKS122" s="252"/>
      <c r="RKT122" s="252"/>
      <c r="RKU122" s="252"/>
      <c r="RKV122" s="253"/>
      <c r="RKW122" s="253"/>
      <c r="RKX122" s="255"/>
      <c r="RKY122" s="255"/>
      <c r="RKZ122" s="256"/>
      <c r="RLC122" s="251"/>
      <c r="RLD122" s="251"/>
      <c r="RLE122" s="251"/>
      <c r="RLF122" s="251"/>
      <c r="RLG122" s="251"/>
      <c r="RLH122" s="251"/>
      <c r="RLI122" s="252"/>
      <c r="RLJ122" s="253"/>
      <c r="RLO122" s="254"/>
      <c r="RLR122" s="252"/>
      <c r="RLS122" s="252"/>
      <c r="RLT122" s="252"/>
      <c r="RLU122" s="252"/>
      <c r="RLV122" s="253"/>
      <c r="RLW122" s="253"/>
      <c r="RLX122" s="255"/>
      <c r="RLY122" s="255"/>
      <c r="RLZ122" s="256"/>
      <c r="RMC122" s="251"/>
      <c r="RMD122" s="251"/>
      <c r="RME122" s="251"/>
      <c r="RMF122" s="251"/>
      <c r="RMG122" s="251"/>
      <c r="RMH122" s="251"/>
      <c r="RMI122" s="252"/>
      <c r="RMJ122" s="253"/>
      <c r="RMO122" s="254"/>
      <c r="RMR122" s="252"/>
      <c r="RMS122" s="252"/>
      <c r="RMT122" s="252"/>
      <c r="RMU122" s="252"/>
      <c r="RMV122" s="253"/>
      <c r="RMW122" s="253"/>
      <c r="RMX122" s="255"/>
      <c r="RMY122" s="255"/>
      <c r="RMZ122" s="256"/>
      <c r="RNC122" s="251"/>
      <c r="RND122" s="251"/>
      <c r="RNE122" s="251"/>
      <c r="RNF122" s="251"/>
      <c r="RNG122" s="251"/>
      <c r="RNH122" s="251"/>
      <c r="RNI122" s="252"/>
      <c r="RNJ122" s="253"/>
      <c r="RNO122" s="254"/>
      <c r="RNR122" s="252"/>
      <c r="RNS122" s="252"/>
      <c r="RNT122" s="252"/>
      <c r="RNU122" s="252"/>
      <c r="RNV122" s="253"/>
      <c r="RNW122" s="253"/>
      <c r="RNX122" s="255"/>
      <c r="RNY122" s="255"/>
      <c r="RNZ122" s="256"/>
      <c r="ROC122" s="251"/>
      <c r="ROD122" s="251"/>
      <c r="ROE122" s="251"/>
      <c r="ROF122" s="251"/>
      <c r="ROG122" s="251"/>
      <c r="ROH122" s="251"/>
      <c r="ROI122" s="252"/>
      <c r="ROJ122" s="253"/>
      <c r="ROO122" s="254"/>
      <c r="ROR122" s="252"/>
      <c r="ROS122" s="252"/>
      <c r="ROT122" s="252"/>
      <c r="ROU122" s="252"/>
      <c r="ROV122" s="253"/>
      <c r="ROW122" s="253"/>
      <c r="ROX122" s="255"/>
      <c r="ROY122" s="255"/>
      <c r="ROZ122" s="256"/>
      <c r="RPC122" s="251"/>
      <c r="RPD122" s="251"/>
      <c r="RPE122" s="251"/>
      <c r="RPF122" s="251"/>
      <c r="RPG122" s="251"/>
      <c r="RPH122" s="251"/>
      <c r="RPI122" s="252"/>
      <c r="RPJ122" s="253"/>
      <c r="RPO122" s="254"/>
      <c r="RPR122" s="252"/>
      <c r="RPS122" s="252"/>
      <c r="RPT122" s="252"/>
      <c r="RPU122" s="252"/>
      <c r="RPV122" s="253"/>
      <c r="RPW122" s="253"/>
      <c r="RPX122" s="255"/>
      <c r="RPY122" s="255"/>
      <c r="RPZ122" s="256"/>
      <c r="RQC122" s="251"/>
      <c r="RQD122" s="251"/>
      <c r="RQE122" s="251"/>
      <c r="RQF122" s="251"/>
      <c r="RQG122" s="251"/>
      <c r="RQH122" s="251"/>
      <c r="RQI122" s="252"/>
      <c r="RQJ122" s="253"/>
      <c r="RQO122" s="254"/>
      <c r="RQR122" s="252"/>
      <c r="RQS122" s="252"/>
      <c r="RQT122" s="252"/>
      <c r="RQU122" s="252"/>
      <c r="RQV122" s="253"/>
      <c r="RQW122" s="253"/>
      <c r="RQX122" s="255"/>
      <c r="RQY122" s="255"/>
      <c r="RQZ122" s="256"/>
      <c r="RRC122" s="251"/>
      <c r="RRD122" s="251"/>
      <c r="RRE122" s="251"/>
      <c r="RRF122" s="251"/>
      <c r="RRG122" s="251"/>
      <c r="RRH122" s="251"/>
      <c r="RRI122" s="252"/>
      <c r="RRJ122" s="253"/>
      <c r="RRO122" s="254"/>
      <c r="RRR122" s="252"/>
      <c r="RRS122" s="252"/>
      <c r="RRT122" s="252"/>
      <c r="RRU122" s="252"/>
      <c r="RRV122" s="253"/>
      <c r="RRW122" s="253"/>
      <c r="RRX122" s="255"/>
      <c r="RRY122" s="255"/>
      <c r="RRZ122" s="256"/>
      <c r="RSC122" s="251"/>
      <c r="RSD122" s="251"/>
      <c r="RSE122" s="251"/>
      <c r="RSF122" s="251"/>
      <c r="RSG122" s="251"/>
      <c r="RSH122" s="251"/>
      <c r="RSI122" s="252"/>
      <c r="RSJ122" s="253"/>
      <c r="RSO122" s="254"/>
      <c r="RSR122" s="252"/>
      <c r="RSS122" s="252"/>
      <c r="RST122" s="252"/>
      <c r="RSU122" s="252"/>
      <c r="RSV122" s="253"/>
      <c r="RSW122" s="253"/>
      <c r="RSX122" s="255"/>
      <c r="RSY122" s="255"/>
      <c r="RSZ122" s="256"/>
      <c r="RTC122" s="251"/>
      <c r="RTD122" s="251"/>
      <c r="RTE122" s="251"/>
      <c r="RTF122" s="251"/>
      <c r="RTG122" s="251"/>
      <c r="RTH122" s="251"/>
      <c r="RTI122" s="252"/>
      <c r="RTJ122" s="253"/>
      <c r="RTO122" s="254"/>
      <c r="RTR122" s="252"/>
      <c r="RTS122" s="252"/>
      <c r="RTT122" s="252"/>
      <c r="RTU122" s="252"/>
      <c r="RTV122" s="253"/>
      <c r="RTW122" s="253"/>
      <c r="RTX122" s="255"/>
      <c r="RTY122" s="255"/>
      <c r="RTZ122" s="256"/>
      <c r="RUC122" s="251"/>
      <c r="RUD122" s="251"/>
      <c r="RUE122" s="251"/>
      <c r="RUF122" s="251"/>
      <c r="RUG122" s="251"/>
      <c r="RUH122" s="251"/>
      <c r="RUI122" s="252"/>
      <c r="RUJ122" s="253"/>
      <c r="RUO122" s="254"/>
      <c r="RUR122" s="252"/>
      <c r="RUS122" s="252"/>
      <c r="RUT122" s="252"/>
      <c r="RUU122" s="252"/>
      <c r="RUV122" s="253"/>
      <c r="RUW122" s="253"/>
      <c r="RUX122" s="255"/>
      <c r="RUY122" s="255"/>
      <c r="RUZ122" s="256"/>
      <c r="RVC122" s="251"/>
      <c r="RVD122" s="251"/>
      <c r="RVE122" s="251"/>
      <c r="RVF122" s="251"/>
      <c r="RVG122" s="251"/>
      <c r="RVH122" s="251"/>
      <c r="RVI122" s="252"/>
      <c r="RVJ122" s="253"/>
      <c r="RVO122" s="254"/>
      <c r="RVR122" s="252"/>
      <c r="RVS122" s="252"/>
      <c r="RVT122" s="252"/>
      <c r="RVU122" s="252"/>
      <c r="RVV122" s="253"/>
      <c r="RVW122" s="253"/>
      <c r="RVX122" s="255"/>
      <c r="RVY122" s="255"/>
      <c r="RVZ122" s="256"/>
      <c r="RWC122" s="251"/>
      <c r="RWD122" s="251"/>
      <c r="RWE122" s="251"/>
      <c r="RWF122" s="251"/>
      <c r="RWG122" s="251"/>
      <c r="RWH122" s="251"/>
      <c r="RWI122" s="252"/>
      <c r="RWJ122" s="253"/>
      <c r="RWO122" s="254"/>
      <c r="RWR122" s="252"/>
      <c r="RWS122" s="252"/>
      <c r="RWT122" s="252"/>
      <c r="RWU122" s="252"/>
      <c r="RWV122" s="253"/>
      <c r="RWW122" s="253"/>
      <c r="RWX122" s="255"/>
      <c r="RWY122" s="255"/>
      <c r="RWZ122" s="256"/>
      <c r="RXC122" s="251"/>
      <c r="RXD122" s="251"/>
      <c r="RXE122" s="251"/>
      <c r="RXF122" s="251"/>
      <c r="RXG122" s="251"/>
      <c r="RXH122" s="251"/>
      <c r="RXI122" s="252"/>
      <c r="RXJ122" s="253"/>
      <c r="RXO122" s="254"/>
      <c r="RXR122" s="252"/>
      <c r="RXS122" s="252"/>
      <c r="RXT122" s="252"/>
      <c r="RXU122" s="252"/>
      <c r="RXV122" s="253"/>
      <c r="RXW122" s="253"/>
      <c r="RXX122" s="255"/>
      <c r="RXY122" s="255"/>
      <c r="RXZ122" s="256"/>
      <c r="RYC122" s="251"/>
      <c r="RYD122" s="251"/>
      <c r="RYE122" s="251"/>
      <c r="RYF122" s="251"/>
      <c r="RYG122" s="251"/>
      <c r="RYH122" s="251"/>
      <c r="RYI122" s="252"/>
      <c r="RYJ122" s="253"/>
      <c r="RYO122" s="254"/>
      <c r="RYR122" s="252"/>
      <c r="RYS122" s="252"/>
      <c r="RYT122" s="252"/>
      <c r="RYU122" s="252"/>
      <c r="RYV122" s="253"/>
      <c r="RYW122" s="253"/>
      <c r="RYX122" s="255"/>
      <c r="RYY122" s="255"/>
      <c r="RYZ122" s="256"/>
      <c r="RZC122" s="251"/>
      <c r="RZD122" s="251"/>
      <c r="RZE122" s="251"/>
      <c r="RZF122" s="251"/>
      <c r="RZG122" s="251"/>
      <c r="RZH122" s="251"/>
      <c r="RZI122" s="252"/>
      <c r="RZJ122" s="253"/>
      <c r="RZO122" s="254"/>
      <c r="RZR122" s="252"/>
      <c r="RZS122" s="252"/>
      <c r="RZT122" s="252"/>
      <c r="RZU122" s="252"/>
      <c r="RZV122" s="253"/>
      <c r="RZW122" s="253"/>
      <c r="RZX122" s="255"/>
      <c r="RZY122" s="255"/>
      <c r="RZZ122" s="256"/>
      <c r="SAC122" s="251"/>
      <c r="SAD122" s="251"/>
      <c r="SAE122" s="251"/>
      <c r="SAF122" s="251"/>
      <c r="SAG122" s="251"/>
      <c r="SAH122" s="251"/>
      <c r="SAI122" s="252"/>
      <c r="SAJ122" s="253"/>
      <c r="SAO122" s="254"/>
      <c r="SAR122" s="252"/>
      <c r="SAS122" s="252"/>
      <c r="SAT122" s="252"/>
      <c r="SAU122" s="252"/>
      <c r="SAV122" s="253"/>
      <c r="SAW122" s="253"/>
      <c r="SAX122" s="255"/>
      <c r="SAY122" s="255"/>
      <c r="SAZ122" s="256"/>
      <c r="SBC122" s="251"/>
      <c r="SBD122" s="251"/>
      <c r="SBE122" s="251"/>
      <c r="SBF122" s="251"/>
      <c r="SBG122" s="251"/>
      <c r="SBH122" s="251"/>
      <c r="SBI122" s="252"/>
      <c r="SBJ122" s="253"/>
      <c r="SBO122" s="254"/>
      <c r="SBR122" s="252"/>
      <c r="SBS122" s="252"/>
      <c r="SBT122" s="252"/>
      <c r="SBU122" s="252"/>
      <c r="SBV122" s="253"/>
      <c r="SBW122" s="253"/>
      <c r="SBX122" s="255"/>
      <c r="SBY122" s="255"/>
      <c r="SBZ122" s="256"/>
      <c r="SCC122" s="251"/>
      <c r="SCD122" s="251"/>
      <c r="SCE122" s="251"/>
      <c r="SCF122" s="251"/>
      <c r="SCG122" s="251"/>
      <c r="SCH122" s="251"/>
      <c r="SCI122" s="252"/>
      <c r="SCJ122" s="253"/>
      <c r="SCO122" s="254"/>
      <c r="SCR122" s="252"/>
      <c r="SCS122" s="252"/>
      <c r="SCT122" s="252"/>
      <c r="SCU122" s="252"/>
      <c r="SCV122" s="253"/>
      <c r="SCW122" s="253"/>
      <c r="SCX122" s="255"/>
      <c r="SCY122" s="255"/>
      <c r="SCZ122" s="256"/>
      <c r="SDC122" s="251"/>
      <c r="SDD122" s="251"/>
      <c r="SDE122" s="251"/>
      <c r="SDF122" s="251"/>
      <c r="SDG122" s="251"/>
      <c r="SDH122" s="251"/>
      <c r="SDI122" s="252"/>
      <c r="SDJ122" s="253"/>
      <c r="SDO122" s="254"/>
      <c r="SDR122" s="252"/>
      <c r="SDS122" s="252"/>
      <c r="SDT122" s="252"/>
      <c r="SDU122" s="252"/>
      <c r="SDV122" s="253"/>
      <c r="SDW122" s="253"/>
      <c r="SDX122" s="255"/>
      <c r="SDY122" s="255"/>
      <c r="SDZ122" s="256"/>
      <c r="SEC122" s="251"/>
      <c r="SED122" s="251"/>
      <c r="SEE122" s="251"/>
      <c r="SEF122" s="251"/>
      <c r="SEG122" s="251"/>
      <c r="SEH122" s="251"/>
      <c r="SEI122" s="252"/>
      <c r="SEJ122" s="253"/>
      <c r="SEO122" s="254"/>
      <c r="SER122" s="252"/>
      <c r="SES122" s="252"/>
      <c r="SET122" s="252"/>
      <c r="SEU122" s="252"/>
      <c r="SEV122" s="253"/>
      <c r="SEW122" s="253"/>
      <c r="SEX122" s="255"/>
      <c r="SEY122" s="255"/>
      <c r="SEZ122" s="256"/>
      <c r="SFC122" s="251"/>
      <c r="SFD122" s="251"/>
      <c r="SFE122" s="251"/>
      <c r="SFF122" s="251"/>
      <c r="SFG122" s="251"/>
      <c r="SFH122" s="251"/>
      <c r="SFI122" s="252"/>
      <c r="SFJ122" s="253"/>
      <c r="SFO122" s="254"/>
      <c r="SFR122" s="252"/>
      <c r="SFS122" s="252"/>
      <c r="SFT122" s="252"/>
      <c r="SFU122" s="252"/>
      <c r="SFV122" s="253"/>
      <c r="SFW122" s="253"/>
      <c r="SFX122" s="255"/>
      <c r="SFY122" s="255"/>
      <c r="SFZ122" s="256"/>
      <c r="SGC122" s="251"/>
      <c r="SGD122" s="251"/>
      <c r="SGE122" s="251"/>
      <c r="SGF122" s="251"/>
      <c r="SGG122" s="251"/>
      <c r="SGH122" s="251"/>
      <c r="SGI122" s="252"/>
      <c r="SGJ122" s="253"/>
      <c r="SGO122" s="254"/>
      <c r="SGR122" s="252"/>
      <c r="SGS122" s="252"/>
      <c r="SGT122" s="252"/>
      <c r="SGU122" s="252"/>
      <c r="SGV122" s="253"/>
      <c r="SGW122" s="253"/>
      <c r="SGX122" s="255"/>
      <c r="SGY122" s="255"/>
      <c r="SGZ122" s="256"/>
      <c r="SHC122" s="251"/>
      <c r="SHD122" s="251"/>
      <c r="SHE122" s="251"/>
      <c r="SHF122" s="251"/>
      <c r="SHG122" s="251"/>
      <c r="SHH122" s="251"/>
      <c r="SHI122" s="252"/>
      <c r="SHJ122" s="253"/>
      <c r="SHO122" s="254"/>
      <c r="SHR122" s="252"/>
      <c r="SHS122" s="252"/>
      <c r="SHT122" s="252"/>
      <c r="SHU122" s="252"/>
      <c r="SHV122" s="253"/>
      <c r="SHW122" s="253"/>
      <c r="SHX122" s="255"/>
      <c r="SHY122" s="255"/>
      <c r="SHZ122" s="256"/>
      <c r="SIC122" s="251"/>
      <c r="SID122" s="251"/>
      <c r="SIE122" s="251"/>
      <c r="SIF122" s="251"/>
      <c r="SIG122" s="251"/>
      <c r="SIH122" s="251"/>
      <c r="SII122" s="252"/>
      <c r="SIJ122" s="253"/>
      <c r="SIO122" s="254"/>
      <c r="SIR122" s="252"/>
      <c r="SIS122" s="252"/>
      <c r="SIT122" s="252"/>
      <c r="SIU122" s="252"/>
      <c r="SIV122" s="253"/>
      <c r="SIW122" s="253"/>
      <c r="SIX122" s="255"/>
      <c r="SIY122" s="255"/>
      <c r="SIZ122" s="256"/>
      <c r="SJC122" s="251"/>
      <c r="SJD122" s="251"/>
      <c r="SJE122" s="251"/>
      <c r="SJF122" s="251"/>
      <c r="SJG122" s="251"/>
      <c r="SJH122" s="251"/>
      <c r="SJI122" s="252"/>
      <c r="SJJ122" s="253"/>
      <c r="SJO122" s="254"/>
      <c r="SJR122" s="252"/>
      <c r="SJS122" s="252"/>
      <c r="SJT122" s="252"/>
      <c r="SJU122" s="252"/>
      <c r="SJV122" s="253"/>
      <c r="SJW122" s="253"/>
      <c r="SJX122" s="255"/>
      <c r="SJY122" s="255"/>
      <c r="SJZ122" s="256"/>
      <c r="SKC122" s="251"/>
      <c r="SKD122" s="251"/>
      <c r="SKE122" s="251"/>
      <c r="SKF122" s="251"/>
      <c r="SKG122" s="251"/>
      <c r="SKH122" s="251"/>
      <c r="SKI122" s="252"/>
      <c r="SKJ122" s="253"/>
      <c r="SKO122" s="254"/>
      <c r="SKR122" s="252"/>
      <c r="SKS122" s="252"/>
      <c r="SKT122" s="252"/>
      <c r="SKU122" s="252"/>
      <c r="SKV122" s="253"/>
      <c r="SKW122" s="253"/>
      <c r="SKX122" s="255"/>
      <c r="SKY122" s="255"/>
      <c r="SKZ122" s="256"/>
      <c r="SLC122" s="251"/>
      <c r="SLD122" s="251"/>
      <c r="SLE122" s="251"/>
      <c r="SLF122" s="251"/>
      <c r="SLG122" s="251"/>
      <c r="SLH122" s="251"/>
      <c r="SLI122" s="252"/>
      <c r="SLJ122" s="253"/>
      <c r="SLO122" s="254"/>
      <c r="SLR122" s="252"/>
      <c r="SLS122" s="252"/>
      <c r="SLT122" s="252"/>
      <c r="SLU122" s="252"/>
      <c r="SLV122" s="253"/>
      <c r="SLW122" s="253"/>
      <c r="SLX122" s="255"/>
      <c r="SLY122" s="255"/>
      <c r="SLZ122" s="256"/>
      <c r="SMC122" s="251"/>
      <c r="SMD122" s="251"/>
      <c r="SME122" s="251"/>
      <c r="SMF122" s="251"/>
      <c r="SMG122" s="251"/>
      <c r="SMH122" s="251"/>
      <c r="SMI122" s="252"/>
      <c r="SMJ122" s="253"/>
      <c r="SMO122" s="254"/>
      <c r="SMR122" s="252"/>
      <c r="SMS122" s="252"/>
      <c r="SMT122" s="252"/>
      <c r="SMU122" s="252"/>
      <c r="SMV122" s="253"/>
      <c r="SMW122" s="253"/>
      <c r="SMX122" s="255"/>
      <c r="SMY122" s="255"/>
      <c r="SMZ122" s="256"/>
      <c r="SNC122" s="251"/>
      <c r="SND122" s="251"/>
      <c r="SNE122" s="251"/>
      <c r="SNF122" s="251"/>
      <c r="SNG122" s="251"/>
      <c r="SNH122" s="251"/>
      <c r="SNI122" s="252"/>
      <c r="SNJ122" s="253"/>
      <c r="SNO122" s="254"/>
      <c r="SNR122" s="252"/>
      <c r="SNS122" s="252"/>
      <c r="SNT122" s="252"/>
      <c r="SNU122" s="252"/>
      <c r="SNV122" s="253"/>
      <c r="SNW122" s="253"/>
      <c r="SNX122" s="255"/>
      <c r="SNY122" s="255"/>
      <c r="SNZ122" s="256"/>
      <c r="SOC122" s="251"/>
      <c r="SOD122" s="251"/>
      <c r="SOE122" s="251"/>
      <c r="SOF122" s="251"/>
      <c r="SOG122" s="251"/>
      <c r="SOH122" s="251"/>
      <c r="SOI122" s="252"/>
      <c r="SOJ122" s="253"/>
      <c r="SOO122" s="254"/>
      <c r="SOR122" s="252"/>
      <c r="SOS122" s="252"/>
      <c r="SOT122" s="252"/>
      <c r="SOU122" s="252"/>
      <c r="SOV122" s="253"/>
      <c r="SOW122" s="253"/>
      <c r="SOX122" s="255"/>
      <c r="SOY122" s="255"/>
      <c r="SOZ122" s="256"/>
      <c r="SPC122" s="251"/>
      <c r="SPD122" s="251"/>
      <c r="SPE122" s="251"/>
      <c r="SPF122" s="251"/>
      <c r="SPG122" s="251"/>
      <c r="SPH122" s="251"/>
      <c r="SPI122" s="252"/>
      <c r="SPJ122" s="253"/>
      <c r="SPO122" s="254"/>
      <c r="SPR122" s="252"/>
      <c r="SPS122" s="252"/>
      <c r="SPT122" s="252"/>
      <c r="SPU122" s="252"/>
      <c r="SPV122" s="253"/>
      <c r="SPW122" s="253"/>
      <c r="SPX122" s="255"/>
      <c r="SPY122" s="255"/>
      <c r="SPZ122" s="256"/>
      <c r="SQC122" s="251"/>
      <c r="SQD122" s="251"/>
      <c r="SQE122" s="251"/>
      <c r="SQF122" s="251"/>
      <c r="SQG122" s="251"/>
      <c r="SQH122" s="251"/>
      <c r="SQI122" s="252"/>
      <c r="SQJ122" s="253"/>
      <c r="SQO122" s="254"/>
      <c r="SQR122" s="252"/>
      <c r="SQS122" s="252"/>
      <c r="SQT122" s="252"/>
      <c r="SQU122" s="252"/>
      <c r="SQV122" s="253"/>
      <c r="SQW122" s="253"/>
      <c r="SQX122" s="255"/>
      <c r="SQY122" s="255"/>
      <c r="SQZ122" s="256"/>
      <c r="SRC122" s="251"/>
      <c r="SRD122" s="251"/>
      <c r="SRE122" s="251"/>
      <c r="SRF122" s="251"/>
      <c r="SRG122" s="251"/>
      <c r="SRH122" s="251"/>
      <c r="SRI122" s="252"/>
      <c r="SRJ122" s="253"/>
      <c r="SRO122" s="254"/>
      <c r="SRR122" s="252"/>
      <c r="SRS122" s="252"/>
      <c r="SRT122" s="252"/>
      <c r="SRU122" s="252"/>
      <c r="SRV122" s="253"/>
      <c r="SRW122" s="253"/>
      <c r="SRX122" s="255"/>
      <c r="SRY122" s="255"/>
      <c r="SRZ122" s="256"/>
      <c r="SSC122" s="251"/>
      <c r="SSD122" s="251"/>
      <c r="SSE122" s="251"/>
      <c r="SSF122" s="251"/>
      <c r="SSG122" s="251"/>
      <c r="SSH122" s="251"/>
      <c r="SSI122" s="252"/>
      <c r="SSJ122" s="253"/>
      <c r="SSO122" s="254"/>
      <c r="SSR122" s="252"/>
      <c r="SSS122" s="252"/>
      <c r="SST122" s="252"/>
      <c r="SSU122" s="252"/>
      <c r="SSV122" s="253"/>
      <c r="SSW122" s="253"/>
      <c r="SSX122" s="255"/>
      <c r="SSY122" s="255"/>
      <c r="SSZ122" s="256"/>
      <c r="STC122" s="251"/>
      <c r="STD122" s="251"/>
      <c r="STE122" s="251"/>
      <c r="STF122" s="251"/>
      <c r="STG122" s="251"/>
      <c r="STH122" s="251"/>
      <c r="STI122" s="252"/>
      <c r="STJ122" s="253"/>
      <c r="STO122" s="254"/>
      <c r="STR122" s="252"/>
      <c r="STS122" s="252"/>
      <c r="STT122" s="252"/>
      <c r="STU122" s="252"/>
      <c r="STV122" s="253"/>
      <c r="STW122" s="253"/>
      <c r="STX122" s="255"/>
      <c r="STY122" s="255"/>
      <c r="STZ122" s="256"/>
      <c r="SUC122" s="251"/>
      <c r="SUD122" s="251"/>
      <c r="SUE122" s="251"/>
      <c r="SUF122" s="251"/>
      <c r="SUG122" s="251"/>
      <c r="SUH122" s="251"/>
      <c r="SUI122" s="252"/>
      <c r="SUJ122" s="253"/>
      <c r="SUO122" s="254"/>
      <c r="SUR122" s="252"/>
      <c r="SUS122" s="252"/>
      <c r="SUT122" s="252"/>
      <c r="SUU122" s="252"/>
      <c r="SUV122" s="253"/>
      <c r="SUW122" s="253"/>
      <c r="SUX122" s="255"/>
      <c r="SUY122" s="255"/>
      <c r="SUZ122" s="256"/>
      <c r="SVC122" s="251"/>
      <c r="SVD122" s="251"/>
      <c r="SVE122" s="251"/>
      <c r="SVF122" s="251"/>
      <c r="SVG122" s="251"/>
      <c r="SVH122" s="251"/>
      <c r="SVI122" s="252"/>
      <c r="SVJ122" s="253"/>
      <c r="SVO122" s="254"/>
      <c r="SVR122" s="252"/>
      <c r="SVS122" s="252"/>
      <c r="SVT122" s="252"/>
      <c r="SVU122" s="252"/>
      <c r="SVV122" s="253"/>
      <c r="SVW122" s="253"/>
      <c r="SVX122" s="255"/>
      <c r="SVY122" s="255"/>
      <c r="SVZ122" s="256"/>
      <c r="SWC122" s="251"/>
      <c r="SWD122" s="251"/>
      <c r="SWE122" s="251"/>
      <c r="SWF122" s="251"/>
      <c r="SWG122" s="251"/>
      <c r="SWH122" s="251"/>
      <c r="SWI122" s="252"/>
      <c r="SWJ122" s="253"/>
      <c r="SWO122" s="254"/>
      <c r="SWR122" s="252"/>
      <c r="SWS122" s="252"/>
      <c r="SWT122" s="252"/>
      <c r="SWU122" s="252"/>
      <c r="SWV122" s="253"/>
      <c r="SWW122" s="253"/>
      <c r="SWX122" s="255"/>
      <c r="SWY122" s="255"/>
      <c r="SWZ122" s="256"/>
      <c r="SXC122" s="251"/>
      <c r="SXD122" s="251"/>
      <c r="SXE122" s="251"/>
      <c r="SXF122" s="251"/>
      <c r="SXG122" s="251"/>
      <c r="SXH122" s="251"/>
      <c r="SXI122" s="252"/>
      <c r="SXJ122" s="253"/>
      <c r="SXO122" s="254"/>
      <c r="SXR122" s="252"/>
      <c r="SXS122" s="252"/>
      <c r="SXT122" s="252"/>
      <c r="SXU122" s="252"/>
      <c r="SXV122" s="253"/>
      <c r="SXW122" s="253"/>
      <c r="SXX122" s="255"/>
      <c r="SXY122" s="255"/>
      <c r="SXZ122" s="256"/>
      <c r="SYC122" s="251"/>
      <c r="SYD122" s="251"/>
      <c r="SYE122" s="251"/>
      <c r="SYF122" s="251"/>
      <c r="SYG122" s="251"/>
      <c r="SYH122" s="251"/>
      <c r="SYI122" s="252"/>
      <c r="SYJ122" s="253"/>
      <c r="SYO122" s="254"/>
      <c r="SYR122" s="252"/>
      <c r="SYS122" s="252"/>
      <c r="SYT122" s="252"/>
      <c r="SYU122" s="252"/>
      <c r="SYV122" s="253"/>
      <c r="SYW122" s="253"/>
      <c r="SYX122" s="255"/>
      <c r="SYY122" s="255"/>
      <c r="SYZ122" s="256"/>
      <c r="SZC122" s="251"/>
      <c r="SZD122" s="251"/>
      <c r="SZE122" s="251"/>
      <c r="SZF122" s="251"/>
      <c r="SZG122" s="251"/>
      <c r="SZH122" s="251"/>
      <c r="SZI122" s="252"/>
      <c r="SZJ122" s="253"/>
      <c r="SZO122" s="254"/>
      <c r="SZR122" s="252"/>
      <c r="SZS122" s="252"/>
      <c r="SZT122" s="252"/>
      <c r="SZU122" s="252"/>
      <c r="SZV122" s="253"/>
      <c r="SZW122" s="253"/>
      <c r="SZX122" s="255"/>
      <c r="SZY122" s="255"/>
      <c r="SZZ122" s="256"/>
      <c r="TAC122" s="251"/>
      <c r="TAD122" s="251"/>
      <c r="TAE122" s="251"/>
      <c r="TAF122" s="251"/>
      <c r="TAG122" s="251"/>
      <c r="TAH122" s="251"/>
      <c r="TAI122" s="252"/>
      <c r="TAJ122" s="253"/>
      <c r="TAO122" s="254"/>
      <c r="TAR122" s="252"/>
      <c r="TAS122" s="252"/>
      <c r="TAT122" s="252"/>
      <c r="TAU122" s="252"/>
      <c r="TAV122" s="253"/>
      <c r="TAW122" s="253"/>
      <c r="TAX122" s="255"/>
      <c r="TAY122" s="255"/>
      <c r="TAZ122" s="256"/>
      <c r="TBC122" s="251"/>
      <c r="TBD122" s="251"/>
      <c r="TBE122" s="251"/>
      <c r="TBF122" s="251"/>
      <c r="TBG122" s="251"/>
      <c r="TBH122" s="251"/>
      <c r="TBI122" s="252"/>
      <c r="TBJ122" s="253"/>
      <c r="TBO122" s="254"/>
      <c r="TBR122" s="252"/>
      <c r="TBS122" s="252"/>
      <c r="TBT122" s="252"/>
      <c r="TBU122" s="252"/>
      <c r="TBV122" s="253"/>
      <c r="TBW122" s="253"/>
      <c r="TBX122" s="255"/>
      <c r="TBY122" s="255"/>
      <c r="TBZ122" s="256"/>
      <c r="TCC122" s="251"/>
      <c r="TCD122" s="251"/>
      <c r="TCE122" s="251"/>
      <c r="TCF122" s="251"/>
      <c r="TCG122" s="251"/>
      <c r="TCH122" s="251"/>
      <c r="TCI122" s="252"/>
      <c r="TCJ122" s="253"/>
      <c r="TCO122" s="254"/>
      <c r="TCR122" s="252"/>
      <c r="TCS122" s="252"/>
      <c r="TCT122" s="252"/>
      <c r="TCU122" s="252"/>
      <c r="TCV122" s="253"/>
      <c r="TCW122" s="253"/>
      <c r="TCX122" s="255"/>
      <c r="TCY122" s="255"/>
      <c r="TCZ122" s="256"/>
      <c r="TDC122" s="251"/>
      <c r="TDD122" s="251"/>
      <c r="TDE122" s="251"/>
      <c r="TDF122" s="251"/>
      <c r="TDG122" s="251"/>
      <c r="TDH122" s="251"/>
      <c r="TDI122" s="252"/>
      <c r="TDJ122" s="253"/>
      <c r="TDO122" s="254"/>
      <c r="TDR122" s="252"/>
      <c r="TDS122" s="252"/>
      <c r="TDT122" s="252"/>
      <c r="TDU122" s="252"/>
      <c r="TDV122" s="253"/>
      <c r="TDW122" s="253"/>
      <c r="TDX122" s="255"/>
      <c r="TDY122" s="255"/>
      <c r="TDZ122" s="256"/>
      <c r="TEC122" s="251"/>
      <c r="TED122" s="251"/>
      <c r="TEE122" s="251"/>
      <c r="TEF122" s="251"/>
      <c r="TEG122" s="251"/>
      <c r="TEH122" s="251"/>
      <c r="TEI122" s="252"/>
      <c r="TEJ122" s="253"/>
      <c r="TEO122" s="254"/>
      <c r="TER122" s="252"/>
      <c r="TES122" s="252"/>
      <c r="TET122" s="252"/>
      <c r="TEU122" s="252"/>
      <c r="TEV122" s="253"/>
      <c r="TEW122" s="253"/>
      <c r="TEX122" s="255"/>
      <c r="TEY122" s="255"/>
      <c r="TEZ122" s="256"/>
      <c r="TFC122" s="251"/>
      <c r="TFD122" s="251"/>
      <c r="TFE122" s="251"/>
      <c r="TFF122" s="251"/>
      <c r="TFG122" s="251"/>
      <c r="TFH122" s="251"/>
      <c r="TFI122" s="252"/>
      <c r="TFJ122" s="253"/>
      <c r="TFO122" s="254"/>
      <c r="TFR122" s="252"/>
      <c r="TFS122" s="252"/>
      <c r="TFT122" s="252"/>
      <c r="TFU122" s="252"/>
      <c r="TFV122" s="253"/>
      <c r="TFW122" s="253"/>
      <c r="TFX122" s="255"/>
      <c r="TFY122" s="255"/>
      <c r="TFZ122" s="256"/>
      <c r="TGC122" s="251"/>
      <c r="TGD122" s="251"/>
      <c r="TGE122" s="251"/>
      <c r="TGF122" s="251"/>
      <c r="TGG122" s="251"/>
      <c r="TGH122" s="251"/>
      <c r="TGI122" s="252"/>
      <c r="TGJ122" s="253"/>
      <c r="TGO122" s="254"/>
      <c r="TGR122" s="252"/>
      <c r="TGS122" s="252"/>
      <c r="TGT122" s="252"/>
      <c r="TGU122" s="252"/>
      <c r="TGV122" s="253"/>
      <c r="TGW122" s="253"/>
      <c r="TGX122" s="255"/>
      <c r="TGY122" s="255"/>
      <c r="TGZ122" s="256"/>
      <c r="THC122" s="251"/>
      <c r="THD122" s="251"/>
      <c r="THE122" s="251"/>
      <c r="THF122" s="251"/>
      <c r="THG122" s="251"/>
      <c r="THH122" s="251"/>
      <c r="THI122" s="252"/>
      <c r="THJ122" s="253"/>
      <c r="THO122" s="254"/>
      <c r="THR122" s="252"/>
      <c r="THS122" s="252"/>
      <c r="THT122" s="252"/>
      <c r="THU122" s="252"/>
      <c r="THV122" s="253"/>
      <c r="THW122" s="253"/>
      <c r="THX122" s="255"/>
      <c r="THY122" s="255"/>
      <c r="THZ122" s="256"/>
      <c r="TIC122" s="251"/>
      <c r="TID122" s="251"/>
      <c r="TIE122" s="251"/>
      <c r="TIF122" s="251"/>
      <c r="TIG122" s="251"/>
      <c r="TIH122" s="251"/>
      <c r="TII122" s="252"/>
      <c r="TIJ122" s="253"/>
      <c r="TIO122" s="254"/>
      <c r="TIR122" s="252"/>
      <c r="TIS122" s="252"/>
      <c r="TIT122" s="252"/>
      <c r="TIU122" s="252"/>
      <c r="TIV122" s="253"/>
      <c r="TIW122" s="253"/>
      <c r="TIX122" s="255"/>
      <c r="TIY122" s="255"/>
      <c r="TIZ122" s="256"/>
      <c r="TJC122" s="251"/>
      <c r="TJD122" s="251"/>
      <c r="TJE122" s="251"/>
      <c r="TJF122" s="251"/>
      <c r="TJG122" s="251"/>
      <c r="TJH122" s="251"/>
      <c r="TJI122" s="252"/>
      <c r="TJJ122" s="253"/>
      <c r="TJO122" s="254"/>
      <c r="TJR122" s="252"/>
      <c r="TJS122" s="252"/>
      <c r="TJT122" s="252"/>
      <c r="TJU122" s="252"/>
      <c r="TJV122" s="253"/>
      <c r="TJW122" s="253"/>
      <c r="TJX122" s="255"/>
      <c r="TJY122" s="255"/>
      <c r="TJZ122" s="256"/>
      <c r="TKC122" s="251"/>
      <c r="TKD122" s="251"/>
      <c r="TKE122" s="251"/>
      <c r="TKF122" s="251"/>
      <c r="TKG122" s="251"/>
      <c r="TKH122" s="251"/>
      <c r="TKI122" s="252"/>
      <c r="TKJ122" s="253"/>
      <c r="TKO122" s="254"/>
      <c r="TKR122" s="252"/>
      <c r="TKS122" s="252"/>
      <c r="TKT122" s="252"/>
      <c r="TKU122" s="252"/>
      <c r="TKV122" s="253"/>
      <c r="TKW122" s="253"/>
      <c r="TKX122" s="255"/>
      <c r="TKY122" s="255"/>
      <c r="TKZ122" s="256"/>
      <c r="TLC122" s="251"/>
      <c r="TLD122" s="251"/>
      <c r="TLE122" s="251"/>
      <c r="TLF122" s="251"/>
      <c r="TLG122" s="251"/>
      <c r="TLH122" s="251"/>
      <c r="TLI122" s="252"/>
      <c r="TLJ122" s="253"/>
      <c r="TLO122" s="254"/>
      <c r="TLR122" s="252"/>
      <c r="TLS122" s="252"/>
      <c r="TLT122" s="252"/>
      <c r="TLU122" s="252"/>
      <c r="TLV122" s="253"/>
      <c r="TLW122" s="253"/>
      <c r="TLX122" s="255"/>
      <c r="TLY122" s="255"/>
      <c r="TLZ122" s="256"/>
      <c r="TMC122" s="251"/>
      <c r="TMD122" s="251"/>
      <c r="TME122" s="251"/>
      <c r="TMF122" s="251"/>
      <c r="TMG122" s="251"/>
      <c r="TMH122" s="251"/>
      <c r="TMI122" s="252"/>
      <c r="TMJ122" s="253"/>
      <c r="TMO122" s="254"/>
      <c r="TMR122" s="252"/>
      <c r="TMS122" s="252"/>
      <c r="TMT122" s="252"/>
      <c r="TMU122" s="252"/>
      <c r="TMV122" s="253"/>
      <c r="TMW122" s="253"/>
      <c r="TMX122" s="255"/>
      <c r="TMY122" s="255"/>
      <c r="TMZ122" s="256"/>
      <c r="TNC122" s="251"/>
      <c r="TND122" s="251"/>
      <c r="TNE122" s="251"/>
      <c r="TNF122" s="251"/>
      <c r="TNG122" s="251"/>
      <c r="TNH122" s="251"/>
      <c r="TNI122" s="252"/>
      <c r="TNJ122" s="253"/>
      <c r="TNO122" s="254"/>
      <c r="TNR122" s="252"/>
      <c r="TNS122" s="252"/>
      <c r="TNT122" s="252"/>
      <c r="TNU122" s="252"/>
      <c r="TNV122" s="253"/>
      <c r="TNW122" s="253"/>
      <c r="TNX122" s="255"/>
      <c r="TNY122" s="255"/>
      <c r="TNZ122" s="256"/>
      <c r="TOC122" s="251"/>
      <c r="TOD122" s="251"/>
      <c r="TOE122" s="251"/>
      <c r="TOF122" s="251"/>
      <c r="TOG122" s="251"/>
      <c r="TOH122" s="251"/>
      <c r="TOI122" s="252"/>
      <c r="TOJ122" s="253"/>
      <c r="TOO122" s="254"/>
      <c r="TOR122" s="252"/>
      <c r="TOS122" s="252"/>
      <c r="TOT122" s="252"/>
      <c r="TOU122" s="252"/>
      <c r="TOV122" s="253"/>
      <c r="TOW122" s="253"/>
      <c r="TOX122" s="255"/>
      <c r="TOY122" s="255"/>
      <c r="TOZ122" s="256"/>
      <c r="TPC122" s="251"/>
      <c r="TPD122" s="251"/>
      <c r="TPE122" s="251"/>
      <c r="TPF122" s="251"/>
      <c r="TPG122" s="251"/>
      <c r="TPH122" s="251"/>
      <c r="TPI122" s="252"/>
      <c r="TPJ122" s="253"/>
      <c r="TPO122" s="254"/>
      <c r="TPR122" s="252"/>
      <c r="TPS122" s="252"/>
      <c r="TPT122" s="252"/>
      <c r="TPU122" s="252"/>
      <c r="TPV122" s="253"/>
      <c r="TPW122" s="253"/>
      <c r="TPX122" s="255"/>
      <c r="TPY122" s="255"/>
      <c r="TPZ122" s="256"/>
      <c r="TQC122" s="251"/>
      <c r="TQD122" s="251"/>
      <c r="TQE122" s="251"/>
      <c r="TQF122" s="251"/>
      <c r="TQG122" s="251"/>
      <c r="TQH122" s="251"/>
      <c r="TQI122" s="252"/>
      <c r="TQJ122" s="253"/>
      <c r="TQO122" s="254"/>
      <c r="TQR122" s="252"/>
      <c r="TQS122" s="252"/>
      <c r="TQT122" s="252"/>
      <c r="TQU122" s="252"/>
      <c r="TQV122" s="253"/>
      <c r="TQW122" s="253"/>
      <c r="TQX122" s="255"/>
      <c r="TQY122" s="255"/>
      <c r="TQZ122" s="256"/>
      <c r="TRC122" s="251"/>
      <c r="TRD122" s="251"/>
      <c r="TRE122" s="251"/>
      <c r="TRF122" s="251"/>
      <c r="TRG122" s="251"/>
      <c r="TRH122" s="251"/>
      <c r="TRI122" s="252"/>
      <c r="TRJ122" s="253"/>
      <c r="TRO122" s="254"/>
      <c r="TRR122" s="252"/>
      <c r="TRS122" s="252"/>
      <c r="TRT122" s="252"/>
      <c r="TRU122" s="252"/>
      <c r="TRV122" s="253"/>
      <c r="TRW122" s="253"/>
      <c r="TRX122" s="255"/>
      <c r="TRY122" s="255"/>
      <c r="TRZ122" s="256"/>
      <c r="TSC122" s="251"/>
      <c r="TSD122" s="251"/>
      <c r="TSE122" s="251"/>
      <c r="TSF122" s="251"/>
      <c r="TSG122" s="251"/>
      <c r="TSH122" s="251"/>
      <c r="TSI122" s="252"/>
      <c r="TSJ122" s="253"/>
      <c r="TSO122" s="254"/>
      <c r="TSR122" s="252"/>
      <c r="TSS122" s="252"/>
      <c r="TST122" s="252"/>
      <c r="TSU122" s="252"/>
      <c r="TSV122" s="253"/>
      <c r="TSW122" s="253"/>
      <c r="TSX122" s="255"/>
      <c r="TSY122" s="255"/>
      <c r="TSZ122" s="256"/>
      <c r="TTC122" s="251"/>
      <c r="TTD122" s="251"/>
      <c r="TTE122" s="251"/>
      <c r="TTF122" s="251"/>
      <c r="TTG122" s="251"/>
      <c r="TTH122" s="251"/>
      <c r="TTI122" s="252"/>
      <c r="TTJ122" s="253"/>
      <c r="TTO122" s="254"/>
      <c r="TTR122" s="252"/>
      <c r="TTS122" s="252"/>
      <c r="TTT122" s="252"/>
      <c r="TTU122" s="252"/>
      <c r="TTV122" s="253"/>
      <c r="TTW122" s="253"/>
      <c r="TTX122" s="255"/>
      <c r="TTY122" s="255"/>
      <c r="TTZ122" s="256"/>
      <c r="TUC122" s="251"/>
      <c r="TUD122" s="251"/>
      <c r="TUE122" s="251"/>
      <c r="TUF122" s="251"/>
      <c r="TUG122" s="251"/>
      <c r="TUH122" s="251"/>
      <c r="TUI122" s="252"/>
      <c r="TUJ122" s="253"/>
      <c r="TUO122" s="254"/>
      <c r="TUR122" s="252"/>
      <c r="TUS122" s="252"/>
      <c r="TUT122" s="252"/>
      <c r="TUU122" s="252"/>
      <c r="TUV122" s="253"/>
      <c r="TUW122" s="253"/>
      <c r="TUX122" s="255"/>
      <c r="TUY122" s="255"/>
      <c r="TUZ122" s="256"/>
      <c r="TVC122" s="251"/>
      <c r="TVD122" s="251"/>
      <c r="TVE122" s="251"/>
      <c r="TVF122" s="251"/>
      <c r="TVG122" s="251"/>
      <c r="TVH122" s="251"/>
      <c r="TVI122" s="252"/>
      <c r="TVJ122" s="253"/>
      <c r="TVO122" s="254"/>
      <c r="TVR122" s="252"/>
      <c r="TVS122" s="252"/>
      <c r="TVT122" s="252"/>
      <c r="TVU122" s="252"/>
      <c r="TVV122" s="253"/>
      <c r="TVW122" s="253"/>
      <c r="TVX122" s="255"/>
      <c r="TVY122" s="255"/>
      <c r="TVZ122" s="256"/>
      <c r="TWC122" s="251"/>
      <c r="TWD122" s="251"/>
      <c r="TWE122" s="251"/>
      <c r="TWF122" s="251"/>
      <c r="TWG122" s="251"/>
      <c r="TWH122" s="251"/>
      <c r="TWI122" s="252"/>
      <c r="TWJ122" s="253"/>
      <c r="TWO122" s="254"/>
      <c r="TWR122" s="252"/>
      <c r="TWS122" s="252"/>
      <c r="TWT122" s="252"/>
      <c r="TWU122" s="252"/>
      <c r="TWV122" s="253"/>
      <c r="TWW122" s="253"/>
      <c r="TWX122" s="255"/>
      <c r="TWY122" s="255"/>
      <c r="TWZ122" s="256"/>
      <c r="TXC122" s="251"/>
      <c r="TXD122" s="251"/>
      <c r="TXE122" s="251"/>
      <c r="TXF122" s="251"/>
      <c r="TXG122" s="251"/>
      <c r="TXH122" s="251"/>
      <c r="TXI122" s="252"/>
      <c r="TXJ122" s="253"/>
      <c r="TXO122" s="254"/>
      <c r="TXR122" s="252"/>
      <c r="TXS122" s="252"/>
      <c r="TXT122" s="252"/>
      <c r="TXU122" s="252"/>
      <c r="TXV122" s="253"/>
      <c r="TXW122" s="253"/>
      <c r="TXX122" s="255"/>
      <c r="TXY122" s="255"/>
      <c r="TXZ122" s="256"/>
      <c r="TYC122" s="251"/>
      <c r="TYD122" s="251"/>
      <c r="TYE122" s="251"/>
      <c r="TYF122" s="251"/>
      <c r="TYG122" s="251"/>
      <c r="TYH122" s="251"/>
      <c r="TYI122" s="252"/>
      <c r="TYJ122" s="253"/>
      <c r="TYO122" s="254"/>
      <c r="TYR122" s="252"/>
      <c r="TYS122" s="252"/>
      <c r="TYT122" s="252"/>
      <c r="TYU122" s="252"/>
      <c r="TYV122" s="253"/>
      <c r="TYW122" s="253"/>
      <c r="TYX122" s="255"/>
      <c r="TYY122" s="255"/>
      <c r="TYZ122" s="256"/>
      <c r="TZC122" s="251"/>
      <c r="TZD122" s="251"/>
      <c r="TZE122" s="251"/>
      <c r="TZF122" s="251"/>
      <c r="TZG122" s="251"/>
      <c r="TZH122" s="251"/>
      <c r="TZI122" s="252"/>
      <c r="TZJ122" s="253"/>
      <c r="TZO122" s="254"/>
      <c r="TZR122" s="252"/>
      <c r="TZS122" s="252"/>
      <c r="TZT122" s="252"/>
      <c r="TZU122" s="252"/>
      <c r="TZV122" s="253"/>
      <c r="TZW122" s="253"/>
      <c r="TZX122" s="255"/>
      <c r="TZY122" s="255"/>
      <c r="TZZ122" s="256"/>
      <c r="UAC122" s="251"/>
      <c r="UAD122" s="251"/>
      <c r="UAE122" s="251"/>
      <c r="UAF122" s="251"/>
      <c r="UAG122" s="251"/>
      <c r="UAH122" s="251"/>
      <c r="UAI122" s="252"/>
      <c r="UAJ122" s="253"/>
      <c r="UAO122" s="254"/>
      <c r="UAR122" s="252"/>
      <c r="UAS122" s="252"/>
      <c r="UAT122" s="252"/>
      <c r="UAU122" s="252"/>
      <c r="UAV122" s="253"/>
      <c r="UAW122" s="253"/>
      <c r="UAX122" s="255"/>
      <c r="UAY122" s="255"/>
      <c r="UAZ122" s="256"/>
      <c r="UBC122" s="251"/>
      <c r="UBD122" s="251"/>
      <c r="UBE122" s="251"/>
      <c r="UBF122" s="251"/>
      <c r="UBG122" s="251"/>
      <c r="UBH122" s="251"/>
      <c r="UBI122" s="252"/>
      <c r="UBJ122" s="253"/>
      <c r="UBO122" s="254"/>
      <c r="UBR122" s="252"/>
      <c r="UBS122" s="252"/>
      <c r="UBT122" s="252"/>
      <c r="UBU122" s="252"/>
      <c r="UBV122" s="253"/>
      <c r="UBW122" s="253"/>
      <c r="UBX122" s="255"/>
      <c r="UBY122" s="255"/>
      <c r="UBZ122" s="256"/>
      <c r="UCC122" s="251"/>
      <c r="UCD122" s="251"/>
      <c r="UCE122" s="251"/>
      <c r="UCF122" s="251"/>
      <c r="UCG122" s="251"/>
      <c r="UCH122" s="251"/>
      <c r="UCI122" s="252"/>
      <c r="UCJ122" s="253"/>
      <c r="UCO122" s="254"/>
      <c r="UCR122" s="252"/>
      <c r="UCS122" s="252"/>
      <c r="UCT122" s="252"/>
      <c r="UCU122" s="252"/>
      <c r="UCV122" s="253"/>
      <c r="UCW122" s="253"/>
      <c r="UCX122" s="255"/>
      <c r="UCY122" s="255"/>
      <c r="UCZ122" s="256"/>
      <c r="UDC122" s="251"/>
      <c r="UDD122" s="251"/>
      <c r="UDE122" s="251"/>
      <c r="UDF122" s="251"/>
      <c r="UDG122" s="251"/>
      <c r="UDH122" s="251"/>
      <c r="UDI122" s="252"/>
      <c r="UDJ122" s="253"/>
      <c r="UDO122" s="254"/>
      <c r="UDR122" s="252"/>
      <c r="UDS122" s="252"/>
      <c r="UDT122" s="252"/>
      <c r="UDU122" s="252"/>
      <c r="UDV122" s="253"/>
      <c r="UDW122" s="253"/>
      <c r="UDX122" s="255"/>
      <c r="UDY122" s="255"/>
      <c r="UDZ122" s="256"/>
      <c r="UEC122" s="251"/>
      <c r="UED122" s="251"/>
      <c r="UEE122" s="251"/>
      <c r="UEF122" s="251"/>
      <c r="UEG122" s="251"/>
      <c r="UEH122" s="251"/>
      <c r="UEI122" s="252"/>
      <c r="UEJ122" s="253"/>
      <c r="UEO122" s="254"/>
      <c r="UER122" s="252"/>
      <c r="UES122" s="252"/>
      <c r="UET122" s="252"/>
      <c r="UEU122" s="252"/>
      <c r="UEV122" s="253"/>
      <c r="UEW122" s="253"/>
      <c r="UEX122" s="255"/>
      <c r="UEY122" s="255"/>
      <c r="UEZ122" s="256"/>
      <c r="UFC122" s="251"/>
      <c r="UFD122" s="251"/>
      <c r="UFE122" s="251"/>
      <c r="UFF122" s="251"/>
      <c r="UFG122" s="251"/>
      <c r="UFH122" s="251"/>
      <c r="UFI122" s="252"/>
      <c r="UFJ122" s="253"/>
      <c r="UFO122" s="254"/>
      <c r="UFR122" s="252"/>
      <c r="UFS122" s="252"/>
      <c r="UFT122" s="252"/>
      <c r="UFU122" s="252"/>
      <c r="UFV122" s="253"/>
      <c r="UFW122" s="253"/>
      <c r="UFX122" s="255"/>
      <c r="UFY122" s="255"/>
      <c r="UFZ122" s="256"/>
      <c r="UGC122" s="251"/>
      <c r="UGD122" s="251"/>
      <c r="UGE122" s="251"/>
      <c r="UGF122" s="251"/>
      <c r="UGG122" s="251"/>
      <c r="UGH122" s="251"/>
      <c r="UGI122" s="252"/>
      <c r="UGJ122" s="253"/>
      <c r="UGO122" s="254"/>
      <c r="UGR122" s="252"/>
      <c r="UGS122" s="252"/>
      <c r="UGT122" s="252"/>
      <c r="UGU122" s="252"/>
      <c r="UGV122" s="253"/>
      <c r="UGW122" s="253"/>
      <c r="UGX122" s="255"/>
      <c r="UGY122" s="255"/>
      <c r="UGZ122" s="256"/>
      <c r="UHC122" s="251"/>
      <c r="UHD122" s="251"/>
      <c r="UHE122" s="251"/>
      <c r="UHF122" s="251"/>
      <c r="UHG122" s="251"/>
      <c r="UHH122" s="251"/>
      <c r="UHI122" s="252"/>
      <c r="UHJ122" s="253"/>
      <c r="UHO122" s="254"/>
      <c r="UHR122" s="252"/>
      <c r="UHS122" s="252"/>
      <c r="UHT122" s="252"/>
      <c r="UHU122" s="252"/>
      <c r="UHV122" s="253"/>
      <c r="UHW122" s="253"/>
      <c r="UHX122" s="255"/>
      <c r="UHY122" s="255"/>
      <c r="UHZ122" s="256"/>
      <c r="UIC122" s="251"/>
      <c r="UID122" s="251"/>
      <c r="UIE122" s="251"/>
      <c r="UIF122" s="251"/>
      <c r="UIG122" s="251"/>
      <c r="UIH122" s="251"/>
      <c r="UII122" s="252"/>
      <c r="UIJ122" s="253"/>
      <c r="UIO122" s="254"/>
      <c r="UIR122" s="252"/>
      <c r="UIS122" s="252"/>
      <c r="UIT122" s="252"/>
      <c r="UIU122" s="252"/>
      <c r="UIV122" s="253"/>
      <c r="UIW122" s="253"/>
      <c r="UIX122" s="255"/>
      <c r="UIY122" s="255"/>
      <c r="UIZ122" s="256"/>
      <c r="UJC122" s="251"/>
      <c r="UJD122" s="251"/>
      <c r="UJE122" s="251"/>
      <c r="UJF122" s="251"/>
      <c r="UJG122" s="251"/>
      <c r="UJH122" s="251"/>
      <c r="UJI122" s="252"/>
      <c r="UJJ122" s="253"/>
      <c r="UJO122" s="254"/>
      <c r="UJR122" s="252"/>
      <c r="UJS122" s="252"/>
      <c r="UJT122" s="252"/>
      <c r="UJU122" s="252"/>
      <c r="UJV122" s="253"/>
      <c r="UJW122" s="253"/>
      <c r="UJX122" s="255"/>
      <c r="UJY122" s="255"/>
      <c r="UJZ122" s="256"/>
      <c r="UKC122" s="251"/>
      <c r="UKD122" s="251"/>
      <c r="UKE122" s="251"/>
      <c r="UKF122" s="251"/>
      <c r="UKG122" s="251"/>
      <c r="UKH122" s="251"/>
      <c r="UKI122" s="252"/>
      <c r="UKJ122" s="253"/>
      <c r="UKO122" s="254"/>
      <c r="UKR122" s="252"/>
      <c r="UKS122" s="252"/>
      <c r="UKT122" s="252"/>
      <c r="UKU122" s="252"/>
      <c r="UKV122" s="253"/>
      <c r="UKW122" s="253"/>
      <c r="UKX122" s="255"/>
      <c r="UKY122" s="255"/>
      <c r="UKZ122" s="256"/>
      <c r="ULC122" s="251"/>
      <c r="ULD122" s="251"/>
      <c r="ULE122" s="251"/>
      <c r="ULF122" s="251"/>
      <c r="ULG122" s="251"/>
      <c r="ULH122" s="251"/>
      <c r="ULI122" s="252"/>
      <c r="ULJ122" s="253"/>
      <c r="ULO122" s="254"/>
      <c r="ULR122" s="252"/>
      <c r="ULS122" s="252"/>
      <c r="ULT122" s="252"/>
      <c r="ULU122" s="252"/>
      <c r="ULV122" s="253"/>
      <c r="ULW122" s="253"/>
      <c r="ULX122" s="255"/>
      <c r="ULY122" s="255"/>
      <c r="ULZ122" s="256"/>
      <c r="UMC122" s="251"/>
      <c r="UMD122" s="251"/>
      <c r="UME122" s="251"/>
      <c r="UMF122" s="251"/>
      <c r="UMG122" s="251"/>
      <c r="UMH122" s="251"/>
      <c r="UMI122" s="252"/>
      <c r="UMJ122" s="253"/>
      <c r="UMO122" s="254"/>
      <c r="UMR122" s="252"/>
      <c r="UMS122" s="252"/>
      <c r="UMT122" s="252"/>
      <c r="UMU122" s="252"/>
      <c r="UMV122" s="253"/>
      <c r="UMW122" s="253"/>
      <c r="UMX122" s="255"/>
      <c r="UMY122" s="255"/>
      <c r="UMZ122" s="256"/>
      <c r="UNC122" s="251"/>
      <c r="UND122" s="251"/>
      <c r="UNE122" s="251"/>
      <c r="UNF122" s="251"/>
      <c r="UNG122" s="251"/>
      <c r="UNH122" s="251"/>
      <c r="UNI122" s="252"/>
      <c r="UNJ122" s="253"/>
      <c r="UNO122" s="254"/>
      <c r="UNR122" s="252"/>
      <c r="UNS122" s="252"/>
      <c r="UNT122" s="252"/>
      <c r="UNU122" s="252"/>
      <c r="UNV122" s="253"/>
      <c r="UNW122" s="253"/>
      <c r="UNX122" s="255"/>
      <c r="UNY122" s="255"/>
      <c r="UNZ122" s="256"/>
      <c r="UOC122" s="251"/>
      <c r="UOD122" s="251"/>
      <c r="UOE122" s="251"/>
      <c r="UOF122" s="251"/>
      <c r="UOG122" s="251"/>
      <c r="UOH122" s="251"/>
      <c r="UOI122" s="252"/>
      <c r="UOJ122" s="253"/>
      <c r="UOO122" s="254"/>
      <c r="UOR122" s="252"/>
      <c r="UOS122" s="252"/>
      <c r="UOT122" s="252"/>
      <c r="UOU122" s="252"/>
      <c r="UOV122" s="253"/>
      <c r="UOW122" s="253"/>
      <c r="UOX122" s="255"/>
      <c r="UOY122" s="255"/>
      <c r="UOZ122" s="256"/>
      <c r="UPC122" s="251"/>
      <c r="UPD122" s="251"/>
      <c r="UPE122" s="251"/>
      <c r="UPF122" s="251"/>
      <c r="UPG122" s="251"/>
      <c r="UPH122" s="251"/>
      <c r="UPI122" s="252"/>
      <c r="UPJ122" s="253"/>
      <c r="UPO122" s="254"/>
      <c r="UPR122" s="252"/>
      <c r="UPS122" s="252"/>
      <c r="UPT122" s="252"/>
      <c r="UPU122" s="252"/>
      <c r="UPV122" s="253"/>
      <c r="UPW122" s="253"/>
      <c r="UPX122" s="255"/>
      <c r="UPY122" s="255"/>
      <c r="UPZ122" s="256"/>
      <c r="UQC122" s="251"/>
      <c r="UQD122" s="251"/>
      <c r="UQE122" s="251"/>
      <c r="UQF122" s="251"/>
      <c r="UQG122" s="251"/>
      <c r="UQH122" s="251"/>
      <c r="UQI122" s="252"/>
      <c r="UQJ122" s="253"/>
      <c r="UQO122" s="254"/>
      <c r="UQR122" s="252"/>
      <c r="UQS122" s="252"/>
      <c r="UQT122" s="252"/>
      <c r="UQU122" s="252"/>
      <c r="UQV122" s="253"/>
      <c r="UQW122" s="253"/>
      <c r="UQX122" s="255"/>
      <c r="UQY122" s="255"/>
      <c r="UQZ122" s="256"/>
      <c r="URC122" s="251"/>
      <c r="URD122" s="251"/>
      <c r="URE122" s="251"/>
      <c r="URF122" s="251"/>
      <c r="URG122" s="251"/>
      <c r="URH122" s="251"/>
      <c r="URI122" s="252"/>
      <c r="URJ122" s="253"/>
      <c r="URO122" s="254"/>
      <c r="URR122" s="252"/>
      <c r="URS122" s="252"/>
      <c r="URT122" s="252"/>
      <c r="URU122" s="252"/>
      <c r="URV122" s="253"/>
      <c r="URW122" s="253"/>
      <c r="URX122" s="255"/>
      <c r="URY122" s="255"/>
      <c r="URZ122" s="256"/>
      <c r="USC122" s="251"/>
      <c r="USD122" s="251"/>
      <c r="USE122" s="251"/>
      <c r="USF122" s="251"/>
      <c r="USG122" s="251"/>
      <c r="USH122" s="251"/>
      <c r="USI122" s="252"/>
      <c r="USJ122" s="253"/>
      <c r="USO122" s="254"/>
      <c r="USR122" s="252"/>
      <c r="USS122" s="252"/>
      <c r="UST122" s="252"/>
      <c r="USU122" s="252"/>
      <c r="USV122" s="253"/>
      <c r="USW122" s="253"/>
      <c r="USX122" s="255"/>
      <c r="USY122" s="255"/>
      <c r="USZ122" s="256"/>
      <c r="UTC122" s="251"/>
      <c r="UTD122" s="251"/>
      <c r="UTE122" s="251"/>
      <c r="UTF122" s="251"/>
      <c r="UTG122" s="251"/>
      <c r="UTH122" s="251"/>
      <c r="UTI122" s="252"/>
      <c r="UTJ122" s="253"/>
      <c r="UTO122" s="254"/>
      <c r="UTR122" s="252"/>
      <c r="UTS122" s="252"/>
      <c r="UTT122" s="252"/>
      <c r="UTU122" s="252"/>
      <c r="UTV122" s="253"/>
      <c r="UTW122" s="253"/>
      <c r="UTX122" s="255"/>
      <c r="UTY122" s="255"/>
      <c r="UTZ122" s="256"/>
      <c r="UUC122" s="251"/>
      <c r="UUD122" s="251"/>
      <c r="UUE122" s="251"/>
      <c r="UUF122" s="251"/>
      <c r="UUG122" s="251"/>
      <c r="UUH122" s="251"/>
      <c r="UUI122" s="252"/>
      <c r="UUJ122" s="253"/>
      <c r="UUO122" s="254"/>
      <c r="UUR122" s="252"/>
      <c r="UUS122" s="252"/>
      <c r="UUT122" s="252"/>
      <c r="UUU122" s="252"/>
      <c r="UUV122" s="253"/>
      <c r="UUW122" s="253"/>
      <c r="UUX122" s="255"/>
      <c r="UUY122" s="255"/>
      <c r="UUZ122" s="256"/>
      <c r="UVC122" s="251"/>
      <c r="UVD122" s="251"/>
      <c r="UVE122" s="251"/>
      <c r="UVF122" s="251"/>
      <c r="UVG122" s="251"/>
      <c r="UVH122" s="251"/>
      <c r="UVI122" s="252"/>
      <c r="UVJ122" s="253"/>
      <c r="UVO122" s="254"/>
      <c r="UVR122" s="252"/>
      <c r="UVS122" s="252"/>
      <c r="UVT122" s="252"/>
      <c r="UVU122" s="252"/>
      <c r="UVV122" s="253"/>
      <c r="UVW122" s="253"/>
      <c r="UVX122" s="255"/>
      <c r="UVY122" s="255"/>
      <c r="UVZ122" s="256"/>
      <c r="UWC122" s="251"/>
      <c r="UWD122" s="251"/>
      <c r="UWE122" s="251"/>
      <c r="UWF122" s="251"/>
      <c r="UWG122" s="251"/>
      <c r="UWH122" s="251"/>
      <c r="UWI122" s="252"/>
      <c r="UWJ122" s="253"/>
      <c r="UWO122" s="254"/>
      <c r="UWR122" s="252"/>
      <c r="UWS122" s="252"/>
      <c r="UWT122" s="252"/>
      <c r="UWU122" s="252"/>
      <c r="UWV122" s="253"/>
      <c r="UWW122" s="253"/>
      <c r="UWX122" s="255"/>
      <c r="UWY122" s="255"/>
      <c r="UWZ122" s="256"/>
      <c r="UXC122" s="251"/>
      <c r="UXD122" s="251"/>
      <c r="UXE122" s="251"/>
      <c r="UXF122" s="251"/>
      <c r="UXG122" s="251"/>
      <c r="UXH122" s="251"/>
      <c r="UXI122" s="252"/>
      <c r="UXJ122" s="253"/>
      <c r="UXO122" s="254"/>
      <c r="UXR122" s="252"/>
      <c r="UXS122" s="252"/>
      <c r="UXT122" s="252"/>
      <c r="UXU122" s="252"/>
      <c r="UXV122" s="253"/>
      <c r="UXW122" s="253"/>
      <c r="UXX122" s="255"/>
      <c r="UXY122" s="255"/>
      <c r="UXZ122" s="256"/>
      <c r="UYC122" s="251"/>
      <c r="UYD122" s="251"/>
      <c r="UYE122" s="251"/>
      <c r="UYF122" s="251"/>
      <c r="UYG122" s="251"/>
      <c r="UYH122" s="251"/>
      <c r="UYI122" s="252"/>
      <c r="UYJ122" s="253"/>
      <c r="UYO122" s="254"/>
      <c r="UYR122" s="252"/>
      <c r="UYS122" s="252"/>
      <c r="UYT122" s="252"/>
      <c r="UYU122" s="252"/>
      <c r="UYV122" s="253"/>
      <c r="UYW122" s="253"/>
      <c r="UYX122" s="255"/>
      <c r="UYY122" s="255"/>
      <c r="UYZ122" s="256"/>
      <c r="UZC122" s="251"/>
      <c r="UZD122" s="251"/>
      <c r="UZE122" s="251"/>
      <c r="UZF122" s="251"/>
      <c r="UZG122" s="251"/>
      <c r="UZH122" s="251"/>
      <c r="UZI122" s="252"/>
      <c r="UZJ122" s="253"/>
      <c r="UZO122" s="254"/>
      <c r="UZR122" s="252"/>
      <c r="UZS122" s="252"/>
      <c r="UZT122" s="252"/>
      <c r="UZU122" s="252"/>
      <c r="UZV122" s="253"/>
      <c r="UZW122" s="253"/>
      <c r="UZX122" s="255"/>
      <c r="UZY122" s="255"/>
      <c r="UZZ122" s="256"/>
      <c r="VAC122" s="251"/>
      <c r="VAD122" s="251"/>
      <c r="VAE122" s="251"/>
      <c r="VAF122" s="251"/>
      <c r="VAG122" s="251"/>
      <c r="VAH122" s="251"/>
      <c r="VAI122" s="252"/>
      <c r="VAJ122" s="253"/>
      <c r="VAO122" s="254"/>
      <c r="VAR122" s="252"/>
      <c r="VAS122" s="252"/>
      <c r="VAT122" s="252"/>
      <c r="VAU122" s="252"/>
      <c r="VAV122" s="253"/>
      <c r="VAW122" s="253"/>
      <c r="VAX122" s="255"/>
      <c r="VAY122" s="255"/>
      <c r="VAZ122" s="256"/>
      <c r="VBC122" s="251"/>
      <c r="VBD122" s="251"/>
      <c r="VBE122" s="251"/>
      <c r="VBF122" s="251"/>
      <c r="VBG122" s="251"/>
      <c r="VBH122" s="251"/>
      <c r="VBI122" s="252"/>
      <c r="VBJ122" s="253"/>
      <c r="VBO122" s="254"/>
      <c r="VBR122" s="252"/>
      <c r="VBS122" s="252"/>
      <c r="VBT122" s="252"/>
      <c r="VBU122" s="252"/>
      <c r="VBV122" s="253"/>
      <c r="VBW122" s="253"/>
      <c r="VBX122" s="255"/>
      <c r="VBY122" s="255"/>
      <c r="VBZ122" s="256"/>
      <c r="VCC122" s="251"/>
      <c r="VCD122" s="251"/>
      <c r="VCE122" s="251"/>
      <c r="VCF122" s="251"/>
      <c r="VCG122" s="251"/>
      <c r="VCH122" s="251"/>
      <c r="VCI122" s="252"/>
      <c r="VCJ122" s="253"/>
      <c r="VCO122" s="254"/>
      <c r="VCR122" s="252"/>
      <c r="VCS122" s="252"/>
      <c r="VCT122" s="252"/>
      <c r="VCU122" s="252"/>
      <c r="VCV122" s="253"/>
      <c r="VCW122" s="253"/>
      <c r="VCX122" s="255"/>
      <c r="VCY122" s="255"/>
      <c r="VCZ122" s="256"/>
      <c r="VDC122" s="251"/>
      <c r="VDD122" s="251"/>
      <c r="VDE122" s="251"/>
      <c r="VDF122" s="251"/>
      <c r="VDG122" s="251"/>
      <c r="VDH122" s="251"/>
      <c r="VDI122" s="252"/>
      <c r="VDJ122" s="253"/>
      <c r="VDO122" s="254"/>
      <c r="VDR122" s="252"/>
      <c r="VDS122" s="252"/>
      <c r="VDT122" s="252"/>
      <c r="VDU122" s="252"/>
      <c r="VDV122" s="253"/>
      <c r="VDW122" s="253"/>
      <c r="VDX122" s="255"/>
      <c r="VDY122" s="255"/>
      <c r="VDZ122" s="256"/>
      <c r="VEC122" s="251"/>
      <c r="VED122" s="251"/>
      <c r="VEE122" s="251"/>
      <c r="VEF122" s="251"/>
      <c r="VEG122" s="251"/>
      <c r="VEH122" s="251"/>
      <c r="VEI122" s="252"/>
      <c r="VEJ122" s="253"/>
      <c r="VEO122" s="254"/>
      <c r="VER122" s="252"/>
      <c r="VES122" s="252"/>
      <c r="VET122" s="252"/>
      <c r="VEU122" s="252"/>
      <c r="VEV122" s="253"/>
      <c r="VEW122" s="253"/>
      <c r="VEX122" s="255"/>
      <c r="VEY122" s="255"/>
      <c r="VEZ122" s="256"/>
      <c r="VFC122" s="251"/>
      <c r="VFD122" s="251"/>
      <c r="VFE122" s="251"/>
      <c r="VFF122" s="251"/>
      <c r="VFG122" s="251"/>
      <c r="VFH122" s="251"/>
      <c r="VFI122" s="252"/>
      <c r="VFJ122" s="253"/>
      <c r="VFO122" s="254"/>
      <c r="VFR122" s="252"/>
      <c r="VFS122" s="252"/>
      <c r="VFT122" s="252"/>
      <c r="VFU122" s="252"/>
      <c r="VFV122" s="253"/>
      <c r="VFW122" s="253"/>
      <c r="VFX122" s="255"/>
      <c r="VFY122" s="255"/>
      <c r="VFZ122" s="256"/>
      <c r="VGC122" s="251"/>
      <c r="VGD122" s="251"/>
      <c r="VGE122" s="251"/>
      <c r="VGF122" s="251"/>
      <c r="VGG122" s="251"/>
      <c r="VGH122" s="251"/>
      <c r="VGI122" s="252"/>
      <c r="VGJ122" s="253"/>
      <c r="VGO122" s="254"/>
      <c r="VGR122" s="252"/>
      <c r="VGS122" s="252"/>
      <c r="VGT122" s="252"/>
      <c r="VGU122" s="252"/>
      <c r="VGV122" s="253"/>
      <c r="VGW122" s="253"/>
      <c r="VGX122" s="255"/>
      <c r="VGY122" s="255"/>
      <c r="VGZ122" s="256"/>
      <c r="VHC122" s="251"/>
      <c r="VHD122" s="251"/>
      <c r="VHE122" s="251"/>
      <c r="VHF122" s="251"/>
      <c r="VHG122" s="251"/>
      <c r="VHH122" s="251"/>
      <c r="VHI122" s="252"/>
      <c r="VHJ122" s="253"/>
      <c r="VHO122" s="254"/>
      <c r="VHR122" s="252"/>
      <c r="VHS122" s="252"/>
      <c r="VHT122" s="252"/>
      <c r="VHU122" s="252"/>
      <c r="VHV122" s="253"/>
      <c r="VHW122" s="253"/>
      <c r="VHX122" s="255"/>
      <c r="VHY122" s="255"/>
      <c r="VHZ122" s="256"/>
      <c r="VIC122" s="251"/>
      <c r="VID122" s="251"/>
      <c r="VIE122" s="251"/>
      <c r="VIF122" s="251"/>
      <c r="VIG122" s="251"/>
      <c r="VIH122" s="251"/>
      <c r="VII122" s="252"/>
      <c r="VIJ122" s="253"/>
      <c r="VIO122" s="254"/>
      <c r="VIR122" s="252"/>
      <c r="VIS122" s="252"/>
      <c r="VIT122" s="252"/>
      <c r="VIU122" s="252"/>
      <c r="VIV122" s="253"/>
      <c r="VIW122" s="253"/>
      <c r="VIX122" s="255"/>
      <c r="VIY122" s="255"/>
      <c r="VIZ122" s="256"/>
      <c r="VJC122" s="251"/>
      <c r="VJD122" s="251"/>
      <c r="VJE122" s="251"/>
      <c r="VJF122" s="251"/>
      <c r="VJG122" s="251"/>
      <c r="VJH122" s="251"/>
      <c r="VJI122" s="252"/>
      <c r="VJJ122" s="253"/>
      <c r="VJO122" s="254"/>
      <c r="VJR122" s="252"/>
      <c r="VJS122" s="252"/>
      <c r="VJT122" s="252"/>
      <c r="VJU122" s="252"/>
      <c r="VJV122" s="253"/>
      <c r="VJW122" s="253"/>
      <c r="VJX122" s="255"/>
      <c r="VJY122" s="255"/>
      <c r="VJZ122" s="256"/>
      <c r="VKC122" s="251"/>
      <c r="VKD122" s="251"/>
      <c r="VKE122" s="251"/>
      <c r="VKF122" s="251"/>
      <c r="VKG122" s="251"/>
      <c r="VKH122" s="251"/>
      <c r="VKI122" s="252"/>
      <c r="VKJ122" s="253"/>
      <c r="VKO122" s="254"/>
      <c r="VKR122" s="252"/>
      <c r="VKS122" s="252"/>
      <c r="VKT122" s="252"/>
      <c r="VKU122" s="252"/>
      <c r="VKV122" s="253"/>
      <c r="VKW122" s="253"/>
      <c r="VKX122" s="255"/>
      <c r="VKY122" s="255"/>
      <c r="VKZ122" s="256"/>
      <c r="VLC122" s="251"/>
      <c r="VLD122" s="251"/>
      <c r="VLE122" s="251"/>
      <c r="VLF122" s="251"/>
      <c r="VLG122" s="251"/>
      <c r="VLH122" s="251"/>
      <c r="VLI122" s="252"/>
      <c r="VLJ122" s="253"/>
      <c r="VLO122" s="254"/>
      <c r="VLR122" s="252"/>
      <c r="VLS122" s="252"/>
      <c r="VLT122" s="252"/>
      <c r="VLU122" s="252"/>
      <c r="VLV122" s="253"/>
      <c r="VLW122" s="253"/>
      <c r="VLX122" s="255"/>
      <c r="VLY122" s="255"/>
      <c r="VLZ122" s="256"/>
      <c r="VMC122" s="251"/>
      <c r="VMD122" s="251"/>
      <c r="VME122" s="251"/>
      <c r="VMF122" s="251"/>
      <c r="VMG122" s="251"/>
      <c r="VMH122" s="251"/>
      <c r="VMI122" s="252"/>
      <c r="VMJ122" s="253"/>
      <c r="VMO122" s="254"/>
      <c r="VMR122" s="252"/>
      <c r="VMS122" s="252"/>
      <c r="VMT122" s="252"/>
      <c r="VMU122" s="252"/>
      <c r="VMV122" s="253"/>
      <c r="VMW122" s="253"/>
      <c r="VMX122" s="255"/>
      <c r="VMY122" s="255"/>
      <c r="VMZ122" s="256"/>
      <c r="VNC122" s="251"/>
      <c r="VND122" s="251"/>
      <c r="VNE122" s="251"/>
      <c r="VNF122" s="251"/>
      <c r="VNG122" s="251"/>
      <c r="VNH122" s="251"/>
      <c r="VNI122" s="252"/>
      <c r="VNJ122" s="253"/>
      <c r="VNO122" s="254"/>
      <c r="VNR122" s="252"/>
      <c r="VNS122" s="252"/>
      <c r="VNT122" s="252"/>
      <c r="VNU122" s="252"/>
      <c r="VNV122" s="253"/>
      <c r="VNW122" s="253"/>
      <c r="VNX122" s="255"/>
      <c r="VNY122" s="255"/>
      <c r="VNZ122" s="256"/>
      <c r="VOC122" s="251"/>
      <c r="VOD122" s="251"/>
      <c r="VOE122" s="251"/>
      <c r="VOF122" s="251"/>
      <c r="VOG122" s="251"/>
      <c r="VOH122" s="251"/>
      <c r="VOI122" s="252"/>
      <c r="VOJ122" s="253"/>
      <c r="VOO122" s="254"/>
      <c r="VOR122" s="252"/>
      <c r="VOS122" s="252"/>
      <c r="VOT122" s="252"/>
      <c r="VOU122" s="252"/>
      <c r="VOV122" s="253"/>
      <c r="VOW122" s="253"/>
      <c r="VOX122" s="255"/>
      <c r="VOY122" s="255"/>
      <c r="VOZ122" s="256"/>
      <c r="VPC122" s="251"/>
      <c r="VPD122" s="251"/>
      <c r="VPE122" s="251"/>
      <c r="VPF122" s="251"/>
      <c r="VPG122" s="251"/>
      <c r="VPH122" s="251"/>
      <c r="VPI122" s="252"/>
      <c r="VPJ122" s="253"/>
      <c r="VPO122" s="254"/>
      <c r="VPR122" s="252"/>
      <c r="VPS122" s="252"/>
      <c r="VPT122" s="252"/>
      <c r="VPU122" s="252"/>
      <c r="VPV122" s="253"/>
      <c r="VPW122" s="253"/>
      <c r="VPX122" s="255"/>
      <c r="VPY122" s="255"/>
      <c r="VPZ122" s="256"/>
      <c r="VQC122" s="251"/>
      <c r="VQD122" s="251"/>
      <c r="VQE122" s="251"/>
      <c r="VQF122" s="251"/>
      <c r="VQG122" s="251"/>
      <c r="VQH122" s="251"/>
      <c r="VQI122" s="252"/>
      <c r="VQJ122" s="253"/>
      <c r="VQO122" s="254"/>
      <c r="VQR122" s="252"/>
      <c r="VQS122" s="252"/>
      <c r="VQT122" s="252"/>
      <c r="VQU122" s="252"/>
      <c r="VQV122" s="253"/>
      <c r="VQW122" s="253"/>
      <c r="VQX122" s="255"/>
      <c r="VQY122" s="255"/>
      <c r="VQZ122" s="256"/>
      <c r="VRC122" s="251"/>
      <c r="VRD122" s="251"/>
      <c r="VRE122" s="251"/>
      <c r="VRF122" s="251"/>
      <c r="VRG122" s="251"/>
      <c r="VRH122" s="251"/>
      <c r="VRI122" s="252"/>
      <c r="VRJ122" s="253"/>
      <c r="VRO122" s="254"/>
      <c r="VRR122" s="252"/>
      <c r="VRS122" s="252"/>
      <c r="VRT122" s="252"/>
      <c r="VRU122" s="252"/>
      <c r="VRV122" s="253"/>
      <c r="VRW122" s="253"/>
      <c r="VRX122" s="255"/>
      <c r="VRY122" s="255"/>
      <c r="VRZ122" s="256"/>
      <c r="VSC122" s="251"/>
      <c r="VSD122" s="251"/>
      <c r="VSE122" s="251"/>
      <c r="VSF122" s="251"/>
      <c r="VSG122" s="251"/>
      <c r="VSH122" s="251"/>
      <c r="VSI122" s="252"/>
      <c r="VSJ122" s="253"/>
      <c r="VSO122" s="254"/>
      <c r="VSR122" s="252"/>
      <c r="VSS122" s="252"/>
      <c r="VST122" s="252"/>
      <c r="VSU122" s="252"/>
      <c r="VSV122" s="253"/>
      <c r="VSW122" s="253"/>
      <c r="VSX122" s="255"/>
      <c r="VSY122" s="255"/>
      <c r="VSZ122" s="256"/>
      <c r="VTC122" s="251"/>
      <c r="VTD122" s="251"/>
      <c r="VTE122" s="251"/>
      <c r="VTF122" s="251"/>
      <c r="VTG122" s="251"/>
      <c r="VTH122" s="251"/>
      <c r="VTI122" s="252"/>
      <c r="VTJ122" s="253"/>
      <c r="VTO122" s="254"/>
      <c r="VTR122" s="252"/>
      <c r="VTS122" s="252"/>
      <c r="VTT122" s="252"/>
      <c r="VTU122" s="252"/>
      <c r="VTV122" s="253"/>
      <c r="VTW122" s="253"/>
      <c r="VTX122" s="255"/>
      <c r="VTY122" s="255"/>
      <c r="VTZ122" s="256"/>
      <c r="VUC122" s="251"/>
      <c r="VUD122" s="251"/>
      <c r="VUE122" s="251"/>
      <c r="VUF122" s="251"/>
      <c r="VUG122" s="251"/>
      <c r="VUH122" s="251"/>
      <c r="VUI122" s="252"/>
      <c r="VUJ122" s="253"/>
      <c r="VUO122" s="254"/>
      <c r="VUR122" s="252"/>
      <c r="VUS122" s="252"/>
      <c r="VUT122" s="252"/>
      <c r="VUU122" s="252"/>
      <c r="VUV122" s="253"/>
      <c r="VUW122" s="253"/>
      <c r="VUX122" s="255"/>
      <c r="VUY122" s="255"/>
      <c r="VUZ122" s="256"/>
      <c r="VVC122" s="251"/>
      <c r="VVD122" s="251"/>
      <c r="VVE122" s="251"/>
      <c r="VVF122" s="251"/>
      <c r="VVG122" s="251"/>
      <c r="VVH122" s="251"/>
      <c r="VVI122" s="252"/>
      <c r="VVJ122" s="253"/>
      <c r="VVO122" s="254"/>
      <c r="VVR122" s="252"/>
      <c r="VVS122" s="252"/>
      <c r="VVT122" s="252"/>
      <c r="VVU122" s="252"/>
      <c r="VVV122" s="253"/>
      <c r="VVW122" s="253"/>
      <c r="VVX122" s="255"/>
      <c r="VVY122" s="255"/>
      <c r="VVZ122" s="256"/>
      <c r="VWC122" s="251"/>
      <c r="VWD122" s="251"/>
      <c r="VWE122" s="251"/>
      <c r="VWF122" s="251"/>
      <c r="VWG122" s="251"/>
      <c r="VWH122" s="251"/>
      <c r="VWI122" s="252"/>
      <c r="VWJ122" s="253"/>
      <c r="VWO122" s="254"/>
      <c r="VWR122" s="252"/>
      <c r="VWS122" s="252"/>
      <c r="VWT122" s="252"/>
      <c r="VWU122" s="252"/>
      <c r="VWV122" s="253"/>
      <c r="VWW122" s="253"/>
      <c r="VWX122" s="255"/>
      <c r="VWY122" s="255"/>
      <c r="VWZ122" s="256"/>
      <c r="VXC122" s="251"/>
      <c r="VXD122" s="251"/>
      <c r="VXE122" s="251"/>
      <c r="VXF122" s="251"/>
      <c r="VXG122" s="251"/>
      <c r="VXH122" s="251"/>
      <c r="VXI122" s="252"/>
      <c r="VXJ122" s="253"/>
      <c r="VXO122" s="254"/>
      <c r="VXR122" s="252"/>
      <c r="VXS122" s="252"/>
      <c r="VXT122" s="252"/>
      <c r="VXU122" s="252"/>
      <c r="VXV122" s="253"/>
      <c r="VXW122" s="253"/>
      <c r="VXX122" s="255"/>
      <c r="VXY122" s="255"/>
      <c r="VXZ122" s="256"/>
      <c r="VYC122" s="251"/>
      <c r="VYD122" s="251"/>
      <c r="VYE122" s="251"/>
      <c r="VYF122" s="251"/>
      <c r="VYG122" s="251"/>
      <c r="VYH122" s="251"/>
      <c r="VYI122" s="252"/>
      <c r="VYJ122" s="253"/>
      <c r="VYO122" s="254"/>
      <c r="VYR122" s="252"/>
      <c r="VYS122" s="252"/>
      <c r="VYT122" s="252"/>
      <c r="VYU122" s="252"/>
      <c r="VYV122" s="253"/>
      <c r="VYW122" s="253"/>
      <c r="VYX122" s="255"/>
      <c r="VYY122" s="255"/>
      <c r="VYZ122" s="256"/>
      <c r="VZC122" s="251"/>
      <c r="VZD122" s="251"/>
      <c r="VZE122" s="251"/>
      <c r="VZF122" s="251"/>
      <c r="VZG122" s="251"/>
      <c r="VZH122" s="251"/>
      <c r="VZI122" s="252"/>
      <c r="VZJ122" s="253"/>
      <c r="VZO122" s="254"/>
      <c r="VZR122" s="252"/>
      <c r="VZS122" s="252"/>
      <c r="VZT122" s="252"/>
      <c r="VZU122" s="252"/>
      <c r="VZV122" s="253"/>
      <c r="VZW122" s="253"/>
      <c r="VZX122" s="255"/>
      <c r="VZY122" s="255"/>
      <c r="VZZ122" s="256"/>
      <c r="WAC122" s="251"/>
      <c r="WAD122" s="251"/>
      <c r="WAE122" s="251"/>
      <c r="WAF122" s="251"/>
      <c r="WAG122" s="251"/>
      <c r="WAH122" s="251"/>
      <c r="WAI122" s="252"/>
      <c r="WAJ122" s="253"/>
      <c r="WAO122" s="254"/>
      <c r="WAR122" s="252"/>
      <c r="WAS122" s="252"/>
      <c r="WAT122" s="252"/>
      <c r="WAU122" s="252"/>
      <c r="WAV122" s="253"/>
      <c r="WAW122" s="253"/>
      <c r="WAX122" s="255"/>
      <c r="WAY122" s="255"/>
      <c r="WAZ122" s="256"/>
      <c r="WBC122" s="251"/>
      <c r="WBD122" s="251"/>
      <c r="WBE122" s="251"/>
      <c r="WBF122" s="251"/>
      <c r="WBG122" s="251"/>
      <c r="WBH122" s="251"/>
      <c r="WBI122" s="252"/>
      <c r="WBJ122" s="253"/>
      <c r="WBO122" s="254"/>
      <c r="WBR122" s="252"/>
      <c r="WBS122" s="252"/>
      <c r="WBT122" s="252"/>
      <c r="WBU122" s="252"/>
      <c r="WBV122" s="253"/>
      <c r="WBW122" s="253"/>
      <c r="WBX122" s="255"/>
      <c r="WBY122" s="255"/>
      <c r="WBZ122" s="256"/>
      <c r="WCC122" s="251"/>
      <c r="WCD122" s="251"/>
      <c r="WCE122" s="251"/>
      <c r="WCF122" s="251"/>
      <c r="WCG122" s="251"/>
      <c r="WCH122" s="251"/>
      <c r="WCI122" s="252"/>
      <c r="WCJ122" s="253"/>
      <c r="WCO122" s="254"/>
      <c r="WCR122" s="252"/>
      <c r="WCS122" s="252"/>
      <c r="WCT122" s="252"/>
      <c r="WCU122" s="252"/>
      <c r="WCV122" s="253"/>
      <c r="WCW122" s="253"/>
      <c r="WCX122" s="255"/>
      <c r="WCY122" s="255"/>
      <c r="WCZ122" s="256"/>
      <c r="WDC122" s="251"/>
      <c r="WDD122" s="251"/>
      <c r="WDE122" s="251"/>
      <c r="WDF122" s="251"/>
      <c r="WDG122" s="251"/>
      <c r="WDH122" s="251"/>
      <c r="WDI122" s="252"/>
      <c r="WDJ122" s="253"/>
      <c r="WDO122" s="254"/>
      <c r="WDR122" s="252"/>
      <c r="WDS122" s="252"/>
      <c r="WDT122" s="252"/>
      <c r="WDU122" s="252"/>
      <c r="WDV122" s="253"/>
      <c r="WDW122" s="253"/>
      <c r="WDX122" s="255"/>
      <c r="WDY122" s="255"/>
      <c r="WDZ122" s="256"/>
      <c r="WEC122" s="251"/>
      <c r="WED122" s="251"/>
      <c r="WEE122" s="251"/>
      <c r="WEF122" s="251"/>
      <c r="WEG122" s="251"/>
      <c r="WEH122" s="251"/>
      <c r="WEI122" s="252"/>
      <c r="WEJ122" s="253"/>
      <c r="WEO122" s="254"/>
      <c r="WER122" s="252"/>
      <c r="WES122" s="252"/>
      <c r="WET122" s="252"/>
      <c r="WEU122" s="252"/>
      <c r="WEV122" s="253"/>
      <c r="WEW122" s="253"/>
      <c r="WEX122" s="255"/>
      <c r="WEY122" s="255"/>
      <c r="WEZ122" s="256"/>
      <c r="WFC122" s="251"/>
      <c r="WFD122" s="251"/>
      <c r="WFE122" s="251"/>
      <c r="WFF122" s="251"/>
      <c r="WFG122" s="251"/>
      <c r="WFH122" s="251"/>
      <c r="WFI122" s="252"/>
      <c r="WFJ122" s="253"/>
      <c r="WFO122" s="254"/>
      <c r="WFR122" s="252"/>
      <c r="WFS122" s="252"/>
      <c r="WFT122" s="252"/>
      <c r="WFU122" s="252"/>
      <c r="WFV122" s="253"/>
      <c r="WFW122" s="253"/>
      <c r="WFX122" s="255"/>
      <c r="WFY122" s="255"/>
      <c r="WFZ122" s="256"/>
      <c r="WGC122" s="251"/>
      <c r="WGD122" s="251"/>
      <c r="WGE122" s="251"/>
      <c r="WGF122" s="251"/>
      <c r="WGG122" s="251"/>
      <c r="WGH122" s="251"/>
      <c r="WGI122" s="252"/>
      <c r="WGJ122" s="253"/>
      <c r="WGO122" s="254"/>
      <c r="WGR122" s="252"/>
      <c r="WGS122" s="252"/>
      <c r="WGT122" s="252"/>
      <c r="WGU122" s="252"/>
      <c r="WGV122" s="253"/>
      <c r="WGW122" s="253"/>
      <c r="WGX122" s="255"/>
      <c r="WGY122" s="255"/>
      <c r="WGZ122" s="256"/>
      <c r="WHC122" s="251"/>
      <c r="WHD122" s="251"/>
      <c r="WHE122" s="251"/>
      <c r="WHF122" s="251"/>
      <c r="WHG122" s="251"/>
      <c r="WHH122" s="251"/>
      <c r="WHI122" s="252"/>
      <c r="WHJ122" s="253"/>
      <c r="WHO122" s="254"/>
      <c r="WHR122" s="252"/>
      <c r="WHS122" s="252"/>
      <c r="WHT122" s="252"/>
      <c r="WHU122" s="252"/>
      <c r="WHV122" s="253"/>
      <c r="WHW122" s="253"/>
      <c r="WHX122" s="255"/>
      <c r="WHY122" s="255"/>
      <c r="WHZ122" s="256"/>
      <c r="WIC122" s="251"/>
      <c r="WID122" s="251"/>
      <c r="WIE122" s="251"/>
      <c r="WIF122" s="251"/>
      <c r="WIG122" s="251"/>
      <c r="WIH122" s="251"/>
      <c r="WII122" s="252"/>
      <c r="WIJ122" s="253"/>
      <c r="WIO122" s="254"/>
      <c r="WIR122" s="252"/>
      <c r="WIS122" s="252"/>
      <c r="WIT122" s="252"/>
      <c r="WIU122" s="252"/>
      <c r="WIV122" s="253"/>
      <c r="WIW122" s="253"/>
      <c r="WIX122" s="255"/>
      <c r="WIY122" s="255"/>
      <c r="WIZ122" s="256"/>
      <c r="WJC122" s="251"/>
      <c r="WJD122" s="251"/>
      <c r="WJE122" s="251"/>
      <c r="WJF122" s="251"/>
      <c r="WJG122" s="251"/>
      <c r="WJH122" s="251"/>
      <c r="WJI122" s="252"/>
      <c r="WJJ122" s="253"/>
      <c r="WJO122" s="254"/>
      <c r="WJR122" s="252"/>
      <c r="WJS122" s="252"/>
      <c r="WJT122" s="252"/>
      <c r="WJU122" s="252"/>
      <c r="WJV122" s="253"/>
      <c r="WJW122" s="253"/>
      <c r="WJX122" s="255"/>
      <c r="WJY122" s="255"/>
      <c r="WJZ122" s="256"/>
      <c r="WKC122" s="251"/>
      <c r="WKD122" s="251"/>
      <c r="WKE122" s="251"/>
      <c r="WKF122" s="251"/>
      <c r="WKG122" s="251"/>
      <c r="WKH122" s="251"/>
      <c r="WKI122" s="252"/>
      <c r="WKJ122" s="253"/>
      <c r="WKO122" s="254"/>
      <c r="WKR122" s="252"/>
      <c r="WKS122" s="252"/>
      <c r="WKT122" s="252"/>
      <c r="WKU122" s="252"/>
      <c r="WKV122" s="253"/>
      <c r="WKW122" s="253"/>
      <c r="WKX122" s="255"/>
      <c r="WKY122" s="255"/>
      <c r="WKZ122" s="256"/>
      <c r="WLC122" s="251"/>
      <c r="WLD122" s="251"/>
      <c r="WLE122" s="251"/>
      <c r="WLF122" s="251"/>
      <c r="WLG122" s="251"/>
      <c r="WLH122" s="251"/>
      <c r="WLI122" s="252"/>
      <c r="WLJ122" s="253"/>
      <c r="WLO122" s="254"/>
      <c r="WLR122" s="252"/>
      <c r="WLS122" s="252"/>
      <c r="WLT122" s="252"/>
      <c r="WLU122" s="252"/>
      <c r="WLV122" s="253"/>
      <c r="WLW122" s="253"/>
      <c r="WLX122" s="255"/>
      <c r="WLY122" s="255"/>
      <c r="WLZ122" s="256"/>
      <c r="WMC122" s="251"/>
      <c r="WMD122" s="251"/>
      <c r="WME122" s="251"/>
      <c r="WMF122" s="251"/>
      <c r="WMG122" s="251"/>
      <c r="WMH122" s="251"/>
      <c r="WMI122" s="252"/>
      <c r="WMJ122" s="253"/>
      <c r="WMO122" s="254"/>
      <c r="WMR122" s="252"/>
      <c r="WMS122" s="252"/>
      <c r="WMT122" s="252"/>
      <c r="WMU122" s="252"/>
      <c r="WMV122" s="253"/>
      <c r="WMW122" s="253"/>
      <c r="WMX122" s="255"/>
      <c r="WMY122" s="255"/>
      <c r="WMZ122" s="256"/>
      <c r="WNC122" s="251"/>
      <c r="WND122" s="251"/>
      <c r="WNE122" s="251"/>
      <c r="WNF122" s="251"/>
      <c r="WNG122" s="251"/>
      <c r="WNH122" s="251"/>
      <c r="WNI122" s="252"/>
      <c r="WNJ122" s="253"/>
      <c r="WNO122" s="254"/>
      <c r="WNR122" s="252"/>
      <c r="WNS122" s="252"/>
      <c r="WNT122" s="252"/>
      <c r="WNU122" s="252"/>
      <c r="WNV122" s="253"/>
      <c r="WNW122" s="253"/>
      <c r="WNX122" s="255"/>
      <c r="WNY122" s="255"/>
      <c r="WNZ122" s="256"/>
      <c r="WOC122" s="251"/>
      <c r="WOD122" s="251"/>
      <c r="WOE122" s="251"/>
      <c r="WOF122" s="251"/>
      <c r="WOG122" s="251"/>
      <c r="WOH122" s="251"/>
      <c r="WOI122" s="252"/>
      <c r="WOJ122" s="253"/>
      <c r="WOO122" s="254"/>
      <c r="WOR122" s="252"/>
      <c r="WOS122" s="252"/>
      <c r="WOT122" s="252"/>
      <c r="WOU122" s="252"/>
      <c r="WOV122" s="253"/>
      <c r="WOW122" s="253"/>
      <c r="WOX122" s="255"/>
      <c r="WOY122" s="255"/>
      <c r="WOZ122" s="256"/>
      <c r="WPC122" s="251"/>
      <c r="WPD122" s="251"/>
      <c r="WPE122" s="251"/>
      <c r="WPF122" s="251"/>
      <c r="WPG122" s="251"/>
      <c r="WPH122" s="251"/>
      <c r="WPI122" s="252"/>
      <c r="WPJ122" s="253"/>
      <c r="WPO122" s="254"/>
      <c r="WPR122" s="252"/>
      <c r="WPS122" s="252"/>
      <c r="WPT122" s="252"/>
      <c r="WPU122" s="252"/>
      <c r="WPV122" s="253"/>
      <c r="WPW122" s="253"/>
      <c r="WPX122" s="255"/>
      <c r="WPY122" s="255"/>
      <c r="WPZ122" s="256"/>
      <c r="WQC122" s="251"/>
      <c r="WQD122" s="251"/>
      <c r="WQE122" s="251"/>
      <c r="WQF122" s="251"/>
      <c r="WQG122" s="251"/>
      <c r="WQH122" s="251"/>
      <c r="WQI122" s="252"/>
      <c r="WQJ122" s="253"/>
      <c r="WQO122" s="254"/>
      <c r="WQR122" s="252"/>
      <c r="WQS122" s="252"/>
      <c r="WQT122" s="252"/>
      <c r="WQU122" s="252"/>
      <c r="WQV122" s="253"/>
      <c r="WQW122" s="253"/>
      <c r="WQX122" s="255"/>
      <c r="WQY122" s="255"/>
      <c r="WQZ122" s="256"/>
      <c r="WRC122" s="251"/>
      <c r="WRD122" s="251"/>
      <c r="WRE122" s="251"/>
      <c r="WRF122" s="251"/>
      <c r="WRG122" s="251"/>
      <c r="WRH122" s="251"/>
      <c r="WRI122" s="252"/>
      <c r="WRJ122" s="253"/>
      <c r="WRO122" s="254"/>
      <c r="WRR122" s="252"/>
      <c r="WRS122" s="252"/>
      <c r="WRT122" s="252"/>
      <c r="WRU122" s="252"/>
      <c r="WRV122" s="253"/>
      <c r="WRW122" s="253"/>
      <c r="WRX122" s="255"/>
      <c r="WRY122" s="255"/>
      <c r="WRZ122" s="256"/>
      <c r="WSC122" s="251"/>
      <c r="WSD122" s="251"/>
      <c r="WSE122" s="251"/>
      <c r="WSF122" s="251"/>
      <c r="WSG122" s="251"/>
      <c r="WSH122" s="251"/>
      <c r="WSI122" s="252"/>
      <c r="WSJ122" s="253"/>
      <c r="WSO122" s="254"/>
      <c r="WSR122" s="252"/>
      <c r="WSS122" s="252"/>
      <c r="WST122" s="252"/>
      <c r="WSU122" s="252"/>
      <c r="WSV122" s="253"/>
      <c r="WSW122" s="253"/>
      <c r="WSX122" s="255"/>
      <c r="WSY122" s="255"/>
      <c r="WSZ122" s="256"/>
      <c r="WTC122" s="251"/>
      <c r="WTD122" s="251"/>
      <c r="WTE122" s="251"/>
      <c r="WTF122" s="251"/>
      <c r="WTG122" s="251"/>
      <c r="WTH122" s="251"/>
      <c r="WTI122" s="252"/>
      <c r="WTJ122" s="253"/>
      <c r="WTO122" s="254"/>
      <c r="WTR122" s="252"/>
      <c r="WTS122" s="252"/>
      <c r="WTT122" s="252"/>
      <c r="WTU122" s="252"/>
      <c r="WTV122" s="253"/>
      <c r="WTW122" s="253"/>
      <c r="WTX122" s="255"/>
      <c r="WTY122" s="255"/>
      <c r="WTZ122" s="256"/>
      <c r="WUC122" s="251"/>
      <c r="WUD122" s="251"/>
      <c r="WUE122" s="251"/>
      <c r="WUF122" s="251"/>
      <c r="WUG122" s="251"/>
      <c r="WUH122" s="251"/>
      <c r="WUI122" s="252"/>
      <c r="WUJ122" s="253"/>
      <c r="WUO122" s="254"/>
      <c r="WUR122" s="252"/>
      <c r="WUS122" s="252"/>
      <c r="WUT122" s="252"/>
      <c r="WUU122" s="252"/>
      <c r="WUV122" s="253"/>
      <c r="WUW122" s="253"/>
      <c r="WUX122" s="255"/>
      <c r="WUY122" s="255"/>
      <c r="WUZ122" s="256"/>
      <c r="WVC122" s="251"/>
      <c r="WVD122" s="251"/>
      <c r="WVE122" s="251"/>
      <c r="WVF122" s="251"/>
      <c r="WVG122" s="251"/>
      <c r="WVH122" s="251"/>
      <c r="WVI122" s="252"/>
      <c r="WVJ122" s="253"/>
      <c r="WVO122" s="254"/>
      <c r="WVR122" s="252"/>
      <c r="WVS122" s="252"/>
      <c r="WVT122" s="252"/>
      <c r="WVU122" s="252"/>
      <c r="WVV122" s="253"/>
      <c r="WVW122" s="253"/>
      <c r="WVX122" s="255"/>
      <c r="WVY122" s="255"/>
      <c r="WVZ122" s="256"/>
      <c r="WWC122" s="251"/>
      <c r="WWD122" s="251"/>
      <c r="WWE122" s="251"/>
      <c r="WWF122" s="251"/>
      <c r="WWG122" s="251"/>
      <c r="WWH122" s="251"/>
      <c r="WWI122" s="252"/>
      <c r="WWJ122" s="253"/>
      <c r="WWO122" s="254"/>
      <c r="WWR122" s="252"/>
      <c r="WWS122" s="252"/>
      <c r="WWT122" s="252"/>
      <c r="WWU122" s="252"/>
      <c r="WWV122" s="253"/>
      <c r="WWW122" s="253"/>
      <c r="WWX122" s="255"/>
      <c r="WWY122" s="255"/>
      <c r="WWZ122" s="256"/>
      <c r="WXC122" s="251"/>
      <c r="WXD122" s="251"/>
      <c r="WXE122" s="251"/>
      <c r="WXF122" s="251"/>
      <c r="WXG122" s="251"/>
      <c r="WXH122" s="251"/>
      <c r="WXI122" s="252"/>
      <c r="WXJ122" s="253"/>
      <c r="WXO122" s="254"/>
      <c r="WXR122" s="252"/>
      <c r="WXS122" s="252"/>
      <c r="WXT122" s="252"/>
      <c r="WXU122" s="252"/>
      <c r="WXV122" s="253"/>
      <c r="WXW122" s="253"/>
      <c r="WXX122" s="255"/>
      <c r="WXY122" s="255"/>
      <c r="WXZ122" s="256"/>
      <c r="WYC122" s="251"/>
      <c r="WYD122" s="251"/>
      <c r="WYE122" s="251"/>
      <c r="WYF122" s="251"/>
      <c r="WYG122" s="251"/>
      <c r="WYH122" s="251"/>
      <c r="WYI122" s="252"/>
      <c r="WYJ122" s="253"/>
      <c r="WYO122" s="254"/>
      <c r="WYR122" s="252"/>
      <c r="WYS122" s="252"/>
      <c r="WYT122" s="252"/>
      <c r="WYU122" s="252"/>
      <c r="WYV122" s="253"/>
      <c r="WYW122" s="253"/>
      <c r="WYX122" s="255"/>
      <c r="WYY122" s="255"/>
      <c r="WYZ122" s="256"/>
      <c r="WZC122" s="251"/>
      <c r="WZD122" s="251"/>
      <c r="WZE122" s="251"/>
      <c r="WZF122" s="251"/>
      <c r="WZG122" s="251"/>
      <c r="WZH122" s="251"/>
      <c r="WZI122" s="252"/>
      <c r="WZJ122" s="253"/>
      <c r="WZO122" s="254"/>
      <c r="WZR122" s="252"/>
      <c r="WZS122" s="252"/>
      <c r="WZT122" s="252"/>
      <c r="WZU122" s="252"/>
      <c r="WZV122" s="253"/>
      <c r="WZW122" s="253"/>
      <c r="WZX122" s="255"/>
      <c r="WZY122" s="255"/>
      <c r="WZZ122" s="256"/>
      <c r="XAC122" s="251"/>
      <c r="XAD122" s="251"/>
      <c r="XAE122" s="251"/>
      <c r="XAF122" s="251"/>
      <c r="XAG122" s="251"/>
      <c r="XAH122" s="251"/>
      <c r="XAI122" s="252"/>
      <c r="XAJ122" s="253"/>
      <c r="XAO122" s="254"/>
      <c r="XAR122" s="252"/>
      <c r="XAS122" s="252"/>
      <c r="XAT122" s="252"/>
      <c r="XAU122" s="252"/>
      <c r="XAV122" s="253"/>
      <c r="XAW122" s="253"/>
      <c r="XAX122" s="255"/>
      <c r="XAY122" s="255"/>
      <c r="XAZ122" s="256"/>
      <c r="XBC122" s="251"/>
      <c r="XBD122" s="251"/>
      <c r="XBE122" s="251"/>
      <c r="XBF122" s="251"/>
      <c r="XBG122" s="251"/>
      <c r="XBH122" s="251"/>
      <c r="XBI122" s="252"/>
      <c r="XBJ122" s="253"/>
      <c r="XBO122" s="254"/>
      <c r="XBR122" s="252"/>
      <c r="XBS122" s="252"/>
      <c r="XBT122" s="252"/>
      <c r="XBU122" s="252"/>
      <c r="XBV122" s="253"/>
      <c r="XBW122" s="253"/>
      <c r="XBX122" s="255"/>
      <c r="XBY122" s="255"/>
      <c r="XBZ122" s="256"/>
      <c r="XCC122" s="251"/>
      <c r="XCD122" s="251"/>
      <c r="XCE122" s="251"/>
      <c r="XCF122" s="251"/>
      <c r="XCG122" s="251"/>
      <c r="XCH122" s="251"/>
      <c r="XCI122" s="252"/>
      <c r="XCJ122" s="253"/>
      <c r="XCO122" s="254"/>
      <c r="XCR122" s="252"/>
      <c r="XCS122" s="252"/>
      <c r="XCT122" s="252"/>
      <c r="XCU122" s="252"/>
      <c r="XCV122" s="253"/>
      <c r="XCW122" s="253"/>
      <c r="XCX122" s="255"/>
      <c r="XCY122" s="255"/>
      <c r="XCZ122" s="256"/>
      <c r="XDC122" s="251"/>
      <c r="XDD122" s="251"/>
      <c r="XDE122" s="251"/>
      <c r="XDF122" s="251"/>
      <c r="XDG122" s="251"/>
      <c r="XDH122" s="251"/>
      <c r="XDI122" s="252"/>
      <c r="XDJ122" s="253"/>
      <c r="XDO122" s="254"/>
      <c r="XDR122" s="252"/>
      <c r="XDS122" s="252"/>
      <c r="XDT122" s="252"/>
      <c r="XDU122" s="252"/>
      <c r="XDV122" s="253"/>
      <c r="XDW122" s="253"/>
      <c r="XDX122" s="255"/>
      <c r="XDY122" s="255"/>
      <c r="XDZ122" s="256"/>
      <c r="XEC122" s="251"/>
      <c r="XED122" s="251"/>
      <c r="XEE122" s="251"/>
      <c r="XEF122" s="251"/>
      <c r="XEG122" s="251"/>
      <c r="XEH122" s="251"/>
      <c r="XEI122" s="252"/>
      <c r="XEJ122" s="253"/>
      <c r="XEO122" s="254"/>
      <c r="XER122" s="252"/>
      <c r="XES122" s="252"/>
      <c r="XET122" s="252"/>
      <c r="XEU122" s="252"/>
      <c r="XEV122" s="253"/>
      <c r="XEW122" s="253"/>
      <c r="XEX122" s="255"/>
      <c r="XEY122" s="255"/>
      <c r="XEZ122" s="256"/>
      <c r="XFC122" s="251"/>
      <c r="XFD122" s="251"/>
    </row>
  </sheetData>
  <sheetProtection algorithmName="SHA-512" hashValue="keA4ZJl6YabB+qFnlJqQREfdMTp3fTJio4v/OTnAJazP6KuakDc0SS9cV5iWCyJBl2LO6m0Fukr3oOAYQ4i0xw==" saltValue="u5ARoklKanyfhNft4OheBQ==" spinCount="100000" sheet="1" objects="1" scenarios="1"/>
  <dataValidations count="2">
    <dataValidation type="decimal" showInputMessage="1" showErrorMessage="1" errorTitle="Incorrect entry" error="Enter 1.5 or 3.0 only" sqref="C4" xr:uid="{B8DEF99D-E2F3-504D-8EB1-9098562F0FD3}">
      <formula1>1.5</formula1>
      <formula2>3</formula2>
    </dataValidation>
    <dataValidation type="whole" showInputMessage="1" showErrorMessage="1" errorTitle="Incorrect number" error="Please enter quarterly consumption between 700-4000kWh" sqref="C5" xr:uid="{C11B1985-64D0-3841-BB6D-B488F69C7D8A}">
      <formula1>700</formula1>
      <formula2>4000</formula2>
    </dataValidation>
  </dataValidations>
  <pageMargins left="0.75" right="0.75" top="1" bottom="1" header="0.5" footer="0.5"/>
  <pageSetup paperSize="10" orientation="portrait" horizontalDpi="4294967292" verticalDpi="4294967292"/>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2A662-73C7-3F43-A64F-C61E3AEBC1DD}">
  <sheetPr codeName="Sheet3"/>
  <dimension ref="A1:XFD122"/>
  <sheetViews>
    <sheetView zoomScaleNormal="100" workbookViewId="0">
      <selection activeCell="E25" sqref="E25"/>
    </sheetView>
  </sheetViews>
  <sheetFormatPr baseColWidth="10" defaultRowHeight="14" x14ac:dyDescent="0.15"/>
  <cols>
    <col min="1" max="1" width="22" style="219" customWidth="1"/>
    <col min="2" max="2" width="23.83203125" style="219" customWidth="1"/>
    <col min="3" max="7" width="14.83203125" style="219" customWidth="1"/>
    <col min="8" max="9" width="14.83203125" style="219" hidden="1" customWidth="1"/>
    <col min="10" max="15" width="14.83203125" style="219" customWidth="1"/>
    <col min="16" max="21" width="14.83203125" style="219" hidden="1" customWidth="1"/>
    <col min="22" max="26" width="14.83203125" style="219" customWidth="1"/>
    <col min="27" max="28" width="12.1640625" style="219" customWidth="1"/>
    <col min="29" max="39" width="7.5" style="219" customWidth="1"/>
    <col min="40" max="76" width="11.1640625" style="219" customWidth="1"/>
    <col min="77" max="16384" width="10.83203125" style="219"/>
  </cols>
  <sheetData>
    <row r="1" spans="1:34" customFormat="1" ht="13" x14ac:dyDescent="0.15">
      <c r="A1" t="s">
        <v>221</v>
      </c>
      <c r="H1">
        <v>3</v>
      </c>
    </row>
    <row r="2" spans="1:34" customFormat="1" ht="13" x14ac:dyDescent="0.15">
      <c r="A2" t="s">
        <v>170</v>
      </c>
    </row>
    <row r="3" spans="1:34" customFormat="1" ht="13" x14ac:dyDescent="0.15"/>
    <row r="4" spans="1:34" x14ac:dyDescent="0.15">
      <c r="A4" s="184" t="s">
        <v>243</v>
      </c>
      <c r="B4" s="185"/>
      <c r="C4" s="186">
        <v>1.5</v>
      </c>
      <c r="E4" s="187" t="s">
        <v>244</v>
      </c>
      <c r="F4" s="188">
        <f>IF(C4&lt;H1,(696),(1393))</f>
        <v>696</v>
      </c>
      <c r="J4" s="184"/>
      <c r="K4" s="189" t="s">
        <v>156</v>
      </c>
      <c r="L4" s="190" t="s">
        <v>157</v>
      </c>
      <c r="M4" s="191" t="s">
        <v>158</v>
      </c>
    </row>
    <row r="5" spans="1:34" x14ac:dyDescent="0.15">
      <c r="A5" s="192" t="s">
        <v>0</v>
      </c>
      <c r="B5" s="193"/>
      <c r="C5" s="194">
        <v>2000</v>
      </c>
      <c r="E5" s="187" t="s">
        <v>159</v>
      </c>
      <c r="F5" s="195">
        <f>C5-(F4-F6)</f>
        <v>1509.32</v>
      </c>
      <c r="J5" s="192" t="s">
        <v>160</v>
      </c>
      <c r="K5" s="196">
        <f>F5*85/100</f>
        <v>1282.922</v>
      </c>
      <c r="L5" s="197">
        <f>F5*15/100</f>
        <v>226.398</v>
      </c>
      <c r="M5" s="198" t="s">
        <v>79</v>
      </c>
    </row>
    <row r="6" spans="1:34" x14ac:dyDescent="0.15">
      <c r="E6" s="187" t="s">
        <v>80</v>
      </c>
      <c r="F6" s="195">
        <f>IF(C4&lt;H1,(F4*29.5/100),(F4*56.4/100))</f>
        <v>205.32</v>
      </c>
      <c r="J6" s="192" t="s">
        <v>81</v>
      </c>
      <c r="K6" s="196">
        <f>F5*20/100</f>
        <v>301.86399999999998</v>
      </c>
      <c r="L6" s="197">
        <f>F5*25/100</f>
        <v>377.33</v>
      </c>
      <c r="M6" s="199">
        <f>F5*55/100</f>
        <v>830.12599999999986</v>
      </c>
    </row>
    <row r="7" spans="1:34" ht="15" thickBot="1" x14ac:dyDescent="0.2">
      <c r="F7" s="221"/>
      <c r="J7" s="222"/>
      <c r="K7" s="222"/>
      <c r="L7" s="222"/>
    </row>
    <row r="8" spans="1:34" x14ac:dyDescent="0.15">
      <c r="A8" s="257" t="s">
        <v>202</v>
      </c>
      <c r="B8" s="258"/>
      <c r="C8" s="258"/>
      <c r="D8" s="258"/>
      <c r="E8" s="258"/>
      <c r="F8" s="258"/>
      <c r="G8" s="258"/>
      <c r="H8" s="258"/>
      <c r="I8" s="258"/>
      <c r="J8" s="258"/>
      <c r="K8" s="258"/>
      <c r="L8" s="258"/>
      <c r="M8" s="258"/>
      <c r="N8" s="258"/>
      <c r="O8" s="258"/>
      <c r="P8" s="258"/>
      <c r="Q8" s="258"/>
      <c r="R8" s="258"/>
      <c r="S8" s="258"/>
      <c r="T8" s="258"/>
      <c r="U8" s="258"/>
      <c r="V8" s="258"/>
      <c r="W8" s="258"/>
      <c r="X8" s="258"/>
      <c r="Y8" s="258"/>
      <c r="Z8" s="259"/>
    </row>
    <row r="9" spans="1:34" ht="75" x14ac:dyDescent="0.15">
      <c r="A9" s="262" t="s">
        <v>184</v>
      </c>
      <c r="B9" s="263" t="s">
        <v>222</v>
      </c>
      <c r="C9" s="291" t="s">
        <v>211</v>
      </c>
      <c r="D9" s="291" t="s">
        <v>113</v>
      </c>
      <c r="E9" s="291" t="s">
        <v>231</v>
      </c>
      <c r="F9" s="291" t="s">
        <v>232</v>
      </c>
      <c r="G9" s="289" t="s">
        <v>234</v>
      </c>
      <c r="H9" s="265" t="s">
        <v>206</v>
      </c>
      <c r="I9" s="265" t="s">
        <v>224</v>
      </c>
      <c r="J9" s="266" t="s">
        <v>571</v>
      </c>
      <c r="K9" s="267" t="s">
        <v>215</v>
      </c>
      <c r="L9" s="267" t="s">
        <v>189</v>
      </c>
      <c r="M9" s="267" t="s">
        <v>127</v>
      </c>
      <c r="N9" s="267" t="s">
        <v>209</v>
      </c>
      <c r="O9" s="268" t="s">
        <v>233</v>
      </c>
      <c r="P9" s="269" t="s">
        <v>572</v>
      </c>
      <c r="Q9" s="269" t="s">
        <v>573</v>
      </c>
      <c r="R9" s="270" t="s">
        <v>190</v>
      </c>
      <c r="S9" s="270" t="s">
        <v>148</v>
      </c>
      <c r="T9" s="270" t="s">
        <v>118</v>
      </c>
      <c r="U9" s="270" t="s">
        <v>161</v>
      </c>
      <c r="V9" s="268" t="s">
        <v>199</v>
      </c>
      <c r="W9" s="268" t="s">
        <v>210</v>
      </c>
      <c r="X9" s="271" t="s">
        <v>149</v>
      </c>
      <c r="Y9" s="267" t="s">
        <v>150</v>
      </c>
      <c r="Z9" s="272" t="s">
        <v>56</v>
      </c>
    </row>
    <row r="10" spans="1:34" x14ac:dyDescent="0.15">
      <c r="A10" s="201" t="str">
        <f>'Tariffs July 2020'!K2</f>
        <v>AGL</v>
      </c>
      <c r="B10" s="202" t="str">
        <f>'Tariffs July 2020'!L2</f>
        <v>Solar Savers</v>
      </c>
      <c r="C10" s="203">
        <f>IF('Tariffs July 2020'!BP2=0,91*'Tariffs July 2020'!M2/100,(91*'Tariffs July 2020'!M2/100)+'Tariffs July 2020'!BP2/4)</f>
        <v>88.27</v>
      </c>
      <c r="D10" s="203">
        <f>IF('Tariffs July 2020'!O2="",$F$5*'Tariffs July 2020'!N2/100,IF($F$5&gt;='Tariffs July 2020'!P2,('Tariffs July 2020'!P2*'Tariffs July 2020'!N2/100),($F$5*'Tariffs July 2020'!N2/100)))</f>
        <v>352.08319272727272</v>
      </c>
      <c r="E10" s="203">
        <f>IF(AND('Tariffs July 2020'!P2&gt;0,'Tariffs July 2020'!R2&gt;0),IF($F$5&lt;'Tariffs July 2020'!P2,0,IF($F$5&lt;=('Tariffs July 2020'!R2+'Tariffs July 2020'!P2),(($F$5-'Tariffs July 2020'!P2)*'Tariffs July 2020'!Q2/100),(('Tariffs July 2020'!R2)*'Tariffs July 2020'!Q2/100))),0)</f>
        <v>0</v>
      </c>
      <c r="F10" s="203">
        <f>IF('Tariffs July 2020'!T2&gt;0,IF(($F$5&lt;'Tariffs July 2020'!T2),(0),($F$5-'Tariffs July 2020'!T2)*'Tariffs July 2020'!U2/100),IF(AND('Tariffs July 2020'!R2&gt;0,'Tariffs July 2020'!T2=""),IF(($F$5&lt;'Tariffs July 2020'!R2),(0),($F$5-'Tariffs July 2020'!R2)*'Tariffs July 2020'!S2/100),IF(AND('Tariffs July 2020'!P2&gt;0,'Tariffs July 2020'!R2=""),IF(($F$5&lt;'Tariffs July 2020'!P2),(0),($F$5-'Tariffs July 2020'!P2)*'Tariffs July 2020'!Q2/100),0)))</f>
        <v>0</v>
      </c>
      <c r="G10" s="203">
        <f>SUM(C10:F10)</f>
        <v>440.3531927272727</v>
      </c>
      <c r="H10" s="203">
        <f t="shared" ref="H10:H26" si="0">(G10-C10)*4</f>
        <v>1408.3327709090909</v>
      </c>
      <c r="I10" s="247">
        <f>G10*4</f>
        <v>1761.4127709090908</v>
      </c>
      <c r="J10" s="204">
        <f>I10*1.1</f>
        <v>1937.554048</v>
      </c>
      <c r="K10" s="202">
        <f>'Tariffs July 2020'!AZ2</f>
        <v>0</v>
      </c>
      <c r="L10" s="202">
        <f>'Tariffs July 2020'!BA2</f>
        <v>0</v>
      </c>
      <c r="M10" s="202">
        <f>'Tariffs July 2020'!BB2</f>
        <v>0</v>
      </c>
      <c r="N10" s="202">
        <f>'Tariffs July 2020'!BC2</f>
        <v>0</v>
      </c>
      <c r="O10" s="205">
        <f>($F$6*'Tariffs July 2020'!AT2/100)*4</f>
        <v>139.61760000000001</v>
      </c>
      <c r="P10" s="206" t="str">
        <f>IF(SUM(K10:N10)=0,"No discount",IF(K10&gt;0,"Guaranteed off bill",IF(L10&gt;0,"Guaranteed off usage",IF(M10&gt;0,"Pay-on-time off bill","Pay-on-time off usage"))))</f>
        <v>No discount</v>
      </c>
      <c r="Q10" s="206" t="str">
        <f t="shared" ref="Q10:Q26" si="1">IF(OR(A10="Origin Energy",A10="Red Energy",A10="Powershop"),"Inclusive","Exclusive")</f>
        <v>Exclusive</v>
      </c>
      <c r="R10" s="293">
        <f>IF(AND(P10="Guaranteed off bill",Q10="Inclusive"),((I10*1.1)-((I10*1.1)*K10/100))/1.1,IF(AND(P10="Guaranteed off usage",Q10="Inclusive"),((I10*1.1)-((H10*1.1)*L10/100))/1.1,IF(AND(P10="Guaranteed off bill",Q10="Exclusive"),I10-(I10*K10/100),IF(AND(P10="Guaranteed off usage",Q10="Exclusive"),I10-(H10*L10/100),IF(Q10="Inclusive",((I10*1.1))/1.1,I10)))))</f>
        <v>1761.4127709090908</v>
      </c>
      <c r="S10" s="247">
        <f>IF(AND(P10="Pay-on-time off bill",Q10="Inclusive"),((R10*1.1)-((R10*1.1)*M10/100))/1.1,IF(AND(P10="Pay-on-time off usage",Q10="Inclusive"),((R10*1.1)-((H10*1.1)*N10/100))/1.1,IF(AND(P10="Pay-on-time off bill",Q10="Exclusive"),R10-(R10*M10/100),IF(AND(P10="Pay-on-time off usage",Q10="Exclusive"),R10-(H10*N10/100),IF(Q10="Inclusive",((R10*1.1))/1.1,R10)))))</f>
        <v>1761.4127709090908</v>
      </c>
      <c r="T10" s="247">
        <f t="shared" ref="T10:T26" si="2">R10-O10</f>
        <v>1621.7951709090908</v>
      </c>
      <c r="U10" s="247">
        <f t="shared" ref="U10:U26" si="3">S10-O10</f>
        <v>1621.7951709090908</v>
      </c>
      <c r="V10" s="292">
        <f t="shared" ref="V10:W24" si="4">T10*1.1</f>
        <v>1783.974688</v>
      </c>
      <c r="W10" s="292">
        <f t="shared" si="4"/>
        <v>1783.974688</v>
      </c>
      <c r="X10" s="207">
        <f>'Tariffs July 2020'!BL2</f>
        <v>0</v>
      </c>
      <c r="Y10" s="207" t="str">
        <f>'Tariffs July 2020'!BM2</f>
        <v>n</v>
      </c>
      <c r="Z10" s="208">
        <f>'Tariffs July 2020'!G2</f>
        <v>42564</v>
      </c>
    </row>
    <row r="11" spans="1:34" x14ac:dyDescent="0.15">
      <c r="A11" s="201" t="str">
        <f>'Tariffs July 2020'!K3</f>
        <v>Click Energy</v>
      </c>
      <c r="B11" s="202" t="str">
        <f>'Tariffs July 2020'!L3</f>
        <v>Flora Solar</v>
      </c>
      <c r="C11" s="203">
        <f>IF('Tariffs July 2020'!BP3=0,91*'Tariffs July 2020'!M3/100,(91*'Tariffs July 2020'!M3/100)+'Tariffs July 2020'!BP3/4)</f>
        <v>97.460999999999999</v>
      </c>
      <c r="D11" s="203">
        <f>IF('Tariffs July 2020'!O3="",$F$5*'Tariffs July 2020'!N3/100,IF($F$5&gt;='Tariffs July 2020'!P3,('Tariffs July 2020'!P3*'Tariffs July 2020'!N3/100),($F$5*'Tariffs July 2020'!N3/100)))</f>
        <v>321.48515999999995</v>
      </c>
      <c r="E11" s="203">
        <f>IF(AND('Tariffs July 2020'!P3&gt;0,'Tariffs July 2020'!R3&gt;0),IF($F$5&lt;'Tariffs July 2020'!P3,0,IF($F$5&lt;=('Tariffs July 2020'!R3+'Tariffs July 2020'!P3),(($F$5-'Tariffs July 2020'!P3)*'Tariffs July 2020'!Q3/100),(('Tariffs July 2020'!R3)*'Tariffs July 2020'!Q3/100))),0)</f>
        <v>0</v>
      </c>
      <c r="F11" s="203">
        <f>IF('Tariffs July 2020'!T3&gt;0,IF(($F$5&lt;'Tariffs July 2020'!T3),(0),($F$5-'Tariffs July 2020'!T3)*'Tariffs July 2020'!U3/100),IF(AND('Tariffs July 2020'!R3&gt;0,'Tariffs July 2020'!T3=""),IF(($F$5&lt;'Tariffs July 2020'!R3),(0),($F$5-'Tariffs July 2020'!R3)*'Tariffs July 2020'!S3/100),IF(AND('Tariffs July 2020'!P3&gt;0,'Tariffs July 2020'!R3=""),IF(($F$5&lt;'Tariffs July 2020'!P3),(0),($F$5-'Tariffs July 2020'!P3)*'Tariffs July 2020'!Q3/100),0)))</f>
        <v>0</v>
      </c>
      <c r="G11" s="203">
        <f t="shared" ref="G11:G26" si="5">SUM(C11:F11)</f>
        <v>418.94615999999996</v>
      </c>
      <c r="H11" s="203">
        <f t="shared" si="0"/>
        <v>1285.9406399999998</v>
      </c>
      <c r="I11" s="247">
        <f t="shared" ref="I11:I26" si="6">G11*4</f>
        <v>1675.7846399999999</v>
      </c>
      <c r="J11" s="204">
        <f t="shared" ref="J11:J26" si="7">I11*1.1</f>
        <v>1843.363104</v>
      </c>
      <c r="K11" s="202">
        <f>'Tariffs July 2020'!AZ3</f>
        <v>0</v>
      </c>
      <c r="L11" s="202">
        <f>'Tariffs July 2020'!BA3</f>
        <v>0</v>
      </c>
      <c r="M11" s="202">
        <f>'Tariffs July 2020'!BB3</f>
        <v>0</v>
      </c>
      <c r="N11" s="202">
        <f>'Tariffs July 2020'!BC3</f>
        <v>0</v>
      </c>
      <c r="O11" s="205">
        <f>($F$6*'Tariffs July 2020'!AT3/100)*4</f>
        <v>98.553600000000003</v>
      </c>
      <c r="P11" s="206" t="str">
        <f t="shared" ref="P11:P26" si="8">IF(SUM(K11:N11)=0,"No discount",IF(K11&gt;0,"Guaranteed off bill",IF(L11&gt;0,"Guaranteed off usage",IF(M11&gt;0,"Pay-on-time off bill","Pay-on-time off usage"))))</f>
        <v>No discount</v>
      </c>
      <c r="Q11" s="206" t="str">
        <f t="shared" si="1"/>
        <v>Exclusive</v>
      </c>
      <c r="R11" s="293">
        <f t="shared" ref="R11:R26" si="9">IF(AND(P11="Guaranteed off bill",Q11="Inclusive"),((I11*1.1)-((I11*1.1)*K11/100))/1.1,IF(AND(P11="Guaranteed off usage",Q11="Inclusive"),((I11*1.1)-((H11*1.1)*L11/100))/1.1,IF(AND(P11="Guaranteed off bill",Q11="Exclusive"),I11-(I11*K11/100),IF(AND(P11="Guaranteed off usage",Q11="Exclusive"),I11-(H11*L11/100),IF(Q11="Inclusive",((I11*1.1))/1.1,I11)))))</f>
        <v>1675.7846399999999</v>
      </c>
      <c r="S11" s="247">
        <f t="shared" ref="S11:S26" si="10">IF(AND(P11="Pay-on-time off bill",Q11="Inclusive"),((R11*1.1)-((R11*1.1)*M11/100))/1.1,IF(AND(P11="Pay-on-time off usage",Q11="Inclusive"),((R11*1.1)-((H11*1.1)*N11/100))/1.1,IF(AND(P11="Pay-on-time off bill",Q11="Exclusive"),R11-(R11*M11/100),IF(AND(P11="Pay-on-time off usage",Q11="Exclusive"),R11-(H11*N11/100),IF(Q11="Inclusive",((R11*1.1))/1.1,R11)))))</f>
        <v>1675.7846399999999</v>
      </c>
      <c r="T11" s="247">
        <f t="shared" si="2"/>
        <v>1577.2310399999999</v>
      </c>
      <c r="U11" s="247">
        <f t="shared" si="3"/>
        <v>1577.2310399999999</v>
      </c>
      <c r="V11" s="292">
        <f t="shared" si="4"/>
        <v>1734.954144</v>
      </c>
      <c r="W11" s="292">
        <f t="shared" si="4"/>
        <v>1734.954144</v>
      </c>
      <c r="X11" s="207">
        <f>'Tariffs July 2020'!BL3</f>
        <v>0</v>
      </c>
      <c r="Y11" s="207" t="str">
        <f>'Tariffs July 2020'!BM3</f>
        <v>n</v>
      </c>
      <c r="Z11" s="208">
        <f>'Tariffs July 2020'!G3</f>
        <v>42551</v>
      </c>
    </row>
    <row r="12" spans="1:34" x14ac:dyDescent="0.15">
      <c r="A12" s="201" t="str">
        <f>'Tariffs July 2020'!K4</f>
        <v>Diamond Energy</v>
      </c>
      <c r="B12" s="202" t="str">
        <f>'Tariffs July 2020'!L4</f>
        <v>Renewable Saver POT</v>
      </c>
      <c r="C12" s="203">
        <f>IF('Tariffs July 2020'!BP4=0,91*'Tariffs July 2020'!M4/100,(91*'Tariffs July 2020'!M4/100)+'Tariffs July 2020'!BP4/4)</f>
        <v>88.72499999999998</v>
      </c>
      <c r="D12" s="203">
        <f>IF('Tariffs July 2020'!O4="",$F$5*'Tariffs July 2020'!N4/100,IF($F$5&gt;='Tariffs July 2020'!P4,('Tariffs July 2020'!P4*'Tariffs July 2020'!N4/100),($F$5*'Tariffs July 2020'!N4/100)))</f>
        <v>228.01636363636359</v>
      </c>
      <c r="E12" s="203">
        <f>IF(AND('Tariffs July 2020'!P4&gt;0,'Tariffs July 2020'!R4&gt;0),IF($F$5&lt;'Tariffs July 2020'!P4,0,IF($F$5&lt;=('Tariffs July 2020'!R4+'Tariffs July 2020'!P4),(($F$5-'Tariffs July 2020'!P4)*'Tariffs July 2020'!Q4/100),(('Tariffs July 2020'!R4)*'Tariffs July 2020'!Q4/100))),0)</f>
        <v>0</v>
      </c>
      <c r="F12" s="203">
        <f>IF('Tariffs July 2020'!T4&gt;0,IF(($F$5&lt;'Tariffs July 2020'!T4),(0),($F$5-'Tariffs July 2020'!T4)*'Tariffs July 2020'!U4/100),IF(AND('Tariffs July 2020'!R4&gt;0,'Tariffs July 2020'!T4=""),IF(($F$5&lt;'Tariffs July 2020'!R4),(0),($F$5-'Tariffs July 2020'!R4)*'Tariffs July 2020'!S4/100),IF(AND('Tariffs July 2020'!P4&gt;0,'Tariffs July 2020'!R4=""),IF(($F$5&lt;'Tariffs July 2020'!P4),(0),($F$5-'Tariffs July 2020'!P4)*'Tariffs July 2020'!Q4/100),0)))</f>
        <v>127.00078181818181</v>
      </c>
      <c r="G12" s="203">
        <f t="shared" si="5"/>
        <v>443.74214545454538</v>
      </c>
      <c r="H12" s="203">
        <f t="shared" si="0"/>
        <v>1420.0685818181817</v>
      </c>
      <c r="I12" s="247">
        <f t="shared" si="6"/>
        <v>1774.9685818181815</v>
      </c>
      <c r="J12" s="204">
        <f t="shared" si="7"/>
        <v>1952.4654399999997</v>
      </c>
      <c r="K12" s="202">
        <f>'Tariffs July 2020'!AZ4</f>
        <v>0</v>
      </c>
      <c r="L12" s="202">
        <f>'Tariffs July 2020'!BA4</f>
        <v>0</v>
      </c>
      <c r="M12" s="202">
        <f>'Tariffs July 2020'!BB4</f>
        <v>7</v>
      </c>
      <c r="N12" s="202">
        <f>'Tariffs July 2020'!BC4</f>
        <v>0</v>
      </c>
      <c r="O12" s="205">
        <f>($F$6*'Tariffs July 2020'!AT4/100)*4</f>
        <v>98.553600000000003</v>
      </c>
      <c r="P12" s="206" t="str">
        <f t="shared" si="8"/>
        <v>Pay-on-time off bill</v>
      </c>
      <c r="Q12" s="206" t="str">
        <f t="shared" si="1"/>
        <v>Exclusive</v>
      </c>
      <c r="R12" s="293">
        <f t="shared" si="9"/>
        <v>1774.9685818181815</v>
      </c>
      <c r="S12" s="247">
        <f t="shared" si="10"/>
        <v>1650.7207810909088</v>
      </c>
      <c r="T12" s="247">
        <f t="shared" si="2"/>
        <v>1676.4149818181816</v>
      </c>
      <c r="U12" s="247">
        <f t="shared" si="3"/>
        <v>1552.1671810909088</v>
      </c>
      <c r="V12" s="292">
        <f t="shared" si="4"/>
        <v>1844.05648</v>
      </c>
      <c r="W12" s="292">
        <f t="shared" si="4"/>
        <v>1707.3838991999999</v>
      </c>
      <c r="X12" s="207">
        <f>'Tariffs July 2020'!BL4</f>
        <v>0</v>
      </c>
      <c r="Y12" s="207" t="str">
        <f>'Tariffs July 2020'!BM4</f>
        <v>n</v>
      </c>
      <c r="Z12" s="208">
        <f>'Tariffs July 2020'!G4</f>
        <v>42494</v>
      </c>
    </row>
    <row r="13" spans="1:34" x14ac:dyDescent="0.15">
      <c r="A13" s="201" t="str">
        <f>'Tariffs July 2020'!K5</f>
        <v>Dodo Power &amp; Gas</v>
      </c>
      <c r="B13" s="202" t="str">
        <f>'Tariffs July 2020'!L5</f>
        <v>Market offer</v>
      </c>
      <c r="C13" s="203">
        <f>IF('Tariffs July 2020'!BP5=0,91*'Tariffs July 2020'!M5/100,(91*'Tariffs July 2020'!M5/100)+'Tariffs July 2020'!BP5/4)</f>
        <v>90.594636363636369</v>
      </c>
      <c r="D13" s="203">
        <f>IF('Tariffs July 2020'!O5="",$F$5*'Tariffs July 2020'!N5/100,IF($F$5&gt;='Tariffs July 2020'!P5,('Tariffs July 2020'!P5*'Tariffs July 2020'!N5/100),($F$5*'Tariffs July 2020'!N5/100)))</f>
        <v>314.07577090909092</v>
      </c>
      <c r="E13" s="203">
        <f>IF(AND('Tariffs July 2020'!P5&gt;0,'Tariffs July 2020'!R5&gt;0),IF($F$5&lt;'Tariffs July 2020'!P5,0,IF($F$5&lt;=('Tariffs July 2020'!R5+'Tariffs July 2020'!P5),(($F$5-'Tariffs July 2020'!P5)*'Tariffs July 2020'!Q5/100),(('Tariffs July 2020'!R5)*'Tariffs July 2020'!Q5/100))),0)</f>
        <v>0</v>
      </c>
      <c r="F13" s="203">
        <f>IF('Tariffs July 2020'!T5&gt;0,IF(($F$5&lt;'Tariffs July 2020'!T5),(0),($F$5-'Tariffs July 2020'!T5)*'Tariffs July 2020'!U5/100),IF(AND('Tariffs July 2020'!R5&gt;0,'Tariffs July 2020'!T5=""),IF(($F$5&lt;'Tariffs July 2020'!R5),(0),($F$5-'Tariffs July 2020'!R5)*'Tariffs July 2020'!S5/100),IF(AND('Tariffs July 2020'!P5&gt;0,'Tariffs July 2020'!R5=""),IF(($F$5&lt;'Tariffs July 2020'!P5),(0),($F$5-'Tariffs July 2020'!P5)*'Tariffs July 2020'!Q5/100),0)))</f>
        <v>0</v>
      </c>
      <c r="G13" s="203">
        <f t="shared" si="5"/>
        <v>404.67040727272729</v>
      </c>
      <c r="H13" s="203">
        <f t="shared" si="0"/>
        <v>1256.3030836363637</v>
      </c>
      <c r="I13" s="247">
        <f t="shared" si="6"/>
        <v>1618.6816290909092</v>
      </c>
      <c r="J13" s="204">
        <f t="shared" si="7"/>
        <v>1780.5497920000003</v>
      </c>
      <c r="K13" s="202">
        <f>'Tariffs July 2020'!AZ5</f>
        <v>0</v>
      </c>
      <c r="L13" s="202">
        <f>'Tariffs July 2020'!BA5</f>
        <v>0</v>
      </c>
      <c r="M13" s="202">
        <f>'Tariffs July 2020'!BB5</f>
        <v>0</v>
      </c>
      <c r="N13" s="202">
        <f>'Tariffs July 2020'!BC5</f>
        <v>0</v>
      </c>
      <c r="O13" s="205">
        <f>($F$6*'Tariffs July 2020'!AT5/100)*4</f>
        <v>69.808800000000005</v>
      </c>
      <c r="P13" s="206" t="str">
        <f t="shared" si="8"/>
        <v>No discount</v>
      </c>
      <c r="Q13" s="206" t="str">
        <f t="shared" si="1"/>
        <v>Exclusive</v>
      </c>
      <c r="R13" s="293">
        <f t="shared" si="9"/>
        <v>1618.6816290909092</v>
      </c>
      <c r="S13" s="247">
        <f t="shared" si="10"/>
        <v>1618.6816290909092</v>
      </c>
      <c r="T13" s="247">
        <f t="shared" si="2"/>
        <v>1548.8728290909091</v>
      </c>
      <c r="U13" s="247">
        <f t="shared" si="3"/>
        <v>1548.8728290909091</v>
      </c>
      <c r="V13" s="292">
        <f t="shared" si="4"/>
        <v>1703.7601120000002</v>
      </c>
      <c r="W13" s="292">
        <f t="shared" si="4"/>
        <v>1703.7601120000002</v>
      </c>
      <c r="X13" s="207">
        <f>'Tariffs July 2020'!BL5</f>
        <v>0</v>
      </c>
      <c r="Y13" s="207" t="str">
        <f>'Tariffs July 2020'!BM5</f>
        <v>n</v>
      </c>
      <c r="Z13" s="208">
        <f>'Tariffs July 2020'!G5</f>
        <v>42551</v>
      </c>
    </row>
    <row r="14" spans="1:34" x14ac:dyDescent="0.15">
      <c r="A14" s="201" t="str">
        <f>'Tariffs July 2020'!K6</f>
        <v>EnergyAustralia</v>
      </c>
      <c r="B14" s="202" t="str">
        <f>'Tariffs July 2020'!L6</f>
        <v>Total Plan Home</v>
      </c>
      <c r="C14" s="203">
        <f>IF('Tariffs July 2020'!BP6=0,91*'Tariffs July 2020'!M6/100,(91*'Tariffs July 2020'!M6/100)+'Tariffs July 2020'!BP6/4)</f>
        <v>81.899999999999991</v>
      </c>
      <c r="D14" s="203">
        <f>IF('Tariffs July 2020'!O6="",$F$5*'Tariffs July 2020'!N6/100,IF($F$5&gt;='Tariffs July 2020'!P6,('Tariffs July 2020'!P6*'Tariffs July 2020'!N6/100),($F$5*'Tariffs July 2020'!N6/100)))</f>
        <v>342.06679636363629</v>
      </c>
      <c r="E14" s="203">
        <f>IF(AND('Tariffs July 2020'!P6&gt;0,'Tariffs July 2020'!R6&gt;0),IF($F$5&lt;'Tariffs July 2020'!P6,0,IF($F$5&lt;=('Tariffs July 2020'!R6+'Tariffs July 2020'!P6),(($F$5-'Tariffs July 2020'!P6)*'Tariffs July 2020'!Q6/100),(('Tariffs July 2020'!R6)*'Tariffs July 2020'!Q6/100))),0)</f>
        <v>0</v>
      </c>
      <c r="F14" s="203">
        <f>IF('Tariffs July 2020'!T6&gt;0,IF(($F$5&lt;'Tariffs July 2020'!T6),(0),($F$5-'Tariffs July 2020'!T6)*'Tariffs July 2020'!U6/100),IF(AND('Tariffs July 2020'!R6&gt;0,'Tariffs July 2020'!T6=""),IF(($F$5&lt;'Tariffs July 2020'!R6),(0),($F$5-'Tariffs July 2020'!R6)*'Tariffs July 2020'!S6/100),IF(AND('Tariffs July 2020'!P6&gt;0,'Tariffs July 2020'!R6=""),IF(($F$5&lt;'Tariffs July 2020'!P6),(0),($F$5-'Tariffs July 2020'!P6)*'Tariffs July 2020'!Q6/100),0)))</f>
        <v>0</v>
      </c>
      <c r="G14" s="203">
        <f t="shared" si="5"/>
        <v>423.96679636363626</v>
      </c>
      <c r="H14" s="203">
        <f t="shared" si="0"/>
        <v>1368.2671854545451</v>
      </c>
      <c r="I14" s="247">
        <f t="shared" si="6"/>
        <v>1695.8671854545451</v>
      </c>
      <c r="J14" s="204">
        <f t="shared" si="7"/>
        <v>1865.4539039999997</v>
      </c>
      <c r="K14" s="202">
        <f>'Tariffs July 2020'!AZ6</f>
        <v>14</v>
      </c>
      <c r="L14" s="202">
        <f>'Tariffs July 2020'!BA6</f>
        <v>0</v>
      </c>
      <c r="M14" s="202">
        <f>'Tariffs July 2020'!BB6</f>
        <v>0</v>
      </c>
      <c r="N14" s="202">
        <f>'Tariffs July 2020'!BC6</f>
        <v>0</v>
      </c>
      <c r="O14" s="205">
        <f>($F$6*'Tariffs July 2020'!AT6/100)*4</f>
        <v>94.447199999999995</v>
      </c>
      <c r="P14" s="206" t="str">
        <f t="shared" si="8"/>
        <v>Guaranteed off bill</v>
      </c>
      <c r="Q14" s="206" t="str">
        <f t="shared" si="1"/>
        <v>Exclusive</v>
      </c>
      <c r="R14" s="293">
        <f t="shared" si="9"/>
        <v>1458.4457794909088</v>
      </c>
      <c r="S14" s="247">
        <f t="shared" si="10"/>
        <v>1458.4457794909088</v>
      </c>
      <c r="T14" s="247">
        <f t="shared" si="2"/>
        <v>1363.9985794909087</v>
      </c>
      <c r="U14" s="247">
        <f t="shared" si="3"/>
        <v>1363.9985794909087</v>
      </c>
      <c r="V14" s="292">
        <f t="shared" si="4"/>
        <v>1500.3984374399997</v>
      </c>
      <c r="W14" s="292">
        <f t="shared" si="4"/>
        <v>1500.3984374399997</v>
      </c>
      <c r="X14" s="207">
        <f>'Tariffs July 2020'!BL6</f>
        <v>0</v>
      </c>
      <c r="Y14" s="207" t="str">
        <f>'Tariffs July 2020'!BM6</f>
        <v>n</v>
      </c>
      <c r="Z14" s="208">
        <f>'Tariffs July 2020'!G6</f>
        <v>42551</v>
      </c>
    </row>
    <row r="15" spans="1:34" x14ac:dyDescent="0.15">
      <c r="A15" s="201" t="str">
        <f>'Tariffs July 2020'!K7</f>
        <v>Energy Locals</v>
      </c>
      <c r="B15" s="202" t="str">
        <f>'Tariffs July 2020'!L7</f>
        <v>Local Saver</v>
      </c>
      <c r="C15" s="203">
        <f>IF('Tariffs July 2020'!BP7=0,91*'Tariffs July 2020'!M7/100,(91*'Tariffs July 2020'!M7/100)+'Tariffs July 2020'!BP7/4)</f>
        <v>104</v>
      </c>
      <c r="D15" s="203">
        <f>IF('Tariffs July 2020'!O7="",$F$5*'Tariffs July 2020'!N7/100,IF($F$5&gt;='Tariffs July 2020'!P7,('Tariffs July 2020'!P7*'Tariffs July 2020'!N7/100),($F$5*'Tariffs July 2020'!N7/100)))</f>
        <v>329.30618181818181</v>
      </c>
      <c r="E15" s="203">
        <f>IF(AND('Tariffs July 2020'!P7&gt;0,'Tariffs July 2020'!R7&gt;0),IF($F$5&lt;'Tariffs July 2020'!P7,0,IF($F$5&lt;=('Tariffs July 2020'!R7+'Tariffs July 2020'!P7),(($F$5-'Tariffs July 2020'!P7)*'Tariffs July 2020'!Q7/100),(('Tariffs July 2020'!R7)*'Tariffs July 2020'!Q7/100))),0)</f>
        <v>0</v>
      </c>
      <c r="F15" s="203">
        <f>IF('Tariffs July 2020'!T7&gt;0,IF(($F$5&lt;'Tariffs July 2020'!T7),(0),($F$5-'Tariffs July 2020'!T7)*'Tariffs July 2020'!U7/100),IF(AND('Tariffs July 2020'!R7&gt;0,'Tariffs July 2020'!T7=""),IF(($F$5&lt;'Tariffs July 2020'!R7),(0),($F$5-'Tariffs July 2020'!R7)*'Tariffs July 2020'!S7/100),IF(AND('Tariffs July 2020'!P7&gt;0,'Tariffs July 2020'!R7=""),IF(($F$5&lt;'Tariffs July 2020'!P7),(0),($F$5-'Tariffs July 2020'!P7)*'Tariffs July 2020'!Q7/100),0)))</f>
        <v>0</v>
      </c>
      <c r="G15" s="203">
        <f t="shared" si="5"/>
        <v>433.30618181818181</v>
      </c>
      <c r="H15" s="203">
        <f t="shared" si="0"/>
        <v>1317.2247272727273</v>
      </c>
      <c r="I15" s="247">
        <f t="shared" si="6"/>
        <v>1733.2247272727273</v>
      </c>
      <c r="J15" s="204">
        <f t="shared" si="7"/>
        <v>1906.5472000000002</v>
      </c>
      <c r="K15" s="202">
        <f>'Tariffs July 2020'!AZ7</f>
        <v>0</v>
      </c>
      <c r="L15" s="202">
        <f>'Tariffs July 2020'!BA7</f>
        <v>0</v>
      </c>
      <c r="M15" s="202">
        <f>'Tariffs July 2020'!BB7</f>
        <v>0</v>
      </c>
      <c r="N15" s="202">
        <f>'Tariffs July 2020'!BC7</f>
        <v>0</v>
      </c>
      <c r="O15" s="205">
        <f>($F$6*'Tariffs July 2020'!AT7/100)*4</f>
        <v>131.40479999999999</v>
      </c>
      <c r="P15" s="206" t="str">
        <f t="shared" si="8"/>
        <v>No discount</v>
      </c>
      <c r="Q15" s="206" t="str">
        <f t="shared" si="1"/>
        <v>Exclusive</v>
      </c>
      <c r="R15" s="293">
        <f t="shared" si="9"/>
        <v>1733.2247272727273</v>
      </c>
      <c r="S15" s="247">
        <f t="shared" si="10"/>
        <v>1733.2247272727273</v>
      </c>
      <c r="T15" s="247">
        <f t="shared" si="2"/>
        <v>1601.8199272727272</v>
      </c>
      <c r="U15" s="247">
        <f t="shared" si="3"/>
        <v>1601.8199272727272</v>
      </c>
      <c r="V15" s="292">
        <f t="shared" si="4"/>
        <v>1762.0019200000002</v>
      </c>
      <c r="W15" s="292">
        <f t="shared" si="4"/>
        <v>1762.0019200000002</v>
      </c>
      <c r="X15" s="207">
        <f>'Tariffs July 2020'!BL7</f>
        <v>0</v>
      </c>
      <c r="Y15" s="207" t="str">
        <f>'Tariffs July 2020'!BM7</f>
        <v>n</v>
      </c>
      <c r="Z15" s="208">
        <f>'Tariffs July 2020'!G7</f>
        <v>42475</v>
      </c>
    </row>
    <row r="16" spans="1:34" x14ac:dyDescent="0.15">
      <c r="A16" s="201" t="str">
        <f>'Tariffs July 2020'!K8</f>
        <v>Origin Energy</v>
      </c>
      <c r="B16" s="202" t="str">
        <f>'Tariffs July 2020'!L8</f>
        <v>Solar Boost</v>
      </c>
      <c r="C16" s="203">
        <f>IF('Tariffs July 2020'!BP8=0,91*'Tariffs July 2020'!M8/100,(91*'Tariffs July 2020'!M8/100)+'Tariffs July 2020'!BP8/4)</f>
        <v>92.240909090909085</v>
      </c>
      <c r="D16" s="203">
        <f>IF('Tariffs July 2020'!O8="",$F$5*'Tariffs July 2020'!N8/100,IF($F$5&gt;='Tariffs July 2020'!P8,('Tariffs July 2020'!P8*'Tariffs July 2020'!N8/100),($F$5*'Tariffs July 2020'!N8/100)))</f>
        <v>328.48291636363632</v>
      </c>
      <c r="E16" s="203">
        <f>IF(AND('Tariffs July 2020'!P8&gt;0,'Tariffs July 2020'!R8&gt;0),IF($F$5&lt;'Tariffs July 2020'!P8,0,IF($F$5&lt;=('Tariffs July 2020'!R8+'Tariffs July 2020'!P8),(($F$5-'Tariffs July 2020'!P8)*'Tariffs July 2020'!Q8/100),(('Tariffs July 2020'!R8)*'Tariffs July 2020'!Q8/100))),0)</f>
        <v>0</v>
      </c>
      <c r="F16" s="203">
        <f>IF('Tariffs July 2020'!T8&gt;0,IF(($F$5&lt;'Tariffs July 2020'!T8),(0),($F$5-'Tariffs July 2020'!T8)*'Tariffs July 2020'!U8/100),IF(AND('Tariffs July 2020'!R8&gt;0,'Tariffs July 2020'!T8=""),IF(($F$5&lt;'Tariffs July 2020'!R8),(0),($F$5-'Tariffs July 2020'!R8)*'Tariffs July 2020'!S8/100),IF(AND('Tariffs July 2020'!P8&gt;0,'Tariffs July 2020'!R8=""),IF(($F$5&lt;'Tariffs July 2020'!P8),(0),($F$5-'Tariffs July 2020'!P8)*'Tariffs July 2020'!Q8/100),0)))</f>
        <v>0</v>
      </c>
      <c r="G16" s="203">
        <f t="shared" si="5"/>
        <v>420.72382545454542</v>
      </c>
      <c r="H16" s="203">
        <f t="shared" si="0"/>
        <v>1313.9316654545453</v>
      </c>
      <c r="I16" s="247">
        <f t="shared" si="6"/>
        <v>1682.8953018181817</v>
      </c>
      <c r="J16" s="204">
        <f t="shared" si="7"/>
        <v>1851.1848319999999</v>
      </c>
      <c r="K16" s="202">
        <f>'Tariffs July 2020'!AZ8</f>
        <v>0</v>
      </c>
      <c r="L16" s="202">
        <f>'Tariffs July 2020'!BA8</f>
        <v>0</v>
      </c>
      <c r="M16" s="202">
        <f>'Tariffs July 2020'!BB8</f>
        <v>0</v>
      </c>
      <c r="N16" s="202">
        <f>'Tariffs July 2020'!BC8</f>
        <v>0</v>
      </c>
      <c r="O16" s="205">
        <f>($F$6*'Tariffs July 2020'!AT8/100)*4</f>
        <v>73.915199999999999</v>
      </c>
      <c r="P16" s="206" t="str">
        <f t="shared" si="8"/>
        <v>No discount</v>
      </c>
      <c r="Q16" s="206" t="str">
        <f t="shared" si="1"/>
        <v>Inclusive</v>
      </c>
      <c r="R16" s="293">
        <f t="shared" si="9"/>
        <v>1682.8953018181817</v>
      </c>
      <c r="S16" s="247">
        <f t="shared" si="10"/>
        <v>1682.8953018181817</v>
      </c>
      <c r="T16" s="247">
        <f t="shared" si="2"/>
        <v>1608.9801018181818</v>
      </c>
      <c r="U16" s="247">
        <f t="shared" si="3"/>
        <v>1608.9801018181818</v>
      </c>
      <c r="V16" s="292">
        <f t="shared" si="4"/>
        <v>1769.8781120000001</v>
      </c>
      <c r="W16" s="292">
        <f t="shared" si="4"/>
        <v>1769.8781120000001</v>
      </c>
      <c r="X16" s="207">
        <f>'Tariffs July 2020'!BL8</f>
        <v>0</v>
      </c>
      <c r="Y16" s="207" t="str">
        <f>'Tariffs July 2020'!BM8</f>
        <v>n</v>
      </c>
      <c r="Z16" s="208">
        <f>'Tariffs July 2020'!G8</f>
        <v>42551</v>
      </c>
      <c r="AH16" s="249"/>
    </row>
    <row r="17" spans="1:34" x14ac:dyDescent="0.15">
      <c r="A17" s="201" t="str">
        <f>'Tariffs July 2020'!K9</f>
        <v>Powerdirect</v>
      </c>
      <c r="B17" s="202" t="str">
        <f>'Tariffs July 2020'!L9</f>
        <v>Rate Saver</v>
      </c>
      <c r="C17" s="203">
        <f>IF('Tariffs July 2020'!BP9=0,91*'Tariffs July 2020'!M9/100,(91*'Tariffs July 2020'!M9/100)+'Tariffs July 2020'!BP9/4)</f>
        <v>81.147181818181821</v>
      </c>
      <c r="D17" s="203">
        <f>IF('Tariffs July 2020'!O9="",$F$5*'Tariffs July 2020'!N9/100,IF($F$5&gt;='Tariffs July 2020'!P9,('Tariffs July 2020'!P9*'Tariffs July 2020'!N9/100),($F$5*'Tariffs July 2020'!N9/100)))</f>
        <v>293.35692363636355</v>
      </c>
      <c r="E17" s="203">
        <f>IF(AND('Tariffs July 2020'!P9&gt;0,'Tariffs July 2020'!R9&gt;0),IF($F$5&lt;'Tariffs July 2020'!P9,0,IF($F$5&lt;=('Tariffs July 2020'!R9+'Tariffs July 2020'!P9),(($F$5-'Tariffs July 2020'!P9)*'Tariffs July 2020'!Q9/100),(('Tariffs July 2020'!R9)*'Tariffs July 2020'!Q9/100))),0)</f>
        <v>0</v>
      </c>
      <c r="F17" s="203">
        <f>IF('Tariffs July 2020'!T9&gt;0,IF(($F$5&lt;'Tariffs July 2020'!T9),(0),($F$5-'Tariffs July 2020'!T9)*'Tariffs July 2020'!U9/100),IF(AND('Tariffs July 2020'!R9&gt;0,'Tariffs July 2020'!T9=""),IF(($F$5&lt;'Tariffs July 2020'!R9),(0),($F$5-'Tariffs July 2020'!R9)*'Tariffs July 2020'!S9/100),IF(AND('Tariffs July 2020'!P9&gt;0,'Tariffs July 2020'!R9=""),IF(($F$5&lt;'Tariffs July 2020'!P9),(0),($F$5-'Tariffs July 2020'!P9)*'Tariffs July 2020'!Q9/100),0)))</f>
        <v>0</v>
      </c>
      <c r="G17" s="203">
        <f t="shared" si="5"/>
        <v>374.50410545454537</v>
      </c>
      <c r="H17" s="203">
        <f t="shared" si="0"/>
        <v>1173.4276945454542</v>
      </c>
      <c r="I17" s="247">
        <f t="shared" si="6"/>
        <v>1498.0164218181815</v>
      </c>
      <c r="J17" s="204">
        <f t="shared" si="7"/>
        <v>1647.8180639999998</v>
      </c>
      <c r="K17" s="202">
        <f>'Tariffs July 2020'!AZ9</f>
        <v>0</v>
      </c>
      <c r="L17" s="202">
        <f>'Tariffs July 2020'!BA9</f>
        <v>0</v>
      </c>
      <c r="M17" s="202">
        <f>'Tariffs July 2020'!BB9</f>
        <v>0</v>
      </c>
      <c r="N17" s="202">
        <f>'Tariffs July 2020'!BC9</f>
        <v>0</v>
      </c>
      <c r="O17" s="205">
        <f>($F$6*'Tariffs July 2020'!AT9/100)*4</f>
        <v>65.702399999999997</v>
      </c>
      <c r="P17" s="206" t="str">
        <f t="shared" si="8"/>
        <v>No discount</v>
      </c>
      <c r="Q17" s="206" t="str">
        <f t="shared" si="1"/>
        <v>Exclusive</v>
      </c>
      <c r="R17" s="293">
        <f t="shared" si="9"/>
        <v>1498.0164218181815</v>
      </c>
      <c r="S17" s="247">
        <f t="shared" si="10"/>
        <v>1498.0164218181815</v>
      </c>
      <c r="T17" s="247">
        <f t="shared" si="2"/>
        <v>1432.3140218181816</v>
      </c>
      <c r="U17" s="247">
        <f t="shared" si="3"/>
        <v>1432.3140218181816</v>
      </c>
      <c r="V17" s="292">
        <f t="shared" si="4"/>
        <v>1575.5454239999999</v>
      </c>
      <c r="W17" s="292">
        <f t="shared" si="4"/>
        <v>1575.5454239999999</v>
      </c>
      <c r="X17" s="207">
        <f>'Tariffs July 2020'!BL9</f>
        <v>0</v>
      </c>
      <c r="Y17" s="207" t="str">
        <f>'Tariffs July 2020'!BM9</f>
        <v>n</v>
      </c>
      <c r="Z17" s="208">
        <f>'Tariffs July 2020'!G9</f>
        <v>42564</v>
      </c>
      <c r="AH17" s="249"/>
    </row>
    <row r="18" spans="1:34" x14ac:dyDescent="0.15">
      <c r="A18" s="201" t="str">
        <f>'Tariffs July 2020'!K10</f>
        <v>Simply Energy</v>
      </c>
      <c r="B18" s="202" t="str">
        <f>'Tariffs July 2020'!L10</f>
        <v>Choice</v>
      </c>
      <c r="C18" s="203">
        <f>IF('Tariffs July 2020'!BP10=0,91*'Tariffs July 2020'!M10/100,(91*'Tariffs July 2020'!M10/100)+'Tariffs July 2020'!BP10/4)</f>
        <v>83.73654545454545</v>
      </c>
      <c r="D18" s="203">
        <f>IF('Tariffs July 2020'!O10="",$F$5*'Tariffs July 2020'!N10/100,IF($F$5&gt;='Tariffs July 2020'!P10,('Tariffs July 2020'!P10*'Tariffs July 2020'!N10/100),($F$5*'Tariffs July 2020'!N10/100)))</f>
        <v>339.59699999999992</v>
      </c>
      <c r="E18" s="203">
        <f>IF(AND('Tariffs July 2020'!P10&gt;0,'Tariffs July 2020'!R10&gt;0),IF($F$5&lt;'Tariffs July 2020'!P10,0,IF($F$5&lt;=('Tariffs July 2020'!R10+'Tariffs July 2020'!P10),(($F$5-'Tariffs July 2020'!P10)*'Tariffs July 2020'!Q10/100),(('Tariffs July 2020'!R10)*'Tariffs July 2020'!Q10/100))),0)</f>
        <v>0</v>
      </c>
      <c r="F18" s="203">
        <f>IF('Tariffs July 2020'!T10&gt;0,IF(($F$5&lt;'Tariffs July 2020'!T10),(0),($F$5-'Tariffs July 2020'!T10)*'Tariffs July 2020'!U10/100),IF(AND('Tariffs July 2020'!R10&gt;0,'Tariffs July 2020'!T10=""),IF(($F$5&lt;'Tariffs July 2020'!R10),(0),($F$5-'Tariffs July 2020'!R10)*'Tariffs July 2020'!S10/100),IF(AND('Tariffs July 2020'!P10&gt;0,'Tariffs July 2020'!R10=""),IF(($F$5&lt;'Tariffs July 2020'!P10),(0),($F$5-'Tariffs July 2020'!P10)*'Tariffs July 2020'!Q10/100),0)))</f>
        <v>0</v>
      </c>
      <c r="G18" s="203">
        <f t="shared" si="5"/>
        <v>423.3335454545454</v>
      </c>
      <c r="H18" s="203">
        <f t="shared" si="0"/>
        <v>1358.3879999999999</v>
      </c>
      <c r="I18" s="247">
        <f t="shared" si="6"/>
        <v>1693.3341818181816</v>
      </c>
      <c r="J18" s="204">
        <f t="shared" si="7"/>
        <v>1862.6676</v>
      </c>
      <c r="K18" s="202">
        <f>'Tariffs July 2020'!AZ10</f>
        <v>0</v>
      </c>
      <c r="L18" s="202">
        <f>'Tariffs July 2020'!BA10</f>
        <v>17</v>
      </c>
      <c r="M18" s="202">
        <f>'Tariffs July 2020'!BB10</f>
        <v>0</v>
      </c>
      <c r="N18" s="202">
        <f>'Tariffs July 2020'!BC10</f>
        <v>0</v>
      </c>
      <c r="O18" s="205">
        <f>($F$6*'Tariffs July 2020'!AT10/100)*4</f>
        <v>82.127999999999986</v>
      </c>
      <c r="P18" s="206" t="str">
        <f t="shared" si="8"/>
        <v>Guaranteed off usage</v>
      </c>
      <c r="Q18" s="206" t="str">
        <f t="shared" si="1"/>
        <v>Exclusive</v>
      </c>
      <c r="R18" s="293">
        <f t="shared" si="9"/>
        <v>1462.4082218181816</v>
      </c>
      <c r="S18" s="247">
        <f t="shared" si="10"/>
        <v>1462.4082218181816</v>
      </c>
      <c r="T18" s="247">
        <f t="shared" si="2"/>
        <v>1380.2802218181816</v>
      </c>
      <c r="U18" s="247">
        <f t="shared" si="3"/>
        <v>1380.2802218181816</v>
      </c>
      <c r="V18" s="292">
        <f t="shared" si="4"/>
        <v>1518.3082439999998</v>
      </c>
      <c r="W18" s="292">
        <f t="shared" si="4"/>
        <v>1518.3082439999998</v>
      </c>
      <c r="X18" s="207">
        <f>'Tariffs July 2020'!BL10</f>
        <v>0</v>
      </c>
      <c r="Y18" s="207" t="str">
        <f>'Tariffs July 2020'!BM10</f>
        <v>n</v>
      </c>
      <c r="Z18" s="208">
        <f>'Tariffs July 2020'!G10</f>
        <v>42551</v>
      </c>
    </row>
    <row r="19" spans="1:34" x14ac:dyDescent="0.15">
      <c r="A19" s="201" t="str">
        <f>'Tariffs July 2020'!K11</f>
        <v>Mojo Power</v>
      </c>
      <c r="B19" s="202" t="str">
        <f>'Tariffs July 2020'!L11</f>
        <v>All Day Breakfast</v>
      </c>
      <c r="C19" s="203">
        <f>IF('Tariffs July 2020'!BP11=0,91*'Tariffs July 2020'!M11/100,(91*'Tariffs July 2020'!M11/100)+'Tariffs July 2020'!BP11/4)</f>
        <v>72.576636363636368</v>
      </c>
      <c r="D19" s="203">
        <f>IF('Tariffs July 2020'!O11="",$F$5*'Tariffs July 2020'!N11/100,IF($F$5&gt;='Tariffs July 2020'!P11,('Tariffs July 2020'!P11*'Tariffs July 2020'!N11/100),($F$5*'Tariffs July 2020'!N11/100)))</f>
        <v>254.52623636363634</v>
      </c>
      <c r="E19" s="203">
        <f>IF(AND('Tariffs July 2020'!P11&gt;0,'Tariffs July 2020'!R11&gt;0),IF($F$5&lt;'Tariffs July 2020'!P11,0,IF($F$5&lt;=('Tariffs July 2020'!R11+'Tariffs July 2020'!P11),(($F$5-'Tariffs July 2020'!P11)*'Tariffs July 2020'!Q11/100),(('Tariffs July 2020'!R11)*'Tariffs July 2020'!Q11/100))),0)</f>
        <v>0</v>
      </c>
      <c r="F19" s="203">
        <f>IF('Tariffs July 2020'!T11&gt;0,IF(($F$5&lt;'Tariffs July 2020'!T11),(0),($F$5-'Tariffs July 2020'!T11)*'Tariffs July 2020'!U11/100),IF(AND('Tariffs July 2020'!R11&gt;0,'Tariffs July 2020'!T11=""),IF(($F$5&lt;'Tariffs July 2020'!R11),(0),($F$5-'Tariffs July 2020'!R11)*'Tariffs July 2020'!S11/100),IF(AND('Tariffs July 2020'!P11&gt;0,'Tariffs July 2020'!R11=""),IF(($F$5&lt;'Tariffs July 2020'!P11),(0),($F$5-'Tariffs July 2020'!P11)*'Tariffs July 2020'!Q11/100),0)))</f>
        <v>0</v>
      </c>
      <c r="G19" s="203">
        <f t="shared" si="5"/>
        <v>327.10287272727271</v>
      </c>
      <c r="H19" s="203">
        <f t="shared" si="0"/>
        <v>1018.1049454545454</v>
      </c>
      <c r="I19" s="247">
        <f t="shared" si="6"/>
        <v>1308.4114909090908</v>
      </c>
      <c r="J19" s="204">
        <f t="shared" si="7"/>
        <v>1439.2526400000002</v>
      </c>
      <c r="K19" s="202">
        <f>'Tariffs July 2020'!AZ11</f>
        <v>0</v>
      </c>
      <c r="L19" s="202">
        <f>'Tariffs July 2020'!BA11</f>
        <v>0</v>
      </c>
      <c r="M19" s="202">
        <f>'Tariffs July 2020'!BB11</f>
        <v>0</v>
      </c>
      <c r="N19" s="202">
        <f>'Tariffs July 2020'!BC11</f>
        <v>0</v>
      </c>
      <c r="O19" s="205">
        <f>($F$6*'Tariffs July 2020'!AT11/100)*4</f>
        <v>45.170400000000001</v>
      </c>
      <c r="P19" s="206" t="str">
        <f t="shared" si="8"/>
        <v>No discount</v>
      </c>
      <c r="Q19" s="206" t="str">
        <f t="shared" si="1"/>
        <v>Exclusive</v>
      </c>
      <c r="R19" s="293">
        <f t="shared" si="9"/>
        <v>1308.4114909090908</v>
      </c>
      <c r="S19" s="247">
        <f t="shared" si="10"/>
        <v>1308.4114909090908</v>
      </c>
      <c r="T19" s="247">
        <f t="shared" si="2"/>
        <v>1263.2410909090909</v>
      </c>
      <c r="U19" s="247">
        <f t="shared" si="3"/>
        <v>1263.2410909090909</v>
      </c>
      <c r="V19" s="292">
        <f t="shared" si="4"/>
        <v>1389.5652</v>
      </c>
      <c r="W19" s="292">
        <f t="shared" si="4"/>
        <v>1389.5652</v>
      </c>
      <c r="X19" s="207">
        <f>'Tariffs July 2020'!BL11</f>
        <v>0</v>
      </c>
      <c r="Y19" s="207" t="str">
        <f>'Tariffs July 2020'!BM11</f>
        <v>n</v>
      </c>
      <c r="Z19" s="208">
        <f>'Tariffs July 2020'!G11</f>
        <v>42521</v>
      </c>
    </row>
    <row r="20" spans="1:34" x14ac:dyDescent="0.15">
      <c r="A20" s="201" t="str">
        <f>'Tariffs July 2020'!K12</f>
        <v>Powershop</v>
      </c>
      <c r="B20" s="202" t="str">
        <f>'Tariffs July 2020'!L12</f>
        <v>Shopper with Mega Pack</v>
      </c>
      <c r="C20" s="203">
        <f>IF('Tariffs July 2020'!BP12=0,91*'Tariffs July 2020'!M12/100,(91*'Tariffs July 2020'!M12/100)+'Tariffs July 2020'!BP12/4)</f>
        <v>92.704181818181809</v>
      </c>
      <c r="D20" s="203">
        <f>IF('Tariffs July 2020'!O12="",$F$5*'Tariffs July 2020'!N12/100,IF($F$5&gt;='Tariffs July 2020'!P12,('Tariffs July 2020'!P12*'Tariffs July 2020'!N12/100),($F$5*'Tariffs July 2020'!N12/100)))</f>
        <v>285.81032363636359</v>
      </c>
      <c r="E20" s="203">
        <f>IF(AND('Tariffs July 2020'!P12&gt;0,'Tariffs July 2020'!R12&gt;0),IF($F$5&lt;'Tariffs July 2020'!P12,0,IF($F$5&lt;=('Tariffs July 2020'!R12+'Tariffs July 2020'!P12),(($F$5-'Tariffs July 2020'!P12)*'Tariffs July 2020'!Q12/100),(('Tariffs July 2020'!R12)*'Tariffs July 2020'!Q12/100))),0)</f>
        <v>0</v>
      </c>
      <c r="F20" s="203">
        <f>IF('Tariffs July 2020'!T12&gt;0,IF(($F$5&lt;'Tariffs July 2020'!T12),(0),($F$5-'Tariffs July 2020'!T12)*'Tariffs July 2020'!U12/100),IF(AND('Tariffs July 2020'!R12&gt;0,'Tariffs July 2020'!T12=""),IF(($F$5&lt;'Tariffs July 2020'!R12),(0),($F$5-'Tariffs July 2020'!R12)*'Tariffs July 2020'!S12/100),IF(AND('Tariffs July 2020'!P12&gt;0,'Tariffs July 2020'!R12=""),IF(($F$5&lt;'Tariffs July 2020'!P12),(0),($F$5-'Tariffs July 2020'!P12)*'Tariffs July 2020'!Q12/100),0)))</f>
        <v>0</v>
      </c>
      <c r="G20" s="203">
        <f t="shared" si="5"/>
        <v>378.51450545454543</v>
      </c>
      <c r="H20" s="203">
        <f t="shared" si="0"/>
        <v>1143.2412945454544</v>
      </c>
      <c r="I20" s="247">
        <f t="shared" si="6"/>
        <v>1514.0580218181817</v>
      </c>
      <c r="J20" s="204">
        <f t="shared" si="7"/>
        <v>1665.4638239999999</v>
      </c>
      <c r="K20" s="202">
        <f>'Tariffs July 2020'!AZ12</f>
        <v>0</v>
      </c>
      <c r="L20" s="202">
        <f>'Tariffs July 2020'!BA12</f>
        <v>0</v>
      </c>
      <c r="M20" s="202">
        <f>'Tariffs July 2020'!BB12</f>
        <v>6</v>
      </c>
      <c r="N20" s="202">
        <f>'Tariffs July 2020'!BC12</f>
        <v>0</v>
      </c>
      <c r="O20" s="205">
        <f>($F$6*'Tariffs July 2020'!AT12/100)*4</f>
        <v>49.276800000000001</v>
      </c>
      <c r="P20" s="206" t="str">
        <f t="shared" si="8"/>
        <v>Pay-on-time off bill</v>
      </c>
      <c r="Q20" s="206" t="str">
        <f t="shared" si="1"/>
        <v>Inclusive</v>
      </c>
      <c r="R20" s="293">
        <f t="shared" si="9"/>
        <v>1514.0580218181817</v>
      </c>
      <c r="S20" s="247">
        <f t="shared" si="10"/>
        <v>1423.2145405090907</v>
      </c>
      <c r="T20" s="247">
        <f t="shared" si="2"/>
        <v>1464.7812218181816</v>
      </c>
      <c r="U20" s="247">
        <f t="shared" si="3"/>
        <v>1373.9377405090906</v>
      </c>
      <c r="V20" s="292">
        <f t="shared" si="4"/>
        <v>1611.2593439999998</v>
      </c>
      <c r="W20" s="292">
        <f t="shared" si="4"/>
        <v>1511.3315145599997</v>
      </c>
      <c r="X20" s="207">
        <f>'Tariffs July 2020'!BL12</f>
        <v>0</v>
      </c>
      <c r="Y20" s="207" t="str">
        <f>'Tariffs July 2020'!BM12</f>
        <v>n</v>
      </c>
      <c r="Z20" s="208">
        <f>'Tariffs July 2020'!G12</f>
        <v>42551</v>
      </c>
    </row>
    <row r="21" spans="1:34" x14ac:dyDescent="0.15">
      <c r="A21" s="201" t="str">
        <f>'Tariffs July 2020'!K13</f>
        <v>Red Energy</v>
      </c>
      <c r="B21" s="202" t="str">
        <f>'Tariffs July 2020'!L13</f>
        <v>Living Energy Saver</v>
      </c>
      <c r="C21" s="203">
        <f>IF('Tariffs July 2020'!BP13=0,91*'Tariffs July 2020'!M13/100,(91*'Tariffs July 2020'!M13/100)+'Tariffs July 2020'!BP13/4)</f>
        <v>85.54</v>
      </c>
      <c r="D21" s="203">
        <f>IF('Tariffs July 2020'!O13="",$F$5*'Tariffs July 2020'!N13/100,IF($F$5&gt;='Tariffs July 2020'!P13,('Tariffs July 2020'!P13*'Tariffs July 2020'!N13/100),($F$5*'Tariffs July 2020'!N13/100)))</f>
        <v>307.90127999999999</v>
      </c>
      <c r="E21" s="203">
        <f>IF(AND('Tariffs July 2020'!P13&gt;0,'Tariffs July 2020'!R13&gt;0),IF($F$5&lt;'Tariffs July 2020'!P13,0,IF($F$5&lt;=('Tariffs July 2020'!R13+'Tariffs July 2020'!P13),(($F$5-'Tariffs July 2020'!P13)*'Tariffs July 2020'!Q13/100),(('Tariffs July 2020'!R13)*'Tariffs July 2020'!Q13/100))),0)</f>
        <v>0</v>
      </c>
      <c r="F21" s="203">
        <f>IF('Tariffs July 2020'!T13&gt;0,IF(($F$5&lt;'Tariffs July 2020'!T13),(0),($F$5-'Tariffs July 2020'!T13)*'Tariffs July 2020'!U13/100),IF(AND('Tariffs July 2020'!R13&gt;0,'Tariffs July 2020'!T13=""),IF(($F$5&lt;'Tariffs July 2020'!R13),(0),($F$5-'Tariffs July 2020'!R13)*'Tariffs July 2020'!S13/100),IF(AND('Tariffs July 2020'!P13&gt;0,'Tariffs July 2020'!R13=""),IF(($F$5&lt;'Tariffs July 2020'!P13),(0),($F$5-'Tariffs July 2020'!P13)*'Tariffs July 2020'!Q13/100),0)))</f>
        <v>0</v>
      </c>
      <c r="G21" s="203">
        <f t="shared" si="5"/>
        <v>393.44128000000001</v>
      </c>
      <c r="H21" s="203">
        <f t="shared" si="0"/>
        <v>1231.6051199999999</v>
      </c>
      <c r="I21" s="247">
        <f t="shared" si="6"/>
        <v>1573.76512</v>
      </c>
      <c r="J21" s="204">
        <f t="shared" si="7"/>
        <v>1731.1416320000001</v>
      </c>
      <c r="K21" s="202">
        <f>'Tariffs July 2020'!AZ13</f>
        <v>0</v>
      </c>
      <c r="L21" s="202">
        <f>'Tariffs July 2020'!BA13</f>
        <v>0</v>
      </c>
      <c r="M21" s="202">
        <f>'Tariffs July 2020'!BB13</f>
        <v>0</v>
      </c>
      <c r="N21" s="202">
        <f>'Tariffs July 2020'!BC13</f>
        <v>0</v>
      </c>
      <c r="O21" s="205">
        <f>($F$6*'Tariffs July 2020'!AT13/100)*4</f>
        <v>132.22608</v>
      </c>
      <c r="P21" s="206" t="str">
        <f t="shared" si="8"/>
        <v>No discount</v>
      </c>
      <c r="Q21" s="206" t="str">
        <f t="shared" si="1"/>
        <v>Inclusive</v>
      </c>
      <c r="R21" s="293">
        <f t="shared" si="9"/>
        <v>1573.76512</v>
      </c>
      <c r="S21" s="247">
        <f t="shared" si="10"/>
        <v>1573.76512</v>
      </c>
      <c r="T21" s="247">
        <f t="shared" si="2"/>
        <v>1441.5390400000001</v>
      </c>
      <c r="U21" s="247">
        <f t="shared" si="3"/>
        <v>1441.5390400000001</v>
      </c>
      <c r="V21" s="292">
        <f t="shared" si="4"/>
        <v>1585.6929440000004</v>
      </c>
      <c r="W21" s="292">
        <f t="shared" si="4"/>
        <v>1585.6929440000004</v>
      </c>
      <c r="X21" s="207">
        <f>'Tariffs July 2020'!BL13</f>
        <v>0</v>
      </c>
      <c r="Y21" s="207" t="str">
        <f>'Tariffs July 2020'!BM13</f>
        <v>n</v>
      </c>
      <c r="Z21" s="208">
        <f>'Tariffs July 2020'!G13</f>
        <v>42551</v>
      </c>
    </row>
    <row r="22" spans="1:34" x14ac:dyDescent="0.15">
      <c r="A22" s="201" t="str">
        <f>'Tariffs July 2020'!K14</f>
        <v>Amaysim</v>
      </c>
      <c r="B22" s="202" t="str">
        <f>'Tariffs July 2020'!L14</f>
        <v>Post-paid Solar</v>
      </c>
      <c r="C22" s="203">
        <f>IF('Tariffs July 2020'!BP14=0,91*'Tariffs July 2020'!M14/100,(91*'Tariffs July 2020'!M14/100)+'Tariffs July 2020'!BP14/4)</f>
        <v>97.460999999999999</v>
      </c>
      <c r="D22" s="203">
        <f>IF('Tariffs July 2020'!O14="",$F$5*'Tariffs July 2020'!N14/100,IF($F$5&gt;='Tariffs July 2020'!P14,('Tariffs July 2020'!P14*'Tariffs July 2020'!N14/100),($F$5*'Tariffs July 2020'!N14/100)))</f>
        <v>321.48515999999995</v>
      </c>
      <c r="E22" s="203">
        <f>IF(AND('Tariffs July 2020'!P14&gt;0,'Tariffs July 2020'!R14&gt;0),IF($F$5&lt;'Tariffs July 2020'!P14,0,IF($F$5&lt;=('Tariffs July 2020'!R14+'Tariffs July 2020'!P14),(($F$5-'Tariffs July 2020'!P14)*'Tariffs July 2020'!Q14/100),(('Tariffs July 2020'!R14)*'Tariffs July 2020'!Q14/100))),0)</f>
        <v>0</v>
      </c>
      <c r="F22" s="203">
        <f>IF('Tariffs July 2020'!T14&gt;0,IF(($F$5&lt;'Tariffs July 2020'!T14),(0),($F$5-'Tariffs July 2020'!T14)*'Tariffs July 2020'!U14/100),IF(AND('Tariffs July 2020'!R14&gt;0,'Tariffs July 2020'!T14=""),IF(($F$5&lt;'Tariffs July 2020'!R14),(0),($F$5-'Tariffs July 2020'!R14)*'Tariffs July 2020'!S14/100),IF(AND('Tariffs July 2020'!P14&gt;0,'Tariffs July 2020'!R14=""),IF(($F$5&lt;'Tariffs July 2020'!P14),(0),($F$5-'Tariffs July 2020'!P14)*'Tariffs July 2020'!Q14/100),0)))</f>
        <v>0</v>
      </c>
      <c r="G22" s="203">
        <f t="shared" si="5"/>
        <v>418.94615999999996</v>
      </c>
      <c r="H22" s="203">
        <f t="shared" si="0"/>
        <v>1285.9406399999998</v>
      </c>
      <c r="I22" s="247">
        <f t="shared" si="6"/>
        <v>1675.7846399999999</v>
      </c>
      <c r="J22" s="204">
        <f t="shared" si="7"/>
        <v>1843.363104</v>
      </c>
      <c r="K22" s="202">
        <f>'Tariffs July 2020'!AZ14</f>
        <v>0</v>
      </c>
      <c r="L22" s="202">
        <f>'Tariffs July 2020'!BA14</f>
        <v>0</v>
      </c>
      <c r="M22" s="202">
        <f>'Tariffs July 2020'!BB14</f>
        <v>0</v>
      </c>
      <c r="N22" s="202">
        <f>'Tariffs July 2020'!BC14</f>
        <v>0</v>
      </c>
      <c r="O22" s="205">
        <f>($F$6*'Tariffs July 2020'!AT14/100)*4</f>
        <v>82.127999999999986</v>
      </c>
      <c r="P22" s="206" t="str">
        <f t="shared" si="8"/>
        <v>No discount</v>
      </c>
      <c r="Q22" s="206" t="str">
        <f t="shared" si="1"/>
        <v>Exclusive</v>
      </c>
      <c r="R22" s="293">
        <f t="shared" si="9"/>
        <v>1675.7846399999999</v>
      </c>
      <c r="S22" s="247">
        <f t="shared" si="10"/>
        <v>1675.7846399999999</v>
      </c>
      <c r="T22" s="247">
        <f t="shared" si="2"/>
        <v>1593.6566399999999</v>
      </c>
      <c r="U22" s="247">
        <f t="shared" si="3"/>
        <v>1593.6566399999999</v>
      </c>
      <c r="V22" s="292">
        <f t="shared" si="4"/>
        <v>1753.0223040000001</v>
      </c>
      <c r="W22" s="292">
        <f t="shared" si="4"/>
        <v>1753.0223040000001</v>
      </c>
      <c r="X22" s="207">
        <f>'Tariffs July 2020'!BL14</f>
        <v>0</v>
      </c>
      <c r="Y22" s="207" t="str">
        <f>'Tariffs July 2020'!BM14</f>
        <v>n</v>
      </c>
      <c r="Z22" s="208">
        <f>'Tariffs July 2020'!G14</f>
        <v>42551</v>
      </c>
    </row>
    <row r="23" spans="1:34" x14ac:dyDescent="0.15">
      <c r="A23" s="201" t="str">
        <f>'Tariffs July 2020'!K15</f>
        <v>Alinta Energy</v>
      </c>
      <c r="B23" s="202" t="str">
        <f>'Tariffs July 2020'!L15</f>
        <v>Home Deal Solar</v>
      </c>
      <c r="C23" s="203">
        <f>IF('Tariffs July 2020'!BP15=0,91*'Tariffs July 2020'!M15/100,(91*'Tariffs July 2020'!M15/100)+'Tariffs July 2020'!BP15/4)</f>
        <v>95.941300000000012</v>
      </c>
      <c r="D23" s="203">
        <f>IF('Tariffs July 2020'!O15="",$F$5*'Tariffs July 2020'!N15/100,IF($F$5&gt;='Tariffs July 2020'!P15,('Tariffs July 2020'!P15*'Tariffs July 2020'!N15/100),($F$5*'Tariffs July 2020'!N15/100)))</f>
        <v>268.38453818181807</v>
      </c>
      <c r="E23" s="203">
        <f>IF(AND('Tariffs July 2020'!P15&gt;0,'Tariffs July 2020'!R15&gt;0),IF($F$5&lt;'Tariffs July 2020'!P15,0,IF($F$5&lt;=('Tariffs July 2020'!R15+'Tariffs July 2020'!P15),(($F$5-'Tariffs July 2020'!P15)*'Tariffs July 2020'!Q15/100),(('Tariffs July 2020'!R15)*'Tariffs July 2020'!Q15/100))),0)</f>
        <v>0</v>
      </c>
      <c r="F23" s="203">
        <f>IF('Tariffs July 2020'!T15&gt;0,IF(($F$5&lt;'Tariffs July 2020'!T15),(0),($F$5-'Tariffs July 2020'!T15)*'Tariffs July 2020'!U15/100),IF(AND('Tariffs July 2020'!R15&gt;0,'Tariffs July 2020'!T15=""),IF(($F$5&lt;'Tariffs July 2020'!R15),(0),($F$5-'Tariffs July 2020'!R15)*'Tariffs July 2020'!S15/100),IF(AND('Tariffs July 2020'!P15&gt;0,'Tariffs July 2020'!R15=""),IF(($F$5&lt;'Tariffs July 2020'!P15),(0),($F$5-'Tariffs July 2020'!P15)*'Tariffs July 2020'!Q15/100),0)))</f>
        <v>0</v>
      </c>
      <c r="G23" s="203">
        <f t="shared" si="5"/>
        <v>364.32583818181809</v>
      </c>
      <c r="H23" s="203">
        <f t="shared" si="0"/>
        <v>1073.5381527272723</v>
      </c>
      <c r="I23" s="247">
        <f t="shared" si="6"/>
        <v>1457.3033527272723</v>
      </c>
      <c r="J23" s="204">
        <f t="shared" si="7"/>
        <v>1603.0336879999998</v>
      </c>
      <c r="K23" s="202">
        <f>'Tariffs July 2020'!AZ15</f>
        <v>0</v>
      </c>
      <c r="L23" s="202">
        <f>'Tariffs July 2020'!BA15</f>
        <v>0</v>
      </c>
      <c r="M23" s="202">
        <f>'Tariffs July 2020'!BB15</f>
        <v>0</v>
      </c>
      <c r="N23" s="202">
        <f>'Tariffs July 2020'!BC15</f>
        <v>0</v>
      </c>
      <c r="O23" s="205">
        <f>($F$6*'Tariffs July 2020'!AT15/100)*4</f>
        <v>90.340800000000002</v>
      </c>
      <c r="P23" s="206" t="str">
        <f t="shared" si="8"/>
        <v>No discount</v>
      </c>
      <c r="Q23" s="206" t="str">
        <f t="shared" si="1"/>
        <v>Exclusive</v>
      </c>
      <c r="R23" s="293">
        <f t="shared" si="9"/>
        <v>1457.3033527272723</v>
      </c>
      <c r="S23" s="247">
        <f t="shared" si="10"/>
        <v>1457.3033527272723</v>
      </c>
      <c r="T23" s="247">
        <f t="shared" si="2"/>
        <v>1366.9625527272724</v>
      </c>
      <c r="U23" s="247">
        <f t="shared" si="3"/>
        <v>1366.9625527272724</v>
      </c>
      <c r="V23" s="292">
        <f t="shared" si="4"/>
        <v>1503.6588079999997</v>
      </c>
      <c r="W23" s="292">
        <f t="shared" si="4"/>
        <v>1503.6588079999997</v>
      </c>
      <c r="X23" s="207">
        <f>'Tariffs July 2020'!BL15</f>
        <v>0</v>
      </c>
      <c r="Y23" s="207" t="str">
        <f>'Tariffs July 2020'!BM15</f>
        <v>n</v>
      </c>
      <c r="Z23" s="208">
        <f>'Tariffs July 2020'!G15</f>
        <v>42567</v>
      </c>
    </row>
    <row r="24" spans="1:34" x14ac:dyDescent="0.15">
      <c r="A24" s="201" t="str">
        <f>'Tariffs July 2020'!K16</f>
        <v>1st Energy</v>
      </c>
      <c r="B24" s="202" t="str">
        <f>'Tariffs July 2020'!L16</f>
        <v>1st Saver</v>
      </c>
      <c r="C24" s="203">
        <f>IF('Tariffs July 2020'!BP16=0,91*'Tariffs July 2020'!M16/100,(91*'Tariffs July 2020'!M16/100)+'Tariffs July 2020'!BP16/4)</f>
        <v>103.74</v>
      </c>
      <c r="D24" s="203">
        <f>IF('Tariffs July 2020'!O16="",$F$5*'Tariffs July 2020'!N16/100,IF($F$5&gt;='Tariffs July 2020'!P16,('Tariffs July 2020'!P16*'Tariffs July 2020'!N16/100),($F$5*'Tariffs July 2020'!N16/100)))</f>
        <v>277.85454545454542</v>
      </c>
      <c r="E24" s="203">
        <f>IF(AND('Tariffs July 2020'!P16&gt;0,'Tariffs July 2020'!R16&gt;0),IF($F$5&lt;'Tariffs July 2020'!P16,0,IF($F$5&lt;=('Tariffs July 2020'!R16+'Tariffs July 2020'!P16),(($F$5-'Tariffs July 2020'!P16)*'Tariffs July 2020'!Q16/100),(('Tariffs July 2020'!R16)*'Tariffs July 2020'!Q16/100))),0)</f>
        <v>0</v>
      </c>
      <c r="F24" s="203">
        <f>IF('Tariffs July 2020'!T16&gt;0,IF(($F$5&lt;'Tariffs July 2020'!T16),(0),($F$5-'Tariffs July 2020'!T16)*'Tariffs July 2020'!U16/100),IF(AND('Tariffs July 2020'!R16&gt;0,'Tariffs July 2020'!T16=""),IF(($F$5&lt;'Tariffs July 2020'!R16),(0),($F$5-'Tariffs July 2020'!R16)*'Tariffs July 2020'!S16/100),IF(AND('Tariffs July 2020'!P16&gt;0,'Tariffs July 2020'!R16=""),IF(($F$5&lt;'Tariffs July 2020'!P16),(0),($F$5-'Tariffs July 2020'!P16)*'Tariffs July 2020'!Q16/100),0)))</f>
        <v>37.874709090909072</v>
      </c>
      <c r="G24" s="203">
        <f t="shared" si="5"/>
        <v>419.46925454545448</v>
      </c>
      <c r="H24" s="203">
        <f t="shared" si="0"/>
        <v>1262.9170181818179</v>
      </c>
      <c r="I24" s="247">
        <f t="shared" si="6"/>
        <v>1677.8770181818179</v>
      </c>
      <c r="J24" s="204">
        <f t="shared" si="7"/>
        <v>1845.6647199999998</v>
      </c>
      <c r="K24" s="202">
        <f>'Tariffs July 2020'!AZ16</f>
        <v>12</v>
      </c>
      <c r="L24" s="202">
        <f>'Tariffs July 2020'!BA16</f>
        <v>0</v>
      </c>
      <c r="M24" s="202">
        <f>'Tariffs July 2020'!BB16</f>
        <v>0</v>
      </c>
      <c r="N24" s="202">
        <f>'Tariffs July 2020'!BC16</f>
        <v>0</v>
      </c>
      <c r="O24" s="205">
        <f>($F$6*'Tariffs July 2020'!AT16/100)*4</f>
        <v>49.276800000000001</v>
      </c>
      <c r="P24" s="206" t="str">
        <f t="shared" si="8"/>
        <v>Guaranteed off bill</v>
      </c>
      <c r="Q24" s="206" t="str">
        <f t="shared" si="1"/>
        <v>Exclusive</v>
      </c>
      <c r="R24" s="293">
        <f t="shared" si="9"/>
        <v>1476.5317759999998</v>
      </c>
      <c r="S24" s="247">
        <f t="shared" si="10"/>
        <v>1476.5317759999998</v>
      </c>
      <c r="T24" s="247">
        <f t="shared" si="2"/>
        <v>1427.2549759999997</v>
      </c>
      <c r="U24" s="247">
        <f t="shared" si="3"/>
        <v>1427.2549759999997</v>
      </c>
      <c r="V24" s="292">
        <f t="shared" si="4"/>
        <v>1569.9804735999999</v>
      </c>
      <c r="W24" s="292">
        <f t="shared" si="4"/>
        <v>1569.9804735999999</v>
      </c>
      <c r="X24" s="207">
        <f>'Tariffs July 2020'!BL16</f>
        <v>0</v>
      </c>
      <c r="Y24" s="207" t="str">
        <f>'Tariffs July 2020'!BM16</f>
        <v>n</v>
      </c>
      <c r="Z24" s="208">
        <f>'Tariffs July 2020'!G16</f>
        <v>42551</v>
      </c>
    </row>
    <row r="25" spans="1:34" x14ac:dyDescent="0.15">
      <c r="A25" s="201" t="str">
        <f>'Tariffs July 2020'!K17</f>
        <v>DC Power Co</v>
      </c>
      <c r="B25" s="202" t="str">
        <f>'Tariffs July 2020'!L17</f>
        <v>Market offer</v>
      </c>
      <c r="C25" s="203">
        <f>IF('Tariffs July 2020'!BP17=0,91*'Tariffs July 2020'!M17/100,(91*'Tariffs July 2020'!M17/100)+'Tariffs July 2020'!BP17/4)</f>
        <v>113.6041818181818</v>
      </c>
      <c r="D25" s="203">
        <f>IF('Tariffs July 2020'!O17="",$F$5*'Tariffs July 2020'!N17/100,IF($F$5&gt;='Tariffs July 2020'!P17,('Tariffs July 2020'!P17*'Tariffs July 2020'!N17/100),($F$5*'Tariffs July 2020'!N17/100)))</f>
        <v>418.90490545454543</v>
      </c>
      <c r="E25" s="203">
        <f>IF(AND('Tariffs July 2020'!P17&gt;0,'Tariffs July 2020'!R17&gt;0),IF($F$5&lt;'Tariffs July 2020'!P17,0,IF($F$5&lt;=('Tariffs July 2020'!R17+'Tariffs July 2020'!P17),(($F$5-'Tariffs July 2020'!P17)*'Tariffs July 2020'!Q17/100),(('Tariffs July 2020'!R17)*'Tariffs July 2020'!Q17/100))),0)</f>
        <v>0</v>
      </c>
      <c r="F25" s="203">
        <f>IF('Tariffs July 2020'!T17&gt;0,IF(($F$5&lt;'Tariffs July 2020'!T17),(0),($F$5-'Tariffs July 2020'!T17)*'Tariffs July 2020'!U17/100),IF(AND('Tariffs July 2020'!R17&gt;0,'Tariffs July 2020'!T17=""),IF(($F$5&lt;'Tariffs July 2020'!R17),(0),($F$5-'Tariffs July 2020'!R17)*'Tariffs July 2020'!S17/100),IF(AND('Tariffs July 2020'!P17&gt;0,'Tariffs July 2020'!R17=""),IF(($F$5&lt;'Tariffs July 2020'!P17),(0),($F$5-'Tariffs July 2020'!P17)*'Tariffs July 2020'!Q17/100),0)))</f>
        <v>0</v>
      </c>
      <c r="G25" s="203">
        <f t="shared" si="5"/>
        <v>532.50908727272724</v>
      </c>
      <c r="H25" s="203">
        <f t="shared" si="0"/>
        <v>1675.6196218181817</v>
      </c>
      <c r="I25" s="247">
        <f t="shared" si="6"/>
        <v>2130.036349090909</v>
      </c>
      <c r="J25" s="204">
        <f t="shared" si="7"/>
        <v>2343.039984</v>
      </c>
      <c r="K25" s="202">
        <f>'Tariffs July 2020'!AZ17</f>
        <v>0</v>
      </c>
      <c r="L25" s="202">
        <f>'Tariffs July 2020'!BA17</f>
        <v>0</v>
      </c>
      <c r="M25" s="202">
        <f>'Tariffs July 2020'!BB17</f>
        <v>0</v>
      </c>
      <c r="N25" s="202">
        <f>'Tariffs July 2020'!BC17</f>
        <v>0</v>
      </c>
      <c r="O25" s="205">
        <f>($F$6*'Tariffs July 2020'!AT17/100)*4</f>
        <v>123.19199999999999</v>
      </c>
      <c r="P25" s="206" t="str">
        <f t="shared" si="8"/>
        <v>No discount</v>
      </c>
      <c r="Q25" s="206" t="str">
        <f t="shared" si="1"/>
        <v>Exclusive</v>
      </c>
      <c r="R25" s="293">
        <f t="shared" si="9"/>
        <v>2130.036349090909</v>
      </c>
      <c r="S25" s="247">
        <f t="shared" si="10"/>
        <v>2130.036349090909</v>
      </c>
      <c r="T25" s="247">
        <f t="shared" si="2"/>
        <v>2006.844349090909</v>
      </c>
      <c r="U25" s="247">
        <f t="shared" si="3"/>
        <v>2006.844349090909</v>
      </c>
      <c r="V25" s="292">
        <f t="shared" ref="V25:W26" si="11">T25*1.1</f>
        <v>2207.5287840000001</v>
      </c>
      <c r="W25" s="292">
        <f t="shared" si="11"/>
        <v>2207.5287840000001</v>
      </c>
      <c r="X25" s="207">
        <f>'Tariffs July 2020'!BL17</f>
        <v>0</v>
      </c>
      <c r="Y25" s="207" t="str">
        <f>'Tariffs July 2020'!BM17</f>
        <v>n</v>
      </c>
      <c r="Z25" s="208">
        <f>'Tariffs July 2020'!G17</f>
        <v>42185</v>
      </c>
    </row>
    <row r="26" spans="1:34" x14ac:dyDescent="0.15">
      <c r="A26" s="201" t="str">
        <f>'Tariffs July 2020'!K18</f>
        <v>ReAmped Energy</v>
      </c>
      <c r="B26" s="202" t="str">
        <f>'Tariffs July 2020'!L18</f>
        <v>Market offer</v>
      </c>
      <c r="C26" s="203">
        <f>IF('Tariffs July 2020'!BP18=0,91*'Tariffs July 2020'!M18/100,(91*'Tariffs July 2020'!M18/100)+'Tariffs July 2020'!BP18/4)</f>
        <v>89.924545454545438</v>
      </c>
      <c r="D26" s="203">
        <f>IF('Tariffs July 2020'!O18="",$F$5*'Tariffs July 2020'!N18/100,IF($F$5&gt;='Tariffs July 2020'!P18,('Tariffs July 2020'!P18*'Tariffs July 2020'!N18/100),($F$5*'Tariffs July 2020'!N18/100)))</f>
        <v>282.79168363636359</v>
      </c>
      <c r="E26" s="203">
        <f>IF(AND('Tariffs July 2020'!P18&gt;0,'Tariffs July 2020'!R18&gt;0),IF($F$5&lt;'Tariffs July 2020'!P18,0,IF($F$5&lt;=('Tariffs July 2020'!R18+'Tariffs July 2020'!P18),(($F$5-'Tariffs July 2020'!P18)*'Tariffs July 2020'!Q18/100),(('Tariffs July 2020'!R18)*'Tariffs July 2020'!Q18/100))),0)</f>
        <v>0</v>
      </c>
      <c r="F26" s="203">
        <f>IF('Tariffs July 2020'!T18&gt;0,IF(($F$5&lt;'Tariffs July 2020'!T18),(0),($F$5-'Tariffs July 2020'!T18)*'Tariffs July 2020'!U18/100),IF(AND('Tariffs July 2020'!R18&gt;0,'Tariffs July 2020'!T18=""),IF(($F$5&lt;'Tariffs July 2020'!R18),(0),($F$5-'Tariffs July 2020'!R18)*'Tariffs July 2020'!S18/100),IF(AND('Tariffs July 2020'!P18&gt;0,'Tariffs July 2020'!R18=""),IF(($F$5&lt;'Tariffs July 2020'!P18),(0),($F$5-'Tariffs July 2020'!P18)*'Tariffs July 2020'!Q18/100),0)))</f>
        <v>0</v>
      </c>
      <c r="G26" s="203">
        <f t="shared" si="5"/>
        <v>372.716229090909</v>
      </c>
      <c r="H26" s="203">
        <f t="shared" si="0"/>
        <v>1131.1667345454543</v>
      </c>
      <c r="I26" s="247">
        <f t="shared" si="6"/>
        <v>1490.864916363636</v>
      </c>
      <c r="J26" s="204">
        <f t="shared" si="7"/>
        <v>1639.9514079999997</v>
      </c>
      <c r="K26" s="202">
        <f>'Tariffs July 2020'!AZ18</f>
        <v>0</v>
      </c>
      <c r="L26" s="202">
        <f>'Tariffs July 2020'!BA18</f>
        <v>0</v>
      </c>
      <c r="M26" s="202">
        <f>'Tariffs July 2020'!BB18</f>
        <v>0</v>
      </c>
      <c r="N26" s="202">
        <f>'Tariffs July 2020'!BC18</f>
        <v>0</v>
      </c>
      <c r="O26" s="205">
        <f>($F$6*'Tariffs July 2020'!AT18/100)*4</f>
        <v>65.702399999999997</v>
      </c>
      <c r="P26" s="206" t="str">
        <f t="shared" si="8"/>
        <v>No discount</v>
      </c>
      <c r="Q26" s="206" t="str">
        <f t="shared" si="1"/>
        <v>Exclusive</v>
      </c>
      <c r="R26" s="293">
        <f t="shared" si="9"/>
        <v>1490.864916363636</v>
      </c>
      <c r="S26" s="247">
        <f t="shared" si="10"/>
        <v>1490.864916363636</v>
      </c>
      <c r="T26" s="247">
        <f t="shared" si="2"/>
        <v>1425.1625163636361</v>
      </c>
      <c r="U26" s="247">
        <f t="shared" si="3"/>
        <v>1425.1625163636361</v>
      </c>
      <c r="V26" s="292">
        <f t="shared" si="11"/>
        <v>1567.6787679999998</v>
      </c>
      <c r="W26" s="292">
        <f t="shared" si="11"/>
        <v>1567.6787679999998</v>
      </c>
      <c r="X26" s="207">
        <f>'Tariffs July 2020'!BL18</f>
        <v>0</v>
      </c>
      <c r="Y26" s="207" t="str">
        <f>'Tariffs July 2020'!BM18</f>
        <v>n</v>
      </c>
      <c r="Z26" s="208">
        <f>'Tariffs July 2020'!G18</f>
        <v>42525</v>
      </c>
    </row>
    <row r="27" spans="1:34" x14ac:dyDescent="0.15">
      <c r="A27" s="201" t="str">
        <f>'Tariffs July 2020'!K19</f>
        <v>Powerclub</v>
      </c>
      <c r="B27" s="202" t="str">
        <f>'Tariffs July 2020'!L19</f>
        <v>Powerbank Home Solar</v>
      </c>
      <c r="C27" s="203">
        <f>IF('Tariffs July 2020'!BP19=0,91*'Tariffs July 2020'!M19/100,(91*'Tariffs July 2020'!M19/100)+'Tariffs July 2020'!BP19/4)</f>
        <v>112.71118181818181</v>
      </c>
      <c r="D27" s="203">
        <f>IF('Tariffs July 2020'!O19="",$F$5*'Tariffs July 2020'!N19/100,IF($F$5&gt;='Tariffs July 2020'!P19,('Tariffs July 2020'!P19*'Tariffs July 2020'!N19/100),($F$5*'Tariffs July 2020'!N19/100)))</f>
        <v>243.82378545454543</v>
      </c>
      <c r="E27" s="203">
        <f>IF(AND('Tariffs July 2020'!P19&gt;0,'Tariffs July 2020'!R19&gt;0),IF($F$5&lt;'Tariffs July 2020'!P19,0,IF($F$5&lt;=('Tariffs July 2020'!R19+'Tariffs July 2020'!P19),(($F$5-'Tariffs July 2020'!P19)*'Tariffs July 2020'!Q19/100),(('Tariffs July 2020'!R19)*'Tariffs July 2020'!Q19/100))),0)</f>
        <v>0</v>
      </c>
      <c r="F27" s="203">
        <f>IF('Tariffs July 2020'!T19&gt;0,IF(($F$5&lt;'Tariffs July 2020'!T19),(0),($F$5-'Tariffs July 2020'!T19)*'Tariffs July 2020'!U19/100),IF(AND('Tariffs July 2020'!R19&gt;0,'Tariffs July 2020'!T19=""),IF(($F$5&lt;'Tariffs July 2020'!R19),(0),($F$5-'Tariffs July 2020'!R19)*'Tariffs July 2020'!S19/100),IF(AND('Tariffs July 2020'!P19&gt;0,'Tariffs July 2020'!R19=""),IF(($F$5&lt;'Tariffs July 2020'!P19),(0),($F$5-'Tariffs July 2020'!P19)*'Tariffs July 2020'!Q19/100),0)))</f>
        <v>0</v>
      </c>
      <c r="G27" s="203">
        <f t="shared" ref="G27:G29" si="12">SUM(C27:F27)</f>
        <v>356.53496727272727</v>
      </c>
      <c r="H27" s="203">
        <f t="shared" ref="H27:H29" si="13">(G27-C27)*4</f>
        <v>975.29514181818183</v>
      </c>
      <c r="I27" s="247">
        <f t="shared" ref="I27:I29" si="14">G27*4</f>
        <v>1426.1398690909091</v>
      </c>
      <c r="J27" s="204">
        <f t="shared" ref="J27:J29" si="15">I27*1.1</f>
        <v>1568.753856</v>
      </c>
      <c r="K27" s="202">
        <f>'Tariffs July 2020'!AZ19</f>
        <v>0</v>
      </c>
      <c r="L27" s="202">
        <f>'Tariffs July 2020'!BA19</f>
        <v>0</v>
      </c>
      <c r="M27" s="202">
        <f>'Tariffs July 2020'!BB19</f>
        <v>0</v>
      </c>
      <c r="N27" s="202">
        <f>'Tariffs July 2020'!BC19</f>
        <v>0</v>
      </c>
      <c r="O27" s="205">
        <f>($F$6*'Tariffs July 2020'!AT19/100)*4</f>
        <v>64.552608000000006</v>
      </c>
      <c r="P27" s="206" t="str">
        <f t="shared" ref="P27:P29" si="16">IF(SUM(K27:N27)=0,"No discount",IF(K27&gt;0,"Guaranteed off bill",IF(L27&gt;0,"Guaranteed off usage",IF(M27&gt;0,"Pay-on-time off bill","Pay-on-time off usage"))))</f>
        <v>No discount</v>
      </c>
      <c r="Q27" s="206" t="str">
        <f t="shared" ref="Q27:Q29" si="17">IF(OR(A27="Origin Energy",A27="Red Energy",A27="Powershop"),"Inclusive","Exclusive")</f>
        <v>Exclusive</v>
      </c>
      <c r="R27" s="293">
        <f t="shared" ref="R27:R29" si="18">IF(AND(P27="Guaranteed off bill",Q27="Inclusive"),((I27*1.1)-((I27*1.1)*K27/100))/1.1,IF(AND(P27="Guaranteed off usage",Q27="Inclusive"),((I27*1.1)-((H27*1.1)*L27/100))/1.1,IF(AND(P27="Guaranteed off bill",Q27="Exclusive"),I27-(I27*K27/100),IF(AND(P27="Guaranteed off usage",Q27="Exclusive"),I27-(H27*L27/100),IF(Q27="Inclusive",((I27*1.1))/1.1,I27)))))</f>
        <v>1426.1398690909091</v>
      </c>
      <c r="S27" s="247">
        <f t="shared" ref="S27:S29" si="19">IF(AND(P27="Pay-on-time off bill",Q27="Inclusive"),((R27*1.1)-((R27*1.1)*M27/100))/1.1,IF(AND(P27="Pay-on-time off usage",Q27="Inclusive"),((R27*1.1)-((H27*1.1)*N27/100))/1.1,IF(AND(P27="Pay-on-time off bill",Q27="Exclusive"),R27-(R27*M27/100),IF(AND(P27="Pay-on-time off usage",Q27="Exclusive"),R27-(H27*N27/100),IF(Q27="Inclusive",((R27*1.1))/1.1,R27)))))</f>
        <v>1426.1398690909091</v>
      </c>
      <c r="T27" s="247">
        <f t="shared" ref="T27:T29" si="20">R27-O27</f>
        <v>1361.5872610909091</v>
      </c>
      <c r="U27" s="247">
        <f t="shared" ref="U27:U29" si="21">S27-O27</f>
        <v>1361.5872610909091</v>
      </c>
      <c r="V27" s="292">
        <f t="shared" ref="V27:V29" si="22">T27*1.1</f>
        <v>1497.7459872000002</v>
      </c>
      <c r="W27" s="292">
        <f t="shared" ref="W27:W29" si="23">U27*1.1</f>
        <v>1497.7459872000002</v>
      </c>
      <c r="X27" s="207">
        <f>'Tariffs July 2020'!BL19</f>
        <v>0</v>
      </c>
      <c r="Y27" s="207" t="str">
        <f>'Tariffs July 2020'!BM19</f>
        <v>n</v>
      </c>
      <c r="Z27" s="208">
        <f>'Tariffs July 2020'!G19</f>
        <v>42565</v>
      </c>
    </row>
    <row r="28" spans="1:34" x14ac:dyDescent="0.15">
      <c r="A28" s="201" t="str">
        <f>'Tariffs July 2020'!K20</f>
        <v>Amber Electric</v>
      </c>
      <c r="B28" s="202" t="str">
        <f>'Tariffs July 2020'!L20</f>
        <v>Market offer</v>
      </c>
      <c r="C28" s="203">
        <f>IF('Tariffs July 2020'!BP20=0,91*'Tariffs July 2020'!M20/100,(91*'Tariffs July 2020'!M20/100)+'Tariffs July 2020'!BP20/4)</f>
        <v>103.24363636363634</v>
      </c>
      <c r="D28" s="203">
        <f>IF('Tariffs July 2020'!O20="",$F$5*'Tariffs July 2020'!N20/100,IF($F$5&gt;='Tariffs July 2020'!P20,('Tariffs July 2020'!P20*'Tariffs July 2020'!N20/100),($F$5*'Tariffs July 2020'!N20/100)))</f>
        <v>332.46203272727274</v>
      </c>
      <c r="E28" s="203">
        <f>IF(AND('Tariffs July 2020'!P20&gt;0,'Tariffs July 2020'!R20&gt;0),IF($F$5&lt;'Tariffs July 2020'!P20,0,IF($F$5&lt;=('Tariffs July 2020'!R20+'Tariffs July 2020'!P20),(($F$5-'Tariffs July 2020'!P20)*'Tariffs July 2020'!Q20/100),(('Tariffs July 2020'!R20)*'Tariffs July 2020'!Q20/100))),0)</f>
        <v>0</v>
      </c>
      <c r="F28" s="203">
        <f>IF('Tariffs July 2020'!T20&gt;0,IF(($F$5&lt;'Tariffs July 2020'!T20),(0),($F$5-'Tariffs July 2020'!T20)*'Tariffs July 2020'!U20/100),IF(AND('Tariffs July 2020'!R20&gt;0,'Tariffs July 2020'!T20=""),IF(($F$5&lt;'Tariffs July 2020'!R20),(0),($F$5-'Tariffs July 2020'!R20)*'Tariffs July 2020'!S20/100),IF(AND('Tariffs July 2020'!P20&gt;0,'Tariffs July 2020'!R20=""),IF(($F$5&lt;'Tariffs July 2020'!P20),(0),($F$5-'Tariffs July 2020'!P20)*'Tariffs July 2020'!Q20/100),0)))</f>
        <v>0</v>
      </c>
      <c r="G28" s="203">
        <f t="shared" si="12"/>
        <v>435.70566909090905</v>
      </c>
      <c r="H28" s="203">
        <f t="shared" si="13"/>
        <v>1329.8481309090907</v>
      </c>
      <c r="I28" s="247">
        <f t="shared" si="14"/>
        <v>1742.8226763636362</v>
      </c>
      <c r="J28" s="204">
        <f t="shared" si="15"/>
        <v>1917.1049439999999</v>
      </c>
      <c r="K28" s="202">
        <f>'Tariffs July 2020'!AZ20</f>
        <v>0</v>
      </c>
      <c r="L28" s="202">
        <f>'Tariffs July 2020'!BA20</f>
        <v>0</v>
      </c>
      <c r="M28" s="202">
        <f>'Tariffs July 2020'!BB20</f>
        <v>0</v>
      </c>
      <c r="N28" s="202">
        <f>'Tariffs July 2020'!BC20</f>
        <v>0</v>
      </c>
      <c r="O28" s="205">
        <f>($F$6*'Tariffs July 2020'!AT20/100)*4</f>
        <v>65.702399999999997</v>
      </c>
      <c r="P28" s="206" t="str">
        <f t="shared" si="16"/>
        <v>No discount</v>
      </c>
      <c r="Q28" s="206" t="str">
        <f t="shared" si="17"/>
        <v>Exclusive</v>
      </c>
      <c r="R28" s="293">
        <f t="shared" si="18"/>
        <v>1742.8226763636362</v>
      </c>
      <c r="S28" s="247">
        <f t="shared" si="19"/>
        <v>1742.8226763636362</v>
      </c>
      <c r="T28" s="247">
        <f t="shared" si="20"/>
        <v>1677.1202763636363</v>
      </c>
      <c r="U28" s="247">
        <f t="shared" si="21"/>
        <v>1677.1202763636363</v>
      </c>
      <c r="V28" s="292">
        <f t="shared" si="22"/>
        <v>1844.832304</v>
      </c>
      <c r="W28" s="292">
        <f t="shared" si="23"/>
        <v>1844.832304</v>
      </c>
      <c r="X28" s="207">
        <f>'Tariffs July 2020'!BL20</f>
        <v>0</v>
      </c>
      <c r="Y28" s="207" t="str">
        <f>'Tariffs July 2020'!BM20</f>
        <v>n</v>
      </c>
      <c r="Z28" s="208">
        <f>'Tariffs July 2020'!G20</f>
        <v>42476</v>
      </c>
    </row>
    <row r="29" spans="1:34" x14ac:dyDescent="0.15">
      <c r="A29" s="201" t="str">
        <f>'Tariffs July 2020'!K21</f>
        <v>CovaU</v>
      </c>
      <c r="B29" s="202" t="str">
        <f>'Tariffs July 2020'!L21</f>
        <v>Freedom Plus Solar</v>
      </c>
      <c r="C29" s="203">
        <f>IF('Tariffs July 2020'!BP21=0,91*'Tariffs July 2020'!M21/100,(91*'Tariffs July 2020'!M21/100)+'Tariffs July 2020'!BP21/4)</f>
        <v>90.09</v>
      </c>
      <c r="D29" s="203">
        <f>IF('Tariffs July 2020'!O21="",$F$5*'Tariffs July 2020'!N21/100,IF($F$5&gt;='Tariffs July 2020'!P21,('Tariffs July 2020'!P21*'Tariffs July 2020'!N21/100),($F$5*'Tariffs July 2020'!N21/100)))</f>
        <v>320.79910545454538</v>
      </c>
      <c r="E29" s="203">
        <f>IF(AND('Tariffs July 2020'!P21&gt;0,'Tariffs July 2020'!R21&gt;0),IF($F$5&lt;'Tariffs July 2020'!P21,0,IF($F$5&lt;=('Tariffs July 2020'!R21+'Tariffs July 2020'!P21),(($F$5-'Tariffs July 2020'!P21)*'Tariffs July 2020'!Q21/100),(('Tariffs July 2020'!R21)*'Tariffs July 2020'!Q21/100))),0)</f>
        <v>0</v>
      </c>
      <c r="F29" s="203">
        <f>IF('Tariffs July 2020'!T21&gt;0,IF(($F$5&lt;'Tariffs July 2020'!T21),(0),($F$5-'Tariffs July 2020'!T21)*'Tariffs July 2020'!U21/100),IF(AND('Tariffs July 2020'!R21&gt;0,'Tariffs July 2020'!T21=""),IF(($F$5&lt;'Tariffs July 2020'!R21),(0),($F$5-'Tariffs July 2020'!R21)*'Tariffs July 2020'!S21/100),IF(AND('Tariffs July 2020'!P21&gt;0,'Tariffs July 2020'!R21=""),IF(($F$5&lt;'Tariffs July 2020'!P21),(0),($F$5-'Tariffs July 2020'!P21)*'Tariffs July 2020'!Q21/100),0)))</f>
        <v>0</v>
      </c>
      <c r="G29" s="203">
        <f t="shared" si="12"/>
        <v>410.88910545454542</v>
      </c>
      <c r="H29" s="203">
        <f t="shared" si="13"/>
        <v>1283.1964218181815</v>
      </c>
      <c r="I29" s="247">
        <f t="shared" si="14"/>
        <v>1643.5564218181817</v>
      </c>
      <c r="J29" s="204">
        <f t="shared" si="15"/>
        <v>1807.9120639999999</v>
      </c>
      <c r="K29" s="202">
        <f>'Tariffs July 2020'!AZ21</f>
        <v>15</v>
      </c>
      <c r="L29" s="202">
        <f>'Tariffs July 2020'!BA21</f>
        <v>0</v>
      </c>
      <c r="M29" s="202">
        <f>'Tariffs July 2020'!BB21</f>
        <v>0</v>
      </c>
      <c r="N29" s="202">
        <f>'Tariffs July 2020'!BC21</f>
        <v>0</v>
      </c>
      <c r="O29" s="205">
        <f>($F$6*'Tariffs July 2020'!AT21/100)*4</f>
        <v>90.340800000000002</v>
      </c>
      <c r="P29" s="206" t="str">
        <f t="shared" si="16"/>
        <v>Guaranteed off bill</v>
      </c>
      <c r="Q29" s="206" t="str">
        <f t="shared" si="17"/>
        <v>Exclusive</v>
      </c>
      <c r="R29" s="293">
        <f t="shared" si="18"/>
        <v>1397.0229585454545</v>
      </c>
      <c r="S29" s="247">
        <f t="shared" si="19"/>
        <v>1397.0229585454545</v>
      </c>
      <c r="T29" s="247">
        <f t="shared" si="20"/>
        <v>1306.6821585454545</v>
      </c>
      <c r="U29" s="247">
        <f t="shared" si="21"/>
        <v>1306.6821585454545</v>
      </c>
      <c r="V29" s="292">
        <f t="shared" si="22"/>
        <v>1437.3503744000002</v>
      </c>
      <c r="W29" s="292">
        <f t="shared" si="23"/>
        <v>1437.3503744000002</v>
      </c>
      <c r="X29" s="207">
        <f>'Tariffs July 2020'!BL21</f>
        <v>0</v>
      </c>
      <c r="Y29" s="207" t="str">
        <f>'Tariffs July 2020'!BM21</f>
        <v>n</v>
      </c>
      <c r="Z29" s="208">
        <f>'Tariffs July 2020'!G21</f>
        <v>42551</v>
      </c>
    </row>
    <row r="30" spans="1:34" x14ac:dyDescent="0.15">
      <c r="A30" s="201" t="str">
        <f>'Tariffs July 2020'!K22</f>
        <v>Discover Energy</v>
      </c>
      <c r="B30" s="202" t="str">
        <f>'Tariffs July 2020'!L22</f>
        <v>Solar Boost</v>
      </c>
      <c r="C30" s="203">
        <f>IF('Tariffs July 2020'!BP22=0,91*'Tariffs July 2020'!M22/100,(91*'Tariffs July 2020'!M22/100)+'Tariffs July 2020'!BP22/4)</f>
        <v>67.844636363636354</v>
      </c>
      <c r="D30" s="203">
        <f>IF('Tariffs July 2020'!O22="",$F$5*'Tariffs July 2020'!N22/100,IF($F$5&gt;='Tariffs July 2020'!P22,('Tariffs July 2020'!P22*'Tariffs July 2020'!N22/100),($F$5*'Tariffs July 2020'!N22/100)))</f>
        <v>360.59026909090903</v>
      </c>
      <c r="E30" s="203">
        <f>IF(AND('Tariffs July 2020'!P22&gt;0,'Tariffs July 2020'!R22&gt;0),IF($F$5&lt;'Tariffs July 2020'!P22,0,IF($F$5&lt;=('Tariffs July 2020'!R22+'Tariffs July 2020'!P22),(($F$5-'Tariffs July 2020'!P22)*'Tariffs July 2020'!Q22/100),(('Tariffs July 2020'!R22)*'Tariffs July 2020'!Q22/100))),0)</f>
        <v>0</v>
      </c>
      <c r="F30" s="203">
        <f>IF('Tariffs July 2020'!T22&gt;0,IF(($F$5&lt;'Tariffs July 2020'!T22),(0),($F$5-'Tariffs July 2020'!T22)*'Tariffs July 2020'!U22/100),IF(AND('Tariffs July 2020'!R22&gt;0,'Tariffs July 2020'!T22=""),IF(($F$5&lt;'Tariffs July 2020'!R22),(0),($F$5-'Tariffs July 2020'!R22)*'Tariffs July 2020'!S22/100),IF(AND('Tariffs July 2020'!P22&gt;0,'Tariffs July 2020'!R22=""),IF(($F$5&lt;'Tariffs July 2020'!P22),(0),($F$5-'Tariffs July 2020'!P22)*'Tariffs July 2020'!Q22/100),0)))</f>
        <v>0</v>
      </c>
      <c r="G30" s="203">
        <f t="shared" ref="G30" si="24">SUM(C30:F30)</f>
        <v>428.4349054545454</v>
      </c>
      <c r="H30" s="203">
        <f t="shared" ref="H30" si="25">(G30-C30)*4</f>
        <v>1442.3610763636361</v>
      </c>
      <c r="I30" s="247">
        <f t="shared" ref="I30" si="26">G30*4</f>
        <v>1713.7396218181816</v>
      </c>
      <c r="J30" s="204">
        <f t="shared" ref="J30" si="27">I30*1.1</f>
        <v>1885.1135839999999</v>
      </c>
      <c r="K30" s="202">
        <f>'Tariffs July 2020'!AZ22</f>
        <v>0</v>
      </c>
      <c r="L30" s="202">
        <f>'Tariffs July 2020'!BA22</f>
        <v>0</v>
      </c>
      <c r="M30" s="202">
        <f>'Tariffs July 2020'!BB22</f>
        <v>0</v>
      </c>
      <c r="N30" s="202">
        <f>'Tariffs July 2020'!BC22</f>
        <v>0</v>
      </c>
      <c r="O30" s="205">
        <f>($F$6*'Tariffs July 2020'!AT22/100)*4</f>
        <v>94.447199999999995</v>
      </c>
      <c r="P30" s="206" t="str">
        <f t="shared" ref="P30" si="28">IF(SUM(K30:N30)=0,"No discount",IF(K30&gt;0,"Guaranteed off bill",IF(L30&gt;0,"Guaranteed off usage",IF(M30&gt;0,"Pay-on-time off bill","Pay-on-time off usage"))))</f>
        <v>No discount</v>
      </c>
      <c r="Q30" s="206" t="str">
        <f t="shared" ref="Q30" si="29">IF(OR(A30="Origin Energy",A30="Red Energy",A30="Powershop"),"Inclusive","Exclusive")</f>
        <v>Exclusive</v>
      </c>
      <c r="R30" s="293">
        <f t="shared" ref="R30" si="30">IF(AND(P30="Guaranteed off bill",Q30="Inclusive"),((I30*1.1)-((I30*1.1)*K30/100))/1.1,IF(AND(P30="Guaranteed off usage",Q30="Inclusive"),((I30*1.1)-((H30*1.1)*L30/100))/1.1,IF(AND(P30="Guaranteed off bill",Q30="Exclusive"),I30-(I30*K30/100),IF(AND(P30="Guaranteed off usage",Q30="Exclusive"),I30-(H30*L30/100),IF(Q30="Inclusive",((I30*1.1))/1.1,I30)))))</f>
        <v>1713.7396218181816</v>
      </c>
      <c r="S30" s="247">
        <f t="shared" ref="S30" si="31">IF(AND(P30="Pay-on-time off bill",Q30="Inclusive"),((R30*1.1)-((R30*1.1)*M30/100))/1.1,IF(AND(P30="Pay-on-time off usage",Q30="Inclusive"),((R30*1.1)-((H30*1.1)*N30/100))/1.1,IF(AND(P30="Pay-on-time off bill",Q30="Exclusive"),R30-(R30*M30/100),IF(AND(P30="Pay-on-time off usage",Q30="Exclusive"),R30-(H30*N30/100),IF(Q30="Inclusive",((R30*1.1))/1.1,R30)))))</f>
        <v>1713.7396218181816</v>
      </c>
      <c r="T30" s="247">
        <f t="shared" ref="T30" si="32">R30-O30</f>
        <v>1619.2924218181815</v>
      </c>
      <c r="U30" s="247">
        <f t="shared" ref="U30" si="33">S30-O30</f>
        <v>1619.2924218181815</v>
      </c>
      <c r="V30" s="292">
        <f t="shared" ref="V30" si="34">T30*1.1</f>
        <v>1781.2216639999999</v>
      </c>
      <c r="W30" s="292">
        <f t="shared" ref="W30" si="35">U30*1.1</f>
        <v>1781.2216639999999</v>
      </c>
      <c r="X30" s="207">
        <f>'Tariffs July 2020'!BL22</f>
        <v>0</v>
      </c>
      <c r="Y30" s="207" t="str">
        <f>'Tariffs July 2020'!BM22</f>
        <v>n</v>
      </c>
      <c r="Z30" s="208">
        <f>'Tariffs July 2020'!G22</f>
        <v>42551</v>
      </c>
    </row>
    <row r="31" spans="1:34" x14ac:dyDescent="0.15">
      <c r="A31" s="201" t="str">
        <f>'Tariffs July 2020'!K23</f>
        <v>Future X Power</v>
      </c>
      <c r="B31" s="202" t="str">
        <f>'Tariffs July 2020'!L23</f>
        <v>Flexi Saver</v>
      </c>
      <c r="C31" s="203">
        <f>IF('Tariffs July 2020'!BP23=0,91*'Tariffs July 2020'!M23/100,(91*'Tariffs July 2020'!M23/100)+'Tariffs July 2020'!BP23/4)</f>
        <v>90.272000000000006</v>
      </c>
      <c r="D31" s="203">
        <f>IF('Tariffs July 2020'!O23="",$F$5*'Tariffs July 2020'!N23/100,IF($F$5&gt;='Tariffs July 2020'!P23,('Tariffs July 2020'!P23*'Tariffs July 2020'!N23/100),($F$5*'Tariffs July 2020'!N23/100)))</f>
        <v>349.47618545454543</v>
      </c>
      <c r="E31" s="203">
        <f>IF(AND('Tariffs July 2020'!P23&gt;0,'Tariffs July 2020'!R23&gt;0),IF($F$5&lt;'Tariffs July 2020'!P23,0,IF($F$5&lt;=('Tariffs July 2020'!R23+'Tariffs July 2020'!P23),(($F$5-'Tariffs July 2020'!P23)*'Tariffs July 2020'!Q23/100),(('Tariffs July 2020'!R23)*'Tariffs July 2020'!Q23/100))),0)</f>
        <v>0</v>
      </c>
      <c r="F31" s="203">
        <f>IF('Tariffs July 2020'!T23&gt;0,IF(($F$5&lt;'Tariffs July 2020'!T23),(0),($F$5-'Tariffs July 2020'!T23)*'Tariffs July 2020'!U23/100),IF(AND('Tariffs July 2020'!R23&gt;0,'Tariffs July 2020'!T23=""),IF(($F$5&lt;'Tariffs July 2020'!R23),(0),($F$5-'Tariffs July 2020'!R23)*'Tariffs July 2020'!S23/100),IF(AND('Tariffs July 2020'!P23&gt;0,'Tariffs July 2020'!R23=""),IF(($F$5&lt;'Tariffs July 2020'!P23),(0),($F$5-'Tariffs July 2020'!P23)*'Tariffs July 2020'!Q23/100),0)))</f>
        <v>0</v>
      </c>
      <c r="G31" s="203">
        <f t="shared" ref="G31" si="36">SUM(C31:F31)</f>
        <v>439.74818545454542</v>
      </c>
      <c r="H31" s="203">
        <f t="shared" ref="H31" si="37">(G31-C31)*4</f>
        <v>1397.9047418181817</v>
      </c>
      <c r="I31" s="247">
        <f t="shared" ref="I31" si="38">G31*4</f>
        <v>1758.9927418181817</v>
      </c>
      <c r="J31" s="204">
        <f t="shared" ref="J31" si="39">I31*1.1</f>
        <v>1934.892016</v>
      </c>
      <c r="K31" s="202">
        <f>'Tariffs July 2020'!AZ23</f>
        <v>0</v>
      </c>
      <c r="L31" s="202">
        <f>'Tariffs July 2020'!BA23</f>
        <v>0</v>
      </c>
      <c r="M31" s="202">
        <f>'Tariffs July 2020'!BB23</f>
        <v>0</v>
      </c>
      <c r="N31" s="202">
        <f>'Tariffs July 2020'!BC23</f>
        <v>20</v>
      </c>
      <c r="O31" s="205">
        <f>($F$6*'Tariffs July 2020'!AT23/100)*4</f>
        <v>57.489600000000003</v>
      </c>
      <c r="P31" s="206" t="str">
        <f t="shared" ref="P31" si="40">IF(SUM(K31:N31)=0,"No discount",IF(K31&gt;0,"Guaranteed off bill",IF(L31&gt;0,"Guaranteed off usage",IF(M31&gt;0,"Pay-on-time off bill","Pay-on-time off usage"))))</f>
        <v>Pay-on-time off usage</v>
      </c>
      <c r="Q31" s="206" t="str">
        <f t="shared" ref="Q31" si="41">IF(OR(A31="Origin Energy",A31="Red Energy",A31="Powershop"),"Inclusive","Exclusive")</f>
        <v>Exclusive</v>
      </c>
      <c r="R31" s="293">
        <f t="shared" ref="R31" si="42">IF(AND(P31="Guaranteed off bill",Q31="Inclusive"),((I31*1.1)-((I31*1.1)*K31/100))/1.1,IF(AND(P31="Guaranteed off usage",Q31="Inclusive"),((I31*1.1)-((H31*1.1)*L31/100))/1.1,IF(AND(P31="Guaranteed off bill",Q31="Exclusive"),I31-(I31*K31/100),IF(AND(P31="Guaranteed off usage",Q31="Exclusive"),I31-(H31*L31/100),IF(Q31="Inclusive",((I31*1.1))/1.1,I31)))))</f>
        <v>1758.9927418181817</v>
      </c>
      <c r="S31" s="247">
        <f t="shared" ref="S31" si="43">IF(AND(P31="Pay-on-time off bill",Q31="Inclusive"),((R31*1.1)-((R31*1.1)*M31/100))/1.1,IF(AND(P31="Pay-on-time off usage",Q31="Inclusive"),((R31*1.1)-((H31*1.1)*N31/100))/1.1,IF(AND(P31="Pay-on-time off bill",Q31="Exclusive"),R31-(R31*M31/100),IF(AND(P31="Pay-on-time off usage",Q31="Exclusive"),R31-(H31*N31/100),IF(Q31="Inclusive",((R31*1.1))/1.1,R31)))))</f>
        <v>1479.4117934545452</v>
      </c>
      <c r="T31" s="247">
        <f t="shared" ref="T31" si="44">R31-O31</f>
        <v>1701.5031418181816</v>
      </c>
      <c r="U31" s="247">
        <f t="shared" ref="U31" si="45">S31-O31</f>
        <v>1421.9221934545451</v>
      </c>
      <c r="V31" s="292">
        <f t="shared" ref="V31" si="46">T31*1.1</f>
        <v>1871.6534559999998</v>
      </c>
      <c r="W31" s="292">
        <f t="shared" ref="W31" si="47">U31*1.1</f>
        <v>1564.1144127999996</v>
      </c>
      <c r="X31" s="207">
        <f>'Tariffs July 2020'!BL23</f>
        <v>0</v>
      </c>
      <c r="Y31" s="207" t="str">
        <f>'Tariffs July 2020'!BM23</f>
        <v>n</v>
      </c>
      <c r="Z31" s="208">
        <f>'Tariffs July 2020'!G23</f>
        <v>42494</v>
      </c>
    </row>
    <row r="32" spans="1:34" x14ac:dyDescent="0.15">
      <c r="A32" s="201" t="str">
        <f>'Tariffs July 2020'!K24</f>
        <v>GloBird Energy</v>
      </c>
      <c r="B32" s="202" t="str">
        <f>'Tariffs July 2020'!L24</f>
        <v>GloSave</v>
      </c>
      <c r="C32" s="203">
        <f>IF('Tariffs July 2020'!BP24=0,91*'Tariffs July 2020'!M24/100,(91*'Tariffs July 2020'!M24/100)+'Tariffs July 2020'!BP24/4)</f>
        <v>90.999999999999986</v>
      </c>
      <c r="D32" s="203">
        <f>IF('Tariffs July 2020'!O24="",$F$5*'Tariffs July 2020'!N24/100,IF($F$5&gt;='Tariffs July 2020'!P24,('Tariffs July 2020'!P24*'Tariffs July 2020'!N24/100),($F$5*'Tariffs July 2020'!N24/100)))</f>
        <v>286.77079999999995</v>
      </c>
      <c r="E32" s="203">
        <f>IF(AND('Tariffs July 2020'!P24&gt;0,'Tariffs July 2020'!R24&gt;0),IF($F$5&lt;'Tariffs July 2020'!P24,0,IF($F$5&lt;=('Tariffs July 2020'!R24+'Tariffs July 2020'!P24),(($F$5-'Tariffs July 2020'!P24)*'Tariffs July 2020'!Q24/100),(('Tariffs July 2020'!R24)*'Tariffs July 2020'!Q24/100))),0)</f>
        <v>0</v>
      </c>
      <c r="F32" s="203">
        <f>IF('Tariffs July 2020'!T24&gt;0,IF(($F$5&lt;'Tariffs July 2020'!T24),(0),($F$5-'Tariffs July 2020'!T24)*'Tariffs July 2020'!U24/100),IF(AND('Tariffs July 2020'!R24&gt;0,'Tariffs July 2020'!T24=""),IF(($F$5&lt;'Tariffs July 2020'!R24),(0),($F$5-'Tariffs July 2020'!R24)*'Tariffs July 2020'!S24/100),IF(AND('Tariffs July 2020'!P24&gt;0,'Tariffs July 2020'!R24=""),IF(($F$5&lt;'Tariffs July 2020'!P24),(0),($F$5-'Tariffs July 2020'!P24)*'Tariffs July 2020'!Q24/100),0)))</f>
        <v>0</v>
      </c>
      <c r="G32" s="203">
        <f t="shared" ref="G32" si="48">SUM(C32:F32)</f>
        <v>377.77079999999995</v>
      </c>
      <c r="H32" s="203">
        <f t="shared" ref="H32" si="49">(G32-C32)*4</f>
        <v>1147.0831999999998</v>
      </c>
      <c r="I32" s="247">
        <f t="shared" ref="I32" si="50">G32*4</f>
        <v>1511.0831999999998</v>
      </c>
      <c r="J32" s="204">
        <f t="shared" ref="J32" si="51">I32*1.1</f>
        <v>1662.1915199999999</v>
      </c>
      <c r="K32" s="202">
        <f>'Tariffs July 2020'!AZ24</f>
        <v>0</v>
      </c>
      <c r="L32" s="202">
        <f>'Tariffs July 2020'!BA24</f>
        <v>0</v>
      </c>
      <c r="M32" s="202">
        <f>'Tariffs July 2020'!BB24</f>
        <v>7</v>
      </c>
      <c r="N32" s="202">
        <f>'Tariffs July 2020'!BC24</f>
        <v>0</v>
      </c>
      <c r="O32" s="205">
        <f>($F$6*'Tariffs July 2020'!AT24/100)*4</f>
        <v>24.638400000000001</v>
      </c>
      <c r="P32" s="206" t="str">
        <f t="shared" ref="P32" si="52">IF(SUM(K32:N32)=0,"No discount",IF(K32&gt;0,"Guaranteed off bill",IF(L32&gt;0,"Guaranteed off usage",IF(M32&gt;0,"Pay-on-time off bill","Pay-on-time off usage"))))</f>
        <v>Pay-on-time off bill</v>
      </c>
      <c r="Q32" s="206" t="str">
        <f t="shared" ref="Q32" si="53">IF(OR(A32="Origin Energy",A32="Red Energy",A32="Powershop"),"Inclusive","Exclusive")</f>
        <v>Exclusive</v>
      </c>
      <c r="R32" s="293">
        <f t="shared" ref="R32" si="54">IF(AND(P32="Guaranteed off bill",Q32="Inclusive"),((I32*1.1)-((I32*1.1)*K32/100))/1.1,IF(AND(P32="Guaranteed off usage",Q32="Inclusive"),((I32*1.1)-((H32*1.1)*L32/100))/1.1,IF(AND(P32="Guaranteed off bill",Q32="Exclusive"),I32-(I32*K32/100),IF(AND(P32="Guaranteed off usage",Q32="Exclusive"),I32-(H32*L32/100),IF(Q32="Inclusive",((I32*1.1))/1.1,I32)))))</f>
        <v>1511.0831999999998</v>
      </c>
      <c r="S32" s="247">
        <f t="shared" ref="S32" si="55">IF(AND(P32="Pay-on-time off bill",Q32="Inclusive"),((R32*1.1)-((R32*1.1)*M32/100))/1.1,IF(AND(P32="Pay-on-time off usage",Q32="Inclusive"),((R32*1.1)-((H32*1.1)*N32/100))/1.1,IF(AND(P32="Pay-on-time off bill",Q32="Exclusive"),R32-(R32*M32/100),IF(AND(P32="Pay-on-time off usage",Q32="Exclusive"),R32-(H32*N32/100),IF(Q32="Inclusive",((R32*1.1))/1.1,R32)))))</f>
        <v>1405.3073759999997</v>
      </c>
      <c r="T32" s="247">
        <f t="shared" ref="T32" si="56">R32-O32</f>
        <v>1486.4447999999998</v>
      </c>
      <c r="U32" s="247">
        <f t="shared" ref="U32" si="57">S32-O32</f>
        <v>1380.6689759999997</v>
      </c>
      <c r="V32" s="292">
        <f t="shared" ref="V32" si="58">T32*1.1</f>
        <v>1635.0892799999999</v>
      </c>
      <c r="W32" s="292">
        <f t="shared" ref="W32" si="59">U32*1.1</f>
        <v>1518.7358735999999</v>
      </c>
      <c r="X32" s="207">
        <f>'Tariffs July 2020'!BL24</f>
        <v>0</v>
      </c>
      <c r="Y32" s="207" t="str">
        <f>'Tariffs July 2020'!BM24</f>
        <v>n</v>
      </c>
      <c r="Z32" s="208">
        <f>'Tariffs July 2020'!G24</f>
        <v>42501</v>
      </c>
    </row>
    <row r="33" spans="1:26" x14ac:dyDescent="0.15">
      <c r="A33" s="201" t="str">
        <f>'Tariffs July 2020'!K25</f>
        <v>Kogan Energy</v>
      </c>
      <c r="B33" s="202" t="str">
        <f>'Tariffs July 2020'!L25</f>
        <v>Market offer</v>
      </c>
      <c r="C33" s="203">
        <f>IF('Tariffs July 2020'!BP25=0,91*'Tariffs July 2020'!M25/100,(91*'Tariffs July 2020'!M25/100)+'Tariffs July 2020'!BP25/4)</f>
        <v>96.153909090909096</v>
      </c>
      <c r="D33" s="203">
        <f>IF('Tariffs July 2020'!O25="",$F$5*'Tariffs July 2020'!N25/100,IF($F$5&gt;='Tariffs July 2020'!P25,('Tariffs July 2020'!P25*'Tariffs July 2020'!N25/100),($F$5*'Tariffs July 2020'!N25/100)))</f>
        <v>214.04901818181813</v>
      </c>
      <c r="E33" s="203">
        <f>IF(AND('Tariffs July 2020'!P25&gt;0,'Tariffs July 2020'!R25&gt;0),IF($F$5&lt;'Tariffs July 2020'!P25,0,IF($F$5&lt;=('Tariffs July 2020'!R25+'Tariffs July 2020'!P25),(($F$5-'Tariffs July 2020'!P25)*'Tariffs July 2020'!Q25/100),(('Tariffs July 2020'!R25)*'Tariffs July 2020'!Q25/100))),0)</f>
        <v>0</v>
      </c>
      <c r="F33" s="203">
        <f>IF('Tariffs July 2020'!T25&gt;0,IF(($F$5&lt;'Tariffs July 2020'!T25),(0),($F$5-'Tariffs July 2020'!T25)*'Tariffs July 2020'!U25/100),IF(AND('Tariffs July 2020'!R25&gt;0,'Tariffs July 2020'!T25=""),IF(($F$5&lt;'Tariffs July 2020'!R25),(0),($F$5-'Tariffs July 2020'!R25)*'Tariffs July 2020'!S25/100),IF(AND('Tariffs July 2020'!P25&gt;0,'Tariffs July 2020'!R25=""),IF(($F$5&lt;'Tariffs July 2020'!P25),(0),($F$5-'Tariffs July 2020'!P25)*'Tariffs July 2020'!Q25/100),0)))</f>
        <v>0</v>
      </c>
      <c r="G33" s="203">
        <f t="shared" ref="G33" si="60">SUM(C33:F33)</f>
        <v>310.20292727272721</v>
      </c>
      <c r="H33" s="203">
        <f t="shared" ref="H33" si="61">(G33-C33)*4</f>
        <v>856.19607272727239</v>
      </c>
      <c r="I33" s="247">
        <f t="shared" ref="I33" si="62">G33*4</f>
        <v>1240.8117090909088</v>
      </c>
      <c r="J33" s="204">
        <f t="shared" ref="J33" si="63">I33*1.1</f>
        <v>1364.8928799999999</v>
      </c>
      <c r="K33" s="202">
        <f>'Tariffs July 2020'!AZ25</f>
        <v>0</v>
      </c>
      <c r="L33" s="202">
        <f>'Tariffs July 2020'!BA25</f>
        <v>0</v>
      </c>
      <c r="M33" s="202">
        <f>'Tariffs July 2020'!BB25</f>
        <v>0</v>
      </c>
      <c r="N33" s="202">
        <f>'Tariffs July 2020'!BC25</f>
        <v>0</v>
      </c>
      <c r="O33" s="205">
        <f>($F$6*'Tariffs July 2020'!AT25/100)*4</f>
        <v>31.537151999999995</v>
      </c>
      <c r="P33" s="206" t="str">
        <f t="shared" ref="P33" si="64">IF(SUM(K33:N33)=0,"No discount",IF(K33&gt;0,"Guaranteed off bill",IF(L33&gt;0,"Guaranteed off usage",IF(M33&gt;0,"Pay-on-time off bill","Pay-on-time off usage"))))</f>
        <v>No discount</v>
      </c>
      <c r="Q33" s="206" t="str">
        <f t="shared" ref="Q33" si="65">IF(OR(A33="Origin Energy",A33="Red Energy",A33="Powershop"),"Inclusive","Exclusive")</f>
        <v>Exclusive</v>
      </c>
      <c r="R33" s="293">
        <f t="shared" ref="R33" si="66">IF(AND(P33="Guaranteed off bill",Q33="Inclusive"),((I33*1.1)-((I33*1.1)*K33/100))/1.1,IF(AND(P33="Guaranteed off usage",Q33="Inclusive"),((I33*1.1)-((H33*1.1)*L33/100))/1.1,IF(AND(P33="Guaranteed off bill",Q33="Exclusive"),I33-(I33*K33/100),IF(AND(P33="Guaranteed off usage",Q33="Exclusive"),I33-(H33*L33/100),IF(Q33="Inclusive",((I33*1.1))/1.1,I33)))))</f>
        <v>1240.8117090909088</v>
      </c>
      <c r="S33" s="247">
        <f t="shared" ref="S33" si="67">IF(AND(P33="Pay-on-time off bill",Q33="Inclusive"),((R33*1.1)-((R33*1.1)*M33/100))/1.1,IF(AND(P33="Pay-on-time off usage",Q33="Inclusive"),((R33*1.1)-((H33*1.1)*N33/100))/1.1,IF(AND(P33="Pay-on-time off bill",Q33="Exclusive"),R33-(R33*M33/100),IF(AND(P33="Pay-on-time off usage",Q33="Exclusive"),R33-(H33*N33/100),IF(Q33="Inclusive",((R33*1.1))/1.1,R33)))))</f>
        <v>1240.8117090909088</v>
      </c>
      <c r="T33" s="247">
        <f t="shared" ref="T33" si="68">R33-O33</f>
        <v>1209.2745570909087</v>
      </c>
      <c r="U33" s="247">
        <f t="shared" ref="U33" si="69">S33-O33</f>
        <v>1209.2745570909087</v>
      </c>
      <c r="V33" s="292">
        <f t="shared" ref="V33" si="70">T33*1.1</f>
        <v>1330.2020127999997</v>
      </c>
      <c r="W33" s="292">
        <f t="shared" ref="W33" si="71">U33*1.1</f>
        <v>1330.2020127999997</v>
      </c>
      <c r="X33" s="207">
        <f>'Tariffs July 2020'!BL25</f>
        <v>0</v>
      </c>
      <c r="Y33" s="207" t="str">
        <f>'Tariffs July 2020'!BM25</f>
        <v>n</v>
      </c>
      <c r="Z33" s="208">
        <f>'Tariffs July 2020'!G25</f>
        <v>42551</v>
      </c>
    </row>
    <row r="34" spans="1:26" x14ac:dyDescent="0.15">
      <c r="A34" s="201" t="str">
        <f>'Tariffs July 2020'!K26</f>
        <v>Locality Planning Energy</v>
      </c>
      <c r="B34" s="202" t="str">
        <f>'Tariffs July 2020'!L26</f>
        <v>LPE Mates Rates (solar)</v>
      </c>
      <c r="C34" s="203">
        <f>IF('Tariffs July 2020'!BP26=0,91*'Tariffs July 2020'!M26/100,(91*'Tariffs July 2020'!M26/100)+'Tariffs July 2020'!BP26/4)</f>
        <v>99.438181818181818</v>
      </c>
      <c r="D34" s="203">
        <f>IF('Tariffs July 2020'!O26="",$F$5*'Tariffs July 2020'!N26/100,IF($F$5&gt;='Tariffs July 2020'!P26,('Tariffs July 2020'!P26*'Tariffs July 2020'!N26/100),($F$5*'Tariffs July 2020'!N26/100)))</f>
        <v>260.15188363636361</v>
      </c>
      <c r="E34" s="203">
        <f>IF(AND('Tariffs July 2020'!P26&gt;0,'Tariffs July 2020'!R26&gt;0),IF($F$5&lt;'Tariffs July 2020'!P26,0,IF($F$5&lt;=('Tariffs July 2020'!R26+'Tariffs July 2020'!P26),(($F$5-'Tariffs July 2020'!P26)*'Tariffs July 2020'!Q26/100),(('Tariffs July 2020'!R26)*'Tariffs July 2020'!Q26/100))),0)</f>
        <v>0</v>
      </c>
      <c r="F34" s="203">
        <f>IF('Tariffs July 2020'!T26&gt;0,IF(($F$5&lt;'Tariffs July 2020'!T26),(0),($F$5-'Tariffs July 2020'!T26)*'Tariffs July 2020'!U26/100),IF(AND('Tariffs July 2020'!R26&gt;0,'Tariffs July 2020'!T26=""),IF(($F$5&lt;'Tariffs July 2020'!R26),(0),($F$5-'Tariffs July 2020'!R26)*'Tariffs July 2020'!S26/100),IF(AND('Tariffs July 2020'!P26&gt;0,'Tariffs July 2020'!R26=""),IF(($F$5&lt;'Tariffs July 2020'!P26),(0),($F$5-'Tariffs July 2020'!P26)*'Tariffs July 2020'!Q26/100),0)))</f>
        <v>0</v>
      </c>
      <c r="G34" s="203">
        <f t="shared" ref="G34" si="72">SUM(C34:F34)</f>
        <v>359.59006545454542</v>
      </c>
      <c r="H34" s="203">
        <f t="shared" ref="H34" si="73">(G34-C34)*4</f>
        <v>1040.6075345454544</v>
      </c>
      <c r="I34" s="247">
        <f t="shared" ref="I34" si="74">G34*4</f>
        <v>1438.3602618181817</v>
      </c>
      <c r="J34" s="204">
        <f t="shared" ref="J34" si="75">I34*1.1</f>
        <v>1582.1962880000001</v>
      </c>
      <c r="K34" s="202">
        <f>'Tariffs July 2020'!AZ26</f>
        <v>0</v>
      </c>
      <c r="L34" s="202">
        <f>'Tariffs July 2020'!BA26</f>
        <v>0</v>
      </c>
      <c r="M34" s="202">
        <f>'Tariffs July 2020'!BB26</f>
        <v>0</v>
      </c>
      <c r="N34" s="202">
        <f>'Tariffs July 2020'!BC26</f>
        <v>0</v>
      </c>
      <c r="O34" s="205">
        <f>($F$6*'Tariffs July 2020'!AT26/100)*4</f>
        <v>82.127999999999986</v>
      </c>
      <c r="P34" s="206" t="str">
        <f t="shared" ref="P34" si="76">IF(SUM(K34:N34)=0,"No discount",IF(K34&gt;0,"Guaranteed off bill",IF(L34&gt;0,"Guaranteed off usage",IF(M34&gt;0,"Pay-on-time off bill","Pay-on-time off usage"))))</f>
        <v>No discount</v>
      </c>
      <c r="Q34" s="206" t="str">
        <f t="shared" ref="Q34" si="77">IF(OR(A34="Origin Energy",A34="Red Energy",A34="Powershop"),"Inclusive","Exclusive")</f>
        <v>Exclusive</v>
      </c>
      <c r="R34" s="293">
        <f t="shared" ref="R34" si="78">IF(AND(P34="Guaranteed off bill",Q34="Inclusive"),((I34*1.1)-((I34*1.1)*K34/100))/1.1,IF(AND(P34="Guaranteed off usage",Q34="Inclusive"),((I34*1.1)-((H34*1.1)*L34/100))/1.1,IF(AND(P34="Guaranteed off bill",Q34="Exclusive"),I34-(I34*K34/100),IF(AND(P34="Guaranteed off usage",Q34="Exclusive"),I34-(H34*L34/100),IF(Q34="Inclusive",((I34*1.1))/1.1,I34)))))</f>
        <v>1438.3602618181817</v>
      </c>
      <c r="S34" s="247">
        <f t="shared" ref="S34" si="79">IF(AND(P34="Pay-on-time off bill",Q34="Inclusive"),((R34*1.1)-((R34*1.1)*M34/100))/1.1,IF(AND(P34="Pay-on-time off usage",Q34="Inclusive"),((R34*1.1)-((H34*1.1)*N34/100))/1.1,IF(AND(P34="Pay-on-time off bill",Q34="Exclusive"),R34-(R34*M34/100),IF(AND(P34="Pay-on-time off usage",Q34="Exclusive"),R34-(H34*N34/100),IF(Q34="Inclusive",((R34*1.1))/1.1,R34)))))</f>
        <v>1438.3602618181817</v>
      </c>
      <c r="T34" s="247">
        <f t="shared" ref="T34" si="80">R34-O34</f>
        <v>1356.2322618181818</v>
      </c>
      <c r="U34" s="247">
        <f t="shared" ref="U34" si="81">S34-O34</f>
        <v>1356.2322618181818</v>
      </c>
      <c r="V34" s="292">
        <f t="shared" ref="V34" si="82">T34*1.1</f>
        <v>1491.8554880000002</v>
      </c>
      <c r="W34" s="292">
        <f t="shared" ref="W34" si="83">U34*1.1</f>
        <v>1491.8554880000002</v>
      </c>
      <c r="X34" s="207">
        <f>'Tariffs July 2020'!BL26</f>
        <v>0</v>
      </c>
      <c r="Y34" s="207" t="str">
        <f>'Tariffs July 2020'!BM26</f>
        <v>n</v>
      </c>
      <c r="Z34" s="208">
        <f>'Tariffs July 2020'!G26</f>
        <v>42474</v>
      </c>
    </row>
    <row r="35" spans="1:26" x14ac:dyDescent="0.15">
      <c r="A35" s="201" t="str">
        <f>'Tariffs July 2020'!K27</f>
        <v>OVO Energy</v>
      </c>
      <c r="B35" s="202" t="str">
        <f>'Tariffs July 2020'!L27</f>
        <v>The One Plan</v>
      </c>
      <c r="C35" s="203">
        <f>IF('Tariffs July 2020'!BP27=0,91*'Tariffs July 2020'!M27/100,(91*'Tariffs July 2020'!M27/100)+'Tariffs July 2020'!BP27/4)</f>
        <v>80.079999999999984</v>
      </c>
      <c r="D35" s="203">
        <f>IF('Tariffs July 2020'!O27="",$F$5*'Tariffs July 2020'!N27/100,IF($F$5&gt;='Tariffs July 2020'!P27,('Tariffs July 2020'!P27*'Tariffs July 2020'!N27/100),($F$5*'Tariffs July 2020'!N27/100)))</f>
        <v>266.73800727272726</v>
      </c>
      <c r="E35" s="203">
        <f>IF(AND('Tariffs July 2020'!P27&gt;0,'Tariffs July 2020'!R27&gt;0),IF($F$5&lt;'Tariffs July 2020'!P27,0,IF($F$5&lt;=('Tariffs July 2020'!R27+'Tariffs July 2020'!P27),(($F$5-'Tariffs July 2020'!P27)*'Tariffs July 2020'!Q27/100),(('Tariffs July 2020'!R27)*'Tariffs July 2020'!Q27/100))),0)</f>
        <v>0</v>
      </c>
      <c r="F35" s="203">
        <f>IF('Tariffs July 2020'!T27&gt;0,IF(($F$5&lt;'Tariffs July 2020'!T27),(0),($F$5-'Tariffs July 2020'!T27)*'Tariffs July 2020'!U27/100),IF(AND('Tariffs July 2020'!R27&gt;0,'Tariffs July 2020'!T27=""),IF(($F$5&lt;'Tariffs July 2020'!R27),(0),($F$5-'Tariffs July 2020'!R27)*'Tariffs July 2020'!S27/100),IF(AND('Tariffs July 2020'!P27&gt;0,'Tariffs July 2020'!R27=""),IF(($F$5&lt;'Tariffs July 2020'!P27),(0),($F$5-'Tariffs July 2020'!P27)*'Tariffs July 2020'!Q27/100),0)))</f>
        <v>0</v>
      </c>
      <c r="G35" s="203">
        <f t="shared" ref="G35" si="84">SUM(C35:F35)</f>
        <v>346.81800727272724</v>
      </c>
      <c r="H35" s="203">
        <f t="shared" ref="H35" si="85">(G35-C35)*4</f>
        <v>1066.952029090909</v>
      </c>
      <c r="I35" s="247">
        <f t="shared" ref="I35" si="86">G35*4</f>
        <v>1387.272029090909</v>
      </c>
      <c r="J35" s="204">
        <f t="shared" ref="J35" si="87">I35*1.1</f>
        <v>1525.9992319999999</v>
      </c>
      <c r="K35" s="202">
        <f>'Tariffs July 2020'!AZ27</f>
        <v>0</v>
      </c>
      <c r="L35" s="202">
        <f>'Tariffs July 2020'!BA27</f>
        <v>0</v>
      </c>
      <c r="M35" s="202">
        <f>'Tariffs July 2020'!BB27</f>
        <v>0</v>
      </c>
      <c r="N35" s="202">
        <f>'Tariffs July 2020'!BC27</f>
        <v>0</v>
      </c>
      <c r="O35" s="205">
        <f>($F$6*'Tariffs July 2020'!AT27/100)*4</f>
        <v>65.702399999999997</v>
      </c>
      <c r="P35" s="206" t="str">
        <f t="shared" ref="P35" si="88">IF(SUM(K35:N35)=0,"No discount",IF(K35&gt;0,"Guaranteed off bill",IF(L35&gt;0,"Guaranteed off usage",IF(M35&gt;0,"Pay-on-time off bill","Pay-on-time off usage"))))</f>
        <v>No discount</v>
      </c>
      <c r="Q35" s="206" t="str">
        <f t="shared" ref="Q35" si="89">IF(OR(A35="Origin Energy",A35="Red Energy",A35="Powershop"),"Inclusive","Exclusive")</f>
        <v>Exclusive</v>
      </c>
      <c r="R35" s="293">
        <f t="shared" ref="R35" si="90">IF(AND(P35="Guaranteed off bill",Q35="Inclusive"),((I35*1.1)-((I35*1.1)*K35/100))/1.1,IF(AND(P35="Guaranteed off usage",Q35="Inclusive"),((I35*1.1)-((H35*1.1)*L35/100))/1.1,IF(AND(P35="Guaranteed off bill",Q35="Exclusive"),I35-(I35*K35/100),IF(AND(P35="Guaranteed off usage",Q35="Exclusive"),I35-(H35*L35/100),IF(Q35="Inclusive",((I35*1.1))/1.1,I35)))))</f>
        <v>1387.272029090909</v>
      </c>
      <c r="S35" s="247">
        <f t="shared" ref="S35" si="91">IF(AND(P35="Pay-on-time off bill",Q35="Inclusive"),((R35*1.1)-((R35*1.1)*M35/100))/1.1,IF(AND(P35="Pay-on-time off usage",Q35="Inclusive"),((R35*1.1)-((H35*1.1)*N35/100))/1.1,IF(AND(P35="Pay-on-time off bill",Q35="Exclusive"),R35-(R35*M35/100),IF(AND(P35="Pay-on-time off usage",Q35="Exclusive"),R35-(H35*N35/100),IF(Q35="Inclusive",((R35*1.1))/1.1,R35)))))</f>
        <v>1387.272029090909</v>
      </c>
      <c r="T35" s="247">
        <f t="shared" ref="T35" si="92">R35-O35</f>
        <v>1321.5696290909091</v>
      </c>
      <c r="U35" s="247">
        <f t="shared" ref="U35" si="93">S35-O35</f>
        <v>1321.5696290909091</v>
      </c>
      <c r="V35" s="292">
        <f t="shared" ref="V35" si="94">T35*1.1</f>
        <v>1453.7265920000002</v>
      </c>
      <c r="W35" s="292">
        <f t="shared" ref="W35" si="95">U35*1.1</f>
        <v>1453.7265920000002</v>
      </c>
      <c r="X35" s="207">
        <f>'Tariffs July 2020'!BL27</f>
        <v>0</v>
      </c>
      <c r="Y35" s="207" t="str">
        <f>'Tariffs July 2020'!BM27</f>
        <v>n</v>
      </c>
      <c r="Z35" s="208">
        <f>'Tariffs July 2020'!G27</f>
        <v>42551</v>
      </c>
    </row>
    <row r="36" spans="1:26" ht="15" thickBot="1" x14ac:dyDescent="0.2">
      <c r="A36" s="209" t="str">
        <f>'Tariffs July 2020'!K28</f>
        <v>Sumo Power</v>
      </c>
      <c r="B36" s="210" t="str">
        <f>'Tariffs July 2020'!L28</f>
        <v>Assure Advantage</v>
      </c>
      <c r="C36" s="211">
        <f>IF('Tariffs July 2020'!BP28=0,91*'Tariffs July 2020'!M28/100,(91*'Tariffs July 2020'!M28/100)+'Tariffs July 2020'!BP28/4)</f>
        <v>77.349999999999994</v>
      </c>
      <c r="D36" s="211">
        <f>IF('Tariffs July 2020'!O28="",$F$5*'Tariffs July 2020'!N28/100,IF($F$5&gt;='Tariffs July 2020'!P28,('Tariffs July 2020'!P28*'Tariffs July 2020'!N28/100),($F$5*'Tariffs July 2020'!N28/100)))</f>
        <v>256.58439999999996</v>
      </c>
      <c r="E36" s="211">
        <f>IF(AND('Tariffs July 2020'!P28&gt;0,'Tariffs July 2020'!R28&gt;0),IF($F$5&lt;'Tariffs July 2020'!P28,0,IF($F$5&lt;=('Tariffs July 2020'!R28+'Tariffs July 2020'!P28),(($F$5-'Tariffs July 2020'!P28)*'Tariffs July 2020'!Q28/100),(('Tariffs July 2020'!R28)*'Tariffs July 2020'!Q28/100))),0)</f>
        <v>0</v>
      </c>
      <c r="F36" s="211">
        <f>IF('Tariffs July 2020'!T28&gt;0,IF(($F$5&lt;'Tariffs July 2020'!T28),(0),($F$5-'Tariffs July 2020'!T28)*'Tariffs July 2020'!U28/100),IF(AND('Tariffs July 2020'!R28&gt;0,'Tariffs July 2020'!T28=""),IF(($F$5&lt;'Tariffs July 2020'!R28),(0),($F$5-'Tariffs July 2020'!R28)*'Tariffs July 2020'!S28/100),IF(AND('Tariffs July 2020'!P28&gt;0,'Tariffs July 2020'!R28=""),IF(($F$5&lt;'Tariffs July 2020'!P28),(0),($F$5-'Tariffs July 2020'!P28)*'Tariffs July 2020'!Q28/100),0)))</f>
        <v>0</v>
      </c>
      <c r="G36" s="211">
        <f t="shared" ref="G36" si="96">SUM(C36:F36)</f>
        <v>333.93439999999998</v>
      </c>
      <c r="H36" s="211">
        <f t="shared" ref="H36" si="97">(G36-C36)*4</f>
        <v>1026.3375999999998</v>
      </c>
      <c r="I36" s="248">
        <f t="shared" ref="I36" si="98">G36*4</f>
        <v>1335.7375999999999</v>
      </c>
      <c r="J36" s="212">
        <f t="shared" ref="J36" si="99">I36*1.1</f>
        <v>1469.3113600000001</v>
      </c>
      <c r="K36" s="210">
        <f>'Tariffs July 2020'!AZ28</f>
        <v>0</v>
      </c>
      <c r="L36" s="210">
        <f>'Tariffs July 2020'!BA28</f>
        <v>0</v>
      </c>
      <c r="M36" s="210">
        <f>'Tariffs July 2020'!BB28</f>
        <v>0</v>
      </c>
      <c r="N36" s="210">
        <f>'Tariffs July 2020'!BC28</f>
        <v>0</v>
      </c>
      <c r="O36" s="213">
        <f>($F$6*'Tariffs July 2020'!AT28/100)*4</f>
        <v>49.276800000000001</v>
      </c>
      <c r="P36" s="214" t="str">
        <f t="shared" ref="P36" si="100">IF(SUM(K36:N36)=0,"No discount",IF(K36&gt;0,"Guaranteed off bill",IF(L36&gt;0,"Guaranteed off usage",IF(M36&gt;0,"Pay-on-time off bill","Pay-on-time off usage"))))</f>
        <v>No discount</v>
      </c>
      <c r="Q36" s="214" t="str">
        <f t="shared" ref="Q36" si="101">IF(OR(A36="Origin Energy",A36="Red Energy",A36="Powershop"),"Inclusive","Exclusive")</f>
        <v>Exclusive</v>
      </c>
      <c r="R36" s="294">
        <f t="shared" ref="R36" si="102">IF(AND(P36="Guaranteed off bill",Q36="Inclusive"),((I36*1.1)-((I36*1.1)*K36/100))/1.1,IF(AND(P36="Guaranteed off usage",Q36="Inclusive"),((I36*1.1)-((H36*1.1)*L36/100))/1.1,IF(AND(P36="Guaranteed off bill",Q36="Exclusive"),I36-(I36*K36/100),IF(AND(P36="Guaranteed off usage",Q36="Exclusive"),I36-(H36*L36/100),IF(Q36="Inclusive",((I36*1.1))/1.1,I36)))))</f>
        <v>1335.7375999999999</v>
      </c>
      <c r="S36" s="248">
        <f t="shared" ref="S36" si="103">IF(AND(P36="Pay-on-time off bill",Q36="Inclusive"),((R36*1.1)-((R36*1.1)*M36/100))/1.1,IF(AND(P36="Pay-on-time off usage",Q36="Inclusive"),((R36*1.1)-((H36*1.1)*N36/100))/1.1,IF(AND(P36="Pay-on-time off bill",Q36="Exclusive"),R36-(R36*M36/100),IF(AND(P36="Pay-on-time off usage",Q36="Exclusive"),R36-(H36*N36/100),IF(Q36="Inclusive",((R36*1.1))/1.1,R36)))))</f>
        <v>1335.7375999999999</v>
      </c>
      <c r="T36" s="248">
        <f t="shared" ref="T36" si="104">R36-O36</f>
        <v>1286.4607999999998</v>
      </c>
      <c r="U36" s="248">
        <f t="shared" ref="U36" si="105">S36-O36</f>
        <v>1286.4607999999998</v>
      </c>
      <c r="V36" s="274">
        <f t="shared" ref="V36" si="106">T36*1.1</f>
        <v>1415.10688</v>
      </c>
      <c r="W36" s="274">
        <f t="shared" ref="W36" si="107">U36*1.1</f>
        <v>1415.10688</v>
      </c>
      <c r="X36" s="215">
        <f>'Tariffs July 2020'!BL28</f>
        <v>0</v>
      </c>
      <c r="Y36" s="215" t="str">
        <f>'Tariffs July 2020'!BM28</f>
        <v>n</v>
      </c>
      <c r="Z36" s="216">
        <f>'Tariffs July 2020'!G28</f>
        <v>42571</v>
      </c>
    </row>
    <row r="37" spans="1:26" x14ac:dyDescent="0.15">
      <c r="J37" s="220"/>
    </row>
    <row r="38" spans="1:26" ht="15" thickBot="1" x14ac:dyDescent="0.2"/>
    <row r="39" spans="1:26" x14ac:dyDescent="0.15">
      <c r="A39" s="257" t="s">
        <v>200</v>
      </c>
      <c r="B39" s="258"/>
      <c r="C39" s="258"/>
      <c r="D39" s="260"/>
      <c r="E39" s="260"/>
      <c r="F39" s="260"/>
      <c r="G39" s="261"/>
      <c r="H39" s="261"/>
      <c r="I39" s="258"/>
      <c r="J39" s="258"/>
      <c r="K39" s="258"/>
      <c r="L39" s="258"/>
      <c r="M39" s="258"/>
      <c r="N39" s="258"/>
      <c r="O39" s="258"/>
      <c r="P39" s="258"/>
      <c r="Q39" s="258"/>
      <c r="R39" s="258"/>
      <c r="S39" s="258"/>
      <c r="T39" s="258"/>
      <c r="U39" s="258"/>
      <c r="V39" s="258"/>
      <c r="W39" s="258"/>
      <c r="X39" s="258"/>
      <c r="Y39" s="258"/>
      <c r="Z39" s="259"/>
    </row>
    <row r="40" spans="1:26" ht="75" x14ac:dyDescent="0.15">
      <c r="A40" s="262" t="s">
        <v>184</v>
      </c>
      <c r="B40" s="263" t="s">
        <v>222</v>
      </c>
      <c r="C40" s="291" t="s">
        <v>211</v>
      </c>
      <c r="D40" s="291" t="s">
        <v>113</v>
      </c>
      <c r="E40" s="291" t="s">
        <v>232</v>
      </c>
      <c r="F40" s="291" t="s">
        <v>235</v>
      </c>
      <c r="G40" s="289" t="s">
        <v>234</v>
      </c>
      <c r="H40" s="265" t="s">
        <v>206</v>
      </c>
      <c r="I40" s="265" t="s">
        <v>224</v>
      </c>
      <c r="J40" s="266" t="s">
        <v>571</v>
      </c>
      <c r="K40" s="267" t="s">
        <v>215</v>
      </c>
      <c r="L40" s="267" t="s">
        <v>189</v>
      </c>
      <c r="M40" s="267" t="s">
        <v>127</v>
      </c>
      <c r="N40" s="267" t="s">
        <v>209</v>
      </c>
      <c r="O40" s="268" t="s">
        <v>233</v>
      </c>
      <c r="P40" s="269" t="s">
        <v>572</v>
      </c>
      <c r="Q40" s="269" t="s">
        <v>573</v>
      </c>
      <c r="R40" s="270" t="s">
        <v>190</v>
      </c>
      <c r="S40" s="270" t="s">
        <v>148</v>
      </c>
      <c r="T40" s="270" t="s">
        <v>118</v>
      </c>
      <c r="U40" s="270" t="s">
        <v>161</v>
      </c>
      <c r="V40" s="268" t="s">
        <v>199</v>
      </c>
      <c r="W40" s="268" t="s">
        <v>210</v>
      </c>
      <c r="X40" s="273" t="s">
        <v>149</v>
      </c>
      <c r="Y40" s="267" t="s">
        <v>150</v>
      </c>
      <c r="Z40" s="272" t="s">
        <v>56</v>
      </c>
    </row>
    <row r="41" spans="1:26" x14ac:dyDescent="0.15">
      <c r="A41" s="201" t="str">
        <f>'Tariffs July 2020'!K29</f>
        <v>AGL</v>
      </c>
      <c r="B41" s="202" t="str">
        <f>'Tariffs July 2020'!L29</f>
        <v>Solar Savers</v>
      </c>
      <c r="C41" s="203">
        <f>IF('Tariffs July 2020'!BP29=0,91*'Tariffs July 2020'!M29/100,(91*'Tariffs July 2020'!M29/100)+'Tariffs July 2020'!BP29/4)</f>
        <v>90.999999999999986</v>
      </c>
      <c r="D41" s="203">
        <f>IF('Tariffs July 2020'!O29="",$K$5*'Tariffs July 2020'!N29/100,IF($K$5&gt;='Tariffs July 2020'!P29,('Tariffs July 2020'!P29*'Tariffs July 2020'!N29/100),($K$5*'Tariffs July 2020'!N29/100)))</f>
        <v>299.27071381818178</v>
      </c>
      <c r="E41" s="203">
        <f>IF('Tariffs July 2020'!T29&gt;0,IF(($K$5&lt;'Tariffs July 2020'!T29),(0),($K$5-'Tariffs July 2020'!T29)*'Tariffs July 2020'!U29/100),IF(AND('Tariffs July 2020'!R29&gt;0,'Tariffs July 2020'!T29=""),IF(($K$5&lt;'Tariffs July 2020'!R29),(0),($K$5-'Tariffs July 2020'!R29)*'Tariffs July 2020'!S29/100),IF(AND('Tariffs July 2020'!P29&gt;0,'Tariffs July 2020'!R29=""),IF(($K$5&lt;'Tariffs July 2020'!P29),(0),($K$5-'Tariffs July 2020'!P29)*'Tariffs July 2020'!Q29/100),0)))</f>
        <v>0</v>
      </c>
      <c r="F41" s="203">
        <f>($L$5)*'Tariffs July 2020'!AE29/100</f>
        <v>38.034863999999999</v>
      </c>
      <c r="G41" s="203">
        <f>SUM(C41:F41)</f>
        <v>428.30557781818175</v>
      </c>
      <c r="H41" s="203">
        <f t="shared" ref="H41:H57" si="108">(G41-C41)*4</f>
        <v>1349.222311272727</v>
      </c>
      <c r="I41" s="247">
        <f>G41*4</f>
        <v>1713.222311272727</v>
      </c>
      <c r="J41" s="204">
        <f>I41*1.1</f>
        <v>1884.5445423999997</v>
      </c>
      <c r="K41" s="202">
        <f>'Tariffs July 2020'!AZ29</f>
        <v>0</v>
      </c>
      <c r="L41" s="202">
        <f>'Tariffs July 2020'!BA29</f>
        <v>0</v>
      </c>
      <c r="M41" s="202">
        <f>'Tariffs July 2020'!BB29</f>
        <v>0</v>
      </c>
      <c r="N41" s="202">
        <f>'Tariffs July 2020'!BC29</f>
        <v>0</v>
      </c>
      <c r="O41" s="205">
        <f>($F$6*'Tariffs July 2020'!AT29/100)*4</f>
        <v>139.61760000000001</v>
      </c>
      <c r="P41" s="206" t="str">
        <f>IF(SUM(K41:N41)=0,"No discount",IF(K41&gt;0,"Guaranteed off bill",IF(L41&gt;0,"Guaranteed off usage",IF(M41&gt;0,"Pay-on-time off bill","Pay-on-time off usage"))))</f>
        <v>No discount</v>
      </c>
      <c r="Q41" s="206" t="str">
        <f t="shared" ref="Q41:Q57" si="109">IF(OR(A41="Origin Energy",A41="Red Energy",A41="Powershop"),"Inclusive","Exclusive")</f>
        <v>Exclusive</v>
      </c>
      <c r="R41" s="293">
        <f>IF(AND(P41="Guaranteed off bill",Q41="Inclusive"),((I41*1.1)-((I41*1.1)*K41/100))/1.1,IF(AND(P41="Guaranteed off usage",Q41="Inclusive"),((I41*1.1)-((H41*1.1)*L41/100))/1.1,IF(AND(P41="Guaranteed off bill",Q41="Exclusive"),I41-(I41*K41/100),IF(AND(P41="Guaranteed off usage",Q41="Exclusive"),I41-(H41*L41/100),IF(Q41="Inclusive",((I41*1.1))/1.1,I41)))))</f>
        <v>1713.222311272727</v>
      </c>
      <c r="S41" s="247">
        <f>IF(AND(P41="Pay-on-time off bill",Q41="Inclusive"),((R41*1.1)-((R41*1.1)*M41/100))/1.1,IF(AND(P41="Pay-on-time off usage",Q41="Inclusive"),((R41*1.1)-((H41*1.1)*N41/100))/1.1,IF(AND(P41="Pay-on-time off bill",Q41="Exclusive"),R41-(R41*M41/100),IF(AND(P41="Pay-on-time off usage",Q41="Exclusive"),R41-(H41*N41/100),IF(Q41="Inclusive",((R41*1.1))/1.1,R41)))))</f>
        <v>1713.222311272727</v>
      </c>
      <c r="T41" s="247">
        <f t="shared" ref="T41:T57" si="110">R41-O41</f>
        <v>1573.6047112727269</v>
      </c>
      <c r="U41" s="247">
        <f t="shared" ref="U41:U57" si="111">S41-O41</f>
        <v>1573.6047112727269</v>
      </c>
      <c r="V41" s="292">
        <f t="shared" ref="V41:W55" si="112">T41*1.1</f>
        <v>1730.9651823999998</v>
      </c>
      <c r="W41" s="292">
        <f t="shared" si="112"/>
        <v>1730.9651823999998</v>
      </c>
      <c r="X41" s="207">
        <f>'Tariffs July 2020'!BL29</f>
        <v>0</v>
      </c>
      <c r="Y41" s="207" t="str">
        <f>'Tariffs July 2020'!BM29</f>
        <v>n</v>
      </c>
      <c r="Z41" s="208">
        <f>'Tariffs July 2020'!G29</f>
        <v>42564</v>
      </c>
    </row>
    <row r="42" spans="1:26" x14ac:dyDescent="0.15">
      <c r="A42" s="201" t="str">
        <f>'Tariffs July 2020'!K30</f>
        <v>Click Energy</v>
      </c>
      <c r="B42" s="202" t="str">
        <f>'Tariffs July 2020'!L30</f>
        <v>Flora Solar</v>
      </c>
      <c r="C42" s="203">
        <f>IF('Tariffs July 2020'!BP30=0,91*'Tariffs July 2020'!M30/100,(91*'Tariffs July 2020'!M30/100)+'Tariffs July 2020'!BP30/4)</f>
        <v>97.460999999999999</v>
      </c>
      <c r="D42" s="203">
        <f>IF('Tariffs July 2020'!O30="",$K$5*'Tariffs July 2020'!N30/100,IF($K$5&gt;='Tariffs July 2020'!P30,('Tariffs July 2020'!P30*'Tariffs July 2020'!N30/100),($K$5*'Tariffs July 2020'!N30/100)))</f>
        <v>273.26238599999999</v>
      </c>
      <c r="E42" s="203">
        <f>IF('Tariffs July 2020'!T30&gt;0,IF(($K$5&lt;'Tariffs July 2020'!T30),(0),($K$5-'Tariffs July 2020'!T30)*'Tariffs July 2020'!U30/100),IF(AND('Tariffs July 2020'!R30&gt;0,'Tariffs July 2020'!T30=""),IF(($K$5&lt;'Tariffs July 2020'!R30),(0),($K$5-'Tariffs July 2020'!R30)*'Tariffs July 2020'!S30/100),IF(AND('Tariffs July 2020'!P30&gt;0,'Tariffs July 2020'!R30=""),IF(($K$5&lt;'Tariffs July 2020'!P30),(0),($K$5-'Tariffs July 2020'!P30)*'Tariffs July 2020'!Q30/100),0)))</f>
        <v>0</v>
      </c>
      <c r="F42" s="203">
        <f>($L$5)*'Tariffs July 2020'!AE30/100</f>
        <v>38.014282363636354</v>
      </c>
      <c r="G42" s="203">
        <f t="shared" ref="G42:G57" si="113">SUM(C42:F42)</f>
        <v>408.73766836363637</v>
      </c>
      <c r="H42" s="203">
        <f t="shared" si="108"/>
        <v>1245.1066734545454</v>
      </c>
      <c r="I42" s="247">
        <f t="shared" ref="I42:I57" si="114">G42*4</f>
        <v>1634.9506734545455</v>
      </c>
      <c r="J42" s="204">
        <f t="shared" ref="J42:J57" si="115">I42*1.1</f>
        <v>1798.4457408000003</v>
      </c>
      <c r="K42" s="202">
        <f>'Tariffs July 2020'!AZ30</f>
        <v>0</v>
      </c>
      <c r="L42" s="202">
        <f>'Tariffs July 2020'!BA30</f>
        <v>0</v>
      </c>
      <c r="M42" s="202">
        <f>'Tariffs July 2020'!BB30</f>
        <v>0</v>
      </c>
      <c r="N42" s="202">
        <f>'Tariffs July 2020'!BC30</f>
        <v>0</v>
      </c>
      <c r="O42" s="205">
        <f>($F$6*'Tariffs July 2020'!AT30/100)*4</f>
        <v>98.553600000000003</v>
      </c>
      <c r="P42" s="206" t="str">
        <f t="shared" ref="P42:P53" si="116">IF(SUM(K42:N42)=0,"No discount",IF(K42&gt;0,"Guaranteed off bill",IF(L42&gt;0,"Guaranteed off usage",IF(M42&gt;0,"Pay-on-time off bill","Pay-on-time off usage"))))</f>
        <v>No discount</v>
      </c>
      <c r="Q42" s="206" t="str">
        <f t="shared" si="109"/>
        <v>Exclusive</v>
      </c>
      <c r="R42" s="293">
        <f t="shared" ref="R42:R57" si="117">IF(AND(P42="Guaranteed off bill",Q42="Inclusive"),((I42*1.1)-((I42*1.1)*K42/100))/1.1,IF(AND(P42="Guaranteed off usage",Q42="Inclusive"),((I42*1.1)-((H42*1.1)*L42/100))/1.1,IF(AND(P42="Guaranteed off bill",Q42="Exclusive"),I42-(I42*K42/100),IF(AND(P42="Guaranteed off usage",Q42="Exclusive"),I42-(H42*L42/100),IF(Q42="Inclusive",((I42*1.1))/1.1,I42)))))</f>
        <v>1634.9506734545455</v>
      </c>
      <c r="S42" s="247">
        <f t="shared" ref="S42:S57" si="118">IF(AND(P42="Pay-on-time off bill",Q42="Inclusive"),((R42*1.1)-((R42*1.1)*M42/100))/1.1,IF(AND(P42="Pay-on-time off usage",Q42="Inclusive"),((R42*1.1)-((H42*1.1)*N42/100))/1.1,IF(AND(P42="Pay-on-time off bill",Q42="Exclusive"),R42-(R42*M42/100),IF(AND(P42="Pay-on-time off usage",Q42="Exclusive"),R42-(H42*N42/100),IF(Q42="Inclusive",((R42*1.1))/1.1,R42)))))</f>
        <v>1634.9506734545455</v>
      </c>
      <c r="T42" s="247">
        <f t="shared" si="110"/>
        <v>1536.3970734545455</v>
      </c>
      <c r="U42" s="247">
        <f t="shared" si="111"/>
        <v>1536.3970734545455</v>
      </c>
      <c r="V42" s="292">
        <f t="shared" si="112"/>
        <v>1690.0367808000003</v>
      </c>
      <c r="W42" s="292">
        <f t="shared" si="112"/>
        <v>1690.0367808000003</v>
      </c>
      <c r="X42" s="207">
        <f>'Tariffs July 2020'!BL30</f>
        <v>0</v>
      </c>
      <c r="Y42" s="207" t="str">
        <f>'Tariffs July 2020'!BM30</f>
        <v>n</v>
      </c>
      <c r="Z42" s="208">
        <f>'Tariffs July 2020'!G30</f>
        <v>42551</v>
      </c>
    </row>
    <row r="43" spans="1:26" x14ac:dyDescent="0.15">
      <c r="A43" s="201" t="str">
        <f>'Tariffs July 2020'!K31</f>
        <v>Diamond Energy</v>
      </c>
      <c r="B43" s="202" t="str">
        <f>'Tariffs July 2020'!L31</f>
        <v>Renewable Saver POT</v>
      </c>
      <c r="C43" s="203">
        <f>IF('Tariffs July 2020'!BP31=0,91*'Tariffs July 2020'!M31/100,(91*'Tariffs July 2020'!M31/100)+'Tariffs July 2020'!BP31/4)</f>
        <v>90.363</v>
      </c>
      <c r="D43" s="203">
        <f>IF('Tariffs July 2020'!O31="",$K$5*'Tariffs July 2020'!N31/100,IF($K$5&gt;='Tariffs July 2020'!P31,('Tariffs July 2020'!P31*'Tariffs July 2020'!N31/100),($K$5*'Tariffs July 2020'!N31/100)))</f>
        <v>228.01636363636359</v>
      </c>
      <c r="E43" s="203">
        <f>IF('Tariffs July 2020'!T31&gt;0,IF(($K$5&lt;'Tariffs July 2020'!T31),(0),($K$5-'Tariffs July 2020'!T31)*'Tariffs July 2020'!U31/100),IF(AND('Tariffs July 2020'!R31&gt;0,'Tariffs July 2020'!T31=""),IF(($K$5&lt;'Tariffs July 2020'!R31),(0),($K$5-'Tariffs July 2020'!R31)*'Tariffs July 2020'!S31/100),IF(AND('Tariffs July 2020'!P31&gt;0,'Tariffs July 2020'!R31=""),IF(($K$5&lt;'Tariffs July 2020'!P31),(0),($K$5-'Tariffs July 2020'!P31)*'Tariffs July 2020'!Q31/100),0)))</f>
        <v>68.240210000000005</v>
      </c>
      <c r="F43" s="203">
        <f>($L$5)*'Tariffs July 2020'!AE31/100</f>
        <v>37.705557818181816</v>
      </c>
      <c r="G43" s="203">
        <f t="shared" si="113"/>
        <v>424.32513145454539</v>
      </c>
      <c r="H43" s="203">
        <f t="shared" si="108"/>
        <v>1335.8485258181815</v>
      </c>
      <c r="I43" s="247">
        <f t="shared" si="114"/>
        <v>1697.3005258181815</v>
      </c>
      <c r="J43" s="204">
        <f t="shared" si="115"/>
        <v>1867.0305783999997</v>
      </c>
      <c r="K43" s="202">
        <f>'Tariffs July 2020'!AZ31</f>
        <v>0</v>
      </c>
      <c r="L43" s="202">
        <f>'Tariffs July 2020'!BA31</f>
        <v>0</v>
      </c>
      <c r="M43" s="202">
        <f>'Tariffs July 2020'!BB31</f>
        <v>7</v>
      </c>
      <c r="N43" s="202">
        <f>'Tariffs July 2020'!BC31</f>
        <v>0</v>
      </c>
      <c r="O43" s="205">
        <f>($F$6*'Tariffs July 2020'!AT31/100)*4</f>
        <v>98.553600000000003</v>
      </c>
      <c r="P43" s="206" t="str">
        <f t="shared" si="116"/>
        <v>Pay-on-time off bill</v>
      </c>
      <c r="Q43" s="206" t="str">
        <f t="shared" si="109"/>
        <v>Exclusive</v>
      </c>
      <c r="R43" s="293">
        <f t="shared" si="117"/>
        <v>1697.3005258181815</v>
      </c>
      <c r="S43" s="247">
        <f t="shared" si="118"/>
        <v>1578.4894890109088</v>
      </c>
      <c r="T43" s="247">
        <f t="shared" si="110"/>
        <v>1598.7469258181816</v>
      </c>
      <c r="U43" s="247">
        <f t="shared" si="111"/>
        <v>1479.9358890109088</v>
      </c>
      <c r="V43" s="292">
        <f t="shared" si="112"/>
        <v>1758.6216184</v>
      </c>
      <c r="W43" s="292">
        <f t="shared" si="112"/>
        <v>1627.9294779119998</v>
      </c>
      <c r="X43" s="207">
        <f>'Tariffs July 2020'!BL31</f>
        <v>0</v>
      </c>
      <c r="Y43" s="207" t="str">
        <f>'Tariffs July 2020'!BM31</f>
        <v>n</v>
      </c>
      <c r="Z43" s="208">
        <f>'Tariffs July 2020'!G31</f>
        <v>42494</v>
      </c>
    </row>
    <row r="44" spans="1:26" x14ac:dyDescent="0.15">
      <c r="A44" s="201" t="str">
        <f>'Tariffs July 2020'!K32</f>
        <v>Dodo Power &amp; Gas</v>
      </c>
      <c r="B44" s="202" t="str">
        <f>'Tariffs July 2020'!L32</f>
        <v>Market offer</v>
      </c>
      <c r="C44" s="203">
        <f>IF('Tariffs July 2020'!BP32=0,91*'Tariffs July 2020'!M32/100,(91*'Tariffs July 2020'!M32/100)+'Tariffs July 2020'!BP32/4)</f>
        <v>100.10827272727272</v>
      </c>
      <c r="D44" s="203">
        <f>IF('Tariffs July 2020'!O32="",$K$5*'Tariffs July 2020'!N32/100,IF($K$5&gt;='Tariffs July 2020'!P32,('Tariffs July 2020'!P32*'Tariffs July 2020'!N32/100),($K$5*'Tariffs July 2020'!N32/100)))</f>
        <v>266.96440527272728</v>
      </c>
      <c r="E44" s="203">
        <f>IF('Tariffs July 2020'!T32&gt;0,IF(($K$5&lt;'Tariffs July 2020'!T32),(0),($K$5-'Tariffs July 2020'!T32)*'Tariffs July 2020'!U32/100),IF(AND('Tariffs July 2020'!R32&gt;0,'Tariffs July 2020'!T32=""),IF(($K$5&lt;'Tariffs July 2020'!R32),(0),($K$5-'Tariffs July 2020'!R32)*'Tariffs July 2020'!S32/100),IF(AND('Tariffs July 2020'!P32&gt;0,'Tariffs July 2020'!R32=""),IF(($K$5&lt;'Tariffs July 2020'!P32),(0),($K$5-'Tariffs July 2020'!P32)*'Tariffs July 2020'!Q32/100),0)))</f>
        <v>0</v>
      </c>
      <c r="F44" s="203">
        <f>($L$5)*'Tariffs July 2020'!AE32/100</f>
        <v>35.667975818181816</v>
      </c>
      <c r="G44" s="203">
        <f t="shared" si="113"/>
        <v>402.74065381818184</v>
      </c>
      <c r="H44" s="203">
        <f t="shared" si="108"/>
        <v>1210.5295243636365</v>
      </c>
      <c r="I44" s="247">
        <f t="shared" si="114"/>
        <v>1610.9626152727274</v>
      </c>
      <c r="J44" s="204">
        <f t="shared" si="115"/>
        <v>1772.0588768000002</v>
      </c>
      <c r="K44" s="202">
        <f>'Tariffs July 2020'!AZ32</f>
        <v>0</v>
      </c>
      <c r="L44" s="202">
        <f>'Tariffs July 2020'!BA32</f>
        <v>0</v>
      </c>
      <c r="M44" s="202">
        <f>'Tariffs July 2020'!BB32</f>
        <v>0</v>
      </c>
      <c r="N44" s="202">
        <f>'Tariffs July 2020'!BC32</f>
        <v>0</v>
      </c>
      <c r="O44" s="205">
        <f>($F$6*'Tariffs July 2020'!AT32/100)*4</f>
        <v>69.808800000000005</v>
      </c>
      <c r="P44" s="206" t="str">
        <f t="shared" si="116"/>
        <v>No discount</v>
      </c>
      <c r="Q44" s="206" t="str">
        <f t="shared" si="109"/>
        <v>Exclusive</v>
      </c>
      <c r="R44" s="293">
        <f t="shared" si="117"/>
        <v>1610.9626152727274</v>
      </c>
      <c r="S44" s="247">
        <f t="shared" si="118"/>
        <v>1610.9626152727274</v>
      </c>
      <c r="T44" s="247">
        <f t="shared" si="110"/>
        <v>1541.1538152727273</v>
      </c>
      <c r="U44" s="247">
        <f t="shared" si="111"/>
        <v>1541.1538152727273</v>
      </c>
      <c r="V44" s="292">
        <f t="shared" si="112"/>
        <v>1695.2691968000001</v>
      </c>
      <c r="W44" s="292">
        <f t="shared" si="112"/>
        <v>1695.2691968000001</v>
      </c>
      <c r="X44" s="207">
        <f>'Tariffs July 2020'!BL32</f>
        <v>0</v>
      </c>
      <c r="Y44" s="207" t="str">
        <f>'Tariffs July 2020'!BM32</f>
        <v>n</v>
      </c>
      <c r="Z44" s="208">
        <f>'Tariffs July 2020'!G32</f>
        <v>42551</v>
      </c>
    </row>
    <row r="45" spans="1:26" x14ac:dyDescent="0.15">
      <c r="A45" s="201" t="str">
        <f>'Tariffs July 2020'!K33</f>
        <v>EnergyAustralia</v>
      </c>
      <c r="B45" s="202" t="str">
        <f>'Tariffs July 2020'!L33</f>
        <v>Total Plan Home</v>
      </c>
      <c r="C45" s="203">
        <f>IF('Tariffs July 2020'!BP33=0,91*'Tariffs July 2020'!M33/100,(91*'Tariffs July 2020'!M33/100)+'Tariffs July 2020'!BP33/4)</f>
        <v>84.629999999999981</v>
      </c>
      <c r="D45" s="203">
        <f>IF('Tariffs July 2020'!O33="",$K$5*'Tariffs July 2020'!N33/100,IF($K$5&gt;='Tariffs July 2020'!P33,('Tariffs July 2020'!P33*'Tariffs July 2020'!N33/100),($K$5*'Tariffs July 2020'!N33/100)))</f>
        <v>290.75677690909089</v>
      </c>
      <c r="E45" s="203">
        <f>IF('Tariffs July 2020'!T33&gt;0,IF(($K$5&lt;'Tariffs July 2020'!T33),(0),($K$5-'Tariffs July 2020'!T33)*'Tariffs July 2020'!U33/100),IF(AND('Tariffs July 2020'!R33&gt;0,'Tariffs July 2020'!T33=""),IF(($K$5&lt;'Tariffs July 2020'!R33),(0),($K$5-'Tariffs July 2020'!R33)*'Tariffs July 2020'!S33/100),IF(AND('Tariffs July 2020'!P33&gt;0,'Tariffs July 2020'!R33=""),IF(($K$5&lt;'Tariffs July 2020'!P33),(0),($K$5-'Tariffs July 2020'!P33)*'Tariffs July 2020'!Q33/100),0)))</f>
        <v>0</v>
      </c>
      <c r="F45" s="203">
        <f>($L$5)*'Tariffs July 2020'!AE33/100</f>
        <v>34.309587818181818</v>
      </c>
      <c r="G45" s="203">
        <f t="shared" si="113"/>
        <v>409.69636472727268</v>
      </c>
      <c r="H45" s="203">
        <f t="shared" si="108"/>
        <v>1300.2654589090907</v>
      </c>
      <c r="I45" s="247">
        <f t="shared" si="114"/>
        <v>1638.7854589090907</v>
      </c>
      <c r="J45" s="204">
        <f t="shared" si="115"/>
        <v>1802.6640047999999</v>
      </c>
      <c r="K45" s="202">
        <f>'Tariffs July 2020'!AZ33</f>
        <v>14</v>
      </c>
      <c r="L45" s="202">
        <f>'Tariffs July 2020'!BA33</f>
        <v>0</v>
      </c>
      <c r="M45" s="202">
        <f>'Tariffs July 2020'!BB33</f>
        <v>0</v>
      </c>
      <c r="N45" s="202">
        <f>'Tariffs July 2020'!BC33</f>
        <v>0</v>
      </c>
      <c r="O45" s="205">
        <f>($F$6*'Tariffs July 2020'!AT33/100)*4</f>
        <v>94.447199999999995</v>
      </c>
      <c r="P45" s="206" t="str">
        <f t="shared" si="116"/>
        <v>Guaranteed off bill</v>
      </c>
      <c r="Q45" s="206" t="str">
        <f t="shared" si="109"/>
        <v>Exclusive</v>
      </c>
      <c r="R45" s="293">
        <f t="shared" si="117"/>
        <v>1409.3554946618181</v>
      </c>
      <c r="S45" s="247">
        <f t="shared" si="118"/>
        <v>1409.3554946618181</v>
      </c>
      <c r="T45" s="247">
        <f t="shared" si="110"/>
        <v>1314.908294661818</v>
      </c>
      <c r="U45" s="247">
        <f t="shared" si="111"/>
        <v>1314.908294661818</v>
      </c>
      <c r="V45" s="292">
        <f t="shared" si="112"/>
        <v>1446.3991241279998</v>
      </c>
      <c r="W45" s="292">
        <f t="shared" si="112"/>
        <v>1446.3991241279998</v>
      </c>
      <c r="X45" s="207">
        <f>'Tariffs July 2020'!BL33</f>
        <v>0</v>
      </c>
      <c r="Y45" s="207" t="str">
        <f>'Tariffs July 2020'!BM33</f>
        <v>n</v>
      </c>
      <c r="Z45" s="208">
        <f>'Tariffs July 2020'!G33</f>
        <v>42551</v>
      </c>
    </row>
    <row r="46" spans="1:26" x14ac:dyDescent="0.15">
      <c r="A46" s="201" t="str">
        <f>'Tariffs July 2020'!K34</f>
        <v>Energy Locals</v>
      </c>
      <c r="B46" s="202" t="str">
        <f>'Tariffs July 2020'!L34</f>
        <v>Local Saver</v>
      </c>
      <c r="C46" s="203">
        <f>IF('Tariffs July 2020'!BP34=0,91*'Tariffs July 2020'!M34/100,(91*'Tariffs July 2020'!M34/100)+'Tariffs July 2020'!BP34/4)</f>
        <v>104</v>
      </c>
      <c r="D46" s="203">
        <f>IF('Tariffs July 2020'!O34="",$K$5*'Tariffs July 2020'!N34/100,IF($K$5&gt;='Tariffs July 2020'!P34,('Tariffs July 2020'!P34*'Tariffs July 2020'!N34/100),($K$5*'Tariffs July 2020'!N34/100)))</f>
        <v>279.91025454545451</v>
      </c>
      <c r="E46" s="203">
        <f>IF('Tariffs July 2020'!T34&gt;0,IF(($K$5&lt;'Tariffs July 2020'!T34),(0),($K$5-'Tariffs July 2020'!T34)*'Tariffs July 2020'!U34/100),IF(AND('Tariffs July 2020'!R34&gt;0,'Tariffs July 2020'!T34=""),IF(($K$5&lt;'Tariffs July 2020'!R34),(0),($K$5-'Tariffs July 2020'!R34)*'Tariffs July 2020'!S34/100),IF(AND('Tariffs July 2020'!P34&gt;0,'Tariffs July 2020'!R34=""),IF(($K$5&lt;'Tariffs July 2020'!P34),(0),($K$5-'Tariffs July 2020'!P34)*'Tariffs July 2020'!Q34/100),0)))</f>
        <v>0</v>
      </c>
      <c r="F46" s="203">
        <f>($L$5)*'Tariffs July 2020'!AE34/100</f>
        <v>44.25051818181818</v>
      </c>
      <c r="G46" s="203">
        <f t="shared" si="113"/>
        <v>428.16077272727267</v>
      </c>
      <c r="H46" s="203">
        <f t="shared" si="108"/>
        <v>1296.6430909090907</v>
      </c>
      <c r="I46" s="247">
        <f t="shared" si="114"/>
        <v>1712.6430909090907</v>
      </c>
      <c r="J46" s="204">
        <f t="shared" si="115"/>
        <v>1883.9073999999998</v>
      </c>
      <c r="K46" s="202">
        <f>'Tariffs July 2020'!AZ34</f>
        <v>0</v>
      </c>
      <c r="L46" s="202">
        <f>'Tariffs July 2020'!BA34</f>
        <v>0</v>
      </c>
      <c r="M46" s="202">
        <f>'Tariffs July 2020'!BB34</f>
        <v>0</v>
      </c>
      <c r="N46" s="202">
        <f>'Tariffs July 2020'!BC34</f>
        <v>0</v>
      </c>
      <c r="O46" s="205">
        <f>($F$6*'Tariffs July 2020'!AT34/100)*4</f>
        <v>131.40479999999999</v>
      </c>
      <c r="P46" s="206" t="str">
        <f t="shared" si="116"/>
        <v>No discount</v>
      </c>
      <c r="Q46" s="206" t="str">
        <f t="shared" si="109"/>
        <v>Exclusive</v>
      </c>
      <c r="R46" s="293">
        <f t="shared" si="117"/>
        <v>1712.6430909090907</v>
      </c>
      <c r="S46" s="247">
        <f t="shared" si="118"/>
        <v>1712.6430909090907</v>
      </c>
      <c r="T46" s="247">
        <f t="shared" si="110"/>
        <v>1581.2382909090907</v>
      </c>
      <c r="U46" s="247">
        <f t="shared" si="111"/>
        <v>1581.2382909090907</v>
      </c>
      <c r="V46" s="292">
        <f t="shared" si="112"/>
        <v>1739.3621199999998</v>
      </c>
      <c r="W46" s="292">
        <f t="shared" si="112"/>
        <v>1739.3621199999998</v>
      </c>
      <c r="X46" s="207">
        <f>'Tariffs July 2020'!BL34</f>
        <v>0</v>
      </c>
      <c r="Y46" s="207" t="str">
        <f>'Tariffs July 2020'!BM34</f>
        <v>n</v>
      </c>
      <c r="Z46" s="208">
        <f>'Tariffs July 2020'!G34</f>
        <v>42475</v>
      </c>
    </row>
    <row r="47" spans="1:26" x14ac:dyDescent="0.15">
      <c r="A47" s="201" t="str">
        <f>'Tariffs July 2020'!K35</f>
        <v>Origin Energy</v>
      </c>
      <c r="B47" s="202" t="str">
        <f>'Tariffs July 2020'!L35</f>
        <v>Solar Boost</v>
      </c>
      <c r="C47" s="203">
        <f>IF('Tariffs July 2020'!BP35=0,91*'Tariffs July 2020'!M35/100,(91*'Tariffs July 2020'!M35/100)+'Tariffs July 2020'!BP35/4)</f>
        <v>94.383545454545455</v>
      </c>
      <c r="D47" s="203">
        <f>IF('Tariffs July 2020'!O35="",$K$5*'Tariffs July 2020'!N35/100,IF($K$5&gt;='Tariffs July 2020'!P35,('Tariffs July 2020'!P35*'Tariffs July 2020'!N35/100),($K$5*'Tariffs July 2020'!N35/100)))</f>
        <v>279.21047890909091</v>
      </c>
      <c r="E47" s="203">
        <f>IF('Tariffs July 2020'!T35&gt;0,IF(($K$5&lt;'Tariffs July 2020'!T35),(0),($K$5-'Tariffs July 2020'!T35)*'Tariffs July 2020'!U35/100),IF(AND('Tariffs July 2020'!R35&gt;0,'Tariffs July 2020'!T35=""),IF(($K$5&lt;'Tariffs July 2020'!R35),(0),($K$5-'Tariffs July 2020'!R35)*'Tariffs July 2020'!S35/100),IF(AND('Tariffs July 2020'!P35&gt;0,'Tariffs July 2020'!R35=""),IF(($K$5&lt;'Tariffs July 2020'!P35),(0),($K$5-'Tariffs July 2020'!P35)*'Tariffs July 2020'!Q35/100),0)))</f>
        <v>0</v>
      </c>
      <c r="F47" s="203">
        <f>($L$5)*'Tariffs July 2020'!AE35/100</f>
        <v>37.088108727272719</v>
      </c>
      <c r="G47" s="203">
        <f t="shared" si="113"/>
        <v>410.68213309090908</v>
      </c>
      <c r="H47" s="203">
        <f t="shared" si="108"/>
        <v>1265.1943505454544</v>
      </c>
      <c r="I47" s="247">
        <f t="shared" si="114"/>
        <v>1642.7285323636363</v>
      </c>
      <c r="J47" s="204">
        <f t="shared" si="115"/>
        <v>1807.0013856</v>
      </c>
      <c r="K47" s="202">
        <f>'Tariffs July 2020'!AZ35</f>
        <v>0</v>
      </c>
      <c r="L47" s="202">
        <f>'Tariffs July 2020'!BA35</f>
        <v>0</v>
      </c>
      <c r="M47" s="202">
        <f>'Tariffs July 2020'!BB35</f>
        <v>0</v>
      </c>
      <c r="N47" s="202">
        <f>'Tariffs July 2020'!BC35</f>
        <v>0</v>
      </c>
      <c r="O47" s="205">
        <f>($F$6*'Tariffs July 2020'!AT35/100)*4</f>
        <v>73.915199999999999</v>
      </c>
      <c r="P47" s="206" t="str">
        <f t="shared" si="116"/>
        <v>No discount</v>
      </c>
      <c r="Q47" s="206" t="str">
        <f t="shared" si="109"/>
        <v>Inclusive</v>
      </c>
      <c r="R47" s="293">
        <f t="shared" si="117"/>
        <v>1642.7285323636363</v>
      </c>
      <c r="S47" s="247">
        <f t="shared" si="118"/>
        <v>1642.7285323636363</v>
      </c>
      <c r="T47" s="247">
        <f t="shared" si="110"/>
        <v>1568.8133323636364</v>
      </c>
      <c r="U47" s="247">
        <f t="shared" si="111"/>
        <v>1568.8133323636364</v>
      </c>
      <c r="V47" s="292">
        <f t="shared" si="112"/>
        <v>1725.6946656000002</v>
      </c>
      <c r="W47" s="292">
        <f t="shared" si="112"/>
        <v>1725.6946656000002</v>
      </c>
      <c r="X47" s="207">
        <f>'Tariffs July 2020'!BL35</f>
        <v>0</v>
      </c>
      <c r="Y47" s="207" t="str">
        <f>'Tariffs July 2020'!BM35</f>
        <v>n</v>
      </c>
      <c r="Z47" s="208">
        <f>'Tariffs July 2020'!G35</f>
        <v>42551</v>
      </c>
    </row>
    <row r="48" spans="1:26" x14ac:dyDescent="0.15">
      <c r="A48" s="201" t="str">
        <f>'Tariffs July 2020'!K36</f>
        <v>Powerdirect</v>
      </c>
      <c r="B48" s="202" t="str">
        <f>'Tariffs July 2020'!L36</f>
        <v>Rate Saver</v>
      </c>
      <c r="C48" s="203">
        <f>IF('Tariffs July 2020'!BP36=0,91*'Tariffs July 2020'!M36/100,(91*'Tariffs July 2020'!M36/100)+'Tariffs July 2020'!BP36/4)</f>
        <v>83.579363636363638</v>
      </c>
      <c r="D48" s="203">
        <f>IF('Tariffs July 2020'!O36="",$K$5*'Tariffs July 2020'!N36/100,IF($K$5&gt;='Tariffs July 2020'!P36,('Tariffs July 2020'!P36*'Tariffs July 2020'!N36/100),($K$5*'Tariffs July 2020'!N36/100)))</f>
        <v>249.35338509090906</v>
      </c>
      <c r="E48" s="203">
        <f>IF('Tariffs July 2020'!T36&gt;0,IF(($K$5&lt;'Tariffs July 2020'!T36),(0),($K$5-'Tariffs July 2020'!T36)*'Tariffs July 2020'!U36/100),IF(AND('Tariffs July 2020'!R36&gt;0,'Tariffs July 2020'!T36=""),IF(($K$5&lt;'Tariffs July 2020'!R36),(0),($K$5-'Tariffs July 2020'!R36)*'Tariffs July 2020'!S36/100),IF(AND('Tariffs July 2020'!P36&gt;0,'Tariffs July 2020'!R36=""),IF(($K$5&lt;'Tariffs July 2020'!P36),(0),($K$5-'Tariffs July 2020'!P36)*'Tariffs July 2020'!Q36/100),0)))</f>
        <v>0</v>
      </c>
      <c r="F48" s="203">
        <f>($L$5)*'Tariffs July 2020'!AE36/100</f>
        <v>28.79370927272727</v>
      </c>
      <c r="G48" s="203">
        <f t="shared" si="113"/>
        <v>361.72645799999998</v>
      </c>
      <c r="H48" s="203">
        <f t="shared" si="108"/>
        <v>1112.5883774545455</v>
      </c>
      <c r="I48" s="247">
        <f t="shared" si="114"/>
        <v>1446.9058319999999</v>
      </c>
      <c r="J48" s="204">
        <f t="shared" si="115"/>
        <v>1591.5964152000001</v>
      </c>
      <c r="K48" s="202">
        <f>'Tariffs July 2020'!AZ36</f>
        <v>0</v>
      </c>
      <c r="L48" s="202">
        <f>'Tariffs July 2020'!BA36</f>
        <v>0</v>
      </c>
      <c r="M48" s="202">
        <f>'Tariffs July 2020'!BB36</f>
        <v>0</v>
      </c>
      <c r="N48" s="202">
        <f>'Tariffs July 2020'!BC36</f>
        <v>0</v>
      </c>
      <c r="O48" s="205">
        <f>($F$6*'Tariffs July 2020'!AT36/100)*4</f>
        <v>65.702399999999997</v>
      </c>
      <c r="P48" s="206" t="str">
        <f t="shared" si="116"/>
        <v>No discount</v>
      </c>
      <c r="Q48" s="206" t="str">
        <f t="shared" si="109"/>
        <v>Exclusive</v>
      </c>
      <c r="R48" s="293">
        <f t="shared" si="117"/>
        <v>1446.9058319999999</v>
      </c>
      <c r="S48" s="247">
        <f t="shared" si="118"/>
        <v>1446.9058319999999</v>
      </c>
      <c r="T48" s="247">
        <f t="shared" si="110"/>
        <v>1381.203432</v>
      </c>
      <c r="U48" s="247">
        <f t="shared" si="111"/>
        <v>1381.203432</v>
      </c>
      <c r="V48" s="292">
        <f t="shared" si="112"/>
        <v>1519.3237752000002</v>
      </c>
      <c r="W48" s="292">
        <f t="shared" si="112"/>
        <v>1519.3237752000002</v>
      </c>
      <c r="X48" s="207">
        <f>'Tariffs July 2020'!BL36</f>
        <v>0</v>
      </c>
      <c r="Y48" s="207" t="str">
        <f>'Tariffs July 2020'!BM36</f>
        <v>n</v>
      </c>
      <c r="Z48" s="208">
        <f>'Tariffs July 2020'!G36</f>
        <v>42564</v>
      </c>
    </row>
    <row r="49" spans="1:26" x14ac:dyDescent="0.15">
      <c r="A49" s="201" t="str">
        <f>'Tariffs July 2020'!K37</f>
        <v>Simply Energy</v>
      </c>
      <c r="B49" s="202" t="str">
        <f>'Tariffs July 2020'!L37</f>
        <v>Choice</v>
      </c>
      <c r="C49" s="203">
        <f>IF('Tariffs July 2020'!BP37=0,91*'Tariffs July 2020'!M37/100,(91*'Tariffs July 2020'!M37/100)+'Tariffs July 2020'!BP37/4)</f>
        <v>86.019818181818167</v>
      </c>
      <c r="D49" s="203">
        <f>IF('Tariffs July 2020'!O37="",$K$5*'Tariffs July 2020'!N37/100,IF($K$5&gt;='Tariffs July 2020'!P37,('Tariffs July 2020'!P37*'Tariffs July 2020'!N37/100),($K$5*'Tariffs July 2020'!N37/100)))</f>
        <v>288.65744999999993</v>
      </c>
      <c r="E49" s="203">
        <f>IF('Tariffs July 2020'!T37&gt;0,IF(($K$5&lt;'Tariffs July 2020'!T37),(0),($K$5-'Tariffs July 2020'!T37)*'Tariffs July 2020'!U37/100),IF(AND('Tariffs July 2020'!R37&gt;0,'Tariffs July 2020'!T37=""),IF(($K$5&lt;'Tariffs July 2020'!R37),(0),($K$5-'Tariffs July 2020'!R37)*'Tariffs July 2020'!S37/100),IF(AND('Tariffs July 2020'!P37&gt;0,'Tariffs July 2020'!R37=""),IF(($K$5&lt;'Tariffs July 2020'!P37),(0),($K$5-'Tariffs July 2020'!P37)*'Tariffs July 2020'!Q37/100),0)))</f>
        <v>0</v>
      </c>
      <c r="F49" s="203">
        <f>($L$5)*'Tariffs July 2020'!AE37/100</f>
        <v>37.170435272727261</v>
      </c>
      <c r="G49" s="203">
        <f t="shared" si="113"/>
        <v>411.84770345454535</v>
      </c>
      <c r="H49" s="203">
        <f t="shared" si="108"/>
        <v>1303.3115410909088</v>
      </c>
      <c r="I49" s="247">
        <f t="shared" si="114"/>
        <v>1647.3908138181814</v>
      </c>
      <c r="J49" s="204">
        <f t="shared" si="115"/>
        <v>1812.1298951999997</v>
      </c>
      <c r="K49" s="202">
        <f>'Tariffs July 2020'!AZ37</f>
        <v>0</v>
      </c>
      <c r="L49" s="202">
        <f>'Tariffs July 2020'!BA37</f>
        <v>17</v>
      </c>
      <c r="M49" s="202">
        <f>'Tariffs July 2020'!BB37</f>
        <v>0</v>
      </c>
      <c r="N49" s="202">
        <f>'Tariffs July 2020'!BC37</f>
        <v>0</v>
      </c>
      <c r="O49" s="205">
        <f>($F$6*'Tariffs July 2020'!AT37/100)*4</f>
        <v>82.127999999999986</v>
      </c>
      <c r="P49" s="206" t="str">
        <f t="shared" si="116"/>
        <v>Guaranteed off usage</v>
      </c>
      <c r="Q49" s="206" t="str">
        <f t="shared" si="109"/>
        <v>Exclusive</v>
      </c>
      <c r="R49" s="293">
        <f t="shared" si="117"/>
        <v>1425.827851832727</v>
      </c>
      <c r="S49" s="247">
        <f t="shared" si="118"/>
        <v>1425.827851832727</v>
      </c>
      <c r="T49" s="247">
        <f t="shared" si="110"/>
        <v>1343.6998518327271</v>
      </c>
      <c r="U49" s="247">
        <f t="shared" si="111"/>
        <v>1343.6998518327271</v>
      </c>
      <c r="V49" s="292">
        <f t="shared" si="112"/>
        <v>1478.0698370159998</v>
      </c>
      <c r="W49" s="292">
        <f t="shared" si="112"/>
        <v>1478.0698370159998</v>
      </c>
      <c r="X49" s="207">
        <f>'Tariffs July 2020'!BL37</f>
        <v>0</v>
      </c>
      <c r="Y49" s="207" t="str">
        <f>'Tariffs July 2020'!BM37</f>
        <v>n</v>
      </c>
      <c r="Z49" s="208">
        <f>'Tariffs July 2020'!G37</f>
        <v>42551</v>
      </c>
    </row>
    <row r="50" spans="1:26" x14ac:dyDescent="0.15">
      <c r="A50" s="201" t="str">
        <f>'Tariffs July 2020'!K38</f>
        <v>Mojo Power</v>
      </c>
      <c r="B50" s="202" t="str">
        <f>'Tariffs July 2020'!L38</f>
        <v>All Day Breakfast</v>
      </c>
      <c r="C50" s="203">
        <f>IF('Tariffs July 2020'!BP38=0,91*'Tariffs July 2020'!M38/100,(91*'Tariffs July 2020'!M38/100)+'Tariffs July 2020'!BP38/4)</f>
        <v>72.576636363636368</v>
      </c>
      <c r="D50" s="203">
        <f>IF('Tariffs July 2020'!O38="",$K$5*'Tariffs July 2020'!N38/100,IF($K$5&gt;='Tariffs July 2020'!P38,('Tariffs July 2020'!P38*'Tariffs July 2020'!N38/100),($K$5*'Tariffs July 2020'!N38/100)))</f>
        <v>216.3473009090909</v>
      </c>
      <c r="E50" s="203">
        <f>IF('Tariffs July 2020'!T38&gt;0,IF(($K$5&lt;'Tariffs July 2020'!T38),(0),($K$5-'Tariffs July 2020'!T38)*'Tariffs July 2020'!U38/100),IF(AND('Tariffs July 2020'!R38&gt;0,'Tariffs July 2020'!T38=""),IF(($K$5&lt;'Tariffs July 2020'!R38),(0),($K$5-'Tariffs July 2020'!R38)*'Tariffs July 2020'!S38/100),IF(AND('Tariffs July 2020'!P38&gt;0,'Tariffs July 2020'!R38=""),IF(($K$5&lt;'Tariffs July 2020'!P38),(0),($K$5-'Tariffs July 2020'!P38)*'Tariffs July 2020'!Q38/100),0)))</f>
        <v>0</v>
      </c>
      <c r="F50" s="203">
        <f>($L$5)*'Tariffs July 2020'!AE38/100</f>
        <v>35.318087999999996</v>
      </c>
      <c r="G50" s="203">
        <f t="shared" si="113"/>
        <v>324.24202527272723</v>
      </c>
      <c r="H50" s="203">
        <f t="shared" si="108"/>
        <v>1006.6615556363635</v>
      </c>
      <c r="I50" s="247">
        <f t="shared" si="114"/>
        <v>1296.9681010909089</v>
      </c>
      <c r="J50" s="204">
        <f t="shared" si="115"/>
        <v>1426.6649112</v>
      </c>
      <c r="K50" s="202">
        <f>'Tariffs July 2020'!AZ38</f>
        <v>0</v>
      </c>
      <c r="L50" s="202">
        <f>'Tariffs July 2020'!BA38</f>
        <v>0</v>
      </c>
      <c r="M50" s="202">
        <f>'Tariffs July 2020'!BB38</f>
        <v>0</v>
      </c>
      <c r="N50" s="202">
        <f>'Tariffs July 2020'!BC38</f>
        <v>0</v>
      </c>
      <c r="O50" s="205">
        <f>($F$6*'Tariffs July 2020'!AT38/100)*4</f>
        <v>45.170400000000001</v>
      </c>
      <c r="P50" s="206" t="str">
        <f t="shared" si="116"/>
        <v>No discount</v>
      </c>
      <c r="Q50" s="206" t="str">
        <f t="shared" si="109"/>
        <v>Exclusive</v>
      </c>
      <c r="R50" s="293">
        <f t="shared" si="117"/>
        <v>1296.9681010909089</v>
      </c>
      <c r="S50" s="247">
        <f t="shared" si="118"/>
        <v>1296.9681010909089</v>
      </c>
      <c r="T50" s="247">
        <f t="shared" si="110"/>
        <v>1251.797701090909</v>
      </c>
      <c r="U50" s="247">
        <f t="shared" si="111"/>
        <v>1251.797701090909</v>
      </c>
      <c r="V50" s="292">
        <f t="shared" si="112"/>
        <v>1376.9774711999999</v>
      </c>
      <c r="W50" s="292">
        <f t="shared" si="112"/>
        <v>1376.9774711999999</v>
      </c>
      <c r="X50" s="207">
        <f>'Tariffs July 2020'!BL38</f>
        <v>0</v>
      </c>
      <c r="Y50" s="217" t="str">
        <f>'Tariffs July 2020'!BM38</f>
        <v>n</v>
      </c>
      <c r="Z50" s="208">
        <f>'Tariffs July 2020'!G38</f>
        <v>42521</v>
      </c>
    </row>
    <row r="51" spans="1:26" x14ac:dyDescent="0.15">
      <c r="A51" s="201" t="str">
        <f>'Tariffs July 2020'!K39</f>
        <v>Powershop</v>
      </c>
      <c r="B51" s="202" t="str">
        <f>'Tariffs July 2020'!L39</f>
        <v>Shopper with Mega Pack</v>
      </c>
      <c r="C51" s="203">
        <f>IF('Tariffs July 2020'!BP39=0,91*'Tariffs July 2020'!M39/100,(91*'Tariffs July 2020'!M39/100)+'Tariffs July 2020'!BP39/4)</f>
        <v>96.220090909090899</v>
      </c>
      <c r="D51" s="203">
        <f>IF('Tariffs July 2020'!O39="",$K$5*'Tariffs July 2020'!N39/100,IF($K$5&gt;='Tariffs July 2020'!P39,('Tariffs July 2020'!P39*'Tariffs July 2020'!N39/100),($K$5*'Tariffs July 2020'!N39/100)))</f>
        <v>242.93877509090908</v>
      </c>
      <c r="E51" s="203">
        <f>IF('Tariffs July 2020'!T39&gt;0,IF(($K$5&lt;'Tariffs July 2020'!T39),(0),($K$5-'Tariffs July 2020'!T39)*'Tariffs July 2020'!U39/100),IF(AND('Tariffs July 2020'!R39&gt;0,'Tariffs July 2020'!T39=""),IF(($K$5&lt;'Tariffs July 2020'!R39),(0),($K$5-'Tariffs July 2020'!R39)*'Tariffs July 2020'!S39/100),IF(AND('Tariffs July 2020'!P39&gt;0,'Tariffs July 2020'!R39=""),IF(($K$5&lt;'Tariffs July 2020'!P39),(0),($K$5-'Tariffs July 2020'!P39)*'Tariffs July 2020'!Q39/100),0)))</f>
        <v>0</v>
      </c>
      <c r="F51" s="203">
        <f>($L$5)*'Tariffs July 2020'!AE39/100</f>
        <v>31.983862909090902</v>
      </c>
      <c r="G51" s="203">
        <f t="shared" si="113"/>
        <v>371.14272890909092</v>
      </c>
      <c r="H51" s="203">
        <f t="shared" si="108"/>
        <v>1099.690552</v>
      </c>
      <c r="I51" s="247">
        <f t="shared" si="114"/>
        <v>1484.5709156363637</v>
      </c>
      <c r="J51" s="204">
        <f t="shared" si="115"/>
        <v>1633.0280072000003</v>
      </c>
      <c r="K51" s="202">
        <f>'Tariffs July 2020'!AZ39</f>
        <v>0</v>
      </c>
      <c r="L51" s="202">
        <f>'Tariffs July 2020'!BA39</f>
        <v>0</v>
      </c>
      <c r="M51" s="202">
        <f>'Tariffs July 2020'!BB39</f>
        <v>6</v>
      </c>
      <c r="N51" s="202">
        <f>'Tariffs July 2020'!BC39</f>
        <v>0</v>
      </c>
      <c r="O51" s="205">
        <f>($F$6*'Tariffs July 2020'!AT39/100)*4</f>
        <v>49.276800000000001</v>
      </c>
      <c r="P51" s="206" t="str">
        <f t="shared" si="116"/>
        <v>Pay-on-time off bill</v>
      </c>
      <c r="Q51" s="206" t="str">
        <f t="shared" si="109"/>
        <v>Inclusive</v>
      </c>
      <c r="R51" s="293">
        <f t="shared" si="117"/>
        <v>1484.5709156363637</v>
      </c>
      <c r="S51" s="247">
        <f t="shared" si="118"/>
        <v>1395.4966606981818</v>
      </c>
      <c r="T51" s="247">
        <f t="shared" si="110"/>
        <v>1435.2941156363636</v>
      </c>
      <c r="U51" s="247">
        <f t="shared" si="111"/>
        <v>1346.2198606981817</v>
      </c>
      <c r="V51" s="292">
        <f t="shared" si="112"/>
        <v>1578.8235272000002</v>
      </c>
      <c r="W51" s="292">
        <f t="shared" si="112"/>
        <v>1480.8418467680001</v>
      </c>
      <c r="X51" s="207">
        <f>'Tariffs July 2020'!BL39</f>
        <v>0</v>
      </c>
      <c r="Y51" s="207" t="str">
        <f>'Tariffs July 2020'!BM39</f>
        <v>n</v>
      </c>
      <c r="Z51" s="208">
        <f>'Tariffs July 2020'!G39</f>
        <v>42551</v>
      </c>
    </row>
    <row r="52" spans="1:26" x14ac:dyDescent="0.15">
      <c r="A52" s="201" t="str">
        <f>'Tariffs July 2020'!K40</f>
        <v>Red Energy</v>
      </c>
      <c r="B52" s="202" t="str">
        <f>'Tariffs July 2020'!L40</f>
        <v>Living Energy Saver</v>
      </c>
      <c r="C52" s="203">
        <f>IF('Tariffs July 2020'!BP40=0,91*'Tariffs July 2020'!M40/100,(91*'Tariffs July 2020'!M40/100)+'Tariffs July 2020'!BP40/4)</f>
        <v>88.27</v>
      </c>
      <c r="D52" s="203">
        <f>IF('Tariffs July 2020'!O40="",$K$5*'Tariffs July 2020'!N40/100,IF($K$5&gt;='Tariffs July 2020'!P40,('Tariffs July 2020'!P40*'Tariffs July 2020'!N40/100),($K$5*'Tariffs July 2020'!N40/100)))</f>
        <v>261.71608799999996</v>
      </c>
      <c r="E52" s="203">
        <f>IF('Tariffs July 2020'!T40&gt;0,IF(($K$5&lt;'Tariffs July 2020'!T40),(0),($K$5-'Tariffs July 2020'!T40)*'Tariffs July 2020'!U40/100),IF(AND('Tariffs July 2020'!R40&gt;0,'Tariffs July 2020'!T40=""),IF(($K$5&lt;'Tariffs July 2020'!R40),(0),($K$5-'Tariffs July 2020'!R40)*'Tariffs July 2020'!S40/100),IF(AND('Tariffs July 2020'!P40&gt;0,'Tariffs July 2020'!R40=""),IF(($K$5&lt;'Tariffs July 2020'!P40),(0),($K$5-'Tariffs July 2020'!P40)*'Tariffs July 2020'!Q40/100),0)))</f>
        <v>0</v>
      </c>
      <c r="F52" s="203">
        <f>($L$5)*'Tariffs July 2020'!AE40/100</f>
        <v>37.355669999999989</v>
      </c>
      <c r="G52" s="203">
        <f t="shared" si="113"/>
        <v>387.34175799999991</v>
      </c>
      <c r="H52" s="203">
        <f t="shared" si="108"/>
        <v>1196.2870319999997</v>
      </c>
      <c r="I52" s="247">
        <f t="shared" si="114"/>
        <v>1549.3670319999997</v>
      </c>
      <c r="J52" s="204">
        <f t="shared" si="115"/>
        <v>1704.3037351999997</v>
      </c>
      <c r="K52" s="202">
        <f>'Tariffs July 2020'!AZ40</f>
        <v>0</v>
      </c>
      <c r="L52" s="202">
        <f>'Tariffs July 2020'!BA40</f>
        <v>0</v>
      </c>
      <c r="M52" s="202">
        <f>'Tariffs July 2020'!BB40</f>
        <v>0</v>
      </c>
      <c r="N52" s="202">
        <f>'Tariffs July 2020'!BC40</f>
        <v>0</v>
      </c>
      <c r="O52" s="205">
        <f>($F$6*'Tariffs July 2020'!AT40/100)*4</f>
        <v>132.22608</v>
      </c>
      <c r="P52" s="206" t="str">
        <f t="shared" si="116"/>
        <v>No discount</v>
      </c>
      <c r="Q52" s="206" t="str">
        <f t="shared" si="109"/>
        <v>Inclusive</v>
      </c>
      <c r="R52" s="293">
        <f t="shared" si="117"/>
        <v>1549.3670319999997</v>
      </c>
      <c r="S52" s="247">
        <f t="shared" si="118"/>
        <v>1549.3670319999997</v>
      </c>
      <c r="T52" s="247">
        <f t="shared" si="110"/>
        <v>1417.1409519999997</v>
      </c>
      <c r="U52" s="247">
        <f t="shared" si="111"/>
        <v>1417.1409519999997</v>
      </c>
      <c r="V52" s="292">
        <f t="shared" si="112"/>
        <v>1558.8550471999999</v>
      </c>
      <c r="W52" s="292">
        <f t="shared" si="112"/>
        <v>1558.8550471999999</v>
      </c>
      <c r="X52" s="207">
        <f>'Tariffs July 2020'!BL40</f>
        <v>0</v>
      </c>
      <c r="Y52" s="207" t="str">
        <f>'Tariffs July 2020'!BM40</f>
        <v>n</v>
      </c>
      <c r="Z52" s="208">
        <f>'Tariffs July 2020'!G40</f>
        <v>42551</v>
      </c>
    </row>
    <row r="53" spans="1:26" x14ac:dyDescent="0.15">
      <c r="A53" s="201" t="str">
        <f>'Tariffs July 2020'!K41</f>
        <v>Amaysim</v>
      </c>
      <c r="B53" s="202" t="str">
        <f>'Tariffs July 2020'!L41</f>
        <v>Post-paid Solar</v>
      </c>
      <c r="C53" s="203">
        <f>IF('Tariffs July 2020'!BP41=0,91*'Tariffs July 2020'!M41/100,(91*'Tariffs July 2020'!M41/100)+'Tariffs July 2020'!BP41/4)</f>
        <v>97.460999999999999</v>
      </c>
      <c r="D53" s="203">
        <f>IF('Tariffs July 2020'!O41="",$K$5*'Tariffs July 2020'!N41/100,IF($K$5&gt;='Tariffs July 2020'!P41,('Tariffs July 2020'!P41*'Tariffs July 2020'!N41/100),($K$5*'Tariffs July 2020'!N41/100)))</f>
        <v>273.26238599999999</v>
      </c>
      <c r="E53" s="203">
        <f>IF('Tariffs July 2020'!T41&gt;0,IF(($K$5&lt;'Tariffs July 2020'!T41),(0),($K$5-'Tariffs July 2020'!T41)*'Tariffs July 2020'!U41/100),IF(AND('Tariffs July 2020'!R41&gt;0,'Tariffs July 2020'!T41=""),IF(($K$5&lt;'Tariffs July 2020'!R41),(0),($K$5-'Tariffs July 2020'!R41)*'Tariffs July 2020'!S41/100),IF(AND('Tariffs July 2020'!P41&gt;0,'Tariffs July 2020'!R41=""),IF(($K$5&lt;'Tariffs July 2020'!P41),(0),($K$5-'Tariffs July 2020'!P41)*'Tariffs July 2020'!Q41/100),0)))</f>
        <v>0</v>
      </c>
      <c r="F53" s="203">
        <f>($L$5)*'Tariffs July 2020'!AE41/100</f>
        <v>38.014282363636354</v>
      </c>
      <c r="G53" s="203">
        <f t="shared" si="113"/>
        <v>408.73766836363637</v>
      </c>
      <c r="H53" s="203">
        <f t="shared" si="108"/>
        <v>1245.1066734545454</v>
      </c>
      <c r="I53" s="247">
        <f t="shared" si="114"/>
        <v>1634.9506734545455</v>
      </c>
      <c r="J53" s="204">
        <f t="shared" si="115"/>
        <v>1798.4457408000003</v>
      </c>
      <c r="K53" s="202">
        <f>'Tariffs July 2020'!AZ41</f>
        <v>0</v>
      </c>
      <c r="L53" s="202">
        <f>'Tariffs July 2020'!BA41</f>
        <v>0</v>
      </c>
      <c r="M53" s="202">
        <f>'Tariffs July 2020'!BB41</f>
        <v>0</v>
      </c>
      <c r="N53" s="202">
        <f>'Tariffs July 2020'!BC41</f>
        <v>0</v>
      </c>
      <c r="O53" s="205">
        <f>($F$6*'Tariffs July 2020'!AT41/100)*4</f>
        <v>82.127999999999986</v>
      </c>
      <c r="P53" s="206" t="str">
        <f t="shared" si="116"/>
        <v>No discount</v>
      </c>
      <c r="Q53" s="206" t="str">
        <f t="shared" si="109"/>
        <v>Exclusive</v>
      </c>
      <c r="R53" s="293">
        <f t="shared" si="117"/>
        <v>1634.9506734545455</v>
      </c>
      <c r="S53" s="247">
        <f t="shared" si="118"/>
        <v>1634.9506734545455</v>
      </c>
      <c r="T53" s="247">
        <f t="shared" si="110"/>
        <v>1552.8226734545456</v>
      </c>
      <c r="U53" s="247">
        <f t="shared" si="111"/>
        <v>1552.8226734545456</v>
      </c>
      <c r="V53" s="292">
        <f t="shared" si="112"/>
        <v>1708.1049408000003</v>
      </c>
      <c r="W53" s="292">
        <f t="shared" si="112"/>
        <v>1708.1049408000003</v>
      </c>
      <c r="X53" s="207">
        <f>'Tariffs July 2020'!BL41</f>
        <v>0</v>
      </c>
      <c r="Y53" s="207" t="str">
        <f>'Tariffs July 2020'!BM41</f>
        <v>n</v>
      </c>
      <c r="Z53" s="208">
        <f>'Tariffs July 2020'!G41</f>
        <v>42551</v>
      </c>
    </row>
    <row r="54" spans="1:26" x14ac:dyDescent="0.15">
      <c r="A54" s="201" t="str">
        <f>'Tariffs July 2020'!K42</f>
        <v>Alinta Energy</v>
      </c>
      <c r="B54" s="202" t="str">
        <f>'Tariffs July 2020'!L42</f>
        <v>Home Deal Solar</v>
      </c>
      <c r="C54" s="203">
        <f>IF('Tariffs July 2020'!BP42=0,91*'Tariffs July 2020'!M42/100,(91*'Tariffs July 2020'!M42/100)+'Tariffs July 2020'!BP42/4)</f>
        <v>98.398300000000006</v>
      </c>
      <c r="D54" s="203">
        <f>IF('Tariffs July 2020'!O42="",$K$5*'Tariffs July 2020'!N42/100,IF($K$5&gt;='Tariffs July 2020'!P42,('Tariffs July 2020'!P42*'Tariffs July 2020'!N42/100),($K$5*'Tariffs July 2020'!N42/100)))</f>
        <v>228.12685745454542</v>
      </c>
      <c r="E54" s="203">
        <f>IF('Tariffs July 2020'!T42&gt;0,IF(($K$5&lt;'Tariffs July 2020'!T42),(0),($K$5-'Tariffs July 2020'!T42)*'Tariffs July 2020'!U42/100),IF(AND('Tariffs July 2020'!R42&gt;0,'Tariffs July 2020'!T42=""),IF(($K$5&lt;'Tariffs July 2020'!R42),(0),($K$5-'Tariffs July 2020'!R42)*'Tariffs July 2020'!S42/100),IF(AND('Tariffs July 2020'!P42&gt;0,'Tariffs July 2020'!R42=""),IF(($K$5&lt;'Tariffs July 2020'!P42),(0),($K$5-'Tariffs July 2020'!P42)*'Tariffs July 2020'!Q42/100),0)))</f>
        <v>0</v>
      </c>
      <c r="F54" s="203">
        <f>($L$5)*'Tariffs July 2020'!AE42/100</f>
        <v>27.744045818181817</v>
      </c>
      <c r="G54" s="203">
        <f t="shared" si="113"/>
        <v>354.26920327272722</v>
      </c>
      <c r="H54" s="203">
        <f t="shared" si="108"/>
        <v>1023.4836130909089</v>
      </c>
      <c r="I54" s="247">
        <f t="shared" si="114"/>
        <v>1417.0768130909089</v>
      </c>
      <c r="J54" s="204">
        <f t="shared" si="115"/>
        <v>1558.7844943999999</v>
      </c>
      <c r="K54" s="202">
        <f>'Tariffs July 2020'!AZ42</f>
        <v>0</v>
      </c>
      <c r="L54" s="202">
        <f>'Tariffs July 2020'!BA42</f>
        <v>0</v>
      </c>
      <c r="M54" s="202">
        <f>'Tariffs July 2020'!BB42</f>
        <v>0</v>
      </c>
      <c r="N54" s="202">
        <f>'Tariffs July 2020'!BC42</f>
        <v>0</v>
      </c>
      <c r="O54" s="205">
        <f>($F$6*'Tariffs July 2020'!AT42/100)*4</f>
        <v>90.340800000000002</v>
      </c>
      <c r="P54" s="206" t="str">
        <f t="shared" ref="P54:P64" si="119">IF(SUM(K54:N54)=0,"No discount",IF(K54&gt;0,"Guaranteed off bill",IF(L54&gt;0,"Guaranteed off usage",IF(M54&gt;0,"Pay-on-time off bill","Pay-on-time off usage"))))</f>
        <v>No discount</v>
      </c>
      <c r="Q54" s="206" t="str">
        <f t="shared" si="109"/>
        <v>Exclusive</v>
      </c>
      <c r="R54" s="293">
        <f t="shared" si="117"/>
        <v>1417.0768130909089</v>
      </c>
      <c r="S54" s="247">
        <f t="shared" si="118"/>
        <v>1417.0768130909089</v>
      </c>
      <c r="T54" s="247">
        <f t="shared" si="110"/>
        <v>1326.736013090909</v>
      </c>
      <c r="U54" s="247">
        <f t="shared" si="111"/>
        <v>1326.736013090909</v>
      </c>
      <c r="V54" s="292">
        <f t="shared" si="112"/>
        <v>1459.4096144</v>
      </c>
      <c r="W54" s="292">
        <f t="shared" si="112"/>
        <v>1459.4096144</v>
      </c>
      <c r="X54" s="207">
        <f>'Tariffs July 2020'!BL42</f>
        <v>0</v>
      </c>
      <c r="Y54" s="207" t="str">
        <f>'Tariffs July 2020'!BM42</f>
        <v>n</v>
      </c>
      <c r="Z54" s="208">
        <f>'Tariffs July 2020'!G42</f>
        <v>42567</v>
      </c>
    </row>
    <row r="55" spans="1:26" x14ac:dyDescent="0.15">
      <c r="A55" s="201" t="str">
        <f>'Tariffs July 2020'!K43</f>
        <v>1st Energy</v>
      </c>
      <c r="B55" s="202" t="str">
        <f>'Tariffs July 2020'!L43</f>
        <v>1st Saver</v>
      </c>
      <c r="C55" s="203">
        <f>IF('Tariffs July 2020'!BP43=0,91*'Tariffs July 2020'!M43/100,(91*'Tariffs July 2020'!M43/100)+'Tariffs July 2020'!BP43/4)</f>
        <v>108.29</v>
      </c>
      <c r="D55" s="203">
        <f>IF('Tariffs July 2020'!O43="",$K$5*'Tariffs July 2020'!N43/100,IF($K$5&gt;='Tariffs July 2020'!P43,('Tariffs July 2020'!P43*'Tariffs July 2020'!N43/100),($K$5*'Tariffs July 2020'!N43/100)))</f>
        <v>264.04867345454545</v>
      </c>
      <c r="E55" s="203">
        <f>IF('Tariffs July 2020'!T43&gt;0,IF(($K$5&lt;'Tariffs July 2020'!T43),(0),($K$5-'Tariffs July 2020'!T43)*'Tariffs July 2020'!U43/100),IF(AND('Tariffs July 2020'!R43&gt;0,'Tariffs July 2020'!T43=""),IF(($K$5&lt;'Tariffs July 2020'!R43),(0),($K$5-'Tariffs July 2020'!R43)*'Tariffs July 2020'!S43/100),IF(AND('Tariffs July 2020'!P43&gt;0,'Tariffs July 2020'!R43=""),IF(($K$5&lt;'Tariffs July 2020'!P43),(0),($K$5-'Tariffs July 2020'!P43)*'Tariffs July 2020'!Q43/100),0)))</f>
        <v>0</v>
      </c>
      <c r="F55" s="203">
        <f>($L$5)*'Tariffs July 2020'!AE43/100</f>
        <v>28.21742345454545</v>
      </c>
      <c r="G55" s="203">
        <f t="shared" si="113"/>
        <v>400.55609690909091</v>
      </c>
      <c r="H55" s="203">
        <f t="shared" si="108"/>
        <v>1169.0643876363636</v>
      </c>
      <c r="I55" s="247">
        <f t="shared" si="114"/>
        <v>1602.2243876363636</v>
      </c>
      <c r="J55" s="204">
        <f t="shared" si="115"/>
        <v>1762.4468264000002</v>
      </c>
      <c r="K55" s="202">
        <f>'Tariffs July 2020'!AZ43</f>
        <v>12</v>
      </c>
      <c r="L55" s="202">
        <f>'Tariffs July 2020'!BA43</f>
        <v>0</v>
      </c>
      <c r="M55" s="202">
        <f>'Tariffs July 2020'!BB43</f>
        <v>0</v>
      </c>
      <c r="N55" s="202">
        <f>'Tariffs July 2020'!BC43</f>
        <v>0</v>
      </c>
      <c r="O55" s="205">
        <f>($F$6*'Tariffs July 2020'!AT43/100)*4</f>
        <v>49.276800000000001</v>
      </c>
      <c r="P55" s="206" t="str">
        <f t="shared" si="119"/>
        <v>Guaranteed off bill</v>
      </c>
      <c r="Q55" s="206" t="str">
        <f t="shared" si="109"/>
        <v>Exclusive</v>
      </c>
      <c r="R55" s="293">
        <f t="shared" si="117"/>
        <v>1409.9574611200001</v>
      </c>
      <c r="S55" s="247">
        <f t="shared" si="118"/>
        <v>1409.9574611200001</v>
      </c>
      <c r="T55" s="247">
        <f t="shared" si="110"/>
        <v>1360.68066112</v>
      </c>
      <c r="U55" s="247">
        <f t="shared" si="111"/>
        <v>1360.68066112</v>
      </c>
      <c r="V55" s="292">
        <f t="shared" si="112"/>
        <v>1496.7487272320002</v>
      </c>
      <c r="W55" s="292">
        <f t="shared" si="112"/>
        <v>1496.7487272320002</v>
      </c>
      <c r="X55" s="207">
        <f>'Tariffs July 2020'!BL43</f>
        <v>0</v>
      </c>
      <c r="Y55" s="207" t="str">
        <f>'Tariffs July 2020'!BM43</f>
        <v>n</v>
      </c>
      <c r="Z55" s="208">
        <f>'Tariffs July 2020'!G43</f>
        <v>42551</v>
      </c>
    </row>
    <row r="56" spans="1:26" x14ac:dyDescent="0.15">
      <c r="A56" s="201" t="str">
        <f>'Tariffs July 2020'!K44</f>
        <v>DC Power Co</v>
      </c>
      <c r="B56" s="202" t="str">
        <f>'Tariffs July 2020'!L44</f>
        <v>Market offer</v>
      </c>
      <c r="C56" s="203">
        <f>IF('Tariffs July 2020'!BP44=0,91*'Tariffs July 2020'!M44/100,(91*'Tariffs July 2020'!M44/100)+'Tariffs July 2020'!BP44/4)</f>
        <v>116.26799999999999</v>
      </c>
      <c r="D56" s="203">
        <f>IF('Tariffs July 2020'!O44="",$K$5*'Tariffs July 2020'!N44/100,IF($K$5&gt;='Tariffs July 2020'!P44,('Tariffs July 2020'!P44*'Tariffs July 2020'!N44/100),($K$5*'Tariffs July 2020'!N44/100)))</f>
        <v>356.06916963636365</v>
      </c>
      <c r="E56" s="203">
        <f>IF('Tariffs July 2020'!T44&gt;0,IF(($K$5&lt;'Tariffs July 2020'!T44),(0),($K$5-'Tariffs July 2020'!T44)*'Tariffs July 2020'!U44/100),IF(AND('Tariffs July 2020'!R44&gt;0,'Tariffs July 2020'!T44=""),IF(($K$5&lt;'Tariffs July 2020'!R44),(0),($K$5-'Tariffs July 2020'!R44)*'Tariffs July 2020'!S44/100),IF(AND('Tariffs July 2020'!P44&gt;0,'Tariffs July 2020'!R44=""),IF(($K$5&lt;'Tariffs July 2020'!P44),(0),($K$5-'Tariffs July 2020'!P44)*'Tariffs July 2020'!Q44/100),0)))</f>
        <v>0</v>
      </c>
      <c r="F56" s="203">
        <f>($L$5)*'Tariffs July 2020'!AE44/100</f>
        <v>57.319857272727269</v>
      </c>
      <c r="G56" s="203">
        <f t="shared" si="113"/>
        <v>529.65702690909086</v>
      </c>
      <c r="H56" s="203">
        <f t="shared" si="108"/>
        <v>1653.5561076363635</v>
      </c>
      <c r="I56" s="247">
        <f t="shared" si="114"/>
        <v>2118.6281076363634</v>
      </c>
      <c r="J56" s="204">
        <f t="shared" si="115"/>
        <v>2330.4909183999998</v>
      </c>
      <c r="K56" s="202">
        <f>'Tariffs July 2020'!AZ44</f>
        <v>0</v>
      </c>
      <c r="L56" s="202">
        <f>'Tariffs July 2020'!BA44</f>
        <v>0</v>
      </c>
      <c r="M56" s="202">
        <f>'Tariffs July 2020'!BB44</f>
        <v>0</v>
      </c>
      <c r="N56" s="202">
        <f>'Tariffs July 2020'!BC44</f>
        <v>0</v>
      </c>
      <c r="O56" s="205">
        <f>($F$6*'Tariffs July 2020'!AT44/100)*4</f>
        <v>123.19199999999999</v>
      </c>
      <c r="P56" s="206" t="str">
        <f t="shared" si="119"/>
        <v>No discount</v>
      </c>
      <c r="Q56" s="206" t="str">
        <f t="shared" si="109"/>
        <v>Exclusive</v>
      </c>
      <c r="R56" s="293">
        <f t="shared" si="117"/>
        <v>2118.6281076363634</v>
      </c>
      <c r="S56" s="247">
        <f t="shared" si="118"/>
        <v>2118.6281076363634</v>
      </c>
      <c r="T56" s="247">
        <f t="shared" si="110"/>
        <v>1995.4361076363634</v>
      </c>
      <c r="U56" s="247">
        <f t="shared" si="111"/>
        <v>1995.4361076363634</v>
      </c>
      <c r="V56" s="292">
        <f t="shared" ref="V56:W57" si="120">T56*1.1</f>
        <v>2194.9797183999999</v>
      </c>
      <c r="W56" s="292">
        <f t="shared" si="120"/>
        <v>2194.9797183999999</v>
      </c>
      <c r="X56" s="207">
        <f>'Tariffs July 2020'!BL44</f>
        <v>0</v>
      </c>
      <c r="Y56" s="207" t="str">
        <f>'Tariffs July 2020'!BM44</f>
        <v>n</v>
      </c>
      <c r="Z56" s="208">
        <f>'Tariffs July 2020'!G44</f>
        <v>42185</v>
      </c>
    </row>
    <row r="57" spans="1:26" x14ac:dyDescent="0.15">
      <c r="A57" s="201" t="str">
        <f>'Tariffs July 2020'!K45</f>
        <v>ReAmped Energy</v>
      </c>
      <c r="B57" s="202" t="str">
        <f>'Tariffs July 2020'!L45</f>
        <v>Market offer</v>
      </c>
      <c r="C57" s="203">
        <f>IF('Tariffs July 2020'!BP45=0,91*'Tariffs July 2020'!M45/100,(91*'Tariffs July 2020'!M45/100)+'Tariffs July 2020'!BP45/4)</f>
        <v>99.975909090909084</v>
      </c>
      <c r="D57" s="203">
        <f>IF('Tariffs July 2020'!O45="",$K$5*'Tariffs July 2020'!N45/100,IF($K$5&gt;='Tariffs July 2020'!P45,('Tariffs July 2020'!P45*'Tariffs July 2020'!N45/100),($K$5*'Tariffs July 2020'!N45/100)))</f>
        <v>240.37293109090908</v>
      </c>
      <c r="E57" s="203">
        <f>IF('Tariffs July 2020'!T45&gt;0,IF(($K$5&lt;'Tariffs July 2020'!T45),(0),($K$5-'Tariffs July 2020'!T45)*'Tariffs July 2020'!U45/100),IF(AND('Tariffs July 2020'!R45&gt;0,'Tariffs July 2020'!T45=""),IF(($K$5&lt;'Tariffs July 2020'!R45),(0),($K$5-'Tariffs July 2020'!R45)*'Tariffs July 2020'!S45/100),IF(AND('Tariffs July 2020'!P45&gt;0,'Tariffs July 2020'!R45=""),IF(($K$5&lt;'Tariffs July 2020'!P45),(0),($K$5-'Tariffs July 2020'!P45)*'Tariffs July 2020'!Q45/100),0)))</f>
        <v>0</v>
      </c>
      <c r="F57" s="203">
        <f>($L$5)*'Tariffs July 2020'!AE45/100</f>
        <v>28.91719909090909</v>
      </c>
      <c r="G57" s="203">
        <f t="shared" si="113"/>
        <v>369.26603927272726</v>
      </c>
      <c r="H57" s="203">
        <f t="shared" si="108"/>
        <v>1077.1605207272728</v>
      </c>
      <c r="I57" s="247">
        <f t="shared" si="114"/>
        <v>1477.064157090909</v>
      </c>
      <c r="J57" s="204">
        <f t="shared" si="115"/>
        <v>1624.7705728000001</v>
      </c>
      <c r="K57" s="202">
        <f>'Tariffs July 2020'!AZ45</f>
        <v>0</v>
      </c>
      <c r="L57" s="202">
        <f>'Tariffs July 2020'!BA45</f>
        <v>0</v>
      </c>
      <c r="M57" s="202">
        <f>'Tariffs July 2020'!BB45</f>
        <v>0</v>
      </c>
      <c r="N57" s="202">
        <f>'Tariffs July 2020'!BC45</f>
        <v>0</v>
      </c>
      <c r="O57" s="205">
        <f>($F$6*'Tariffs July 2020'!AT45/100)*4</f>
        <v>65.702399999999997</v>
      </c>
      <c r="P57" s="206" t="str">
        <f t="shared" si="119"/>
        <v>No discount</v>
      </c>
      <c r="Q57" s="206" t="str">
        <f t="shared" si="109"/>
        <v>Exclusive</v>
      </c>
      <c r="R57" s="293">
        <f t="shared" si="117"/>
        <v>1477.064157090909</v>
      </c>
      <c r="S57" s="247">
        <f t="shared" si="118"/>
        <v>1477.064157090909</v>
      </c>
      <c r="T57" s="247">
        <f t="shared" si="110"/>
        <v>1411.3617570909091</v>
      </c>
      <c r="U57" s="247">
        <f t="shared" si="111"/>
        <v>1411.3617570909091</v>
      </c>
      <c r="V57" s="292">
        <f t="shared" si="120"/>
        <v>1552.4979328000002</v>
      </c>
      <c r="W57" s="292">
        <f t="shared" si="120"/>
        <v>1552.4979328000002</v>
      </c>
      <c r="X57" s="207">
        <f>'Tariffs July 2020'!BL45</f>
        <v>0</v>
      </c>
      <c r="Y57" s="207" t="str">
        <f>'Tariffs July 2020'!BM45</f>
        <v>n</v>
      </c>
      <c r="Z57" s="208">
        <f>'Tariffs July 2020'!G45</f>
        <v>42525</v>
      </c>
    </row>
    <row r="58" spans="1:26" x14ac:dyDescent="0.15">
      <c r="A58" s="201" t="str">
        <f>'Tariffs July 2020'!K46</f>
        <v>Amber Electric</v>
      </c>
      <c r="B58" s="202" t="str">
        <f>'Tariffs July 2020'!L46</f>
        <v>Market offer</v>
      </c>
      <c r="C58" s="203">
        <f>IF('Tariffs July 2020'!BP46=0,91*'Tariffs July 2020'!M46/100,(91*'Tariffs July 2020'!M46/100)+'Tariffs July 2020'!BP46/4)</f>
        <v>103.24363636363634</v>
      </c>
      <c r="D58" s="203">
        <f>IF('Tariffs July 2020'!O46="",$K$5*'Tariffs July 2020'!N46/100,IF($K$5&gt;='Tariffs July 2020'!P46,('Tariffs July 2020'!P46*'Tariffs July 2020'!N46/100),($K$5*'Tariffs July 2020'!N46/100)))</f>
        <v>282.5927278181818</v>
      </c>
      <c r="E58" s="203">
        <f>IF('Tariffs July 2020'!T46&gt;0,IF(($K$5&lt;'Tariffs July 2020'!T46),(0),($K$5-'Tariffs July 2020'!T46)*'Tariffs July 2020'!U46/100),IF(AND('Tariffs July 2020'!R46&gt;0,'Tariffs July 2020'!T46=""),IF(($K$5&lt;'Tariffs July 2020'!R46),(0),($K$5-'Tariffs July 2020'!R46)*'Tariffs July 2020'!S46/100),IF(AND('Tariffs July 2020'!P46&gt;0,'Tariffs July 2020'!R46=""),IF(($K$5&lt;'Tariffs July 2020'!P46),(0),($K$5-'Tariffs July 2020'!P46)*'Tariffs July 2020'!Q46/100),0)))</f>
        <v>0</v>
      </c>
      <c r="F58" s="203">
        <f>($L$5)*'Tariffs July 2020'!AE46/100</f>
        <v>43.921211999999997</v>
      </c>
      <c r="G58" s="203">
        <f t="shared" ref="G58:G59" si="121">SUM(C58:F58)</f>
        <v>429.75757618181808</v>
      </c>
      <c r="H58" s="203">
        <f t="shared" ref="H58:H59" si="122">(G58-C58)*4</f>
        <v>1306.0557592727268</v>
      </c>
      <c r="I58" s="247">
        <f t="shared" ref="I58:I59" si="123">G58*4</f>
        <v>1719.0303047272723</v>
      </c>
      <c r="J58" s="204">
        <f t="shared" ref="J58:J59" si="124">I58*1.1</f>
        <v>1890.9333351999996</v>
      </c>
      <c r="K58" s="202">
        <f>'Tariffs July 2020'!AZ46</f>
        <v>0</v>
      </c>
      <c r="L58" s="202">
        <f>'Tariffs July 2020'!BA46</f>
        <v>0</v>
      </c>
      <c r="M58" s="202">
        <f>'Tariffs July 2020'!BB46</f>
        <v>0</v>
      </c>
      <c r="N58" s="202">
        <f>'Tariffs July 2020'!BC46</f>
        <v>0</v>
      </c>
      <c r="O58" s="205">
        <f>($F$6*'Tariffs July 2020'!AT46/100)*4</f>
        <v>65.702399999999997</v>
      </c>
      <c r="P58" s="206" t="str">
        <f t="shared" si="119"/>
        <v>No discount</v>
      </c>
      <c r="Q58" s="206" t="str">
        <f t="shared" ref="Q58:Q59" si="125">IF(OR(A58="Origin Energy",A58="Red Energy",A58="Powershop"),"Inclusive","Exclusive")</f>
        <v>Exclusive</v>
      </c>
      <c r="R58" s="293">
        <f t="shared" ref="R58:R59" si="126">IF(AND(P58="Guaranteed off bill",Q58="Inclusive"),((I58*1.1)-((I58*1.1)*K58/100))/1.1,IF(AND(P58="Guaranteed off usage",Q58="Inclusive"),((I58*1.1)-((H58*1.1)*L58/100))/1.1,IF(AND(P58="Guaranteed off bill",Q58="Exclusive"),I58-(I58*K58/100),IF(AND(P58="Guaranteed off usage",Q58="Exclusive"),I58-(H58*L58/100),IF(Q58="Inclusive",((I58*1.1))/1.1,I58)))))</f>
        <v>1719.0303047272723</v>
      </c>
      <c r="S58" s="247">
        <f t="shared" ref="S58:S59" si="127">IF(AND(P58="Pay-on-time off bill",Q58="Inclusive"),((R58*1.1)-((R58*1.1)*M58/100))/1.1,IF(AND(P58="Pay-on-time off usage",Q58="Inclusive"),((R58*1.1)-((H58*1.1)*N58/100))/1.1,IF(AND(P58="Pay-on-time off bill",Q58="Exclusive"),R58-(R58*M58/100),IF(AND(P58="Pay-on-time off usage",Q58="Exclusive"),R58-(H58*N58/100),IF(Q58="Inclusive",((R58*1.1))/1.1,R58)))))</f>
        <v>1719.0303047272723</v>
      </c>
      <c r="T58" s="247">
        <f t="shared" ref="T58:T59" si="128">R58-O58</f>
        <v>1653.3279047272724</v>
      </c>
      <c r="U58" s="247">
        <f t="shared" ref="U58:U59" si="129">S58-O58</f>
        <v>1653.3279047272724</v>
      </c>
      <c r="V58" s="292">
        <f t="shared" ref="V58:V59" si="130">T58*1.1</f>
        <v>1818.6606951999997</v>
      </c>
      <c r="W58" s="292">
        <f t="shared" ref="W58:W59" si="131">U58*1.1</f>
        <v>1818.6606951999997</v>
      </c>
      <c r="X58" s="207">
        <f>'Tariffs July 2020'!BL46</f>
        <v>0</v>
      </c>
      <c r="Y58" s="207" t="str">
        <f>'Tariffs July 2020'!BM46</f>
        <v>n</v>
      </c>
      <c r="Z58" s="208">
        <f>'Tariffs July 2020'!G46</f>
        <v>42476</v>
      </c>
    </row>
    <row r="59" spans="1:26" x14ac:dyDescent="0.15">
      <c r="A59" s="201" t="str">
        <f>'Tariffs July 2020'!K47</f>
        <v>CovaU</v>
      </c>
      <c r="B59" s="202" t="str">
        <f>'Tariffs July 2020'!L47</f>
        <v>Freedom Plus Solar</v>
      </c>
      <c r="C59" s="203">
        <f>IF('Tariffs July 2020'!BP47=0,91*'Tariffs July 2020'!M47/100,(91*'Tariffs July 2020'!M47/100)+'Tariffs July 2020'!BP47/4)</f>
        <v>92.547000000000011</v>
      </c>
      <c r="D59" s="203">
        <f>IF('Tariffs July 2020'!O47="",$K$5*'Tariffs July 2020'!N47/100,IF($K$5&gt;='Tariffs July 2020'!P47,('Tariffs July 2020'!P47*'Tariffs July 2020'!N47/100),($K$5*'Tariffs July 2020'!N47/100)))</f>
        <v>272.6792396363636</v>
      </c>
      <c r="E59" s="203">
        <f>IF('Tariffs July 2020'!T47&gt;0,IF(($K$5&lt;'Tariffs July 2020'!T47),(0),($K$5-'Tariffs July 2020'!T47)*'Tariffs July 2020'!U47/100),IF(AND('Tariffs July 2020'!R47&gt;0,'Tariffs July 2020'!T47=""),IF(($K$5&lt;'Tariffs July 2020'!R47),(0),($K$5-'Tariffs July 2020'!R47)*'Tariffs July 2020'!S47/100),IF(AND('Tariffs July 2020'!P47&gt;0,'Tariffs July 2020'!R47=""),IF(($K$5&lt;'Tariffs July 2020'!P47),(0),($K$5-'Tariffs July 2020'!P47)*'Tariffs July 2020'!Q47/100),0)))</f>
        <v>0</v>
      </c>
      <c r="F59" s="203">
        <f>($L$5)*'Tariffs July 2020'!AE47/100</f>
        <v>35.09169</v>
      </c>
      <c r="G59" s="203">
        <f t="shared" si="121"/>
        <v>400.3179296363636</v>
      </c>
      <c r="H59" s="203">
        <f t="shared" si="122"/>
        <v>1231.0837185454543</v>
      </c>
      <c r="I59" s="247">
        <f t="shared" si="123"/>
        <v>1601.2717185454544</v>
      </c>
      <c r="J59" s="204">
        <f t="shared" si="124"/>
        <v>1761.3988904</v>
      </c>
      <c r="K59" s="202">
        <f>'Tariffs July 2020'!AZ47</f>
        <v>15</v>
      </c>
      <c r="L59" s="202">
        <f>'Tariffs July 2020'!BA47</f>
        <v>0</v>
      </c>
      <c r="M59" s="202">
        <f>'Tariffs July 2020'!BB47</f>
        <v>0</v>
      </c>
      <c r="N59" s="202">
        <f>'Tariffs July 2020'!BC47</f>
        <v>0</v>
      </c>
      <c r="O59" s="205">
        <f>($F$6*'Tariffs July 2020'!AT47/100)*4</f>
        <v>90.340800000000002</v>
      </c>
      <c r="P59" s="206" t="str">
        <f t="shared" si="119"/>
        <v>Guaranteed off bill</v>
      </c>
      <c r="Q59" s="206" t="str">
        <f t="shared" si="125"/>
        <v>Exclusive</v>
      </c>
      <c r="R59" s="293">
        <f t="shared" si="126"/>
        <v>1361.0809607636363</v>
      </c>
      <c r="S59" s="247">
        <f t="shared" si="127"/>
        <v>1361.0809607636363</v>
      </c>
      <c r="T59" s="247">
        <f t="shared" si="128"/>
        <v>1270.7401607636364</v>
      </c>
      <c r="U59" s="247">
        <f t="shared" si="129"/>
        <v>1270.7401607636364</v>
      </c>
      <c r="V59" s="292">
        <f t="shared" si="130"/>
        <v>1397.8141768400001</v>
      </c>
      <c r="W59" s="292">
        <f t="shared" si="131"/>
        <v>1397.8141768400001</v>
      </c>
      <c r="X59" s="207">
        <f>'Tariffs July 2020'!BL47</f>
        <v>0</v>
      </c>
      <c r="Y59" s="207" t="str">
        <f>'Tariffs July 2020'!BM47</f>
        <v>n</v>
      </c>
      <c r="Z59" s="208">
        <f>'Tariffs July 2020'!G47</f>
        <v>42551</v>
      </c>
    </row>
    <row r="60" spans="1:26" x14ac:dyDescent="0.15">
      <c r="A60" s="201" t="str">
        <f>'Tariffs July 2020'!K48</f>
        <v>Discover Energy</v>
      </c>
      <c r="B60" s="202" t="str">
        <f>'Tariffs July 2020'!L48</f>
        <v>Solar Boost</v>
      </c>
      <c r="C60" s="203">
        <f>IF('Tariffs July 2020'!BP48=0,91*'Tariffs July 2020'!M48/100,(91*'Tariffs July 2020'!M48/100)+'Tariffs July 2020'!BP48/4)</f>
        <v>70.508454545454555</v>
      </c>
      <c r="D60" s="203">
        <f>IF('Tariffs July 2020'!O48="",$K$5*'Tariffs July 2020'!N48/100,IF($K$5&gt;='Tariffs July 2020'!P48,('Tariffs July 2020'!P48*'Tariffs July 2020'!N48/100),($K$5*'Tariffs July 2020'!N48/100)))</f>
        <v>306.50172872727273</v>
      </c>
      <c r="E60" s="203">
        <f>IF('Tariffs July 2020'!T48&gt;0,IF(($K$5&lt;'Tariffs July 2020'!T48),(0),($K$5-'Tariffs July 2020'!T48)*'Tariffs July 2020'!U48/100),IF(AND('Tariffs July 2020'!R48&gt;0,'Tariffs July 2020'!T48=""),IF(($K$5&lt;'Tariffs July 2020'!R48),(0),($K$5-'Tariffs July 2020'!R48)*'Tariffs July 2020'!S48/100),IF(AND('Tariffs July 2020'!P48&gt;0,'Tariffs July 2020'!R48=""),IF(($K$5&lt;'Tariffs July 2020'!P48),(0),($K$5-'Tariffs July 2020'!P48)*'Tariffs July 2020'!Q48/100),0)))</f>
        <v>0</v>
      </c>
      <c r="F60" s="203">
        <f>($L$5)*'Tariffs July 2020'!AE48/100</f>
        <v>37.335088363636359</v>
      </c>
      <c r="G60" s="203">
        <f t="shared" ref="G60" si="132">SUM(C60:F60)</f>
        <v>414.34527163636369</v>
      </c>
      <c r="H60" s="203">
        <f t="shared" ref="H60" si="133">(G60-C60)*4</f>
        <v>1375.3472683636364</v>
      </c>
      <c r="I60" s="247">
        <f t="shared" ref="I60" si="134">G60*4</f>
        <v>1657.3810865454548</v>
      </c>
      <c r="J60" s="204">
        <f t="shared" ref="J60" si="135">I60*1.1</f>
        <v>1823.1191952000004</v>
      </c>
      <c r="K60" s="202">
        <f>'Tariffs July 2020'!AZ48</f>
        <v>0</v>
      </c>
      <c r="L60" s="202">
        <f>'Tariffs July 2020'!BA48</f>
        <v>0</v>
      </c>
      <c r="M60" s="202">
        <f>'Tariffs July 2020'!BB48</f>
        <v>0</v>
      </c>
      <c r="N60" s="202">
        <f>'Tariffs July 2020'!BC48</f>
        <v>0</v>
      </c>
      <c r="O60" s="205">
        <f>($F$6*'Tariffs July 2020'!AT48/100)*4</f>
        <v>94.447199999999995</v>
      </c>
      <c r="P60" s="206" t="str">
        <f t="shared" si="119"/>
        <v>No discount</v>
      </c>
      <c r="Q60" s="206" t="str">
        <f t="shared" ref="Q60" si="136">IF(OR(A60="Origin Energy",A60="Red Energy",A60="Powershop"),"Inclusive","Exclusive")</f>
        <v>Exclusive</v>
      </c>
      <c r="R60" s="293">
        <f t="shared" ref="R60" si="137">IF(AND(P60="Guaranteed off bill",Q60="Inclusive"),((I60*1.1)-((I60*1.1)*K60/100))/1.1,IF(AND(P60="Guaranteed off usage",Q60="Inclusive"),((I60*1.1)-((H60*1.1)*L60/100))/1.1,IF(AND(P60="Guaranteed off bill",Q60="Exclusive"),I60-(I60*K60/100),IF(AND(P60="Guaranteed off usage",Q60="Exclusive"),I60-(H60*L60/100),IF(Q60="Inclusive",((I60*1.1))/1.1,I60)))))</f>
        <v>1657.3810865454548</v>
      </c>
      <c r="S60" s="247">
        <f t="shared" ref="S60" si="138">IF(AND(P60="Pay-on-time off bill",Q60="Inclusive"),((R60*1.1)-((R60*1.1)*M60/100))/1.1,IF(AND(P60="Pay-on-time off usage",Q60="Inclusive"),((R60*1.1)-((H60*1.1)*N60/100))/1.1,IF(AND(P60="Pay-on-time off bill",Q60="Exclusive"),R60-(R60*M60/100),IF(AND(P60="Pay-on-time off usage",Q60="Exclusive"),R60-(H60*N60/100),IF(Q60="Inclusive",((R60*1.1))/1.1,R60)))))</f>
        <v>1657.3810865454548</v>
      </c>
      <c r="T60" s="247">
        <f t="shared" ref="T60" si="139">R60-O60</f>
        <v>1562.9338865454547</v>
      </c>
      <c r="U60" s="247">
        <f t="shared" ref="U60" si="140">S60-O60</f>
        <v>1562.9338865454547</v>
      </c>
      <c r="V60" s="292">
        <f t="shared" ref="V60" si="141">T60*1.1</f>
        <v>1719.2272752000003</v>
      </c>
      <c r="W60" s="292">
        <f t="shared" ref="W60" si="142">U60*1.1</f>
        <v>1719.2272752000003</v>
      </c>
      <c r="X60" s="207">
        <f>'Tariffs July 2020'!BL48</f>
        <v>0</v>
      </c>
      <c r="Y60" s="207" t="str">
        <f>'Tariffs July 2020'!BM48</f>
        <v>n</v>
      </c>
      <c r="Z60" s="208">
        <f>'Tariffs July 2020'!G48</f>
        <v>42551</v>
      </c>
    </row>
    <row r="61" spans="1:26" x14ac:dyDescent="0.15">
      <c r="A61" s="201" t="str">
        <f>'Tariffs July 2020'!K49</f>
        <v>Future X Power</v>
      </c>
      <c r="B61" s="202" t="str">
        <f>'Tariffs July 2020'!L49</f>
        <v>Flexi Saver</v>
      </c>
      <c r="C61" s="203">
        <f>IF('Tariffs July 2020'!BP49=0,91*'Tariffs July 2020'!M49/100,(91*'Tariffs July 2020'!M49/100)+'Tariffs July 2020'!BP49/4)</f>
        <v>92.911000000000001</v>
      </c>
      <c r="D61" s="203">
        <f>IF('Tariffs July 2020'!O49="",$K$5*'Tariffs July 2020'!N49/100,IF($K$5&gt;='Tariffs July 2020'!P49,('Tariffs July 2020'!P49*'Tariffs July 2020'!N49/100),($K$5*'Tariffs July 2020'!N49/100)))</f>
        <v>297.0547576363636</v>
      </c>
      <c r="E61" s="203">
        <f>IF('Tariffs July 2020'!T49&gt;0,IF(($K$5&lt;'Tariffs July 2020'!T49),(0),($K$5-'Tariffs July 2020'!T49)*'Tariffs July 2020'!U49/100),IF(AND('Tariffs July 2020'!R49&gt;0,'Tariffs July 2020'!T49=""),IF(($K$5&lt;'Tariffs July 2020'!R49),(0),($K$5-'Tariffs July 2020'!R49)*'Tariffs July 2020'!S49/100),IF(AND('Tariffs July 2020'!P49&gt;0,'Tariffs July 2020'!R49=""),IF(($K$5&lt;'Tariffs July 2020'!P49),(0),($K$5-'Tariffs July 2020'!P49)*'Tariffs July 2020'!Q49/100),0)))</f>
        <v>0</v>
      </c>
      <c r="F61" s="203">
        <f>($L$5)*'Tariffs July 2020'!AE49/100</f>
        <v>42.933293454545449</v>
      </c>
      <c r="G61" s="203">
        <f t="shared" ref="G61" si="143">SUM(C61:F61)</f>
        <v>432.89905109090904</v>
      </c>
      <c r="H61" s="203">
        <f t="shared" ref="H61" si="144">(G61-C61)*4</f>
        <v>1359.9522043636362</v>
      </c>
      <c r="I61" s="247">
        <f t="shared" ref="I61" si="145">G61*4</f>
        <v>1731.5962043636362</v>
      </c>
      <c r="J61" s="204">
        <f t="shared" ref="J61" si="146">I61*1.1</f>
        <v>1904.7558248</v>
      </c>
      <c r="K61" s="202">
        <f>'Tariffs July 2020'!AZ49</f>
        <v>0</v>
      </c>
      <c r="L61" s="202">
        <f>'Tariffs July 2020'!BA49</f>
        <v>0</v>
      </c>
      <c r="M61" s="202">
        <f>'Tariffs July 2020'!BB49</f>
        <v>0</v>
      </c>
      <c r="N61" s="202">
        <f>'Tariffs July 2020'!BC49</f>
        <v>20</v>
      </c>
      <c r="O61" s="205">
        <f>($F$6*'Tariffs July 2020'!AT49/100)*4</f>
        <v>57.489600000000003</v>
      </c>
      <c r="P61" s="206" t="str">
        <f t="shared" si="119"/>
        <v>Pay-on-time off usage</v>
      </c>
      <c r="Q61" s="206" t="str">
        <f t="shared" ref="Q61" si="147">IF(OR(A61="Origin Energy",A61="Red Energy",A61="Powershop"),"Inclusive","Exclusive")</f>
        <v>Exclusive</v>
      </c>
      <c r="R61" s="293">
        <f t="shared" ref="R61" si="148">IF(AND(P61="Guaranteed off bill",Q61="Inclusive"),((I61*1.1)-((I61*1.1)*K61/100))/1.1,IF(AND(P61="Guaranteed off usage",Q61="Inclusive"),((I61*1.1)-((H61*1.1)*L61/100))/1.1,IF(AND(P61="Guaranteed off bill",Q61="Exclusive"),I61-(I61*K61/100),IF(AND(P61="Guaranteed off usage",Q61="Exclusive"),I61-(H61*L61/100),IF(Q61="Inclusive",((I61*1.1))/1.1,I61)))))</f>
        <v>1731.5962043636362</v>
      </c>
      <c r="S61" s="247">
        <f t="shared" ref="S61" si="149">IF(AND(P61="Pay-on-time off bill",Q61="Inclusive"),((R61*1.1)-((R61*1.1)*M61/100))/1.1,IF(AND(P61="Pay-on-time off usage",Q61="Inclusive"),((R61*1.1)-((H61*1.1)*N61/100))/1.1,IF(AND(P61="Pay-on-time off bill",Q61="Exclusive"),R61-(R61*M61/100),IF(AND(P61="Pay-on-time off usage",Q61="Exclusive"),R61-(H61*N61/100),IF(Q61="Inclusive",((R61*1.1))/1.1,R61)))))</f>
        <v>1459.6057634909089</v>
      </c>
      <c r="T61" s="247">
        <f t="shared" ref="T61" si="150">R61-O61</f>
        <v>1674.1066043636361</v>
      </c>
      <c r="U61" s="247">
        <f t="shared" ref="U61" si="151">S61-O61</f>
        <v>1402.1161634909088</v>
      </c>
      <c r="V61" s="292">
        <f t="shared" ref="V61" si="152">T61*1.1</f>
        <v>1841.5172647999998</v>
      </c>
      <c r="W61" s="292">
        <f t="shared" ref="W61" si="153">U61*1.1</f>
        <v>1542.3277798399997</v>
      </c>
      <c r="X61" s="207">
        <f>'Tariffs July 2020'!BL49</f>
        <v>0</v>
      </c>
      <c r="Y61" s="207" t="str">
        <f>'Tariffs July 2020'!BM49</f>
        <v>n</v>
      </c>
      <c r="Z61" s="208">
        <f>'Tariffs July 2020'!G49</f>
        <v>42494</v>
      </c>
    </row>
    <row r="62" spans="1:26" x14ac:dyDescent="0.15">
      <c r="A62" s="201" t="str">
        <f>'Tariffs July 2020'!K50</f>
        <v>GloBird Energy</v>
      </c>
      <c r="B62" s="202" t="str">
        <f>'Tariffs July 2020'!L50</f>
        <v>GloSave</v>
      </c>
      <c r="C62" s="203">
        <f>IF('Tariffs July 2020'!BP50=0,91*'Tariffs July 2020'!M50/100,(91*'Tariffs July 2020'!M50/100)+'Tariffs July 2020'!BP50/4)</f>
        <v>90.999999999999986</v>
      </c>
      <c r="D62" s="203">
        <f>IF('Tariffs July 2020'!O50="",$K$5*'Tariffs July 2020'!N50/100,IF($K$5&gt;='Tariffs July 2020'!P50,('Tariffs July 2020'!P50*'Tariffs July 2020'!N50/100),($K$5*'Tariffs July 2020'!N50/100)))</f>
        <v>243.75517999999997</v>
      </c>
      <c r="E62" s="203">
        <f>IF('Tariffs July 2020'!T50&gt;0,IF(($K$5&lt;'Tariffs July 2020'!T50),(0),($K$5-'Tariffs July 2020'!T50)*'Tariffs July 2020'!U50/100),IF(AND('Tariffs July 2020'!R50&gt;0,'Tariffs July 2020'!T50=""),IF(($K$5&lt;'Tariffs July 2020'!R50),(0),($K$5-'Tariffs July 2020'!R50)*'Tariffs July 2020'!S50/100),IF(AND('Tariffs July 2020'!P50&gt;0,'Tariffs July 2020'!R50=""),IF(($K$5&lt;'Tariffs July 2020'!P50),(0),($K$5-'Tariffs July 2020'!P50)*'Tariffs July 2020'!Q50/100),0)))</f>
        <v>0</v>
      </c>
      <c r="F62" s="203">
        <f>($L$5)*'Tariffs July 2020'!AE50/100</f>
        <v>33.959699999999991</v>
      </c>
      <c r="G62" s="203">
        <f t="shared" ref="G62" si="154">SUM(C62:F62)</f>
        <v>368.71487999999994</v>
      </c>
      <c r="H62" s="203">
        <f t="shared" ref="H62" si="155">(G62-C62)*4</f>
        <v>1110.8595199999997</v>
      </c>
      <c r="I62" s="247">
        <f t="shared" ref="I62" si="156">G62*4</f>
        <v>1474.8595199999997</v>
      </c>
      <c r="J62" s="204">
        <f t="shared" ref="J62" si="157">I62*1.1</f>
        <v>1622.3454719999997</v>
      </c>
      <c r="K62" s="202">
        <f>'Tariffs July 2020'!AZ50</f>
        <v>0</v>
      </c>
      <c r="L62" s="202">
        <f>'Tariffs July 2020'!BA50</f>
        <v>0</v>
      </c>
      <c r="M62" s="202">
        <f>'Tariffs July 2020'!BB50</f>
        <v>7</v>
      </c>
      <c r="N62" s="202">
        <f>'Tariffs July 2020'!BC50</f>
        <v>0</v>
      </c>
      <c r="O62" s="205">
        <f>($F$6*'Tariffs July 2020'!AT50/100)*4</f>
        <v>24.638400000000001</v>
      </c>
      <c r="P62" s="206" t="str">
        <f t="shared" si="119"/>
        <v>Pay-on-time off bill</v>
      </c>
      <c r="Q62" s="206" t="str">
        <f t="shared" ref="Q62" si="158">IF(OR(A62="Origin Energy",A62="Red Energy",A62="Powershop"),"Inclusive","Exclusive")</f>
        <v>Exclusive</v>
      </c>
      <c r="R62" s="293">
        <f t="shared" ref="R62" si="159">IF(AND(P62="Guaranteed off bill",Q62="Inclusive"),((I62*1.1)-((I62*1.1)*K62/100))/1.1,IF(AND(P62="Guaranteed off usage",Q62="Inclusive"),((I62*1.1)-((H62*1.1)*L62/100))/1.1,IF(AND(P62="Guaranteed off bill",Q62="Exclusive"),I62-(I62*K62/100),IF(AND(P62="Guaranteed off usage",Q62="Exclusive"),I62-(H62*L62/100),IF(Q62="Inclusive",((I62*1.1))/1.1,I62)))))</f>
        <v>1474.8595199999997</v>
      </c>
      <c r="S62" s="247">
        <f t="shared" ref="S62" si="160">IF(AND(P62="Pay-on-time off bill",Q62="Inclusive"),((R62*1.1)-((R62*1.1)*M62/100))/1.1,IF(AND(P62="Pay-on-time off usage",Q62="Inclusive"),((R62*1.1)-((H62*1.1)*N62/100))/1.1,IF(AND(P62="Pay-on-time off bill",Q62="Exclusive"),R62-(R62*M62/100),IF(AND(P62="Pay-on-time off usage",Q62="Exclusive"),R62-(H62*N62/100),IF(Q62="Inclusive",((R62*1.1))/1.1,R62)))))</f>
        <v>1371.6193535999998</v>
      </c>
      <c r="T62" s="247">
        <f t="shared" ref="T62" si="161">R62-O62</f>
        <v>1450.2211199999997</v>
      </c>
      <c r="U62" s="247">
        <f t="shared" ref="U62" si="162">S62-O62</f>
        <v>1346.9809535999998</v>
      </c>
      <c r="V62" s="292">
        <f t="shared" ref="V62" si="163">T62*1.1</f>
        <v>1595.2432319999998</v>
      </c>
      <c r="W62" s="292">
        <f t="shared" ref="W62" si="164">U62*1.1</f>
        <v>1481.6790489599998</v>
      </c>
      <c r="X62" s="207">
        <f>'Tariffs July 2020'!BL50</f>
        <v>0</v>
      </c>
      <c r="Y62" s="207" t="str">
        <f>'Tariffs July 2020'!BM50</f>
        <v>n</v>
      </c>
      <c r="Z62" s="208">
        <f>'Tariffs July 2020'!G50</f>
        <v>42501</v>
      </c>
    </row>
    <row r="63" spans="1:26" x14ac:dyDescent="0.15">
      <c r="A63" s="201" t="str">
        <f>'Tariffs July 2020'!K51</f>
        <v>Kogan Energy</v>
      </c>
      <c r="B63" s="202" t="str">
        <f>'Tariffs July 2020'!L51</f>
        <v>Market offer</v>
      </c>
      <c r="C63" s="203">
        <f>IF('Tariffs July 2020'!BP51=0,91*'Tariffs July 2020'!M51/100,(91*'Tariffs July 2020'!M51/100)+'Tariffs July 2020'!BP51/4)</f>
        <v>99.065909090909088</v>
      </c>
      <c r="D63" s="203">
        <f>IF('Tariffs July 2020'!O51="",$K$5*'Tariffs July 2020'!N51/100,IF($K$5&gt;='Tariffs July 2020'!P51,('Tariffs July 2020'!P51*'Tariffs July 2020'!N51/100),($K$5*'Tariffs July 2020'!N51/100)))</f>
        <v>181.94166545454544</v>
      </c>
      <c r="E63" s="203">
        <f>IF('Tariffs July 2020'!T51&gt;0,IF(($K$5&lt;'Tariffs July 2020'!T51),(0),($K$5-'Tariffs July 2020'!T51)*'Tariffs July 2020'!U51/100),IF(AND('Tariffs July 2020'!R51&gt;0,'Tariffs July 2020'!T51=""),IF(($K$5&lt;'Tariffs July 2020'!R51),(0),($K$5-'Tariffs July 2020'!R51)*'Tariffs July 2020'!S51/100),IF(AND('Tariffs July 2020'!P51&gt;0,'Tariffs July 2020'!R51=""),IF(($K$5&lt;'Tariffs July 2020'!P51),(0),($K$5-'Tariffs July 2020'!P51)*'Tariffs July 2020'!Q51/100),0)))</f>
        <v>0</v>
      </c>
      <c r="F63" s="203">
        <f>($L$5)*'Tariffs July 2020'!AE51/100</f>
        <v>22.783871454545451</v>
      </c>
      <c r="G63" s="203">
        <f t="shared" ref="G63" si="165">SUM(C63:F63)</f>
        <v>303.79144600000001</v>
      </c>
      <c r="H63" s="203">
        <f t="shared" ref="H63" si="166">(G63-C63)*4</f>
        <v>818.90214763636368</v>
      </c>
      <c r="I63" s="247">
        <f t="shared" ref="I63" si="167">G63*4</f>
        <v>1215.165784</v>
      </c>
      <c r="J63" s="204">
        <f t="shared" ref="J63" si="168">I63*1.1</f>
        <v>1336.6823624000001</v>
      </c>
      <c r="K63" s="202">
        <f>'Tariffs July 2020'!AZ51</f>
        <v>0</v>
      </c>
      <c r="L63" s="202">
        <f>'Tariffs July 2020'!BA51</f>
        <v>0</v>
      </c>
      <c r="M63" s="202">
        <f>'Tariffs July 2020'!BB51</f>
        <v>0</v>
      </c>
      <c r="N63" s="202">
        <f>'Tariffs July 2020'!BC51</f>
        <v>0</v>
      </c>
      <c r="O63" s="205">
        <f>($F$6*'Tariffs July 2020'!AT51/100)*4</f>
        <v>31.537151999999995</v>
      </c>
      <c r="P63" s="206" t="str">
        <f t="shared" si="119"/>
        <v>No discount</v>
      </c>
      <c r="Q63" s="206" t="str">
        <f t="shared" ref="Q63" si="169">IF(OR(A63="Origin Energy",A63="Red Energy",A63="Powershop"),"Inclusive","Exclusive")</f>
        <v>Exclusive</v>
      </c>
      <c r="R63" s="293">
        <f t="shared" ref="R63" si="170">IF(AND(P63="Guaranteed off bill",Q63="Inclusive"),((I63*1.1)-((I63*1.1)*K63/100))/1.1,IF(AND(P63="Guaranteed off usage",Q63="Inclusive"),((I63*1.1)-((H63*1.1)*L63/100))/1.1,IF(AND(P63="Guaranteed off bill",Q63="Exclusive"),I63-(I63*K63/100),IF(AND(P63="Guaranteed off usage",Q63="Exclusive"),I63-(H63*L63/100),IF(Q63="Inclusive",((I63*1.1))/1.1,I63)))))</f>
        <v>1215.165784</v>
      </c>
      <c r="S63" s="247">
        <f t="shared" ref="S63" si="171">IF(AND(P63="Pay-on-time off bill",Q63="Inclusive"),((R63*1.1)-((R63*1.1)*M63/100))/1.1,IF(AND(P63="Pay-on-time off usage",Q63="Inclusive"),((R63*1.1)-((H63*1.1)*N63/100))/1.1,IF(AND(P63="Pay-on-time off bill",Q63="Exclusive"),R63-(R63*M63/100),IF(AND(P63="Pay-on-time off usage",Q63="Exclusive"),R63-(H63*N63/100),IF(Q63="Inclusive",((R63*1.1))/1.1,R63)))))</f>
        <v>1215.165784</v>
      </c>
      <c r="T63" s="247">
        <f t="shared" ref="T63" si="172">R63-O63</f>
        <v>1183.6286319999999</v>
      </c>
      <c r="U63" s="247">
        <f t="shared" ref="U63" si="173">S63-O63</f>
        <v>1183.6286319999999</v>
      </c>
      <c r="V63" s="292">
        <f t="shared" ref="V63" si="174">T63*1.1</f>
        <v>1301.9914951999999</v>
      </c>
      <c r="W63" s="292">
        <f t="shared" ref="W63" si="175">U63*1.1</f>
        <v>1301.9914951999999</v>
      </c>
      <c r="X63" s="207">
        <f>'Tariffs July 2020'!BL51</f>
        <v>0</v>
      </c>
      <c r="Y63" s="207" t="str">
        <f>'Tariffs July 2020'!BM51</f>
        <v>n</v>
      </c>
      <c r="Z63" s="208">
        <f>'Tariffs July 2020'!G51</f>
        <v>42551</v>
      </c>
    </row>
    <row r="64" spans="1:26" x14ac:dyDescent="0.15">
      <c r="A64" s="201" t="str">
        <f>'Tariffs July 2020'!K52</f>
        <v>Locality Planning Energy</v>
      </c>
      <c r="B64" s="202" t="str">
        <f>'Tariffs July 2020'!L52</f>
        <v>LPE Mates Rates (solar)</v>
      </c>
      <c r="C64" s="203">
        <f>IF('Tariffs July 2020'!BP52=0,91*'Tariffs July 2020'!M52/100,(91*'Tariffs July 2020'!M52/100)+'Tariffs July 2020'!BP52/4)</f>
        <v>102.02754545454545</v>
      </c>
      <c r="D64" s="203">
        <f>IF('Tariffs July 2020'!O52="",$K$5*'Tariffs July 2020'!N52/100,IF($K$5&gt;='Tariffs July 2020'!P52,('Tariffs July 2020'!P52*'Tariffs July 2020'!N52/100),($K$5*'Tariffs July 2020'!N52/100)))</f>
        <v>221.12910109090907</v>
      </c>
      <c r="E64" s="203">
        <f>IF('Tariffs July 2020'!T52&gt;0,IF(($K$5&lt;'Tariffs July 2020'!T52),(0),($K$5-'Tariffs July 2020'!T52)*'Tariffs July 2020'!U52/100),IF(AND('Tariffs July 2020'!R52&gt;0,'Tariffs July 2020'!T52=""),IF(($K$5&lt;'Tariffs July 2020'!R52),(0),($K$5-'Tariffs July 2020'!R52)*'Tariffs July 2020'!S52/100),IF(AND('Tariffs July 2020'!P52&gt;0,'Tariffs July 2020'!R52=""),IF(($K$5&lt;'Tariffs July 2020'!P52),(0),($K$5-'Tariffs July 2020'!P52)*'Tariffs July 2020'!Q52/100),0)))</f>
        <v>0</v>
      </c>
      <c r="F64" s="203">
        <f>($L$5)*'Tariffs July 2020'!AE52/100</f>
        <v>36.861710727272722</v>
      </c>
      <c r="G64" s="203">
        <f t="shared" ref="G64" si="176">SUM(C64:F64)</f>
        <v>360.01835727272726</v>
      </c>
      <c r="H64" s="203">
        <f t="shared" ref="H64" si="177">(G64-C64)*4</f>
        <v>1031.9632472727271</v>
      </c>
      <c r="I64" s="247">
        <f t="shared" ref="I64" si="178">G64*4</f>
        <v>1440.073429090909</v>
      </c>
      <c r="J64" s="204">
        <f t="shared" ref="J64" si="179">I64*1.1</f>
        <v>1584.080772</v>
      </c>
      <c r="K64" s="202">
        <f>'Tariffs July 2020'!AZ52</f>
        <v>0</v>
      </c>
      <c r="L64" s="202">
        <f>'Tariffs July 2020'!BA52</f>
        <v>0</v>
      </c>
      <c r="M64" s="202">
        <f>'Tariffs July 2020'!BB52</f>
        <v>0</v>
      </c>
      <c r="N64" s="202">
        <f>'Tariffs July 2020'!BC52</f>
        <v>0</v>
      </c>
      <c r="O64" s="205">
        <f>($F$6*'Tariffs July 2020'!AT52/100)*4</f>
        <v>82.127999999999986</v>
      </c>
      <c r="P64" s="206" t="str">
        <f t="shared" si="119"/>
        <v>No discount</v>
      </c>
      <c r="Q64" s="206" t="str">
        <f t="shared" ref="Q64" si="180">IF(OR(A64="Origin Energy",A64="Red Energy",A64="Powershop"),"Inclusive","Exclusive")</f>
        <v>Exclusive</v>
      </c>
      <c r="R64" s="293">
        <f t="shared" ref="R64" si="181">IF(AND(P64="Guaranteed off bill",Q64="Inclusive"),((I64*1.1)-((I64*1.1)*K64/100))/1.1,IF(AND(P64="Guaranteed off usage",Q64="Inclusive"),((I64*1.1)-((H64*1.1)*L64/100))/1.1,IF(AND(P64="Guaranteed off bill",Q64="Exclusive"),I64-(I64*K64/100),IF(AND(P64="Guaranteed off usage",Q64="Exclusive"),I64-(H64*L64/100),IF(Q64="Inclusive",((I64*1.1))/1.1,I64)))))</f>
        <v>1440.073429090909</v>
      </c>
      <c r="S64" s="247">
        <f t="shared" ref="S64" si="182">IF(AND(P64="Pay-on-time off bill",Q64="Inclusive"),((R64*1.1)-((R64*1.1)*M64/100))/1.1,IF(AND(P64="Pay-on-time off usage",Q64="Inclusive"),((R64*1.1)-((H64*1.1)*N64/100))/1.1,IF(AND(P64="Pay-on-time off bill",Q64="Exclusive"),R64-(R64*M64/100),IF(AND(P64="Pay-on-time off usage",Q64="Exclusive"),R64-(H64*N64/100),IF(Q64="Inclusive",((R64*1.1))/1.1,R64)))))</f>
        <v>1440.073429090909</v>
      </c>
      <c r="T64" s="247">
        <f t="shared" ref="T64" si="183">R64-O64</f>
        <v>1357.9454290909091</v>
      </c>
      <c r="U64" s="247">
        <f t="shared" ref="U64" si="184">S64-O64</f>
        <v>1357.9454290909091</v>
      </c>
      <c r="V64" s="292">
        <f t="shared" ref="V64" si="185">T64*1.1</f>
        <v>1493.7399720000001</v>
      </c>
      <c r="W64" s="292">
        <f t="shared" ref="W64" si="186">U64*1.1</f>
        <v>1493.7399720000001</v>
      </c>
      <c r="X64" s="207">
        <f>'Tariffs July 2020'!BL52</f>
        <v>0</v>
      </c>
      <c r="Y64" s="207" t="str">
        <f>'Tariffs July 2020'!BM52</f>
        <v>n</v>
      </c>
      <c r="Z64" s="208">
        <f>'Tariffs July 2020'!G52</f>
        <v>42474</v>
      </c>
    </row>
    <row r="65" spans="1:1024 1029:4092 4097:8190 8193:9214 9219:12287 12290:13312 13315:14336 14341:16384" x14ac:dyDescent="0.15">
      <c r="A65" s="201" t="str">
        <f>'Tariffs July 2020'!K53</f>
        <v>OVO Energy</v>
      </c>
      <c r="B65" s="202" t="str">
        <f>'Tariffs July 2020'!L53</f>
        <v>The One Plan</v>
      </c>
      <c r="C65" s="203">
        <f>IF('Tariffs July 2020'!BP53=0,91*'Tariffs July 2020'!M53/100,(91*'Tariffs July 2020'!M53/100)+'Tariffs July 2020'!BP53/4)</f>
        <v>83.860636363636374</v>
      </c>
      <c r="D65" s="203">
        <f>IF('Tariffs July 2020'!O53="",$K$5*'Tariffs July 2020'!N53/100,IF($K$5&gt;='Tariffs July 2020'!P53,('Tariffs July 2020'!P53*'Tariffs July 2020'!N53/100),($K$5*'Tariffs July 2020'!N53/100)))</f>
        <v>226.72730618181816</v>
      </c>
      <c r="E65" s="203">
        <f>IF('Tariffs July 2020'!T53&gt;0,IF(($K$5&lt;'Tariffs July 2020'!T53),(0),($K$5-'Tariffs July 2020'!T53)*'Tariffs July 2020'!U53/100),IF(AND('Tariffs July 2020'!R53&gt;0,'Tariffs July 2020'!T53=""),IF(($K$5&lt;'Tariffs July 2020'!R53),(0),($K$5-'Tariffs July 2020'!R53)*'Tariffs July 2020'!S53/100),IF(AND('Tariffs July 2020'!P53&gt;0,'Tariffs July 2020'!R53=""),IF(($K$5&lt;'Tariffs July 2020'!P53),(0),($K$5-'Tariffs July 2020'!P53)*'Tariffs July 2020'!Q53/100),0)))</f>
        <v>0</v>
      </c>
      <c r="F65" s="203">
        <f>($L$5)*'Tariffs July 2020'!AE53/100</f>
        <v>37.355669999999989</v>
      </c>
      <c r="G65" s="203">
        <f t="shared" ref="G65" si="187">SUM(C65:F65)</f>
        <v>347.94361254545453</v>
      </c>
      <c r="H65" s="203">
        <f t="shared" ref="H65" si="188">(G65-C65)*4</f>
        <v>1056.3319047272726</v>
      </c>
      <c r="I65" s="247">
        <f t="shared" ref="I65" si="189">G65*4</f>
        <v>1391.7744501818181</v>
      </c>
      <c r="J65" s="204">
        <f t="shared" ref="J65" si="190">I65*1.1</f>
        <v>1530.9518952000001</v>
      </c>
      <c r="K65" s="202">
        <f>'Tariffs July 2020'!AZ53</f>
        <v>0</v>
      </c>
      <c r="L65" s="202">
        <f>'Tariffs July 2020'!BA53</f>
        <v>0</v>
      </c>
      <c r="M65" s="202">
        <f>'Tariffs July 2020'!BB53</f>
        <v>0</v>
      </c>
      <c r="N65" s="202">
        <f>'Tariffs July 2020'!BC53</f>
        <v>0</v>
      </c>
      <c r="O65" s="205">
        <f>($F$6*'Tariffs July 2020'!AT53/100)*4</f>
        <v>65.702399999999997</v>
      </c>
      <c r="P65" s="206" t="str">
        <f t="shared" ref="P65" si="191">IF(SUM(K65:N65)=0,"No discount",IF(K65&gt;0,"Guaranteed off bill",IF(L65&gt;0,"Guaranteed off usage",IF(M65&gt;0,"Pay-on-time off bill","Pay-on-time off usage"))))</f>
        <v>No discount</v>
      </c>
      <c r="Q65" s="206" t="str">
        <f t="shared" ref="Q65" si="192">IF(OR(A65="Origin Energy",A65="Red Energy",A65="Powershop"),"Inclusive","Exclusive")</f>
        <v>Exclusive</v>
      </c>
      <c r="R65" s="293">
        <f t="shared" ref="R65" si="193">IF(AND(P65="Guaranteed off bill",Q65="Inclusive"),((I65*1.1)-((I65*1.1)*K65/100))/1.1,IF(AND(P65="Guaranteed off usage",Q65="Inclusive"),((I65*1.1)-((H65*1.1)*L65/100))/1.1,IF(AND(P65="Guaranteed off bill",Q65="Exclusive"),I65-(I65*K65/100),IF(AND(P65="Guaranteed off usage",Q65="Exclusive"),I65-(H65*L65/100),IF(Q65="Inclusive",((I65*1.1))/1.1,I65)))))</f>
        <v>1391.7744501818181</v>
      </c>
      <c r="S65" s="247">
        <f t="shared" ref="S65" si="194">IF(AND(P65="Pay-on-time off bill",Q65="Inclusive"),((R65*1.1)-((R65*1.1)*M65/100))/1.1,IF(AND(P65="Pay-on-time off usage",Q65="Inclusive"),((R65*1.1)-((H65*1.1)*N65/100))/1.1,IF(AND(P65="Pay-on-time off bill",Q65="Exclusive"),R65-(R65*M65/100),IF(AND(P65="Pay-on-time off usage",Q65="Exclusive"),R65-(H65*N65/100),IF(Q65="Inclusive",((R65*1.1))/1.1,R65)))))</f>
        <v>1391.7744501818181</v>
      </c>
      <c r="T65" s="247">
        <f t="shared" ref="T65" si="195">R65-O65</f>
        <v>1326.0720501818182</v>
      </c>
      <c r="U65" s="247">
        <f t="shared" ref="U65" si="196">S65-O65</f>
        <v>1326.0720501818182</v>
      </c>
      <c r="V65" s="292">
        <f t="shared" ref="V65" si="197">T65*1.1</f>
        <v>1458.6792552000002</v>
      </c>
      <c r="W65" s="292">
        <f t="shared" ref="W65" si="198">U65*1.1</f>
        <v>1458.6792552000002</v>
      </c>
      <c r="X65" s="207">
        <f>'Tariffs July 2020'!BL53</f>
        <v>0</v>
      </c>
      <c r="Y65" s="207" t="str">
        <f>'Tariffs July 2020'!BM53</f>
        <v>n</v>
      </c>
      <c r="Z65" s="208">
        <f>'Tariffs July 2020'!G53</f>
        <v>42551</v>
      </c>
    </row>
    <row r="66" spans="1:1024 1029:4092 4097:8190 8193:9214 9219:12287 12290:13312 13315:14336 14341:16384" ht="15" thickBot="1" x14ac:dyDescent="0.2">
      <c r="A66" s="209" t="str">
        <f>'Tariffs July 2020'!K54</f>
        <v>Sumo Power</v>
      </c>
      <c r="B66" s="210" t="str">
        <f>'Tariffs July 2020'!L54</f>
        <v>Assure Advantage</v>
      </c>
      <c r="C66" s="211">
        <f>IF('Tariffs July 2020'!BP54=0,91*'Tariffs July 2020'!M54/100,(91*'Tariffs July 2020'!M54/100)+'Tariffs July 2020'!BP54/4)</f>
        <v>81.899999999999991</v>
      </c>
      <c r="D66" s="211">
        <f>IF('Tariffs July 2020'!O54="",$K$5*'Tariffs July 2020'!N54/100,IF($K$5&gt;='Tariffs July 2020'!P54,('Tariffs July 2020'!P54*'Tariffs July 2020'!N54/100),($K$5*'Tariffs July 2020'!N54/100)))</f>
        <v>218.09673999999995</v>
      </c>
      <c r="E66" s="211">
        <f>IF('Tariffs July 2020'!T54&gt;0,IF(($K$5&lt;'Tariffs July 2020'!T54),(0),($K$5-'Tariffs July 2020'!T54)*'Tariffs July 2020'!U54/100),IF(AND('Tariffs July 2020'!R54&gt;0,'Tariffs July 2020'!T54=""),IF(($K$5&lt;'Tariffs July 2020'!R54),(0),($K$5-'Tariffs July 2020'!R54)*'Tariffs July 2020'!S54/100),IF(AND('Tariffs July 2020'!P54&gt;0,'Tariffs July 2020'!R54=""),IF(($K$5&lt;'Tariffs July 2020'!P54),(0),($K$5-'Tariffs July 2020'!P54)*'Tariffs July 2020'!Q54/100),0)))</f>
        <v>0</v>
      </c>
      <c r="F66" s="211">
        <f>($L$5)*'Tariffs July 2020'!AE54/100</f>
        <v>30.563729999999996</v>
      </c>
      <c r="G66" s="211">
        <f t="shared" ref="G66" si="199">SUM(C66:F66)</f>
        <v>330.56046999999995</v>
      </c>
      <c r="H66" s="211">
        <f t="shared" ref="H66" si="200">(G66-C66)*4</f>
        <v>994.6418799999999</v>
      </c>
      <c r="I66" s="248">
        <f t="shared" ref="I66" si="201">G66*4</f>
        <v>1322.2418799999998</v>
      </c>
      <c r="J66" s="212">
        <f t="shared" ref="J66" si="202">I66*1.1</f>
        <v>1454.466068</v>
      </c>
      <c r="K66" s="210">
        <f>'Tariffs July 2020'!AZ54</f>
        <v>0</v>
      </c>
      <c r="L66" s="210">
        <f>'Tariffs July 2020'!BA54</f>
        <v>0</v>
      </c>
      <c r="M66" s="210">
        <f>'Tariffs July 2020'!BB54</f>
        <v>0</v>
      </c>
      <c r="N66" s="210">
        <f>'Tariffs July 2020'!BC54</f>
        <v>0</v>
      </c>
      <c r="O66" s="213">
        <f>($F$6*'Tariffs July 2020'!AT54/100)*4</f>
        <v>49.276800000000001</v>
      </c>
      <c r="P66" s="214" t="str">
        <f t="shared" ref="P66" si="203">IF(SUM(K66:N66)=0,"No discount",IF(K66&gt;0,"Guaranteed off bill",IF(L66&gt;0,"Guaranteed off usage",IF(M66&gt;0,"Pay-on-time off bill","Pay-on-time off usage"))))</f>
        <v>No discount</v>
      </c>
      <c r="Q66" s="214" t="str">
        <f t="shared" ref="Q66" si="204">IF(OR(A66="Origin Energy",A66="Red Energy",A66="Powershop"),"Inclusive","Exclusive")</f>
        <v>Exclusive</v>
      </c>
      <c r="R66" s="294">
        <f t="shared" ref="R66" si="205">IF(AND(P66="Guaranteed off bill",Q66="Inclusive"),((I66*1.1)-((I66*1.1)*K66/100))/1.1,IF(AND(P66="Guaranteed off usage",Q66="Inclusive"),((I66*1.1)-((H66*1.1)*L66/100))/1.1,IF(AND(P66="Guaranteed off bill",Q66="Exclusive"),I66-(I66*K66/100),IF(AND(P66="Guaranteed off usage",Q66="Exclusive"),I66-(H66*L66/100),IF(Q66="Inclusive",((I66*1.1))/1.1,I66)))))</f>
        <v>1322.2418799999998</v>
      </c>
      <c r="S66" s="248">
        <f t="shared" ref="S66" si="206">IF(AND(P66="Pay-on-time off bill",Q66="Inclusive"),((R66*1.1)-((R66*1.1)*M66/100))/1.1,IF(AND(P66="Pay-on-time off usage",Q66="Inclusive"),((R66*1.1)-((H66*1.1)*N66/100))/1.1,IF(AND(P66="Pay-on-time off bill",Q66="Exclusive"),R66-(R66*M66/100),IF(AND(P66="Pay-on-time off usage",Q66="Exclusive"),R66-(H66*N66/100),IF(Q66="Inclusive",((R66*1.1))/1.1,R66)))))</f>
        <v>1322.2418799999998</v>
      </c>
      <c r="T66" s="248">
        <f t="shared" ref="T66" si="207">R66-O66</f>
        <v>1272.9650799999997</v>
      </c>
      <c r="U66" s="248">
        <f t="shared" ref="U66" si="208">S66-O66</f>
        <v>1272.9650799999997</v>
      </c>
      <c r="V66" s="274">
        <f t="shared" ref="V66" si="209">T66*1.1</f>
        <v>1400.2615879999998</v>
      </c>
      <c r="W66" s="274">
        <f t="shared" ref="W66" si="210">U66*1.1</f>
        <v>1400.2615879999998</v>
      </c>
      <c r="X66" s="215">
        <f>'Tariffs July 2020'!BL54</f>
        <v>0</v>
      </c>
      <c r="Y66" s="215" t="str">
        <f>'Tariffs July 2020'!BM54</f>
        <v>n</v>
      </c>
      <c r="Z66" s="216">
        <f>'Tariffs July 2020'!G54</f>
        <v>42571</v>
      </c>
      <c r="AA66" s="250"/>
      <c r="AC66" s="251"/>
      <c r="AD66" s="251"/>
      <c r="AE66" s="251"/>
      <c r="AF66" s="251"/>
      <c r="AG66" s="251"/>
      <c r="AH66" s="251"/>
      <c r="AI66" s="252"/>
      <c r="AJ66" s="253"/>
      <c r="AO66" s="254"/>
      <c r="AR66" s="252"/>
      <c r="AS66" s="252"/>
      <c r="AT66" s="252"/>
      <c r="AU66" s="252"/>
      <c r="AV66" s="253"/>
      <c r="AW66" s="253"/>
      <c r="AX66" s="255"/>
      <c r="AY66" s="255"/>
      <c r="AZ66" s="256"/>
      <c r="BC66" s="251"/>
      <c r="BD66" s="251"/>
      <c r="BE66" s="251"/>
      <c r="BF66" s="251"/>
      <c r="BG66" s="251"/>
      <c r="BH66" s="251"/>
      <c r="BI66" s="252"/>
      <c r="BJ66" s="253"/>
      <c r="BO66" s="254"/>
      <c r="BR66" s="252"/>
      <c r="BS66" s="252"/>
      <c r="BT66" s="252"/>
      <c r="BU66" s="252"/>
      <c r="BV66" s="253"/>
      <c r="BW66" s="253"/>
      <c r="BX66" s="255"/>
      <c r="BY66" s="255"/>
      <c r="BZ66" s="256"/>
      <c r="CC66" s="251"/>
      <c r="CD66" s="251"/>
      <c r="CE66" s="251"/>
      <c r="CF66" s="251"/>
      <c r="CG66" s="251"/>
      <c r="CH66" s="251"/>
      <c r="CI66" s="252"/>
      <c r="CJ66" s="253"/>
      <c r="CO66" s="254"/>
      <c r="CR66" s="252"/>
      <c r="CS66" s="252"/>
      <c r="CT66" s="252"/>
      <c r="CU66" s="252"/>
      <c r="CV66" s="253"/>
      <c r="CW66" s="253"/>
      <c r="CX66" s="255"/>
      <c r="CY66" s="255"/>
      <c r="CZ66" s="256"/>
      <c r="DC66" s="251"/>
      <c r="DD66" s="251"/>
      <c r="DE66" s="251"/>
      <c r="DF66" s="251"/>
      <c r="DG66" s="251"/>
      <c r="DH66" s="251"/>
      <c r="DI66" s="252"/>
      <c r="DJ66" s="253"/>
      <c r="DO66" s="254"/>
      <c r="DR66" s="252"/>
      <c r="DS66" s="252"/>
      <c r="DT66" s="252"/>
      <c r="DU66" s="252"/>
      <c r="DV66" s="253"/>
      <c r="DW66" s="253"/>
      <c r="DX66" s="255"/>
      <c r="DY66" s="255"/>
      <c r="DZ66" s="256"/>
      <c r="EC66" s="251"/>
      <c r="ED66" s="251"/>
      <c r="EE66" s="251"/>
      <c r="EF66" s="251"/>
      <c r="EG66" s="251"/>
      <c r="EH66" s="251"/>
      <c r="EI66" s="252"/>
      <c r="EJ66" s="253"/>
      <c r="EO66" s="254"/>
      <c r="ER66" s="252"/>
      <c r="ES66" s="252"/>
      <c r="ET66" s="252"/>
      <c r="EU66" s="252"/>
      <c r="EV66" s="253"/>
      <c r="EW66" s="253"/>
      <c r="EX66" s="255"/>
      <c r="EY66" s="255"/>
      <c r="EZ66" s="256"/>
      <c r="FC66" s="251"/>
      <c r="FD66" s="251"/>
      <c r="FE66" s="251"/>
      <c r="FF66" s="251"/>
      <c r="FG66" s="251"/>
      <c r="FH66" s="251"/>
      <c r="FI66" s="252"/>
      <c r="FJ66" s="253"/>
      <c r="FO66" s="254"/>
      <c r="FR66" s="252"/>
      <c r="FS66" s="252"/>
      <c r="FT66" s="252"/>
      <c r="FU66" s="252"/>
      <c r="FV66" s="253"/>
      <c r="FW66" s="253"/>
      <c r="FX66" s="255"/>
      <c r="FY66" s="255"/>
      <c r="FZ66" s="256"/>
      <c r="GC66" s="251"/>
      <c r="GD66" s="251"/>
      <c r="GE66" s="251"/>
      <c r="GF66" s="251"/>
      <c r="GG66" s="251"/>
      <c r="GH66" s="251"/>
      <c r="GI66" s="252"/>
      <c r="GJ66" s="253"/>
      <c r="GO66" s="254"/>
      <c r="GR66" s="252"/>
      <c r="GS66" s="252"/>
      <c r="GT66" s="252"/>
      <c r="GU66" s="252"/>
      <c r="GV66" s="253"/>
      <c r="GW66" s="253"/>
      <c r="GX66" s="255"/>
      <c r="GY66" s="255"/>
      <c r="GZ66" s="256"/>
      <c r="HC66" s="251"/>
      <c r="HD66" s="251"/>
      <c r="HE66" s="251"/>
      <c r="HF66" s="251"/>
      <c r="HG66" s="251"/>
      <c r="HH66" s="251"/>
      <c r="HI66" s="252"/>
      <c r="HJ66" s="253"/>
      <c r="HO66" s="254"/>
      <c r="HR66" s="252"/>
      <c r="HS66" s="252"/>
      <c r="HT66" s="252"/>
      <c r="HU66" s="252"/>
      <c r="HV66" s="253"/>
      <c r="HW66" s="253"/>
      <c r="HX66" s="255"/>
      <c r="HY66" s="255"/>
      <c r="HZ66" s="256"/>
      <c r="IC66" s="251"/>
      <c r="ID66" s="251"/>
      <c r="IE66" s="251"/>
      <c r="IF66" s="251"/>
      <c r="IG66" s="251"/>
      <c r="IH66" s="251"/>
      <c r="II66" s="252"/>
      <c r="IJ66" s="253"/>
      <c r="IO66" s="254"/>
      <c r="IR66" s="252"/>
      <c r="IS66" s="252"/>
      <c r="IT66" s="252"/>
      <c r="IU66" s="252"/>
      <c r="IV66" s="253"/>
      <c r="IW66" s="253"/>
      <c r="IX66" s="255"/>
      <c r="IY66" s="255"/>
      <c r="IZ66" s="256"/>
      <c r="JC66" s="251"/>
      <c r="JD66" s="251"/>
      <c r="JE66" s="251"/>
      <c r="JF66" s="251"/>
      <c r="JG66" s="251"/>
      <c r="JH66" s="251"/>
      <c r="JI66" s="252"/>
      <c r="JJ66" s="253"/>
      <c r="JO66" s="254"/>
      <c r="JR66" s="252"/>
      <c r="JS66" s="252"/>
      <c r="JT66" s="252"/>
      <c r="JU66" s="252"/>
      <c r="JV66" s="253"/>
      <c r="JW66" s="253"/>
      <c r="JX66" s="255"/>
      <c r="JY66" s="255"/>
      <c r="JZ66" s="256"/>
      <c r="KC66" s="251"/>
      <c r="KD66" s="251"/>
      <c r="KE66" s="251"/>
      <c r="KF66" s="251"/>
      <c r="KG66" s="251"/>
      <c r="KH66" s="251"/>
      <c r="KI66" s="252"/>
      <c r="KJ66" s="253"/>
      <c r="KO66" s="254"/>
      <c r="KR66" s="252"/>
      <c r="KS66" s="252"/>
      <c r="KT66" s="252"/>
      <c r="KU66" s="252"/>
      <c r="KV66" s="253"/>
      <c r="KW66" s="253"/>
      <c r="KX66" s="255"/>
      <c r="KY66" s="255"/>
      <c r="KZ66" s="256"/>
      <c r="LC66" s="251"/>
      <c r="LD66" s="251"/>
      <c r="LE66" s="251"/>
      <c r="LF66" s="251"/>
      <c r="LG66" s="251"/>
      <c r="LH66" s="251"/>
      <c r="LI66" s="252"/>
      <c r="LJ66" s="253"/>
      <c r="LO66" s="254"/>
      <c r="LR66" s="252"/>
      <c r="LS66" s="252"/>
      <c r="LT66" s="252"/>
      <c r="LU66" s="252"/>
      <c r="LV66" s="253"/>
      <c r="LW66" s="253"/>
      <c r="LX66" s="255"/>
      <c r="LY66" s="255"/>
      <c r="LZ66" s="256"/>
      <c r="MC66" s="251"/>
      <c r="MD66" s="251"/>
      <c r="ME66" s="251"/>
      <c r="MF66" s="251"/>
      <c r="MG66" s="251"/>
      <c r="MH66" s="251"/>
      <c r="MI66" s="252"/>
      <c r="MJ66" s="253"/>
      <c r="MO66" s="254"/>
      <c r="MR66" s="252"/>
      <c r="MS66" s="252"/>
      <c r="MT66" s="252"/>
      <c r="MU66" s="252"/>
      <c r="MV66" s="253"/>
      <c r="MW66" s="253"/>
      <c r="MX66" s="255"/>
      <c r="MY66" s="255"/>
      <c r="MZ66" s="256"/>
      <c r="NC66" s="251"/>
      <c r="ND66" s="251"/>
      <c r="NE66" s="251"/>
      <c r="NF66" s="251"/>
      <c r="NG66" s="251"/>
      <c r="NH66" s="251"/>
      <c r="NI66" s="252"/>
      <c r="NJ66" s="253"/>
      <c r="NO66" s="254"/>
      <c r="NR66" s="252"/>
      <c r="NS66" s="252"/>
      <c r="NT66" s="252"/>
      <c r="NU66" s="252"/>
      <c r="NV66" s="253"/>
      <c r="NW66" s="253"/>
      <c r="NX66" s="255"/>
      <c r="NY66" s="255"/>
      <c r="NZ66" s="256"/>
      <c r="OC66" s="251"/>
      <c r="OD66" s="251"/>
      <c r="OE66" s="251"/>
      <c r="OF66" s="251"/>
      <c r="OG66" s="251"/>
      <c r="OH66" s="251"/>
      <c r="OI66" s="252"/>
      <c r="OJ66" s="253"/>
      <c r="OO66" s="254"/>
      <c r="OR66" s="252"/>
      <c r="OS66" s="252"/>
      <c r="OT66" s="252"/>
      <c r="OU66" s="252"/>
      <c r="OV66" s="253"/>
      <c r="OW66" s="253"/>
      <c r="OX66" s="255"/>
      <c r="OY66" s="255"/>
      <c r="OZ66" s="256"/>
      <c r="PC66" s="251"/>
      <c r="PD66" s="251"/>
      <c r="PE66" s="251"/>
      <c r="PF66" s="251"/>
      <c r="PG66" s="251"/>
      <c r="PH66" s="251"/>
      <c r="PI66" s="252"/>
      <c r="PJ66" s="253"/>
      <c r="PO66" s="254"/>
      <c r="PR66" s="252"/>
      <c r="PS66" s="252"/>
      <c r="PT66" s="252"/>
      <c r="PU66" s="252"/>
      <c r="PV66" s="253"/>
      <c r="PW66" s="253"/>
      <c r="PX66" s="255"/>
      <c r="PY66" s="255"/>
      <c r="PZ66" s="256"/>
      <c r="QC66" s="251"/>
      <c r="QD66" s="251"/>
      <c r="QE66" s="251"/>
      <c r="QF66" s="251"/>
      <c r="QG66" s="251"/>
      <c r="QH66" s="251"/>
      <c r="QI66" s="252"/>
      <c r="QJ66" s="253"/>
      <c r="QO66" s="254"/>
      <c r="QR66" s="252"/>
      <c r="QS66" s="252"/>
      <c r="QT66" s="252"/>
      <c r="QU66" s="252"/>
      <c r="QV66" s="253"/>
      <c r="QW66" s="253"/>
      <c r="QX66" s="255"/>
      <c r="QY66" s="255"/>
      <c r="QZ66" s="256"/>
      <c r="RC66" s="251"/>
      <c r="RD66" s="251"/>
      <c r="RE66" s="251"/>
      <c r="RF66" s="251"/>
      <c r="RG66" s="251"/>
      <c r="RH66" s="251"/>
      <c r="RI66" s="252"/>
      <c r="RJ66" s="253"/>
      <c r="RO66" s="254"/>
      <c r="RR66" s="252"/>
      <c r="RS66" s="252"/>
      <c r="RT66" s="252"/>
      <c r="RU66" s="252"/>
      <c r="RV66" s="253"/>
      <c r="RW66" s="253"/>
      <c r="RX66" s="255"/>
      <c r="RY66" s="255"/>
      <c r="RZ66" s="256"/>
      <c r="SC66" s="251"/>
      <c r="SD66" s="251"/>
      <c r="SE66" s="251"/>
      <c r="SF66" s="251"/>
      <c r="SG66" s="251"/>
      <c r="SH66" s="251"/>
      <c r="SI66" s="252"/>
      <c r="SJ66" s="253"/>
      <c r="SO66" s="254"/>
      <c r="SR66" s="252"/>
      <c r="SS66" s="252"/>
      <c r="ST66" s="252"/>
      <c r="SU66" s="252"/>
      <c r="SV66" s="253"/>
      <c r="SW66" s="253"/>
      <c r="SX66" s="255"/>
      <c r="SY66" s="255"/>
      <c r="SZ66" s="256"/>
      <c r="TC66" s="251"/>
      <c r="TD66" s="251"/>
      <c r="TE66" s="251"/>
      <c r="TF66" s="251"/>
      <c r="TG66" s="251"/>
      <c r="TH66" s="251"/>
      <c r="TI66" s="252"/>
      <c r="TJ66" s="253"/>
      <c r="TO66" s="254"/>
      <c r="TR66" s="252"/>
      <c r="TS66" s="252"/>
      <c r="TT66" s="252"/>
      <c r="TU66" s="252"/>
      <c r="TV66" s="253"/>
      <c r="TW66" s="253"/>
      <c r="TX66" s="255"/>
      <c r="TY66" s="255"/>
      <c r="TZ66" s="256"/>
      <c r="UC66" s="251"/>
      <c r="UD66" s="251"/>
      <c r="UE66" s="251"/>
      <c r="UF66" s="251"/>
      <c r="UG66" s="251"/>
      <c r="UH66" s="251"/>
      <c r="UI66" s="252"/>
      <c r="UJ66" s="253"/>
      <c r="UO66" s="254"/>
      <c r="UR66" s="252"/>
      <c r="US66" s="252"/>
      <c r="UT66" s="252"/>
      <c r="UU66" s="252"/>
      <c r="UV66" s="253"/>
      <c r="UW66" s="253"/>
      <c r="UX66" s="255"/>
      <c r="UY66" s="255"/>
      <c r="UZ66" s="256"/>
      <c r="VC66" s="251"/>
      <c r="VD66" s="251"/>
      <c r="VE66" s="251"/>
      <c r="VF66" s="251"/>
      <c r="VG66" s="251"/>
      <c r="VH66" s="251"/>
      <c r="VI66" s="252"/>
      <c r="VJ66" s="253"/>
      <c r="VO66" s="254"/>
      <c r="VR66" s="252"/>
      <c r="VS66" s="252"/>
      <c r="VT66" s="252"/>
      <c r="VU66" s="252"/>
      <c r="VV66" s="253"/>
      <c r="VW66" s="253"/>
      <c r="VX66" s="255"/>
      <c r="VY66" s="255"/>
      <c r="VZ66" s="256"/>
      <c r="WC66" s="251"/>
      <c r="WD66" s="251"/>
      <c r="WE66" s="251"/>
      <c r="WF66" s="251"/>
      <c r="WG66" s="251"/>
      <c r="WH66" s="251"/>
      <c r="WI66" s="252"/>
      <c r="WJ66" s="253"/>
      <c r="WO66" s="254"/>
      <c r="WR66" s="252"/>
      <c r="WS66" s="252"/>
      <c r="WT66" s="252"/>
      <c r="WU66" s="252"/>
      <c r="WV66" s="253"/>
      <c r="WW66" s="253"/>
      <c r="WX66" s="255"/>
      <c r="WY66" s="255"/>
      <c r="WZ66" s="256"/>
      <c r="XC66" s="251"/>
      <c r="XD66" s="251"/>
      <c r="XE66" s="251"/>
      <c r="XF66" s="251"/>
      <c r="XG66" s="251"/>
      <c r="XH66" s="251"/>
      <c r="XI66" s="252"/>
      <c r="XJ66" s="253"/>
      <c r="XO66" s="254"/>
      <c r="XR66" s="252"/>
      <c r="XS66" s="252"/>
      <c r="XT66" s="252"/>
      <c r="XU66" s="252"/>
      <c r="XV66" s="253"/>
      <c r="XW66" s="253"/>
      <c r="XX66" s="255"/>
      <c r="XY66" s="255"/>
      <c r="XZ66" s="256"/>
      <c r="YC66" s="251"/>
      <c r="YD66" s="251"/>
      <c r="YE66" s="251"/>
      <c r="YF66" s="251"/>
      <c r="YG66" s="251"/>
      <c r="YH66" s="251"/>
      <c r="YI66" s="252"/>
      <c r="YJ66" s="253"/>
      <c r="YO66" s="254"/>
      <c r="YR66" s="252"/>
      <c r="YS66" s="252"/>
      <c r="YT66" s="252"/>
      <c r="YU66" s="252"/>
      <c r="YV66" s="253"/>
      <c r="YW66" s="253"/>
      <c r="YX66" s="255"/>
      <c r="YY66" s="255"/>
      <c r="YZ66" s="256"/>
      <c r="ZC66" s="251"/>
      <c r="ZD66" s="251"/>
      <c r="ZE66" s="251"/>
      <c r="ZF66" s="251"/>
      <c r="ZG66" s="251"/>
      <c r="ZH66" s="251"/>
      <c r="ZI66" s="252"/>
      <c r="ZJ66" s="253"/>
      <c r="ZO66" s="254"/>
      <c r="ZR66" s="252"/>
      <c r="ZS66" s="252"/>
      <c r="ZT66" s="252"/>
      <c r="ZU66" s="252"/>
      <c r="ZV66" s="253"/>
      <c r="ZW66" s="253"/>
      <c r="ZX66" s="255"/>
      <c r="ZY66" s="255"/>
      <c r="ZZ66" s="256"/>
      <c r="AAC66" s="251"/>
      <c r="AAD66" s="251"/>
      <c r="AAE66" s="251"/>
      <c r="AAF66" s="251"/>
      <c r="AAG66" s="251"/>
      <c r="AAH66" s="251"/>
      <c r="AAI66" s="252"/>
      <c r="AAJ66" s="253"/>
      <c r="AAO66" s="254"/>
      <c r="AAR66" s="252"/>
      <c r="AAS66" s="252"/>
      <c r="AAT66" s="252"/>
      <c r="AAU66" s="252"/>
      <c r="AAV66" s="253"/>
      <c r="AAW66" s="253"/>
      <c r="AAX66" s="255"/>
      <c r="AAY66" s="255"/>
      <c r="AAZ66" s="256"/>
      <c r="ABC66" s="251"/>
      <c r="ABD66" s="251"/>
      <c r="ABE66" s="251"/>
      <c r="ABF66" s="251"/>
      <c r="ABG66" s="251"/>
      <c r="ABH66" s="251"/>
      <c r="ABI66" s="252"/>
      <c r="ABJ66" s="253"/>
      <c r="ABO66" s="254"/>
      <c r="ABR66" s="252"/>
      <c r="ABS66" s="252"/>
      <c r="ABT66" s="252"/>
      <c r="ABU66" s="252"/>
      <c r="ABV66" s="253"/>
      <c r="ABW66" s="253"/>
      <c r="ABX66" s="255"/>
      <c r="ABY66" s="255"/>
      <c r="ABZ66" s="256"/>
      <c r="ACC66" s="251"/>
      <c r="ACD66" s="251"/>
      <c r="ACE66" s="251"/>
      <c r="ACF66" s="251"/>
      <c r="ACG66" s="251"/>
      <c r="ACH66" s="251"/>
      <c r="ACI66" s="252"/>
      <c r="ACJ66" s="253"/>
      <c r="ACO66" s="254"/>
      <c r="ACR66" s="252"/>
      <c r="ACS66" s="252"/>
      <c r="ACT66" s="252"/>
      <c r="ACU66" s="252"/>
      <c r="ACV66" s="253"/>
      <c r="ACW66" s="253"/>
      <c r="ACX66" s="255"/>
      <c r="ACY66" s="255"/>
      <c r="ACZ66" s="256"/>
      <c r="ADC66" s="251"/>
      <c r="ADD66" s="251"/>
      <c r="ADE66" s="251"/>
      <c r="ADF66" s="251"/>
      <c r="ADG66" s="251"/>
      <c r="ADH66" s="251"/>
      <c r="ADI66" s="252"/>
      <c r="ADJ66" s="253"/>
      <c r="ADO66" s="254"/>
      <c r="ADR66" s="252"/>
      <c r="ADS66" s="252"/>
      <c r="ADT66" s="252"/>
      <c r="ADU66" s="252"/>
      <c r="ADV66" s="253"/>
      <c r="ADW66" s="253"/>
      <c r="ADX66" s="255"/>
      <c r="ADY66" s="255"/>
      <c r="ADZ66" s="256"/>
      <c r="AEC66" s="251"/>
      <c r="AED66" s="251"/>
      <c r="AEE66" s="251"/>
      <c r="AEF66" s="251"/>
      <c r="AEG66" s="251"/>
      <c r="AEH66" s="251"/>
      <c r="AEI66" s="252"/>
      <c r="AEJ66" s="253"/>
      <c r="AEO66" s="254"/>
      <c r="AER66" s="252"/>
      <c r="AES66" s="252"/>
      <c r="AET66" s="252"/>
      <c r="AEU66" s="252"/>
      <c r="AEV66" s="253"/>
      <c r="AEW66" s="253"/>
      <c r="AEX66" s="255"/>
      <c r="AEY66" s="255"/>
      <c r="AEZ66" s="256"/>
      <c r="AFC66" s="251"/>
      <c r="AFD66" s="251"/>
      <c r="AFE66" s="251"/>
      <c r="AFF66" s="251"/>
      <c r="AFG66" s="251"/>
      <c r="AFH66" s="251"/>
      <c r="AFI66" s="252"/>
      <c r="AFJ66" s="253"/>
      <c r="AFO66" s="254"/>
      <c r="AFR66" s="252"/>
      <c r="AFS66" s="252"/>
      <c r="AFT66" s="252"/>
      <c r="AFU66" s="252"/>
      <c r="AFV66" s="253"/>
      <c r="AFW66" s="253"/>
      <c r="AFX66" s="255"/>
      <c r="AFY66" s="255"/>
      <c r="AFZ66" s="256"/>
      <c r="AGC66" s="251"/>
      <c r="AGD66" s="251"/>
      <c r="AGE66" s="251"/>
      <c r="AGF66" s="251"/>
      <c r="AGG66" s="251"/>
      <c r="AGH66" s="251"/>
      <c r="AGI66" s="252"/>
      <c r="AGJ66" s="253"/>
      <c r="AGO66" s="254"/>
      <c r="AGR66" s="252"/>
      <c r="AGS66" s="252"/>
      <c r="AGT66" s="252"/>
      <c r="AGU66" s="252"/>
      <c r="AGV66" s="253"/>
      <c r="AGW66" s="253"/>
      <c r="AGX66" s="255"/>
      <c r="AGY66" s="255"/>
      <c r="AGZ66" s="256"/>
      <c r="AHC66" s="251"/>
      <c r="AHD66" s="251"/>
      <c r="AHE66" s="251"/>
      <c r="AHF66" s="251"/>
      <c r="AHG66" s="251"/>
      <c r="AHH66" s="251"/>
      <c r="AHI66" s="252"/>
      <c r="AHJ66" s="253"/>
      <c r="AHO66" s="254"/>
      <c r="AHR66" s="252"/>
      <c r="AHS66" s="252"/>
      <c r="AHT66" s="252"/>
      <c r="AHU66" s="252"/>
      <c r="AHV66" s="253"/>
      <c r="AHW66" s="253"/>
      <c r="AHX66" s="255"/>
      <c r="AHY66" s="255"/>
      <c r="AHZ66" s="256"/>
      <c r="AIC66" s="251"/>
      <c r="AID66" s="251"/>
      <c r="AIE66" s="251"/>
      <c r="AIF66" s="251"/>
      <c r="AIG66" s="251"/>
      <c r="AIH66" s="251"/>
      <c r="AII66" s="252"/>
      <c r="AIJ66" s="253"/>
      <c r="AIO66" s="254"/>
      <c r="AIR66" s="252"/>
      <c r="AIS66" s="252"/>
      <c r="AIT66" s="252"/>
      <c r="AIU66" s="252"/>
      <c r="AIV66" s="253"/>
      <c r="AIW66" s="253"/>
      <c r="AIX66" s="255"/>
      <c r="AIY66" s="255"/>
      <c r="AIZ66" s="256"/>
      <c r="AJC66" s="251"/>
      <c r="AJD66" s="251"/>
      <c r="AJE66" s="251"/>
      <c r="AJF66" s="251"/>
      <c r="AJG66" s="251"/>
      <c r="AJH66" s="251"/>
      <c r="AJI66" s="252"/>
      <c r="AJJ66" s="253"/>
      <c r="AJO66" s="254"/>
      <c r="AJR66" s="252"/>
      <c r="AJS66" s="252"/>
      <c r="AJT66" s="252"/>
      <c r="AJU66" s="252"/>
      <c r="AJV66" s="253"/>
      <c r="AJW66" s="253"/>
      <c r="AJX66" s="255"/>
      <c r="AJY66" s="255"/>
      <c r="AJZ66" s="256"/>
      <c r="AKC66" s="251"/>
      <c r="AKD66" s="251"/>
      <c r="AKE66" s="251"/>
      <c r="AKF66" s="251"/>
      <c r="AKG66" s="251"/>
      <c r="AKH66" s="251"/>
      <c r="AKI66" s="252"/>
      <c r="AKJ66" s="253"/>
      <c r="AKO66" s="254"/>
      <c r="AKR66" s="252"/>
      <c r="AKS66" s="252"/>
      <c r="AKT66" s="252"/>
      <c r="AKU66" s="252"/>
      <c r="AKV66" s="253"/>
      <c r="AKW66" s="253"/>
      <c r="AKX66" s="255"/>
      <c r="AKY66" s="255"/>
      <c r="AKZ66" s="256"/>
      <c r="ALC66" s="251"/>
      <c r="ALD66" s="251"/>
      <c r="ALE66" s="251"/>
      <c r="ALF66" s="251"/>
      <c r="ALG66" s="251"/>
      <c r="ALH66" s="251"/>
      <c r="ALI66" s="252"/>
      <c r="ALJ66" s="253"/>
      <c r="ALO66" s="254"/>
      <c r="ALR66" s="252"/>
      <c r="ALS66" s="252"/>
      <c r="ALT66" s="252"/>
      <c r="ALU66" s="252"/>
      <c r="ALV66" s="253"/>
      <c r="ALW66" s="253"/>
      <c r="ALX66" s="255"/>
      <c r="ALY66" s="255"/>
      <c r="ALZ66" s="256"/>
      <c r="AMC66" s="251"/>
      <c r="AMD66" s="251"/>
      <c r="AME66" s="251"/>
      <c r="AMF66" s="251"/>
      <c r="AMG66" s="251"/>
      <c r="AMH66" s="251"/>
      <c r="AMI66" s="252"/>
      <c r="AMJ66" s="253"/>
      <c r="AMO66" s="254"/>
      <c r="AMR66" s="252"/>
      <c r="AMS66" s="252"/>
      <c r="AMT66" s="252"/>
      <c r="AMU66" s="252"/>
      <c r="AMV66" s="253"/>
      <c r="AMW66" s="253"/>
      <c r="AMX66" s="255"/>
      <c r="AMY66" s="255"/>
      <c r="AMZ66" s="256"/>
      <c r="ANC66" s="251"/>
      <c r="AND66" s="251"/>
      <c r="ANE66" s="251"/>
      <c r="ANF66" s="251"/>
      <c r="ANG66" s="251"/>
      <c r="ANH66" s="251"/>
      <c r="ANI66" s="252"/>
      <c r="ANJ66" s="253"/>
      <c r="ANO66" s="254"/>
      <c r="ANR66" s="252"/>
      <c r="ANS66" s="252"/>
      <c r="ANT66" s="252"/>
      <c r="ANU66" s="252"/>
      <c r="ANV66" s="253"/>
      <c r="ANW66" s="253"/>
      <c r="ANX66" s="255"/>
      <c r="ANY66" s="255"/>
      <c r="ANZ66" s="256"/>
      <c r="AOC66" s="251"/>
      <c r="AOD66" s="251"/>
      <c r="AOE66" s="251"/>
      <c r="AOF66" s="251"/>
      <c r="AOG66" s="251"/>
      <c r="AOH66" s="251"/>
      <c r="AOI66" s="252"/>
      <c r="AOJ66" s="253"/>
      <c r="AOO66" s="254"/>
      <c r="AOR66" s="252"/>
      <c r="AOS66" s="252"/>
      <c r="AOT66" s="252"/>
      <c r="AOU66" s="252"/>
      <c r="AOV66" s="253"/>
      <c r="AOW66" s="253"/>
      <c r="AOX66" s="255"/>
      <c r="AOY66" s="255"/>
      <c r="AOZ66" s="256"/>
      <c r="APC66" s="251"/>
      <c r="APD66" s="251"/>
      <c r="APE66" s="251"/>
      <c r="APF66" s="251"/>
      <c r="APG66" s="251"/>
      <c r="APH66" s="251"/>
      <c r="API66" s="252"/>
      <c r="APJ66" s="253"/>
      <c r="APO66" s="254"/>
      <c r="APR66" s="252"/>
      <c r="APS66" s="252"/>
      <c r="APT66" s="252"/>
      <c r="APU66" s="252"/>
      <c r="APV66" s="253"/>
      <c r="APW66" s="253"/>
      <c r="APX66" s="255"/>
      <c r="APY66" s="255"/>
      <c r="APZ66" s="256"/>
      <c r="AQC66" s="251"/>
      <c r="AQD66" s="251"/>
      <c r="AQE66" s="251"/>
      <c r="AQF66" s="251"/>
      <c r="AQG66" s="251"/>
      <c r="AQH66" s="251"/>
      <c r="AQI66" s="252"/>
      <c r="AQJ66" s="253"/>
      <c r="AQO66" s="254"/>
      <c r="AQR66" s="252"/>
      <c r="AQS66" s="252"/>
      <c r="AQT66" s="252"/>
      <c r="AQU66" s="252"/>
      <c r="AQV66" s="253"/>
      <c r="AQW66" s="253"/>
      <c r="AQX66" s="255"/>
      <c r="AQY66" s="255"/>
      <c r="AQZ66" s="256"/>
      <c r="ARC66" s="251"/>
      <c r="ARD66" s="251"/>
      <c r="ARE66" s="251"/>
      <c r="ARF66" s="251"/>
      <c r="ARG66" s="251"/>
      <c r="ARH66" s="251"/>
      <c r="ARI66" s="252"/>
      <c r="ARJ66" s="253"/>
      <c r="ARO66" s="254"/>
      <c r="ARR66" s="252"/>
      <c r="ARS66" s="252"/>
      <c r="ART66" s="252"/>
      <c r="ARU66" s="252"/>
      <c r="ARV66" s="253"/>
      <c r="ARW66" s="253"/>
      <c r="ARX66" s="255"/>
      <c r="ARY66" s="255"/>
      <c r="ARZ66" s="256"/>
      <c r="ASC66" s="251"/>
      <c r="ASD66" s="251"/>
      <c r="ASE66" s="251"/>
      <c r="ASF66" s="251"/>
      <c r="ASG66" s="251"/>
      <c r="ASH66" s="251"/>
      <c r="ASI66" s="252"/>
      <c r="ASJ66" s="253"/>
      <c r="ASO66" s="254"/>
      <c r="ASR66" s="252"/>
      <c r="ASS66" s="252"/>
      <c r="AST66" s="252"/>
      <c r="ASU66" s="252"/>
      <c r="ASV66" s="253"/>
      <c r="ASW66" s="253"/>
      <c r="ASX66" s="255"/>
      <c r="ASY66" s="255"/>
      <c r="ASZ66" s="256"/>
      <c r="ATC66" s="251"/>
      <c r="ATD66" s="251"/>
      <c r="ATE66" s="251"/>
      <c r="ATF66" s="251"/>
      <c r="ATG66" s="251"/>
      <c r="ATH66" s="251"/>
      <c r="ATI66" s="252"/>
      <c r="ATJ66" s="253"/>
      <c r="ATO66" s="254"/>
      <c r="ATR66" s="252"/>
      <c r="ATS66" s="252"/>
      <c r="ATT66" s="252"/>
      <c r="ATU66" s="252"/>
      <c r="ATV66" s="253"/>
      <c r="ATW66" s="253"/>
      <c r="ATX66" s="255"/>
      <c r="ATY66" s="255"/>
      <c r="ATZ66" s="256"/>
      <c r="AUC66" s="251"/>
      <c r="AUD66" s="251"/>
      <c r="AUE66" s="251"/>
      <c r="AUF66" s="251"/>
      <c r="AUG66" s="251"/>
      <c r="AUH66" s="251"/>
      <c r="AUI66" s="252"/>
      <c r="AUJ66" s="253"/>
      <c r="AUO66" s="254"/>
      <c r="AUR66" s="252"/>
      <c r="AUS66" s="252"/>
      <c r="AUT66" s="252"/>
      <c r="AUU66" s="252"/>
      <c r="AUV66" s="253"/>
      <c r="AUW66" s="253"/>
      <c r="AUX66" s="255"/>
      <c r="AUY66" s="255"/>
      <c r="AUZ66" s="256"/>
      <c r="AVC66" s="251"/>
      <c r="AVD66" s="251"/>
      <c r="AVE66" s="251"/>
      <c r="AVF66" s="251"/>
      <c r="AVG66" s="251"/>
      <c r="AVH66" s="251"/>
      <c r="AVI66" s="252"/>
      <c r="AVJ66" s="253"/>
      <c r="AVO66" s="254"/>
      <c r="AVR66" s="252"/>
      <c r="AVS66" s="252"/>
      <c r="AVT66" s="252"/>
      <c r="AVU66" s="252"/>
      <c r="AVV66" s="253"/>
      <c r="AVW66" s="253"/>
      <c r="AVX66" s="255"/>
      <c r="AVY66" s="255"/>
      <c r="AVZ66" s="256"/>
      <c r="AWC66" s="251"/>
      <c r="AWD66" s="251"/>
      <c r="AWE66" s="251"/>
      <c r="AWF66" s="251"/>
      <c r="AWG66" s="251"/>
      <c r="AWH66" s="251"/>
      <c r="AWI66" s="252"/>
      <c r="AWJ66" s="253"/>
      <c r="AWO66" s="254"/>
      <c r="AWR66" s="252"/>
      <c r="AWS66" s="252"/>
      <c r="AWT66" s="252"/>
      <c r="AWU66" s="252"/>
      <c r="AWV66" s="253"/>
      <c r="AWW66" s="253"/>
      <c r="AWX66" s="255"/>
      <c r="AWY66" s="255"/>
      <c r="AWZ66" s="256"/>
      <c r="AXC66" s="251"/>
      <c r="AXD66" s="251"/>
      <c r="AXE66" s="251"/>
      <c r="AXF66" s="251"/>
      <c r="AXG66" s="251"/>
      <c r="AXH66" s="251"/>
      <c r="AXI66" s="252"/>
      <c r="AXJ66" s="253"/>
      <c r="AXO66" s="254"/>
      <c r="AXR66" s="252"/>
      <c r="AXS66" s="252"/>
      <c r="AXT66" s="252"/>
      <c r="AXU66" s="252"/>
      <c r="AXV66" s="253"/>
      <c r="AXW66" s="253"/>
      <c r="AXX66" s="255"/>
      <c r="AXY66" s="255"/>
      <c r="AXZ66" s="256"/>
      <c r="AYC66" s="251"/>
      <c r="AYD66" s="251"/>
      <c r="AYE66" s="251"/>
      <c r="AYF66" s="251"/>
      <c r="AYG66" s="251"/>
      <c r="AYH66" s="251"/>
      <c r="AYI66" s="252"/>
      <c r="AYJ66" s="253"/>
      <c r="AYO66" s="254"/>
      <c r="AYR66" s="252"/>
      <c r="AYS66" s="252"/>
      <c r="AYT66" s="252"/>
      <c r="AYU66" s="252"/>
      <c r="AYV66" s="253"/>
      <c r="AYW66" s="253"/>
      <c r="AYX66" s="255"/>
      <c r="AYY66" s="255"/>
      <c r="AYZ66" s="256"/>
      <c r="AZC66" s="251"/>
      <c r="AZD66" s="251"/>
      <c r="AZE66" s="251"/>
      <c r="AZF66" s="251"/>
      <c r="AZG66" s="251"/>
      <c r="AZH66" s="251"/>
      <c r="AZI66" s="252"/>
      <c r="AZJ66" s="253"/>
      <c r="AZO66" s="254"/>
      <c r="AZR66" s="252"/>
      <c r="AZS66" s="252"/>
      <c r="AZT66" s="252"/>
      <c r="AZU66" s="252"/>
      <c r="AZV66" s="253"/>
      <c r="AZW66" s="253"/>
      <c r="AZX66" s="255"/>
      <c r="AZY66" s="255"/>
      <c r="AZZ66" s="256"/>
      <c r="BAC66" s="251"/>
      <c r="BAD66" s="251"/>
      <c r="BAE66" s="251"/>
      <c r="BAF66" s="251"/>
      <c r="BAG66" s="251"/>
      <c r="BAH66" s="251"/>
      <c r="BAI66" s="252"/>
      <c r="BAJ66" s="253"/>
      <c r="BAO66" s="254"/>
      <c r="BAR66" s="252"/>
      <c r="BAS66" s="252"/>
      <c r="BAT66" s="252"/>
      <c r="BAU66" s="252"/>
      <c r="BAV66" s="253"/>
      <c r="BAW66" s="253"/>
      <c r="BAX66" s="255"/>
      <c r="BAY66" s="255"/>
      <c r="BAZ66" s="256"/>
      <c r="BBC66" s="251"/>
      <c r="BBD66" s="251"/>
      <c r="BBE66" s="251"/>
      <c r="BBF66" s="251"/>
      <c r="BBG66" s="251"/>
      <c r="BBH66" s="251"/>
      <c r="BBI66" s="252"/>
      <c r="BBJ66" s="253"/>
      <c r="BBO66" s="254"/>
      <c r="BBR66" s="252"/>
      <c r="BBS66" s="252"/>
      <c r="BBT66" s="252"/>
      <c r="BBU66" s="252"/>
      <c r="BBV66" s="253"/>
      <c r="BBW66" s="253"/>
      <c r="BBX66" s="255"/>
      <c r="BBY66" s="255"/>
      <c r="BBZ66" s="256"/>
      <c r="BCC66" s="251"/>
      <c r="BCD66" s="251"/>
      <c r="BCE66" s="251"/>
      <c r="BCF66" s="251"/>
      <c r="BCG66" s="251"/>
      <c r="BCH66" s="251"/>
      <c r="BCI66" s="252"/>
      <c r="BCJ66" s="253"/>
      <c r="BCO66" s="254"/>
      <c r="BCR66" s="252"/>
      <c r="BCS66" s="252"/>
      <c r="BCT66" s="252"/>
      <c r="BCU66" s="252"/>
      <c r="BCV66" s="253"/>
      <c r="BCW66" s="253"/>
      <c r="BCX66" s="255"/>
      <c r="BCY66" s="255"/>
      <c r="BCZ66" s="256"/>
      <c r="BDC66" s="251"/>
      <c r="BDD66" s="251"/>
      <c r="BDE66" s="251"/>
      <c r="BDF66" s="251"/>
      <c r="BDG66" s="251"/>
      <c r="BDH66" s="251"/>
      <c r="BDI66" s="252"/>
      <c r="BDJ66" s="253"/>
      <c r="BDO66" s="254"/>
      <c r="BDR66" s="252"/>
      <c r="BDS66" s="252"/>
      <c r="BDT66" s="252"/>
      <c r="BDU66" s="252"/>
      <c r="BDV66" s="253"/>
      <c r="BDW66" s="253"/>
      <c r="BDX66" s="255"/>
      <c r="BDY66" s="255"/>
      <c r="BDZ66" s="256"/>
      <c r="BEC66" s="251"/>
      <c r="BED66" s="251"/>
      <c r="BEE66" s="251"/>
      <c r="BEF66" s="251"/>
      <c r="BEG66" s="251"/>
      <c r="BEH66" s="251"/>
      <c r="BEI66" s="252"/>
      <c r="BEJ66" s="253"/>
      <c r="BEO66" s="254"/>
      <c r="BER66" s="252"/>
      <c r="BES66" s="252"/>
      <c r="BET66" s="252"/>
      <c r="BEU66" s="252"/>
      <c r="BEV66" s="253"/>
      <c r="BEW66" s="253"/>
      <c r="BEX66" s="255"/>
      <c r="BEY66" s="255"/>
      <c r="BEZ66" s="256"/>
      <c r="BFC66" s="251"/>
      <c r="BFD66" s="251"/>
      <c r="BFE66" s="251"/>
      <c r="BFF66" s="251"/>
      <c r="BFG66" s="251"/>
      <c r="BFH66" s="251"/>
      <c r="BFI66" s="252"/>
      <c r="BFJ66" s="253"/>
      <c r="BFO66" s="254"/>
      <c r="BFR66" s="252"/>
      <c r="BFS66" s="252"/>
      <c r="BFT66" s="252"/>
      <c r="BFU66" s="252"/>
      <c r="BFV66" s="253"/>
      <c r="BFW66" s="253"/>
      <c r="BFX66" s="255"/>
      <c r="BFY66" s="255"/>
      <c r="BFZ66" s="256"/>
      <c r="BGC66" s="251"/>
      <c r="BGD66" s="251"/>
      <c r="BGE66" s="251"/>
      <c r="BGF66" s="251"/>
      <c r="BGG66" s="251"/>
      <c r="BGH66" s="251"/>
      <c r="BGI66" s="252"/>
      <c r="BGJ66" s="253"/>
      <c r="BGO66" s="254"/>
      <c r="BGR66" s="252"/>
      <c r="BGS66" s="252"/>
      <c r="BGT66" s="252"/>
      <c r="BGU66" s="252"/>
      <c r="BGV66" s="253"/>
      <c r="BGW66" s="253"/>
      <c r="BGX66" s="255"/>
      <c r="BGY66" s="255"/>
      <c r="BGZ66" s="256"/>
      <c r="BHC66" s="251"/>
      <c r="BHD66" s="251"/>
      <c r="BHE66" s="251"/>
      <c r="BHF66" s="251"/>
      <c r="BHG66" s="251"/>
      <c r="BHH66" s="251"/>
      <c r="BHI66" s="252"/>
      <c r="BHJ66" s="253"/>
      <c r="BHO66" s="254"/>
      <c r="BHR66" s="252"/>
      <c r="BHS66" s="252"/>
      <c r="BHT66" s="252"/>
      <c r="BHU66" s="252"/>
      <c r="BHV66" s="253"/>
      <c r="BHW66" s="253"/>
      <c r="BHX66" s="255"/>
      <c r="BHY66" s="255"/>
      <c r="BHZ66" s="256"/>
      <c r="BIC66" s="251"/>
      <c r="BID66" s="251"/>
      <c r="BIE66" s="251"/>
      <c r="BIF66" s="251"/>
      <c r="BIG66" s="251"/>
      <c r="BIH66" s="251"/>
      <c r="BII66" s="252"/>
      <c r="BIJ66" s="253"/>
      <c r="BIO66" s="254"/>
      <c r="BIR66" s="252"/>
      <c r="BIS66" s="252"/>
      <c r="BIT66" s="252"/>
      <c r="BIU66" s="252"/>
      <c r="BIV66" s="253"/>
      <c r="BIW66" s="253"/>
      <c r="BIX66" s="255"/>
      <c r="BIY66" s="255"/>
      <c r="BIZ66" s="256"/>
      <c r="BJC66" s="251"/>
      <c r="BJD66" s="251"/>
      <c r="BJE66" s="251"/>
      <c r="BJF66" s="251"/>
      <c r="BJG66" s="251"/>
      <c r="BJH66" s="251"/>
      <c r="BJI66" s="252"/>
      <c r="BJJ66" s="253"/>
      <c r="BJO66" s="254"/>
      <c r="BJR66" s="252"/>
      <c r="BJS66" s="252"/>
      <c r="BJT66" s="252"/>
      <c r="BJU66" s="252"/>
      <c r="BJV66" s="253"/>
      <c r="BJW66" s="253"/>
      <c r="BJX66" s="255"/>
      <c r="BJY66" s="255"/>
      <c r="BJZ66" s="256"/>
      <c r="BKC66" s="251"/>
      <c r="BKD66" s="251"/>
      <c r="BKE66" s="251"/>
      <c r="BKF66" s="251"/>
      <c r="BKG66" s="251"/>
      <c r="BKH66" s="251"/>
      <c r="BKI66" s="252"/>
      <c r="BKJ66" s="253"/>
      <c r="BKO66" s="254"/>
      <c r="BKR66" s="252"/>
      <c r="BKS66" s="252"/>
      <c r="BKT66" s="252"/>
      <c r="BKU66" s="252"/>
      <c r="BKV66" s="253"/>
      <c r="BKW66" s="253"/>
      <c r="BKX66" s="255"/>
      <c r="BKY66" s="255"/>
      <c r="BKZ66" s="256"/>
      <c r="BLC66" s="251"/>
      <c r="BLD66" s="251"/>
      <c r="BLE66" s="251"/>
      <c r="BLF66" s="251"/>
      <c r="BLG66" s="251"/>
      <c r="BLH66" s="251"/>
      <c r="BLI66" s="252"/>
      <c r="BLJ66" s="253"/>
      <c r="BLO66" s="254"/>
      <c r="BLR66" s="252"/>
      <c r="BLS66" s="252"/>
      <c r="BLT66" s="252"/>
      <c r="BLU66" s="252"/>
      <c r="BLV66" s="253"/>
      <c r="BLW66" s="253"/>
      <c r="BLX66" s="255"/>
      <c r="BLY66" s="255"/>
      <c r="BLZ66" s="256"/>
      <c r="BMC66" s="251"/>
      <c r="BMD66" s="251"/>
      <c r="BME66" s="251"/>
      <c r="BMF66" s="251"/>
      <c r="BMG66" s="251"/>
      <c r="BMH66" s="251"/>
      <c r="BMI66" s="252"/>
      <c r="BMJ66" s="253"/>
      <c r="BMO66" s="254"/>
      <c r="BMR66" s="252"/>
      <c r="BMS66" s="252"/>
      <c r="BMT66" s="252"/>
      <c r="BMU66" s="252"/>
      <c r="BMV66" s="253"/>
      <c r="BMW66" s="253"/>
      <c r="BMX66" s="255"/>
      <c r="BMY66" s="255"/>
      <c r="BMZ66" s="256"/>
      <c r="BNC66" s="251"/>
      <c r="BND66" s="251"/>
      <c r="BNE66" s="251"/>
      <c r="BNF66" s="251"/>
      <c r="BNG66" s="251"/>
      <c r="BNH66" s="251"/>
      <c r="BNI66" s="252"/>
      <c r="BNJ66" s="253"/>
      <c r="BNO66" s="254"/>
      <c r="BNR66" s="252"/>
      <c r="BNS66" s="252"/>
      <c r="BNT66" s="252"/>
      <c r="BNU66" s="252"/>
      <c r="BNV66" s="253"/>
      <c r="BNW66" s="253"/>
      <c r="BNX66" s="255"/>
      <c r="BNY66" s="255"/>
      <c r="BNZ66" s="256"/>
      <c r="BOC66" s="251"/>
      <c r="BOD66" s="251"/>
      <c r="BOE66" s="251"/>
      <c r="BOF66" s="251"/>
      <c r="BOG66" s="251"/>
      <c r="BOH66" s="251"/>
      <c r="BOI66" s="252"/>
      <c r="BOJ66" s="253"/>
      <c r="BOO66" s="254"/>
      <c r="BOR66" s="252"/>
      <c r="BOS66" s="252"/>
      <c r="BOT66" s="252"/>
      <c r="BOU66" s="252"/>
      <c r="BOV66" s="253"/>
      <c r="BOW66" s="253"/>
      <c r="BOX66" s="255"/>
      <c r="BOY66" s="255"/>
      <c r="BOZ66" s="256"/>
      <c r="BPC66" s="251"/>
      <c r="BPD66" s="251"/>
      <c r="BPE66" s="251"/>
      <c r="BPF66" s="251"/>
      <c r="BPG66" s="251"/>
      <c r="BPH66" s="251"/>
      <c r="BPI66" s="252"/>
      <c r="BPJ66" s="253"/>
      <c r="BPO66" s="254"/>
      <c r="BPR66" s="252"/>
      <c r="BPS66" s="252"/>
      <c r="BPT66" s="252"/>
      <c r="BPU66" s="252"/>
      <c r="BPV66" s="253"/>
      <c r="BPW66" s="253"/>
      <c r="BPX66" s="255"/>
      <c r="BPY66" s="255"/>
      <c r="BPZ66" s="256"/>
      <c r="BQC66" s="251"/>
      <c r="BQD66" s="251"/>
      <c r="BQE66" s="251"/>
      <c r="BQF66" s="251"/>
      <c r="BQG66" s="251"/>
      <c r="BQH66" s="251"/>
      <c r="BQI66" s="252"/>
      <c r="BQJ66" s="253"/>
      <c r="BQO66" s="254"/>
      <c r="BQR66" s="252"/>
      <c r="BQS66" s="252"/>
      <c r="BQT66" s="252"/>
      <c r="BQU66" s="252"/>
      <c r="BQV66" s="253"/>
      <c r="BQW66" s="253"/>
      <c r="BQX66" s="255"/>
      <c r="BQY66" s="255"/>
      <c r="BQZ66" s="256"/>
      <c r="BRC66" s="251"/>
      <c r="BRD66" s="251"/>
      <c r="BRE66" s="251"/>
      <c r="BRF66" s="251"/>
      <c r="BRG66" s="251"/>
      <c r="BRH66" s="251"/>
      <c r="BRI66" s="252"/>
      <c r="BRJ66" s="253"/>
      <c r="BRO66" s="254"/>
      <c r="BRR66" s="252"/>
      <c r="BRS66" s="252"/>
      <c r="BRT66" s="252"/>
      <c r="BRU66" s="252"/>
      <c r="BRV66" s="253"/>
      <c r="BRW66" s="253"/>
      <c r="BRX66" s="255"/>
      <c r="BRY66" s="255"/>
      <c r="BRZ66" s="256"/>
      <c r="BSC66" s="251"/>
      <c r="BSD66" s="251"/>
      <c r="BSE66" s="251"/>
      <c r="BSF66" s="251"/>
      <c r="BSG66" s="251"/>
      <c r="BSH66" s="251"/>
      <c r="BSI66" s="252"/>
      <c r="BSJ66" s="253"/>
      <c r="BSO66" s="254"/>
      <c r="BSR66" s="252"/>
      <c r="BSS66" s="252"/>
      <c r="BST66" s="252"/>
      <c r="BSU66" s="252"/>
      <c r="BSV66" s="253"/>
      <c r="BSW66" s="253"/>
      <c r="BSX66" s="255"/>
      <c r="BSY66" s="255"/>
      <c r="BSZ66" s="256"/>
      <c r="BTC66" s="251"/>
      <c r="BTD66" s="251"/>
      <c r="BTE66" s="251"/>
      <c r="BTF66" s="251"/>
      <c r="BTG66" s="251"/>
      <c r="BTH66" s="251"/>
      <c r="BTI66" s="252"/>
      <c r="BTJ66" s="253"/>
      <c r="BTO66" s="254"/>
      <c r="BTR66" s="252"/>
      <c r="BTS66" s="252"/>
      <c r="BTT66" s="252"/>
      <c r="BTU66" s="252"/>
      <c r="BTV66" s="253"/>
      <c r="BTW66" s="253"/>
      <c r="BTX66" s="255"/>
      <c r="BTY66" s="255"/>
      <c r="BTZ66" s="256"/>
      <c r="BUC66" s="251"/>
      <c r="BUD66" s="251"/>
      <c r="BUE66" s="251"/>
      <c r="BUF66" s="251"/>
      <c r="BUG66" s="251"/>
      <c r="BUH66" s="251"/>
      <c r="BUI66" s="252"/>
      <c r="BUJ66" s="253"/>
      <c r="BUO66" s="254"/>
      <c r="BUR66" s="252"/>
      <c r="BUS66" s="252"/>
      <c r="BUT66" s="252"/>
      <c r="BUU66" s="252"/>
      <c r="BUV66" s="253"/>
      <c r="BUW66" s="253"/>
      <c r="BUX66" s="255"/>
      <c r="BUY66" s="255"/>
      <c r="BUZ66" s="256"/>
      <c r="BVC66" s="251"/>
      <c r="BVD66" s="251"/>
      <c r="BVE66" s="251"/>
      <c r="BVF66" s="251"/>
      <c r="BVG66" s="251"/>
      <c r="BVH66" s="251"/>
      <c r="BVI66" s="252"/>
      <c r="BVJ66" s="253"/>
      <c r="BVO66" s="254"/>
      <c r="BVR66" s="252"/>
      <c r="BVS66" s="252"/>
      <c r="BVT66" s="252"/>
      <c r="BVU66" s="252"/>
      <c r="BVV66" s="253"/>
      <c r="BVW66" s="253"/>
      <c r="BVX66" s="255"/>
      <c r="BVY66" s="255"/>
      <c r="BVZ66" s="256"/>
      <c r="BWC66" s="251"/>
      <c r="BWD66" s="251"/>
      <c r="BWE66" s="251"/>
      <c r="BWF66" s="251"/>
      <c r="BWG66" s="251"/>
      <c r="BWH66" s="251"/>
      <c r="BWI66" s="252"/>
      <c r="BWJ66" s="253"/>
      <c r="BWO66" s="254"/>
      <c r="BWR66" s="252"/>
      <c r="BWS66" s="252"/>
      <c r="BWT66" s="252"/>
      <c r="BWU66" s="252"/>
      <c r="BWV66" s="253"/>
      <c r="BWW66" s="253"/>
      <c r="BWX66" s="255"/>
      <c r="BWY66" s="255"/>
      <c r="BWZ66" s="256"/>
      <c r="BXC66" s="251"/>
      <c r="BXD66" s="251"/>
      <c r="BXE66" s="251"/>
      <c r="BXF66" s="251"/>
      <c r="BXG66" s="251"/>
      <c r="BXH66" s="251"/>
      <c r="BXI66" s="252"/>
      <c r="BXJ66" s="253"/>
      <c r="BXO66" s="254"/>
      <c r="BXR66" s="252"/>
      <c r="BXS66" s="252"/>
      <c r="BXT66" s="252"/>
      <c r="BXU66" s="252"/>
      <c r="BXV66" s="253"/>
      <c r="BXW66" s="253"/>
      <c r="BXX66" s="255"/>
      <c r="BXY66" s="255"/>
      <c r="BXZ66" s="256"/>
      <c r="BYC66" s="251"/>
      <c r="BYD66" s="251"/>
      <c r="BYE66" s="251"/>
      <c r="BYF66" s="251"/>
      <c r="BYG66" s="251"/>
      <c r="BYH66" s="251"/>
      <c r="BYI66" s="252"/>
      <c r="BYJ66" s="253"/>
      <c r="BYO66" s="254"/>
      <c r="BYR66" s="252"/>
      <c r="BYS66" s="252"/>
      <c r="BYT66" s="252"/>
      <c r="BYU66" s="252"/>
      <c r="BYV66" s="253"/>
      <c r="BYW66" s="253"/>
      <c r="BYX66" s="255"/>
      <c r="BYY66" s="255"/>
      <c r="BYZ66" s="256"/>
      <c r="BZC66" s="251"/>
      <c r="BZD66" s="251"/>
      <c r="BZE66" s="251"/>
      <c r="BZF66" s="251"/>
      <c r="BZG66" s="251"/>
      <c r="BZH66" s="251"/>
      <c r="BZI66" s="252"/>
      <c r="BZJ66" s="253"/>
      <c r="BZO66" s="254"/>
      <c r="BZR66" s="252"/>
      <c r="BZS66" s="252"/>
      <c r="BZT66" s="252"/>
      <c r="BZU66" s="252"/>
      <c r="BZV66" s="253"/>
      <c r="BZW66" s="253"/>
      <c r="BZX66" s="255"/>
      <c r="BZY66" s="255"/>
      <c r="BZZ66" s="256"/>
      <c r="CAC66" s="251"/>
      <c r="CAD66" s="251"/>
      <c r="CAE66" s="251"/>
      <c r="CAF66" s="251"/>
      <c r="CAG66" s="251"/>
      <c r="CAH66" s="251"/>
      <c r="CAI66" s="252"/>
      <c r="CAJ66" s="253"/>
      <c r="CAO66" s="254"/>
      <c r="CAR66" s="252"/>
      <c r="CAS66" s="252"/>
      <c r="CAT66" s="252"/>
      <c r="CAU66" s="252"/>
      <c r="CAV66" s="253"/>
      <c r="CAW66" s="253"/>
      <c r="CAX66" s="255"/>
      <c r="CAY66" s="255"/>
      <c r="CAZ66" s="256"/>
      <c r="CBC66" s="251"/>
      <c r="CBD66" s="251"/>
      <c r="CBE66" s="251"/>
      <c r="CBF66" s="251"/>
      <c r="CBG66" s="251"/>
      <c r="CBH66" s="251"/>
      <c r="CBI66" s="252"/>
      <c r="CBJ66" s="253"/>
      <c r="CBO66" s="254"/>
      <c r="CBR66" s="252"/>
      <c r="CBS66" s="252"/>
      <c r="CBT66" s="252"/>
      <c r="CBU66" s="252"/>
      <c r="CBV66" s="253"/>
      <c r="CBW66" s="253"/>
      <c r="CBX66" s="255"/>
      <c r="CBY66" s="255"/>
      <c r="CBZ66" s="256"/>
      <c r="CCC66" s="251"/>
      <c r="CCD66" s="251"/>
      <c r="CCE66" s="251"/>
      <c r="CCF66" s="251"/>
      <c r="CCG66" s="251"/>
      <c r="CCH66" s="251"/>
      <c r="CCI66" s="252"/>
      <c r="CCJ66" s="253"/>
      <c r="CCO66" s="254"/>
      <c r="CCR66" s="252"/>
      <c r="CCS66" s="252"/>
      <c r="CCT66" s="252"/>
      <c r="CCU66" s="252"/>
      <c r="CCV66" s="253"/>
      <c r="CCW66" s="253"/>
      <c r="CCX66" s="255"/>
      <c r="CCY66" s="255"/>
      <c r="CCZ66" s="256"/>
      <c r="CDC66" s="251"/>
      <c r="CDD66" s="251"/>
      <c r="CDE66" s="251"/>
      <c r="CDF66" s="251"/>
      <c r="CDG66" s="251"/>
      <c r="CDH66" s="251"/>
      <c r="CDI66" s="252"/>
      <c r="CDJ66" s="253"/>
      <c r="CDO66" s="254"/>
      <c r="CDR66" s="252"/>
      <c r="CDS66" s="252"/>
      <c r="CDT66" s="252"/>
      <c r="CDU66" s="252"/>
      <c r="CDV66" s="253"/>
      <c r="CDW66" s="253"/>
      <c r="CDX66" s="255"/>
      <c r="CDY66" s="255"/>
      <c r="CDZ66" s="256"/>
      <c r="CEC66" s="251"/>
      <c r="CED66" s="251"/>
      <c r="CEE66" s="251"/>
      <c r="CEF66" s="251"/>
      <c r="CEG66" s="251"/>
      <c r="CEH66" s="251"/>
      <c r="CEI66" s="252"/>
      <c r="CEJ66" s="253"/>
      <c r="CEO66" s="254"/>
      <c r="CER66" s="252"/>
      <c r="CES66" s="252"/>
      <c r="CET66" s="252"/>
      <c r="CEU66" s="252"/>
      <c r="CEV66" s="253"/>
      <c r="CEW66" s="253"/>
      <c r="CEX66" s="255"/>
      <c r="CEY66" s="255"/>
      <c r="CEZ66" s="256"/>
      <c r="CFC66" s="251"/>
      <c r="CFD66" s="251"/>
      <c r="CFE66" s="251"/>
      <c r="CFF66" s="251"/>
      <c r="CFG66" s="251"/>
      <c r="CFH66" s="251"/>
      <c r="CFI66" s="252"/>
      <c r="CFJ66" s="253"/>
      <c r="CFO66" s="254"/>
      <c r="CFR66" s="252"/>
      <c r="CFS66" s="252"/>
      <c r="CFT66" s="252"/>
      <c r="CFU66" s="252"/>
      <c r="CFV66" s="253"/>
      <c r="CFW66" s="253"/>
      <c r="CFX66" s="255"/>
      <c r="CFY66" s="255"/>
      <c r="CFZ66" s="256"/>
      <c r="CGC66" s="251"/>
      <c r="CGD66" s="251"/>
      <c r="CGE66" s="251"/>
      <c r="CGF66" s="251"/>
      <c r="CGG66" s="251"/>
      <c r="CGH66" s="251"/>
      <c r="CGI66" s="252"/>
      <c r="CGJ66" s="253"/>
      <c r="CGO66" s="254"/>
      <c r="CGR66" s="252"/>
      <c r="CGS66" s="252"/>
      <c r="CGT66" s="252"/>
      <c r="CGU66" s="252"/>
      <c r="CGV66" s="253"/>
      <c r="CGW66" s="253"/>
      <c r="CGX66" s="255"/>
      <c r="CGY66" s="255"/>
      <c r="CGZ66" s="256"/>
      <c r="CHC66" s="251"/>
      <c r="CHD66" s="251"/>
      <c r="CHE66" s="251"/>
      <c r="CHF66" s="251"/>
      <c r="CHG66" s="251"/>
      <c r="CHH66" s="251"/>
      <c r="CHI66" s="252"/>
      <c r="CHJ66" s="253"/>
      <c r="CHO66" s="254"/>
      <c r="CHR66" s="252"/>
      <c r="CHS66" s="252"/>
      <c r="CHT66" s="252"/>
      <c r="CHU66" s="252"/>
      <c r="CHV66" s="253"/>
      <c r="CHW66" s="253"/>
      <c r="CHX66" s="255"/>
      <c r="CHY66" s="255"/>
      <c r="CHZ66" s="256"/>
      <c r="CIC66" s="251"/>
      <c r="CID66" s="251"/>
      <c r="CIE66" s="251"/>
      <c r="CIF66" s="251"/>
      <c r="CIG66" s="251"/>
      <c r="CIH66" s="251"/>
      <c r="CII66" s="252"/>
      <c r="CIJ66" s="253"/>
      <c r="CIO66" s="254"/>
      <c r="CIR66" s="252"/>
      <c r="CIS66" s="252"/>
      <c r="CIT66" s="252"/>
      <c r="CIU66" s="252"/>
      <c r="CIV66" s="253"/>
      <c r="CIW66" s="253"/>
      <c r="CIX66" s="255"/>
      <c r="CIY66" s="255"/>
      <c r="CIZ66" s="256"/>
      <c r="CJC66" s="251"/>
      <c r="CJD66" s="251"/>
      <c r="CJE66" s="251"/>
      <c r="CJF66" s="251"/>
      <c r="CJG66" s="251"/>
      <c r="CJH66" s="251"/>
      <c r="CJI66" s="252"/>
      <c r="CJJ66" s="253"/>
      <c r="CJO66" s="254"/>
      <c r="CJR66" s="252"/>
      <c r="CJS66" s="252"/>
      <c r="CJT66" s="252"/>
      <c r="CJU66" s="252"/>
      <c r="CJV66" s="253"/>
      <c r="CJW66" s="253"/>
      <c r="CJX66" s="255"/>
      <c r="CJY66" s="255"/>
      <c r="CJZ66" s="256"/>
      <c r="CKC66" s="251"/>
      <c r="CKD66" s="251"/>
      <c r="CKE66" s="251"/>
      <c r="CKF66" s="251"/>
      <c r="CKG66" s="251"/>
      <c r="CKH66" s="251"/>
      <c r="CKI66" s="252"/>
      <c r="CKJ66" s="253"/>
      <c r="CKO66" s="254"/>
      <c r="CKR66" s="252"/>
      <c r="CKS66" s="252"/>
      <c r="CKT66" s="252"/>
      <c r="CKU66" s="252"/>
      <c r="CKV66" s="253"/>
      <c r="CKW66" s="253"/>
      <c r="CKX66" s="255"/>
      <c r="CKY66" s="255"/>
      <c r="CKZ66" s="256"/>
      <c r="CLC66" s="251"/>
      <c r="CLD66" s="251"/>
      <c r="CLE66" s="251"/>
      <c r="CLF66" s="251"/>
      <c r="CLG66" s="251"/>
      <c r="CLH66" s="251"/>
      <c r="CLI66" s="252"/>
      <c r="CLJ66" s="253"/>
      <c r="CLO66" s="254"/>
      <c r="CLR66" s="252"/>
      <c r="CLS66" s="252"/>
      <c r="CLT66" s="252"/>
      <c r="CLU66" s="252"/>
      <c r="CLV66" s="253"/>
      <c r="CLW66" s="253"/>
      <c r="CLX66" s="255"/>
      <c r="CLY66" s="255"/>
      <c r="CLZ66" s="256"/>
      <c r="CMC66" s="251"/>
      <c r="CMD66" s="251"/>
      <c r="CME66" s="251"/>
      <c r="CMF66" s="251"/>
      <c r="CMG66" s="251"/>
      <c r="CMH66" s="251"/>
      <c r="CMI66" s="252"/>
      <c r="CMJ66" s="253"/>
      <c r="CMO66" s="254"/>
      <c r="CMR66" s="252"/>
      <c r="CMS66" s="252"/>
      <c r="CMT66" s="252"/>
      <c r="CMU66" s="252"/>
      <c r="CMV66" s="253"/>
      <c r="CMW66" s="253"/>
      <c r="CMX66" s="255"/>
      <c r="CMY66" s="255"/>
      <c r="CMZ66" s="256"/>
      <c r="CNC66" s="251"/>
      <c r="CND66" s="251"/>
      <c r="CNE66" s="251"/>
      <c r="CNF66" s="251"/>
      <c r="CNG66" s="251"/>
      <c r="CNH66" s="251"/>
      <c r="CNI66" s="252"/>
      <c r="CNJ66" s="253"/>
      <c r="CNO66" s="254"/>
      <c r="CNR66" s="252"/>
      <c r="CNS66" s="252"/>
      <c r="CNT66" s="252"/>
      <c r="CNU66" s="252"/>
      <c r="CNV66" s="253"/>
      <c r="CNW66" s="253"/>
      <c r="CNX66" s="255"/>
      <c r="CNY66" s="255"/>
      <c r="CNZ66" s="256"/>
      <c r="COC66" s="251"/>
      <c r="COD66" s="251"/>
      <c r="COE66" s="251"/>
      <c r="COF66" s="251"/>
      <c r="COG66" s="251"/>
      <c r="COH66" s="251"/>
      <c r="COI66" s="252"/>
      <c r="COJ66" s="253"/>
      <c r="COO66" s="254"/>
      <c r="COR66" s="252"/>
      <c r="COS66" s="252"/>
      <c r="COT66" s="252"/>
      <c r="COU66" s="252"/>
      <c r="COV66" s="253"/>
      <c r="COW66" s="253"/>
      <c r="COX66" s="255"/>
      <c r="COY66" s="255"/>
      <c r="COZ66" s="256"/>
      <c r="CPC66" s="251"/>
      <c r="CPD66" s="251"/>
      <c r="CPE66" s="251"/>
      <c r="CPF66" s="251"/>
      <c r="CPG66" s="251"/>
      <c r="CPH66" s="251"/>
      <c r="CPI66" s="252"/>
      <c r="CPJ66" s="253"/>
      <c r="CPO66" s="254"/>
      <c r="CPR66" s="252"/>
      <c r="CPS66" s="252"/>
      <c r="CPT66" s="252"/>
      <c r="CPU66" s="252"/>
      <c r="CPV66" s="253"/>
      <c r="CPW66" s="253"/>
      <c r="CPX66" s="255"/>
      <c r="CPY66" s="255"/>
      <c r="CPZ66" s="256"/>
      <c r="CQC66" s="251"/>
      <c r="CQD66" s="251"/>
      <c r="CQE66" s="251"/>
      <c r="CQF66" s="251"/>
      <c r="CQG66" s="251"/>
      <c r="CQH66" s="251"/>
      <c r="CQI66" s="252"/>
      <c r="CQJ66" s="253"/>
      <c r="CQO66" s="254"/>
      <c r="CQR66" s="252"/>
      <c r="CQS66" s="252"/>
      <c r="CQT66" s="252"/>
      <c r="CQU66" s="252"/>
      <c r="CQV66" s="253"/>
      <c r="CQW66" s="253"/>
      <c r="CQX66" s="255"/>
      <c r="CQY66" s="255"/>
      <c r="CQZ66" s="256"/>
      <c r="CRC66" s="251"/>
      <c r="CRD66" s="251"/>
      <c r="CRE66" s="251"/>
      <c r="CRF66" s="251"/>
      <c r="CRG66" s="251"/>
      <c r="CRH66" s="251"/>
      <c r="CRI66" s="252"/>
      <c r="CRJ66" s="253"/>
      <c r="CRO66" s="254"/>
      <c r="CRR66" s="252"/>
      <c r="CRS66" s="252"/>
      <c r="CRT66" s="252"/>
      <c r="CRU66" s="252"/>
      <c r="CRV66" s="253"/>
      <c r="CRW66" s="253"/>
      <c r="CRX66" s="255"/>
      <c r="CRY66" s="255"/>
      <c r="CRZ66" s="256"/>
      <c r="CSC66" s="251"/>
      <c r="CSD66" s="251"/>
      <c r="CSE66" s="251"/>
      <c r="CSF66" s="251"/>
      <c r="CSG66" s="251"/>
      <c r="CSH66" s="251"/>
      <c r="CSI66" s="252"/>
      <c r="CSJ66" s="253"/>
      <c r="CSO66" s="254"/>
      <c r="CSR66" s="252"/>
      <c r="CSS66" s="252"/>
      <c r="CST66" s="252"/>
      <c r="CSU66" s="252"/>
      <c r="CSV66" s="253"/>
      <c r="CSW66" s="253"/>
      <c r="CSX66" s="255"/>
      <c r="CSY66" s="255"/>
      <c r="CSZ66" s="256"/>
      <c r="CTC66" s="251"/>
      <c r="CTD66" s="251"/>
      <c r="CTE66" s="251"/>
      <c r="CTF66" s="251"/>
      <c r="CTG66" s="251"/>
      <c r="CTH66" s="251"/>
      <c r="CTI66" s="252"/>
      <c r="CTJ66" s="253"/>
      <c r="CTO66" s="254"/>
      <c r="CTR66" s="252"/>
      <c r="CTS66" s="252"/>
      <c r="CTT66" s="252"/>
      <c r="CTU66" s="252"/>
      <c r="CTV66" s="253"/>
      <c r="CTW66" s="253"/>
      <c r="CTX66" s="255"/>
      <c r="CTY66" s="255"/>
      <c r="CTZ66" s="256"/>
      <c r="CUC66" s="251"/>
      <c r="CUD66" s="251"/>
      <c r="CUE66" s="251"/>
      <c r="CUF66" s="251"/>
      <c r="CUG66" s="251"/>
      <c r="CUH66" s="251"/>
      <c r="CUI66" s="252"/>
      <c r="CUJ66" s="253"/>
      <c r="CUO66" s="254"/>
      <c r="CUR66" s="252"/>
      <c r="CUS66" s="252"/>
      <c r="CUT66" s="252"/>
      <c r="CUU66" s="252"/>
      <c r="CUV66" s="253"/>
      <c r="CUW66" s="253"/>
      <c r="CUX66" s="255"/>
      <c r="CUY66" s="255"/>
      <c r="CUZ66" s="256"/>
      <c r="CVC66" s="251"/>
      <c r="CVD66" s="251"/>
      <c r="CVE66" s="251"/>
      <c r="CVF66" s="251"/>
      <c r="CVG66" s="251"/>
      <c r="CVH66" s="251"/>
      <c r="CVI66" s="252"/>
      <c r="CVJ66" s="253"/>
      <c r="CVO66" s="254"/>
      <c r="CVR66" s="252"/>
      <c r="CVS66" s="252"/>
      <c r="CVT66" s="252"/>
      <c r="CVU66" s="252"/>
      <c r="CVV66" s="253"/>
      <c r="CVW66" s="253"/>
      <c r="CVX66" s="255"/>
      <c r="CVY66" s="255"/>
      <c r="CVZ66" s="256"/>
      <c r="CWC66" s="251"/>
      <c r="CWD66" s="251"/>
      <c r="CWE66" s="251"/>
      <c r="CWF66" s="251"/>
      <c r="CWG66" s="251"/>
      <c r="CWH66" s="251"/>
      <c r="CWI66" s="252"/>
      <c r="CWJ66" s="253"/>
      <c r="CWO66" s="254"/>
      <c r="CWR66" s="252"/>
      <c r="CWS66" s="252"/>
      <c r="CWT66" s="252"/>
      <c r="CWU66" s="252"/>
      <c r="CWV66" s="253"/>
      <c r="CWW66" s="253"/>
      <c r="CWX66" s="255"/>
      <c r="CWY66" s="255"/>
      <c r="CWZ66" s="256"/>
      <c r="CXC66" s="251"/>
      <c r="CXD66" s="251"/>
      <c r="CXE66" s="251"/>
      <c r="CXF66" s="251"/>
      <c r="CXG66" s="251"/>
      <c r="CXH66" s="251"/>
      <c r="CXI66" s="252"/>
      <c r="CXJ66" s="253"/>
      <c r="CXO66" s="254"/>
      <c r="CXR66" s="252"/>
      <c r="CXS66" s="252"/>
      <c r="CXT66" s="252"/>
      <c r="CXU66" s="252"/>
      <c r="CXV66" s="253"/>
      <c r="CXW66" s="253"/>
      <c r="CXX66" s="255"/>
      <c r="CXY66" s="255"/>
      <c r="CXZ66" s="256"/>
      <c r="CYC66" s="251"/>
      <c r="CYD66" s="251"/>
      <c r="CYE66" s="251"/>
      <c r="CYF66" s="251"/>
      <c r="CYG66" s="251"/>
      <c r="CYH66" s="251"/>
      <c r="CYI66" s="252"/>
      <c r="CYJ66" s="253"/>
      <c r="CYO66" s="254"/>
      <c r="CYR66" s="252"/>
      <c r="CYS66" s="252"/>
      <c r="CYT66" s="252"/>
      <c r="CYU66" s="252"/>
      <c r="CYV66" s="253"/>
      <c r="CYW66" s="253"/>
      <c r="CYX66" s="255"/>
      <c r="CYY66" s="255"/>
      <c r="CYZ66" s="256"/>
      <c r="CZC66" s="251"/>
      <c r="CZD66" s="251"/>
      <c r="CZE66" s="251"/>
      <c r="CZF66" s="251"/>
      <c r="CZG66" s="251"/>
      <c r="CZH66" s="251"/>
      <c r="CZI66" s="252"/>
      <c r="CZJ66" s="253"/>
      <c r="CZO66" s="254"/>
      <c r="CZR66" s="252"/>
      <c r="CZS66" s="252"/>
      <c r="CZT66" s="252"/>
      <c r="CZU66" s="252"/>
      <c r="CZV66" s="253"/>
      <c r="CZW66" s="253"/>
      <c r="CZX66" s="255"/>
      <c r="CZY66" s="255"/>
      <c r="CZZ66" s="256"/>
      <c r="DAC66" s="251"/>
      <c r="DAD66" s="251"/>
      <c r="DAE66" s="251"/>
      <c r="DAF66" s="251"/>
      <c r="DAG66" s="251"/>
      <c r="DAH66" s="251"/>
      <c r="DAI66" s="252"/>
      <c r="DAJ66" s="253"/>
      <c r="DAO66" s="254"/>
      <c r="DAR66" s="252"/>
      <c r="DAS66" s="252"/>
      <c r="DAT66" s="252"/>
      <c r="DAU66" s="252"/>
      <c r="DAV66" s="253"/>
      <c r="DAW66" s="253"/>
      <c r="DAX66" s="255"/>
      <c r="DAY66" s="255"/>
      <c r="DAZ66" s="256"/>
      <c r="DBC66" s="251"/>
      <c r="DBD66" s="251"/>
      <c r="DBE66" s="251"/>
      <c r="DBF66" s="251"/>
      <c r="DBG66" s="251"/>
      <c r="DBH66" s="251"/>
      <c r="DBI66" s="252"/>
      <c r="DBJ66" s="253"/>
      <c r="DBO66" s="254"/>
      <c r="DBR66" s="252"/>
      <c r="DBS66" s="252"/>
      <c r="DBT66" s="252"/>
      <c r="DBU66" s="252"/>
      <c r="DBV66" s="253"/>
      <c r="DBW66" s="253"/>
      <c r="DBX66" s="255"/>
      <c r="DBY66" s="255"/>
      <c r="DBZ66" s="256"/>
      <c r="DCC66" s="251"/>
      <c r="DCD66" s="251"/>
      <c r="DCE66" s="251"/>
      <c r="DCF66" s="251"/>
      <c r="DCG66" s="251"/>
      <c r="DCH66" s="251"/>
      <c r="DCI66" s="252"/>
      <c r="DCJ66" s="253"/>
      <c r="DCO66" s="254"/>
      <c r="DCR66" s="252"/>
      <c r="DCS66" s="252"/>
      <c r="DCT66" s="252"/>
      <c r="DCU66" s="252"/>
      <c r="DCV66" s="253"/>
      <c r="DCW66" s="253"/>
      <c r="DCX66" s="255"/>
      <c r="DCY66" s="255"/>
      <c r="DCZ66" s="256"/>
      <c r="DDC66" s="251"/>
      <c r="DDD66" s="251"/>
      <c r="DDE66" s="251"/>
      <c r="DDF66" s="251"/>
      <c r="DDG66" s="251"/>
      <c r="DDH66" s="251"/>
      <c r="DDI66" s="252"/>
      <c r="DDJ66" s="253"/>
      <c r="DDO66" s="254"/>
      <c r="DDR66" s="252"/>
      <c r="DDS66" s="252"/>
      <c r="DDT66" s="252"/>
      <c r="DDU66" s="252"/>
      <c r="DDV66" s="253"/>
      <c r="DDW66" s="253"/>
      <c r="DDX66" s="255"/>
      <c r="DDY66" s="255"/>
      <c r="DDZ66" s="256"/>
      <c r="DEC66" s="251"/>
      <c r="DED66" s="251"/>
      <c r="DEE66" s="251"/>
      <c r="DEF66" s="251"/>
      <c r="DEG66" s="251"/>
      <c r="DEH66" s="251"/>
      <c r="DEI66" s="252"/>
      <c r="DEJ66" s="253"/>
      <c r="DEO66" s="254"/>
      <c r="DER66" s="252"/>
      <c r="DES66" s="252"/>
      <c r="DET66" s="252"/>
      <c r="DEU66" s="252"/>
      <c r="DEV66" s="253"/>
      <c r="DEW66" s="253"/>
      <c r="DEX66" s="255"/>
      <c r="DEY66" s="255"/>
      <c r="DEZ66" s="256"/>
      <c r="DFC66" s="251"/>
      <c r="DFD66" s="251"/>
      <c r="DFE66" s="251"/>
      <c r="DFF66" s="251"/>
      <c r="DFG66" s="251"/>
      <c r="DFH66" s="251"/>
      <c r="DFI66" s="252"/>
      <c r="DFJ66" s="253"/>
      <c r="DFO66" s="254"/>
      <c r="DFR66" s="252"/>
      <c r="DFS66" s="252"/>
      <c r="DFT66" s="252"/>
      <c r="DFU66" s="252"/>
      <c r="DFV66" s="253"/>
      <c r="DFW66" s="253"/>
      <c r="DFX66" s="255"/>
      <c r="DFY66" s="255"/>
      <c r="DFZ66" s="256"/>
      <c r="DGC66" s="251"/>
      <c r="DGD66" s="251"/>
      <c r="DGE66" s="251"/>
      <c r="DGF66" s="251"/>
      <c r="DGG66" s="251"/>
      <c r="DGH66" s="251"/>
      <c r="DGI66" s="252"/>
      <c r="DGJ66" s="253"/>
      <c r="DGO66" s="254"/>
      <c r="DGR66" s="252"/>
      <c r="DGS66" s="252"/>
      <c r="DGT66" s="252"/>
      <c r="DGU66" s="252"/>
      <c r="DGV66" s="253"/>
      <c r="DGW66" s="253"/>
      <c r="DGX66" s="255"/>
      <c r="DGY66" s="255"/>
      <c r="DGZ66" s="256"/>
      <c r="DHC66" s="251"/>
      <c r="DHD66" s="251"/>
      <c r="DHE66" s="251"/>
      <c r="DHF66" s="251"/>
      <c r="DHG66" s="251"/>
      <c r="DHH66" s="251"/>
      <c r="DHI66" s="252"/>
      <c r="DHJ66" s="253"/>
      <c r="DHO66" s="254"/>
      <c r="DHR66" s="252"/>
      <c r="DHS66" s="252"/>
      <c r="DHT66" s="252"/>
      <c r="DHU66" s="252"/>
      <c r="DHV66" s="253"/>
      <c r="DHW66" s="253"/>
      <c r="DHX66" s="255"/>
      <c r="DHY66" s="255"/>
      <c r="DHZ66" s="256"/>
      <c r="DIC66" s="251"/>
      <c r="DID66" s="251"/>
      <c r="DIE66" s="251"/>
      <c r="DIF66" s="251"/>
      <c r="DIG66" s="251"/>
      <c r="DIH66" s="251"/>
      <c r="DII66" s="252"/>
      <c r="DIJ66" s="253"/>
      <c r="DIO66" s="254"/>
      <c r="DIR66" s="252"/>
      <c r="DIS66" s="252"/>
      <c r="DIT66" s="252"/>
      <c r="DIU66" s="252"/>
      <c r="DIV66" s="253"/>
      <c r="DIW66" s="253"/>
      <c r="DIX66" s="255"/>
      <c r="DIY66" s="255"/>
      <c r="DIZ66" s="256"/>
      <c r="DJC66" s="251"/>
      <c r="DJD66" s="251"/>
      <c r="DJE66" s="251"/>
      <c r="DJF66" s="251"/>
      <c r="DJG66" s="251"/>
      <c r="DJH66" s="251"/>
      <c r="DJI66" s="252"/>
      <c r="DJJ66" s="253"/>
      <c r="DJO66" s="254"/>
      <c r="DJR66" s="252"/>
      <c r="DJS66" s="252"/>
      <c r="DJT66" s="252"/>
      <c r="DJU66" s="252"/>
      <c r="DJV66" s="253"/>
      <c r="DJW66" s="253"/>
      <c r="DJX66" s="255"/>
      <c r="DJY66" s="255"/>
      <c r="DJZ66" s="256"/>
      <c r="DKC66" s="251"/>
      <c r="DKD66" s="251"/>
      <c r="DKE66" s="251"/>
      <c r="DKF66" s="251"/>
      <c r="DKG66" s="251"/>
      <c r="DKH66" s="251"/>
      <c r="DKI66" s="252"/>
      <c r="DKJ66" s="253"/>
      <c r="DKO66" s="254"/>
      <c r="DKR66" s="252"/>
      <c r="DKS66" s="252"/>
      <c r="DKT66" s="252"/>
      <c r="DKU66" s="252"/>
      <c r="DKV66" s="253"/>
      <c r="DKW66" s="253"/>
      <c r="DKX66" s="255"/>
      <c r="DKY66" s="255"/>
      <c r="DKZ66" s="256"/>
      <c r="DLC66" s="251"/>
      <c r="DLD66" s="251"/>
      <c r="DLE66" s="251"/>
      <c r="DLF66" s="251"/>
      <c r="DLG66" s="251"/>
      <c r="DLH66" s="251"/>
      <c r="DLI66" s="252"/>
      <c r="DLJ66" s="253"/>
      <c r="DLO66" s="254"/>
      <c r="DLR66" s="252"/>
      <c r="DLS66" s="252"/>
      <c r="DLT66" s="252"/>
      <c r="DLU66" s="252"/>
      <c r="DLV66" s="253"/>
      <c r="DLW66" s="253"/>
      <c r="DLX66" s="255"/>
      <c r="DLY66" s="255"/>
      <c r="DLZ66" s="256"/>
      <c r="DMC66" s="251"/>
      <c r="DMD66" s="251"/>
      <c r="DME66" s="251"/>
      <c r="DMF66" s="251"/>
      <c r="DMG66" s="251"/>
      <c r="DMH66" s="251"/>
      <c r="DMI66" s="252"/>
      <c r="DMJ66" s="253"/>
      <c r="DMO66" s="254"/>
      <c r="DMR66" s="252"/>
      <c r="DMS66" s="252"/>
      <c r="DMT66" s="252"/>
      <c r="DMU66" s="252"/>
      <c r="DMV66" s="253"/>
      <c r="DMW66" s="253"/>
      <c r="DMX66" s="255"/>
      <c r="DMY66" s="255"/>
      <c r="DMZ66" s="256"/>
      <c r="DNC66" s="251"/>
      <c r="DND66" s="251"/>
      <c r="DNE66" s="251"/>
      <c r="DNF66" s="251"/>
      <c r="DNG66" s="251"/>
      <c r="DNH66" s="251"/>
      <c r="DNI66" s="252"/>
      <c r="DNJ66" s="253"/>
      <c r="DNO66" s="254"/>
      <c r="DNR66" s="252"/>
      <c r="DNS66" s="252"/>
      <c r="DNT66" s="252"/>
      <c r="DNU66" s="252"/>
      <c r="DNV66" s="253"/>
      <c r="DNW66" s="253"/>
      <c r="DNX66" s="255"/>
      <c r="DNY66" s="255"/>
      <c r="DNZ66" s="256"/>
      <c r="DOC66" s="251"/>
      <c r="DOD66" s="251"/>
      <c r="DOE66" s="251"/>
      <c r="DOF66" s="251"/>
      <c r="DOG66" s="251"/>
      <c r="DOH66" s="251"/>
      <c r="DOI66" s="252"/>
      <c r="DOJ66" s="253"/>
      <c r="DOO66" s="254"/>
      <c r="DOR66" s="252"/>
      <c r="DOS66" s="252"/>
      <c r="DOT66" s="252"/>
      <c r="DOU66" s="252"/>
      <c r="DOV66" s="253"/>
      <c r="DOW66" s="253"/>
      <c r="DOX66" s="255"/>
      <c r="DOY66" s="255"/>
      <c r="DOZ66" s="256"/>
      <c r="DPC66" s="251"/>
      <c r="DPD66" s="251"/>
      <c r="DPE66" s="251"/>
      <c r="DPF66" s="251"/>
      <c r="DPG66" s="251"/>
      <c r="DPH66" s="251"/>
      <c r="DPI66" s="252"/>
      <c r="DPJ66" s="253"/>
      <c r="DPO66" s="254"/>
      <c r="DPR66" s="252"/>
      <c r="DPS66" s="252"/>
      <c r="DPT66" s="252"/>
      <c r="DPU66" s="252"/>
      <c r="DPV66" s="253"/>
      <c r="DPW66" s="253"/>
      <c r="DPX66" s="255"/>
      <c r="DPY66" s="255"/>
      <c r="DPZ66" s="256"/>
      <c r="DQC66" s="251"/>
      <c r="DQD66" s="251"/>
      <c r="DQE66" s="251"/>
      <c r="DQF66" s="251"/>
      <c r="DQG66" s="251"/>
      <c r="DQH66" s="251"/>
      <c r="DQI66" s="252"/>
      <c r="DQJ66" s="253"/>
      <c r="DQO66" s="254"/>
      <c r="DQR66" s="252"/>
      <c r="DQS66" s="252"/>
      <c r="DQT66" s="252"/>
      <c r="DQU66" s="252"/>
      <c r="DQV66" s="253"/>
      <c r="DQW66" s="253"/>
      <c r="DQX66" s="255"/>
      <c r="DQY66" s="255"/>
      <c r="DQZ66" s="256"/>
      <c r="DRC66" s="251"/>
      <c r="DRD66" s="251"/>
      <c r="DRE66" s="251"/>
      <c r="DRF66" s="251"/>
      <c r="DRG66" s="251"/>
      <c r="DRH66" s="251"/>
      <c r="DRI66" s="252"/>
      <c r="DRJ66" s="253"/>
      <c r="DRO66" s="254"/>
      <c r="DRR66" s="252"/>
      <c r="DRS66" s="252"/>
      <c r="DRT66" s="252"/>
      <c r="DRU66" s="252"/>
      <c r="DRV66" s="253"/>
      <c r="DRW66" s="253"/>
      <c r="DRX66" s="255"/>
      <c r="DRY66" s="255"/>
      <c r="DRZ66" s="256"/>
      <c r="DSC66" s="251"/>
      <c r="DSD66" s="251"/>
      <c r="DSE66" s="251"/>
      <c r="DSF66" s="251"/>
      <c r="DSG66" s="251"/>
      <c r="DSH66" s="251"/>
      <c r="DSI66" s="252"/>
      <c r="DSJ66" s="253"/>
      <c r="DSO66" s="254"/>
      <c r="DSR66" s="252"/>
      <c r="DSS66" s="252"/>
      <c r="DST66" s="252"/>
      <c r="DSU66" s="252"/>
      <c r="DSV66" s="253"/>
      <c r="DSW66" s="253"/>
      <c r="DSX66" s="255"/>
      <c r="DSY66" s="255"/>
      <c r="DSZ66" s="256"/>
      <c r="DTC66" s="251"/>
      <c r="DTD66" s="251"/>
      <c r="DTE66" s="251"/>
      <c r="DTF66" s="251"/>
      <c r="DTG66" s="251"/>
      <c r="DTH66" s="251"/>
      <c r="DTI66" s="252"/>
      <c r="DTJ66" s="253"/>
      <c r="DTO66" s="254"/>
      <c r="DTR66" s="252"/>
      <c r="DTS66" s="252"/>
      <c r="DTT66" s="252"/>
      <c r="DTU66" s="252"/>
      <c r="DTV66" s="253"/>
      <c r="DTW66" s="253"/>
      <c r="DTX66" s="255"/>
      <c r="DTY66" s="255"/>
      <c r="DTZ66" s="256"/>
      <c r="DUC66" s="251"/>
      <c r="DUD66" s="251"/>
      <c r="DUE66" s="251"/>
      <c r="DUF66" s="251"/>
      <c r="DUG66" s="251"/>
      <c r="DUH66" s="251"/>
      <c r="DUI66" s="252"/>
      <c r="DUJ66" s="253"/>
      <c r="DUO66" s="254"/>
      <c r="DUR66" s="252"/>
      <c r="DUS66" s="252"/>
      <c r="DUT66" s="252"/>
      <c r="DUU66" s="252"/>
      <c r="DUV66" s="253"/>
      <c r="DUW66" s="253"/>
      <c r="DUX66" s="255"/>
      <c r="DUY66" s="255"/>
      <c r="DUZ66" s="256"/>
      <c r="DVC66" s="251"/>
      <c r="DVD66" s="251"/>
      <c r="DVE66" s="251"/>
      <c r="DVF66" s="251"/>
      <c r="DVG66" s="251"/>
      <c r="DVH66" s="251"/>
      <c r="DVI66" s="252"/>
      <c r="DVJ66" s="253"/>
      <c r="DVO66" s="254"/>
      <c r="DVR66" s="252"/>
      <c r="DVS66" s="252"/>
      <c r="DVT66" s="252"/>
      <c r="DVU66" s="252"/>
      <c r="DVV66" s="253"/>
      <c r="DVW66" s="253"/>
      <c r="DVX66" s="255"/>
      <c r="DVY66" s="255"/>
      <c r="DVZ66" s="256"/>
      <c r="DWC66" s="251"/>
      <c r="DWD66" s="251"/>
      <c r="DWE66" s="251"/>
      <c r="DWF66" s="251"/>
      <c r="DWG66" s="251"/>
      <c r="DWH66" s="251"/>
      <c r="DWI66" s="252"/>
      <c r="DWJ66" s="253"/>
      <c r="DWO66" s="254"/>
      <c r="DWR66" s="252"/>
      <c r="DWS66" s="252"/>
      <c r="DWT66" s="252"/>
      <c r="DWU66" s="252"/>
      <c r="DWV66" s="253"/>
      <c r="DWW66" s="253"/>
      <c r="DWX66" s="255"/>
      <c r="DWY66" s="255"/>
      <c r="DWZ66" s="256"/>
      <c r="DXC66" s="251"/>
      <c r="DXD66" s="251"/>
      <c r="DXE66" s="251"/>
      <c r="DXF66" s="251"/>
      <c r="DXG66" s="251"/>
      <c r="DXH66" s="251"/>
      <c r="DXI66" s="252"/>
      <c r="DXJ66" s="253"/>
      <c r="DXO66" s="254"/>
      <c r="DXR66" s="252"/>
      <c r="DXS66" s="252"/>
      <c r="DXT66" s="252"/>
      <c r="DXU66" s="252"/>
      <c r="DXV66" s="253"/>
      <c r="DXW66" s="253"/>
      <c r="DXX66" s="255"/>
      <c r="DXY66" s="255"/>
      <c r="DXZ66" s="256"/>
      <c r="DYC66" s="251"/>
      <c r="DYD66" s="251"/>
      <c r="DYE66" s="251"/>
      <c r="DYF66" s="251"/>
      <c r="DYG66" s="251"/>
      <c r="DYH66" s="251"/>
      <c r="DYI66" s="252"/>
      <c r="DYJ66" s="253"/>
      <c r="DYO66" s="254"/>
      <c r="DYR66" s="252"/>
      <c r="DYS66" s="252"/>
      <c r="DYT66" s="252"/>
      <c r="DYU66" s="252"/>
      <c r="DYV66" s="253"/>
      <c r="DYW66" s="253"/>
      <c r="DYX66" s="255"/>
      <c r="DYY66" s="255"/>
      <c r="DYZ66" s="256"/>
      <c r="DZC66" s="251"/>
      <c r="DZD66" s="251"/>
      <c r="DZE66" s="251"/>
      <c r="DZF66" s="251"/>
      <c r="DZG66" s="251"/>
      <c r="DZH66" s="251"/>
      <c r="DZI66" s="252"/>
      <c r="DZJ66" s="253"/>
      <c r="DZO66" s="254"/>
      <c r="DZR66" s="252"/>
      <c r="DZS66" s="252"/>
      <c r="DZT66" s="252"/>
      <c r="DZU66" s="252"/>
      <c r="DZV66" s="253"/>
      <c r="DZW66" s="253"/>
      <c r="DZX66" s="255"/>
      <c r="DZY66" s="255"/>
      <c r="DZZ66" s="256"/>
      <c r="EAC66" s="251"/>
      <c r="EAD66" s="251"/>
      <c r="EAE66" s="251"/>
      <c r="EAF66" s="251"/>
      <c r="EAG66" s="251"/>
      <c r="EAH66" s="251"/>
      <c r="EAI66" s="252"/>
      <c r="EAJ66" s="253"/>
      <c r="EAO66" s="254"/>
      <c r="EAR66" s="252"/>
      <c r="EAS66" s="252"/>
      <c r="EAT66" s="252"/>
      <c r="EAU66" s="252"/>
      <c r="EAV66" s="253"/>
      <c r="EAW66" s="253"/>
      <c r="EAX66" s="255"/>
      <c r="EAY66" s="255"/>
      <c r="EAZ66" s="256"/>
      <c r="EBC66" s="251"/>
      <c r="EBD66" s="251"/>
      <c r="EBE66" s="251"/>
      <c r="EBF66" s="251"/>
      <c r="EBG66" s="251"/>
      <c r="EBH66" s="251"/>
      <c r="EBI66" s="252"/>
      <c r="EBJ66" s="253"/>
      <c r="EBO66" s="254"/>
      <c r="EBR66" s="252"/>
      <c r="EBS66" s="252"/>
      <c r="EBT66" s="252"/>
      <c r="EBU66" s="252"/>
      <c r="EBV66" s="253"/>
      <c r="EBW66" s="253"/>
      <c r="EBX66" s="255"/>
      <c r="EBY66" s="255"/>
      <c r="EBZ66" s="256"/>
      <c r="ECC66" s="251"/>
      <c r="ECD66" s="251"/>
      <c r="ECE66" s="251"/>
      <c r="ECF66" s="251"/>
      <c r="ECG66" s="251"/>
      <c r="ECH66" s="251"/>
      <c r="ECI66" s="252"/>
      <c r="ECJ66" s="253"/>
      <c r="ECO66" s="254"/>
      <c r="ECR66" s="252"/>
      <c r="ECS66" s="252"/>
      <c r="ECT66" s="252"/>
      <c r="ECU66" s="252"/>
      <c r="ECV66" s="253"/>
      <c r="ECW66" s="253"/>
      <c r="ECX66" s="255"/>
      <c r="ECY66" s="255"/>
      <c r="ECZ66" s="256"/>
      <c r="EDC66" s="251"/>
      <c r="EDD66" s="251"/>
      <c r="EDE66" s="251"/>
      <c r="EDF66" s="251"/>
      <c r="EDG66" s="251"/>
      <c r="EDH66" s="251"/>
      <c r="EDI66" s="252"/>
      <c r="EDJ66" s="253"/>
      <c r="EDO66" s="254"/>
      <c r="EDR66" s="252"/>
      <c r="EDS66" s="252"/>
      <c r="EDT66" s="252"/>
      <c r="EDU66" s="252"/>
      <c r="EDV66" s="253"/>
      <c r="EDW66" s="253"/>
      <c r="EDX66" s="255"/>
      <c r="EDY66" s="255"/>
      <c r="EDZ66" s="256"/>
      <c r="EEC66" s="251"/>
      <c r="EED66" s="251"/>
      <c r="EEE66" s="251"/>
      <c r="EEF66" s="251"/>
      <c r="EEG66" s="251"/>
      <c r="EEH66" s="251"/>
      <c r="EEI66" s="252"/>
      <c r="EEJ66" s="253"/>
      <c r="EEO66" s="254"/>
      <c r="EER66" s="252"/>
      <c r="EES66" s="252"/>
      <c r="EET66" s="252"/>
      <c r="EEU66" s="252"/>
      <c r="EEV66" s="253"/>
      <c r="EEW66" s="253"/>
      <c r="EEX66" s="255"/>
      <c r="EEY66" s="255"/>
      <c r="EEZ66" s="256"/>
      <c r="EFC66" s="251"/>
      <c r="EFD66" s="251"/>
      <c r="EFE66" s="251"/>
      <c r="EFF66" s="251"/>
      <c r="EFG66" s="251"/>
      <c r="EFH66" s="251"/>
      <c r="EFI66" s="252"/>
      <c r="EFJ66" s="253"/>
      <c r="EFO66" s="254"/>
      <c r="EFR66" s="252"/>
      <c r="EFS66" s="252"/>
      <c r="EFT66" s="252"/>
      <c r="EFU66" s="252"/>
      <c r="EFV66" s="253"/>
      <c r="EFW66" s="253"/>
      <c r="EFX66" s="255"/>
      <c r="EFY66" s="255"/>
      <c r="EFZ66" s="256"/>
      <c r="EGC66" s="251"/>
      <c r="EGD66" s="251"/>
      <c r="EGE66" s="251"/>
      <c r="EGF66" s="251"/>
      <c r="EGG66" s="251"/>
      <c r="EGH66" s="251"/>
      <c r="EGI66" s="252"/>
      <c r="EGJ66" s="253"/>
      <c r="EGO66" s="254"/>
      <c r="EGR66" s="252"/>
      <c r="EGS66" s="252"/>
      <c r="EGT66" s="252"/>
      <c r="EGU66" s="252"/>
      <c r="EGV66" s="253"/>
      <c r="EGW66" s="253"/>
      <c r="EGX66" s="255"/>
      <c r="EGY66" s="255"/>
      <c r="EGZ66" s="256"/>
      <c r="EHC66" s="251"/>
      <c r="EHD66" s="251"/>
      <c r="EHE66" s="251"/>
      <c r="EHF66" s="251"/>
      <c r="EHG66" s="251"/>
      <c r="EHH66" s="251"/>
      <c r="EHI66" s="252"/>
      <c r="EHJ66" s="253"/>
      <c r="EHO66" s="254"/>
      <c r="EHR66" s="252"/>
      <c r="EHS66" s="252"/>
      <c r="EHT66" s="252"/>
      <c r="EHU66" s="252"/>
      <c r="EHV66" s="253"/>
      <c r="EHW66" s="253"/>
      <c r="EHX66" s="255"/>
      <c r="EHY66" s="255"/>
      <c r="EHZ66" s="256"/>
      <c r="EIC66" s="251"/>
      <c r="EID66" s="251"/>
      <c r="EIE66" s="251"/>
      <c r="EIF66" s="251"/>
      <c r="EIG66" s="251"/>
      <c r="EIH66" s="251"/>
      <c r="EII66" s="252"/>
      <c r="EIJ66" s="253"/>
      <c r="EIO66" s="254"/>
      <c r="EIR66" s="252"/>
      <c r="EIS66" s="252"/>
      <c r="EIT66" s="252"/>
      <c r="EIU66" s="252"/>
      <c r="EIV66" s="253"/>
      <c r="EIW66" s="253"/>
      <c r="EIX66" s="255"/>
      <c r="EIY66" s="255"/>
      <c r="EIZ66" s="256"/>
      <c r="EJC66" s="251"/>
      <c r="EJD66" s="251"/>
      <c r="EJE66" s="251"/>
      <c r="EJF66" s="251"/>
      <c r="EJG66" s="251"/>
      <c r="EJH66" s="251"/>
      <c r="EJI66" s="252"/>
      <c r="EJJ66" s="253"/>
      <c r="EJO66" s="254"/>
      <c r="EJR66" s="252"/>
      <c r="EJS66" s="252"/>
      <c r="EJT66" s="252"/>
      <c r="EJU66" s="252"/>
      <c r="EJV66" s="253"/>
      <c r="EJW66" s="253"/>
      <c r="EJX66" s="255"/>
      <c r="EJY66" s="255"/>
      <c r="EJZ66" s="256"/>
      <c r="EKC66" s="251"/>
      <c r="EKD66" s="251"/>
      <c r="EKE66" s="251"/>
      <c r="EKF66" s="251"/>
      <c r="EKG66" s="251"/>
      <c r="EKH66" s="251"/>
      <c r="EKI66" s="252"/>
      <c r="EKJ66" s="253"/>
      <c r="EKO66" s="254"/>
      <c r="EKR66" s="252"/>
      <c r="EKS66" s="252"/>
      <c r="EKT66" s="252"/>
      <c r="EKU66" s="252"/>
      <c r="EKV66" s="253"/>
      <c r="EKW66" s="253"/>
      <c r="EKX66" s="255"/>
      <c r="EKY66" s="255"/>
      <c r="EKZ66" s="256"/>
      <c r="ELC66" s="251"/>
      <c r="ELD66" s="251"/>
      <c r="ELE66" s="251"/>
      <c r="ELF66" s="251"/>
      <c r="ELG66" s="251"/>
      <c r="ELH66" s="251"/>
      <c r="ELI66" s="252"/>
      <c r="ELJ66" s="253"/>
      <c r="ELO66" s="254"/>
      <c r="ELR66" s="252"/>
      <c r="ELS66" s="252"/>
      <c r="ELT66" s="252"/>
      <c r="ELU66" s="252"/>
      <c r="ELV66" s="253"/>
      <c r="ELW66" s="253"/>
      <c r="ELX66" s="255"/>
      <c r="ELY66" s="255"/>
      <c r="ELZ66" s="256"/>
      <c r="EMC66" s="251"/>
      <c r="EMD66" s="251"/>
      <c r="EME66" s="251"/>
      <c r="EMF66" s="251"/>
      <c r="EMG66" s="251"/>
      <c r="EMH66" s="251"/>
      <c r="EMI66" s="252"/>
      <c r="EMJ66" s="253"/>
      <c r="EMO66" s="254"/>
      <c r="EMR66" s="252"/>
      <c r="EMS66" s="252"/>
      <c r="EMT66" s="252"/>
      <c r="EMU66" s="252"/>
      <c r="EMV66" s="253"/>
      <c r="EMW66" s="253"/>
      <c r="EMX66" s="255"/>
      <c r="EMY66" s="255"/>
      <c r="EMZ66" s="256"/>
      <c r="ENC66" s="251"/>
      <c r="END66" s="251"/>
      <c r="ENE66" s="251"/>
      <c r="ENF66" s="251"/>
      <c r="ENG66" s="251"/>
      <c r="ENH66" s="251"/>
      <c r="ENI66" s="252"/>
      <c r="ENJ66" s="253"/>
      <c r="ENO66" s="254"/>
      <c r="ENR66" s="252"/>
      <c r="ENS66" s="252"/>
      <c r="ENT66" s="252"/>
      <c r="ENU66" s="252"/>
      <c r="ENV66" s="253"/>
      <c r="ENW66" s="253"/>
      <c r="ENX66" s="255"/>
      <c r="ENY66" s="255"/>
      <c r="ENZ66" s="256"/>
      <c r="EOC66" s="251"/>
      <c r="EOD66" s="251"/>
      <c r="EOE66" s="251"/>
      <c r="EOF66" s="251"/>
      <c r="EOG66" s="251"/>
      <c r="EOH66" s="251"/>
      <c r="EOI66" s="252"/>
      <c r="EOJ66" s="253"/>
      <c r="EOO66" s="254"/>
      <c r="EOR66" s="252"/>
      <c r="EOS66" s="252"/>
      <c r="EOT66" s="252"/>
      <c r="EOU66" s="252"/>
      <c r="EOV66" s="253"/>
      <c r="EOW66" s="253"/>
      <c r="EOX66" s="255"/>
      <c r="EOY66" s="255"/>
      <c r="EOZ66" s="256"/>
      <c r="EPC66" s="251"/>
      <c r="EPD66" s="251"/>
      <c r="EPE66" s="251"/>
      <c r="EPF66" s="251"/>
      <c r="EPG66" s="251"/>
      <c r="EPH66" s="251"/>
      <c r="EPI66" s="252"/>
      <c r="EPJ66" s="253"/>
      <c r="EPO66" s="254"/>
      <c r="EPR66" s="252"/>
      <c r="EPS66" s="252"/>
      <c r="EPT66" s="252"/>
      <c r="EPU66" s="252"/>
      <c r="EPV66" s="253"/>
      <c r="EPW66" s="253"/>
      <c r="EPX66" s="255"/>
      <c r="EPY66" s="255"/>
      <c r="EPZ66" s="256"/>
      <c r="EQC66" s="251"/>
      <c r="EQD66" s="251"/>
      <c r="EQE66" s="251"/>
      <c r="EQF66" s="251"/>
      <c r="EQG66" s="251"/>
      <c r="EQH66" s="251"/>
      <c r="EQI66" s="252"/>
      <c r="EQJ66" s="253"/>
      <c r="EQO66" s="254"/>
      <c r="EQR66" s="252"/>
      <c r="EQS66" s="252"/>
      <c r="EQT66" s="252"/>
      <c r="EQU66" s="252"/>
      <c r="EQV66" s="253"/>
      <c r="EQW66" s="253"/>
      <c r="EQX66" s="255"/>
      <c r="EQY66" s="255"/>
      <c r="EQZ66" s="256"/>
      <c r="ERC66" s="251"/>
      <c r="ERD66" s="251"/>
      <c r="ERE66" s="251"/>
      <c r="ERF66" s="251"/>
      <c r="ERG66" s="251"/>
      <c r="ERH66" s="251"/>
      <c r="ERI66" s="252"/>
      <c r="ERJ66" s="253"/>
      <c r="ERO66" s="254"/>
      <c r="ERR66" s="252"/>
      <c r="ERS66" s="252"/>
      <c r="ERT66" s="252"/>
      <c r="ERU66" s="252"/>
      <c r="ERV66" s="253"/>
      <c r="ERW66" s="253"/>
      <c r="ERX66" s="255"/>
      <c r="ERY66" s="255"/>
      <c r="ERZ66" s="256"/>
      <c r="ESC66" s="251"/>
      <c r="ESD66" s="251"/>
      <c r="ESE66" s="251"/>
      <c r="ESF66" s="251"/>
      <c r="ESG66" s="251"/>
      <c r="ESH66" s="251"/>
      <c r="ESI66" s="252"/>
      <c r="ESJ66" s="253"/>
      <c r="ESO66" s="254"/>
      <c r="ESR66" s="252"/>
      <c r="ESS66" s="252"/>
      <c r="EST66" s="252"/>
      <c r="ESU66" s="252"/>
      <c r="ESV66" s="253"/>
      <c r="ESW66" s="253"/>
      <c r="ESX66" s="255"/>
      <c r="ESY66" s="255"/>
      <c r="ESZ66" s="256"/>
      <c r="ETC66" s="251"/>
      <c r="ETD66" s="251"/>
      <c r="ETE66" s="251"/>
      <c r="ETF66" s="251"/>
      <c r="ETG66" s="251"/>
      <c r="ETH66" s="251"/>
      <c r="ETI66" s="252"/>
      <c r="ETJ66" s="253"/>
      <c r="ETO66" s="254"/>
      <c r="ETR66" s="252"/>
      <c r="ETS66" s="252"/>
      <c r="ETT66" s="252"/>
      <c r="ETU66" s="252"/>
      <c r="ETV66" s="253"/>
      <c r="ETW66" s="253"/>
      <c r="ETX66" s="255"/>
      <c r="ETY66" s="255"/>
      <c r="ETZ66" s="256"/>
      <c r="EUC66" s="251"/>
      <c r="EUD66" s="251"/>
      <c r="EUE66" s="251"/>
      <c r="EUF66" s="251"/>
      <c r="EUG66" s="251"/>
      <c r="EUH66" s="251"/>
      <c r="EUI66" s="252"/>
      <c r="EUJ66" s="253"/>
      <c r="EUO66" s="254"/>
      <c r="EUR66" s="252"/>
      <c r="EUS66" s="252"/>
      <c r="EUT66" s="252"/>
      <c r="EUU66" s="252"/>
      <c r="EUV66" s="253"/>
      <c r="EUW66" s="253"/>
      <c r="EUX66" s="255"/>
      <c r="EUY66" s="255"/>
      <c r="EUZ66" s="256"/>
      <c r="EVC66" s="251"/>
      <c r="EVD66" s="251"/>
      <c r="EVE66" s="251"/>
      <c r="EVF66" s="251"/>
      <c r="EVG66" s="251"/>
      <c r="EVH66" s="251"/>
      <c r="EVI66" s="252"/>
      <c r="EVJ66" s="253"/>
      <c r="EVO66" s="254"/>
      <c r="EVR66" s="252"/>
      <c r="EVS66" s="252"/>
      <c r="EVT66" s="252"/>
      <c r="EVU66" s="252"/>
      <c r="EVV66" s="253"/>
      <c r="EVW66" s="253"/>
      <c r="EVX66" s="255"/>
      <c r="EVY66" s="255"/>
      <c r="EVZ66" s="256"/>
      <c r="EWC66" s="251"/>
      <c r="EWD66" s="251"/>
      <c r="EWE66" s="251"/>
      <c r="EWF66" s="251"/>
      <c r="EWG66" s="251"/>
      <c r="EWH66" s="251"/>
      <c r="EWI66" s="252"/>
      <c r="EWJ66" s="253"/>
      <c r="EWO66" s="254"/>
      <c r="EWR66" s="252"/>
      <c r="EWS66" s="252"/>
      <c r="EWT66" s="252"/>
      <c r="EWU66" s="252"/>
      <c r="EWV66" s="253"/>
      <c r="EWW66" s="253"/>
      <c r="EWX66" s="255"/>
      <c r="EWY66" s="255"/>
      <c r="EWZ66" s="256"/>
      <c r="EXC66" s="251"/>
      <c r="EXD66" s="251"/>
      <c r="EXE66" s="251"/>
      <c r="EXF66" s="251"/>
      <c r="EXG66" s="251"/>
      <c r="EXH66" s="251"/>
      <c r="EXI66" s="252"/>
      <c r="EXJ66" s="253"/>
      <c r="EXO66" s="254"/>
      <c r="EXR66" s="252"/>
      <c r="EXS66" s="252"/>
      <c r="EXT66" s="252"/>
      <c r="EXU66" s="252"/>
      <c r="EXV66" s="253"/>
      <c r="EXW66" s="253"/>
      <c r="EXX66" s="255"/>
      <c r="EXY66" s="255"/>
      <c r="EXZ66" s="256"/>
      <c r="EYC66" s="251"/>
      <c r="EYD66" s="251"/>
      <c r="EYE66" s="251"/>
      <c r="EYF66" s="251"/>
      <c r="EYG66" s="251"/>
      <c r="EYH66" s="251"/>
      <c r="EYI66" s="252"/>
      <c r="EYJ66" s="253"/>
      <c r="EYO66" s="254"/>
      <c r="EYR66" s="252"/>
      <c r="EYS66" s="252"/>
      <c r="EYT66" s="252"/>
      <c r="EYU66" s="252"/>
      <c r="EYV66" s="253"/>
      <c r="EYW66" s="253"/>
      <c r="EYX66" s="255"/>
      <c r="EYY66" s="255"/>
      <c r="EYZ66" s="256"/>
      <c r="EZC66" s="251"/>
      <c r="EZD66" s="251"/>
      <c r="EZE66" s="251"/>
      <c r="EZF66" s="251"/>
      <c r="EZG66" s="251"/>
      <c r="EZH66" s="251"/>
      <c r="EZI66" s="252"/>
      <c r="EZJ66" s="253"/>
      <c r="EZO66" s="254"/>
      <c r="EZR66" s="252"/>
      <c r="EZS66" s="252"/>
      <c r="EZT66" s="252"/>
      <c r="EZU66" s="252"/>
      <c r="EZV66" s="253"/>
      <c r="EZW66" s="253"/>
      <c r="EZX66" s="255"/>
      <c r="EZY66" s="255"/>
      <c r="EZZ66" s="256"/>
      <c r="FAC66" s="251"/>
      <c r="FAD66" s="251"/>
      <c r="FAE66" s="251"/>
      <c r="FAF66" s="251"/>
      <c r="FAG66" s="251"/>
      <c r="FAH66" s="251"/>
      <c r="FAI66" s="252"/>
      <c r="FAJ66" s="253"/>
      <c r="FAO66" s="254"/>
      <c r="FAR66" s="252"/>
      <c r="FAS66" s="252"/>
      <c r="FAT66" s="252"/>
      <c r="FAU66" s="252"/>
      <c r="FAV66" s="253"/>
      <c r="FAW66" s="253"/>
      <c r="FAX66" s="255"/>
      <c r="FAY66" s="255"/>
      <c r="FAZ66" s="256"/>
      <c r="FBC66" s="251"/>
      <c r="FBD66" s="251"/>
      <c r="FBE66" s="251"/>
      <c r="FBF66" s="251"/>
      <c r="FBG66" s="251"/>
      <c r="FBH66" s="251"/>
      <c r="FBI66" s="252"/>
      <c r="FBJ66" s="253"/>
      <c r="FBO66" s="254"/>
      <c r="FBR66" s="252"/>
      <c r="FBS66" s="252"/>
      <c r="FBT66" s="252"/>
      <c r="FBU66" s="252"/>
      <c r="FBV66" s="253"/>
      <c r="FBW66" s="253"/>
      <c r="FBX66" s="255"/>
      <c r="FBY66" s="255"/>
      <c r="FBZ66" s="256"/>
      <c r="FCC66" s="251"/>
      <c r="FCD66" s="251"/>
      <c r="FCE66" s="251"/>
      <c r="FCF66" s="251"/>
      <c r="FCG66" s="251"/>
      <c r="FCH66" s="251"/>
      <c r="FCI66" s="252"/>
      <c r="FCJ66" s="253"/>
      <c r="FCO66" s="254"/>
      <c r="FCR66" s="252"/>
      <c r="FCS66" s="252"/>
      <c r="FCT66" s="252"/>
      <c r="FCU66" s="252"/>
      <c r="FCV66" s="253"/>
      <c r="FCW66" s="253"/>
      <c r="FCX66" s="255"/>
      <c r="FCY66" s="255"/>
      <c r="FCZ66" s="256"/>
      <c r="FDC66" s="251"/>
      <c r="FDD66" s="251"/>
      <c r="FDE66" s="251"/>
      <c r="FDF66" s="251"/>
      <c r="FDG66" s="251"/>
      <c r="FDH66" s="251"/>
      <c r="FDI66" s="252"/>
      <c r="FDJ66" s="253"/>
      <c r="FDO66" s="254"/>
      <c r="FDR66" s="252"/>
      <c r="FDS66" s="252"/>
      <c r="FDT66" s="252"/>
      <c r="FDU66" s="252"/>
      <c r="FDV66" s="253"/>
      <c r="FDW66" s="253"/>
      <c r="FDX66" s="255"/>
      <c r="FDY66" s="255"/>
      <c r="FDZ66" s="256"/>
      <c r="FEC66" s="251"/>
      <c r="FED66" s="251"/>
      <c r="FEE66" s="251"/>
      <c r="FEF66" s="251"/>
      <c r="FEG66" s="251"/>
      <c r="FEH66" s="251"/>
      <c r="FEI66" s="252"/>
      <c r="FEJ66" s="253"/>
      <c r="FEO66" s="254"/>
      <c r="FER66" s="252"/>
      <c r="FES66" s="252"/>
      <c r="FET66" s="252"/>
      <c r="FEU66" s="252"/>
      <c r="FEV66" s="253"/>
      <c r="FEW66" s="253"/>
      <c r="FEX66" s="255"/>
      <c r="FEY66" s="255"/>
      <c r="FEZ66" s="256"/>
      <c r="FFC66" s="251"/>
      <c r="FFD66" s="251"/>
      <c r="FFE66" s="251"/>
      <c r="FFF66" s="251"/>
      <c r="FFG66" s="251"/>
      <c r="FFH66" s="251"/>
      <c r="FFI66" s="252"/>
      <c r="FFJ66" s="253"/>
      <c r="FFO66" s="254"/>
      <c r="FFR66" s="252"/>
      <c r="FFS66" s="252"/>
      <c r="FFT66" s="252"/>
      <c r="FFU66" s="252"/>
      <c r="FFV66" s="253"/>
      <c r="FFW66" s="253"/>
      <c r="FFX66" s="255"/>
      <c r="FFY66" s="255"/>
      <c r="FFZ66" s="256"/>
      <c r="FGC66" s="251"/>
      <c r="FGD66" s="251"/>
      <c r="FGE66" s="251"/>
      <c r="FGF66" s="251"/>
      <c r="FGG66" s="251"/>
      <c r="FGH66" s="251"/>
      <c r="FGI66" s="252"/>
      <c r="FGJ66" s="253"/>
      <c r="FGO66" s="254"/>
      <c r="FGR66" s="252"/>
      <c r="FGS66" s="252"/>
      <c r="FGT66" s="252"/>
      <c r="FGU66" s="252"/>
      <c r="FGV66" s="253"/>
      <c r="FGW66" s="253"/>
      <c r="FGX66" s="255"/>
      <c r="FGY66" s="255"/>
      <c r="FGZ66" s="256"/>
      <c r="FHC66" s="251"/>
      <c r="FHD66" s="251"/>
      <c r="FHE66" s="251"/>
      <c r="FHF66" s="251"/>
      <c r="FHG66" s="251"/>
      <c r="FHH66" s="251"/>
      <c r="FHI66" s="252"/>
      <c r="FHJ66" s="253"/>
      <c r="FHO66" s="254"/>
      <c r="FHR66" s="252"/>
      <c r="FHS66" s="252"/>
      <c r="FHT66" s="252"/>
      <c r="FHU66" s="252"/>
      <c r="FHV66" s="253"/>
      <c r="FHW66" s="253"/>
      <c r="FHX66" s="255"/>
      <c r="FHY66" s="255"/>
      <c r="FHZ66" s="256"/>
      <c r="FIC66" s="251"/>
      <c r="FID66" s="251"/>
      <c r="FIE66" s="251"/>
      <c r="FIF66" s="251"/>
      <c r="FIG66" s="251"/>
      <c r="FIH66" s="251"/>
      <c r="FII66" s="252"/>
      <c r="FIJ66" s="253"/>
      <c r="FIO66" s="254"/>
      <c r="FIR66" s="252"/>
      <c r="FIS66" s="252"/>
      <c r="FIT66" s="252"/>
      <c r="FIU66" s="252"/>
      <c r="FIV66" s="253"/>
      <c r="FIW66" s="253"/>
      <c r="FIX66" s="255"/>
      <c r="FIY66" s="255"/>
      <c r="FIZ66" s="256"/>
      <c r="FJC66" s="251"/>
      <c r="FJD66" s="251"/>
      <c r="FJE66" s="251"/>
      <c r="FJF66" s="251"/>
      <c r="FJG66" s="251"/>
      <c r="FJH66" s="251"/>
      <c r="FJI66" s="252"/>
      <c r="FJJ66" s="253"/>
      <c r="FJO66" s="254"/>
      <c r="FJR66" s="252"/>
      <c r="FJS66" s="252"/>
      <c r="FJT66" s="252"/>
      <c r="FJU66" s="252"/>
      <c r="FJV66" s="253"/>
      <c r="FJW66" s="253"/>
      <c r="FJX66" s="255"/>
      <c r="FJY66" s="255"/>
      <c r="FJZ66" s="256"/>
      <c r="FKC66" s="251"/>
      <c r="FKD66" s="251"/>
      <c r="FKE66" s="251"/>
      <c r="FKF66" s="251"/>
      <c r="FKG66" s="251"/>
      <c r="FKH66" s="251"/>
      <c r="FKI66" s="252"/>
      <c r="FKJ66" s="253"/>
      <c r="FKO66" s="254"/>
      <c r="FKR66" s="252"/>
      <c r="FKS66" s="252"/>
      <c r="FKT66" s="252"/>
      <c r="FKU66" s="252"/>
      <c r="FKV66" s="253"/>
      <c r="FKW66" s="253"/>
      <c r="FKX66" s="255"/>
      <c r="FKY66" s="255"/>
      <c r="FKZ66" s="256"/>
      <c r="FLC66" s="251"/>
      <c r="FLD66" s="251"/>
      <c r="FLE66" s="251"/>
      <c r="FLF66" s="251"/>
      <c r="FLG66" s="251"/>
      <c r="FLH66" s="251"/>
      <c r="FLI66" s="252"/>
      <c r="FLJ66" s="253"/>
      <c r="FLO66" s="254"/>
      <c r="FLR66" s="252"/>
      <c r="FLS66" s="252"/>
      <c r="FLT66" s="252"/>
      <c r="FLU66" s="252"/>
      <c r="FLV66" s="253"/>
      <c r="FLW66" s="253"/>
      <c r="FLX66" s="255"/>
      <c r="FLY66" s="255"/>
      <c r="FLZ66" s="256"/>
      <c r="FMC66" s="251"/>
      <c r="FMD66" s="251"/>
      <c r="FME66" s="251"/>
      <c r="FMF66" s="251"/>
      <c r="FMG66" s="251"/>
      <c r="FMH66" s="251"/>
      <c r="FMI66" s="252"/>
      <c r="FMJ66" s="253"/>
      <c r="FMO66" s="254"/>
      <c r="FMR66" s="252"/>
      <c r="FMS66" s="252"/>
      <c r="FMT66" s="252"/>
      <c r="FMU66" s="252"/>
      <c r="FMV66" s="253"/>
      <c r="FMW66" s="253"/>
      <c r="FMX66" s="255"/>
      <c r="FMY66" s="255"/>
      <c r="FMZ66" s="256"/>
      <c r="FNC66" s="251"/>
      <c r="FND66" s="251"/>
      <c r="FNE66" s="251"/>
      <c r="FNF66" s="251"/>
      <c r="FNG66" s="251"/>
      <c r="FNH66" s="251"/>
      <c r="FNI66" s="252"/>
      <c r="FNJ66" s="253"/>
      <c r="FNO66" s="254"/>
      <c r="FNR66" s="252"/>
      <c r="FNS66" s="252"/>
      <c r="FNT66" s="252"/>
      <c r="FNU66" s="252"/>
      <c r="FNV66" s="253"/>
      <c r="FNW66" s="253"/>
      <c r="FNX66" s="255"/>
      <c r="FNY66" s="255"/>
      <c r="FNZ66" s="256"/>
      <c r="FOC66" s="251"/>
      <c r="FOD66" s="251"/>
      <c r="FOE66" s="251"/>
      <c r="FOF66" s="251"/>
      <c r="FOG66" s="251"/>
      <c r="FOH66" s="251"/>
      <c r="FOI66" s="252"/>
      <c r="FOJ66" s="253"/>
      <c r="FOO66" s="254"/>
      <c r="FOR66" s="252"/>
      <c r="FOS66" s="252"/>
      <c r="FOT66" s="252"/>
      <c r="FOU66" s="252"/>
      <c r="FOV66" s="253"/>
      <c r="FOW66" s="253"/>
      <c r="FOX66" s="255"/>
      <c r="FOY66" s="255"/>
      <c r="FOZ66" s="256"/>
      <c r="FPC66" s="251"/>
      <c r="FPD66" s="251"/>
      <c r="FPE66" s="251"/>
      <c r="FPF66" s="251"/>
      <c r="FPG66" s="251"/>
      <c r="FPH66" s="251"/>
      <c r="FPI66" s="252"/>
      <c r="FPJ66" s="253"/>
      <c r="FPO66" s="254"/>
      <c r="FPR66" s="252"/>
      <c r="FPS66" s="252"/>
      <c r="FPT66" s="252"/>
      <c r="FPU66" s="252"/>
      <c r="FPV66" s="253"/>
      <c r="FPW66" s="253"/>
      <c r="FPX66" s="255"/>
      <c r="FPY66" s="255"/>
      <c r="FPZ66" s="256"/>
      <c r="FQC66" s="251"/>
      <c r="FQD66" s="251"/>
      <c r="FQE66" s="251"/>
      <c r="FQF66" s="251"/>
      <c r="FQG66" s="251"/>
      <c r="FQH66" s="251"/>
      <c r="FQI66" s="252"/>
      <c r="FQJ66" s="253"/>
      <c r="FQO66" s="254"/>
      <c r="FQR66" s="252"/>
      <c r="FQS66" s="252"/>
      <c r="FQT66" s="252"/>
      <c r="FQU66" s="252"/>
      <c r="FQV66" s="253"/>
      <c r="FQW66" s="253"/>
      <c r="FQX66" s="255"/>
      <c r="FQY66" s="255"/>
      <c r="FQZ66" s="256"/>
      <c r="FRC66" s="251"/>
      <c r="FRD66" s="251"/>
      <c r="FRE66" s="251"/>
      <c r="FRF66" s="251"/>
      <c r="FRG66" s="251"/>
      <c r="FRH66" s="251"/>
      <c r="FRI66" s="252"/>
      <c r="FRJ66" s="253"/>
      <c r="FRO66" s="254"/>
      <c r="FRR66" s="252"/>
      <c r="FRS66" s="252"/>
      <c r="FRT66" s="252"/>
      <c r="FRU66" s="252"/>
      <c r="FRV66" s="253"/>
      <c r="FRW66" s="253"/>
      <c r="FRX66" s="255"/>
      <c r="FRY66" s="255"/>
      <c r="FRZ66" s="256"/>
      <c r="FSC66" s="251"/>
      <c r="FSD66" s="251"/>
      <c r="FSE66" s="251"/>
      <c r="FSF66" s="251"/>
      <c r="FSG66" s="251"/>
      <c r="FSH66" s="251"/>
      <c r="FSI66" s="252"/>
      <c r="FSJ66" s="253"/>
      <c r="FSO66" s="254"/>
      <c r="FSR66" s="252"/>
      <c r="FSS66" s="252"/>
      <c r="FST66" s="252"/>
      <c r="FSU66" s="252"/>
      <c r="FSV66" s="253"/>
      <c r="FSW66" s="253"/>
      <c r="FSX66" s="255"/>
      <c r="FSY66" s="255"/>
      <c r="FSZ66" s="256"/>
      <c r="FTC66" s="251"/>
      <c r="FTD66" s="251"/>
      <c r="FTE66" s="251"/>
      <c r="FTF66" s="251"/>
      <c r="FTG66" s="251"/>
      <c r="FTH66" s="251"/>
      <c r="FTI66" s="252"/>
      <c r="FTJ66" s="253"/>
      <c r="FTO66" s="254"/>
      <c r="FTR66" s="252"/>
      <c r="FTS66" s="252"/>
      <c r="FTT66" s="252"/>
      <c r="FTU66" s="252"/>
      <c r="FTV66" s="253"/>
      <c r="FTW66" s="253"/>
      <c r="FTX66" s="255"/>
      <c r="FTY66" s="255"/>
      <c r="FTZ66" s="256"/>
      <c r="FUC66" s="251"/>
      <c r="FUD66" s="251"/>
      <c r="FUE66" s="251"/>
      <c r="FUF66" s="251"/>
      <c r="FUG66" s="251"/>
      <c r="FUH66" s="251"/>
      <c r="FUI66" s="252"/>
      <c r="FUJ66" s="253"/>
      <c r="FUO66" s="254"/>
      <c r="FUR66" s="252"/>
      <c r="FUS66" s="252"/>
      <c r="FUT66" s="252"/>
      <c r="FUU66" s="252"/>
      <c r="FUV66" s="253"/>
      <c r="FUW66" s="253"/>
      <c r="FUX66" s="255"/>
      <c r="FUY66" s="255"/>
      <c r="FUZ66" s="256"/>
      <c r="FVC66" s="251"/>
      <c r="FVD66" s="251"/>
      <c r="FVE66" s="251"/>
      <c r="FVF66" s="251"/>
      <c r="FVG66" s="251"/>
      <c r="FVH66" s="251"/>
      <c r="FVI66" s="252"/>
      <c r="FVJ66" s="253"/>
      <c r="FVO66" s="254"/>
      <c r="FVR66" s="252"/>
      <c r="FVS66" s="252"/>
      <c r="FVT66" s="252"/>
      <c r="FVU66" s="252"/>
      <c r="FVV66" s="253"/>
      <c r="FVW66" s="253"/>
      <c r="FVX66" s="255"/>
      <c r="FVY66" s="255"/>
      <c r="FVZ66" s="256"/>
      <c r="FWC66" s="251"/>
      <c r="FWD66" s="251"/>
      <c r="FWE66" s="251"/>
      <c r="FWF66" s="251"/>
      <c r="FWG66" s="251"/>
      <c r="FWH66" s="251"/>
      <c r="FWI66" s="252"/>
      <c r="FWJ66" s="253"/>
      <c r="FWO66" s="254"/>
      <c r="FWR66" s="252"/>
      <c r="FWS66" s="252"/>
      <c r="FWT66" s="252"/>
      <c r="FWU66" s="252"/>
      <c r="FWV66" s="253"/>
      <c r="FWW66" s="253"/>
      <c r="FWX66" s="255"/>
      <c r="FWY66" s="255"/>
      <c r="FWZ66" s="256"/>
      <c r="FXC66" s="251"/>
      <c r="FXD66" s="251"/>
      <c r="FXE66" s="251"/>
      <c r="FXF66" s="251"/>
      <c r="FXG66" s="251"/>
      <c r="FXH66" s="251"/>
      <c r="FXI66" s="252"/>
      <c r="FXJ66" s="253"/>
      <c r="FXO66" s="254"/>
      <c r="FXR66" s="252"/>
      <c r="FXS66" s="252"/>
      <c r="FXT66" s="252"/>
      <c r="FXU66" s="252"/>
      <c r="FXV66" s="253"/>
      <c r="FXW66" s="253"/>
      <c r="FXX66" s="255"/>
      <c r="FXY66" s="255"/>
      <c r="FXZ66" s="256"/>
      <c r="FYC66" s="251"/>
      <c r="FYD66" s="251"/>
      <c r="FYE66" s="251"/>
      <c r="FYF66" s="251"/>
      <c r="FYG66" s="251"/>
      <c r="FYH66" s="251"/>
      <c r="FYI66" s="252"/>
      <c r="FYJ66" s="253"/>
      <c r="FYO66" s="254"/>
      <c r="FYR66" s="252"/>
      <c r="FYS66" s="252"/>
      <c r="FYT66" s="252"/>
      <c r="FYU66" s="252"/>
      <c r="FYV66" s="253"/>
      <c r="FYW66" s="253"/>
      <c r="FYX66" s="255"/>
      <c r="FYY66" s="255"/>
      <c r="FYZ66" s="256"/>
      <c r="FZC66" s="251"/>
      <c r="FZD66" s="251"/>
      <c r="FZE66" s="251"/>
      <c r="FZF66" s="251"/>
      <c r="FZG66" s="251"/>
      <c r="FZH66" s="251"/>
      <c r="FZI66" s="252"/>
      <c r="FZJ66" s="253"/>
      <c r="FZO66" s="254"/>
      <c r="FZR66" s="252"/>
      <c r="FZS66" s="252"/>
      <c r="FZT66" s="252"/>
      <c r="FZU66" s="252"/>
      <c r="FZV66" s="253"/>
      <c r="FZW66" s="253"/>
      <c r="FZX66" s="255"/>
      <c r="FZY66" s="255"/>
      <c r="FZZ66" s="256"/>
      <c r="GAC66" s="251"/>
      <c r="GAD66" s="251"/>
      <c r="GAE66" s="251"/>
      <c r="GAF66" s="251"/>
      <c r="GAG66" s="251"/>
      <c r="GAH66" s="251"/>
      <c r="GAI66" s="252"/>
      <c r="GAJ66" s="253"/>
      <c r="GAO66" s="254"/>
      <c r="GAR66" s="252"/>
      <c r="GAS66" s="252"/>
      <c r="GAT66" s="252"/>
      <c r="GAU66" s="252"/>
      <c r="GAV66" s="253"/>
      <c r="GAW66" s="253"/>
      <c r="GAX66" s="255"/>
      <c r="GAY66" s="255"/>
      <c r="GAZ66" s="256"/>
      <c r="GBC66" s="251"/>
      <c r="GBD66" s="251"/>
      <c r="GBE66" s="251"/>
      <c r="GBF66" s="251"/>
      <c r="GBG66" s="251"/>
      <c r="GBH66" s="251"/>
      <c r="GBI66" s="252"/>
      <c r="GBJ66" s="253"/>
      <c r="GBO66" s="254"/>
      <c r="GBR66" s="252"/>
      <c r="GBS66" s="252"/>
      <c r="GBT66" s="252"/>
      <c r="GBU66" s="252"/>
      <c r="GBV66" s="253"/>
      <c r="GBW66" s="253"/>
      <c r="GBX66" s="255"/>
      <c r="GBY66" s="255"/>
      <c r="GBZ66" s="256"/>
      <c r="GCC66" s="251"/>
      <c r="GCD66" s="251"/>
      <c r="GCE66" s="251"/>
      <c r="GCF66" s="251"/>
      <c r="GCG66" s="251"/>
      <c r="GCH66" s="251"/>
      <c r="GCI66" s="252"/>
      <c r="GCJ66" s="253"/>
      <c r="GCO66" s="254"/>
      <c r="GCR66" s="252"/>
      <c r="GCS66" s="252"/>
      <c r="GCT66" s="252"/>
      <c r="GCU66" s="252"/>
      <c r="GCV66" s="253"/>
      <c r="GCW66" s="253"/>
      <c r="GCX66" s="255"/>
      <c r="GCY66" s="255"/>
      <c r="GCZ66" s="256"/>
      <c r="GDC66" s="251"/>
      <c r="GDD66" s="251"/>
      <c r="GDE66" s="251"/>
      <c r="GDF66" s="251"/>
      <c r="GDG66" s="251"/>
      <c r="GDH66" s="251"/>
      <c r="GDI66" s="252"/>
      <c r="GDJ66" s="253"/>
      <c r="GDO66" s="254"/>
      <c r="GDR66" s="252"/>
      <c r="GDS66" s="252"/>
      <c r="GDT66" s="252"/>
      <c r="GDU66" s="252"/>
      <c r="GDV66" s="253"/>
      <c r="GDW66" s="253"/>
      <c r="GDX66" s="255"/>
      <c r="GDY66" s="255"/>
      <c r="GDZ66" s="256"/>
      <c r="GEC66" s="251"/>
      <c r="GED66" s="251"/>
      <c r="GEE66" s="251"/>
      <c r="GEF66" s="251"/>
      <c r="GEG66" s="251"/>
      <c r="GEH66" s="251"/>
      <c r="GEI66" s="252"/>
      <c r="GEJ66" s="253"/>
      <c r="GEO66" s="254"/>
      <c r="GER66" s="252"/>
      <c r="GES66" s="252"/>
      <c r="GET66" s="252"/>
      <c r="GEU66" s="252"/>
      <c r="GEV66" s="253"/>
      <c r="GEW66" s="253"/>
      <c r="GEX66" s="255"/>
      <c r="GEY66" s="255"/>
      <c r="GEZ66" s="256"/>
      <c r="GFC66" s="251"/>
      <c r="GFD66" s="251"/>
      <c r="GFE66" s="251"/>
      <c r="GFF66" s="251"/>
      <c r="GFG66" s="251"/>
      <c r="GFH66" s="251"/>
      <c r="GFI66" s="252"/>
      <c r="GFJ66" s="253"/>
      <c r="GFO66" s="254"/>
      <c r="GFR66" s="252"/>
      <c r="GFS66" s="252"/>
      <c r="GFT66" s="252"/>
      <c r="GFU66" s="252"/>
      <c r="GFV66" s="253"/>
      <c r="GFW66" s="253"/>
      <c r="GFX66" s="255"/>
      <c r="GFY66" s="255"/>
      <c r="GFZ66" s="256"/>
      <c r="GGC66" s="251"/>
      <c r="GGD66" s="251"/>
      <c r="GGE66" s="251"/>
      <c r="GGF66" s="251"/>
      <c r="GGG66" s="251"/>
      <c r="GGH66" s="251"/>
      <c r="GGI66" s="252"/>
      <c r="GGJ66" s="253"/>
      <c r="GGO66" s="254"/>
      <c r="GGR66" s="252"/>
      <c r="GGS66" s="252"/>
      <c r="GGT66" s="252"/>
      <c r="GGU66" s="252"/>
      <c r="GGV66" s="253"/>
      <c r="GGW66" s="253"/>
      <c r="GGX66" s="255"/>
      <c r="GGY66" s="255"/>
      <c r="GGZ66" s="256"/>
      <c r="GHC66" s="251"/>
      <c r="GHD66" s="251"/>
      <c r="GHE66" s="251"/>
      <c r="GHF66" s="251"/>
      <c r="GHG66" s="251"/>
      <c r="GHH66" s="251"/>
      <c r="GHI66" s="252"/>
      <c r="GHJ66" s="253"/>
      <c r="GHO66" s="254"/>
      <c r="GHR66" s="252"/>
      <c r="GHS66" s="252"/>
      <c r="GHT66" s="252"/>
      <c r="GHU66" s="252"/>
      <c r="GHV66" s="253"/>
      <c r="GHW66" s="253"/>
      <c r="GHX66" s="255"/>
      <c r="GHY66" s="255"/>
      <c r="GHZ66" s="256"/>
      <c r="GIC66" s="251"/>
      <c r="GID66" s="251"/>
      <c r="GIE66" s="251"/>
      <c r="GIF66" s="251"/>
      <c r="GIG66" s="251"/>
      <c r="GIH66" s="251"/>
      <c r="GII66" s="252"/>
      <c r="GIJ66" s="253"/>
      <c r="GIO66" s="254"/>
      <c r="GIR66" s="252"/>
      <c r="GIS66" s="252"/>
      <c r="GIT66" s="252"/>
      <c r="GIU66" s="252"/>
      <c r="GIV66" s="253"/>
      <c r="GIW66" s="253"/>
      <c r="GIX66" s="255"/>
      <c r="GIY66" s="255"/>
      <c r="GIZ66" s="256"/>
      <c r="GJC66" s="251"/>
      <c r="GJD66" s="251"/>
      <c r="GJE66" s="251"/>
      <c r="GJF66" s="251"/>
      <c r="GJG66" s="251"/>
      <c r="GJH66" s="251"/>
      <c r="GJI66" s="252"/>
      <c r="GJJ66" s="253"/>
      <c r="GJO66" s="254"/>
      <c r="GJR66" s="252"/>
      <c r="GJS66" s="252"/>
      <c r="GJT66" s="252"/>
      <c r="GJU66" s="252"/>
      <c r="GJV66" s="253"/>
      <c r="GJW66" s="253"/>
      <c r="GJX66" s="255"/>
      <c r="GJY66" s="255"/>
      <c r="GJZ66" s="256"/>
      <c r="GKC66" s="251"/>
      <c r="GKD66" s="251"/>
      <c r="GKE66" s="251"/>
      <c r="GKF66" s="251"/>
      <c r="GKG66" s="251"/>
      <c r="GKH66" s="251"/>
      <c r="GKI66" s="252"/>
      <c r="GKJ66" s="253"/>
      <c r="GKO66" s="254"/>
      <c r="GKR66" s="252"/>
      <c r="GKS66" s="252"/>
      <c r="GKT66" s="252"/>
      <c r="GKU66" s="252"/>
      <c r="GKV66" s="253"/>
      <c r="GKW66" s="253"/>
      <c r="GKX66" s="255"/>
      <c r="GKY66" s="255"/>
      <c r="GKZ66" s="256"/>
      <c r="GLC66" s="251"/>
      <c r="GLD66" s="251"/>
      <c r="GLE66" s="251"/>
      <c r="GLF66" s="251"/>
      <c r="GLG66" s="251"/>
      <c r="GLH66" s="251"/>
      <c r="GLI66" s="252"/>
      <c r="GLJ66" s="253"/>
      <c r="GLO66" s="254"/>
      <c r="GLR66" s="252"/>
      <c r="GLS66" s="252"/>
      <c r="GLT66" s="252"/>
      <c r="GLU66" s="252"/>
      <c r="GLV66" s="253"/>
      <c r="GLW66" s="253"/>
      <c r="GLX66" s="255"/>
      <c r="GLY66" s="255"/>
      <c r="GLZ66" s="256"/>
      <c r="GMC66" s="251"/>
      <c r="GMD66" s="251"/>
      <c r="GME66" s="251"/>
      <c r="GMF66" s="251"/>
      <c r="GMG66" s="251"/>
      <c r="GMH66" s="251"/>
      <c r="GMI66" s="252"/>
      <c r="GMJ66" s="253"/>
      <c r="GMO66" s="254"/>
      <c r="GMR66" s="252"/>
      <c r="GMS66" s="252"/>
      <c r="GMT66" s="252"/>
      <c r="GMU66" s="252"/>
      <c r="GMV66" s="253"/>
      <c r="GMW66" s="253"/>
      <c r="GMX66" s="255"/>
      <c r="GMY66" s="255"/>
      <c r="GMZ66" s="256"/>
      <c r="GNC66" s="251"/>
      <c r="GND66" s="251"/>
      <c r="GNE66" s="251"/>
      <c r="GNF66" s="251"/>
      <c r="GNG66" s="251"/>
      <c r="GNH66" s="251"/>
      <c r="GNI66" s="252"/>
      <c r="GNJ66" s="253"/>
      <c r="GNO66" s="254"/>
      <c r="GNR66" s="252"/>
      <c r="GNS66" s="252"/>
      <c r="GNT66" s="252"/>
      <c r="GNU66" s="252"/>
      <c r="GNV66" s="253"/>
      <c r="GNW66" s="253"/>
      <c r="GNX66" s="255"/>
      <c r="GNY66" s="255"/>
      <c r="GNZ66" s="256"/>
      <c r="GOC66" s="251"/>
      <c r="GOD66" s="251"/>
      <c r="GOE66" s="251"/>
      <c r="GOF66" s="251"/>
      <c r="GOG66" s="251"/>
      <c r="GOH66" s="251"/>
      <c r="GOI66" s="252"/>
      <c r="GOJ66" s="253"/>
      <c r="GOO66" s="254"/>
      <c r="GOR66" s="252"/>
      <c r="GOS66" s="252"/>
      <c r="GOT66" s="252"/>
      <c r="GOU66" s="252"/>
      <c r="GOV66" s="253"/>
      <c r="GOW66" s="253"/>
      <c r="GOX66" s="255"/>
      <c r="GOY66" s="255"/>
      <c r="GOZ66" s="256"/>
      <c r="GPC66" s="251"/>
      <c r="GPD66" s="251"/>
      <c r="GPE66" s="251"/>
      <c r="GPF66" s="251"/>
      <c r="GPG66" s="251"/>
      <c r="GPH66" s="251"/>
      <c r="GPI66" s="252"/>
      <c r="GPJ66" s="253"/>
      <c r="GPO66" s="254"/>
      <c r="GPR66" s="252"/>
      <c r="GPS66" s="252"/>
      <c r="GPT66" s="252"/>
      <c r="GPU66" s="252"/>
      <c r="GPV66" s="253"/>
      <c r="GPW66" s="253"/>
      <c r="GPX66" s="255"/>
      <c r="GPY66" s="255"/>
      <c r="GPZ66" s="256"/>
      <c r="GQC66" s="251"/>
      <c r="GQD66" s="251"/>
      <c r="GQE66" s="251"/>
      <c r="GQF66" s="251"/>
      <c r="GQG66" s="251"/>
      <c r="GQH66" s="251"/>
      <c r="GQI66" s="252"/>
      <c r="GQJ66" s="253"/>
      <c r="GQO66" s="254"/>
      <c r="GQR66" s="252"/>
      <c r="GQS66" s="252"/>
      <c r="GQT66" s="252"/>
      <c r="GQU66" s="252"/>
      <c r="GQV66" s="253"/>
      <c r="GQW66" s="253"/>
      <c r="GQX66" s="255"/>
      <c r="GQY66" s="255"/>
      <c r="GQZ66" s="256"/>
      <c r="GRC66" s="251"/>
      <c r="GRD66" s="251"/>
      <c r="GRE66" s="251"/>
      <c r="GRF66" s="251"/>
      <c r="GRG66" s="251"/>
      <c r="GRH66" s="251"/>
      <c r="GRI66" s="252"/>
      <c r="GRJ66" s="253"/>
      <c r="GRO66" s="254"/>
      <c r="GRR66" s="252"/>
      <c r="GRS66" s="252"/>
      <c r="GRT66" s="252"/>
      <c r="GRU66" s="252"/>
      <c r="GRV66" s="253"/>
      <c r="GRW66" s="253"/>
      <c r="GRX66" s="255"/>
      <c r="GRY66" s="255"/>
      <c r="GRZ66" s="256"/>
      <c r="GSC66" s="251"/>
      <c r="GSD66" s="251"/>
      <c r="GSE66" s="251"/>
      <c r="GSF66" s="251"/>
      <c r="GSG66" s="251"/>
      <c r="GSH66" s="251"/>
      <c r="GSI66" s="252"/>
      <c r="GSJ66" s="253"/>
      <c r="GSO66" s="254"/>
      <c r="GSR66" s="252"/>
      <c r="GSS66" s="252"/>
      <c r="GST66" s="252"/>
      <c r="GSU66" s="252"/>
      <c r="GSV66" s="253"/>
      <c r="GSW66" s="253"/>
      <c r="GSX66" s="255"/>
      <c r="GSY66" s="255"/>
      <c r="GSZ66" s="256"/>
      <c r="GTC66" s="251"/>
      <c r="GTD66" s="251"/>
      <c r="GTE66" s="251"/>
      <c r="GTF66" s="251"/>
      <c r="GTG66" s="251"/>
      <c r="GTH66" s="251"/>
      <c r="GTI66" s="252"/>
      <c r="GTJ66" s="253"/>
      <c r="GTO66" s="254"/>
      <c r="GTR66" s="252"/>
      <c r="GTS66" s="252"/>
      <c r="GTT66" s="252"/>
      <c r="GTU66" s="252"/>
      <c r="GTV66" s="253"/>
      <c r="GTW66" s="253"/>
      <c r="GTX66" s="255"/>
      <c r="GTY66" s="255"/>
      <c r="GTZ66" s="256"/>
      <c r="GUC66" s="251"/>
      <c r="GUD66" s="251"/>
      <c r="GUE66" s="251"/>
      <c r="GUF66" s="251"/>
      <c r="GUG66" s="251"/>
      <c r="GUH66" s="251"/>
      <c r="GUI66" s="252"/>
      <c r="GUJ66" s="253"/>
      <c r="GUO66" s="254"/>
      <c r="GUR66" s="252"/>
      <c r="GUS66" s="252"/>
      <c r="GUT66" s="252"/>
      <c r="GUU66" s="252"/>
      <c r="GUV66" s="253"/>
      <c r="GUW66" s="253"/>
      <c r="GUX66" s="255"/>
      <c r="GUY66" s="255"/>
      <c r="GUZ66" s="256"/>
      <c r="GVC66" s="251"/>
      <c r="GVD66" s="251"/>
      <c r="GVE66" s="251"/>
      <c r="GVF66" s="251"/>
      <c r="GVG66" s="251"/>
      <c r="GVH66" s="251"/>
      <c r="GVI66" s="252"/>
      <c r="GVJ66" s="253"/>
      <c r="GVO66" s="254"/>
      <c r="GVR66" s="252"/>
      <c r="GVS66" s="252"/>
      <c r="GVT66" s="252"/>
      <c r="GVU66" s="252"/>
      <c r="GVV66" s="253"/>
      <c r="GVW66" s="253"/>
      <c r="GVX66" s="255"/>
      <c r="GVY66" s="255"/>
      <c r="GVZ66" s="256"/>
      <c r="GWC66" s="251"/>
      <c r="GWD66" s="251"/>
      <c r="GWE66" s="251"/>
      <c r="GWF66" s="251"/>
      <c r="GWG66" s="251"/>
      <c r="GWH66" s="251"/>
      <c r="GWI66" s="252"/>
      <c r="GWJ66" s="253"/>
      <c r="GWO66" s="254"/>
      <c r="GWR66" s="252"/>
      <c r="GWS66" s="252"/>
      <c r="GWT66" s="252"/>
      <c r="GWU66" s="252"/>
      <c r="GWV66" s="253"/>
      <c r="GWW66" s="253"/>
      <c r="GWX66" s="255"/>
      <c r="GWY66" s="255"/>
      <c r="GWZ66" s="256"/>
      <c r="GXC66" s="251"/>
      <c r="GXD66" s="251"/>
      <c r="GXE66" s="251"/>
      <c r="GXF66" s="251"/>
      <c r="GXG66" s="251"/>
      <c r="GXH66" s="251"/>
      <c r="GXI66" s="252"/>
      <c r="GXJ66" s="253"/>
      <c r="GXO66" s="254"/>
      <c r="GXR66" s="252"/>
      <c r="GXS66" s="252"/>
      <c r="GXT66" s="252"/>
      <c r="GXU66" s="252"/>
      <c r="GXV66" s="253"/>
      <c r="GXW66" s="253"/>
      <c r="GXX66" s="255"/>
      <c r="GXY66" s="255"/>
      <c r="GXZ66" s="256"/>
      <c r="GYC66" s="251"/>
      <c r="GYD66" s="251"/>
      <c r="GYE66" s="251"/>
      <c r="GYF66" s="251"/>
      <c r="GYG66" s="251"/>
      <c r="GYH66" s="251"/>
      <c r="GYI66" s="252"/>
      <c r="GYJ66" s="253"/>
      <c r="GYO66" s="254"/>
      <c r="GYR66" s="252"/>
      <c r="GYS66" s="252"/>
      <c r="GYT66" s="252"/>
      <c r="GYU66" s="252"/>
      <c r="GYV66" s="253"/>
      <c r="GYW66" s="253"/>
      <c r="GYX66" s="255"/>
      <c r="GYY66" s="255"/>
      <c r="GYZ66" s="256"/>
      <c r="GZC66" s="251"/>
      <c r="GZD66" s="251"/>
      <c r="GZE66" s="251"/>
      <c r="GZF66" s="251"/>
      <c r="GZG66" s="251"/>
      <c r="GZH66" s="251"/>
      <c r="GZI66" s="252"/>
      <c r="GZJ66" s="253"/>
      <c r="GZO66" s="254"/>
      <c r="GZR66" s="252"/>
      <c r="GZS66" s="252"/>
      <c r="GZT66" s="252"/>
      <c r="GZU66" s="252"/>
      <c r="GZV66" s="253"/>
      <c r="GZW66" s="253"/>
      <c r="GZX66" s="255"/>
      <c r="GZY66" s="255"/>
      <c r="GZZ66" s="256"/>
      <c r="HAC66" s="251"/>
      <c r="HAD66" s="251"/>
      <c r="HAE66" s="251"/>
      <c r="HAF66" s="251"/>
      <c r="HAG66" s="251"/>
      <c r="HAH66" s="251"/>
      <c r="HAI66" s="252"/>
      <c r="HAJ66" s="253"/>
      <c r="HAO66" s="254"/>
      <c r="HAR66" s="252"/>
      <c r="HAS66" s="252"/>
      <c r="HAT66" s="252"/>
      <c r="HAU66" s="252"/>
      <c r="HAV66" s="253"/>
      <c r="HAW66" s="253"/>
      <c r="HAX66" s="255"/>
      <c r="HAY66" s="255"/>
      <c r="HAZ66" s="256"/>
      <c r="HBC66" s="251"/>
      <c r="HBD66" s="251"/>
      <c r="HBE66" s="251"/>
      <c r="HBF66" s="251"/>
      <c r="HBG66" s="251"/>
      <c r="HBH66" s="251"/>
      <c r="HBI66" s="252"/>
      <c r="HBJ66" s="253"/>
      <c r="HBO66" s="254"/>
      <c r="HBR66" s="252"/>
      <c r="HBS66" s="252"/>
      <c r="HBT66" s="252"/>
      <c r="HBU66" s="252"/>
      <c r="HBV66" s="253"/>
      <c r="HBW66" s="253"/>
      <c r="HBX66" s="255"/>
      <c r="HBY66" s="255"/>
      <c r="HBZ66" s="256"/>
      <c r="HCC66" s="251"/>
      <c r="HCD66" s="251"/>
      <c r="HCE66" s="251"/>
      <c r="HCF66" s="251"/>
      <c r="HCG66" s="251"/>
      <c r="HCH66" s="251"/>
      <c r="HCI66" s="252"/>
      <c r="HCJ66" s="253"/>
      <c r="HCO66" s="254"/>
      <c r="HCR66" s="252"/>
      <c r="HCS66" s="252"/>
      <c r="HCT66" s="252"/>
      <c r="HCU66" s="252"/>
      <c r="HCV66" s="253"/>
      <c r="HCW66" s="253"/>
      <c r="HCX66" s="255"/>
      <c r="HCY66" s="255"/>
      <c r="HCZ66" s="256"/>
      <c r="HDC66" s="251"/>
      <c r="HDD66" s="251"/>
      <c r="HDE66" s="251"/>
      <c r="HDF66" s="251"/>
      <c r="HDG66" s="251"/>
      <c r="HDH66" s="251"/>
      <c r="HDI66" s="252"/>
      <c r="HDJ66" s="253"/>
      <c r="HDO66" s="254"/>
      <c r="HDR66" s="252"/>
      <c r="HDS66" s="252"/>
      <c r="HDT66" s="252"/>
      <c r="HDU66" s="252"/>
      <c r="HDV66" s="253"/>
      <c r="HDW66" s="253"/>
      <c r="HDX66" s="255"/>
      <c r="HDY66" s="255"/>
      <c r="HDZ66" s="256"/>
      <c r="HEC66" s="251"/>
      <c r="HED66" s="251"/>
      <c r="HEE66" s="251"/>
      <c r="HEF66" s="251"/>
      <c r="HEG66" s="251"/>
      <c r="HEH66" s="251"/>
      <c r="HEI66" s="252"/>
      <c r="HEJ66" s="253"/>
      <c r="HEO66" s="254"/>
      <c r="HER66" s="252"/>
      <c r="HES66" s="252"/>
      <c r="HET66" s="252"/>
      <c r="HEU66" s="252"/>
      <c r="HEV66" s="253"/>
      <c r="HEW66" s="253"/>
      <c r="HEX66" s="255"/>
      <c r="HEY66" s="255"/>
      <c r="HEZ66" s="256"/>
      <c r="HFC66" s="251"/>
      <c r="HFD66" s="251"/>
      <c r="HFE66" s="251"/>
      <c r="HFF66" s="251"/>
      <c r="HFG66" s="251"/>
      <c r="HFH66" s="251"/>
      <c r="HFI66" s="252"/>
      <c r="HFJ66" s="253"/>
      <c r="HFO66" s="254"/>
      <c r="HFR66" s="252"/>
      <c r="HFS66" s="252"/>
      <c r="HFT66" s="252"/>
      <c r="HFU66" s="252"/>
      <c r="HFV66" s="253"/>
      <c r="HFW66" s="253"/>
      <c r="HFX66" s="255"/>
      <c r="HFY66" s="255"/>
      <c r="HFZ66" s="256"/>
      <c r="HGC66" s="251"/>
      <c r="HGD66" s="251"/>
      <c r="HGE66" s="251"/>
      <c r="HGF66" s="251"/>
      <c r="HGG66" s="251"/>
      <c r="HGH66" s="251"/>
      <c r="HGI66" s="252"/>
      <c r="HGJ66" s="253"/>
      <c r="HGO66" s="254"/>
      <c r="HGR66" s="252"/>
      <c r="HGS66" s="252"/>
      <c r="HGT66" s="252"/>
      <c r="HGU66" s="252"/>
      <c r="HGV66" s="253"/>
      <c r="HGW66" s="253"/>
      <c r="HGX66" s="255"/>
      <c r="HGY66" s="255"/>
      <c r="HGZ66" s="256"/>
      <c r="HHC66" s="251"/>
      <c r="HHD66" s="251"/>
      <c r="HHE66" s="251"/>
      <c r="HHF66" s="251"/>
      <c r="HHG66" s="251"/>
      <c r="HHH66" s="251"/>
      <c r="HHI66" s="252"/>
      <c r="HHJ66" s="253"/>
      <c r="HHO66" s="254"/>
      <c r="HHR66" s="252"/>
      <c r="HHS66" s="252"/>
      <c r="HHT66" s="252"/>
      <c r="HHU66" s="252"/>
      <c r="HHV66" s="253"/>
      <c r="HHW66" s="253"/>
      <c r="HHX66" s="255"/>
      <c r="HHY66" s="255"/>
      <c r="HHZ66" s="256"/>
      <c r="HIC66" s="251"/>
      <c r="HID66" s="251"/>
      <c r="HIE66" s="251"/>
      <c r="HIF66" s="251"/>
      <c r="HIG66" s="251"/>
      <c r="HIH66" s="251"/>
      <c r="HII66" s="252"/>
      <c r="HIJ66" s="253"/>
      <c r="HIO66" s="254"/>
      <c r="HIR66" s="252"/>
      <c r="HIS66" s="252"/>
      <c r="HIT66" s="252"/>
      <c r="HIU66" s="252"/>
      <c r="HIV66" s="253"/>
      <c r="HIW66" s="253"/>
      <c r="HIX66" s="255"/>
      <c r="HIY66" s="255"/>
      <c r="HIZ66" s="256"/>
      <c r="HJC66" s="251"/>
      <c r="HJD66" s="251"/>
      <c r="HJE66" s="251"/>
      <c r="HJF66" s="251"/>
      <c r="HJG66" s="251"/>
      <c r="HJH66" s="251"/>
      <c r="HJI66" s="252"/>
      <c r="HJJ66" s="253"/>
      <c r="HJO66" s="254"/>
      <c r="HJR66" s="252"/>
      <c r="HJS66" s="252"/>
      <c r="HJT66" s="252"/>
      <c r="HJU66" s="252"/>
      <c r="HJV66" s="253"/>
      <c r="HJW66" s="253"/>
      <c r="HJX66" s="255"/>
      <c r="HJY66" s="255"/>
      <c r="HJZ66" s="256"/>
      <c r="HKC66" s="251"/>
      <c r="HKD66" s="251"/>
      <c r="HKE66" s="251"/>
      <c r="HKF66" s="251"/>
      <c r="HKG66" s="251"/>
      <c r="HKH66" s="251"/>
      <c r="HKI66" s="252"/>
      <c r="HKJ66" s="253"/>
      <c r="HKO66" s="254"/>
      <c r="HKR66" s="252"/>
      <c r="HKS66" s="252"/>
      <c r="HKT66" s="252"/>
      <c r="HKU66" s="252"/>
      <c r="HKV66" s="253"/>
      <c r="HKW66" s="253"/>
      <c r="HKX66" s="255"/>
      <c r="HKY66" s="255"/>
      <c r="HKZ66" s="256"/>
      <c r="HLC66" s="251"/>
      <c r="HLD66" s="251"/>
      <c r="HLE66" s="251"/>
      <c r="HLF66" s="251"/>
      <c r="HLG66" s="251"/>
      <c r="HLH66" s="251"/>
      <c r="HLI66" s="252"/>
      <c r="HLJ66" s="253"/>
      <c r="HLO66" s="254"/>
      <c r="HLR66" s="252"/>
      <c r="HLS66" s="252"/>
      <c r="HLT66" s="252"/>
      <c r="HLU66" s="252"/>
      <c r="HLV66" s="253"/>
      <c r="HLW66" s="253"/>
      <c r="HLX66" s="255"/>
      <c r="HLY66" s="255"/>
      <c r="HLZ66" s="256"/>
      <c r="HMC66" s="251"/>
      <c r="HMD66" s="251"/>
      <c r="HME66" s="251"/>
      <c r="HMF66" s="251"/>
      <c r="HMG66" s="251"/>
      <c r="HMH66" s="251"/>
      <c r="HMI66" s="252"/>
      <c r="HMJ66" s="253"/>
      <c r="HMO66" s="254"/>
      <c r="HMR66" s="252"/>
      <c r="HMS66" s="252"/>
      <c r="HMT66" s="252"/>
      <c r="HMU66" s="252"/>
      <c r="HMV66" s="253"/>
      <c r="HMW66" s="253"/>
      <c r="HMX66" s="255"/>
      <c r="HMY66" s="255"/>
      <c r="HMZ66" s="256"/>
      <c r="HNC66" s="251"/>
      <c r="HND66" s="251"/>
      <c r="HNE66" s="251"/>
      <c r="HNF66" s="251"/>
      <c r="HNG66" s="251"/>
      <c r="HNH66" s="251"/>
      <c r="HNI66" s="252"/>
      <c r="HNJ66" s="253"/>
      <c r="HNO66" s="254"/>
      <c r="HNR66" s="252"/>
      <c r="HNS66" s="252"/>
      <c r="HNT66" s="252"/>
      <c r="HNU66" s="252"/>
      <c r="HNV66" s="253"/>
      <c r="HNW66" s="253"/>
      <c r="HNX66" s="255"/>
      <c r="HNY66" s="255"/>
      <c r="HNZ66" s="256"/>
      <c r="HOC66" s="251"/>
      <c r="HOD66" s="251"/>
      <c r="HOE66" s="251"/>
      <c r="HOF66" s="251"/>
      <c r="HOG66" s="251"/>
      <c r="HOH66" s="251"/>
      <c r="HOI66" s="252"/>
      <c r="HOJ66" s="253"/>
      <c r="HOO66" s="254"/>
      <c r="HOR66" s="252"/>
      <c r="HOS66" s="252"/>
      <c r="HOT66" s="252"/>
      <c r="HOU66" s="252"/>
      <c r="HOV66" s="253"/>
      <c r="HOW66" s="253"/>
      <c r="HOX66" s="255"/>
      <c r="HOY66" s="255"/>
      <c r="HOZ66" s="256"/>
      <c r="HPC66" s="251"/>
      <c r="HPD66" s="251"/>
      <c r="HPE66" s="251"/>
      <c r="HPF66" s="251"/>
      <c r="HPG66" s="251"/>
      <c r="HPH66" s="251"/>
      <c r="HPI66" s="252"/>
      <c r="HPJ66" s="253"/>
      <c r="HPO66" s="254"/>
      <c r="HPR66" s="252"/>
      <c r="HPS66" s="252"/>
      <c r="HPT66" s="252"/>
      <c r="HPU66" s="252"/>
      <c r="HPV66" s="253"/>
      <c r="HPW66" s="253"/>
      <c r="HPX66" s="255"/>
      <c r="HPY66" s="255"/>
      <c r="HPZ66" s="256"/>
      <c r="HQC66" s="251"/>
      <c r="HQD66" s="251"/>
      <c r="HQE66" s="251"/>
      <c r="HQF66" s="251"/>
      <c r="HQG66" s="251"/>
      <c r="HQH66" s="251"/>
      <c r="HQI66" s="252"/>
      <c r="HQJ66" s="253"/>
      <c r="HQO66" s="254"/>
      <c r="HQR66" s="252"/>
      <c r="HQS66" s="252"/>
      <c r="HQT66" s="252"/>
      <c r="HQU66" s="252"/>
      <c r="HQV66" s="253"/>
      <c r="HQW66" s="253"/>
      <c r="HQX66" s="255"/>
      <c r="HQY66" s="255"/>
      <c r="HQZ66" s="256"/>
      <c r="HRC66" s="251"/>
      <c r="HRD66" s="251"/>
      <c r="HRE66" s="251"/>
      <c r="HRF66" s="251"/>
      <c r="HRG66" s="251"/>
      <c r="HRH66" s="251"/>
      <c r="HRI66" s="252"/>
      <c r="HRJ66" s="253"/>
      <c r="HRO66" s="254"/>
      <c r="HRR66" s="252"/>
      <c r="HRS66" s="252"/>
      <c r="HRT66" s="252"/>
      <c r="HRU66" s="252"/>
      <c r="HRV66" s="253"/>
      <c r="HRW66" s="253"/>
      <c r="HRX66" s="255"/>
      <c r="HRY66" s="255"/>
      <c r="HRZ66" s="256"/>
      <c r="HSC66" s="251"/>
      <c r="HSD66" s="251"/>
      <c r="HSE66" s="251"/>
      <c r="HSF66" s="251"/>
      <c r="HSG66" s="251"/>
      <c r="HSH66" s="251"/>
      <c r="HSI66" s="252"/>
      <c r="HSJ66" s="253"/>
      <c r="HSO66" s="254"/>
      <c r="HSR66" s="252"/>
      <c r="HSS66" s="252"/>
      <c r="HST66" s="252"/>
      <c r="HSU66" s="252"/>
      <c r="HSV66" s="253"/>
      <c r="HSW66" s="253"/>
      <c r="HSX66" s="255"/>
      <c r="HSY66" s="255"/>
      <c r="HSZ66" s="256"/>
      <c r="HTC66" s="251"/>
      <c r="HTD66" s="251"/>
      <c r="HTE66" s="251"/>
      <c r="HTF66" s="251"/>
      <c r="HTG66" s="251"/>
      <c r="HTH66" s="251"/>
      <c r="HTI66" s="252"/>
      <c r="HTJ66" s="253"/>
      <c r="HTO66" s="254"/>
      <c r="HTR66" s="252"/>
      <c r="HTS66" s="252"/>
      <c r="HTT66" s="252"/>
      <c r="HTU66" s="252"/>
      <c r="HTV66" s="253"/>
      <c r="HTW66" s="253"/>
      <c r="HTX66" s="255"/>
      <c r="HTY66" s="255"/>
      <c r="HTZ66" s="256"/>
      <c r="HUC66" s="251"/>
      <c r="HUD66" s="251"/>
      <c r="HUE66" s="251"/>
      <c r="HUF66" s="251"/>
      <c r="HUG66" s="251"/>
      <c r="HUH66" s="251"/>
      <c r="HUI66" s="252"/>
      <c r="HUJ66" s="253"/>
      <c r="HUO66" s="254"/>
      <c r="HUR66" s="252"/>
      <c r="HUS66" s="252"/>
      <c r="HUT66" s="252"/>
      <c r="HUU66" s="252"/>
      <c r="HUV66" s="253"/>
      <c r="HUW66" s="253"/>
      <c r="HUX66" s="255"/>
      <c r="HUY66" s="255"/>
      <c r="HUZ66" s="256"/>
      <c r="HVC66" s="251"/>
      <c r="HVD66" s="251"/>
      <c r="HVE66" s="251"/>
      <c r="HVF66" s="251"/>
      <c r="HVG66" s="251"/>
      <c r="HVH66" s="251"/>
      <c r="HVI66" s="252"/>
      <c r="HVJ66" s="253"/>
      <c r="HVO66" s="254"/>
      <c r="HVR66" s="252"/>
      <c r="HVS66" s="252"/>
      <c r="HVT66" s="252"/>
      <c r="HVU66" s="252"/>
      <c r="HVV66" s="253"/>
      <c r="HVW66" s="253"/>
      <c r="HVX66" s="255"/>
      <c r="HVY66" s="255"/>
      <c r="HVZ66" s="256"/>
      <c r="HWC66" s="251"/>
      <c r="HWD66" s="251"/>
      <c r="HWE66" s="251"/>
      <c r="HWF66" s="251"/>
      <c r="HWG66" s="251"/>
      <c r="HWH66" s="251"/>
      <c r="HWI66" s="252"/>
      <c r="HWJ66" s="253"/>
      <c r="HWO66" s="254"/>
      <c r="HWR66" s="252"/>
      <c r="HWS66" s="252"/>
      <c r="HWT66" s="252"/>
      <c r="HWU66" s="252"/>
      <c r="HWV66" s="253"/>
      <c r="HWW66" s="253"/>
      <c r="HWX66" s="255"/>
      <c r="HWY66" s="255"/>
      <c r="HWZ66" s="256"/>
      <c r="HXC66" s="251"/>
      <c r="HXD66" s="251"/>
      <c r="HXE66" s="251"/>
      <c r="HXF66" s="251"/>
      <c r="HXG66" s="251"/>
      <c r="HXH66" s="251"/>
      <c r="HXI66" s="252"/>
      <c r="HXJ66" s="253"/>
      <c r="HXO66" s="254"/>
      <c r="HXR66" s="252"/>
      <c r="HXS66" s="252"/>
      <c r="HXT66" s="252"/>
      <c r="HXU66" s="252"/>
      <c r="HXV66" s="253"/>
      <c r="HXW66" s="253"/>
      <c r="HXX66" s="255"/>
      <c r="HXY66" s="255"/>
      <c r="HXZ66" s="256"/>
      <c r="HYC66" s="251"/>
      <c r="HYD66" s="251"/>
      <c r="HYE66" s="251"/>
      <c r="HYF66" s="251"/>
      <c r="HYG66" s="251"/>
      <c r="HYH66" s="251"/>
      <c r="HYI66" s="252"/>
      <c r="HYJ66" s="253"/>
      <c r="HYO66" s="254"/>
      <c r="HYR66" s="252"/>
      <c r="HYS66" s="252"/>
      <c r="HYT66" s="252"/>
      <c r="HYU66" s="252"/>
      <c r="HYV66" s="253"/>
      <c r="HYW66" s="253"/>
      <c r="HYX66" s="255"/>
      <c r="HYY66" s="255"/>
      <c r="HYZ66" s="256"/>
      <c r="HZC66" s="251"/>
      <c r="HZD66" s="251"/>
      <c r="HZE66" s="251"/>
      <c r="HZF66" s="251"/>
      <c r="HZG66" s="251"/>
      <c r="HZH66" s="251"/>
      <c r="HZI66" s="252"/>
      <c r="HZJ66" s="253"/>
      <c r="HZO66" s="254"/>
      <c r="HZR66" s="252"/>
      <c r="HZS66" s="252"/>
      <c r="HZT66" s="252"/>
      <c r="HZU66" s="252"/>
      <c r="HZV66" s="253"/>
      <c r="HZW66" s="253"/>
      <c r="HZX66" s="255"/>
      <c r="HZY66" s="255"/>
      <c r="HZZ66" s="256"/>
      <c r="IAC66" s="251"/>
      <c r="IAD66" s="251"/>
      <c r="IAE66" s="251"/>
      <c r="IAF66" s="251"/>
      <c r="IAG66" s="251"/>
      <c r="IAH66" s="251"/>
      <c r="IAI66" s="252"/>
      <c r="IAJ66" s="253"/>
      <c r="IAO66" s="254"/>
      <c r="IAR66" s="252"/>
      <c r="IAS66" s="252"/>
      <c r="IAT66" s="252"/>
      <c r="IAU66" s="252"/>
      <c r="IAV66" s="253"/>
      <c r="IAW66" s="253"/>
      <c r="IAX66" s="255"/>
      <c r="IAY66" s="255"/>
      <c r="IAZ66" s="256"/>
      <c r="IBC66" s="251"/>
      <c r="IBD66" s="251"/>
      <c r="IBE66" s="251"/>
      <c r="IBF66" s="251"/>
      <c r="IBG66" s="251"/>
      <c r="IBH66" s="251"/>
      <c r="IBI66" s="252"/>
      <c r="IBJ66" s="253"/>
      <c r="IBO66" s="254"/>
      <c r="IBR66" s="252"/>
      <c r="IBS66" s="252"/>
      <c r="IBT66" s="252"/>
      <c r="IBU66" s="252"/>
      <c r="IBV66" s="253"/>
      <c r="IBW66" s="253"/>
      <c r="IBX66" s="255"/>
      <c r="IBY66" s="255"/>
      <c r="IBZ66" s="256"/>
      <c r="ICC66" s="251"/>
      <c r="ICD66" s="251"/>
      <c r="ICE66" s="251"/>
      <c r="ICF66" s="251"/>
      <c r="ICG66" s="251"/>
      <c r="ICH66" s="251"/>
      <c r="ICI66" s="252"/>
      <c r="ICJ66" s="253"/>
      <c r="ICO66" s="254"/>
      <c r="ICR66" s="252"/>
      <c r="ICS66" s="252"/>
      <c r="ICT66" s="252"/>
      <c r="ICU66" s="252"/>
      <c r="ICV66" s="253"/>
      <c r="ICW66" s="253"/>
      <c r="ICX66" s="255"/>
      <c r="ICY66" s="255"/>
      <c r="ICZ66" s="256"/>
      <c r="IDC66" s="251"/>
      <c r="IDD66" s="251"/>
      <c r="IDE66" s="251"/>
      <c r="IDF66" s="251"/>
      <c r="IDG66" s="251"/>
      <c r="IDH66" s="251"/>
      <c r="IDI66" s="252"/>
      <c r="IDJ66" s="253"/>
      <c r="IDO66" s="254"/>
      <c r="IDR66" s="252"/>
      <c r="IDS66" s="252"/>
      <c r="IDT66" s="252"/>
      <c r="IDU66" s="252"/>
      <c r="IDV66" s="253"/>
      <c r="IDW66" s="253"/>
      <c r="IDX66" s="255"/>
      <c r="IDY66" s="255"/>
      <c r="IDZ66" s="256"/>
      <c r="IEC66" s="251"/>
      <c r="IED66" s="251"/>
      <c r="IEE66" s="251"/>
      <c r="IEF66" s="251"/>
      <c r="IEG66" s="251"/>
      <c r="IEH66" s="251"/>
      <c r="IEI66" s="252"/>
      <c r="IEJ66" s="253"/>
      <c r="IEO66" s="254"/>
      <c r="IER66" s="252"/>
      <c r="IES66" s="252"/>
      <c r="IET66" s="252"/>
      <c r="IEU66" s="252"/>
      <c r="IEV66" s="253"/>
      <c r="IEW66" s="253"/>
      <c r="IEX66" s="255"/>
      <c r="IEY66" s="255"/>
      <c r="IEZ66" s="256"/>
      <c r="IFC66" s="251"/>
      <c r="IFD66" s="251"/>
      <c r="IFE66" s="251"/>
      <c r="IFF66" s="251"/>
      <c r="IFG66" s="251"/>
      <c r="IFH66" s="251"/>
      <c r="IFI66" s="252"/>
      <c r="IFJ66" s="253"/>
      <c r="IFO66" s="254"/>
      <c r="IFR66" s="252"/>
      <c r="IFS66" s="252"/>
      <c r="IFT66" s="252"/>
      <c r="IFU66" s="252"/>
      <c r="IFV66" s="253"/>
      <c r="IFW66" s="253"/>
      <c r="IFX66" s="255"/>
      <c r="IFY66" s="255"/>
      <c r="IFZ66" s="256"/>
      <c r="IGC66" s="251"/>
      <c r="IGD66" s="251"/>
      <c r="IGE66" s="251"/>
      <c r="IGF66" s="251"/>
      <c r="IGG66" s="251"/>
      <c r="IGH66" s="251"/>
      <c r="IGI66" s="252"/>
      <c r="IGJ66" s="253"/>
      <c r="IGO66" s="254"/>
      <c r="IGR66" s="252"/>
      <c r="IGS66" s="252"/>
      <c r="IGT66" s="252"/>
      <c r="IGU66" s="252"/>
      <c r="IGV66" s="253"/>
      <c r="IGW66" s="253"/>
      <c r="IGX66" s="255"/>
      <c r="IGY66" s="255"/>
      <c r="IGZ66" s="256"/>
      <c r="IHC66" s="251"/>
      <c r="IHD66" s="251"/>
      <c r="IHE66" s="251"/>
      <c r="IHF66" s="251"/>
      <c r="IHG66" s="251"/>
      <c r="IHH66" s="251"/>
      <c r="IHI66" s="252"/>
      <c r="IHJ66" s="253"/>
      <c r="IHO66" s="254"/>
      <c r="IHR66" s="252"/>
      <c r="IHS66" s="252"/>
      <c r="IHT66" s="252"/>
      <c r="IHU66" s="252"/>
      <c r="IHV66" s="253"/>
      <c r="IHW66" s="253"/>
      <c r="IHX66" s="255"/>
      <c r="IHY66" s="255"/>
      <c r="IHZ66" s="256"/>
      <c r="IIC66" s="251"/>
      <c r="IID66" s="251"/>
      <c r="IIE66" s="251"/>
      <c r="IIF66" s="251"/>
      <c r="IIG66" s="251"/>
      <c r="IIH66" s="251"/>
      <c r="III66" s="252"/>
      <c r="IIJ66" s="253"/>
      <c r="IIO66" s="254"/>
      <c r="IIR66" s="252"/>
      <c r="IIS66" s="252"/>
      <c r="IIT66" s="252"/>
      <c r="IIU66" s="252"/>
      <c r="IIV66" s="253"/>
      <c r="IIW66" s="253"/>
      <c r="IIX66" s="255"/>
      <c r="IIY66" s="255"/>
      <c r="IIZ66" s="256"/>
      <c r="IJC66" s="251"/>
      <c r="IJD66" s="251"/>
      <c r="IJE66" s="251"/>
      <c r="IJF66" s="251"/>
      <c r="IJG66" s="251"/>
      <c r="IJH66" s="251"/>
      <c r="IJI66" s="252"/>
      <c r="IJJ66" s="253"/>
      <c r="IJO66" s="254"/>
      <c r="IJR66" s="252"/>
      <c r="IJS66" s="252"/>
      <c r="IJT66" s="252"/>
      <c r="IJU66" s="252"/>
      <c r="IJV66" s="253"/>
      <c r="IJW66" s="253"/>
      <c r="IJX66" s="255"/>
      <c r="IJY66" s="255"/>
      <c r="IJZ66" s="256"/>
      <c r="IKC66" s="251"/>
      <c r="IKD66" s="251"/>
      <c r="IKE66" s="251"/>
      <c r="IKF66" s="251"/>
      <c r="IKG66" s="251"/>
      <c r="IKH66" s="251"/>
      <c r="IKI66" s="252"/>
      <c r="IKJ66" s="253"/>
      <c r="IKO66" s="254"/>
      <c r="IKR66" s="252"/>
      <c r="IKS66" s="252"/>
      <c r="IKT66" s="252"/>
      <c r="IKU66" s="252"/>
      <c r="IKV66" s="253"/>
      <c r="IKW66" s="253"/>
      <c r="IKX66" s="255"/>
      <c r="IKY66" s="255"/>
      <c r="IKZ66" s="256"/>
      <c r="ILC66" s="251"/>
      <c r="ILD66" s="251"/>
      <c r="ILE66" s="251"/>
      <c r="ILF66" s="251"/>
      <c r="ILG66" s="251"/>
      <c r="ILH66" s="251"/>
      <c r="ILI66" s="252"/>
      <c r="ILJ66" s="253"/>
      <c r="ILO66" s="254"/>
      <c r="ILR66" s="252"/>
      <c r="ILS66" s="252"/>
      <c r="ILT66" s="252"/>
      <c r="ILU66" s="252"/>
      <c r="ILV66" s="253"/>
      <c r="ILW66" s="253"/>
      <c r="ILX66" s="255"/>
      <c r="ILY66" s="255"/>
      <c r="ILZ66" s="256"/>
      <c r="IMC66" s="251"/>
      <c r="IMD66" s="251"/>
      <c r="IME66" s="251"/>
      <c r="IMF66" s="251"/>
      <c r="IMG66" s="251"/>
      <c r="IMH66" s="251"/>
      <c r="IMI66" s="252"/>
      <c r="IMJ66" s="253"/>
      <c r="IMO66" s="254"/>
      <c r="IMR66" s="252"/>
      <c r="IMS66" s="252"/>
      <c r="IMT66" s="252"/>
      <c r="IMU66" s="252"/>
      <c r="IMV66" s="253"/>
      <c r="IMW66" s="253"/>
      <c r="IMX66" s="255"/>
      <c r="IMY66" s="255"/>
      <c r="IMZ66" s="256"/>
      <c r="INC66" s="251"/>
      <c r="IND66" s="251"/>
      <c r="INE66" s="251"/>
      <c r="INF66" s="251"/>
      <c r="ING66" s="251"/>
      <c r="INH66" s="251"/>
      <c r="INI66" s="252"/>
      <c r="INJ66" s="253"/>
      <c r="INO66" s="254"/>
      <c r="INR66" s="252"/>
      <c r="INS66" s="252"/>
      <c r="INT66" s="252"/>
      <c r="INU66" s="252"/>
      <c r="INV66" s="253"/>
      <c r="INW66" s="253"/>
      <c r="INX66" s="255"/>
      <c r="INY66" s="255"/>
      <c r="INZ66" s="256"/>
      <c r="IOC66" s="251"/>
      <c r="IOD66" s="251"/>
      <c r="IOE66" s="251"/>
      <c r="IOF66" s="251"/>
      <c r="IOG66" s="251"/>
      <c r="IOH66" s="251"/>
      <c r="IOI66" s="252"/>
      <c r="IOJ66" s="253"/>
      <c r="IOO66" s="254"/>
      <c r="IOR66" s="252"/>
      <c r="IOS66" s="252"/>
      <c r="IOT66" s="252"/>
      <c r="IOU66" s="252"/>
      <c r="IOV66" s="253"/>
      <c r="IOW66" s="253"/>
      <c r="IOX66" s="255"/>
      <c r="IOY66" s="255"/>
      <c r="IOZ66" s="256"/>
      <c r="IPC66" s="251"/>
      <c r="IPD66" s="251"/>
      <c r="IPE66" s="251"/>
      <c r="IPF66" s="251"/>
      <c r="IPG66" s="251"/>
      <c r="IPH66" s="251"/>
      <c r="IPI66" s="252"/>
      <c r="IPJ66" s="253"/>
      <c r="IPO66" s="254"/>
      <c r="IPR66" s="252"/>
      <c r="IPS66" s="252"/>
      <c r="IPT66" s="252"/>
      <c r="IPU66" s="252"/>
      <c r="IPV66" s="253"/>
      <c r="IPW66" s="253"/>
      <c r="IPX66" s="255"/>
      <c r="IPY66" s="255"/>
      <c r="IPZ66" s="256"/>
      <c r="IQC66" s="251"/>
      <c r="IQD66" s="251"/>
      <c r="IQE66" s="251"/>
      <c r="IQF66" s="251"/>
      <c r="IQG66" s="251"/>
      <c r="IQH66" s="251"/>
      <c r="IQI66" s="252"/>
      <c r="IQJ66" s="253"/>
      <c r="IQO66" s="254"/>
      <c r="IQR66" s="252"/>
      <c r="IQS66" s="252"/>
      <c r="IQT66" s="252"/>
      <c r="IQU66" s="252"/>
      <c r="IQV66" s="253"/>
      <c r="IQW66" s="253"/>
      <c r="IQX66" s="255"/>
      <c r="IQY66" s="255"/>
      <c r="IQZ66" s="256"/>
      <c r="IRC66" s="251"/>
      <c r="IRD66" s="251"/>
      <c r="IRE66" s="251"/>
      <c r="IRF66" s="251"/>
      <c r="IRG66" s="251"/>
      <c r="IRH66" s="251"/>
      <c r="IRI66" s="252"/>
      <c r="IRJ66" s="253"/>
      <c r="IRO66" s="254"/>
      <c r="IRR66" s="252"/>
      <c r="IRS66" s="252"/>
      <c r="IRT66" s="252"/>
      <c r="IRU66" s="252"/>
      <c r="IRV66" s="253"/>
      <c r="IRW66" s="253"/>
      <c r="IRX66" s="255"/>
      <c r="IRY66" s="255"/>
      <c r="IRZ66" s="256"/>
      <c r="ISC66" s="251"/>
      <c r="ISD66" s="251"/>
      <c r="ISE66" s="251"/>
      <c r="ISF66" s="251"/>
      <c r="ISG66" s="251"/>
      <c r="ISH66" s="251"/>
      <c r="ISI66" s="252"/>
      <c r="ISJ66" s="253"/>
      <c r="ISO66" s="254"/>
      <c r="ISR66" s="252"/>
      <c r="ISS66" s="252"/>
      <c r="IST66" s="252"/>
      <c r="ISU66" s="252"/>
      <c r="ISV66" s="253"/>
      <c r="ISW66" s="253"/>
      <c r="ISX66" s="255"/>
      <c r="ISY66" s="255"/>
      <c r="ISZ66" s="256"/>
      <c r="ITC66" s="251"/>
      <c r="ITD66" s="251"/>
      <c r="ITE66" s="251"/>
      <c r="ITF66" s="251"/>
      <c r="ITG66" s="251"/>
      <c r="ITH66" s="251"/>
      <c r="ITI66" s="252"/>
      <c r="ITJ66" s="253"/>
      <c r="ITO66" s="254"/>
      <c r="ITR66" s="252"/>
      <c r="ITS66" s="252"/>
      <c r="ITT66" s="252"/>
      <c r="ITU66" s="252"/>
      <c r="ITV66" s="253"/>
      <c r="ITW66" s="253"/>
      <c r="ITX66" s="255"/>
      <c r="ITY66" s="255"/>
      <c r="ITZ66" s="256"/>
      <c r="IUC66" s="251"/>
      <c r="IUD66" s="251"/>
      <c r="IUE66" s="251"/>
      <c r="IUF66" s="251"/>
      <c r="IUG66" s="251"/>
      <c r="IUH66" s="251"/>
      <c r="IUI66" s="252"/>
      <c r="IUJ66" s="253"/>
      <c r="IUO66" s="254"/>
      <c r="IUR66" s="252"/>
      <c r="IUS66" s="252"/>
      <c r="IUT66" s="252"/>
      <c r="IUU66" s="252"/>
      <c r="IUV66" s="253"/>
      <c r="IUW66" s="253"/>
      <c r="IUX66" s="255"/>
      <c r="IUY66" s="255"/>
      <c r="IUZ66" s="256"/>
      <c r="IVC66" s="251"/>
      <c r="IVD66" s="251"/>
      <c r="IVE66" s="251"/>
      <c r="IVF66" s="251"/>
      <c r="IVG66" s="251"/>
      <c r="IVH66" s="251"/>
      <c r="IVI66" s="252"/>
      <c r="IVJ66" s="253"/>
      <c r="IVO66" s="254"/>
      <c r="IVR66" s="252"/>
      <c r="IVS66" s="252"/>
      <c r="IVT66" s="252"/>
      <c r="IVU66" s="252"/>
      <c r="IVV66" s="253"/>
      <c r="IVW66" s="253"/>
      <c r="IVX66" s="255"/>
      <c r="IVY66" s="255"/>
      <c r="IVZ66" s="256"/>
      <c r="IWC66" s="251"/>
      <c r="IWD66" s="251"/>
      <c r="IWE66" s="251"/>
      <c r="IWF66" s="251"/>
      <c r="IWG66" s="251"/>
      <c r="IWH66" s="251"/>
      <c r="IWI66" s="252"/>
      <c r="IWJ66" s="253"/>
      <c r="IWO66" s="254"/>
      <c r="IWR66" s="252"/>
      <c r="IWS66" s="252"/>
      <c r="IWT66" s="252"/>
      <c r="IWU66" s="252"/>
      <c r="IWV66" s="253"/>
      <c r="IWW66" s="253"/>
      <c r="IWX66" s="255"/>
      <c r="IWY66" s="255"/>
      <c r="IWZ66" s="256"/>
      <c r="IXC66" s="251"/>
      <c r="IXD66" s="251"/>
      <c r="IXE66" s="251"/>
      <c r="IXF66" s="251"/>
      <c r="IXG66" s="251"/>
      <c r="IXH66" s="251"/>
      <c r="IXI66" s="252"/>
      <c r="IXJ66" s="253"/>
      <c r="IXO66" s="254"/>
      <c r="IXR66" s="252"/>
      <c r="IXS66" s="252"/>
      <c r="IXT66" s="252"/>
      <c r="IXU66" s="252"/>
      <c r="IXV66" s="253"/>
      <c r="IXW66" s="253"/>
      <c r="IXX66" s="255"/>
      <c r="IXY66" s="255"/>
      <c r="IXZ66" s="256"/>
      <c r="IYC66" s="251"/>
      <c r="IYD66" s="251"/>
      <c r="IYE66" s="251"/>
      <c r="IYF66" s="251"/>
      <c r="IYG66" s="251"/>
      <c r="IYH66" s="251"/>
      <c r="IYI66" s="252"/>
      <c r="IYJ66" s="253"/>
      <c r="IYO66" s="254"/>
      <c r="IYR66" s="252"/>
      <c r="IYS66" s="252"/>
      <c r="IYT66" s="252"/>
      <c r="IYU66" s="252"/>
      <c r="IYV66" s="253"/>
      <c r="IYW66" s="253"/>
      <c r="IYX66" s="255"/>
      <c r="IYY66" s="255"/>
      <c r="IYZ66" s="256"/>
      <c r="IZC66" s="251"/>
      <c r="IZD66" s="251"/>
      <c r="IZE66" s="251"/>
      <c r="IZF66" s="251"/>
      <c r="IZG66" s="251"/>
      <c r="IZH66" s="251"/>
      <c r="IZI66" s="252"/>
      <c r="IZJ66" s="253"/>
      <c r="IZO66" s="254"/>
      <c r="IZR66" s="252"/>
      <c r="IZS66" s="252"/>
      <c r="IZT66" s="252"/>
      <c r="IZU66" s="252"/>
      <c r="IZV66" s="253"/>
      <c r="IZW66" s="253"/>
      <c r="IZX66" s="255"/>
      <c r="IZY66" s="255"/>
      <c r="IZZ66" s="256"/>
      <c r="JAC66" s="251"/>
      <c r="JAD66" s="251"/>
      <c r="JAE66" s="251"/>
      <c r="JAF66" s="251"/>
      <c r="JAG66" s="251"/>
      <c r="JAH66" s="251"/>
      <c r="JAI66" s="252"/>
      <c r="JAJ66" s="253"/>
      <c r="JAO66" s="254"/>
      <c r="JAR66" s="252"/>
      <c r="JAS66" s="252"/>
      <c r="JAT66" s="252"/>
      <c r="JAU66" s="252"/>
      <c r="JAV66" s="253"/>
      <c r="JAW66" s="253"/>
      <c r="JAX66" s="255"/>
      <c r="JAY66" s="255"/>
      <c r="JAZ66" s="256"/>
      <c r="JBC66" s="251"/>
      <c r="JBD66" s="251"/>
      <c r="JBE66" s="251"/>
      <c r="JBF66" s="251"/>
      <c r="JBG66" s="251"/>
      <c r="JBH66" s="251"/>
      <c r="JBI66" s="252"/>
      <c r="JBJ66" s="253"/>
      <c r="JBO66" s="254"/>
      <c r="JBR66" s="252"/>
      <c r="JBS66" s="252"/>
      <c r="JBT66" s="252"/>
      <c r="JBU66" s="252"/>
      <c r="JBV66" s="253"/>
      <c r="JBW66" s="253"/>
      <c r="JBX66" s="255"/>
      <c r="JBY66" s="255"/>
      <c r="JBZ66" s="256"/>
      <c r="JCC66" s="251"/>
      <c r="JCD66" s="251"/>
      <c r="JCE66" s="251"/>
      <c r="JCF66" s="251"/>
      <c r="JCG66" s="251"/>
      <c r="JCH66" s="251"/>
      <c r="JCI66" s="252"/>
      <c r="JCJ66" s="253"/>
      <c r="JCO66" s="254"/>
      <c r="JCR66" s="252"/>
      <c r="JCS66" s="252"/>
      <c r="JCT66" s="252"/>
      <c r="JCU66" s="252"/>
      <c r="JCV66" s="253"/>
      <c r="JCW66" s="253"/>
      <c r="JCX66" s="255"/>
      <c r="JCY66" s="255"/>
      <c r="JCZ66" s="256"/>
      <c r="JDC66" s="251"/>
      <c r="JDD66" s="251"/>
      <c r="JDE66" s="251"/>
      <c r="JDF66" s="251"/>
      <c r="JDG66" s="251"/>
      <c r="JDH66" s="251"/>
      <c r="JDI66" s="252"/>
      <c r="JDJ66" s="253"/>
      <c r="JDO66" s="254"/>
      <c r="JDR66" s="252"/>
      <c r="JDS66" s="252"/>
      <c r="JDT66" s="252"/>
      <c r="JDU66" s="252"/>
      <c r="JDV66" s="253"/>
      <c r="JDW66" s="253"/>
      <c r="JDX66" s="255"/>
      <c r="JDY66" s="255"/>
      <c r="JDZ66" s="256"/>
      <c r="JEC66" s="251"/>
      <c r="JED66" s="251"/>
      <c r="JEE66" s="251"/>
      <c r="JEF66" s="251"/>
      <c r="JEG66" s="251"/>
      <c r="JEH66" s="251"/>
      <c r="JEI66" s="252"/>
      <c r="JEJ66" s="253"/>
      <c r="JEO66" s="254"/>
      <c r="JER66" s="252"/>
      <c r="JES66" s="252"/>
      <c r="JET66" s="252"/>
      <c r="JEU66" s="252"/>
      <c r="JEV66" s="253"/>
      <c r="JEW66" s="253"/>
      <c r="JEX66" s="255"/>
      <c r="JEY66" s="255"/>
      <c r="JEZ66" s="256"/>
      <c r="JFC66" s="251"/>
      <c r="JFD66" s="251"/>
      <c r="JFE66" s="251"/>
      <c r="JFF66" s="251"/>
      <c r="JFG66" s="251"/>
      <c r="JFH66" s="251"/>
      <c r="JFI66" s="252"/>
      <c r="JFJ66" s="253"/>
      <c r="JFO66" s="254"/>
      <c r="JFR66" s="252"/>
      <c r="JFS66" s="252"/>
      <c r="JFT66" s="252"/>
      <c r="JFU66" s="252"/>
      <c r="JFV66" s="253"/>
      <c r="JFW66" s="253"/>
      <c r="JFX66" s="255"/>
      <c r="JFY66" s="255"/>
      <c r="JFZ66" s="256"/>
      <c r="JGC66" s="251"/>
      <c r="JGD66" s="251"/>
      <c r="JGE66" s="251"/>
      <c r="JGF66" s="251"/>
      <c r="JGG66" s="251"/>
      <c r="JGH66" s="251"/>
      <c r="JGI66" s="252"/>
      <c r="JGJ66" s="253"/>
      <c r="JGO66" s="254"/>
      <c r="JGR66" s="252"/>
      <c r="JGS66" s="252"/>
      <c r="JGT66" s="252"/>
      <c r="JGU66" s="252"/>
      <c r="JGV66" s="253"/>
      <c r="JGW66" s="253"/>
      <c r="JGX66" s="255"/>
      <c r="JGY66" s="255"/>
      <c r="JGZ66" s="256"/>
      <c r="JHC66" s="251"/>
      <c r="JHD66" s="251"/>
      <c r="JHE66" s="251"/>
      <c r="JHF66" s="251"/>
      <c r="JHG66" s="251"/>
      <c r="JHH66" s="251"/>
      <c r="JHI66" s="252"/>
      <c r="JHJ66" s="253"/>
      <c r="JHO66" s="254"/>
      <c r="JHR66" s="252"/>
      <c r="JHS66" s="252"/>
      <c r="JHT66" s="252"/>
      <c r="JHU66" s="252"/>
      <c r="JHV66" s="253"/>
      <c r="JHW66" s="253"/>
      <c r="JHX66" s="255"/>
      <c r="JHY66" s="255"/>
      <c r="JHZ66" s="256"/>
      <c r="JIC66" s="251"/>
      <c r="JID66" s="251"/>
      <c r="JIE66" s="251"/>
      <c r="JIF66" s="251"/>
      <c r="JIG66" s="251"/>
      <c r="JIH66" s="251"/>
      <c r="JII66" s="252"/>
      <c r="JIJ66" s="253"/>
      <c r="JIO66" s="254"/>
      <c r="JIR66" s="252"/>
      <c r="JIS66" s="252"/>
      <c r="JIT66" s="252"/>
      <c r="JIU66" s="252"/>
      <c r="JIV66" s="253"/>
      <c r="JIW66" s="253"/>
      <c r="JIX66" s="255"/>
      <c r="JIY66" s="255"/>
      <c r="JIZ66" s="256"/>
      <c r="JJC66" s="251"/>
      <c r="JJD66" s="251"/>
      <c r="JJE66" s="251"/>
      <c r="JJF66" s="251"/>
      <c r="JJG66" s="251"/>
      <c r="JJH66" s="251"/>
      <c r="JJI66" s="252"/>
      <c r="JJJ66" s="253"/>
      <c r="JJO66" s="254"/>
      <c r="JJR66" s="252"/>
      <c r="JJS66" s="252"/>
      <c r="JJT66" s="252"/>
      <c r="JJU66" s="252"/>
      <c r="JJV66" s="253"/>
      <c r="JJW66" s="253"/>
      <c r="JJX66" s="255"/>
      <c r="JJY66" s="255"/>
      <c r="JJZ66" s="256"/>
      <c r="JKC66" s="251"/>
      <c r="JKD66" s="251"/>
      <c r="JKE66" s="251"/>
      <c r="JKF66" s="251"/>
      <c r="JKG66" s="251"/>
      <c r="JKH66" s="251"/>
      <c r="JKI66" s="252"/>
      <c r="JKJ66" s="253"/>
      <c r="JKO66" s="254"/>
      <c r="JKR66" s="252"/>
      <c r="JKS66" s="252"/>
      <c r="JKT66" s="252"/>
      <c r="JKU66" s="252"/>
      <c r="JKV66" s="253"/>
      <c r="JKW66" s="253"/>
      <c r="JKX66" s="255"/>
      <c r="JKY66" s="255"/>
      <c r="JKZ66" s="256"/>
      <c r="JLC66" s="251"/>
      <c r="JLD66" s="251"/>
      <c r="JLE66" s="251"/>
      <c r="JLF66" s="251"/>
      <c r="JLG66" s="251"/>
      <c r="JLH66" s="251"/>
      <c r="JLI66" s="252"/>
      <c r="JLJ66" s="253"/>
      <c r="JLO66" s="254"/>
      <c r="JLR66" s="252"/>
      <c r="JLS66" s="252"/>
      <c r="JLT66" s="252"/>
      <c r="JLU66" s="252"/>
      <c r="JLV66" s="253"/>
      <c r="JLW66" s="253"/>
      <c r="JLX66" s="255"/>
      <c r="JLY66" s="255"/>
      <c r="JLZ66" s="256"/>
      <c r="JMC66" s="251"/>
      <c r="JMD66" s="251"/>
      <c r="JME66" s="251"/>
      <c r="JMF66" s="251"/>
      <c r="JMG66" s="251"/>
      <c r="JMH66" s="251"/>
      <c r="JMI66" s="252"/>
      <c r="JMJ66" s="253"/>
      <c r="JMO66" s="254"/>
      <c r="JMR66" s="252"/>
      <c r="JMS66" s="252"/>
      <c r="JMT66" s="252"/>
      <c r="JMU66" s="252"/>
      <c r="JMV66" s="253"/>
      <c r="JMW66" s="253"/>
      <c r="JMX66" s="255"/>
      <c r="JMY66" s="255"/>
      <c r="JMZ66" s="256"/>
      <c r="JNC66" s="251"/>
      <c r="JND66" s="251"/>
      <c r="JNE66" s="251"/>
      <c r="JNF66" s="251"/>
      <c r="JNG66" s="251"/>
      <c r="JNH66" s="251"/>
      <c r="JNI66" s="252"/>
      <c r="JNJ66" s="253"/>
      <c r="JNO66" s="254"/>
      <c r="JNR66" s="252"/>
      <c r="JNS66" s="252"/>
      <c r="JNT66" s="252"/>
      <c r="JNU66" s="252"/>
      <c r="JNV66" s="253"/>
      <c r="JNW66" s="253"/>
      <c r="JNX66" s="255"/>
      <c r="JNY66" s="255"/>
      <c r="JNZ66" s="256"/>
      <c r="JOC66" s="251"/>
      <c r="JOD66" s="251"/>
      <c r="JOE66" s="251"/>
      <c r="JOF66" s="251"/>
      <c r="JOG66" s="251"/>
      <c r="JOH66" s="251"/>
      <c r="JOI66" s="252"/>
      <c r="JOJ66" s="253"/>
      <c r="JOO66" s="254"/>
      <c r="JOR66" s="252"/>
      <c r="JOS66" s="252"/>
      <c r="JOT66" s="252"/>
      <c r="JOU66" s="252"/>
      <c r="JOV66" s="253"/>
      <c r="JOW66" s="253"/>
      <c r="JOX66" s="255"/>
      <c r="JOY66" s="255"/>
      <c r="JOZ66" s="256"/>
      <c r="JPC66" s="251"/>
      <c r="JPD66" s="251"/>
      <c r="JPE66" s="251"/>
      <c r="JPF66" s="251"/>
      <c r="JPG66" s="251"/>
      <c r="JPH66" s="251"/>
      <c r="JPI66" s="252"/>
      <c r="JPJ66" s="253"/>
      <c r="JPO66" s="254"/>
      <c r="JPR66" s="252"/>
      <c r="JPS66" s="252"/>
      <c r="JPT66" s="252"/>
      <c r="JPU66" s="252"/>
      <c r="JPV66" s="253"/>
      <c r="JPW66" s="253"/>
      <c r="JPX66" s="255"/>
      <c r="JPY66" s="255"/>
      <c r="JPZ66" s="256"/>
      <c r="JQC66" s="251"/>
      <c r="JQD66" s="251"/>
      <c r="JQE66" s="251"/>
      <c r="JQF66" s="251"/>
      <c r="JQG66" s="251"/>
      <c r="JQH66" s="251"/>
      <c r="JQI66" s="252"/>
      <c r="JQJ66" s="253"/>
      <c r="JQO66" s="254"/>
      <c r="JQR66" s="252"/>
      <c r="JQS66" s="252"/>
      <c r="JQT66" s="252"/>
      <c r="JQU66" s="252"/>
      <c r="JQV66" s="253"/>
      <c r="JQW66" s="253"/>
      <c r="JQX66" s="255"/>
      <c r="JQY66" s="255"/>
      <c r="JQZ66" s="256"/>
      <c r="JRC66" s="251"/>
      <c r="JRD66" s="251"/>
      <c r="JRE66" s="251"/>
      <c r="JRF66" s="251"/>
      <c r="JRG66" s="251"/>
      <c r="JRH66" s="251"/>
      <c r="JRI66" s="252"/>
      <c r="JRJ66" s="253"/>
      <c r="JRO66" s="254"/>
      <c r="JRR66" s="252"/>
      <c r="JRS66" s="252"/>
      <c r="JRT66" s="252"/>
      <c r="JRU66" s="252"/>
      <c r="JRV66" s="253"/>
      <c r="JRW66" s="253"/>
      <c r="JRX66" s="255"/>
      <c r="JRY66" s="255"/>
      <c r="JRZ66" s="256"/>
      <c r="JSC66" s="251"/>
      <c r="JSD66" s="251"/>
      <c r="JSE66" s="251"/>
      <c r="JSF66" s="251"/>
      <c r="JSG66" s="251"/>
      <c r="JSH66" s="251"/>
      <c r="JSI66" s="252"/>
      <c r="JSJ66" s="253"/>
      <c r="JSO66" s="254"/>
      <c r="JSR66" s="252"/>
      <c r="JSS66" s="252"/>
      <c r="JST66" s="252"/>
      <c r="JSU66" s="252"/>
      <c r="JSV66" s="253"/>
      <c r="JSW66" s="253"/>
      <c r="JSX66" s="255"/>
      <c r="JSY66" s="255"/>
      <c r="JSZ66" s="256"/>
      <c r="JTC66" s="251"/>
      <c r="JTD66" s="251"/>
      <c r="JTE66" s="251"/>
      <c r="JTF66" s="251"/>
      <c r="JTG66" s="251"/>
      <c r="JTH66" s="251"/>
      <c r="JTI66" s="252"/>
      <c r="JTJ66" s="253"/>
      <c r="JTO66" s="254"/>
      <c r="JTR66" s="252"/>
      <c r="JTS66" s="252"/>
      <c r="JTT66" s="252"/>
      <c r="JTU66" s="252"/>
      <c r="JTV66" s="253"/>
      <c r="JTW66" s="253"/>
      <c r="JTX66" s="255"/>
      <c r="JTY66" s="255"/>
      <c r="JTZ66" s="256"/>
      <c r="JUC66" s="251"/>
      <c r="JUD66" s="251"/>
      <c r="JUE66" s="251"/>
      <c r="JUF66" s="251"/>
      <c r="JUG66" s="251"/>
      <c r="JUH66" s="251"/>
      <c r="JUI66" s="252"/>
      <c r="JUJ66" s="253"/>
      <c r="JUO66" s="254"/>
      <c r="JUR66" s="252"/>
      <c r="JUS66" s="252"/>
      <c r="JUT66" s="252"/>
      <c r="JUU66" s="252"/>
      <c r="JUV66" s="253"/>
      <c r="JUW66" s="253"/>
      <c r="JUX66" s="255"/>
      <c r="JUY66" s="255"/>
      <c r="JUZ66" s="256"/>
      <c r="JVC66" s="251"/>
      <c r="JVD66" s="251"/>
      <c r="JVE66" s="251"/>
      <c r="JVF66" s="251"/>
      <c r="JVG66" s="251"/>
      <c r="JVH66" s="251"/>
      <c r="JVI66" s="252"/>
      <c r="JVJ66" s="253"/>
      <c r="JVO66" s="254"/>
      <c r="JVR66" s="252"/>
      <c r="JVS66" s="252"/>
      <c r="JVT66" s="252"/>
      <c r="JVU66" s="252"/>
      <c r="JVV66" s="253"/>
      <c r="JVW66" s="253"/>
      <c r="JVX66" s="255"/>
      <c r="JVY66" s="255"/>
      <c r="JVZ66" s="256"/>
      <c r="JWC66" s="251"/>
      <c r="JWD66" s="251"/>
      <c r="JWE66" s="251"/>
      <c r="JWF66" s="251"/>
      <c r="JWG66" s="251"/>
      <c r="JWH66" s="251"/>
      <c r="JWI66" s="252"/>
      <c r="JWJ66" s="253"/>
      <c r="JWO66" s="254"/>
      <c r="JWR66" s="252"/>
      <c r="JWS66" s="252"/>
      <c r="JWT66" s="252"/>
      <c r="JWU66" s="252"/>
      <c r="JWV66" s="253"/>
      <c r="JWW66" s="253"/>
      <c r="JWX66" s="255"/>
      <c r="JWY66" s="255"/>
      <c r="JWZ66" s="256"/>
      <c r="JXC66" s="251"/>
      <c r="JXD66" s="251"/>
      <c r="JXE66" s="251"/>
      <c r="JXF66" s="251"/>
      <c r="JXG66" s="251"/>
      <c r="JXH66" s="251"/>
      <c r="JXI66" s="252"/>
      <c r="JXJ66" s="253"/>
      <c r="JXO66" s="254"/>
      <c r="JXR66" s="252"/>
      <c r="JXS66" s="252"/>
      <c r="JXT66" s="252"/>
      <c r="JXU66" s="252"/>
      <c r="JXV66" s="253"/>
      <c r="JXW66" s="253"/>
      <c r="JXX66" s="255"/>
      <c r="JXY66" s="255"/>
      <c r="JXZ66" s="256"/>
      <c r="JYC66" s="251"/>
      <c r="JYD66" s="251"/>
      <c r="JYE66" s="251"/>
      <c r="JYF66" s="251"/>
      <c r="JYG66" s="251"/>
      <c r="JYH66" s="251"/>
      <c r="JYI66" s="252"/>
      <c r="JYJ66" s="253"/>
      <c r="JYO66" s="254"/>
      <c r="JYR66" s="252"/>
      <c r="JYS66" s="252"/>
      <c r="JYT66" s="252"/>
      <c r="JYU66" s="252"/>
      <c r="JYV66" s="253"/>
      <c r="JYW66" s="253"/>
      <c r="JYX66" s="255"/>
      <c r="JYY66" s="255"/>
      <c r="JYZ66" s="256"/>
      <c r="JZC66" s="251"/>
      <c r="JZD66" s="251"/>
      <c r="JZE66" s="251"/>
      <c r="JZF66" s="251"/>
      <c r="JZG66" s="251"/>
      <c r="JZH66" s="251"/>
      <c r="JZI66" s="252"/>
      <c r="JZJ66" s="253"/>
      <c r="JZO66" s="254"/>
      <c r="JZR66" s="252"/>
      <c r="JZS66" s="252"/>
      <c r="JZT66" s="252"/>
      <c r="JZU66" s="252"/>
      <c r="JZV66" s="253"/>
      <c r="JZW66" s="253"/>
      <c r="JZX66" s="255"/>
      <c r="JZY66" s="255"/>
      <c r="JZZ66" s="256"/>
      <c r="KAC66" s="251"/>
      <c r="KAD66" s="251"/>
      <c r="KAE66" s="251"/>
      <c r="KAF66" s="251"/>
      <c r="KAG66" s="251"/>
      <c r="KAH66" s="251"/>
      <c r="KAI66" s="252"/>
      <c r="KAJ66" s="253"/>
      <c r="KAO66" s="254"/>
      <c r="KAR66" s="252"/>
      <c r="KAS66" s="252"/>
      <c r="KAT66" s="252"/>
      <c r="KAU66" s="252"/>
      <c r="KAV66" s="253"/>
      <c r="KAW66" s="253"/>
      <c r="KAX66" s="255"/>
      <c r="KAY66" s="255"/>
      <c r="KAZ66" s="256"/>
      <c r="KBC66" s="251"/>
      <c r="KBD66" s="251"/>
      <c r="KBE66" s="251"/>
      <c r="KBF66" s="251"/>
      <c r="KBG66" s="251"/>
      <c r="KBH66" s="251"/>
      <c r="KBI66" s="252"/>
      <c r="KBJ66" s="253"/>
      <c r="KBO66" s="254"/>
      <c r="KBR66" s="252"/>
      <c r="KBS66" s="252"/>
      <c r="KBT66" s="252"/>
      <c r="KBU66" s="252"/>
      <c r="KBV66" s="253"/>
      <c r="KBW66" s="253"/>
      <c r="KBX66" s="255"/>
      <c r="KBY66" s="255"/>
      <c r="KBZ66" s="256"/>
      <c r="KCC66" s="251"/>
      <c r="KCD66" s="251"/>
      <c r="KCE66" s="251"/>
      <c r="KCF66" s="251"/>
      <c r="KCG66" s="251"/>
      <c r="KCH66" s="251"/>
      <c r="KCI66" s="252"/>
      <c r="KCJ66" s="253"/>
      <c r="KCO66" s="254"/>
      <c r="KCR66" s="252"/>
      <c r="KCS66" s="252"/>
      <c r="KCT66" s="252"/>
      <c r="KCU66" s="252"/>
      <c r="KCV66" s="253"/>
      <c r="KCW66" s="253"/>
      <c r="KCX66" s="255"/>
      <c r="KCY66" s="255"/>
      <c r="KCZ66" s="256"/>
      <c r="KDC66" s="251"/>
      <c r="KDD66" s="251"/>
      <c r="KDE66" s="251"/>
      <c r="KDF66" s="251"/>
      <c r="KDG66" s="251"/>
      <c r="KDH66" s="251"/>
      <c r="KDI66" s="252"/>
      <c r="KDJ66" s="253"/>
      <c r="KDO66" s="254"/>
      <c r="KDR66" s="252"/>
      <c r="KDS66" s="252"/>
      <c r="KDT66" s="252"/>
      <c r="KDU66" s="252"/>
      <c r="KDV66" s="253"/>
      <c r="KDW66" s="253"/>
      <c r="KDX66" s="255"/>
      <c r="KDY66" s="255"/>
      <c r="KDZ66" s="256"/>
      <c r="KEC66" s="251"/>
      <c r="KED66" s="251"/>
      <c r="KEE66" s="251"/>
      <c r="KEF66" s="251"/>
      <c r="KEG66" s="251"/>
      <c r="KEH66" s="251"/>
      <c r="KEI66" s="252"/>
      <c r="KEJ66" s="253"/>
      <c r="KEO66" s="254"/>
      <c r="KER66" s="252"/>
      <c r="KES66" s="252"/>
      <c r="KET66" s="252"/>
      <c r="KEU66" s="252"/>
      <c r="KEV66" s="253"/>
      <c r="KEW66" s="253"/>
      <c r="KEX66" s="255"/>
      <c r="KEY66" s="255"/>
      <c r="KEZ66" s="256"/>
      <c r="KFC66" s="251"/>
      <c r="KFD66" s="251"/>
      <c r="KFE66" s="251"/>
      <c r="KFF66" s="251"/>
      <c r="KFG66" s="251"/>
      <c r="KFH66" s="251"/>
      <c r="KFI66" s="252"/>
      <c r="KFJ66" s="253"/>
      <c r="KFO66" s="254"/>
      <c r="KFR66" s="252"/>
      <c r="KFS66" s="252"/>
      <c r="KFT66" s="252"/>
      <c r="KFU66" s="252"/>
      <c r="KFV66" s="253"/>
      <c r="KFW66" s="253"/>
      <c r="KFX66" s="255"/>
      <c r="KFY66" s="255"/>
      <c r="KFZ66" s="256"/>
      <c r="KGC66" s="251"/>
      <c r="KGD66" s="251"/>
      <c r="KGE66" s="251"/>
      <c r="KGF66" s="251"/>
      <c r="KGG66" s="251"/>
      <c r="KGH66" s="251"/>
      <c r="KGI66" s="252"/>
      <c r="KGJ66" s="253"/>
      <c r="KGO66" s="254"/>
      <c r="KGR66" s="252"/>
      <c r="KGS66" s="252"/>
      <c r="KGT66" s="252"/>
      <c r="KGU66" s="252"/>
      <c r="KGV66" s="253"/>
      <c r="KGW66" s="253"/>
      <c r="KGX66" s="255"/>
      <c r="KGY66" s="255"/>
      <c r="KGZ66" s="256"/>
      <c r="KHC66" s="251"/>
      <c r="KHD66" s="251"/>
      <c r="KHE66" s="251"/>
      <c r="KHF66" s="251"/>
      <c r="KHG66" s="251"/>
      <c r="KHH66" s="251"/>
      <c r="KHI66" s="252"/>
      <c r="KHJ66" s="253"/>
      <c r="KHO66" s="254"/>
      <c r="KHR66" s="252"/>
      <c r="KHS66" s="252"/>
      <c r="KHT66" s="252"/>
      <c r="KHU66" s="252"/>
      <c r="KHV66" s="253"/>
      <c r="KHW66" s="253"/>
      <c r="KHX66" s="255"/>
      <c r="KHY66" s="255"/>
      <c r="KHZ66" s="256"/>
      <c r="KIC66" s="251"/>
      <c r="KID66" s="251"/>
      <c r="KIE66" s="251"/>
      <c r="KIF66" s="251"/>
      <c r="KIG66" s="251"/>
      <c r="KIH66" s="251"/>
      <c r="KII66" s="252"/>
      <c r="KIJ66" s="253"/>
      <c r="KIO66" s="254"/>
      <c r="KIR66" s="252"/>
      <c r="KIS66" s="252"/>
      <c r="KIT66" s="252"/>
      <c r="KIU66" s="252"/>
      <c r="KIV66" s="253"/>
      <c r="KIW66" s="253"/>
      <c r="KIX66" s="255"/>
      <c r="KIY66" s="255"/>
      <c r="KIZ66" s="256"/>
      <c r="KJC66" s="251"/>
      <c r="KJD66" s="251"/>
      <c r="KJE66" s="251"/>
      <c r="KJF66" s="251"/>
      <c r="KJG66" s="251"/>
      <c r="KJH66" s="251"/>
      <c r="KJI66" s="252"/>
      <c r="KJJ66" s="253"/>
      <c r="KJO66" s="254"/>
      <c r="KJR66" s="252"/>
      <c r="KJS66" s="252"/>
      <c r="KJT66" s="252"/>
      <c r="KJU66" s="252"/>
      <c r="KJV66" s="253"/>
      <c r="KJW66" s="253"/>
      <c r="KJX66" s="255"/>
      <c r="KJY66" s="255"/>
      <c r="KJZ66" s="256"/>
      <c r="KKC66" s="251"/>
      <c r="KKD66" s="251"/>
      <c r="KKE66" s="251"/>
      <c r="KKF66" s="251"/>
      <c r="KKG66" s="251"/>
      <c r="KKH66" s="251"/>
      <c r="KKI66" s="252"/>
      <c r="KKJ66" s="253"/>
      <c r="KKO66" s="254"/>
      <c r="KKR66" s="252"/>
      <c r="KKS66" s="252"/>
      <c r="KKT66" s="252"/>
      <c r="KKU66" s="252"/>
      <c r="KKV66" s="253"/>
      <c r="KKW66" s="253"/>
      <c r="KKX66" s="255"/>
      <c r="KKY66" s="255"/>
      <c r="KKZ66" s="256"/>
      <c r="KLC66" s="251"/>
      <c r="KLD66" s="251"/>
      <c r="KLE66" s="251"/>
      <c r="KLF66" s="251"/>
      <c r="KLG66" s="251"/>
      <c r="KLH66" s="251"/>
      <c r="KLI66" s="252"/>
      <c r="KLJ66" s="253"/>
      <c r="KLO66" s="254"/>
      <c r="KLR66" s="252"/>
      <c r="KLS66" s="252"/>
      <c r="KLT66" s="252"/>
      <c r="KLU66" s="252"/>
      <c r="KLV66" s="253"/>
      <c r="KLW66" s="253"/>
      <c r="KLX66" s="255"/>
      <c r="KLY66" s="255"/>
      <c r="KLZ66" s="256"/>
      <c r="KMC66" s="251"/>
      <c r="KMD66" s="251"/>
      <c r="KME66" s="251"/>
      <c r="KMF66" s="251"/>
      <c r="KMG66" s="251"/>
      <c r="KMH66" s="251"/>
      <c r="KMI66" s="252"/>
      <c r="KMJ66" s="253"/>
      <c r="KMO66" s="254"/>
      <c r="KMR66" s="252"/>
      <c r="KMS66" s="252"/>
      <c r="KMT66" s="252"/>
      <c r="KMU66" s="252"/>
      <c r="KMV66" s="253"/>
      <c r="KMW66" s="253"/>
      <c r="KMX66" s="255"/>
      <c r="KMY66" s="255"/>
      <c r="KMZ66" s="256"/>
      <c r="KNC66" s="251"/>
      <c r="KND66" s="251"/>
      <c r="KNE66" s="251"/>
      <c r="KNF66" s="251"/>
      <c r="KNG66" s="251"/>
      <c r="KNH66" s="251"/>
      <c r="KNI66" s="252"/>
      <c r="KNJ66" s="253"/>
      <c r="KNO66" s="254"/>
      <c r="KNR66" s="252"/>
      <c r="KNS66" s="252"/>
      <c r="KNT66" s="252"/>
      <c r="KNU66" s="252"/>
      <c r="KNV66" s="253"/>
      <c r="KNW66" s="253"/>
      <c r="KNX66" s="255"/>
      <c r="KNY66" s="255"/>
      <c r="KNZ66" s="256"/>
      <c r="KOC66" s="251"/>
      <c r="KOD66" s="251"/>
      <c r="KOE66" s="251"/>
      <c r="KOF66" s="251"/>
      <c r="KOG66" s="251"/>
      <c r="KOH66" s="251"/>
      <c r="KOI66" s="252"/>
      <c r="KOJ66" s="253"/>
      <c r="KOO66" s="254"/>
      <c r="KOR66" s="252"/>
      <c r="KOS66" s="252"/>
      <c r="KOT66" s="252"/>
      <c r="KOU66" s="252"/>
      <c r="KOV66" s="253"/>
      <c r="KOW66" s="253"/>
      <c r="KOX66" s="255"/>
      <c r="KOY66" s="255"/>
      <c r="KOZ66" s="256"/>
      <c r="KPC66" s="251"/>
      <c r="KPD66" s="251"/>
      <c r="KPE66" s="251"/>
      <c r="KPF66" s="251"/>
      <c r="KPG66" s="251"/>
      <c r="KPH66" s="251"/>
      <c r="KPI66" s="252"/>
      <c r="KPJ66" s="253"/>
      <c r="KPO66" s="254"/>
      <c r="KPR66" s="252"/>
      <c r="KPS66" s="252"/>
      <c r="KPT66" s="252"/>
      <c r="KPU66" s="252"/>
      <c r="KPV66" s="253"/>
      <c r="KPW66" s="253"/>
      <c r="KPX66" s="255"/>
      <c r="KPY66" s="255"/>
      <c r="KPZ66" s="256"/>
      <c r="KQC66" s="251"/>
      <c r="KQD66" s="251"/>
      <c r="KQE66" s="251"/>
      <c r="KQF66" s="251"/>
      <c r="KQG66" s="251"/>
      <c r="KQH66" s="251"/>
      <c r="KQI66" s="252"/>
      <c r="KQJ66" s="253"/>
      <c r="KQO66" s="254"/>
      <c r="KQR66" s="252"/>
      <c r="KQS66" s="252"/>
      <c r="KQT66" s="252"/>
      <c r="KQU66" s="252"/>
      <c r="KQV66" s="253"/>
      <c r="KQW66" s="253"/>
      <c r="KQX66" s="255"/>
      <c r="KQY66" s="255"/>
      <c r="KQZ66" s="256"/>
      <c r="KRC66" s="251"/>
      <c r="KRD66" s="251"/>
      <c r="KRE66" s="251"/>
      <c r="KRF66" s="251"/>
      <c r="KRG66" s="251"/>
      <c r="KRH66" s="251"/>
      <c r="KRI66" s="252"/>
      <c r="KRJ66" s="253"/>
      <c r="KRO66" s="254"/>
      <c r="KRR66" s="252"/>
      <c r="KRS66" s="252"/>
      <c r="KRT66" s="252"/>
      <c r="KRU66" s="252"/>
      <c r="KRV66" s="253"/>
      <c r="KRW66" s="253"/>
      <c r="KRX66" s="255"/>
      <c r="KRY66" s="255"/>
      <c r="KRZ66" s="256"/>
      <c r="KSC66" s="251"/>
      <c r="KSD66" s="251"/>
      <c r="KSE66" s="251"/>
      <c r="KSF66" s="251"/>
      <c r="KSG66" s="251"/>
      <c r="KSH66" s="251"/>
      <c r="KSI66" s="252"/>
      <c r="KSJ66" s="253"/>
      <c r="KSO66" s="254"/>
      <c r="KSR66" s="252"/>
      <c r="KSS66" s="252"/>
      <c r="KST66" s="252"/>
      <c r="KSU66" s="252"/>
      <c r="KSV66" s="253"/>
      <c r="KSW66" s="253"/>
      <c r="KSX66" s="255"/>
      <c r="KSY66" s="255"/>
      <c r="KSZ66" s="256"/>
      <c r="KTC66" s="251"/>
      <c r="KTD66" s="251"/>
      <c r="KTE66" s="251"/>
      <c r="KTF66" s="251"/>
      <c r="KTG66" s="251"/>
      <c r="KTH66" s="251"/>
      <c r="KTI66" s="252"/>
      <c r="KTJ66" s="253"/>
      <c r="KTO66" s="254"/>
      <c r="KTR66" s="252"/>
      <c r="KTS66" s="252"/>
      <c r="KTT66" s="252"/>
      <c r="KTU66" s="252"/>
      <c r="KTV66" s="253"/>
      <c r="KTW66" s="253"/>
      <c r="KTX66" s="255"/>
      <c r="KTY66" s="255"/>
      <c r="KTZ66" s="256"/>
      <c r="KUC66" s="251"/>
      <c r="KUD66" s="251"/>
      <c r="KUE66" s="251"/>
      <c r="KUF66" s="251"/>
      <c r="KUG66" s="251"/>
      <c r="KUH66" s="251"/>
      <c r="KUI66" s="252"/>
      <c r="KUJ66" s="253"/>
      <c r="KUO66" s="254"/>
      <c r="KUR66" s="252"/>
      <c r="KUS66" s="252"/>
      <c r="KUT66" s="252"/>
      <c r="KUU66" s="252"/>
      <c r="KUV66" s="253"/>
      <c r="KUW66" s="253"/>
      <c r="KUX66" s="255"/>
      <c r="KUY66" s="255"/>
      <c r="KUZ66" s="256"/>
      <c r="KVC66" s="251"/>
      <c r="KVD66" s="251"/>
      <c r="KVE66" s="251"/>
      <c r="KVF66" s="251"/>
      <c r="KVG66" s="251"/>
      <c r="KVH66" s="251"/>
      <c r="KVI66" s="252"/>
      <c r="KVJ66" s="253"/>
      <c r="KVO66" s="254"/>
      <c r="KVR66" s="252"/>
      <c r="KVS66" s="252"/>
      <c r="KVT66" s="252"/>
      <c r="KVU66" s="252"/>
      <c r="KVV66" s="253"/>
      <c r="KVW66" s="253"/>
      <c r="KVX66" s="255"/>
      <c r="KVY66" s="255"/>
      <c r="KVZ66" s="256"/>
      <c r="KWC66" s="251"/>
      <c r="KWD66" s="251"/>
      <c r="KWE66" s="251"/>
      <c r="KWF66" s="251"/>
      <c r="KWG66" s="251"/>
      <c r="KWH66" s="251"/>
      <c r="KWI66" s="252"/>
      <c r="KWJ66" s="253"/>
      <c r="KWO66" s="254"/>
      <c r="KWR66" s="252"/>
      <c r="KWS66" s="252"/>
      <c r="KWT66" s="252"/>
      <c r="KWU66" s="252"/>
      <c r="KWV66" s="253"/>
      <c r="KWW66" s="253"/>
      <c r="KWX66" s="255"/>
      <c r="KWY66" s="255"/>
      <c r="KWZ66" s="256"/>
      <c r="KXC66" s="251"/>
      <c r="KXD66" s="251"/>
      <c r="KXE66" s="251"/>
      <c r="KXF66" s="251"/>
      <c r="KXG66" s="251"/>
      <c r="KXH66" s="251"/>
      <c r="KXI66" s="252"/>
      <c r="KXJ66" s="253"/>
      <c r="KXO66" s="254"/>
      <c r="KXR66" s="252"/>
      <c r="KXS66" s="252"/>
      <c r="KXT66" s="252"/>
      <c r="KXU66" s="252"/>
      <c r="KXV66" s="253"/>
      <c r="KXW66" s="253"/>
      <c r="KXX66" s="255"/>
      <c r="KXY66" s="255"/>
      <c r="KXZ66" s="256"/>
      <c r="KYC66" s="251"/>
      <c r="KYD66" s="251"/>
      <c r="KYE66" s="251"/>
      <c r="KYF66" s="251"/>
      <c r="KYG66" s="251"/>
      <c r="KYH66" s="251"/>
      <c r="KYI66" s="252"/>
      <c r="KYJ66" s="253"/>
      <c r="KYO66" s="254"/>
      <c r="KYR66" s="252"/>
      <c r="KYS66" s="252"/>
      <c r="KYT66" s="252"/>
      <c r="KYU66" s="252"/>
      <c r="KYV66" s="253"/>
      <c r="KYW66" s="253"/>
      <c r="KYX66" s="255"/>
      <c r="KYY66" s="255"/>
      <c r="KYZ66" s="256"/>
      <c r="KZC66" s="251"/>
      <c r="KZD66" s="251"/>
      <c r="KZE66" s="251"/>
      <c r="KZF66" s="251"/>
      <c r="KZG66" s="251"/>
      <c r="KZH66" s="251"/>
      <c r="KZI66" s="252"/>
      <c r="KZJ66" s="253"/>
      <c r="KZO66" s="254"/>
      <c r="KZR66" s="252"/>
      <c r="KZS66" s="252"/>
      <c r="KZT66" s="252"/>
      <c r="KZU66" s="252"/>
      <c r="KZV66" s="253"/>
      <c r="KZW66" s="253"/>
      <c r="KZX66" s="255"/>
      <c r="KZY66" s="255"/>
      <c r="KZZ66" s="256"/>
      <c r="LAC66" s="251"/>
      <c r="LAD66" s="251"/>
      <c r="LAE66" s="251"/>
      <c r="LAF66" s="251"/>
      <c r="LAG66" s="251"/>
      <c r="LAH66" s="251"/>
      <c r="LAI66" s="252"/>
      <c r="LAJ66" s="253"/>
      <c r="LAO66" s="254"/>
      <c r="LAR66" s="252"/>
      <c r="LAS66" s="252"/>
      <c r="LAT66" s="252"/>
      <c r="LAU66" s="252"/>
      <c r="LAV66" s="253"/>
      <c r="LAW66" s="253"/>
      <c r="LAX66" s="255"/>
      <c r="LAY66" s="255"/>
      <c r="LAZ66" s="256"/>
      <c r="LBC66" s="251"/>
      <c r="LBD66" s="251"/>
      <c r="LBE66" s="251"/>
      <c r="LBF66" s="251"/>
      <c r="LBG66" s="251"/>
      <c r="LBH66" s="251"/>
      <c r="LBI66" s="252"/>
      <c r="LBJ66" s="253"/>
      <c r="LBO66" s="254"/>
      <c r="LBR66" s="252"/>
      <c r="LBS66" s="252"/>
      <c r="LBT66" s="252"/>
      <c r="LBU66" s="252"/>
      <c r="LBV66" s="253"/>
      <c r="LBW66" s="253"/>
      <c r="LBX66" s="255"/>
      <c r="LBY66" s="255"/>
      <c r="LBZ66" s="256"/>
      <c r="LCC66" s="251"/>
      <c r="LCD66" s="251"/>
      <c r="LCE66" s="251"/>
      <c r="LCF66" s="251"/>
      <c r="LCG66" s="251"/>
      <c r="LCH66" s="251"/>
      <c r="LCI66" s="252"/>
      <c r="LCJ66" s="253"/>
      <c r="LCO66" s="254"/>
      <c r="LCR66" s="252"/>
      <c r="LCS66" s="252"/>
      <c r="LCT66" s="252"/>
      <c r="LCU66" s="252"/>
      <c r="LCV66" s="253"/>
      <c r="LCW66" s="253"/>
      <c r="LCX66" s="255"/>
      <c r="LCY66" s="255"/>
      <c r="LCZ66" s="256"/>
      <c r="LDC66" s="251"/>
      <c r="LDD66" s="251"/>
      <c r="LDE66" s="251"/>
      <c r="LDF66" s="251"/>
      <c r="LDG66" s="251"/>
      <c r="LDH66" s="251"/>
      <c r="LDI66" s="252"/>
      <c r="LDJ66" s="253"/>
      <c r="LDO66" s="254"/>
      <c r="LDR66" s="252"/>
      <c r="LDS66" s="252"/>
      <c r="LDT66" s="252"/>
      <c r="LDU66" s="252"/>
      <c r="LDV66" s="253"/>
      <c r="LDW66" s="253"/>
      <c r="LDX66" s="255"/>
      <c r="LDY66" s="255"/>
      <c r="LDZ66" s="256"/>
      <c r="LEC66" s="251"/>
      <c r="LED66" s="251"/>
      <c r="LEE66" s="251"/>
      <c r="LEF66" s="251"/>
      <c r="LEG66" s="251"/>
      <c r="LEH66" s="251"/>
      <c r="LEI66" s="252"/>
      <c r="LEJ66" s="253"/>
      <c r="LEO66" s="254"/>
      <c r="LER66" s="252"/>
      <c r="LES66" s="252"/>
      <c r="LET66" s="252"/>
      <c r="LEU66" s="252"/>
      <c r="LEV66" s="253"/>
      <c r="LEW66" s="253"/>
      <c r="LEX66" s="255"/>
      <c r="LEY66" s="255"/>
      <c r="LEZ66" s="256"/>
      <c r="LFC66" s="251"/>
      <c r="LFD66" s="251"/>
      <c r="LFE66" s="251"/>
      <c r="LFF66" s="251"/>
      <c r="LFG66" s="251"/>
      <c r="LFH66" s="251"/>
      <c r="LFI66" s="252"/>
      <c r="LFJ66" s="253"/>
      <c r="LFO66" s="254"/>
      <c r="LFR66" s="252"/>
      <c r="LFS66" s="252"/>
      <c r="LFT66" s="252"/>
      <c r="LFU66" s="252"/>
      <c r="LFV66" s="253"/>
      <c r="LFW66" s="253"/>
      <c r="LFX66" s="255"/>
      <c r="LFY66" s="255"/>
      <c r="LFZ66" s="256"/>
      <c r="LGC66" s="251"/>
      <c r="LGD66" s="251"/>
      <c r="LGE66" s="251"/>
      <c r="LGF66" s="251"/>
      <c r="LGG66" s="251"/>
      <c r="LGH66" s="251"/>
      <c r="LGI66" s="252"/>
      <c r="LGJ66" s="253"/>
      <c r="LGO66" s="254"/>
      <c r="LGR66" s="252"/>
      <c r="LGS66" s="252"/>
      <c r="LGT66" s="252"/>
      <c r="LGU66" s="252"/>
      <c r="LGV66" s="253"/>
      <c r="LGW66" s="253"/>
      <c r="LGX66" s="255"/>
      <c r="LGY66" s="255"/>
      <c r="LGZ66" s="256"/>
      <c r="LHC66" s="251"/>
      <c r="LHD66" s="251"/>
      <c r="LHE66" s="251"/>
      <c r="LHF66" s="251"/>
      <c r="LHG66" s="251"/>
      <c r="LHH66" s="251"/>
      <c r="LHI66" s="252"/>
      <c r="LHJ66" s="253"/>
      <c r="LHO66" s="254"/>
      <c r="LHR66" s="252"/>
      <c r="LHS66" s="252"/>
      <c r="LHT66" s="252"/>
      <c r="LHU66" s="252"/>
      <c r="LHV66" s="253"/>
      <c r="LHW66" s="253"/>
      <c r="LHX66" s="255"/>
      <c r="LHY66" s="255"/>
      <c r="LHZ66" s="256"/>
      <c r="LIC66" s="251"/>
      <c r="LID66" s="251"/>
      <c r="LIE66" s="251"/>
      <c r="LIF66" s="251"/>
      <c r="LIG66" s="251"/>
      <c r="LIH66" s="251"/>
      <c r="LII66" s="252"/>
      <c r="LIJ66" s="253"/>
      <c r="LIO66" s="254"/>
      <c r="LIR66" s="252"/>
      <c r="LIS66" s="252"/>
      <c r="LIT66" s="252"/>
      <c r="LIU66" s="252"/>
      <c r="LIV66" s="253"/>
      <c r="LIW66" s="253"/>
      <c r="LIX66" s="255"/>
      <c r="LIY66" s="255"/>
      <c r="LIZ66" s="256"/>
      <c r="LJC66" s="251"/>
      <c r="LJD66" s="251"/>
      <c r="LJE66" s="251"/>
      <c r="LJF66" s="251"/>
      <c r="LJG66" s="251"/>
      <c r="LJH66" s="251"/>
      <c r="LJI66" s="252"/>
      <c r="LJJ66" s="253"/>
      <c r="LJO66" s="254"/>
      <c r="LJR66" s="252"/>
      <c r="LJS66" s="252"/>
      <c r="LJT66" s="252"/>
      <c r="LJU66" s="252"/>
      <c r="LJV66" s="253"/>
      <c r="LJW66" s="253"/>
      <c r="LJX66" s="255"/>
      <c r="LJY66" s="255"/>
      <c r="LJZ66" s="256"/>
      <c r="LKC66" s="251"/>
      <c r="LKD66" s="251"/>
      <c r="LKE66" s="251"/>
      <c r="LKF66" s="251"/>
      <c r="LKG66" s="251"/>
      <c r="LKH66" s="251"/>
      <c r="LKI66" s="252"/>
      <c r="LKJ66" s="253"/>
      <c r="LKO66" s="254"/>
      <c r="LKR66" s="252"/>
      <c r="LKS66" s="252"/>
      <c r="LKT66" s="252"/>
      <c r="LKU66" s="252"/>
      <c r="LKV66" s="253"/>
      <c r="LKW66" s="253"/>
      <c r="LKX66" s="255"/>
      <c r="LKY66" s="255"/>
      <c r="LKZ66" s="256"/>
      <c r="LLC66" s="251"/>
      <c r="LLD66" s="251"/>
      <c r="LLE66" s="251"/>
      <c r="LLF66" s="251"/>
      <c r="LLG66" s="251"/>
      <c r="LLH66" s="251"/>
      <c r="LLI66" s="252"/>
      <c r="LLJ66" s="253"/>
      <c r="LLO66" s="254"/>
      <c r="LLR66" s="252"/>
      <c r="LLS66" s="252"/>
      <c r="LLT66" s="252"/>
      <c r="LLU66" s="252"/>
      <c r="LLV66" s="253"/>
      <c r="LLW66" s="253"/>
      <c r="LLX66" s="255"/>
      <c r="LLY66" s="255"/>
      <c r="LLZ66" s="256"/>
      <c r="LMC66" s="251"/>
      <c r="LMD66" s="251"/>
      <c r="LME66" s="251"/>
      <c r="LMF66" s="251"/>
      <c r="LMG66" s="251"/>
      <c r="LMH66" s="251"/>
      <c r="LMI66" s="252"/>
      <c r="LMJ66" s="253"/>
      <c r="LMO66" s="254"/>
      <c r="LMR66" s="252"/>
      <c r="LMS66" s="252"/>
      <c r="LMT66" s="252"/>
      <c r="LMU66" s="252"/>
      <c r="LMV66" s="253"/>
      <c r="LMW66" s="253"/>
      <c r="LMX66" s="255"/>
      <c r="LMY66" s="255"/>
      <c r="LMZ66" s="256"/>
      <c r="LNC66" s="251"/>
      <c r="LND66" s="251"/>
      <c r="LNE66" s="251"/>
      <c r="LNF66" s="251"/>
      <c r="LNG66" s="251"/>
      <c r="LNH66" s="251"/>
      <c r="LNI66" s="252"/>
      <c r="LNJ66" s="253"/>
      <c r="LNO66" s="254"/>
      <c r="LNR66" s="252"/>
      <c r="LNS66" s="252"/>
      <c r="LNT66" s="252"/>
      <c r="LNU66" s="252"/>
      <c r="LNV66" s="253"/>
      <c r="LNW66" s="253"/>
      <c r="LNX66" s="255"/>
      <c r="LNY66" s="255"/>
      <c r="LNZ66" s="256"/>
      <c r="LOC66" s="251"/>
      <c r="LOD66" s="251"/>
      <c r="LOE66" s="251"/>
      <c r="LOF66" s="251"/>
      <c r="LOG66" s="251"/>
      <c r="LOH66" s="251"/>
      <c r="LOI66" s="252"/>
      <c r="LOJ66" s="253"/>
      <c r="LOO66" s="254"/>
      <c r="LOR66" s="252"/>
      <c r="LOS66" s="252"/>
      <c r="LOT66" s="252"/>
      <c r="LOU66" s="252"/>
      <c r="LOV66" s="253"/>
      <c r="LOW66" s="253"/>
      <c r="LOX66" s="255"/>
      <c r="LOY66" s="255"/>
      <c r="LOZ66" s="256"/>
      <c r="LPC66" s="251"/>
      <c r="LPD66" s="251"/>
      <c r="LPE66" s="251"/>
      <c r="LPF66" s="251"/>
      <c r="LPG66" s="251"/>
      <c r="LPH66" s="251"/>
      <c r="LPI66" s="252"/>
      <c r="LPJ66" s="253"/>
      <c r="LPO66" s="254"/>
      <c r="LPR66" s="252"/>
      <c r="LPS66" s="252"/>
      <c r="LPT66" s="252"/>
      <c r="LPU66" s="252"/>
      <c r="LPV66" s="253"/>
      <c r="LPW66" s="253"/>
      <c r="LPX66" s="255"/>
      <c r="LPY66" s="255"/>
      <c r="LPZ66" s="256"/>
      <c r="LQC66" s="251"/>
      <c r="LQD66" s="251"/>
      <c r="LQE66" s="251"/>
      <c r="LQF66" s="251"/>
      <c r="LQG66" s="251"/>
      <c r="LQH66" s="251"/>
      <c r="LQI66" s="252"/>
      <c r="LQJ66" s="253"/>
      <c r="LQO66" s="254"/>
      <c r="LQR66" s="252"/>
      <c r="LQS66" s="252"/>
      <c r="LQT66" s="252"/>
      <c r="LQU66" s="252"/>
      <c r="LQV66" s="253"/>
      <c r="LQW66" s="253"/>
      <c r="LQX66" s="255"/>
      <c r="LQY66" s="255"/>
      <c r="LQZ66" s="256"/>
      <c r="LRC66" s="251"/>
      <c r="LRD66" s="251"/>
      <c r="LRE66" s="251"/>
      <c r="LRF66" s="251"/>
      <c r="LRG66" s="251"/>
      <c r="LRH66" s="251"/>
      <c r="LRI66" s="252"/>
      <c r="LRJ66" s="253"/>
      <c r="LRO66" s="254"/>
      <c r="LRR66" s="252"/>
      <c r="LRS66" s="252"/>
      <c r="LRT66" s="252"/>
      <c r="LRU66" s="252"/>
      <c r="LRV66" s="253"/>
      <c r="LRW66" s="253"/>
      <c r="LRX66" s="255"/>
      <c r="LRY66" s="255"/>
      <c r="LRZ66" s="256"/>
      <c r="LSC66" s="251"/>
      <c r="LSD66" s="251"/>
      <c r="LSE66" s="251"/>
      <c r="LSF66" s="251"/>
      <c r="LSG66" s="251"/>
      <c r="LSH66" s="251"/>
      <c r="LSI66" s="252"/>
      <c r="LSJ66" s="253"/>
      <c r="LSO66" s="254"/>
      <c r="LSR66" s="252"/>
      <c r="LSS66" s="252"/>
      <c r="LST66" s="252"/>
      <c r="LSU66" s="252"/>
      <c r="LSV66" s="253"/>
      <c r="LSW66" s="253"/>
      <c r="LSX66" s="255"/>
      <c r="LSY66" s="255"/>
      <c r="LSZ66" s="256"/>
      <c r="LTC66" s="251"/>
      <c r="LTD66" s="251"/>
      <c r="LTE66" s="251"/>
      <c r="LTF66" s="251"/>
      <c r="LTG66" s="251"/>
      <c r="LTH66" s="251"/>
      <c r="LTI66" s="252"/>
      <c r="LTJ66" s="253"/>
      <c r="LTO66" s="254"/>
      <c r="LTR66" s="252"/>
      <c r="LTS66" s="252"/>
      <c r="LTT66" s="252"/>
      <c r="LTU66" s="252"/>
      <c r="LTV66" s="253"/>
      <c r="LTW66" s="253"/>
      <c r="LTX66" s="255"/>
      <c r="LTY66" s="255"/>
      <c r="LTZ66" s="256"/>
      <c r="LUC66" s="251"/>
      <c r="LUD66" s="251"/>
      <c r="LUE66" s="251"/>
      <c r="LUF66" s="251"/>
      <c r="LUG66" s="251"/>
      <c r="LUH66" s="251"/>
      <c r="LUI66" s="252"/>
      <c r="LUJ66" s="253"/>
      <c r="LUO66" s="254"/>
      <c r="LUR66" s="252"/>
      <c r="LUS66" s="252"/>
      <c r="LUT66" s="252"/>
      <c r="LUU66" s="252"/>
      <c r="LUV66" s="253"/>
      <c r="LUW66" s="253"/>
      <c r="LUX66" s="255"/>
      <c r="LUY66" s="255"/>
      <c r="LUZ66" s="256"/>
      <c r="LVC66" s="251"/>
      <c r="LVD66" s="251"/>
      <c r="LVE66" s="251"/>
      <c r="LVF66" s="251"/>
      <c r="LVG66" s="251"/>
      <c r="LVH66" s="251"/>
      <c r="LVI66" s="252"/>
      <c r="LVJ66" s="253"/>
      <c r="LVO66" s="254"/>
      <c r="LVR66" s="252"/>
      <c r="LVS66" s="252"/>
      <c r="LVT66" s="252"/>
      <c r="LVU66" s="252"/>
      <c r="LVV66" s="253"/>
      <c r="LVW66" s="253"/>
      <c r="LVX66" s="255"/>
      <c r="LVY66" s="255"/>
      <c r="LVZ66" s="256"/>
      <c r="LWC66" s="251"/>
      <c r="LWD66" s="251"/>
      <c r="LWE66" s="251"/>
      <c r="LWF66" s="251"/>
      <c r="LWG66" s="251"/>
      <c r="LWH66" s="251"/>
      <c r="LWI66" s="252"/>
      <c r="LWJ66" s="253"/>
      <c r="LWO66" s="254"/>
      <c r="LWR66" s="252"/>
      <c r="LWS66" s="252"/>
      <c r="LWT66" s="252"/>
      <c r="LWU66" s="252"/>
      <c r="LWV66" s="253"/>
      <c r="LWW66" s="253"/>
      <c r="LWX66" s="255"/>
      <c r="LWY66" s="255"/>
      <c r="LWZ66" s="256"/>
      <c r="LXC66" s="251"/>
      <c r="LXD66" s="251"/>
      <c r="LXE66" s="251"/>
      <c r="LXF66" s="251"/>
      <c r="LXG66" s="251"/>
      <c r="LXH66" s="251"/>
      <c r="LXI66" s="252"/>
      <c r="LXJ66" s="253"/>
      <c r="LXO66" s="254"/>
      <c r="LXR66" s="252"/>
      <c r="LXS66" s="252"/>
      <c r="LXT66" s="252"/>
      <c r="LXU66" s="252"/>
      <c r="LXV66" s="253"/>
      <c r="LXW66" s="253"/>
      <c r="LXX66" s="255"/>
      <c r="LXY66" s="255"/>
      <c r="LXZ66" s="256"/>
      <c r="LYC66" s="251"/>
      <c r="LYD66" s="251"/>
      <c r="LYE66" s="251"/>
      <c r="LYF66" s="251"/>
      <c r="LYG66" s="251"/>
      <c r="LYH66" s="251"/>
      <c r="LYI66" s="252"/>
      <c r="LYJ66" s="253"/>
      <c r="LYO66" s="254"/>
      <c r="LYR66" s="252"/>
      <c r="LYS66" s="252"/>
      <c r="LYT66" s="252"/>
      <c r="LYU66" s="252"/>
      <c r="LYV66" s="253"/>
      <c r="LYW66" s="253"/>
      <c r="LYX66" s="255"/>
      <c r="LYY66" s="255"/>
      <c r="LYZ66" s="256"/>
      <c r="LZC66" s="251"/>
      <c r="LZD66" s="251"/>
      <c r="LZE66" s="251"/>
      <c r="LZF66" s="251"/>
      <c r="LZG66" s="251"/>
      <c r="LZH66" s="251"/>
      <c r="LZI66" s="252"/>
      <c r="LZJ66" s="253"/>
      <c r="LZO66" s="254"/>
      <c r="LZR66" s="252"/>
      <c r="LZS66" s="252"/>
      <c r="LZT66" s="252"/>
      <c r="LZU66" s="252"/>
      <c r="LZV66" s="253"/>
      <c r="LZW66" s="253"/>
      <c r="LZX66" s="255"/>
      <c r="LZY66" s="255"/>
      <c r="LZZ66" s="256"/>
      <c r="MAC66" s="251"/>
      <c r="MAD66" s="251"/>
      <c r="MAE66" s="251"/>
      <c r="MAF66" s="251"/>
      <c r="MAG66" s="251"/>
      <c r="MAH66" s="251"/>
      <c r="MAI66" s="252"/>
      <c r="MAJ66" s="253"/>
      <c r="MAO66" s="254"/>
      <c r="MAR66" s="252"/>
      <c r="MAS66" s="252"/>
      <c r="MAT66" s="252"/>
      <c r="MAU66" s="252"/>
      <c r="MAV66" s="253"/>
      <c r="MAW66" s="253"/>
      <c r="MAX66" s="255"/>
      <c r="MAY66" s="255"/>
      <c r="MAZ66" s="256"/>
      <c r="MBC66" s="251"/>
      <c r="MBD66" s="251"/>
      <c r="MBE66" s="251"/>
      <c r="MBF66" s="251"/>
      <c r="MBG66" s="251"/>
      <c r="MBH66" s="251"/>
      <c r="MBI66" s="252"/>
      <c r="MBJ66" s="253"/>
      <c r="MBO66" s="254"/>
      <c r="MBR66" s="252"/>
      <c r="MBS66" s="252"/>
      <c r="MBT66" s="252"/>
      <c r="MBU66" s="252"/>
      <c r="MBV66" s="253"/>
      <c r="MBW66" s="253"/>
      <c r="MBX66" s="255"/>
      <c r="MBY66" s="255"/>
      <c r="MBZ66" s="256"/>
      <c r="MCC66" s="251"/>
      <c r="MCD66" s="251"/>
      <c r="MCE66" s="251"/>
      <c r="MCF66" s="251"/>
      <c r="MCG66" s="251"/>
      <c r="MCH66" s="251"/>
      <c r="MCI66" s="252"/>
      <c r="MCJ66" s="253"/>
      <c r="MCO66" s="254"/>
      <c r="MCR66" s="252"/>
      <c r="MCS66" s="252"/>
      <c r="MCT66" s="252"/>
      <c r="MCU66" s="252"/>
      <c r="MCV66" s="253"/>
      <c r="MCW66" s="253"/>
      <c r="MCX66" s="255"/>
      <c r="MCY66" s="255"/>
      <c r="MCZ66" s="256"/>
      <c r="MDC66" s="251"/>
      <c r="MDD66" s="251"/>
      <c r="MDE66" s="251"/>
      <c r="MDF66" s="251"/>
      <c r="MDG66" s="251"/>
      <c r="MDH66" s="251"/>
      <c r="MDI66" s="252"/>
      <c r="MDJ66" s="253"/>
      <c r="MDO66" s="254"/>
      <c r="MDR66" s="252"/>
      <c r="MDS66" s="252"/>
      <c r="MDT66" s="252"/>
      <c r="MDU66" s="252"/>
      <c r="MDV66" s="253"/>
      <c r="MDW66" s="253"/>
      <c r="MDX66" s="255"/>
      <c r="MDY66" s="255"/>
      <c r="MDZ66" s="256"/>
      <c r="MEC66" s="251"/>
      <c r="MED66" s="251"/>
      <c r="MEE66" s="251"/>
      <c r="MEF66" s="251"/>
      <c r="MEG66" s="251"/>
      <c r="MEH66" s="251"/>
      <c r="MEI66" s="252"/>
      <c r="MEJ66" s="253"/>
      <c r="MEO66" s="254"/>
      <c r="MER66" s="252"/>
      <c r="MES66" s="252"/>
      <c r="MET66" s="252"/>
      <c r="MEU66" s="252"/>
      <c r="MEV66" s="253"/>
      <c r="MEW66" s="253"/>
      <c r="MEX66" s="255"/>
      <c r="MEY66" s="255"/>
      <c r="MEZ66" s="256"/>
      <c r="MFC66" s="251"/>
      <c r="MFD66" s="251"/>
      <c r="MFE66" s="251"/>
      <c r="MFF66" s="251"/>
      <c r="MFG66" s="251"/>
      <c r="MFH66" s="251"/>
      <c r="MFI66" s="252"/>
      <c r="MFJ66" s="253"/>
      <c r="MFO66" s="254"/>
      <c r="MFR66" s="252"/>
      <c r="MFS66" s="252"/>
      <c r="MFT66" s="252"/>
      <c r="MFU66" s="252"/>
      <c r="MFV66" s="253"/>
      <c r="MFW66" s="253"/>
      <c r="MFX66" s="255"/>
      <c r="MFY66" s="255"/>
      <c r="MFZ66" s="256"/>
      <c r="MGC66" s="251"/>
      <c r="MGD66" s="251"/>
      <c r="MGE66" s="251"/>
      <c r="MGF66" s="251"/>
      <c r="MGG66" s="251"/>
      <c r="MGH66" s="251"/>
      <c r="MGI66" s="252"/>
      <c r="MGJ66" s="253"/>
      <c r="MGO66" s="254"/>
      <c r="MGR66" s="252"/>
      <c r="MGS66" s="252"/>
      <c r="MGT66" s="252"/>
      <c r="MGU66" s="252"/>
      <c r="MGV66" s="253"/>
      <c r="MGW66" s="253"/>
      <c r="MGX66" s="255"/>
      <c r="MGY66" s="255"/>
      <c r="MGZ66" s="256"/>
      <c r="MHC66" s="251"/>
      <c r="MHD66" s="251"/>
      <c r="MHE66" s="251"/>
      <c r="MHF66" s="251"/>
      <c r="MHG66" s="251"/>
      <c r="MHH66" s="251"/>
      <c r="MHI66" s="252"/>
      <c r="MHJ66" s="253"/>
      <c r="MHO66" s="254"/>
      <c r="MHR66" s="252"/>
      <c r="MHS66" s="252"/>
      <c r="MHT66" s="252"/>
      <c r="MHU66" s="252"/>
      <c r="MHV66" s="253"/>
      <c r="MHW66" s="253"/>
      <c r="MHX66" s="255"/>
      <c r="MHY66" s="255"/>
      <c r="MHZ66" s="256"/>
      <c r="MIC66" s="251"/>
      <c r="MID66" s="251"/>
      <c r="MIE66" s="251"/>
      <c r="MIF66" s="251"/>
      <c r="MIG66" s="251"/>
      <c r="MIH66" s="251"/>
      <c r="MII66" s="252"/>
      <c r="MIJ66" s="253"/>
      <c r="MIO66" s="254"/>
      <c r="MIR66" s="252"/>
      <c r="MIS66" s="252"/>
      <c r="MIT66" s="252"/>
      <c r="MIU66" s="252"/>
      <c r="MIV66" s="253"/>
      <c r="MIW66" s="253"/>
      <c r="MIX66" s="255"/>
      <c r="MIY66" s="255"/>
      <c r="MIZ66" s="256"/>
      <c r="MJC66" s="251"/>
      <c r="MJD66" s="251"/>
      <c r="MJE66" s="251"/>
      <c r="MJF66" s="251"/>
      <c r="MJG66" s="251"/>
      <c r="MJH66" s="251"/>
      <c r="MJI66" s="252"/>
      <c r="MJJ66" s="253"/>
      <c r="MJO66" s="254"/>
      <c r="MJR66" s="252"/>
      <c r="MJS66" s="252"/>
      <c r="MJT66" s="252"/>
      <c r="MJU66" s="252"/>
      <c r="MJV66" s="253"/>
      <c r="MJW66" s="253"/>
      <c r="MJX66" s="255"/>
      <c r="MJY66" s="255"/>
      <c r="MJZ66" s="256"/>
      <c r="MKC66" s="251"/>
      <c r="MKD66" s="251"/>
      <c r="MKE66" s="251"/>
      <c r="MKF66" s="251"/>
      <c r="MKG66" s="251"/>
      <c r="MKH66" s="251"/>
      <c r="MKI66" s="252"/>
      <c r="MKJ66" s="253"/>
      <c r="MKO66" s="254"/>
      <c r="MKR66" s="252"/>
      <c r="MKS66" s="252"/>
      <c r="MKT66" s="252"/>
      <c r="MKU66" s="252"/>
      <c r="MKV66" s="253"/>
      <c r="MKW66" s="253"/>
      <c r="MKX66" s="255"/>
      <c r="MKY66" s="255"/>
      <c r="MKZ66" s="256"/>
      <c r="MLC66" s="251"/>
      <c r="MLD66" s="251"/>
      <c r="MLE66" s="251"/>
      <c r="MLF66" s="251"/>
      <c r="MLG66" s="251"/>
      <c r="MLH66" s="251"/>
      <c r="MLI66" s="252"/>
      <c r="MLJ66" s="253"/>
      <c r="MLO66" s="254"/>
      <c r="MLR66" s="252"/>
      <c r="MLS66" s="252"/>
      <c r="MLT66" s="252"/>
      <c r="MLU66" s="252"/>
      <c r="MLV66" s="253"/>
      <c r="MLW66" s="253"/>
      <c r="MLX66" s="255"/>
      <c r="MLY66" s="255"/>
      <c r="MLZ66" s="256"/>
      <c r="MMC66" s="251"/>
      <c r="MMD66" s="251"/>
      <c r="MME66" s="251"/>
      <c r="MMF66" s="251"/>
      <c r="MMG66" s="251"/>
      <c r="MMH66" s="251"/>
      <c r="MMI66" s="252"/>
      <c r="MMJ66" s="253"/>
      <c r="MMO66" s="254"/>
      <c r="MMR66" s="252"/>
      <c r="MMS66" s="252"/>
      <c r="MMT66" s="252"/>
      <c r="MMU66" s="252"/>
      <c r="MMV66" s="253"/>
      <c r="MMW66" s="253"/>
      <c r="MMX66" s="255"/>
      <c r="MMY66" s="255"/>
      <c r="MMZ66" s="256"/>
      <c r="MNC66" s="251"/>
      <c r="MND66" s="251"/>
      <c r="MNE66" s="251"/>
      <c r="MNF66" s="251"/>
      <c r="MNG66" s="251"/>
      <c r="MNH66" s="251"/>
      <c r="MNI66" s="252"/>
      <c r="MNJ66" s="253"/>
      <c r="MNO66" s="254"/>
      <c r="MNR66" s="252"/>
      <c r="MNS66" s="252"/>
      <c r="MNT66" s="252"/>
      <c r="MNU66" s="252"/>
      <c r="MNV66" s="253"/>
      <c r="MNW66" s="253"/>
      <c r="MNX66" s="255"/>
      <c r="MNY66" s="255"/>
      <c r="MNZ66" s="256"/>
      <c r="MOC66" s="251"/>
      <c r="MOD66" s="251"/>
      <c r="MOE66" s="251"/>
      <c r="MOF66" s="251"/>
      <c r="MOG66" s="251"/>
      <c r="MOH66" s="251"/>
      <c r="MOI66" s="252"/>
      <c r="MOJ66" s="253"/>
      <c r="MOO66" s="254"/>
      <c r="MOR66" s="252"/>
      <c r="MOS66" s="252"/>
      <c r="MOT66" s="252"/>
      <c r="MOU66" s="252"/>
      <c r="MOV66" s="253"/>
      <c r="MOW66" s="253"/>
      <c r="MOX66" s="255"/>
      <c r="MOY66" s="255"/>
      <c r="MOZ66" s="256"/>
      <c r="MPC66" s="251"/>
      <c r="MPD66" s="251"/>
      <c r="MPE66" s="251"/>
      <c r="MPF66" s="251"/>
      <c r="MPG66" s="251"/>
      <c r="MPH66" s="251"/>
      <c r="MPI66" s="252"/>
      <c r="MPJ66" s="253"/>
      <c r="MPO66" s="254"/>
      <c r="MPR66" s="252"/>
      <c r="MPS66" s="252"/>
      <c r="MPT66" s="252"/>
      <c r="MPU66" s="252"/>
      <c r="MPV66" s="253"/>
      <c r="MPW66" s="253"/>
      <c r="MPX66" s="255"/>
      <c r="MPY66" s="255"/>
      <c r="MPZ66" s="256"/>
      <c r="MQC66" s="251"/>
      <c r="MQD66" s="251"/>
      <c r="MQE66" s="251"/>
      <c r="MQF66" s="251"/>
      <c r="MQG66" s="251"/>
      <c r="MQH66" s="251"/>
      <c r="MQI66" s="252"/>
      <c r="MQJ66" s="253"/>
      <c r="MQO66" s="254"/>
      <c r="MQR66" s="252"/>
      <c r="MQS66" s="252"/>
      <c r="MQT66" s="252"/>
      <c r="MQU66" s="252"/>
      <c r="MQV66" s="253"/>
      <c r="MQW66" s="253"/>
      <c r="MQX66" s="255"/>
      <c r="MQY66" s="255"/>
      <c r="MQZ66" s="256"/>
      <c r="MRC66" s="251"/>
      <c r="MRD66" s="251"/>
      <c r="MRE66" s="251"/>
      <c r="MRF66" s="251"/>
      <c r="MRG66" s="251"/>
      <c r="MRH66" s="251"/>
      <c r="MRI66" s="252"/>
      <c r="MRJ66" s="253"/>
      <c r="MRO66" s="254"/>
      <c r="MRR66" s="252"/>
      <c r="MRS66" s="252"/>
      <c r="MRT66" s="252"/>
      <c r="MRU66" s="252"/>
      <c r="MRV66" s="253"/>
      <c r="MRW66" s="253"/>
      <c r="MRX66" s="255"/>
      <c r="MRY66" s="255"/>
      <c r="MRZ66" s="256"/>
      <c r="MSC66" s="251"/>
      <c r="MSD66" s="251"/>
      <c r="MSE66" s="251"/>
      <c r="MSF66" s="251"/>
      <c r="MSG66" s="251"/>
      <c r="MSH66" s="251"/>
      <c r="MSI66" s="252"/>
      <c r="MSJ66" s="253"/>
      <c r="MSO66" s="254"/>
      <c r="MSR66" s="252"/>
      <c r="MSS66" s="252"/>
      <c r="MST66" s="252"/>
      <c r="MSU66" s="252"/>
      <c r="MSV66" s="253"/>
      <c r="MSW66" s="253"/>
      <c r="MSX66" s="255"/>
      <c r="MSY66" s="255"/>
      <c r="MSZ66" s="256"/>
      <c r="MTC66" s="251"/>
      <c r="MTD66" s="251"/>
      <c r="MTE66" s="251"/>
      <c r="MTF66" s="251"/>
      <c r="MTG66" s="251"/>
      <c r="MTH66" s="251"/>
      <c r="MTI66" s="252"/>
      <c r="MTJ66" s="253"/>
      <c r="MTO66" s="254"/>
      <c r="MTR66" s="252"/>
      <c r="MTS66" s="252"/>
      <c r="MTT66" s="252"/>
      <c r="MTU66" s="252"/>
      <c r="MTV66" s="253"/>
      <c r="MTW66" s="253"/>
      <c r="MTX66" s="255"/>
      <c r="MTY66" s="255"/>
      <c r="MTZ66" s="256"/>
      <c r="MUC66" s="251"/>
      <c r="MUD66" s="251"/>
      <c r="MUE66" s="251"/>
      <c r="MUF66" s="251"/>
      <c r="MUG66" s="251"/>
      <c r="MUH66" s="251"/>
      <c r="MUI66" s="252"/>
      <c r="MUJ66" s="253"/>
      <c r="MUO66" s="254"/>
      <c r="MUR66" s="252"/>
      <c r="MUS66" s="252"/>
      <c r="MUT66" s="252"/>
      <c r="MUU66" s="252"/>
      <c r="MUV66" s="253"/>
      <c r="MUW66" s="253"/>
      <c r="MUX66" s="255"/>
      <c r="MUY66" s="255"/>
      <c r="MUZ66" s="256"/>
      <c r="MVC66" s="251"/>
      <c r="MVD66" s="251"/>
      <c r="MVE66" s="251"/>
      <c r="MVF66" s="251"/>
      <c r="MVG66" s="251"/>
      <c r="MVH66" s="251"/>
      <c r="MVI66" s="252"/>
      <c r="MVJ66" s="253"/>
      <c r="MVO66" s="254"/>
      <c r="MVR66" s="252"/>
      <c r="MVS66" s="252"/>
      <c r="MVT66" s="252"/>
      <c r="MVU66" s="252"/>
      <c r="MVV66" s="253"/>
      <c r="MVW66" s="253"/>
      <c r="MVX66" s="255"/>
      <c r="MVY66" s="255"/>
      <c r="MVZ66" s="256"/>
      <c r="MWC66" s="251"/>
      <c r="MWD66" s="251"/>
      <c r="MWE66" s="251"/>
      <c r="MWF66" s="251"/>
      <c r="MWG66" s="251"/>
      <c r="MWH66" s="251"/>
      <c r="MWI66" s="252"/>
      <c r="MWJ66" s="253"/>
      <c r="MWO66" s="254"/>
      <c r="MWR66" s="252"/>
      <c r="MWS66" s="252"/>
      <c r="MWT66" s="252"/>
      <c r="MWU66" s="252"/>
      <c r="MWV66" s="253"/>
      <c r="MWW66" s="253"/>
      <c r="MWX66" s="255"/>
      <c r="MWY66" s="255"/>
      <c r="MWZ66" s="256"/>
      <c r="MXC66" s="251"/>
      <c r="MXD66" s="251"/>
      <c r="MXE66" s="251"/>
      <c r="MXF66" s="251"/>
      <c r="MXG66" s="251"/>
      <c r="MXH66" s="251"/>
      <c r="MXI66" s="252"/>
      <c r="MXJ66" s="253"/>
      <c r="MXO66" s="254"/>
      <c r="MXR66" s="252"/>
      <c r="MXS66" s="252"/>
      <c r="MXT66" s="252"/>
      <c r="MXU66" s="252"/>
      <c r="MXV66" s="253"/>
      <c r="MXW66" s="253"/>
      <c r="MXX66" s="255"/>
      <c r="MXY66" s="255"/>
      <c r="MXZ66" s="256"/>
      <c r="MYC66" s="251"/>
      <c r="MYD66" s="251"/>
      <c r="MYE66" s="251"/>
      <c r="MYF66" s="251"/>
      <c r="MYG66" s="251"/>
      <c r="MYH66" s="251"/>
      <c r="MYI66" s="252"/>
      <c r="MYJ66" s="253"/>
      <c r="MYO66" s="254"/>
      <c r="MYR66" s="252"/>
      <c r="MYS66" s="252"/>
      <c r="MYT66" s="252"/>
      <c r="MYU66" s="252"/>
      <c r="MYV66" s="253"/>
      <c r="MYW66" s="253"/>
      <c r="MYX66" s="255"/>
      <c r="MYY66" s="255"/>
      <c r="MYZ66" s="256"/>
      <c r="MZC66" s="251"/>
      <c r="MZD66" s="251"/>
      <c r="MZE66" s="251"/>
      <c r="MZF66" s="251"/>
      <c r="MZG66" s="251"/>
      <c r="MZH66" s="251"/>
      <c r="MZI66" s="252"/>
      <c r="MZJ66" s="253"/>
      <c r="MZO66" s="254"/>
      <c r="MZR66" s="252"/>
      <c r="MZS66" s="252"/>
      <c r="MZT66" s="252"/>
      <c r="MZU66" s="252"/>
      <c r="MZV66" s="253"/>
      <c r="MZW66" s="253"/>
      <c r="MZX66" s="255"/>
      <c r="MZY66" s="255"/>
      <c r="MZZ66" s="256"/>
      <c r="NAC66" s="251"/>
      <c r="NAD66" s="251"/>
      <c r="NAE66" s="251"/>
      <c r="NAF66" s="251"/>
      <c r="NAG66" s="251"/>
      <c r="NAH66" s="251"/>
      <c r="NAI66" s="252"/>
      <c r="NAJ66" s="253"/>
      <c r="NAO66" s="254"/>
      <c r="NAR66" s="252"/>
      <c r="NAS66" s="252"/>
      <c r="NAT66" s="252"/>
      <c r="NAU66" s="252"/>
      <c r="NAV66" s="253"/>
      <c r="NAW66" s="253"/>
      <c r="NAX66" s="255"/>
      <c r="NAY66" s="255"/>
      <c r="NAZ66" s="256"/>
      <c r="NBC66" s="251"/>
      <c r="NBD66" s="251"/>
      <c r="NBE66" s="251"/>
      <c r="NBF66" s="251"/>
      <c r="NBG66" s="251"/>
      <c r="NBH66" s="251"/>
      <c r="NBI66" s="252"/>
      <c r="NBJ66" s="253"/>
      <c r="NBO66" s="254"/>
      <c r="NBR66" s="252"/>
      <c r="NBS66" s="252"/>
      <c r="NBT66" s="252"/>
      <c r="NBU66" s="252"/>
      <c r="NBV66" s="253"/>
      <c r="NBW66" s="253"/>
      <c r="NBX66" s="255"/>
      <c r="NBY66" s="255"/>
      <c r="NBZ66" s="256"/>
      <c r="NCC66" s="251"/>
      <c r="NCD66" s="251"/>
      <c r="NCE66" s="251"/>
      <c r="NCF66" s="251"/>
      <c r="NCG66" s="251"/>
      <c r="NCH66" s="251"/>
      <c r="NCI66" s="252"/>
      <c r="NCJ66" s="253"/>
      <c r="NCO66" s="254"/>
      <c r="NCR66" s="252"/>
      <c r="NCS66" s="252"/>
      <c r="NCT66" s="252"/>
      <c r="NCU66" s="252"/>
      <c r="NCV66" s="253"/>
      <c r="NCW66" s="253"/>
      <c r="NCX66" s="255"/>
      <c r="NCY66" s="255"/>
      <c r="NCZ66" s="256"/>
      <c r="NDC66" s="251"/>
      <c r="NDD66" s="251"/>
      <c r="NDE66" s="251"/>
      <c r="NDF66" s="251"/>
      <c r="NDG66" s="251"/>
      <c r="NDH66" s="251"/>
      <c r="NDI66" s="252"/>
      <c r="NDJ66" s="253"/>
      <c r="NDO66" s="254"/>
      <c r="NDR66" s="252"/>
      <c r="NDS66" s="252"/>
      <c r="NDT66" s="252"/>
      <c r="NDU66" s="252"/>
      <c r="NDV66" s="253"/>
      <c r="NDW66" s="253"/>
      <c r="NDX66" s="255"/>
      <c r="NDY66" s="255"/>
      <c r="NDZ66" s="256"/>
      <c r="NEC66" s="251"/>
      <c r="NED66" s="251"/>
      <c r="NEE66" s="251"/>
      <c r="NEF66" s="251"/>
      <c r="NEG66" s="251"/>
      <c r="NEH66" s="251"/>
      <c r="NEI66" s="252"/>
      <c r="NEJ66" s="253"/>
      <c r="NEO66" s="254"/>
      <c r="NER66" s="252"/>
      <c r="NES66" s="252"/>
      <c r="NET66" s="252"/>
      <c r="NEU66" s="252"/>
      <c r="NEV66" s="253"/>
      <c r="NEW66" s="253"/>
      <c r="NEX66" s="255"/>
      <c r="NEY66" s="255"/>
      <c r="NEZ66" s="256"/>
      <c r="NFC66" s="251"/>
      <c r="NFD66" s="251"/>
      <c r="NFE66" s="251"/>
      <c r="NFF66" s="251"/>
      <c r="NFG66" s="251"/>
      <c r="NFH66" s="251"/>
      <c r="NFI66" s="252"/>
      <c r="NFJ66" s="253"/>
      <c r="NFO66" s="254"/>
      <c r="NFR66" s="252"/>
      <c r="NFS66" s="252"/>
      <c r="NFT66" s="252"/>
      <c r="NFU66" s="252"/>
      <c r="NFV66" s="253"/>
      <c r="NFW66" s="253"/>
      <c r="NFX66" s="255"/>
      <c r="NFY66" s="255"/>
      <c r="NFZ66" s="256"/>
      <c r="NGC66" s="251"/>
      <c r="NGD66" s="251"/>
      <c r="NGE66" s="251"/>
      <c r="NGF66" s="251"/>
      <c r="NGG66" s="251"/>
      <c r="NGH66" s="251"/>
      <c r="NGI66" s="252"/>
      <c r="NGJ66" s="253"/>
      <c r="NGO66" s="254"/>
      <c r="NGR66" s="252"/>
      <c r="NGS66" s="252"/>
      <c r="NGT66" s="252"/>
      <c r="NGU66" s="252"/>
      <c r="NGV66" s="253"/>
      <c r="NGW66" s="253"/>
      <c r="NGX66" s="255"/>
      <c r="NGY66" s="255"/>
      <c r="NGZ66" s="256"/>
      <c r="NHC66" s="251"/>
      <c r="NHD66" s="251"/>
      <c r="NHE66" s="251"/>
      <c r="NHF66" s="251"/>
      <c r="NHG66" s="251"/>
      <c r="NHH66" s="251"/>
      <c r="NHI66" s="252"/>
      <c r="NHJ66" s="253"/>
      <c r="NHO66" s="254"/>
      <c r="NHR66" s="252"/>
      <c r="NHS66" s="252"/>
      <c r="NHT66" s="252"/>
      <c r="NHU66" s="252"/>
      <c r="NHV66" s="253"/>
      <c r="NHW66" s="253"/>
      <c r="NHX66" s="255"/>
      <c r="NHY66" s="255"/>
      <c r="NHZ66" s="256"/>
      <c r="NIC66" s="251"/>
      <c r="NID66" s="251"/>
      <c r="NIE66" s="251"/>
      <c r="NIF66" s="251"/>
      <c r="NIG66" s="251"/>
      <c r="NIH66" s="251"/>
      <c r="NII66" s="252"/>
      <c r="NIJ66" s="253"/>
      <c r="NIO66" s="254"/>
      <c r="NIR66" s="252"/>
      <c r="NIS66" s="252"/>
      <c r="NIT66" s="252"/>
      <c r="NIU66" s="252"/>
      <c r="NIV66" s="253"/>
      <c r="NIW66" s="253"/>
      <c r="NIX66" s="255"/>
      <c r="NIY66" s="255"/>
      <c r="NIZ66" s="256"/>
      <c r="NJC66" s="251"/>
      <c r="NJD66" s="251"/>
      <c r="NJE66" s="251"/>
      <c r="NJF66" s="251"/>
      <c r="NJG66" s="251"/>
      <c r="NJH66" s="251"/>
      <c r="NJI66" s="252"/>
      <c r="NJJ66" s="253"/>
      <c r="NJO66" s="254"/>
      <c r="NJR66" s="252"/>
      <c r="NJS66" s="252"/>
      <c r="NJT66" s="252"/>
      <c r="NJU66" s="252"/>
      <c r="NJV66" s="253"/>
      <c r="NJW66" s="253"/>
      <c r="NJX66" s="255"/>
      <c r="NJY66" s="255"/>
      <c r="NJZ66" s="256"/>
      <c r="NKC66" s="251"/>
      <c r="NKD66" s="251"/>
      <c r="NKE66" s="251"/>
      <c r="NKF66" s="251"/>
      <c r="NKG66" s="251"/>
      <c r="NKH66" s="251"/>
      <c r="NKI66" s="252"/>
      <c r="NKJ66" s="253"/>
      <c r="NKO66" s="254"/>
      <c r="NKR66" s="252"/>
      <c r="NKS66" s="252"/>
      <c r="NKT66" s="252"/>
      <c r="NKU66" s="252"/>
      <c r="NKV66" s="253"/>
      <c r="NKW66" s="253"/>
      <c r="NKX66" s="255"/>
      <c r="NKY66" s="255"/>
      <c r="NKZ66" s="256"/>
      <c r="NLC66" s="251"/>
      <c r="NLD66" s="251"/>
      <c r="NLE66" s="251"/>
      <c r="NLF66" s="251"/>
      <c r="NLG66" s="251"/>
      <c r="NLH66" s="251"/>
      <c r="NLI66" s="252"/>
      <c r="NLJ66" s="253"/>
      <c r="NLO66" s="254"/>
      <c r="NLR66" s="252"/>
      <c r="NLS66" s="252"/>
      <c r="NLT66" s="252"/>
      <c r="NLU66" s="252"/>
      <c r="NLV66" s="253"/>
      <c r="NLW66" s="253"/>
      <c r="NLX66" s="255"/>
      <c r="NLY66" s="255"/>
      <c r="NLZ66" s="256"/>
      <c r="NMC66" s="251"/>
      <c r="NMD66" s="251"/>
      <c r="NME66" s="251"/>
      <c r="NMF66" s="251"/>
      <c r="NMG66" s="251"/>
      <c r="NMH66" s="251"/>
      <c r="NMI66" s="252"/>
      <c r="NMJ66" s="253"/>
      <c r="NMO66" s="254"/>
      <c r="NMR66" s="252"/>
      <c r="NMS66" s="252"/>
      <c r="NMT66" s="252"/>
      <c r="NMU66" s="252"/>
      <c r="NMV66" s="253"/>
      <c r="NMW66" s="253"/>
      <c r="NMX66" s="255"/>
      <c r="NMY66" s="255"/>
      <c r="NMZ66" s="256"/>
      <c r="NNC66" s="251"/>
      <c r="NND66" s="251"/>
      <c r="NNE66" s="251"/>
      <c r="NNF66" s="251"/>
      <c r="NNG66" s="251"/>
      <c r="NNH66" s="251"/>
      <c r="NNI66" s="252"/>
      <c r="NNJ66" s="253"/>
      <c r="NNO66" s="254"/>
      <c r="NNR66" s="252"/>
      <c r="NNS66" s="252"/>
      <c r="NNT66" s="252"/>
      <c r="NNU66" s="252"/>
      <c r="NNV66" s="253"/>
      <c r="NNW66" s="253"/>
      <c r="NNX66" s="255"/>
      <c r="NNY66" s="255"/>
      <c r="NNZ66" s="256"/>
      <c r="NOC66" s="251"/>
      <c r="NOD66" s="251"/>
      <c r="NOE66" s="251"/>
      <c r="NOF66" s="251"/>
      <c r="NOG66" s="251"/>
      <c r="NOH66" s="251"/>
      <c r="NOI66" s="252"/>
      <c r="NOJ66" s="253"/>
      <c r="NOO66" s="254"/>
      <c r="NOR66" s="252"/>
      <c r="NOS66" s="252"/>
      <c r="NOT66" s="252"/>
      <c r="NOU66" s="252"/>
      <c r="NOV66" s="253"/>
      <c r="NOW66" s="253"/>
      <c r="NOX66" s="255"/>
      <c r="NOY66" s="255"/>
      <c r="NOZ66" s="256"/>
      <c r="NPC66" s="251"/>
      <c r="NPD66" s="251"/>
      <c r="NPE66" s="251"/>
      <c r="NPF66" s="251"/>
      <c r="NPG66" s="251"/>
      <c r="NPH66" s="251"/>
      <c r="NPI66" s="252"/>
      <c r="NPJ66" s="253"/>
      <c r="NPO66" s="254"/>
      <c r="NPR66" s="252"/>
      <c r="NPS66" s="252"/>
      <c r="NPT66" s="252"/>
      <c r="NPU66" s="252"/>
      <c r="NPV66" s="253"/>
      <c r="NPW66" s="253"/>
      <c r="NPX66" s="255"/>
      <c r="NPY66" s="255"/>
      <c r="NPZ66" s="256"/>
      <c r="NQC66" s="251"/>
      <c r="NQD66" s="251"/>
      <c r="NQE66" s="251"/>
      <c r="NQF66" s="251"/>
      <c r="NQG66" s="251"/>
      <c r="NQH66" s="251"/>
      <c r="NQI66" s="252"/>
      <c r="NQJ66" s="253"/>
      <c r="NQO66" s="254"/>
      <c r="NQR66" s="252"/>
      <c r="NQS66" s="252"/>
      <c r="NQT66" s="252"/>
      <c r="NQU66" s="252"/>
      <c r="NQV66" s="253"/>
      <c r="NQW66" s="253"/>
      <c r="NQX66" s="255"/>
      <c r="NQY66" s="255"/>
      <c r="NQZ66" s="256"/>
      <c r="NRC66" s="251"/>
      <c r="NRD66" s="251"/>
      <c r="NRE66" s="251"/>
      <c r="NRF66" s="251"/>
      <c r="NRG66" s="251"/>
      <c r="NRH66" s="251"/>
      <c r="NRI66" s="252"/>
      <c r="NRJ66" s="253"/>
      <c r="NRO66" s="254"/>
      <c r="NRR66" s="252"/>
      <c r="NRS66" s="252"/>
      <c r="NRT66" s="252"/>
      <c r="NRU66" s="252"/>
      <c r="NRV66" s="253"/>
      <c r="NRW66" s="253"/>
      <c r="NRX66" s="255"/>
      <c r="NRY66" s="255"/>
      <c r="NRZ66" s="256"/>
      <c r="NSC66" s="251"/>
      <c r="NSD66" s="251"/>
      <c r="NSE66" s="251"/>
      <c r="NSF66" s="251"/>
      <c r="NSG66" s="251"/>
      <c r="NSH66" s="251"/>
      <c r="NSI66" s="252"/>
      <c r="NSJ66" s="253"/>
      <c r="NSO66" s="254"/>
      <c r="NSR66" s="252"/>
      <c r="NSS66" s="252"/>
      <c r="NST66" s="252"/>
      <c r="NSU66" s="252"/>
      <c r="NSV66" s="253"/>
      <c r="NSW66" s="253"/>
      <c r="NSX66" s="255"/>
      <c r="NSY66" s="255"/>
      <c r="NSZ66" s="256"/>
      <c r="NTC66" s="251"/>
      <c r="NTD66" s="251"/>
      <c r="NTE66" s="251"/>
      <c r="NTF66" s="251"/>
      <c r="NTG66" s="251"/>
      <c r="NTH66" s="251"/>
      <c r="NTI66" s="252"/>
      <c r="NTJ66" s="253"/>
      <c r="NTO66" s="254"/>
      <c r="NTR66" s="252"/>
      <c r="NTS66" s="252"/>
      <c r="NTT66" s="252"/>
      <c r="NTU66" s="252"/>
      <c r="NTV66" s="253"/>
      <c r="NTW66" s="253"/>
      <c r="NTX66" s="255"/>
      <c r="NTY66" s="255"/>
      <c r="NTZ66" s="256"/>
      <c r="NUC66" s="251"/>
      <c r="NUD66" s="251"/>
      <c r="NUE66" s="251"/>
      <c r="NUF66" s="251"/>
      <c r="NUG66" s="251"/>
      <c r="NUH66" s="251"/>
      <c r="NUI66" s="252"/>
      <c r="NUJ66" s="253"/>
      <c r="NUO66" s="254"/>
      <c r="NUR66" s="252"/>
      <c r="NUS66" s="252"/>
      <c r="NUT66" s="252"/>
      <c r="NUU66" s="252"/>
      <c r="NUV66" s="253"/>
      <c r="NUW66" s="253"/>
      <c r="NUX66" s="255"/>
      <c r="NUY66" s="255"/>
      <c r="NUZ66" s="256"/>
      <c r="NVC66" s="251"/>
      <c r="NVD66" s="251"/>
      <c r="NVE66" s="251"/>
      <c r="NVF66" s="251"/>
      <c r="NVG66" s="251"/>
      <c r="NVH66" s="251"/>
      <c r="NVI66" s="252"/>
      <c r="NVJ66" s="253"/>
      <c r="NVO66" s="254"/>
      <c r="NVR66" s="252"/>
      <c r="NVS66" s="252"/>
      <c r="NVT66" s="252"/>
      <c r="NVU66" s="252"/>
      <c r="NVV66" s="253"/>
      <c r="NVW66" s="253"/>
      <c r="NVX66" s="255"/>
      <c r="NVY66" s="255"/>
      <c r="NVZ66" s="256"/>
      <c r="NWC66" s="251"/>
      <c r="NWD66" s="251"/>
      <c r="NWE66" s="251"/>
      <c r="NWF66" s="251"/>
      <c r="NWG66" s="251"/>
      <c r="NWH66" s="251"/>
      <c r="NWI66" s="252"/>
      <c r="NWJ66" s="253"/>
      <c r="NWO66" s="254"/>
      <c r="NWR66" s="252"/>
      <c r="NWS66" s="252"/>
      <c r="NWT66" s="252"/>
      <c r="NWU66" s="252"/>
      <c r="NWV66" s="253"/>
      <c r="NWW66" s="253"/>
      <c r="NWX66" s="255"/>
      <c r="NWY66" s="255"/>
      <c r="NWZ66" s="256"/>
      <c r="NXC66" s="251"/>
      <c r="NXD66" s="251"/>
      <c r="NXE66" s="251"/>
      <c r="NXF66" s="251"/>
      <c r="NXG66" s="251"/>
      <c r="NXH66" s="251"/>
      <c r="NXI66" s="252"/>
      <c r="NXJ66" s="253"/>
      <c r="NXO66" s="254"/>
      <c r="NXR66" s="252"/>
      <c r="NXS66" s="252"/>
      <c r="NXT66" s="252"/>
      <c r="NXU66" s="252"/>
      <c r="NXV66" s="253"/>
      <c r="NXW66" s="253"/>
      <c r="NXX66" s="255"/>
      <c r="NXY66" s="255"/>
      <c r="NXZ66" s="256"/>
      <c r="NYC66" s="251"/>
      <c r="NYD66" s="251"/>
      <c r="NYE66" s="251"/>
      <c r="NYF66" s="251"/>
      <c r="NYG66" s="251"/>
      <c r="NYH66" s="251"/>
      <c r="NYI66" s="252"/>
      <c r="NYJ66" s="253"/>
      <c r="NYO66" s="254"/>
      <c r="NYR66" s="252"/>
      <c r="NYS66" s="252"/>
      <c r="NYT66" s="252"/>
      <c r="NYU66" s="252"/>
      <c r="NYV66" s="253"/>
      <c r="NYW66" s="253"/>
      <c r="NYX66" s="255"/>
      <c r="NYY66" s="255"/>
      <c r="NYZ66" s="256"/>
      <c r="NZC66" s="251"/>
      <c r="NZD66" s="251"/>
      <c r="NZE66" s="251"/>
      <c r="NZF66" s="251"/>
      <c r="NZG66" s="251"/>
      <c r="NZH66" s="251"/>
      <c r="NZI66" s="252"/>
      <c r="NZJ66" s="253"/>
      <c r="NZO66" s="254"/>
      <c r="NZR66" s="252"/>
      <c r="NZS66" s="252"/>
      <c r="NZT66" s="252"/>
      <c r="NZU66" s="252"/>
      <c r="NZV66" s="253"/>
      <c r="NZW66" s="253"/>
      <c r="NZX66" s="255"/>
      <c r="NZY66" s="255"/>
      <c r="NZZ66" s="256"/>
      <c r="OAC66" s="251"/>
      <c r="OAD66" s="251"/>
      <c r="OAE66" s="251"/>
      <c r="OAF66" s="251"/>
      <c r="OAG66" s="251"/>
      <c r="OAH66" s="251"/>
      <c r="OAI66" s="252"/>
      <c r="OAJ66" s="253"/>
      <c r="OAO66" s="254"/>
      <c r="OAR66" s="252"/>
      <c r="OAS66" s="252"/>
      <c r="OAT66" s="252"/>
      <c r="OAU66" s="252"/>
      <c r="OAV66" s="253"/>
      <c r="OAW66" s="253"/>
      <c r="OAX66" s="255"/>
      <c r="OAY66" s="255"/>
      <c r="OAZ66" s="256"/>
      <c r="OBC66" s="251"/>
      <c r="OBD66" s="251"/>
      <c r="OBE66" s="251"/>
      <c r="OBF66" s="251"/>
      <c r="OBG66" s="251"/>
      <c r="OBH66" s="251"/>
      <c r="OBI66" s="252"/>
      <c r="OBJ66" s="253"/>
      <c r="OBO66" s="254"/>
      <c r="OBR66" s="252"/>
      <c r="OBS66" s="252"/>
      <c r="OBT66" s="252"/>
      <c r="OBU66" s="252"/>
      <c r="OBV66" s="253"/>
      <c r="OBW66" s="253"/>
      <c r="OBX66" s="255"/>
      <c r="OBY66" s="255"/>
      <c r="OBZ66" s="256"/>
      <c r="OCC66" s="251"/>
      <c r="OCD66" s="251"/>
      <c r="OCE66" s="251"/>
      <c r="OCF66" s="251"/>
      <c r="OCG66" s="251"/>
      <c r="OCH66" s="251"/>
      <c r="OCI66" s="252"/>
      <c r="OCJ66" s="253"/>
      <c r="OCO66" s="254"/>
      <c r="OCR66" s="252"/>
      <c r="OCS66" s="252"/>
      <c r="OCT66" s="252"/>
      <c r="OCU66" s="252"/>
      <c r="OCV66" s="253"/>
      <c r="OCW66" s="253"/>
      <c r="OCX66" s="255"/>
      <c r="OCY66" s="255"/>
      <c r="OCZ66" s="256"/>
      <c r="ODC66" s="251"/>
      <c r="ODD66" s="251"/>
      <c r="ODE66" s="251"/>
      <c r="ODF66" s="251"/>
      <c r="ODG66" s="251"/>
      <c r="ODH66" s="251"/>
      <c r="ODI66" s="252"/>
      <c r="ODJ66" s="253"/>
      <c r="ODO66" s="254"/>
      <c r="ODR66" s="252"/>
      <c r="ODS66" s="252"/>
      <c r="ODT66" s="252"/>
      <c r="ODU66" s="252"/>
      <c r="ODV66" s="253"/>
      <c r="ODW66" s="253"/>
      <c r="ODX66" s="255"/>
      <c r="ODY66" s="255"/>
      <c r="ODZ66" s="256"/>
      <c r="OEC66" s="251"/>
      <c r="OED66" s="251"/>
      <c r="OEE66" s="251"/>
      <c r="OEF66" s="251"/>
      <c r="OEG66" s="251"/>
      <c r="OEH66" s="251"/>
      <c r="OEI66" s="252"/>
      <c r="OEJ66" s="253"/>
      <c r="OEO66" s="254"/>
      <c r="OER66" s="252"/>
      <c r="OES66" s="252"/>
      <c r="OET66" s="252"/>
      <c r="OEU66" s="252"/>
      <c r="OEV66" s="253"/>
      <c r="OEW66" s="253"/>
      <c r="OEX66" s="255"/>
      <c r="OEY66" s="255"/>
      <c r="OEZ66" s="256"/>
      <c r="OFC66" s="251"/>
      <c r="OFD66" s="251"/>
      <c r="OFE66" s="251"/>
      <c r="OFF66" s="251"/>
      <c r="OFG66" s="251"/>
      <c r="OFH66" s="251"/>
      <c r="OFI66" s="252"/>
      <c r="OFJ66" s="253"/>
      <c r="OFO66" s="254"/>
      <c r="OFR66" s="252"/>
      <c r="OFS66" s="252"/>
      <c r="OFT66" s="252"/>
      <c r="OFU66" s="252"/>
      <c r="OFV66" s="253"/>
      <c r="OFW66" s="253"/>
      <c r="OFX66" s="255"/>
      <c r="OFY66" s="255"/>
      <c r="OFZ66" s="256"/>
      <c r="OGC66" s="251"/>
      <c r="OGD66" s="251"/>
      <c r="OGE66" s="251"/>
      <c r="OGF66" s="251"/>
      <c r="OGG66" s="251"/>
      <c r="OGH66" s="251"/>
      <c r="OGI66" s="252"/>
      <c r="OGJ66" s="253"/>
      <c r="OGO66" s="254"/>
      <c r="OGR66" s="252"/>
      <c r="OGS66" s="252"/>
      <c r="OGT66" s="252"/>
      <c r="OGU66" s="252"/>
      <c r="OGV66" s="253"/>
      <c r="OGW66" s="253"/>
      <c r="OGX66" s="255"/>
      <c r="OGY66" s="255"/>
      <c r="OGZ66" s="256"/>
      <c r="OHC66" s="251"/>
      <c r="OHD66" s="251"/>
      <c r="OHE66" s="251"/>
      <c r="OHF66" s="251"/>
      <c r="OHG66" s="251"/>
      <c r="OHH66" s="251"/>
      <c r="OHI66" s="252"/>
      <c r="OHJ66" s="253"/>
      <c r="OHO66" s="254"/>
      <c r="OHR66" s="252"/>
      <c r="OHS66" s="252"/>
      <c r="OHT66" s="252"/>
      <c r="OHU66" s="252"/>
      <c r="OHV66" s="253"/>
      <c r="OHW66" s="253"/>
      <c r="OHX66" s="255"/>
      <c r="OHY66" s="255"/>
      <c r="OHZ66" s="256"/>
      <c r="OIC66" s="251"/>
      <c r="OID66" s="251"/>
      <c r="OIE66" s="251"/>
      <c r="OIF66" s="251"/>
      <c r="OIG66" s="251"/>
      <c r="OIH66" s="251"/>
      <c r="OII66" s="252"/>
      <c r="OIJ66" s="253"/>
      <c r="OIO66" s="254"/>
      <c r="OIR66" s="252"/>
      <c r="OIS66" s="252"/>
      <c r="OIT66" s="252"/>
      <c r="OIU66" s="252"/>
      <c r="OIV66" s="253"/>
      <c r="OIW66" s="253"/>
      <c r="OIX66" s="255"/>
      <c r="OIY66" s="255"/>
      <c r="OIZ66" s="256"/>
      <c r="OJC66" s="251"/>
      <c r="OJD66" s="251"/>
      <c r="OJE66" s="251"/>
      <c r="OJF66" s="251"/>
      <c r="OJG66" s="251"/>
      <c r="OJH66" s="251"/>
      <c r="OJI66" s="252"/>
      <c r="OJJ66" s="253"/>
      <c r="OJO66" s="254"/>
      <c r="OJR66" s="252"/>
      <c r="OJS66" s="252"/>
      <c r="OJT66" s="252"/>
      <c r="OJU66" s="252"/>
      <c r="OJV66" s="253"/>
      <c r="OJW66" s="253"/>
      <c r="OJX66" s="255"/>
      <c r="OJY66" s="255"/>
      <c r="OJZ66" s="256"/>
      <c r="OKC66" s="251"/>
      <c r="OKD66" s="251"/>
      <c r="OKE66" s="251"/>
      <c r="OKF66" s="251"/>
      <c r="OKG66" s="251"/>
      <c r="OKH66" s="251"/>
      <c r="OKI66" s="252"/>
      <c r="OKJ66" s="253"/>
      <c r="OKO66" s="254"/>
      <c r="OKR66" s="252"/>
      <c r="OKS66" s="252"/>
      <c r="OKT66" s="252"/>
      <c r="OKU66" s="252"/>
      <c r="OKV66" s="253"/>
      <c r="OKW66" s="253"/>
      <c r="OKX66" s="255"/>
      <c r="OKY66" s="255"/>
      <c r="OKZ66" s="256"/>
      <c r="OLC66" s="251"/>
      <c r="OLD66" s="251"/>
      <c r="OLE66" s="251"/>
      <c r="OLF66" s="251"/>
      <c r="OLG66" s="251"/>
      <c r="OLH66" s="251"/>
      <c r="OLI66" s="252"/>
      <c r="OLJ66" s="253"/>
      <c r="OLO66" s="254"/>
      <c r="OLR66" s="252"/>
      <c r="OLS66" s="252"/>
      <c r="OLT66" s="252"/>
      <c r="OLU66" s="252"/>
      <c r="OLV66" s="253"/>
      <c r="OLW66" s="253"/>
      <c r="OLX66" s="255"/>
      <c r="OLY66" s="255"/>
      <c r="OLZ66" s="256"/>
      <c r="OMC66" s="251"/>
      <c r="OMD66" s="251"/>
      <c r="OME66" s="251"/>
      <c r="OMF66" s="251"/>
      <c r="OMG66" s="251"/>
      <c r="OMH66" s="251"/>
      <c r="OMI66" s="252"/>
      <c r="OMJ66" s="253"/>
      <c r="OMO66" s="254"/>
      <c r="OMR66" s="252"/>
      <c r="OMS66" s="252"/>
      <c r="OMT66" s="252"/>
      <c r="OMU66" s="252"/>
      <c r="OMV66" s="253"/>
      <c r="OMW66" s="253"/>
      <c r="OMX66" s="255"/>
      <c r="OMY66" s="255"/>
      <c r="OMZ66" s="256"/>
      <c r="ONC66" s="251"/>
      <c r="OND66" s="251"/>
      <c r="ONE66" s="251"/>
      <c r="ONF66" s="251"/>
      <c r="ONG66" s="251"/>
      <c r="ONH66" s="251"/>
      <c r="ONI66" s="252"/>
      <c r="ONJ66" s="253"/>
      <c r="ONO66" s="254"/>
      <c r="ONR66" s="252"/>
      <c r="ONS66" s="252"/>
      <c r="ONT66" s="252"/>
      <c r="ONU66" s="252"/>
      <c r="ONV66" s="253"/>
      <c r="ONW66" s="253"/>
      <c r="ONX66" s="255"/>
      <c r="ONY66" s="255"/>
      <c r="ONZ66" s="256"/>
      <c r="OOC66" s="251"/>
      <c r="OOD66" s="251"/>
      <c r="OOE66" s="251"/>
      <c r="OOF66" s="251"/>
      <c r="OOG66" s="251"/>
      <c r="OOH66" s="251"/>
      <c r="OOI66" s="252"/>
      <c r="OOJ66" s="253"/>
      <c r="OOO66" s="254"/>
      <c r="OOR66" s="252"/>
      <c r="OOS66" s="252"/>
      <c r="OOT66" s="252"/>
      <c r="OOU66" s="252"/>
      <c r="OOV66" s="253"/>
      <c r="OOW66" s="253"/>
      <c r="OOX66" s="255"/>
      <c r="OOY66" s="255"/>
      <c r="OOZ66" s="256"/>
      <c r="OPC66" s="251"/>
      <c r="OPD66" s="251"/>
      <c r="OPE66" s="251"/>
      <c r="OPF66" s="251"/>
      <c r="OPG66" s="251"/>
      <c r="OPH66" s="251"/>
      <c r="OPI66" s="252"/>
      <c r="OPJ66" s="253"/>
      <c r="OPO66" s="254"/>
      <c r="OPR66" s="252"/>
      <c r="OPS66" s="252"/>
      <c r="OPT66" s="252"/>
      <c r="OPU66" s="252"/>
      <c r="OPV66" s="253"/>
      <c r="OPW66" s="253"/>
      <c r="OPX66" s="255"/>
      <c r="OPY66" s="255"/>
      <c r="OPZ66" s="256"/>
      <c r="OQC66" s="251"/>
      <c r="OQD66" s="251"/>
      <c r="OQE66" s="251"/>
      <c r="OQF66" s="251"/>
      <c r="OQG66" s="251"/>
      <c r="OQH66" s="251"/>
      <c r="OQI66" s="252"/>
      <c r="OQJ66" s="253"/>
      <c r="OQO66" s="254"/>
      <c r="OQR66" s="252"/>
      <c r="OQS66" s="252"/>
      <c r="OQT66" s="252"/>
      <c r="OQU66" s="252"/>
      <c r="OQV66" s="253"/>
      <c r="OQW66" s="253"/>
      <c r="OQX66" s="255"/>
      <c r="OQY66" s="255"/>
      <c r="OQZ66" s="256"/>
      <c r="ORC66" s="251"/>
      <c r="ORD66" s="251"/>
      <c r="ORE66" s="251"/>
      <c r="ORF66" s="251"/>
      <c r="ORG66" s="251"/>
      <c r="ORH66" s="251"/>
      <c r="ORI66" s="252"/>
      <c r="ORJ66" s="253"/>
      <c r="ORO66" s="254"/>
      <c r="ORR66" s="252"/>
      <c r="ORS66" s="252"/>
      <c r="ORT66" s="252"/>
      <c r="ORU66" s="252"/>
      <c r="ORV66" s="253"/>
      <c r="ORW66" s="253"/>
      <c r="ORX66" s="255"/>
      <c r="ORY66" s="255"/>
      <c r="ORZ66" s="256"/>
      <c r="OSC66" s="251"/>
      <c r="OSD66" s="251"/>
      <c r="OSE66" s="251"/>
      <c r="OSF66" s="251"/>
      <c r="OSG66" s="251"/>
      <c r="OSH66" s="251"/>
      <c r="OSI66" s="252"/>
      <c r="OSJ66" s="253"/>
      <c r="OSO66" s="254"/>
      <c r="OSR66" s="252"/>
      <c r="OSS66" s="252"/>
      <c r="OST66" s="252"/>
      <c r="OSU66" s="252"/>
      <c r="OSV66" s="253"/>
      <c r="OSW66" s="253"/>
      <c r="OSX66" s="255"/>
      <c r="OSY66" s="255"/>
      <c r="OSZ66" s="256"/>
      <c r="OTC66" s="251"/>
      <c r="OTD66" s="251"/>
      <c r="OTE66" s="251"/>
      <c r="OTF66" s="251"/>
      <c r="OTG66" s="251"/>
      <c r="OTH66" s="251"/>
      <c r="OTI66" s="252"/>
      <c r="OTJ66" s="253"/>
      <c r="OTO66" s="254"/>
      <c r="OTR66" s="252"/>
      <c r="OTS66" s="252"/>
      <c r="OTT66" s="252"/>
      <c r="OTU66" s="252"/>
      <c r="OTV66" s="253"/>
      <c r="OTW66" s="253"/>
      <c r="OTX66" s="255"/>
      <c r="OTY66" s="255"/>
      <c r="OTZ66" s="256"/>
      <c r="OUC66" s="251"/>
      <c r="OUD66" s="251"/>
      <c r="OUE66" s="251"/>
      <c r="OUF66" s="251"/>
      <c r="OUG66" s="251"/>
      <c r="OUH66" s="251"/>
      <c r="OUI66" s="252"/>
      <c r="OUJ66" s="253"/>
      <c r="OUO66" s="254"/>
      <c r="OUR66" s="252"/>
      <c r="OUS66" s="252"/>
      <c r="OUT66" s="252"/>
      <c r="OUU66" s="252"/>
      <c r="OUV66" s="253"/>
      <c r="OUW66" s="253"/>
      <c r="OUX66" s="255"/>
      <c r="OUY66" s="255"/>
      <c r="OUZ66" s="256"/>
      <c r="OVC66" s="251"/>
      <c r="OVD66" s="251"/>
      <c r="OVE66" s="251"/>
      <c r="OVF66" s="251"/>
      <c r="OVG66" s="251"/>
      <c r="OVH66" s="251"/>
      <c r="OVI66" s="252"/>
      <c r="OVJ66" s="253"/>
      <c r="OVO66" s="254"/>
      <c r="OVR66" s="252"/>
      <c r="OVS66" s="252"/>
      <c r="OVT66" s="252"/>
      <c r="OVU66" s="252"/>
      <c r="OVV66" s="253"/>
      <c r="OVW66" s="253"/>
      <c r="OVX66" s="255"/>
      <c r="OVY66" s="255"/>
      <c r="OVZ66" s="256"/>
      <c r="OWC66" s="251"/>
      <c r="OWD66" s="251"/>
      <c r="OWE66" s="251"/>
      <c r="OWF66" s="251"/>
      <c r="OWG66" s="251"/>
      <c r="OWH66" s="251"/>
      <c r="OWI66" s="252"/>
      <c r="OWJ66" s="253"/>
      <c r="OWO66" s="254"/>
      <c r="OWR66" s="252"/>
      <c r="OWS66" s="252"/>
      <c r="OWT66" s="252"/>
      <c r="OWU66" s="252"/>
      <c r="OWV66" s="253"/>
      <c r="OWW66" s="253"/>
      <c r="OWX66" s="255"/>
      <c r="OWY66" s="255"/>
      <c r="OWZ66" s="256"/>
      <c r="OXC66" s="251"/>
      <c r="OXD66" s="251"/>
      <c r="OXE66" s="251"/>
      <c r="OXF66" s="251"/>
      <c r="OXG66" s="251"/>
      <c r="OXH66" s="251"/>
      <c r="OXI66" s="252"/>
      <c r="OXJ66" s="253"/>
      <c r="OXO66" s="254"/>
      <c r="OXR66" s="252"/>
      <c r="OXS66" s="252"/>
      <c r="OXT66" s="252"/>
      <c r="OXU66" s="252"/>
      <c r="OXV66" s="253"/>
      <c r="OXW66" s="253"/>
      <c r="OXX66" s="255"/>
      <c r="OXY66" s="255"/>
      <c r="OXZ66" s="256"/>
      <c r="OYC66" s="251"/>
      <c r="OYD66" s="251"/>
      <c r="OYE66" s="251"/>
      <c r="OYF66" s="251"/>
      <c r="OYG66" s="251"/>
      <c r="OYH66" s="251"/>
      <c r="OYI66" s="252"/>
      <c r="OYJ66" s="253"/>
      <c r="OYO66" s="254"/>
      <c r="OYR66" s="252"/>
      <c r="OYS66" s="252"/>
      <c r="OYT66" s="252"/>
      <c r="OYU66" s="252"/>
      <c r="OYV66" s="253"/>
      <c r="OYW66" s="253"/>
      <c r="OYX66" s="255"/>
      <c r="OYY66" s="255"/>
      <c r="OYZ66" s="256"/>
      <c r="OZC66" s="251"/>
      <c r="OZD66" s="251"/>
      <c r="OZE66" s="251"/>
      <c r="OZF66" s="251"/>
      <c r="OZG66" s="251"/>
      <c r="OZH66" s="251"/>
      <c r="OZI66" s="252"/>
      <c r="OZJ66" s="253"/>
      <c r="OZO66" s="254"/>
      <c r="OZR66" s="252"/>
      <c r="OZS66" s="252"/>
      <c r="OZT66" s="252"/>
      <c r="OZU66" s="252"/>
      <c r="OZV66" s="253"/>
      <c r="OZW66" s="253"/>
      <c r="OZX66" s="255"/>
      <c r="OZY66" s="255"/>
      <c r="OZZ66" s="256"/>
      <c r="PAC66" s="251"/>
      <c r="PAD66" s="251"/>
      <c r="PAE66" s="251"/>
      <c r="PAF66" s="251"/>
      <c r="PAG66" s="251"/>
      <c r="PAH66" s="251"/>
      <c r="PAI66" s="252"/>
      <c r="PAJ66" s="253"/>
      <c r="PAO66" s="254"/>
      <c r="PAR66" s="252"/>
      <c r="PAS66" s="252"/>
      <c r="PAT66" s="252"/>
      <c r="PAU66" s="252"/>
      <c r="PAV66" s="253"/>
      <c r="PAW66" s="253"/>
      <c r="PAX66" s="255"/>
      <c r="PAY66" s="255"/>
      <c r="PAZ66" s="256"/>
      <c r="PBC66" s="251"/>
      <c r="PBD66" s="251"/>
      <c r="PBE66" s="251"/>
      <c r="PBF66" s="251"/>
      <c r="PBG66" s="251"/>
      <c r="PBH66" s="251"/>
      <c r="PBI66" s="252"/>
      <c r="PBJ66" s="253"/>
      <c r="PBO66" s="254"/>
      <c r="PBR66" s="252"/>
      <c r="PBS66" s="252"/>
      <c r="PBT66" s="252"/>
      <c r="PBU66" s="252"/>
      <c r="PBV66" s="253"/>
      <c r="PBW66" s="253"/>
      <c r="PBX66" s="255"/>
      <c r="PBY66" s="255"/>
      <c r="PBZ66" s="256"/>
      <c r="PCC66" s="251"/>
      <c r="PCD66" s="251"/>
      <c r="PCE66" s="251"/>
      <c r="PCF66" s="251"/>
      <c r="PCG66" s="251"/>
      <c r="PCH66" s="251"/>
      <c r="PCI66" s="252"/>
      <c r="PCJ66" s="253"/>
      <c r="PCO66" s="254"/>
      <c r="PCR66" s="252"/>
      <c r="PCS66" s="252"/>
      <c r="PCT66" s="252"/>
      <c r="PCU66" s="252"/>
      <c r="PCV66" s="253"/>
      <c r="PCW66" s="253"/>
      <c r="PCX66" s="255"/>
      <c r="PCY66" s="255"/>
      <c r="PCZ66" s="256"/>
      <c r="PDC66" s="251"/>
      <c r="PDD66" s="251"/>
      <c r="PDE66" s="251"/>
      <c r="PDF66" s="251"/>
      <c r="PDG66" s="251"/>
      <c r="PDH66" s="251"/>
      <c r="PDI66" s="252"/>
      <c r="PDJ66" s="253"/>
      <c r="PDO66" s="254"/>
      <c r="PDR66" s="252"/>
      <c r="PDS66" s="252"/>
      <c r="PDT66" s="252"/>
      <c r="PDU66" s="252"/>
      <c r="PDV66" s="253"/>
      <c r="PDW66" s="253"/>
      <c r="PDX66" s="255"/>
      <c r="PDY66" s="255"/>
      <c r="PDZ66" s="256"/>
      <c r="PEC66" s="251"/>
      <c r="PED66" s="251"/>
      <c r="PEE66" s="251"/>
      <c r="PEF66" s="251"/>
      <c r="PEG66" s="251"/>
      <c r="PEH66" s="251"/>
      <c r="PEI66" s="252"/>
      <c r="PEJ66" s="253"/>
      <c r="PEO66" s="254"/>
      <c r="PER66" s="252"/>
      <c r="PES66" s="252"/>
      <c r="PET66" s="252"/>
      <c r="PEU66" s="252"/>
      <c r="PEV66" s="253"/>
      <c r="PEW66" s="253"/>
      <c r="PEX66" s="255"/>
      <c r="PEY66" s="255"/>
      <c r="PEZ66" s="256"/>
      <c r="PFC66" s="251"/>
      <c r="PFD66" s="251"/>
      <c r="PFE66" s="251"/>
      <c r="PFF66" s="251"/>
      <c r="PFG66" s="251"/>
      <c r="PFH66" s="251"/>
      <c r="PFI66" s="252"/>
      <c r="PFJ66" s="253"/>
      <c r="PFO66" s="254"/>
      <c r="PFR66" s="252"/>
      <c r="PFS66" s="252"/>
      <c r="PFT66" s="252"/>
      <c r="PFU66" s="252"/>
      <c r="PFV66" s="253"/>
      <c r="PFW66" s="253"/>
      <c r="PFX66" s="255"/>
      <c r="PFY66" s="255"/>
      <c r="PFZ66" s="256"/>
      <c r="PGC66" s="251"/>
      <c r="PGD66" s="251"/>
      <c r="PGE66" s="251"/>
      <c r="PGF66" s="251"/>
      <c r="PGG66" s="251"/>
      <c r="PGH66" s="251"/>
      <c r="PGI66" s="252"/>
      <c r="PGJ66" s="253"/>
      <c r="PGO66" s="254"/>
      <c r="PGR66" s="252"/>
      <c r="PGS66" s="252"/>
      <c r="PGT66" s="252"/>
      <c r="PGU66" s="252"/>
      <c r="PGV66" s="253"/>
      <c r="PGW66" s="253"/>
      <c r="PGX66" s="255"/>
      <c r="PGY66" s="255"/>
      <c r="PGZ66" s="256"/>
      <c r="PHC66" s="251"/>
      <c r="PHD66" s="251"/>
      <c r="PHE66" s="251"/>
      <c r="PHF66" s="251"/>
      <c r="PHG66" s="251"/>
      <c r="PHH66" s="251"/>
      <c r="PHI66" s="252"/>
      <c r="PHJ66" s="253"/>
      <c r="PHO66" s="254"/>
      <c r="PHR66" s="252"/>
      <c r="PHS66" s="252"/>
      <c r="PHT66" s="252"/>
      <c r="PHU66" s="252"/>
      <c r="PHV66" s="253"/>
      <c r="PHW66" s="253"/>
      <c r="PHX66" s="255"/>
      <c r="PHY66" s="255"/>
      <c r="PHZ66" s="256"/>
      <c r="PIC66" s="251"/>
      <c r="PID66" s="251"/>
      <c r="PIE66" s="251"/>
      <c r="PIF66" s="251"/>
      <c r="PIG66" s="251"/>
      <c r="PIH66" s="251"/>
      <c r="PII66" s="252"/>
      <c r="PIJ66" s="253"/>
      <c r="PIO66" s="254"/>
      <c r="PIR66" s="252"/>
      <c r="PIS66" s="252"/>
      <c r="PIT66" s="252"/>
      <c r="PIU66" s="252"/>
      <c r="PIV66" s="253"/>
      <c r="PIW66" s="253"/>
      <c r="PIX66" s="255"/>
      <c r="PIY66" s="255"/>
      <c r="PIZ66" s="256"/>
      <c r="PJC66" s="251"/>
      <c r="PJD66" s="251"/>
      <c r="PJE66" s="251"/>
      <c r="PJF66" s="251"/>
      <c r="PJG66" s="251"/>
      <c r="PJH66" s="251"/>
      <c r="PJI66" s="252"/>
      <c r="PJJ66" s="253"/>
      <c r="PJO66" s="254"/>
      <c r="PJR66" s="252"/>
      <c r="PJS66" s="252"/>
      <c r="PJT66" s="252"/>
      <c r="PJU66" s="252"/>
      <c r="PJV66" s="253"/>
      <c r="PJW66" s="253"/>
      <c r="PJX66" s="255"/>
      <c r="PJY66" s="255"/>
      <c r="PJZ66" s="256"/>
      <c r="PKC66" s="251"/>
      <c r="PKD66" s="251"/>
      <c r="PKE66" s="251"/>
      <c r="PKF66" s="251"/>
      <c r="PKG66" s="251"/>
      <c r="PKH66" s="251"/>
      <c r="PKI66" s="252"/>
      <c r="PKJ66" s="253"/>
      <c r="PKO66" s="254"/>
      <c r="PKR66" s="252"/>
      <c r="PKS66" s="252"/>
      <c r="PKT66" s="252"/>
      <c r="PKU66" s="252"/>
      <c r="PKV66" s="253"/>
      <c r="PKW66" s="253"/>
      <c r="PKX66" s="255"/>
      <c r="PKY66" s="255"/>
      <c r="PKZ66" s="256"/>
      <c r="PLC66" s="251"/>
      <c r="PLD66" s="251"/>
      <c r="PLE66" s="251"/>
      <c r="PLF66" s="251"/>
      <c r="PLG66" s="251"/>
      <c r="PLH66" s="251"/>
      <c r="PLI66" s="252"/>
      <c r="PLJ66" s="253"/>
      <c r="PLO66" s="254"/>
      <c r="PLR66" s="252"/>
      <c r="PLS66" s="252"/>
      <c r="PLT66" s="252"/>
      <c r="PLU66" s="252"/>
      <c r="PLV66" s="253"/>
      <c r="PLW66" s="253"/>
      <c r="PLX66" s="255"/>
      <c r="PLY66" s="255"/>
      <c r="PLZ66" s="256"/>
      <c r="PMC66" s="251"/>
      <c r="PMD66" s="251"/>
      <c r="PME66" s="251"/>
      <c r="PMF66" s="251"/>
      <c r="PMG66" s="251"/>
      <c r="PMH66" s="251"/>
      <c r="PMI66" s="252"/>
      <c r="PMJ66" s="253"/>
      <c r="PMO66" s="254"/>
      <c r="PMR66" s="252"/>
      <c r="PMS66" s="252"/>
      <c r="PMT66" s="252"/>
      <c r="PMU66" s="252"/>
      <c r="PMV66" s="253"/>
      <c r="PMW66" s="253"/>
      <c r="PMX66" s="255"/>
      <c r="PMY66" s="255"/>
      <c r="PMZ66" s="256"/>
      <c r="PNC66" s="251"/>
      <c r="PND66" s="251"/>
      <c r="PNE66" s="251"/>
      <c r="PNF66" s="251"/>
      <c r="PNG66" s="251"/>
      <c r="PNH66" s="251"/>
      <c r="PNI66" s="252"/>
      <c r="PNJ66" s="253"/>
      <c r="PNO66" s="254"/>
      <c r="PNR66" s="252"/>
      <c r="PNS66" s="252"/>
      <c r="PNT66" s="252"/>
      <c r="PNU66" s="252"/>
      <c r="PNV66" s="253"/>
      <c r="PNW66" s="253"/>
      <c r="PNX66" s="255"/>
      <c r="PNY66" s="255"/>
      <c r="PNZ66" s="256"/>
      <c r="POC66" s="251"/>
      <c r="POD66" s="251"/>
      <c r="POE66" s="251"/>
      <c r="POF66" s="251"/>
      <c r="POG66" s="251"/>
      <c r="POH66" s="251"/>
      <c r="POI66" s="252"/>
      <c r="POJ66" s="253"/>
      <c r="POO66" s="254"/>
      <c r="POR66" s="252"/>
      <c r="POS66" s="252"/>
      <c r="POT66" s="252"/>
      <c r="POU66" s="252"/>
      <c r="POV66" s="253"/>
      <c r="POW66" s="253"/>
      <c r="POX66" s="255"/>
      <c r="POY66" s="255"/>
      <c r="POZ66" s="256"/>
      <c r="PPC66" s="251"/>
      <c r="PPD66" s="251"/>
      <c r="PPE66" s="251"/>
      <c r="PPF66" s="251"/>
      <c r="PPG66" s="251"/>
      <c r="PPH66" s="251"/>
      <c r="PPI66" s="252"/>
      <c r="PPJ66" s="253"/>
      <c r="PPO66" s="254"/>
      <c r="PPR66" s="252"/>
      <c r="PPS66" s="252"/>
      <c r="PPT66" s="252"/>
      <c r="PPU66" s="252"/>
      <c r="PPV66" s="253"/>
      <c r="PPW66" s="253"/>
      <c r="PPX66" s="255"/>
      <c r="PPY66" s="255"/>
      <c r="PPZ66" s="256"/>
      <c r="PQC66" s="251"/>
      <c r="PQD66" s="251"/>
      <c r="PQE66" s="251"/>
      <c r="PQF66" s="251"/>
      <c r="PQG66" s="251"/>
      <c r="PQH66" s="251"/>
      <c r="PQI66" s="252"/>
      <c r="PQJ66" s="253"/>
      <c r="PQO66" s="254"/>
      <c r="PQR66" s="252"/>
      <c r="PQS66" s="252"/>
      <c r="PQT66" s="252"/>
      <c r="PQU66" s="252"/>
      <c r="PQV66" s="253"/>
      <c r="PQW66" s="253"/>
      <c r="PQX66" s="255"/>
      <c r="PQY66" s="255"/>
      <c r="PQZ66" s="256"/>
      <c r="PRC66" s="251"/>
      <c r="PRD66" s="251"/>
      <c r="PRE66" s="251"/>
      <c r="PRF66" s="251"/>
      <c r="PRG66" s="251"/>
      <c r="PRH66" s="251"/>
      <c r="PRI66" s="252"/>
      <c r="PRJ66" s="253"/>
      <c r="PRO66" s="254"/>
      <c r="PRR66" s="252"/>
      <c r="PRS66" s="252"/>
      <c r="PRT66" s="252"/>
      <c r="PRU66" s="252"/>
      <c r="PRV66" s="253"/>
      <c r="PRW66" s="253"/>
      <c r="PRX66" s="255"/>
      <c r="PRY66" s="255"/>
      <c r="PRZ66" s="256"/>
      <c r="PSC66" s="251"/>
      <c r="PSD66" s="251"/>
      <c r="PSE66" s="251"/>
      <c r="PSF66" s="251"/>
      <c r="PSG66" s="251"/>
      <c r="PSH66" s="251"/>
      <c r="PSI66" s="252"/>
      <c r="PSJ66" s="253"/>
      <c r="PSO66" s="254"/>
      <c r="PSR66" s="252"/>
      <c r="PSS66" s="252"/>
      <c r="PST66" s="252"/>
      <c r="PSU66" s="252"/>
      <c r="PSV66" s="253"/>
      <c r="PSW66" s="253"/>
      <c r="PSX66" s="255"/>
      <c r="PSY66" s="255"/>
      <c r="PSZ66" s="256"/>
      <c r="PTC66" s="251"/>
      <c r="PTD66" s="251"/>
      <c r="PTE66" s="251"/>
      <c r="PTF66" s="251"/>
      <c r="PTG66" s="251"/>
      <c r="PTH66" s="251"/>
      <c r="PTI66" s="252"/>
      <c r="PTJ66" s="253"/>
      <c r="PTO66" s="254"/>
      <c r="PTR66" s="252"/>
      <c r="PTS66" s="252"/>
      <c r="PTT66" s="252"/>
      <c r="PTU66" s="252"/>
      <c r="PTV66" s="253"/>
      <c r="PTW66" s="253"/>
      <c r="PTX66" s="255"/>
      <c r="PTY66" s="255"/>
      <c r="PTZ66" s="256"/>
      <c r="PUC66" s="251"/>
      <c r="PUD66" s="251"/>
      <c r="PUE66" s="251"/>
      <c r="PUF66" s="251"/>
      <c r="PUG66" s="251"/>
      <c r="PUH66" s="251"/>
      <c r="PUI66" s="252"/>
      <c r="PUJ66" s="253"/>
      <c r="PUO66" s="254"/>
      <c r="PUR66" s="252"/>
      <c r="PUS66" s="252"/>
      <c r="PUT66" s="252"/>
      <c r="PUU66" s="252"/>
      <c r="PUV66" s="253"/>
      <c r="PUW66" s="253"/>
      <c r="PUX66" s="255"/>
      <c r="PUY66" s="255"/>
      <c r="PUZ66" s="256"/>
      <c r="PVC66" s="251"/>
      <c r="PVD66" s="251"/>
      <c r="PVE66" s="251"/>
      <c r="PVF66" s="251"/>
      <c r="PVG66" s="251"/>
      <c r="PVH66" s="251"/>
      <c r="PVI66" s="252"/>
      <c r="PVJ66" s="253"/>
      <c r="PVO66" s="254"/>
      <c r="PVR66" s="252"/>
      <c r="PVS66" s="252"/>
      <c r="PVT66" s="252"/>
      <c r="PVU66" s="252"/>
      <c r="PVV66" s="253"/>
      <c r="PVW66" s="253"/>
      <c r="PVX66" s="255"/>
      <c r="PVY66" s="255"/>
      <c r="PVZ66" s="256"/>
      <c r="PWC66" s="251"/>
      <c r="PWD66" s="251"/>
      <c r="PWE66" s="251"/>
      <c r="PWF66" s="251"/>
      <c r="PWG66" s="251"/>
      <c r="PWH66" s="251"/>
      <c r="PWI66" s="252"/>
      <c r="PWJ66" s="253"/>
      <c r="PWO66" s="254"/>
      <c r="PWR66" s="252"/>
      <c r="PWS66" s="252"/>
      <c r="PWT66" s="252"/>
      <c r="PWU66" s="252"/>
      <c r="PWV66" s="253"/>
      <c r="PWW66" s="253"/>
      <c r="PWX66" s="255"/>
      <c r="PWY66" s="255"/>
      <c r="PWZ66" s="256"/>
      <c r="PXC66" s="251"/>
      <c r="PXD66" s="251"/>
      <c r="PXE66" s="251"/>
      <c r="PXF66" s="251"/>
      <c r="PXG66" s="251"/>
      <c r="PXH66" s="251"/>
      <c r="PXI66" s="252"/>
      <c r="PXJ66" s="253"/>
      <c r="PXO66" s="254"/>
      <c r="PXR66" s="252"/>
      <c r="PXS66" s="252"/>
      <c r="PXT66" s="252"/>
      <c r="PXU66" s="252"/>
      <c r="PXV66" s="253"/>
      <c r="PXW66" s="253"/>
      <c r="PXX66" s="255"/>
      <c r="PXY66" s="255"/>
      <c r="PXZ66" s="256"/>
      <c r="PYC66" s="251"/>
      <c r="PYD66" s="251"/>
      <c r="PYE66" s="251"/>
      <c r="PYF66" s="251"/>
      <c r="PYG66" s="251"/>
      <c r="PYH66" s="251"/>
      <c r="PYI66" s="252"/>
      <c r="PYJ66" s="253"/>
      <c r="PYO66" s="254"/>
      <c r="PYR66" s="252"/>
      <c r="PYS66" s="252"/>
      <c r="PYT66" s="252"/>
      <c r="PYU66" s="252"/>
      <c r="PYV66" s="253"/>
      <c r="PYW66" s="253"/>
      <c r="PYX66" s="255"/>
      <c r="PYY66" s="255"/>
      <c r="PYZ66" s="256"/>
      <c r="PZC66" s="251"/>
      <c r="PZD66" s="251"/>
      <c r="PZE66" s="251"/>
      <c r="PZF66" s="251"/>
      <c r="PZG66" s="251"/>
      <c r="PZH66" s="251"/>
      <c r="PZI66" s="252"/>
      <c r="PZJ66" s="253"/>
      <c r="PZO66" s="254"/>
      <c r="PZR66" s="252"/>
      <c r="PZS66" s="252"/>
      <c r="PZT66" s="252"/>
      <c r="PZU66" s="252"/>
      <c r="PZV66" s="253"/>
      <c r="PZW66" s="253"/>
      <c r="PZX66" s="255"/>
      <c r="PZY66" s="255"/>
      <c r="PZZ66" s="256"/>
      <c r="QAC66" s="251"/>
      <c r="QAD66" s="251"/>
      <c r="QAE66" s="251"/>
      <c r="QAF66" s="251"/>
      <c r="QAG66" s="251"/>
      <c r="QAH66" s="251"/>
      <c r="QAI66" s="252"/>
      <c r="QAJ66" s="253"/>
      <c r="QAO66" s="254"/>
      <c r="QAR66" s="252"/>
      <c r="QAS66" s="252"/>
      <c r="QAT66" s="252"/>
      <c r="QAU66" s="252"/>
      <c r="QAV66" s="253"/>
      <c r="QAW66" s="253"/>
      <c r="QAX66" s="255"/>
      <c r="QAY66" s="255"/>
      <c r="QAZ66" s="256"/>
      <c r="QBC66" s="251"/>
      <c r="QBD66" s="251"/>
      <c r="QBE66" s="251"/>
      <c r="QBF66" s="251"/>
      <c r="QBG66" s="251"/>
      <c r="QBH66" s="251"/>
      <c r="QBI66" s="252"/>
      <c r="QBJ66" s="253"/>
      <c r="QBO66" s="254"/>
      <c r="QBR66" s="252"/>
      <c r="QBS66" s="252"/>
      <c r="QBT66" s="252"/>
      <c r="QBU66" s="252"/>
      <c r="QBV66" s="253"/>
      <c r="QBW66" s="253"/>
      <c r="QBX66" s="255"/>
      <c r="QBY66" s="255"/>
      <c r="QBZ66" s="256"/>
      <c r="QCC66" s="251"/>
      <c r="QCD66" s="251"/>
      <c r="QCE66" s="251"/>
      <c r="QCF66" s="251"/>
      <c r="QCG66" s="251"/>
      <c r="QCH66" s="251"/>
      <c r="QCI66" s="252"/>
      <c r="QCJ66" s="253"/>
      <c r="QCO66" s="254"/>
      <c r="QCR66" s="252"/>
      <c r="QCS66" s="252"/>
      <c r="QCT66" s="252"/>
      <c r="QCU66" s="252"/>
      <c r="QCV66" s="253"/>
      <c r="QCW66" s="253"/>
      <c r="QCX66" s="255"/>
      <c r="QCY66" s="255"/>
      <c r="QCZ66" s="256"/>
      <c r="QDC66" s="251"/>
      <c r="QDD66" s="251"/>
      <c r="QDE66" s="251"/>
      <c r="QDF66" s="251"/>
      <c r="QDG66" s="251"/>
      <c r="QDH66" s="251"/>
      <c r="QDI66" s="252"/>
      <c r="QDJ66" s="253"/>
      <c r="QDO66" s="254"/>
      <c r="QDR66" s="252"/>
      <c r="QDS66" s="252"/>
      <c r="QDT66" s="252"/>
      <c r="QDU66" s="252"/>
      <c r="QDV66" s="253"/>
      <c r="QDW66" s="253"/>
      <c r="QDX66" s="255"/>
      <c r="QDY66" s="255"/>
      <c r="QDZ66" s="256"/>
      <c r="QEC66" s="251"/>
      <c r="QED66" s="251"/>
      <c r="QEE66" s="251"/>
      <c r="QEF66" s="251"/>
      <c r="QEG66" s="251"/>
      <c r="QEH66" s="251"/>
      <c r="QEI66" s="252"/>
      <c r="QEJ66" s="253"/>
      <c r="QEO66" s="254"/>
      <c r="QER66" s="252"/>
      <c r="QES66" s="252"/>
      <c r="QET66" s="252"/>
      <c r="QEU66" s="252"/>
      <c r="QEV66" s="253"/>
      <c r="QEW66" s="253"/>
      <c r="QEX66" s="255"/>
      <c r="QEY66" s="255"/>
      <c r="QEZ66" s="256"/>
      <c r="QFC66" s="251"/>
      <c r="QFD66" s="251"/>
      <c r="QFE66" s="251"/>
      <c r="QFF66" s="251"/>
      <c r="QFG66" s="251"/>
      <c r="QFH66" s="251"/>
      <c r="QFI66" s="252"/>
      <c r="QFJ66" s="253"/>
      <c r="QFO66" s="254"/>
      <c r="QFR66" s="252"/>
      <c r="QFS66" s="252"/>
      <c r="QFT66" s="252"/>
      <c r="QFU66" s="252"/>
      <c r="QFV66" s="253"/>
      <c r="QFW66" s="253"/>
      <c r="QFX66" s="255"/>
      <c r="QFY66" s="255"/>
      <c r="QFZ66" s="256"/>
      <c r="QGC66" s="251"/>
      <c r="QGD66" s="251"/>
      <c r="QGE66" s="251"/>
      <c r="QGF66" s="251"/>
      <c r="QGG66" s="251"/>
      <c r="QGH66" s="251"/>
      <c r="QGI66" s="252"/>
      <c r="QGJ66" s="253"/>
      <c r="QGO66" s="254"/>
      <c r="QGR66" s="252"/>
      <c r="QGS66" s="252"/>
      <c r="QGT66" s="252"/>
      <c r="QGU66" s="252"/>
      <c r="QGV66" s="253"/>
      <c r="QGW66" s="253"/>
      <c r="QGX66" s="255"/>
      <c r="QGY66" s="255"/>
      <c r="QGZ66" s="256"/>
      <c r="QHC66" s="251"/>
      <c r="QHD66" s="251"/>
      <c r="QHE66" s="251"/>
      <c r="QHF66" s="251"/>
      <c r="QHG66" s="251"/>
      <c r="QHH66" s="251"/>
      <c r="QHI66" s="252"/>
      <c r="QHJ66" s="253"/>
      <c r="QHO66" s="254"/>
      <c r="QHR66" s="252"/>
      <c r="QHS66" s="252"/>
      <c r="QHT66" s="252"/>
      <c r="QHU66" s="252"/>
      <c r="QHV66" s="253"/>
      <c r="QHW66" s="253"/>
      <c r="QHX66" s="255"/>
      <c r="QHY66" s="255"/>
      <c r="QHZ66" s="256"/>
      <c r="QIC66" s="251"/>
      <c r="QID66" s="251"/>
      <c r="QIE66" s="251"/>
      <c r="QIF66" s="251"/>
      <c r="QIG66" s="251"/>
      <c r="QIH66" s="251"/>
      <c r="QII66" s="252"/>
      <c r="QIJ66" s="253"/>
      <c r="QIO66" s="254"/>
      <c r="QIR66" s="252"/>
      <c r="QIS66" s="252"/>
      <c r="QIT66" s="252"/>
      <c r="QIU66" s="252"/>
      <c r="QIV66" s="253"/>
      <c r="QIW66" s="253"/>
      <c r="QIX66" s="255"/>
      <c r="QIY66" s="255"/>
      <c r="QIZ66" s="256"/>
      <c r="QJC66" s="251"/>
      <c r="QJD66" s="251"/>
      <c r="QJE66" s="251"/>
      <c r="QJF66" s="251"/>
      <c r="QJG66" s="251"/>
      <c r="QJH66" s="251"/>
      <c r="QJI66" s="252"/>
      <c r="QJJ66" s="253"/>
      <c r="QJO66" s="254"/>
      <c r="QJR66" s="252"/>
      <c r="QJS66" s="252"/>
      <c r="QJT66" s="252"/>
      <c r="QJU66" s="252"/>
      <c r="QJV66" s="253"/>
      <c r="QJW66" s="253"/>
      <c r="QJX66" s="255"/>
      <c r="QJY66" s="255"/>
      <c r="QJZ66" s="256"/>
      <c r="QKC66" s="251"/>
      <c r="QKD66" s="251"/>
      <c r="QKE66" s="251"/>
      <c r="QKF66" s="251"/>
      <c r="QKG66" s="251"/>
      <c r="QKH66" s="251"/>
      <c r="QKI66" s="252"/>
      <c r="QKJ66" s="253"/>
      <c r="QKO66" s="254"/>
      <c r="QKR66" s="252"/>
      <c r="QKS66" s="252"/>
      <c r="QKT66" s="252"/>
      <c r="QKU66" s="252"/>
      <c r="QKV66" s="253"/>
      <c r="QKW66" s="253"/>
      <c r="QKX66" s="255"/>
      <c r="QKY66" s="255"/>
      <c r="QKZ66" s="256"/>
      <c r="QLC66" s="251"/>
      <c r="QLD66" s="251"/>
      <c r="QLE66" s="251"/>
      <c r="QLF66" s="251"/>
      <c r="QLG66" s="251"/>
      <c r="QLH66" s="251"/>
      <c r="QLI66" s="252"/>
      <c r="QLJ66" s="253"/>
      <c r="QLO66" s="254"/>
      <c r="QLR66" s="252"/>
      <c r="QLS66" s="252"/>
      <c r="QLT66" s="252"/>
      <c r="QLU66" s="252"/>
      <c r="QLV66" s="253"/>
      <c r="QLW66" s="253"/>
      <c r="QLX66" s="255"/>
      <c r="QLY66" s="255"/>
      <c r="QLZ66" s="256"/>
      <c r="QMC66" s="251"/>
      <c r="QMD66" s="251"/>
      <c r="QME66" s="251"/>
      <c r="QMF66" s="251"/>
      <c r="QMG66" s="251"/>
      <c r="QMH66" s="251"/>
      <c r="QMI66" s="252"/>
      <c r="QMJ66" s="253"/>
      <c r="QMO66" s="254"/>
      <c r="QMR66" s="252"/>
      <c r="QMS66" s="252"/>
      <c r="QMT66" s="252"/>
      <c r="QMU66" s="252"/>
      <c r="QMV66" s="253"/>
      <c r="QMW66" s="253"/>
      <c r="QMX66" s="255"/>
      <c r="QMY66" s="255"/>
      <c r="QMZ66" s="256"/>
      <c r="QNC66" s="251"/>
      <c r="QND66" s="251"/>
      <c r="QNE66" s="251"/>
      <c r="QNF66" s="251"/>
      <c r="QNG66" s="251"/>
      <c r="QNH66" s="251"/>
      <c r="QNI66" s="252"/>
      <c r="QNJ66" s="253"/>
      <c r="QNO66" s="254"/>
      <c r="QNR66" s="252"/>
      <c r="QNS66" s="252"/>
      <c r="QNT66" s="252"/>
      <c r="QNU66" s="252"/>
      <c r="QNV66" s="253"/>
      <c r="QNW66" s="253"/>
      <c r="QNX66" s="255"/>
      <c r="QNY66" s="255"/>
      <c r="QNZ66" s="256"/>
      <c r="QOC66" s="251"/>
      <c r="QOD66" s="251"/>
      <c r="QOE66" s="251"/>
      <c r="QOF66" s="251"/>
      <c r="QOG66" s="251"/>
      <c r="QOH66" s="251"/>
      <c r="QOI66" s="252"/>
      <c r="QOJ66" s="253"/>
      <c r="QOO66" s="254"/>
      <c r="QOR66" s="252"/>
      <c r="QOS66" s="252"/>
      <c r="QOT66" s="252"/>
      <c r="QOU66" s="252"/>
      <c r="QOV66" s="253"/>
      <c r="QOW66" s="253"/>
      <c r="QOX66" s="255"/>
      <c r="QOY66" s="255"/>
      <c r="QOZ66" s="256"/>
      <c r="QPC66" s="251"/>
      <c r="QPD66" s="251"/>
      <c r="QPE66" s="251"/>
      <c r="QPF66" s="251"/>
      <c r="QPG66" s="251"/>
      <c r="QPH66" s="251"/>
      <c r="QPI66" s="252"/>
      <c r="QPJ66" s="253"/>
      <c r="QPO66" s="254"/>
      <c r="QPR66" s="252"/>
      <c r="QPS66" s="252"/>
      <c r="QPT66" s="252"/>
      <c r="QPU66" s="252"/>
      <c r="QPV66" s="253"/>
      <c r="QPW66" s="253"/>
      <c r="QPX66" s="255"/>
      <c r="QPY66" s="255"/>
      <c r="QPZ66" s="256"/>
      <c r="QQC66" s="251"/>
      <c r="QQD66" s="251"/>
      <c r="QQE66" s="251"/>
      <c r="QQF66" s="251"/>
      <c r="QQG66" s="251"/>
      <c r="QQH66" s="251"/>
      <c r="QQI66" s="252"/>
      <c r="QQJ66" s="253"/>
      <c r="QQO66" s="254"/>
      <c r="QQR66" s="252"/>
      <c r="QQS66" s="252"/>
      <c r="QQT66" s="252"/>
      <c r="QQU66" s="252"/>
      <c r="QQV66" s="253"/>
      <c r="QQW66" s="253"/>
      <c r="QQX66" s="255"/>
      <c r="QQY66" s="255"/>
      <c r="QQZ66" s="256"/>
      <c r="QRC66" s="251"/>
      <c r="QRD66" s="251"/>
      <c r="QRE66" s="251"/>
      <c r="QRF66" s="251"/>
      <c r="QRG66" s="251"/>
      <c r="QRH66" s="251"/>
      <c r="QRI66" s="252"/>
      <c r="QRJ66" s="253"/>
      <c r="QRO66" s="254"/>
      <c r="QRR66" s="252"/>
      <c r="QRS66" s="252"/>
      <c r="QRT66" s="252"/>
      <c r="QRU66" s="252"/>
      <c r="QRV66" s="253"/>
      <c r="QRW66" s="253"/>
      <c r="QRX66" s="255"/>
      <c r="QRY66" s="255"/>
      <c r="QRZ66" s="256"/>
      <c r="QSC66" s="251"/>
      <c r="QSD66" s="251"/>
      <c r="QSE66" s="251"/>
      <c r="QSF66" s="251"/>
      <c r="QSG66" s="251"/>
      <c r="QSH66" s="251"/>
      <c r="QSI66" s="252"/>
      <c r="QSJ66" s="253"/>
      <c r="QSO66" s="254"/>
      <c r="QSR66" s="252"/>
      <c r="QSS66" s="252"/>
      <c r="QST66" s="252"/>
      <c r="QSU66" s="252"/>
      <c r="QSV66" s="253"/>
      <c r="QSW66" s="253"/>
      <c r="QSX66" s="255"/>
      <c r="QSY66" s="255"/>
      <c r="QSZ66" s="256"/>
      <c r="QTC66" s="251"/>
      <c r="QTD66" s="251"/>
      <c r="QTE66" s="251"/>
      <c r="QTF66" s="251"/>
      <c r="QTG66" s="251"/>
      <c r="QTH66" s="251"/>
      <c r="QTI66" s="252"/>
      <c r="QTJ66" s="253"/>
      <c r="QTO66" s="254"/>
      <c r="QTR66" s="252"/>
      <c r="QTS66" s="252"/>
      <c r="QTT66" s="252"/>
      <c r="QTU66" s="252"/>
      <c r="QTV66" s="253"/>
      <c r="QTW66" s="253"/>
      <c r="QTX66" s="255"/>
      <c r="QTY66" s="255"/>
      <c r="QTZ66" s="256"/>
      <c r="QUC66" s="251"/>
      <c r="QUD66" s="251"/>
      <c r="QUE66" s="251"/>
      <c r="QUF66" s="251"/>
      <c r="QUG66" s="251"/>
      <c r="QUH66" s="251"/>
      <c r="QUI66" s="252"/>
      <c r="QUJ66" s="253"/>
      <c r="QUO66" s="254"/>
      <c r="QUR66" s="252"/>
      <c r="QUS66" s="252"/>
      <c r="QUT66" s="252"/>
      <c r="QUU66" s="252"/>
      <c r="QUV66" s="253"/>
      <c r="QUW66" s="253"/>
      <c r="QUX66" s="255"/>
      <c r="QUY66" s="255"/>
      <c r="QUZ66" s="256"/>
      <c r="QVC66" s="251"/>
      <c r="QVD66" s="251"/>
      <c r="QVE66" s="251"/>
      <c r="QVF66" s="251"/>
      <c r="QVG66" s="251"/>
      <c r="QVH66" s="251"/>
      <c r="QVI66" s="252"/>
      <c r="QVJ66" s="253"/>
      <c r="QVO66" s="254"/>
      <c r="QVR66" s="252"/>
      <c r="QVS66" s="252"/>
      <c r="QVT66" s="252"/>
      <c r="QVU66" s="252"/>
      <c r="QVV66" s="253"/>
      <c r="QVW66" s="253"/>
      <c r="QVX66" s="255"/>
      <c r="QVY66" s="255"/>
      <c r="QVZ66" s="256"/>
      <c r="QWC66" s="251"/>
      <c r="QWD66" s="251"/>
      <c r="QWE66" s="251"/>
      <c r="QWF66" s="251"/>
      <c r="QWG66" s="251"/>
      <c r="QWH66" s="251"/>
      <c r="QWI66" s="252"/>
      <c r="QWJ66" s="253"/>
      <c r="QWO66" s="254"/>
      <c r="QWR66" s="252"/>
      <c r="QWS66" s="252"/>
      <c r="QWT66" s="252"/>
      <c r="QWU66" s="252"/>
      <c r="QWV66" s="253"/>
      <c r="QWW66" s="253"/>
      <c r="QWX66" s="255"/>
      <c r="QWY66" s="255"/>
      <c r="QWZ66" s="256"/>
      <c r="QXC66" s="251"/>
      <c r="QXD66" s="251"/>
      <c r="QXE66" s="251"/>
      <c r="QXF66" s="251"/>
      <c r="QXG66" s="251"/>
      <c r="QXH66" s="251"/>
      <c r="QXI66" s="252"/>
      <c r="QXJ66" s="253"/>
      <c r="QXO66" s="254"/>
      <c r="QXR66" s="252"/>
      <c r="QXS66" s="252"/>
      <c r="QXT66" s="252"/>
      <c r="QXU66" s="252"/>
      <c r="QXV66" s="253"/>
      <c r="QXW66" s="253"/>
      <c r="QXX66" s="255"/>
      <c r="QXY66" s="255"/>
      <c r="QXZ66" s="256"/>
      <c r="QYC66" s="251"/>
      <c r="QYD66" s="251"/>
      <c r="QYE66" s="251"/>
      <c r="QYF66" s="251"/>
      <c r="QYG66" s="251"/>
      <c r="QYH66" s="251"/>
      <c r="QYI66" s="252"/>
      <c r="QYJ66" s="253"/>
      <c r="QYO66" s="254"/>
      <c r="QYR66" s="252"/>
      <c r="QYS66" s="252"/>
      <c r="QYT66" s="252"/>
      <c r="QYU66" s="252"/>
      <c r="QYV66" s="253"/>
      <c r="QYW66" s="253"/>
      <c r="QYX66" s="255"/>
      <c r="QYY66" s="255"/>
      <c r="QYZ66" s="256"/>
      <c r="QZC66" s="251"/>
      <c r="QZD66" s="251"/>
      <c r="QZE66" s="251"/>
      <c r="QZF66" s="251"/>
      <c r="QZG66" s="251"/>
      <c r="QZH66" s="251"/>
      <c r="QZI66" s="252"/>
      <c r="QZJ66" s="253"/>
      <c r="QZO66" s="254"/>
      <c r="QZR66" s="252"/>
      <c r="QZS66" s="252"/>
      <c r="QZT66" s="252"/>
      <c r="QZU66" s="252"/>
      <c r="QZV66" s="253"/>
      <c r="QZW66" s="253"/>
      <c r="QZX66" s="255"/>
      <c r="QZY66" s="255"/>
      <c r="QZZ66" s="256"/>
      <c r="RAC66" s="251"/>
      <c r="RAD66" s="251"/>
      <c r="RAE66" s="251"/>
      <c r="RAF66" s="251"/>
      <c r="RAG66" s="251"/>
      <c r="RAH66" s="251"/>
      <c r="RAI66" s="252"/>
      <c r="RAJ66" s="253"/>
      <c r="RAO66" s="254"/>
      <c r="RAR66" s="252"/>
      <c r="RAS66" s="252"/>
      <c r="RAT66" s="252"/>
      <c r="RAU66" s="252"/>
      <c r="RAV66" s="253"/>
      <c r="RAW66" s="253"/>
      <c r="RAX66" s="255"/>
      <c r="RAY66" s="255"/>
      <c r="RAZ66" s="256"/>
      <c r="RBC66" s="251"/>
      <c r="RBD66" s="251"/>
      <c r="RBE66" s="251"/>
      <c r="RBF66" s="251"/>
      <c r="RBG66" s="251"/>
      <c r="RBH66" s="251"/>
      <c r="RBI66" s="252"/>
      <c r="RBJ66" s="253"/>
      <c r="RBO66" s="254"/>
      <c r="RBR66" s="252"/>
      <c r="RBS66" s="252"/>
      <c r="RBT66" s="252"/>
      <c r="RBU66" s="252"/>
      <c r="RBV66" s="253"/>
      <c r="RBW66" s="253"/>
      <c r="RBX66" s="255"/>
      <c r="RBY66" s="255"/>
      <c r="RBZ66" s="256"/>
      <c r="RCC66" s="251"/>
      <c r="RCD66" s="251"/>
      <c r="RCE66" s="251"/>
      <c r="RCF66" s="251"/>
      <c r="RCG66" s="251"/>
      <c r="RCH66" s="251"/>
      <c r="RCI66" s="252"/>
      <c r="RCJ66" s="253"/>
      <c r="RCO66" s="254"/>
      <c r="RCR66" s="252"/>
      <c r="RCS66" s="252"/>
      <c r="RCT66" s="252"/>
      <c r="RCU66" s="252"/>
      <c r="RCV66" s="253"/>
      <c r="RCW66" s="253"/>
      <c r="RCX66" s="255"/>
      <c r="RCY66" s="255"/>
      <c r="RCZ66" s="256"/>
      <c r="RDC66" s="251"/>
      <c r="RDD66" s="251"/>
      <c r="RDE66" s="251"/>
      <c r="RDF66" s="251"/>
      <c r="RDG66" s="251"/>
      <c r="RDH66" s="251"/>
      <c r="RDI66" s="252"/>
      <c r="RDJ66" s="253"/>
      <c r="RDO66" s="254"/>
      <c r="RDR66" s="252"/>
      <c r="RDS66" s="252"/>
      <c r="RDT66" s="252"/>
      <c r="RDU66" s="252"/>
      <c r="RDV66" s="253"/>
      <c r="RDW66" s="253"/>
      <c r="RDX66" s="255"/>
      <c r="RDY66" s="255"/>
      <c r="RDZ66" s="256"/>
      <c r="REC66" s="251"/>
      <c r="RED66" s="251"/>
      <c r="REE66" s="251"/>
      <c r="REF66" s="251"/>
      <c r="REG66" s="251"/>
      <c r="REH66" s="251"/>
      <c r="REI66" s="252"/>
      <c r="REJ66" s="253"/>
      <c r="REO66" s="254"/>
      <c r="RER66" s="252"/>
      <c r="RES66" s="252"/>
      <c r="RET66" s="252"/>
      <c r="REU66" s="252"/>
      <c r="REV66" s="253"/>
      <c r="REW66" s="253"/>
      <c r="REX66" s="255"/>
      <c r="REY66" s="255"/>
      <c r="REZ66" s="256"/>
      <c r="RFC66" s="251"/>
      <c r="RFD66" s="251"/>
      <c r="RFE66" s="251"/>
      <c r="RFF66" s="251"/>
      <c r="RFG66" s="251"/>
      <c r="RFH66" s="251"/>
      <c r="RFI66" s="252"/>
      <c r="RFJ66" s="253"/>
      <c r="RFO66" s="254"/>
      <c r="RFR66" s="252"/>
      <c r="RFS66" s="252"/>
      <c r="RFT66" s="252"/>
      <c r="RFU66" s="252"/>
      <c r="RFV66" s="253"/>
      <c r="RFW66" s="253"/>
      <c r="RFX66" s="255"/>
      <c r="RFY66" s="255"/>
      <c r="RFZ66" s="256"/>
      <c r="RGC66" s="251"/>
      <c r="RGD66" s="251"/>
      <c r="RGE66" s="251"/>
      <c r="RGF66" s="251"/>
      <c r="RGG66" s="251"/>
      <c r="RGH66" s="251"/>
      <c r="RGI66" s="252"/>
      <c r="RGJ66" s="253"/>
      <c r="RGO66" s="254"/>
      <c r="RGR66" s="252"/>
      <c r="RGS66" s="252"/>
      <c r="RGT66" s="252"/>
      <c r="RGU66" s="252"/>
      <c r="RGV66" s="253"/>
      <c r="RGW66" s="253"/>
      <c r="RGX66" s="255"/>
      <c r="RGY66" s="255"/>
      <c r="RGZ66" s="256"/>
      <c r="RHC66" s="251"/>
      <c r="RHD66" s="251"/>
      <c r="RHE66" s="251"/>
      <c r="RHF66" s="251"/>
      <c r="RHG66" s="251"/>
      <c r="RHH66" s="251"/>
      <c r="RHI66" s="252"/>
      <c r="RHJ66" s="253"/>
      <c r="RHO66" s="254"/>
      <c r="RHR66" s="252"/>
      <c r="RHS66" s="252"/>
      <c r="RHT66" s="252"/>
      <c r="RHU66" s="252"/>
      <c r="RHV66" s="253"/>
      <c r="RHW66" s="253"/>
      <c r="RHX66" s="255"/>
      <c r="RHY66" s="255"/>
      <c r="RHZ66" s="256"/>
      <c r="RIC66" s="251"/>
      <c r="RID66" s="251"/>
      <c r="RIE66" s="251"/>
      <c r="RIF66" s="251"/>
      <c r="RIG66" s="251"/>
      <c r="RIH66" s="251"/>
      <c r="RII66" s="252"/>
      <c r="RIJ66" s="253"/>
      <c r="RIO66" s="254"/>
      <c r="RIR66" s="252"/>
      <c r="RIS66" s="252"/>
      <c r="RIT66" s="252"/>
      <c r="RIU66" s="252"/>
      <c r="RIV66" s="253"/>
      <c r="RIW66" s="253"/>
      <c r="RIX66" s="255"/>
      <c r="RIY66" s="255"/>
      <c r="RIZ66" s="256"/>
      <c r="RJC66" s="251"/>
      <c r="RJD66" s="251"/>
      <c r="RJE66" s="251"/>
      <c r="RJF66" s="251"/>
      <c r="RJG66" s="251"/>
      <c r="RJH66" s="251"/>
      <c r="RJI66" s="252"/>
      <c r="RJJ66" s="253"/>
      <c r="RJO66" s="254"/>
      <c r="RJR66" s="252"/>
      <c r="RJS66" s="252"/>
      <c r="RJT66" s="252"/>
      <c r="RJU66" s="252"/>
      <c r="RJV66" s="253"/>
      <c r="RJW66" s="253"/>
      <c r="RJX66" s="255"/>
      <c r="RJY66" s="255"/>
      <c r="RJZ66" s="256"/>
      <c r="RKC66" s="251"/>
      <c r="RKD66" s="251"/>
      <c r="RKE66" s="251"/>
      <c r="RKF66" s="251"/>
      <c r="RKG66" s="251"/>
      <c r="RKH66" s="251"/>
      <c r="RKI66" s="252"/>
      <c r="RKJ66" s="253"/>
      <c r="RKO66" s="254"/>
      <c r="RKR66" s="252"/>
      <c r="RKS66" s="252"/>
      <c r="RKT66" s="252"/>
      <c r="RKU66" s="252"/>
      <c r="RKV66" s="253"/>
      <c r="RKW66" s="253"/>
      <c r="RKX66" s="255"/>
      <c r="RKY66" s="255"/>
      <c r="RKZ66" s="256"/>
      <c r="RLC66" s="251"/>
      <c r="RLD66" s="251"/>
      <c r="RLE66" s="251"/>
      <c r="RLF66" s="251"/>
      <c r="RLG66" s="251"/>
      <c r="RLH66" s="251"/>
      <c r="RLI66" s="252"/>
      <c r="RLJ66" s="253"/>
      <c r="RLO66" s="254"/>
      <c r="RLR66" s="252"/>
      <c r="RLS66" s="252"/>
      <c r="RLT66" s="252"/>
      <c r="RLU66" s="252"/>
      <c r="RLV66" s="253"/>
      <c r="RLW66" s="253"/>
      <c r="RLX66" s="255"/>
      <c r="RLY66" s="255"/>
      <c r="RLZ66" s="256"/>
      <c r="RMC66" s="251"/>
      <c r="RMD66" s="251"/>
      <c r="RME66" s="251"/>
      <c r="RMF66" s="251"/>
      <c r="RMG66" s="251"/>
      <c r="RMH66" s="251"/>
      <c r="RMI66" s="252"/>
      <c r="RMJ66" s="253"/>
      <c r="RMO66" s="254"/>
      <c r="RMR66" s="252"/>
      <c r="RMS66" s="252"/>
      <c r="RMT66" s="252"/>
      <c r="RMU66" s="252"/>
      <c r="RMV66" s="253"/>
      <c r="RMW66" s="253"/>
      <c r="RMX66" s="255"/>
      <c r="RMY66" s="255"/>
      <c r="RMZ66" s="256"/>
      <c r="RNC66" s="251"/>
      <c r="RND66" s="251"/>
      <c r="RNE66" s="251"/>
      <c r="RNF66" s="251"/>
      <c r="RNG66" s="251"/>
      <c r="RNH66" s="251"/>
      <c r="RNI66" s="252"/>
      <c r="RNJ66" s="253"/>
      <c r="RNO66" s="254"/>
      <c r="RNR66" s="252"/>
      <c r="RNS66" s="252"/>
      <c r="RNT66" s="252"/>
      <c r="RNU66" s="252"/>
      <c r="RNV66" s="253"/>
      <c r="RNW66" s="253"/>
      <c r="RNX66" s="255"/>
      <c r="RNY66" s="255"/>
      <c r="RNZ66" s="256"/>
      <c r="ROC66" s="251"/>
      <c r="ROD66" s="251"/>
      <c r="ROE66" s="251"/>
      <c r="ROF66" s="251"/>
      <c r="ROG66" s="251"/>
      <c r="ROH66" s="251"/>
      <c r="ROI66" s="252"/>
      <c r="ROJ66" s="253"/>
      <c r="ROO66" s="254"/>
      <c r="ROR66" s="252"/>
      <c r="ROS66" s="252"/>
      <c r="ROT66" s="252"/>
      <c r="ROU66" s="252"/>
      <c r="ROV66" s="253"/>
      <c r="ROW66" s="253"/>
      <c r="ROX66" s="255"/>
      <c r="ROY66" s="255"/>
      <c r="ROZ66" s="256"/>
      <c r="RPC66" s="251"/>
      <c r="RPD66" s="251"/>
      <c r="RPE66" s="251"/>
      <c r="RPF66" s="251"/>
      <c r="RPG66" s="251"/>
      <c r="RPH66" s="251"/>
      <c r="RPI66" s="252"/>
      <c r="RPJ66" s="253"/>
      <c r="RPO66" s="254"/>
      <c r="RPR66" s="252"/>
      <c r="RPS66" s="252"/>
      <c r="RPT66" s="252"/>
      <c r="RPU66" s="252"/>
      <c r="RPV66" s="253"/>
      <c r="RPW66" s="253"/>
      <c r="RPX66" s="255"/>
      <c r="RPY66" s="255"/>
      <c r="RPZ66" s="256"/>
      <c r="RQC66" s="251"/>
      <c r="RQD66" s="251"/>
      <c r="RQE66" s="251"/>
      <c r="RQF66" s="251"/>
      <c r="RQG66" s="251"/>
      <c r="RQH66" s="251"/>
      <c r="RQI66" s="252"/>
      <c r="RQJ66" s="253"/>
      <c r="RQO66" s="254"/>
      <c r="RQR66" s="252"/>
      <c r="RQS66" s="252"/>
      <c r="RQT66" s="252"/>
      <c r="RQU66" s="252"/>
      <c r="RQV66" s="253"/>
      <c r="RQW66" s="253"/>
      <c r="RQX66" s="255"/>
      <c r="RQY66" s="255"/>
      <c r="RQZ66" s="256"/>
      <c r="RRC66" s="251"/>
      <c r="RRD66" s="251"/>
      <c r="RRE66" s="251"/>
      <c r="RRF66" s="251"/>
      <c r="RRG66" s="251"/>
      <c r="RRH66" s="251"/>
      <c r="RRI66" s="252"/>
      <c r="RRJ66" s="253"/>
      <c r="RRO66" s="254"/>
      <c r="RRR66" s="252"/>
      <c r="RRS66" s="252"/>
      <c r="RRT66" s="252"/>
      <c r="RRU66" s="252"/>
      <c r="RRV66" s="253"/>
      <c r="RRW66" s="253"/>
      <c r="RRX66" s="255"/>
      <c r="RRY66" s="255"/>
      <c r="RRZ66" s="256"/>
      <c r="RSC66" s="251"/>
      <c r="RSD66" s="251"/>
      <c r="RSE66" s="251"/>
      <c r="RSF66" s="251"/>
      <c r="RSG66" s="251"/>
      <c r="RSH66" s="251"/>
      <c r="RSI66" s="252"/>
      <c r="RSJ66" s="253"/>
      <c r="RSO66" s="254"/>
      <c r="RSR66" s="252"/>
      <c r="RSS66" s="252"/>
      <c r="RST66" s="252"/>
      <c r="RSU66" s="252"/>
      <c r="RSV66" s="253"/>
      <c r="RSW66" s="253"/>
      <c r="RSX66" s="255"/>
      <c r="RSY66" s="255"/>
      <c r="RSZ66" s="256"/>
      <c r="RTC66" s="251"/>
      <c r="RTD66" s="251"/>
      <c r="RTE66" s="251"/>
      <c r="RTF66" s="251"/>
      <c r="RTG66" s="251"/>
      <c r="RTH66" s="251"/>
      <c r="RTI66" s="252"/>
      <c r="RTJ66" s="253"/>
      <c r="RTO66" s="254"/>
      <c r="RTR66" s="252"/>
      <c r="RTS66" s="252"/>
      <c r="RTT66" s="252"/>
      <c r="RTU66" s="252"/>
      <c r="RTV66" s="253"/>
      <c r="RTW66" s="253"/>
      <c r="RTX66" s="255"/>
      <c r="RTY66" s="255"/>
      <c r="RTZ66" s="256"/>
      <c r="RUC66" s="251"/>
      <c r="RUD66" s="251"/>
      <c r="RUE66" s="251"/>
      <c r="RUF66" s="251"/>
      <c r="RUG66" s="251"/>
      <c r="RUH66" s="251"/>
      <c r="RUI66" s="252"/>
      <c r="RUJ66" s="253"/>
      <c r="RUO66" s="254"/>
      <c r="RUR66" s="252"/>
      <c r="RUS66" s="252"/>
      <c r="RUT66" s="252"/>
      <c r="RUU66" s="252"/>
      <c r="RUV66" s="253"/>
      <c r="RUW66" s="253"/>
      <c r="RUX66" s="255"/>
      <c r="RUY66" s="255"/>
      <c r="RUZ66" s="256"/>
      <c r="RVC66" s="251"/>
      <c r="RVD66" s="251"/>
      <c r="RVE66" s="251"/>
      <c r="RVF66" s="251"/>
      <c r="RVG66" s="251"/>
      <c r="RVH66" s="251"/>
      <c r="RVI66" s="252"/>
      <c r="RVJ66" s="253"/>
      <c r="RVO66" s="254"/>
      <c r="RVR66" s="252"/>
      <c r="RVS66" s="252"/>
      <c r="RVT66" s="252"/>
      <c r="RVU66" s="252"/>
      <c r="RVV66" s="253"/>
      <c r="RVW66" s="253"/>
      <c r="RVX66" s="255"/>
      <c r="RVY66" s="255"/>
      <c r="RVZ66" s="256"/>
      <c r="RWC66" s="251"/>
      <c r="RWD66" s="251"/>
      <c r="RWE66" s="251"/>
      <c r="RWF66" s="251"/>
      <c r="RWG66" s="251"/>
      <c r="RWH66" s="251"/>
      <c r="RWI66" s="252"/>
      <c r="RWJ66" s="253"/>
      <c r="RWO66" s="254"/>
      <c r="RWR66" s="252"/>
      <c r="RWS66" s="252"/>
      <c r="RWT66" s="252"/>
      <c r="RWU66" s="252"/>
      <c r="RWV66" s="253"/>
      <c r="RWW66" s="253"/>
      <c r="RWX66" s="255"/>
      <c r="RWY66" s="255"/>
      <c r="RWZ66" s="256"/>
      <c r="RXC66" s="251"/>
      <c r="RXD66" s="251"/>
      <c r="RXE66" s="251"/>
      <c r="RXF66" s="251"/>
      <c r="RXG66" s="251"/>
      <c r="RXH66" s="251"/>
      <c r="RXI66" s="252"/>
      <c r="RXJ66" s="253"/>
      <c r="RXO66" s="254"/>
      <c r="RXR66" s="252"/>
      <c r="RXS66" s="252"/>
      <c r="RXT66" s="252"/>
      <c r="RXU66" s="252"/>
      <c r="RXV66" s="253"/>
      <c r="RXW66" s="253"/>
      <c r="RXX66" s="255"/>
      <c r="RXY66" s="255"/>
      <c r="RXZ66" s="256"/>
      <c r="RYC66" s="251"/>
      <c r="RYD66" s="251"/>
      <c r="RYE66" s="251"/>
      <c r="RYF66" s="251"/>
      <c r="RYG66" s="251"/>
      <c r="RYH66" s="251"/>
      <c r="RYI66" s="252"/>
      <c r="RYJ66" s="253"/>
      <c r="RYO66" s="254"/>
      <c r="RYR66" s="252"/>
      <c r="RYS66" s="252"/>
      <c r="RYT66" s="252"/>
      <c r="RYU66" s="252"/>
      <c r="RYV66" s="253"/>
      <c r="RYW66" s="253"/>
      <c r="RYX66" s="255"/>
      <c r="RYY66" s="255"/>
      <c r="RYZ66" s="256"/>
      <c r="RZC66" s="251"/>
      <c r="RZD66" s="251"/>
      <c r="RZE66" s="251"/>
      <c r="RZF66" s="251"/>
      <c r="RZG66" s="251"/>
      <c r="RZH66" s="251"/>
      <c r="RZI66" s="252"/>
      <c r="RZJ66" s="253"/>
      <c r="RZO66" s="254"/>
      <c r="RZR66" s="252"/>
      <c r="RZS66" s="252"/>
      <c r="RZT66" s="252"/>
      <c r="RZU66" s="252"/>
      <c r="RZV66" s="253"/>
      <c r="RZW66" s="253"/>
      <c r="RZX66" s="255"/>
      <c r="RZY66" s="255"/>
      <c r="RZZ66" s="256"/>
      <c r="SAC66" s="251"/>
      <c r="SAD66" s="251"/>
      <c r="SAE66" s="251"/>
      <c r="SAF66" s="251"/>
      <c r="SAG66" s="251"/>
      <c r="SAH66" s="251"/>
      <c r="SAI66" s="252"/>
      <c r="SAJ66" s="253"/>
      <c r="SAO66" s="254"/>
      <c r="SAR66" s="252"/>
      <c r="SAS66" s="252"/>
      <c r="SAT66" s="252"/>
      <c r="SAU66" s="252"/>
      <c r="SAV66" s="253"/>
      <c r="SAW66" s="253"/>
      <c r="SAX66" s="255"/>
      <c r="SAY66" s="255"/>
      <c r="SAZ66" s="256"/>
      <c r="SBC66" s="251"/>
      <c r="SBD66" s="251"/>
      <c r="SBE66" s="251"/>
      <c r="SBF66" s="251"/>
      <c r="SBG66" s="251"/>
      <c r="SBH66" s="251"/>
      <c r="SBI66" s="252"/>
      <c r="SBJ66" s="253"/>
      <c r="SBO66" s="254"/>
      <c r="SBR66" s="252"/>
      <c r="SBS66" s="252"/>
      <c r="SBT66" s="252"/>
      <c r="SBU66" s="252"/>
      <c r="SBV66" s="253"/>
      <c r="SBW66" s="253"/>
      <c r="SBX66" s="255"/>
      <c r="SBY66" s="255"/>
      <c r="SBZ66" s="256"/>
      <c r="SCC66" s="251"/>
      <c r="SCD66" s="251"/>
      <c r="SCE66" s="251"/>
      <c r="SCF66" s="251"/>
      <c r="SCG66" s="251"/>
      <c r="SCH66" s="251"/>
      <c r="SCI66" s="252"/>
      <c r="SCJ66" s="253"/>
      <c r="SCO66" s="254"/>
      <c r="SCR66" s="252"/>
      <c r="SCS66" s="252"/>
      <c r="SCT66" s="252"/>
      <c r="SCU66" s="252"/>
      <c r="SCV66" s="253"/>
      <c r="SCW66" s="253"/>
      <c r="SCX66" s="255"/>
      <c r="SCY66" s="255"/>
      <c r="SCZ66" s="256"/>
      <c r="SDC66" s="251"/>
      <c r="SDD66" s="251"/>
      <c r="SDE66" s="251"/>
      <c r="SDF66" s="251"/>
      <c r="SDG66" s="251"/>
      <c r="SDH66" s="251"/>
      <c r="SDI66" s="252"/>
      <c r="SDJ66" s="253"/>
      <c r="SDO66" s="254"/>
      <c r="SDR66" s="252"/>
      <c r="SDS66" s="252"/>
      <c r="SDT66" s="252"/>
      <c r="SDU66" s="252"/>
      <c r="SDV66" s="253"/>
      <c r="SDW66" s="253"/>
      <c r="SDX66" s="255"/>
      <c r="SDY66" s="255"/>
      <c r="SDZ66" s="256"/>
      <c r="SEC66" s="251"/>
      <c r="SED66" s="251"/>
      <c r="SEE66" s="251"/>
      <c r="SEF66" s="251"/>
      <c r="SEG66" s="251"/>
      <c r="SEH66" s="251"/>
      <c r="SEI66" s="252"/>
      <c r="SEJ66" s="253"/>
      <c r="SEO66" s="254"/>
      <c r="SER66" s="252"/>
      <c r="SES66" s="252"/>
      <c r="SET66" s="252"/>
      <c r="SEU66" s="252"/>
      <c r="SEV66" s="253"/>
      <c r="SEW66" s="253"/>
      <c r="SEX66" s="255"/>
      <c r="SEY66" s="255"/>
      <c r="SEZ66" s="256"/>
      <c r="SFC66" s="251"/>
      <c r="SFD66" s="251"/>
      <c r="SFE66" s="251"/>
      <c r="SFF66" s="251"/>
      <c r="SFG66" s="251"/>
      <c r="SFH66" s="251"/>
      <c r="SFI66" s="252"/>
      <c r="SFJ66" s="253"/>
      <c r="SFO66" s="254"/>
      <c r="SFR66" s="252"/>
      <c r="SFS66" s="252"/>
      <c r="SFT66" s="252"/>
      <c r="SFU66" s="252"/>
      <c r="SFV66" s="253"/>
      <c r="SFW66" s="253"/>
      <c r="SFX66" s="255"/>
      <c r="SFY66" s="255"/>
      <c r="SFZ66" s="256"/>
      <c r="SGC66" s="251"/>
      <c r="SGD66" s="251"/>
      <c r="SGE66" s="251"/>
      <c r="SGF66" s="251"/>
      <c r="SGG66" s="251"/>
      <c r="SGH66" s="251"/>
      <c r="SGI66" s="252"/>
      <c r="SGJ66" s="253"/>
      <c r="SGO66" s="254"/>
      <c r="SGR66" s="252"/>
      <c r="SGS66" s="252"/>
      <c r="SGT66" s="252"/>
      <c r="SGU66" s="252"/>
      <c r="SGV66" s="253"/>
      <c r="SGW66" s="253"/>
      <c r="SGX66" s="255"/>
      <c r="SGY66" s="255"/>
      <c r="SGZ66" s="256"/>
      <c r="SHC66" s="251"/>
      <c r="SHD66" s="251"/>
      <c r="SHE66" s="251"/>
      <c r="SHF66" s="251"/>
      <c r="SHG66" s="251"/>
      <c r="SHH66" s="251"/>
      <c r="SHI66" s="252"/>
      <c r="SHJ66" s="253"/>
      <c r="SHO66" s="254"/>
      <c r="SHR66" s="252"/>
      <c r="SHS66" s="252"/>
      <c r="SHT66" s="252"/>
      <c r="SHU66" s="252"/>
      <c r="SHV66" s="253"/>
      <c r="SHW66" s="253"/>
      <c r="SHX66" s="255"/>
      <c r="SHY66" s="255"/>
      <c r="SHZ66" s="256"/>
      <c r="SIC66" s="251"/>
      <c r="SID66" s="251"/>
      <c r="SIE66" s="251"/>
      <c r="SIF66" s="251"/>
      <c r="SIG66" s="251"/>
      <c r="SIH66" s="251"/>
      <c r="SII66" s="252"/>
      <c r="SIJ66" s="253"/>
      <c r="SIO66" s="254"/>
      <c r="SIR66" s="252"/>
      <c r="SIS66" s="252"/>
      <c r="SIT66" s="252"/>
      <c r="SIU66" s="252"/>
      <c r="SIV66" s="253"/>
      <c r="SIW66" s="253"/>
      <c r="SIX66" s="255"/>
      <c r="SIY66" s="255"/>
      <c r="SIZ66" s="256"/>
      <c r="SJC66" s="251"/>
      <c r="SJD66" s="251"/>
      <c r="SJE66" s="251"/>
      <c r="SJF66" s="251"/>
      <c r="SJG66" s="251"/>
      <c r="SJH66" s="251"/>
      <c r="SJI66" s="252"/>
      <c r="SJJ66" s="253"/>
      <c r="SJO66" s="254"/>
      <c r="SJR66" s="252"/>
      <c r="SJS66" s="252"/>
      <c r="SJT66" s="252"/>
      <c r="SJU66" s="252"/>
      <c r="SJV66" s="253"/>
      <c r="SJW66" s="253"/>
      <c r="SJX66" s="255"/>
      <c r="SJY66" s="255"/>
      <c r="SJZ66" s="256"/>
      <c r="SKC66" s="251"/>
      <c r="SKD66" s="251"/>
      <c r="SKE66" s="251"/>
      <c r="SKF66" s="251"/>
      <c r="SKG66" s="251"/>
      <c r="SKH66" s="251"/>
      <c r="SKI66" s="252"/>
      <c r="SKJ66" s="253"/>
      <c r="SKO66" s="254"/>
      <c r="SKR66" s="252"/>
      <c r="SKS66" s="252"/>
      <c r="SKT66" s="252"/>
      <c r="SKU66" s="252"/>
      <c r="SKV66" s="253"/>
      <c r="SKW66" s="253"/>
      <c r="SKX66" s="255"/>
      <c r="SKY66" s="255"/>
      <c r="SKZ66" s="256"/>
      <c r="SLC66" s="251"/>
      <c r="SLD66" s="251"/>
      <c r="SLE66" s="251"/>
      <c r="SLF66" s="251"/>
      <c r="SLG66" s="251"/>
      <c r="SLH66" s="251"/>
      <c r="SLI66" s="252"/>
      <c r="SLJ66" s="253"/>
      <c r="SLO66" s="254"/>
      <c r="SLR66" s="252"/>
      <c r="SLS66" s="252"/>
      <c r="SLT66" s="252"/>
      <c r="SLU66" s="252"/>
      <c r="SLV66" s="253"/>
      <c r="SLW66" s="253"/>
      <c r="SLX66" s="255"/>
      <c r="SLY66" s="255"/>
      <c r="SLZ66" s="256"/>
      <c r="SMC66" s="251"/>
      <c r="SMD66" s="251"/>
      <c r="SME66" s="251"/>
      <c r="SMF66" s="251"/>
      <c r="SMG66" s="251"/>
      <c r="SMH66" s="251"/>
      <c r="SMI66" s="252"/>
      <c r="SMJ66" s="253"/>
      <c r="SMO66" s="254"/>
      <c r="SMR66" s="252"/>
      <c r="SMS66" s="252"/>
      <c r="SMT66" s="252"/>
      <c r="SMU66" s="252"/>
      <c r="SMV66" s="253"/>
      <c r="SMW66" s="253"/>
      <c r="SMX66" s="255"/>
      <c r="SMY66" s="255"/>
      <c r="SMZ66" s="256"/>
      <c r="SNC66" s="251"/>
      <c r="SND66" s="251"/>
      <c r="SNE66" s="251"/>
      <c r="SNF66" s="251"/>
      <c r="SNG66" s="251"/>
      <c r="SNH66" s="251"/>
      <c r="SNI66" s="252"/>
      <c r="SNJ66" s="253"/>
      <c r="SNO66" s="254"/>
      <c r="SNR66" s="252"/>
      <c r="SNS66" s="252"/>
      <c r="SNT66" s="252"/>
      <c r="SNU66" s="252"/>
      <c r="SNV66" s="253"/>
      <c r="SNW66" s="253"/>
      <c r="SNX66" s="255"/>
      <c r="SNY66" s="255"/>
      <c r="SNZ66" s="256"/>
      <c r="SOC66" s="251"/>
      <c r="SOD66" s="251"/>
      <c r="SOE66" s="251"/>
      <c r="SOF66" s="251"/>
      <c r="SOG66" s="251"/>
      <c r="SOH66" s="251"/>
      <c r="SOI66" s="252"/>
      <c r="SOJ66" s="253"/>
      <c r="SOO66" s="254"/>
      <c r="SOR66" s="252"/>
      <c r="SOS66" s="252"/>
      <c r="SOT66" s="252"/>
      <c r="SOU66" s="252"/>
      <c r="SOV66" s="253"/>
      <c r="SOW66" s="253"/>
      <c r="SOX66" s="255"/>
      <c r="SOY66" s="255"/>
      <c r="SOZ66" s="256"/>
      <c r="SPC66" s="251"/>
      <c r="SPD66" s="251"/>
      <c r="SPE66" s="251"/>
      <c r="SPF66" s="251"/>
      <c r="SPG66" s="251"/>
      <c r="SPH66" s="251"/>
      <c r="SPI66" s="252"/>
      <c r="SPJ66" s="253"/>
      <c r="SPO66" s="254"/>
      <c r="SPR66" s="252"/>
      <c r="SPS66" s="252"/>
      <c r="SPT66" s="252"/>
      <c r="SPU66" s="252"/>
      <c r="SPV66" s="253"/>
      <c r="SPW66" s="253"/>
      <c r="SPX66" s="255"/>
      <c r="SPY66" s="255"/>
      <c r="SPZ66" s="256"/>
      <c r="SQC66" s="251"/>
      <c r="SQD66" s="251"/>
      <c r="SQE66" s="251"/>
      <c r="SQF66" s="251"/>
      <c r="SQG66" s="251"/>
      <c r="SQH66" s="251"/>
      <c r="SQI66" s="252"/>
      <c r="SQJ66" s="253"/>
      <c r="SQO66" s="254"/>
      <c r="SQR66" s="252"/>
      <c r="SQS66" s="252"/>
      <c r="SQT66" s="252"/>
      <c r="SQU66" s="252"/>
      <c r="SQV66" s="253"/>
      <c r="SQW66" s="253"/>
      <c r="SQX66" s="255"/>
      <c r="SQY66" s="255"/>
      <c r="SQZ66" s="256"/>
      <c r="SRC66" s="251"/>
      <c r="SRD66" s="251"/>
      <c r="SRE66" s="251"/>
      <c r="SRF66" s="251"/>
      <c r="SRG66" s="251"/>
      <c r="SRH66" s="251"/>
      <c r="SRI66" s="252"/>
      <c r="SRJ66" s="253"/>
      <c r="SRO66" s="254"/>
      <c r="SRR66" s="252"/>
      <c r="SRS66" s="252"/>
      <c r="SRT66" s="252"/>
      <c r="SRU66" s="252"/>
      <c r="SRV66" s="253"/>
      <c r="SRW66" s="253"/>
      <c r="SRX66" s="255"/>
      <c r="SRY66" s="255"/>
      <c r="SRZ66" s="256"/>
      <c r="SSC66" s="251"/>
      <c r="SSD66" s="251"/>
      <c r="SSE66" s="251"/>
      <c r="SSF66" s="251"/>
      <c r="SSG66" s="251"/>
      <c r="SSH66" s="251"/>
      <c r="SSI66" s="252"/>
      <c r="SSJ66" s="253"/>
      <c r="SSO66" s="254"/>
      <c r="SSR66" s="252"/>
      <c r="SSS66" s="252"/>
      <c r="SST66" s="252"/>
      <c r="SSU66" s="252"/>
      <c r="SSV66" s="253"/>
      <c r="SSW66" s="253"/>
      <c r="SSX66" s="255"/>
      <c r="SSY66" s="255"/>
      <c r="SSZ66" s="256"/>
      <c r="STC66" s="251"/>
      <c r="STD66" s="251"/>
      <c r="STE66" s="251"/>
      <c r="STF66" s="251"/>
      <c r="STG66" s="251"/>
      <c r="STH66" s="251"/>
      <c r="STI66" s="252"/>
      <c r="STJ66" s="253"/>
      <c r="STO66" s="254"/>
      <c r="STR66" s="252"/>
      <c r="STS66" s="252"/>
      <c r="STT66" s="252"/>
      <c r="STU66" s="252"/>
      <c r="STV66" s="253"/>
      <c r="STW66" s="253"/>
      <c r="STX66" s="255"/>
      <c r="STY66" s="255"/>
      <c r="STZ66" s="256"/>
      <c r="SUC66" s="251"/>
      <c r="SUD66" s="251"/>
      <c r="SUE66" s="251"/>
      <c r="SUF66" s="251"/>
      <c r="SUG66" s="251"/>
      <c r="SUH66" s="251"/>
      <c r="SUI66" s="252"/>
      <c r="SUJ66" s="253"/>
      <c r="SUO66" s="254"/>
      <c r="SUR66" s="252"/>
      <c r="SUS66" s="252"/>
      <c r="SUT66" s="252"/>
      <c r="SUU66" s="252"/>
      <c r="SUV66" s="253"/>
      <c r="SUW66" s="253"/>
      <c r="SUX66" s="255"/>
      <c r="SUY66" s="255"/>
      <c r="SUZ66" s="256"/>
      <c r="SVC66" s="251"/>
      <c r="SVD66" s="251"/>
      <c r="SVE66" s="251"/>
      <c r="SVF66" s="251"/>
      <c r="SVG66" s="251"/>
      <c r="SVH66" s="251"/>
      <c r="SVI66" s="252"/>
      <c r="SVJ66" s="253"/>
      <c r="SVO66" s="254"/>
      <c r="SVR66" s="252"/>
      <c r="SVS66" s="252"/>
      <c r="SVT66" s="252"/>
      <c r="SVU66" s="252"/>
      <c r="SVV66" s="253"/>
      <c r="SVW66" s="253"/>
      <c r="SVX66" s="255"/>
      <c r="SVY66" s="255"/>
      <c r="SVZ66" s="256"/>
      <c r="SWC66" s="251"/>
      <c r="SWD66" s="251"/>
      <c r="SWE66" s="251"/>
      <c r="SWF66" s="251"/>
      <c r="SWG66" s="251"/>
      <c r="SWH66" s="251"/>
      <c r="SWI66" s="252"/>
      <c r="SWJ66" s="253"/>
      <c r="SWO66" s="254"/>
      <c r="SWR66" s="252"/>
      <c r="SWS66" s="252"/>
      <c r="SWT66" s="252"/>
      <c r="SWU66" s="252"/>
      <c r="SWV66" s="253"/>
      <c r="SWW66" s="253"/>
      <c r="SWX66" s="255"/>
      <c r="SWY66" s="255"/>
      <c r="SWZ66" s="256"/>
      <c r="SXC66" s="251"/>
      <c r="SXD66" s="251"/>
      <c r="SXE66" s="251"/>
      <c r="SXF66" s="251"/>
      <c r="SXG66" s="251"/>
      <c r="SXH66" s="251"/>
      <c r="SXI66" s="252"/>
      <c r="SXJ66" s="253"/>
      <c r="SXO66" s="254"/>
      <c r="SXR66" s="252"/>
      <c r="SXS66" s="252"/>
      <c r="SXT66" s="252"/>
      <c r="SXU66" s="252"/>
      <c r="SXV66" s="253"/>
      <c r="SXW66" s="253"/>
      <c r="SXX66" s="255"/>
      <c r="SXY66" s="255"/>
      <c r="SXZ66" s="256"/>
      <c r="SYC66" s="251"/>
      <c r="SYD66" s="251"/>
      <c r="SYE66" s="251"/>
      <c r="SYF66" s="251"/>
      <c r="SYG66" s="251"/>
      <c r="SYH66" s="251"/>
      <c r="SYI66" s="252"/>
      <c r="SYJ66" s="253"/>
      <c r="SYO66" s="254"/>
      <c r="SYR66" s="252"/>
      <c r="SYS66" s="252"/>
      <c r="SYT66" s="252"/>
      <c r="SYU66" s="252"/>
      <c r="SYV66" s="253"/>
      <c r="SYW66" s="253"/>
      <c r="SYX66" s="255"/>
      <c r="SYY66" s="255"/>
      <c r="SYZ66" s="256"/>
      <c r="SZC66" s="251"/>
      <c r="SZD66" s="251"/>
      <c r="SZE66" s="251"/>
      <c r="SZF66" s="251"/>
      <c r="SZG66" s="251"/>
      <c r="SZH66" s="251"/>
      <c r="SZI66" s="252"/>
      <c r="SZJ66" s="253"/>
      <c r="SZO66" s="254"/>
      <c r="SZR66" s="252"/>
      <c r="SZS66" s="252"/>
      <c r="SZT66" s="252"/>
      <c r="SZU66" s="252"/>
      <c r="SZV66" s="253"/>
      <c r="SZW66" s="253"/>
      <c r="SZX66" s="255"/>
      <c r="SZY66" s="255"/>
      <c r="SZZ66" s="256"/>
      <c r="TAC66" s="251"/>
      <c r="TAD66" s="251"/>
      <c r="TAE66" s="251"/>
      <c r="TAF66" s="251"/>
      <c r="TAG66" s="251"/>
      <c r="TAH66" s="251"/>
      <c r="TAI66" s="252"/>
      <c r="TAJ66" s="253"/>
      <c r="TAO66" s="254"/>
      <c r="TAR66" s="252"/>
      <c r="TAS66" s="252"/>
      <c r="TAT66" s="252"/>
      <c r="TAU66" s="252"/>
      <c r="TAV66" s="253"/>
      <c r="TAW66" s="253"/>
      <c r="TAX66" s="255"/>
      <c r="TAY66" s="255"/>
      <c r="TAZ66" s="256"/>
      <c r="TBC66" s="251"/>
      <c r="TBD66" s="251"/>
      <c r="TBE66" s="251"/>
      <c r="TBF66" s="251"/>
      <c r="TBG66" s="251"/>
      <c r="TBH66" s="251"/>
      <c r="TBI66" s="252"/>
      <c r="TBJ66" s="253"/>
      <c r="TBO66" s="254"/>
      <c r="TBR66" s="252"/>
      <c r="TBS66" s="252"/>
      <c r="TBT66" s="252"/>
      <c r="TBU66" s="252"/>
      <c r="TBV66" s="253"/>
      <c r="TBW66" s="253"/>
      <c r="TBX66" s="255"/>
      <c r="TBY66" s="255"/>
      <c r="TBZ66" s="256"/>
      <c r="TCC66" s="251"/>
      <c r="TCD66" s="251"/>
      <c r="TCE66" s="251"/>
      <c r="TCF66" s="251"/>
      <c r="TCG66" s="251"/>
      <c r="TCH66" s="251"/>
      <c r="TCI66" s="252"/>
      <c r="TCJ66" s="253"/>
      <c r="TCO66" s="254"/>
      <c r="TCR66" s="252"/>
      <c r="TCS66" s="252"/>
      <c r="TCT66" s="252"/>
      <c r="TCU66" s="252"/>
      <c r="TCV66" s="253"/>
      <c r="TCW66" s="253"/>
      <c r="TCX66" s="255"/>
      <c r="TCY66" s="255"/>
      <c r="TCZ66" s="256"/>
      <c r="TDC66" s="251"/>
      <c r="TDD66" s="251"/>
      <c r="TDE66" s="251"/>
      <c r="TDF66" s="251"/>
      <c r="TDG66" s="251"/>
      <c r="TDH66" s="251"/>
      <c r="TDI66" s="252"/>
      <c r="TDJ66" s="253"/>
      <c r="TDO66" s="254"/>
      <c r="TDR66" s="252"/>
      <c r="TDS66" s="252"/>
      <c r="TDT66" s="252"/>
      <c r="TDU66" s="252"/>
      <c r="TDV66" s="253"/>
      <c r="TDW66" s="253"/>
      <c r="TDX66" s="255"/>
      <c r="TDY66" s="255"/>
      <c r="TDZ66" s="256"/>
      <c r="TEC66" s="251"/>
      <c r="TED66" s="251"/>
      <c r="TEE66" s="251"/>
      <c r="TEF66" s="251"/>
      <c r="TEG66" s="251"/>
      <c r="TEH66" s="251"/>
      <c r="TEI66" s="252"/>
      <c r="TEJ66" s="253"/>
      <c r="TEO66" s="254"/>
      <c r="TER66" s="252"/>
      <c r="TES66" s="252"/>
      <c r="TET66" s="252"/>
      <c r="TEU66" s="252"/>
      <c r="TEV66" s="253"/>
      <c r="TEW66" s="253"/>
      <c r="TEX66" s="255"/>
      <c r="TEY66" s="255"/>
      <c r="TEZ66" s="256"/>
      <c r="TFC66" s="251"/>
      <c r="TFD66" s="251"/>
      <c r="TFE66" s="251"/>
      <c r="TFF66" s="251"/>
      <c r="TFG66" s="251"/>
      <c r="TFH66" s="251"/>
      <c r="TFI66" s="252"/>
      <c r="TFJ66" s="253"/>
      <c r="TFO66" s="254"/>
      <c r="TFR66" s="252"/>
      <c r="TFS66" s="252"/>
      <c r="TFT66" s="252"/>
      <c r="TFU66" s="252"/>
      <c r="TFV66" s="253"/>
      <c r="TFW66" s="253"/>
      <c r="TFX66" s="255"/>
      <c r="TFY66" s="255"/>
      <c r="TFZ66" s="256"/>
      <c r="TGC66" s="251"/>
      <c r="TGD66" s="251"/>
      <c r="TGE66" s="251"/>
      <c r="TGF66" s="251"/>
      <c r="TGG66" s="251"/>
      <c r="TGH66" s="251"/>
      <c r="TGI66" s="252"/>
      <c r="TGJ66" s="253"/>
      <c r="TGO66" s="254"/>
      <c r="TGR66" s="252"/>
      <c r="TGS66" s="252"/>
      <c r="TGT66" s="252"/>
      <c r="TGU66" s="252"/>
      <c r="TGV66" s="253"/>
      <c r="TGW66" s="253"/>
      <c r="TGX66" s="255"/>
      <c r="TGY66" s="255"/>
      <c r="TGZ66" s="256"/>
      <c r="THC66" s="251"/>
      <c r="THD66" s="251"/>
      <c r="THE66" s="251"/>
      <c r="THF66" s="251"/>
      <c r="THG66" s="251"/>
      <c r="THH66" s="251"/>
      <c r="THI66" s="252"/>
      <c r="THJ66" s="253"/>
      <c r="THO66" s="254"/>
      <c r="THR66" s="252"/>
      <c r="THS66" s="252"/>
      <c r="THT66" s="252"/>
      <c r="THU66" s="252"/>
      <c r="THV66" s="253"/>
      <c r="THW66" s="253"/>
      <c r="THX66" s="255"/>
      <c r="THY66" s="255"/>
      <c r="THZ66" s="256"/>
      <c r="TIC66" s="251"/>
      <c r="TID66" s="251"/>
      <c r="TIE66" s="251"/>
      <c r="TIF66" s="251"/>
      <c r="TIG66" s="251"/>
      <c r="TIH66" s="251"/>
      <c r="TII66" s="252"/>
      <c r="TIJ66" s="253"/>
      <c r="TIO66" s="254"/>
      <c r="TIR66" s="252"/>
      <c r="TIS66" s="252"/>
      <c r="TIT66" s="252"/>
      <c r="TIU66" s="252"/>
      <c r="TIV66" s="253"/>
      <c r="TIW66" s="253"/>
      <c r="TIX66" s="255"/>
      <c r="TIY66" s="255"/>
      <c r="TIZ66" s="256"/>
      <c r="TJC66" s="251"/>
      <c r="TJD66" s="251"/>
      <c r="TJE66" s="251"/>
      <c r="TJF66" s="251"/>
      <c r="TJG66" s="251"/>
      <c r="TJH66" s="251"/>
      <c r="TJI66" s="252"/>
      <c r="TJJ66" s="253"/>
      <c r="TJO66" s="254"/>
      <c r="TJR66" s="252"/>
      <c r="TJS66" s="252"/>
      <c r="TJT66" s="252"/>
      <c r="TJU66" s="252"/>
      <c r="TJV66" s="253"/>
      <c r="TJW66" s="253"/>
      <c r="TJX66" s="255"/>
      <c r="TJY66" s="255"/>
      <c r="TJZ66" s="256"/>
      <c r="TKC66" s="251"/>
      <c r="TKD66" s="251"/>
      <c r="TKE66" s="251"/>
      <c r="TKF66" s="251"/>
      <c r="TKG66" s="251"/>
      <c r="TKH66" s="251"/>
      <c r="TKI66" s="252"/>
      <c r="TKJ66" s="253"/>
      <c r="TKO66" s="254"/>
      <c r="TKR66" s="252"/>
      <c r="TKS66" s="252"/>
      <c r="TKT66" s="252"/>
      <c r="TKU66" s="252"/>
      <c r="TKV66" s="253"/>
      <c r="TKW66" s="253"/>
      <c r="TKX66" s="255"/>
      <c r="TKY66" s="255"/>
      <c r="TKZ66" s="256"/>
      <c r="TLC66" s="251"/>
      <c r="TLD66" s="251"/>
      <c r="TLE66" s="251"/>
      <c r="TLF66" s="251"/>
      <c r="TLG66" s="251"/>
      <c r="TLH66" s="251"/>
      <c r="TLI66" s="252"/>
      <c r="TLJ66" s="253"/>
      <c r="TLO66" s="254"/>
      <c r="TLR66" s="252"/>
      <c r="TLS66" s="252"/>
      <c r="TLT66" s="252"/>
      <c r="TLU66" s="252"/>
      <c r="TLV66" s="253"/>
      <c r="TLW66" s="253"/>
      <c r="TLX66" s="255"/>
      <c r="TLY66" s="255"/>
      <c r="TLZ66" s="256"/>
      <c r="TMC66" s="251"/>
      <c r="TMD66" s="251"/>
      <c r="TME66" s="251"/>
      <c r="TMF66" s="251"/>
      <c r="TMG66" s="251"/>
      <c r="TMH66" s="251"/>
      <c r="TMI66" s="252"/>
      <c r="TMJ66" s="253"/>
      <c r="TMO66" s="254"/>
      <c r="TMR66" s="252"/>
      <c r="TMS66" s="252"/>
      <c r="TMT66" s="252"/>
      <c r="TMU66" s="252"/>
      <c r="TMV66" s="253"/>
      <c r="TMW66" s="253"/>
      <c r="TMX66" s="255"/>
      <c r="TMY66" s="255"/>
      <c r="TMZ66" s="256"/>
      <c r="TNC66" s="251"/>
      <c r="TND66" s="251"/>
      <c r="TNE66" s="251"/>
      <c r="TNF66" s="251"/>
      <c r="TNG66" s="251"/>
      <c r="TNH66" s="251"/>
      <c r="TNI66" s="252"/>
      <c r="TNJ66" s="253"/>
      <c r="TNO66" s="254"/>
      <c r="TNR66" s="252"/>
      <c r="TNS66" s="252"/>
      <c r="TNT66" s="252"/>
      <c r="TNU66" s="252"/>
      <c r="TNV66" s="253"/>
      <c r="TNW66" s="253"/>
      <c r="TNX66" s="255"/>
      <c r="TNY66" s="255"/>
      <c r="TNZ66" s="256"/>
      <c r="TOC66" s="251"/>
      <c r="TOD66" s="251"/>
      <c r="TOE66" s="251"/>
      <c r="TOF66" s="251"/>
      <c r="TOG66" s="251"/>
      <c r="TOH66" s="251"/>
      <c r="TOI66" s="252"/>
      <c r="TOJ66" s="253"/>
      <c r="TOO66" s="254"/>
      <c r="TOR66" s="252"/>
      <c r="TOS66" s="252"/>
      <c r="TOT66" s="252"/>
      <c r="TOU66" s="252"/>
      <c r="TOV66" s="253"/>
      <c r="TOW66" s="253"/>
      <c r="TOX66" s="255"/>
      <c r="TOY66" s="255"/>
      <c r="TOZ66" s="256"/>
      <c r="TPC66" s="251"/>
      <c r="TPD66" s="251"/>
      <c r="TPE66" s="251"/>
      <c r="TPF66" s="251"/>
      <c r="TPG66" s="251"/>
      <c r="TPH66" s="251"/>
      <c r="TPI66" s="252"/>
      <c r="TPJ66" s="253"/>
      <c r="TPO66" s="254"/>
      <c r="TPR66" s="252"/>
      <c r="TPS66" s="252"/>
      <c r="TPT66" s="252"/>
      <c r="TPU66" s="252"/>
      <c r="TPV66" s="253"/>
      <c r="TPW66" s="253"/>
      <c r="TPX66" s="255"/>
      <c r="TPY66" s="255"/>
      <c r="TPZ66" s="256"/>
      <c r="TQC66" s="251"/>
      <c r="TQD66" s="251"/>
      <c r="TQE66" s="251"/>
      <c r="TQF66" s="251"/>
      <c r="TQG66" s="251"/>
      <c r="TQH66" s="251"/>
      <c r="TQI66" s="252"/>
      <c r="TQJ66" s="253"/>
      <c r="TQO66" s="254"/>
      <c r="TQR66" s="252"/>
      <c r="TQS66" s="252"/>
      <c r="TQT66" s="252"/>
      <c r="TQU66" s="252"/>
      <c r="TQV66" s="253"/>
      <c r="TQW66" s="253"/>
      <c r="TQX66" s="255"/>
      <c r="TQY66" s="255"/>
      <c r="TQZ66" s="256"/>
      <c r="TRC66" s="251"/>
      <c r="TRD66" s="251"/>
      <c r="TRE66" s="251"/>
      <c r="TRF66" s="251"/>
      <c r="TRG66" s="251"/>
      <c r="TRH66" s="251"/>
      <c r="TRI66" s="252"/>
      <c r="TRJ66" s="253"/>
      <c r="TRO66" s="254"/>
      <c r="TRR66" s="252"/>
      <c r="TRS66" s="252"/>
      <c r="TRT66" s="252"/>
      <c r="TRU66" s="252"/>
      <c r="TRV66" s="253"/>
      <c r="TRW66" s="253"/>
      <c r="TRX66" s="255"/>
      <c r="TRY66" s="255"/>
      <c r="TRZ66" s="256"/>
      <c r="TSC66" s="251"/>
      <c r="TSD66" s="251"/>
      <c r="TSE66" s="251"/>
      <c r="TSF66" s="251"/>
      <c r="TSG66" s="251"/>
      <c r="TSH66" s="251"/>
      <c r="TSI66" s="252"/>
      <c r="TSJ66" s="253"/>
      <c r="TSO66" s="254"/>
      <c r="TSR66" s="252"/>
      <c r="TSS66" s="252"/>
      <c r="TST66" s="252"/>
      <c r="TSU66" s="252"/>
      <c r="TSV66" s="253"/>
      <c r="TSW66" s="253"/>
      <c r="TSX66" s="255"/>
      <c r="TSY66" s="255"/>
      <c r="TSZ66" s="256"/>
      <c r="TTC66" s="251"/>
      <c r="TTD66" s="251"/>
      <c r="TTE66" s="251"/>
      <c r="TTF66" s="251"/>
      <c r="TTG66" s="251"/>
      <c r="TTH66" s="251"/>
      <c r="TTI66" s="252"/>
      <c r="TTJ66" s="253"/>
      <c r="TTO66" s="254"/>
      <c r="TTR66" s="252"/>
      <c r="TTS66" s="252"/>
      <c r="TTT66" s="252"/>
      <c r="TTU66" s="252"/>
      <c r="TTV66" s="253"/>
      <c r="TTW66" s="253"/>
      <c r="TTX66" s="255"/>
      <c r="TTY66" s="255"/>
      <c r="TTZ66" s="256"/>
      <c r="TUC66" s="251"/>
      <c r="TUD66" s="251"/>
      <c r="TUE66" s="251"/>
      <c r="TUF66" s="251"/>
      <c r="TUG66" s="251"/>
      <c r="TUH66" s="251"/>
      <c r="TUI66" s="252"/>
      <c r="TUJ66" s="253"/>
      <c r="TUO66" s="254"/>
      <c r="TUR66" s="252"/>
      <c r="TUS66" s="252"/>
      <c r="TUT66" s="252"/>
      <c r="TUU66" s="252"/>
      <c r="TUV66" s="253"/>
      <c r="TUW66" s="253"/>
      <c r="TUX66" s="255"/>
      <c r="TUY66" s="255"/>
      <c r="TUZ66" s="256"/>
      <c r="TVC66" s="251"/>
      <c r="TVD66" s="251"/>
      <c r="TVE66" s="251"/>
      <c r="TVF66" s="251"/>
      <c r="TVG66" s="251"/>
      <c r="TVH66" s="251"/>
      <c r="TVI66" s="252"/>
      <c r="TVJ66" s="253"/>
      <c r="TVO66" s="254"/>
      <c r="TVR66" s="252"/>
      <c r="TVS66" s="252"/>
      <c r="TVT66" s="252"/>
      <c r="TVU66" s="252"/>
      <c r="TVV66" s="253"/>
      <c r="TVW66" s="253"/>
      <c r="TVX66" s="255"/>
      <c r="TVY66" s="255"/>
      <c r="TVZ66" s="256"/>
      <c r="TWC66" s="251"/>
      <c r="TWD66" s="251"/>
      <c r="TWE66" s="251"/>
      <c r="TWF66" s="251"/>
      <c r="TWG66" s="251"/>
      <c r="TWH66" s="251"/>
      <c r="TWI66" s="252"/>
      <c r="TWJ66" s="253"/>
      <c r="TWO66" s="254"/>
      <c r="TWR66" s="252"/>
      <c r="TWS66" s="252"/>
      <c r="TWT66" s="252"/>
      <c r="TWU66" s="252"/>
      <c r="TWV66" s="253"/>
      <c r="TWW66" s="253"/>
      <c r="TWX66" s="255"/>
      <c r="TWY66" s="255"/>
      <c r="TWZ66" s="256"/>
      <c r="TXC66" s="251"/>
      <c r="TXD66" s="251"/>
      <c r="TXE66" s="251"/>
      <c r="TXF66" s="251"/>
      <c r="TXG66" s="251"/>
      <c r="TXH66" s="251"/>
      <c r="TXI66" s="252"/>
      <c r="TXJ66" s="253"/>
      <c r="TXO66" s="254"/>
      <c r="TXR66" s="252"/>
      <c r="TXS66" s="252"/>
      <c r="TXT66" s="252"/>
      <c r="TXU66" s="252"/>
      <c r="TXV66" s="253"/>
      <c r="TXW66" s="253"/>
      <c r="TXX66" s="255"/>
      <c r="TXY66" s="255"/>
      <c r="TXZ66" s="256"/>
      <c r="TYC66" s="251"/>
      <c r="TYD66" s="251"/>
      <c r="TYE66" s="251"/>
      <c r="TYF66" s="251"/>
      <c r="TYG66" s="251"/>
      <c r="TYH66" s="251"/>
      <c r="TYI66" s="252"/>
      <c r="TYJ66" s="253"/>
      <c r="TYO66" s="254"/>
      <c r="TYR66" s="252"/>
      <c r="TYS66" s="252"/>
      <c r="TYT66" s="252"/>
      <c r="TYU66" s="252"/>
      <c r="TYV66" s="253"/>
      <c r="TYW66" s="253"/>
      <c r="TYX66" s="255"/>
      <c r="TYY66" s="255"/>
      <c r="TYZ66" s="256"/>
      <c r="TZC66" s="251"/>
      <c r="TZD66" s="251"/>
      <c r="TZE66" s="251"/>
      <c r="TZF66" s="251"/>
      <c r="TZG66" s="251"/>
      <c r="TZH66" s="251"/>
      <c r="TZI66" s="252"/>
      <c r="TZJ66" s="253"/>
      <c r="TZO66" s="254"/>
      <c r="TZR66" s="252"/>
      <c r="TZS66" s="252"/>
      <c r="TZT66" s="252"/>
      <c r="TZU66" s="252"/>
      <c r="TZV66" s="253"/>
      <c r="TZW66" s="253"/>
      <c r="TZX66" s="255"/>
      <c r="TZY66" s="255"/>
      <c r="TZZ66" s="256"/>
      <c r="UAC66" s="251"/>
      <c r="UAD66" s="251"/>
      <c r="UAE66" s="251"/>
      <c r="UAF66" s="251"/>
      <c r="UAG66" s="251"/>
      <c r="UAH66" s="251"/>
      <c r="UAI66" s="252"/>
      <c r="UAJ66" s="253"/>
      <c r="UAO66" s="254"/>
      <c r="UAR66" s="252"/>
      <c r="UAS66" s="252"/>
      <c r="UAT66" s="252"/>
      <c r="UAU66" s="252"/>
      <c r="UAV66" s="253"/>
      <c r="UAW66" s="253"/>
      <c r="UAX66" s="255"/>
      <c r="UAY66" s="255"/>
      <c r="UAZ66" s="256"/>
      <c r="UBC66" s="251"/>
      <c r="UBD66" s="251"/>
      <c r="UBE66" s="251"/>
      <c r="UBF66" s="251"/>
      <c r="UBG66" s="251"/>
      <c r="UBH66" s="251"/>
      <c r="UBI66" s="252"/>
      <c r="UBJ66" s="253"/>
      <c r="UBO66" s="254"/>
      <c r="UBR66" s="252"/>
      <c r="UBS66" s="252"/>
      <c r="UBT66" s="252"/>
      <c r="UBU66" s="252"/>
      <c r="UBV66" s="253"/>
      <c r="UBW66" s="253"/>
      <c r="UBX66" s="255"/>
      <c r="UBY66" s="255"/>
      <c r="UBZ66" s="256"/>
      <c r="UCC66" s="251"/>
      <c r="UCD66" s="251"/>
      <c r="UCE66" s="251"/>
      <c r="UCF66" s="251"/>
      <c r="UCG66" s="251"/>
      <c r="UCH66" s="251"/>
      <c r="UCI66" s="252"/>
      <c r="UCJ66" s="253"/>
      <c r="UCO66" s="254"/>
      <c r="UCR66" s="252"/>
      <c r="UCS66" s="252"/>
      <c r="UCT66" s="252"/>
      <c r="UCU66" s="252"/>
      <c r="UCV66" s="253"/>
      <c r="UCW66" s="253"/>
      <c r="UCX66" s="255"/>
      <c r="UCY66" s="255"/>
      <c r="UCZ66" s="256"/>
      <c r="UDC66" s="251"/>
      <c r="UDD66" s="251"/>
      <c r="UDE66" s="251"/>
      <c r="UDF66" s="251"/>
      <c r="UDG66" s="251"/>
      <c r="UDH66" s="251"/>
      <c r="UDI66" s="252"/>
      <c r="UDJ66" s="253"/>
      <c r="UDO66" s="254"/>
      <c r="UDR66" s="252"/>
      <c r="UDS66" s="252"/>
      <c r="UDT66" s="252"/>
      <c r="UDU66" s="252"/>
      <c r="UDV66" s="253"/>
      <c r="UDW66" s="253"/>
      <c r="UDX66" s="255"/>
      <c r="UDY66" s="255"/>
      <c r="UDZ66" s="256"/>
      <c r="UEC66" s="251"/>
      <c r="UED66" s="251"/>
      <c r="UEE66" s="251"/>
      <c r="UEF66" s="251"/>
      <c r="UEG66" s="251"/>
      <c r="UEH66" s="251"/>
      <c r="UEI66" s="252"/>
      <c r="UEJ66" s="253"/>
      <c r="UEO66" s="254"/>
      <c r="UER66" s="252"/>
      <c r="UES66" s="252"/>
      <c r="UET66" s="252"/>
      <c r="UEU66" s="252"/>
      <c r="UEV66" s="253"/>
      <c r="UEW66" s="253"/>
      <c r="UEX66" s="255"/>
      <c r="UEY66" s="255"/>
      <c r="UEZ66" s="256"/>
      <c r="UFC66" s="251"/>
      <c r="UFD66" s="251"/>
      <c r="UFE66" s="251"/>
      <c r="UFF66" s="251"/>
      <c r="UFG66" s="251"/>
      <c r="UFH66" s="251"/>
      <c r="UFI66" s="252"/>
      <c r="UFJ66" s="253"/>
      <c r="UFO66" s="254"/>
      <c r="UFR66" s="252"/>
      <c r="UFS66" s="252"/>
      <c r="UFT66" s="252"/>
      <c r="UFU66" s="252"/>
      <c r="UFV66" s="253"/>
      <c r="UFW66" s="253"/>
      <c r="UFX66" s="255"/>
      <c r="UFY66" s="255"/>
      <c r="UFZ66" s="256"/>
      <c r="UGC66" s="251"/>
      <c r="UGD66" s="251"/>
      <c r="UGE66" s="251"/>
      <c r="UGF66" s="251"/>
      <c r="UGG66" s="251"/>
      <c r="UGH66" s="251"/>
      <c r="UGI66" s="252"/>
      <c r="UGJ66" s="253"/>
      <c r="UGO66" s="254"/>
      <c r="UGR66" s="252"/>
      <c r="UGS66" s="252"/>
      <c r="UGT66" s="252"/>
      <c r="UGU66" s="252"/>
      <c r="UGV66" s="253"/>
      <c r="UGW66" s="253"/>
      <c r="UGX66" s="255"/>
      <c r="UGY66" s="255"/>
      <c r="UGZ66" s="256"/>
      <c r="UHC66" s="251"/>
      <c r="UHD66" s="251"/>
      <c r="UHE66" s="251"/>
      <c r="UHF66" s="251"/>
      <c r="UHG66" s="251"/>
      <c r="UHH66" s="251"/>
      <c r="UHI66" s="252"/>
      <c r="UHJ66" s="253"/>
      <c r="UHO66" s="254"/>
      <c r="UHR66" s="252"/>
      <c r="UHS66" s="252"/>
      <c r="UHT66" s="252"/>
      <c r="UHU66" s="252"/>
      <c r="UHV66" s="253"/>
      <c r="UHW66" s="253"/>
      <c r="UHX66" s="255"/>
      <c r="UHY66" s="255"/>
      <c r="UHZ66" s="256"/>
      <c r="UIC66" s="251"/>
      <c r="UID66" s="251"/>
      <c r="UIE66" s="251"/>
      <c r="UIF66" s="251"/>
      <c r="UIG66" s="251"/>
      <c r="UIH66" s="251"/>
      <c r="UII66" s="252"/>
      <c r="UIJ66" s="253"/>
      <c r="UIO66" s="254"/>
      <c r="UIR66" s="252"/>
      <c r="UIS66" s="252"/>
      <c r="UIT66" s="252"/>
      <c r="UIU66" s="252"/>
      <c r="UIV66" s="253"/>
      <c r="UIW66" s="253"/>
      <c r="UIX66" s="255"/>
      <c r="UIY66" s="255"/>
      <c r="UIZ66" s="256"/>
      <c r="UJC66" s="251"/>
      <c r="UJD66" s="251"/>
      <c r="UJE66" s="251"/>
      <c r="UJF66" s="251"/>
      <c r="UJG66" s="251"/>
      <c r="UJH66" s="251"/>
      <c r="UJI66" s="252"/>
      <c r="UJJ66" s="253"/>
      <c r="UJO66" s="254"/>
      <c r="UJR66" s="252"/>
      <c r="UJS66" s="252"/>
      <c r="UJT66" s="252"/>
      <c r="UJU66" s="252"/>
      <c r="UJV66" s="253"/>
      <c r="UJW66" s="253"/>
      <c r="UJX66" s="255"/>
      <c r="UJY66" s="255"/>
      <c r="UJZ66" s="256"/>
      <c r="UKC66" s="251"/>
      <c r="UKD66" s="251"/>
      <c r="UKE66" s="251"/>
      <c r="UKF66" s="251"/>
      <c r="UKG66" s="251"/>
      <c r="UKH66" s="251"/>
      <c r="UKI66" s="252"/>
      <c r="UKJ66" s="253"/>
      <c r="UKO66" s="254"/>
      <c r="UKR66" s="252"/>
      <c r="UKS66" s="252"/>
      <c r="UKT66" s="252"/>
      <c r="UKU66" s="252"/>
      <c r="UKV66" s="253"/>
      <c r="UKW66" s="253"/>
      <c r="UKX66" s="255"/>
      <c r="UKY66" s="255"/>
      <c r="UKZ66" s="256"/>
      <c r="ULC66" s="251"/>
      <c r="ULD66" s="251"/>
      <c r="ULE66" s="251"/>
      <c r="ULF66" s="251"/>
      <c r="ULG66" s="251"/>
      <c r="ULH66" s="251"/>
      <c r="ULI66" s="252"/>
      <c r="ULJ66" s="253"/>
      <c r="ULO66" s="254"/>
      <c r="ULR66" s="252"/>
      <c r="ULS66" s="252"/>
      <c r="ULT66" s="252"/>
      <c r="ULU66" s="252"/>
      <c r="ULV66" s="253"/>
      <c r="ULW66" s="253"/>
      <c r="ULX66" s="255"/>
      <c r="ULY66" s="255"/>
      <c r="ULZ66" s="256"/>
      <c r="UMC66" s="251"/>
      <c r="UMD66" s="251"/>
      <c r="UME66" s="251"/>
      <c r="UMF66" s="251"/>
      <c r="UMG66" s="251"/>
      <c r="UMH66" s="251"/>
      <c r="UMI66" s="252"/>
      <c r="UMJ66" s="253"/>
      <c r="UMO66" s="254"/>
      <c r="UMR66" s="252"/>
      <c r="UMS66" s="252"/>
      <c r="UMT66" s="252"/>
      <c r="UMU66" s="252"/>
      <c r="UMV66" s="253"/>
      <c r="UMW66" s="253"/>
      <c r="UMX66" s="255"/>
      <c r="UMY66" s="255"/>
      <c r="UMZ66" s="256"/>
      <c r="UNC66" s="251"/>
      <c r="UND66" s="251"/>
      <c r="UNE66" s="251"/>
      <c r="UNF66" s="251"/>
      <c r="UNG66" s="251"/>
      <c r="UNH66" s="251"/>
      <c r="UNI66" s="252"/>
      <c r="UNJ66" s="253"/>
      <c r="UNO66" s="254"/>
      <c r="UNR66" s="252"/>
      <c r="UNS66" s="252"/>
      <c r="UNT66" s="252"/>
      <c r="UNU66" s="252"/>
      <c r="UNV66" s="253"/>
      <c r="UNW66" s="253"/>
      <c r="UNX66" s="255"/>
      <c r="UNY66" s="255"/>
      <c r="UNZ66" s="256"/>
      <c r="UOC66" s="251"/>
      <c r="UOD66" s="251"/>
      <c r="UOE66" s="251"/>
      <c r="UOF66" s="251"/>
      <c r="UOG66" s="251"/>
      <c r="UOH66" s="251"/>
      <c r="UOI66" s="252"/>
      <c r="UOJ66" s="253"/>
      <c r="UOO66" s="254"/>
      <c r="UOR66" s="252"/>
      <c r="UOS66" s="252"/>
      <c r="UOT66" s="252"/>
      <c r="UOU66" s="252"/>
      <c r="UOV66" s="253"/>
      <c r="UOW66" s="253"/>
      <c r="UOX66" s="255"/>
      <c r="UOY66" s="255"/>
      <c r="UOZ66" s="256"/>
      <c r="UPC66" s="251"/>
      <c r="UPD66" s="251"/>
      <c r="UPE66" s="251"/>
      <c r="UPF66" s="251"/>
      <c r="UPG66" s="251"/>
      <c r="UPH66" s="251"/>
      <c r="UPI66" s="252"/>
      <c r="UPJ66" s="253"/>
      <c r="UPO66" s="254"/>
      <c r="UPR66" s="252"/>
      <c r="UPS66" s="252"/>
      <c r="UPT66" s="252"/>
      <c r="UPU66" s="252"/>
      <c r="UPV66" s="253"/>
      <c r="UPW66" s="253"/>
      <c r="UPX66" s="255"/>
      <c r="UPY66" s="255"/>
      <c r="UPZ66" s="256"/>
      <c r="UQC66" s="251"/>
      <c r="UQD66" s="251"/>
      <c r="UQE66" s="251"/>
      <c r="UQF66" s="251"/>
      <c r="UQG66" s="251"/>
      <c r="UQH66" s="251"/>
      <c r="UQI66" s="252"/>
      <c r="UQJ66" s="253"/>
      <c r="UQO66" s="254"/>
      <c r="UQR66" s="252"/>
      <c r="UQS66" s="252"/>
      <c r="UQT66" s="252"/>
      <c r="UQU66" s="252"/>
      <c r="UQV66" s="253"/>
      <c r="UQW66" s="253"/>
      <c r="UQX66" s="255"/>
      <c r="UQY66" s="255"/>
      <c r="UQZ66" s="256"/>
      <c r="URC66" s="251"/>
      <c r="URD66" s="251"/>
      <c r="URE66" s="251"/>
      <c r="URF66" s="251"/>
      <c r="URG66" s="251"/>
      <c r="URH66" s="251"/>
      <c r="URI66" s="252"/>
      <c r="URJ66" s="253"/>
      <c r="URO66" s="254"/>
      <c r="URR66" s="252"/>
      <c r="URS66" s="252"/>
      <c r="URT66" s="252"/>
      <c r="URU66" s="252"/>
      <c r="URV66" s="253"/>
      <c r="URW66" s="253"/>
      <c r="URX66" s="255"/>
      <c r="URY66" s="255"/>
      <c r="URZ66" s="256"/>
      <c r="USC66" s="251"/>
      <c r="USD66" s="251"/>
      <c r="USE66" s="251"/>
      <c r="USF66" s="251"/>
      <c r="USG66" s="251"/>
      <c r="USH66" s="251"/>
      <c r="USI66" s="252"/>
      <c r="USJ66" s="253"/>
      <c r="USO66" s="254"/>
      <c r="USR66" s="252"/>
      <c r="USS66" s="252"/>
      <c r="UST66" s="252"/>
      <c r="USU66" s="252"/>
      <c r="USV66" s="253"/>
      <c r="USW66" s="253"/>
      <c r="USX66" s="255"/>
      <c r="USY66" s="255"/>
      <c r="USZ66" s="256"/>
      <c r="UTC66" s="251"/>
      <c r="UTD66" s="251"/>
      <c r="UTE66" s="251"/>
      <c r="UTF66" s="251"/>
      <c r="UTG66" s="251"/>
      <c r="UTH66" s="251"/>
      <c r="UTI66" s="252"/>
      <c r="UTJ66" s="253"/>
      <c r="UTO66" s="254"/>
      <c r="UTR66" s="252"/>
      <c r="UTS66" s="252"/>
      <c r="UTT66" s="252"/>
      <c r="UTU66" s="252"/>
      <c r="UTV66" s="253"/>
      <c r="UTW66" s="253"/>
      <c r="UTX66" s="255"/>
      <c r="UTY66" s="255"/>
      <c r="UTZ66" s="256"/>
      <c r="UUC66" s="251"/>
      <c r="UUD66" s="251"/>
      <c r="UUE66" s="251"/>
      <c r="UUF66" s="251"/>
      <c r="UUG66" s="251"/>
      <c r="UUH66" s="251"/>
      <c r="UUI66" s="252"/>
      <c r="UUJ66" s="253"/>
      <c r="UUO66" s="254"/>
      <c r="UUR66" s="252"/>
      <c r="UUS66" s="252"/>
      <c r="UUT66" s="252"/>
      <c r="UUU66" s="252"/>
      <c r="UUV66" s="253"/>
      <c r="UUW66" s="253"/>
      <c r="UUX66" s="255"/>
      <c r="UUY66" s="255"/>
      <c r="UUZ66" s="256"/>
      <c r="UVC66" s="251"/>
      <c r="UVD66" s="251"/>
      <c r="UVE66" s="251"/>
      <c r="UVF66" s="251"/>
      <c r="UVG66" s="251"/>
      <c r="UVH66" s="251"/>
      <c r="UVI66" s="252"/>
      <c r="UVJ66" s="253"/>
      <c r="UVO66" s="254"/>
      <c r="UVR66" s="252"/>
      <c r="UVS66" s="252"/>
      <c r="UVT66" s="252"/>
      <c r="UVU66" s="252"/>
      <c r="UVV66" s="253"/>
      <c r="UVW66" s="253"/>
      <c r="UVX66" s="255"/>
      <c r="UVY66" s="255"/>
      <c r="UVZ66" s="256"/>
      <c r="UWC66" s="251"/>
      <c r="UWD66" s="251"/>
      <c r="UWE66" s="251"/>
      <c r="UWF66" s="251"/>
      <c r="UWG66" s="251"/>
      <c r="UWH66" s="251"/>
      <c r="UWI66" s="252"/>
      <c r="UWJ66" s="253"/>
      <c r="UWO66" s="254"/>
      <c r="UWR66" s="252"/>
      <c r="UWS66" s="252"/>
      <c r="UWT66" s="252"/>
      <c r="UWU66" s="252"/>
      <c r="UWV66" s="253"/>
      <c r="UWW66" s="253"/>
      <c r="UWX66" s="255"/>
      <c r="UWY66" s="255"/>
      <c r="UWZ66" s="256"/>
      <c r="UXC66" s="251"/>
      <c r="UXD66" s="251"/>
      <c r="UXE66" s="251"/>
      <c r="UXF66" s="251"/>
      <c r="UXG66" s="251"/>
      <c r="UXH66" s="251"/>
      <c r="UXI66" s="252"/>
      <c r="UXJ66" s="253"/>
      <c r="UXO66" s="254"/>
      <c r="UXR66" s="252"/>
      <c r="UXS66" s="252"/>
      <c r="UXT66" s="252"/>
      <c r="UXU66" s="252"/>
      <c r="UXV66" s="253"/>
      <c r="UXW66" s="253"/>
      <c r="UXX66" s="255"/>
      <c r="UXY66" s="255"/>
      <c r="UXZ66" s="256"/>
      <c r="UYC66" s="251"/>
      <c r="UYD66" s="251"/>
      <c r="UYE66" s="251"/>
      <c r="UYF66" s="251"/>
      <c r="UYG66" s="251"/>
      <c r="UYH66" s="251"/>
      <c r="UYI66" s="252"/>
      <c r="UYJ66" s="253"/>
      <c r="UYO66" s="254"/>
      <c r="UYR66" s="252"/>
      <c r="UYS66" s="252"/>
      <c r="UYT66" s="252"/>
      <c r="UYU66" s="252"/>
      <c r="UYV66" s="253"/>
      <c r="UYW66" s="253"/>
      <c r="UYX66" s="255"/>
      <c r="UYY66" s="255"/>
      <c r="UYZ66" s="256"/>
      <c r="UZC66" s="251"/>
      <c r="UZD66" s="251"/>
      <c r="UZE66" s="251"/>
      <c r="UZF66" s="251"/>
      <c r="UZG66" s="251"/>
      <c r="UZH66" s="251"/>
      <c r="UZI66" s="252"/>
      <c r="UZJ66" s="253"/>
      <c r="UZO66" s="254"/>
      <c r="UZR66" s="252"/>
      <c r="UZS66" s="252"/>
      <c r="UZT66" s="252"/>
      <c r="UZU66" s="252"/>
      <c r="UZV66" s="253"/>
      <c r="UZW66" s="253"/>
      <c r="UZX66" s="255"/>
      <c r="UZY66" s="255"/>
      <c r="UZZ66" s="256"/>
      <c r="VAC66" s="251"/>
      <c r="VAD66" s="251"/>
      <c r="VAE66" s="251"/>
      <c r="VAF66" s="251"/>
      <c r="VAG66" s="251"/>
      <c r="VAH66" s="251"/>
      <c r="VAI66" s="252"/>
      <c r="VAJ66" s="253"/>
      <c r="VAO66" s="254"/>
      <c r="VAR66" s="252"/>
      <c r="VAS66" s="252"/>
      <c r="VAT66" s="252"/>
      <c r="VAU66" s="252"/>
      <c r="VAV66" s="253"/>
      <c r="VAW66" s="253"/>
      <c r="VAX66" s="255"/>
      <c r="VAY66" s="255"/>
      <c r="VAZ66" s="256"/>
      <c r="VBC66" s="251"/>
      <c r="VBD66" s="251"/>
      <c r="VBE66" s="251"/>
      <c r="VBF66" s="251"/>
      <c r="VBG66" s="251"/>
      <c r="VBH66" s="251"/>
      <c r="VBI66" s="252"/>
      <c r="VBJ66" s="253"/>
      <c r="VBO66" s="254"/>
      <c r="VBR66" s="252"/>
      <c r="VBS66" s="252"/>
      <c r="VBT66" s="252"/>
      <c r="VBU66" s="252"/>
      <c r="VBV66" s="253"/>
      <c r="VBW66" s="253"/>
      <c r="VBX66" s="255"/>
      <c r="VBY66" s="255"/>
      <c r="VBZ66" s="256"/>
      <c r="VCC66" s="251"/>
      <c r="VCD66" s="251"/>
      <c r="VCE66" s="251"/>
      <c r="VCF66" s="251"/>
      <c r="VCG66" s="251"/>
      <c r="VCH66" s="251"/>
      <c r="VCI66" s="252"/>
      <c r="VCJ66" s="253"/>
      <c r="VCO66" s="254"/>
      <c r="VCR66" s="252"/>
      <c r="VCS66" s="252"/>
      <c r="VCT66" s="252"/>
      <c r="VCU66" s="252"/>
      <c r="VCV66" s="253"/>
      <c r="VCW66" s="253"/>
      <c r="VCX66" s="255"/>
      <c r="VCY66" s="255"/>
      <c r="VCZ66" s="256"/>
      <c r="VDC66" s="251"/>
      <c r="VDD66" s="251"/>
      <c r="VDE66" s="251"/>
      <c r="VDF66" s="251"/>
      <c r="VDG66" s="251"/>
      <c r="VDH66" s="251"/>
      <c r="VDI66" s="252"/>
      <c r="VDJ66" s="253"/>
      <c r="VDO66" s="254"/>
      <c r="VDR66" s="252"/>
      <c r="VDS66" s="252"/>
      <c r="VDT66" s="252"/>
      <c r="VDU66" s="252"/>
      <c r="VDV66" s="253"/>
      <c r="VDW66" s="253"/>
      <c r="VDX66" s="255"/>
      <c r="VDY66" s="255"/>
      <c r="VDZ66" s="256"/>
      <c r="VEC66" s="251"/>
      <c r="VED66" s="251"/>
      <c r="VEE66" s="251"/>
      <c r="VEF66" s="251"/>
      <c r="VEG66" s="251"/>
      <c r="VEH66" s="251"/>
      <c r="VEI66" s="252"/>
      <c r="VEJ66" s="253"/>
      <c r="VEO66" s="254"/>
      <c r="VER66" s="252"/>
      <c r="VES66" s="252"/>
      <c r="VET66" s="252"/>
      <c r="VEU66" s="252"/>
      <c r="VEV66" s="253"/>
      <c r="VEW66" s="253"/>
      <c r="VEX66" s="255"/>
      <c r="VEY66" s="255"/>
      <c r="VEZ66" s="256"/>
      <c r="VFC66" s="251"/>
      <c r="VFD66" s="251"/>
      <c r="VFE66" s="251"/>
      <c r="VFF66" s="251"/>
      <c r="VFG66" s="251"/>
      <c r="VFH66" s="251"/>
      <c r="VFI66" s="252"/>
      <c r="VFJ66" s="253"/>
      <c r="VFO66" s="254"/>
      <c r="VFR66" s="252"/>
      <c r="VFS66" s="252"/>
      <c r="VFT66" s="252"/>
      <c r="VFU66" s="252"/>
      <c r="VFV66" s="253"/>
      <c r="VFW66" s="253"/>
      <c r="VFX66" s="255"/>
      <c r="VFY66" s="255"/>
      <c r="VFZ66" s="256"/>
      <c r="VGC66" s="251"/>
      <c r="VGD66" s="251"/>
      <c r="VGE66" s="251"/>
      <c r="VGF66" s="251"/>
      <c r="VGG66" s="251"/>
      <c r="VGH66" s="251"/>
      <c r="VGI66" s="252"/>
      <c r="VGJ66" s="253"/>
      <c r="VGO66" s="254"/>
      <c r="VGR66" s="252"/>
      <c r="VGS66" s="252"/>
      <c r="VGT66" s="252"/>
      <c r="VGU66" s="252"/>
      <c r="VGV66" s="253"/>
      <c r="VGW66" s="253"/>
      <c r="VGX66" s="255"/>
      <c r="VGY66" s="255"/>
      <c r="VGZ66" s="256"/>
      <c r="VHC66" s="251"/>
      <c r="VHD66" s="251"/>
      <c r="VHE66" s="251"/>
      <c r="VHF66" s="251"/>
      <c r="VHG66" s="251"/>
      <c r="VHH66" s="251"/>
      <c r="VHI66" s="252"/>
      <c r="VHJ66" s="253"/>
      <c r="VHO66" s="254"/>
      <c r="VHR66" s="252"/>
      <c r="VHS66" s="252"/>
      <c r="VHT66" s="252"/>
      <c r="VHU66" s="252"/>
      <c r="VHV66" s="253"/>
      <c r="VHW66" s="253"/>
      <c r="VHX66" s="255"/>
      <c r="VHY66" s="255"/>
      <c r="VHZ66" s="256"/>
      <c r="VIC66" s="251"/>
      <c r="VID66" s="251"/>
      <c r="VIE66" s="251"/>
      <c r="VIF66" s="251"/>
      <c r="VIG66" s="251"/>
      <c r="VIH66" s="251"/>
      <c r="VII66" s="252"/>
      <c r="VIJ66" s="253"/>
      <c r="VIO66" s="254"/>
      <c r="VIR66" s="252"/>
      <c r="VIS66" s="252"/>
      <c r="VIT66" s="252"/>
      <c r="VIU66" s="252"/>
      <c r="VIV66" s="253"/>
      <c r="VIW66" s="253"/>
      <c r="VIX66" s="255"/>
      <c r="VIY66" s="255"/>
      <c r="VIZ66" s="256"/>
      <c r="VJC66" s="251"/>
      <c r="VJD66" s="251"/>
      <c r="VJE66" s="251"/>
      <c r="VJF66" s="251"/>
      <c r="VJG66" s="251"/>
      <c r="VJH66" s="251"/>
      <c r="VJI66" s="252"/>
      <c r="VJJ66" s="253"/>
      <c r="VJO66" s="254"/>
      <c r="VJR66" s="252"/>
      <c r="VJS66" s="252"/>
      <c r="VJT66" s="252"/>
      <c r="VJU66" s="252"/>
      <c r="VJV66" s="253"/>
      <c r="VJW66" s="253"/>
      <c r="VJX66" s="255"/>
      <c r="VJY66" s="255"/>
      <c r="VJZ66" s="256"/>
      <c r="VKC66" s="251"/>
      <c r="VKD66" s="251"/>
      <c r="VKE66" s="251"/>
      <c r="VKF66" s="251"/>
      <c r="VKG66" s="251"/>
      <c r="VKH66" s="251"/>
      <c r="VKI66" s="252"/>
      <c r="VKJ66" s="253"/>
      <c r="VKO66" s="254"/>
      <c r="VKR66" s="252"/>
      <c r="VKS66" s="252"/>
      <c r="VKT66" s="252"/>
      <c r="VKU66" s="252"/>
      <c r="VKV66" s="253"/>
      <c r="VKW66" s="253"/>
      <c r="VKX66" s="255"/>
      <c r="VKY66" s="255"/>
      <c r="VKZ66" s="256"/>
      <c r="VLC66" s="251"/>
      <c r="VLD66" s="251"/>
      <c r="VLE66" s="251"/>
      <c r="VLF66" s="251"/>
      <c r="VLG66" s="251"/>
      <c r="VLH66" s="251"/>
      <c r="VLI66" s="252"/>
      <c r="VLJ66" s="253"/>
      <c r="VLO66" s="254"/>
      <c r="VLR66" s="252"/>
      <c r="VLS66" s="252"/>
      <c r="VLT66" s="252"/>
      <c r="VLU66" s="252"/>
      <c r="VLV66" s="253"/>
      <c r="VLW66" s="253"/>
      <c r="VLX66" s="255"/>
      <c r="VLY66" s="255"/>
      <c r="VLZ66" s="256"/>
      <c r="VMC66" s="251"/>
      <c r="VMD66" s="251"/>
      <c r="VME66" s="251"/>
      <c r="VMF66" s="251"/>
      <c r="VMG66" s="251"/>
      <c r="VMH66" s="251"/>
      <c r="VMI66" s="252"/>
      <c r="VMJ66" s="253"/>
      <c r="VMO66" s="254"/>
      <c r="VMR66" s="252"/>
      <c r="VMS66" s="252"/>
      <c r="VMT66" s="252"/>
      <c r="VMU66" s="252"/>
      <c r="VMV66" s="253"/>
      <c r="VMW66" s="253"/>
      <c r="VMX66" s="255"/>
      <c r="VMY66" s="255"/>
      <c r="VMZ66" s="256"/>
      <c r="VNC66" s="251"/>
      <c r="VND66" s="251"/>
      <c r="VNE66" s="251"/>
      <c r="VNF66" s="251"/>
      <c r="VNG66" s="251"/>
      <c r="VNH66" s="251"/>
      <c r="VNI66" s="252"/>
      <c r="VNJ66" s="253"/>
      <c r="VNO66" s="254"/>
      <c r="VNR66" s="252"/>
      <c r="VNS66" s="252"/>
      <c r="VNT66" s="252"/>
      <c r="VNU66" s="252"/>
      <c r="VNV66" s="253"/>
      <c r="VNW66" s="253"/>
      <c r="VNX66" s="255"/>
      <c r="VNY66" s="255"/>
      <c r="VNZ66" s="256"/>
      <c r="VOC66" s="251"/>
      <c r="VOD66" s="251"/>
      <c r="VOE66" s="251"/>
      <c r="VOF66" s="251"/>
      <c r="VOG66" s="251"/>
      <c r="VOH66" s="251"/>
      <c r="VOI66" s="252"/>
      <c r="VOJ66" s="253"/>
      <c r="VOO66" s="254"/>
      <c r="VOR66" s="252"/>
      <c r="VOS66" s="252"/>
      <c r="VOT66" s="252"/>
      <c r="VOU66" s="252"/>
      <c r="VOV66" s="253"/>
      <c r="VOW66" s="253"/>
      <c r="VOX66" s="255"/>
      <c r="VOY66" s="255"/>
      <c r="VOZ66" s="256"/>
      <c r="VPC66" s="251"/>
      <c r="VPD66" s="251"/>
      <c r="VPE66" s="251"/>
      <c r="VPF66" s="251"/>
      <c r="VPG66" s="251"/>
      <c r="VPH66" s="251"/>
      <c r="VPI66" s="252"/>
      <c r="VPJ66" s="253"/>
      <c r="VPO66" s="254"/>
      <c r="VPR66" s="252"/>
      <c r="VPS66" s="252"/>
      <c r="VPT66" s="252"/>
      <c r="VPU66" s="252"/>
      <c r="VPV66" s="253"/>
      <c r="VPW66" s="253"/>
      <c r="VPX66" s="255"/>
      <c r="VPY66" s="255"/>
      <c r="VPZ66" s="256"/>
      <c r="VQC66" s="251"/>
      <c r="VQD66" s="251"/>
      <c r="VQE66" s="251"/>
      <c r="VQF66" s="251"/>
      <c r="VQG66" s="251"/>
      <c r="VQH66" s="251"/>
      <c r="VQI66" s="252"/>
      <c r="VQJ66" s="253"/>
      <c r="VQO66" s="254"/>
      <c r="VQR66" s="252"/>
      <c r="VQS66" s="252"/>
      <c r="VQT66" s="252"/>
      <c r="VQU66" s="252"/>
      <c r="VQV66" s="253"/>
      <c r="VQW66" s="253"/>
      <c r="VQX66" s="255"/>
      <c r="VQY66" s="255"/>
      <c r="VQZ66" s="256"/>
      <c r="VRC66" s="251"/>
      <c r="VRD66" s="251"/>
      <c r="VRE66" s="251"/>
      <c r="VRF66" s="251"/>
      <c r="VRG66" s="251"/>
      <c r="VRH66" s="251"/>
      <c r="VRI66" s="252"/>
      <c r="VRJ66" s="253"/>
      <c r="VRO66" s="254"/>
      <c r="VRR66" s="252"/>
      <c r="VRS66" s="252"/>
      <c r="VRT66" s="252"/>
      <c r="VRU66" s="252"/>
      <c r="VRV66" s="253"/>
      <c r="VRW66" s="253"/>
      <c r="VRX66" s="255"/>
      <c r="VRY66" s="255"/>
      <c r="VRZ66" s="256"/>
      <c r="VSC66" s="251"/>
      <c r="VSD66" s="251"/>
      <c r="VSE66" s="251"/>
      <c r="VSF66" s="251"/>
      <c r="VSG66" s="251"/>
      <c r="VSH66" s="251"/>
      <c r="VSI66" s="252"/>
      <c r="VSJ66" s="253"/>
      <c r="VSO66" s="254"/>
      <c r="VSR66" s="252"/>
      <c r="VSS66" s="252"/>
      <c r="VST66" s="252"/>
      <c r="VSU66" s="252"/>
      <c r="VSV66" s="253"/>
      <c r="VSW66" s="253"/>
      <c r="VSX66" s="255"/>
      <c r="VSY66" s="255"/>
      <c r="VSZ66" s="256"/>
      <c r="VTC66" s="251"/>
      <c r="VTD66" s="251"/>
      <c r="VTE66" s="251"/>
      <c r="VTF66" s="251"/>
      <c r="VTG66" s="251"/>
      <c r="VTH66" s="251"/>
      <c r="VTI66" s="252"/>
      <c r="VTJ66" s="253"/>
      <c r="VTO66" s="254"/>
      <c r="VTR66" s="252"/>
      <c r="VTS66" s="252"/>
      <c r="VTT66" s="252"/>
      <c r="VTU66" s="252"/>
      <c r="VTV66" s="253"/>
      <c r="VTW66" s="253"/>
      <c r="VTX66" s="255"/>
      <c r="VTY66" s="255"/>
      <c r="VTZ66" s="256"/>
      <c r="VUC66" s="251"/>
      <c r="VUD66" s="251"/>
      <c r="VUE66" s="251"/>
      <c r="VUF66" s="251"/>
      <c r="VUG66" s="251"/>
      <c r="VUH66" s="251"/>
      <c r="VUI66" s="252"/>
      <c r="VUJ66" s="253"/>
      <c r="VUO66" s="254"/>
      <c r="VUR66" s="252"/>
      <c r="VUS66" s="252"/>
      <c r="VUT66" s="252"/>
      <c r="VUU66" s="252"/>
      <c r="VUV66" s="253"/>
      <c r="VUW66" s="253"/>
      <c r="VUX66" s="255"/>
      <c r="VUY66" s="255"/>
      <c r="VUZ66" s="256"/>
      <c r="VVC66" s="251"/>
      <c r="VVD66" s="251"/>
      <c r="VVE66" s="251"/>
      <c r="VVF66" s="251"/>
      <c r="VVG66" s="251"/>
      <c r="VVH66" s="251"/>
      <c r="VVI66" s="252"/>
      <c r="VVJ66" s="253"/>
      <c r="VVO66" s="254"/>
      <c r="VVR66" s="252"/>
      <c r="VVS66" s="252"/>
      <c r="VVT66" s="252"/>
      <c r="VVU66" s="252"/>
      <c r="VVV66" s="253"/>
      <c r="VVW66" s="253"/>
      <c r="VVX66" s="255"/>
      <c r="VVY66" s="255"/>
      <c r="VVZ66" s="256"/>
      <c r="VWC66" s="251"/>
      <c r="VWD66" s="251"/>
      <c r="VWE66" s="251"/>
      <c r="VWF66" s="251"/>
      <c r="VWG66" s="251"/>
      <c r="VWH66" s="251"/>
      <c r="VWI66" s="252"/>
      <c r="VWJ66" s="253"/>
      <c r="VWO66" s="254"/>
      <c r="VWR66" s="252"/>
      <c r="VWS66" s="252"/>
      <c r="VWT66" s="252"/>
      <c r="VWU66" s="252"/>
      <c r="VWV66" s="253"/>
      <c r="VWW66" s="253"/>
      <c r="VWX66" s="255"/>
      <c r="VWY66" s="255"/>
      <c r="VWZ66" s="256"/>
      <c r="VXC66" s="251"/>
      <c r="VXD66" s="251"/>
      <c r="VXE66" s="251"/>
      <c r="VXF66" s="251"/>
      <c r="VXG66" s="251"/>
      <c r="VXH66" s="251"/>
      <c r="VXI66" s="252"/>
      <c r="VXJ66" s="253"/>
      <c r="VXO66" s="254"/>
      <c r="VXR66" s="252"/>
      <c r="VXS66" s="252"/>
      <c r="VXT66" s="252"/>
      <c r="VXU66" s="252"/>
      <c r="VXV66" s="253"/>
      <c r="VXW66" s="253"/>
      <c r="VXX66" s="255"/>
      <c r="VXY66" s="255"/>
      <c r="VXZ66" s="256"/>
      <c r="VYC66" s="251"/>
      <c r="VYD66" s="251"/>
      <c r="VYE66" s="251"/>
      <c r="VYF66" s="251"/>
      <c r="VYG66" s="251"/>
      <c r="VYH66" s="251"/>
      <c r="VYI66" s="252"/>
      <c r="VYJ66" s="253"/>
      <c r="VYO66" s="254"/>
      <c r="VYR66" s="252"/>
      <c r="VYS66" s="252"/>
      <c r="VYT66" s="252"/>
      <c r="VYU66" s="252"/>
      <c r="VYV66" s="253"/>
      <c r="VYW66" s="253"/>
      <c r="VYX66" s="255"/>
      <c r="VYY66" s="255"/>
      <c r="VYZ66" s="256"/>
      <c r="VZC66" s="251"/>
      <c r="VZD66" s="251"/>
      <c r="VZE66" s="251"/>
      <c r="VZF66" s="251"/>
      <c r="VZG66" s="251"/>
      <c r="VZH66" s="251"/>
      <c r="VZI66" s="252"/>
      <c r="VZJ66" s="253"/>
      <c r="VZO66" s="254"/>
      <c r="VZR66" s="252"/>
      <c r="VZS66" s="252"/>
      <c r="VZT66" s="252"/>
      <c r="VZU66" s="252"/>
      <c r="VZV66" s="253"/>
      <c r="VZW66" s="253"/>
      <c r="VZX66" s="255"/>
      <c r="VZY66" s="255"/>
      <c r="VZZ66" s="256"/>
      <c r="WAC66" s="251"/>
      <c r="WAD66" s="251"/>
      <c r="WAE66" s="251"/>
      <c r="WAF66" s="251"/>
      <c r="WAG66" s="251"/>
      <c r="WAH66" s="251"/>
      <c r="WAI66" s="252"/>
      <c r="WAJ66" s="253"/>
      <c r="WAO66" s="254"/>
      <c r="WAR66" s="252"/>
      <c r="WAS66" s="252"/>
      <c r="WAT66" s="252"/>
      <c r="WAU66" s="252"/>
      <c r="WAV66" s="253"/>
      <c r="WAW66" s="253"/>
      <c r="WAX66" s="255"/>
      <c r="WAY66" s="255"/>
      <c r="WAZ66" s="256"/>
      <c r="WBC66" s="251"/>
      <c r="WBD66" s="251"/>
      <c r="WBE66" s="251"/>
      <c r="WBF66" s="251"/>
      <c r="WBG66" s="251"/>
      <c r="WBH66" s="251"/>
      <c r="WBI66" s="252"/>
      <c r="WBJ66" s="253"/>
      <c r="WBO66" s="254"/>
      <c r="WBR66" s="252"/>
      <c r="WBS66" s="252"/>
      <c r="WBT66" s="252"/>
      <c r="WBU66" s="252"/>
      <c r="WBV66" s="253"/>
      <c r="WBW66" s="253"/>
      <c r="WBX66" s="255"/>
      <c r="WBY66" s="255"/>
      <c r="WBZ66" s="256"/>
      <c r="WCC66" s="251"/>
      <c r="WCD66" s="251"/>
      <c r="WCE66" s="251"/>
      <c r="WCF66" s="251"/>
      <c r="WCG66" s="251"/>
      <c r="WCH66" s="251"/>
      <c r="WCI66" s="252"/>
      <c r="WCJ66" s="253"/>
      <c r="WCO66" s="254"/>
      <c r="WCR66" s="252"/>
      <c r="WCS66" s="252"/>
      <c r="WCT66" s="252"/>
      <c r="WCU66" s="252"/>
      <c r="WCV66" s="253"/>
      <c r="WCW66" s="253"/>
      <c r="WCX66" s="255"/>
      <c r="WCY66" s="255"/>
      <c r="WCZ66" s="256"/>
      <c r="WDC66" s="251"/>
      <c r="WDD66" s="251"/>
      <c r="WDE66" s="251"/>
      <c r="WDF66" s="251"/>
      <c r="WDG66" s="251"/>
      <c r="WDH66" s="251"/>
      <c r="WDI66" s="252"/>
      <c r="WDJ66" s="253"/>
      <c r="WDO66" s="254"/>
      <c r="WDR66" s="252"/>
      <c r="WDS66" s="252"/>
      <c r="WDT66" s="252"/>
      <c r="WDU66" s="252"/>
      <c r="WDV66" s="253"/>
      <c r="WDW66" s="253"/>
      <c r="WDX66" s="255"/>
      <c r="WDY66" s="255"/>
      <c r="WDZ66" s="256"/>
      <c r="WEC66" s="251"/>
      <c r="WED66" s="251"/>
      <c r="WEE66" s="251"/>
      <c r="WEF66" s="251"/>
      <c r="WEG66" s="251"/>
      <c r="WEH66" s="251"/>
      <c r="WEI66" s="252"/>
      <c r="WEJ66" s="253"/>
      <c r="WEO66" s="254"/>
      <c r="WER66" s="252"/>
      <c r="WES66" s="252"/>
      <c r="WET66" s="252"/>
      <c r="WEU66" s="252"/>
      <c r="WEV66" s="253"/>
      <c r="WEW66" s="253"/>
      <c r="WEX66" s="255"/>
      <c r="WEY66" s="255"/>
      <c r="WEZ66" s="256"/>
      <c r="WFC66" s="251"/>
      <c r="WFD66" s="251"/>
      <c r="WFE66" s="251"/>
      <c r="WFF66" s="251"/>
      <c r="WFG66" s="251"/>
      <c r="WFH66" s="251"/>
      <c r="WFI66" s="252"/>
      <c r="WFJ66" s="253"/>
      <c r="WFO66" s="254"/>
      <c r="WFR66" s="252"/>
      <c r="WFS66" s="252"/>
      <c r="WFT66" s="252"/>
      <c r="WFU66" s="252"/>
      <c r="WFV66" s="253"/>
      <c r="WFW66" s="253"/>
      <c r="WFX66" s="255"/>
      <c r="WFY66" s="255"/>
      <c r="WFZ66" s="256"/>
      <c r="WGC66" s="251"/>
      <c r="WGD66" s="251"/>
      <c r="WGE66" s="251"/>
      <c r="WGF66" s="251"/>
      <c r="WGG66" s="251"/>
      <c r="WGH66" s="251"/>
      <c r="WGI66" s="252"/>
      <c r="WGJ66" s="253"/>
      <c r="WGO66" s="254"/>
      <c r="WGR66" s="252"/>
      <c r="WGS66" s="252"/>
      <c r="WGT66" s="252"/>
      <c r="WGU66" s="252"/>
      <c r="WGV66" s="253"/>
      <c r="WGW66" s="253"/>
      <c r="WGX66" s="255"/>
      <c r="WGY66" s="255"/>
      <c r="WGZ66" s="256"/>
      <c r="WHC66" s="251"/>
      <c r="WHD66" s="251"/>
      <c r="WHE66" s="251"/>
      <c r="WHF66" s="251"/>
      <c r="WHG66" s="251"/>
      <c r="WHH66" s="251"/>
      <c r="WHI66" s="252"/>
      <c r="WHJ66" s="253"/>
      <c r="WHO66" s="254"/>
      <c r="WHR66" s="252"/>
      <c r="WHS66" s="252"/>
      <c r="WHT66" s="252"/>
      <c r="WHU66" s="252"/>
      <c r="WHV66" s="253"/>
      <c r="WHW66" s="253"/>
      <c r="WHX66" s="255"/>
      <c r="WHY66" s="255"/>
      <c r="WHZ66" s="256"/>
      <c r="WIC66" s="251"/>
      <c r="WID66" s="251"/>
      <c r="WIE66" s="251"/>
      <c r="WIF66" s="251"/>
      <c r="WIG66" s="251"/>
      <c r="WIH66" s="251"/>
      <c r="WII66" s="252"/>
      <c r="WIJ66" s="253"/>
      <c r="WIO66" s="254"/>
      <c r="WIR66" s="252"/>
      <c r="WIS66" s="252"/>
      <c r="WIT66" s="252"/>
      <c r="WIU66" s="252"/>
      <c r="WIV66" s="253"/>
      <c r="WIW66" s="253"/>
      <c r="WIX66" s="255"/>
      <c r="WIY66" s="255"/>
      <c r="WIZ66" s="256"/>
      <c r="WJC66" s="251"/>
      <c r="WJD66" s="251"/>
      <c r="WJE66" s="251"/>
      <c r="WJF66" s="251"/>
      <c r="WJG66" s="251"/>
      <c r="WJH66" s="251"/>
      <c r="WJI66" s="252"/>
      <c r="WJJ66" s="253"/>
      <c r="WJO66" s="254"/>
      <c r="WJR66" s="252"/>
      <c r="WJS66" s="252"/>
      <c r="WJT66" s="252"/>
      <c r="WJU66" s="252"/>
      <c r="WJV66" s="253"/>
      <c r="WJW66" s="253"/>
      <c r="WJX66" s="255"/>
      <c r="WJY66" s="255"/>
      <c r="WJZ66" s="256"/>
      <c r="WKC66" s="251"/>
      <c r="WKD66" s="251"/>
      <c r="WKE66" s="251"/>
      <c r="WKF66" s="251"/>
      <c r="WKG66" s="251"/>
      <c r="WKH66" s="251"/>
      <c r="WKI66" s="252"/>
      <c r="WKJ66" s="253"/>
      <c r="WKO66" s="254"/>
      <c r="WKR66" s="252"/>
      <c r="WKS66" s="252"/>
      <c r="WKT66" s="252"/>
      <c r="WKU66" s="252"/>
      <c r="WKV66" s="253"/>
      <c r="WKW66" s="253"/>
      <c r="WKX66" s="255"/>
      <c r="WKY66" s="255"/>
      <c r="WKZ66" s="256"/>
      <c r="WLC66" s="251"/>
      <c r="WLD66" s="251"/>
      <c r="WLE66" s="251"/>
      <c r="WLF66" s="251"/>
      <c r="WLG66" s="251"/>
      <c r="WLH66" s="251"/>
      <c r="WLI66" s="252"/>
      <c r="WLJ66" s="253"/>
      <c r="WLO66" s="254"/>
      <c r="WLR66" s="252"/>
      <c r="WLS66" s="252"/>
      <c r="WLT66" s="252"/>
      <c r="WLU66" s="252"/>
      <c r="WLV66" s="253"/>
      <c r="WLW66" s="253"/>
      <c r="WLX66" s="255"/>
      <c r="WLY66" s="255"/>
      <c r="WLZ66" s="256"/>
      <c r="WMC66" s="251"/>
      <c r="WMD66" s="251"/>
      <c r="WME66" s="251"/>
      <c r="WMF66" s="251"/>
      <c r="WMG66" s="251"/>
      <c r="WMH66" s="251"/>
      <c r="WMI66" s="252"/>
      <c r="WMJ66" s="253"/>
      <c r="WMO66" s="254"/>
      <c r="WMR66" s="252"/>
      <c r="WMS66" s="252"/>
      <c r="WMT66" s="252"/>
      <c r="WMU66" s="252"/>
      <c r="WMV66" s="253"/>
      <c r="WMW66" s="253"/>
      <c r="WMX66" s="255"/>
      <c r="WMY66" s="255"/>
      <c r="WMZ66" s="256"/>
      <c r="WNC66" s="251"/>
      <c r="WND66" s="251"/>
      <c r="WNE66" s="251"/>
      <c r="WNF66" s="251"/>
      <c r="WNG66" s="251"/>
      <c r="WNH66" s="251"/>
      <c r="WNI66" s="252"/>
      <c r="WNJ66" s="253"/>
      <c r="WNO66" s="254"/>
      <c r="WNR66" s="252"/>
      <c r="WNS66" s="252"/>
      <c r="WNT66" s="252"/>
      <c r="WNU66" s="252"/>
      <c r="WNV66" s="253"/>
      <c r="WNW66" s="253"/>
      <c r="WNX66" s="255"/>
      <c r="WNY66" s="255"/>
      <c r="WNZ66" s="256"/>
      <c r="WOC66" s="251"/>
      <c r="WOD66" s="251"/>
      <c r="WOE66" s="251"/>
      <c r="WOF66" s="251"/>
      <c r="WOG66" s="251"/>
      <c r="WOH66" s="251"/>
      <c r="WOI66" s="252"/>
      <c r="WOJ66" s="253"/>
      <c r="WOO66" s="254"/>
      <c r="WOR66" s="252"/>
      <c r="WOS66" s="252"/>
      <c r="WOT66" s="252"/>
      <c r="WOU66" s="252"/>
      <c r="WOV66" s="253"/>
      <c r="WOW66" s="253"/>
      <c r="WOX66" s="255"/>
      <c r="WOY66" s="255"/>
      <c r="WOZ66" s="256"/>
      <c r="WPC66" s="251"/>
      <c r="WPD66" s="251"/>
      <c r="WPE66" s="251"/>
      <c r="WPF66" s="251"/>
      <c r="WPG66" s="251"/>
      <c r="WPH66" s="251"/>
      <c r="WPI66" s="252"/>
      <c r="WPJ66" s="253"/>
      <c r="WPO66" s="254"/>
      <c r="WPR66" s="252"/>
      <c r="WPS66" s="252"/>
      <c r="WPT66" s="252"/>
      <c r="WPU66" s="252"/>
      <c r="WPV66" s="253"/>
      <c r="WPW66" s="253"/>
      <c r="WPX66" s="255"/>
      <c r="WPY66" s="255"/>
      <c r="WPZ66" s="256"/>
      <c r="WQC66" s="251"/>
      <c r="WQD66" s="251"/>
      <c r="WQE66" s="251"/>
      <c r="WQF66" s="251"/>
      <c r="WQG66" s="251"/>
      <c r="WQH66" s="251"/>
      <c r="WQI66" s="252"/>
      <c r="WQJ66" s="253"/>
      <c r="WQO66" s="254"/>
      <c r="WQR66" s="252"/>
      <c r="WQS66" s="252"/>
      <c r="WQT66" s="252"/>
      <c r="WQU66" s="252"/>
      <c r="WQV66" s="253"/>
      <c r="WQW66" s="253"/>
      <c r="WQX66" s="255"/>
      <c r="WQY66" s="255"/>
      <c r="WQZ66" s="256"/>
      <c r="WRC66" s="251"/>
      <c r="WRD66" s="251"/>
      <c r="WRE66" s="251"/>
      <c r="WRF66" s="251"/>
      <c r="WRG66" s="251"/>
      <c r="WRH66" s="251"/>
      <c r="WRI66" s="252"/>
      <c r="WRJ66" s="253"/>
      <c r="WRO66" s="254"/>
      <c r="WRR66" s="252"/>
      <c r="WRS66" s="252"/>
      <c r="WRT66" s="252"/>
      <c r="WRU66" s="252"/>
      <c r="WRV66" s="253"/>
      <c r="WRW66" s="253"/>
      <c r="WRX66" s="255"/>
      <c r="WRY66" s="255"/>
      <c r="WRZ66" s="256"/>
      <c r="WSC66" s="251"/>
      <c r="WSD66" s="251"/>
      <c r="WSE66" s="251"/>
      <c r="WSF66" s="251"/>
      <c r="WSG66" s="251"/>
      <c r="WSH66" s="251"/>
      <c r="WSI66" s="252"/>
      <c r="WSJ66" s="253"/>
      <c r="WSO66" s="254"/>
      <c r="WSR66" s="252"/>
      <c r="WSS66" s="252"/>
      <c r="WST66" s="252"/>
      <c r="WSU66" s="252"/>
      <c r="WSV66" s="253"/>
      <c r="WSW66" s="253"/>
      <c r="WSX66" s="255"/>
      <c r="WSY66" s="255"/>
      <c r="WSZ66" s="256"/>
      <c r="WTC66" s="251"/>
      <c r="WTD66" s="251"/>
      <c r="WTE66" s="251"/>
      <c r="WTF66" s="251"/>
      <c r="WTG66" s="251"/>
      <c r="WTH66" s="251"/>
      <c r="WTI66" s="252"/>
      <c r="WTJ66" s="253"/>
      <c r="WTO66" s="254"/>
      <c r="WTR66" s="252"/>
      <c r="WTS66" s="252"/>
      <c r="WTT66" s="252"/>
      <c r="WTU66" s="252"/>
      <c r="WTV66" s="253"/>
      <c r="WTW66" s="253"/>
      <c r="WTX66" s="255"/>
      <c r="WTY66" s="255"/>
      <c r="WTZ66" s="256"/>
      <c r="WUC66" s="251"/>
      <c r="WUD66" s="251"/>
      <c r="WUE66" s="251"/>
      <c r="WUF66" s="251"/>
      <c r="WUG66" s="251"/>
      <c r="WUH66" s="251"/>
      <c r="WUI66" s="252"/>
      <c r="WUJ66" s="253"/>
      <c r="WUO66" s="254"/>
      <c r="WUR66" s="252"/>
      <c r="WUS66" s="252"/>
      <c r="WUT66" s="252"/>
      <c r="WUU66" s="252"/>
      <c r="WUV66" s="253"/>
      <c r="WUW66" s="253"/>
      <c r="WUX66" s="255"/>
      <c r="WUY66" s="255"/>
      <c r="WUZ66" s="256"/>
      <c r="WVC66" s="251"/>
      <c r="WVD66" s="251"/>
      <c r="WVE66" s="251"/>
      <c r="WVF66" s="251"/>
      <c r="WVG66" s="251"/>
      <c r="WVH66" s="251"/>
      <c r="WVI66" s="252"/>
      <c r="WVJ66" s="253"/>
      <c r="WVO66" s="254"/>
      <c r="WVR66" s="252"/>
      <c r="WVS66" s="252"/>
      <c r="WVT66" s="252"/>
      <c r="WVU66" s="252"/>
      <c r="WVV66" s="253"/>
      <c r="WVW66" s="253"/>
      <c r="WVX66" s="255"/>
      <c r="WVY66" s="255"/>
      <c r="WVZ66" s="256"/>
      <c r="WWC66" s="251"/>
      <c r="WWD66" s="251"/>
      <c r="WWE66" s="251"/>
      <c r="WWF66" s="251"/>
      <c r="WWG66" s="251"/>
      <c r="WWH66" s="251"/>
      <c r="WWI66" s="252"/>
      <c r="WWJ66" s="253"/>
      <c r="WWO66" s="254"/>
      <c r="WWR66" s="252"/>
      <c r="WWS66" s="252"/>
      <c r="WWT66" s="252"/>
      <c r="WWU66" s="252"/>
      <c r="WWV66" s="253"/>
      <c r="WWW66" s="253"/>
      <c r="WWX66" s="255"/>
      <c r="WWY66" s="255"/>
      <c r="WWZ66" s="256"/>
      <c r="WXC66" s="251"/>
      <c r="WXD66" s="251"/>
      <c r="WXE66" s="251"/>
      <c r="WXF66" s="251"/>
      <c r="WXG66" s="251"/>
      <c r="WXH66" s="251"/>
      <c r="WXI66" s="252"/>
      <c r="WXJ66" s="253"/>
      <c r="WXO66" s="254"/>
      <c r="WXR66" s="252"/>
      <c r="WXS66" s="252"/>
      <c r="WXT66" s="252"/>
      <c r="WXU66" s="252"/>
      <c r="WXV66" s="253"/>
      <c r="WXW66" s="253"/>
      <c r="WXX66" s="255"/>
      <c r="WXY66" s="255"/>
      <c r="WXZ66" s="256"/>
      <c r="WYC66" s="251"/>
      <c r="WYD66" s="251"/>
      <c r="WYE66" s="251"/>
      <c r="WYF66" s="251"/>
      <c r="WYG66" s="251"/>
      <c r="WYH66" s="251"/>
      <c r="WYI66" s="252"/>
      <c r="WYJ66" s="253"/>
      <c r="WYO66" s="254"/>
      <c r="WYR66" s="252"/>
      <c r="WYS66" s="252"/>
      <c r="WYT66" s="252"/>
      <c r="WYU66" s="252"/>
      <c r="WYV66" s="253"/>
      <c r="WYW66" s="253"/>
      <c r="WYX66" s="255"/>
      <c r="WYY66" s="255"/>
      <c r="WYZ66" s="256"/>
      <c r="WZC66" s="251"/>
      <c r="WZD66" s="251"/>
      <c r="WZE66" s="251"/>
      <c r="WZF66" s="251"/>
      <c r="WZG66" s="251"/>
      <c r="WZH66" s="251"/>
      <c r="WZI66" s="252"/>
      <c r="WZJ66" s="253"/>
      <c r="WZO66" s="254"/>
      <c r="WZR66" s="252"/>
      <c r="WZS66" s="252"/>
      <c r="WZT66" s="252"/>
      <c r="WZU66" s="252"/>
      <c r="WZV66" s="253"/>
      <c r="WZW66" s="253"/>
      <c r="WZX66" s="255"/>
      <c r="WZY66" s="255"/>
      <c r="WZZ66" s="256"/>
      <c r="XAC66" s="251"/>
      <c r="XAD66" s="251"/>
      <c r="XAE66" s="251"/>
      <c r="XAF66" s="251"/>
      <c r="XAG66" s="251"/>
      <c r="XAH66" s="251"/>
      <c r="XAI66" s="252"/>
      <c r="XAJ66" s="253"/>
      <c r="XAO66" s="254"/>
      <c r="XAR66" s="252"/>
      <c r="XAS66" s="252"/>
      <c r="XAT66" s="252"/>
      <c r="XAU66" s="252"/>
      <c r="XAV66" s="253"/>
      <c r="XAW66" s="253"/>
      <c r="XAX66" s="255"/>
      <c r="XAY66" s="255"/>
      <c r="XAZ66" s="256"/>
      <c r="XBC66" s="251"/>
      <c r="XBD66" s="251"/>
      <c r="XBE66" s="251"/>
      <c r="XBF66" s="251"/>
      <c r="XBG66" s="251"/>
      <c r="XBH66" s="251"/>
      <c r="XBI66" s="252"/>
      <c r="XBJ66" s="253"/>
      <c r="XBO66" s="254"/>
      <c r="XBR66" s="252"/>
      <c r="XBS66" s="252"/>
      <c r="XBT66" s="252"/>
      <c r="XBU66" s="252"/>
      <c r="XBV66" s="253"/>
      <c r="XBW66" s="253"/>
      <c r="XBX66" s="255"/>
      <c r="XBY66" s="255"/>
      <c r="XBZ66" s="256"/>
      <c r="XCC66" s="251"/>
      <c r="XCD66" s="251"/>
      <c r="XCE66" s="251"/>
      <c r="XCF66" s="251"/>
      <c r="XCG66" s="251"/>
      <c r="XCH66" s="251"/>
      <c r="XCI66" s="252"/>
      <c r="XCJ66" s="253"/>
      <c r="XCO66" s="254"/>
      <c r="XCR66" s="252"/>
      <c r="XCS66" s="252"/>
      <c r="XCT66" s="252"/>
      <c r="XCU66" s="252"/>
      <c r="XCV66" s="253"/>
      <c r="XCW66" s="253"/>
      <c r="XCX66" s="255"/>
      <c r="XCY66" s="255"/>
      <c r="XCZ66" s="256"/>
      <c r="XDC66" s="251"/>
      <c r="XDD66" s="251"/>
      <c r="XDE66" s="251"/>
      <c r="XDF66" s="251"/>
      <c r="XDG66" s="251"/>
      <c r="XDH66" s="251"/>
      <c r="XDI66" s="252"/>
      <c r="XDJ66" s="253"/>
      <c r="XDO66" s="254"/>
      <c r="XDR66" s="252"/>
      <c r="XDS66" s="252"/>
      <c r="XDT66" s="252"/>
      <c r="XDU66" s="252"/>
      <c r="XDV66" s="253"/>
      <c r="XDW66" s="253"/>
      <c r="XDX66" s="255"/>
      <c r="XDY66" s="255"/>
      <c r="XDZ66" s="256"/>
      <c r="XEC66" s="251"/>
      <c r="XED66" s="251"/>
      <c r="XEE66" s="251"/>
      <c r="XEF66" s="251"/>
      <c r="XEG66" s="251"/>
      <c r="XEH66" s="251"/>
      <c r="XEI66" s="252"/>
      <c r="XEJ66" s="253"/>
      <c r="XEO66" s="254"/>
      <c r="XER66" s="252"/>
      <c r="XES66" s="252"/>
      <c r="XET66" s="252"/>
      <c r="XEU66" s="252"/>
      <c r="XEV66" s="253"/>
      <c r="XEW66" s="253"/>
      <c r="XEX66" s="255"/>
      <c r="XEY66" s="255"/>
      <c r="XEZ66" s="256"/>
      <c r="XFC66" s="251"/>
      <c r="XFD66" s="251"/>
    </row>
    <row r="68" spans="1:1024 1029:4092 4097:8190 8193:9214 9219:12287 12290:13312 13315:14336 14341:16384" ht="15" thickBot="1" x14ac:dyDescent="0.2"/>
    <row r="69" spans="1:1024 1029:4092 4097:8190 8193:9214 9219:12287 12290:13312 13315:14336 14341:16384" x14ac:dyDescent="0.15">
      <c r="A69" s="257" t="s">
        <v>201</v>
      </c>
      <c r="B69" s="258"/>
      <c r="C69" s="258"/>
      <c r="D69" s="260"/>
      <c r="E69" s="260"/>
      <c r="F69" s="260"/>
      <c r="G69" s="261"/>
      <c r="H69" s="261"/>
      <c r="I69" s="258"/>
      <c r="J69" s="258"/>
      <c r="K69" s="258"/>
      <c r="L69" s="258"/>
      <c r="M69" s="258"/>
      <c r="N69" s="258"/>
      <c r="O69" s="258"/>
      <c r="P69" s="258"/>
      <c r="Q69" s="258"/>
      <c r="R69" s="258"/>
      <c r="S69" s="258"/>
      <c r="T69" s="258"/>
      <c r="U69" s="258"/>
      <c r="V69" s="258"/>
      <c r="W69" s="258"/>
      <c r="X69" s="258"/>
      <c r="Y69" s="258"/>
      <c r="Z69" s="259"/>
    </row>
    <row r="70" spans="1:1024 1029:4092 4097:8190 8193:9214 9219:12287 12290:13312 13315:14336 14341:16384" ht="75" x14ac:dyDescent="0.15">
      <c r="A70" s="262" t="s">
        <v>184</v>
      </c>
      <c r="B70" s="263" t="s">
        <v>222</v>
      </c>
      <c r="C70" s="291" t="s">
        <v>211</v>
      </c>
      <c r="D70" s="291" t="s">
        <v>113</v>
      </c>
      <c r="E70" s="291" t="s">
        <v>232</v>
      </c>
      <c r="F70" s="291" t="s">
        <v>235</v>
      </c>
      <c r="G70" s="289" t="s">
        <v>234</v>
      </c>
      <c r="H70" s="265" t="s">
        <v>206</v>
      </c>
      <c r="I70" s="265" t="s">
        <v>224</v>
      </c>
      <c r="J70" s="266" t="s">
        <v>571</v>
      </c>
      <c r="K70" s="267" t="s">
        <v>215</v>
      </c>
      <c r="L70" s="267" t="s">
        <v>189</v>
      </c>
      <c r="M70" s="267" t="s">
        <v>127</v>
      </c>
      <c r="N70" s="267" t="s">
        <v>209</v>
      </c>
      <c r="O70" s="268" t="s">
        <v>233</v>
      </c>
      <c r="P70" s="269" t="s">
        <v>572</v>
      </c>
      <c r="Q70" s="269" t="s">
        <v>573</v>
      </c>
      <c r="R70" s="270" t="s">
        <v>190</v>
      </c>
      <c r="S70" s="270" t="s">
        <v>148</v>
      </c>
      <c r="T70" s="270" t="s">
        <v>118</v>
      </c>
      <c r="U70" s="270" t="s">
        <v>161</v>
      </c>
      <c r="V70" s="268" t="s">
        <v>199</v>
      </c>
      <c r="W70" s="268" t="s">
        <v>210</v>
      </c>
      <c r="X70" s="273" t="s">
        <v>149</v>
      </c>
      <c r="Y70" s="267" t="s">
        <v>150</v>
      </c>
      <c r="Z70" s="272" t="s">
        <v>56</v>
      </c>
    </row>
    <row r="71" spans="1:1024 1029:4092 4097:8190 8193:9214 9219:12287 12290:13312 13315:14336 14341:16384" x14ac:dyDescent="0.15">
      <c r="A71" s="201" t="str">
        <f>'Tariffs July 2020'!K55</f>
        <v>AGL</v>
      </c>
      <c r="B71" s="202" t="str">
        <f>'Tariffs July 2020'!L55</f>
        <v>Solar Savers</v>
      </c>
      <c r="C71" s="203">
        <f>IF('Tariffs July 2020'!BP55=0,91*'Tariffs July 2020'!M55/100,(91*'Tariffs July 2020'!M55/100)+'Tariffs July 2020'!BP55/4)</f>
        <v>90.999999999999986</v>
      </c>
      <c r="D71" s="203">
        <f>IF('Tariffs July 2020'!O55="",$K$5*'Tariffs July 2020'!N55/100,IF($K$5&gt;='Tariffs July 2020'!P55,('Tariffs July 2020'!P55*'Tariffs July 2020'!N55/100),($K$5*'Tariffs July 2020'!N55/100)))</f>
        <v>299.27071381818178</v>
      </c>
      <c r="E71" s="203">
        <f>IF('Tariffs July 2020'!T55&gt;0,IF(($K$5&lt;'Tariffs July 2020'!T55),(0),($K$5-'Tariffs July 2020'!T55)*'Tariffs July 2020'!U55/100),IF(AND('Tariffs July 2020'!R55&gt;0,'Tariffs July 2020'!T55=""),IF(($K$5&lt;'Tariffs July 2020'!R55),(0),($K$5-'Tariffs July 2020'!R55)*'Tariffs July 2020'!S55/100),IF(AND('Tariffs July 2020'!P55&gt;0,'Tariffs July 2020'!R55=""),IF(($K$5&lt;'Tariffs July 2020'!P55),(0),($K$5-'Tariffs July 2020'!P55)*'Tariffs July 2020'!Q55/100),0)))</f>
        <v>0</v>
      </c>
      <c r="F71" s="203">
        <f>($L$5)*'Tariffs July 2020'!AE55/100</f>
        <v>42.912711818181812</v>
      </c>
      <c r="G71" s="203">
        <f>SUM(C71:F71)</f>
        <v>433.18342563636361</v>
      </c>
      <c r="H71" s="203">
        <f t="shared" ref="H71:H86" si="211">(G71-C71)*4</f>
        <v>1368.7337025454544</v>
      </c>
      <c r="I71" s="247">
        <f>G71*4</f>
        <v>1732.7337025454544</v>
      </c>
      <c r="J71" s="204">
        <f>I71*1.1</f>
        <v>1906.0070728000001</v>
      </c>
      <c r="K71" s="202">
        <f>'Tariffs July 2020'!AZ55</f>
        <v>0</v>
      </c>
      <c r="L71" s="202">
        <f>'Tariffs July 2020'!BA55</f>
        <v>0</v>
      </c>
      <c r="M71" s="202">
        <f>'Tariffs July 2020'!BB55</f>
        <v>0</v>
      </c>
      <c r="N71" s="202">
        <f>'Tariffs July 2020'!BC55</f>
        <v>0</v>
      </c>
      <c r="O71" s="205">
        <f>($F$6*'Tariffs July 2020'!AT55/100)*4</f>
        <v>139.61760000000001</v>
      </c>
      <c r="P71" s="206" t="str">
        <f>IF(SUM(K71:N71)=0,"No discount",IF(K71&gt;0,"Guaranteed off bill",IF(L71&gt;0,"Guaranteed off usage",IF(M71&gt;0,"Pay-on-time off bill","Pay-on-time off usage"))))</f>
        <v>No discount</v>
      </c>
      <c r="Q71" s="206" t="str">
        <f t="shared" ref="Q71:Q86" si="212">IF(OR(A71="Origin Energy",A71="Red Energy",A71="Powershop"),"Inclusive","Exclusive")</f>
        <v>Exclusive</v>
      </c>
      <c r="R71" s="293">
        <f>IF(AND(P71="Guaranteed off bill",Q71="Inclusive"),((I71*1.1)-((I71*1.1)*K71/100))/1.1,IF(AND(P71="Guaranteed off usage",Q71="Inclusive"),((I71*1.1)-((H71*1.1)*L71/100))/1.1,IF(AND(P71="Guaranteed off bill",Q71="Exclusive"),I71-(I71*K71/100),IF(AND(P71="Guaranteed off usage",Q71="Exclusive"),I71-(H71*L71/100),IF(Q71="Inclusive",((I71*1.1))/1.1,I71)))))</f>
        <v>1732.7337025454544</v>
      </c>
      <c r="S71" s="247">
        <f>IF(AND(P71="Pay-on-time off bill",Q71="Inclusive"),((R71*1.1)-((R71*1.1)*M71/100))/1.1,IF(AND(P71="Pay-on-time off usage",Q71="Inclusive"),((R71*1.1)-((H71*1.1)*N71/100))/1.1,IF(AND(P71="Pay-on-time off bill",Q71="Exclusive"),R71-(R71*M71/100),IF(AND(P71="Pay-on-time off usage",Q71="Exclusive"),R71-(H71*N71/100),IF(Q71="Inclusive",((R71*1.1))/1.1,R71)))))</f>
        <v>1732.7337025454544</v>
      </c>
      <c r="T71" s="247">
        <f t="shared" ref="T71:T86" si="213">R71-O71</f>
        <v>1593.1161025454544</v>
      </c>
      <c r="U71" s="247">
        <f t="shared" ref="U71:U86" si="214">S71-O71</f>
        <v>1593.1161025454544</v>
      </c>
      <c r="V71" s="292">
        <f t="shared" ref="V71:W85" si="215">T71*1.1</f>
        <v>1752.4277127999999</v>
      </c>
      <c r="W71" s="292">
        <f t="shared" si="215"/>
        <v>1752.4277127999999</v>
      </c>
      <c r="X71" s="207">
        <f>'Tariffs July 2020'!BL55</f>
        <v>0</v>
      </c>
      <c r="Y71" s="207" t="str">
        <f>'Tariffs July 2020'!BM55</f>
        <v>n</v>
      </c>
      <c r="Z71" s="208">
        <f>'Tariffs July 2020'!G55</f>
        <v>42564</v>
      </c>
    </row>
    <row r="72" spans="1:1024 1029:4092 4097:8190 8193:9214 9219:12287 12290:13312 13315:14336 14341:16384" x14ac:dyDescent="0.15">
      <c r="A72" s="201" t="str">
        <f>'Tariffs July 2020'!K56</f>
        <v>Click Energy</v>
      </c>
      <c r="B72" s="202" t="str">
        <f>'Tariffs July 2020'!L56</f>
        <v>Flora Solar</v>
      </c>
      <c r="C72" s="203">
        <f>IF('Tariffs July 2020'!BP56=0,91*'Tariffs July 2020'!M56/100,(91*'Tariffs July 2020'!M56/100)+'Tariffs July 2020'!BP56/4)</f>
        <v>97.460999999999999</v>
      </c>
      <c r="D72" s="203">
        <f>IF('Tariffs July 2020'!O56="",$K$5*'Tariffs July 2020'!N56/100,IF($K$5&gt;='Tariffs July 2020'!P56,('Tariffs July 2020'!P56*'Tariffs July 2020'!N56/100),($K$5*'Tariffs July 2020'!N56/100)))</f>
        <v>273.26238599999999</v>
      </c>
      <c r="E72" s="203">
        <f>IF('Tariffs July 2020'!T56&gt;0,IF(($K$5&lt;'Tariffs July 2020'!T56),(0),($K$5-'Tariffs July 2020'!T56)*'Tariffs July 2020'!U56/100),IF(AND('Tariffs July 2020'!R56&gt;0,'Tariffs July 2020'!T56=""),IF(($K$5&lt;'Tariffs July 2020'!R56),(0),($K$5-'Tariffs July 2020'!R56)*'Tariffs July 2020'!S56/100),IF(AND('Tariffs July 2020'!P56&gt;0,'Tariffs July 2020'!R56=""),IF(($K$5&lt;'Tariffs July 2020'!P56),(0),($K$5-'Tariffs July 2020'!P56)*'Tariffs July 2020'!Q56/100),0)))</f>
        <v>0</v>
      </c>
      <c r="F72" s="203">
        <f>($L$5)*'Tariffs July 2020'!AE56/100</f>
        <v>38.014282363636354</v>
      </c>
      <c r="G72" s="203">
        <f t="shared" ref="G72:G86" si="216">SUM(C72:F72)</f>
        <v>408.73766836363637</v>
      </c>
      <c r="H72" s="203">
        <f t="shared" si="211"/>
        <v>1245.1066734545454</v>
      </c>
      <c r="I72" s="247">
        <f t="shared" ref="I72:I83" si="217">G72*4</f>
        <v>1634.9506734545455</v>
      </c>
      <c r="J72" s="204">
        <f t="shared" ref="J72:J86" si="218">I72*1.1</f>
        <v>1798.4457408000003</v>
      </c>
      <c r="K72" s="202">
        <f>'Tariffs July 2020'!AZ56</f>
        <v>0</v>
      </c>
      <c r="L72" s="202">
        <f>'Tariffs July 2020'!BA56</f>
        <v>0</v>
      </c>
      <c r="M72" s="202">
        <f>'Tariffs July 2020'!BB56</f>
        <v>0</v>
      </c>
      <c r="N72" s="202">
        <f>'Tariffs July 2020'!BC56</f>
        <v>0</v>
      </c>
      <c r="O72" s="205">
        <f>($F$6*'Tariffs July 2020'!AT56/100)*4</f>
        <v>98.553600000000003</v>
      </c>
      <c r="P72" s="206" t="str">
        <f t="shared" ref="P72:P83" si="219">IF(SUM(K72:N72)=0,"No discount",IF(K72&gt;0,"Guaranteed off bill",IF(L72&gt;0,"Guaranteed off usage",IF(M72&gt;0,"Pay-on-time off bill","Pay-on-time off usage"))))</f>
        <v>No discount</v>
      </c>
      <c r="Q72" s="206" t="str">
        <f t="shared" si="212"/>
        <v>Exclusive</v>
      </c>
      <c r="R72" s="293">
        <f t="shared" ref="R72:R86" si="220">IF(AND(P72="Guaranteed off bill",Q72="Inclusive"),((I72*1.1)-((I72*1.1)*K72/100))/1.1,IF(AND(P72="Guaranteed off usage",Q72="Inclusive"),((I72*1.1)-((H72*1.1)*L72/100))/1.1,IF(AND(P72="Guaranteed off bill",Q72="Exclusive"),I72-(I72*K72/100),IF(AND(P72="Guaranteed off usage",Q72="Exclusive"),I72-(H72*L72/100),IF(Q72="Inclusive",((I72*1.1))/1.1,I72)))))</f>
        <v>1634.9506734545455</v>
      </c>
      <c r="S72" s="247">
        <f t="shared" ref="S72:S86" si="221">IF(AND(P72="Pay-on-time off bill",Q72="Inclusive"),((R72*1.1)-((R72*1.1)*M72/100))/1.1,IF(AND(P72="Pay-on-time off usage",Q72="Inclusive"),((R72*1.1)-((H72*1.1)*N72/100))/1.1,IF(AND(P72="Pay-on-time off bill",Q72="Exclusive"),R72-(R72*M72/100),IF(AND(P72="Pay-on-time off usage",Q72="Exclusive"),R72-(H72*N72/100),IF(Q72="Inclusive",((R72*1.1))/1.1,R72)))))</f>
        <v>1634.9506734545455</v>
      </c>
      <c r="T72" s="247">
        <f t="shared" si="213"/>
        <v>1536.3970734545455</v>
      </c>
      <c r="U72" s="247">
        <f t="shared" si="214"/>
        <v>1536.3970734545455</v>
      </c>
      <c r="V72" s="292">
        <f t="shared" si="215"/>
        <v>1690.0367808000003</v>
      </c>
      <c r="W72" s="292">
        <f t="shared" si="215"/>
        <v>1690.0367808000003</v>
      </c>
      <c r="X72" s="207">
        <f>'Tariffs July 2020'!BL56</f>
        <v>0</v>
      </c>
      <c r="Y72" s="207" t="str">
        <f>'Tariffs July 2020'!BM56</f>
        <v>n</v>
      </c>
      <c r="Z72" s="208">
        <f>'Tariffs July 2020'!G56</f>
        <v>42551</v>
      </c>
    </row>
    <row r="73" spans="1:1024 1029:4092 4097:8190 8193:9214 9219:12287 12290:13312 13315:14336 14341:16384" x14ac:dyDescent="0.15">
      <c r="A73" s="201" t="str">
        <f>'Tariffs July 2020'!K57</f>
        <v>Diamond Energy</v>
      </c>
      <c r="B73" s="202" t="str">
        <f>'Tariffs July 2020'!L57</f>
        <v>Renewable Saver POT</v>
      </c>
      <c r="C73" s="203">
        <f>IF('Tariffs July 2020'!BP57=0,91*'Tariffs July 2020'!M57/100,(91*'Tariffs July 2020'!M57/100)+'Tariffs July 2020'!BP57/4)</f>
        <v>90.363</v>
      </c>
      <c r="D73" s="203">
        <f>IF('Tariffs July 2020'!O57="",$K$5*'Tariffs July 2020'!N57/100,IF($K$5&gt;='Tariffs July 2020'!P57,('Tariffs July 2020'!P57*'Tariffs July 2020'!N57/100),($K$5*'Tariffs July 2020'!N57/100)))</f>
        <v>228.01636363636359</v>
      </c>
      <c r="E73" s="203">
        <f>IF('Tariffs July 2020'!T57&gt;0,IF(($K$5&lt;'Tariffs July 2020'!T57),(0),($K$5-'Tariffs July 2020'!T57)*'Tariffs July 2020'!U57/100),IF(AND('Tariffs July 2020'!R57&gt;0,'Tariffs July 2020'!T57=""),IF(($K$5&lt;'Tariffs July 2020'!R57),(0),($K$5-'Tariffs July 2020'!R57)*'Tariffs July 2020'!S57/100),IF(AND('Tariffs July 2020'!P57&gt;0,'Tariffs July 2020'!R57=""),IF(($K$5&lt;'Tariffs July 2020'!P57),(0),($K$5-'Tariffs July 2020'!P57)*'Tariffs July 2020'!Q57/100),0)))</f>
        <v>68.240210000000005</v>
      </c>
      <c r="F73" s="203">
        <f>($L$5)*'Tariffs July 2020'!AE57/100</f>
        <v>40.648731818181815</v>
      </c>
      <c r="G73" s="203">
        <f t="shared" si="216"/>
        <v>427.26830545454538</v>
      </c>
      <c r="H73" s="203">
        <f t="shared" si="211"/>
        <v>1347.6212218181815</v>
      </c>
      <c r="I73" s="247">
        <f t="shared" si="217"/>
        <v>1709.0732218181815</v>
      </c>
      <c r="J73" s="204">
        <f t="shared" si="218"/>
        <v>1879.9805439999998</v>
      </c>
      <c r="K73" s="202">
        <f>'Tariffs July 2020'!AZ57</f>
        <v>0</v>
      </c>
      <c r="L73" s="202">
        <f>'Tariffs July 2020'!BA57</f>
        <v>0</v>
      </c>
      <c r="M73" s="202">
        <f>'Tariffs July 2020'!BB57</f>
        <v>7</v>
      </c>
      <c r="N73" s="202">
        <f>'Tariffs July 2020'!BC57</f>
        <v>0</v>
      </c>
      <c r="O73" s="205">
        <f>($F$6*'Tariffs July 2020'!AT57/100)*4</f>
        <v>98.553600000000003</v>
      </c>
      <c r="P73" s="206" t="str">
        <f t="shared" si="219"/>
        <v>Pay-on-time off bill</v>
      </c>
      <c r="Q73" s="206" t="str">
        <f t="shared" si="212"/>
        <v>Exclusive</v>
      </c>
      <c r="R73" s="293">
        <f t="shared" si="220"/>
        <v>1709.0732218181815</v>
      </c>
      <c r="S73" s="247">
        <f t="shared" si="221"/>
        <v>1589.4380962909088</v>
      </c>
      <c r="T73" s="247">
        <f t="shared" si="213"/>
        <v>1610.5196218181816</v>
      </c>
      <c r="U73" s="247">
        <f t="shared" si="214"/>
        <v>1490.8844962909088</v>
      </c>
      <c r="V73" s="292">
        <f t="shared" si="215"/>
        <v>1771.5715839999998</v>
      </c>
      <c r="W73" s="292">
        <f t="shared" si="215"/>
        <v>1639.9729459199998</v>
      </c>
      <c r="X73" s="207">
        <f>'Tariffs July 2020'!BL57</f>
        <v>0</v>
      </c>
      <c r="Y73" s="207" t="str">
        <f>'Tariffs July 2020'!BM57</f>
        <v>n</v>
      </c>
      <c r="Z73" s="208">
        <f>'Tariffs July 2020'!G57</f>
        <v>42494</v>
      </c>
    </row>
    <row r="74" spans="1:1024 1029:4092 4097:8190 8193:9214 9219:12287 12290:13312 13315:14336 14341:16384" x14ac:dyDescent="0.15">
      <c r="A74" s="201" t="str">
        <f>'Tariffs July 2020'!K58</f>
        <v>Dodo Power &amp; Gas</v>
      </c>
      <c r="B74" s="202" t="str">
        <f>'Tariffs July 2020'!L58</f>
        <v>Market offer</v>
      </c>
      <c r="C74" s="203">
        <f>IF('Tariffs July 2020'!BP58=0,91*'Tariffs July 2020'!M58/100,(91*'Tariffs July 2020'!M58/100)+'Tariffs July 2020'!BP58/4)</f>
        <v>100.10827272727272</v>
      </c>
      <c r="D74" s="203">
        <f>IF('Tariffs July 2020'!O58="",$K$5*'Tariffs July 2020'!N58/100,IF($K$5&gt;='Tariffs July 2020'!P58,('Tariffs July 2020'!P58*'Tariffs July 2020'!N58/100),($K$5*'Tariffs July 2020'!N58/100)))</f>
        <v>266.96440527272728</v>
      </c>
      <c r="E74" s="203">
        <f>IF('Tariffs July 2020'!T58&gt;0,IF(($K$5&lt;'Tariffs July 2020'!T58),(0),($K$5-'Tariffs July 2020'!T58)*'Tariffs July 2020'!U58/100),IF(AND('Tariffs July 2020'!R58&gt;0,'Tariffs July 2020'!T58=""),IF(($K$5&lt;'Tariffs July 2020'!R58),(0),($K$5-'Tariffs July 2020'!R58)*'Tariffs July 2020'!S58/100),IF(AND('Tariffs July 2020'!P58&gt;0,'Tariffs July 2020'!R58=""),IF(($K$5&lt;'Tariffs July 2020'!P58),(0),($K$5-'Tariffs July 2020'!P58)*'Tariffs July 2020'!Q58/100),0)))</f>
        <v>0</v>
      </c>
      <c r="F74" s="203">
        <f>($L$5)*'Tariffs July 2020'!AE58/100</f>
        <v>35.667975818181816</v>
      </c>
      <c r="G74" s="203">
        <f t="shared" si="216"/>
        <v>402.74065381818184</v>
      </c>
      <c r="H74" s="203">
        <f t="shared" si="211"/>
        <v>1210.5295243636365</v>
      </c>
      <c r="I74" s="247">
        <f t="shared" si="217"/>
        <v>1610.9626152727274</v>
      </c>
      <c r="J74" s="204">
        <f t="shared" si="218"/>
        <v>1772.0588768000002</v>
      </c>
      <c r="K74" s="202">
        <f>'Tariffs July 2020'!AZ58</f>
        <v>0</v>
      </c>
      <c r="L74" s="202">
        <f>'Tariffs July 2020'!BA58</f>
        <v>0</v>
      </c>
      <c r="M74" s="202">
        <f>'Tariffs July 2020'!BB58</f>
        <v>0</v>
      </c>
      <c r="N74" s="202">
        <f>'Tariffs July 2020'!BC58</f>
        <v>0</v>
      </c>
      <c r="O74" s="205">
        <f>($F$6*'Tariffs July 2020'!AT58/100)*4</f>
        <v>69.808800000000005</v>
      </c>
      <c r="P74" s="206" t="str">
        <f t="shared" si="219"/>
        <v>No discount</v>
      </c>
      <c r="Q74" s="206" t="str">
        <f t="shared" si="212"/>
        <v>Exclusive</v>
      </c>
      <c r="R74" s="293">
        <f t="shared" si="220"/>
        <v>1610.9626152727274</v>
      </c>
      <c r="S74" s="247">
        <f t="shared" si="221"/>
        <v>1610.9626152727274</v>
      </c>
      <c r="T74" s="247">
        <f t="shared" si="213"/>
        <v>1541.1538152727273</v>
      </c>
      <c r="U74" s="247">
        <f t="shared" si="214"/>
        <v>1541.1538152727273</v>
      </c>
      <c r="V74" s="292">
        <f t="shared" si="215"/>
        <v>1695.2691968000001</v>
      </c>
      <c r="W74" s="292">
        <f t="shared" si="215"/>
        <v>1695.2691968000001</v>
      </c>
      <c r="X74" s="207">
        <f>'Tariffs July 2020'!BL58</f>
        <v>0</v>
      </c>
      <c r="Y74" s="207" t="str">
        <f>'Tariffs July 2020'!BM58</f>
        <v>n</v>
      </c>
      <c r="Z74" s="208">
        <f>'Tariffs July 2020'!G58</f>
        <v>42551</v>
      </c>
    </row>
    <row r="75" spans="1:1024 1029:4092 4097:8190 8193:9214 9219:12287 12290:13312 13315:14336 14341:16384" x14ac:dyDescent="0.15">
      <c r="A75" s="201" t="str">
        <f>'Tariffs July 2020'!K59</f>
        <v>EnergyAustralia</v>
      </c>
      <c r="B75" s="202" t="str">
        <f>'Tariffs July 2020'!L59</f>
        <v>Total Plan Home</v>
      </c>
      <c r="C75" s="203">
        <f>IF('Tariffs July 2020'!BP59=0,91*'Tariffs July 2020'!M59/100,(91*'Tariffs July 2020'!M59/100)+'Tariffs July 2020'!BP59/4)</f>
        <v>84.629999999999981</v>
      </c>
      <c r="D75" s="203">
        <f>IF('Tariffs July 2020'!O59="",$K$5*'Tariffs July 2020'!N59/100,IF($K$5&gt;='Tariffs July 2020'!P59,('Tariffs July 2020'!P59*'Tariffs July 2020'!N59/100),($K$5*'Tariffs July 2020'!N59/100)))</f>
        <v>290.75677690909089</v>
      </c>
      <c r="E75" s="203">
        <f>IF('Tariffs July 2020'!T59&gt;0,IF(($K$5&lt;'Tariffs July 2020'!T59),(0),($K$5-'Tariffs July 2020'!T59)*'Tariffs July 2020'!U59/100),IF(AND('Tariffs July 2020'!R59&gt;0,'Tariffs July 2020'!T59=""),IF(($K$5&lt;'Tariffs July 2020'!R59),(0),($K$5-'Tariffs July 2020'!R59)*'Tariffs July 2020'!S59/100),IF(AND('Tariffs July 2020'!P59&gt;0,'Tariffs July 2020'!R59=""),IF(($K$5&lt;'Tariffs July 2020'!P59),(0),($K$5-'Tariffs July 2020'!P59)*'Tariffs July 2020'!Q59/100),0)))</f>
        <v>0</v>
      </c>
      <c r="F75" s="203">
        <f>($L$5)*'Tariffs July 2020'!AE59/100</f>
        <v>37.026363818181814</v>
      </c>
      <c r="G75" s="203">
        <f t="shared" si="216"/>
        <v>412.41314072727272</v>
      </c>
      <c r="H75" s="203">
        <f t="shared" si="211"/>
        <v>1311.1325629090909</v>
      </c>
      <c r="I75" s="247">
        <f t="shared" si="217"/>
        <v>1649.6525629090909</v>
      </c>
      <c r="J75" s="204">
        <f t="shared" si="218"/>
        <v>1814.6178192000002</v>
      </c>
      <c r="K75" s="202">
        <f>'Tariffs July 2020'!AZ59</f>
        <v>14</v>
      </c>
      <c r="L75" s="202">
        <f>'Tariffs July 2020'!BA59</f>
        <v>0</v>
      </c>
      <c r="M75" s="202">
        <f>'Tariffs July 2020'!BB59</f>
        <v>0</v>
      </c>
      <c r="N75" s="202">
        <f>'Tariffs July 2020'!BC59</f>
        <v>0</v>
      </c>
      <c r="O75" s="205">
        <f>($F$6*'Tariffs July 2020'!AT59/100)*4</f>
        <v>94.447199999999995</v>
      </c>
      <c r="P75" s="206" t="str">
        <f t="shared" si="219"/>
        <v>Guaranteed off bill</v>
      </c>
      <c r="Q75" s="206" t="str">
        <f t="shared" si="212"/>
        <v>Exclusive</v>
      </c>
      <c r="R75" s="293">
        <f t="shared" si="220"/>
        <v>1418.7012041018181</v>
      </c>
      <c r="S75" s="247">
        <f t="shared" si="221"/>
        <v>1418.7012041018181</v>
      </c>
      <c r="T75" s="247">
        <f t="shared" si="213"/>
        <v>1324.2540041018181</v>
      </c>
      <c r="U75" s="247">
        <f t="shared" si="214"/>
        <v>1324.2540041018181</v>
      </c>
      <c r="V75" s="292">
        <f t="shared" si="215"/>
        <v>1456.679404512</v>
      </c>
      <c r="W75" s="292">
        <f t="shared" si="215"/>
        <v>1456.679404512</v>
      </c>
      <c r="X75" s="207">
        <f>'Tariffs July 2020'!BL59</f>
        <v>0</v>
      </c>
      <c r="Y75" s="207" t="str">
        <f>'Tariffs July 2020'!BM59</f>
        <v>n</v>
      </c>
      <c r="Z75" s="208">
        <f>'Tariffs July 2020'!G59</f>
        <v>42551</v>
      </c>
    </row>
    <row r="76" spans="1:1024 1029:4092 4097:8190 8193:9214 9219:12287 12290:13312 13315:14336 14341:16384" x14ac:dyDescent="0.15">
      <c r="A76" s="201" t="str">
        <f>'Tariffs July 2020'!K60</f>
        <v>Energy Locals</v>
      </c>
      <c r="B76" s="202" t="str">
        <f>'Tariffs July 2020'!L60</f>
        <v>Local Saver</v>
      </c>
      <c r="C76" s="203">
        <f>IF('Tariffs July 2020'!BP60=0,91*'Tariffs July 2020'!M60/100,(91*'Tariffs July 2020'!M60/100)+'Tariffs July 2020'!BP60/4)</f>
        <v>104</v>
      </c>
      <c r="D76" s="203">
        <f>IF('Tariffs July 2020'!O60="",$K$5*'Tariffs July 2020'!N60/100,IF($K$5&gt;='Tariffs July 2020'!P60,('Tariffs July 2020'!P60*'Tariffs July 2020'!N60/100),($K$5*'Tariffs July 2020'!N60/100)))</f>
        <v>279.91025454545451</v>
      </c>
      <c r="E76" s="203">
        <f>IF('Tariffs July 2020'!T60&gt;0,IF(($K$5&lt;'Tariffs July 2020'!T60),(0),($K$5-'Tariffs July 2020'!T60)*'Tariffs July 2020'!U60/100),IF(AND('Tariffs July 2020'!R60&gt;0,'Tariffs July 2020'!T60=""),IF(($K$5&lt;'Tariffs July 2020'!R60),(0),($K$5-'Tariffs July 2020'!R60)*'Tariffs July 2020'!S60/100),IF(AND('Tariffs July 2020'!P60&gt;0,'Tariffs July 2020'!R60=""),IF(($K$5&lt;'Tariffs July 2020'!P60),(0),($K$5-'Tariffs July 2020'!P60)*'Tariffs July 2020'!Q60/100),0)))</f>
        <v>0</v>
      </c>
      <c r="F76" s="203">
        <f>($L$5)*'Tariffs July 2020'!AE60/100</f>
        <v>44.25051818181818</v>
      </c>
      <c r="G76" s="203">
        <f t="shared" si="216"/>
        <v>428.16077272727267</v>
      </c>
      <c r="H76" s="203">
        <f t="shared" si="211"/>
        <v>1296.6430909090907</v>
      </c>
      <c r="I76" s="247">
        <f t="shared" si="217"/>
        <v>1712.6430909090907</v>
      </c>
      <c r="J76" s="204">
        <f t="shared" si="218"/>
        <v>1883.9073999999998</v>
      </c>
      <c r="K76" s="202">
        <f>'Tariffs July 2020'!AZ60</f>
        <v>0</v>
      </c>
      <c r="L76" s="202">
        <f>'Tariffs July 2020'!BA60</f>
        <v>0</v>
      </c>
      <c r="M76" s="202">
        <f>'Tariffs July 2020'!BB60</f>
        <v>0</v>
      </c>
      <c r="N76" s="202">
        <f>'Tariffs July 2020'!BC60</f>
        <v>0</v>
      </c>
      <c r="O76" s="205">
        <f>($F$6*'Tariffs July 2020'!AT60/100)*4</f>
        <v>131.40479999999999</v>
      </c>
      <c r="P76" s="206" t="str">
        <f t="shared" si="219"/>
        <v>No discount</v>
      </c>
      <c r="Q76" s="206" t="str">
        <f t="shared" si="212"/>
        <v>Exclusive</v>
      </c>
      <c r="R76" s="293">
        <f t="shared" si="220"/>
        <v>1712.6430909090907</v>
      </c>
      <c r="S76" s="247">
        <f t="shared" si="221"/>
        <v>1712.6430909090907</v>
      </c>
      <c r="T76" s="247">
        <f t="shared" si="213"/>
        <v>1581.2382909090907</v>
      </c>
      <c r="U76" s="247">
        <f t="shared" si="214"/>
        <v>1581.2382909090907</v>
      </c>
      <c r="V76" s="292">
        <f t="shared" si="215"/>
        <v>1739.3621199999998</v>
      </c>
      <c r="W76" s="292">
        <f t="shared" si="215"/>
        <v>1739.3621199999998</v>
      </c>
      <c r="X76" s="207">
        <f>'Tariffs July 2020'!BL60</f>
        <v>0</v>
      </c>
      <c r="Y76" s="207" t="str">
        <f>'Tariffs July 2020'!BM60</f>
        <v>n</v>
      </c>
      <c r="Z76" s="208">
        <f>'Tariffs July 2020'!G60</f>
        <v>42475</v>
      </c>
    </row>
    <row r="77" spans="1:1024 1029:4092 4097:8190 8193:9214 9219:12287 12290:13312 13315:14336 14341:16384" x14ac:dyDescent="0.15">
      <c r="A77" s="201" t="str">
        <f>'Tariffs July 2020'!K61</f>
        <v>Origin Energy</v>
      </c>
      <c r="B77" s="202" t="str">
        <f>'Tariffs July 2020'!L61</f>
        <v>Solar Boost</v>
      </c>
      <c r="C77" s="203">
        <f>IF('Tariffs July 2020'!BP61=0,91*'Tariffs July 2020'!M61/100,(91*'Tariffs July 2020'!M61/100)+'Tariffs July 2020'!BP61/4)</f>
        <v>94.383545454545455</v>
      </c>
      <c r="D77" s="203">
        <f>IF('Tariffs July 2020'!O61="",$K$5*'Tariffs July 2020'!N61/100,IF($K$5&gt;='Tariffs July 2020'!P61,('Tariffs July 2020'!P61*'Tariffs July 2020'!N61/100),($K$5*'Tariffs July 2020'!N61/100)))</f>
        <v>279.21047890909091</v>
      </c>
      <c r="E77" s="203">
        <f>IF('Tariffs July 2020'!T61&gt;0,IF(($K$5&lt;'Tariffs July 2020'!T61),(0),($K$5-'Tariffs July 2020'!T61)*'Tariffs July 2020'!U61/100),IF(AND('Tariffs July 2020'!R61&gt;0,'Tariffs July 2020'!T61=""),IF(($K$5&lt;'Tariffs July 2020'!R61),(0),($K$5-'Tariffs July 2020'!R61)*'Tariffs July 2020'!S61/100),IF(AND('Tariffs July 2020'!P61&gt;0,'Tariffs July 2020'!R61=""),IF(($K$5&lt;'Tariffs July 2020'!P61),(0),($K$5-'Tariffs July 2020'!P61)*'Tariffs July 2020'!Q61/100),0)))</f>
        <v>0</v>
      </c>
      <c r="F77" s="203">
        <f>($L$5)*'Tariffs July 2020'!AE61/100</f>
        <v>37.088108727272719</v>
      </c>
      <c r="G77" s="203">
        <f t="shared" si="216"/>
        <v>410.68213309090908</v>
      </c>
      <c r="H77" s="203">
        <f t="shared" si="211"/>
        <v>1265.1943505454544</v>
      </c>
      <c r="I77" s="247">
        <f t="shared" si="217"/>
        <v>1642.7285323636363</v>
      </c>
      <c r="J77" s="204">
        <f t="shared" si="218"/>
        <v>1807.0013856</v>
      </c>
      <c r="K77" s="202">
        <f>'Tariffs July 2020'!AZ61</f>
        <v>0</v>
      </c>
      <c r="L77" s="202">
        <f>'Tariffs July 2020'!BA61</f>
        <v>0</v>
      </c>
      <c r="M77" s="202">
        <f>'Tariffs July 2020'!BB61</f>
        <v>0</v>
      </c>
      <c r="N77" s="202">
        <f>'Tariffs July 2020'!BC61</f>
        <v>0</v>
      </c>
      <c r="O77" s="205">
        <f>($F$6*'Tariffs July 2020'!AT61/100)*4</f>
        <v>73.915199999999999</v>
      </c>
      <c r="P77" s="206" t="str">
        <f t="shared" si="219"/>
        <v>No discount</v>
      </c>
      <c r="Q77" s="206" t="str">
        <f t="shared" si="212"/>
        <v>Inclusive</v>
      </c>
      <c r="R77" s="293">
        <f t="shared" si="220"/>
        <v>1642.7285323636363</v>
      </c>
      <c r="S77" s="247">
        <f t="shared" si="221"/>
        <v>1642.7285323636363</v>
      </c>
      <c r="T77" s="247">
        <f t="shared" si="213"/>
        <v>1568.8133323636364</v>
      </c>
      <c r="U77" s="247">
        <f t="shared" si="214"/>
        <v>1568.8133323636364</v>
      </c>
      <c r="V77" s="292">
        <f t="shared" si="215"/>
        <v>1725.6946656000002</v>
      </c>
      <c r="W77" s="292">
        <f t="shared" si="215"/>
        <v>1725.6946656000002</v>
      </c>
      <c r="X77" s="207">
        <f>'Tariffs July 2020'!BL61</f>
        <v>0</v>
      </c>
      <c r="Y77" s="207" t="str">
        <f>'Tariffs July 2020'!BM61</f>
        <v>n</v>
      </c>
      <c r="Z77" s="208">
        <f>'Tariffs July 2020'!G61</f>
        <v>42551</v>
      </c>
    </row>
    <row r="78" spans="1:1024 1029:4092 4097:8190 8193:9214 9219:12287 12290:13312 13315:14336 14341:16384" x14ac:dyDescent="0.15">
      <c r="A78" s="201" t="str">
        <f>'Tariffs July 2020'!K62</f>
        <v>Powerdirect</v>
      </c>
      <c r="B78" s="202" t="str">
        <f>'Tariffs July 2020'!L62</f>
        <v>Rate Saver</v>
      </c>
      <c r="C78" s="203">
        <f>IF('Tariffs July 2020'!BP62=0,91*'Tariffs July 2020'!M62/100,(91*'Tariffs July 2020'!M62/100)+'Tariffs July 2020'!BP62/4)</f>
        <v>83.579363636363638</v>
      </c>
      <c r="D78" s="203">
        <f>IF('Tariffs July 2020'!O62="",$K$5*'Tariffs July 2020'!N62/100,IF($K$5&gt;='Tariffs July 2020'!P62,('Tariffs July 2020'!P62*'Tariffs July 2020'!N62/100),($K$5*'Tariffs July 2020'!N62/100)))</f>
        <v>249.35338509090906</v>
      </c>
      <c r="E78" s="203">
        <f>IF('Tariffs July 2020'!T62&gt;0,IF(($K$5&lt;'Tariffs July 2020'!T62),(0),($K$5-'Tariffs July 2020'!T62)*'Tariffs July 2020'!U62/100),IF(AND('Tariffs July 2020'!R62&gt;0,'Tariffs July 2020'!T62=""),IF(($K$5&lt;'Tariffs July 2020'!R62),(0),($K$5-'Tariffs July 2020'!R62)*'Tariffs July 2020'!S62/100),IF(AND('Tariffs July 2020'!P62&gt;0,'Tariffs July 2020'!R62=""),IF(($K$5&lt;'Tariffs July 2020'!P62),(0),($K$5-'Tariffs July 2020'!P62)*'Tariffs July 2020'!Q62/100),0)))</f>
        <v>0</v>
      </c>
      <c r="F78" s="203">
        <f>($L$5)*'Tariffs July 2020'!AE62/100</f>
        <v>32.765965090909084</v>
      </c>
      <c r="G78" s="203">
        <f t="shared" si="216"/>
        <v>365.69871381818183</v>
      </c>
      <c r="H78" s="203">
        <f t="shared" si="211"/>
        <v>1128.4774007272727</v>
      </c>
      <c r="I78" s="247">
        <f t="shared" si="217"/>
        <v>1462.7948552727273</v>
      </c>
      <c r="J78" s="204">
        <f t="shared" si="218"/>
        <v>1609.0743408000001</v>
      </c>
      <c r="K78" s="202">
        <f>'Tariffs July 2020'!AZ62</f>
        <v>0</v>
      </c>
      <c r="L78" s="202">
        <f>'Tariffs July 2020'!BA62</f>
        <v>0</v>
      </c>
      <c r="M78" s="202">
        <f>'Tariffs July 2020'!BB62</f>
        <v>0</v>
      </c>
      <c r="N78" s="202">
        <f>'Tariffs July 2020'!BC62</f>
        <v>0</v>
      </c>
      <c r="O78" s="205">
        <f>($F$6*'Tariffs July 2020'!AT62/100)*4</f>
        <v>65.702399999999997</v>
      </c>
      <c r="P78" s="206" t="str">
        <f t="shared" si="219"/>
        <v>No discount</v>
      </c>
      <c r="Q78" s="206" t="str">
        <f t="shared" si="212"/>
        <v>Exclusive</v>
      </c>
      <c r="R78" s="293">
        <f t="shared" si="220"/>
        <v>1462.7948552727273</v>
      </c>
      <c r="S78" s="247">
        <f t="shared" si="221"/>
        <v>1462.7948552727273</v>
      </c>
      <c r="T78" s="247">
        <f t="shared" si="213"/>
        <v>1397.0924552727274</v>
      </c>
      <c r="U78" s="247">
        <f t="shared" si="214"/>
        <v>1397.0924552727274</v>
      </c>
      <c r="V78" s="292">
        <f t="shared" si="215"/>
        <v>1536.8017008000004</v>
      </c>
      <c r="W78" s="292">
        <f t="shared" si="215"/>
        <v>1536.8017008000004</v>
      </c>
      <c r="X78" s="207">
        <f>'Tariffs July 2020'!BL62</f>
        <v>0</v>
      </c>
      <c r="Y78" s="207" t="str">
        <f>'Tariffs July 2020'!BM62</f>
        <v>n</v>
      </c>
      <c r="Z78" s="208">
        <f>'Tariffs July 2020'!G62</f>
        <v>42564</v>
      </c>
    </row>
    <row r="79" spans="1:1024 1029:4092 4097:8190 8193:9214 9219:12287 12290:13312 13315:14336 14341:16384" x14ac:dyDescent="0.15">
      <c r="A79" s="201" t="str">
        <f>'Tariffs July 2020'!K63</f>
        <v>Simply Energy</v>
      </c>
      <c r="B79" s="202" t="str">
        <f>'Tariffs July 2020'!L63</f>
        <v>Choice</v>
      </c>
      <c r="C79" s="203">
        <f>IF('Tariffs July 2020'!BP63=0,91*'Tariffs July 2020'!M63/100,(91*'Tariffs July 2020'!M63/100)+'Tariffs July 2020'!BP63/4)</f>
        <v>86.019818181818167</v>
      </c>
      <c r="D79" s="203">
        <f>IF('Tariffs July 2020'!O63="",$K$5*'Tariffs July 2020'!N63/100,IF($K$5&gt;='Tariffs July 2020'!P63,('Tariffs July 2020'!P63*'Tariffs July 2020'!N63/100),($K$5*'Tariffs July 2020'!N63/100)))</f>
        <v>288.65744999999993</v>
      </c>
      <c r="E79" s="203">
        <f>IF('Tariffs July 2020'!T63&gt;0,IF(($K$5&lt;'Tariffs July 2020'!T63),(0),($K$5-'Tariffs July 2020'!T63)*'Tariffs July 2020'!U63/100),IF(AND('Tariffs July 2020'!R63&gt;0,'Tariffs July 2020'!T63=""),IF(($K$5&lt;'Tariffs July 2020'!R63),(0),($K$5-'Tariffs July 2020'!R63)*'Tariffs July 2020'!S63/100),IF(AND('Tariffs July 2020'!P63&gt;0,'Tariffs July 2020'!R63=""),IF(($K$5&lt;'Tariffs July 2020'!P63),(0),($K$5-'Tariffs July 2020'!P63)*'Tariffs July 2020'!Q63/100),0)))</f>
        <v>0</v>
      </c>
      <c r="F79" s="203">
        <f>($L$5)*'Tariffs July 2020'!AE63/100</f>
        <v>37.170435272727261</v>
      </c>
      <c r="G79" s="203">
        <f t="shared" si="216"/>
        <v>411.84770345454535</v>
      </c>
      <c r="H79" s="203">
        <f t="shared" si="211"/>
        <v>1303.3115410909088</v>
      </c>
      <c r="I79" s="247">
        <f t="shared" si="217"/>
        <v>1647.3908138181814</v>
      </c>
      <c r="J79" s="204">
        <f t="shared" si="218"/>
        <v>1812.1298951999997</v>
      </c>
      <c r="K79" s="202">
        <f>'Tariffs July 2020'!AZ63</f>
        <v>0</v>
      </c>
      <c r="L79" s="202">
        <f>'Tariffs July 2020'!BA63</f>
        <v>17</v>
      </c>
      <c r="M79" s="202">
        <f>'Tariffs July 2020'!BB63</f>
        <v>0</v>
      </c>
      <c r="N79" s="202">
        <f>'Tariffs July 2020'!BC63</f>
        <v>0</v>
      </c>
      <c r="O79" s="205">
        <f>($F$6*'Tariffs July 2020'!AT63/100)*4</f>
        <v>82.127999999999986</v>
      </c>
      <c r="P79" s="206" t="str">
        <f t="shared" si="219"/>
        <v>Guaranteed off usage</v>
      </c>
      <c r="Q79" s="206" t="str">
        <f t="shared" si="212"/>
        <v>Exclusive</v>
      </c>
      <c r="R79" s="293">
        <f t="shared" si="220"/>
        <v>1425.827851832727</v>
      </c>
      <c r="S79" s="247">
        <f t="shared" si="221"/>
        <v>1425.827851832727</v>
      </c>
      <c r="T79" s="247">
        <f t="shared" si="213"/>
        <v>1343.6998518327271</v>
      </c>
      <c r="U79" s="247">
        <f t="shared" si="214"/>
        <v>1343.6998518327271</v>
      </c>
      <c r="V79" s="292">
        <f t="shared" si="215"/>
        <v>1478.0698370159998</v>
      </c>
      <c r="W79" s="292">
        <f t="shared" si="215"/>
        <v>1478.0698370159998</v>
      </c>
      <c r="X79" s="207">
        <f>'Tariffs July 2020'!BL63</f>
        <v>0</v>
      </c>
      <c r="Y79" s="207" t="str">
        <f>'Tariffs July 2020'!BM63</f>
        <v>n</v>
      </c>
      <c r="Z79" s="208">
        <f>'Tariffs July 2020'!G63</f>
        <v>42551</v>
      </c>
    </row>
    <row r="80" spans="1:1024 1029:4092 4097:8190 8193:9214 9219:12287 12290:13312 13315:14336 14341:16384" x14ac:dyDescent="0.15">
      <c r="A80" s="201" t="str">
        <f>'Tariffs July 2020'!K64</f>
        <v>Mojo Power</v>
      </c>
      <c r="B80" s="202" t="str">
        <f>'Tariffs July 2020'!L64</f>
        <v>All Day Breakfast</v>
      </c>
      <c r="C80" s="203">
        <f>IF('Tariffs July 2020'!BP64=0,91*'Tariffs July 2020'!M64/100,(91*'Tariffs July 2020'!M64/100)+'Tariffs July 2020'!BP64/4)</f>
        <v>72.576636363636368</v>
      </c>
      <c r="D80" s="203">
        <f>IF('Tariffs July 2020'!O64="",$K$5*'Tariffs July 2020'!N64/100,IF($K$5&gt;='Tariffs July 2020'!P64,('Tariffs July 2020'!P64*'Tariffs July 2020'!N64/100),($K$5*'Tariffs July 2020'!N64/100)))</f>
        <v>216.3473009090909</v>
      </c>
      <c r="E80" s="203">
        <f>IF('Tariffs July 2020'!T64&gt;0,IF(($K$5&lt;'Tariffs July 2020'!T64),(0),($K$5-'Tariffs July 2020'!T64)*'Tariffs July 2020'!U64/100),IF(AND('Tariffs July 2020'!R64&gt;0,'Tariffs July 2020'!T64=""),IF(($K$5&lt;'Tariffs July 2020'!R64),(0),($K$5-'Tariffs July 2020'!R64)*'Tariffs July 2020'!S64/100),IF(AND('Tariffs July 2020'!P64&gt;0,'Tariffs July 2020'!R64=""),IF(($K$5&lt;'Tariffs July 2020'!P64),(0),($K$5-'Tariffs July 2020'!P64)*'Tariffs July 2020'!Q64/100),0)))</f>
        <v>0</v>
      </c>
      <c r="F80" s="203">
        <f>($L$5)*'Tariffs July 2020'!AE64/100</f>
        <v>36.141353454545445</v>
      </c>
      <c r="G80" s="203">
        <f t="shared" si="216"/>
        <v>325.06529072727267</v>
      </c>
      <c r="H80" s="203">
        <f t="shared" si="211"/>
        <v>1009.9546174545452</v>
      </c>
      <c r="I80" s="247">
        <f t="shared" si="217"/>
        <v>1300.2611629090907</v>
      </c>
      <c r="J80" s="204">
        <f t="shared" si="218"/>
        <v>1430.2872791999998</v>
      </c>
      <c r="K80" s="202">
        <f>'Tariffs July 2020'!AZ64</f>
        <v>0</v>
      </c>
      <c r="L80" s="202">
        <f>'Tariffs July 2020'!BA64</f>
        <v>0</v>
      </c>
      <c r="M80" s="202">
        <f>'Tariffs July 2020'!BB64</f>
        <v>0</v>
      </c>
      <c r="N80" s="202">
        <f>'Tariffs July 2020'!BC64</f>
        <v>0</v>
      </c>
      <c r="O80" s="205">
        <f>($F$6*'Tariffs July 2020'!AT64/100)*4</f>
        <v>45.170400000000001</v>
      </c>
      <c r="P80" s="206" t="str">
        <f t="shared" si="219"/>
        <v>No discount</v>
      </c>
      <c r="Q80" s="206" t="str">
        <f t="shared" si="212"/>
        <v>Exclusive</v>
      </c>
      <c r="R80" s="293">
        <f t="shared" si="220"/>
        <v>1300.2611629090907</v>
      </c>
      <c r="S80" s="247">
        <f t="shared" si="221"/>
        <v>1300.2611629090907</v>
      </c>
      <c r="T80" s="247">
        <f t="shared" si="213"/>
        <v>1255.0907629090907</v>
      </c>
      <c r="U80" s="247">
        <f t="shared" si="214"/>
        <v>1255.0907629090907</v>
      </c>
      <c r="V80" s="292">
        <f t="shared" si="215"/>
        <v>1380.5998391999999</v>
      </c>
      <c r="W80" s="292">
        <f t="shared" si="215"/>
        <v>1380.5998391999999</v>
      </c>
      <c r="X80" s="207">
        <f>'Tariffs July 2020'!BL64</f>
        <v>0</v>
      </c>
      <c r="Y80" s="207" t="str">
        <f>'Tariffs July 2020'!BM64</f>
        <v>n</v>
      </c>
      <c r="Z80" s="208">
        <f>'Tariffs July 2020'!G64</f>
        <v>42521</v>
      </c>
    </row>
    <row r="81" spans="1:1024 1029:4092 4097:8190 8193:9214 9219:12287 12290:13312 13315:14336 14341:16384" x14ac:dyDescent="0.15">
      <c r="A81" s="201" t="str">
        <f>'Tariffs July 2020'!K65</f>
        <v>Powershop</v>
      </c>
      <c r="B81" s="202" t="str">
        <f>'Tariffs July 2020'!L65</f>
        <v>Shopper with Mega Pack</v>
      </c>
      <c r="C81" s="203">
        <f>IF('Tariffs July 2020'!BP65=0,91*'Tariffs July 2020'!M65/100,(91*'Tariffs July 2020'!M65/100)+'Tariffs July 2020'!BP65/4)</f>
        <v>96.220090909090899</v>
      </c>
      <c r="D81" s="203">
        <f>IF('Tariffs July 2020'!O65="",$K$5*'Tariffs July 2020'!N65/100,IF($K$5&gt;='Tariffs July 2020'!P65,('Tariffs July 2020'!P65*'Tariffs July 2020'!N65/100),($K$5*'Tariffs July 2020'!N65/100)))</f>
        <v>242.93877509090908</v>
      </c>
      <c r="E81" s="203">
        <f>IF('Tariffs July 2020'!T65&gt;0,IF(($K$5&lt;'Tariffs July 2020'!T65),(0),($K$5-'Tariffs July 2020'!T65)*'Tariffs July 2020'!U65/100),IF(AND('Tariffs July 2020'!R65&gt;0,'Tariffs July 2020'!T65=""),IF(($K$5&lt;'Tariffs July 2020'!R65),(0),($K$5-'Tariffs July 2020'!R65)*'Tariffs July 2020'!S65/100),IF(AND('Tariffs July 2020'!P65&gt;0,'Tariffs July 2020'!R65=""),IF(($K$5&lt;'Tariffs July 2020'!P65),(0),($K$5-'Tariffs July 2020'!P65)*'Tariffs July 2020'!Q65/100),0)))</f>
        <v>0</v>
      </c>
      <c r="F81" s="203">
        <f>($L$5)*'Tariffs July 2020'!AE65/100</f>
        <v>34.000863272727265</v>
      </c>
      <c r="G81" s="203">
        <f t="shared" si="216"/>
        <v>373.15972927272725</v>
      </c>
      <c r="H81" s="203">
        <f t="shared" si="211"/>
        <v>1107.7585534545453</v>
      </c>
      <c r="I81" s="247">
        <f t="shared" si="217"/>
        <v>1492.638917090909</v>
      </c>
      <c r="J81" s="204">
        <f t="shared" si="218"/>
        <v>1641.9028088</v>
      </c>
      <c r="K81" s="202">
        <f>'Tariffs July 2020'!AZ65</f>
        <v>0</v>
      </c>
      <c r="L81" s="202">
        <f>'Tariffs July 2020'!BA65</f>
        <v>0</v>
      </c>
      <c r="M81" s="202">
        <f>'Tariffs July 2020'!BB65</f>
        <v>6</v>
      </c>
      <c r="N81" s="202">
        <f>'Tariffs July 2020'!BC65</f>
        <v>0</v>
      </c>
      <c r="O81" s="205">
        <f>($F$6*'Tariffs July 2020'!AT65/100)*4</f>
        <v>49.276800000000001</v>
      </c>
      <c r="P81" s="206" t="str">
        <f t="shared" si="219"/>
        <v>Pay-on-time off bill</v>
      </c>
      <c r="Q81" s="206" t="str">
        <f t="shared" si="212"/>
        <v>Inclusive</v>
      </c>
      <c r="R81" s="293">
        <f t="shared" si="220"/>
        <v>1492.638917090909</v>
      </c>
      <c r="S81" s="247">
        <f t="shared" si="221"/>
        <v>1403.0805820654543</v>
      </c>
      <c r="T81" s="247">
        <f t="shared" si="213"/>
        <v>1443.3621170909089</v>
      </c>
      <c r="U81" s="247">
        <f t="shared" si="214"/>
        <v>1353.8037820654542</v>
      </c>
      <c r="V81" s="292">
        <f t="shared" si="215"/>
        <v>1587.6983287999999</v>
      </c>
      <c r="W81" s="292">
        <f t="shared" si="215"/>
        <v>1489.1841602719999</v>
      </c>
      <c r="X81" s="207">
        <f>'Tariffs July 2020'!BL65</f>
        <v>0</v>
      </c>
      <c r="Y81" s="207" t="str">
        <f>'Tariffs July 2020'!BM65</f>
        <v>n</v>
      </c>
      <c r="Z81" s="208">
        <f>'Tariffs July 2020'!G65</f>
        <v>42551</v>
      </c>
    </row>
    <row r="82" spans="1:1024 1029:4092 4097:8190 8193:9214 9219:12287 12290:13312 13315:14336 14341:16384" x14ac:dyDescent="0.15">
      <c r="A82" s="201" t="str">
        <f>'Tariffs July 2020'!K66</f>
        <v>Red Energy</v>
      </c>
      <c r="B82" s="202" t="str">
        <f>'Tariffs July 2020'!L66</f>
        <v>Living Energy Saver</v>
      </c>
      <c r="C82" s="203">
        <f>IF('Tariffs July 2020'!BP66=0,91*'Tariffs July 2020'!M66/100,(91*'Tariffs July 2020'!M66/100)+'Tariffs July 2020'!BP66/4)</f>
        <v>88.27</v>
      </c>
      <c r="D82" s="203">
        <f>IF('Tariffs July 2020'!O66="",$K$5*'Tariffs July 2020'!N66/100,IF($K$5&gt;='Tariffs July 2020'!P66,('Tariffs July 2020'!P66*'Tariffs July 2020'!N66/100),($K$5*'Tariffs July 2020'!N66/100)))</f>
        <v>261.71608799999996</v>
      </c>
      <c r="E82" s="203">
        <f>IF('Tariffs July 2020'!T66&gt;0,IF(($K$5&lt;'Tariffs July 2020'!T66),(0),($K$5-'Tariffs July 2020'!T66)*'Tariffs July 2020'!U66/100),IF(AND('Tariffs July 2020'!R66&gt;0,'Tariffs July 2020'!T66=""),IF(($K$5&lt;'Tariffs July 2020'!R66),(0),($K$5-'Tariffs July 2020'!R66)*'Tariffs July 2020'!S66/100),IF(AND('Tariffs July 2020'!P66&gt;0,'Tariffs July 2020'!R66=""),IF(($K$5&lt;'Tariffs July 2020'!P66),(0),($K$5-'Tariffs July 2020'!P66)*'Tariffs July 2020'!Q66/100),0)))</f>
        <v>0</v>
      </c>
      <c r="F82" s="203">
        <f>($L$5)*'Tariffs July 2020'!AE66/100</f>
        <v>37.355669999999989</v>
      </c>
      <c r="G82" s="203">
        <f t="shared" si="216"/>
        <v>387.34175799999991</v>
      </c>
      <c r="H82" s="203">
        <f t="shared" si="211"/>
        <v>1196.2870319999997</v>
      </c>
      <c r="I82" s="247">
        <f t="shared" si="217"/>
        <v>1549.3670319999997</v>
      </c>
      <c r="J82" s="204">
        <f t="shared" si="218"/>
        <v>1704.3037351999997</v>
      </c>
      <c r="K82" s="202">
        <f>'Tariffs July 2020'!AZ66</f>
        <v>0</v>
      </c>
      <c r="L82" s="202">
        <f>'Tariffs July 2020'!BA66</f>
        <v>0</v>
      </c>
      <c r="M82" s="202">
        <f>'Tariffs July 2020'!BB66</f>
        <v>0</v>
      </c>
      <c r="N82" s="202">
        <f>'Tariffs July 2020'!BC66</f>
        <v>0</v>
      </c>
      <c r="O82" s="205">
        <f>($F$6*'Tariffs July 2020'!AT66/100)*4</f>
        <v>132.22608</v>
      </c>
      <c r="P82" s="206" t="str">
        <f t="shared" si="219"/>
        <v>No discount</v>
      </c>
      <c r="Q82" s="206" t="str">
        <f t="shared" si="212"/>
        <v>Inclusive</v>
      </c>
      <c r="R82" s="293">
        <f t="shared" si="220"/>
        <v>1549.3670319999997</v>
      </c>
      <c r="S82" s="247">
        <f t="shared" si="221"/>
        <v>1549.3670319999997</v>
      </c>
      <c r="T82" s="247">
        <f t="shared" si="213"/>
        <v>1417.1409519999997</v>
      </c>
      <c r="U82" s="247">
        <f t="shared" si="214"/>
        <v>1417.1409519999997</v>
      </c>
      <c r="V82" s="292">
        <f t="shared" si="215"/>
        <v>1558.8550471999999</v>
      </c>
      <c r="W82" s="292">
        <f t="shared" si="215"/>
        <v>1558.8550471999999</v>
      </c>
      <c r="X82" s="207">
        <f>'Tariffs July 2020'!BL66</f>
        <v>0</v>
      </c>
      <c r="Y82" s="207" t="str">
        <f>'Tariffs July 2020'!BM66</f>
        <v>n</v>
      </c>
      <c r="Z82" s="208">
        <f>'Tariffs July 2020'!G66</f>
        <v>42551</v>
      </c>
    </row>
    <row r="83" spans="1:1024 1029:4092 4097:8190 8193:9214 9219:12287 12290:13312 13315:14336 14341:16384" x14ac:dyDescent="0.15">
      <c r="A83" s="201" t="str">
        <f>'Tariffs July 2020'!K67</f>
        <v>Amaysim</v>
      </c>
      <c r="B83" s="202" t="str">
        <f>'Tariffs July 2020'!L67</f>
        <v>Post-paid Solar</v>
      </c>
      <c r="C83" s="203">
        <f>IF('Tariffs July 2020'!BP67=0,91*'Tariffs July 2020'!M67/100,(91*'Tariffs July 2020'!M67/100)+'Tariffs July 2020'!BP67/4)</f>
        <v>97.460999999999999</v>
      </c>
      <c r="D83" s="203">
        <f>IF('Tariffs July 2020'!O67="",$K$5*'Tariffs July 2020'!N67/100,IF($K$5&gt;='Tariffs July 2020'!P67,('Tariffs July 2020'!P67*'Tariffs July 2020'!N67/100),($K$5*'Tariffs July 2020'!N67/100)))</f>
        <v>273.26238599999999</v>
      </c>
      <c r="E83" s="203">
        <f>IF('Tariffs July 2020'!T67&gt;0,IF(($K$5&lt;'Tariffs July 2020'!T67),(0),($K$5-'Tariffs July 2020'!T67)*'Tariffs July 2020'!U67/100),IF(AND('Tariffs July 2020'!R67&gt;0,'Tariffs July 2020'!T67=""),IF(($K$5&lt;'Tariffs July 2020'!R67),(0),($K$5-'Tariffs July 2020'!R67)*'Tariffs July 2020'!S67/100),IF(AND('Tariffs July 2020'!P67&gt;0,'Tariffs July 2020'!R67=""),IF(($K$5&lt;'Tariffs July 2020'!P67),(0),($K$5-'Tariffs July 2020'!P67)*'Tariffs July 2020'!Q67/100),0)))</f>
        <v>0</v>
      </c>
      <c r="F83" s="203">
        <f>($L$5)*'Tariffs July 2020'!AE67/100</f>
        <v>38.014282363636354</v>
      </c>
      <c r="G83" s="203">
        <f t="shared" si="216"/>
        <v>408.73766836363637</v>
      </c>
      <c r="H83" s="203">
        <f t="shared" si="211"/>
        <v>1245.1066734545454</v>
      </c>
      <c r="I83" s="247">
        <f t="shared" si="217"/>
        <v>1634.9506734545455</v>
      </c>
      <c r="J83" s="204">
        <f t="shared" si="218"/>
        <v>1798.4457408000003</v>
      </c>
      <c r="K83" s="202">
        <f>'Tariffs July 2020'!AZ67</f>
        <v>0</v>
      </c>
      <c r="L83" s="202">
        <f>'Tariffs July 2020'!BA67</f>
        <v>0</v>
      </c>
      <c r="M83" s="202">
        <f>'Tariffs July 2020'!BB67</f>
        <v>0</v>
      </c>
      <c r="N83" s="202">
        <f>'Tariffs July 2020'!BC67</f>
        <v>0</v>
      </c>
      <c r="O83" s="205">
        <f>($F$6*'Tariffs July 2020'!AT67/100)*4</f>
        <v>82.127999999999986</v>
      </c>
      <c r="P83" s="206" t="str">
        <f t="shared" si="219"/>
        <v>No discount</v>
      </c>
      <c r="Q83" s="206" t="str">
        <f t="shared" si="212"/>
        <v>Exclusive</v>
      </c>
      <c r="R83" s="293">
        <f t="shared" si="220"/>
        <v>1634.9506734545455</v>
      </c>
      <c r="S83" s="247">
        <f t="shared" si="221"/>
        <v>1634.9506734545455</v>
      </c>
      <c r="T83" s="247">
        <f t="shared" si="213"/>
        <v>1552.8226734545456</v>
      </c>
      <c r="U83" s="247">
        <f t="shared" si="214"/>
        <v>1552.8226734545456</v>
      </c>
      <c r="V83" s="292">
        <f t="shared" si="215"/>
        <v>1708.1049408000003</v>
      </c>
      <c r="W83" s="292">
        <f t="shared" si="215"/>
        <v>1708.1049408000003</v>
      </c>
      <c r="X83" s="207">
        <f>'Tariffs July 2020'!BL67</f>
        <v>0</v>
      </c>
      <c r="Y83" s="207" t="str">
        <f>'Tariffs July 2020'!BM67</f>
        <v>n</v>
      </c>
      <c r="Z83" s="208">
        <f>'Tariffs July 2020'!G67</f>
        <v>42551</v>
      </c>
    </row>
    <row r="84" spans="1:1024 1029:4092 4097:8190 8193:9214 9219:12287 12290:13312 13315:14336 14341:16384" x14ac:dyDescent="0.15">
      <c r="A84" s="201" t="str">
        <f>'Tariffs July 2020'!K68</f>
        <v>Alinta Energy</v>
      </c>
      <c r="B84" s="202" t="str">
        <f>'Tariffs July 2020'!L68</f>
        <v>Home Deal Solar</v>
      </c>
      <c r="C84" s="203">
        <f>IF('Tariffs July 2020'!BP68=0,91*'Tariffs July 2020'!M68/100,(91*'Tariffs July 2020'!M68/100)+'Tariffs July 2020'!BP68/4)</f>
        <v>98.398300000000006</v>
      </c>
      <c r="D84" s="203">
        <f>IF('Tariffs July 2020'!O68="",$K$5*'Tariffs July 2020'!N68/100,IF($K$5&gt;='Tariffs July 2020'!P68,('Tariffs July 2020'!P68*'Tariffs July 2020'!N68/100),($K$5*'Tariffs July 2020'!N68/100)))</f>
        <v>228.12685745454542</v>
      </c>
      <c r="E84" s="203">
        <f>IF('Tariffs July 2020'!T68&gt;0,IF(($K$5&lt;'Tariffs July 2020'!T68),(0),($K$5-'Tariffs July 2020'!T68)*'Tariffs July 2020'!U68/100),IF(AND('Tariffs July 2020'!R68&gt;0,'Tariffs July 2020'!T68=""),IF(($K$5&lt;'Tariffs July 2020'!R68),(0),($K$5-'Tariffs July 2020'!R68)*'Tariffs July 2020'!S68/100),IF(AND('Tariffs July 2020'!P68&gt;0,'Tariffs July 2020'!R68=""),IF(($K$5&lt;'Tariffs July 2020'!P68),(0),($K$5-'Tariffs July 2020'!P68)*'Tariffs July 2020'!Q68/100),0)))</f>
        <v>0</v>
      </c>
      <c r="F84" s="203">
        <f>($L$5)*'Tariffs July 2020'!AE68/100</f>
        <v>35.523904363636369</v>
      </c>
      <c r="G84" s="203">
        <f t="shared" si="216"/>
        <v>362.04906181818177</v>
      </c>
      <c r="H84" s="203">
        <f t="shared" si="211"/>
        <v>1054.6030472727271</v>
      </c>
      <c r="I84" s="247">
        <f>G84*4</f>
        <v>1448.1962472727271</v>
      </c>
      <c r="J84" s="204">
        <f t="shared" si="218"/>
        <v>1593.0158719999999</v>
      </c>
      <c r="K84" s="202">
        <f>'Tariffs July 2020'!AZ68</f>
        <v>0</v>
      </c>
      <c r="L84" s="202">
        <f>'Tariffs July 2020'!BA68</f>
        <v>0</v>
      </c>
      <c r="M84" s="202">
        <f>'Tariffs July 2020'!BB68</f>
        <v>0</v>
      </c>
      <c r="N84" s="202">
        <f>'Tariffs July 2020'!BC68</f>
        <v>0</v>
      </c>
      <c r="O84" s="205">
        <f>($F$6*'Tariffs July 2020'!AT68/100)*4</f>
        <v>90.340800000000002</v>
      </c>
      <c r="P84" s="206" t="str">
        <f t="shared" ref="P84:P93" si="222">IF(SUM(K84:N84)=0,"No discount",IF(K84&gt;0,"Guaranteed off bill",IF(L84&gt;0,"Guaranteed off usage",IF(M84&gt;0,"Pay-on-time off bill","Pay-on-time off usage"))))</f>
        <v>No discount</v>
      </c>
      <c r="Q84" s="206" t="str">
        <f t="shared" si="212"/>
        <v>Exclusive</v>
      </c>
      <c r="R84" s="293">
        <f t="shared" si="220"/>
        <v>1448.1962472727271</v>
      </c>
      <c r="S84" s="247">
        <f t="shared" si="221"/>
        <v>1448.1962472727271</v>
      </c>
      <c r="T84" s="247">
        <f t="shared" si="213"/>
        <v>1357.8554472727271</v>
      </c>
      <c r="U84" s="247">
        <f t="shared" si="214"/>
        <v>1357.8554472727271</v>
      </c>
      <c r="V84" s="292">
        <f t="shared" si="215"/>
        <v>1493.6409919999999</v>
      </c>
      <c r="W84" s="292">
        <f t="shared" si="215"/>
        <v>1493.6409919999999</v>
      </c>
      <c r="X84" s="207">
        <f>'Tariffs July 2020'!BL68</f>
        <v>0</v>
      </c>
      <c r="Y84" s="207" t="str">
        <f>'Tariffs July 2020'!BM68</f>
        <v>n</v>
      </c>
      <c r="Z84" s="208">
        <f>'Tariffs July 2020'!G68</f>
        <v>42567</v>
      </c>
    </row>
    <row r="85" spans="1:1024 1029:4092 4097:8190 8193:9214 9219:12287 12290:13312 13315:14336 14341:16384" x14ac:dyDescent="0.15">
      <c r="A85" s="201" t="str">
        <f>'Tariffs July 2020'!K69</f>
        <v>1st Energy</v>
      </c>
      <c r="B85" s="202" t="str">
        <f>'Tariffs July 2020'!L69</f>
        <v>1st Saver</v>
      </c>
      <c r="C85" s="203">
        <f>IF('Tariffs July 2020'!BP69=0,91*'Tariffs July 2020'!M69/100,(91*'Tariffs July 2020'!M69/100)+'Tariffs July 2020'!BP69/4)</f>
        <v>108.29</v>
      </c>
      <c r="D85" s="203">
        <f>IF('Tariffs July 2020'!O69="",$K$5*'Tariffs July 2020'!N69/100,IF($K$5&gt;='Tariffs July 2020'!P69,('Tariffs July 2020'!P69*'Tariffs July 2020'!N69/100),($K$5*'Tariffs July 2020'!N69/100)))</f>
        <v>264.04867345454545</v>
      </c>
      <c r="E85" s="203">
        <f>IF('Tariffs July 2020'!T69&gt;0,IF(($K$5&lt;'Tariffs July 2020'!T69),(0),($K$5-'Tariffs July 2020'!T69)*'Tariffs July 2020'!U69/100),IF(AND('Tariffs July 2020'!R69&gt;0,'Tariffs July 2020'!T69=""),IF(($K$5&lt;'Tariffs July 2020'!R69),(0),($K$5-'Tariffs July 2020'!R69)*'Tariffs July 2020'!S69/100),IF(AND('Tariffs July 2020'!P69&gt;0,'Tariffs July 2020'!R69=""),IF(($K$5&lt;'Tariffs July 2020'!P69),(0),($K$5-'Tariffs July 2020'!P69)*'Tariffs July 2020'!Q69/100),0)))</f>
        <v>0</v>
      </c>
      <c r="F85" s="203">
        <f>($L$5)*'Tariffs July 2020'!AE69/100</f>
        <v>35.70913909090909</v>
      </c>
      <c r="G85" s="203">
        <f t="shared" si="216"/>
        <v>408.04781254545458</v>
      </c>
      <c r="H85" s="203">
        <f t="shared" si="211"/>
        <v>1199.0312501818182</v>
      </c>
      <c r="I85" s="247">
        <f t="shared" ref="I85" si="223">G85*4</f>
        <v>1632.1912501818183</v>
      </c>
      <c r="J85" s="204">
        <f t="shared" si="218"/>
        <v>1795.4103752000003</v>
      </c>
      <c r="K85" s="202">
        <f>'Tariffs July 2020'!AZ69</f>
        <v>12</v>
      </c>
      <c r="L85" s="202">
        <f>'Tariffs July 2020'!BA69</f>
        <v>0</v>
      </c>
      <c r="M85" s="202">
        <f>'Tariffs July 2020'!BB69</f>
        <v>0</v>
      </c>
      <c r="N85" s="202">
        <f>'Tariffs July 2020'!BC69</f>
        <v>0</v>
      </c>
      <c r="O85" s="205">
        <f>($F$6*'Tariffs July 2020'!AT69/100)*4</f>
        <v>49.276800000000001</v>
      </c>
      <c r="P85" s="206" t="str">
        <f t="shared" si="222"/>
        <v>Guaranteed off bill</v>
      </c>
      <c r="Q85" s="206" t="str">
        <f t="shared" si="212"/>
        <v>Exclusive</v>
      </c>
      <c r="R85" s="293">
        <f t="shared" si="220"/>
        <v>1436.3283001600003</v>
      </c>
      <c r="S85" s="247">
        <f t="shared" si="221"/>
        <v>1436.3283001600003</v>
      </c>
      <c r="T85" s="247">
        <f t="shared" si="213"/>
        <v>1387.0515001600002</v>
      </c>
      <c r="U85" s="247">
        <f t="shared" si="214"/>
        <v>1387.0515001600002</v>
      </c>
      <c r="V85" s="292">
        <f t="shared" si="215"/>
        <v>1525.7566501760002</v>
      </c>
      <c r="W85" s="292">
        <f t="shared" si="215"/>
        <v>1525.7566501760002</v>
      </c>
      <c r="X85" s="207">
        <f>'Tariffs July 2020'!BL69</f>
        <v>0</v>
      </c>
      <c r="Y85" s="207" t="str">
        <f>'Tariffs July 2020'!BM69</f>
        <v>n</v>
      </c>
      <c r="Z85" s="208">
        <f>'Tariffs July 2020'!G69</f>
        <v>42551</v>
      </c>
    </row>
    <row r="86" spans="1:1024 1029:4092 4097:8190 8193:9214 9219:12287 12290:13312 13315:14336 14341:16384" x14ac:dyDescent="0.15">
      <c r="A86" s="201" t="str">
        <f>'Tariffs July 2020'!K70</f>
        <v>DC Power Co</v>
      </c>
      <c r="B86" s="202" t="str">
        <f>'Tariffs July 2020'!L70</f>
        <v>Market offer</v>
      </c>
      <c r="C86" s="203">
        <f>IF('Tariffs July 2020'!BP70=0,91*'Tariffs July 2020'!M70/100,(91*'Tariffs July 2020'!M70/100)+'Tariffs July 2020'!BP70/4)</f>
        <v>116.26799999999999</v>
      </c>
      <c r="D86" s="203">
        <f>IF('Tariffs July 2020'!O70="",$K$5*'Tariffs July 2020'!N70/100,IF($K$5&gt;='Tariffs July 2020'!P70,('Tariffs July 2020'!P70*'Tariffs July 2020'!N70/100),($K$5*'Tariffs July 2020'!N70/100)))</f>
        <v>356.06916963636365</v>
      </c>
      <c r="E86" s="203">
        <f>IF('Tariffs July 2020'!T70&gt;0,IF(($K$5&lt;'Tariffs July 2020'!T70),(0),($K$5-'Tariffs July 2020'!T70)*'Tariffs July 2020'!U70/100),IF(AND('Tariffs July 2020'!R70&gt;0,'Tariffs July 2020'!T70=""),IF(($K$5&lt;'Tariffs July 2020'!R70),(0),($K$5-'Tariffs July 2020'!R70)*'Tariffs July 2020'!S70/100),IF(AND('Tariffs July 2020'!P70&gt;0,'Tariffs July 2020'!R70=""),IF(($K$5&lt;'Tariffs July 2020'!P70),(0),($K$5-'Tariffs July 2020'!P70)*'Tariffs July 2020'!Q70/100),0)))</f>
        <v>0</v>
      </c>
      <c r="F86" s="203">
        <f>($L$5)*'Tariffs July 2020'!AE70/100</f>
        <v>58.20486763636363</v>
      </c>
      <c r="G86" s="203">
        <f t="shared" si="216"/>
        <v>530.54203727272727</v>
      </c>
      <c r="H86" s="203">
        <f t="shared" si="211"/>
        <v>1657.0961490909092</v>
      </c>
      <c r="I86" s="247">
        <f>G86*4</f>
        <v>2122.1681490909091</v>
      </c>
      <c r="J86" s="204">
        <f t="shared" si="218"/>
        <v>2334.3849640000003</v>
      </c>
      <c r="K86" s="202">
        <f>'Tariffs July 2020'!AZ70</f>
        <v>0</v>
      </c>
      <c r="L86" s="202">
        <f>'Tariffs July 2020'!BA70</f>
        <v>0</v>
      </c>
      <c r="M86" s="202">
        <f>'Tariffs July 2020'!BB70</f>
        <v>0</v>
      </c>
      <c r="N86" s="202">
        <f>'Tariffs July 2020'!BC70</f>
        <v>0</v>
      </c>
      <c r="O86" s="205">
        <f>($F$6*'Tariffs July 2020'!AT70/100)*4</f>
        <v>123.19199999999999</v>
      </c>
      <c r="P86" s="206" t="str">
        <f t="shared" si="222"/>
        <v>No discount</v>
      </c>
      <c r="Q86" s="206" t="str">
        <f t="shared" si="212"/>
        <v>Exclusive</v>
      </c>
      <c r="R86" s="293">
        <f t="shared" si="220"/>
        <v>2122.1681490909091</v>
      </c>
      <c r="S86" s="247">
        <f t="shared" si="221"/>
        <v>2122.1681490909091</v>
      </c>
      <c r="T86" s="247">
        <f t="shared" si="213"/>
        <v>1998.9761490909091</v>
      </c>
      <c r="U86" s="247">
        <f t="shared" si="214"/>
        <v>1998.9761490909091</v>
      </c>
      <c r="V86" s="292">
        <f t="shared" ref="V86:W88" si="224">T86*1.1</f>
        <v>2198.8737639999999</v>
      </c>
      <c r="W86" s="292">
        <f t="shared" si="224"/>
        <v>2198.8737639999999</v>
      </c>
      <c r="X86" s="207">
        <f>'Tariffs July 2020'!BL70</f>
        <v>0</v>
      </c>
      <c r="Y86" s="207" t="str">
        <f>'Tariffs July 2020'!BM70</f>
        <v>n</v>
      </c>
      <c r="Z86" s="208">
        <f>'Tariffs July 2020'!G70</f>
        <v>42185</v>
      </c>
    </row>
    <row r="87" spans="1:1024 1029:4092 4097:8190 8193:9214 9219:12287 12290:13312 13315:14336 14341:16384" x14ac:dyDescent="0.15">
      <c r="A87" s="201" t="str">
        <f>'Tariffs July 2020'!K71</f>
        <v>ReAmped Energy</v>
      </c>
      <c r="B87" s="202" t="str">
        <f>'Tariffs July 2020'!L71</f>
        <v>Market offer</v>
      </c>
      <c r="C87" s="203">
        <f>IF('Tariffs July 2020'!BP71=0,91*'Tariffs July 2020'!M71/100,(91*'Tariffs July 2020'!M71/100)+'Tariffs July 2020'!BP71/4)</f>
        <v>99.975909090909084</v>
      </c>
      <c r="D87" s="203">
        <f>IF('Tariffs July 2020'!O71="",$K$5*'Tariffs July 2020'!N71/100,IF($K$5&gt;='Tariffs July 2020'!P71,('Tariffs July 2020'!P71*'Tariffs July 2020'!N71/100),($K$5*'Tariffs July 2020'!N71/100)))</f>
        <v>240.37293109090908</v>
      </c>
      <c r="E87" s="203">
        <f>IF('Tariffs July 2020'!T71&gt;0,IF(($K$5&lt;'Tariffs July 2020'!T71),(0),($K$5-'Tariffs July 2020'!T71)*'Tariffs July 2020'!U71/100),IF(AND('Tariffs July 2020'!R71&gt;0,'Tariffs July 2020'!T71=""),IF(($K$5&lt;'Tariffs July 2020'!R71),(0),($K$5-'Tariffs July 2020'!R71)*'Tariffs July 2020'!S71/100),IF(AND('Tariffs July 2020'!P71&gt;0,'Tariffs July 2020'!R71=""),IF(($K$5&lt;'Tariffs July 2020'!P71),(0),($K$5-'Tariffs July 2020'!P71)*'Tariffs July 2020'!Q71/100),0)))</f>
        <v>0</v>
      </c>
      <c r="F87" s="203">
        <f>($L$5)*'Tariffs July 2020'!AE71/100</f>
        <v>36.738220909090906</v>
      </c>
      <c r="G87" s="203">
        <f t="shared" ref="G87:G88" si="225">SUM(C87:F87)</f>
        <v>377.08706109090906</v>
      </c>
      <c r="H87" s="203">
        <f t="shared" ref="H87:H88" si="226">(G87-C87)*4</f>
        <v>1108.4446079999998</v>
      </c>
      <c r="I87" s="247">
        <f t="shared" ref="I87:I88" si="227">G87*4</f>
        <v>1508.3482443636362</v>
      </c>
      <c r="J87" s="204">
        <f t="shared" ref="J87:J88" si="228">I87*1.1</f>
        <v>1659.1830688</v>
      </c>
      <c r="K87" s="202">
        <f>'Tariffs July 2020'!AZ71</f>
        <v>0</v>
      </c>
      <c r="L87" s="202">
        <f>'Tariffs July 2020'!BA71</f>
        <v>0</v>
      </c>
      <c r="M87" s="202">
        <f>'Tariffs July 2020'!BB71</f>
        <v>0</v>
      </c>
      <c r="N87" s="202">
        <f>'Tariffs July 2020'!BC71</f>
        <v>0</v>
      </c>
      <c r="O87" s="205">
        <f>($F$6*'Tariffs July 2020'!AT71/100)*4</f>
        <v>65.702399999999997</v>
      </c>
      <c r="P87" s="206" t="str">
        <f t="shared" si="222"/>
        <v>No discount</v>
      </c>
      <c r="Q87" s="206" t="str">
        <f t="shared" ref="Q87:Q88" si="229">IF(OR(A87="Origin Energy",A87="Red Energy",A87="Powershop"),"Inclusive","Exclusive")</f>
        <v>Exclusive</v>
      </c>
      <c r="R87" s="293">
        <f t="shared" ref="R87:R88" si="230">IF(AND(P87="Guaranteed off bill",Q87="Inclusive"),((I87*1.1)-((I87*1.1)*K87/100))/1.1,IF(AND(P87="Guaranteed off usage",Q87="Inclusive"),((I87*1.1)-((H87*1.1)*L87/100))/1.1,IF(AND(P87="Guaranteed off bill",Q87="Exclusive"),I87-(I87*K87/100),IF(AND(P87="Guaranteed off usage",Q87="Exclusive"),I87-(H87*L87/100),IF(Q87="Inclusive",((I87*1.1))/1.1,I87)))))</f>
        <v>1508.3482443636362</v>
      </c>
      <c r="S87" s="247">
        <f t="shared" ref="S87:S88" si="231">IF(AND(P87="Pay-on-time off bill",Q87="Inclusive"),((R87*1.1)-((R87*1.1)*M87/100))/1.1,IF(AND(P87="Pay-on-time off usage",Q87="Inclusive"),((R87*1.1)-((H87*1.1)*N87/100))/1.1,IF(AND(P87="Pay-on-time off bill",Q87="Exclusive"),R87-(R87*M87/100),IF(AND(P87="Pay-on-time off usage",Q87="Exclusive"),R87-(H87*N87/100),IF(Q87="Inclusive",((R87*1.1))/1.1,R87)))))</f>
        <v>1508.3482443636362</v>
      </c>
      <c r="T87" s="247">
        <f t="shared" ref="T87:T88" si="232">R87-O87</f>
        <v>1442.6458443636363</v>
      </c>
      <c r="U87" s="247">
        <f t="shared" ref="U87:U88" si="233">S87-O87</f>
        <v>1442.6458443636363</v>
      </c>
      <c r="V87" s="292">
        <f t="shared" si="224"/>
        <v>1586.9104288000001</v>
      </c>
      <c r="W87" s="292">
        <f t="shared" si="224"/>
        <v>1586.9104288000001</v>
      </c>
      <c r="X87" s="207">
        <f>'Tariffs July 2020'!BL71</f>
        <v>0</v>
      </c>
      <c r="Y87" s="207" t="str">
        <f>'Tariffs July 2020'!BM71</f>
        <v>n</v>
      </c>
      <c r="Z87" s="208">
        <f>'Tariffs July 2020'!G71</f>
        <v>42525</v>
      </c>
    </row>
    <row r="88" spans="1:1024 1029:4092 4097:8190 8193:9214 9219:12287 12290:13312 13315:14336 14341:16384" x14ac:dyDescent="0.15">
      <c r="A88" s="201" t="str">
        <f>'Tariffs July 2020'!K72</f>
        <v>CovaU</v>
      </c>
      <c r="B88" s="202" t="str">
        <f>'Tariffs July 2020'!L72</f>
        <v>Freedom Plus Solar</v>
      </c>
      <c r="C88" s="203">
        <f>IF('Tariffs July 2020'!BP72=0,91*'Tariffs July 2020'!M72/100,(91*'Tariffs July 2020'!M72/100)+'Tariffs July 2020'!BP72/4)</f>
        <v>92.547000000000011</v>
      </c>
      <c r="D88" s="203">
        <f>IF('Tariffs July 2020'!O72="",$K$5*'Tariffs July 2020'!N72/100,IF($K$5&gt;='Tariffs July 2020'!P72,('Tariffs July 2020'!P72*'Tariffs July 2020'!N72/100),($K$5*'Tariffs July 2020'!N72/100)))</f>
        <v>272.6792396363636</v>
      </c>
      <c r="E88" s="203">
        <f>IF('Tariffs July 2020'!T72&gt;0,IF(($K$5&lt;'Tariffs July 2020'!T72),(0),($K$5-'Tariffs July 2020'!T72)*'Tariffs July 2020'!U72/100),IF(AND('Tariffs July 2020'!R72&gt;0,'Tariffs July 2020'!T72=""),IF(($K$5&lt;'Tariffs July 2020'!R72),(0),($K$5-'Tariffs July 2020'!R72)*'Tariffs July 2020'!S72/100),IF(AND('Tariffs July 2020'!P72&gt;0,'Tariffs July 2020'!R72=""),IF(($K$5&lt;'Tariffs July 2020'!P72),(0),($K$5-'Tariffs July 2020'!P72)*'Tariffs July 2020'!Q72/100),0)))</f>
        <v>0</v>
      </c>
      <c r="F88" s="203">
        <f>($L$5)*'Tariffs July 2020'!AE72/100</f>
        <v>38.487659999999991</v>
      </c>
      <c r="G88" s="203">
        <f t="shared" si="225"/>
        <v>403.71389963636364</v>
      </c>
      <c r="H88" s="203">
        <f t="shared" si="226"/>
        <v>1244.6675985454544</v>
      </c>
      <c r="I88" s="247">
        <f t="shared" si="227"/>
        <v>1614.8555985454545</v>
      </c>
      <c r="J88" s="204">
        <f t="shared" si="228"/>
        <v>1776.3411584</v>
      </c>
      <c r="K88" s="202">
        <f>'Tariffs July 2020'!AZ72</f>
        <v>15</v>
      </c>
      <c r="L88" s="202">
        <f>'Tariffs July 2020'!BA72</f>
        <v>0</v>
      </c>
      <c r="M88" s="202">
        <f>'Tariffs July 2020'!BB72</f>
        <v>0</v>
      </c>
      <c r="N88" s="202">
        <f>'Tariffs July 2020'!BC72</f>
        <v>0</v>
      </c>
      <c r="O88" s="205">
        <f>($F$6*'Tariffs July 2020'!AT72/100)*4</f>
        <v>90.340800000000002</v>
      </c>
      <c r="P88" s="206" t="str">
        <f t="shared" si="222"/>
        <v>Guaranteed off bill</v>
      </c>
      <c r="Q88" s="206" t="str">
        <f t="shared" si="229"/>
        <v>Exclusive</v>
      </c>
      <c r="R88" s="293">
        <f t="shared" si="230"/>
        <v>1372.6272587636363</v>
      </c>
      <c r="S88" s="247">
        <f t="shared" si="231"/>
        <v>1372.6272587636363</v>
      </c>
      <c r="T88" s="247">
        <f t="shared" si="232"/>
        <v>1282.2864587636363</v>
      </c>
      <c r="U88" s="247">
        <f t="shared" si="233"/>
        <v>1282.2864587636363</v>
      </c>
      <c r="V88" s="292">
        <f t="shared" si="224"/>
        <v>1410.5151046400001</v>
      </c>
      <c r="W88" s="292">
        <f t="shared" si="224"/>
        <v>1410.5151046400001</v>
      </c>
      <c r="X88" s="207">
        <f>'Tariffs July 2020'!BL72</f>
        <v>0</v>
      </c>
      <c r="Y88" s="207" t="str">
        <f>'Tariffs July 2020'!BM72</f>
        <v>n</v>
      </c>
      <c r="Z88" s="208">
        <f>'Tariffs July 2020'!G72</f>
        <v>42551</v>
      </c>
    </row>
    <row r="89" spans="1:1024 1029:4092 4097:8190 8193:9214 9219:12287 12290:13312 13315:14336 14341:16384" x14ac:dyDescent="0.15">
      <c r="A89" s="201" t="str">
        <f>'Tariffs July 2020'!K73</f>
        <v>Discover Energy</v>
      </c>
      <c r="B89" s="202" t="str">
        <f>'Tariffs July 2020'!L73</f>
        <v>Solar Boost</v>
      </c>
      <c r="C89" s="203">
        <f>IF('Tariffs July 2020'!BP73=0,91*'Tariffs July 2020'!M73/100,(91*'Tariffs July 2020'!M73/100)+'Tariffs July 2020'!BP73/4)</f>
        <v>70.508454545454555</v>
      </c>
      <c r="D89" s="203">
        <f>IF('Tariffs July 2020'!O73="",$K$5*'Tariffs July 2020'!N73/100,IF($K$5&gt;='Tariffs July 2020'!P73,('Tariffs July 2020'!P73*'Tariffs July 2020'!N73/100),($K$5*'Tariffs July 2020'!N73/100)))</f>
        <v>306.50172872727273</v>
      </c>
      <c r="E89" s="203">
        <f>IF('Tariffs July 2020'!T73&gt;0,IF(($K$5&lt;'Tariffs July 2020'!T73),(0),($K$5-'Tariffs July 2020'!T73)*'Tariffs July 2020'!U73/100),IF(AND('Tariffs July 2020'!R73&gt;0,'Tariffs July 2020'!T73=""),IF(($K$5&lt;'Tariffs July 2020'!R73),(0),($K$5-'Tariffs July 2020'!R73)*'Tariffs July 2020'!S73/100),IF(AND('Tariffs July 2020'!P73&gt;0,'Tariffs July 2020'!R73=""),IF(($K$5&lt;'Tariffs July 2020'!P73),(0),($K$5-'Tariffs July 2020'!P73)*'Tariffs July 2020'!Q73/100),0)))</f>
        <v>0</v>
      </c>
      <c r="F89" s="203">
        <f>($L$5)*'Tariffs July 2020'!AE73/100</f>
        <v>37.335088363636359</v>
      </c>
      <c r="G89" s="203">
        <f t="shared" ref="G89" si="234">SUM(C89:F89)</f>
        <v>414.34527163636369</v>
      </c>
      <c r="H89" s="203">
        <f t="shared" ref="H89" si="235">(G89-C89)*4</f>
        <v>1375.3472683636364</v>
      </c>
      <c r="I89" s="247">
        <f t="shared" ref="I89" si="236">G89*4</f>
        <v>1657.3810865454548</v>
      </c>
      <c r="J89" s="204">
        <f t="shared" ref="J89" si="237">I89*1.1</f>
        <v>1823.1191952000004</v>
      </c>
      <c r="K89" s="202">
        <f>'Tariffs July 2020'!AZ73</f>
        <v>0</v>
      </c>
      <c r="L89" s="202">
        <f>'Tariffs July 2020'!BA73</f>
        <v>0</v>
      </c>
      <c r="M89" s="202">
        <f>'Tariffs July 2020'!BB73</f>
        <v>0</v>
      </c>
      <c r="N89" s="202">
        <f>'Tariffs July 2020'!BC73</f>
        <v>0</v>
      </c>
      <c r="O89" s="205">
        <f>($F$6*'Tariffs July 2020'!AT73/100)*4</f>
        <v>94.447199999999995</v>
      </c>
      <c r="P89" s="206" t="str">
        <f t="shared" si="222"/>
        <v>No discount</v>
      </c>
      <c r="Q89" s="206" t="str">
        <f t="shared" ref="Q89" si="238">IF(OR(A89="Origin Energy",A89="Red Energy",A89="Powershop"),"Inclusive","Exclusive")</f>
        <v>Exclusive</v>
      </c>
      <c r="R89" s="293">
        <f t="shared" ref="R89" si="239">IF(AND(P89="Guaranteed off bill",Q89="Inclusive"),((I89*1.1)-((I89*1.1)*K89/100))/1.1,IF(AND(P89="Guaranteed off usage",Q89="Inclusive"),((I89*1.1)-((H89*1.1)*L89/100))/1.1,IF(AND(P89="Guaranteed off bill",Q89="Exclusive"),I89-(I89*K89/100),IF(AND(P89="Guaranteed off usage",Q89="Exclusive"),I89-(H89*L89/100),IF(Q89="Inclusive",((I89*1.1))/1.1,I89)))))</f>
        <v>1657.3810865454548</v>
      </c>
      <c r="S89" s="247">
        <f t="shared" ref="S89" si="240">IF(AND(P89="Pay-on-time off bill",Q89="Inclusive"),((R89*1.1)-((R89*1.1)*M89/100))/1.1,IF(AND(P89="Pay-on-time off usage",Q89="Inclusive"),((R89*1.1)-((H89*1.1)*N89/100))/1.1,IF(AND(P89="Pay-on-time off bill",Q89="Exclusive"),R89-(R89*M89/100),IF(AND(P89="Pay-on-time off usage",Q89="Exclusive"),R89-(H89*N89/100),IF(Q89="Inclusive",((R89*1.1))/1.1,R89)))))</f>
        <v>1657.3810865454548</v>
      </c>
      <c r="T89" s="247">
        <f t="shared" ref="T89" si="241">R89-O89</f>
        <v>1562.9338865454547</v>
      </c>
      <c r="U89" s="247">
        <f t="shared" ref="U89" si="242">S89-O89</f>
        <v>1562.9338865454547</v>
      </c>
      <c r="V89" s="292">
        <f t="shared" ref="V89" si="243">T89*1.1</f>
        <v>1719.2272752000003</v>
      </c>
      <c r="W89" s="292">
        <f t="shared" ref="W89" si="244">U89*1.1</f>
        <v>1719.2272752000003</v>
      </c>
      <c r="X89" s="207">
        <f>'Tariffs July 2020'!BL73</f>
        <v>0</v>
      </c>
      <c r="Y89" s="207" t="str">
        <f>'Tariffs July 2020'!BM73</f>
        <v>n</v>
      </c>
      <c r="Z89" s="208">
        <f>'Tariffs July 2020'!G73</f>
        <v>42551</v>
      </c>
    </row>
    <row r="90" spans="1:1024 1029:4092 4097:8190 8193:9214 9219:12287 12290:13312 13315:14336 14341:16384" x14ac:dyDescent="0.15">
      <c r="A90" s="201" t="str">
        <f>'Tariffs July 2020'!K74</f>
        <v>Future X Power</v>
      </c>
      <c r="B90" s="202" t="str">
        <f>'Tariffs July 2020'!L74</f>
        <v>Flexi Saver</v>
      </c>
      <c r="C90" s="203">
        <f>IF('Tariffs July 2020'!BP74=0,91*'Tariffs July 2020'!M74/100,(91*'Tariffs July 2020'!M74/100)+'Tariffs July 2020'!BP74/4)</f>
        <v>92.911000000000001</v>
      </c>
      <c r="D90" s="203">
        <f>IF('Tariffs July 2020'!O74="",$K$5*'Tariffs July 2020'!N74/100,IF($K$5&gt;='Tariffs July 2020'!P74,('Tariffs July 2020'!P74*'Tariffs July 2020'!N74/100),($K$5*'Tariffs July 2020'!N74/100)))</f>
        <v>297.0547576363636</v>
      </c>
      <c r="E90" s="203">
        <f>IF('Tariffs July 2020'!T74&gt;0,IF(($K$5&lt;'Tariffs July 2020'!T74),(0),($K$5-'Tariffs July 2020'!T74)*'Tariffs July 2020'!U74/100),IF(AND('Tariffs July 2020'!R74&gt;0,'Tariffs July 2020'!T74=""),IF(($K$5&lt;'Tariffs July 2020'!R74),(0),($K$5-'Tariffs July 2020'!R74)*'Tariffs July 2020'!S74/100),IF(AND('Tariffs July 2020'!P74&gt;0,'Tariffs July 2020'!R74=""),IF(($K$5&lt;'Tariffs July 2020'!P74),(0),($K$5-'Tariffs July 2020'!P74)*'Tariffs July 2020'!Q74/100),0)))</f>
        <v>0</v>
      </c>
      <c r="F90" s="203">
        <f>($L$5)*'Tariffs July 2020'!AE74/100</f>
        <v>42.933293454545449</v>
      </c>
      <c r="G90" s="203">
        <f t="shared" ref="G90" si="245">SUM(C90:F90)</f>
        <v>432.89905109090904</v>
      </c>
      <c r="H90" s="203">
        <f t="shared" ref="H90" si="246">(G90-C90)*4</f>
        <v>1359.9522043636362</v>
      </c>
      <c r="I90" s="247">
        <f t="shared" ref="I90" si="247">G90*4</f>
        <v>1731.5962043636362</v>
      </c>
      <c r="J90" s="204">
        <f t="shared" ref="J90" si="248">I90*1.1</f>
        <v>1904.7558248</v>
      </c>
      <c r="K90" s="202">
        <f>'Tariffs July 2020'!AZ74</f>
        <v>0</v>
      </c>
      <c r="L90" s="202">
        <f>'Tariffs July 2020'!BA74</f>
        <v>0</v>
      </c>
      <c r="M90" s="202">
        <f>'Tariffs July 2020'!BB74</f>
        <v>0</v>
      </c>
      <c r="N90" s="202">
        <f>'Tariffs July 2020'!BC74</f>
        <v>20</v>
      </c>
      <c r="O90" s="205">
        <f>($F$6*'Tariffs July 2020'!AT74/100)*4</f>
        <v>57.489600000000003</v>
      </c>
      <c r="P90" s="206" t="str">
        <f t="shared" si="222"/>
        <v>Pay-on-time off usage</v>
      </c>
      <c r="Q90" s="206" t="str">
        <f t="shared" ref="Q90" si="249">IF(OR(A90="Origin Energy",A90="Red Energy",A90="Powershop"),"Inclusive","Exclusive")</f>
        <v>Exclusive</v>
      </c>
      <c r="R90" s="293">
        <f t="shared" ref="R90" si="250">IF(AND(P90="Guaranteed off bill",Q90="Inclusive"),((I90*1.1)-((I90*1.1)*K90/100))/1.1,IF(AND(P90="Guaranteed off usage",Q90="Inclusive"),((I90*1.1)-((H90*1.1)*L90/100))/1.1,IF(AND(P90="Guaranteed off bill",Q90="Exclusive"),I90-(I90*K90/100),IF(AND(P90="Guaranteed off usage",Q90="Exclusive"),I90-(H90*L90/100),IF(Q90="Inclusive",((I90*1.1))/1.1,I90)))))</f>
        <v>1731.5962043636362</v>
      </c>
      <c r="S90" s="247">
        <f t="shared" ref="S90" si="251">IF(AND(P90="Pay-on-time off bill",Q90="Inclusive"),((R90*1.1)-((R90*1.1)*M90/100))/1.1,IF(AND(P90="Pay-on-time off usage",Q90="Inclusive"),((R90*1.1)-((H90*1.1)*N90/100))/1.1,IF(AND(P90="Pay-on-time off bill",Q90="Exclusive"),R90-(R90*M90/100),IF(AND(P90="Pay-on-time off usage",Q90="Exclusive"),R90-(H90*N90/100),IF(Q90="Inclusive",((R90*1.1))/1.1,R90)))))</f>
        <v>1459.6057634909089</v>
      </c>
      <c r="T90" s="247">
        <f t="shared" ref="T90" si="252">R90-O90</f>
        <v>1674.1066043636361</v>
      </c>
      <c r="U90" s="247">
        <f t="shared" ref="U90" si="253">S90-O90</f>
        <v>1402.1161634909088</v>
      </c>
      <c r="V90" s="292">
        <f t="shared" ref="V90" si="254">T90*1.1</f>
        <v>1841.5172647999998</v>
      </c>
      <c r="W90" s="292">
        <f t="shared" ref="W90" si="255">U90*1.1</f>
        <v>1542.3277798399997</v>
      </c>
      <c r="X90" s="207">
        <f>'Tariffs July 2020'!BL74</f>
        <v>0</v>
      </c>
      <c r="Y90" s="207" t="str">
        <f>'Tariffs July 2020'!BM74</f>
        <v>n</v>
      </c>
      <c r="Z90" s="208">
        <f>'Tariffs July 2020'!G74</f>
        <v>42494</v>
      </c>
    </row>
    <row r="91" spans="1:1024 1029:4092 4097:8190 8193:9214 9219:12287 12290:13312 13315:14336 14341:16384" x14ac:dyDescent="0.15">
      <c r="A91" s="201" t="str">
        <f>'Tariffs July 2020'!K75</f>
        <v>GloBird Energy</v>
      </c>
      <c r="B91" s="202" t="str">
        <f>'Tariffs July 2020'!L75</f>
        <v>GloSave</v>
      </c>
      <c r="C91" s="203">
        <f>IF('Tariffs July 2020'!BP75=0,91*'Tariffs July 2020'!M75/100,(91*'Tariffs July 2020'!M75/100)+'Tariffs July 2020'!BP75/4)</f>
        <v>90.999999999999986</v>
      </c>
      <c r="D91" s="203">
        <f>IF('Tariffs July 2020'!O75="",$K$5*'Tariffs July 2020'!N75/100,IF($K$5&gt;='Tariffs July 2020'!P75,('Tariffs July 2020'!P75*'Tariffs July 2020'!N75/100),($K$5*'Tariffs July 2020'!N75/100)))</f>
        <v>243.75517999999997</v>
      </c>
      <c r="E91" s="203">
        <f>IF('Tariffs July 2020'!T75&gt;0,IF(($K$5&lt;'Tariffs July 2020'!T75),(0),($K$5-'Tariffs July 2020'!T75)*'Tariffs July 2020'!U75/100),IF(AND('Tariffs July 2020'!R75&gt;0,'Tariffs July 2020'!T75=""),IF(($K$5&lt;'Tariffs July 2020'!R75),(0),($K$5-'Tariffs July 2020'!R75)*'Tariffs July 2020'!S75/100),IF(AND('Tariffs July 2020'!P75&gt;0,'Tariffs July 2020'!R75=""),IF(($K$5&lt;'Tariffs July 2020'!P75),(0),($K$5-'Tariffs July 2020'!P75)*'Tariffs July 2020'!Q75/100),0)))</f>
        <v>0</v>
      </c>
      <c r="F91" s="203">
        <f>($L$5)*'Tariffs July 2020'!AE75/100</f>
        <v>33.959699999999991</v>
      </c>
      <c r="G91" s="203">
        <f t="shared" ref="G91" si="256">SUM(C91:F91)</f>
        <v>368.71487999999994</v>
      </c>
      <c r="H91" s="203">
        <f t="shared" ref="H91" si="257">(G91-C91)*4</f>
        <v>1110.8595199999997</v>
      </c>
      <c r="I91" s="247">
        <f t="shared" ref="I91" si="258">G91*4</f>
        <v>1474.8595199999997</v>
      </c>
      <c r="J91" s="204">
        <f t="shared" ref="J91" si="259">I91*1.1</f>
        <v>1622.3454719999997</v>
      </c>
      <c r="K91" s="202">
        <f>'Tariffs July 2020'!AZ75</f>
        <v>0</v>
      </c>
      <c r="L91" s="202">
        <f>'Tariffs July 2020'!BA75</f>
        <v>0</v>
      </c>
      <c r="M91" s="202">
        <f>'Tariffs July 2020'!BB75</f>
        <v>7</v>
      </c>
      <c r="N91" s="202">
        <f>'Tariffs July 2020'!BC75</f>
        <v>0</v>
      </c>
      <c r="O91" s="205">
        <f>($F$6*'Tariffs July 2020'!AT75/100)*4</f>
        <v>24.638400000000001</v>
      </c>
      <c r="P91" s="206" t="str">
        <f t="shared" si="222"/>
        <v>Pay-on-time off bill</v>
      </c>
      <c r="Q91" s="206" t="str">
        <f t="shared" ref="Q91" si="260">IF(OR(A91="Origin Energy",A91="Red Energy",A91="Powershop"),"Inclusive","Exclusive")</f>
        <v>Exclusive</v>
      </c>
      <c r="R91" s="293">
        <f t="shared" ref="R91" si="261">IF(AND(P91="Guaranteed off bill",Q91="Inclusive"),((I91*1.1)-((I91*1.1)*K91/100))/1.1,IF(AND(P91="Guaranteed off usage",Q91="Inclusive"),((I91*1.1)-((H91*1.1)*L91/100))/1.1,IF(AND(P91="Guaranteed off bill",Q91="Exclusive"),I91-(I91*K91/100),IF(AND(P91="Guaranteed off usage",Q91="Exclusive"),I91-(H91*L91/100),IF(Q91="Inclusive",((I91*1.1))/1.1,I91)))))</f>
        <v>1474.8595199999997</v>
      </c>
      <c r="S91" s="247">
        <f t="shared" ref="S91" si="262">IF(AND(P91="Pay-on-time off bill",Q91="Inclusive"),((R91*1.1)-((R91*1.1)*M91/100))/1.1,IF(AND(P91="Pay-on-time off usage",Q91="Inclusive"),((R91*1.1)-((H91*1.1)*N91/100))/1.1,IF(AND(P91="Pay-on-time off bill",Q91="Exclusive"),R91-(R91*M91/100),IF(AND(P91="Pay-on-time off usage",Q91="Exclusive"),R91-(H91*N91/100),IF(Q91="Inclusive",((R91*1.1))/1.1,R91)))))</f>
        <v>1371.6193535999998</v>
      </c>
      <c r="T91" s="247">
        <f t="shared" ref="T91" si="263">R91-O91</f>
        <v>1450.2211199999997</v>
      </c>
      <c r="U91" s="247">
        <f t="shared" ref="U91" si="264">S91-O91</f>
        <v>1346.9809535999998</v>
      </c>
      <c r="V91" s="292">
        <f t="shared" ref="V91" si="265">T91*1.1</f>
        <v>1595.2432319999998</v>
      </c>
      <c r="W91" s="292">
        <f t="shared" ref="W91" si="266">U91*1.1</f>
        <v>1481.6790489599998</v>
      </c>
      <c r="X91" s="207">
        <f>'Tariffs July 2020'!BL75</f>
        <v>0</v>
      </c>
      <c r="Y91" s="207" t="str">
        <f>'Tariffs July 2020'!BM75</f>
        <v>n</v>
      </c>
      <c r="Z91" s="208">
        <f>'Tariffs July 2020'!G75</f>
        <v>42501</v>
      </c>
    </row>
    <row r="92" spans="1:1024 1029:4092 4097:8190 8193:9214 9219:12287 12290:13312 13315:14336 14341:16384" x14ac:dyDescent="0.15">
      <c r="A92" s="201" t="str">
        <f>'Tariffs July 2020'!K76</f>
        <v>Kogan Energy</v>
      </c>
      <c r="B92" s="202" t="str">
        <f>'Tariffs July 2020'!L76</f>
        <v>Market offer</v>
      </c>
      <c r="C92" s="203">
        <f>IF('Tariffs July 2020'!BP76=0,91*'Tariffs July 2020'!M76/100,(91*'Tariffs July 2020'!M76/100)+'Tariffs July 2020'!BP76/4)</f>
        <v>99.065909090909088</v>
      </c>
      <c r="D92" s="203">
        <f>IF('Tariffs July 2020'!O76="",$K$5*'Tariffs July 2020'!N76/100,IF($K$5&gt;='Tariffs July 2020'!P76,('Tariffs July 2020'!P76*'Tariffs July 2020'!N76/100),($K$5*'Tariffs July 2020'!N76/100)))</f>
        <v>181.94166545454544</v>
      </c>
      <c r="E92" s="203">
        <f>IF('Tariffs July 2020'!T76&gt;0,IF(($K$5&lt;'Tariffs July 2020'!T76),(0),($K$5-'Tariffs July 2020'!T76)*'Tariffs July 2020'!U76/100),IF(AND('Tariffs July 2020'!R76&gt;0,'Tariffs July 2020'!T76=""),IF(($K$5&lt;'Tariffs July 2020'!R76),(0),($K$5-'Tariffs July 2020'!R76)*'Tariffs July 2020'!S76/100),IF(AND('Tariffs July 2020'!P76&gt;0,'Tariffs July 2020'!R76=""),IF(($K$5&lt;'Tariffs July 2020'!P76),(0),($K$5-'Tariffs July 2020'!P76)*'Tariffs July 2020'!Q76/100),0)))</f>
        <v>0</v>
      </c>
      <c r="F92" s="203">
        <f>($L$5)*'Tariffs July 2020'!AE76/100</f>
        <v>24.98610654545454</v>
      </c>
      <c r="G92" s="203">
        <f t="shared" ref="G92" si="267">SUM(C92:F92)</f>
        <v>305.99368109090909</v>
      </c>
      <c r="H92" s="203">
        <f t="shared" ref="H92" si="268">(G92-C92)*4</f>
        <v>827.71108800000002</v>
      </c>
      <c r="I92" s="247">
        <f t="shared" ref="I92" si="269">G92*4</f>
        <v>1223.9747243636364</v>
      </c>
      <c r="J92" s="204">
        <f t="shared" ref="J92" si="270">I92*1.1</f>
        <v>1346.3721968000002</v>
      </c>
      <c r="K92" s="202">
        <f>'Tariffs July 2020'!AZ76</f>
        <v>0</v>
      </c>
      <c r="L92" s="202">
        <f>'Tariffs July 2020'!BA76</f>
        <v>0</v>
      </c>
      <c r="M92" s="202">
        <f>'Tariffs July 2020'!BB76</f>
        <v>0</v>
      </c>
      <c r="N92" s="202">
        <f>'Tariffs July 2020'!BC76</f>
        <v>0</v>
      </c>
      <c r="O92" s="205">
        <f>($F$6*'Tariffs July 2020'!AT76/100)*4</f>
        <v>31.537151999999995</v>
      </c>
      <c r="P92" s="206" t="str">
        <f t="shared" si="222"/>
        <v>No discount</v>
      </c>
      <c r="Q92" s="206" t="str">
        <f t="shared" ref="Q92" si="271">IF(OR(A92="Origin Energy",A92="Red Energy",A92="Powershop"),"Inclusive","Exclusive")</f>
        <v>Exclusive</v>
      </c>
      <c r="R92" s="293">
        <f t="shared" ref="R92" si="272">IF(AND(P92="Guaranteed off bill",Q92="Inclusive"),((I92*1.1)-((I92*1.1)*K92/100))/1.1,IF(AND(P92="Guaranteed off usage",Q92="Inclusive"),((I92*1.1)-((H92*1.1)*L92/100))/1.1,IF(AND(P92="Guaranteed off bill",Q92="Exclusive"),I92-(I92*K92/100),IF(AND(P92="Guaranteed off usage",Q92="Exclusive"),I92-(H92*L92/100),IF(Q92="Inclusive",((I92*1.1))/1.1,I92)))))</f>
        <v>1223.9747243636364</v>
      </c>
      <c r="S92" s="247">
        <f t="shared" ref="S92" si="273">IF(AND(P92="Pay-on-time off bill",Q92="Inclusive"),((R92*1.1)-((R92*1.1)*M92/100))/1.1,IF(AND(P92="Pay-on-time off usage",Q92="Inclusive"),((R92*1.1)-((H92*1.1)*N92/100))/1.1,IF(AND(P92="Pay-on-time off bill",Q92="Exclusive"),R92-(R92*M92/100),IF(AND(P92="Pay-on-time off usage",Q92="Exclusive"),R92-(H92*N92/100),IF(Q92="Inclusive",((R92*1.1))/1.1,R92)))))</f>
        <v>1223.9747243636364</v>
      </c>
      <c r="T92" s="247">
        <f t="shared" ref="T92" si="274">R92-O92</f>
        <v>1192.4375723636363</v>
      </c>
      <c r="U92" s="247">
        <f t="shared" ref="U92" si="275">S92-O92</f>
        <v>1192.4375723636363</v>
      </c>
      <c r="V92" s="292">
        <f t="shared" ref="V92" si="276">T92*1.1</f>
        <v>1311.6813296</v>
      </c>
      <c r="W92" s="292">
        <f t="shared" ref="W92" si="277">U92*1.1</f>
        <v>1311.6813296</v>
      </c>
      <c r="X92" s="207">
        <f>'Tariffs July 2020'!BL76</f>
        <v>0</v>
      </c>
      <c r="Y92" s="207" t="str">
        <f>'Tariffs July 2020'!BM76</f>
        <v>n</v>
      </c>
      <c r="Z92" s="208">
        <f>'Tariffs July 2020'!G76</f>
        <v>42551</v>
      </c>
    </row>
    <row r="93" spans="1:1024 1029:4092 4097:8190 8193:9214 9219:12287 12290:13312 13315:14336 14341:16384" x14ac:dyDescent="0.15">
      <c r="A93" s="201" t="str">
        <f>'Tariffs July 2020'!K77</f>
        <v>Locality Planning Energy</v>
      </c>
      <c r="B93" s="202" t="str">
        <f>'Tariffs July 2020'!L77</f>
        <v>LPE Mates Rates (solar)</v>
      </c>
      <c r="C93" s="203">
        <f>IF('Tariffs July 2020'!BP77=0,91*'Tariffs July 2020'!M77/100,(91*'Tariffs July 2020'!M77/100)+'Tariffs July 2020'!BP77/4)</f>
        <v>102.02754545454545</v>
      </c>
      <c r="D93" s="203">
        <f>IF('Tariffs July 2020'!O77="",$K$5*'Tariffs July 2020'!N77/100,IF($K$5&gt;='Tariffs July 2020'!P77,('Tariffs July 2020'!P77*'Tariffs July 2020'!N77/100),($K$5*'Tariffs July 2020'!N77/100)))</f>
        <v>221.12910109090907</v>
      </c>
      <c r="E93" s="203">
        <f>IF('Tariffs July 2020'!T77&gt;0,IF(($K$5&lt;'Tariffs July 2020'!T77),(0),($K$5-'Tariffs July 2020'!T77)*'Tariffs July 2020'!U77/100),IF(AND('Tariffs July 2020'!R77&gt;0,'Tariffs July 2020'!T77=""),IF(($K$5&lt;'Tariffs July 2020'!R77),(0),($K$5-'Tariffs July 2020'!R77)*'Tariffs July 2020'!S77/100),IF(AND('Tariffs July 2020'!P77&gt;0,'Tariffs July 2020'!R77=""),IF(($K$5&lt;'Tariffs July 2020'!P77),(0),($K$5-'Tariffs July 2020'!P77)*'Tariffs July 2020'!Q77/100),0)))</f>
        <v>0</v>
      </c>
      <c r="F93" s="203">
        <f>($L$5)*'Tariffs July 2020'!AE77/100</f>
        <v>27.86753563636363</v>
      </c>
      <c r="G93" s="203">
        <f t="shared" ref="G93" si="278">SUM(C93:F93)</f>
        <v>351.02418218181816</v>
      </c>
      <c r="H93" s="203">
        <f t="shared" ref="H93" si="279">(G93-C93)*4</f>
        <v>995.98654690909086</v>
      </c>
      <c r="I93" s="247">
        <f t="shared" ref="I93" si="280">G93*4</f>
        <v>1404.0967287272726</v>
      </c>
      <c r="J93" s="204">
        <f t="shared" ref="J93" si="281">I93*1.1</f>
        <v>1544.5064016000001</v>
      </c>
      <c r="K93" s="202">
        <f>'Tariffs July 2020'!AZ77</f>
        <v>0</v>
      </c>
      <c r="L93" s="202">
        <f>'Tariffs July 2020'!BA77</f>
        <v>0</v>
      </c>
      <c r="M93" s="202">
        <f>'Tariffs July 2020'!BB77</f>
        <v>0</v>
      </c>
      <c r="N93" s="202">
        <f>'Tariffs July 2020'!BC77</f>
        <v>0</v>
      </c>
      <c r="O93" s="205">
        <f>($F$6*'Tariffs July 2020'!AT77/100)*4</f>
        <v>82.127999999999986</v>
      </c>
      <c r="P93" s="206" t="str">
        <f t="shared" si="222"/>
        <v>No discount</v>
      </c>
      <c r="Q93" s="206" t="str">
        <f t="shared" ref="Q93" si="282">IF(OR(A93="Origin Energy",A93="Red Energy",A93="Powershop"),"Inclusive","Exclusive")</f>
        <v>Exclusive</v>
      </c>
      <c r="R93" s="293">
        <f t="shared" ref="R93" si="283">IF(AND(P93="Guaranteed off bill",Q93="Inclusive"),((I93*1.1)-((I93*1.1)*K93/100))/1.1,IF(AND(P93="Guaranteed off usage",Q93="Inclusive"),((I93*1.1)-((H93*1.1)*L93/100))/1.1,IF(AND(P93="Guaranteed off bill",Q93="Exclusive"),I93-(I93*K93/100),IF(AND(P93="Guaranteed off usage",Q93="Exclusive"),I93-(H93*L93/100),IF(Q93="Inclusive",((I93*1.1))/1.1,I93)))))</f>
        <v>1404.0967287272726</v>
      </c>
      <c r="S93" s="247">
        <f t="shared" ref="S93" si="284">IF(AND(P93="Pay-on-time off bill",Q93="Inclusive"),((R93*1.1)-((R93*1.1)*M93/100))/1.1,IF(AND(P93="Pay-on-time off usage",Q93="Inclusive"),((R93*1.1)-((H93*1.1)*N93/100))/1.1,IF(AND(P93="Pay-on-time off bill",Q93="Exclusive"),R93-(R93*M93/100),IF(AND(P93="Pay-on-time off usage",Q93="Exclusive"),R93-(H93*N93/100),IF(Q93="Inclusive",((R93*1.1))/1.1,R93)))))</f>
        <v>1404.0967287272726</v>
      </c>
      <c r="T93" s="247">
        <f t="shared" ref="T93" si="285">R93-O93</f>
        <v>1321.9687287272727</v>
      </c>
      <c r="U93" s="247">
        <f t="shared" ref="U93" si="286">S93-O93</f>
        <v>1321.9687287272727</v>
      </c>
      <c r="V93" s="292">
        <f t="shared" ref="V93" si="287">T93*1.1</f>
        <v>1454.1656016000002</v>
      </c>
      <c r="W93" s="292">
        <f t="shared" ref="W93" si="288">U93*1.1</f>
        <v>1454.1656016000002</v>
      </c>
      <c r="X93" s="207">
        <f>'Tariffs July 2020'!BL77</f>
        <v>0</v>
      </c>
      <c r="Y93" s="207" t="str">
        <f>'Tariffs July 2020'!BM77</f>
        <v>n</v>
      </c>
      <c r="Z93" s="208">
        <f>'Tariffs July 2020'!G77</f>
        <v>42474</v>
      </c>
    </row>
    <row r="94" spans="1:1024 1029:4092 4097:8190 8193:9214 9219:12287 12290:13312 13315:14336 14341:16384" x14ac:dyDescent="0.15">
      <c r="A94" s="201" t="str">
        <f>'Tariffs July 2020'!K78</f>
        <v>OVO Energy</v>
      </c>
      <c r="B94" s="202" t="str">
        <f>'Tariffs July 2020'!L78</f>
        <v>The One Plan</v>
      </c>
      <c r="C94" s="203">
        <f>IF('Tariffs July 2020'!BP78=0,91*'Tariffs July 2020'!M78/100,(91*'Tariffs July 2020'!M78/100)+'Tariffs July 2020'!BP78/4)</f>
        <v>83.860636363636374</v>
      </c>
      <c r="D94" s="203">
        <f>IF('Tariffs July 2020'!O78="",$K$5*'Tariffs July 2020'!N78/100,IF($K$5&gt;='Tariffs July 2020'!P78,('Tariffs July 2020'!P78*'Tariffs July 2020'!N78/100),($K$5*'Tariffs July 2020'!N78/100)))</f>
        <v>226.72730618181816</v>
      </c>
      <c r="E94" s="203">
        <f>IF('Tariffs July 2020'!T78&gt;0,IF(($K$5&lt;'Tariffs July 2020'!T78),(0),($K$5-'Tariffs July 2020'!T78)*'Tariffs July 2020'!U78/100),IF(AND('Tariffs July 2020'!R78&gt;0,'Tariffs July 2020'!T78=""),IF(($K$5&lt;'Tariffs July 2020'!R78),(0),($K$5-'Tariffs July 2020'!R78)*'Tariffs July 2020'!S78/100),IF(AND('Tariffs July 2020'!P78&gt;0,'Tariffs July 2020'!R78=""),IF(($K$5&lt;'Tariffs July 2020'!P78),(0),($K$5-'Tariffs July 2020'!P78)*'Tariffs July 2020'!Q78/100),0)))</f>
        <v>0</v>
      </c>
      <c r="F94" s="203">
        <f>($L$5)*'Tariffs July 2020'!AE78/100</f>
        <v>38.034863999999999</v>
      </c>
      <c r="G94" s="203">
        <f t="shared" ref="G94" si="289">SUM(C94:F94)</f>
        <v>348.62280654545452</v>
      </c>
      <c r="H94" s="203">
        <f t="shared" ref="H94" si="290">(G94-C94)*4</f>
        <v>1059.0486807272725</v>
      </c>
      <c r="I94" s="247">
        <f t="shared" ref="I94" si="291">G94*4</f>
        <v>1394.4912261818181</v>
      </c>
      <c r="J94" s="204">
        <f t="shared" ref="J94" si="292">I94*1.1</f>
        <v>1533.9403488</v>
      </c>
      <c r="K94" s="202">
        <f>'Tariffs July 2020'!AZ78</f>
        <v>0</v>
      </c>
      <c r="L94" s="202">
        <f>'Tariffs July 2020'!BA78</f>
        <v>0</v>
      </c>
      <c r="M94" s="202">
        <f>'Tariffs July 2020'!BB78</f>
        <v>0</v>
      </c>
      <c r="N94" s="202">
        <f>'Tariffs July 2020'!BC78</f>
        <v>0</v>
      </c>
      <c r="O94" s="205">
        <f>($F$6*'Tariffs July 2020'!AT78/100)*4</f>
        <v>65.702399999999997</v>
      </c>
      <c r="P94" s="206" t="str">
        <f t="shared" ref="P94" si="293">IF(SUM(K94:N94)=0,"No discount",IF(K94&gt;0,"Guaranteed off bill",IF(L94&gt;0,"Guaranteed off usage",IF(M94&gt;0,"Pay-on-time off bill","Pay-on-time off usage"))))</f>
        <v>No discount</v>
      </c>
      <c r="Q94" s="206" t="str">
        <f t="shared" ref="Q94" si="294">IF(OR(A94="Origin Energy",A94="Red Energy",A94="Powershop"),"Inclusive","Exclusive")</f>
        <v>Exclusive</v>
      </c>
      <c r="R94" s="293">
        <f t="shared" ref="R94" si="295">IF(AND(P94="Guaranteed off bill",Q94="Inclusive"),((I94*1.1)-((I94*1.1)*K94/100))/1.1,IF(AND(P94="Guaranteed off usage",Q94="Inclusive"),((I94*1.1)-((H94*1.1)*L94/100))/1.1,IF(AND(P94="Guaranteed off bill",Q94="Exclusive"),I94-(I94*K94/100),IF(AND(P94="Guaranteed off usage",Q94="Exclusive"),I94-(H94*L94/100),IF(Q94="Inclusive",((I94*1.1))/1.1,I94)))))</f>
        <v>1394.4912261818181</v>
      </c>
      <c r="S94" s="247">
        <f t="shared" ref="S94" si="296">IF(AND(P94="Pay-on-time off bill",Q94="Inclusive"),((R94*1.1)-((R94*1.1)*M94/100))/1.1,IF(AND(P94="Pay-on-time off usage",Q94="Inclusive"),((R94*1.1)-((H94*1.1)*N94/100))/1.1,IF(AND(P94="Pay-on-time off bill",Q94="Exclusive"),R94-(R94*M94/100),IF(AND(P94="Pay-on-time off usage",Q94="Exclusive"),R94-(H94*N94/100),IF(Q94="Inclusive",((R94*1.1))/1.1,R94)))))</f>
        <v>1394.4912261818181</v>
      </c>
      <c r="T94" s="247">
        <f t="shared" ref="T94" si="297">R94-O94</f>
        <v>1328.7888261818182</v>
      </c>
      <c r="U94" s="247">
        <f t="shared" ref="U94" si="298">S94-O94</f>
        <v>1328.7888261818182</v>
      </c>
      <c r="V94" s="292">
        <f t="shared" ref="V94" si="299">T94*1.1</f>
        <v>1461.6677088000001</v>
      </c>
      <c r="W94" s="292">
        <f t="shared" ref="W94" si="300">U94*1.1</f>
        <v>1461.6677088000001</v>
      </c>
      <c r="X94" s="207">
        <f>'Tariffs July 2020'!BL78</f>
        <v>0</v>
      </c>
      <c r="Y94" s="207" t="str">
        <f>'Tariffs July 2020'!BM78</f>
        <v>n</v>
      </c>
      <c r="Z94" s="208">
        <f>'Tariffs July 2020'!G78</f>
        <v>42551</v>
      </c>
    </row>
    <row r="95" spans="1:1024 1029:4092 4097:8190 8193:9214 9219:12287 12290:13312 13315:14336 14341:16384" ht="15" thickBot="1" x14ac:dyDescent="0.2">
      <c r="A95" s="209" t="str">
        <f>'Tariffs July 2020'!K79</f>
        <v>Sumo Power</v>
      </c>
      <c r="B95" s="210" t="str">
        <f>'Tariffs July 2020'!L79</f>
        <v>Assure Advantage</v>
      </c>
      <c r="C95" s="211">
        <f>IF('Tariffs July 2020'!BP79=0,91*'Tariffs July 2020'!M79/100,(91*'Tariffs July 2020'!M79/100)+'Tariffs July 2020'!BP79/4)</f>
        <v>81.899999999999991</v>
      </c>
      <c r="D95" s="211">
        <f>IF('Tariffs July 2020'!O79="",$K$5*'Tariffs July 2020'!N79/100,IF($K$5&gt;='Tariffs July 2020'!P79,('Tariffs July 2020'!P79*'Tariffs July 2020'!N79/100),($K$5*'Tariffs July 2020'!N79/100)))</f>
        <v>218.09673999999995</v>
      </c>
      <c r="E95" s="211">
        <f>IF('Tariffs July 2020'!T79&gt;0,IF(($K$5&lt;'Tariffs July 2020'!T79),(0),($K$5-'Tariffs July 2020'!T79)*'Tariffs July 2020'!U79/100),IF(AND('Tariffs July 2020'!R79&gt;0,'Tariffs July 2020'!T79=""),IF(($K$5&lt;'Tariffs July 2020'!R79),(0),($K$5-'Tariffs July 2020'!R79)*'Tariffs July 2020'!S79/100),IF(AND('Tariffs July 2020'!P79&gt;0,'Tariffs July 2020'!R79=""),IF(($K$5&lt;'Tariffs July 2020'!P79),(0),($K$5-'Tariffs July 2020'!P79)*'Tariffs July 2020'!Q79/100),0)))</f>
        <v>0</v>
      </c>
      <c r="F95" s="211">
        <f>($L$5)*'Tariffs July 2020'!AE79/100</f>
        <v>32.827709999999996</v>
      </c>
      <c r="G95" s="211">
        <f t="shared" ref="G95" si="301">SUM(C95:F95)</f>
        <v>332.82444999999996</v>
      </c>
      <c r="H95" s="211">
        <f t="shared" ref="H95" si="302">(G95-C95)*4</f>
        <v>1003.6977999999999</v>
      </c>
      <c r="I95" s="248">
        <f t="shared" ref="I95" si="303">G95*4</f>
        <v>1331.2977999999998</v>
      </c>
      <c r="J95" s="212">
        <f t="shared" ref="J95" si="304">I95*1.1</f>
        <v>1464.42758</v>
      </c>
      <c r="K95" s="210">
        <f>'Tariffs July 2020'!AZ79</f>
        <v>0</v>
      </c>
      <c r="L95" s="210">
        <f>'Tariffs July 2020'!BA79</f>
        <v>0</v>
      </c>
      <c r="M95" s="210">
        <f>'Tariffs July 2020'!BB79</f>
        <v>0</v>
      </c>
      <c r="N95" s="210">
        <f>'Tariffs July 2020'!BC79</f>
        <v>0</v>
      </c>
      <c r="O95" s="213">
        <f>($F$6*'Tariffs July 2020'!AT79/100)*4</f>
        <v>49.276800000000001</v>
      </c>
      <c r="P95" s="214" t="str">
        <f t="shared" ref="P95" si="305">IF(SUM(K95:N95)=0,"No discount",IF(K95&gt;0,"Guaranteed off bill",IF(L95&gt;0,"Guaranteed off usage",IF(M95&gt;0,"Pay-on-time off bill","Pay-on-time off usage"))))</f>
        <v>No discount</v>
      </c>
      <c r="Q95" s="214" t="str">
        <f t="shared" ref="Q95" si="306">IF(OR(A95="Origin Energy",A95="Red Energy",A95="Powershop"),"Inclusive","Exclusive")</f>
        <v>Exclusive</v>
      </c>
      <c r="R95" s="294">
        <f t="shared" ref="R95" si="307">IF(AND(P95="Guaranteed off bill",Q95="Inclusive"),((I95*1.1)-((I95*1.1)*K95/100))/1.1,IF(AND(P95="Guaranteed off usage",Q95="Inclusive"),((I95*1.1)-((H95*1.1)*L95/100))/1.1,IF(AND(P95="Guaranteed off bill",Q95="Exclusive"),I95-(I95*K95/100),IF(AND(P95="Guaranteed off usage",Q95="Exclusive"),I95-(H95*L95/100),IF(Q95="Inclusive",((I95*1.1))/1.1,I95)))))</f>
        <v>1331.2977999999998</v>
      </c>
      <c r="S95" s="248">
        <f t="shared" ref="S95" si="308">IF(AND(P95="Pay-on-time off bill",Q95="Inclusive"),((R95*1.1)-((R95*1.1)*M95/100))/1.1,IF(AND(P95="Pay-on-time off usage",Q95="Inclusive"),((R95*1.1)-((H95*1.1)*N95/100))/1.1,IF(AND(P95="Pay-on-time off bill",Q95="Exclusive"),R95-(R95*M95/100),IF(AND(P95="Pay-on-time off usage",Q95="Exclusive"),R95-(H95*N95/100),IF(Q95="Inclusive",((R95*1.1))/1.1,R95)))))</f>
        <v>1331.2977999999998</v>
      </c>
      <c r="T95" s="248">
        <f t="shared" ref="T95" si="309">R95-O95</f>
        <v>1282.0209999999997</v>
      </c>
      <c r="U95" s="248">
        <f t="shared" ref="U95" si="310">S95-O95</f>
        <v>1282.0209999999997</v>
      </c>
      <c r="V95" s="274">
        <f t="shared" ref="V95" si="311">T95*1.1</f>
        <v>1410.2230999999999</v>
      </c>
      <c r="W95" s="274">
        <f t="shared" ref="W95" si="312">U95*1.1</f>
        <v>1410.2230999999999</v>
      </c>
      <c r="X95" s="215">
        <f>'Tariffs July 2020'!BL79</f>
        <v>0</v>
      </c>
      <c r="Y95" s="215" t="str">
        <f>'Tariffs July 2020'!BM79</f>
        <v>n</v>
      </c>
      <c r="Z95" s="216">
        <f>'Tariffs July 2020'!G79</f>
        <v>42571</v>
      </c>
      <c r="AA95" s="250"/>
      <c r="AC95" s="251"/>
      <c r="AD95" s="251"/>
      <c r="AE95" s="251"/>
      <c r="AF95" s="251"/>
      <c r="AG95" s="251"/>
      <c r="AH95" s="251"/>
      <c r="AI95" s="252"/>
      <c r="AJ95" s="253"/>
      <c r="AO95" s="254"/>
      <c r="AR95" s="252"/>
      <c r="AS95" s="252"/>
      <c r="AT95" s="252"/>
      <c r="AU95" s="252"/>
      <c r="AV95" s="253"/>
      <c r="AW95" s="253"/>
      <c r="AX95" s="255"/>
      <c r="AY95" s="255"/>
      <c r="AZ95" s="256"/>
      <c r="BC95" s="251"/>
      <c r="BD95" s="251"/>
      <c r="BE95" s="251"/>
      <c r="BF95" s="251"/>
      <c r="BG95" s="251"/>
      <c r="BH95" s="251"/>
      <c r="BI95" s="252"/>
      <c r="BJ95" s="253"/>
      <c r="BO95" s="254"/>
      <c r="BR95" s="252"/>
      <c r="BS95" s="252"/>
      <c r="BT95" s="252"/>
      <c r="BU95" s="252"/>
      <c r="BV95" s="253"/>
      <c r="BW95" s="253"/>
      <c r="BX95" s="255"/>
      <c r="BY95" s="255"/>
      <c r="BZ95" s="256"/>
      <c r="CC95" s="251"/>
      <c r="CD95" s="251"/>
      <c r="CE95" s="251"/>
      <c r="CF95" s="251"/>
      <c r="CG95" s="251"/>
      <c r="CH95" s="251"/>
      <c r="CI95" s="252"/>
      <c r="CJ95" s="253"/>
      <c r="CO95" s="254"/>
      <c r="CR95" s="252"/>
      <c r="CS95" s="252"/>
      <c r="CT95" s="252"/>
      <c r="CU95" s="252"/>
      <c r="CV95" s="253"/>
      <c r="CW95" s="253"/>
      <c r="CX95" s="255"/>
      <c r="CY95" s="255"/>
      <c r="CZ95" s="256"/>
      <c r="DC95" s="251"/>
      <c r="DD95" s="251"/>
      <c r="DE95" s="251"/>
      <c r="DF95" s="251"/>
      <c r="DG95" s="251"/>
      <c r="DH95" s="251"/>
      <c r="DI95" s="252"/>
      <c r="DJ95" s="253"/>
      <c r="DO95" s="254"/>
      <c r="DR95" s="252"/>
      <c r="DS95" s="252"/>
      <c r="DT95" s="252"/>
      <c r="DU95" s="252"/>
      <c r="DV95" s="253"/>
      <c r="DW95" s="253"/>
      <c r="DX95" s="255"/>
      <c r="DY95" s="255"/>
      <c r="DZ95" s="256"/>
      <c r="EC95" s="251"/>
      <c r="ED95" s="251"/>
      <c r="EE95" s="251"/>
      <c r="EF95" s="251"/>
      <c r="EG95" s="251"/>
      <c r="EH95" s="251"/>
      <c r="EI95" s="252"/>
      <c r="EJ95" s="253"/>
      <c r="EO95" s="254"/>
      <c r="ER95" s="252"/>
      <c r="ES95" s="252"/>
      <c r="ET95" s="252"/>
      <c r="EU95" s="252"/>
      <c r="EV95" s="253"/>
      <c r="EW95" s="253"/>
      <c r="EX95" s="255"/>
      <c r="EY95" s="255"/>
      <c r="EZ95" s="256"/>
      <c r="FC95" s="251"/>
      <c r="FD95" s="251"/>
      <c r="FE95" s="251"/>
      <c r="FF95" s="251"/>
      <c r="FG95" s="251"/>
      <c r="FH95" s="251"/>
      <c r="FI95" s="252"/>
      <c r="FJ95" s="253"/>
      <c r="FO95" s="254"/>
      <c r="FR95" s="252"/>
      <c r="FS95" s="252"/>
      <c r="FT95" s="252"/>
      <c r="FU95" s="252"/>
      <c r="FV95" s="253"/>
      <c r="FW95" s="253"/>
      <c r="FX95" s="255"/>
      <c r="FY95" s="255"/>
      <c r="FZ95" s="256"/>
      <c r="GC95" s="251"/>
      <c r="GD95" s="251"/>
      <c r="GE95" s="251"/>
      <c r="GF95" s="251"/>
      <c r="GG95" s="251"/>
      <c r="GH95" s="251"/>
      <c r="GI95" s="252"/>
      <c r="GJ95" s="253"/>
      <c r="GO95" s="254"/>
      <c r="GR95" s="252"/>
      <c r="GS95" s="252"/>
      <c r="GT95" s="252"/>
      <c r="GU95" s="252"/>
      <c r="GV95" s="253"/>
      <c r="GW95" s="253"/>
      <c r="GX95" s="255"/>
      <c r="GY95" s="255"/>
      <c r="GZ95" s="256"/>
      <c r="HC95" s="251"/>
      <c r="HD95" s="251"/>
      <c r="HE95" s="251"/>
      <c r="HF95" s="251"/>
      <c r="HG95" s="251"/>
      <c r="HH95" s="251"/>
      <c r="HI95" s="252"/>
      <c r="HJ95" s="253"/>
      <c r="HO95" s="254"/>
      <c r="HR95" s="252"/>
      <c r="HS95" s="252"/>
      <c r="HT95" s="252"/>
      <c r="HU95" s="252"/>
      <c r="HV95" s="253"/>
      <c r="HW95" s="253"/>
      <c r="HX95" s="255"/>
      <c r="HY95" s="255"/>
      <c r="HZ95" s="256"/>
      <c r="IC95" s="251"/>
      <c r="ID95" s="251"/>
      <c r="IE95" s="251"/>
      <c r="IF95" s="251"/>
      <c r="IG95" s="251"/>
      <c r="IH95" s="251"/>
      <c r="II95" s="252"/>
      <c r="IJ95" s="253"/>
      <c r="IO95" s="254"/>
      <c r="IR95" s="252"/>
      <c r="IS95" s="252"/>
      <c r="IT95" s="252"/>
      <c r="IU95" s="252"/>
      <c r="IV95" s="253"/>
      <c r="IW95" s="253"/>
      <c r="IX95" s="255"/>
      <c r="IY95" s="255"/>
      <c r="IZ95" s="256"/>
      <c r="JC95" s="251"/>
      <c r="JD95" s="251"/>
      <c r="JE95" s="251"/>
      <c r="JF95" s="251"/>
      <c r="JG95" s="251"/>
      <c r="JH95" s="251"/>
      <c r="JI95" s="252"/>
      <c r="JJ95" s="253"/>
      <c r="JO95" s="254"/>
      <c r="JR95" s="252"/>
      <c r="JS95" s="252"/>
      <c r="JT95" s="252"/>
      <c r="JU95" s="252"/>
      <c r="JV95" s="253"/>
      <c r="JW95" s="253"/>
      <c r="JX95" s="255"/>
      <c r="JY95" s="255"/>
      <c r="JZ95" s="256"/>
      <c r="KC95" s="251"/>
      <c r="KD95" s="251"/>
      <c r="KE95" s="251"/>
      <c r="KF95" s="251"/>
      <c r="KG95" s="251"/>
      <c r="KH95" s="251"/>
      <c r="KI95" s="252"/>
      <c r="KJ95" s="253"/>
      <c r="KO95" s="254"/>
      <c r="KR95" s="252"/>
      <c r="KS95" s="252"/>
      <c r="KT95" s="252"/>
      <c r="KU95" s="252"/>
      <c r="KV95" s="253"/>
      <c r="KW95" s="253"/>
      <c r="KX95" s="255"/>
      <c r="KY95" s="255"/>
      <c r="KZ95" s="256"/>
      <c r="LC95" s="251"/>
      <c r="LD95" s="251"/>
      <c r="LE95" s="251"/>
      <c r="LF95" s="251"/>
      <c r="LG95" s="251"/>
      <c r="LH95" s="251"/>
      <c r="LI95" s="252"/>
      <c r="LJ95" s="253"/>
      <c r="LO95" s="254"/>
      <c r="LR95" s="252"/>
      <c r="LS95" s="252"/>
      <c r="LT95" s="252"/>
      <c r="LU95" s="252"/>
      <c r="LV95" s="253"/>
      <c r="LW95" s="253"/>
      <c r="LX95" s="255"/>
      <c r="LY95" s="255"/>
      <c r="LZ95" s="256"/>
      <c r="MC95" s="251"/>
      <c r="MD95" s="251"/>
      <c r="ME95" s="251"/>
      <c r="MF95" s="251"/>
      <c r="MG95" s="251"/>
      <c r="MH95" s="251"/>
      <c r="MI95" s="252"/>
      <c r="MJ95" s="253"/>
      <c r="MO95" s="254"/>
      <c r="MR95" s="252"/>
      <c r="MS95" s="252"/>
      <c r="MT95" s="252"/>
      <c r="MU95" s="252"/>
      <c r="MV95" s="253"/>
      <c r="MW95" s="253"/>
      <c r="MX95" s="255"/>
      <c r="MY95" s="255"/>
      <c r="MZ95" s="256"/>
      <c r="NC95" s="251"/>
      <c r="ND95" s="251"/>
      <c r="NE95" s="251"/>
      <c r="NF95" s="251"/>
      <c r="NG95" s="251"/>
      <c r="NH95" s="251"/>
      <c r="NI95" s="252"/>
      <c r="NJ95" s="253"/>
      <c r="NO95" s="254"/>
      <c r="NR95" s="252"/>
      <c r="NS95" s="252"/>
      <c r="NT95" s="252"/>
      <c r="NU95" s="252"/>
      <c r="NV95" s="253"/>
      <c r="NW95" s="253"/>
      <c r="NX95" s="255"/>
      <c r="NY95" s="255"/>
      <c r="NZ95" s="256"/>
      <c r="OC95" s="251"/>
      <c r="OD95" s="251"/>
      <c r="OE95" s="251"/>
      <c r="OF95" s="251"/>
      <c r="OG95" s="251"/>
      <c r="OH95" s="251"/>
      <c r="OI95" s="252"/>
      <c r="OJ95" s="253"/>
      <c r="OO95" s="254"/>
      <c r="OR95" s="252"/>
      <c r="OS95" s="252"/>
      <c r="OT95" s="252"/>
      <c r="OU95" s="252"/>
      <c r="OV95" s="253"/>
      <c r="OW95" s="253"/>
      <c r="OX95" s="255"/>
      <c r="OY95" s="255"/>
      <c r="OZ95" s="256"/>
      <c r="PC95" s="251"/>
      <c r="PD95" s="251"/>
      <c r="PE95" s="251"/>
      <c r="PF95" s="251"/>
      <c r="PG95" s="251"/>
      <c r="PH95" s="251"/>
      <c r="PI95" s="252"/>
      <c r="PJ95" s="253"/>
      <c r="PO95" s="254"/>
      <c r="PR95" s="252"/>
      <c r="PS95" s="252"/>
      <c r="PT95" s="252"/>
      <c r="PU95" s="252"/>
      <c r="PV95" s="253"/>
      <c r="PW95" s="253"/>
      <c r="PX95" s="255"/>
      <c r="PY95" s="255"/>
      <c r="PZ95" s="256"/>
      <c r="QC95" s="251"/>
      <c r="QD95" s="251"/>
      <c r="QE95" s="251"/>
      <c r="QF95" s="251"/>
      <c r="QG95" s="251"/>
      <c r="QH95" s="251"/>
      <c r="QI95" s="252"/>
      <c r="QJ95" s="253"/>
      <c r="QO95" s="254"/>
      <c r="QR95" s="252"/>
      <c r="QS95" s="252"/>
      <c r="QT95" s="252"/>
      <c r="QU95" s="252"/>
      <c r="QV95" s="253"/>
      <c r="QW95" s="253"/>
      <c r="QX95" s="255"/>
      <c r="QY95" s="255"/>
      <c r="QZ95" s="256"/>
      <c r="RC95" s="251"/>
      <c r="RD95" s="251"/>
      <c r="RE95" s="251"/>
      <c r="RF95" s="251"/>
      <c r="RG95" s="251"/>
      <c r="RH95" s="251"/>
      <c r="RI95" s="252"/>
      <c r="RJ95" s="253"/>
      <c r="RO95" s="254"/>
      <c r="RR95" s="252"/>
      <c r="RS95" s="252"/>
      <c r="RT95" s="252"/>
      <c r="RU95" s="252"/>
      <c r="RV95" s="253"/>
      <c r="RW95" s="253"/>
      <c r="RX95" s="255"/>
      <c r="RY95" s="255"/>
      <c r="RZ95" s="256"/>
      <c r="SC95" s="251"/>
      <c r="SD95" s="251"/>
      <c r="SE95" s="251"/>
      <c r="SF95" s="251"/>
      <c r="SG95" s="251"/>
      <c r="SH95" s="251"/>
      <c r="SI95" s="252"/>
      <c r="SJ95" s="253"/>
      <c r="SO95" s="254"/>
      <c r="SR95" s="252"/>
      <c r="SS95" s="252"/>
      <c r="ST95" s="252"/>
      <c r="SU95" s="252"/>
      <c r="SV95" s="253"/>
      <c r="SW95" s="253"/>
      <c r="SX95" s="255"/>
      <c r="SY95" s="255"/>
      <c r="SZ95" s="256"/>
      <c r="TC95" s="251"/>
      <c r="TD95" s="251"/>
      <c r="TE95" s="251"/>
      <c r="TF95" s="251"/>
      <c r="TG95" s="251"/>
      <c r="TH95" s="251"/>
      <c r="TI95" s="252"/>
      <c r="TJ95" s="253"/>
      <c r="TO95" s="254"/>
      <c r="TR95" s="252"/>
      <c r="TS95" s="252"/>
      <c r="TT95" s="252"/>
      <c r="TU95" s="252"/>
      <c r="TV95" s="253"/>
      <c r="TW95" s="253"/>
      <c r="TX95" s="255"/>
      <c r="TY95" s="255"/>
      <c r="TZ95" s="256"/>
      <c r="UC95" s="251"/>
      <c r="UD95" s="251"/>
      <c r="UE95" s="251"/>
      <c r="UF95" s="251"/>
      <c r="UG95" s="251"/>
      <c r="UH95" s="251"/>
      <c r="UI95" s="252"/>
      <c r="UJ95" s="253"/>
      <c r="UO95" s="254"/>
      <c r="UR95" s="252"/>
      <c r="US95" s="252"/>
      <c r="UT95" s="252"/>
      <c r="UU95" s="252"/>
      <c r="UV95" s="253"/>
      <c r="UW95" s="253"/>
      <c r="UX95" s="255"/>
      <c r="UY95" s="255"/>
      <c r="UZ95" s="256"/>
      <c r="VC95" s="251"/>
      <c r="VD95" s="251"/>
      <c r="VE95" s="251"/>
      <c r="VF95" s="251"/>
      <c r="VG95" s="251"/>
      <c r="VH95" s="251"/>
      <c r="VI95" s="252"/>
      <c r="VJ95" s="253"/>
      <c r="VO95" s="254"/>
      <c r="VR95" s="252"/>
      <c r="VS95" s="252"/>
      <c r="VT95" s="252"/>
      <c r="VU95" s="252"/>
      <c r="VV95" s="253"/>
      <c r="VW95" s="253"/>
      <c r="VX95" s="255"/>
      <c r="VY95" s="255"/>
      <c r="VZ95" s="256"/>
      <c r="WC95" s="251"/>
      <c r="WD95" s="251"/>
      <c r="WE95" s="251"/>
      <c r="WF95" s="251"/>
      <c r="WG95" s="251"/>
      <c r="WH95" s="251"/>
      <c r="WI95" s="252"/>
      <c r="WJ95" s="253"/>
      <c r="WO95" s="254"/>
      <c r="WR95" s="252"/>
      <c r="WS95" s="252"/>
      <c r="WT95" s="252"/>
      <c r="WU95" s="252"/>
      <c r="WV95" s="253"/>
      <c r="WW95" s="253"/>
      <c r="WX95" s="255"/>
      <c r="WY95" s="255"/>
      <c r="WZ95" s="256"/>
      <c r="XC95" s="251"/>
      <c r="XD95" s="251"/>
      <c r="XE95" s="251"/>
      <c r="XF95" s="251"/>
      <c r="XG95" s="251"/>
      <c r="XH95" s="251"/>
      <c r="XI95" s="252"/>
      <c r="XJ95" s="253"/>
      <c r="XO95" s="254"/>
      <c r="XR95" s="252"/>
      <c r="XS95" s="252"/>
      <c r="XT95" s="252"/>
      <c r="XU95" s="252"/>
      <c r="XV95" s="253"/>
      <c r="XW95" s="253"/>
      <c r="XX95" s="255"/>
      <c r="XY95" s="255"/>
      <c r="XZ95" s="256"/>
      <c r="YC95" s="251"/>
      <c r="YD95" s="251"/>
      <c r="YE95" s="251"/>
      <c r="YF95" s="251"/>
      <c r="YG95" s="251"/>
      <c r="YH95" s="251"/>
      <c r="YI95" s="252"/>
      <c r="YJ95" s="253"/>
      <c r="YO95" s="254"/>
      <c r="YR95" s="252"/>
      <c r="YS95" s="252"/>
      <c r="YT95" s="252"/>
      <c r="YU95" s="252"/>
      <c r="YV95" s="253"/>
      <c r="YW95" s="253"/>
      <c r="YX95" s="255"/>
      <c r="YY95" s="255"/>
      <c r="YZ95" s="256"/>
      <c r="ZC95" s="251"/>
      <c r="ZD95" s="251"/>
      <c r="ZE95" s="251"/>
      <c r="ZF95" s="251"/>
      <c r="ZG95" s="251"/>
      <c r="ZH95" s="251"/>
      <c r="ZI95" s="252"/>
      <c r="ZJ95" s="253"/>
      <c r="ZO95" s="254"/>
      <c r="ZR95" s="252"/>
      <c r="ZS95" s="252"/>
      <c r="ZT95" s="252"/>
      <c r="ZU95" s="252"/>
      <c r="ZV95" s="253"/>
      <c r="ZW95" s="253"/>
      <c r="ZX95" s="255"/>
      <c r="ZY95" s="255"/>
      <c r="ZZ95" s="256"/>
      <c r="AAC95" s="251"/>
      <c r="AAD95" s="251"/>
      <c r="AAE95" s="251"/>
      <c r="AAF95" s="251"/>
      <c r="AAG95" s="251"/>
      <c r="AAH95" s="251"/>
      <c r="AAI95" s="252"/>
      <c r="AAJ95" s="253"/>
      <c r="AAO95" s="254"/>
      <c r="AAR95" s="252"/>
      <c r="AAS95" s="252"/>
      <c r="AAT95" s="252"/>
      <c r="AAU95" s="252"/>
      <c r="AAV95" s="253"/>
      <c r="AAW95" s="253"/>
      <c r="AAX95" s="255"/>
      <c r="AAY95" s="255"/>
      <c r="AAZ95" s="256"/>
      <c r="ABC95" s="251"/>
      <c r="ABD95" s="251"/>
      <c r="ABE95" s="251"/>
      <c r="ABF95" s="251"/>
      <c r="ABG95" s="251"/>
      <c r="ABH95" s="251"/>
      <c r="ABI95" s="252"/>
      <c r="ABJ95" s="253"/>
      <c r="ABO95" s="254"/>
      <c r="ABR95" s="252"/>
      <c r="ABS95" s="252"/>
      <c r="ABT95" s="252"/>
      <c r="ABU95" s="252"/>
      <c r="ABV95" s="253"/>
      <c r="ABW95" s="253"/>
      <c r="ABX95" s="255"/>
      <c r="ABY95" s="255"/>
      <c r="ABZ95" s="256"/>
      <c r="ACC95" s="251"/>
      <c r="ACD95" s="251"/>
      <c r="ACE95" s="251"/>
      <c r="ACF95" s="251"/>
      <c r="ACG95" s="251"/>
      <c r="ACH95" s="251"/>
      <c r="ACI95" s="252"/>
      <c r="ACJ95" s="253"/>
      <c r="ACO95" s="254"/>
      <c r="ACR95" s="252"/>
      <c r="ACS95" s="252"/>
      <c r="ACT95" s="252"/>
      <c r="ACU95" s="252"/>
      <c r="ACV95" s="253"/>
      <c r="ACW95" s="253"/>
      <c r="ACX95" s="255"/>
      <c r="ACY95" s="255"/>
      <c r="ACZ95" s="256"/>
      <c r="ADC95" s="251"/>
      <c r="ADD95" s="251"/>
      <c r="ADE95" s="251"/>
      <c r="ADF95" s="251"/>
      <c r="ADG95" s="251"/>
      <c r="ADH95" s="251"/>
      <c r="ADI95" s="252"/>
      <c r="ADJ95" s="253"/>
      <c r="ADO95" s="254"/>
      <c r="ADR95" s="252"/>
      <c r="ADS95" s="252"/>
      <c r="ADT95" s="252"/>
      <c r="ADU95" s="252"/>
      <c r="ADV95" s="253"/>
      <c r="ADW95" s="253"/>
      <c r="ADX95" s="255"/>
      <c r="ADY95" s="255"/>
      <c r="ADZ95" s="256"/>
      <c r="AEC95" s="251"/>
      <c r="AED95" s="251"/>
      <c r="AEE95" s="251"/>
      <c r="AEF95" s="251"/>
      <c r="AEG95" s="251"/>
      <c r="AEH95" s="251"/>
      <c r="AEI95" s="252"/>
      <c r="AEJ95" s="253"/>
      <c r="AEO95" s="254"/>
      <c r="AER95" s="252"/>
      <c r="AES95" s="252"/>
      <c r="AET95" s="252"/>
      <c r="AEU95" s="252"/>
      <c r="AEV95" s="253"/>
      <c r="AEW95" s="253"/>
      <c r="AEX95" s="255"/>
      <c r="AEY95" s="255"/>
      <c r="AEZ95" s="256"/>
      <c r="AFC95" s="251"/>
      <c r="AFD95" s="251"/>
      <c r="AFE95" s="251"/>
      <c r="AFF95" s="251"/>
      <c r="AFG95" s="251"/>
      <c r="AFH95" s="251"/>
      <c r="AFI95" s="252"/>
      <c r="AFJ95" s="253"/>
      <c r="AFO95" s="254"/>
      <c r="AFR95" s="252"/>
      <c r="AFS95" s="252"/>
      <c r="AFT95" s="252"/>
      <c r="AFU95" s="252"/>
      <c r="AFV95" s="253"/>
      <c r="AFW95" s="253"/>
      <c r="AFX95" s="255"/>
      <c r="AFY95" s="255"/>
      <c r="AFZ95" s="256"/>
      <c r="AGC95" s="251"/>
      <c r="AGD95" s="251"/>
      <c r="AGE95" s="251"/>
      <c r="AGF95" s="251"/>
      <c r="AGG95" s="251"/>
      <c r="AGH95" s="251"/>
      <c r="AGI95" s="252"/>
      <c r="AGJ95" s="253"/>
      <c r="AGO95" s="254"/>
      <c r="AGR95" s="252"/>
      <c r="AGS95" s="252"/>
      <c r="AGT95" s="252"/>
      <c r="AGU95" s="252"/>
      <c r="AGV95" s="253"/>
      <c r="AGW95" s="253"/>
      <c r="AGX95" s="255"/>
      <c r="AGY95" s="255"/>
      <c r="AGZ95" s="256"/>
      <c r="AHC95" s="251"/>
      <c r="AHD95" s="251"/>
      <c r="AHE95" s="251"/>
      <c r="AHF95" s="251"/>
      <c r="AHG95" s="251"/>
      <c r="AHH95" s="251"/>
      <c r="AHI95" s="252"/>
      <c r="AHJ95" s="253"/>
      <c r="AHO95" s="254"/>
      <c r="AHR95" s="252"/>
      <c r="AHS95" s="252"/>
      <c r="AHT95" s="252"/>
      <c r="AHU95" s="252"/>
      <c r="AHV95" s="253"/>
      <c r="AHW95" s="253"/>
      <c r="AHX95" s="255"/>
      <c r="AHY95" s="255"/>
      <c r="AHZ95" s="256"/>
      <c r="AIC95" s="251"/>
      <c r="AID95" s="251"/>
      <c r="AIE95" s="251"/>
      <c r="AIF95" s="251"/>
      <c r="AIG95" s="251"/>
      <c r="AIH95" s="251"/>
      <c r="AII95" s="252"/>
      <c r="AIJ95" s="253"/>
      <c r="AIO95" s="254"/>
      <c r="AIR95" s="252"/>
      <c r="AIS95" s="252"/>
      <c r="AIT95" s="252"/>
      <c r="AIU95" s="252"/>
      <c r="AIV95" s="253"/>
      <c r="AIW95" s="253"/>
      <c r="AIX95" s="255"/>
      <c r="AIY95" s="255"/>
      <c r="AIZ95" s="256"/>
      <c r="AJC95" s="251"/>
      <c r="AJD95" s="251"/>
      <c r="AJE95" s="251"/>
      <c r="AJF95" s="251"/>
      <c r="AJG95" s="251"/>
      <c r="AJH95" s="251"/>
      <c r="AJI95" s="252"/>
      <c r="AJJ95" s="253"/>
      <c r="AJO95" s="254"/>
      <c r="AJR95" s="252"/>
      <c r="AJS95" s="252"/>
      <c r="AJT95" s="252"/>
      <c r="AJU95" s="252"/>
      <c r="AJV95" s="253"/>
      <c r="AJW95" s="253"/>
      <c r="AJX95" s="255"/>
      <c r="AJY95" s="255"/>
      <c r="AJZ95" s="256"/>
      <c r="AKC95" s="251"/>
      <c r="AKD95" s="251"/>
      <c r="AKE95" s="251"/>
      <c r="AKF95" s="251"/>
      <c r="AKG95" s="251"/>
      <c r="AKH95" s="251"/>
      <c r="AKI95" s="252"/>
      <c r="AKJ95" s="253"/>
      <c r="AKO95" s="254"/>
      <c r="AKR95" s="252"/>
      <c r="AKS95" s="252"/>
      <c r="AKT95" s="252"/>
      <c r="AKU95" s="252"/>
      <c r="AKV95" s="253"/>
      <c r="AKW95" s="253"/>
      <c r="AKX95" s="255"/>
      <c r="AKY95" s="255"/>
      <c r="AKZ95" s="256"/>
      <c r="ALC95" s="251"/>
      <c r="ALD95" s="251"/>
      <c r="ALE95" s="251"/>
      <c r="ALF95" s="251"/>
      <c r="ALG95" s="251"/>
      <c r="ALH95" s="251"/>
      <c r="ALI95" s="252"/>
      <c r="ALJ95" s="253"/>
      <c r="ALO95" s="254"/>
      <c r="ALR95" s="252"/>
      <c r="ALS95" s="252"/>
      <c r="ALT95" s="252"/>
      <c r="ALU95" s="252"/>
      <c r="ALV95" s="253"/>
      <c r="ALW95" s="253"/>
      <c r="ALX95" s="255"/>
      <c r="ALY95" s="255"/>
      <c r="ALZ95" s="256"/>
      <c r="AMC95" s="251"/>
      <c r="AMD95" s="251"/>
      <c r="AME95" s="251"/>
      <c r="AMF95" s="251"/>
      <c r="AMG95" s="251"/>
      <c r="AMH95" s="251"/>
      <c r="AMI95" s="252"/>
      <c r="AMJ95" s="253"/>
      <c r="AMO95" s="254"/>
      <c r="AMR95" s="252"/>
      <c r="AMS95" s="252"/>
      <c r="AMT95" s="252"/>
      <c r="AMU95" s="252"/>
      <c r="AMV95" s="253"/>
      <c r="AMW95" s="253"/>
      <c r="AMX95" s="255"/>
      <c r="AMY95" s="255"/>
      <c r="AMZ95" s="256"/>
      <c r="ANC95" s="251"/>
      <c r="AND95" s="251"/>
      <c r="ANE95" s="251"/>
      <c r="ANF95" s="251"/>
      <c r="ANG95" s="251"/>
      <c r="ANH95" s="251"/>
      <c r="ANI95" s="252"/>
      <c r="ANJ95" s="253"/>
      <c r="ANO95" s="254"/>
      <c r="ANR95" s="252"/>
      <c r="ANS95" s="252"/>
      <c r="ANT95" s="252"/>
      <c r="ANU95" s="252"/>
      <c r="ANV95" s="253"/>
      <c r="ANW95" s="253"/>
      <c r="ANX95" s="255"/>
      <c r="ANY95" s="255"/>
      <c r="ANZ95" s="256"/>
      <c r="AOC95" s="251"/>
      <c r="AOD95" s="251"/>
      <c r="AOE95" s="251"/>
      <c r="AOF95" s="251"/>
      <c r="AOG95" s="251"/>
      <c r="AOH95" s="251"/>
      <c r="AOI95" s="252"/>
      <c r="AOJ95" s="253"/>
      <c r="AOO95" s="254"/>
      <c r="AOR95" s="252"/>
      <c r="AOS95" s="252"/>
      <c r="AOT95" s="252"/>
      <c r="AOU95" s="252"/>
      <c r="AOV95" s="253"/>
      <c r="AOW95" s="253"/>
      <c r="AOX95" s="255"/>
      <c r="AOY95" s="255"/>
      <c r="AOZ95" s="256"/>
      <c r="APC95" s="251"/>
      <c r="APD95" s="251"/>
      <c r="APE95" s="251"/>
      <c r="APF95" s="251"/>
      <c r="APG95" s="251"/>
      <c r="APH95" s="251"/>
      <c r="API95" s="252"/>
      <c r="APJ95" s="253"/>
      <c r="APO95" s="254"/>
      <c r="APR95" s="252"/>
      <c r="APS95" s="252"/>
      <c r="APT95" s="252"/>
      <c r="APU95" s="252"/>
      <c r="APV95" s="253"/>
      <c r="APW95" s="253"/>
      <c r="APX95" s="255"/>
      <c r="APY95" s="255"/>
      <c r="APZ95" s="256"/>
      <c r="AQC95" s="251"/>
      <c r="AQD95" s="251"/>
      <c r="AQE95" s="251"/>
      <c r="AQF95" s="251"/>
      <c r="AQG95" s="251"/>
      <c r="AQH95" s="251"/>
      <c r="AQI95" s="252"/>
      <c r="AQJ95" s="253"/>
      <c r="AQO95" s="254"/>
      <c r="AQR95" s="252"/>
      <c r="AQS95" s="252"/>
      <c r="AQT95" s="252"/>
      <c r="AQU95" s="252"/>
      <c r="AQV95" s="253"/>
      <c r="AQW95" s="253"/>
      <c r="AQX95" s="255"/>
      <c r="AQY95" s="255"/>
      <c r="AQZ95" s="256"/>
      <c r="ARC95" s="251"/>
      <c r="ARD95" s="251"/>
      <c r="ARE95" s="251"/>
      <c r="ARF95" s="251"/>
      <c r="ARG95" s="251"/>
      <c r="ARH95" s="251"/>
      <c r="ARI95" s="252"/>
      <c r="ARJ95" s="253"/>
      <c r="ARO95" s="254"/>
      <c r="ARR95" s="252"/>
      <c r="ARS95" s="252"/>
      <c r="ART95" s="252"/>
      <c r="ARU95" s="252"/>
      <c r="ARV95" s="253"/>
      <c r="ARW95" s="253"/>
      <c r="ARX95" s="255"/>
      <c r="ARY95" s="255"/>
      <c r="ARZ95" s="256"/>
      <c r="ASC95" s="251"/>
      <c r="ASD95" s="251"/>
      <c r="ASE95" s="251"/>
      <c r="ASF95" s="251"/>
      <c r="ASG95" s="251"/>
      <c r="ASH95" s="251"/>
      <c r="ASI95" s="252"/>
      <c r="ASJ95" s="253"/>
      <c r="ASO95" s="254"/>
      <c r="ASR95" s="252"/>
      <c r="ASS95" s="252"/>
      <c r="AST95" s="252"/>
      <c r="ASU95" s="252"/>
      <c r="ASV95" s="253"/>
      <c r="ASW95" s="253"/>
      <c r="ASX95" s="255"/>
      <c r="ASY95" s="255"/>
      <c r="ASZ95" s="256"/>
      <c r="ATC95" s="251"/>
      <c r="ATD95" s="251"/>
      <c r="ATE95" s="251"/>
      <c r="ATF95" s="251"/>
      <c r="ATG95" s="251"/>
      <c r="ATH95" s="251"/>
      <c r="ATI95" s="252"/>
      <c r="ATJ95" s="253"/>
      <c r="ATO95" s="254"/>
      <c r="ATR95" s="252"/>
      <c r="ATS95" s="252"/>
      <c r="ATT95" s="252"/>
      <c r="ATU95" s="252"/>
      <c r="ATV95" s="253"/>
      <c r="ATW95" s="253"/>
      <c r="ATX95" s="255"/>
      <c r="ATY95" s="255"/>
      <c r="ATZ95" s="256"/>
      <c r="AUC95" s="251"/>
      <c r="AUD95" s="251"/>
      <c r="AUE95" s="251"/>
      <c r="AUF95" s="251"/>
      <c r="AUG95" s="251"/>
      <c r="AUH95" s="251"/>
      <c r="AUI95" s="252"/>
      <c r="AUJ95" s="253"/>
      <c r="AUO95" s="254"/>
      <c r="AUR95" s="252"/>
      <c r="AUS95" s="252"/>
      <c r="AUT95" s="252"/>
      <c r="AUU95" s="252"/>
      <c r="AUV95" s="253"/>
      <c r="AUW95" s="253"/>
      <c r="AUX95" s="255"/>
      <c r="AUY95" s="255"/>
      <c r="AUZ95" s="256"/>
      <c r="AVC95" s="251"/>
      <c r="AVD95" s="251"/>
      <c r="AVE95" s="251"/>
      <c r="AVF95" s="251"/>
      <c r="AVG95" s="251"/>
      <c r="AVH95" s="251"/>
      <c r="AVI95" s="252"/>
      <c r="AVJ95" s="253"/>
      <c r="AVO95" s="254"/>
      <c r="AVR95" s="252"/>
      <c r="AVS95" s="252"/>
      <c r="AVT95" s="252"/>
      <c r="AVU95" s="252"/>
      <c r="AVV95" s="253"/>
      <c r="AVW95" s="253"/>
      <c r="AVX95" s="255"/>
      <c r="AVY95" s="255"/>
      <c r="AVZ95" s="256"/>
      <c r="AWC95" s="251"/>
      <c r="AWD95" s="251"/>
      <c r="AWE95" s="251"/>
      <c r="AWF95" s="251"/>
      <c r="AWG95" s="251"/>
      <c r="AWH95" s="251"/>
      <c r="AWI95" s="252"/>
      <c r="AWJ95" s="253"/>
      <c r="AWO95" s="254"/>
      <c r="AWR95" s="252"/>
      <c r="AWS95" s="252"/>
      <c r="AWT95" s="252"/>
      <c r="AWU95" s="252"/>
      <c r="AWV95" s="253"/>
      <c r="AWW95" s="253"/>
      <c r="AWX95" s="255"/>
      <c r="AWY95" s="255"/>
      <c r="AWZ95" s="256"/>
      <c r="AXC95" s="251"/>
      <c r="AXD95" s="251"/>
      <c r="AXE95" s="251"/>
      <c r="AXF95" s="251"/>
      <c r="AXG95" s="251"/>
      <c r="AXH95" s="251"/>
      <c r="AXI95" s="252"/>
      <c r="AXJ95" s="253"/>
      <c r="AXO95" s="254"/>
      <c r="AXR95" s="252"/>
      <c r="AXS95" s="252"/>
      <c r="AXT95" s="252"/>
      <c r="AXU95" s="252"/>
      <c r="AXV95" s="253"/>
      <c r="AXW95" s="253"/>
      <c r="AXX95" s="255"/>
      <c r="AXY95" s="255"/>
      <c r="AXZ95" s="256"/>
      <c r="AYC95" s="251"/>
      <c r="AYD95" s="251"/>
      <c r="AYE95" s="251"/>
      <c r="AYF95" s="251"/>
      <c r="AYG95" s="251"/>
      <c r="AYH95" s="251"/>
      <c r="AYI95" s="252"/>
      <c r="AYJ95" s="253"/>
      <c r="AYO95" s="254"/>
      <c r="AYR95" s="252"/>
      <c r="AYS95" s="252"/>
      <c r="AYT95" s="252"/>
      <c r="AYU95" s="252"/>
      <c r="AYV95" s="253"/>
      <c r="AYW95" s="253"/>
      <c r="AYX95" s="255"/>
      <c r="AYY95" s="255"/>
      <c r="AYZ95" s="256"/>
      <c r="AZC95" s="251"/>
      <c r="AZD95" s="251"/>
      <c r="AZE95" s="251"/>
      <c r="AZF95" s="251"/>
      <c r="AZG95" s="251"/>
      <c r="AZH95" s="251"/>
      <c r="AZI95" s="252"/>
      <c r="AZJ95" s="253"/>
      <c r="AZO95" s="254"/>
      <c r="AZR95" s="252"/>
      <c r="AZS95" s="252"/>
      <c r="AZT95" s="252"/>
      <c r="AZU95" s="252"/>
      <c r="AZV95" s="253"/>
      <c r="AZW95" s="253"/>
      <c r="AZX95" s="255"/>
      <c r="AZY95" s="255"/>
      <c r="AZZ95" s="256"/>
      <c r="BAC95" s="251"/>
      <c r="BAD95" s="251"/>
      <c r="BAE95" s="251"/>
      <c r="BAF95" s="251"/>
      <c r="BAG95" s="251"/>
      <c r="BAH95" s="251"/>
      <c r="BAI95" s="252"/>
      <c r="BAJ95" s="253"/>
      <c r="BAO95" s="254"/>
      <c r="BAR95" s="252"/>
      <c r="BAS95" s="252"/>
      <c r="BAT95" s="252"/>
      <c r="BAU95" s="252"/>
      <c r="BAV95" s="253"/>
      <c r="BAW95" s="253"/>
      <c r="BAX95" s="255"/>
      <c r="BAY95" s="255"/>
      <c r="BAZ95" s="256"/>
      <c r="BBC95" s="251"/>
      <c r="BBD95" s="251"/>
      <c r="BBE95" s="251"/>
      <c r="BBF95" s="251"/>
      <c r="BBG95" s="251"/>
      <c r="BBH95" s="251"/>
      <c r="BBI95" s="252"/>
      <c r="BBJ95" s="253"/>
      <c r="BBO95" s="254"/>
      <c r="BBR95" s="252"/>
      <c r="BBS95" s="252"/>
      <c r="BBT95" s="252"/>
      <c r="BBU95" s="252"/>
      <c r="BBV95" s="253"/>
      <c r="BBW95" s="253"/>
      <c r="BBX95" s="255"/>
      <c r="BBY95" s="255"/>
      <c r="BBZ95" s="256"/>
      <c r="BCC95" s="251"/>
      <c r="BCD95" s="251"/>
      <c r="BCE95" s="251"/>
      <c r="BCF95" s="251"/>
      <c r="BCG95" s="251"/>
      <c r="BCH95" s="251"/>
      <c r="BCI95" s="252"/>
      <c r="BCJ95" s="253"/>
      <c r="BCO95" s="254"/>
      <c r="BCR95" s="252"/>
      <c r="BCS95" s="252"/>
      <c r="BCT95" s="252"/>
      <c r="BCU95" s="252"/>
      <c r="BCV95" s="253"/>
      <c r="BCW95" s="253"/>
      <c r="BCX95" s="255"/>
      <c r="BCY95" s="255"/>
      <c r="BCZ95" s="256"/>
      <c r="BDC95" s="251"/>
      <c r="BDD95" s="251"/>
      <c r="BDE95" s="251"/>
      <c r="BDF95" s="251"/>
      <c r="BDG95" s="251"/>
      <c r="BDH95" s="251"/>
      <c r="BDI95" s="252"/>
      <c r="BDJ95" s="253"/>
      <c r="BDO95" s="254"/>
      <c r="BDR95" s="252"/>
      <c r="BDS95" s="252"/>
      <c r="BDT95" s="252"/>
      <c r="BDU95" s="252"/>
      <c r="BDV95" s="253"/>
      <c r="BDW95" s="253"/>
      <c r="BDX95" s="255"/>
      <c r="BDY95" s="255"/>
      <c r="BDZ95" s="256"/>
      <c r="BEC95" s="251"/>
      <c r="BED95" s="251"/>
      <c r="BEE95" s="251"/>
      <c r="BEF95" s="251"/>
      <c r="BEG95" s="251"/>
      <c r="BEH95" s="251"/>
      <c r="BEI95" s="252"/>
      <c r="BEJ95" s="253"/>
      <c r="BEO95" s="254"/>
      <c r="BER95" s="252"/>
      <c r="BES95" s="252"/>
      <c r="BET95" s="252"/>
      <c r="BEU95" s="252"/>
      <c r="BEV95" s="253"/>
      <c r="BEW95" s="253"/>
      <c r="BEX95" s="255"/>
      <c r="BEY95" s="255"/>
      <c r="BEZ95" s="256"/>
      <c r="BFC95" s="251"/>
      <c r="BFD95" s="251"/>
      <c r="BFE95" s="251"/>
      <c r="BFF95" s="251"/>
      <c r="BFG95" s="251"/>
      <c r="BFH95" s="251"/>
      <c r="BFI95" s="252"/>
      <c r="BFJ95" s="253"/>
      <c r="BFO95" s="254"/>
      <c r="BFR95" s="252"/>
      <c r="BFS95" s="252"/>
      <c r="BFT95" s="252"/>
      <c r="BFU95" s="252"/>
      <c r="BFV95" s="253"/>
      <c r="BFW95" s="253"/>
      <c r="BFX95" s="255"/>
      <c r="BFY95" s="255"/>
      <c r="BFZ95" s="256"/>
      <c r="BGC95" s="251"/>
      <c r="BGD95" s="251"/>
      <c r="BGE95" s="251"/>
      <c r="BGF95" s="251"/>
      <c r="BGG95" s="251"/>
      <c r="BGH95" s="251"/>
      <c r="BGI95" s="252"/>
      <c r="BGJ95" s="253"/>
      <c r="BGO95" s="254"/>
      <c r="BGR95" s="252"/>
      <c r="BGS95" s="252"/>
      <c r="BGT95" s="252"/>
      <c r="BGU95" s="252"/>
      <c r="BGV95" s="253"/>
      <c r="BGW95" s="253"/>
      <c r="BGX95" s="255"/>
      <c r="BGY95" s="255"/>
      <c r="BGZ95" s="256"/>
      <c r="BHC95" s="251"/>
      <c r="BHD95" s="251"/>
      <c r="BHE95" s="251"/>
      <c r="BHF95" s="251"/>
      <c r="BHG95" s="251"/>
      <c r="BHH95" s="251"/>
      <c r="BHI95" s="252"/>
      <c r="BHJ95" s="253"/>
      <c r="BHO95" s="254"/>
      <c r="BHR95" s="252"/>
      <c r="BHS95" s="252"/>
      <c r="BHT95" s="252"/>
      <c r="BHU95" s="252"/>
      <c r="BHV95" s="253"/>
      <c r="BHW95" s="253"/>
      <c r="BHX95" s="255"/>
      <c r="BHY95" s="255"/>
      <c r="BHZ95" s="256"/>
      <c r="BIC95" s="251"/>
      <c r="BID95" s="251"/>
      <c r="BIE95" s="251"/>
      <c r="BIF95" s="251"/>
      <c r="BIG95" s="251"/>
      <c r="BIH95" s="251"/>
      <c r="BII95" s="252"/>
      <c r="BIJ95" s="253"/>
      <c r="BIO95" s="254"/>
      <c r="BIR95" s="252"/>
      <c r="BIS95" s="252"/>
      <c r="BIT95" s="252"/>
      <c r="BIU95" s="252"/>
      <c r="BIV95" s="253"/>
      <c r="BIW95" s="253"/>
      <c r="BIX95" s="255"/>
      <c r="BIY95" s="255"/>
      <c r="BIZ95" s="256"/>
      <c r="BJC95" s="251"/>
      <c r="BJD95" s="251"/>
      <c r="BJE95" s="251"/>
      <c r="BJF95" s="251"/>
      <c r="BJG95" s="251"/>
      <c r="BJH95" s="251"/>
      <c r="BJI95" s="252"/>
      <c r="BJJ95" s="253"/>
      <c r="BJO95" s="254"/>
      <c r="BJR95" s="252"/>
      <c r="BJS95" s="252"/>
      <c r="BJT95" s="252"/>
      <c r="BJU95" s="252"/>
      <c r="BJV95" s="253"/>
      <c r="BJW95" s="253"/>
      <c r="BJX95" s="255"/>
      <c r="BJY95" s="255"/>
      <c r="BJZ95" s="256"/>
      <c r="BKC95" s="251"/>
      <c r="BKD95" s="251"/>
      <c r="BKE95" s="251"/>
      <c r="BKF95" s="251"/>
      <c r="BKG95" s="251"/>
      <c r="BKH95" s="251"/>
      <c r="BKI95" s="252"/>
      <c r="BKJ95" s="253"/>
      <c r="BKO95" s="254"/>
      <c r="BKR95" s="252"/>
      <c r="BKS95" s="252"/>
      <c r="BKT95" s="252"/>
      <c r="BKU95" s="252"/>
      <c r="BKV95" s="253"/>
      <c r="BKW95" s="253"/>
      <c r="BKX95" s="255"/>
      <c r="BKY95" s="255"/>
      <c r="BKZ95" s="256"/>
      <c r="BLC95" s="251"/>
      <c r="BLD95" s="251"/>
      <c r="BLE95" s="251"/>
      <c r="BLF95" s="251"/>
      <c r="BLG95" s="251"/>
      <c r="BLH95" s="251"/>
      <c r="BLI95" s="252"/>
      <c r="BLJ95" s="253"/>
      <c r="BLO95" s="254"/>
      <c r="BLR95" s="252"/>
      <c r="BLS95" s="252"/>
      <c r="BLT95" s="252"/>
      <c r="BLU95" s="252"/>
      <c r="BLV95" s="253"/>
      <c r="BLW95" s="253"/>
      <c r="BLX95" s="255"/>
      <c r="BLY95" s="255"/>
      <c r="BLZ95" s="256"/>
      <c r="BMC95" s="251"/>
      <c r="BMD95" s="251"/>
      <c r="BME95" s="251"/>
      <c r="BMF95" s="251"/>
      <c r="BMG95" s="251"/>
      <c r="BMH95" s="251"/>
      <c r="BMI95" s="252"/>
      <c r="BMJ95" s="253"/>
      <c r="BMO95" s="254"/>
      <c r="BMR95" s="252"/>
      <c r="BMS95" s="252"/>
      <c r="BMT95" s="252"/>
      <c r="BMU95" s="252"/>
      <c r="BMV95" s="253"/>
      <c r="BMW95" s="253"/>
      <c r="BMX95" s="255"/>
      <c r="BMY95" s="255"/>
      <c r="BMZ95" s="256"/>
      <c r="BNC95" s="251"/>
      <c r="BND95" s="251"/>
      <c r="BNE95" s="251"/>
      <c r="BNF95" s="251"/>
      <c r="BNG95" s="251"/>
      <c r="BNH95" s="251"/>
      <c r="BNI95" s="252"/>
      <c r="BNJ95" s="253"/>
      <c r="BNO95" s="254"/>
      <c r="BNR95" s="252"/>
      <c r="BNS95" s="252"/>
      <c r="BNT95" s="252"/>
      <c r="BNU95" s="252"/>
      <c r="BNV95" s="253"/>
      <c r="BNW95" s="253"/>
      <c r="BNX95" s="255"/>
      <c r="BNY95" s="255"/>
      <c r="BNZ95" s="256"/>
      <c r="BOC95" s="251"/>
      <c r="BOD95" s="251"/>
      <c r="BOE95" s="251"/>
      <c r="BOF95" s="251"/>
      <c r="BOG95" s="251"/>
      <c r="BOH95" s="251"/>
      <c r="BOI95" s="252"/>
      <c r="BOJ95" s="253"/>
      <c r="BOO95" s="254"/>
      <c r="BOR95" s="252"/>
      <c r="BOS95" s="252"/>
      <c r="BOT95" s="252"/>
      <c r="BOU95" s="252"/>
      <c r="BOV95" s="253"/>
      <c r="BOW95" s="253"/>
      <c r="BOX95" s="255"/>
      <c r="BOY95" s="255"/>
      <c r="BOZ95" s="256"/>
      <c r="BPC95" s="251"/>
      <c r="BPD95" s="251"/>
      <c r="BPE95" s="251"/>
      <c r="BPF95" s="251"/>
      <c r="BPG95" s="251"/>
      <c r="BPH95" s="251"/>
      <c r="BPI95" s="252"/>
      <c r="BPJ95" s="253"/>
      <c r="BPO95" s="254"/>
      <c r="BPR95" s="252"/>
      <c r="BPS95" s="252"/>
      <c r="BPT95" s="252"/>
      <c r="BPU95" s="252"/>
      <c r="BPV95" s="253"/>
      <c r="BPW95" s="253"/>
      <c r="BPX95" s="255"/>
      <c r="BPY95" s="255"/>
      <c r="BPZ95" s="256"/>
      <c r="BQC95" s="251"/>
      <c r="BQD95" s="251"/>
      <c r="BQE95" s="251"/>
      <c r="BQF95" s="251"/>
      <c r="BQG95" s="251"/>
      <c r="BQH95" s="251"/>
      <c r="BQI95" s="252"/>
      <c r="BQJ95" s="253"/>
      <c r="BQO95" s="254"/>
      <c r="BQR95" s="252"/>
      <c r="BQS95" s="252"/>
      <c r="BQT95" s="252"/>
      <c r="BQU95" s="252"/>
      <c r="BQV95" s="253"/>
      <c r="BQW95" s="253"/>
      <c r="BQX95" s="255"/>
      <c r="BQY95" s="255"/>
      <c r="BQZ95" s="256"/>
      <c r="BRC95" s="251"/>
      <c r="BRD95" s="251"/>
      <c r="BRE95" s="251"/>
      <c r="BRF95" s="251"/>
      <c r="BRG95" s="251"/>
      <c r="BRH95" s="251"/>
      <c r="BRI95" s="252"/>
      <c r="BRJ95" s="253"/>
      <c r="BRO95" s="254"/>
      <c r="BRR95" s="252"/>
      <c r="BRS95" s="252"/>
      <c r="BRT95" s="252"/>
      <c r="BRU95" s="252"/>
      <c r="BRV95" s="253"/>
      <c r="BRW95" s="253"/>
      <c r="BRX95" s="255"/>
      <c r="BRY95" s="255"/>
      <c r="BRZ95" s="256"/>
      <c r="BSC95" s="251"/>
      <c r="BSD95" s="251"/>
      <c r="BSE95" s="251"/>
      <c r="BSF95" s="251"/>
      <c r="BSG95" s="251"/>
      <c r="BSH95" s="251"/>
      <c r="BSI95" s="252"/>
      <c r="BSJ95" s="253"/>
      <c r="BSO95" s="254"/>
      <c r="BSR95" s="252"/>
      <c r="BSS95" s="252"/>
      <c r="BST95" s="252"/>
      <c r="BSU95" s="252"/>
      <c r="BSV95" s="253"/>
      <c r="BSW95" s="253"/>
      <c r="BSX95" s="255"/>
      <c r="BSY95" s="255"/>
      <c r="BSZ95" s="256"/>
      <c r="BTC95" s="251"/>
      <c r="BTD95" s="251"/>
      <c r="BTE95" s="251"/>
      <c r="BTF95" s="251"/>
      <c r="BTG95" s="251"/>
      <c r="BTH95" s="251"/>
      <c r="BTI95" s="252"/>
      <c r="BTJ95" s="253"/>
      <c r="BTO95" s="254"/>
      <c r="BTR95" s="252"/>
      <c r="BTS95" s="252"/>
      <c r="BTT95" s="252"/>
      <c r="BTU95" s="252"/>
      <c r="BTV95" s="253"/>
      <c r="BTW95" s="253"/>
      <c r="BTX95" s="255"/>
      <c r="BTY95" s="255"/>
      <c r="BTZ95" s="256"/>
      <c r="BUC95" s="251"/>
      <c r="BUD95" s="251"/>
      <c r="BUE95" s="251"/>
      <c r="BUF95" s="251"/>
      <c r="BUG95" s="251"/>
      <c r="BUH95" s="251"/>
      <c r="BUI95" s="252"/>
      <c r="BUJ95" s="253"/>
      <c r="BUO95" s="254"/>
      <c r="BUR95" s="252"/>
      <c r="BUS95" s="252"/>
      <c r="BUT95" s="252"/>
      <c r="BUU95" s="252"/>
      <c r="BUV95" s="253"/>
      <c r="BUW95" s="253"/>
      <c r="BUX95" s="255"/>
      <c r="BUY95" s="255"/>
      <c r="BUZ95" s="256"/>
      <c r="BVC95" s="251"/>
      <c r="BVD95" s="251"/>
      <c r="BVE95" s="251"/>
      <c r="BVF95" s="251"/>
      <c r="BVG95" s="251"/>
      <c r="BVH95" s="251"/>
      <c r="BVI95" s="252"/>
      <c r="BVJ95" s="253"/>
      <c r="BVO95" s="254"/>
      <c r="BVR95" s="252"/>
      <c r="BVS95" s="252"/>
      <c r="BVT95" s="252"/>
      <c r="BVU95" s="252"/>
      <c r="BVV95" s="253"/>
      <c r="BVW95" s="253"/>
      <c r="BVX95" s="255"/>
      <c r="BVY95" s="255"/>
      <c r="BVZ95" s="256"/>
      <c r="BWC95" s="251"/>
      <c r="BWD95" s="251"/>
      <c r="BWE95" s="251"/>
      <c r="BWF95" s="251"/>
      <c r="BWG95" s="251"/>
      <c r="BWH95" s="251"/>
      <c r="BWI95" s="252"/>
      <c r="BWJ95" s="253"/>
      <c r="BWO95" s="254"/>
      <c r="BWR95" s="252"/>
      <c r="BWS95" s="252"/>
      <c r="BWT95" s="252"/>
      <c r="BWU95" s="252"/>
      <c r="BWV95" s="253"/>
      <c r="BWW95" s="253"/>
      <c r="BWX95" s="255"/>
      <c r="BWY95" s="255"/>
      <c r="BWZ95" s="256"/>
      <c r="BXC95" s="251"/>
      <c r="BXD95" s="251"/>
      <c r="BXE95" s="251"/>
      <c r="BXF95" s="251"/>
      <c r="BXG95" s="251"/>
      <c r="BXH95" s="251"/>
      <c r="BXI95" s="252"/>
      <c r="BXJ95" s="253"/>
      <c r="BXO95" s="254"/>
      <c r="BXR95" s="252"/>
      <c r="BXS95" s="252"/>
      <c r="BXT95" s="252"/>
      <c r="BXU95" s="252"/>
      <c r="BXV95" s="253"/>
      <c r="BXW95" s="253"/>
      <c r="BXX95" s="255"/>
      <c r="BXY95" s="255"/>
      <c r="BXZ95" s="256"/>
      <c r="BYC95" s="251"/>
      <c r="BYD95" s="251"/>
      <c r="BYE95" s="251"/>
      <c r="BYF95" s="251"/>
      <c r="BYG95" s="251"/>
      <c r="BYH95" s="251"/>
      <c r="BYI95" s="252"/>
      <c r="BYJ95" s="253"/>
      <c r="BYO95" s="254"/>
      <c r="BYR95" s="252"/>
      <c r="BYS95" s="252"/>
      <c r="BYT95" s="252"/>
      <c r="BYU95" s="252"/>
      <c r="BYV95" s="253"/>
      <c r="BYW95" s="253"/>
      <c r="BYX95" s="255"/>
      <c r="BYY95" s="255"/>
      <c r="BYZ95" s="256"/>
      <c r="BZC95" s="251"/>
      <c r="BZD95" s="251"/>
      <c r="BZE95" s="251"/>
      <c r="BZF95" s="251"/>
      <c r="BZG95" s="251"/>
      <c r="BZH95" s="251"/>
      <c r="BZI95" s="252"/>
      <c r="BZJ95" s="253"/>
      <c r="BZO95" s="254"/>
      <c r="BZR95" s="252"/>
      <c r="BZS95" s="252"/>
      <c r="BZT95" s="252"/>
      <c r="BZU95" s="252"/>
      <c r="BZV95" s="253"/>
      <c r="BZW95" s="253"/>
      <c r="BZX95" s="255"/>
      <c r="BZY95" s="255"/>
      <c r="BZZ95" s="256"/>
      <c r="CAC95" s="251"/>
      <c r="CAD95" s="251"/>
      <c r="CAE95" s="251"/>
      <c r="CAF95" s="251"/>
      <c r="CAG95" s="251"/>
      <c r="CAH95" s="251"/>
      <c r="CAI95" s="252"/>
      <c r="CAJ95" s="253"/>
      <c r="CAO95" s="254"/>
      <c r="CAR95" s="252"/>
      <c r="CAS95" s="252"/>
      <c r="CAT95" s="252"/>
      <c r="CAU95" s="252"/>
      <c r="CAV95" s="253"/>
      <c r="CAW95" s="253"/>
      <c r="CAX95" s="255"/>
      <c r="CAY95" s="255"/>
      <c r="CAZ95" s="256"/>
      <c r="CBC95" s="251"/>
      <c r="CBD95" s="251"/>
      <c r="CBE95" s="251"/>
      <c r="CBF95" s="251"/>
      <c r="CBG95" s="251"/>
      <c r="CBH95" s="251"/>
      <c r="CBI95" s="252"/>
      <c r="CBJ95" s="253"/>
      <c r="CBO95" s="254"/>
      <c r="CBR95" s="252"/>
      <c r="CBS95" s="252"/>
      <c r="CBT95" s="252"/>
      <c r="CBU95" s="252"/>
      <c r="CBV95" s="253"/>
      <c r="CBW95" s="253"/>
      <c r="CBX95" s="255"/>
      <c r="CBY95" s="255"/>
      <c r="CBZ95" s="256"/>
      <c r="CCC95" s="251"/>
      <c r="CCD95" s="251"/>
      <c r="CCE95" s="251"/>
      <c r="CCF95" s="251"/>
      <c r="CCG95" s="251"/>
      <c r="CCH95" s="251"/>
      <c r="CCI95" s="252"/>
      <c r="CCJ95" s="253"/>
      <c r="CCO95" s="254"/>
      <c r="CCR95" s="252"/>
      <c r="CCS95" s="252"/>
      <c r="CCT95" s="252"/>
      <c r="CCU95" s="252"/>
      <c r="CCV95" s="253"/>
      <c r="CCW95" s="253"/>
      <c r="CCX95" s="255"/>
      <c r="CCY95" s="255"/>
      <c r="CCZ95" s="256"/>
      <c r="CDC95" s="251"/>
      <c r="CDD95" s="251"/>
      <c r="CDE95" s="251"/>
      <c r="CDF95" s="251"/>
      <c r="CDG95" s="251"/>
      <c r="CDH95" s="251"/>
      <c r="CDI95" s="252"/>
      <c r="CDJ95" s="253"/>
      <c r="CDO95" s="254"/>
      <c r="CDR95" s="252"/>
      <c r="CDS95" s="252"/>
      <c r="CDT95" s="252"/>
      <c r="CDU95" s="252"/>
      <c r="CDV95" s="253"/>
      <c r="CDW95" s="253"/>
      <c r="CDX95" s="255"/>
      <c r="CDY95" s="255"/>
      <c r="CDZ95" s="256"/>
      <c r="CEC95" s="251"/>
      <c r="CED95" s="251"/>
      <c r="CEE95" s="251"/>
      <c r="CEF95" s="251"/>
      <c r="CEG95" s="251"/>
      <c r="CEH95" s="251"/>
      <c r="CEI95" s="252"/>
      <c r="CEJ95" s="253"/>
      <c r="CEO95" s="254"/>
      <c r="CER95" s="252"/>
      <c r="CES95" s="252"/>
      <c r="CET95" s="252"/>
      <c r="CEU95" s="252"/>
      <c r="CEV95" s="253"/>
      <c r="CEW95" s="253"/>
      <c r="CEX95" s="255"/>
      <c r="CEY95" s="255"/>
      <c r="CEZ95" s="256"/>
      <c r="CFC95" s="251"/>
      <c r="CFD95" s="251"/>
      <c r="CFE95" s="251"/>
      <c r="CFF95" s="251"/>
      <c r="CFG95" s="251"/>
      <c r="CFH95" s="251"/>
      <c r="CFI95" s="252"/>
      <c r="CFJ95" s="253"/>
      <c r="CFO95" s="254"/>
      <c r="CFR95" s="252"/>
      <c r="CFS95" s="252"/>
      <c r="CFT95" s="252"/>
      <c r="CFU95" s="252"/>
      <c r="CFV95" s="253"/>
      <c r="CFW95" s="253"/>
      <c r="CFX95" s="255"/>
      <c r="CFY95" s="255"/>
      <c r="CFZ95" s="256"/>
      <c r="CGC95" s="251"/>
      <c r="CGD95" s="251"/>
      <c r="CGE95" s="251"/>
      <c r="CGF95" s="251"/>
      <c r="CGG95" s="251"/>
      <c r="CGH95" s="251"/>
      <c r="CGI95" s="252"/>
      <c r="CGJ95" s="253"/>
      <c r="CGO95" s="254"/>
      <c r="CGR95" s="252"/>
      <c r="CGS95" s="252"/>
      <c r="CGT95" s="252"/>
      <c r="CGU95" s="252"/>
      <c r="CGV95" s="253"/>
      <c r="CGW95" s="253"/>
      <c r="CGX95" s="255"/>
      <c r="CGY95" s="255"/>
      <c r="CGZ95" s="256"/>
      <c r="CHC95" s="251"/>
      <c r="CHD95" s="251"/>
      <c r="CHE95" s="251"/>
      <c r="CHF95" s="251"/>
      <c r="CHG95" s="251"/>
      <c r="CHH95" s="251"/>
      <c r="CHI95" s="252"/>
      <c r="CHJ95" s="253"/>
      <c r="CHO95" s="254"/>
      <c r="CHR95" s="252"/>
      <c r="CHS95" s="252"/>
      <c r="CHT95" s="252"/>
      <c r="CHU95" s="252"/>
      <c r="CHV95" s="253"/>
      <c r="CHW95" s="253"/>
      <c r="CHX95" s="255"/>
      <c r="CHY95" s="255"/>
      <c r="CHZ95" s="256"/>
      <c r="CIC95" s="251"/>
      <c r="CID95" s="251"/>
      <c r="CIE95" s="251"/>
      <c r="CIF95" s="251"/>
      <c r="CIG95" s="251"/>
      <c r="CIH95" s="251"/>
      <c r="CII95" s="252"/>
      <c r="CIJ95" s="253"/>
      <c r="CIO95" s="254"/>
      <c r="CIR95" s="252"/>
      <c r="CIS95" s="252"/>
      <c r="CIT95" s="252"/>
      <c r="CIU95" s="252"/>
      <c r="CIV95" s="253"/>
      <c r="CIW95" s="253"/>
      <c r="CIX95" s="255"/>
      <c r="CIY95" s="255"/>
      <c r="CIZ95" s="256"/>
      <c r="CJC95" s="251"/>
      <c r="CJD95" s="251"/>
      <c r="CJE95" s="251"/>
      <c r="CJF95" s="251"/>
      <c r="CJG95" s="251"/>
      <c r="CJH95" s="251"/>
      <c r="CJI95" s="252"/>
      <c r="CJJ95" s="253"/>
      <c r="CJO95" s="254"/>
      <c r="CJR95" s="252"/>
      <c r="CJS95" s="252"/>
      <c r="CJT95" s="252"/>
      <c r="CJU95" s="252"/>
      <c r="CJV95" s="253"/>
      <c r="CJW95" s="253"/>
      <c r="CJX95" s="255"/>
      <c r="CJY95" s="255"/>
      <c r="CJZ95" s="256"/>
      <c r="CKC95" s="251"/>
      <c r="CKD95" s="251"/>
      <c r="CKE95" s="251"/>
      <c r="CKF95" s="251"/>
      <c r="CKG95" s="251"/>
      <c r="CKH95" s="251"/>
      <c r="CKI95" s="252"/>
      <c r="CKJ95" s="253"/>
      <c r="CKO95" s="254"/>
      <c r="CKR95" s="252"/>
      <c r="CKS95" s="252"/>
      <c r="CKT95" s="252"/>
      <c r="CKU95" s="252"/>
      <c r="CKV95" s="253"/>
      <c r="CKW95" s="253"/>
      <c r="CKX95" s="255"/>
      <c r="CKY95" s="255"/>
      <c r="CKZ95" s="256"/>
      <c r="CLC95" s="251"/>
      <c r="CLD95" s="251"/>
      <c r="CLE95" s="251"/>
      <c r="CLF95" s="251"/>
      <c r="CLG95" s="251"/>
      <c r="CLH95" s="251"/>
      <c r="CLI95" s="252"/>
      <c r="CLJ95" s="253"/>
      <c r="CLO95" s="254"/>
      <c r="CLR95" s="252"/>
      <c r="CLS95" s="252"/>
      <c r="CLT95" s="252"/>
      <c r="CLU95" s="252"/>
      <c r="CLV95" s="253"/>
      <c r="CLW95" s="253"/>
      <c r="CLX95" s="255"/>
      <c r="CLY95" s="255"/>
      <c r="CLZ95" s="256"/>
      <c r="CMC95" s="251"/>
      <c r="CMD95" s="251"/>
      <c r="CME95" s="251"/>
      <c r="CMF95" s="251"/>
      <c r="CMG95" s="251"/>
      <c r="CMH95" s="251"/>
      <c r="CMI95" s="252"/>
      <c r="CMJ95" s="253"/>
      <c r="CMO95" s="254"/>
      <c r="CMR95" s="252"/>
      <c r="CMS95" s="252"/>
      <c r="CMT95" s="252"/>
      <c r="CMU95" s="252"/>
      <c r="CMV95" s="253"/>
      <c r="CMW95" s="253"/>
      <c r="CMX95" s="255"/>
      <c r="CMY95" s="255"/>
      <c r="CMZ95" s="256"/>
      <c r="CNC95" s="251"/>
      <c r="CND95" s="251"/>
      <c r="CNE95" s="251"/>
      <c r="CNF95" s="251"/>
      <c r="CNG95" s="251"/>
      <c r="CNH95" s="251"/>
      <c r="CNI95" s="252"/>
      <c r="CNJ95" s="253"/>
      <c r="CNO95" s="254"/>
      <c r="CNR95" s="252"/>
      <c r="CNS95" s="252"/>
      <c r="CNT95" s="252"/>
      <c r="CNU95" s="252"/>
      <c r="CNV95" s="253"/>
      <c r="CNW95" s="253"/>
      <c r="CNX95" s="255"/>
      <c r="CNY95" s="255"/>
      <c r="CNZ95" s="256"/>
      <c r="COC95" s="251"/>
      <c r="COD95" s="251"/>
      <c r="COE95" s="251"/>
      <c r="COF95" s="251"/>
      <c r="COG95" s="251"/>
      <c r="COH95" s="251"/>
      <c r="COI95" s="252"/>
      <c r="COJ95" s="253"/>
      <c r="COO95" s="254"/>
      <c r="COR95" s="252"/>
      <c r="COS95" s="252"/>
      <c r="COT95" s="252"/>
      <c r="COU95" s="252"/>
      <c r="COV95" s="253"/>
      <c r="COW95" s="253"/>
      <c r="COX95" s="255"/>
      <c r="COY95" s="255"/>
      <c r="COZ95" s="256"/>
      <c r="CPC95" s="251"/>
      <c r="CPD95" s="251"/>
      <c r="CPE95" s="251"/>
      <c r="CPF95" s="251"/>
      <c r="CPG95" s="251"/>
      <c r="CPH95" s="251"/>
      <c r="CPI95" s="252"/>
      <c r="CPJ95" s="253"/>
      <c r="CPO95" s="254"/>
      <c r="CPR95" s="252"/>
      <c r="CPS95" s="252"/>
      <c r="CPT95" s="252"/>
      <c r="CPU95" s="252"/>
      <c r="CPV95" s="253"/>
      <c r="CPW95" s="253"/>
      <c r="CPX95" s="255"/>
      <c r="CPY95" s="255"/>
      <c r="CPZ95" s="256"/>
      <c r="CQC95" s="251"/>
      <c r="CQD95" s="251"/>
      <c r="CQE95" s="251"/>
      <c r="CQF95" s="251"/>
      <c r="CQG95" s="251"/>
      <c r="CQH95" s="251"/>
      <c r="CQI95" s="252"/>
      <c r="CQJ95" s="253"/>
      <c r="CQO95" s="254"/>
      <c r="CQR95" s="252"/>
      <c r="CQS95" s="252"/>
      <c r="CQT95" s="252"/>
      <c r="CQU95" s="252"/>
      <c r="CQV95" s="253"/>
      <c r="CQW95" s="253"/>
      <c r="CQX95" s="255"/>
      <c r="CQY95" s="255"/>
      <c r="CQZ95" s="256"/>
      <c r="CRC95" s="251"/>
      <c r="CRD95" s="251"/>
      <c r="CRE95" s="251"/>
      <c r="CRF95" s="251"/>
      <c r="CRG95" s="251"/>
      <c r="CRH95" s="251"/>
      <c r="CRI95" s="252"/>
      <c r="CRJ95" s="253"/>
      <c r="CRO95" s="254"/>
      <c r="CRR95" s="252"/>
      <c r="CRS95" s="252"/>
      <c r="CRT95" s="252"/>
      <c r="CRU95" s="252"/>
      <c r="CRV95" s="253"/>
      <c r="CRW95" s="253"/>
      <c r="CRX95" s="255"/>
      <c r="CRY95" s="255"/>
      <c r="CRZ95" s="256"/>
      <c r="CSC95" s="251"/>
      <c r="CSD95" s="251"/>
      <c r="CSE95" s="251"/>
      <c r="CSF95" s="251"/>
      <c r="CSG95" s="251"/>
      <c r="CSH95" s="251"/>
      <c r="CSI95" s="252"/>
      <c r="CSJ95" s="253"/>
      <c r="CSO95" s="254"/>
      <c r="CSR95" s="252"/>
      <c r="CSS95" s="252"/>
      <c r="CST95" s="252"/>
      <c r="CSU95" s="252"/>
      <c r="CSV95" s="253"/>
      <c r="CSW95" s="253"/>
      <c r="CSX95" s="255"/>
      <c r="CSY95" s="255"/>
      <c r="CSZ95" s="256"/>
      <c r="CTC95" s="251"/>
      <c r="CTD95" s="251"/>
      <c r="CTE95" s="251"/>
      <c r="CTF95" s="251"/>
      <c r="CTG95" s="251"/>
      <c r="CTH95" s="251"/>
      <c r="CTI95" s="252"/>
      <c r="CTJ95" s="253"/>
      <c r="CTO95" s="254"/>
      <c r="CTR95" s="252"/>
      <c r="CTS95" s="252"/>
      <c r="CTT95" s="252"/>
      <c r="CTU95" s="252"/>
      <c r="CTV95" s="253"/>
      <c r="CTW95" s="253"/>
      <c r="CTX95" s="255"/>
      <c r="CTY95" s="255"/>
      <c r="CTZ95" s="256"/>
      <c r="CUC95" s="251"/>
      <c r="CUD95" s="251"/>
      <c r="CUE95" s="251"/>
      <c r="CUF95" s="251"/>
      <c r="CUG95" s="251"/>
      <c r="CUH95" s="251"/>
      <c r="CUI95" s="252"/>
      <c r="CUJ95" s="253"/>
      <c r="CUO95" s="254"/>
      <c r="CUR95" s="252"/>
      <c r="CUS95" s="252"/>
      <c r="CUT95" s="252"/>
      <c r="CUU95" s="252"/>
      <c r="CUV95" s="253"/>
      <c r="CUW95" s="253"/>
      <c r="CUX95" s="255"/>
      <c r="CUY95" s="255"/>
      <c r="CUZ95" s="256"/>
      <c r="CVC95" s="251"/>
      <c r="CVD95" s="251"/>
      <c r="CVE95" s="251"/>
      <c r="CVF95" s="251"/>
      <c r="CVG95" s="251"/>
      <c r="CVH95" s="251"/>
      <c r="CVI95" s="252"/>
      <c r="CVJ95" s="253"/>
      <c r="CVO95" s="254"/>
      <c r="CVR95" s="252"/>
      <c r="CVS95" s="252"/>
      <c r="CVT95" s="252"/>
      <c r="CVU95" s="252"/>
      <c r="CVV95" s="253"/>
      <c r="CVW95" s="253"/>
      <c r="CVX95" s="255"/>
      <c r="CVY95" s="255"/>
      <c r="CVZ95" s="256"/>
      <c r="CWC95" s="251"/>
      <c r="CWD95" s="251"/>
      <c r="CWE95" s="251"/>
      <c r="CWF95" s="251"/>
      <c r="CWG95" s="251"/>
      <c r="CWH95" s="251"/>
      <c r="CWI95" s="252"/>
      <c r="CWJ95" s="253"/>
      <c r="CWO95" s="254"/>
      <c r="CWR95" s="252"/>
      <c r="CWS95" s="252"/>
      <c r="CWT95" s="252"/>
      <c r="CWU95" s="252"/>
      <c r="CWV95" s="253"/>
      <c r="CWW95" s="253"/>
      <c r="CWX95" s="255"/>
      <c r="CWY95" s="255"/>
      <c r="CWZ95" s="256"/>
      <c r="CXC95" s="251"/>
      <c r="CXD95" s="251"/>
      <c r="CXE95" s="251"/>
      <c r="CXF95" s="251"/>
      <c r="CXG95" s="251"/>
      <c r="CXH95" s="251"/>
      <c r="CXI95" s="252"/>
      <c r="CXJ95" s="253"/>
      <c r="CXO95" s="254"/>
      <c r="CXR95" s="252"/>
      <c r="CXS95" s="252"/>
      <c r="CXT95" s="252"/>
      <c r="CXU95" s="252"/>
      <c r="CXV95" s="253"/>
      <c r="CXW95" s="253"/>
      <c r="CXX95" s="255"/>
      <c r="CXY95" s="255"/>
      <c r="CXZ95" s="256"/>
      <c r="CYC95" s="251"/>
      <c r="CYD95" s="251"/>
      <c r="CYE95" s="251"/>
      <c r="CYF95" s="251"/>
      <c r="CYG95" s="251"/>
      <c r="CYH95" s="251"/>
      <c r="CYI95" s="252"/>
      <c r="CYJ95" s="253"/>
      <c r="CYO95" s="254"/>
      <c r="CYR95" s="252"/>
      <c r="CYS95" s="252"/>
      <c r="CYT95" s="252"/>
      <c r="CYU95" s="252"/>
      <c r="CYV95" s="253"/>
      <c r="CYW95" s="253"/>
      <c r="CYX95" s="255"/>
      <c r="CYY95" s="255"/>
      <c r="CYZ95" s="256"/>
      <c r="CZC95" s="251"/>
      <c r="CZD95" s="251"/>
      <c r="CZE95" s="251"/>
      <c r="CZF95" s="251"/>
      <c r="CZG95" s="251"/>
      <c r="CZH95" s="251"/>
      <c r="CZI95" s="252"/>
      <c r="CZJ95" s="253"/>
      <c r="CZO95" s="254"/>
      <c r="CZR95" s="252"/>
      <c r="CZS95" s="252"/>
      <c r="CZT95" s="252"/>
      <c r="CZU95" s="252"/>
      <c r="CZV95" s="253"/>
      <c r="CZW95" s="253"/>
      <c r="CZX95" s="255"/>
      <c r="CZY95" s="255"/>
      <c r="CZZ95" s="256"/>
      <c r="DAC95" s="251"/>
      <c r="DAD95" s="251"/>
      <c r="DAE95" s="251"/>
      <c r="DAF95" s="251"/>
      <c r="DAG95" s="251"/>
      <c r="DAH95" s="251"/>
      <c r="DAI95" s="252"/>
      <c r="DAJ95" s="253"/>
      <c r="DAO95" s="254"/>
      <c r="DAR95" s="252"/>
      <c r="DAS95" s="252"/>
      <c r="DAT95" s="252"/>
      <c r="DAU95" s="252"/>
      <c r="DAV95" s="253"/>
      <c r="DAW95" s="253"/>
      <c r="DAX95" s="255"/>
      <c r="DAY95" s="255"/>
      <c r="DAZ95" s="256"/>
      <c r="DBC95" s="251"/>
      <c r="DBD95" s="251"/>
      <c r="DBE95" s="251"/>
      <c r="DBF95" s="251"/>
      <c r="DBG95" s="251"/>
      <c r="DBH95" s="251"/>
      <c r="DBI95" s="252"/>
      <c r="DBJ95" s="253"/>
      <c r="DBO95" s="254"/>
      <c r="DBR95" s="252"/>
      <c r="DBS95" s="252"/>
      <c r="DBT95" s="252"/>
      <c r="DBU95" s="252"/>
      <c r="DBV95" s="253"/>
      <c r="DBW95" s="253"/>
      <c r="DBX95" s="255"/>
      <c r="DBY95" s="255"/>
      <c r="DBZ95" s="256"/>
      <c r="DCC95" s="251"/>
      <c r="DCD95" s="251"/>
      <c r="DCE95" s="251"/>
      <c r="DCF95" s="251"/>
      <c r="DCG95" s="251"/>
      <c r="DCH95" s="251"/>
      <c r="DCI95" s="252"/>
      <c r="DCJ95" s="253"/>
      <c r="DCO95" s="254"/>
      <c r="DCR95" s="252"/>
      <c r="DCS95" s="252"/>
      <c r="DCT95" s="252"/>
      <c r="DCU95" s="252"/>
      <c r="DCV95" s="253"/>
      <c r="DCW95" s="253"/>
      <c r="DCX95" s="255"/>
      <c r="DCY95" s="255"/>
      <c r="DCZ95" s="256"/>
      <c r="DDC95" s="251"/>
      <c r="DDD95" s="251"/>
      <c r="DDE95" s="251"/>
      <c r="DDF95" s="251"/>
      <c r="DDG95" s="251"/>
      <c r="DDH95" s="251"/>
      <c r="DDI95" s="252"/>
      <c r="DDJ95" s="253"/>
      <c r="DDO95" s="254"/>
      <c r="DDR95" s="252"/>
      <c r="DDS95" s="252"/>
      <c r="DDT95" s="252"/>
      <c r="DDU95" s="252"/>
      <c r="DDV95" s="253"/>
      <c r="DDW95" s="253"/>
      <c r="DDX95" s="255"/>
      <c r="DDY95" s="255"/>
      <c r="DDZ95" s="256"/>
      <c r="DEC95" s="251"/>
      <c r="DED95" s="251"/>
      <c r="DEE95" s="251"/>
      <c r="DEF95" s="251"/>
      <c r="DEG95" s="251"/>
      <c r="DEH95" s="251"/>
      <c r="DEI95" s="252"/>
      <c r="DEJ95" s="253"/>
      <c r="DEO95" s="254"/>
      <c r="DER95" s="252"/>
      <c r="DES95" s="252"/>
      <c r="DET95" s="252"/>
      <c r="DEU95" s="252"/>
      <c r="DEV95" s="253"/>
      <c r="DEW95" s="253"/>
      <c r="DEX95" s="255"/>
      <c r="DEY95" s="255"/>
      <c r="DEZ95" s="256"/>
      <c r="DFC95" s="251"/>
      <c r="DFD95" s="251"/>
      <c r="DFE95" s="251"/>
      <c r="DFF95" s="251"/>
      <c r="DFG95" s="251"/>
      <c r="DFH95" s="251"/>
      <c r="DFI95" s="252"/>
      <c r="DFJ95" s="253"/>
      <c r="DFO95" s="254"/>
      <c r="DFR95" s="252"/>
      <c r="DFS95" s="252"/>
      <c r="DFT95" s="252"/>
      <c r="DFU95" s="252"/>
      <c r="DFV95" s="253"/>
      <c r="DFW95" s="253"/>
      <c r="DFX95" s="255"/>
      <c r="DFY95" s="255"/>
      <c r="DFZ95" s="256"/>
      <c r="DGC95" s="251"/>
      <c r="DGD95" s="251"/>
      <c r="DGE95" s="251"/>
      <c r="DGF95" s="251"/>
      <c r="DGG95" s="251"/>
      <c r="DGH95" s="251"/>
      <c r="DGI95" s="252"/>
      <c r="DGJ95" s="253"/>
      <c r="DGO95" s="254"/>
      <c r="DGR95" s="252"/>
      <c r="DGS95" s="252"/>
      <c r="DGT95" s="252"/>
      <c r="DGU95" s="252"/>
      <c r="DGV95" s="253"/>
      <c r="DGW95" s="253"/>
      <c r="DGX95" s="255"/>
      <c r="DGY95" s="255"/>
      <c r="DGZ95" s="256"/>
      <c r="DHC95" s="251"/>
      <c r="DHD95" s="251"/>
      <c r="DHE95" s="251"/>
      <c r="DHF95" s="251"/>
      <c r="DHG95" s="251"/>
      <c r="DHH95" s="251"/>
      <c r="DHI95" s="252"/>
      <c r="DHJ95" s="253"/>
      <c r="DHO95" s="254"/>
      <c r="DHR95" s="252"/>
      <c r="DHS95" s="252"/>
      <c r="DHT95" s="252"/>
      <c r="DHU95" s="252"/>
      <c r="DHV95" s="253"/>
      <c r="DHW95" s="253"/>
      <c r="DHX95" s="255"/>
      <c r="DHY95" s="255"/>
      <c r="DHZ95" s="256"/>
      <c r="DIC95" s="251"/>
      <c r="DID95" s="251"/>
      <c r="DIE95" s="251"/>
      <c r="DIF95" s="251"/>
      <c r="DIG95" s="251"/>
      <c r="DIH95" s="251"/>
      <c r="DII95" s="252"/>
      <c r="DIJ95" s="253"/>
      <c r="DIO95" s="254"/>
      <c r="DIR95" s="252"/>
      <c r="DIS95" s="252"/>
      <c r="DIT95" s="252"/>
      <c r="DIU95" s="252"/>
      <c r="DIV95" s="253"/>
      <c r="DIW95" s="253"/>
      <c r="DIX95" s="255"/>
      <c r="DIY95" s="255"/>
      <c r="DIZ95" s="256"/>
      <c r="DJC95" s="251"/>
      <c r="DJD95" s="251"/>
      <c r="DJE95" s="251"/>
      <c r="DJF95" s="251"/>
      <c r="DJG95" s="251"/>
      <c r="DJH95" s="251"/>
      <c r="DJI95" s="252"/>
      <c r="DJJ95" s="253"/>
      <c r="DJO95" s="254"/>
      <c r="DJR95" s="252"/>
      <c r="DJS95" s="252"/>
      <c r="DJT95" s="252"/>
      <c r="DJU95" s="252"/>
      <c r="DJV95" s="253"/>
      <c r="DJW95" s="253"/>
      <c r="DJX95" s="255"/>
      <c r="DJY95" s="255"/>
      <c r="DJZ95" s="256"/>
      <c r="DKC95" s="251"/>
      <c r="DKD95" s="251"/>
      <c r="DKE95" s="251"/>
      <c r="DKF95" s="251"/>
      <c r="DKG95" s="251"/>
      <c r="DKH95" s="251"/>
      <c r="DKI95" s="252"/>
      <c r="DKJ95" s="253"/>
      <c r="DKO95" s="254"/>
      <c r="DKR95" s="252"/>
      <c r="DKS95" s="252"/>
      <c r="DKT95" s="252"/>
      <c r="DKU95" s="252"/>
      <c r="DKV95" s="253"/>
      <c r="DKW95" s="253"/>
      <c r="DKX95" s="255"/>
      <c r="DKY95" s="255"/>
      <c r="DKZ95" s="256"/>
      <c r="DLC95" s="251"/>
      <c r="DLD95" s="251"/>
      <c r="DLE95" s="251"/>
      <c r="DLF95" s="251"/>
      <c r="DLG95" s="251"/>
      <c r="DLH95" s="251"/>
      <c r="DLI95" s="252"/>
      <c r="DLJ95" s="253"/>
      <c r="DLO95" s="254"/>
      <c r="DLR95" s="252"/>
      <c r="DLS95" s="252"/>
      <c r="DLT95" s="252"/>
      <c r="DLU95" s="252"/>
      <c r="DLV95" s="253"/>
      <c r="DLW95" s="253"/>
      <c r="DLX95" s="255"/>
      <c r="DLY95" s="255"/>
      <c r="DLZ95" s="256"/>
      <c r="DMC95" s="251"/>
      <c r="DMD95" s="251"/>
      <c r="DME95" s="251"/>
      <c r="DMF95" s="251"/>
      <c r="DMG95" s="251"/>
      <c r="DMH95" s="251"/>
      <c r="DMI95" s="252"/>
      <c r="DMJ95" s="253"/>
      <c r="DMO95" s="254"/>
      <c r="DMR95" s="252"/>
      <c r="DMS95" s="252"/>
      <c r="DMT95" s="252"/>
      <c r="DMU95" s="252"/>
      <c r="DMV95" s="253"/>
      <c r="DMW95" s="253"/>
      <c r="DMX95" s="255"/>
      <c r="DMY95" s="255"/>
      <c r="DMZ95" s="256"/>
      <c r="DNC95" s="251"/>
      <c r="DND95" s="251"/>
      <c r="DNE95" s="251"/>
      <c r="DNF95" s="251"/>
      <c r="DNG95" s="251"/>
      <c r="DNH95" s="251"/>
      <c r="DNI95" s="252"/>
      <c r="DNJ95" s="253"/>
      <c r="DNO95" s="254"/>
      <c r="DNR95" s="252"/>
      <c r="DNS95" s="252"/>
      <c r="DNT95" s="252"/>
      <c r="DNU95" s="252"/>
      <c r="DNV95" s="253"/>
      <c r="DNW95" s="253"/>
      <c r="DNX95" s="255"/>
      <c r="DNY95" s="255"/>
      <c r="DNZ95" s="256"/>
      <c r="DOC95" s="251"/>
      <c r="DOD95" s="251"/>
      <c r="DOE95" s="251"/>
      <c r="DOF95" s="251"/>
      <c r="DOG95" s="251"/>
      <c r="DOH95" s="251"/>
      <c r="DOI95" s="252"/>
      <c r="DOJ95" s="253"/>
      <c r="DOO95" s="254"/>
      <c r="DOR95" s="252"/>
      <c r="DOS95" s="252"/>
      <c r="DOT95" s="252"/>
      <c r="DOU95" s="252"/>
      <c r="DOV95" s="253"/>
      <c r="DOW95" s="253"/>
      <c r="DOX95" s="255"/>
      <c r="DOY95" s="255"/>
      <c r="DOZ95" s="256"/>
      <c r="DPC95" s="251"/>
      <c r="DPD95" s="251"/>
      <c r="DPE95" s="251"/>
      <c r="DPF95" s="251"/>
      <c r="DPG95" s="251"/>
      <c r="DPH95" s="251"/>
      <c r="DPI95" s="252"/>
      <c r="DPJ95" s="253"/>
      <c r="DPO95" s="254"/>
      <c r="DPR95" s="252"/>
      <c r="DPS95" s="252"/>
      <c r="DPT95" s="252"/>
      <c r="DPU95" s="252"/>
      <c r="DPV95" s="253"/>
      <c r="DPW95" s="253"/>
      <c r="DPX95" s="255"/>
      <c r="DPY95" s="255"/>
      <c r="DPZ95" s="256"/>
      <c r="DQC95" s="251"/>
      <c r="DQD95" s="251"/>
      <c r="DQE95" s="251"/>
      <c r="DQF95" s="251"/>
      <c r="DQG95" s="251"/>
      <c r="DQH95" s="251"/>
      <c r="DQI95" s="252"/>
      <c r="DQJ95" s="253"/>
      <c r="DQO95" s="254"/>
      <c r="DQR95" s="252"/>
      <c r="DQS95" s="252"/>
      <c r="DQT95" s="252"/>
      <c r="DQU95" s="252"/>
      <c r="DQV95" s="253"/>
      <c r="DQW95" s="253"/>
      <c r="DQX95" s="255"/>
      <c r="DQY95" s="255"/>
      <c r="DQZ95" s="256"/>
      <c r="DRC95" s="251"/>
      <c r="DRD95" s="251"/>
      <c r="DRE95" s="251"/>
      <c r="DRF95" s="251"/>
      <c r="DRG95" s="251"/>
      <c r="DRH95" s="251"/>
      <c r="DRI95" s="252"/>
      <c r="DRJ95" s="253"/>
      <c r="DRO95" s="254"/>
      <c r="DRR95" s="252"/>
      <c r="DRS95" s="252"/>
      <c r="DRT95" s="252"/>
      <c r="DRU95" s="252"/>
      <c r="DRV95" s="253"/>
      <c r="DRW95" s="253"/>
      <c r="DRX95" s="255"/>
      <c r="DRY95" s="255"/>
      <c r="DRZ95" s="256"/>
      <c r="DSC95" s="251"/>
      <c r="DSD95" s="251"/>
      <c r="DSE95" s="251"/>
      <c r="DSF95" s="251"/>
      <c r="DSG95" s="251"/>
      <c r="DSH95" s="251"/>
      <c r="DSI95" s="252"/>
      <c r="DSJ95" s="253"/>
      <c r="DSO95" s="254"/>
      <c r="DSR95" s="252"/>
      <c r="DSS95" s="252"/>
      <c r="DST95" s="252"/>
      <c r="DSU95" s="252"/>
      <c r="DSV95" s="253"/>
      <c r="DSW95" s="253"/>
      <c r="DSX95" s="255"/>
      <c r="DSY95" s="255"/>
      <c r="DSZ95" s="256"/>
      <c r="DTC95" s="251"/>
      <c r="DTD95" s="251"/>
      <c r="DTE95" s="251"/>
      <c r="DTF95" s="251"/>
      <c r="DTG95" s="251"/>
      <c r="DTH95" s="251"/>
      <c r="DTI95" s="252"/>
      <c r="DTJ95" s="253"/>
      <c r="DTO95" s="254"/>
      <c r="DTR95" s="252"/>
      <c r="DTS95" s="252"/>
      <c r="DTT95" s="252"/>
      <c r="DTU95" s="252"/>
      <c r="DTV95" s="253"/>
      <c r="DTW95" s="253"/>
      <c r="DTX95" s="255"/>
      <c r="DTY95" s="255"/>
      <c r="DTZ95" s="256"/>
      <c r="DUC95" s="251"/>
      <c r="DUD95" s="251"/>
      <c r="DUE95" s="251"/>
      <c r="DUF95" s="251"/>
      <c r="DUG95" s="251"/>
      <c r="DUH95" s="251"/>
      <c r="DUI95" s="252"/>
      <c r="DUJ95" s="253"/>
      <c r="DUO95" s="254"/>
      <c r="DUR95" s="252"/>
      <c r="DUS95" s="252"/>
      <c r="DUT95" s="252"/>
      <c r="DUU95" s="252"/>
      <c r="DUV95" s="253"/>
      <c r="DUW95" s="253"/>
      <c r="DUX95" s="255"/>
      <c r="DUY95" s="255"/>
      <c r="DUZ95" s="256"/>
      <c r="DVC95" s="251"/>
      <c r="DVD95" s="251"/>
      <c r="DVE95" s="251"/>
      <c r="DVF95" s="251"/>
      <c r="DVG95" s="251"/>
      <c r="DVH95" s="251"/>
      <c r="DVI95" s="252"/>
      <c r="DVJ95" s="253"/>
      <c r="DVO95" s="254"/>
      <c r="DVR95" s="252"/>
      <c r="DVS95" s="252"/>
      <c r="DVT95" s="252"/>
      <c r="DVU95" s="252"/>
      <c r="DVV95" s="253"/>
      <c r="DVW95" s="253"/>
      <c r="DVX95" s="255"/>
      <c r="DVY95" s="255"/>
      <c r="DVZ95" s="256"/>
      <c r="DWC95" s="251"/>
      <c r="DWD95" s="251"/>
      <c r="DWE95" s="251"/>
      <c r="DWF95" s="251"/>
      <c r="DWG95" s="251"/>
      <c r="DWH95" s="251"/>
      <c r="DWI95" s="252"/>
      <c r="DWJ95" s="253"/>
      <c r="DWO95" s="254"/>
      <c r="DWR95" s="252"/>
      <c r="DWS95" s="252"/>
      <c r="DWT95" s="252"/>
      <c r="DWU95" s="252"/>
      <c r="DWV95" s="253"/>
      <c r="DWW95" s="253"/>
      <c r="DWX95" s="255"/>
      <c r="DWY95" s="255"/>
      <c r="DWZ95" s="256"/>
      <c r="DXC95" s="251"/>
      <c r="DXD95" s="251"/>
      <c r="DXE95" s="251"/>
      <c r="DXF95" s="251"/>
      <c r="DXG95" s="251"/>
      <c r="DXH95" s="251"/>
      <c r="DXI95" s="252"/>
      <c r="DXJ95" s="253"/>
      <c r="DXO95" s="254"/>
      <c r="DXR95" s="252"/>
      <c r="DXS95" s="252"/>
      <c r="DXT95" s="252"/>
      <c r="DXU95" s="252"/>
      <c r="DXV95" s="253"/>
      <c r="DXW95" s="253"/>
      <c r="DXX95" s="255"/>
      <c r="DXY95" s="255"/>
      <c r="DXZ95" s="256"/>
      <c r="DYC95" s="251"/>
      <c r="DYD95" s="251"/>
      <c r="DYE95" s="251"/>
      <c r="DYF95" s="251"/>
      <c r="DYG95" s="251"/>
      <c r="DYH95" s="251"/>
      <c r="DYI95" s="252"/>
      <c r="DYJ95" s="253"/>
      <c r="DYO95" s="254"/>
      <c r="DYR95" s="252"/>
      <c r="DYS95" s="252"/>
      <c r="DYT95" s="252"/>
      <c r="DYU95" s="252"/>
      <c r="DYV95" s="253"/>
      <c r="DYW95" s="253"/>
      <c r="DYX95" s="255"/>
      <c r="DYY95" s="255"/>
      <c r="DYZ95" s="256"/>
      <c r="DZC95" s="251"/>
      <c r="DZD95" s="251"/>
      <c r="DZE95" s="251"/>
      <c r="DZF95" s="251"/>
      <c r="DZG95" s="251"/>
      <c r="DZH95" s="251"/>
      <c r="DZI95" s="252"/>
      <c r="DZJ95" s="253"/>
      <c r="DZO95" s="254"/>
      <c r="DZR95" s="252"/>
      <c r="DZS95" s="252"/>
      <c r="DZT95" s="252"/>
      <c r="DZU95" s="252"/>
      <c r="DZV95" s="253"/>
      <c r="DZW95" s="253"/>
      <c r="DZX95" s="255"/>
      <c r="DZY95" s="255"/>
      <c r="DZZ95" s="256"/>
      <c r="EAC95" s="251"/>
      <c r="EAD95" s="251"/>
      <c r="EAE95" s="251"/>
      <c r="EAF95" s="251"/>
      <c r="EAG95" s="251"/>
      <c r="EAH95" s="251"/>
      <c r="EAI95" s="252"/>
      <c r="EAJ95" s="253"/>
      <c r="EAO95" s="254"/>
      <c r="EAR95" s="252"/>
      <c r="EAS95" s="252"/>
      <c r="EAT95" s="252"/>
      <c r="EAU95" s="252"/>
      <c r="EAV95" s="253"/>
      <c r="EAW95" s="253"/>
      <c r="EAX95" s="255"/>
      <c r="EAY95" s="255"/>
      <c r="EAZ95" s="256"/>
      <c r="EBC95" s="251"/>
      <c r="EBD95" s="251"/>
      <c r="EBE95" s="251"/>
      <c r="EBF95" s="251"/>
      <c r="EBG95" s="251"/>
      <c r="EBH95" s="251"/>
      <c r="EBI95" s="252"/>
      <c r="EBJ95" s="253"/>
      <c r="EBO95" s="254"/>
      <c r="EBR95" s="252"/>
      <c r="EBS95" s="252"/>
      <c r="EBT95" s="252"/>
      <c r="EBU95" s="252"/>
      <c r="EBV95" s="253"/>
      <c r="EBW95" s="253"/>
      <c r="EBX95" s="255"/>
      <c r="EBY95" s="255"/>
      <c r="EBZ95" s="256"/>
      <c r="ECC95" s="251"/>
      <c r="ECD95" s="251"/>
      <c r="ECE95" s="251"/>
      <c r="ECF95" s="251"/>
      <c r="ECG95" s="251"/>
      <c r="ECH95" s="251"/>
      <c r="ECI95" s="252"/>
      <c r="ECJ95" s="253"/>
      <c r="ECO95" s="254"/>
      <c r="ECR95" s="252"/>
      <c r="ECS95" s="252"/>
      <c r="ECT95" s="252"/>
      <c r="ECU95" s="252"/>
      <c r="ECV95" s="253"/>
      <c r="ECW95" s="253"/>
      <c r="ECX95" s="255"/>
      <c r="ECY95" s="255"/>
      <c r="ECZ95" s="256"/>
      <c r="EDC95" s="251"/>
      <c r="EDD95" s="251"/>
      <c r="EDE95" s="251"/>
      <c r="EDF95" s="251"/>
      <c r="EDG95" s="251"/>
      <c r="EDH95" s="251"/>
      <c r="EDI95" s="252"/>
      <c r="EDJ95" s="253"/>
      <c r="EDO95" s="254"/>
      <c r="EDR95" s="252"/>
      <c r="EDS95" s="252"/>
      <c r="EDT95" s="252"/>
      <c r="EDU95" s="252"/>
      <c r="EDV95" s="253"/>
      <c r="EDW95" s="253"/>
      <c r="EDX95" s="255"/>
      <c r="EDY95" s="255"/>
      <c r="EDZ95" s="256"/>
      <c r="EEC95" s="251"/>
      <c r="EED95" s="251"/>
      <c r="EEE95" s="251"/>
      <c r="EEF95" s="251"/>
      <c r="EEG95" s="251"/>
      <c r="EEH95" s="251"/>
      <c r="EEI95" s="252"/>
      <c r="EEJ95" s="253"/>
      <c r="EEO95" s="254"/>
      <c r="EER95" s="252"/>
      <c r="EES95" s="252"/>
      <c r="EET95" s="252"/>
      <c r="EEU95" s="252"/>
      <c r="EEV95" s="253"/>
      <c r="EEW95" s="253"/>
      <c r="EEX95" s="255"/>
      <c r="EEY95" s="255"/>
      <c r="EEZ95" s="256"/>
      <c r="EFC95" s="251"/>
      <c r="EFD95" s="251"/>
      <c r="EFE95" s="251"/>
      <c r="EFF95" s="251"/>
      <c r="EFG95" s="251"/>
      <c r="EFH95" s="251"/>
      <c r="EFI95" s="252"/>
      <c r="EFJ95" s="253"/>
      <c r="EFO95" s="254"/>
      <c r="EFR95" s="252"/>
      <c r="EFS95" s="252"/>
      <c r="EFT95" s="252"/>
      <c r="EFU95" s="252"/>
      <c r="EFV95" s="253"/>
      <c r="EFW95" s="253"/>
      <c r="EFX95" s="255"/>
      <c r="EFY95" s="255"/>
      <c r="EFZ95" s="256"/>
      <c r="EGC95" s="251"/>
      <c r="EGD95" s="251"/>
      <c r="EGE95" s="251"/>
      <c r="EGF95" s="251"/>
      <c r="EGG95" s="251"/>
      <c r="EGH95" s="251"/>
      <c r="EGI95" s="252"/>
      <c r="EGJ95" s="253"/>
      <c r="EGO95" s="254"/>
      <c r="EGR95" s="252"/>
      <c r="EGS95" s="252"/>
      <c r="EGT95" s="252"/>
      <c r="EGU95" s="252"/>
      <c r="EGV95" s="253"/>
      <c r="EGW95" s="253"/>
      <c r="EGX95" s="255"/>
      <c r="EGY95" s="255"/>
      <c r="EGZ95" s="256"/>
      <c r="EHC95" s="251"/>
      <c r="EHD95" s="251"/>
      <c r="EHE95" s="251"/>
      <c r="EHF95" s="251"/>
      <c r="EHG95" s="251"/>
      <c r="EHH95" s="251"/>
      <c r="EHI95" s="252"/>
      <c r="EHJ95" s="253"/>
      <c r="EHO95" s="254"/>
      <c r="EHR95" s="252"/>
      <c r="EHS95" s="252"/>
      <c r="EHT95" s="252"/>
      <c r="EHU95" s="252"/>
      <c r="EHV95" s="253"/>
      <c r="EHW95" s="253"/>
      <c r="EHX95" s="255"/>
      <c r="EHY95" s="255"/>
      <c r="EHZ95" s="256"/>
      <c r="EIC95" s="251"/>
      <c r="EID95" s="251"/>
      <c r="EIE95" s="251"/>
      <c r="EIF95" s="251"/>
      <c r="EIG95" s="251"/>
      <c r="EIH95" s="251"/>
      <c r="EII95" s="252"/>
      <c r="EIJ95" s="253"/>
      <c r="EIO95" s="254"/>
      <c r="EIR95" s="252"/>
      <c r="EIS95" s="252"/>
      <c r="EIT95" s="252"/>
      <c r="EIU95" s="252"/>
      <c r="EIV95" s="253"/>
      <c r="EIW95" s="253"/>
      <c r="EIX95" s="255"/>
      <c r="EIY95" s="255"/>
      <c r="EIZ95" s="256"/>
      <c r="EJC95" s="251"/>
      <c r="EJD95" s="251"/>
      <c r="EJE95" s="251"/>
      <c r="EJF95" s="251"/>
      <c r="EJG95" s="251"/>
      <c r="EJH95" s="251"/>
      <c r="EJI95" s="252"/>
      <c r="EJJ95" s="253"/>
      <c r="EJO95" s="254"/>
      <c r="EJR95" s="252"/>
      <c r="EJS95" s="252"/>
      <c r="EJT95" s="252"/>
      <c r="EJU95" s="252"/>
      <c r="EJV95" s="253"/>
      <c r="EJW95" s="253"/>
      <c r="EJX95" s="255"/>
      <c r="EJY95" s="255"/>
      <c r="EJZ95" s="256"/>
      <c r="EKC95" s="251"/>
      <c r="EKD95" s="251"/>
      <c r="EKE95" s="251"/>
      <c r="EKF95" s="251"/>
      <c r="EKG95" s="251"/>
      <c r="EKH95" s="251"/>
      <c r="EKI95" s="252"/>
      <c r="EKJ95" s="253"/>
      <c r="EKO95" s="254"/>
      <c r="EKR95" s="252"/>
      <c r="EKS95" s="252"/>
      <c r="EKT95" s="252"/>
      <c r="EKU95" s="252"/>
      <c r="EKV95" s="253"/>
      <c r="EKW95" s="253"/>
      <c r="EKX95" s="255"/>
      <c r="EKY95" s="255"/>
      <c r="EKZ95" s="256"/>
      <c r="ELC95" s="251"/>
      <c r="ELD95" s="251"/>
      <c r="ELE95" s="251"/>
      <c r="ELF95" s="251"/>
      <c r="ELG95" s="251"/>
      <c r="ELH95" s="251"/>
      <c r="ELI95" s="252"/>
      <c r="ELJ95" s="253"/>
      <c r="ELO95" s="254"/>
      <c r="ELR95" s="252"/>
      <c r="ELS95" s="252"/>
      <c r="ELT95" s="252"/>
      <c r="ELU95" s="252"/>
      <c r="ELV95" s="253"/>
      <c r="ELW95" s="253"/>
      <c r="ELX95" s="255"/>
      <c r="ELY95" s="255"/>
      <c r="ELZ95" s="256"/>
      <c r="EMC95" s="251"/>
      <c r="EMD95" s="251"/>
      <c r="EME95" s="251"/>
      <c r="EMF95" s="251"/>
      <c r="EMG95" s="251"/>
      <c r="EMH95" s="251"/>
      <c r="EMI95" s="252"/>
      <c r="EMJ95" s="253"/>
      <c r="EMO95" s="254"/>
      <c r="EMR95" s="252"/>
      <c r="EMS95" s="252"/>
      <c r="EMT95" s="252"/>
      <c r="EMU95" s="252"/>
      <c r="EMV95" s="253"/>
      <c r="EMW95" s="253"/>
      <c r="EMX95" s="255"/>
      <c r="EMY95" s="255"/>
      <c r="EMZ95" s="256"/>
      <c r="ENC95" s="251"/>
      <c r="END95" s="251"/>
      <c r="ENE95" s="251"/>
      <c r="ENF95" s="251"/>
      <c r="ENG95" s="251"/>
      <c r="ENH95" s="251"/>
      <c r="ENI95" s="252"/>
      <c r="ENJ95" s="253"/>
      <c r="ENO95" s="254"/>
      <c r="ENR95" s="252"/>
      <c r="ENS95" s="252"/>
      <c r="ENT95" s="252"/>
      <c r="ENU95" s="252"/>
      <c r="ENV95" s="253"/>
      <c r="ENW95" s="253"/>
      <c r="ENX95" s="255"/>
      <c r="ENY95" s="255"/>
      <c r="ENZ95" s="256"/>
      <c r="EOC95" s="251"/>
      <c r="EOD95" s="251"/>
      <c r="EOE95" s="251"/>
      <c r="EOF95" s="251"/>
      <c r="EOG95" s="251"/>
      <c r="EOH95" s="251"/>
      <c r="EOI95" s="252"/>
      <c r="EOJ95" s="253"/>
      <c r="EOO95" s="254"/>
      <c r="EOR95" s="252"/>
      <c r="EOS95" s="252"/>
      <c r="EOT95" s="252"/>
      <c r="EOU95" s="252"/>
      <c r="EOV95" s="253"/>
      <c r="EOW95" s="253"/>
      <c r="EOX95" s="255"/>
      <c r="EOY95" s="255"/>
      <c r="EOZ95" s="256"/>
      <c r="EPC95" s="251"/>
      <c r="EPD95" s="251"/>
      <c r="EPE95" s="251"/>
      <c r="EPF95" s="251"/>
      <c r="EPG95" s="251"/>
      <c r="EPH95" s="251"/>
      <c r="EPI95" s="252"/>
      <c r="EPJ95" s="253"/>
      <c r="EPO95" s="254"/>
      <c r="EPR95" s="252"/>
      <c r="EPS95" s="252"/>
      <c r="EPT95" s="252"/>
      <c r="EPU95" s="252"/>
      <c r="EPV95" s="253"/>
      <c r="EPW95" s="253"/>
      <c r="EPX95" s="255"/>
      <c r="EPY95" s="255"/>
      <c r="EPZ95" s="256"/>
      <c r="EQC95" s="251"/>
      <c r="EQD95" s="251"/>
      <c r="EQE95" s="251"/>
      <c r="EQF95" s="251"/>
      <c r="EQG95" s="251"/>
      <c r="EQH95" s="251"/>
      <c r="EQI95" s="252"/>
      <c r="EQJ95" s="253"/>
      <c r="EQO95" s="254"/>
      <c r="EQR95" s="252"/>
      <c r="EQS95" s="252"/>
      <c r="EQT95" s="252"/>
      <c r="EQU95" s="252"/>
      <c r="EQV95" s="253"/>
      <c r="EQW95" s="253"/>
      <c r="EQX95" s="255"/>
      <c r="EQY95" s="255"/>
      <c r="EQZ95" s="256"/>
      <c r="ERC95" s="251"/>
      <c r="ERD95" s="251"/>
      <c r="ERE95" s="251"/>
      <c r="ERF95" s="251"/>
      <c r="ERG95" s="251"/>
      <c r="ERH95" s="251"/>
      <c r="ERI95" s="252"/>
      <c r="ERJ95" s="253"/>
      <c r="ERO95" s="254"/>
      <c r="ERR95" s="252"/>
      <c r="ERS95" s="252"/>
      <c r="ERT95" s="252"/>
      <c r="ERU95" s="252"/>
      <c r="ERV95" s="253"/>
      <c r="ERW95" s="253"/>
      <c r="ERX95" s="255"/>
      <c r="ERY95" s="255"/>
      <c r="ERZ95" s="256"/>
      <c r="ESC95" s="251"/>
      <c r="ESD95" s="251"/>
      <c r="ESE95" s="251"/>
      <c r="ESF95" s="251"/>
      <c r="ESG95" s="251"/>
      <c r="ESH95" s="251"/>
      <c r="ESI95" s="252"/>
      <c r="ESJ95" s="253"/>
      <c r="ESO95" s="254"/>
      <c r="ESR95" s="252"/>
      <c r="ESS95" s="252"/>
      <c r="EST95" s="252"/>
      <c r="ESU95" s="252"/>
      <c r="ESV95" s="253"/>
      <c r="ESW95" s="253"/>
      <c r="ESX95" s="255"/>
      <c r="ESY95" s="255"/>
      <c r="ESZ95" s="256"/>
      <c r="ETC95" s="251"/>
      <c r="ETD95" s="251"/>
      <c r="ETE95" s="251"/>
      <c r="ETF95" s="251"/>
      <c r="ETG95" s="251"/>
      <c r="ETH95" s="251"/>
      <c r="ETI95" s="252"/>
      <c r="ETJ95" s="253"/>
      <c r="ETO95" s="254"/>
      <c r="ETR95" s="252"/>
      <c r="ETS95" s="252"/>
      <c r="ETT95" s="252"/>
      <c r="ETU95" s="252"/>
      <c r="ETV95" s="253"/>
      <c r="ETW95" s="253"/>
      <c r="ETX95" s="255"/>
      <c r="ETY95" s="255"/>
      <c r="ETZ95" s="256"/>
      <c r="EUC95" s="251"/>
      <c r="EUD95" s="251"/>
      <c r="EUE95" s="251"/>
      <c r="EUF95" s="251"/>
      <c r="EUG95" s="251"/>
      <c r="EUH95" s="251"/>
      <c r="EUI95" s="252"/>
      <c r="EUJ95" s="253"/>
      <c r="EUO95" s="254"/>
      <c r="EUR95" s="252"/>
      <c r="EUS95" s="252"/>
      <c r="EUT95" s="252"/>
      <c r="EUU95" s="252"/>
      <c r="EUV95" s="253"/>
      <c r="EUW95" s="253"/>
      <c r="EUX95" s="255"/>
      <c r="EUY95" s="255"/>
      <c r="EUZ95" s="256"/>
      <c r="EVC95" s="251"/>
      <c r="EVD95" s="251"/>
      <c r="EVE95" s="251"/>
      <c r="EVF95" s="251"/>
      <c r="EVG95" s="251"/>
      <c r="EVH95" s="251"/>
      <c r="EVI95" s="252"/>
      <c r="EVJ95" s="253"/>
      <c r="EVO95" s="254"/>
      <c r="EVR95" s="252"/>
      <c r="EVS95" s="252"/>
      <c r="EVT95" s="252"/>
      <c r="EVU95" s="252"/>
      <c r="EVV95" s="253"/>
      <c r="EVW95" s="253"/>
      <c r="EVX95" s="255"/>
      <c r="EVY95" s="255"/>
      <c r="EVZ95" s="256"/>
      <c r="EWC95" s="251"/>
      <c r="EWD95" s="251"/>
      <c r="EWE95" s="251"/>
      <c r="EWF95" s="251"/>
      <c r="EWG95" s="251"/>
      <c r="EWH95" s="251"/>
      <c r="EWI95" s="252"/>
      <c r="EWJ95" s="253"/>
      <c r="EWO95" s="254"/>
      <c r="EWR95" s="252"/>
      <c r="EWS95" s="252"/>
      <c r="EWT95" s="252"/>
      <c r="EWU95" s="252"/>
      <c r="EWV95" s="253"/>
      <c r="EWW95" s="253"/>
      <c r="EWX95" s="255"/>
      <c r="EWY95" s="255"/>
      <c r="EWZ95" s="256"/>
      <c r="EXC95" s="251"/>
      <c r="EXD95" s="251"/>
      <c r="EXE95" s="251"/>
      <c r="EXF95" s="251"/>
      <c r="EXG95" s="251"/>
      <c r="EXH95" s="251"/>
      <c r="EXI95" s="252"/>
      <c r="EXJ95" s="253"/>
      <c r="EXO95" s="254"/>
      <c r="EXR95" s="252"/>
      <c r="EXS95" s="252"/>
      <c r="EXT95" s="252"/>
      <c r="EXU95" s="252"/>
      <c r="EXV95" s="253"/>
      <c r="EXW95" s="253"/>
      <c r="EXX95" s="255"/>
      <c r="EXY95" s="255"/>
      <c r="EXZ95" s="256"/>
      <c r="EYC95" s="251"/>
      <c r="EYD95" s="251"/>
      <c r="EYE95" s="251"/>
      <c r="EYF95" s="251"/>
      <c r="EYG95" s="251"/>
      <c r="EYH95" s="251"/>
      <c r="EYI95" s="252"/>
      <c r="EYJ95" s="253"/>
      <c r="EYO95" s="254"/>
      <c r="EYR95" s="252"/>
      <c r="EYS95" s="252"/>
      <c r="EYT95" s="252"/>
      <c r="EYU95" s="252"/>
      <c r="EYV95" s="253"/>
      <c r="EYW95" s="253"/>
      <c r="EYX95" s="255"/>
      <c r="EYY95" s="255"/>
      <c r="EYZ95" s="256"/>
      <c r="EZC95" s="251"/>
      <c r="EZD95" s="251"/>
      <c r="EZE95" s="251"/>
      <c r="EZF95" s="251"/>
      <c r="EZG95" s="251"/>
      <c r="EZH95" s="251"/>
      <c r="EZI95" s="252"/>
      <c r="EZJ95" s="253"/>
      <c r="EZO95" s="254"/>
      <c r="EZR95" s="252"/>
      <c r="EZS95" s="252"/>
      <c r="EZT95" s="252"/>
      <c r="EZU95" s="252"/>
      <c r="EZV95" s="253"/>
      <c r="EZW95" s="253"/>
      <c r="EZX95" s="255"/>
      <c r="EZY95" s="255"/>
      <c r="EZZ95" s="256"/>
      <c r="FAC95" s="251"/>
      <c r="FAD95" s="251"/>
      <c r="FAE95" s="251"/>
      <c r="FAF95" s="251"/>
      <c r="FAG95" s="251"/>
      <c r="FAH95" s="251"/>
      <c r="FAI95" s="252"/>
      <c r="FAJ95" s="253"/>
      <c r="FAO95" s="254"/>
      <c r="FAR95" s="252"/>
      <c r="FAS95" s="252"/>
      <c r="FAT95" s="252"/>
      <c r="FAU95" s="252"/>
      <c r="FAV95" s="253"/>
      <c r="FAW95" s="253"/>
      <c r="FAX95" s="255"/>
      <c r="FAY95" s="255"/>
      <c r="FAZ95" s="256"/>
      <c r="FBC95" s="251"/>
      <c r="FBD95" s="251"/>
      <c r="FBE95" s="251"/>
      <c r="FBF95" s="251"/>
      <c r="FBG95" s="251"/>
      <c r="FBH95" s="251"/>
      <c r="FBI95" s="252"/>
      <c r="FBJ95" s="253"/>
      <c r="FBO95" s="254"/>
      <c r="FBR95" s="252"/>
      <c r="FBS95" s="252"/>
      <c r="FBT95" s="252"/>
      <c r="FBU95" s="252"/>
      <c r="FBV95" s="253"/>
      <c r="FBW95" s="253"/>
      <c r="FBX95" s="255"/>
      <c r="FBY95" s="255"/>
      <c r="FBZ95" s="256"/>
      <c r="FCC95" s="251"/>
      <c r="FCD95" s="251"/>
      <c r="FCE95" s="251"/>
      <c r="FCF95" s="251"/>
      <c r="FCG95" s="251"/>
      <c r="FCH95" s="251"/>
      <c r="FCI95" s="252"/>
      <c r="FCJ95" s="253"/>
      <c r="FCO95" s="254"/>
      <c r="FCR95" s="252"/>
      <c r="FCS95" s="252"/>
      <c r="FCT95" s="252"/>
      <c r="FCU95" s="252"/>
      <c r="FCV95" s="253"/>
      <c r="FCW95" s="253"/>
      <c r="FCX95" s="255"/>
      <c r="FCY95" s="255"/>
      <c r="FCZ95" s="256"/>
      <c r="FDC95" s="251"/>
      <c r="FDD95" s="251"/>
      <c r="FDE95" s="251"/>
      <c r="FDF95" s="251"/>
      <c r="FDG95" s="251"/>
      <c r="FDH95" s="251"/>
      <c r="FDI95" s="252"/>
      <c r="FDJ95" s="253"/>
      <c r="FDO95" s="254"/>
      <c r="FDR95" s="252"/>
      <c r="FDS95" s="252"/>
      <c r="FDT95" s="252"/>
      <c r="FDU95" s="252"/>
      <c r="FDV95" s="253"/>
      <c r="FDW95" s="253"/>
      <c r="FDX95" s="255"/>
      <c r="FDY95" s="255"/>
      <c r="FDZ95" s="256"/>
      <c r="FEC95" s="251"/>
      <c r="FED95" s="251"/>
      <c r="FEE95" s="251"/>
      <c r="FEF95" s="251"/>
      <c r="FEG95" s="251"/>
      <c r="FEH95" s="251"/>
      <c r="FEI95" s="252"/>
      <c r="FEJ95" s="253"/>
      <c r="FEO95" s="254"/>
      <c r="FER95" s="252"/>
      <c r="FES95" s="252"/>
      <c r="FET95" s="252"/>
      <c r="FEU95" s="252"/>
      <c r="FEV95" s="253"/>
      <c r="FEW95" s="253"/>
      <c r="FEX95" s="255"/>
      <c r="FEY95" s="255"/>
      <c r="FEZ95" s="256"/>
      <c r="FFC95" s="251"/>
      <c r="FFD95" s="251"/>
      <c r="FFE95" s="251"/>
      <c r="FFF95" s="251"/>
      <c r="FFG95" s="251"/>
      <c r="FFH95" s="251"/>
      <c r="FFI95" s="252"/>
      <c r="FFJ95" s="253"/>
      <c r="FFO95" s="254"/>
      <c r="FFR95" s="252"/>
      <c r="FFS95" s="252"/>
      <c r="FFT95" s="252"/>
      <c r="FFU95" s="252"/>
      <c r="FFV95" s="253"/>
      <c r="FFW95" s="253"/>
      <c r="FFX95" s="255"/>
      <c r="FFY95" s="255"/>
      <c r="FFZ95" s="256"/>
      <c r="FGC95" s="251"/>
      <c r="FGD95" s="251"/>
      <c r="FGE95" s="251"/>
      <c r="FGF95" s="251"/>
      <c r="FGG95" s="251"/>
      <c r="FGH95" s="251"/>
      <c r="FGI95" s="252"/>
      <c r="FGJ95" s="253"/>
      <c r="FGO95" s="254"/>
      <c r="FGR95" s="252"/>
      <c r="FGS95" s="252"/>
      <c r="FGT95" s="252"/>
      <c r="FGU95" s="252"/>
      <c r="FGV95" s="253"/>
      <c r="FGW95" s="253"/>
      <c r="FGX95" s="255"/>
      <c r="FGY95" s="255"/>
      <c r="FGZ95" s="256"/>
      <c r="FHC95" s="251"/>
      <c r="FHD95" s="251"/>
      <c r="FHE95" s="251"/>
      <c r="FHF95" s="251"/>
      <c r="FHG95" s="251"/>
      <c r="FHH95" s="251"/>
      <c r="FHI95" s="252"/>
      <c r="FHJ95" s="253"/>
      <c r="FHO95" s="254"/>
      <c r="FHR95" s="252"/>
      <c r="FHS95" s="252"/>
      <c r="FHT95" s="252"/>
      <c r="FHU95" s="252"/>
      <c r="FHV95" s="253"/>
      <c r="FHW95" s="253"/>
      <c r="FHX95" s="255"/>
      <c r="FHY95" s="255"/>
      <c r="FHZ95" s="256"/>
      <c r="FIC95" s="251"/>
      <c r="FID95" s="251"/>
      <c r="FIE95" s="251"/>
      <c r="FIF95" s="251"/>
      <c r="FIG95" s="251"/>
      <c r="FIH95" s="251"/>
      <c r="FII95" s="252"/>
      <c r="FIJ95" s="253"/>
      <c r="FIO95" s="254"/>
      <c r="FIR95" s="252"/>
      <c r="FIS95" s="252"/>
      <c r="FIT95" s="252"/>
      <c r="FIU95" s="252"/>
      <c r="FIV95" s="253"/>
      <c r="FIW95" s="253"/>
      <c r="FIX95" s="255"/>
      <c r="FIY95" s="255"/>
      <c r="FIZ95" s="256"/>
      <c r="FJC95" s="251"/>
      <c r="FJD95" s="251"/>
      <c r="FJE95" s="251"/>
      <c r="FJF95" s="251"/>
      <c r="FJG95" s="251"/>
      <c r="FJH95" s="251"/>
      <c r="FJI95" s="252"/>
      <c r="FJJ95" s="253"/>
      <c r="FJO95" s="254"/>
      <c r="FJR95" s="252"/>
      <c r="FJS95" s="252"/>
      <c r="FJT95" s="252"/>
      <c r="FJU95" s="252"/>
      <c r="FJV95" s="253"/>
      <c r="FJW95" s="253"/>
      <c r="FJX95" s="255"/>
      <c r="FJY95" s="255"/>
      <c r="FJZ95" s="256"/>
      <c r="FKC95" s="251"/>
      <c r="FKD95" s="251"/>
      <c r="FKE95" s="251"/>
      <c r="FKF95" s="251"/>
      <c r="FKG95" s="251"/>
      <c r="FKH95" s="251"/>
      <c r="FKI95" s="252"/>
      <c r="FKJ95" s="253"/>
      <c r="FKO95" s="254"/>
      <c r="FKR95" s="252"/>
      <c r="FKS95" s="252"/>
      <c r="FKT95" s="252"/>
      <c r="FKU95" s="252"/>
      <c r="FKV95" s="253"/>
      <c r="FKW95" s="253"/>
      <c r="FKX95" s="255"/>
      <c r="FKY95" s="255"/>
      <c r="FKZ95" s="256"/>
      <c r="FLC95" s="251"/>
      <c r="FLD95" s="251"/>
      <c r="FLE95" s="251"/>
      <c r="FLF95" s="251"/>
      <c r="FLG95" s="251"/>
      <c r="FLH95" s="251"/>
      <c r="FLI95" s="252"/>
      <c r="FLJ95" s="253"/>
      <c r="FLO95" s="254"/>
      <c r="FLR95" s="252"/>
      <c r="FLS95" s="252"/>
      <c r="FLT95" s="252"/>
      <c r="FLU95" s="252"/>
      <c r="FLV95" s="253"/>
      <c r="FLW95" s="253"/>
      <c r="FLX95" s="255"/>
      <c r="FLY95" s="255"/>
      <c r="FLZ95" s="256"/>
      <c r="FMC95" s="251"/>
      <c r="FMD95" s="251"/>
      <c r="FME95" s="251"/>
      <c r="FMF95" s="251"/>
      <c r="FMG95" s="251"/>
      <c r="FMH95" s="251"/>
      <c r="FMI95" s="252"/>
      <c r="FMJ95" s="253"/>
      <c r="FMO95" s="254"/>
      <c r="FMR95" s="252"/>
      <c r="FMS95" s="252"/>
      <c r="FMT95" s="252"/>
      <c r="FMU95" s="252"/>
      <c r="FMV95" s="253"/>
      <c r="FMW95" s="253"/>
      <c r="FMX95" s="255"/>
      <c r="FMY95" s="255"/>
      <c r="FMZ95" s="256"/>
      <c r="FNC95" s="251"/>
      <c r="FND95" s="251"/>
      <c r="FNE95" s="251"/>
      <c r="FNF95" s="251"/>
      <c r="FNG95" s="251"/>
      <c r="FNH95" s="251"/>
      <c r="FNI95" s="252"/>
      <c r="FNJ95" s="253"/>
      <c r="FNO95" s="254"/>
      <c r="FNR95" s="252"/>
      <c r="FNS95" s="252"/>
      <c r="FNT95" s="252"/>
      <c r="FNU95" s="252"/>
      <c r="FNV95" s="253"/>
      <c r="FNW95" s="253"/>
      <c r="FNX95" s="255"/>
      <c r="FNY95" s="255"/>
      <c r="FNZ95" s="256"/>
      <c r="FOC95" s="251"/>
      <c r="FOD95" s="251"/>
      <c r="FOE95" s="251"/>
      <c r="FOF95" s="251"/>
      <c r="FOG95" s="251"/>
      <c r="FOH95" s="251"/>
      <c r="FOI95" s="252"/>
      <c r="FOJ95" s="253"/>
      <c r="FOO95" s="254"/>
      <c r="FOR95" s="252"/>
      <c r="FOS95" s="252"/>
      <c r="FOT95" s="252"/>
      <c r="FOU95" s="252"/>
      <c r="FOV95" s="253"/>
      <c r="FOW95" s="253"/>
      <c r="FOX95" s="255"/>
      <c r="FOY95" s="255"/>
      <c r="FOZ95" s="256"/>
      <c r="FPC95" s="251"/>
      <c r="FPD95" s="251"/>
      <c r="FPE95" s="251"/>
      <c r="FPF95" s="251"/>
      <c r="FPG95" s="251"/>
      <c r="FPH95" s="251"/>
      <c r="FPI95" s="252"/>
      <c r="FPJ95" s="253"/>
      <c r="FPO95" s="254"/>
      <c r="FPR95" s="252"/>
      <c r="FPS95" s="252"/>
      <c r="FPT95" s="252"/>
      <c r="FPU95" s="252"/>
      <c r="FPV95" s="253"/>
      <c r="FPW95" s="253"/>
      <c r="FPX95" s="255"/>
      <c r="FPY95" s="255"/>
      <c r="FPZ95" s="256"/>
      <c r="FQC95" s="251"/>
      <c r="FQD95" s="251"/>
      <c r="FQE95" s="251"/>
      <c r="FQF95" s="251"/>
      <c r="FQG95" s="251"/>
      <c r="FQH95" s="251"/>
      <c r="FQI95" s="252"/>
      <c r="FQJ95" s="253"/>
      <c r="FQO95" s="254"/>
      <c r="FQR95" s="252"/>
      <c r="FQS95" s="252"/>
      <c r="FQT95" s="252"/>
      <c r="FQU95" s="252"/>
      <c r="FQV95" s="253"/>
      <c r="FQW95" s="253"/>
      <c r="FQX95" s="255"/>
      <c r="FQY95" s="255"/>
      <c r="FQZ95" s="256"/>
      <c r="FRC95" s="251"/>
      <c r="FRD95" s="251"/>
      <c r="FRE95" s="251"/>
      <c r="FRF95" s="251"/>
      <c r="FRG95" s="251"/>
      <c r="FRH95" s="251"/>
      <c r="FRI95" s="252"/>
      <c r="FRJ95" s="253"/>
      <c r="FRO95" s="254"/>
      <c r="FRR95" s="252"/>
      <c r="FRS95" s="252"/>
      <c r="FRT95" s="252"/>
      <c r="FRU95" s="252"/>
      <c r="FRV95" s="253"/>
      <c r="FRW95" s="253"/>
      <c r="FRX95" s="255"/>
      <c r="FRY95" s="255"/>
      <c r="FRZ95" s="256"/>
      <c r="FSC95" s="251"/>
      <c r="FSD95" s="251"/>
      <c r="FSE95" s="251"/>
      <c r="FSF95" s="251"/>
      <c r="FSG95" s="251"/>
      <c r="FSH95" s="251"/>
      <c r="FSI95" s="252"/>
      <c r="FSJ95" s="253"/>
      <c r="FSO95" s="254"/>
      <c r="FSR95" s="252"/>
      <c r="FSS95" s="252"/>
      <c r="FST95" s="252"/>
      <c r="FSU95" s="252"/>
      <c r="FSV95" s="253"/>
      <c r="FSW95" s="253"/>
      <c r="FSX95" s="255"/>
      <c r="FSY95" s="255"/>
      <c r="FSZ95" s="256"/>
      <c r="FTC95" s="251"/>
      <c r="FTD95" s="251"/>
      <c r="FTE95" s="251"/>
      <c r="FTF95" s="251"/>
      <c r="FTG95" s="251"/>
      <c r="FTH95" s="251"/>
      <c r="FTI95" s="252"/>
      <c r="FTJ95" s="253"/>
      <c r="FTO95" s="254"/>
      <c r="FTR95" s="252"/>
      <c r="FTS95" s="252"/>
      <c r="FTT95" s="252"/>
      <c r="FTU95" s="252"/>
      <c r="FTV95" s="253"/>
      <c r="FTW95" s="253"/>
      <c r="FTX95" s="255"/>
      <c r="FTY95" s="255"/>
      <c r="FTZ95" s="256"/>
      <c r="FUC95" s="251"/>
      <c r="FUD95" s="251"/>
      <c r="FUE95" s="251"/>
      <c r="FUF95" s="251"/>
      <c r="FUG95" s="251"/>
      <c r="FUH95" s="251"/>
      <c r="FUI95" s="252"/>
      <c r="FUJ95" s="253"/>
      <c r="FUO95" s="254"/>
      <c r="FUR95" s="252"/>
      <c r="FUS95" s="252"/>
      <c r="FUT95" s="252"/>
      <c r="FUU95" s="252"/>
      <c r="FUV95" s="253"/>
      <c r="FUW95" s="253"/>
      <c r="FUX95" s="255"/>
      <c r="FUY95" s="255"/>
      <c r="FUZ95" s="256"/>
      <c r="FVC95" s="251"/>
      <c r="FVD95" s="251"/>
      <c r="FVE95" s="251"/>
      <c r="FVF95" s="251"/>
      <c r="FVG95" s="251"/>
      <c r="FVH95" s="251"/>
      <c r="FVI95" s="252"/>
      <c r="FVJ95" s="253"/>
      <c r="FVO95" s="254"/>
      <c r="FVR95" s="252"/>
      <c r="FVS95" s="252"/>
      <c r="FVT95" s="252"/>
      <c r="FVU95" s="252"/>
      <c r="FVV95" s="253"/>
      <c r="FVW95" s="253"/>
      <c r="FVX95" s="255"/>
      <c r="FVY95" s="255"/>
      <c r="FVZ95" s="256"/>
      <c r="FWC95" s="251"/>
      <c r="FWD95" s="251"/>
      <c r="FWE95" s="251"/>
      <c r="FWF95" s="251"/>
      <c r="FWG95" s="251"/>
      <c r="FWH95" s="251"/>
      <c r="FWI95" s="252"/>
      <c r="FWJ95" s="253"/>
      <c r="FWO95" s="254"/>
      <c r="FWR95" s="252"/>
      <c r="FWS95" s="252"/>
      <c r="FWT95" s="252"/>
      <c r="FWU95" s="252"/>
      <c r="FWV95" s="253"/>
      <c r="FWW95" s="253"/>
      <c r="FWX95" s="255"/>
      <c r="FWY95" s="255"/>
      <c r="FWZ95" s="256"/>
      <c r="FXC95" s="251"/>
      <c r="FXD95" s="251"/>
      <c r="FXE95" s="251"/>
      <c r="FXF95" s="251"/>
      <c r="FXG95" s="251"/>
      <c r="FXH95" s="251"/>
      <c r="FXI95" s="252"/>
      <c r="FXJ95" s="253"/>
      <c r="FXO95" s="254"/>
      <c r="FXR95" s="252"/>
      <c r="FXS95" s="252"/>
      <c r="FXT95" s="252"/>
      <c r="FXU95" s="252"/>
      <c r="FXV95" s="253"/>
      <c r="FXW95" s="253"/>
      <c r="FXX95" s="255"/>
      <c r="FXY95" s="255"/>
      <c r="FXZ95" s="256"/>
      <c r="FYC95" s="251"/>
      <c r="FYD95" s="251"/>
      <c r="FYE95" s="251"/>
      <c r="FYF95" s="251"/>
      <c r="FYG95" s="251"/>
      <c r="FYH95" s="251"/>
      <c r="FYI95" s="252"/>
      <c r="FYJ95" s="253"/>
      <c r="FYO95" s="254"/>
      <c r="FYR95" s="252"/>
      <c r="FYS95" s="252"/>
      <c r="FYT95" s="252"/>
      <c r="FYU95" s="252"/>
      <c r="FYV95" s="253"/>
      <c r="FYW95" s="253"/>
      <c r="FYX95" s="255"/>
      <c r="FYY95" s="255"/>
      <c r="FYZ95" s="256"/>
      <c r="FZC95" s="251"/>
      <c r="FZD95" s="251"/>
      <c r="FZE95" s="251"/>
      <c r="FZF95" s="251"/>
      <c r="FZG95" s="251"/>
      <c r="FZH95" s="251"/>
      <c r="FZI95" s="252"/>
      <c r="FZJ95" s="253"/>
      <c r="FZO95" s="254"/>
      <c r="FZR95" s="252"/>
      <c r="FZS95" s="252"/>
      <c r="FZT95" s="252"/>
      <c r="FZU95" s="252"/>
      <c r="FZV95" s="253"/>
      <c r="FZW95" s="253"/>
      <c r="FZX95" s="255"/>
      <c r="FZY95" s="255"/>
      <c r="FZZ95" s="256"/>
      <c r="GAC95" s="251"/>
      <c r="GAD95" s="251"/>
      <c r="GAE95" s="251"/>
      <c r="GAF95" s="251"/>
      <c r="GAG95" s="251"/>
      <c r="GAH95" s="251"/>
      <c r="GAI95" s="252"/>
      <c r="GAJ95" s="253"/>
      <c r="GAO95" s="254"/>
      <c r="GAR95" s="252"/>
      <c r="GAS95" s="252"/>
      <c r="GAT95" s="252"/>
      <c r="GAU95" s="252"/>
      <c r="GAV95" s="253"/>
      <c r="GAW95" s="253"/>
      <c r="GAX95" s="255"/>
      <c r="GAY95" s="255"/>
      <c r="GAZ95" s="256"/>
      <c r="GBC95" s="251"/>
      <c r="GBD95" s="251"/>
      <c r="GBE95" s="251"/>
      <c r="GBF95" s="251"/>
      <c r="GBG95" s="251"/>
      <c r="GBH95" s="251"/>
      <c r="GBI95" s="252"/>
      <c r="GBJ95" s="253"/>
      <c r="GBO95" s="254"/>
      <c r="GBR95" s="252"/>
      <c r="GBS95" s="252"/>
      <c r="GBT95" s="252"/>
      <c r="GBU95" s="252"/>
      <c r="GBV95" s="253"/>
      <c r="GBW95" s="253"/>
      <c r="GBX95" s="255"/>
      <c r="GBY95" s="255"/>
      <c r="GBZ95" s="256"/>
      <c r="GCC95" s="251"/>
      <c r="GCD95" s="251"/>
      <c r="GCE95" s="251"/>
      <c r="GCF95" s="251"/>
      <c r="GCG95" s="251"/>
      <c r="GCH95" s="251"/>
      <c r="GCI95" s="252"/>
      <c r="GCJ95" s="253"/>
      <c r="GCO95" s="254"/>
      <c r="GCR95" s="252"/>
      <c r="GCS95" s="252"/>
      <c r="GCT95" s="252"/>
      <c r="GCU95" s="252"/>
      <c r="GCV95" s="253"/>
      <c r="GCW95" s="253"/>
      <c r="GCX95" s="255"/>
      <c r="GCY95" s="255"/>
      <c r="GCZ95" s="256"/>
      <c r="GDC95" s="251"/>
      <c r="GDD95" s="251"/>
      <c r="GDE95" s="251"/>
      <c r="GDF95" s="251"/>
      <c r="GDG95" s="251"/>
      <c r="GDH95" s="251"/>
      <c r="GDI95" s="252"/>
      <c r="GDJ95" s="253"/>
      <c r="GDO95" s="254"/>
      <c r="GDR95" s="252"/>
      <c r="GDS95" s="252"/>
      <c r="GDT95" s="252"/>
      <c r="GDU95" s="252"/>
      <c r="GDV95" s="253"/>
      <c r="GDW95" s="253"/>
      <c r="GDX95" s="255"/>
      <c r="GDY95" s="255"/>
      <c r="GDZ95" s="256"/>
      <c r="GEC95" s="251"/>
      <c r="GED95" s="251"/>
      <c r="GEE95" s="251"/>
      <c r="GEF95" s="251"/>
      <c r="GEG95" s="251"/>
      <c r="GEH95" s="251"/>
      <c r="GEI95" s="252"/>
      <c r="GEJ95" s="253"/>
      <c r="GEO95" s="254"/>
      <c r="GER95" s="252"/>
      <c r="GES95" s="252"/>
      <c r="GET95" s="252"/>
      <c r="GEU95" s="252"/>
      <c r="GEV95" s="253"/>
      <c r="GEW95" s="253"/>
      <c r="GEX95" s="255"/>
      <c r="GEY95" s="255"/>
      <c r="GEZ95" s="256"/>
      <c r="GFC95" s="251"/>
      <c r="GFD95" s="251"/>
      <c r="GFE95" s="251"/>
      <c r="GFF95" s="251"/>
      <c r="GFG95" s="251"/>
      <c r="GFH95" s="251"/>
      <c r="GFI95" s="252"/>
      <c r="GFJ95" s="253"/>
      <c r="GFO95" s="254"/>
      <c r="GFR95" s="252"/>
      <c r="GFS95" s="252"/>
      <c r="GFT95" s="252"/>
      <c r="GFU95" s="252"/>
      <c r="GFV95" s="253"/>
      <c r="GFW95" s="253"/>
      <c r="GFX95" s="255"/>
      <c r="GFY95" s="255"/>
      <c r="GFZ95" s="256"/>
      <c r="GGC95" s="251"/>
      <c r="GGD95" s="251"/>
      <c r="GGE95" s="251"/>
      <c r="GGF95" s="251"/>
      <c r="GGG95" s="251"/>
      <c r="GGH95" s="251"/>
      <c r="GGI95" s="252"/>
      <c r="GGJ95" s="253"/>
      <c r="GGO95" s="254"/>
      <c r="GGR95" s="252"/>
      <c r="GGS95" s="252"/>
      <c r="GGT95" s="252"/>
      <c r="GGU95" s="252"/>
      <c r="GGV95" s="253"/>
      <c r="GGW95" s="253"/>
      <c r="GGX95" s="255"/>
      <c r="GGY95" s="255"/>
      <c r="GGZ95" s="256"/>
      <c r="GHC95" s="251"/>
      <c r="GHD95" s="251"/>
      <c r="GHE95" s="251"/>
      <c r="GHF95" s="251"/>
      <c r="GHG95" s="251"/>
      <c r="GHH95" s="251"/>
      <c r="GHI95" s="252"/>
      <c r="GHJ95" s="253"/>
      <c r="GHO95" s="254"/>
      <c r="GHR95" s="252"/>
      <c r="GHS95" s="252"/>
      <c r="GHT95" s="252"/>
      <c r="GHU95" s="252"/>
      <c r="GHV95" s="253"/>
      <c r="GHW95" s="253"/>
      <c r="GHX95" s="255"/>
      <c r="GHY95" s="255"/>
      <c r="GHZ95" s="256"/>
      <c r="GIC95" s="251"/>
      <c r="GID95" s="251"/>
      <c r="GIE95" s="251"/>
      <c r="GIF95" s="251"/>
      <c r="GIG95" s="251"/>
      <c r="GIH95" s="251"/>
      <c r="GII95" s="252"/>
      <c r="GIJ95" s="253"/>
      <c r="GIO95" s="254"/>
      <c r="GIR95" s="252"/>
      <c r="GIS95" s="252"/>
      <c r="GIT95" s="252"/>
      <c r="GIU95" s="252"/>
      <c r="GIV95" s="253"/>
      <c r="GIW95" s="253"/>
      <c r="GIX95" s="255"/>
      <c r="GIY95" s="255"/>
      <c r="GIZ95" s="256"/>
      <c r="GJC95" s="251"/>
      <c r="GJD95" s="251"/>
      <c r="GJE95" s="251"/>
      <c r="GJF95" s="251"/>
      <c r="GJG95" s="251"/>
      <c r="GJH95" s="251"/>
      <c r="GJI95" s="252"/>
      <c r="GJJ95" s="253"/>
      <c r="GJO95" s="254"/>
      <c r="GJR95" s="252"/>
      <c r="GJS95" s="252"/>
      <c r="GJT95" s="252"/>
      <c r="GJU95" s="252"/>
      <c r="GJV95" s="253"/>
      <c r="GJW95" s="253"/>
      <c r="GJX95" s="255"/>
      <c r="GJY95" s="255"/>
      <c r="GJZ95" s="256"/>
      <c r="GKC95" s="251"/>
      <c r="GKD95" s="251"/>
      <c r="GKE95" s="251"/>
      <c r="GKF95" s="251"/>
      <c r="GKG95" s="251"/>
      <c r="GKH95" s="251"/>
      <c r="GKI95" s="252"/>
      <c r="GKJ95" s="253"/>
      <c r="GKO95" s="254"/>
      <c r="GKR95" s="252"/>
      <c r="GKS95" s="252"/>
      <c r="GKT95" s="252"/>
      <c r="GKU95" s="252"/>
      <c r="GKV95" s="253"/>
      <c r="GKW95" s="253"/>
      <c r="GKX95" s="255"/>
      <c r="GKY95" s="255"/>
      <c r="GKZ95" s="256"/>
      <c r="GLC95" s="251"/>
      <c r="GLD95" s="251"/>
      <c r="GLE95" s="251"/>
      <c r="GLF95" s="251"/>
      <c r="GLG95" s="251"/>
      <c r="GLH95" s="251"/>
      <c r="GLI95" s="252"/>
      <c r="GLJ95" s="253"/>
      <c r="GLO95" s="254"/>
      <c r="GLR95" s="252"/>
      <c r="GLS95" s="252"/>
      <c r="GLT95" s="252"/>
      <c r="GLU95" s="252"/>
      <c r="GLV95" s="253"/>
      <c r="GLW95" s="253"/>
      <c r="GLX95" s="255"/>
      <c r="GLY95" s="255"/>
      <c r="GLZ95" s="256"/>
      <c r="GMC95" s="251"/>
      <c r="GMD95" s="251"/>
      <c r="GME95" s="251"/>
      <c r="GMF95" s="251"/>
      <c r="GMG95" s="251"/>
      <c r="GMH95" s="251"/>
      <c r="GMI95" s="252"/>
      <c r="GMJ95" s="253"/>
      <c r="GMO95" s="254"/>
      <c r="GMR95" s="252"/>
      <c r="GMS95" s="252"/>
      <c r="GMT95" s="252"/>
      <c r="GMU95" s="252"/>
      <c r="GMV95" s="253"/>
      <c r="GMW95" s="253"/>
      <c r="GMX95" s="255"/>
      <c r="GMY95" s="255"/>
      <c r="GMZ95" s="256"/>
      <c r="GNC95" s="251"/>
      <c r="GND95" s="251"/>
      <c r="GNE95" s="251"/>
      <c r="GNF95" s="251"/>
      <c r="GNG95" s="251"/>
      <c r="GNH95" s="251"/>
      <c r="GNI95" s="252"/>
      <c r="GNJ95" s="253"/>
      <c r="GNO95" s="254"/>
      <c r="GNR95" s="252"/>
      <c r="GNS95" s="252"/>
      <c r="GNT95" s="252"/>
      <c r="GNU95" s="252"/>
      <c r="GNV95" s="253"/>
      <c r="GNW95" s="253"/>
      <c r="GNX95" s="255"/>
      <c r="GNY95" s="255"/>
      <c r="GNZ95" s="256"/>
      <c r="GOC95" s="251"/>
      <c r="GOD95" s="251"/>
      <c r="GOE95" s="251"/>
      <c r="GOF95" s="251"/>
      <c r="GOG95" s="251"/>
      <c r="GOH95" s="251"/>
      <c r="GOI95" s="252"/>
      <c r="GOJ95" s="253"/>
      <c r="GOO95" s="254"/>
      <c r="GOR95" s="252"/>
      <c r="GOS95" s="252"/>
      <c r="GOT95" s="252"/>
      <c r="GOU95" s="252"/>
      <c r="GOV95" s="253"/>
      <c r="GOW95" s="253"/>
      <c r="GOX95" s="255"/>
      <c r="GOY95" s="255"/>
      <c r="GOZ95" s="256"/>
      <c r="GPC95" s="251"/>
      <c r="GPD95" s="251"/>
      <c r="GPE95" s="251"/>
      <c r="GPF95" s="251"/>
      <c r="GPG95" s="251"/>
      <c r="GPH95" s="251"/>
      <c r="GPI95" s="252"/>
      <c r="GPJ95" s="253"/>
      <c r="GPO95" s="254"/>
      <c r="GPR95" s="252"/>
      <c r="GPS95" s="252"/>
      <c r="GPT95" s="252"/>
      <c r="GPU95" s="252"/>
      <c r="GPV95" s="253"/>
      <c r="GPW95" s="253"/>
      <c r="GPX95" s="255"/>
      <c r="GPY95" s="255"/>
      <c r="GPZ95" s="256"/>
      <c r="GQC95" s="251"/>
      <c r="GQD95" s="251"/>
      <c r="GQE95" s="251"/>
      <c r="GQF95" s="251"/>
      <c r="GQG95" s="251"/>
      <c r="GQH95" s="251"/>
      <c r="GQI95" s="252"/>
      <c r="GQJ95" s="253"/>
      <c r="GQO95" s="254"/>
      <c r="GQR95" s="252"/>
      <c r="GQS95" s="252"/>
      <c r="GQT95" s="252"/>
      <c r="GQU95" s="252"/>
      <c r="GQV95" s="253"/>
      <c r="GQW95" s="253"/>
      <c r="GQX95" s="255"/>
      <c r="GQY95" s="255"/>
      <c r="GQZ95" s="256"/>
      <c r="GRC95" s="251"/>
      <c r="GRD95" s="251"/>
      <c r="GRE95" s="251"/>
      <c r="GRF95" s="251"/>
      <c r="GRG95" s="251"/>
      <c r="GRH95" s="251"/>
      <c r="GRI95" s="252"/>
      <c r="GRJ95" s="253"/>
      <c r="GRO95" s="254"/>
      <c r="GRR95" s="252"/>
      <c r="GRS95" s="252"/>
      <c r="GRT95" s="252"/>
      <c r="GRU95" s="252"/>
      <c r="GRV95" s="253"/>
      <c r="GRW95" s="253"/>
      <c r="GRX95" s="255"/>
      <c r="GRY95" s="255"/>
      <c r="GRZ95" s="256"/>
      <c r="GSC95" s="251"/>
      <c r="GSD95" s="251"/>
      <c r="GSE95" s="251"/>
      <c r="GSF95" s="251"/>
      <c r="GSG95" s="251"/>
      <c r="GSH95" s="251"/>
      <c r="GSI95" s="252"/>
      <c r="GSJ95" s="253"/>
      <c r="GSO95" s="254"/>
      <c r="GSR95" s="252"/>
      <c r="GSS95" s="252"/>
      <c r="GST95" s="252"/>
      <c r="GSU95" s="252"/>
      <c r="GSV95" s="253"/>
      <c r="GSW95" s="253"/>
      <c r="GSX95" s="255"/>
      <c r="GSY95" s="255"/>
      <c r="GSZ95" s="256"/>
      <c r="GTC95" s="251"/>
      <c r="GTD95" s="251"/>
      <c r="GTE95" s="251"/>
      <c r="GTF95" s="251"/>
      <c r="GTG95" s="251"/>
      <c r="GTH95" s="251"/>
      <c r="GTI95" s="252"/>
      <c r="GTJ95" s="253"/>
      <c r="GTO95" s="254"/>
      <c r="GTR95" s="252"/>
      <c r="GTS95" s="252"/>
      <c r="GTT95" s="252"/>
      <c r="GTU95" s="252"/>
      <c r="GTV95" s="253"/>
      <c r="GTW95" s="253"/>
      <c r="GTX95" s="255"/>
      <c r="GTY95" s="255"/>
      <c r="GTZ95" s="256"/>
      <c r="GUC95" s="251"/>
      <c r="GUD95" s="251"/>
      <c r="GUE95" s="251"/>
      <c r="GUF95" s="251"/>
      <c r="GUG95" s="251"/>
      <c r="GUH95" s="251"/>
      <c r="GUI95" s="252"/>
      <c r="GUJ95" s="253"/>
      <c r="GUO95" s="254"/>
      <c r="GUR95" s="252"/>
      <c r="GUS95" s="252"/>
      <c r="GUT95" s="252"/>
      <c r="GUU95" s="252"/>
      <c r="GUV95" s="253"/>
      <c r="GUW95" s="253"/>
      <c r="GUX95" s="255"/>
      <c r="GUY95" s="255"/>
      <c r="GUZ95" s="256"/>
      <c r="GVC95" s="251"/>
      <c r="GVD95" s="251"/>
      <c r="GVE95" s="251"/>
      <c r="GVF95" s="251"/>
      <c r="GVG95" s="251"/>
      <c r="GVH95" s="251"/>
      <c r="GVI95" s="252"/>
      <c r="GVJ95" s="253"/>
      <c r="GVO95" s="254"/>
      <c r="GVR95" s="252"/>
      <c r="GVS95" s="252"/>
      <c r="GVT95" s="252"/>
      <c r="GVU95" s="252"/>
      <c r="GVV95" s="253"/>
      <c r="GVW95" s="253"/>
      <c r="GVX95" s="255"/>
      <c r="GVY95" s="255"/>
      <c r="GVZ95" s="256"/>
      <c r="GWC95" s="251"/>
      <c r="GWD95" s="251"/>
      <c r="GWE95" s="251"/>
      <c r="GWF95" s="251"/>
      <c r="GWG95" s="251"/>
      <c r="GWH95" s="251"/>
      <c r="GWI95" s="252"/>
      <c r="GWJ95" s="253"/>
      <c r="GWO95" s="254"/>
      <c r="GWR95" s="252"/>
      <c r="GWS95" s="252"/>
      <c r="GWT95" s="252"/>
      <c r="GWU95" s="252"/>
      <c r="GWV95" s="253"/>
      <c r="GWW95" s="253"/>
      <c r="GWX95" s="255"/>
      <c r="GWY95" s="255"/>
      <c r="GWZ95" s="256"/>
      <c r="GXC95" s="251"/>
      <c r="GXD95" s="251"/>
      <c r="GXE95" s="251"/>
      <c r="GXF95" s="251"/>
      <c r="GXG95" s="251"/>
      <c r="GXH95" s="251"/>
      <c r="GXI95" s="252"/>
      <c r="GXJ95" s="253"/>
      <c r="GXO95" s="254"/>
      <c r="GXR95" s="252"/>
      <c r="GXS95" s="252"/>
      <c r="GXT95" s="252"/>
      <c r="GXU95" s="252"/>
      <c r="GXV95" s="253"/>
      <c r="GXW95" s="253"/>
      <c r="GXX95" s="255"/>
      <c r="GXY95" s="255"/>
      <c r="GXZ95" s="256"/>
      <c r="GYC95" s="251"/>
      <c r="GYD95" s="251"/>
      <c r="GYE95" s="251"/>
      <c r="GYF95" s="251"/>
      <c r="GYG95" s="251"/>
      <c r="GYH95" s="251"/>
      <c r="GYI95" s="252"/>
      <c r="GYJ95" s="253"/>
      <c r="GYO95" s="254"/>
      <c r="GYR95" s="252"/>
      <c r="GYS95" s="252"/>
      <c r="GYT95" s="252"/>
      <c r="GYU95" s="252"/>
      <c r="GYV95" s="253"/>
      <c r="GYW95" s="253"/>
      <c r="GYX95" s="255"/>
      <c r="GYY95" s="255"/>
      <c r="GYZ95" s="256"/>
      <c r="GZC95" s="251"/>
      <c r="GZD95" s="251"/>
      <c r="GZE95" s="251"/>
      <c r="GZF95" s="251"/>
      <c r="GZG95" s="251"/>
      <c r="GZH95" s="251"/>
      <c r="GZI95" s="252"/>
      <c r="GZJ95" s="253"/>
      <c r="GZO95" s="254"/>
      <c r="GZR95" s="252"/>
      <c r="GZS95" s="252"/>
      <c r="GZT95" s="252"/>
      <c r="GZU95" s="252"/>
      <c r="GZV95" s="253"/>
      <c r="GZW95" s="253"/>
      <c r="GZX95" s="255"/>
      <c r="GZY95" s="255"/>
      <c r="GZZ95" s="256"/>
      <c r="HAC95" s="251"/>
      <c r="HAD95" s="251"/>
      <c r="HAE95" s="251"/>
      <c r="HAF95" s="251"/>
      <c r="HAG95" s="251"/>
      <c r="HAH95" s="251"/>
      <c r="HAI95" s="252"/>
      <c r="HAJ95" s="253"/>
      <c r="HAO95" s="254"/>
      <c r="HAR95" s="252"/>
      <c r="HAS95" s="252"/>
      <c r="HAT95" s="252"/>
      <c r="HAU95" s="252"/>
      <c r="HAV95" s="253"/>
      <c r="HAW95" s="253"/>
      <c r="HAX95" s="255"/>
      <c r="HAY95" s="255"/>
      <c r="HAZ95" s="256"/>
      <c r="HBC95" s="251"/>
      <c r="HBD95" s="251"/>
      <c r="HBE95" s="251"/>
      <c r="HBF95" s="251"/>
      <c r="HBG95" s="251"/>
      <c r="HBH95" s="251"/>
      <c r="HBI95" s="252"/>
      <c r="HBJ95" s="253"/>
      <c r="HBO95" s="254"/>
      <c r="HBR95" s="252"/>
      <c r="HBS95" s="252"/>
      <c r="HBT95" s="252"/>
      <c r="HBU95" s="252"/>
      <c r="HBV95" s="253"/>
      <c r="HBW95" s="253"/>
      <c r="HBX95" s="255"/>
      <c r="HBY95" s="255"/>
      <c r="HBZ95" s="256"/>
      <c r="HCC95" s="251"/>
      <c r="HCD95" s="251"/>
      <c r="HCE95" s="251"/>
      <c r="HCF95" s="251"/>
      <c r="HCG95" s="251"/>
      <c r="HCH95" s="251"/>
      <c r="HCI95" s="252"/>
      <c r="HCJ95" s="253"/>
      <c r="HCO95" s="254"/>
      <c r="HCR95" s="252"/>
      <c r="HCS95" s="252"/>
      <c r="HCT95" s="252"/>
      <c r="HCU95" s="252"/>
      <c r="HCV95" s="253"/>
      <c r="HCW95" s="253"/>
      <c r="HCX95" s="255"/>
      <c r="HCY95" s="255"/>
      <c r="HCZ95" s="256"/>
      <c r="HDC95" s="251"/>
      <c r="HDD95" s="251"/>
      <c r="HDE95" s="251"/>
      <c r="HDF95" s="251"/>
      <c r="HDG95" s="251"/>
      <c r="HDH95" s="251"/>
      <c r="HDI95" s="252"/>
      <c r="HDJ95" s="253"/>
      <c r="HDO95" s="254"/>
      <c r="HDR95" s="252"/>
      <c r="HDS95" s="252"/>
      <c r="HDT95" s="252"/>
      <c r="HDU95" s="252"/>
      <c r="HDV95" s="253"/>
      <c r="HDW95" s="253"/>
      <c r="HDX95" s="255"/>
      <c r="HDY95" s="255"/>
      <c r="HDZ95" s="256"/>
      <c r="HEC95" s="251"/>
      <c r="HED95" s="251"/>
      <c r="HEE95" s="251"/>
      <c r="HEF95" s="251"/>
      <c r="HEG95" s="251"/>
      <c r="HEH95" s="251"/>
      <c r="HEI95" s="252"/>
      <c r="HEJ95" s="253"/>
      <c r="HEO95" s="254"/>
      <c r="HER95" s="252"/>
      <c r="HES95" s="252"/>
      <c r="HET95" s="252"/>
      <c r="HEU95" s="252"/>
      <c r="HEV95" s="253"/>
      <c r="HEW95" s="253"/>
      <c r="HEX95" s="255"/>
      <c r="HEY95" s="255"/>
      <c r="HEZ95" s="256"/>
      <c r="HFC95" s="251"/>
      <c r="HFD95" s="251"/>
      <c r="HFE95" s="251"/>
      <c r="HFF95" s="251"/>
      <c r="HFG95" s="251"/>
      <c r="HFH95" s="251"/>
      <c r="HFI95" s="252"/>
      <c r="HFJ95" s="253"/>
      <c r="HFO95" s="254"/>
      <c r="HFR95" s="252"/>
      <c r="HFS95" s="252"/>
      <c r="HFT95" s="252"/>
      <c r="HFU95" s="252"/>
      <c r="HFV95" s="253"/>
      <c r="HFW95" s="253"/>
      <c r="HFX95" s="255"/>
      <c r="HFY95" s="255"/>
      <c r="HFZ95" s="256"/>
      <c r="HGC95" s="251"/>
      <c r="HGD95" s="251"/>
      <c r="HGE95" s="251"/>
      <c r="HGF95" s="251"/>
      <c r="HGG95" s="251"/>
      <c r="HGH95" s="251"/>
      <c r="HGI95" s="252"/>
      <c r="HGJ95" s="253"/>
      <c r="HGO95" s="254"/>
      <c r="HGR95" s="252"/>
      <c r="HGS95" s="252"/>
      <c r="HGT95" s="252"/>
      <c r="HGU95" s="252"/>
      <c r="HGV95" s="253"/>
      <c r="HGW95" s="253"/>
      <c r="HGX95" s="255"/>
      <c r="HGY95" s="255"/>
      <c r="HGZ95" s="256"/>
      <c r="HHC95" s="251"/>
      <c r="HHD95" s="251"/>
      <c r="HHE95" s="251"/>
      <c r="HHF95" s="251"/>
      <c r="HHG95" s="251"/>
      <c r="HHH95" s="251"/>
      <c r="HHI95" s="252"/>
      <c r="HHJ95" s="253"/>
      <c r="HHO95" s="254"/>
      <c r="HHR95" s="252"/>
      <c r="HHS95" s="252"/>
      <c r="HHT95" s="252"/>
      <c r="HHU95" s="252"/>
      <c r="HHV95" s="253"/>
      <c r="HHW95" s="253"/>
      <c r="HHX95" s="255"/>
      <c r="HHY95" s="255"/>
      <c r="HHZ95" s="256"/>
      <c r="HIC95" s="251"/>
      <c r="HID95" s="251"/>
      <c r="HIE95" s="251"/>
      <c r="HIF95" s="251"/>
      <c r="HIG95" s="251"/>
      <c r="HIH95" s="251"/>
      <c r="HII95" s="252"/>
      <c r="HIJ95" s="253"/>
      <c r="HIO95" s="254"/>
      <c r="HIR95" s="252"/>
      <c r="HIS95" s="252"/>
      <c r="HIT95" s="252"/>
      <c r="HIU95" s="252"/>
      <c r="HIV95" s="253"/>
      <c r="HIW95" s="253"/>
      <c r="HIX95" s="255"/>
      <c r="HIY95" s="255"/>
      <c r="HIZ95" s="256"/>
      <c r="HJC95" s="251"/>
      <c r="HJD95" s="251"/>
      <c r="HJE95" s="251"/>
      <c r="HJF95" s="251"/>
      <c r="HJG95" s="251"/>
      <c r="HJH95" s="251"/>
      <c r="HJI95" s="252"/>
      <c r="HJJ95" s="253"/>
      <c r="HJO95" s="254"/>
      <c r="HJR95" s="252"/>
      <c r="HJS95" s="252"/>
      <c r="HJT95" s="252"/>
      <c r="HJU95" s="252"/>
      <c r="HJV95" s="253"/>
      <c r="HJW95" s="253"/>
      <c r="HJX95" s="255"/>
      <c r="HJY95" s="255"/>
      <c r="HJZ95" s="256"/>
      <c r="HKC95" s="251"/>
      <c r="HKD95" s="251"/>
      <c r="HKE95" s="251"/>
      <c r="HKF95" s="251"/>
      <c r="HKG95" s="251"/>
      <c r="HKH95" s="251"/>
      <c r="HKI95" s="252"/>
      <c r="HKJ95" s="253"/>
      <c r="HKO95" s="254"/>
      <c r="HKR95" s="252"/>
      <c r="HKS95" s="252"/>
      <c r="HKT95" s="252"/>
      <c r="HKU95" s="252"/>
      <c r="HKV95" s="253"/>
      <c r="HKW95" s="253"/>
      <c r="HKX95" s="255"/>
      <c r="HKY95" s="255"/>
      <c r="HKZ95" s="256"/>
      <c r="HLC95" s="251"/>
      <c r="HLD95" s="251"/>
      <c r="HLE95" s="251"/>
      <c r="HLF95" s="251"/>
      <c r="HLG95" s="251"/>
      <c r="HLH95" s="251"/>
      <c r="HLI95" s="252"/>
      <c r="HLJ95" s="253"/>
      <c r="HLO95" s="254"/>
      <c r="HLR95" s="252"/>
      <c r="HLS95" s="252"/>
      <c r="HLT95" s="252"/>
      <c r="HLU95" s="252"/>
      <c r="HLV95" s="253"/>
      <c r="HLW95" s="253"/>
      <c r="HLX95" s="255"/>
      <c r="HLY95" s="255"/>
      <c r="HLZ95" s="256"/>
      <c r="HMC95" s="251"/>
      <c r="HMD95" s="251"/>
      <c r="HME95" s="251"/>
      <c r="HMF95" s="251"/>
      <c r="HMG95" s="251"/>
      <c r="HMH95" s="251"/>
      <c r="HMI95" s="252"/>
      <c r="HMJ95" s="253"/>
      <c r="HMO95" s="254"/>
      <c r="HMR95" s="252"/>
      <c r="HMS95" s="252"/>
      <c r="HMT95" s="252"/>
      <c r="HMU95" s="252"/>
      <c r="HMV95" s="253"/>
      <c r="HMW95" s="253"/>
      <c r="HMX95" s="255"/>
      <c r="HMY95" s="255"/>
      <c r="HMZ95" s="256"/>
      <c r="HNC95" s="251"/>
      <c r="HND95" s="251"/>
      <c r="HNE95" s="251"/>
      <c r="HNF95" s="251"/>
      <c r="HNG95" s="251"/>
      <c r="HNH95" s="251"/>
      <c r="HNI95" s="252"/>
      <c r="HNJ95" s="253"/>
      <c r="HNO95" s="254"/>
      <c r="HNR95" s="252"/>
      <c r="HNS95" s="252"/>
      <c r="HNT95" s="252"/>
      <c r="HNU95" s="252"/>
      <c r="HNV95" s="253"/>
      <c r="HNW95" s="253"/>
      <c r="HNX95" s="255"/>
      <c r="HNY95" s="255"/>
      <c r="HNZ95" s="256"/>
      <c r="HOC95" s="251"/>
      <c r="HOD95" s="251"/>
      <c r="HOE95" s="251"/>
      <c r="HOF95" s="251"/>
      <c r="HOG95" s="251"/>
      <c r="HOH95" s="251"/>
      <c r="HOI95" s="252"/>
      <c r="HOJ95" s="253"/>
      <c r="HOO95" s="254"/>
      <c r="HOR95" s="252"/>
      <c r="HOS95" s="252"/>
      <c r="HOT95" s="252"/>
      <c r="HOU95" s="252"/>
      <c r="HOV95" s="253"/>
      <c r="HOW95" s="253"/>
      <c r="HOX95" s="255"/>
      <c r="HOY95" s="255"/>
      <c r="HOZ95" s="256"/>
      <c r="HPC95" s="251"/>
      <c r="HPD95" s="251"/>
      <c r="HPE95" s="251"/>
      <c r="HPF95" s="251"/>
      <c r="HPG95" s="251"/>
      <c r="HPH95" s="251"/>
      <c r="HPI95" s="252"/>
      <c r="HPJ95" s="253"/>
      <c r="HPO95" s="254"/>
      <c r="HPR95" s="252"/>
      <c r="HPS95" s="252"/>
      <c r="HPT95" s="252"/>
      <c r="HPU95" s="252"/>
      <c r="HPV95" s="253"/>
      <c r="HPW95" s="253"/>
      <c r="HPX95" s="255"/>
      <c r="HPY95" s="255"/>
      <c r="HPZ95" s="256"/>
      <c r="HQC95" s="251"/>
      <c r="HQD95" s="251"/>
      <c r="HQE95" s="251"/>
      <c r="HQF95" s="251"/>
      <c r="HQG95" s="251"/>
      <c r="HQH95" s="251"/>
      <c r="HQI95" s="252"/>
      <c r="HQJ95" s="253"/>
      <c r="HQO95" s="254"/>
      <c r="HQR95" s="252"/>
      <c r="HQS95" s="252"/>
      <c r="HQT95" s="252"/>
      <c r="HQU95" s="252"/>
      <c r="HQV95" s="253"/>
      <c r="HQW95" s="253"/>
      <c r="HQX95" s="255"/>
      <c r="HQY95" s="255"/>
      <c r="HQZ95" s="256"/>
      <c r="HRC95" s="251"/>
      <c r="HRD95" s="251"/>
      <c r="HRE95" s="251"/>
      <c r="HRF95" s="251"/>
      <c r="HRG95" s="251"/>
      <c r="HRH95" s="251"/>
      <c r="HRI95" s="252"/>
      <c r="HRJ95" s="253"/>
      <c r="HRO95" s="254"/>
      <c r="HRR95" s="252"/>
      <c r="HRS95" s="252"/>
      <c r="HRT95" s="252"/>
      <c r="HRU95" s="252"/>
      <c r="HRV95" s="253"/>
      <c r="HRW95" s="253"/>
      <c r="HRX95" s="255"/>
      <c r="HRY95" s="255"/>
      <c r="HRZ95" s="256"/>
      <c r="HSC95" s="251"/>
      <c r="HSD95" s="251"/>
      <c r="HSE95" s="251"/>
      <c r="HSF95" s="251"/>
      <c r="HSG95" s="251"/>
      <c r="HSH95" s="251"/>
      <c r="HSI95" s="252"/>
      <c r="HSJ95" s="253"/>
      <c r="HSO95" s="254"/>
      <c r="HSR95" s="252"/>
      <c r="HSS95" s="252"/>
      <c r="HST95" s="252"/>
      <c r="HSU95" s="252"/>
      <c r="HSV95" s="253"/>
      <c r="HSW95" s="253"/>
      <c r="HSX95" s="255"/>
      <c r="HSY95" s="255"/>
      <c r="HSZ95" s="256"/>
      <c r="HTC95" s="251"/>
      <c r="HTD95" s="251"/>
      <c r="HTE95" s="251"/>
      <c r="HTF95" s="251"/>
      <c r="HTG95" s="251"/>
      <c r="HTH95" s="251"/>
      <c r="HTI95" s="252"/>
      <c r="HTJ95" s="253"/>
      <c r="HTO95" s="254"/>
      <c r="HTR95" s="252"/>
      <c r="HTS95" s="252"/>
      <c r="HTT95" s="252"/>
      <c r="HTU95" s="252"/>
      <c r="HTV95" s="253"/>
      <c r="HTW95" s="253"/>
      <c r="HTX95" s="255"/>
      <c r="HTY95" s="255"/>
      <c r="HTZ95" s="256"/>
      <c r="HUC95" s="251"/>
      <c r="HUD95" s="251"/>
      <c r="HUE95" s="251"/>
      <c r="HUF95" s="251"/>
      <c r="HUG95" s="251"/>
      <c r="HUH95" s="251"/>
      <c r="HUI95" s="252"/>
      <c r="HUJ95" s="253"/>
      <c r="HUO95" s="254"/>
      <c r="HUR95" s="252"/>
      <c r="HUS95" s="252"/>
      <c r="HUT95" s="252"/>
      <c r="HUU95" s="252"/>
      <c r="HUV95" s="253"/>
      <c r="HUW95" s="253"/>
      <c r="HUX95" s="255"/>
      <c r="HUY95" s="255"/>
      <c r="HUZ95" s="256"/>
      <c r="HVC95" s="251"/>
      <c r="HVD95" s="251"/>
      <c r="HVE95" s="251"/>
      <c r="HVF95" s="251"/>
      <c r="HVG95" s="251"/>
      <c r="HVH95" s="251"/>
      <c r="HVI95" s="252"/>
      <c r="HVJ95" s="253"/>
      <c r="HVO95" s="254"/>
      <c r="HVR95" s="252"/>
      <c r="HVS95" s="252"/>
      <c r="HVT95" s="252"/>
      <c r="HVU95" s="252"/>
      <c r="HVV95" s="253"/>
      <c r="HVW95" s="253"/>
      <c r="HVX95" s="255"/>
      <c r="HVY95" s="255"/>
      <c r="HVZ95" s="256"/>
      <c r="HWC95" s="251"/>
      <c r="HWD95" s="251"/>
      <c r="HWE95" s="251"/>
      <c r="HWF95" s="251"/>
      <c r="HWG95" s="251"/>
      <c r="HWH95" s="251"/>
      <c r="HWI95" s="252"/>
      <c r="HWJ95" s="253"/>
      <c r="HWO95" s="254"/>
      <c r="HWR95" s="252"/>
      <c r="HWS95" s="252"/>
      <c r="HWT95" s="252"/>
      <c r="HWU95" s="252"/>
      <c r="HWV95" s="253"/>
      <c r="HWW95" s="253"/>
      <c r="HWX95" s="255"/>
      <c r="HWY95" s="255"/>
      <c r="HWZ95" s="256"/>
      <c r="HXC95" s="251"/>
      <c r="HXD95" s="251"/>
      <c r="HXE95" s="251"/>
      <c r="HXF95" s="251"/>
      <c r="HXG95" s="251"/>
      <c r="HXH95" s="251"/>
      <c r="HXI95" s="252"/>
      <c r="HXJ95" s="253"/>
      <c r="HXO95" s="254"/>
      <c r="HXR95" s="252"/>
      <c r="HXS95" s="252"/>
      <c r="HXT95" s="252"/>
      <c r="HXU95" s="252"/>
      <c r="HXV95" s="253"/>
      <c r="HXW95" s="253"/>
      <c r="HXX95" s="255"/>
      <c r="HXY95" s="255"/>
      <c r="HXZ95" s="256"/>
      <c r="HYC95" s="251"/>
      <c r="HYD95" s="251"/>
      <c r="HYE95" s="251"/>
      <c r="HYF95" s="251"/>
      <c r="HYG95" s="251"/>
      <c r="HYH95" s="251"/>
      <c r="HYI95" s="252"/>
      <c r="HYJ95" s="253"/>
      <c r="HYO95" s="254"/>
      <c r="HYR95" s="252"/>
      <c r="HYS95" s="252"/>
      <c r="HYT95" s="252"/>
      <c r="HYU95" s="252"/>
      <c r="HYV95" s="253"/>
      <c r="HYW95" s="253"/>
      <c r="HYX95" s="255"/>
      <c r="HYY95" s="255"/>
      <c r="HYZ95" s="256"/>
      <c r="HZC95" s="251"/>
      <c r="HZD95" s="251"/>
      <c r="HZE95" s="251"/>
      <c r="HZF95" s="251"/>
      <c r="HZG95" s="251"/>
      <c r="HZH95" s="251"/>
      <c r="HZI95" s="252"/>
      <c r="HZJ95" s="253"/>
      <c r="HZO95" s="254"/>
      <c r="HZR95" s="252"/>
      <c r="HZS95" s="252"/>
      <c r="HZT95" s="252"/>
      <c r="HZU95" s="252"/>
      <c r="HZV95" s="253"/>
      <c r="HZW95" s="253"/>
      <c r="HZX95" s="255"/>
      <c r="HZY95" s="255"/>
      <c r="HZZ95" s="256"/>
      <c r="IAC95" s="251"/>
      <c r="IAD95" s="251"/>
      <c r="IAE95" s="251"/>
      <c r="IAF95" s="251"/>
      <c r="IAG95" s="251"/>
      <c r="IAH95" s="251"/>
      <c r="IAI95" s="252"/>
      <c r="IAJ95" s="253"/>
      <c r="IAO95" s="254"/>
      <c r="IAR95" s="252"/>
      <c r="IAS95" s="252"/>
      <c r="IAT95" s="252"/>
      <c r="IAU95" s="252"/>
      <c r="IAV95" s="253"/>
      <c r="IAW95" s="253"/>
      <c r="IAX95" s="255"/>
      <c r="IAY95" s="255"/>
      <c r="IAZ95" s="256"/>
      <c r="IBC95" s="251"/>
      <c r="IBD95" s="251"/>
      <c r="IBE95" s="251"/>
      <c r="IBF95" s="251"/>
      <c r="IBG95" s="251"/>
      <c r="IBH95" s="251"/>
      <c r="IBI95" s="252"/>
      <c r="IBJ95" s="253"/>
      <c r="IBO95" s="254"/>
      <c r="IBR95" s="252"/>
      <c r="IBS95" s="252"/>
      <c r="IBT95" s="252"/>
      <c r="IBU95" s="252"/>
      <c r="IBV95" s="253"/>
      <c r="IBW95" s="253"/>
      <c r="IBX95" s="255"/>
      <c r="IBY95" s="255"/>
      <c r="IBZ95" s="256"/>
      <c r="ICC95" s="251"/>
      <c r="ICD95" s="251"/>
      <c r="ICE95" s="251"/>
      <c r="ICF95" s="251"/>
      <c r="ICG95" s="251"/>
      <c r="ICH95" s="251"/>
      <c r="ICI95" s="252"/>
      <c r="ICJ95" s="253"/>
      <c r="ICO95" s="254"/>
      <c r="ICR95" s="252"/>
      <c r="ICS95" s="252"/>
      <c r="ICT95" s="252"/>
      <c r="ICU95" s="252"/>
      <c r="ICV95" s="253"/>
      <c r="ICW95" s="253"/>
      <c r="ICX95" s="255"/>
      <c r="ICY95" s="255"/>
      <c r="ICZ95" s="256"/>
      <c r="IDC95" s="251"/>
      <c r="IDD95" s="251"/>
      <c r="IDE95" s="251"/>
      <c r="IDF95" s="251"/>
      <c r="IDG95" s="251"/>
      <c r="IDH95" s="251"/>
      <c r="IDI95" s="252"/>
      <c r="IDJ95" s="253"/>
      <c r="IDO95" s="254"/>
      <c r="IDR95" s="252"/>
      <c r="IDS95" s="252"/>
      <c r="IDT95" s="252"/>
      <c r="IDU95" s="252"/>
      <c r="IDV95" s="253"/>
      <c r="IDW95" s="253"/>
      <c r="IDX95" s="255"/>
      <c r="IDY95" s="255"/>
      <c r="IDZ95" s="256"/>
      <c r="IEC95" s="251"/>
      <c r="IED95" s="251"/>
      <c r="IEE95" s="251"/>
      <c r="IEF95" s="251"/>
      <c r="IEG95" s="251"/>
      <c r="IEH95" s="251"/>
      <c r="IEI95" s="252"/>
      <c r="IEJ95" s="253"/>
      <c r="IEO95" s="254"/>
      <c r="IER95" s="252"/>
      <c r="IES95" s="252"/>
      <c r="IET95" s="252"/>
      <c r="IEU95" s="252"/>
      <c r="IEV95" s="253"/>
      <c r="IEW95" s="253"/>
      <c r="IEX95" s="255"/>
      <c r="IEY95" s="255"/>
      <c r="IEZ95" s="256"/>
      <c r="IFC95" s="251"/>
      <c r="IFD95" s="251"/>
      <c r="IFE95" s="251"/>
      <c r="IFF95" s="251"/>
      <c r="IFG95" s="251"/>
      <c r="IFH95" s="251"/>
      <c r="IFI95" s="252"/>
      <c r="IFJ95" s="253"/>
      <c r="IFO95" s="254"/>
      <c r="IFR95" s="252"/>
      <c r="IFS95" s="252"/>
      <c r="IFT95" s="252"/>
      <c r="IFU95" s="252"/>
      <c r="IFV95" s="253"/>
      <c r="IFW95" s="253"/>
      <c r="IFX95" s="255"/>
      <c r="IFY95" s="255"/>
      <c r="IFZ95" s="256"/>
      <c r="IGC95" s="251"/>
      <c r="IGD95" s="251"/>
      <c r="IGE95" s="251"/>
      <c r="IGF95" s="251"/>
      <c r="IGG95" s="251"/>
      <c r="IGH95" s="251"/>
      <c r="IGI95" s="252"/>
      <c r="IGJ95" s="253"/>
      <c r="IGO95" s="254"/>
      <c r="IGR95" s="252"/>
      <c r="IGS95" s="252"/>
      <c r="IGT95" s="252"/>
      <c r="IGU95" s="252"/>
      <c r="IGV95" s="253"/>
      <c r="IGW95" s="253"/>
      <c r="IGX95" s="255"/>
      <c r="IGY95" s="255"/>
      <c r="IGZ95" s="256"/>
      <c r="IHC95" s="251"/>
      <c r="IHD95" s="251"/>
      <c r="IHE95" s="251"/>
      <c r="IHF95" s="251"/>
      <c r="IHG95" s="251"/>
      <c r="IHH95" s="251"/>
      <c r="IHI95" s="252"/>
      <c r="IHJ95" s="253"/>
      <c r="IHO95" s="254"/>
      <c r="IHR95" s="252"/>
      <c r="IHS95" s="252"/>
      <c r="IHT95" s="252"/>
      <c r="IHU95" s="252"/>
      <c r="IHV95" s="253"/>
      <c r="IHW95" s="253"/>
      <c r="IHX95" s="255"/>
      <c r="IHY95" s="255"/>
      <c r="IHZ95" s="256"/>
      <c r="IIC95" s="251"/>
      <c r="IID95" s="251"/>
      <c r="IIE95" s="251"/>
      <c r="IIF95" s="251"/>
      <c r="IIG95" s="251"/>
      <c r="IIH95" s="251"/>
      <c r="III95" s="252"/>
      <c r="IIJ95" s="253"/>
      <c r="IIO95" s="254"/>
      <c r="IIR95" s="252"/>
      <c r="IIS95" s="252"/>
      <c r="IIT95" s="252"/>
      <c r="IIU95" s="252"/>
      <c r="IIV95" s="253"/>
      <c r="IIW95" s="253"/>
      <c r="IIX95" s="255"/>
      <c r="IIY95" s="255"/>
      <c r="IIZ95" s="256"/>
      <c r="IJC95" s="251"/>
      <c r="IJD95" s="251"/>
      <c r="IJE95" s="251"/>
      <c r="IJF95" s="251"/>
      <c r="IJG95" s="251"/>
      <c r="IJH95" s="251"/>
      <c r="IJI95" s="252"/>
      <c r="IJJ95" s="253"/>
      <c r="IJO95" s="254"/>
      <c r="IJR95" s="252"/>
      <c r="IJS95" s="252"/>
      <c r="IJT95" s="252"/>
      <c r="IJU95" s="252"/>
      <c r="IJV95" s="253"/>
      <c r="IJW95" s="253"/>
      <c r="IJX95" s="255"/>
      <c r="IJY95" s="255"/>
      <c r="IJZ95" s="256"/>
      <c r="IKC95" s="251"/>
      <c r="IKD95" s="251"/>
      <c r="IKE95" s="251"/>
      <c r="IKF95" s="251"/>
      <c r="IKG95" s="251"/>
      <c r="IKH95" s="251"/>
      <c r="IKI95" s="252"/>
      <c r="IKJ95" s="253"/>
      <c r="IKO95" s="254"/>
      <c r="IKR95" s="252"/>
      <c r="IKS95" s="252"/>
      <c r="IKT95" s="252"/>
      <c r="IKU95" s="252"/>
      <c r="IKV95" s="253"/>
      <c r="IKW95" s="253"/>
      <c r="IKX95" s="255"/>
      <c r="IKY95" s="255"/>
      <c r="IKZ95" s="256"/>
      <c r="ILC95" s="251"/>
      <c r="ILD95" s="251"/>
      <c r="ILE95" s="251"/>
      <c r="ILF95" s="251"/>
      <c r="ILG95" s="251"/>
      <c r="ILH95" s="251"/>
      <c r="ILI95" s="252"/>
      <c r="ILJ95" s="253"/>
      <c r="ILO95" s="254"/>
      <c r="ILR95" s="252"/>
      <c r="ILS95" s="252"/>
      <c r="ILT95" s="252"/>
      <c r="ILU95" s="252"/>
      <c r="ILV95" s="253"/>
      <c r="ILW95" s="253"/>
      <c r="ILX95" s="255"/>
      <c r="ILY95" s="255"/>
      <c r="ILZ95" s="256"/>
      <c r="IMC95" s="251"/>
      <c r="IMD95" s="251"/>
      <c r="IME95" s="251"/>
      <c r="IMF95" s="251"/>
      <c r="IMG95" s="251"/>
      <c r="IMH95" s="251"/>
      <c r="IMI95" s="252"/>
      <c r="IMJ95" s="253"/>
      <c r="IMO95" s="254"/>
      <c r="IMR95" s="252"/>
      <c r="IMS95" s="252"/>
      <c r="IMT95" s="252"/>
      <c r="IMU95" s="252"/>
      <c r="IMV95" s="253"/>
      <c r="IMW95" s="253"/>
      <c r="IMX95" s="255"/>
      <c r="IMY95" s="255"/>
      <c r="IMZ95" s="256"/>
      <c r="INC95" s="251"/>
      <c r="IND95" s="251"/>
      <c r="INE95" s="251"/>
      <c r="INF95" s="251"/>
      <c r="ING95" s="251"/>
      <c r="INH95" s="251"/>
      <c r="INI95" s="252"/>
      <c r="INJ95" s="253"/>
      <c r="INO95" s="254"/>
      <c r="INR95" s="252"/>
      <c r="INS95" s="252"/>
      <c r="INT95" s="252"/>
      <c r="INU95" s="252"/>
      <c r="INV95" s="253"/>
      <c r="INW95" s="253"/>
      <c r="INX95" s="255"/>
      <c r="INY95" s="255"/>
      <c r="INZ95" s="256"/>
      <c r="IOC95" s="251"/>
      <c r="IOD95" s="251"/>
      <c r="IOE95" s="251"/>
      <c r="IOF95" s="251"/>
      <c r="IOG95" s="251"/>
      <c r="IOH95" s="251"/>
      <c r="IOI95" s="252"/>
      <c r="IOJ95" s="253"/>
      <c r="IOO95" s="254"/>
      <c r="IOR95" s="252"/>
      <c r="IOS95" s="252"/>
      <c r="IOT95" s="252"/>
      <c r="IOU95" s="252"/>
      <c r="IOV95" s="253"/>
      <c r="IOW95" s="253"/>
      <c r="IOX95" s="255"/>
      <c r="IOY95" s="255"/>
      <c r="IOZ95" s="256"/>
      <c r="IPC95" s="251"/>
      <c r="IPD95" s="251"/>
      <c r="IPE95" s="251"/>
      <c r="IPF95" s="251"/>
      <c r="IPG95" s="251"/>
      <c r="IPH95" s="251"/>
      <c r="IPI95" s="252"/>
      <c r="IPJ95" s="253"/>
      <c r="IPO95" s="254"/>
      <c r="IPR95" s="252"/>
      <c r="IPS95" s="252"/>
      <c r="IPT95" s="252"/>
      <c r="IPU95" s="252"/>
      <c r="IPV95" s="253"/>
      <c r="IPW95" s="253"/>
      <c r="IPX95" s="255"/>
      <c r="IPY95" s="255"/>
      <c r="IPZ95" s="256"/>
      <c r="IQC95" s="251"/>
      <c r="IQD95" s="251"/>
      <c r="IQE95" s="251"/>
      <c r="IQF95" s="251"/>
      <c r="IQG95" s="251"/>
      <c r="IQH95" s="251"/>
      <c r="IQI95" s="252"/>
      <c r="IQJ95" s="253"/>
      <c r="IQO95" s="254"/>
      <c r="IQR95" s="252"/>
      <c r="IQS95" s="252"/>
      <c r="IQT95" s="252"/>
      <c r="IQU95" s="252"/>
      <c r="IQV95" s="253"/>
      <c r="IQW95" s="253"/>
      <c r="IQX95" s="255"/>
      <c r="IQY95" s="255"/>
      <c r="IQZ95" s="256"/>
      <c r="IRC95" s="251"/>
      <c r="IRD95" s="251"/>
      <c r="IRE95" s="251"/>
      <c r="IRF95" s="251"/>
      <c r="IRG95" s="251"/>
      <c r="IRH95" s="251"/>
      <c r="IRI95" s="252"/>
      <c r="IRJ95" s="253"/>
      <c r="IRO95" s="254"/>
      <c r="IRR95" s="252"/>
      <c r="IRS95" s="252"/>
      <c r="IRT95" s="252"/>
      <c r="IRU95" s="252"/>
      <c r="IRV95" s="253"/>
      <c r="IRW95" s="253"/>
      <c r="IRX95" s="255"/>
      <c r="IRY95" s="255"/>
      <c r="IRZ95" s="256"/>
      <c r="ISC95" s="251"/>
      <c r="ISD95" s="251"/>
      <c r="ISE95" s="251"/>
      <c r="ISF95" s="251"/>
      <c r="ISG95" s="251"/>
      <c r="ISH95" s="251"/>
      <c r="ISI95" s="252"/>
      <c r="ISJ95" s="253"/>
      <c r="ISO95" s="254"/>
      <c r="ISR95" s="252"/>
      <c r="ISS95" s="252"/>
      <c r="IST95" s="252"/>
      <c r="ISU95" s="252"/>
      <c r="ISV95" s="253"/>
      <c r="ISW95" s="253"/>
      <c r="ISX95" s="255"/>
      <c r="ISY95" s="255"/>
      <c r="ISZ95" s="256"/>
      <c r="ITC95" s="251"/>
      <c r="ITD95" s="251"/>
      <c r="ITE95" s="251"/>
      <c r="ITF95" s="251"/>
      <c r="ITG95" s="251"/>
      <c r="ITH95" s="251"/>
      <c r="ITI95" s="252"/>
      <c r="ITJ95" s="253"/>
      <c r="ITO95" s="254"/>
      <c r="ITR95" s="252"/>
      <c r="ITS95" s="252"/>
      <c r="ITT95" s="252"/>
      <c r="ITU95" s="252"/>
      <c r="ITV95" s="253"/>
      <c r="ITW95" s="253"/>
      <c r="ITX95" s="255"/>
      <c r="ITY95" s="255"/>
      <c r="ITZ95" s="256"/>
      <c r="IUC95" s="251"/>
      <c r="IUD95" s="251"/>
      <c r="IUE95" s="251"/>
      <c r="IUF95" s="251"/>
      <c r="IUG95" s="251"/>
      <c r="IUH95" s="251"/>
      <c r="IUI95" s="252"/>
      <c r="IUJ95" s="253"/>
      <c r="IUO95" s="254"/>
      <c r="IUR95" s="252"/>
      <c r="IUS95" s="252"/>
      <c r="IUT95" s="252"/>
      <c r="IUU95" s="252"/>
      <c r="IUV95" s="253"/>
      <c r="IUW95" s="253"/>
      <c r="IUX95" s="255"/>
      <c r="IUY95" s="255"/>
      <c r="IUZ95" s="256"/>
      <c r="IVC95" s="251"/>
      <c r="IVD95" s="251"/>
      <c r="IVE95" s="251"/>
      <c r="IVF95" s="251"/>
      <c r="IVG95" s="251"/>
      <c r="IVH95" s="251"/>
      <c r="IVI95" s="252"/>
      <c r="IVJ95" s="253"/>
      <c r="IVO95" s="254"/>
      <c r="IVR95" s="252"/>
      <c r="IVS95" s="252"/>
      <c r="IVT95" s="252"/>
      <c r="IVU95" s="252"/>
      <c r="IVV95" s="253"/>
      <c r="IVW95" s="253"/>
      <c r="IVX95" s="255"/>
      <c r="IVY95" s="255"/>
      <c r="IVZ95" s="256"/>
      <c r="IWC95" s="251"/>
      <c r="IWD95" s="251"/>
      <c r="IWE95" s="251"/>
      <c r="IWF95" s="251"/>
      <c r="IWG95" s="251"/>
      <c r="IWH95" s="251"/>
      <c r="IWI95" s="252"/>
      <c r="IWJ95" s="253"/>
      <c r="IWO95" s="254"/>
      <c r="IWR95" s="252"/>
      <c r="IWS95" s="252"/>
      <c r="IWT95" s="252"/>
      <c r="IWU95" s="252"/>
      <c r="IWV95" s="253"/>
      <c r="IWW95" s="253"/>
      <c r="IWX95" s="255"/>
      <c r="IWY95" s="255"/>
      <c r="IWZ95" s="256"/>
      <c r="IXC95" s="251"/>
      <c r="IXD95" s="251"/>
      <c r="IXE95" s="251"/>
      <c r="IXF95" s="251"/>
      <c r="IXG95" s="251"/>
      <c r="IXH95" s="251"/>
      <c r="IXI95" s="252"/>
      <c r="IXJ95" s="253"/>
      <c r="IXO95" s="254"/>
      <c r="IXR95" s="252"/>
      <c r="IXS95" s="252"/>
      <c r="IXT95" s="252"/>
      <c r="IXU95" s="252"/>
      <c r="IXV95" s="253"/>
      <c r="IXW95" s="253"/>
      <c r="IXX95" s="255"/>
      <c r="IXY95" s="255"/>
      <c r="IXZ95" s="256"/>
      <c r="IYC95" s="251"/>
      <c r="IYD95" s="251"/>
      <c r="IYE95" s="251"/>
      <c r="IYF95" s="251"/>
      <c r="IYG95" s="251"/>
      <c r="IYH95" s="251"/>
      <c r="IYI95" s="252"/>
      <c r="IYJ95" s="253"/>
      <c r="IYO95" s="254"/>
      <c r="IYR95" s="252"/>
      <c r="IYS95" s="252"/>
      <c r="IYT95" s="252"/>
      <c r="IYU95" s="252"/>
      <c r="IYV95" s="253"/>
      <c r="IYW95" s="253"/>
      <c r="IYX95" s="255"/>
      <c r="IYY95" s="255"/>
      <c r="IYZ95" s="256"/>
      <c r="IZC95" s="251"/>
      <c r="IZD95" s="251"/>
      <c r="IZE95" s="251"/>
      <c r="IZF95" s="251"/>
      <c r="IZG95" s="251"/>
      <c r="IZH95" s="251"/>
      <c r="IZI95" s="252"/>
      <c r="IZJ95" s="253"/>
      <c r="IZO95" s="254"/>
      <c r="IZR95" s="252"/>
      <c r="IZS95" s="252"/>
      <c r="IZT95" s="252"/>
      <c r="IZU95" s="252"/>
      <c r="IZV95" s="253"/>
      <c r="IZW95" s="253"/>
      <c r="IZX95" s="255"/>
      <c r="IZY95" s="255"/>
      <c r="IZZ95" s="256"/>
      <c r="JAC95" s="251"/>
      <c r="JAD95" s="251"/>
      <c r="JAE95" s="251"/>
      <c r="JAF95" s="251"/>
      <c r="JAG95" s="251"/>
      <c r="JAH95" s="251"/>
      <c r="JAI95" s="252"/>
      <c r="JAJ95" s="253"/>
      <c r="JAO95" s="254"/>
      <c r="JAR95" s="252"/>
      <c r="JAS95" s="252"/>
      <c r="JAT95" s="252"/>
      <c r="JAU95" s="252"/>
      <c r="JAV95" s="253"/>
      <c r="JAW95" s="253"/>
      <c r="JAX95" s="255"/>
      <c r="JAY95" s="255"/>
      <c r="JAZ95" s="256"/>
      <c r="JBC95" s="251"/>
      <c r="JBD95" s="251"/>
      <c r="JBE95" s="251"/>
      <c r="JBF95" s="251"/>
      <c r="JBG95" s="251"/>
      <c r="JBH95" s="251"/>
      <c r="JBI95" s="252"/>
      <c r="JBJ95" s="253"/>
      <c r="JBO95" s="254"/>
      <c r="JBR95" s="252"/>
      <c r="JBS95" s="252"/>
      <c r="JBT95" s="252"/>
      <c r="JBU95" s="252"/>
      <c r="JBV95" s="253"/>
      <c r="JBW95" s="253"/>
      <c r="JBX95" s="255"/>
      <c r="JBY95" s="255"/>
      <c r="JBZ95" s="256"/>
      <c r="JCC95" s="251"/>
      <c r="JCD95" s="251"/>
      <c r="JCE95" s="251"/>
      <c r="JCF95" s="251"/>
      <c r="JCG95" s="251"/>
      <c r="JCH95" s="251"/>
      <c r="JCI95" s="252"/>
      <c r="JCJ95" s="253"/>
      <c r="JCO95" s="254"/>
      <c r="JCR95" s="252"/>
      <c r="JCS95" s="252"/>
      <c r="JCT95" s="252"/>
      <c r="JCU95" s="252"/>
      <c r="JCV95" s="253"/>
      <c r="JCW95" s="253"/>
      <c r="JCX95" s="255"/>
      <c r="JCY95" s="255"/>
      <c r="JCZ95" s="256"/>
      <c r="JDC95" s="251"/>
      <c r="JDD95" s="251"/>
      <c r="JDE95" s="251"/>
      <c r="JDF95" s="251"/>
      <c r="JDG95" s="251"/>
      <c r="JDH95" s="251"/>
      <c r="JDI95" s="252"/>
      <c r="JDJ95" s="253"/>
      <c r="JDO95" s="254"/>
      <c r="JDR95" s="252"/>
      <c r="JDS95" s="252"/>
      <c r="JDT95" s="252"/>
      <c r="JDU95" s="252"/>
      <c r="JDV95" s="253"/>
      <c r="JDW95" s="253"/>
      <c r="JDX95" s="255"/>
      <c r="JDY95" s="255"/>
      <c r="JDZ95" s="256"/>
      <c r="JEC95" s="251"/>
      <c r="JED95" s="251"/>
      <c r="JEE95" s="251"/>
      <c r="JEF95" s="251"/>
      <c r="JEG95" s="251"/>
      <c r="JEH95" s="251"/>
      <c r="JEI95" s="252"/>
      <c r="JEJ95" s="253"/>
      <c r="JEO95" s="254"/>
      <c r="JER95" s="252"/>
      <c r="JES95" s="252"/>
      <c r="JET95" s="252"/>
      <c r="JEU95" s="252"/>
      <c r="JEV95" s="253"/>
      <c r="JEW95" s="253"/>
      <c r="JEX95" s="255"/>
      <c r="JEY95" s="255"/>
      <c r="JEZ95" s="256"/>
      <c r="JFC95" s="251"/>
      <c r="JFD95" s="251"/>
      <c r="JFE95" s="251"/>
      <c r="JFF95" s="251"/>
      <c r="JFG95" s="251"/>
      <c r="JFH95" s="251"/>
      <c r="JFI95" s="252"/>
      <c r="JFJ95" s="253"/>
      <c r="JFO95" s="254"/>
      <c r="JFR95" s="252"/>
      <c r="JFS95" s="252"/>
      <c r="JFT95" s="252"/>
      <c r="JFU95" s="252"/>
      <c r="JFV95" s="253"/>
      <c r="JFW95" s="253"/>
      <c r="JFX95" s="255"/>
      <c r="JFY95" s="255"/>
      <c r="JFZ95" s="256"/>
      <c r="JGC95" s="251"/>
      <c r="JGD95" s="251"/>
      <c r="JGE95" s="251"/>
      <c r="JGF95" s="251"/>
      <c r="JGG95" s="251"/>
      <c r="JGH95" s="251"/>
      <c r="JGI95" s="252"/>
      <c r="JGJ95" s="253"/>
      <c r="JGO95" s="254"/>
      <c r="JGR95" s="252"/>
      <c r="JGS95" s="252"/>
      <c r="JGT95" s="252"/>
      <c r="JGU95" s="252"/>
      <c r="JGV95" s="253"/>
      <c r="JGW95" s="253"/>
      <c r="JGX95" s="255"/>
      <c r="JGY95" s="255"/>
      <c r="JGZ95" s="256"/>
      <c r="JHC95" s="251"/>
      <c r="JHD95" s="251"/>
      <c r="JHE95" s="251"/>
      <c r="JHF95" s="251"/>
      <c r="JHG95" s="251"/>
      <c r="JHH95" s="251"/>
      <c r="JHI95" s="252"/>
      <c r="JHJ95" s="253"/>
      <c r="JHO95" s="254"/>
      <c r="JHR95" s="252"/>
      <c r="JHS95" s="252"/>
      <c r="JHT95" s="252"/>
      <c r="JHU95" s="252"/>
      <c r="JHV95" s="253"/>
      <c r="JHW95" s="253"/>
      <c r="JHX95" s="255"/>
      <c r="JHY95" s="255"/>
      <c r="JHZ95" s="256"/>
      <c r="JIC95" s="251"/>
      <c r="JID95" s="251"/>
      <c r="JIE95" s="251"/>
      <c r="JIF95" s="251"/>
      <c r="JIG95" s="251"/>
      <c r="JIH95" s="251"/>
      <c r="JII95" s="252"/>
      <c r="JIJ95" s="253"/>
      <c r="JIO95" s="254"/>
      <c r="JIR95" s="252"/>
      <c r="JIS95" s="252"/>
      <c r="JIT95" s="252"/>
      <c r="JIU95" s="252"/>
      <c r="JIV95" s="253"/>
      <c r="JIW95" s="253"/>
      <c r="JIX95" s="255"/>
      <c r="JIY95" s="255"/>
      <c r="JIZ95" s="256"/>
      <c r="JJC95" s="251"/>
      <c r="JJD95" s="251"/>
      <c r="JJE95" s="251"/>
      <c r="JJF95" s="251"/>
      <c r="JJG95" s="251"/>
      <c r="JJH95" s="251"/>
      <c r="JJI95" s="252"/>
      <c r="JJJ95" s="253"/>
      <c r="JJO95" s="254"/>
      <c r="JJR95" s="252"/>
      <c r="JJS95" s="252"/>
      <c r="JJT95" s="252"/>
      <c r="JJU95" s="252"/>
      <c r="JJV95" s="253"/>
      <c r="JJW95" s="253"/>
      <c r="JJX95" s="255"/>
      <c r="JJY95" s="255"/>
      <c r="JJZ95" s="256"/>
      <c r="JKC95" s="251"/>
      <c r="JKD95" s="251"/>
      <c r="JKE95" s="251"/>
      <c r="JKF95" s="251"/>
      <c r="JKG95" s="251"/>
      <c r="JKH95" s="251"/>
      <c r="JKI95" s="252"/>
      <c r="JKJ95" s="253"/>
      <c r="JKO95" s="254"/>
      <c r="JKR95" s="252"/>
      <c r="JKS95" s="252"/>
      <c r="JKT95" s="252"/>
      <c r="JKU95" s="252"/>
      <c r="JKV95" s="253"/>
      <c r="JKW95" s="253"/>
      <c r="JKX95" s="255"/>
      <c r="JKY95" s="255"/>
      <c r="JKZ95" s="256"/>
      <c r="JLC95" s="251"/>
      <c r="JLD95" s="251"/>
      <c r="JLE95" s="251"/>
      <c r="JLF95" s="251"/>
      <c r="JLG95" s="251"/>
      <c r="JLH95" s="251"/>
      <c r="JLI95" s="252"/>
      <c r="JLJ95" s="253"/>
      <c r="JLO95" s="254"/>
      <c r="JLR95" s="252"/>
      <c r="JLS95" s="252"/>
      <c r="JLT95" s="252"/>
      <c r="JLU95" s="252"/>
      <c r="JLV95" s="253"/>
      <c r="JLW95" s="253"/>
      <c r="JLX95" s="255"/>
      <c r="JLY95" s="255"/>
      <c r="JLZ95" s="256"/>
      <c r="JMC95" s="251"/>
      <c r="JMD95" s="251"/>
      <c r="JME95" s="251"/>
      <c r="JMF95" s="251"/>
      <c r="JMG95" s="251"/>
      <c r="JMH95" s="251"/>
      <c r="JMI95" s="252"/>
      <c r="JMJ95" s="253"/>
      <c r="JMO95" s="254"/>
      <c r="JMR95" s="252"/>
      <c r="JMS95" s="252"/>
      <c r="JMT95" s="252"/>
      <c r="JMU95" s="252"/>
      <c r="JMV95" s="253"/>
      <c r="JMW95" s="253"/>
      <c r="JMX95" s="255"/>
      <c r="JMY95" s="255"/>
      <c r="JMZ95" s="256"/>
      <c r="JNC95" s="251"/>
      <c r="JND95" s="251"/>
      <c r="JNE95" s="251"/>
      <c r="JNF95" s="251"/>
      <c r="JNG95" s="251"/>
      <c r="JNH95" s="251"/>
      <c r="JNI95" s="252"/>
      <c r="JNJ95" s="253"/>
      <c r="JNO95" s="254"/>
      <c r="JNR95" s="252"/>
      <c r="JNS95" s="252"/>
      <c r="JNT95" s="252"/>
      <c r="JNU95" s="252"/>
      <c r="JNV95" s="253"/>
      <c r="JNW95" s="253"/>
      <c r="JNX95" s="255"/>
      <c r="JNY95" s="255"/>
      <c r="JNZ95" s="256"/>
      <c r="JOC95" s="251"/>
      <c r="JOD95" s="251"/>
      <c r="JOE95" s="251"/>
      <c r="JOF95" s="251"/>
      <c r="JOG95" s="251"/>
      <c r="JOH95" s="251"/>
      <c r="JOI95" s="252"/>
      <c r="JOJ95" s="253"/>
      <c r="JOO95" s="254"/>
      <c r="JOR95" s="252"/>
      <c r="JOS95" s="252"/>
      <c r="JOT95" s="252"/>
      <c r="JOU95" s="252"/>
      <c r="JOV95" s="253"/>
      <c r="JOW95" s="253"/>
      <c r="JOX95" s="255"/>
      <c r="JOY95" s="255"/>
      <c r="JOZ95" s="256"/>
      <c r="JPC95" s="251"/>
      <c r="JPD95" s="251"/>
      <c r="JPE95" s="251"/>
      <c r="JPF95" s="251"/>
      <c r="JPG95" s="251"/>
      <c r="JPH95" s="251"/>
      <c r="JPI95" s="252"/>
      <c r="JPJ95" s="253"/>
      <c r="JPO95" s="254"/>
      <c r="JPR95" s="252"/>
      <c r="JPS95" s="252"/>
      <c r="JPT95" s="252"/>
      <c r="JPU95" s="252"/>
      <c r="JPV95" s="253"/>
      <c r="JPW95" s="253"/>
      <c r="JPX95" s="255"/>
      <c r="JPY95" s="255"/>
      <c r="JPZ95" s="256"/>
      <c r="JQC95" s="251"/>
      <c r="JQD95" s="251"/>
      <c r="JQE95" s="251"/>
      <c r="JQF95" s="251"/>
      <c r="JQG95" s="251"/>
      <c r="JQH95" s="251"/>
      <c r="JQI95" s="252"/>
      <c r="JQJ95" s="253"/>
      <c r="JQO95" s="254"/>
      <c r="JQR95" s="252"/>
      <c r="JQS95" s="252"/>
      <c r="JQT95" s="252"/>
      <c r="JQU95" s="252"/>
      <c r="JQV95" s="253"/>
      <c r="JQW95" s="253"/>
      <c r="JQX95" s="255"/>
      <c r="JQY95" s="255"/>
      <c r="JQZ95" s="256"/>
      <c r="JRC95" s="251"/>
      <c r="JRD95" s="251"/>
      <c r="JRE95" s="251"/>
      <c r="JRF95" s="251"/>
      <c r="JRG95" s="251"/>
      <c r="JRH95" s="251"/>
      <c r="JRI95" s="252"/>
      <c r="JRJ95" s="253"/>
      <c r="JRO95" s="254"/>
      <c r="JRR95" s="252"/>
      <c r="JRS95" s="252"/>
      <c r="JRT95" s="252"/>
      <c r="JRU95" s="252"/>
      <c r="JRV95" s="253"/>
      <c r="JRW95" s="253"/>
      <c r="JRX95" s="255"/>
      <c r="JRY95" s="255"/>
      <c r="JRZ95" s="256"/>
      <c r="JSC95" s="251"/>
      <c r="JSD95" s="251"/>
      <c r="JSE95" s="251"/>
      <c r="JSF95" s="251"/>
      <c r="JSG95" s="251"/>
      <c r="JSH95" s="251"/>
      <c r="JSI95" s="252"/>
      <c r="JSJ95" s="253"/>
      <c r="JSO95" s="254"/>
      <c r="JSR95" s="252"/>
      <c r="JSS95" s="252"/>
      <c r="JST95" s="252"/>
      <c r="JSU95" s="252"/>
      <c r="JSV95" s="253"/>
      <c r="JSW95" s="253"/>
      <c r="JSX95" s="255"/>
      <c r="JSY95" s="255"/>
      <c r="JSZ95" s="256"/>
      <c r="JTC95" s="251"/>
      <c r="JTD95" s="251"/>
      <c r="JTE95" s="251"/>
      <c r="JTF95" s="251"/>
      <c r="JTG95" s="251"/>
      <c r="JTH95" s="251"/>
      <c r="JTI95" s="252"/>
      <c r="JTJ95" s="253"/>
      <c r="JTO95" s="254"/>
      <c r="JTR95" s="252"/>
      <c r="JTS95" s="252"/>
      <c r="JTT95" s="252"/>
      <c r="JTU95" s="252"/>
      <c r="JTV95" s="253"/>
      <c r="JTW95" s="253"/>
      <c r="JTX95" s="255"/>
      <c r="JTY95" s="255"/>
      <c r="JTZ95" s="256"/>
      <c r="JUC95" s="251"/>
      <c r="JUD95" s="251"/>
      <c r="JUE95" s="251"/>
      <c r="JUF95" s="251"/>
      <c r="JUG95" s="251"/>
      <c r="JUH95" s="251"/>
      <c r="JUI95" s="252"/>
      <c r="JUJ95" s="253"/>
      <c r="JUO95" s="254"/>
      <c r="JUR95" s="252"/>
      <c r="JUS95" s="252"/>
      <c r="JUT95" s="252"/>
      <c r="JUU95" s="252"/>
      <c r="JUV95" s="253"/>
      <c r="JUW95" s="253"/>
      <c r="JUX95" s="255"/>
      <c r="JUY95" s="255"/>
      <c r="JUZ95" s="256"/>
      <c r="JVC95" s="251"/>
      <c r="JVD95" s="251"/>
      <c r="JVE95" s="251"/>
      <c r="JVF95" s="251"/>
      <c r="JVG95" s="251"/>
      <c r="JVH95" s="251"/>
      <c r="JVI95" s="252"/>
      <c r="JVJ95" s="253"/>
      <c r="JVO95" s="254"/>
      <c r="JVR95" s="252"/>
      <c r="JVS95" s="252"/>
      <c r="JVT95" s="252"/>
      <c r="JVU95" s="252"/>
      <c r="JVV95" s="253"/>
      <c r="JVW95" s="253"/>
      <c r="JVX95" s="255"/>
      <c r="JVY95" s="255"/>
      <c r="JVZ95" s="256"/>
      <c r="JWC95" s="251"/>
      <c r="JWD95" s="251"/>
      <c r="JWE95" s="251"/>
      <c r="JWF95" s="251"/>
      <c r="JWG95" s="251"/>
      <c r="JWH95" s="251"/>
      <c r="JWI95" s="252"/>
      <c r="JWJ95" s="253"/>
      <c r="JWO95" s="254"/>
      <c r="JWR95" s="252"/>
      <c r="JWS95" s="252"/>
      <c r="JWT95" s="252"/>
      <c r="JWU95" s="252"/>
      <c r="JWV95" s="253"/>
      <c r="JWW95" s="253"/>
      <c r="JWX95" s="255"/>
      <c r="JWY95" s="255"/>
      <c r="JWZ95" s="256"/>
      <c r="JXC95" s="251"/>
      <c r="JXD95" s="251"/>
      <c r="JXE95" s="251"/>
      <c r="JXF95" s="251"/>
      <c r="JXG95" s="251"/>
      <c r="JXH95" s="251"/>
      <c r="JXI95" s="252"/>
      <c r="JXJ95" s="253"/>
      <c r="JXO95" s="254"/>
      <c r="JXR95" s="252"/>
      <c r="JXS95" s="252"/>
      <c r="JXT95" s="252"/>
      <c r="JXU95" s="252"/>
      <c r="JXV95" s="253"/>
      <c r="JXW95" s="253"/>
      <c r="JXX95" s="255"/>
      <c r="JXY95" s="255"/>
      <c r="JXZ95" s="256"/>
      <c r="JYC95" s="251"/>
      <c r="JYD95" s="251"/>
      <c r="JYE95" s="251"/>
      <c r="JYF95" s="251"/>
      <c r="JYG95" s="251"/>
      <c r="JYH95" s="251"/>
      <c r="JYI95" s="252"/>
      <c r="JYJ95" s="253"/>
      <c r="JYO95" s="254"/>
      <c r="JYR95" s="252"/>
      <c r="JYS95" s="252"/>
      <c r="JYT95" s="252"/>
      <c r="JYU95" s="252"/>
      <c r="JYV95" s="253"/>
      <c r="JYW95" s="253"/>
      <c r="JYX95" s="255"/>
      <c r="JYY95" s="255"/>
      <c r="JYZ95" s="256"/>
      <c r="JZC95" s="251"/>
      <c r="JZD95" s="251"/>
      <c r="JZE95" s="251"/>
      <c r="JZF95" s="251"/>
      <c r="JZG95" s="251"/>
      <c r="JZH95" s="251"/>
      <c r="JZI95" s="252"/>
      <c r="JZJ95" s="253"/>
      <c r="JZO95" s="254"/>
      <c r="JZR95" s="252"/>
      <c r="JZS95" s="252"/>
      <c r="JZT95" s="252"/>
      <c r="JZU95" s="252"/>
      <c r="JZV95" s="253"/>
      <c r="JZW95" s="253"/>
      <c r="JZX95" s="255"/>
      <c r="JZY95" s="255"/>
      <c r="JZZ95" s="256"/>
      <c r="KAC95" s="251"/>
      <c r="KAD95" s="251"/>
      <c r="KAE95" s="251"/>
      <c r="KAF95" s="251"/>
      <c r="KAG95" s="251"/>
      <c r="KAH95" s="251"/>
      <c r="KAI95" s="252"/>
      <c r="KAJ95" s="253"/>
      <c r="KAO95" s="254"/>
      <c r="KAR95" s="252"/>
      <c r="KAS95" s="252"/>
      <c r="KAT95" s="252"/>
      <c r="KAU95" s="252"/>
      <c r="KAV95" s="253"/>
      <c r="KAW95" s="253"/>
      <c r="KAX95" s="255"/>
      <c r="KAY95" s="255"/>
      <c r="KAZ95" s="256"/>
      <c r="KBC95" s="251"/>
      <c r="KBD95" s="251"/>
      <c r="KBE95" s="251"/>
      <c r="KBF95" s="251"/>
      <c r="KBG95" s="251"/>
      <c r="KBH95" s="251"/>
      <c r="KBI95" s="252"/>
      <c r="KBJ95" s="253"/>
      <c r="KBO95" s="254"/>
      <c r="KBR95" s="252"/>
      <c r="KBS95" s="252"/>
      <c r="KBT95" s="252"/>
      <c r="KBU95" s="252"/>
      <c r="KBV95" s="253"/>
      <c r="KBW95" s="253"/>
      <c r="KBX95" s="255"/>
      <c r="KBY95" s="255"/>
      <c r="KBZ95" s="256"/>
      <c r="KCC95" s="251"/>
      <c r="KCD95" s="251"/>
      <c r="KCE95" s="251"/>
      <c r="KCF95" s="251"/>
      <c r="KCG95" s="251"/>
      <c r="KCH95" s="251"/>
      <c r="KCI95" s="252"/>
      <c r="KCJ95" s="253"/>
      <c r="KCO95" s="254"/>
      <c r="KCR95" s="252"/>
      <c r="KCS95" s="252"/>
      <c r="KCT95" s="252"/>
      <c r="KCU95" s="252"/>
      <c r="KCV95" s="253"/>
      <c r="KCW95" s="253"/>
      <c r="KCX95" s="255"/>
      <c r="KCY95" s="255"/>
      <c r="KCZ95" s="256"/>
      <c r="KDC95" s="251"/>
      <c r="KDD95" s="251"/>
      <c r="KDE95" s="251"/>
      <c r="KDF95" s="251"/>
      <c r="KDG95" s="251"/>
      <c r="KDH95" s="251"/>
      <c r="KDI95" s="252"/>
      <c r="KDJ95" s="253"/>
      <c r="KDO95" s="254"/>
      <c r="KDR95" s="252"/>
      <c r="KDS95" s="252"/>
      <c r="KDT95" s="252"/>
      <c r="KDU95" s="252"/>
      <c r="KDV95" s="253"/>
      <c r="KDW95" s="253"/>
      <c r="KDX95" s="255"/>
      <c r="KDY95" s="255"/>
      <c r="KDZ95" s="256"/>
      <c r="KEC95" s="251"/>
      <c r="KED95" s="251"/>
      <c r="KEE95" s="251"/>
      <c r="KEF95" s="251"/>
      <c r="KEG95" s="251"/>
      <c r="KEH95" s="251"/>
      <c r="KEI95" s="252"/>
      <c r="KEJ95" s="253"/>
      <c r="KEO95" s="254"/>
      <c r="KER95" s="252"/>
      <c r="KES95" s="252"/>
      <c r="KET95" s="252"/>
      <c r="KEU95" s="252"/>
      <c r="KEV95" s="253"/>
      <c r="KEW95" s="253"/>
      <c r="KEX95" s="255"/>
      <c r="KEY95" s="255"/>
      <c r="KEZ95" s="256"/>
      <c r="KFC95" s="251"/>
      <c r="KFD95" s="251"/>
      <c r="KFE95" s="251"/>
      <c r="KFF95" s="251"/>
      <c r="KFG95" s="251"/>
      <c r="KFH95" s="251"/>
      <c r="KFI95" s="252"/>
      <c r="KFJ95" s="253"/>
      <c r="KFO95" s="254"/>
      <c r="KFR95" s="252"/>
      <c r="KFS95" s="252"/>
      <c r="KFT95" s="252"/>
      <c r="KFU95" s="252"/>
      <c r="KFV95" s="253"/>
      <c r="KFW95" s="253"/>
      <c r="KFX95" s="255"/>
      <c r="KFY95" s="255"/>
      <c r="KFZ95" s="256"/>
      <c r="KGC95" s="251"/>
      <c r="KGD95" s="251"/>
      <c r="KGE95" s="251"/>
      <c r="KGF95" s="251"/>
      <c r="KGG95" s="251"/>
      <c r="KGH95" s="251"/>
      <c r="KGI95" s="252"/>
      <c r="KGJ95" s="253"/>
      <c r="KGO95" s="254"/>
      <c r="KGR95" s="252"/>
      <c r="KGS95" s="252"/>
      <c r="KGT95" s="252"/>
      <c r="KGU95" s="252"/>
      <c r="KGV95" s="253"/>
      <c r="KGW95" s="253"/>
      <c r="KGX95" s="255"/>
      <c r="KGY95" s="255"/>
      <c r="KGZ95" s="256"/>
      <c r="KHC95" s="251"/>
      <c r="KHD95" s="251"/>
      <c r="KHE95" s="251"/>
      <c r="KHF95" s="251"/>
      <c r="KHG95" s="251"/>
      <c r="KHH95" s="251"/>
      <c r="KHI95" s="252"/>
      <c r="KHJ95" s="253"/>
      <c r="KHO95" s="254"/>
      <c r="KHR95" s="252"/>
      <c r="KHS95" s="252"/>
      <c r="KHT95" s="252"/>
      <c r="KHU95" s="252"/>
      <c r="KHV95" s="253"/>
      <c r="KHW95" s="253"/>
      <c r="KHX95" s="255"/>
      <c r="KHY95" s="255"/>
      <c r="KHZ95" s="256"/>
      <c r="KIC95" s="251"/>
      <c r="KID95" s="251"/>
      <c r="KIE95" s="251"/>
      <c r="KIF95" s="251"/>
      <c r="KIG95" s="251"/>
      <c r="KIH95" s="251"/>
      <c r="KII95" s="252"/>
      <c r="KIJ95" s="253"/>
      <c r="KIO95" s="254"/>
      <c r="KIR95" s="252"/>
      <c r="KIS95" s="252"/>
      <c r="KIT95" s="252"/>
      <c r="KIU95" s="252"/>
      <c r="KIV95" s="253"/>
      <c r="KIW95" s="253"/>
      <c r="KIX95" s="255"/>
      <c r="KIY95" s="255"/>
      <c r="KIZ95" s="256"/>
      <c r="KJC95" s="251"/>
      <c r="KJD95" s="251"/>
      <c r="KJE95" s="251"/>
      <c r="KJF95" s="251"/>
      <c r="KJG95" s="251"/>
      <c r="KJH95" s="251"/>
      <c r="KJI95" s="252"/>
      <c r="KJJ95" s="253"/>
      <c r="KJO95" s="254"/>
      <c r="KJR95" s="252"/>
      <c r="KJS95" s="252"/>
      <c r="KJT95" s="252"/>
      <c r="KJU95" s="252"/>
      <c r="KJV95" s="253"/>
      <c r="KJW95" s="253"/>
      <c r="KJX95" s="255"/>
      <c r="KJY95" s="255"/>
      <c r="KJZ95" s="256"/>
      <c r="KKC95" s="251"/>
      <c r="KKD95" s="251"/>
      <c r="KKE95" s="251"/>
      <c r="KKF95" s="251"/>
      <c r="KKG95" s="251"/>
      <c r="KKH95" s="251"/>
      <c r="KKI95" s="252"/>
      <c r="KKJ95" s="253"/>
      <c r="KKO95" s="254"/>
      <c r="KKR95" s="252"/>
      <c r="KKS95" s="252"/>
      <c r="KKT95" s="252"/>
      <c r="KKU95" s="252"/>
      <c r="KKV95" s="253"/>
      <c r="KKW95" s="253"/>
      <c r="KKX95" s="255"/>
      <c r="KKY95" s="255"/>
      <c r="KKZ95" s="256"/>
      <c r="KLC95" s="251"/>
      <c r="KLD95" s="251"/>
      <c r="KLE95" s="251"/>
      <c r="KLF95" s="251"/>
      <c r="KLG95" s="251"/>
      <c r="KLH95" s="251"/>
      <c r="KLI95" s="252"/>
      <c r="KLJ95" s="253"/>
      <c r="KLO95" s="254"/>
      <c r="KLR95" s="252"/>
      <c r="KLS95" s="252"/>
      <c r="KLT95" s="252"/>
      <c r="KLU95" s="252"/>
      <c r="KLV95" s="253"/>
      <c r="KLW95" s="253"/>
      <c r="KLX95" s="255"/>
      <c r="KLY95" s="255"/>
      <c r="KLZ95" s="256"/>
      <c r="KMC95" s="251"/>
      <c r="KMD95" s="251"/>
      <c r="KME95" s="251"/>
      <c r="KMF95" s="251"/>
      <c r="KMG95" s="251"/>
      <c r="KMH95" s="251"/>
      <c r="KMI95" s="252"/>
      <c r="KMJ95" s="253"/>
      <c r="KMO95" s="254"/>
      <c r="KMR95" s="252"/>
      <c r="KMS95" s="252"/>
      <c r="KMT95" s="252"/>
      <c r="KMU95" s="252"/>
      <c r="KMV95" s="253"/>
      <c r="KMW95" s="253"/>
      <c r="KMX95" s="255"/>
      <c r="KMY95" s="255"/>
      <c r="KMZ95" s="256"/>
      <c r="KNC95" s="251"/>
      <c r="KND95" s="251"/>
      <c r="KNE95" s="251"/>
      <c r="KNF95" s="251"/>
      <c r="KNG95" s="251"/>
      <c r="KNH95" s="251"/>
      <c r="KNI95" s="252"/>
      <c r="KNJ95" s="253"/>
      <c r="KNO95" s="254"/>
      <c r="KNR95" s="252"/>
      <c r="KNS95" s="252"/>
      <c r="KNT95" s="252"/>
      <c r="KNU95" s="252"/>
      <c r="KNV95" s="253"/>
      <c r="KNW95" s="253"/>
      <c r="KNX95" s="255"/>
      <c r="KNY95" s="255"/>
      <c r="KNZ95" s="256"/>
      <c r="KOC95" s="251"/>
      <c r="KOD95" s="251"/>
      <c r="KOE95" s="251"/>
      <c r="KOF95" s="251"/>
      <c r="KOG95" s="251"/>
      <c r="KOH95" s="251"/>
      <c r="KOI95" s="252"/>
      <c r="KOJ95" s="253"/>
      <c r="KOO95" s="254"/>
      <c r="KOR95" s="252"/>
      <c r="KOS95" s="252"/>
      <c r="KOT95" s="252"/>
      <c r="KOU95" s="252"/>
      <c r="KOV95" s="253"/>
      <c r="KOW95" s="253"/>
      <c r="KOX95" s="255"/>
      <c r="KOY95" s="255"/>
      <c r="KOZ95" s="256"/>
      <c r="KPC95" s="251"/>
      <c r="KPD95" s="251"/>
      <c r="KPE95" s="251"/>
      <c r="KPF95" s="251"/>
      <c r="KPG95" s="251"/>
      <c r="KPH95" s="251"/>
      <c r="KPI95" s="252"/>
      <c r="KPJ95" s="253"/>
      <c r="KPO95" s="254"/>
      <c r="KPR95" s="252"/>
      <c r="KPS95" s="252"/>
      <c r="KPT95" s="252"/>
      <c r="KPU95" s="252"/>
      <c r="KPV95" s="253"/>
      <c r="KPW95" s="253"/>
      <c r="KPX95" s="255"/>
      <c r="KPY95" s="255"/>
      <c r="KPZ95" s="256"/>
      <c r="KQC95" s="251"/>
      <c r="KQD95" s="251"/>
      <c r="KQE95" s="251"/>
      <c r="KQF95" s="251"/>
      <c r="KQG95" s="251"/>
      <c r="KQH95" s="251"/>
      <c r="KQI95" s="252"/>
      <c r="KQJ95" s="253"/>
      <c r="KQO95" s="254"/>
      <c r="KQR95" s="252"/>
      <c r="KQS95" s="252"/>
      <c r="KQT95" s="252"/>
      <c r="KQU95" s="252"/>
      <c r="KQV95" s="253"/>
      <c r="KQW95" s="253"/>
      <c r="KQX95" s="255"/>
      <c r="KQY95" s="255"/>
      <c r="KQZ95" s="256"/>
      <c r="KRC95" s="251"/>
      <c r="KRD95" s="251"/>
      <c r="KRE95" s="251"/>
      <c r="KRF95" s="251"/>
      <c r="KRG95" s="251"/>
      <c r="KRH95" s="251"/>
      <c r="KRI95" s="252"/>
      <c r="KRJ95" s="253"/>
      <c r="KRO95" s="254"/>
      <c r="KRR95" s="252"/>
      <c r="KRS95" s="252"/>
      <c r="KRT95" s="252"/>
      <c r="KRU95" s="252"/>
      <c r="KRV95" s="253"/>
      <c r="KRW95" s="253"/>
      <c r="KRX95" s="255"/>
      <c r="KRY95" s="255"/>
      <c r="KRZ95" s="256"/>
      <c r="KSC95" s="251"/>
      <c r="KSD95" s="251"/>
      <c r="KSE95" s="251"/>
      <c r="KSF95" s="251"/>
      <c r="KSG95" s="251"/>
      <c r="KSH95" s="251"/>
      <c r="KSI95" s="252"/>
      <c r="KSJ95" s="253"/>
      <c r="KSO95" s="254"/>
      <c r="KSR95" s="252"/>
      <c r="KSS95" s="252"/>
      <c r="KST95" s="252"/>
      <c r="KSU95" s="252"/>
      <c r="KSV95" s="253"/>
      <c r="KSW95" s="253"/>
      <c r="KSX95" s="255"/>
      <c r="KSY95" s="255"/>
      <c r="KSZ95" s="256"/>
      <c r="KTC95" s="251"/>
      <c r="KTD95" s="251"/>
      <c r="KTE95" s="251"/>
      <c r="KTF95" s="251"/>
      <c r="KTG95" s="251"/>
      <c r="KTH95" s="251"/>
      <c r="KTI95" s="252"/>
      <c r="KTJ95" s="253"/>
      <c r="KTO95" s="254"/>
      <c r="KTR95" s="252"/>
      <c r="KTS95" s="252"/>
      <c r="KTT95" s="252"/>
      <c r="KTU95" s="252"/>
      <c r="KTV95" s="253"/>
      <c r="KTW95" s="253"/>
      <c r="KTX95" s="255"/>
      <c r="KTY95" s="255"/>
      <c r="KTZ95" s="256"/>
      <c r="KUC95" s="251"/>
      <c r="KUD95" s="251"/>
      <c r="KUE95" s="251"/>
      <c r="KUF95" s="251"/>
      <c r="KUG95" s="251"/>
      <c r="KUH95" s="251"/>
      <c r="KUI95" s="252"/>
      <c r="KUJ95" s="253"/>
      <c r="KUO95" s="254"/>
      <c r="KUR95" s="252"/>
      <c r="KUS95" s="252"/>
      <c r="KUT95" s="252"/>
      <c r="KUU95" s="252"/>
      <c r="KUV95" s="253"/>
      <c r="KUW95" s="253"/>
      <c r="KUX95" s="255"/>
      <c r="KUY95" s="255"/>
      <c r="KUZ95" s="256"/>
      <c r="KVC95" s="251"/>
      <c r="KVD95" s="251"/>
      <c r="KVE95" s="251"/>
      <c r="KVF95" s="251"/>
      <c r="KVG95" s="251"/>
      <c r="KVH95" s="251"/>
      <c r="KVI95" s="252"/>
      <c r="KVJ95" s="253"/>
      <c r="KVO95" s="254"/>
      <c r="KVR95" s="252"/>
      <c r="KVS95" s="252"/>
      <c r="KVT95" s="252"/>
      <c r="KVU95" s="252"/>
      <c r="KVV95" s="253"/>
      <c r="KVW95" s="253"/>
      <c r="KVX95" s="255"/>
      <c r="KVY95" s="255"/>
      <c r="KVZ95" s="256"/>
      <c r="KWC95" s="251"/>
      <c r="KWD95" s="251"/>
      <c r="KWE95" s="251"/>
      <c r="KWF95" s="251"/>
      <c r="KWG95" s="251"/>
      <c r="KWH95" s="251"/>
      <c r="KWI95" s="252"/>
      <c r="KWJ95" s="253"/>
      <c r="KWO95" s="254"/>
      <c r="KWR95" s="252"/>
      <c r="KWS95" s="252"/>
      <c r="KWT95" s="252"/>
      <c r="KWU95" s="252"/>
      <c r="KWV95" s="253"/>
      <c r="KWW95" s="253"/>
      <c r="KWX95" s="255"/>
      <c r="KWY95" s="255"/>
      <c r="KWZ95" s="256"/>
      <c r="KXC95" s="251"/>
      <c r="KXD95" s="251"/>
      <c r="KXE95" s="251"/>
      <c r="KXF95" s="251"/>
      <c r="KXG95" s="251"/>
      <c r="KXH95" s="251"/>
      <c r="KXI95" s="252"/>
      <c r="KXJ95" s="253"/>
      <c r="KXO95" s="254"/>
      <c r="KXR95" s="252"/>
      <c r="KXS95" s="252"/>
      <c r="KXT95" s="252"/>
      <c r="KXU95" s="252"/>
      <c r="KXV95" s="253"/>
      <c r="KXW95" s="253"/>
      <c r="KXX95" s="255"/>
      <c r="KXY95" s="255"/>
      <c r="KXZ95" s="256"/>
      <c r="KYC95" s="251"/>
      <c r="KYD95" s="251"/>
      <c r="KYE95" s="251"/>
      <c r="KYF95" s="251"/>
      <c r="KYG95" s="251"/>
      <c r="KYH95" s="251"/>
      <c r="KYI95" s="252"/>
      <c r="KYJ95" s="253"/>
      <c r="KYO95" s="254"/>
      <c r="KYR95" s="252"/>
      <c r="KYS95" s="252"/>
      <c r="KYT95" s="252"/>
      <c r="KYU95" s="252"/>
      <c r="KYV95" s="253"/>
      <c r="KYW95" s="253"/>
      <c r="KYX95" s="255"/>
      <c r="KYY95" s="255"/>
      <c r="KYZ95" s="256"/>
      <c r="KZC95" s="251"/>
      <c r="KZD95" s="251"/>
      <c r="KZE95" s="251"/>
      <c r="KZF95" s="251"/>
      <c r="KZG95" s="251"/>
      <c r="KZH95" s="251"/>
      <c r="KZI95" s="252"/>
      <c r="KZJ95" s="253"/>
      <c r="KZO95" s="254"/>
      <c r="KZR95" s="252"/>
      <c r="KZS95" s="252"/>
      <c r="KZT95" s="252"/>
      <c r="KZU95" s="252"/>
      <c r="KZV95" s="253"/>
      <c r="KZW95" s="253"/>
      <c r="KZX95" s="255"/>
      <c r="KZY95" s="255"/>
      <c r="KZZ95" s="256"/>
      <c r="LAC95" s="251"/>
      <c r="LAD95" s="251"/>
      <c r="LAE95" s="251"/>
      <c r="LAF95" s="251"/>
      <c r="LAG95" s="251"/>
      <c r="LAH95" s="251"/>
      <c r="LAI95" s="252"/>
      <c r="LAJ95" s="253"/>
      <c r="LAO95" s="254"/>
      <c r="LAR95" s="252"/>
      <c r="LAS95" s="252"/>
      <c r="LAT95" s="252"/>
      <c r="LAU95" s="252"/>
      <c r="LAV95" s="253"/>
      <c r="LAW95" s="253"/>
      <c r="LAX95" s="255"/>
      <c r="LAY95" s="255"/>
      <c r="LAZ95" s="256"/>
      <c r="LBC95" s="251"/>
      <c r="LBD95" s="251"/>
      <c r="LBE95" s="251"/>
      <c r="LBF95" s="251"/>
      <c r="LBG95" s="251"/>
      <c r="LBH95" s="251"/>
      <c r="LBI95" s="252"/>
      <c r="LBJ95" s="253"/>
      <c r="LBO95" s="254"/>
      <c r="LBR95" s="252"/>
      <c r="LBS95" s="252"/>
      <c r="LBT95" s="252"/>
      <c r="LBU95" s="252"/>
      <c r="LBV95" s="253"/>
      <c r="LBW95" s="253"/>
      <c r="LBX95" s="255"/>
      <c r="LBY95" s="255"/>
      <c r="LBZ95" s="256"/>
      <c r="LCC95" s="251"/>
      <c r="LCD95" s="251"/>
      <c r="LCE95" s="251"/>
      <c r="LCF95" s="251"/>
      <c r="LCG95" s="251"/>
      <c r="LCH95" s="251"/>
      <c r="LCI95" s="252"/>
      <c r="LCJ95" s="253"/>
      <c r="LCO95" s="254"/>
      <c r="LCR95" s="252"/>
      <c r="LCS95" s="252"/>
      <c r="LCT95" s="252"/>
      <c r="LCU95" s="252"/>
      <c r="LCV95" s="253"/>
      <c r="LCW95" s="253"/>
      <c r="LCX95" s="255"/>
      <c r="LCY95" s="255"/>
      <c r="LCZ95" s="256"/>
      <c r="LDC95" s="251"/>
      <c r="LDD95" s="251"/>
      <c r="LDE95" s="251"/>
      <c r="LDF95" s="251"/>
      <c r="LDG95" s="251"/>
      <c r="LDH95" s="251"/>
      <c r="LDI95" s="252"/>
      <c r="LDJ95" s="253"/>
      <c r="LDO95" s="254"/>
      <c r="LDR95" s="252"/>
      <c r="LDS95" s="252"/>
      <c r="LDT95" s="252"/>
      <c r="LDU95" s="252"/>
      <c r="LDV95" s="253"/>
      <c r="LDW95" s="253"/>
      <c r="LDX95" s="255"/>
      <c r="LDY95" s="255"/>
      <c r="LDZ95" s="256"/>
      <c r="LEC95" s="251"/>
      <c r="LED95" s="251"/>
      <c r="LEE95" s="251"/>
      <c r="LEF95" s="251"/>
      <c r="LEG95" s="251"/>
      <c r="LEH95" s="251"/>
      <c r="LEI95" s="252"/>
      <c r="LEJ95" s="253"/>
      <c r="LEO95" s="254"/>
      <c r="LER95" s="252"/>
      <c r="LES95" s="252"/>
      <c r="LET95" s="252"/>
      <c r="LEU95" s="252"/>
      <c r="LEV95" s="253"/>
      <c r="LEW95" s="253"/>
      <c r="LEX95" s="255"/>
      <c r="LEY95" s="255"/>
      <c r="LEZ95" s="256"/>
      <c r="LFC95" s="251"/>
      <c r="LFD95" s="251"/>
      <c r="LFE95" s="251"/>
      <c r="LFF95" s="251"/>
      <c r="LFG95" s="251"/>
      <c r="LFH95" s="251"/>
      <c r="LFI95" s="252"/>
      <c r="LFJ95" s="253"/>
      <c r="LFO95" s="254"/>
      <c r="LFR95" s="252"/>
      <c r="LFS95" s="252"/>
      <c r="LFT95" s="252"/>
      <c r="LFU95" s="252"/>
      <c r="LFV95" s="253"/>
      <c r="LFW95" s="253"/>
      <c r="LFX95" s="255"/>
      <c r="LFY95" s="255"/>
      <c r="LFZ95" s="256"/>
      <c r="LGC95" s="251"/>
      <c r="LGD95" s="251"/>
      <c r="LGE95" s="251"/>
      <c r="LGF95" s="251"/>
      <c r="LGG95" s="251"/>
      <c r="LGH95" s="251"/>
      <c r="LGI95" s="252"/>
      <c r="LGJ95" s="253"/>
      <c r="LGO95" s="254"/>
      <c r="LGR95" s="252"/>
      <c r="LGS95" s="252"/>
      <c r="LGT95" s="252"/>
      <c r="LGU95" s="252"/>
      <c r="LGV95" s="253"/>
      <c r="LGW95" s="253"/>
      <c r="LGX95" s="255"/>
      <c r="LGY95" s="255"/>
      <c r="LGZ95" s="256"/>
      <c r="LHC95" s="251"/>
      <c r="LHD95" s="251"/>
      <c r="LHE95" s="251"/>
      <c r="LHF95" s="251"/>
      <c r="LHG95" s="251"/>
      <c r="LHH95" s="251"/>
      <c r="LHI95" s="252"/>
      <c r="LHJ95" s="253"/>
      <c r="LHO95" s="254"/>
      <c r="LHR95" s="252"/>
      <c r="LHS95" s="252"/>
      <c r="LHT95" s="252"/>
      <c r="LHU95" s="252"/>
      <c r="LHV95" s="253"/>
      <c r="LHW95" s="253"/>
      <c r="LHX95" s="255"/>
      <c r="LHY95" s="255"/>
      <c r="LHZ95" s="256"/>
      <c r="LIC95" s="251"/>
      <c r="LID95" s="251"/>
      <c r="LIE95" s="251"/>
      <c r="LIF95" s="251"/>
      <c r="LIG95" s="251"/>
      <c r="LIH95" s="251"/>
      <c r="LII95" s="252"/>
      <c r="LIJ95" s="253"/>
      <c r="LIO95" s="254"/>
      <c r="LIR95" s="252"/>
      <c r="LIS95" s="252"/>
      <c r="LIT95" s="252"/>
      <c r="LIU95" s="252"/>
      <c r="LIV95" s="253"/>
      <c r="LIW95" s="253"/>
      <c r="LIX95" s="255"/>
      <c r="LIY95" s="255"/>
      <c r="LIZ95" s="256"/>
      <c r="LJC95" s="251"/>
      <c r="LJD95" s="251"/>
      <c r="LJE95" s="251"/>
      <c r="LJF95" s="251"/>
      <c r="LJG95" s="251"/>
      <c r="LJH95" s="251"/>
      <c r="LJI95" s="252"/>
      <c r="LJJ95" s="253"/>
      <c r="LJO95" s="254"/>
      <c r="LJR95" s="252"/>
      <c r="LJS95" s="252"/>
      <c r="LJT95" s="252"/>
      <c r="LJU95" s="252"/>
      <c r="LJV95" s="253"/>
      <c r="LJW95" s="253"/>
      <c r="LJX95" s="255"/>
      <c r="LJY95" s="255"/>
      <c r="LJZ95" s="256"/>
      <c r="LKC95" s="251"/>
      <c r="LKD95" s="251"/>
      <c r="LKE95" s="251"/>
      <c r="LKF95" s="251"/>
      <c r="LKG95" s="251"/>
      <c r="LKH95" s="251"/>
      <c r="LKI95" s="252"/>
      <c r="LKJ95" s="253"/>
      <c r="LKO95" s="254"/>
      <c r="LKR95" s="252"/>
      <c r="LKS95" s="252"/>
      <c r="LKT95" s="252"/>
      <c r="LKU95" s="252"/>
      <c r="LKV95" s="253"/>
      <c r="LKW95" s="253"/>
      <c r="LKX95" s="255"/>
      <c r="LKY95" s="255"/>
      <c r="LKZ95" s="256"/>
      <c r="LLC95" s="251"/>
      <c r="LLD95" s="251"/>
      <c r="LLE95" s="251"/>
      <c r="LLF95" s="251"/>
      <c r="LLG95" s="251"/>
      <c r="LLH95" s="251"/>
      <c r="LLI95" s="252"/>
      <c r="LLJ95" s="253"/>
      <c r="LLO95" s="254"/>
      <c r="LLR95" s="252"/>
      <c r="LLS95" s="252"/>
      <c r="LLT95" s="252"/>
      <c r="LLU95" s="252"/>
      <c r="LLV95" s="253"/>
      <c r="LLW95" s="253"/>
      <c r="LLX95" s="255"/>
      <c r="LLY95" s="255"/>
      <c r="LLZ95" s="256"/>
      <c r="LMC95" s="251"/>
      <c r="LMD95" s="251"/>
      <c r="LME95" s="251"/>
      <c r="LMF95" s="251"/>
      <c r="LMG95" s="251"/>
      <c r="LMH95" s="251"/>
      <c r="LMI95" s="252"/>
      <c r="LMJ95" s="253"/>
      <c r="LMO95" s="254"/>
      <c r="LMR95" s="252"/>
      <c r="LMS95" s="252"/>
      <c r="LMT95" s="252"/>
      <c r="LMU95" s="252"/>
      <c r="LMV95" s="253"/>
      <c r="LMW95" s="253"/>
      <c r="LMX95" s="255"/>
      <c r="LMY95" s="255"/>
      <c r="LMZ95" s="256"/>
      <c r="LNC95" s="251"/>
      <c r="LND95" s="251"/>
      <c r="LNE95" s="251"/>
      <c r="LNF95" s="251"/>
      <c r="LNG95" s="251"/>
      <c r="LNH95" s="251"/>
      <c r="LNI95" s="252"/>
      <c r="LNJ95" s="253"/>
      <c r="LNO95" s="254"/>
      <c r="LNR95" s="252"/>
      <c r="LNS95" s="252"/>
      <c r="LNT95" s="252"/>
      <c r="LNU95" s="252"/>
      <c r="LNV95" s="253"/>
      <c r="LNW95" s="253"/>
      <c r="LNX95" s="255"/>
      <c r="LNY95" s="255"/>
      <c r="LNZ95" s="256"/>
      <c r="LOC95" s="251"/>
      <c r="LOD95" s="251"/>
      <c r="LOE95" s="251"/>
      <c r="LOF95" s="251"/>
      <c r="LOG95" s="251"/>
      <c r="LOH95" s="251"/>
      <c r="LOI95" s="252"/>
      <c r="LOJ95" s="253"/>
      <c r="LOO95" s="254"/>
      <c r="LOR95" s="252"/>
      <c r="LOS95" s="252"/>
      <c r="LOT95" s="252"/>
      <c r="LOU95" s="252"/>
      <c r="LOV95" s="253"/>
      <c r="LOW95" s="253"/>
      <c r="LOX95" s="255"/>
      <c r="LOY95" s="255"/>
      <c r="LOZ95" s="256"/>
      <c r="LPC95" s="251"/>
      <c r="LPD95" s="251"/>
      <c r="LPE95" s="251"/>
      <c r="LPF95" s="251"/>
      <c r="LPG95" s="251"/>
      <c r="LPH95" s="251"/>
      <c r="LPI95" s="252"/>
      <c r="LPJ95" s="253"/>
      <c r="LPO95" s="254"/>
      <c r="LPR95" s="252"/>
      <c r="LPS95" s="252"/>
      <c r="LPT95" s="252"/>
      <c r="LPU95" s="252"/>
      <c r="LPV95" s="253"/>
      <c r="LPW95" s="253"/>
      <c r="LPX95" s="255"/>
      <c r="LPY95" s="255"/>
      <c r="LPZ95" s="256"/>
      <c r="LQC95" s="251"/>
      <c r="LQD95" s="251"/>
      <c r="LQE95" s="251"/>
      <c r="LQF95" s="251"/>
      <c r="LQG95" s="251"/>
      <c r="LQH95" s="251"/>
      <c r="LQI95" s="252"/>
      <c r="LQJ95" s="253"/>
      <c r="LQO95" s="254"/>
      <c r="LQR95" s="252"/>
      <c r="LQS95" s="252"/>
      <c r="LQT95" s="252"/>
      <c r="LQU95" s="252"/>
      <c r="LQV95" s="253"/>
      <c r="LQW95" s="253"/>
      <c r="LQX95" s="255"/>
      <c r="LQY95" s="255"/>
      <c r="LQZ95" s="256"/>
      <c r="LRC95" s="251"/>
      <c r="LRD95" s="251"/>
      <c r="LRE95" s="251"/>
      <c r="LRF95" s="251"/>
      <c r="LRG95" s="251"/>
      <c r="LRH95" s="251"/>
      <c r="LRI95" s="252"/>
      <c r="LRJ95" s="253"/>
      <c r="LRO95" s="254"/>
      <c r="LRR95" s="252"/>
      <c r="LRS95" s="252"/>
      <c r="LRT95" s="252"/>
      <c r="LRU95" s="252"/>
      <c r="LRV95" s="253"/>
      <c r="LRW95" s="253"/>
      <c r="LRX95" s="255"/>
      <c r="LRY95" s="255"/>
      <c r="LRZ95" s="256"/>
      <c r="LSC95" s="251"/>
      <c r="LSD95" s="251"/>
      <c r="LSE95" s="251"/>
      <c r="LSF95" s="251"/>
      <c r="LSG95" s="251"/>
      <c r="LSH95" s="251"/>
      <c r="LSI95" s="252"/>
      <c r="LSJ95" s="253"/>
      <c r="LSO95" s="254"/>
      <c r="LSR95" s="252"/>
      <c r="LSS95" s="252"/>
      <c r="LST95" s="252"/>
      <c r="LSU95" s="252"/>
      <c r="LSV95" s="253"/>
      <c r="LSW95" s="253"/>
      <c r="LSX95" s="255"/>
      <c r="LSY95" s="255"/>
      <c r="LSZ95" s="256"/>
      <c r="LTC95" s="251"/>
      <c r="LTD95" s="251"/>
      <c r="LTE95" s="251"/>
      <c r="LTF95" s="251"/>
      <c r="LTG95" s="251"/>
      <c r="LTH95" s="251"/>
      <c r="LTI95" s="252"/>
      <c r="LTJ95" s="253"/>
      <c r="LTO95" s="254"/>
      <c r="LTR95" s="252"/>
      <c r="LTS95" s="252"/>
      <c r="LTT95" s="252"/>
      <c r="LTU95" s="252"/>
      <c r="LTV95" s="253"/>
      <c r="LTW95" s="253"/>
      <c r="LTX95" s="255"/>
      <c r="LTY95" s="255"/>
      <c r="LTZ95" s="256"/>
      <c r="LUC95" s="251"/>
      <c r="LUD95" s="251"/>
      <c r="LUE95" s="251"/>
      <c r="LUF95" s="251"/>
      <c r="LUG95" s="251"/>
      <c r="LUH95" s="251"/>
      <c r="LUI95" s="252"/>
      <c r="LUJ95" s="253"/>
      <c r="LUO95" s="254"/>
      <c r="LUR95" s="252"/>
      <c r="LUS95" s="252"/>
      <c r="LUT95" s="252"/>
      <c r="LUU95" s="252"/>
      <c r="LUV95" s="253"/>
      <c r="LUW95" s="253"/>
      <c r="LUX95" s="255"/>
      <c r="LUY95" s="255"/>
      <c r="LUZ95" s="256"/>
      <c r="LVC95" s="251"/>
      <c r="LVD95" s="251"/>
      <c r="LVE95" s="251"/>
      <c r="LVF95" s="251"/>
      <c r="LVG95" s="251"/>
      <c r="LVH95" s="251"/>
      <c r="LVI95" s="252"/>
      <c r="LVJ95" s="253"/>
      <c r="LVO95" s="254"/>
      <c r="LVR95" s="252"/>
      <c r="LVS95" s="252"/>
      <c r="LVT95" s="252"/>
      <c r="LVU95" s="252"/>
      <c r="LVV95" s="253"/>
      <c r="LVW95" s="253"/>
      <c r="LVX95" s="255"/>
      <c r="LVY95" s="255"/>
      <c r="LVZ95" s="256"/>
      <c r="LWC95" s="251"/>
      <c r="LWD95" s="251"/>
      <c r="LWE95" s="251"/>
      <c r="LWF95" s="251"/>
      <c r="LWG95" s="251"/>
      <c r="LWH95" s="251"/>
      <c r="LWI95" s="252"/>
      <c r="LWJ95" s="253"/>
      <c r="LWO95" s="254"/>
      <c r="LWR95" s="252"/>
      <c r="LWS95" s="252"/>
      <c r="LWT95" s="252"/>
      <c r="LWU95" s="252"/>
      <c r="LWV95" s="253"/>
      <c r="LWW95" s="253"/>
      <c r="LWX95" s="255"/>
      <c r="LWY95" s="255"/>
      <c r="LWZ95" s="256"/>
      <c r="LXC95" s="251"/>
      <c r="LXD95" s="251"/>
      <c r="LXE95" s="251"/>
      <c r="LXF95" s="251"/>
      <c r="LXG95" s="251"/>
      <c r="LXH95" s="251"/>
      <c r="LXI95" s="252"/>
      <c r="LXJ95" s="253"/>
      <c r="LXO95" s="254"/>
      <c r="LXR95" s="252"/>
      <c r="LXS95" s="252"/>
      <c r="LXT95" s="252"/>
      <c r="LXU95" s="252"/>
      <c r="LXV95" s="253"/>
      <c r="LXW95" s="253"/>
      <c r="LXX95" s="255"/>
      <c r="LXY95" s="255"/>
      <c r="LXZ95" s="256"/>
      <c r="LYC95" s="251"/>
      <c r="LYD95" s="251"/>
      <c r="LYE95" s="251"/>
      <c r="LYF95" s="251"/>
      <c r="LYG95" s="251"/>
      <c r="LYH95" s="251"/>
      <c r="LYI95" s="252"/>
      <c r="LYJ95" s="253"/>
      <c r="LYO95" s="254"/>
      <c r="LYR95" s="252"/>
      <c r="LYS95" s="252"/>
      <c r="LYT95" s="252"/>
      <c r="LYU95" s="252"/>
      <c r="LYV95" s="253"/>
      <c r="LYW95" s="253"/>
      <c r="LYX95" s="255"/>
      <c r="LYY95" s="255"/>
      <c r="LYZ95" s="256"/>
      <c r="LZC95" s="251"/>
      <c r="LZD95" s="251"/>
      <c r="LZE95" s="251"/>
      <c r="LZF95" s="251"/>
      <c r="LZG95" s="251"/>
      <c r="LZH95" s="251"/>
      <c r="LZI95" s="252"/>
      <c r="LZJ95" s="253"/>
      <c r="LZO95" s="254"/>
      <c r="LZR95" s="252"/>
      <c r="LZS95" s="252"/>
      <c r="LZT95" s="252"/>
      <c r="LZU95" s="252"/>
      <c r="LZV95" s="253"/>
      <c r="LZW95" s="253"/>
      <c r="LZX95" s="255"/>
      <c r="LZY95" s="255"/>
      <c r="LZZ95" s="256"/>
      <c r="MAC95" s="251"/>
      <c r="MAD95" s="251"/>
      <c r="MAE95" s="251"/>
      <c r="MAF95" s="251"/>
      <c r="MAG95" s="251"/>
      <c r="MAH95" s="251"/>
      <c r="MAI95" s="252"/>
      <c r="MAJ95" s="253"/>
      <c r="MAO95" s="254"/>
      <c r="MAR95" s="252"/>
      <c r="MAS95" s="252"/>
      <c r="MAT95" s="252"/>
      <c r="MAU95" s="252"/>
      <c r="MAV95" s="253"/>
      <c r="MAW95" s="253"/>
      <c r="MAX95" s="255"/>
      <c r="MAY95" s="255"/>
      <c r="MAZ95" s="256"/>
      <c r="MBC95" s="251"/>
      <c r="MBD95" s="251"/>
      <c r="MBE95" s="251"/>
      <c r="MBF95" s="251"/>
      <c r="MBG95" s="251"/>
      <c r="MBH95" s="251"/>
      <c r="MBI95" s="252"/>
      <c r="MBJ95" s="253"/>
      <c r="MBO95" s="254"/>
      <c r="MBR95" s="252"/>
      <c r="MBS95" s="252"/>
      <c r="MBT95" s="252"/>
      <c r="MBU95" s="252"/>
      <c r="MBV95" s="253"/>
      <c r="MBW95" s="253"/>
      <c r="MBX95" s="255"/>
      <c r="MBY95" s="255"/>
      <c r="MBZ95" s="256"/>
      <c r="MCC95" s="251"/>
      <c r="MCD95" s="251"/>
      <c r="MCE95" s="251"/>
      <c r="MCF95" s="251"/>
      <c r="MCG95" s="251"/>
      <c r="MCH95" s="251"/>
      <c r="MCI95" s="252"/>
      <c r="MCJ95" s="253"/>
      <c r="MCO95" s="254"/>
      <c r="MCR95" s="252"/>
      <c r="MCS95" s="252"/>
      <c r="MCT95" s="252"/>
      <c r="MCU95" s="252"/>
      <c r="MCV95" s="253"/>
      <c r="MCW95" s="253"/>
      <c r="MCX95" s="255"/>
      <c r="MCY95" s="255"/>
      <c r="MCZ95" s="256"/>
      <c r="MDC95" s="251"/>
      <c r="MDD95" s="251"/>
      <c r="MDE95" s="251"/>
      <c r="MDF95" s="251"/>
      <c r="MDG95" s="251"/>
      <c r="MDH95" s="251"/>
      <c r="MDI95" s="252"/>
      <c r="MDJ95" s="253"/>
      <c r="MDO95" s="254"/>
      <c r="MDR95" s="252"/>
      <c r="MDS95" s="252"/>
      <c r="MDT95" s="252"/>
      <c r="MDU95" s="252"/>
      <c r="MDV95" s="253"/>
      <c r="MDW95" s="253"/>
      <c r="MDX95" s="255"/>
      <c r="MDY95" s="255"/>
      <c r="MDZ95" s="256"/>
      <c r="MEC95" s="251"/>
      <c r="MED95" s="251"/>
      <c r="MEE95" s="251"/>
      <c r="MEF95" s="251"/>
      <c r="MEG95" s="251"/>
      <c r="MEH95" s="251"/>
      <c r="MEI95" s="252"/>
      <c r="MEJ95" s="253"/>
      <c r="MEO95" s="254"/>
      <c r="MER95" s="252"/>
      <c r="MES95" s="252"/>
      <c r="MET95" s="252"/>
      <c r="MEU95" s="252"/>
      <c r="MEV95" s="253"/>
      <c r="MEW95" s="253"/>
      <c r="MEX95" s="255"/>
      <c r="MEY95" s="255"/>
      <c r="MEZ95" s="256"/>
      <c r="MFC95" s="251"/>
      <c r="MFD95" s="251"/>
      <c r="MFE95" s="251"/>
      <c r="MFF95" s="251"/>
      <c r="MFG95" s="251"/>
      <c r="MFH95" s="251"/>
      <c r="MFI95" s="252"/>
      <c r="MFJ95" s="253"/>
      <c r="MFO95" s="254"/>
      <c r="MFR95" s="252"/>
      <c r="MFS95" s="252"/>
      <c r="MFT95" s="252"/>
      <c r="MFU95" s="252"/>
      <c r="MFV95" s="253"/>
      <c r="MFW95" s="253"/>
      <c r="MFX95" s="255"/>
      <c r="MFY95" s="255"/>
      <c r="MFZ95" s="256"/>
      <c r="MGC95" s="251"/>
      <c r="MGD95" s="251"/>
      <c r="MGE95" s="251"/>
      <c r="MGF95" s="251"/>
      <c r="MGG95" s="251"/>
      <c r="MGH95" s="251"/>
      <c r="MGI95" s="252"/>
      <c r="MGJ95" s="253"/>
      <c r="MGO95" s="254"/>
      <c r="MGR95" s="252"/>
      <c r="MGS95" s="252"/>
      <c r="MGT95" s="252"/>
      <c r="MGU95" s="252"/>
      <c r="MGV95" s="253"/>
      <c r="MGW95" s="253"/>
      <c r="MGX95" s="255"/>
      <c r="MGY95" s="255"/>
      <c r="MGZ95" s="256"/>
      <c r="MHC95" s="251"/>
      <c r="MHD95" s="251"/>
      <c r="MHE95" s="251"/>
      <c r="MHF95" s="251"/>
      <c r="MHG95" s="251"/>
      <c r="MHH95" s="251"/>
      <c r="MHI95" s="252"/>
      <c r="MHJ95" s="253"/>
      <c r="MHO95" s="254"/>
      <c r="MHR95" s="252"/>
      <c r="MHS95" s="252"/>
      <c r="MHT95" s="252"/>
      <c r="MHU95" s="252"/>
      <c r="MHV95" s="253"/>
      <c r="MHW95" s="253"/>
      <c r="MHX95" s="255"/>
      <c r="MHY95" s="255"/>
      <c r="MHZ95" s="256"/>
      <c r="MIC95" s="251"/>
      <c r="MID95" s="251"/>
      <c r="MIE95" s="251"/>
      <c r="MIF95" s="251"/>
      <c r="MIG95" s="251"/>
      <c r="MIH95" s="251"/>
      <c r="MII95" s="252"/>
      <c r="MIJ95" s="253"/>
      <c r="MIO95" s="254"/>
      <c r="MIR95" s="252"/>
      <c r="MIS95" s="252"/>
      <c r="MIT95" s="252"/>
      <c r="MIU95" s="252"/>
      <c r="MIV95" s="253"/>
      <c r="MIW95" s="253"/>
      <c r="MIX95" s="255"/>
      <c r="MIY95" s="255"/>
      <c r="MIZ95" s="256"/>
      <c r="MJC95" s="251"/>
      <c r="MJD95" s="251"/>
      <c r="MJE95" s="251"/>
      <c r="MJF95" s="251"/>
      <c r="MJG95" s="251"/>
      <c r="MJH95" s="251"/>
      <c r="MJI95" s="252"/>
      <c r="MJJ95" s="253"/>
      <c r="MJO95" s="254"/>
      <c r="MJR95" s="252"/>
      <c r="MJS95" s="252"/>
      <c r="MJT95" s="252"/>
      <c r="MJU95" s="252"/>
      <c r="MJV95" s="253"/>
      <c r="MJW95" s="253"/>
      <c r="MJX95" s="255"/>
      <c r="MJY95" s="255"/>
      <c r="MJZ95" s="256"/>
      <c r="MKC95" s="251"/>
      <c r="MKD95" s="251"/>
      <c r="MKE95" s="251"/>
      <c r="MKF95" s="251"/>
      <c r="MKG95" s="251"/>
      <c r="MKH95" s="251"/>
      <c r="MKI95" s="252"/>
      <c r="MKJ95" s="253"/>
      <c r="MKO95" s="254"/>
      <c r="MKR95" s="252"/>
      <c r="MKS95" s="252"/>
      <c r="MKT95" s="252"/>
      <c r="MKU95" s="252"/>
      <c r="MKV95" s="253"/>
      <c r="MKW95" s="253"/>
      <c r="MKX95" s="255"/>
      <c r="MKY95" s="255"/>
      <c r="MKZ95" s="256"/>
      <c r="MLC95" s="251"/>
      <c r="MLD95" s="251"/>
      <c r="MLE95" s="251"/>
      <c r="MLF95" s="251"/>
      <c r="MLG95" s="251"/>
      <c r="MLH95" s="251"/>
      <c r="MLI95" s="252"/>
      <c r="MLJ95" s="253"/>
      <c r="MLO95" s="254"/>
      <c r="MLR95" s="252"/>
      <c r="MLS95" s="252"/>
      <c r="MLT95" s="252"/>
      <c r="MLU95" s="252"/>
      <c r="MLV95" s="253"/>
      <c r="MLW95" s="253"/>
      <c r="MLX95" s="255"/>
      <c r="MLY95" s="255"/>
      <c r="MLZ95" s="256"/>
      <c r="MMC95" s="251"/>
      <c r="MMD95" s="251"/>
      <c r="MME95" s="251"/>
      <c r="MMF95" s="251"/>
      <c r="MMG95" s="251"/>
      <c r="MMH95" s="251"/>
      <c r="MMI95" s="252"/>
      <c r="MMJ95" s="253"/>
      <c r="MMO95" s="254"/>
      <c r="MMR95" s="252"/>
      <c r="MMS95" s="252"/>
      <c r="MMT95" s="252"/>
      <c r="MMU95" s="252"/>
      <c r="MMV95" s="253"/>
      <c r="MMW95" s="253"/>
      <c r="MMX95" s="255"/>
      <c r="MMY95" s="255"/>
      <c r="MMZ95" s="256"/>
      <c r="MNC95" s="251"/>
      <c r="MND95" s="251"/>
      <c r="MNE95" s="251"/>
      <c r="MNF95" s="251"/>
      <c r="MNG95" s="251"/>
      <c r="MNH95" s="251"/>
      <c r="MNI95" s="252"/>
      <c r="MNJ95" s="253"/>
      <c r="MNO95" s="254"/>
      <c r="MNR95" s="252"/>
      <c r="MNS95" s="252"/>
      <c r="MNT95" s="252"/>
      <c r="MNU95" s="252"/>
      <c r="MNV95" s="253"/>
      <c r="MNW95" s="253"/>
      <c r="MNX95" s="255"/>
      <c r="MNY95" s="255"/>
      <c r="MNZ95" s="256"/>
      <c r="MOC95" s="251"/>
      <c r="MOD95" s="251"/>
      <c r="MOE95" s="251"/>
      <c r="MOF95" s="251"/>
      <c r="MOG95" s="251"/>
      <c r="MOH95" s="251"/>
      <c r="MOI95" s="252"/>
      <c r="MOJ95" s="253"/>
      <c r="MOO95" s="254"/>
      <c r="MOR95" s="252"/>
      <c r="MOS95" s="252"/>
      <c r="MOT95" s="252"/>
      <c r="MOU95" s="252"/>
      <c r="MOV95" s="253"/>
      <c r="MOW95" s="253"/>
      <c r="MOX95" s="255"/>
      <c r="MOY95" s="255"/>
      <c r="MOZ95" s="256"/>
      <c r="MPC95" s="251"/>
      <c r="MPD95" s="251"/>
      <c r="MPE95" s="251"/>
      <c r="MPF95" s="251"/>
      <c r="MPG95" s="251"/>
      <c r="MPH95" s="251"/>
      <c r="MPI95" s="252"/>
      <c r="MPJ95" s="253"/>
      <c r="MPO95" s="254"/>
      <c r="MPR95" s="252"/>
      <c r="MPS95" s="252"/>
      <c r="MPT95" s="252"/>
      <c r="MPU95" s="252"/>
      <c r="MPV95" s="253"/>
      <c r="MPW95" s="253"/>
      <c r="MPX95" s="255"/>
      <c r="MPY95" s="255"/>
      <c r="MPZ95" s="256"/>
      <c r="MQC95" s="251"/>
      <c r="MQD95" s="251"/>
      <c r="MQE95" s="251"/>
      <c r="MQF95" s="251"/>
      <c r="MQG95" s="251"/>
      <c r="MQH95" s="251"/>
      <c r="MQI95" s="252"/>
      <c r="MQJ95" s="253"/>
      <c r="MQO95" s="254"/>
      <c r="MQR95" s="252"/>
      <c r="MQS95" s="252"/>
      <c r="MQT95" s="252"/>
      <c r="MQU95" s="252"/>
      <c r="MQV95" s="253"/>
      <c r="MQW95" s="253"/>
      <c r="MQX95" s="255"/>
      <c r="MQY95" s="255"/>
      <c r="MQZ95" s="256"/>
      <c r="MRC95" s="251"/>
      <c r="MRD95" s="251"/>
      <c r="MRE95" s="251"/>
      <c r="MRF95" s="251"/>
      <c r="MRG95" s="251"/>
      <c r="MRH95" s="251"/>
      <c r="MRI95" s="252"/>
      <c r="MRJ95" s="253"/>
      <c r="MRO95" s="254"/>
      <c r="MRR95" s="252"/>
      <c r="MRS95" s="252"/>
      <c r="MRT95" s="252"/>
      <c r="MRU95" s="252"/>
      <c r="MRV95" s="253"/>
      <c r="MRW95" s="253"/>
      <c r="MRX95" s="255"/>
      <c r="MRY95" s="255"/>
      <c r="MRZ95" s="256"/>
      <c r="MSC95" s="251"/>
      <c r="MSD95" s="251"/>
      <c r="MSE95" s="251"/>
      <c r="MSF95" s="251"/>
      <c r="MSG95" s="251"/>
      <c r="MSH95" s="251"/>
      <c r="MSI95" s="252"/>
      <c r="MSJ95" s="253"/>
      <c r="MSO95" s="254"/>
      <c r="MSR95" s="252"/>
      <c r="MSS95" s="252"/>
      <c r="MST95" s="252"/>
      <c r="MSU95" s="252"/>
      <c r="MSV95" s="253"/>
      <c r="MSW95" s="253"/>
      <c r="MSX95" s="255"/>
      <c r="MSY95" s="255"/>
      <c r="MSZ95" s="256"/>
      <c r="MTC95" s="251"/>
      <c r="MTD95" s="251"/>
      <c r="MTE95" s="251"/>
      <c r="MTF95" s="251"/>
      <c r="MTG95" s="251"/>
      <c r="MTH95" s="251"/>
      <c r="MTI95" s="252"/>
      <c r="MTJ95" s="253"/>
      <c r="MTO95" s="254"/>
      <c r="MTR95" s="252"/>
      <c r="MTS95" s="252"/>
      <c r="MTT95" s="252"/>
      <c r="MTU95" s="252"/>
      <c r="MTV95" s="253"/>
      <c r="MTW95" s="253"/>
      <c r="MTX95" s="255"/>
      <c r="MTY95" s="255"/>
      <c r="MTZ95" s="256"/>
      <c r="MUC95" s="251"/>
      <c r="MUD95" s="251"/>
      <c r="MUE95" s="251"/>
      <c r="MUF95" s="251"/>
      <c r="MUG95" s="251"/>
      <c r="MUH95" s="251"/>
      <c r="MUI95" s="252"/>
      <c r="MUJ95" s="253"/>
      <c r="MUO95" s="254"/>
      <c r="MUR95" s="252"/>
      <c r="MUS95" s="252"/>
      <c r="MUT95" s="252"/>
      <c r="MUU95" s="252"/>
      <c r="MUV95" s="253"/>
      <c r="MUW95" s="253"/>
      <c r="MUX95" s="255"/>
      <c r="MUY95" s="255"/>
      <c r="MUZ95" s="256"/>
      <c r="MVC95" s="251"/>
      <c r="MVD95" s="251"/>
      <c r="MVE95" s="251"/>
      <c r="MVF95" s="251"/>
      <c r="MVG95" s="251"/>
      <c r="MVH95" s="251"/>
      <c r="MVI95" s="252"/>
      <c r="MVJ95" s="253"/>
      <c r="MVO95" s="254"/>
      <c r="MVR95" s="252"/>
      <c r="MVS95" s="252"/>
      <c r="MVT95" s="252"/>
      <c r="MVU95" s="252"/>
      <c r="MVV95" s="253"/>
      <c r="MVW95" s="253"/>
      <c r="MVX95" s="255"/>
      <c r="MVY95" s="255"/>
      <c r="MVZ95" s="256"/>
      <c r="MWC95" s="251"/>
      <c r="MWD95" s="251"/>
      <c r="MWE95" s="251"/>
      <c r="MWF95" s="251"/>
      <c r="MWG95" s="251"/>
      <c r="MWH95" s="251"/>
      <c r="MWI95" s="252"/>
      <c r="MWJ95" s="253"/>
      <c r="MWO95" s="254"/>
      <c r="MWR95" s="252"/>
      <c r="MWS95" s="252"/>
      <c r="MWT95" s="252"/>
      <c r="MWU95" s="252"/>
      <c r="MWV95" s="253"/>
      <c r="MWW95" s="253"/>
      <c r="MWX95" s="255"/>
      <c r="MWY95" s="255"/>
      <c r="MWZ95" s="256"/>
      <c r="MXC95" s="251"/>
      <c r="MXD95" s="251"/>
      <c r="MXE95" s="251"/>
      <c r="MXF95" s="251"/>
      <c r="MXG95" s="251"/>
      <c r="MXH95" s="251"/>
      <c r="MXI95" s="252"/>
      <c r="MXJ95" s="253"/>
      <c r="MXO95" s="254"/>
      <c r="MXR95" s="252"/>
      <c r="MXS95" s="252"/>
      <c r="MXT95" s="252"/>
      <c r="MXU95" s="252"/>
      <c r="MXV95" s="253"/>
      <c r="MXW95" s="253"/>
      <c r="MXX95" s="255"/>
      <c r="MXY95" s="255"/>
      <c r="MXZ95" s="256"/>
      <c r="MYC95" s="251"/>
      <c r="MYD95" s="251"/>
      <c r="MYE95" s="251"/>
      <c r="MYF95" s="251"/>
      <c r="MYG95" s="251"/>
      <c r="MYH95" s="251"/>
      <c r="MYI95" s="252"/>
      <c r="MYJ95" s="253"/>
      <c r="MYO95" s="254"/>
      <c r="MYR95" s="252"/>
      <c r="MYS95" s="252"/>
      <c r="MYT95" s="252"/>
      <c r="MYU95" s="252"/>
      <c r="MYV95" s="253"/>
      <c r="MYW95" s="253"/>
      <c r="MYX95" s="255"/>
      <c r="MYY95" s="255"/>
      <c r="MYZ95" s="256"/>
      <c r="MZC95" s="251"/>
      <c r="MZD95" s="251"/>
      <c r="MZE95" s="251"/>
      <c r="MZF95" s="251"/>
      <c r="MZG95" s="251"/>
      <c r="MZH95" s="251"/>
      <c r="MZI95" s="252"/>
      <c r="MZJ95" s="253"/>
      <c r="MZO95" s="254"/>
      <c r="MZR95" s="252"/>
      <c r="MZS95" s="252"/>
      <c r="MZT95" s="252"/>
      <c r="MZU95" s="252"/>
      <c r="MZV95" s="253"/>
      <c r="MZW95" s="253"/>
      <c r="MZX95" s="255"/>
      <c r="MZY95" s="255"/>
      <c r="MZZ95" s="256"/>
      <c r="NAC95" s="251"/>
      <c r="NAD95" s="251"/>
      <c r="NAE95" s="251"/>
      <c r="NAF95" s="251"/>
      <c r="NAG95" s="251"/>
      <c r="NAH95" s="251"/>
      <c r="NAI95" s="252"/>
      <c r="NAJ95" s="253"/>
      <c r="NAO95" s="254"/>
      <c r="NAR95" s="252"/>
      <c r="NAS95" s="252"/>
      <c r="NAT95" s="252"/>
      <c r="NAU95" s="252"/>
      <c r="NAV95" s="253"/>
      <c r="NAW95" s="253"/>
      <c r="NAX95" s="255"/>
      <c r="NAY95" s="255"/>
      <c r="NAZ95" s="256"/>
      <c r="NBC95" s="251"/>
      <c r="NBD95" s="251"/>
      <c r="NBE95" s="251"/>
      <c r="NBF95" s="251"/>
      <c r="NBG95" s="251"/>
      <c r="NBH95" s="251"/>
      <c r="NBI95" s="252"/>
      <c r="NBJ95" s="253"/>
      <c r="NBO95" s="254"/>
      <c r="NBR95" s="252"/>
      <c r="NBS95" s="252"/>
      <c r="NBT95" s="252"/>
      <c r="NBU95" s="252"/>
      <c r="NBV95" s="253"/>
      <c r="NBW95" s="253"/>
      <c r="NBX95" s="255"/>
      <c r="NBY95" s="255"/>
      <c r="NBZ95" s="256"/>
      <c r="NCC95" s="251"/>
      <c r="NCD95" s="251"/>
      <c r="NCE95" s="251"/>
      <c r="NCF95" s="251"/>
      <c r="NCG95" s="251"/>
      <c r="NCH95" s="251"/>
      <c r="NCI95" s="252"/>
      <c r="NCJ95" s="253"/>
      <c r="NCO95" s="254"/>
      <c r="NCR95" s="252"/>
      <c r="NCS95" s="252"/>
      <c r="NCT95" s="252"/>
      <c r="NCU95" s="252"/>
      <c r="NCV95" s="253"/>
      <c r="NCW95" s="253"/>
      <c r="NCX95" s="255"/>
      <c r="NCY95" s="255"/>
      <c r="NCZ95" s="256"/>
      <c r="NDC95" s="251"/>
      <c r="NDD95" s="251"/>
      <c r="NDE95" s="251"/>
      <c r="NDF95" s="251"/>
      <c r="NDG95" s="251"/>
      <c r="NDH95" s="251"/>
      <c r="NDI95" s="252"/>
      <c r="NDJ95" s="253"/>
      <c r="NDO95" s="254"/>
      <c r="NDR95" s="252"/>
      <c r="NDS95" s="252"/>
      <c r="NDT95" s="252"/>
      <c r="NDU95" s="252"/>
      <c r="NDV95" s="253"/>
      <c r="NDW95" s="253"/>
      <c r="NDX95" s="255"/>
      <c r="NDY95" s="255"/>
      <c r="NDZ95" s="256"/>
      <c r="NEC95" s="251"/>
      <c r="NED95" s="251"/>
      <c r="NEE95" s="251"/>
      <c r="NEF95" s="251"/>
      <c r="NEG95" s="251"/>
      <c r="NEH95" s="251"/>
      <c r="NEI95" s="252"/>
      <c r="NEJ95" s="253"/>
      <c r="NEO95" s="254"/>
      <c r="NER95" s="252"/>
      <c r="NES95" s="252"/>
      <c r="NET95" s="252"/>
      <c r="NEU95" s="252"/>
      <c r="NEV95" s="253"/>
      <c r="NEW95" s="253"/>
      <c r="NEX95" s="255"/>
      <c r="NEY95" s="255"/>
      <c r="NEZ95" s="256"/>
      <c r="NFC95" s="251"/>
      <c r="NFD95" s="251"/>
      <c r="NFE95" s="251"/>
      <c r="NFF95" s="251"/>
      <c r="NFG95" s="251"/>
      <c r="NFH95" s="251"/>
      <c r="NFI95" s="252"/>
      <c r="NFJ95" s="253"/>
      <c r="NFO95" s="254"/>
      <c r="NFR95" s="252"/>
      <c r="NFS95" s="252"/>
      <c r="NFT95" s="252"/>
      <c r="NFU95" s="252"/>
      <c r="NFV95" s="253"/>
      <c r="NFW95" s="253"/>
      <c r="NFX95" s="255"/>
      <c r="NFY95" s="255"/>
      <c r="NFZ95" s="256"/>
      <c r="NGC95" s="251"/>
      <c r="NGD95" s="251"/>
      <c r="NGE95" s="251"/>
      <c r="NGF95" s="251"/>
      <c r="NGG95" s="251"/>
      <c r="NGH95" s="251"/>
      <c r="NGI95" s="252"/>
      <c r="NGJ95" s="253"/>
      <c r="NGO95" s="254"/>
      <c r="NGR95" s="252"/>
      <c r="NGS95" s="252"/>
      <c r="NGT95" s="252"/>
      <c r="NGU95" s="252"/>
      <c r="NGV95" s="253"/>
      <c r="NGW95" s="253"/>
      <c r="NGX95" s="255"/>
      <c r="NGY95" s="255"/>
      <c r="NGZ95" s="256"/>
      <c r="NHC95" s="251"/>
      <c r="NHD95" s="251"/>
      <c r="NHE95" s="251"/>
      <c r="NHF95" s="251"/>
      <c r="NHG95" s="251"/>
      <c r="NHH95" s="251"/>
      <c r="NHI95" s="252"/>
      <c r="NHJ95" s="253"/>
      <c r="NHO95" s="254"/>
      <c r="NHR95" s="252"/>
      <c r="NHS95" s="252"/>
      <c r="NHT95" s="252"/>
      <c r="NHU95" s="252"/>
      <c r="NHV95" s="253"/>
      <c r="NHW95" s="253"/>
      <c r="NHX95" s="255"/>
      <c r="NHY95" s="255"/>
      <c r="NHZ95" s="256"/>
      <c r="NIC95" s="251"/>
      <c r="NID95" s="251"/>
      <c r="NIE95" s="251"/>
      <c r="NIF95" s="251"/>
      <c r="NIG95" s="251"/>
      <c r="NIH95" s="251"/>
      <c r="NII95" s="252"/>
      <c r="NIJ95" s="253"/>
      <c r="NIO95" s="254"/>
      <c r="NIR95" s="252"/>
      <c r="NIS95" s="252"/>
      <c r="NIT95" s="252"/>
      <c r="NIU95" s="252"/>
      <c r="NIV95" s="253"/>
      <c r="NIW95" s="253"/>
      <c r="NIX95" s="255"/>
      <c r="NIY95" s="255"/>
      <c r="NIZ95" s="256"/>
      <c r="NJC95" s="251"/>
      <c r="NJD95" s="251"/>
      <c r="NJE95" s="251"/>
      <c r="NJF95" s="251"/>
      <c r="NJG95" s="251"/>
      <c r="NJH95" s="251"/>
      <c r="NJI95" s="252"/>
      <c r="NJJ95" s="253"/>
      <c r="NJO95" s="254"/>
      <c r="NJR95" s="252"/>
      <c r="NJS95" s="252"/>
      <c r="NJT95" s="252"/>
      <c r="NJU95" s="252"/>
      <c r="NJV95" s="253"/>
      <c r="NJW95" s="253"/>
      <c r="NJX95" s="255"/>
      <c r="NJY95" s="255"/>
      <c r="NJZ95" s="256"/>
      <c r="NKC95" s="251"/>
      <c r="NKD95" s="251"/>
      <c r="NKE95" s="251"/>
      <c r="NKF95" s="251"/>
      <c r="NKG95" s="251"/>
      <c r="NKH95" s="251"/>
      <c r="NKI95" s="252"/>
      <c r="NKJ95" s="253"/>
      <c r="NKO95" s="254"/>
      <c r="NKR95" s="252"/>
      <c r="NKS95" s="252"/>
      <c r="NKT95" s="252"/>
      <c r="NKU95" s="252"/>
      <c r="NKV95" s="253"/>
      <c r="NKW95" s="253"/>
      <c r="NKX95" s="255"/>
      <c r="NKY95" s="255"/>
      <c r="NKZ95" s="256"/>
      <c r="NLC95" s="251"/>
      <c r="NLD95" s="251"/>
      <c r="NLE95" s="251"/>
      <c r="NLF95" s="251"/>
      <c r="NLG95" s="251"/>
      <c r="NLH95" s="251"/>
      <c r="NLI95" s="252"/>
      <c r="NLJ95" s="253"/>
      <c r="NLO95" s="254"/>
      <c r="NLR95" s="252"/>
      <c r="NLS95" s="252"/>
      <c r="NLT95" s="252"/>
      <c r="NLU95" s="252"/>
      <c r="NLV95" s="253"/>
      <c r="NLW95" s="253"/>
      <c r="NLX95" s="255"/>
      <c r="NLY95" s="255"/>
      <c r="NLZ95" s="256"/>
      <c r="NMC95" s="251"/>
      <c r="NMD95" s="251"/>
      <c r="NME95" s="251"/>
      <c r="NMF95" s="251"/>
      <c r="NMG95" s="251"/>
      <c r="NMH95" s="251"/>
      <c r="NMI95" s="252"/>
      <c r="NMJ95" s="253"/>
      <c r="NMO95" s="254"/>
      <c r="NMR95" s="252"/>
      <c r="NMS95" s="252"/>
      <c r="NMT95" s="252"/>
      <c r="NMU95" s="252"/>
      <c r="NMV95" s="253"/>
      <c r="NMW95" s="253"/>
      <c r="NMX95" s="255"/>
      <c r="NMY95" s="255"/>
      <c r="NMZ95" s="256"/>
      <c r="NNC95" s="251"/>
      <c r="NND95" s="251"/>
      <c r="NNE95" s="251"/>
      <c r="NNF95" s="251"/>
      <c r="NNG95" s="251"/>
      <c r="NNH95" s="251"/>
      <c r="NNI95" s="252"/>
      <c r="NNJ95" s="253"/>
      <c r="NNO95" s="254"/>
      <c r="NNR95" s="252"/>
      <c r="NNS95" s="252"/>
      <c r="NNT95" s="252"/>
      <c r="NNU95" s="252"/>
      <c r="NNV95" s="253"/>
      <c r="NNW95" s="253"/>
      <c r="NNX95" s="255"/>
      <c r="NNY95" s="255"/>
      <c r="NNZ95" s="256"/>
      <c r="NOC95" s="251"/>
      <c r="NOD95" s="251"/>
      <c r="NOE95" s="251"/>
      <c r="NOF95" s="251"/>
      <c r="NOG95" s="251"/>
      <c r="NOH95" s="251"/>
      <c r="NOI95" s="252"/>
      <c r="NOJ95" s="253"/>
      <c r="NOO95" s="254"/>
      <c r="NOR95" s="252"/>
      <c r="NOS95" s="252"/>
      <c r="NOT95" s="252"/>
      <c r="NOU95" s="252"/>
      <c r="NOV95" s="253"/>
      <c r="NOW95" s="253"/>
      <c r="NOX95" s="255"/>
      <c r="NOY95" s="255"/>
      <c r="NOZ95" s="256"/>
      <c r="NPC95" s="251"/>
      <c r="NPD95" s="251"/>
      <c r="NPE95" s="251"/>
      <c r="NPF95" s="251"/>
      <c r="NPG95" s="251"/>
      <c r="NPH95" s="251"/>
      <c r="NPI95" s="252"/>
      <c r="NPJ95" s="253"/>
      <c r="NPO95" s="254"/>
      <c r="NPR95" s="252"/>
      <c r="NPS95" s="252"/>
      <c r="NPT95" s="252"/>
      <c r="NPU95" s="252"/>
      <c r="NPV95" s="253"/>
      <c r="NPW95" s="253"/>
      <c r="NPX95" s="255"/>
      <c r="NPY95" s="255"/>
      <c r="NPZ95" s="256"/>
      <c r="NQC95" s="251"/>
      <c r="NQD95" s="251"/>
      <c r="NQE95" s="251"/>
      <c r="NQF95" s="251"/>
      <c r="NQG95" s="251"/>
      <c r="NQH95" s="251"/>
      <c r="NQI95" s="252"/>
      <c r="NQJ95" s="253"/>
      <c r="NQO95" s="254"/>
      <c r="NQR95" s="252"/>
      <c r="NQS95" s="252"/>
      <c r="NQT95" s="252"/>
      <c r="NQU95" s="252"/>
      <c r="NQV95" s="253"/>
      <c r="NQW95" s="253"/>
      <c r="NQX95" s="255"/>
      <c r="NQY95" s="255"/>
      <c r="NQZ95" s="256"/>
      <c r="NRC95" s="251"/>
      <c r="NRD95" s="251"/>
      <c r="NRE95" s="251"/>
      <c r="NRF95" s="251"/>
      <c r="NRG95" s="251"/>
      <c r="NRH95" s="251"/>
      <c r="NRI95" s="252"/>
      <c r="NRJ95" s="253"/>
      <c r="NRO95" s="254"/>
      <c r="NRR95" s="252"/>
      <c r="NRS95" s="252"/>
      <c r="NRT95" s="252"/>
      <c r="NRU95" s="252"/>
      <c r="NRV95" s="253"/>
      <c r="NRW95" s="253"/>
      <c r="NRX95" s="255"/>
      <c r="NRY95" s="255"/>
      <c r="NRZ95" s="256"/>
      <c r="NSC95" s="251"/>
      <c r="NSD95" s="251"/>
      <c r="NSE95" s="251"/>
      <c r="NSF95" s="251"/>
      <c r="NSG95" s="251"/>
      <c r="NSH95" s="251"/>
      <c r="NSI95" s="252"/>
      <c r="NSJ95" s="253"/>
      <c r="NSO95" s="254"/>
      <c r="NSR95" s="252"/>
      <c r="NSS95" s="252"/>
      <c r="NST95" s="252"/>
      <c r="NSU95" s="252"/>
      <c r="NSV95" s="253"/>
      <c r="NSW95" s="253"/>
      <c r="NSX95" s="255"/>
      <c r="NSY95" s="255"/>
      <c r="NSZ95" s="256"/>
      <c r="NTC95" s="251"/>
      <c r="NTD95" s="251"/>
      <c r="NTE95" s="251"/>
      <c r="NTF95" s="251"/>
      <c r="NTG95" s="251"/>
      <c r="NTH95" s="251"/>
      <c r="NTI95" s="252"/>
      <c r="NTJ95" s="253"/>
      <c r="NTO95" s="254"/>
      <c r="NTR95" s="252"/>
      <c r="NTS95" s="252"/>
      <c r="NTT95" s="252"/>
      <c r="NTU95" s="252"/>
      <c r="NTV95" s="253"/>
      <c r="NTW95" s="253"/>
      <c r="NTX95" s="255"/>
      <c r="NTY95" s="255"/>
      <c r="NTZ95" s="256"/>
      <c r="NUC95" s="251"/>
      <c r="NUD95" s="251"/>
      <c r="NUE95" s="251"/>
      <c r="NUF95" s="251"/>
      <c r="NUG95" s="251"/>
      <c r="NUH95" s="251"/>
      <c r="NUI95" s="252"/>
      <c r="NUJ95" s="253"/>
      <c r="NUO95" s="254"/>
      <c r="NUR95" s="252"/>
      <c r="NUS95" s="252"/>
      <c r="NUT95" s="252"/>
      <c r="NUU95" s="252"/>
      <c r="NUV95" s="253"/>
      <c r="NUW95" s="253"/>
      <c r="NUX95" s="255"/>
      <c r="NUY95" s="255"/>
      <c r="NUZ95" s="256"/>
      <c r="NVC95" s="251"/>
      <c r="NVD95" s="251"/>
      <c r="NVE95" s="251"/>
      <c r="NVF95" s="251"/>
      <c r="NVG95" s="251"/>
      <c r="NVH95" s="251"/>
      <c r="NVI95" s="252"/>
      <c r="NVJ95" s="253"/>
      <c r="NVO95" s="254"/>
      <c r="NVR95" s="252"/>
      <c r="NVS95" s="252"/>
      <c r="NVT95" s="252"/>
      <c r="NVU95" s="252"/>
      <c r="NVV95" s="253"/>
      <c r="NVW95" s="253"/>
      <c r="NVX95" s="255"/>
      <c r="NVY95" s="255"/>
      <c r="NVZ95" s="256"/>
      <c r="NWC95" s="251"/>
      <c r="NWD95" s="251"/>
      <c r="NWE95" s="251"/>
      <c r="NWF95" s="251"/>
      <c r="NWG95" s="251"/>
      <c r="NWH95" s="251"/>
      <c r="NWI95" s="252"/>
      <c r="NWJ95" s="253"/>
      <c r="NWO95" s="254"/>
      <c r="NWR95" s="252"/>
      <c r="NWS95" s="252"/>
      <c r="NWT95" s="252"/>
      <c r="NWU95" s="252"/>
      <c r="NWV95" s="253"/>
      <c r="NWW95" s="253"/>
      <c r="NWX95" s="255"/>
      <c r="NWY95" s="255"/>
      <c r="NWZ95" s="256"/>
      <c r="NXC95" s="251"/>
      <c r="NXD95" s="251"/>
      <c r="NXE95" s="251"/>
      <c r="NXF95" s="251"/>
      <c r="NXG95" s="251"/>
      <c r="NXH95" s="251"/>
      <c r="NXI95" s="252"/>
      <c r="NXJ95" s="253"/>
      <c r="NXO95" s="254"/>
      <c r="NXR95" s="252"/>
      <c r="NXS95" s="252"/>
      <c r="NXT95" s="252"/>
      <c r="NXU95" s="252"/>
      <c r="NXV95" s="253"/>
      <c r="NXW95" s="253"/>
      <c r="NXX95" s="255"/>
      <c r="NXY95" s="255"/>
      <c r="NXZ95" s="256"/>
      <c r="NYC95" s="251"/>
      <c r="NYD95" s="251"/>
      <c r="NYE95" s="251"/>
      <c r="NYF95" s="251"/>
      <c r="NYG95" s="251"/>
      <c r="NYH95" s="251"/>
      <c r="NYI95" s="252"/>
      <c r="NYJ95" s="253"/>
      <c r="NYO95" s="254"/>
      <c r="NYR95" s="252"/>
      <c r="NYS95" s="252"/>
      <c r="NYT95" s="252"/>
      <c r="NYU95" s="252"/>
      <c r="NYV95" s="253"/>
      <c r="NYW95" s="253"/>
      <c r="NYX95" s="255"/>
      <c r="NYY95" s="255"/>
      <c r="NYZ95" s="256"/>
      <c r="NZC95" s="251"/>
      <c r="NZD95" s="251"/>
      <c r="NZE95" s="251"/>
      <c r="NZF95" s="251"/>
      <c r="NZG95" s="251"/>
      <c r="NZH95" s="251"/>
      <c r="NZI95" s="252"/>
      <c r="NZJ95" s="253"/>
      <c r="NZO95" s="254"/>
      <c r="NZR95" s="252"/>
      <c r="NZS95" s="252"/>
      <c r="NZT95" s="252"/>
      <c r="NZU95" s="252"/>
      <c r="NZV95" s="253"/>
      <c r="NZW95" s="253"/>
      <c r="NZX95" s="255"/>
      <c r="NZY95" s="255"/>
      <c r="NZZ95" s="256"/>
      <c r="OAC95" s="251"/>
      <c r="OAD95" s="251"/>
      <c r="OAE95" s="251"/>
      <c r="OAF95" s="251"/>
      <c r="OAG95" s="251"/>
      <c r="OAH95" s="251"/>
      <c r="OAI95" s="252"/>
      <c r="OAJ95" s="253"/>
      <c r="OAO95" s="254"/>
      <c r="OAR95" s="252"/>
      <c r="OAS95" s="252"/>
      <c r="OAT95" s="252"/>
      <c r="OAU95" s="252"/>
      <c r="OAV95" s="253"/>
      <c r="OAW95" s="253"/>
      <c r="OAX95" s="255"/>
      <c r="OAY95" s="255"/>
      <c r="OAZ95" s="256"/>
      <c r="OBC95" s="251"/>
      <c r="OBD95" s="251"/>
      <c r="OBE95" s="251"/>
      <c r="OBF95" s="251"/>
      <c r="OBG95" s="251"/>
      <c r="OBH95" s="251"/>
      <c r="OBI95" s="252"/>
      <c r="OBJ95" s="253"/>
      <c r="OBO95" s="254"/>
      <c r="OBR95" s="252"/>
      <c r="OBS95" s="252"/>
      <c r="OBT95" s="252"/>
      <c r="OBU95" s="252"/>
      <c r="OBV95" s="253"/>
      <c r="OBW95" s="253"/>
      <c r="OBX95" s="255"/>
      <c r="OBY95" s="255"/>
      <c r="OBZ95" s="256"/>
      <c r="OCC95" s="251"/>
      <c r="OCD95" s="251"/>
      <c r="OCE95" s="251"/>
      <c r="OCF95" s="251"/>
      <c r="OCG95" s="251"/>
      <c r="OCH95" s="251"/>
      <c r="OCI95" s="252"/>
      <c r="OCJ95" s="253"/>
      <c r="OCO95" s="254"/>
      <c r="OCR95" s="252"/>
      <c r="OCS95" s="252"/>
      <c r="OCT95" s="252"/>
      <c r="OCU95" s="252"/>
      <c r="OCV95" s="253"/>
      <c r="OCW95" s="253"/>
      <c r="OCX95" s="255"/>
      <c r="OCY95" s="255"/>
      <c r="OCZ95" s="256"/>
      <c r="ODC95" s="251"/>
      <c r="ODD95" s="251"/>
      <c r="ODE95" s="251"/>
      <c r="ODF95" s="251"/>
      <c r="ODG95" s="251"/>
      <c r="ODH95" s="251"/>
      <c r="ODI95" s="252"/>
      <c r="ODJ95" s="253"/>
      <c r="ODO95" s="254"/>
      <c r="ODR95" s="252"/>
      <c r="ODS95" s="252"/>
      <c r="ODT95" s="252"/>
      <c r="ODU95" s="252"/>
      <c r="ODV95" s="253"/>
      <c r="ODW95" s="253"/>
      <c r="ODX95" s="255"/>
      <c r="ODY95" s="255"/>
      <c r="ODZ95" s="256"/>
      <c r="OEC95" s="251"/>
      <c r="OED95" s="251"/>
      <c r="OEE95" s="251"/>
      <c r="OEF95" s="251"/>
      <c r="OEG95" s="251"/>
      <c r="OEH95" s="251"/>
      <c r="OEI95" s="252"/>
      <c r="OEJ95" s="253"/>
      <c r="OEO95" s="254"/>
      <c r="OER95" s="252"/>
      <c r="OES95" s="252"/>
      <c r="OET95" s="252"/>
      <c r="OEU95" s="252"/>
      <c r="OEV95" s="253"/>
      <c r="OEW95" s="253"/>
      <c r="OEX95" s="255"/>
      <c r="OEY95" s="255"/>
      <c r="OEZ95" s="256"/>
      <c r="OFC95" s="251"/>
      <c r="OFD95" s="251"/>
      <c r="OFE95" s="251"/>
      <c r="OFF95" s="251"/>
      <c r="OFG95" s="251"/>
      <c r="OFH95" s="251"/>
      <c r="OFI95" s="252"/>
      <c r="OFJ95" s="253"/>
      <c r="OFO95" s="254"/>
      <c r="OFR95" s="252"/>
      <c r="OFS95" s="252"/>
      <c r="OFT95" s="252"/>
      <c r="OFU95" s="252"/>
      <c r="OFV95" s="253"/>
      <c r="OFW95" s="253"/>
      <c r="OFX95" s="255"/>
      <c r="OFY95" s="255"/>
      <c r="OFZ95" s="256"/>
      <c r="OGC95" s="251"/>
      <c r="OGD95" s="251"/>
      <c r="OGE95" s="251"/>
      <c r="OGF95" s="251"/>
      <c r="OGG95" s="251"/>
      <c r="OGH95" s="251"/>
      <c r="OGI95" s="252"/>
      <c r="OGJ95" s="253"/>
      <c r="OGO95" s="254"/>
      <c r="OGR95" s="252"/>
      <c r="OGS95" s="252"/>
      <c r="OGT95" s="252"/>
      <c r="OGU95" s="252"/>
      <c r="OGV95" s="253"/>
      <c r="OGW95" s="253"/>
      <c r="OGX95" s="255"/>
      <c r="OGY95" s="255"/>
      <c r="OGZ95" s="256"/>
      <c r="OHC95" s="251"/>
      <c r="OHD95" s="251"/>
      <c r="OHE95" s="251"/>
      <c r="OHF95" s="251"/>
      <c r="OHG95" s="251"/>
      <c r="OHH95" s="251"/>
      <c r="OHI95" s="252"/>
      <c r="OHJ95" s="253"/>
      <c r="OHO95" s="254"/>
      <c r="OHR95" s="252"/>
      <c r="OHS95" s="252"/>
      <c r="OHT95" s="252"/>
      <c r="OHU95" s="252"/>
      <c r="OHV95" s="253"/>
      <c r="OHW95" s="253"/>
      <c r="OHX95" s="255"/>
      <c r="OHY95" s="255"/>
      <c r="OHZ95" s="256"/>
      <c r="OIC95" s="251"/>
      <c r="OID95" s="251"/>
      <c r="OIE95" s="251"/>
      <c r="OIF95" s="251"/>
      <c r="OIG95" s="251"/>
      <c r="OIH95" s="251"/>
      <c r="OII95" s="252"/>
      <c r="OIJ95" s="253"/>
      <c r="OIO95" s="254"/>
      <c r="OIR95" s="252"/>
      <c r="OIS95" s="252"/>
      <c r="OIT95" s="252"/>
      <c r="OIU95" s="252"/>
      <c r="OIV95" s="253"/>
      <c r="OIW95" s="253"/>
      <c r="OIX95" s="255"/>
      <c r="OIY95" s="255"/>
      <c r="OIZ95" s="256"/>
      <c r="OJC95" s="251"/>
      <c r="OJD95" s="251"/>
      <c r="OJE95" s="251"/>
      <c r="OJF95" s="251"/>
      <c r="OJG95" s="251"/>
      <c r="OJH95" s="251"/>
      <c r="OJI95" s="252"/>
      <c r="OJJ95" s="253"/>
      <c r="OJO95" s="254"/>
      <c r="OJR95" s="252"/>
      <c r="OJS95" s="252"/>
      <c r="OJT95" s="252"/>
      <c r="OJU95" s="252"/>
      <c r="OJV95" s="253"/>
      <c r="OJW95" s="253"/>
      <c r="OJX95" s="255"/>
      <c r="OJY95" s="255"/>
      <c r="OJZ95" s="256"/>
      <c r="OKC95" s="251"/>
      <c r="OKD95" s="251"/>
      <c r="OKE95" s="251"/>
      <c r="OKF95" s="251"/>
      <c r="OKG95" s="251"/>
      <c r="OKH95" s="251"/>
      <c r="OKI95" s="252"/>
      <c r="OKJ95" s="253"/>
      <c r="OKO95" s="254"/>
      <c r="OKR95" s="252"/>
      <c r="OKS95" s="252"/>
      <c r="OKT95" s="252"/>
      <c r="OKU95" s="252"/>
      <c r="OKV95" s="253"/>
      <c r="OKW95" s="253"/>
      <c r="OKX95" s="255"/>
      <c r="OKY95" s="255"/>
      <c r="OKZ95" s="256"/>
      <c r="OLC95" s="251"/>
      <c r="OLD95" s="251"/>
      <c r="OLE95" s="251"/>
      <c r="OLF95" s="251"/>
      <c r="OLG95" s="251"/>
      <c r="OLH95" s="251"/>
      <c r="OLI95" s="252"/>
      <c r="OLJ95" s="253"/>
      <c r="OLO95" s="254"/>
      <c r="OLR95" s="252"/>
      <c r="OLS95" s="252"/>
      <c r="OLT95" s="252"/>
      <c r="OLU95" s="252"/>
      <c r="OLV95" s="253"/>
      <c r="OLW95" s="253"/>
      <c r="OLX95" s="255"/>
      <c r="OLY95" s="255"/>
      <c r="OLZ95" s="256"/>
      <c r="OMC95" s="251"/>
      <c r="OMD95" s="251"/>
      <c r="OME95" s="251"/>
      <c r="OMF95" s="251"/>
      <c r="OMG95" s="251"/>
      <c r="OMH95" s="251"/>
      <c r="OMI95" s="252"/>
      <c r="OMJ95" s="253"/>
      <c r="OMO95" s="254"/>
      <c r="OMR95" s="252"/>
      <c r="OMS95" s="252"/>
      <c r="OMT95" s="252"/>
      <c r="OMU95" s="252"/>
      <c r="OMV95" s="253"/>
      <c r="OMW95" s="253"/>
      <c r="OMX95" s="255"/>
      <c r="OMY95" s="255"/>
      <c r="OMZ95" s="256"/>
      <c r="ONC95" s="251"/>
      <c r="OND95" s="251"/>
      <c r="ONE95" s="251"/>
      <c r="ONF95" s="251"/>
      <c r="ONG95" s="251"/>
      <c r="ONH95" s="251"/>
      <c r="ONI95" s="252"/>
      <c r="ONJ95" s="253"/>
      <c r="ONO95" s="254"/>
      <c r="ONR95" s="252"/>
      <c r="ONS95" s="252"/>
      <c r="ONT95" s="252"/>
      <c r="ONU95" s="252"/>
      <c r="ONV95" s="253"/>
      <c r="ONW95" s="253"/>
      <c r="ONX95" s="255"/>
      <c r="ONY95" s="255"/>
      <c r="ONZ95" s="256"/>
      <c r="OOC95" s="251"/>
      <c r="OOD95" s="251"/>
      <c r="OOE95" s="251"/>
      <c r="OOF95" s="251"/>
      <c r="OOG95" s="251"/>
      <c r="OOH95" s="251"/>
      <c r="OOI95" s="252"/>
      <c r="OOJ95" s="253"/>
      <c r="OOO95" s="254"/>
      <c r="OOR95" s="252"/>
      <c r="OOS95" s="252"/>
      <c r="OOT95" s="252"/>
      <c r="OOU95" s="252"/>
      <c r="OOV95" s="253"/>
      <c r="OOW95" s="253"/>
      <c r="OOX95" s="255"/>
      <c r="OOY95" s="255"/>
      <c r="OOZ95" s="256"/>
      <c r="OPC95" s="251"/>
      <c r="OPD95" s="251"/>
      <c r="OPE95" s="251"/>
      <c r="OPF95" s="251"/>
      <c r="OPG95" s="251"/>
      <c r="OPH95" s="251"/>
      <c r="OPI95" s="252"/>
      <c r="OPJ95" s="253"/>
      <c r="OPO95" s="254"/>
      <c r="OPR95" s="252"/>
      <c r="OPS95" s="252"/>
      <c r="OPT95" s="252"/>
      <c r="OPU95" s="252"/>
      <c r="OPV95" s="253"/>
      <c r="OPW95" s="253"/>
      <c r="OPX95" s="255"/>
      <c r="OPY95" s="255"/>
      <c r="OPZ95" s="256"/>
      <c r="OQC95" s="251"/>
      <c r="OQD95" s="251"/>
      <c r="OQE95" s="251"/>
      <c r="OQF95" s="251"/>
      <c r="OQG95" s="251"/>
      <c r="OQH95" s="251"/>
      <c r="OQI95" s="252"/>
      <c r="OQJ95" s="253"/>
      <c r="OQO95" s="254"/>
      <c r="OQR95" s="252"/>
      <c r="OQS95" s="252"/>
      <c r="OQT95" s="252"/>
      <c r="OQU95" s="252"/>
      <c r="OQV95" s="253"/>
      <c r="OQW95" s="253"/>
      <c r="OQX95" s="255"/>
      <c r="OQY95" s="255"/>
      <c r="OQZ95" s="256"/>
      <c r="ORC95" s="251"/>
      <c r="ORD95" s="251"/>
      <c r="ORE95" s="251"/>
      <c r="ORF95" s="251"/>
      <c r="ORG95" s="251"/>
      <c r="ORH95" s="251"/>
      <c r="ORI95" s="252"/>
      <c r="ORJ95" s="253"/>
      <c r="ORO95" s="254"/>
      <c r="ORR95" s="252"/>
      <c r="ORS95" s="252"/>
      <c r="ORT95" s="252"/>
      <c r="ORU95" s="252"/>
      <c r="ORV95" s="253"/>
      <c r="ORW95" s="253"/>
      <c r="ORX95" s="255"/>
      <c r="ORY95" s="255"/>
      <c r="ORZ95" s="256"/>
      <c r="OSC95" s="251"/>
      <c r="OSD95" s="251"/>
      <c r="OSE95" s="251"/>
      <c r="OSF95" s="251"/>
      <c r="OSG95" s="251"/>
      <c r="OSH95" s="251"/>
      <c r="OSI95" s="252"/>
      <c r="OSJ95" s="253"/>
      <c r="OSO95" s="254"/>
      <c r="OSR95" s="252"/>
      <c r="OSS95" s="252"/>
      <c r="OST95" s="252"/>
      <c r="OSU95" s="252"/>
      <c r="OSV95" s="253"/>
      <c r="OSW95" s="253"/>
      <c r="OSX95" s="255"/>
      <c r="OSY95" s="255"/>
      <c r="OSZ95" s="256"/>
      <c r="OTC95" s="251"/>
      <c r="OTD95" s="251"/>
      <c r="OTE95" s="251"/>
      <c r="OTF95" s="251"/>
      <c r="OTG95" s="251"/>
      <c r="OTH95" s="251"/>
      <c r="OTI95" s="252"/>
      <c r="OTJ95" s="253"/>
      <c r="OTO95" s="254"/>
      <c r="OTR95" s="252"/>
      <c r="OTS95" s="252"/>
      <c r="OTT95" s="252"/>
      <c r="OTU95" s="252"/>
      <c r="OTV95" s="253"/>
      <c r="OTW95" s="253"/>
      <c r="OTX95" s="255"/>
      <c r="OTY95" s="255"/>
      <c r="OTZ95" s="256"/>
      <c r="OUC95" s="251"/>
      <c r="OUD95" s="251"/>
      <c r="OUE95" s="251"/>
      <c r="OUF95" s="251"/>
      <c r="OUG95" s="251"/>
      <c r="OUH95" s="251"/>
      <c r="OUI95" s="252"/>
      <c r="OUJ95" s="253"/>
      <c r="OUO95" s="254"/>
      <c r="OUR95" s="252"/>
      <c r="OUS95" s="252"/>
      <c r="OUT95" s="252"/>
      <c r="OUU95" s="252"/>
      <c r="OUV95" s="253"/>
      <c r="OUW95" s="253"/>
      <c r="OUX95" s="255"/>
      <c r="OUY95" s="255"/>
      <c r="OUZ95" s="256"/>
      <c r="OVC95" s="251"/>
      <c r="OVD95" s="251"/>
      <c r="OVE95" s="251"/>
      <c r="OVF95" s="251"/>
      <c r="OVG95" s="251"/>
      <c r="OVH95" s="251"/>
      <c r="OVI95" s="252"/>
      <c r="OVJ95" s="253"/>
      <c r="OVO95" s="254"/>
      <c r="OVR95" s="252"/>
      <c r="OVS95" s="252"/>
      <c r="OVT95" s="252"/>
      <c r="OVU95" s="252"/>
      <c r="OVV95" s="253"/>
      <c r="OVW95" s="253"/>
      <c r="OVX95" s="255"/>
      <c r="OVY95" s="255"/>
      <c r="OVZ95" s="256"/>
      <c r="OWC95" s="251"/>
      <c r="OWD95" s="251"/>
      <c r="OWE95" s="251"/>
      <c r="OWF95" s="251"/>
      <c r="OWG95" s="251"/>
      <c r="OWH95" s="251"/>
      <c r="OWI95" s="252"/>
      <c r="OWJ95" s="253"/>
      <c r="OWO95" s="254"/>
      <c r="OWR95" s="252"/>
      <c r="OWS95" s="252"/>
      <c r="OWT95" s="252"/>
      <c r="OWU95" s="252"/>
      <c r="OWV95" s="253"/>
      <c r="OWW95" s="253"/>
      <c r="OWX95" s="255"/>
      <c r="OWY95" s="255"/>
      <c r="OWZ95" s="256"/>
      <c r="OXC95" s="251"/>
      <c r="OXD95" s="251"/>
      <c r="OXE95" s="251"/>
      <c r="OXF95" s="251"/>
      <c r="OXG95" s="251"/>
      <c r="OXH95" s="251"/>
      <c r="OXI95" s="252"/>
      <c r="OXJ95" s="253"/>
      <c r="OXO95" s="254"/>
      <c r="OXR95" s="252"/>
      <c r="OXS95" s="252"/>
      <c r="OXT95" s="252"/>
      <c r="OXU95" s="252"/>
      <c r="OXV95" s="253"/>
      <c r="OXW95" s="253"/>
      <c r="OXX95" s="255"/>
      <c r="OXY95" s="255"/>
      <c r="OXZ95" s="256"/>
      <c r="OYC95" s="251"/>
      <c r="OYD95" s="251"/>
      <c r="OYE95" s="251"/>
      <c r="OYF95" s="251"/>
      <c r="OYG95" s="251"/>
      <c r="OYH95" s="251"/>
      <c r="OYI95" s="252"/>
      <c r="OYJ95" s="253"/>
      <c r="OYO95" s="254"/>
      <c r="OYR95" s="252"/>
      <c r="OYS95" s="252"/>
      <c r="OYT95" s="252"/>
      <c r="OYU95" s="252"/>
      <c r="OYV95" s="253"/>
      <c r="OYW95" s="253"/>
      <c r="OYX95" s="255"/>
      <c r="OYY95" s="255"/>
      <c r="OYZ95" s="256"/>
      <c r="OZC95" s="251"/>
      <c r="OZD95" s="251"/>
      <c r="OZE95" s="251"/>
      <c r="OZF95" s="251"/>
      <c r="OZG95" s="251"/>
      <c r="OZH95" s="251"/>
      <c r="OZI95" s="252"/>
      <c r="OZJ95" s="253"/>
      <c r="OZO95" s="254"/>
      <c r="OZR95" s="252"/>
      <c r="OZS95" s="252"/>
      <c r="OZT95" s="252"/>
      <c r="OZU95" s="252"/>
      <c r="OZV95" s="253"/>
      <c r="OZW95" s="253"/>
      <c r="OZX95" s="255"/>
      <c r="OZY95" s="255"/>
      <c r="OZZ95" s="256"/>
      <c r="PAC95" s="251"/>
      <c r="PAD95" s="251"/>
      <c r="PAE95" s="251"/>
      <c r="PAF95" s="251"/>
      <c r="PAG95" s="251"/>
      <c r="PAH95" s="251"/>
      <c r="PAI95" s="252"/>
      <c r="PAJ95" s="253"/>
      <c r="PAO95" s="254"/>
      <c r="PAR95" s="252"/>
      <c r="PAS95" s="252"/>
      <c r="PAT95" s="252"/>
      <c r="PAU95" s="252"/>
      <c r="PAV95" s="253"/>
      <c r="PAW95" s="253"/>
      <c r="PAX95" s="255"/>
      <c r="PAY95" s="255"/>
      <c r="PAZ95" s="256"/>
      <c r="PBC95" s="251"/>
      <c r="PBD95" s="251"/>
      <c r="PBE95" s="251"/>
      <c r="PBF95" s="251"/>
      <c r="PBG95" s="251"/>
      <c r="PBH95" s="251"/>
      <c r="PBI95" s="252"/>
      <c r="PBJ95" s="253"/>
      <c r="PBO95" s="254"/>
      <c r="PBR95" s="252"/>
      <c r="PBS95" s="252"/>
      <c r="PBT95" s="252"/>
      <c r="PBU95" s="252"/>
      <c r="PBV95" s="253"/>
      <c r="PBW95" s="253"/>
      <c r="PBX95" s="255"/>
      <c r="PBY95" s="255"/>
      <c r="PBZ95" s="256"/>
      <c r="PCC95" s="251"/>
      <c r="PCD95" s="251"/>
      <c r="PCE95" s="251"/>
      <c r="PCF95" s="251"/>
      <c r="PCG95" s="251"/>
      <c r="PCH95" s="251"/>
      <c r="PCI95" s="252"/>
      <c r="PCJ95" s="253"/>
      <c r="PCO95" s="254"/>
      <c r="PCR95" s="252"/>
      <c r="PCS95" s="252"/>
      <c r="PCT95" s="252"/>
      <c r="PCU95" s="252"/>
      <c r="PCV95" s="253"/>
      <c r="PCW95" s="253"/>
      <c r="PCX95" s="255"/>
      <c r="PCY95" s="255"/>
      <c r="PCZ95" s="256"/>
      <c r="PDC95" s="251"/>
      <c r="PDD95" s="251"/>
      <c r="PDE95" s="251"/>
      <c r="PDF95" s="251"/>
      <c r="PDG95" s="251"/>
      <c r="PDH95" s="251"/>
      <c r="PDI95" s="252"/>
      <c r="PDJ95" s="253"/>
      <c r="PDO95" s="254"/>
      <c r="PDR95" s="252"/>
      <c r="PDS95" s="252"/>
      <c r="PDT95" s="252"/>
      <c r="PDU95" s="252"/>
      <c r="PDV95" s="253"/>
      <c r="PDW95" s="253"/>
      <c r="PDX95" s="255"/>
      <c r="PDY95" s="255"/>
      <c r="PDZ95" s="256"/>
      <c r="PEC95" s="251"/>
      <c r="PED95" s="251"/>
      <c r="PEE95" s="251"/>
      <c r="PEF95" s="251"/>
      <c r="PEG95" s="251"/>
      <c r="PEH95" s="251"/>
      <c r="PEI95" s="252"/>
      <c r="PEJ95" s="253"/>
      <c r="PEO95" s="254"/>
      <c r="PER95" s="252"/>
      <c r="PES95" s="252"/>
      <c r="PET95" s="252"/>
      <c r="PEU95" s="252"/>
      <c r="PEV95" s="253"/>
      <c r="PEW95" s="253"/>
      <c r="PEX95" s="255"/>
      <c r="PEY95" s="255"/>
      <c r="PEZ95" s="256"/>
      <c r="PFC95" s="251"/>
      <c r="PFD95" s="251"/>
      <c r="PFE95" s="251"/>
      <c r="PFF95" s="251"/>
      <c r="PFG95" s="251"/>
      <c r="PFH95" s="251"/>
      <c r="PFI95" s="252"/>
      <c r="PFJ95" s="253"/>
      <c r="PFO95" s="254"/>
      <c r="PFR95" s="252"/>
      <c r="PFS95" s="252"/>
      <c r="PFT95" s="252"/>
      <c r="PFU95" s="252"/>
      <c r="PFV95" s="253"/>
      <c r="PFW95" s="253"/>
      <c r="PFX95" s="255"/>
      <c r="PFY95" s="255"/>
      <c r="PFZ95" s="256"/>
      <c r="PGC95" s="251"/>
      <c r="PGD95" s="251"/>
      <c r="PGE95" s="251"/>
      <c r="PGF95" s="251"/>
      <c r="PGG95" s="251"/>
      <c r="PGH95" s="251"/>
      <c r="PGI95" s="252"/>
      <c r="PGJ95" s="253"/>
      <c r="PGO95" s="254"/>
      <c r="PGR95" s="252"/>
      <c r="PGS95" s="252"/>
      <c r="PGT95" s="252"/>
      <c r="PGU95" s="252"/>
      <c r="PGV95" s="253"/>
      <c r="PGW95" s="253"/>
      <c r="PGX95" s="255"/>
      <c r="PGY95" s="255"/>
      <c r="PGZ95" s="256"/>
      <c r="PHC95" s="251"/>
      <c r="PHD95" s="251"/>
      <c r="PHE95" s="251"/>
      <c r="PHF95" s="251"/>
      <c r="PHG95" s="251"/>
      <c r="PHH95" s="251"/>
      <c r="PHI95" s="252"/>
      <c r="PHJ95" s="253"/>
      <c r="PHO95" s="254"/>
      <c r="PHR95" s="252"/>
      <c r="PHS95" s="252"/>
      <c r="PHT95" s="252"/>
      <c r="PHU95" s="252"/>
      <c r="PHV95" s="253"/>
      <c r="PHW95" s="253"/>
      <c r="PHX95" s="255"/>
      <c r="PHY95" s="255"/>
      <c r="PHZ95" s="256"/>
      <c r="PIC95" s="251"/>
      <c r="PID95" s="251"/>
      <c r="PIE95" s="251"/>
      <c r="PIF95" s="251"/>
      <c r="PIG95" s="251"/>
      <c r="PIH95" s="251"/>
      <c r="PII95" s="252"/>
      <c r="PIJ95" s="253"/>
      <c r="PIO95" s="254"/>
      <c r="PIR95" s="252"/>
      <c r="PIS95" s="252"/>
      <c r="PIT95" s="252"/>
      <c r="PIU95" s="252"/>
      <c r="PIV95" s="253"/>
      <c r="PIW95" s="253"/>
      <c r="PIX95" s="255"/>
      <c r="PIY95" s="255"/>
      <c r="PIZ95" s="256"/>
      <c r="PJC95" s="251"/>
      <c r="PJD95" s="251"/>
      <c r="PJE95" s="251"/>
      <c r="PJF95" s="251"/>
      <c r="PJG95" s="251"/>
      <c r="PJH95" s="251"/>
      <c r="PJI95" s="252"/>
      <c r="PJJ95" s="253"/>
      <c r="PJO95" s="254"/>
      <c r="PJR95" s="252"/>
      <c r="PJS95" s="252"/>
      <c r="PJT95" s="252"/>
      <c r="PJU95" s="252"/>
      <c r="PJV95" s="253"/>
      <c r="PJW95" s="253"/>
      <c r="PJX95" s="255"/>
      <c r="PJY95" s="255"/>
      <c r="PJZ95" s="256"/>
      <c r="PKC95" s="251"/>
      <c r="PKD95" s="251"/>
      <c r="PKE95" s="251"/>
      <c r="PKF95" s="251"/>
      <c r="PKG95" s="251"/>
      <c r="PKH95" s="251"/>
      <c r="PKI95" s="252"/>
      <c r="PKJ95" s="253"/>
      <c r="PKO95" s="254"/>
      <c r="PKR95" s="252"/>
      <c r="PKS95" s="252"/>
      <c r="PKT95" s="252"/>
      <c r="PKU95" s="252"/>
      <c r="PKV95" s="253"/>
      <c r="PKW95" s="253"/>
      <c r="PKX95" s="255"/>
      <c r="PKY95" s="255"/>
      <c r="PKZ95" s="256"/>
      <c r="PLC95" s="251"/>
      <c r="PLD95" s="251"/>
      <c r="PLE95" s="251"/>
      <c r="PLF95" s="251"/>
      <c r="PLG95" s="251"/>
      <c r="PLH95" s="251"/>
      <c r="PLI95" s="252"/>
      <c r="PLJ95" s="253"/>
      <c r="PLO95" s="254"/>
      <c r="PLR95" s="252"/>
      <c r="PLS95" s="252"/>
      <c r="PLT95" s="252"/>
      <c r="PLU95" s="252"/>
      <c r="PLV95" s="253"/>
      <c r="PLW95" s="253"/>
      <c r="PLX95" s="255"/>
      <c r="PLY95" s="255"/>
      <c r="PLZ95" s="256"/>
      <c r="PMC95" s="251"/>
      <c r="PMD95" s="251"/>
      <c r="PME95" s="251"/>
      <c r="PMF95" s="251"/>
      <c r="PMG95" s="251"/>
      <c r="PMH95" s="251"/>
      <c r="PMI95" s="252"/>
      <c r="PMJ95" s="253"/>
      <c r="PMO95" s="254"/>
      <c r="PMR95" s="252"/>
      <c r="PMS95" s="252"/>
      <c r="PMT95" s="252"/>
      <c r="PMU95" s="252"/>
      <c r="PMV95" s="253"/>
      <c r="PMW95" s="253"/>
      <c r="PMX95" s="255"/>
      <c r="PMY95" s="255"/>
      <c r="PMZ95" s="256"/>
      <c r="PNC95" s="251"/>
      <c r="PND95" s="251"/>
      <c r="PNE95" s="251"/>
      <c r="PNF95" s="251"/>
      <c r="PNG95" s="251"/>
      <c r="PNH95" s="251"/>
      <c r="PNI95" s="252"/>
      <c r="PNJ95" s="253"/>
      <c r="PNO95" s="254"/>
      <c r="PNR95" s="252"/>
      <c r="PNS95" s="252"/>
      <c r="PNT95" s="252"/>
      <c r="PNU95" s="252"/>
      <c r="PNV95" s="253"/>
      <c r="PNW95" s="253"/>
      <c r="PNX95" s="255"/>
      <c r="PNY95" s="255"/>
      <c r="PNZ95" s="256"/>
      <c r="POC95" s="251"/>
      <c r="POD95" s="251"/>
      <c r="POE95" s="251"/>
      <c r="POF95" s="251"/>
      <c r="POG95" s="251"/>
      <c r="POH95" s="251"/>
      <c r="POI95" s="252"/>
      <c r="POJ95" s="253"/>
      <c r="POO95" s="254"/>
      <c r="POR95" s="252"/>
      <c r="POS95" s="252"/>
      <c r="POT95" s="252"/>
      <c r="POU95" s="252"/>
      <c r="POV95" s="253"/>
      <c r="POW95" s="253"/>
      <c r="POX95" s="255"/>
      <c r="POY95" s="255"/>
      <c r="POZ95" s="256"/>
      <c r="PPC95" s="251"/>
      <c r="PPD95" s="251"/>
      <c r="PPE95" s="251"/>
      <c r="PPF95" s="251"/>
      <c r="PPG95" s="251"/>
      <c r="PPH95" s="251"/>
      <c r="PPI95" s="252"/>
      <c r="PPJ95" s="253"/>
      <c r="PPO95" s="254"/>
      <c r="PPR95" s="252"/>
      <c r="PPS95" s="252"/>
      <c r="PPT95" s="252"/>
      <c r="PPU95" s="252"/>
      <c r="PPV95" s="253"/>
      <c r="PPW95" s="253"/>
      <c r="PPX95" s="255"/>
      <c r="PPY95" s="255"/>
      <c r="PPZ95" s="256"/>
      <c r="PQC95" s="251"/>
      <c r="PQD95" s="251"/>
      <c r="PQE95" s="251"/>
      <c r="PQF95" s="251"/>
      <c r="PQG95" s="251"/>
      <c r="PQH95" s="251"/>
      <c r="PQI95" s="252"/>
      <c r="PQJ95" s="253"/>
      <c r="PQO95" s="254"/>
      <c r="PQR95" s="252"/>
      <c r="PQS95" s="252"/>
      <c r="PQT95" s="252"/>
      <c r="PQU95" s="252"/>
      <c r="PQV95" s="253"/>
      <c r="PQW95" s="253"/>
      <c r="PQX95" s="255"/>
      <c r="PQY95" s="255"/>
      <c r="PQZ95" s="256"/>
      <c r="PRC95" s="251"/>
      <c r="PRD95" s="251"/>
      <c r="PRE95" s="251"/>
      <c r="PRF95" s="251"/>
      <c r="PRG95" s="251"/>
      <c r="PRH95" s="251"/>
      <c r="PRI95" s="252"/>
      <c r="PRJ95" s="253"/>
      <c r="PRO95" s="254"/>
      <c r="PRR95" s="252"/>
      <c r="PRS95" s="252"/>
      <c r="PRT95" s="252"/>
      <c r="PRU95" s="252"/>
      <c r="PRV95" s="253"/>
      <c r="PRW95" s="253"/>
      <c r="PRX95" s="255"/>
      <c r="PRY95" s="255"/>
      <c r="PRZ95" s="256"/>
      <c r="PSC95" s="251"/>
      <c r="PSD95" s="251"/>
      <c r="PSE95" s="251"/>
      <c r="PSF95" s="251"/>
      <c r="PSG95" s="251"/>
      <c r="PSH95" s="251"/>
      <c r="PSI95" s="252"/>
      <c r="PSJ95" s="253"/>
      <c r="PSO95" s="254"/>
      <c r="PSR95" s="252"/>
      <c r="PSS95" s="252"/>
      <c r="PST95" s="252"/>
      <c r="PSU95" s="252"/>
      <c r="PSV95" s="253"/>
      <c r="PSW95" s="253"/>
      <c r="PSX95" s="255"/>
      <c r="PSY95" s="255"/>
      <c r="PSZ95" s="256"/>
      <c r="PTC95" s="251"/>
      <c r="PTD95" s="251"/>
      <c r="PTE95" s="251"/>
      <c r="PTF95" s="251"/>
      <c r="PTG95" s="251"/>
      <c r="PTH95" s="251"/>
      <c r="PTI95" s="252"/>
      <c r="PTJ95" s="253"/>
      <c r="PTO95" s="254"/>
      <c r="PTR95" s="252"/>
      <c r="PTS95" s="252"/>
      <c r="PTT95" s="252"/>
      <c r="PTU95" s="252"/>
      <c r="PTV95" s="253"/>
      <c r="PTW95" s="253"/>
      <c r="PTX95" s="255"/>
      <c r="PTY95" s="255"/>
      <c r="PTZ95" s="256"/>
      <c r="PUC95" s="251"/>
      <c r="PUD95" s="251"/>
      <c r="PUE95" s="251"/>
      <c r="PUF95" s="251"/>
      <c r="PUG95" s="251"/>
      <c r="PUH95" s="251"/>
      <c r="PUI95" s="252"/>
      <c r="PUJ95" s="253"/>
      <c r="PUO95" s="254"/>
      <c r="PUR95" s="252"/>
      <c r="PUS95" s="252"/>
      <c r="PUT95" s="252"/>
      <c r="PUU95" s="252"/>
      <c r="PUV95" s="253"/>
      <c r="PUW95" s="253"/>
      <c r="PUX95" s="255"/>
      <c r="PUY95" s="255"/>
      <c r="PUZ95" s="256"/>
      <c r="PVC95" s="251"/>
      <c r="PVD95" s="251"/>
      <c r="PVE95" s="251"/>
      <c r="PVF95" s="251"/>
      <c r="PVG95" s="251"/>
      <c r="PVH95" s="251"/>
      <c r="PVI95" s="252"/>
      <c r="PVJ95" s="253"/>
      <c r="PVO95" s="254"/>
      <c r="PVR95" s="252"/>
      <c r="PVS95" s="252"/>
      <c r="PVT95" s="252"/>
      <c r="PVU95" s="252"/>
      <c r="PVV95" s="253"/>
      <c r="PVW95" s="253"/>
      <c r="PVX95" s="255"/>
      <c r="PVY95" s="255"/>
      <c r="PVZ95" s="256"/>
      <c r="PWC95" s="251"/>
      <c r="PWD95" s="251"/>
      <c r="PWE95" s="251"/>
      <c r="PWF95" s="251"/>
      <c r="PWG95" s="251"/>
      <c r="PWH95" s="251"/>
      <c r="PWI95" s="252"/>
      <c r="PWJ95" s="253"/>
      <c r="PWO95" s="254"/>
      <c r="PWR95" s="252"/>
      <c r="PWS95" s="252"/>
      <c r="PWT95" s="252"/>
      <c r="PWU95" s="252"/>
      <c r="PWV95" s="253"/>
      <c r="PWW95" s="253"/>
      <c r="PWX95" s="255"/>
      <c r="PWY95" s="255"/>
      <c r="PWZ95" s="256"/>
      <c r="PXC95" s="251"/>
      <c r="PXD95" s="251"/>
      <c r="PXE95" s="251"/>
      <c r="PXF95" s="251"/>
      <c r="PXG95" s="251"/>
      <c r="PXH95" s="251"/>
      <c r="PXI95" s="252"/>
      <c r="PXJ95" s="253"/>
      <c r="PXO95" s="254"/>
      <c r="PXR95" s="252"/>
      <c r="PXS95" s="252"/>
      <c r="PXT95" s="252"/>
      <c r="PXU95" s="252"/>
      <c r="PXV95" s="253"/>
      <c r="PXW95" s="253"/>
      <c r="PXX95" s="255"/>
      <c r="PXY95" s="255"/>
      <c r="PXZ95" s="256"/>
      <c r="PYC95" s="251"/>
      <c r="PYD95" s="251"/>
      <c r="PYE95" s="251"/>
      <c r="PYF95" s="251"/>
      <c r="PYG95" s="251"/>
      <c r="PYH95" s="251"/>
      <c r="PYI95" s="252"/>
      <c r="PYJ95" s="253"/>
      <c r="PYO95" s="254"/>
      <c r="PYR95" s="252"/>
      <c r="PYS95" s="252"/>
      <c r="PYT95" s="252"/>
      <c r="PYU95" s="252"/>
      <c r="PYV95" s="253"/>
      <c r="PYW95" s="253"/>
      <c r="PYX95" s="255"/>
      <c r="PYY95" s="255"/>
      <c r="PYZ95" s="256"/>
      <c r="PZC95" s="251"/>
      <c r="PZD95" s="251"/>
      <c r="PZE95" s="251"/>
      <c r="PZF95" s="251"/>
      <c r="PZG95" s="251"/>
      <c r="PZH95" s="251"/>
      <c r="PZI95" s="252"/>
      <c r="PZJ95" s="253"/>
      <c r="PZO95" s="254"/>
      <c r="PZR95" s="252"/>
      <c r="PZS95" s="252"/>
      <c r="PZT95" s="252"/>
      <c r="PZU95" s="252"/>
      <c r="PZV95" s="253"/>
      <c r="PZW95" s="253"/>
      <c r="PZX95" s="255"/>
      <c r="PZY95" s="255"/>
      <c r="PZZ95" s="256"/>
      <c r="QAC95" s="251"/>
      <c r="QAD95" s="251"/>
      <c r="QAE95" s="251"/>
      <c r="QAF95" s="251"/>
      <c r="QAG95" s="251"/>
      <c r="QAH95" s="251"/>
      <c r="QAI95" s="252"/>
      <c r="QAJ95" s="253"/>
      <c r="QAO95" s="254"/>
      <c r="QAR95" s="252"/>
      <c r="QAS95" s="252"/>
      <c r="QAT95" s="252"/>
      <c r="QAU95" s="252"/>
      <c r="QAV95" s="253"/>
      <c r="QAW95" s="253"/>
      <c r="QAX95" s="255"/>
      <c r="QAY95" s="255"/>
      <c r="QAZ95" s="256"/>
      <c r="QBC95" s="251"/>
      <c r="QBD95" s="251"/>
      <c r="QBE95" s="251"/>
      <c r="QBF95" s="251"/>
      <c r="QBG95" s="251"/>
      <c r="QBH95" s="251"/>
      <c r="QBI95" s="252"/>
      <c r="QBJ95" s="253"/>
      <c r="QBO95" s="254"/>
      <c r="QBR95" s="252"/>
      <c r="QBS95" s="252"/>
      <c r="QBT95" s="252"/>
      <c r="QBU95" s="252"/>
      <c r="QBV95" s="253"/>
      <c r="QBW95" s="253"/>
      <c r="QBX95" s="255"/>
      <c r="QBY95" s="255"/>
      <c r="QBZ95" s="256"/>
      <c r="QCC95" s="251"/>
      <c r="QCD95" s="251"/>
      <c r="QCE95" s="251"/>
      <c r="QCF95" s="251"/>
      <c r="QCG95" s="251"/>
      <c r="QCH95" s="251"/>
      <c r="QCI95" s="252"/>
      <c r="QCJ95" s="253"/>
      <c r="QCO95" s="254"/>
      <c r="QCR95" s="252"/>
      <c r="QCS95" s="252"/>
      <c r="QCT95" s="252"/>
      <c r="QCU95" s="252"/>
      <c r="QCV95" s="253"/>
      <c r="QCW95" s="253"/>
      <c r="QCX95" s="255"/>
      <c r="QCY95" s="255"/>
      <c r="QCZ95" s="256"/>
      <c r="QDC95" s="251"/>
      <c r="QDD95" s="251"/>
      <c r="QDE95" s="251"/>
      <c r="QDF95" s="251"/>
      <c r="QDG95" s="251"/>
      <c r="QDH95" s="251"/>
      <c r="QDI95" s="252"/>
      <c r="QDJ95" s="253"/>
      <c r="QDO95" s="254"/>
      <c r="QDR95" s="252"/>
      <c r="QDS95" s="252"/>
      <c r="QDT95" s="252"/>
      <c r="QDU95" s="252"/>
      <c r="QDV95" s="253"/>
      <c r="QDW95" s="253"/>
      <c r="QDX95" s="255"/>
      <c r="QDY95" s="255"/>
      <c r="QDZ95" s="256"/>
      <c r="QEC95" s="251"/>
      <c r="QED95" s="251"/>
      <c r="QEE95" s="251"/>
      <c r="QEF95" s="251"/>
      <c r="QEG95" s="251"/>
      <c r="QEH95" s="251"/>
      <c r="QEI95" s="252"/>
      <c r="QEJ95" s="253"/>
      <c r="QEO95" s="254"/>
      <c r="QER95" s="252"/>
      <c r="QES95" s="252"/>
      <c r="QET95" s="252"/>
      <c r="QEU95" s="252"/>
      <c r="QEV95" s="253"/>
      <c r="QEW95" s="253"/>
      <c r="QEX95" s="255"/>
      <c r="QEY95" s="255"/>
      <c r="QEZ95" s="256"/>
      <c r="QFC95" s="251"/>
      <c r="QFD95" s="251"/>
      <c r="QFE95" s="251"/>
      <c r="QFF95" s="251"/>
      <c r="QFG95" s="251"/>
      <c r="QFH95" s="251"/>
      <c r="QFI95" s="252"/>
      <c r="QFJ95" s="253"/>
      <c r="QFO95" s="254"/>
      <c r="QFR95" s="252"/>
      <c r="QFS95" s="252"/>
      <c r="QFT95" s="252"/>
      <c r="QFU95" s="252"/>
      <c r="QFV95" s="253"/>
      <c r="QFW95" s="253"/>
      <c r="QFX95" s="255"/>
      <c r="QFY95" s="255"/>
      <c r="QFZ95" s="256"/>
      <c r="QGC95" s="251"/>
      <c r="QGD95" s="251"/>
      <c r="QGE95" s="251"/>
      <c r="QGF95" s="251"/>
      <c r="QGG95" s="251"/>
      <c r="QGH95" s="251"/>
      <c r="QGI95" s="252"/>
      <c r="QGJ95" s="253"/>
      <c r="QGO95" s="254"/>
      <c r="QGR95" s="252"/>
      <c r="QGS95" s="252"/>
      <c r="QGT95" s="252"/>
      <c r="QGU95" s="252"/>
      <c r="QGV95" s="253"/>
      <c r="QGW95" s="253"/>
      <c r="QGX95" s="255"/>
      <c r="QGY95" s="255"/>
      <c r="QGZ95" s="256"/>
      <c r="QHC95" s="251"/>
      <c r="QHD95" s="251"/>
      <c r="QHE95" s="251"/>
      <c r="QHF95" s="251"/>
      <c r="QHG95" s="251"/>
      <c r="QHH95" s="251"/>
      <c r="QHI95" s="252"/>
      <c r="QHJ95" s="253"/>
      <c r="QHO95" s="254"/>
      <c r="QHR95" s="252"/>
      <c r="QHS95" s="252"/>
      <c r="QHT95" s="252"/>
      <c r="QHU95" s="252"/>
      <c r="QHV95" s="253"/>
      <c r="QHW95" s="253"/>
      <c r="QHX95" s="255"/>
      <c r="QHY95" s="255"/>
      <c r="QHZ95" s="256"/>
      <c r="QIC95" s="251"/>
      <c r="QID95" s="251"/>
      <c r="QIE95" s="251"/>
      <c r="QIF95" s="251"/>
      <c r="QIG95" s="251"/>
      <c r="QIH95" s="251"/>
      <c r="QII95" s="252"/>
      <c r="QIJ95" s="253"/>
      <c r="QIO95" s="254"/>
      <c r="QIR95" s="252"/>
      <c r="QIS95" s="252"/>
      <c r="QIT95" s="252"/>
      <c r="QIU95" s="252"/>
      <c r="QIV95" s="253"/>
      <c r="QIW95" s="253"/>
      <c r="QIX95" s="255"/>
      <c r="QIY95" s="255"/>
      <c r="QIZ95" s="256"/>
      <c r="QJC95" s="251"/>
      <c r="QJD95" s="251"/>
      <c r="QJE95" s="251"/>
      <c r="QJF95" s="251"/>
      <c r="QJG95" s="251"/>
      <c r="QJH95" s="251"/>
      <c r="QJI95" s="252"/>
      <c r="QJJ95" s="253"/>
      <c r="QJO95" s="254"/>
      <c r="QJR95" s="252"/>
      <c r="QJS95" s="252"/>
      <c r="QJT95" s="252"/>
      <c r="QJU95" s="252"/>
      <c r="QJV95" s="253"/>
      <c r="QJW95" s="253"/>
      <c r="QJX95" s="255"/>
      <c r="QJY95" s="255"/>
      <c r="QJZ95" s="256"/>
      <c r="QKC95" s="251"/>
      <c r="QKD95" s="251"/>
      <c r="QKE95" s="251"/>
      <c r="QKF95" s="251"/>
      <c r="QKG95" s="251"/>
      <c r="QKH95" s="251"/>
      <c r="QKI95" s="252"/>
      <c r="QKJ95" s="253"/>
      <c r="QKO95" s="254"/>
      <c r="QKR95" s="252"/>
      <c r="QKS95" s="252"/>
      <c r="QKT95" s="252"/>
      <c r="QKU95" s="252"/>
      <c r="QKV95" s="253"/>
      <c r="QKW95" s="253"/>
      <c r="QKX95" s="255"/>
      <c r="QKY95" s="255"/>
      <c r="QKZ95" s="256"/>
      <c r="QLC95" s="251"/>
      <c r="QLD95" s="251"/>
      <c r="QLE95" s="251"/>
      <c r="QLF95" s="251"/>
      <c r="QLG95" s="251"/>
      <c r="QLH95" s="251"/>
      <c r="QLI95" s="252"/>
      <c r="QLJ95" s="253"/>
      <c r="QLO95" s="254"/>
      <c r="QLR95" s="252"/>
      <c r="QLS95" s="252"/>
      <c r="QLT95" s="252"/>
      <c r="QLU95" s="252"/>
      <c r="QLV95" s="253"/>
      <c r="QLW95" s="253"/>
      <c r="QLX95" s="255"/>
      <c r="QLY95" s="255"/>
      <c r="QLZ95" s="256"/>
      <c r="QMC95" s="251"/>
      <c r="QMD95" s="251"/>
      <c r="QME95" s="251"/>
      <c r="QMF95" s="251"/>
      <c r="QMG95" s="251"/>
      <c r="QMH95" s="251"/>
      <c r="QMI95" s="252"/>
      <c r="QMJ95" s="253"/>
      <c r="QMO95" s="254"/>
      <c r="QMR95" s="252"/>
      <c r="QMS95" s="252"/>
      <c r="QMT95" s="252"/>
      <c r="QMU95" s="252"/>
      <c r="QMV95" s="253"/>
      <c r="QMW95" s="253"/>
      <c r="QMX95" s="255"/>
      <c r="QMY95" s="255"/>
      <c r="QMZ95" s="256"/>
      <c r="QNC95" s="251"/>
      <c r="QND95" s="251"/>
      <c r="QNE95" s="251"/>
      <c r="QNF95" s="251"/>
      <c r="QNG95" s="251"/>
      <c r="QNH95" s="251"/>
      <c r="QNI95" s="252"/>
      <c r="QNJ95" s="253"/>
      <c r="QNO95" s="254"/>
      <c r="QNR95" s="252"/>
      <c r="QNS95" s="252"/>
      <c r="QNT95" s="252"/>
      <c r="QNU95" s="252"/>
      <c r="QNV95" s="253"/>
      <c r="QNW95" s="253"/>
      <c r="QNX95" s="255"/>
      <c r="QNY95" s="255"/>
      <c r="QNZ95" s="256"/>
      <c r="QOC95" s="251"/>
      <c r="QOD95" s="251"/>
      <c r="QOE95" s="251"/>
      <c r="QOF95" s="251"/>
      <c r="QOG95" s="251"/>
      <c r="QOH95" s="251"/>
      <c r="QOI95" s="252"/>
      <c r="QOJ95" s="253"/>
      <c r="QOO95" s="254"/>
      <c r="QOR95" s="252"/>
      <c r="QOS95" s="252"/>
      <c r="QOT95" s="252"/>
      <c r="QOU95" s="252"/>
      <c r="QOV95" s="253"/>
      <c r="QOW95" s="253"/>
      <c r="QOX95" s="255"/>
      <c r="QOY95" s="255"/>
      <c r="QOZ95" s="256"/>
      <c r="QPC95" s="251"/>
      <c r="QPD95" s="251"/>
      <c r="QPE95" s="251"/>
      <c r="QPF95" s="251"/>
      <c r="QPG95" s="251"/>
      <c r="QPH95" s="251"/>
      <c r="QPI95" s="252"/>
      <c r="QPJ95" s="253"/>
      <c r="QPO95" s="254"/>
      <c r="QPR95" s="252"/>
      <c r="QPS95" s="252"/>
      <c r="QPT95" s="252"/>
      <c r="QPU95" s="252"/>
      <c r="QPV95" s="253"/>
      <c r="QPW95" s="253"/>
      <c r="QPX95" s="255"/>
      <c r="QPY95" s="255"/>
      <c r="QPZ95" s="256"/>
      <c r="QQC95" s="251"/>
      <c r="QQD95" s="251"/>
      <c r="QQE95" s="251"/>
      <c r="QQF95" s="251"/>
      <c r="QQG95" s="251"/>
      <c r="QQH95" s="251"/>
      <c r="QQI95" s="252"/>
      <c r="QQJ95" s="253"/>
      <c r="QQO95" s="254"/>
      <c r="QQR95" s="252"/>
      <c r="QQS95" s="252"/>
      <c r="QQT95" s="252"/>
      <c r="QQU95" s="252"/>
      <c r="QQV95" s="253"/>
      <c r="QQW95" s="253"/>
      <c r="QQX95" s="255"/>
      <c r="QQY95" s="255"/>
      <c r="QQZ95" s="256"/>
      <c r="QRC95" s="251"/>
      <c r="QRD95" s="251"/>
      <c r="QRE95" s="251"/>
      <c r="QRF95" s="251"/>
      <c r="QRG95" s="251"/>
      <c r="QRH95" s="251"/>
      <c r="QRI95" s="252"/>
      <c r="QRJ95" s="253"/>
      <c r="QRO95" s="254"/>
      <c r="QRR95" s="252"/>
      <c r="QRS95" s="252"/>
      <c r="QRT95" s="252"/>
      <c r="QRU95" s="252"/>
      <c r="QRV95" s="253"/>
      <c r="QRW95" s="253"/>
      <c r="QRX95" s="255"/>
      <c r="QRY95" s="255"/>
      <c r="QRZ95" s="256"/>
      <c r="QSC95" s="251"/>
      <c r="QSD95" s="251"/>
      <c r="QSE95" s="251"/>
      <c r="QSF95" s="251"/>
      <c r="QSG95" s="251"/>
      <c r="QSH95" s="251"/>
      <c r="QSI95" s="252"/>
      <c r="QSJ95" s="253"/>
      <c r="QSO95" s="254"/>
      <c r="QSR95" s="252"/>
      <c r="QSS95" s="252"/>
      <c r="QST95" s="252"/>
      <c r="QSU95" s="252"/>
      <c r="QSV95" s="253"/>
      <c r="QSW95" s="253"/>
      <c r="QSX95" s="255"/>
      <c r="QSY95" s="255"/>
      <c r="QSZ95" s="256"/>
      <c r="QTC95" s="251"/>
      <c r="QTD95" s="251"/>
      <c r="QTE95" s="251"/>
      <c r="QTF95" s="251"/>
      <c r="QTG95" s="251"/>
      <c r="QTH95" s="251"/>
      <c r="QTI95" s="252"/>
      <c r="QTJ95" s="253"/>
      <c r="QTO95" s="254"/>
      <c r="QTR95" s="252"/>
      <c r="QTS95" s="252"/>
      <c r="QTT95" s="252"/>
      <c r="QTU95" s="252"/>
      <c r="QTV95" s="253"/>
      <c r="QTW95" s="253"/>
      <c r="QTX95" s="255"/>
      <c r="QTY95" s="255"/>
      <c r="QTZ95" s="256"/>
      <c r="QUC95" s="251"/>
      <c r="QUD95" s="251"/>
      <c r="QUE95" s="251"/>
      <c r="QUF95" s="251"/>
      <c r="QUG95" s="251"/>
      <c r="QUH95" s="251"/>
      <c r="QUI95" s="252"/>
      <c r="QUJ95" s="253"/>
      <c r="QUO95" s="254"/>
      <c r="QUR95" s="252"/>
      <c r="QUS95" s="252"/>
      <c r="QUT95" s="252"/>
      <c r="QUU95" s="252"/>
      <c r="QUV95" s="253"/>
      <c r="QUW95" s="253"/>
      <c r="QUX95" s="255"/>
      <c r="QUY95" s="255"/>
      <c r="QUZ95" s="256"/>
      <c r="QVC95" s="251"/>
      <c r="QVD95" s="251"/>
      <c r="QVE95" s="251"/>
      <c r="QVF95" s="251"/>
      <c r="QVG95" s="251"/>
      <c r="QVH95" s="251"/>
      <c r="QVI95" s="252"/>
      <c r="QVJ95" s="253"/>
      <c r="QVO95" s="254"/>
      <c r="QVR95" s="252"/>
      <c r="QVS95" s="252"/>
      <c r="QVT95" s="252"/>
      <c r="QVU95" s="252"/>
      <c r="QVV95" s="253"/>
      <c r="QVW95" s="253"/>
      <c r="QVX95" s="255"/>
      <c r="QVY95" s="255"/>
      <c r="QVZ95" s="256"/>
      <c r="QWC95" s="251"/>
      <c r="QWD95" s="251"/>
      <c r="QWE95" s="251"/>
      <c r="QWF95" s="251"/>
      <c r="QWG95" s="251"/>
      <c r="QWH95" s="251"/>
      <c r="QWI95" s="252"/>
      <c r="QWJ95" s="253"/>
      <c r="QWO95" s="254"/>
      <c r="QWR95" s="252"/>
      <c r="QWS95" s="252"/>
      <c r="QWT95" s="252"/>
      <c r="QWU95" s="252"/>
      <c r="QWV95" s="253"/>
      <c r="QWW95" s="253"/>
      <c r="QWX95" s="255"/>
      <c r="QWY95" s="255"/>
      <c r="QWZ95" s="256"/>
      <c r="QXC95" s="251"/>
      <c r="QXD95" s="251"/>
      <c r="QXE95" s="251"/>
      <c r="QXF95" s="251"/>
      <c r="QXG95" s="251"/>
      <c r="QXH95" s="251"/>
      <c r="QXI95" s="252"/>
      <c r="QXJ95" s="253"/>
      <c r="QXO95" s="254"/>
      <c r="QXR95" s="252"/>
      <c r="QXS95" s="252"/>
      <c r="QXT95" s="252"/>
      <c r="QXU95" s="252"/>
      <c r="QXV95" s="253"/>
      <c r="QXW95" s="253"/>
      <c r="QXX95" s="255"/>
      <c r="QXY95" s="255"/>
      <c r="QXZ95" s="256"/>
      <c r="QYC95" s="251"/>
      <c r="QYD95" s="251"/>
      <c r="QYE95" s="251"/>
      <c r="QYF95" s="251"/>
      <c r="QYG95" s="251"/>
      <c r="QYH95" s="251"/>
      <c r="QYI95" s="252"/>
      <c r="QYJ95" s="253"/>
      <c r="QYO95" s="254"/>
      <c r="QYR95" s="252"/>
      <c r="QYS95" s="252"/>
      <c r="QYT95" s="252"/>
      <c r="QYU95" s="252"/>
      <c r="QYV95" s="253"/>
      <c r="QYW95" s="253"/>
      <c r="QYX95" s="255"/>
      <c r="QYY95" s="255"/>
      <c r="QYZ95" s="256"/>
      <c r="QZC95" s="251"/>
      <c r="QZD95" s="251"/>
      <c r="QZE95" s="251"/>
      <c r="QZF95" s="251"/>
      <c r="QZG95" s="251"/>
      <c r="QZH95" s="251"/>
      <c r="QZI95" s="252"/>
      <c r="QZJ95" s="253"/>
      <c r="QZO95" s="254"/>
      <c r="QZR95" s="252"/>
      <c r="QZS95" s="252"/>
      <c r="QZT95" s="252"/>
      <c r="QZU95" s="252"/>
      <c r="QZV95" s="253"/>
      <c r="QZW95" s="253"/>
      <c r="QZX95" s="255"/>
      <c r="QZY95" s="255"/>
      <c r="QZZ95" s="256"/>
      <c r="RAC95" s="251"/>
      <c r="RAD95" s="251"/>
      <c r="RAE95" s="251"/>
      <c r="RAF95" s="251"/>
      <c r="RAG95" s="251"/>
      <c r="RAH95" s="251"/>
      <c r="RAI95" s="252"/>
      <c r="RAJ95" s="253"/>
      <c r="RAO95" s="254"/>
      <c r="RAR95" s="252"/>
      <c r="RAS95" s="252"/>
      <c r="RAT95" s="252"/>
      <c r="RAU95" s="252"/>
      <c r="RAV95" s="253"/>
      <c r="RAW95" s="253"/>
      <c r="RAX95" s="255"/>
      <c r="RAY95" s="255"/>
      <c r="RAZ95" s="256"/>
      <c r="RBC95" s="251"/>
      <c r="RBD95" s="251"/>
      <c r="RBE95" s="251"/>
      <c r="RBF95" s="251"/>
      <c r="RBG95" s="251"/>
      <c r="RBH95" s="251"/>
      <c r="RBI95" s="252"/>
      <c r="RBJ95" s="253"/>
      <c r="RBO95" s="254"/>
      <c r="RBR95" s="252"/>
      <c r="RBS95" s="252"/>
      <c r="RBT95" s="252"/>
      <c r="RBU95" s="252"/>
      <c r="RBV95" s="253"/>
      <c r="RBW95" s="253"/>
      <c r="RBX95" s="255"/>
      <c r="RBY95" s="255"/>
      <c r="RBZ95" s="256"/>
      <c r="RCC95" s="251"/>
      <c r="RCD95" s="251"/>
      <c r="RCE95" s="251"/>
      <c r="RCF95" s="251"/>
      <c r="RCG95" s="251"/>
      <c r="RCH95" s="251"/>
      <c r="RCI95" s="252"/>
      <c r="RCJ95" s="253"/>
      <c r="RCO95" s="254"/>
      <c r="RCR95" s="252"/>
      <c r="RCS95" s="252"/>
      <c r="RCT95" s="252"/>
      <c r="RCU95" s="252"/>
      <c r="RCV95" s="253"/>
      <c r="RCW95" s="253"/>
      <c r="RCX95" s="255"/>
      <c r="RCY95" s="255"/>
      <c r="RCZ95" s="256"/>
      <c r="RDC95" s="251"/>
      <c r="RDD95" s="251"/>
      <c r="RDE95" s="251"/>
      <c r="RDF95" s="251"/>
      <c r="RDG95" s="251"/>
      <c r="RDH95" s="251"/>
      <c r="RDI95" s="252"/>
      <c r="RDJ95" s="253"/>
      <c r="RDO95" s="254"/>
      <c r="RDR95" s="252"/>
      <c r="RDS95" s="252"/>
      <c r="RDT95" s="252"/>
      <c r="RDU95" s="252"/>
      <c r="RDV95" s="253"/>
      <c r="RDW95" s="253"/>
      <c r="RDX95" s="255"/>
      <c r="RDY95" s="255"/>
      <c r="RDZ95" s="256"/>
      <c r="REC95" s="251"/>
      <c r="RED95" s="251"/>
      <c r="REE95" s="251"/>
      <c r="REF95" s="251"/>
      <c r="REG95" s="251"/>
      <c r="REH95" s="251"/>
      <c r="REI95" s="252"/>
      <c r="REJ95" s="253"/>
      <c r="REO95" s="254"/>
      <c r="RER95" s="252"/>
      <c r="RES95" s="252"/>
      <c r="RET95" s="252"/>
      <c r="REU95" s="252"/>
      <c r="REV95" s="253"/>
      <c r="REW95" s="253"/>
      <c r="REX95" s="255"/>
      <c r="REY95" s="255"/>
      <c r="REZ95" s="256"/>
      <c r="RFC95" s="251"/>
      <c r="RFD95" s="251"/>
      <c r="RFE95" s="251"/>
      <c r="RFF95" s="251"/>
      <c r="RFG95" s="251"/>
      <c r="RFH95" s="251"/>
      <c r="RFI95" s="252"/>
      <c r="RFJ95" s="253"/>
      <c r="RFO95" s="254"/>
      <c r="RFR95" s="252"/>
      <c r="RFS95" s="252"/>
      <c r="RFT95" s="252"/>
      <c r="RFU95" s="252"/>
      <c r="RFV95" s="253"/>
      <c r="RFW95" s="253"/>
      <c r="RFX95" s="255"/>
      <c r="RFY95" s="255"/>
      <c r="RFZ95" s="256"/>
      <c r="RGC95" s="251"/>
      <c r="RGD95" s="251"/>
      <c r="RGE95" s="251"/>
      <c r="RGF95" s="251"/>
      <c r="RGG95" s="251"/>
      <c r="RGH95" s="251"/>
      <c r="RGI95" s="252"/>
      <c r="RGJ95" s="253"/>
      <c r="RGO95" s="254"/>
      <c r="RGR95" s="252"/>
      <c r="RGS95" s="252"/>
      <c r="RGT95" s="252"/>
      <c r="RGU95" s="252"/>
      <c r="RGV95" s="253"/>
      <c r="RGW95" s="253"/>
      <c r="RGX95" s="255"/>
      <c r="RGY95" s="255"/>
      <c r="RGZ95" s="256"/>
      <c r="RHC95" s="251"/>
      <c r="RHD95" s="251"/>
      <c r="RHE95" s="251"/>
      <c r="RHF95" s="251"/>
      <c r="RHG95" s="251"/>
      <c r="RHH95" s="251"/>
      <c r="RHI95" s="252"/>
      <c r="RHJ95" s="253"/>
      <c r="RHO95" s="254"/>
      <c r="RHR95" s="252"/>
      <c r="RHS95" s="252"/>
      <c r="RHT95" s="252"/>
      <c r="RHU95" s="252"/>
      <c r="RHV95" s="253"/>
      <c r="RHW95" s="253"/>
      <c r="RHX95" s="255"/>
      <c r="RHY95" s="255"/>
      <c r="RHZ95" s="256"/>
      <c r="RIC95" s="251"/>
      <c r="RID95" s="251"/>
      <c r="RIE95" s="251"/>
      <c r="RIF95" s="251"/>
      <c r="RIG95" s="251"/>
      <c r="RIH95" s="251"/>
      <c r="RII95" s="252"/>
      <c r="RIJ95" s="253"/>
      <c r="RIO95" s="254"/>
      <c r="RIR95" s="252"/>
      <c r="RIS95" s="252"/>
      <c r="RIT95" s="252"/>
      <c r="RIU95" s="252"/>
      <c r="RIV95" s="253"/>
      <c r="RIW95" s="253"/>
      <c r="RIX95" s="255"/>
      <c r="RIY95" s="255"/>
      <c r="RIZ95" s="256"/>
      <c r="RJC95" s="251"/>
      <c r="RJD95" s="251"/>
      <c r="RJE95" s="251"/>
      <c r="RJF95" s="251"/>
      <c r="RJG95" s="251"/>
      <c r="RJH95" s="251"/>
      <c r="RJI95" s="252"/>
      <c r="RJJ95" s="253"/>
      <c r="RJO95" s="254"/>
      <c r="RJR95" s="252"/>
      <c r="RJS95" s="252"/>
      <c r="RJT95" s="252"/>
      <c r="RJU95" s="252"/>
      <c r="RJV95" s="253"/>
      <c r="RJW95" s="253"/>
      <c r="RJX95" s="255"/>
      <c r="RJY95" s="255"/>
      <c r="RJZ95" s="256"/>
      <c r="RKC95" s="251"/>
      <c r="RKD95" s="251"/>
      <c r="RKE95" s="251"/>
      <c r="RKF95" s="251"/>
      <c r="RKG95" s="251"/>
      <c r="RKH95" s="251"/>
      <c r="RKI95" s="252"/>
      <c r="RKJ95" s="253"/>
      <c r="RKO95" s="254"/>
      <c r="RKR95" s="252"/>
      <c r="RKS95" s="252"/>
      <c r="RKT95" s="252"/>
      <c r="RKU95" s="252"/>
      <c r="RKV95" s="253"/>
      <c r="RKW95" s="253"/>
      <c r="RKX95" s="255"/>
      <c r="RKY95" s="255"/>
      <c r="RKZ95" s="256"/>
      <c r="RLC95" s="251"/>
      <c r="RLD95" s="251"/>
      <c r="RLE95" s="251"/>
      <c r="RLF95" s="251"/>
      <c r="RLG95" s="251"/>
      <c r="RLH95" s="251"/>
      <c r="RLI95" s="252"/>
      <c r="RLJ95" s="253"/>
      <c r="RLO95" s="254"/>
      <c r="RLR95" s="252"/>
      <c r="RLS95" s="252"/>
      <c r="RLT95" s="252"/>
      <c r="RLU95" s="252"/>
      <c r="RLV95" s="253"/>
      <c r="RLW95" s="253"/>
      <c r="RLX95" s="255"/>
      <c r="RLY95" s="255"/>
      <c r="RLZ95" s="256"/>
      <c r="RMC95" s="251"/>
      <c r="RMD95" s="251"/>
      <c r="RME95" s="251"/>
      <c r="RMF95" s="251"/>
      <c r="RMG95" s="251"/>
      <c r="RMH95" s="251"/>
      <c r="RMI95" s="252"/>
      <c r="RMJ95" s="253"/>
      <c r="RMO95" s="254"/>
      <c r="RMR95" s="252"/>
      <c r="RMS95" s="252"/>
      <c r="RMT95" s="252"/>
      <c r="RMU95" s="252"/>
      <c r="RMV95" s="253"/>
      <c r="RMW95" s="253"/>
      <c r="RMX95" s="255"/>
      <c r="RMY95" s="255"/>
      <c r="RMZ95" s="256"/>
      <c r="RNC95" s="251"/>
      <c r="RND95" s="251"/>
      <c r="RNE95" s="251"/>
      <c r="RNF95" s="251"/>
      <c r="RNG95" s="251"/>
      <c r="RNH95" s="251"/>
      <c r="RNI95" s="252"/>
      <c r="RNJ95" s="253"/>
      <c r="RNO95" s="254"/>
      <c r="RNR95" s="252"/>
      <c r="RNS95" s="252"/>
      <c r="RNT95" s="252"/>
      <c r="RNU95" s="252"/>
      <c r="RNV95" s="253"/>
      <c r="RNW95" s="253"/>
      <c r="RNX95" s="255"/>
      <c r="RNY95" s="255"/>
      <c r="RNZ95" s="256"/>
      <c r="ROC95" s="251"/>
      <c r="ROD95" s="251"/>
      <c r="ROE95" s="251"/>
      <c r="ROF95" s="251"/>
      <c r="ROG95" s="251"/>
      <c r="ROH95" s="251"/>
      <c r="ROI95" s="252"/>
      <c r="ROJ95" s="253"/>
      <c r="ROO95" s="254"/>
      <c r="ROR95" s="252"/>
      <c r="ROS95" s="252"/>
      <c r="ROT95" s="252"/>
      <c r="ROU95" s="252"/>
      <c r="ROV95" s="253"/>
      <c r="ROW95" s="253"/>
      <c r="ROX95" s="255"/>
      <c r="ROY95" s="255"/>
      <c r="ROZ95" s="256"/>
      <c r="RPC95" s="251"/>
      <c r="RPD95" s="251"/>
      <c r="RPE95" s="251"/>
      <c r="RPF95" s="251"/>
      <c r="RPG95" s="251"/>
      <c r="RPH95" s="251"/>
      <c r="RPI95" s="252"/>
      <c r="RPJ95" s="253"/>
      <c r="RPO95" s="254"/>
      <c r="RPR95" s="252"/>
      <c r="RPS95" s="252"/>
      <c r="RPT95" s="252"/>
      <c r="RPU95" s="252"/>
      <c r="RPV95" s="253"/>
      <c r="RPW95" s="253"/>
      <c r="RPX95" s="255"/>
      <c r="RPY95" s="255"/>
      <c r="RPZ95" s="256"/>
      <c r="RQC95" s="251"/>
      <c r="RQD95" s="251"/>
      <c r="RQE95" s="251"/>
      <c r="RQF95" s="251"/>
      <c r="RQG95" s="251"/>
      <c r="RQH95" s="251"/>
      <c r="RQI95" s="252"/>
      <c r="RQJ95" s="253"/>
      <c r="RQO95" s="254"/>
      <c r="RQR95" s="252"/>
      <c r="RQS95" s="252"/>
      <c r="RQT95" s="252"/>
      <c r="RQU95" s="252"/>
      <c r="RQV95" s="253"/>
      <c r="RQW95" s="253"/>
      <c r="RQX95" s="255"/>
      <c r="RQY95" s="255"/>
      <c r="RQZ95" s="256"/>
      <c r="RRC95" s="251"/>
      <c r="RRD95" s="251"/>
      <c r="RRE95" s="251"/>
      <c r="RRF95" s="251"/>
      <c r="RRG95" s="251"/>
      <c r="RRH95" s="251"/>
      <c r="RRI95" s="252"/>
      <c r="RRJ95" s="253"/>
      <c r="RRO95" s="254"/>
      <c r="RRR95" s="252"/>
      <c r="RRS95" s="252"/>
      <c r="RRT95" s="252"/>
      <c r="RRU95" s="252"/>
      <c r="RRV95" s="253"/>
      <c r="RRW95" s="253"/>
      <c r="RRX95" s="255"/>
      <c r="RRY95" s="255"/>
      <c r="RRZ95" s="256"/>
      <c r="RSC95" s="251"/>
      <c r="RSD95" s="251"/>
      <c r="RSE95" s="251"/>
      <c r="RSF95" s="251"/>
      <c r="RSG95" s="251"/>
      <c r="RSH95" s="251"/>
      <c r="RSI95" s="252"/>
      <c r="RSJ95" s="253"/>
      <c r="RSO95" s="254"/>
      <c r="RSR95" s="252"/>
      <c r="RSS95" s="252"/>
      <c r="RST95" s="252"/>
      <c r="RSU95" s="252"/>
      <c r="RSV95" s="253"/>
      <c r="RSW95" s="253"/>
      <c r="RSX95" s="255"/>
      <c r="RSY95" s="255"/>
      <c r="RSZ95" s="256"/>
      <c r="RTC95" s="251"/>
      <c r="RTD95" s="251"/>
      <c r="RTE95" s="251"/>
      <c r="RTF95" s="251"/>
      <c r="RTG95" s="251"/>
      <c r="RTH95" s="251"/>
      <c r="RTI95" s="252"/>
      <c r="RTJ95" s="253"/>
      <c r="RTO95" s="254"/>
      <c r="RTR95" s="252"/>
      <c r="RTS95" s="252"/>
      <c r="RTT95" s="252"/>
      <c r="RTU95" s="252"/>
      <c r="RTV95" s="253"/>
      <c r="RTW95" s="253"/>
      <c r="RTX95" s="255"/>
      <c r="RTY95" s="255"/>
      <c r="RTZ95" s="256"/>
      <c r="RUC95" s="251"/>
      <c r="RUD95" s="251"/>
      <c r="RUE95" s="251"/>
      <c r="RUF95" s="251"/>
      <c r="RUG95" s="251"/>
      <c r="RUH95" s="251"/>
      <c r="RUI95" s="252"/>
      <c r="RUJ95" s="253"/>
      <c r="RUO95" s="254"/>
      <c r="RUR95" s="252"/>
      <c r="RUS95" s="252"/>
      <c r="RUT95" s="252"/>
      <c r="RUU95" s="252"/>
      <c r="RUV95" s="253"/>
      <c r="RUW95" s="253"/>
      <c r="RUX95" s="255"/>
      <c r="RUY95" s="255"/>
      <c r="RUZ95" s="256"/>
      <c r="RVC95" s="251"/>
      <c r="RVD95" s="251"/>
      <c r="RVE95" s="251"/>
      <c r="RVF95" s="251"/>
      <c r="RVG95" s="251"/>
      <c r="RVH95" s="251"/>
      <c r="RVI95" s="252"/>
      <c r="RVJ95" s="253"/>
      <c r="RVO95" s="254"/>
      <c r="RVR95" s="252"/>
      <c r="RVS95" s="252"/>
      <c r="RVT95" s="252"/>
      <c r="RVU95" s="252"/>
      <c r="RVV95" s="253"/>
      <c r="RVW95" s="253"/>
      <c r="RVX95" s="255"/>
      <c r="RVY95" s="255"/>
      <c r="RVZ95" s="256"/>
      <c r="RWC95" s="251"/>
      <c r="RWD95" s="251"/>
      <c r="RWE95" s="251"/>
      <c r="RWF95" s="251"/>
      <c r="RWG95" s="251"/>
      <c r="RWH95" s="251"/>
      <c r="RWI95" s="252"/>
      <c r="RWJ95" s="253"/>
      <c r="RWO95" s="254"/>
      <c r="RWR95" s="252"/>
      <c r="RWS95" s="252"/>
      <c r="RWT95" s="252"/>
      <c r="RWU95" s="252"/>
      <c r="RWV95" s="253"/>
      <c r="RWW95" s="253"/>
      <c r="RWX95" s="255"/>
      <c r="RWY95" s="255"/>
      <c r="RWZ95" s="256"/>
      <c r="RXC95" s="251"/>
      <c r="RXD95" s="251"/>
      <c r="RXE95" s="251"/>
      <c r="RXF95" s="251"/>
      <c r="RXG95" s="251"/>
      <c r="RXH95" s="251"/>
      <c r="RXI95" s="252"/>
      <c r="RXJ95" s="253"/>
      <c r="RXO95" s="254"/>
      <c r="RXR95" s="252"/>
      <c r="RXS95" s="252"/>
      <c r="RXT95" s="252"/>
      <c r="RXU95" s="252"/>
      <c r="RXV95" s="253"/>
      <c r="RXW95" s="253"/>
      <c r="RXX95" s="255"/>
      <c r="RXY95" s="255"/>
      <c r="RXZ95" s="256"/>
      <c r="RYC95" s="251"/>
      <c r="RYD95" s="251"/>
      <c r="RYE95" s="251"/>
      <c r="RYF95" s="251"/>
      <c r="RYG95" s="251"/>
      <c r="RYH95" s="251"/>
      <c r="RYI95" s="252"/>
      <c r="RYJ95" s="253"/>
      <c r="RYO95" s="254"/>
      <c r="RYR95" s="252"/>
      <c r="RYS95" s="252"/>
      <c r="RYT95" s="252"/>
      <c r="RYU95" s="252"/>
      <c r="RYV95" s="253"/>
      <c r="RYW95" s="253"/>
      <c r="RYX95" s="255"/>
      <c r="RYY95" s="255"/>
      <c r="RYZ95" s="256"/>
      <c r="RZC95" s="251"/>
      <c r="RZD95" s="251"/>
      <c r="RZE95" s="251"/>
      <c r="RZF95" s="251"/>
      <c r="RZG95" s="251"/>
      <c r="RZH95" s="251"/>
      <c r="RZI95" s="252"/>
      <c r="RZJ95" s="253"/>
      <c r="RZO95" s="254"/>
      <c r="RZR95" s="252"/>
      <c r="RZS95" s="252"/>
      <c r="RZT95" s="252"/>
      <c r="RZU95" s="252"/>
      <c r="RZV95" s="253"/>
      <c r="RZW95" s="253"/>
      <c r="RZX95" s="255"/>
      <c r="RZY95" s="255"/>
      <c r="RZZ95" s="256"/>
      <c r="SAC95" s="251"/>
      <c r="SAD95" s="251"/>
      <c r="SAE95" s="251"/>
      <c r="SAF95" s="251"/>
      <c r="SAG95" s="251"/>
      <c r="SAH95" s="251"/>
      <c r="SAI95" s="252"/>
      <c r="SAJ95" s="253"/>
      <c r="SAO95" s="254"/>
      <c r="SAR95" s="252"/>
      <c r="SAS95" s="252"/>
      <c r="SAT95" s="252"/>
      <c r="SAU95" s="252"/>
      <c r="SAV95" s="253"/>
      <c r="SAW95" s="253"/>
      <c r="SAX95" s="255"/>
      <c r="SAY95" s="255"/>
      <c r="SAZ95" s="256"/>
      <c r="SBC95" s="251"/>
      <c r="SBD95" s="251"/>
      <c r="SBE95" s="251"/>
      <c r="SBF95" s="251"/>
      <c r="SBG95" s="251"/>
      <c r="SBH95" s="251"/>
      <c r="SBI95" s="252"/>
      <c r="SBJ95" s="253"/>
      <c r="SBO95" s="254"/>
      <c r="SBR95" s="252"/>
      <c r="SBS95" s="252"/>
      <c r="SBT95" s="252"/>
      <c r="SBU95" s="252"/>
      <c r="SBV95" s="253"/>
      <c r="SBW95" s="253"/>
      <c r="SBX95" s="255"/>
      <c r="SBY95" s="255"/>
      <c r="SBZ95" s="256"/>
      <c r="SCC95" s="251"/>
      <c r="SCD95" s="251"/>
      <c r="SCE95" s="251"/>
      <c r="SCF95" s="251"/>
      <c r="SCG95" s="251"/>
      <c r="SCH95" s="251"/>
      <c r="SCI95" s="252"/>
      <c r="SCJ95" s="253"/>
      <c r="SCO95" s="254"/>
      <c r="SCR95" s="252"/>
      <c r="SCS95" s="252"/>
      <c r="SCT95" s="252"/>
      <c r="SCU95" s="252"/>
      <c r="SCV95" s="253"/>
      <c r="SCW95" s="253"/>
      <c r="SCX95" s="255"/>
      <c r="SCY95" s="255"/>
      <c r="SCZ95" s="256"/>
      <c r="SDC95" s="251"/>
      <c r="SDD95" s="251"/>
      <c r="SDE95" s="251"/>
      <c r="SDF95" s="251"/>
      <c r="SDG95" s="251"/>
      <c r="SDH95" s="251"/>
      <c r="SDI95" s="252"/>
      <c r="SDJ95" s="253"/>
      <c r="SDO95" s="254"/>
      <c r="SDR95" s="252"/>
      <c r="SDS95" s="252"/>
      <c r="SDT95" s="252"/>
      <c r="SDU95" s="252"/>
      <c r="SDV95" s="253"/>
      <c r="SDW95" s="253"/>
      <c r="SDX95" s="255"/>
      <c r="SDY95" s="255"/>
      <c r="SDZ95" s="256"/>
      <c r="SEC95" s="251"/>
      <c r="SED95" s="251"/>
      <c r="SEE95" s="251"/>
      <c r="SEF95" s="251"/>
      <c r="SEG95" s="251"/>
      <c r="SEH95" s="251"/>
      <c r="SEI95" s="252"/>
      <c r="SEJ95" s="253"/>
      <c r="SEO95" s="254"/>
      <c r="SER95" s="252"/>
      <c r="SES95" s="252"/>
      <c r="SET95" s="252"/>
      <c r="SEU95" s="252"/>
      <c r="SEV95" s="253"/>
      <c r="SEW95" s="253"/>
      <c r="SEX95" s="255"/>
      <c r="SEY95" s="255"/>
      <c r="SEZ95" s="256"/>
      <c r="SFC95" s="251"/>
      <c r="SFD95" s="251"/>
      <c r="SFE95" s="251"/>
      <c r="SFF95" s="251"/>
      <c r="SFG95" s="251"/>
      <c r="SFH95" s="251"/>
      <c r="SFI95" s="252"/>
      <c r="SFJ95" s="253"/>
      <c r="SFO95" s="254"/>
      <c r="SFR95" s="252"/>
      <c r="SFS95" s="252"/>
      <c r="SFT95" s="252"/>
      <c r="SFU95" s="252"/>
      <c r="SFV95" s="253"/>
      <c r="SFW95" s="253"/>
      <c r="SFX95" s="255"/>
      <c r="SFY95" s="255"/>
      <c r="SFZ95" s="256"/>
      <c r="SGC95" s="251"/>
      <c r="SGD95" s="251"/>
      <c r="SGE95" s="251"/>
      <c r="SGF95" s="251"/>
      <c r="SGG95" s="251"/>
      <c r="SGH95" s="251"/>
      <c r="SGI95" s="252"/>
      <c r="SGJ95" s="253"/>
      <c r="SGO95" s="254"/>
      <c r="SGR95" s="252"/>
      <c r="SGS95" s="252"/>
      <c r="SGT95" s="252"/>
      <c r="SGU95" s="252"/>
      <c r="SGV95" s="253"/>
      <c r="SGW95" s="253"/>
      <c r="SGX95" s="255"/>
      <c r="SGY95" s="255"/>
      <c r="SGZ95" s="256"/>
      <c r="SHC95" s="251"/>
      <c r="SHD95" s="251"/>
      <c r="SHE95" s="251"/>
      <c r="SHF95" s="251"/>
      <c r="SHG95" s="251"/>
      <c r="SHH95" s="251"/>
      <c r="SHI95" s="252"/>
      <c r="SHJ95" s="253"/>
      <c r="SHO95" s="254"/>
      <c r="SHR95" s="252"/>
      <c r="SHS95" s="252"/>
      <c r="SHT95" s="252"/>
      <c r="SHU95" s="252"/>
      <c r="SHV95" s="253"/>
      <c r="SHW95" s="253"/>
      <c r="SHX95" s="255"/>
      <c r="SHY95" s="255"/>
      <c r="SHZ95" s="256"/>
      <c r="SIC95" s="251"/>
      <c r="SID95" s="251"/>
      <c r="SIE95" s="251"/>
      <c r="SIF95" s="251"/>
      <c r="SIG95" s="251"/>
      <c r="SIH95" s="251"/>
      <c r="SII95" s="252"/>
      <c r="SIJ95" s="253"/>
      <c r="SIO95" s="254"/>
      <c r="SIR95" s="252"/>
      <c r="SIS95" s="252"/>
      <c r="SIT95" s="252"/>
      <c r="SIU95" s="252"/>
      <c r="SIV95" s="253"/>
      <c r="SIW95" s="253"/>
      <c r="SIX95" s="255"/>
      <c r="SIY95" s="255"/>
      <c r="SIZ95" s="256"/>
      <c r="SJC95" s="251"/>
      <c r="SJD95" s="251"/>
      <c r="SJE95" s="251"/>
      <c r="SJF95" s="251"/>
      <c r="SJG95" s="251"/>
      <c r="SJH95" s="251"/>
      <c r="SJI95" s="252"/>
      <c r="SJJ95" s="253"/>
      <c r="SJO95" s="254"/>
      <c r="SJR95" s="252"/>
      <c r="SJS95" s="252"/>
      <c r="SJT95" s="252"/>
      <c r="SJU95" s="252"/>
      <c r="SJV95" s="253"/>
      <c r="SJW95" s="253"/>
      <c r="SJX95" s="255"/>
      <c r="SJY95" s="255"/>
      <c r="SJZ95" s="256"/>
      <c r="SKC95" s="251"/>
      <c r="SKD95" s="251"/>
      <c r="SKE95" s="251"/>
      <c r="SKF95" s="251"/>
      <c r="SKG95" s="251"/>
      <c r="SKH95" s="251"/>
      <c r="SKI95" s="252"/>
      <c r="SKJ95" s="253"/>
      <c r="SKO95" s="254"/>
      <c r="SKR95" s="252"/>
      <c r="SKS95" s="252"/>
      <c r="SKT95" s="252"/>
      <c r="SKU95" s="252"/>
      <c r="SKV95" s="253"/>
      <c r="SKW95" s="253"/>
      <c r="SKX95" s="255"/>
      <c r="SKY95" s="255"/>
      <c r="SKZ95" s="256"/>
      <c r="SLC95" s="251"/>
      <c r="SLD95" s="251"/>
      <c r="SLE95" s="251"/>
      <c r="SLF95" s="251"/>
      <c r="SLG95" s="251"/>
      <c r="SLH95" s="251"/>
      <c r="SLI95" s="252"/>
      <c r="SLJ95" s="253"/>
      <c r="SLO95" s="254"/>
      <c r="SLR95" s="252"/>
      <c r="SLS95" s="252"/>
      <c r="SLT95" s="252"/>
      <c r="SLU95" s="252"/>
      <c r="SLV95" s="253"/>
      <c r="SLW95" s="253"/>
      <c r="SLX95" s="255"/>
      <c r="SLY95" s="255"/>
      <c r="SLZ95" s="256"/>
      <c r="SMC95" s="251"/>
      <c r="SMD95" s="251"/>
      <c r="SME95" s="251"/>
      <c r="SMF95" s="251"/>
      <c r="SMG95" s="251"/>
      <c r="SMH95" s="251"/>
      <c r="SMI95" s="252"/>
      <c r="SMJ95" s="253"/>
      <c r="SMO95" s="254"/>
      <c r="SMR95" s="252"/>
      <c r="SMS95" s="252"/>
      <c r="SMT95" s="252"/>
      <c r="SMU95" s="252"/>
      <c r="SMV95" s="253"/>
      <c r="SMW95" s="253"/>
      <c r="SMX95" s="255"/>
      <c r="SMY95" s="255"/>
      <c r="SMZ95" s="256"/>
      <c r="SNC95" s="251"/>
      <c r="SND95" s="251"/>
      <c r="SNE95" s="251"/>
      <c r="SNF95" s="251"/>
      <c r="SNG95" s="251"/>
      <c r="SNH95" s="251"/>
      <c r="SNI95" s="252"/>
      <c r="SNJ95" s="253"/>
      <c r="SNO95" s="254"/>
      <c r="SNR95" s="252"/>
      <c r="SNS95" s="252"/>
      <c r="SNT95" s="252"/>
      <c r="SNU95" s="252"/>
      <c r="SNV95" s="253"/>
      <c r="SNW95" s="253"/>
      <c r="SNX95" s="255"/>
      <c r="SNY95" s="255"/>
      <c r="SNZ95" s="256"/>
      <c r="SOC95" s="251"/>
      <c r="SOD95" s="251"/>
      <c r="SOE95" s="251"/>
      <c r="SOF95" s="251"/>
      <c r="SOG95" s="251"/>
      <c r="SOH95" s="251"/>
      <c r="SOI95" s="252"/>
      <c r="SOJ95" s="253"/>
      <c r="SOO95" s="254"/>
      <c r="SOR95" s="252"/>
      <c r="SOS95" s="252"/>
      <c r="SOT95" s="252"/>
      <c r="SOU95" s="252"/>
      <c r="SOV95" s="253"/>
      <c r="SOW95" s="253"/>
      <c r="SOX95" s="255"/>
      <c r="SOY95" s="255"/>
      <c r="SOZ95" s="256"/>
      <c r="SPC95" s="251"/>
      <c r="SPD95" s="251"/>
      <c r="SPE95" s="251"/>
      <c r="SPF95" s="251"/>
      <c r="SPG95" s="251"/>
      <c r="SPH95" s="251"/>
      <c r="SPI95" s="252"/>
      <c r="SPJ95" s="253"/>
      <c r="SPO95" s="254"/>
      <c r="SPR95" s="252"/>
      <c r="SPS95" s="252"/>
      <c r="SPT95" s="252"/>
      <c r="SPU95" s="252"/>
      <c r="SPV95" s="253"/>
      <c r="SPW95" s="253"/>
      <c r="SPX95" s="255"/>
      <c r="SPY95" s="255"/>
      <c r="SPZ95" s="256"/>
      <c r="SQC95" s="251"/>
      <c r="SQD95" s="251"/>
      <c r="SQE95" s="251"/>
      <c r="SQF95" s="251"/>
      <c r="SQG95" s="251"/>
      <c r="SQH95" s="251"/>
      <c r="SQI95" s="252"/>
      <c r="SQJ95" s="253"/>
      <c r="SQO95" s="254"/>
      <c r="SQR95" s="252"/>
      <c r="SQS95" s="252"/>
      <c r="SQT95" s="252"/>
      <c r="SQU95" s="252"/>
      <c r="SQV95" s="253"/>
      <c r="SQW95" s="253"/>
      <c r="SQX95" s="255"/>
      <c r="SQY95" s="255"/>
      <c r="SQZ95" s="256"/>
      <c r="SRC95" s="251"/>
      <c r="SRD95" s="251"/>
      <c r="SRE95" s="251"/>
      <c r="SRF95" s="251"/>
      <c r="SRG95" s="251"/>
      <c r="SRH95" s="251"/>
      <c r="SRI95" s="252"/>
      <c r="SRJ95" s="253"/>
      <c r="SRO95" s="254"/>
      <c r="SRR95" s="252"/>
      <c r="SRS95" s="252"/>
      <c r="SRT95" s="252"/>
      <c r="SRU95" s="252"/>
      <c r="SRV95" s="253"/>
      <c r="SRW95" s="253"/>
      <c r="SRX95" s="255"/>
      <c r="SRY95" s="255"/>
      <c r="SRZ95" s="256"/>
      <c r="SSC95" s="251"/>
      <c r="SSD95" s="251"/>
      <c r="SSE95" s="251"/>
      <c r="SSF95" s="251"/>
      <c r="SSG95" s="251"/>
      <c r="SSH95" s="251"/>
      <c r="SSI95" s="252"/>
      <c r="SSJ95" s="253"/>
      <c r="SSO95" s="254"/>
      <c r="SSR95" s="252"/>
      <c r="SSS95" s="252"/>
      <c r="SST95" s="252"/>
      <c r="SSU95" s="252"/>
      <c r="SSV95" s="253"/>
      <c r="SSW95" s="253"/>
      <c r="SSX95" s="255"/>
      <c r="SSY95" s="255"/>
      <c r="SSZ95" s="256"/>
      <c r="STC95" s="251"/>
      <c r="STD95" s="251"/>
      <c r="STE95" s="251"/>
      <c r="STF95" s="251"/>
      <c r="STG95" s="251"/>
      <c r="STH95" s="251"/>
      <c r="STI95" s="252"/>
      <c r="STJ95" s="253"/>
      <c r="STO95" s="254"/>
      <c r="STR95" s="252"/>
      <c r="STS95" s="252"/>
      <c r="STT95" s="252"/>
      <c r="STU95" s="252"/>
      <c r="STV95" s="253"/>
      <c r="STW95" s="253"/>
      <c r="STX95" s="255"/>
      <c r="STY95" s="255"/>
      <c r="STZ95" s="256"/>
      <c r="SUC95" s="251"/>
      <c r="SUD95" s="251"/>
      <c r="SUE95" s="251"/>
      <c r="SUF95" s="251"/>
      <c r="SUG95" s="251"/>
      <c r="SUH95" s="251"/>
      <c r="SUI95" s="252"/>
      <c r="SUJ95" s="253"/>
      <c r="SUO95" s="254"/>
      <c r="SUR95" s="252"/>
      <c r="SUS95" s="252"/>
      <c r="SUT95" s="252"/>
      <c r="SUU95" s="252"/>
      <c r="SUV95" s="253"/>
      <c r="SUW95" s="253"/>
      <c r="SUX95" s="255"/>
      <c r="SUY95" s="255"/>
      <c r="SUZ95" s="256"/>
      <c r="SVC95" s="251"/>
      <c r="SVD95" s="251"/>
      <c r="SVE95" s="251"/>
      <c r="SVF95" s="251"/>
      <c r="SVG95" s="251"/>
      <c r="SVH95" s="251"/>
      <c r="SVI95" s="252"/>
      <c r="SVJ95" s="253"/>
      <c r="SVO95" s="254"/>
      <c r="SVR95" s="252"/>
      <c r="SVS95" s="252"/>
      <c r="SVT95" s="252"/>
      <c r="SVU95" s="252"/>
      <c r="SVV95" s="253"/>
      <c r="SVW95" s="253"/>
      <c r="SVX95" s="255"/>
      <c r="SVY95" s="255"/>
      <c r="SVZ95" s="256"/>
      <c r="SWC95" s="251"/>
      <c r="SWD95" s="251"/>
      <c r="SWE95" s="251"/>
      <c r="SWF95" s="251"/>
      <c r="SWG95" s="251"/>
      <c r="SWH95" s="251"/>
      <c r="SWI95" s="252"/>
      <c r="SWJ95" s="253"/>
      <c r="SWO95" s="254"/>
      <c r="SWR95" s="252"/>
      <c r="SWS95" s="252"/>
      <c r="SWT95" s="252"/>
      <c r="SWU95" s="252"/>
      <c r="SWV95" s="253"/>
      <c r="SWW95" s="253"/>
      <c r="SWX95" s="255"/>
      <c r="SWY95" s="255"/>
      <c r="SWZ95" s="256"/>
      <c r="SXC95" s="251"/>
      <c r="SXD95" s="251"/>
      <c r="SXE95" s="251"/>
      <c r="SXF95" s="251"/>
      <c r="SXG95" s="251"/>
      <c r="SXH95" s="251"/>
      <c r="SXI95" s="252"/>
      <c r="SXJ95" s="253"/>
      <c r="SXO95" s="254"/>
      <c r="SXR95" s="252"/>
      <c r="SXS95" s="252"/>
      <c r="SXT95" s="252"/>
      <c r="SXU95" s="252"/>
      <c r="SXV95" s="253"/>
      <c r="SXW95" s="253"/>
      <c r="SXX95" s="255"/>
      <c r="SXY95" s="255"/>
      <c r="SXZ95" s="256"/>
      <c r="SYC95" s="251"/>
      <c r="SYD95" s="251"/>
      <c r="SYE95" s="251"/>
      <c r="SYF95" s="251"/>
      <c r="SYG95" s="251"/>
      <c r="SYH95" s="251"/>
      <c r="SYI95" s="252"/>
      <c r="SYJ95" s="253"/>
      <c r="SYO95" s="254"/>
      <c r="SYR95" s="252"/>
      <c r="SYS95" s="252"/>
      <c r="SYT95" s="252"/>
      <c r="SYU95" s="252"/>
      <c r="SYV95" s="253"/>
      <c r="SYW95" s="253"/>
      <c r="SYX95" s="255"/>
      <c r="SYY95" s="255"/>
      <c r="SYZ95" s="256"/>
      <c r="SZC95" s="251"/>
      <c r="SZD95" s="251"/>
      <c r="SZE95" s="251"/>
      <c r="SZF95" s="251"/>
      <c r="SZG95" s="251"/>
      <c r="SZH95" s="251"/>
      <c r="SZI95" s="252"/>
      <c r="SZJ95" s="253"/>
      <c r="SZO95" s="254"/>
      <c r="SZR95" s="252"/>
      <c r="SZS95" s="252"/>
      <c r="SZT95" s="252"/>
      <c r="SZU95" s="252"/>
      <c r="SZV95" s="253"/>
      <c r="SZW95" s="253"/>
      <c r="SZX95" s="255"/>
      <c r="SZY95" s="255"/>
      <c r="SZZ95" s="256"/>
      <c r="TAC95" s="251"/>
      <c r="TAD95" s="251"/>
      <c r="TAE95" s="251"/>
      <c r="TAF95" s="251"/>
      <c r="TAG95" s="251"/>
      <c r="TAH95" s="251"/>
      <c r="TAI95" s="252"/>
      <c r="TAJ95" s="253"/>
      <c r="TAO95" s="254"/>
      <c r="TAR95" s="252"/>
      <c r="TAS95" s="252"/>
      <c r="TAT95" s="252"/>
      <c r="TAU95" s="252"/>
      <c r="TAV95" s="253"/>
      <c r="TAW95" s="253"/>
      <c r="TAX95" s="255"/>
      <c r="TAY95" s="255"/>
      <c r="TAZ95" s="256"/>
      <c r="TBC95" s="251"/>
      <c r="TBD95" s="251"/>
      <c r="TBE95" s="251"/>
      <c r="TBF95" s="251"/>
      <c r="TBG95" s="251"/>
      <c r="TBH95" s="251"/>
      <c r="TBI95" s="252"/>
      <c r="TBJ95" s="253"/>
      <c r="TBO95" s="254"/>
      <c r="TBR95" s="252"/>
      <c r="TBS95" s="252"/>
      <c r="TBT95" s="252"/>
      <c r="TBU95" s="252"/>
      <c r="TBV95" s="253"/>
      <c r="TBW95" s="253"/>
      <c r="TBX95" s="255"/>
      <c r="TBY95" s="255"/>
      <c r="TBZ95" s="256"/>
      <c r="TCC95" s="251"/>
      <c r="TCD95" s="251"/>
      <c r="TCE95" s="251"/>
      <c r="TCF95" s="251"/>
      <c r="TCG95" s="251"/>
      <c r="TCH95" s="251"/>
      <c r="TCI95" s="252"/>
      <c r="TCJ95" s="253"/>
      <c r="TCO95" s="254"/>
      <c r="TCR95" s="252"/>
      <c r="TCS95" s="252"/>
      <c r="TCT95" s="252"/>
      <c r="TCU95" s="252"/>
      <c r="TCV95" s="253"/>
      <c r="TCW95" s="253"/>
      <c r="TCX95" s="255"/>
      <c r="TCY95" s="255"/>
      <c r="TCZ95" s="256"/>
      <c r="TDC95" s="251"/>
      <c r="TDD95" s="251"/>
      <c r="TDE95" s="251"/>
      <c r="TDF95" s="251"/>
      <c r="TDG95" s="251"/>
      <c r="TDH95" s="251"/>
      <c r="TDI95" s="252"/>
      <c r="TDJ95" s="253"/>
      <c r="TDO95" s="254"/>
      <c r="TDR95" s="252"/>
      <c r="TDS95" s="252"/>
      <c r="TDT95" s="252"/>
      <c r="TDU95" s="252"/>
      <c r="TDV95" s="253"/>
      <c r="TDW95" s="253"/>
      <c r="TDX95" s="255"/>
      <c r="TDY95" s="255"/>
      <c r="TDZ95" s="256"/>
      <c r="TEC95" s="251"/>
      <c r="TED95" s="251"/>
      <c r="TEE95" s="251"/>
      <c r="TEF95" s="251"/>
      <c r="TEG95" s="251"/>
      <c r="TEH95" s="251"/>
      <c r="TEI95" s="252"/>
      <c r="TEJ95" s="253"/>
      <c r="TEO95" s="254"/>
      <c r="TER95" s="252"/>
      <c r="TES95" s="252"/>
      <c r="TET95" s="252"/>
      <c r="TEU95" s="252"/>
      <c r="TEV95" s="253"/>
      <c r="TEW95" s="253"/>
      <c r="TEX95" s="255"/>
      <c r="TEY95" s="255"/>
      <c r="TEZ95" s="256"/>
      <c r="TFC95" s="251"/>
      <c r="TFD95" s="251"/>
      <c r="TFE95" s="251"/>
      <c r="TFF95" s="251"/>
      <c r="TFG95" s="251"/>
      <c r="TFH95" s="251"/>
      <c r="TFI95" s="252"/>
      <c r="TFJ95" s="253"/>
      <c r="TFO95" s="254"/>
      <c r="TFR95" s="252"/>
      <c r="TFS95" s="252"/>
      <c r="TFT95" s="252"/>
      <c r="TFU95" s="252"/>
      <c r="TFV95" s="253"/>
      <c r="TFW95" s="253"/>
      <c r="TFX95" s="255"/>
      <c r="TFY95" s="255"/>
      <c r="TFZ95" s="256"/>
      <c r="TGC95" s="251"/>
      <c r="TGD95" s="251"/>
      <c r="TGE95" s="251"/>
      <c r="TGF95" s="251"/>
      <c r="TGG95" s="251"/>
      <c r="TGH95" s="251"/>
      <c r="TGI95" s="252"/>
      <c r="TGJ95" s="253"/>
      <c r="TGO95" s="254"/>
      <c r="TGR95" s="252"/>
      <c r="TGS95" s="252"/>
      <c r="TGT95" s="252"/>
      <c r="TGU95" s="252"/>
      <c r="TGV95" s="253"/>
      <c r="TGW95" s="253"/>
      <c r="TGX95" s="255"/>
      <c r="TGY95" s="255"/>
      <c r="TGZ95" s="256"/>
      <c r="THC95" s="251"/>
      <c r="THD95" s="251"/>
      <c r="THE95" s="251"/>
      <c r="THF95" s="251"/>
      <c r="THG95" s="251"/>
      <c r="THH95" s="251"/>
      <c r="THI95" s="252"/>
      <c r="THJ95" s="253"/>
      <c r="THO95" s="254"/>
      <c r="THR95" s="252"/>
      <c r="THS95" s="252"/>
      <c r="THT95" s="252"/>
      <c r="THU95" s="252"/>
      <c r="THV95" s="253"/>
      <c r="THW95" s="253"/>
      <c r="THX95" s="255"/>
      <c r="THY95" s="255"/>
      <c r="THZ95" s="256"/>
      <c r="TIC95" s="251"/>
      <c r="TID95" s="251"/>
      <c r="TIE95" s="251"/>
      <c r="TIF95" s="251"/>
      <c r="TIG95" s="251"/>
      <c r="TIH95" s="251"/>
      <c r="TII95" s="252"/>
      <c r="TIJ95" s="253"/>
      <c r="TIO95" s="254"/>
      <c r="TIR95" s="252"/>
      <c r="TIS95" s="252"/>
      <c r="TIT95" s="252"/>
      <c r="TIU95" s="252"/>
      <c r="TIV95" s="253"/>
      <c r="TIW95" s="253"/>
      <c r="TIX95" s="255"/>
      <c r="TIY95" s="255"/>
      <c r="TIZ95" s="256"/>
      <c r="TJC95" s="251"/>
      <c r="TJD95" s="251"/>
      <c r="TJE95" s="251"/>
      <c r="TJF95" s="251"/>
      <c r="TJG95" s="251"/>
      <c r="TJH95" s="251"/>
      <c r="TJI95" s="252"/>
      <c r="TJJ95" s="253"/>
      <c r="TJO95" s="254"/>
      <c r="TJR95" s="252"/>
      <c r="TJS95" s="252"/>
      <c r="TJT95" s="252"/>
      <c r="TJU95" s="252"/>
      <c r="TJV95" s="253"/>
      <c r="TJW95" s="253"/>
      <c r="TJX95" s="255"/>
      <c r="TJY95" s="255"/>
      <c r="TJZ95" s="256"/>
      <c r="TKC95" s="251"/>
      <c r="TKD95" s="251"/>
      <c r="TKE95" s="251"/>
      <c r="TKF95" s="251"/>
      <c r="TKG95" s="251"/>
      <c r="TKH95" s="251"/>
      <c r="TKI95" s="252"/>
      <c r="TKJ95" s="253"/>
      <c r="TKO95" s="254"/>
      <c r="TKR95" s="252"/>
      <c r="TKS95" s="252"/>
      <c r="TKT95" s="252"/>
      <c r="TKU95" s="252"/>
      <c r="TKV95" s="253"/>
      <c r="TKW95" s="253"/>
      <c r="TKX95" s="255"/>
      <c r="TKY95" s="255"/>
      <c r="TKZ95" s="256"/>
      <c r="TLC95" s="251"/>
      <c r="TLD95" s="251"/>
      <c r="TLE95" s="251"/>
      <c r="TLF95" s="251"/>
      <c r="TLG95" s="251"/>
      <c r="TLH95" s="251"/>
      <c r="TLI95" s="252"/>
      <c r="TLJ95" s="253"/>
      <c r="TLO95" s="254"/>
      <c r="TLR95" s="252"/>
      <c r="TLS95" s="252"/>
      <c r="TLT95" s="252"/>
      <c r="TLU95" s="252"/>
      <c r="TLV95" s="253"/>
      <c r="TLW95" s="253"/>
      <c r="TLX95" s="255"/>
      <c r="TLY95" s="255"/>
      <c r="TLZ95" s="256"/>
      <c r="TMC95" s="251"/>
      <c r="TMD95" s="251"/>
      <c r="TME95" s="251"/>
      <c r="TMF95" s="251"/>
      <c r="TMG95" s="251"/>
      <c r="TMH95" s="251"/>
      <c r="TMI95" s="252"/>
      <c r="TMJ95" s="253"/>
      <c r="TMO95" s="254"/>
      <c r="TMR95" s="252"/>
      <c r="TMS95" s="252"/>
      <c r="TMT95" s="252"/>
      <c r="TMU95" s="252"/>
      <c r="TMV95" s="253"/>
      <c r="TMW95" s="253"/>
      <c r="TMX95" s="255"/>
      <c r="TMY95" s="255"/>
      <c r="TMZ95" s="256"/>
      <c r="TNC95" s="251"/>
      <c r="TND95" s="251"/>
      <c r="TNE95" s="251"/>
      <c r="TNF95" s="251"/>
      <c r="TNG95" s="251"/>
      <c r="TNH95" s="251"/>
      <c r="TNI95" s="252"/>
      <c r="TNJ95" s="253"/>
      <c r="TNO95" s="254"/>
      <c r="TNR95" s="252"/>
      <c r="TNS95" s="252"/>
      <c r="TNT95" s="252"/>
      <c r="TNU95" s="252"/>
      <c r="TNV95" s="253"/>
      <c r="TNW95" s="253"/>
      <c r="TNX95" s="255"/>
      <c r="TNY95" s="255"/>
      <c r="TNZ95" s="256"/>
      <c r="TOC95" s="251"/>
      <c r="TOD95" s="251"/>
      <c r="TOE95" s="251"/>
      <c r="TOF95" s="251"/>
      <c r="TOG95" s="251"/>
      <c r="TOH95" s="251"/>
      <c r="TOI95" s="252"/>
      <c r="TOJ95" s="253"/>
      <c r="TOO95" s="254"/>
      <c r="TOR95" s="252"/>
      <c r="TOS95" s="252"/>
      <c r="TOT95" s="252"/>
      <c r="TOU95" s="252"/>
      <c r="TOV95" s="253"/>
      <c r="TOW95" s="253"/>
      <c r="TOX95" s="255"/>
      <c r="TOY95" s="255"/>
      <c r="TOZ95" s="256"/>
      <c r="TPC95" s="251"/>
      <c r="TPD95" s="251"/>
      <c r="TPE95" s="251"/>
      <c r="TPF95" s="251"/>
      <c r="TPG95" s="251"/>
      <c r="TPH95" s="251"/>
      <c r="TPI95" s="252"/>
      <c r="TPJ95" s="253"/>
      <c r="TPO95" s="254"/>
      <c r="TPR95" s="252"/>
      <c r="TPS95" s="252"/>
      <c r="TPT95" s="252"/>
      <c r="TPU95" s="252"/>
      <c r="TPV95" s="253"/>
      <c r="TPW95" s="253"/>
      <c r="TPX95" s="255"/>
      <c r="TPY95" s="255"/>
      <c r="TPZ95" s="256"/>
      <c r="TQC95" s="251"/>
      <c r="TQD95" s="251"/>
      <c r="TQE95" s="251"/>
      <c r="TQF95" s="251"/>
      <c r="TQG95" s="251"/>
      <c r="TQH95" s="251"/>
      <c r="TQI95" s="252"/>
      <c r="TQJ95" s="253"/>
      <c r="TQO95" s="254"/>
      <c r="TQR95" s="252"/>
      <c r="TQS95" s="252"/>
      <c r="TQT95" s="252"/>
      <c r="TQU95" s="252"/>
      <c r="TQV95" s="253"/>
      <c r="TQW95" s="253"/>
      <c r="TQX95" s="255"/>
      <c r="TQY95" s="255"/>
      <c r="TQZ95" s="256"/>
      <c r="TRC95" s="251"/>
      <c r="TRD95" s="251"/>
      <c r="TRE95" s="251"/>
      <c r="TRF95" s="251"/>
      <c r="TRG95" s="251"/>
      <c r="TRH95" s="251"/>
      <c r="TRI95" s="252"/>
      <c r="TRJ95" s="253"/>
      <c r="TRO95" s="254"/>
      <c r="TRR95" s="252"/>
      <c r="TRS95" s="252"/>
      <c r="TRT95" s="252"/>
      <c r="TRU95" s="252"/>
      <c r="TRV95" s="253"/>
      <c r="TRW95" s="253"/>
      <c r="TRX95" s="255"/>
      <c r="TRY95" s="255"/>
      <c r="TRZ95" s="256"/>
      <c r="TSC95" s="251"/>
      <c r="TSD95" s="251"/>
      <c r="TSE95" s="251"/>
      <c r="TSF95" s="251"/>
      <c r="TSG95" s="251"/>
      <c r="TSH95" s="251"/>
      <c r="TSI95" s="252"/>
      <c r="TSJ95" s="253"/>
      <c r="TSO95" s="254"/>
      <c r="TSR95" s="252"/>
      <c r="TSS95" s="252"/>
      <c r="TST95" s="252"/>
      <c r="TSU95" s="252"/>
      <c r="TSV95" s="253"/>
      <c r="TSW95" s="253"/>
      <c r="TSX95" s="255"/>
      <c r="TSY95" s="255"/>
      <c r="TSZ95" s="256"/>
      <c r="TTC95" s="251"/>
      <c r="TTD95" s="251"/>
      <c r="TTE95" s="251"/>
      <c r="TTF95" s="251"/>
      <c r="TTG95" s="251"/>
      <c r="TTH95" s="251"/>
      <c r="TTI95" s="252"/>
      <c r="TTJ95" s="253"/>
      <c r="TTO95" s="254"/>
      <c r="TTR95" s="252"/>
      <c r="TTS95" s="252"/>
      <c r="TTT95" s="252"/>
      <c r="TTU95" s="252"/>
      <c r="TTV95" s="253"/>
      <c r="TTW95" s="253"/>
      <c r="TTX95" s="255"/>
      <c r="TTY95" s="255"/>
      <c r="TTZ95" s="256"/>
      <c r="TUC95" s="251"/>
      <c r="TUD95" s="251"/>
      <c r="TUE95" s="251"/>
      <c r="TUF95" s="251"/>
      <c r="TUG95" s="251"/>
      <c r="TUH95" s="251"/>
      <c r="TUI95" s="252"/>
      <c r="TUJ95" s="253"/>
      <c r="TUO95" s="254"/>
      <c r="TUR95" s="252"/>
      <c r="TUS95" s="252"/>
      <c r="TUT95" s="252"/>
      <c r="TUU95" s="252"/>
      <c r="TUV95" s="253"/>
      <c r="TUW95" s="253"/>
      <c r="TUX95" s="255"/>
      <c r="TUY95" s="255"/>
      <c r="TUZ95" s="256"/>
      <c r="TVC95" s="251"/>
      <c r="TVD95" s="251"/>
      <c r="TVE95" s="251"/>
      <c r="TVF95" s="251"/>
      <c r="TVG95" s="251"/>
      <c r="TVH95" s="251"/>
      <c r="TVI95" s="252"/>
      <c r="TVJ95" s="253"/>
      <c r="TVO95" s="254"/>
      <c r="TVR95" s="252"/>
      <c r="TVS95" s="252"/>
      <c r="TVT95" s="252"/>
      <c r="TVU95" s="252"/>
      <c r="TVV95" s="253"/>
      <c r="TVW95" s="253"/>
      <c r="TVX95" s="255"/>
      <c r="TVY95" s="255"/>
      <c r="TVZ95" s="256"/>
      <c r="TWC95" s="251"/>
      <c r="TWD95" s="251"/>
      <c r="TWE95" s="251"/>
      <c r="TWF95" s="251"/>
      <c r="TWG95" s="251"/>
      <c r="TWH95" s="251"/>
      <c r="TWI95" s="252"/>
      <c r="TWJ95" s="253"/>
      <c r="TWO95" s="254"/>
      <c r="TWR95" s="252"/>
      <c r="TWS95" s="252"/>
      <c r="TWT95" s="252"/>
      <c r="TWU95" s="252"/>
      <c r="TWV95" s="253"/>
      <c r="TWW95" s="253"/>
      <c r="TWX95" s="255"/>
      <c r="TWY95" s="255"/>
      <c r="TWZ95" s="256"/>
      <c r="TXC95" s="251"/>
      <c r="TXD95" s="251"/>
      <c r="TXE95" s="251"/>
      <c r="TXF95" s="251"/>
      <c r="TXG95" s="251"/>
      <c r="TXH95" s="251"/>
      <c r="TXI95" s="252"/>
      <c r="TXJ95" s="253"/>
      <c r="TXO95" s="254"/>
      <c r="TXR95" s="252"/>
      <c r="TXS95" s="252"/>
      <c r="TXT95" s="252"/>
      <c r="TXU95" s="252"/>
      <c r="TXV95" s="253"/>
      <c r="TXW95" s="253"/>
      <c r="TXX95" s="255"/>
      <c r="TXY95" s="255"/>
      <c r="TXZ95" s="256"/>
      <c r="TYC95" s="251"/>
      <c r="TYD95" s="251"/>
      <c r="TYE95" s="251"/>
      <c r="TYF95" s="251"/>
      <c r="TYG95" s="251"/>
      <c r="TYH95" s="251"/>
      <c r="TYI95" s="252"/>
      <c r="TYJ95" s="253"/>
      <c r="TYO95" s="254"/>
      <c r="TYR95" s="252"/>
      <c r="TYS95" s="252"/>
      <c r="TYT95" s="252"/>
      <c r="TYU95" s="252"/>
      <c r="TYV95" s="253"/>
      <c r="TYW95" s="253"/>
      <c r="TYX95" s="255"/>
      <c r="TYY95" s="255"/>
      <c r="TYZ95" s="256"/>
      <c r="TZC95" s="251"/>
      <c r="TZD95" s="251"/>
      <c r="TZE95" s="251"/>
      <c r="TZF95" s="251"/>
      <c r="TZG95" s="251"/>
      <c r="TZH95" s="251"/>
      <c r="TZI95" s="252"/>
      <c r="TZJ95" s="253"/>
      <c r="TZO95" s="254"/>
      <c r="TZR95" s="252"/>
      <c r="TZS95" s="252"/>
      <c r="TZT95" s="252"/>
      <c r="TZU95" s="252"/>
      <c r="TZV95" s="253"/>
      <c r="TZW95" s="253"/>
      <c r="TZX95" s="255"/>
      <c r="TZY95" s="255"/>
      <c r="TZZ95" s="256"/>
      <c r="UAC95" s="251"/>
      <c r="UAD95" s="251"/>
      <c r="UAE95" s="251"/>
      <c r="UAF95" s="251"/>
      <c r="UAG95" s="251"/>
      <c r="UAH95" s="251"/>
      <c r="UAI95" s="252"/>
      <c r="UAJ95" s="253"/>
      <c r="UAO95" s="254"/>
      <c r="UAR95" s="252"/>
      <c r="UAS95" s="252"/>
      <c r="UAT95" s="252"/>
      <c r="UAU95" s="252"/>
      <c r="UAV95" s="253"/>
      <c r="UAW95" s="253"/>
      <c r="UAX95" s="255"/>
      <c r="UAY95" s="255"/>
      <c r="UAZ95" s="256"/>
      <c r="UBC95" s="251"/>
      <c r="UBD95" s="251"/>
      <c r="UBE95" s="251"/>
      <c r="UBF95" s="251"/>
      <c r="UBG95" s="251"/>
      <c r="UBH95" s="251"/>
      <c r="UBI95" s="252"/>
      <c r="UBJ95" s="253"/>
      <c r="UBO95" s="254"/>
      <c r="UBR95" s="252"/>
      <c r="UBS95" s="252"/>
      <c r="UBT95" s="252"/>
      <c r="UBU95" s="252"/>
      <c r="UBV95" s="253"/>
      <c r="UBW95" s="253"/>
      <c r="UBX95" s="255"/>
      <c r="UBY95" s="255"/>
      <c r="UBZ95" s="256"/>
      <c r="UCC95" s="251"/>
      <c r="UCD95" s="251"/>
      <c r="UCE95" s="251"/>
      <c r="UCF95" s="251"/>
      <c r="UCG95" s="251"/>
      <c r="UCH95" s="251"/>
      <c r="UCI95" s="252"/>
      <c r="UCJ95" s="253"/>
      <c r="UCO95" s="254"/>
      <c r="UCR95" s="252"/>
      <c r="UCS95" s="252"/>
      <c r="UCT95" s="252"/>
      <c r="UCU95" s="252"/>
      <c r="UCV95" s="253"/>
      <c r="UCW95" s="253"/>
      <c r="UCX95" s="255"/>
      <c r="UCY95" s="255"/>
      <c r="UCZ95" s="256"/>
      <c r="UDC95" s="251"/>
      <c r="UDD95" s="251"/>
      <c r="UDE95" s="251"/>
      <c r="UDF95" s="251"/>
      <c r="UDG95" s="251"/>
      <c r="UDH95" s="251"/>
      <c r="UDI95" s="252"/>
      <c r="UDJ95" s="253"/>
      <c r="UDO95" s="254"/>
      <c r="UDR95" s="252"/>
      <c r="UDS95" s="252"/>
      <c r="UDT95" s="252"/>
      <c r="UDU95" s="252"/>
      <c r="UDV95" s="253"/>
      <c r="UDW95" s="253"/>
      <c r="UDX95" s="255"/>
      <c r="UDY95" s="255"/>
      <c r="UDZ95" s="256"/>
      <c r="UEC95" s="251"/>
      <c r="UED95" s="251"/>
      <c r="UEE95" s="251"/>
      <c r="UEF95" s="251"/>
      <c r="UEG95" s="251"/>
      <c r="UEH95" s="251"/>
      <c r="UEI95" s="252"/>
      <c r="UEJ95" s="253"/>
      <c r="UEO95" s="254"/>
      <c r="UER95" s="252"/>
      <c r="UES95" s="252"/>
      <c r="UET95" s="252"/>
      <c r="UEU95" s="252"/>
      <c r="UEV95" s="253"/>
      <c r="UEW95" s="253"/>
      <c r="UEX95" s="255"/>
      <c r="UEY95" s="255"/>
      <c r="UEZ95" s="256"/>
      <c r="UFC95" s="251"/>
      <c r="UFD95" s="251"/>
      <c r="UFE95" s="251"/>
      <c r="UFF95" s="251"/>
      <c r="UFG95" s="251"/>
      <c r="UFH95" s="251"/>
      <c r="UFI95" s="252"/>
      <c r="UFJ95" s="253"/>
      <c r="UFO95" s="254"/>
      <c r="UFR95" s="252"/>
      <c r="UFS95" s="252"/>
      <c r="UFT95" s="252"/>
      <c r="UFU95" s="252"/>
      <c r="UFV95" s="253"/>
      <c r="UFW95" s="253"/>
      <c r="UFX95" s="255"/>
      <c r="UFY95" s="255"/>
      <c r="UFZ95" s="256"/>
      <c r="UGC95" s="251"/>
      <c r="UGD95" s="251"/>
      <c r="UGE95" s="251"/>
      <c r="UGF95" s="251"/>
      <c r="UGG95" s="251"/>
      <c r="UGH95" s="251"/>
      <c r="UGI95" s="252"/>
      <c r="UGJ95" s="253"/>
      <c r="UGO95" s="254"/>
      <c r="UGR95" s="252"/>
      <c r="UGS95" s="252"/>
      <c r="UGT95" s="252"/>
      <c r="UGU95" s="252"/>
      <c r="UGV95" s="253"/>
      <c r="UGW95" s="253"/>
      <c r="UGX95" s="255"/>
      <c r="UGY95" s="255"/>
      <c r="UGZ95" s="256"/>
      <c r="UHC95" s="251"/>
      <c r="UHD95" s="251"/>
      <c r="UHE95" s="251"/>
      <c r="UHF95" s="251"/>
      <c r="UHG95" s="251"/>
      <c r="UHH95" s="251"/>
      <c r="UHI95" s="252"/>
      <c r="UHJ95" s="253"/>
      <c r="UHO95" s="254"/>
      <c r="UHR95" s="252"/>
      <c r="UHS95" s="252"/>
      <c r="UHT95" s="252"/>
      <c r="UHU95" s="252"/>
      <c r="UHV95" s="253"/>
      <c r="UHW95" s="253"/>
      <c r="UHX95" s="255"/>
      <c r="UHY95" s="255"/>
      <c r="UHZ95" s="256"/>
      <c r="UIC95" s="251"/>
      <c r="UID95" s="251"/>
      <c r="UIE95" s="251"/>
      <c r="UIF95" s="251"/>
      <c r="UIG95" s="251"/>
      <c r="UIH95" s="251"/>
      <c r="UII95" s="252"/>
      <c r="UIJ95" s="253"/>
      <c r="UIO95" s="254"/>
      <c r="UIR95" s="252"/>
      <c r="UIS95" s="252"/>
      <c r="UIT95" s="252"/>
      <c r="UIU95" s="252"/>
      <c r="UIV95" s="253"/>
      <c r="UIW95" s="253"/>
      <c r="UIX95" s="255"/>
      <c r="UIY95" s="255"/>
      <c r="UIZ95" s="256"/>
      <c r="UJC95" s="251"/>
      <c r="UJD95" s="251"/>
      <c r="UJE95" s="251"/>
      <c r="UJF95" s="251"/>
      <c r="UJG95" s="251"/>
      <c r="UJH95" s="251"/>
      <c r="UJI95" s="252"/>
      <c r="UJJ95" s="253"/>
      <c r="UJO95" s="254"/>
      <c r="UJR95" s="252"/>
      <c r="UJS95" s="252"/>
      <c r="UJT95" s="252"/>
      <c r="UJU95" s="252"/>
      <c r="UJV95" s="253"/>
      <c r="UJW95" s="253"/>
      <c r="UJX95" s="255"/>
      <c r="UJY95" s="255"/>
      <c r="UJZ95" s="256"/>
      <c r="UKC95" s="251"/>
      <c r="UKD95" s="251"/>
      <c r="UKE95" s="251"/>
      <c r="UKF95" s="251"/>
      <c r="UKG95" s="251"/>
      <c r="UKH95" s="251"/>
      <c r="UKI95" s="252"/>
      <c r="UKJ95" s="253"/>
      <c r="UKO95" s="254"/>
      <c r="UKR95" s="252"/>
      <c r="UKS95" s="252"/>
      <c r="UKT95" s="252"/>
      <c r="UKU95" s="252"/>
      <c r="UKV95" s="253"/>
      <c r="UKW95" s="253"/>
      <c r="UKX95" s="255"/>
      <c r="UKY95" s="255"/>
      <c r="UKZ95" s="256"/>
      <c r="ULC95" s="251"/>
      <c r="ULD95" s="251"/>
      <c r="ULE95" s="251"/>
      <c r="ULF95" s="251"/>
      <c r="ULG95" s="251"/>
      <c r="ULH95" s="251"/>
      <c r="ULI95" s="252"/>
      <c r="ULJ95" s="253"/>
      <c r="ULO95" s="254"/>
      <c r="ULR95" s="252"/>
      <c r="ULS95" s="252"/>
      <c r="ULT95" s="252"/>
      <c r="ULU95" s="252"/>
      <c r="ULV95" s="253"/>
      <c r="ULW95" s="253"/>
      <c r="ULX95" s="255"/>
      <c r="ULY95" s="255"/>
      <c r="ULZ95" s="256"/>
      <c r="UMC95" s="251"/>
      <c r="UMD95" s="251"/>
      <c r="UME95" s="251"/>
      <c r="UMF95" s="251"/>
      <c r="UMG95" s="251"/>
      <c r="UMH95" s="251"/>
      <c r="UMI95" s="252"/>
      <c r="UMJ95" s="253"/>
      <c r="UMO95" s="254"/>
      <c r="UMR95" s="252"/>
      <c r="UMS95" s="252"/>
      <c r="UMT95" s="252"/>
      <c r="UMU95" s="252"/>
      <c r="UMV95" s="253"/>
      <c r="UMW95" s="253"/>
      <c r="UMX95" s="255"/>
      <c r="UMY95" s="255"/>
      <c r="UMZ95" s="256"/>
      <c r="UNC95" s="251"/>
      <c r="UND95" s="251"/>
      <c r="UNE95" s="251"/>
      <c r="UNF95" s="251"/>
      <c r="UNG95" s="251"/>
      <c r="UNH95" s="251"/>
      <c r="UNI95" s="252"/>
      <c r="UNJ95" s="253"/>
      <c r="UNO95" s="254"/>
      <c r="UNR95" s="252"/>
      <c r="UNS95" s="252"/>
      <c r="UNT95" s="252"/>
      <c r="UNU95" s="252"/>
      <c r="UNV95" s="253"/>
      <c r="UNW95" s="253"/>
      <c r="UNX95" s="255"/>
      <c r="UNY95" s="255"/>
      <c r="UNZ95" s="256"/>
      <c r="UOC95" s="251"/>
      <c r="UOD95" s="251"/>
      <c r="UOE95" s="251"/>
      <c r="UOF95" s="251"/>
      <c r="UOG95" s="251"/>
      <c r="UOH95" s="251"/>
      <c r="UOI95" s="252"/>
      <c r="UOJ95" s="253"/>
      <c r="UOO95" s="254"/>
      <c r="UOR95" s="252"/>
      <c r="UOS95" s="252"/>
      <c r="UOT95" s="252"/>
      <c r="UOU95" s="252"/>
      <c r="UOV95" s="253"/>
      <c r="UOW95" s="253"/>
      <c r="UOX95" s="255"/>
      <c r="UOY95" s="255"/>
      <c r="UOZ95" s="256"/>
      <c r="UPC95" s="251"/>
      <c r="UPD95" s="251"/>
      <c r="UPE95" s="251"/>
      <c r="UPF95" s="251"/>
      <c r="UPG95" s="251"/>
      <c r="UPH95" s="251"/>
      <c r="UPI95" s="252"/>
      <c r="UPJ95" s="253"/>
      <c r="UPO95" s="254"/>
      <c r="UPR95" s="252"/>
      <c r="UPS95" s="252"/>
      <c r="UPT95" s="252"/>
      <c r="UPU95" s="252"/>
      <c r="UPV95" s="253"/>
      <c r="UPW95" s="253"/>
      <c r="UPX95" s="255"/>
      <c r="UPY95" s="255"/>
      <c r="UPZ95" s="256"/>
      <c r="UQC95" s="251"/>
      <c r="UQD95" s="251"/>
      <c r="UQE95" s="251"/>
      <c r="UQF95" s="251"/>
      <c r="UQG95" s="251"/>
      <c r="UQH95" s="251"/>
      <c r="UQI95" s="252"/>
      <c r="UQJ95" s="253"/>
      <c r="UQO95" s="254"/>
      <c r="UQR95" s="252"/>
      <c r="UQS95" s="252"/>
      <c r="UQT95" s="252"/>
      <c r="UQU95" s="252"/>
      <c r="UQV95" s="253"/>
      <c r="UQW95" s="253"/>
      <c r="UQX95" s="255"/>
      <c r="UQY95" s="255"/>
      <c r="UQZ95" s="256"/>
      <c r="URC95" s="251"/>
      <c r="URD95" s="251"/>
      <c r="URE95" s="251"/>
      <c r="URF95" s="251"/>
      <c r="URG95" s="251"/>
      <c r="URH95" s="251"/>
      <c r="URI95" s="252"/>
      <c r="URJ95" s="253"/>
      <c r="URO95" s="254"/>
      <c r="URR95" s="252"/>
      <c r="URS95" s="252"/>
      <c r="URT95" s="252"/>
      <c r="URU95" s="252"/>
      <c r="URV95" s="253"/>
      <c r="URW95" s="253"/>
      <c r="URX95" s="255"/>
      <c r="URY95" s="255"/>
      <c r="URZ95" s="256"/>
      <c r="USC95" s="251"/>
      <c r="USD95" s="251"/>
      <c r="USE95" s="251"/>
      <c r="USF95" s="251"/>
      <c r="USG95" s="251"/>
      <c r="USH95" s="251"/>
      <c r="USI95" s="252"/>
      <c r="USJ95" s="253"/>
      <c r="USO95" s="254"/>
      <c r="USR95" s="252"/>
      <c r="USS95" s="252"/>
      <c r="UST95" s="252"/>
      <c r="USU95" s="252"/>
      <c r="USV95" s="253"/>
      <c r="USW95" s="253"/>
      <c r="USX95" s="255"/>
      <c r="USY95" s="255"/>
      <c r="USZ95" s="256"/>
      <c r="UTC95" s="251"/>
      <c r="UTD95" s="251"/>
      <c r="UTE95" s="251"/>
      <c r="UTF95" s="251"/>
      <c r="UTG95" s="251"/>
      <c r="UTH95" s="251"/>
      <c r="UTI95" s="252"/>
      <c r="UTJ95" s="253"/>
      <c r="UTO95" s="254"/>
      <c r="UTR95" s="252"/>
      <c r="UTS95" s="252"/>
      <c r="UTT95" s="252"/>
      <c r="UTU95" s="252"/>
      <c r="UTV95" s="253"/>
      <c r="UTW95" s="253"/>
      <c r="UTX95" s="255"/>
      <c r="UTY95" s="255"/>
      <c r="UTZ95" s="256"/>
      <c r="UUC95" s="251"/>
      <c r="UUD95" s="251"/>
      <c r="UUE95" s="251"/>
      <c r="UUF95" s="251"/>
      <c r="UUG95" s="251"/>
      <c r="UUH95" s="251"/>
      <c r="UUI95" s="252"/>
      <c r="UUJ95" s="253"/>
      <c r="UUO95" s="254"/>
      <c r="UUR95" s="252"/>
      <c r="UUS95" s="252"/>
      <c r="UUT95" s="252"/>
      <c r="UUU95" s="252"/>
      <c r="UUV95" s="253"/>
      <c r="UUW95" s="253"/>
      <c r="UUX95" s="255"/>
      <c r="UUY95" s="255"/>
      <c r="UUZ95" s="256"/>
      <c r="UVC95" s="251"/>
      <c r="UVD95" s="251"/>
      <c r="UVE95" s="251"/>
      <c r="UVF95" s="251"/>
      <c r="UVG95" s="251"/>
      <c r="UVH95" s="251"/>
      <c r="UVI95" s="252"/>
      <c r="UVJ95" s="253"/>
      <c r="UVO95" s="254"/>
      <c r="UVR95" s="252"/>
      <c r="UVS95" s="252"/>
      <c r="UVT95" s="252"/>
      <c r="UVU95" s="252"/>
      <c r="UVV95" s="253"/>
      <c r="UVW95" s="253"/>
      <c r="UVX95" s="255"/>
      <c r="UVY95" s="255"/>
      <c r="UVZ95" s="256"/>
      <c r="UWC95" s="251"/>
      <c r="UWD95" s="251"/>
      <c r="UWE95" s="251"/>
      <c r="UWF95" s="251"/>
      <c r="UWG95" s="251"/>
      <c r="UWH95" s="251"/>
      <c r="UWI95" s="252"/>
      <c r="UWJ95" s="253"/>
      <c r="UWO95" s="254"/>
      <c r="UWR95" s="252"/>
      <c r="UWS95" s="252"/>
      <c r="UWT95" s="252"/>
      <c r="UWU95" s="252"/>
      <c r="UWV95" s="253"/>
      <c r="UWW95" s="253"/>
      <c r="UWX95" s="255"/>
      <c r="UWY95" s="255"/>
      <c r="UWZ95" s="256"/>
      <c r="UXC95" s="251"/>
      <c r="UXD95" s="251"/>
      <c r="UXE95" s="251"/>
      <c r="UXF95" s="251"/>
      <c r="UXG95" s="251"/>
      <c r="UXH95" s="251"/>
      <c r="UXI95" s="252"/>
      <c r="UXJ95" s="253"/>
      <c r="UXO95" s="254"/>
      <c r="UXR95" s="252"/>
      <c r="UXS95" s="252"/>
      <c r="UXT95" s="252"/>
      <c r="UXU95" s="252"/>
      <c r="UXV95" s="253"/>
      <c r="UXW95" s="253"/>
      <c r="UXX95" s="255"/>
      <c r="UXY95" s="255"/>
      <c r="UXZ95" s="256"/>
      <c r="UYC95" s="251"/>
      <c r="UYD95" s="251"/>
      <c r="UYE95" s="251"/>
      <c r="UYF95" s="251"/>
      <c r="UYG95" s="251"/>
      <c r="UYH95" s="251"/>
      <c r="UYI95" s="252"/>
      <c r="UYJ95" s="253"/>
      <c r="UYO95" s="254"/>
      <c r="UYR95" s="252"/>
      <c r="UYS95" s="252"/>
      <c r="UYT95" s="252"/>
      <c r="UYU95" s="252"/>
      <c r="UYV95" s="253"/>
      <c r="UYW95" s="253"/>
      <c r="UYX95" s="255"/>
      <c r="UYY95" s="255"/>
      <c r="UYZ95" s="256"/>
      <c r="UZC95" s="251"/>
      <c r="UZD95" s="251"/>
      <c r="UZE95" s="251"/>
      <c r="UZF95" s="251"/>
      <c r="UZG95" s="251"/>
      <c r="UZH95" s="251"/>
      <c r="UZI95" s="252"/>
      <c r="UZJ95" s="253"/>
      <c r="UZO95" s="254"/>
      <c r="UZR95" s="252"/>
      <c r="UZS95" s="252"/>
      <c r="UZT95" s="252"/>
      <c r="UZU95" s="252"/>
      <c r="UZV95" s="253"/>
      <c r="UZW95" s="253"/>
      <c r="UZX95" s="255"/>
      <c r="UZY95" s="255"/>
      <c r="UZZ95" s="256"/>
      <c r="VAC95" s="251"/>
      <c r="VAD95" s="251"/>
      <c r="VAE95" s="251"/>
      <c r="VAF95" s="251"/>
      <c r="VAG95" s="251"/>
      <c r="VAH95" s="251"/>
      <c r="VAI95" s="252"/>
      <c r="VAJ95" s="253"/>
      <c r="VAO95" s="254"/>
      <c r="VAR95" s="252"/>
      <c r="VAS95" s="252"/>
      <c r="VAT95" s="252"/>
      <c r="VAU95" s="252"/>
      <c r="VAV95" s="253"/>
      <c r="VAW95" s="253"/>
      <c r="VAX95" s="255"/>
      <c r="VAY95" s="255"/>
      <c r="VAZ95" s="256"/>
      <c r="VBC95" s="251"/>
      <c r="VBD95" s="251"/>
      <c r="VBE95" s="251"/>
      <c r="VBF95" s="251"/>
      <c r="VBG95" s="251"/>
      <c r="VBH95" s="251"/>
      <c r="VBI95" s="252"/>
      <c r="VBJ95" s="253"/>
      <c r="VBO95" s="254"/>
      <c r="VBR95" s="252"/>
      <c r="VBS95" s="252"/>
      <c r="VBT95" s="252"/>
      <c r="VBU95" s="252"/>
      <c r="VBV95" s="253"/>
      <c r="VBW95" s="253"/>
      <c r="VBX95" s="255"/>
      <c r="VBY95" s="255"/>
      <c r="VBZ95" s="256"/>
      <c r="VCC95" s="251"/>
      <c r="VCD95" s="251"/>
      <c r="VCE95" s="251"/>
      <c r="VCF95" s="251"/>
      <c r="VCG95" s="251"/>
      <c r="VCH95" s="251"/>
      <c r="VCI95" s="252"/>
      <c r="VCJ95" s="253"/>
      <c r="VCO95" s="254"/>
      <c r="VCR95" s="252"/>
      <c r="VCS95" s="252"/>
      <c r="VCT95" s="252"/>
      <c r="VCU95" s="252"/>
      <c r="VCV95" s="253"/>
      <c r="VCW95" s="253"/>
      <c r="VCX95" s="255"/>
      <c r="VCY95" s="255"/>
      <c r="VCZ95" s="256"/>
      <c r="VDC95" s="251"/>
      <c r="VDD95" s="251"/>
      <c r="VDE95" s="251"/>
      <c r="VDF95" s="251"/>
      <c r="VDG95" s="251"/>
      <c r="VDH95" s="251"/>
      <c r="VDI95" s="252"/>
      <c r="VDJ95" s="253"/>
      <c r="VDO95" s="254"/>
      <c r="VDR95" s="252"/>
      <c r="VDS95" s="252"/>
      <c r="VDT95" s="252"/>
      <c r="VDU95" s="252"/>
      <c r="VDV95" s="253"/>
      <c r="VDW95" s="253"/>
      <c r="VDX95" s="255"/>
      <c r="VDY95" s="255"/>
      <c r="VDZ95" s="256"/>
      <c r="VEC95" s="251"/>
      <c r="VED95" s="251"/>
      <c r="VEE95" s="251"/>
      <c r="VEF95" s="251"/>
      <c r="VEG95" s="251"/>
      <c r="VEH95" s="251"/>
      <c r="VEI95" s="252"/>
      <c r="VEJ95" s="253"/>
      <c r="VEO95" s="254"/>
      <c r="VER95" s="252"/>
      <c r="VES95" s="252"/>
      <c r="VET95" s="252"/>
      <c r="VEU95" s="252"/>
      <c r="VEV95" s="253"/>
      <c r="VEW95" s="253"/>
      <c r="VEX95" s="255"/>
      <c r="VEY95" s="255"/>
      <c r="VEZ95" s="256"/>
      <c r="VFC95" s="251"/>
      <c r="VFD95" s="251"/>
      <c r="VFE95" s="251"/>
      <c r="VFF95" s="251"/>
      <c r="VFG95" s="251"/>
      <c r="VFH95" s="251"/>
      <c r="VFI95" s="252"/>
      <c r="VFJ95" s="253"/>
      <c r="VFO95" s="254"/>
      <c r="VFR95" s="252"/>
      <c r="VFS95" s="252"/>
      <c r="VFT95" s="252"/>
      <c r="VFU95" s="252"/>
      <c r="VFV95" s="253"/>
      <c r="VFW95" s="253"/>
      <c r="VFX95" s="255"/>
      <c r="VFY95" s="255"/>
      <c r="VFZ95" s="256"/>
      <c r="VGC95" s="251"/>
      <c r="VGD95" s="251"/>
      <c r="VGE95" s="251"/>
      <c r="VGF95" s="251"/>
      <c r="VGG95" s="251"/>
      <c r="VGH95" s="251"/>
      <c r="VGI95" s="252"/>
      <c r="VGJ95" s="253"/>
      <c r="VGO95" s="254"/>
      <c r="VGR95" s="252"/>
      <c r="VGS95" s="252"/>
      <c r="VGT95" s="252"/>
      <c r="VGU95" s="252"/>
      <c r="VGV95" s="253"/>
      <c r="VGW95" s="253"/>
      <c r="VGX95" s="255"/>
      <c r="VGY95" s="255"/>
      <c r="VGZ95" s="256"/>
      <c r="VHC95" s="251"/>
      <c r="VHD95" s="251"/>
      <c r="VHE95" s="251"/>
      <c r="VHF95" s="251"/>
      <c r="VHG95" s="251"/>
      <c r="VHH95" s="251"/>
      <c r="VHI95" s="252"/>
      <c r="VHJ95" s="253"/>
      <c r="VHO95" s="254"/>
      <c r="VHR95" s="252"/>
      <c r="VHS95" s="252"/>
      <c r="VHT95" s="252"/>
      <c r="VHU95" s="252"/>
      <c r="VHV95" s="253"/>
      <c r="VHW95" s="253"/>
      <c r="VHX95" s="255"/>
      <c r="VHY95" s="255"/>
      <c r="VHZ95" s="256"/>
      <c r="VIC95" s="251"/>
      <c r="VID95" s="251"/>
      <c r="VIE95" s="251"/>
      <c r="VIF95" s="251"/>
      <c r="VIG95" s="251"/>
      <c r="VIH95" s="251"/>
      <c r="VII95" s="252"/>
      <c r="VIJ95" s="253"/>
      <c r="VIO95" s="254"/>
      <c r="VIR95" s="252"/>
      <c r="VIS95" s="252"/>
      <c r="VIT95" s="252"/>
      <c r="VIU95" s="252"/>
      <c r="VIV95" s="253"/>
      <c r="VIW95" s="253"/>
      <c r="VIX95" s="255"/>
      <c r="VIY95" s="255"/>
      <c r="VIZ95" s="256"/>
      <c r="VJC95" s="251"/>
      <c r="VJD95" s="251"/>
      <c r="VJE95" s="251"/>
      <c r="VJF95" s="251"/>
      <c r="VJG95" s="251"/>
      <c r="VJH95" s="251"/>
      <c r="VJI95" s="252"/>
      <c r="VJJ95" s="253"/>
      <c r="VJO95" s="254"/>
      <c r="VJR95" s="252"/>
      <c r="VJS95" s="252"/>
      <c r="VJT95" s="252"/>
      <c r="VJU95" s="252"/>
      <c r="VJV95" s="253"/>
      <c r="VJW95" s="253"/>
      <c r="VJX95" s="255"/>
      <c r="VJY95" s="255"/>
      <c r="VJZ95" s="256"/>
      <c r="VKC95" s="251"/>
      <c r="VKD95" s="251"/>
      <c r="VKE95" s="251"/>
      <c r="VKF95" s="251"/>
      <c r="VKG95" s="251"/>
      <c r="VKH95" s="251"/>
      <c r="VKI95" s="252"/>
      <c r="VKJ95" s="253"/>
      <c r="VKO95" s="254"/>
      <c r="VKR95" s="252"/>
      <c r="VKS95" s="252"/>
      <c r="VKT95" s="252"/>
      <c r="VKU95" s="252"/>
      <c r="VKV95" s="253"/>
      <c r="VKW95" s="253"/>
      <c r="VKX95" s="255"/>
      <c r="VKY95" s="255"/>
      <c r="VKZ95" s="256"/>
      <c r="VLC95" s="251"/>
      <c r="VLD95" s="251"/>
      <c r="VLE95" s="251"/>
      <c r="VLF95" s="251"/>
      <c r="VLG95" s="251"/>
      <c r="VLH95" s="251"/>
      <c r="VLI95" s="252"/>
      <c r="VLJ95" s="253"/>
      <c r="VLO95" s="254"/>
      <c r="VLR95" s="252"/>
      <c r="VLS95" s="252"/>
      <c r="VLT95" s="252"/>
      <c r="VLU95" s="252"/>
      <c r="VLV95" s="253"/>
      <c r="VLW95" s="253"/>
      <c r="VLX95" s="255"/>
      <c r="VLY95" s="255"/>
      <c r="VLZ95" s="256"/>
      <c r="VMC95" s="251"/>
      <c r="VMD95" s="251"/>
      <c r="VME95" s="251"/>
      <c r="VMF95" s="251"/>
      <c r="VMG95" s="251"/>
      <c r="VMH95" s="251"/>
      <c r="VMI95" s="252"/>
      <c r="VMJ95" s="253"/>
      <c r="VMO95" s="254"/>
      <c r="VMR95" s="252"/>
      <c r="VMS95" s="252"/>
      <c r="VMT95" s="252"/>
      <c r="VMU95" s="252"/>
      <c r="VMV95" s="253"/>
      <c r="VMW95" s="253"/>
      <c r="VMX95" s="255"/>
      <c r="VMY95" s="255"/>
      <c r="VMZ95" s="256"/>
      <c r="VNC95" s="251"/>
      <c r="VND95" s="251"/>
      <c r="VNE95" s="251"/>
      <c r="VNF95" s="251"/>
      <c r="VNG95" s="251"/>
      <c r="VNH95" s="251"/>
      <c r="VNI95" s="252"/>
      <c r="VNJ95" s="253"/>
      <c r="VNO95" s="254"/>
      <c r="VNR95" s="252"/>
      <c r="VNS95" s="252"/>
      <c r="VNT95" s="252"/>
      <c r="VNU95" s="252"/>
      <c r="VNV95" s="253"/>
      <c r="VNW95" s="253"/>
      <c r="VNX95" s="255"/>
      <c r="VNY95" s="255"/>
      <c r="VNZ95" s="256"/>
      <c r="VOC95" s="251"/>
      <c r="VOD95" s="251"/>
      <c r="VOE95" s="251"/>
      <c r="VOF95" s="251"/>
      <c r="VOG95" s="251"/>
      <c r="VOH95" s="251"/>
      <c r="VOI95" s="252"/>
      <c r="VOJ95" s="253"/>
      <c r="VOO95" s="254"/>
      <c r="VOR95" s="252"/>
      <c r="VOS95" s="252"/>
      <c r="VOT95" s="252"/>
      <c r="VOU95" s="252"/>
      <c r="VOV95" s="253"/>
      <c r="VOW95" s="253"/>
      <c r="VOX95" s="255"/>
      <c r="VOY95" s="255"/>
      <c r="VOZ95" s="256"/>
      <c r="VPC95" s="251"/>
      <c r="VPD95" s="251"/>
      <c r="VPE95" s="251"/>
      <c r="VPF95" s="251"/>
      <c r="VPG95" s="251"/>
      <c r="VPH95" s="251"/>
      <c r="VPI95" s="252"/>
      <c r="VPJ95" s="253"/>
      <c r="VPO95" s="254"/>
      <c r="VPR95" s="252"/>
      <c r="VPS95" s="252"/>
      <c r="VPT95" s="252"/>
      <c r="VPU95" s="252"/>
      <c r="VPV95" s="253"/>
      <c r="VPW95" s="253"/>
      <c r="VPX95" s="255"/>
      <c r="VPY95" s="255"/>
      <c r="VPZ95" s="256"/>
      <c r="VQC95" s="251"/>
      <c r="VQD95" s="251"/>
      <c r="VQE95" s="251"/>
      <c r="VQF95" s="251"/>
      <c r="VQG95" s="251"/>
      <c r="VQH95" s="251"/>
      <c r="VQI95" s="252"/>
      <c r="VQJ95" s="253"/>
      <c r="VQO95" s="254"/>
      <c r="VQR95" s="252"/>
      <c r="VQS95" s="252"/>
      <c r="VQT95" s="252"/>
      <c r="VQU95" s="252"/>
      <c r="VQV95" s="253"/>
      <c r="VQW95" s="253"/>
      <c r="VQX95" s="255"/>
      <c r="VQY95" s="255"/>
      <c r="VQZ95" s="256"/>
      <c r="VRC95" s="251"/>
      <c r="VRD95" s="251"/>
      <c r="VRE95" s="251"/>
      <c r="VRF95" s="251"/>
      <c r="VRG95" s="251"/>
      <c r="VRH95" s="251"/>
      <c r="VRI95" s="252"/>
      <c r="VRJ95" s="253"/>
      <c r="VRO95" s="254"/>
      <c r="VRR95" s="252"/>
      <c r="VRS95" s="252"/>
      <c r="VRT95" s="252"/>
      <c r="VRU95" s="252"/>
      <c r="VRV95" s="253"/>
      <c r="VRW95" s="253"/>
      <c r="VRX95" s="255"/>
      <c r="VRY95" s="255"/>
      <c r="VRZ95" s="256"/>
      <c r="VSC95" s="251"/>
      <c r="VSD95" s="251"/>
      <c r="VSE95" s="251"/>
      <c r="VSF95" s="251"/>
      <c r="VSG95" s="251"/>
      <c r="VSH95" s="251"/>
      <c r="VSI95" s="252"/>
      <c r="VSJ95" s="253"/>
      <c r="VSO95" s="254"/>
      <c r="VSR95" s="252"/>
      <c r="VSS95" s="252"/>
      <c r="VST95" s="252"/>
      <c r="VSU95" s="252"/>
      <c r="VSV95" s="253"/>
      <c r="VSW95" s="253"/>
      <c r="VSX95" s="255"/>
      <c r="VSY95" s="255"/>
      <c r="VSZ95" s="256"/>
      <c r="VTC95" s="251"/>
      <c r="VTD95" s="251"/>
      <c r="VTE95" s="251"/>
      <c r="VTF95" s="251"/>
      <c r="VTG95" s="251"/>
      <c r="VTH95" s="251"/>
      <c r="VTI95" s="252"/>
      <c r="VTJ95" s="253"/>
      <c r="VTO95" s="254"/>
      <c r="VTR95" s="252"/>
      <c r="VTS95" s="252"/>
      <c r="VTT95" s="252"/>
      <c r="VTU95" s="252"/>
      <c r="VTV95" s="253"/>
      <c r="VTW95" s="253"/>
      <c r="VTX95" s="255"/>
      <c r="VTY95" s="255"/>
      <c r="VTZ95" s="256"/>
      <c r="VUC95" s="251"/>
      <c r="VUD95" s="251"/>
      <c r="VUE95" s="251"/>
      <c r="VUF95" s="251"/>
      <c r="VUG95" s="251"/>
      <c r="VUH95" s="251"/>
      <c r="VUI95" s="252"/>
      <c r="VUJ95" s="253"/>
      <c r="VUO95" s="254"/>
      <c r="VUR95" s="252"/>
      <c r="VUS95" s="252"/>
      <c r="VUT95" s="252"/>
      <c r="VUU95" s="252"/>
      <c r="VUV95" s="253"/>
      <c r="VUW95" s="253"/>
      <c r="VUX95" s="255"/>
      <c r="VUY95" s="255"/>
      <c r="VUZ95" s="256"/>
      <c r="VVC95" s="251"/>
      <c r="VVD95" s="251"/>
      <c r="VVE95" s="251"/>
      <c r="VVF95" s="251"/>
      <c r="VVG95" s="251"/>
      <c r="VVH95" s="251"/>
      <c r="VVI95" s="252"/>
      <c r="VVJ95" s="253"/>
      <c r="VVO95" s="254"/>
      <c r="VVR95" s="252"/>
      <c r="VVS95" s="252"/>
      <c r="VVT95" s="252"/>
      <c r="VVU95" s="252"/>
      <c r="VVV95" s="253"/>
      <c r="VVW95" s="253"/>
      <c r="VVX95" s="255"/>
      <c r="VVY95" s="255"/>
      <c r="VVZ95" s="256"/>
      <c r="VWC95" s="251"/>
      <c r="VWD95" s="251"/>
      <c r="VWE95" s="251"/>
      <c r="VWF95" s="251"/>
      <c r="VWG95" s="251"/>
      <c r="VWH95" s="251"/>
      <c r="VWI95" s="252"/>
      <c r="VWJ95" s="253"/>
      <c r="VWO95" s="254"/>
      <c r="VWR95" s="252"/>
      <c r="VWS95" s="252"/>
      <c r="VWT95" s="252"/>
      <c r="VWU95" s="252"/>
      <c r="VWV95" s="253"/>
      <c r="VWW95" s="253"/>
      <c r="VWX95" s="255"/>
      <c r="VWY95" s="255"/>
      <c r="VWZ95" s="256"/>
      <c r="VXC95" s="251"/>
      <c r="VXD95" s="251"/>
      <c r="VXE95" s="251"/>
      <c r="VXF95" s="251"/>
      <c r="VXG95" s="251"/>
      <c r="VXH95" s="251"/>
      <c r="VXI95" s="252"/>
      <c r="VXJ95" s="253"/>
      <c r="VXO95" s="254"/>
      <c r="VXR95" s="252"/>
      <c r="VXS95" s="252"/>
      <c r="VXT95" s="252"/>
      <c r="VXU95" s="252"/>
      <c r="VXV95" s="253"/>
      <c r="VXW95" s="253"/>
      <c r="VXX95" s="255"/>
      <c r="VXY95" s="255"/>
      <c r="VXZ95" s="256"/>
      <c r="VYC95" s="251"/>
      <c r="VYD95" s="251"/>
      <c r="VYE95" s="251"/>
      <c r="VYF95" s="251"/>
      <c r="VYG95" s="251"/>
      <c r="VYH95" s="251"/>
      <c r="VYI95" s="252"/>
      <c r="VYJ95" s="253"/>
      <c r="VYO95" s="254"/>
      <c r="VYR95" s="252"/>
      <c r="VYS95" s="252"/>
      <c r="VYT95" s="252"/>
      <c r="VYU95" s="252"/>
      <c r="VYV95" s="253"/>
      <c r="VYW95" s="253"/>
      <c r="VYX95" s="255"/>
      <c r="VYY95" s="255"/>
      <c r="VYZ95" s="256"/>
      <c r="VZC95" s="251"/>
      <c r="VZD95" s="251"/>
      <c r="VZE95" s="251"/>
      <c r="VZF95" s="251"/>
      <c r="VZG95" s="251"/>
      <c r="VZH95" s="251"/>
      <c r="VZI95" s="252"/>
      <c r="VZJ95" s="253"/>
      <c r="VZO95" s="254"/>
      <c r="VZR95" s="252"/>
      <c r="VZS95" s="252"/>
      <c r="VZT95" s="252"/>
      <c r="VZU95" s="252"/>
      <c r="VZV95" s="253"/>
      <c r="VZW95" s="253"/>
      <c r="VZX95" s="255"/>
      <c r="VZY95" s="255"/>
      <c r="VZZ95" s="256"/>
      <c r="WAC95" s="251"/>
      <c r="WAD95" s="251"/>
      <c r="WAE95" s="251"/>
      <c r="WAF95" s="251"/>
      <c r="WAG95" s="251"/>
      <c r="WAH95" s="251"/>
      <c r="WAI95" s="252"/>
      <c r="WAJ95" s="253"/>
      <c r="WAO95" s="254"/>
      <c r="WAR95" s="252"/>
      <c r="WAS95" s="252"/>
      <c r="WAT95" s="252"/>
      <c r="WAU95" s="252"/>
      <c r="WAV95" s="253"/>
      <c r="WAW95" s="253"/>
      <c r="WAX95" s="255"/>
      <c r="WAY95" s="255"/>
      <c r="WAZ95" s="256"/>
      <c r="WBC95" s="251"/>
      <c r="WBD95" s="251"/>
      <c r="WBE95" s="251"/>
      <c r="WBF95" s="251"/>
      <c r="WBG95" s="251"/>
      <c r="WBH95" s="251"/>
      <c r="WBI95" s="252"/>
      <c r="WBJ95" s="253"/>
      <c r="WBO95" s="254"/>
      <c r="WBR95" s="252"/>
      <c r="WBS95" s="252"/>
      <c r="WBT95" s="252"/>
      <c r="WBU95" s="252"/>
      <c r="WBV95" s="253"/>
      <c r="WBW95" s="253"/>
      <c r="WBX95" s="255"/>
      <c r="WBY95" s="255"/>
      <c r="WBZ95" s="256"/>
      <c r="WCC95" s="251"/>
      <c r="WCD95" s="251"/>
      <c r="WCE95" s="251"/>
      <c r="WCF95" s="251"/>
      <c r="WCG95" s="251"/>
      <c r="WCH95" s="251"/>
      <c r="WCI95" s="252"/>
      <c r="WCJ95" s="253"/>
      <c r="WCO95" s="254"/>
      <c r="WCR95" s="252"/>
      <c r="WCS95" s="252"/>
      <c r="WCT95" s="252"/>
      <c r="WCU95" s="252"/>
      <c r="WCV95" s="253"/>
      <c r="WCW95" s="253"/>
      <c r="WCX95" s="255"/>
      <c r="WCY95" s="255"/>
      <c r="WCZ95" s="256"/>
      <c r="WDC95" s="251"/>
      <c r="WDD95" s="251"/>
      <c r="WDE95" s="251"/>
      <c r="WDF95" s="251"/>
      <c r="WDG95" s="251"/>
      <c r="WDH95" s="251"/>
      <c r="WDI95" s="252"/>
      <c r="WDJ95" s="253"/>
      <c r="WDO95" s="254"/>
      <c r="WDR95" s="252"/>
      <c r="WDS95" s="252"/>
      <c r="WDT95" s="252"/>
      <c r="WDU95" s="252"/>
      <c r="WDV95" s="253"/>
      <c r="WDW95" s="253"/>
      <c r="WDX95" s="255"/>
      <c r="WDY95" s="255"/>
      <c r="WDZ95" s="256"/>
      <c r="WEC95" s="251"/>
      <c r="WED95" s="251"/>
      <c r="WEE95" s="251"/>
      <c r="WEF95" s="251"/>
      <c r="WEG95" s="251"/>
      <c r="WEH95" s="251"/>
      <c r="WEI95" s="252"/>
      <c r="WEJ95" s="253"/>
      <c r="WEO95" s="254"/>
      <c r="WER95" s="252"/>
      <c r="WES95" s="252"/>
      <c r="WET95" s="252"/>
      <c r="WEU95" s="252"/>
      <c r="WEV95" s="253"/>
      <c r="WEW95" s="253"/>
      <c r="WEX95" s="255"/>
      <c r="WEY95" s="255"/>
      <c r="WEZ95" s="256"/>
      <c r="WFC95" s="251"/>
      <c r="WFD95" s="251"/>
      <c r="WFE95" s="251"/>
      <c r="WFF95" s="251"/>
      <c r="WFG95" s="251"/>
      <c r="WFH95" s="251"/>
      <c r="WFI95" s="252"/>
      <c r="WFJ95" s="253"/>
      <c r="WFO95" s="254"/>
      <c r="WFR95" s="252"/>
      <c r="WFS95" s="252"/>
      <c r="WFT95" s="252"/>
      <c r="WFU95" s="252"/>
      <c r="WFV95" s="253"/>
      <c r="WFW95" s="253"/>
      <c r="WFX95" s="255"/>
      <c r="WFY95" s="255"/>
      <c r="WFZ95" s="256"/>
      <c r="WGC95" s="251"/>
      <c r="WGD95" s="251"/>
      <c r="WGE95" s="251"/>
      <c r="WGF95" s="251"/>
      <c r="WGG95" s="251"/>
      <c r="WGH95" s="251"/>
      <c r="WGI95" s="252"/>
      <c r="WGJ95" s="253"/>
      <c r="WGO95" s="254"/>
      <c r="WGR95" s="252"/>
      <c r="WGS95" s="252"/>
      <c r="WGT95" s="252"/>
      <c r="WGU95" s="252"/>
      <c r="WGV95" s="253"/>
      <c r="WGW95" s="253"/>
      <c r="WGX95" s="255"/>
      <c r="WGY95" s="255"/>
      <c r="WGZ95" s="256"/>
      <c r="WHC95" s="251"/>
      <c r="WHD95" s="251"/>
      <c r="WHE95" s="251"/>
      <c r="WHF95" s="251"/>
      <c r="WHG95" s="251"/>
      <c r="WHH95" s="251"/>
      <c r="WHI95" s="252"/>
      <c r="WHJ95" s="253"/>
      <c r="WHO95" s="254"/>
      <c r="WHR95" s="252"/>
      <c r="WHS95" s="252"/>
      <c r="WHT95" s="252"/>
      <c r="WHU95" s="252"/>
      <c r="WHV95" s="253"/>
      <c r="WHW95" s="253"/>
      <c r="WHX95" s="255"/>
      <c r="WHY95" s="255"/>
      <c r="WHZ95" s="256"/>
      <c r="WIC95" s="251"/>
      <c r="WID95" s="251"/>
      <c r="WIE95" s="251"/>
      <c r="WIF95" s="251"/>
      <c r="WIG95" s="251"/>
      <c r="WIH95" s="251"/>
      <c r="WII95" s="252"/>
      <c r="WIJ95" s="253"/>
      <c r="WIO95" s="254"/>
      <c r="WIR95" s="252"/>
      <c r="WIS95" s="252"/>
      <c r="WIT95" s="252"/>
      <c r="WIU95" s="252"/>
      <c r="WIV95" s="253"/>
      <c r="WIW95" s="253"/>
      <c r="WIX95" s="255"/>
      <c r="WIY95" s="255"/>
      <c r="WIZ95" s="256"/>
      <c r="WJC95" s="251"/>
      <c r="WJD95" s="251"/>
      <c r="WJE95" s="251"/>
      <c r="WJF95" s="251"/>
      <c r="WJG95" s="251"/>
      <c r="WJH95" s="251"/>
      <c r="WJI95" s="252"/>
      <c r="WJJ95" s="253"/>
      <c r="WJO95" s="254"/>
      <c r="WJR95" s="252"/>
      <c r="WJS95" s="252"/>
      <c r="WJT95" s="252"/>
      <c r="WJU95" s="252"/>
      <c r="WJV95" s="253"/>
      <c r="WJW95" s="253"/>
      <c r="WJX95" s="255"/>
      <c r="WJY95" s="255"/>
      <c r="WJZ95" s="256"/>
      <c r="WKC95" s="251"/>
      <c r="WKD95" s="251"/>
      <c r="WKE95" s="251"/>
      <c r="WKF95" s="251"/>
      <c r="WKG95" s="251"/>
      <c r="WKH95" s="251"/>
      <c r="WKI95" s="252"/>
      <c r="WKJ95" s="253"/>
      <c r="WKO95" s="254"/>
      <c r="WKR95" s="252"/>
      <c r="WKS95" s="252"/>
      <c r="WKT95" s="252"/>
      <c r="WKU95" s="252"/>
      <c r="WKV95" s="253"/>
      <c r="WKW95" s="253"/>
      <c r="WKX95" s="255"/>
      <c r="WKY95" s="255"/>
      <c r="WKZ95" s="256"/>
      <c r="WLC95" s="251"/>
      <c r="WLD95" s="251"/>
      <c r="WLE95" s="251"/>
      <c r="WLF95" s="251"/>
      <c r="WLG95" s="251"/>
      <c r="WLH95" s="251"/>
      <c r="WLI95" s="252"/>
      <c r="WLJ95" s="253"/>
      <c r="WLO95" s="254"/>
      <c r="WLR95" s="252"/>
      <c r="WLS95" s="252"/>
      <c r="WLT95" s="252"/>
      <c r="WLU95" s="252"/>
      <c r="WLV95" s="253"/>
      <c r="WLW95" s="253"/>
      <c r="WLX95" s="255"/>
      <c r="WLY95" s="255"/>
      <c r="WLZ95" s="256"/>
      <c r="WMC95" s="251"/>
      <c r="WMD95" s="251"/>
      <c r="WME95" s="251"/>
      <c r="WMF95" s="251"/>
      <c r="WMG95" s="251"/>
      <c r="WMH95" s="251"/>
      <c r="WMI95" s="252"/>
      <c r="WMJ95" s="253"/>
      <c r="WMO95" s="254"/>
      <c r="WMR95" s="252"/>
      <c r="WMS95" s="252"/>
      <c r="WMT95" s="252"/>
      <c r="WMU95" s="252"/>
      <c r="WMV95" s="253"/>
      <c r="WMW95" s="253"/>
      <c r="WMX95" s="255"/>
      <c r="WMY95" s="255"/>
      <c r="WMZ95" s="256"/>
      <c r="WNC95" s="251"/>
      <c r="WND95" s="251"/>
      <c r="WNE95" s="251"/>
      <c r="WNF95" s="251"/>
      <c r="WNG95" s="251"/>
      <c r="WNH95" s="251"/>
      <c r="WNI95" s="252"/>
      <c r="WNJ95" s="253"/>
      <c r="WNO95" s="254"/>
      <c r="WNR95" s="252"/>
      <c r="WNS95" s="252"/>
      <c r="WNT95" s="252"/>
      <c r="WNU95" s="252"/>
      <c r="WNV95" s="253"/>
      <c r="WNW95" s="253"/>
      <c r="WNX95" s="255"/>
      <c r="WNY95" s="255"/>
      <c r="WNZ95" s="256"/>
      <c r="WOC95" s="251"/>
      <c r="WOD95" s="251"/>
      <c r="WOE95" s="251"/>
      <c r="WOF95" s="251"/>
      <c r="WOG95" s="251"/>
      <c r="WOH95" s="251"/>
      <c r="WOI95" s="252"/>
      <c r="WOJ95" s="253"/>
      <c r="WOO95" s="254"/>
      <c r="WOR95" s="252"/>
      <c r="WOS95" s="252"/>
      <c r="WOT95" s="252"/>
      <c r="WOU95" s="252"/>
      <c r="WOV95" s="253"/>
      <c r="WOW95" s="253"/>
      <c r="WOX95" s="255"/>
      <c r="WOY95" s="255"/>
      <c r="WOZ95" s="256"/>
      <c r="WPC95" s="251"/>
      <c r="WPD95" s="251"/>
      <c r="WPE95" s="251"/>
      <c r="WPF95" s="251"/>
      <c r="WPG95" s="251"/>
      <c r="WPH95" s="251"/>
      <c r="WPI95" s="252"/>
      <c r="WPJ95" s="253"/>
      <c r="WPO95" s="254"/>
      <c r="WPR95" s="252"/>
      <c r="WPS95" s="252"/>
      <c r="WPT95" s="252"/>
      <c r="WPU95" s="252"/>
      <c r="WPV95" s="253"/>
      <c r="WPW95" s="253"/>
      <c r="WPX95" s="255"/>
      <c r="WPY95" s="255"/>
      <c r="WPZ95" s="256"/>
      <c r="WQC95" s="251"/>
      <c r="WQD95" s="251"/>
      <c r="WQE95" s="251"/>
      <c r="WQF95" s="251"/>
      <c r="WQG95" s="251"/>
      <c r="WQH95" s="251"/>
      <c r="WQI95" s="252"/>
      <c r="WQJ95" s="253"/>
      <c r="WQO95" s="254"/>
      <c r="WQR95" s="252"/>
      <c r="WQS95" s="252"/>
      <c r="WQT95" s="252"/>
      <c r="WQU95" s="252"/>
      <c r="WQV95" s="253"/>
      <c r="WQW95" s="253"/>
      <c r="WQX95" s="255"/>
      <c r="WQY95" s="255"/>
      <c r="WQZ95" s="256"/>
      <c r="WRC95" s="251"/>
      <c r="WRD95" s="251"/>
      <c r="WRE95" s="251"/>
      <c r="WRF95" s="251"/>
      <c r="WRG95" s="251"/>
      <c r="WRH95" s="251"/>
      <c r="WRI95" s="252"/>
      <c r="WRJ95" s="253"/>
      <c r="WRO95" s="254"/>
      <c r="WRR95" s="252"/>
      <c r="WRS95" s="252"/>
      <c r="WRT95" s="252"/>
      <c r="WRU95" s="252"/>
      <c r="WRV95" s="253"/>
      <c r="WRW95" s="253"/>
      <c r="WRX95" s="255"/>
      <c r="WRY95" s="255"/>
      <c r="WRZ95" s="256"/>
      <c r="WSC95" s="251"/>
      <c r="WSD95" s="251"/>
      <c r="WSE95" s="251"/>
      <c r="WSF95" s="251"/>
      <c r="WSG95" s="251"/>
      <c r="WSH95" s="251"/>
      <c r="WSI95" s="252"/>
      <c r="WSJ95" s="253"/>
      <c r="WSO95" s="254"/>
      <c r="WSR95" s="252"/>
      <c r="WSS95" s="252"/>
      <c r="WST95" s="252"/>
      <c r="WSU95" s="252"/>
      <c r="WSV95" s="253"/>
      <c r="WSW95" s="253"/>
      <c r="WSX95" s="255"/>
      <c r="WSY95" s="255"/>
      <c r="WSZ95" s="256"/>
      <c r="WTC95" s="251"/>
      <c r="WTD95" s="251"/>
      <c r="WTE95" s="251"/>
      <c r="WTF95" s="251"/>
      <c r="WTG95" s="251"/>
      <c r="WTH95" s="251"/>
      <c r="WTI95" s="252"/>
      <c r="WTJ95" s="253"/>
      <c r="WTO95" s="254"/>
      <c r="WTR95" s="252"/>
      <c r="WTS95" s="252"/>
      <c r="WTT95" s="252"/>
      <c r="WTU95" s="252"/>
      <c r="WTV95" s="253"/>
      <c r="WTW95" s="253"/>
      <c r="WTX95" s="255"/>
      <c r="WTY95" s="255"/>
      <c r="WTZ95" s="256"/>
      <c r="WUC95" s="251"/>
      <c r="WUD95" s="251"/>
      <c r="WUE95" s="251"/>
      <c r="WUF95" s="251"/>
      <c r="WUG95" s="251"/>
      <c r="WUH95" s="251"/>
      <c r="WUI95" s="252"/>
      <c r="WUJ95" s="253"/>
      <c r="WUO95" s="254"/>
      <c r="WUR95" s="252"/>
      <c r="WUS95" s="252"/>
      <c r="WUT95" s="252"/>
      <c r="WUU95" s="252"/>
      <c r="WUV95" s="253"/>
      <c r="WUW95" s="253"/>
      <c r="WUX95" s="255"/>
      <c r="WUY95" s="255"/>
      <c r="WUZ95" s="256"/>
      <c r="WVC95" s="251"/>
      <c r="WVD95" s="251"/>
      <c r="WVE95" s="251"/>
      <c r="WVF95" s="251"/>
      <c r="WVG95" s="251"/>
      <c r="WVH95" s="251"/>
      <c r="WVI95" s="252"/>
      <c r="WVJ95" s="253"/>
      <c r="WVO95" s="254"/>
      <c r="WVR95" s="252"/>
      <c r="WVS95" s="252"/>
      <c r="WVT95" s="252"/>
      <c r="WVU95" s="252"/>
      <c r="WVV95" s="253"/>
      <c r="WVW95" s="253"/>
      <c r="WVX95" s="255"/>
      <c r="WVY95" s="255"/>
      <c r="WVZ95" s="256"/>
      <c r="WWC95" s="251"/>
      <c r="WWD95" s="251"/>
      <c r="WWE95" s="251"/>
      <c r="WWF95" s="251"/>
      <c r="WWG95" s="251"/>
      <c r="WWH95" s="251"/>
      <c r="WWI95" s="252"/>
      <c r="WWJ95" s="253"/>
      <c r="WWO95" s="254"/>
      <c r="WWR95" s="252"/>
      <c r="WWS95" s="252"/>
      <c r="WWT95" s="252"/>
      <c r="WWU95" s="252"/>
      <c r="WWV95" s="253"/>
      <c r="WWW95" s="253"/>
      <c r="WWX95" s="255"/>
      <c r="WWY95" s="255"/>
      <c r="WWZ95" s="256"/>
      <c r="WXC95" s="251"/>
      <c r="WXD95" s="251"/>
      <c r="WXE95" s="251"/>
      <c r="WXF95" s="251"/>
      <c r="WXG95" s="251"/>
      <c r="WXH95" s="251"/>
      <c r="WXI95" s="252"/>
      <c r="WXJ95" s="253"/>
      <c r="WXO95" s="254"/>
      <c r="WXR95" s="252"/>
      <c r="WXS95" s="252"/>
      <c r="WXT95" s="252"/>
      <c r="WXU95" s="252"/>
      <c r="WXV95" s="253"/>
      <c r="WXW95" s="253"/>
      <c r="WXX95" s="255"/>
      <c r="WXY95" s="255"/>
      <c r="WXZ95" s="256"/>
      <c r="WYC95" s="251"/>
      <c r="WYD95" s="251"/>
      <c r="WYE95" s="251"/>
      <c r="WYF95" s="251"/>
      <c r="WYG95" s="251"/>
      <c r="WYH95" s="251"/>
      <c r="WYI95" s="252"/>
      <c r="WYJ95" s="253"/>
      <c r="WYO95" s="254"/>
      <c r="WYR95" s="252"/>
      <c r="WYS95" s="252"/>
      <c r="WYT95" s="252"/>
      <c r="WYU95" s="252"/>
      <c r="WYV95" s="253"/>
      <c r="WYW95" s="253"/>
      <c r="WYX95" s="255"/>
      <c r="WYY95" s="255"/>
      <c r="WYZ95" s="256"/>
      <c r="WZC95" s="251"/>
      <c r="WZD95" s="251"/>
      <c r="WZE95" s="251"/>
      <c r="WZF95" s="251"/>
      <c r="WZG95" s="251"/>
      <c r="WZH95" s="251"/>
      <c r="WZI95" s="252"/>
      <c r="WZJ95" s="253"/>
      <c r="WZO95" s="254"/>
      <c r="WZR95" s="252"/>
      <c r="WZS95" s="252"/>
      <c r="WZT95" s="252"/>
      <c r="WZU95" s="252"/>
      <c r="WZV95" s="253"/>
      <c r="WZW95" s="253"/>
      <c r="WZX95" s="255"/>
      <c r="WZY95" s="255"/>
      <c r="WZZ95" s="256"/>
      <c r="XAC95" s="251"/>
      <c r="XAD95" s="251"/>
      <c r="XAE95" s="251"/>
      <c r="XAF95" s="251"/>
      <c r="XAG95" s="251"/>
      <c r="XAH95" s="251"/>
      <c r="XAI95" s="252"/>
      <c r="XAJ95" s="253"/>
      <c r="XAO95" s="254"/>
      <c r="XAR95" s="252"/>
      <c r="XAS95" s="252"/>
      <c r="XAT95" s="252"/>
      <c r="XAU95" s="252"/>
      <c r="XAV95" s="253"/>
      <c r="XAW95" s="253"/>
      <c r="XAX95" s="255"/>
      <c r="XAY95" s="255"/>
      <c r="XAZ95" s="256"/>
      <c r="XBC95" s="251"/>
      <c r="XBD95" s="251"/>
      <c r="XBE95" s="251"/>
      <c r="XBF95" s="251"/>
      <c r="XBG95" s="251"/>
      <c r="XBH95" s="251"/>
      <c r="XBI95" s="252"/>
      <c r="XBJ95" s="253"/>
      <c r="XBO95" s="254"/>
      <c r="XBR95" s="252"/>
      <c r="XBS95" s="252"/>
      <c r="XBT95" s="252"/>
      <c r="XBU95" s="252"/>
      <c r="XBV95" s="253"/>
      <c r="XBW95" s="253"/>
      <c r="XBX95" s="255"/>
      <c r="XBY95" s="255"/>
      <c r="XBZ95" s="256"/>
      <c r="XCC95" s="251"/>
      <c r="XCD95" s="251"/>
      <c r="XCE95" s="251"/>
      <c r="XCF95" s="251"/>
      <c r="XCG95" s="251"/>
      <c r="XCH95" s="251"/>
      <c r="XCI95" s="252"/>
      <c r="XCJ95" s="253"/>
      <c r="XCO95" s="254"/>
      <c r="XCR95" s="252"/>
      <c r="XCS95" s="252"/>
      <c r="XCT95" s="252"/>
      <c r="XCU95" s="252"/>
      <c r="XCV95" s="253"/>
      <c r="XCW95" s="253"/>
      <c r="XCX95" s="255"/>
      <c r="XCY95" s="255"/>
      <c r="XCZ95" s="256"/>
      <c r="XDC95" s="251"/>
      <c r="XDD95" s="251"/>
      <c r="XDE95" s="251"/>
      <c r="XDF95" s="251"/>
      <c r="XDG95" s="251"/>
      <c r="XDH95" s="251"/>
      <c r="XDI95" s="252"/>
      <c r="XDJ95" s="253"/>
      <c r="XDO95" s="254"/>
      <c r="XDR95" s="252"/>
      <c r="XDS95" s="252"/>
      <c r="XDT95" s="252"/>
      <c r="XDU95" s="252"/>
      <c r="XDV95" s="253"/>
      <c r="XDW95" s="253"/>
      <c r="XDX95" s="255"/>
      <c r="XDY95" s="255"/>
      <c r="XDZ95" s="256"/>
      <c r="XEC95" s="251"/>
      <c r="XED95" s="251"/>
      <c r="XEE95" s="251"/>
      <c r="XEF95" s="251"/>
      <c r="XEG95" s="251"/>
      <c r="XEH95" s="251"/>
      <c r="XEI95" s="252"/>
      <c r="XEJ95" s="253"/>
      <c r="XEO95" s="254"/>
      <c r="XER95" s="252"/>
      <c r="XES95" s="252"/>
      <c r="XET95" s="252"/>
      <c r="XEU95" s="252"/>
      <c r="XEV95" s="253"/>
      <c r="XEW95" s="253"/>
      <c r="XEX95" s="255"/>
      <c r="XEY95" s="255"/>
      <c r="XEZ95" s="256"/>
      <c r="XFC95" s="251"/>
      <c r="XFD95" s="251"/>
    </row>
    <row r="97" spans="1:26" ht="15" thickBot="1" x14ac:dyDescent="0.2"/>
    <row r="98" spans="1:26" x14ac:dyDescent="0.15">
      <c r="A98" s="257" t="s">
        <v>203</v>
      </c>
      <c r="B98" s="258"/>
      <c r="C98" s="258"/>
      <c r="D98" s="258"/>
      <c r="E98" s="258"/>
      <c r="F98" s="258"/>
      <c r="G98" s="258"/>
      <c r="H98" s="258"/>
      <c r="I98" s="258"/>
      <c r="J98" s="258"/>
      <c r="K98" s="258"/>
      <c r="L98" s="258"/>
      <c r="M98" s="258"/>
      <c r="N98" s="258"/>
      <c r="O98" s="258"/>
      <c r="P98" s="258"/>
      <c r="Q98" s="258"/>
      <c r="R98" s="258"/>
      <c r="S98" s="258"/>
      <c r="T98" s="258"/>
      <c r="U98" s="258"/>
      <c r="V98" s="258"/>
      <c r="W98" s="258"/>
      <c r="X98" s="258"/>
      <c r="Y98" s="258"/>
      <c r="Z98" s="259"/>
    </row>
    <row r="99" spans="1:26" ht="75" x14ac:dyDescent="0.15">
      <c r="A99" s="262" t="s">
        <v>184</v>
      </c>
      <c r="B99" s="263" t="s">
        <v>222</v>
      </c>
      <c r="C99" s="291" t="s">
        <v>211</v>
      </c>
      <c r="D99" s="291" t="s">
        <v>113</v>
      </c>
      <c r="E99" s="291" t="s">
        <v>204</v>
      </c>
      <c r="F99" s="289" t="s">
        <v>205</v>
      </c>
      <c r="G99" s="289" t="s">
        <v>698</v>
      </c>
      <c r="H99" s="265" t="s">
        <v>206</v>
      </c>
      <c r="I99" s="265" t="s">
        <v>224</v>
      </c>
      <c r="J99" s="266" t="s">
        <v>571</v>
      </c>
      <c r="K99" s="267" t="s">
        <v>215</v>
      </c>
      <c r="L99" s="267" t="s">
        <v>189</v>
      </c>
      <c r="M99" s="267" t="s">
        <v>127</v>
      </c>
      <c r="N99" s="267" t="s">
        <v>209</v>
      </c>
      <c r="O99" s="268" t="s">
        <v>233</v>
      </c>
      <c r="P99" s="269" t="s">
        <v>572</v>
      </c>
      <c r="Q99" s="269" t="s">
        <v>573</v>
      </c>
      <c r="R99" s="270" t="s">
        <v>190</v>
      </c>
      <c r="S99" s="270" t="s">
        <v>148</v>
      </c>
      <c r="T99" s="270" t="s">
        <v>118</v>
      </c>
      <c r="U99" s="270" t="s">
        <v>161</v>
      </c>
      <c r="V99" s="268" t="s">
        <v>199</v>
      </c>
      <c r="W99" s="268" t="s">
        <v>210</v>
      </c>
      <c r="X99" s="273" t="s">
        <v>149</v>
      </c>
      <c r="Y99" s="267" t="s">
        <v>150</v>
      </c>
      <c r="Z99" s="272" t="s">
        <v>56</v>
      </c>
    </row>
    <row r="100" spans="1:26" x14ac:dyDescent="0.15">
      <c r="A100" s="201" t="str">
        <f>'Tariffs July 2020'!K80</f>
        <v>AGL</v>
      </c>
      <c r="B100" s="202" t="str">
        <f>'Tariffs July 2020'!L80</f>
        <v>Solar Savers</v>
      </c>
      <c r="C100" s="203">
        <f>IF('Tariffs July 2020'!BP80=0,91*'Tariffs July 2020'!M80/100,(91*'Tariffs July 2020'!M80/100)+'Tariffs July 2020'!BP80/4)</f>
        <v>88.27</v>
      </c>
      <c r="D100" s="203">
        <f>IF('Tariffs July 2020'!O80="",$K$6*'Tariffs July 2020'!N80/100,IF($K$6&gt;='Tariffs July 2020'!P80,('Tariffs July 2020'!P80*'Tariffs July 2020'!N80/100),($K$6*'Tariffs July 2020'!N80/100)))</f>
        <v>95.279255272727255</v>
      </c>
      <c r="E100" s="203">
        <f>$M$6*'Tariffs July 2020'!AH80/100</f>
        <v>193.64575599999992</v>
      </c>
      <c r="F100" s="203">
        <f>$L$6*'Tariffs July 2020'!W80/100</f>
        <v>74.231101818181813</v>
      </c>
      <c r="G100" s="203">
        <f>SUM(C100:F100)</f>
        <v>451.42611309090893</v>
      </c>
      <c r="H100" s="203">
        <f t="shared" ref="H100:H115" si="313">(G100-C100)*4</f>
        <v>1452.6244523636358</v>
      </c>
      <c r="I100" s="247">
        <f>G100*4</f>
        <v>1805.7044523636357</v>
      </c>
      <c r="J100" s="204">
        <f>I100*1.1</f>
        <v>1986.2748975999993</v>
      </c>
      <c r="K100" s="202">
        <f>'Tariffs July 2020'!AZ80</f>
        <v>0</v>
      </c>
      <c r="L100" s="202">
        <f>'Tariffs July 2020'!BA80</f>
        <v>0</v>
      </c>
      <c r="M100" s="202">
        <f>'Tariffs July 2020'!BB80</f>
        <v>0</v>
      </c>
      <c r="N100" s="202">
        <f>'Tariffs July 2020'!BC80</f>
        <v>0</v>
      </c>
      <c r="O100" s="205">
        <f>($F$6*'Tariffs July 2020'!AT80/100)*4</f>
        <v>139.61760000000001</v>
      </c>
      <c r="P100" s="206" t="str">
        <f>IF(SUM(K100:N100)=0,"No discount",IF(K100&gt;0,"Guaranteed off bill",IF(L100&gt;0,"Guaranteed off usage",IF(M100&gt;0,"Pay-on-time off bill","Pay-on-time off usage"))))</f>
        <v>No discount</v>
      </c>
      <c r="Q100" s="206" t="str">
        <f t="shared" ref="Q100:Q115" si="314">IF(OR(A100="Origin Energy",A100="Red Energy",A100="Powershop"),"Inclusive","Exclusive")</f>
        <v>Exclusive</v>
      </c>
      <c r="R100" s="293">
        <f>IF(AND(P100="Guaranteed off bill",Q100="Inclusive"),((I100*1.1)-((I100*1.1)*K100/100))/1.1,IF(AND(P100="Guaranteed off usage",Q100="Inclusive"),((I100*1.1)-((H100*1.1)*L100/100))/1.1,IF(AND(P100="Guaranteed off bill",Q100="Exclusive"),I100-(I100*K100/100),IF(AND(P100="Guaranteed off usage",Q100="Exclusive"),I100-(H100*L100/100),IF(Q100="Inclusive",((I100*1.1))/1.1,I100)))))</f>
        <v>1805.7044523636357</v>
      </c>
      <c r="S100" s="247">
        <f>IF(AND(P100="Pay-on-time off bill",Q100="Inclusive"),((R100*1.1)-((R100*1.1)*M100/100))/1.1,IF(AND(P100="Pay-on-time off usage",Q100="Inclusive"),((R100*1.1)-((H100*1.1)*N100/100))/1.1,IF(AND(P100="Pay-on-time off bill",Q100="Exclusive"),R100-(R100*M100/100),IF(AND(P100="Pay-on-time off usage",Q100="Exclusive"),R100-(H100*N100/100),IF(Q100="Inclusive",((R100*1.1))/1.1,R100)))))</f>
        <v>1805.7044523636357</v>
      </c>
      <c r="T100" s="247">
        <f t="shared" ref="T100:T115" si="315">R100-O100</f>
        <v>1666.0868523636357</v>
      </c>
      <c r="U100" s="247">
        <f t="shared" ref="U100:U115" si="316">S100-O100</f>
        <v>1666.0868523636357</v>
      </c>
      <c r="V100" s="292">
        <f t="shared" ref="V100:W113" si="317">T100*1.1</f>
        <v>1832.6955375999994</v>
      </c>
      <c r="W100" s="292">
        <f t="shared" si="317"/>
        <v>1832.6955375999994</v>
      </c>
      <c r="X100" s="207">
        <f>'Tariffs July 2020'!BL80</f>
        <v>0</v>
      </c>
      <c r="Y100" s="207" t="str">
        <f>'Tariffs July 2020'!BM80</f>
        <v>n</v>
      </c>
      <c r="Z100" s="208">
        <f>'Tariffs July 2020'!G80</f>
        <v>42564</v>
      </c>
    </row>
    <row r="101" spans="1:26" x14ac:dyDescent="0.15">
      <c r="A101" s="201" t="str">
        <f>'Tariffs July 2020'!K81</f>
        <v>Click Energy</v>
      </c>
      <c r="B101" s="202" t="str">
        <f>'Tariffs July 2020'!L81</f>
        <v>Flora Solar</v>
      </c>
      <c r="C101" s="203">
        <f>IF('Tariffs July 2020'!BP81=0,91*'Tariffs July 2020'!M81/100,(91*'Tariffs July 2020'!M81/100)+'Tariffs July 2020'!BP81/4)</f>
        <v>97.460999999999999</v>
      </c>
      <c r="D101" s="203">
        <f>IF('Tariffs July 2020'!O81="",$K$6*'Tariffs July 2020'!N81/100,IF($K$6&gt;='Tariffs July 2020'!P81,('Tariffs July 2020'!P81*'Tariffs July 2020'!N81/100),($K$6*'Tariffs July 2020'!N81/100)))</f>
        <v>92.370383999999973</v>
      </c>
      <c r="E101" s="203">
        <f>$M$6*'Tariffs July 2020'!AH81/100</f>
        <v>166.85532599999996</v>
      </c>
      <c r="F101" s="203">
        <f>$L$6*'Tariffs July 2020'!W81/100</f>
        <v>68.674059999999997</v>
      </c>
      <c r="G101" s="203">
        <f t="shared" ref="G101:G115" si="318">SUM(C101:F101)</f>
        <v>425.36076999999995</v>
      </c>
      <c r="H101" s="203">
        <f t="shared" si="313"/>
        <v>1311.5990799999997</v>
      </c>
      <c r="I101" s="247">
        <f t="shared" ref="I101:I111" si="319">G101*4</f>
        <v>1701.4430799999998</v>
      </c>
      <c r="J101" s="204">
        <f t="shared" ref="J101:J115" si="320">I101*1.1</f>
        <v>1871.5873879999999</v>
      </c>
      <c r="K101" s="202">
        <f>'Tariffs July 2020'!AZ81</f>
        <v>0</v>
      </c>
      <c r="L101" s="202">
        <f>'Tariffs July 2020'!BA81</f>
        <v>0</v>
      </c>
      <c r="M101" s="202">
        <f>'Tariffs July 2020'!BB81</f>
        <v>0</v>
      </c>
      <c r="N101" s="202">
        <f>'Tariffs July 2020'!BC81</f>
        <v>0</v>
      </c>
      <c r="O101" s="205">
        <f>($F$6*'Tariffs July 2020'!AT81/100)*4</f>
        <v>98.553600000000003</v>
      </c>
      <c r="P101" s="206" t="str">
        <f t="shared" ref="P101:P111" si="321">IF(SUM(K101:N101)=0,"No discount",IF(K101&gt;0,"Guaranteed off bill",IF(L101&gt;0,"Guaranteed off usage",IF(M101&gt;0,"Pay-on-time off bill","Pay-on-time off usage"))))</f>
        <v>No discount</v>
      </c>
      <c r="Q101" s="206" t="str">
        <f t="shared" si="314"/>
        <v>Exclusive</v>
      </c>
      <c r="R101" s="293">
        <f t="shared" ref="R101:R115" si="322">IF(AND(P101="Guaranteed off bill",Q101="Inclusive"),((I101*1.1)-((I101*1.1)*K101/100))/1.1,IF(AND(P101="Guaranteed off usage",Q101="Inclusive"),((I101*1.1)-((H101*1.1)*L101/100))/1.1,IF(AND(P101="Guaranteed off bill",Q101="Exclusive"),I101-(I101*K101/100),IF(AND(P101="Guaranteed off usage",Q101="Exclusive"),I101-(H101*L101/100),IF(Q101="Inclusive",((I101*1.1))/1.1,I101)))))</f>
        <v>1701.4430799999998</v>
      </c>
      <c r="S101" s="247">
        <f t="shared" ref="S101:S115" si="323">IF(AND(P101="Pay-on-time off bill",Q101="Inclusive"),((R101*1.1)-((R101*1.1)*M101/100))/1.1,IF(AND(P101="Pay-on-time off usage",Q101="Inclusive"),((R101*1.1)-((H101*1.1)*N101/100))/1.1,IF(AND(P101="Pay-on-time off bill",Q101="Exclusive"),R101-(R101*M101/100),IF(AND(P101="Pay-on-time off usage",Q101="Exclusive"),R101-(H101*N101/100),IF(Q101="Inclusive",((R101*1.1))/1.1,R101)))))</f>
        <v>1701.4430799999998</v>
      </c>
      <c r="T101" s="247">
        <f t="shared" si="315"/>
        <v>1602.8894799999998</v>
      </c>
      <c r="U101" s="247">
        <f t="shared" si="316"/>
        <v>1602.8894799999998</v>
      </c>
      <c r="V101" s="292">
        <f t="shared" si="317"/>
        <v>1763.1784279999999</v>
      </c>
      <c r="W101" s="292">
        <f t="shared" si="317"/>
        <v>1763.1784279999999</v>
      </c>
      <c r="X101" s="207">
        <f>'Tariffs July 2020'!BL81</f>
        <v>0</v>
      </c>
      <c r="Y101" s="207" t="str">
        <f>'Tariffs July 2020'!BM81</f>
        <v>n</v>
      </c>
      <c r="Z101" s="208">
        <f>'Tariffs July 2020'!G81</f>
        <v>42551</v>
      </c>
    </row>
    <row r="102" spans="1:26" x14ac:dyDescent="0.15">
      <c r="A102" s="201" t="str">
        <f>'Tariffs July 2020'!K82</f>
        <v>Diamond Energy</v>
      </c>
      <c r="B102" s="202" t="str">
        <f>'Tariffs July 2020'!L82</f>
        <v>Renewable Saver POT</v>
      </c>
      <c r="C102" s="203">
        <f>IF('Tariffs July 2020'!BP82=0,91*'Tariffs July 2020'!M82/100,(91*'Tariffs July 2020'!M82/100)+'Tariffs July 2020'!BP82/4)</f>
        <v>95.459000000000003</v>
      </c>
      <c r="D102" s="203">
        <f>IF('Tariffs July 2020'!O82="",$K$6*'Tariffs July 2020'!N82/100,IF($K$6&gt;='Tariffs July 2020'!P82,('Tariffs July 2020'!P82*'Tariffs July 2020'!N82/100),($K$6*'Tariffs July 2020'!N82/100)))</f>
        <v>89.241975272727274</v>
      </c>
      <c r="E102" s="203">
        <f>$M$6*'Tariffs July 2020'!AH82/100</f>
        <v>178.92988599999998</v>
      </c>
      <c r="F102" s="203">
        <f>$L$6*'Tariffs July 2020'!W82/100</f>
        <v>67.747886363636354</v>
      </c>
      <c r="G102" s="203">
        <f t="shared" si="318"/>
        <v>431.37874763636364</v>
      </c>
      <c r="H102" s="203">
        <f t="shared" si="313"/>
        <v>1343.6789905454546</v>
      </c>
      <c r="I102" s="247">
        <f t="shared" si="319"/>
        <v>1725.5149905454546</v>
      </c>
      <c r="J102" s="204">
        <f t="shared" si="320"/>
        <v>1898.0664896000001</v>
      </c>
      <c r="K102" s="202">
        <f>'Tariffs July 2020'!AZ82</f>
        <v>0</v>
      </c>
      <c r="L102" s="202">
        <f>'Tariffs July 2020'!BA82</f>
        <v>0</v>
      </c>
      <c r="M102" s="202">
        <f>'Tariffs July 2020'!BB82</f>
        <v>7</v>
      </c>
      <c r="N102" s="202">
        <f>'Tariffs July 2020'!BC82</f>
        <v>0</v>
      </c>
      <c r="O102" s="205">
        <f>($F$6*'Tariffs July 2020'!AT82/100)*4</f>
        <v>98.553600000000003</v>
      </c>
      <c r="P102" s="206" t="str">
        <f t="shared" si="321"/>
        <v>Pay-on-time off bill</v>
      </c>
      <c r="Q102" s="206" t="str">
        <f t="shared" si="314"/>
        <v>Exclusive</v>
      </c>
      <c r="R102" s="293">
        <f t="shared" si="322"/>
        <v>1725.5149905454546</v>
      </c>
      <c r="S102" s="247">
        <f t="shared" si="323"/>
        <v>1604.7289412072728</v>
      </c>
      <c r="T102" s="247">
        <f t="shared" si="315"/>
        <v>1626.9613905454546</v>
      </c>
      <c r="U102" s="247">
        <f t="shared" si="316"/>
        <v>1506.1753412072728</v>
      </c>
      <c r="V102" s="292">
        <f t="shared" si="317"/>
        <v>1789.6575296000003</v>
      </c>
      <c r="W102" s="292">
        <f t="shared" si="317"/>
        <v>1656.7928753280003</v>
      </c>
      <c r="X102" s="207">
        <f>'Tariffs July 2020'!BL82</f>
        <v>0</v>
      </c>
      <c r="Y102" s="207" t="str">
        <f>'Tariffs July 2020'!BM82</f>
        <v>n</v>
      </c>
      <c r="Z102" s="208">
        <f>'Tariffs July 2020'!G82</f>
        <v>42494</v>
      </c>
    </row>
    <row r="103" spans="1:26" x14ac:dyDescent="0.15">
      <c r="A103" s="201" t="str">
        <f>'Tariffs July 2020'!K83</f>
        <v>Dodo Power &amp; Gas</v>
      </c>
      <c r="B103" s="202" t="str">
        <f>'Tariffs July 2020'!L83</f>
        <v>Market offer</v>
      </c>
      <c r="C103" s="203">
        <f>IF('Tariffs July 2020'!BP83=0,91*'Tariffs July 2020'!M83/100,(91*'Tariffs July 2020'!M83/100)+'Tariffs July 2020'!BP83/4)</f>
        <v>90.594636363636369</v>
      </c>
      <c r="D103" s="203">
        <f>IF('Tariffs July 2020'!O83="",$K$6*'Tariffs July 2020'!N83/100,IF($K$6&gt;='Tariffs July 2020'!P83,('Tariffs July 2020'!P83*'Tariffs July 2020'!N83/100),($K$6*'Tariffs July 2020'!N83/100)))</f>
        <v>88.720573818181805</v>
      </c>
      <c r="E103" s="203">
        <f>$M$6*'Tariffs July 2020'!AH83/100</f>
        <v>158.62953199999995</v>
      </c>
      <c r="F103" s="203">
        <f>$L$6*'Tariffs July 2020'!W83/100</f>
        <v>66.341474545454545</v>
      </c>
      <c r="G103" s="203">
        <f t="shared" si="318"/>
        <v>404.28621672727269</v>
      </c>
      <c r="H103" s="203">
        <f t="shared" si="313"/>
        <v>1254.7663214545453</v>
      </c>
      <c r="I103" s="247">
        <f t="shared" si="319"/>
        <v>1617.1448669090908</v>
      </c>
      <c r="J103" s="204">
        <f t="shared" si="320"/>
        <v>1778.8593536000001</v>
      </c>
      <c r="K103" s="202">
        <f>'Tariffs July 2020'!AZ83</f>
        <v>0</v>
      </c>
      <c r="L103" s="202">
        <f>'Tariffs July 2020'!BA83</f>
        <v>0</v>
      </c>
      <c r="M103" s="202">
        <f>'Tariffs July 2020'!BB83</f>
        <v>0</v>
      </c>
      <c r="N103" s="202">
        <f>'Tariffs July 2020'!BC83</f>
        <v>0</v>
      </c>
      <c r="O103" s="205">
        <f>($F$6*'Tariffs July 2020'!AT83/100)*4</f>
        <v>69.808800000000005</v>
      </c>
      <c r="P103" s="206" t="str">
        <f t="shared" si="321"/>
        <v>No discount</v>
      </c>
      <c r="Q103" s="206" t="str">
        <f t="shared" si="314"/>
        <v>Exclusive</v>
      </c>
      <c r="R103" s="293">
        <f t="shared" si="322"/>
        <v>1617.1448669090908</v>
      </c>
      <c r="S103" s="247">
        <f t="shared" si="323"/>
        <v>1617.1448669090908</v>
      </c>
      <c r="T103" s="247">
        <f t="shared" si="315"/>
        <v>1547.3360669090907</v>
      </c>
      <c r="U103" s="247">
        <f t="shared" si="316"/>
        <v>1547.3360669090907</v>
      </c>
      <c r="V103" s="292">
        <f t="shared" si="317"/>
        <v>1702.0696736</v>
      </c>
      <c r="W103" s="292">
        <f t="shared" si="317"/>
        <v>1702.0696736</v>
      </c>
      <c r="X103" s="207">
        <f>'Tariffs July 2020'!BL83</f>
        <v>0</v>
      </c>
      <c r="Y103" s="207" t="str">
        <f>'Tariffs July 2020'!BM83</f>
        <v>n</v>
      </c>
      <c r="Z103" s="208">
        <f>'Tariffs July 2020'!G83</f>
        <v>42551</v>
      </c>
    </row>
    <row r="104" spans="1:26" x14ac:dyDescent="0.15">
      <c r="A104" s="201" t="str">
        <f>'Tariffs July 2020'!K84</f>
        <v>EnergyAustralia</v>
      </c>
      <c r="B104" s="202" t="str">
        <f>'Tariffs July 2020'!L84</f>
        <v>Total Plan Home</v>
      </c>
      <c r="C104" s="203">
        <f>IF('Tariffs July 2020'!BP84=0,91*'Tariffs July 2020'!M84/100,(91*'Tariffs July 2020'!M84/100)+'Tariffs July 2020'!BP84/4)</f>
        <v>90.999999999999986</v>
      </c>
      <c r="D104" s="203">
        <f>IF('Tariffs July 2020'!O84="",$K$6*'Tariffs July 2020'!N84/100,IF($K$6&gt;='Tariffs July 2020'!P84,('Tariffs July 2020'!P84*'Tariffs July 2020'!N84/100),($K$6*'Tariffs July 2020'!N84/100)))</f>
        <v>99.477909090909066</v>
      </c>
      <c r="E104" s="203">
        <f>$M$6*'Tariffs July 2020'!AH84/100</f>
        <v>168.51557799999995</v>
      </c>
      <c r="F104" s="203">
        <f>$L$6*'Tariffs July 2020'!W84/100</f>
        <v>69.051389999999984</v>
      </c>
      <c r="G104" s="203">
        <f t="shared" si="318"/>
        <v>428.04487709090898</v>
      </c>
      <c r="H104" s="203">
        <f t="shared" si="313"/>
        <v>1348.1795083636359</v>
      </c>
      <c r="I104" s="247">
        <f t="shared" si="319"/>
        <v>1712.1795083636359</v>
      </c>
      <c r="J104" s="204">
        <f t="shared" si="320"/>
        <v>1883.3974591999997</v>
      </c>
      <c r="K104" s="202">
        <f>'Tariffs July 2020'!AZ84</f>
        <v>14</v>
      </c>
      <c r="L104" s="202">
        <f>'Tariffs July 2020'!BA84</f>
        <v>0</v>
      </c>
      <c r="M104" s="202">
        <f>'Tariffs July 2020'!BB84</f>
        <v>0</v>
      </c>
      <c r="N104" s="202">
        <f>'Tariffs July 2020'!BC84</f>
        <v>0</v>
      </c>
      <c r="O104" s="205">
        <f>($F$6*'Tariffs July 2020'!AT84/100)*4</f>
        <v>94.447199999999995</v>
      </c>
      <c r="P104" s="206" t="str">
        <f t="shared" si="321"/>
        <v>Guaranteed off bill</v>
      </c>
      <c r="Q104" s="206" t="str">
        <f t="shared" si="314"/>
        <v>Exclusive</v>
      </c>
      <c r="R104" s="293">
        <f t="shared" si="322"/>
        <v>1472.4743771927269</v>
      </c>
      <c r="S104" s="247">
        <f t="shared" si="323"/>
        <v>1472.4743771927269</v>
      </c>
      <c r="T104" s="247">
        <f t="shared" si="315"/>
        <v>1378.0271771927269</v>
      </c>
      <c r="U104" s="247">
        <f t="shared" si="316"/>
        <v>1378.0271771927269</v>
      </c>
      <c r="V104" s="292">
        <f t="shared" si="317"/>
        <v>1515.8298949119996</v>
      </c>
      <c r="W104" s="292">
        <f t="shared" si="317"/>
        <v>1515.8298949119996</v>
      </c>
      <c r="X104" s="207">
        <f>'Tariffs July 2020'!BL84</f>
        <v>0</v>
      </c>
      <c r="Y104" s="207" t="str">
        <f>'Tariffs July 2020'!BM84</f>
        <v>n</v>
      </c>
      <c r="Z104" s="208">
        <f>'Tariffs July 2020'!G84</f>
        <v>42551</v>
      </c>
    </row>
    <row r="105" spans="1:26" x14ac:dyDescent="0.15">
      <c r="A105" s="201" t="str">
        <f>'Tariffs July 2020'!K85</f>
        <v>Energy Locals</v>
      </c>
      <c r="B105" s="202" t="str">
        <f>'Tariffs July 2020'!L85</f>
        <v>Local Saver</v>
      </c>
      <c r="C105" s="203">
        <f>IF('Tariffs July 2020'!BP85=0,91*'Tariffs July 2020'!M85/100,(91*'Tariffs July 2020'!M85/100)+'Tariffs July 2020'!BP85/4)</f>
        <v>83.318181818181813</v>
      </c>
      <c r="D105" s="203">
        <f>IF('Tariffs July 2020'!O85="",$K$6*'Tariffs July 2020'!N85/100,IF($K$6&gt;='Tariffs July 2020'!P85,('Tariffs July 2020'!P85*'Tariffs July 2020'!N85/100),($K$6*'Tariffs July 2020'!N85/100)))</f>
        <v>90.559199999999976</v>
      </c>
      <c r="E105" s="203">
        <f>$M$6*'Tariffs July 2020'!AH85/100</f>
        <v>173.57179999999997</v>
      </c>
      <c r="F105" s="203">
        <f>$L$6*'Tariffs July 2020'!W85/100</f>
        <v>73.750863636363633</v>
      </c>
      <c r="G105" s="203">
        <f t="shared" si="318"/>
        <v>421.20004545454537</v>
      </c>
      <c r="H105" s="203">
        <f t="shared" si="313"/>
        <v>1351.5274545454542</v>
      </c>
      <c r="I105" s="247">
        <f t="shared" si="319"/>
        <v>1684.8001818181815</v>
      </c>
      <c r="J105" s="204">
        <f t="shared" si="320"/>
        <v>1853.2801999999997</v>
      </c>
      <c r="K105" s="202">
        <f>'Tariffs July 2020'!AZ85</f>
        <v>0</v>
      </c>
      <c r="L105" s="202">
        <f>'Tariffs July 2020'!BA85</f>
        <v>0</v>
      </c>
      <c r="M105" s="202">
        <f>'Tariffs July 2020'!BB85</f>
        <v>0</v>
      </c>
      <c r="N105" s="202">
        <f>'Tariffs July 2020'!BC85</f>
        <v>0</v>
      </c>
      <c r="O105" s="205">
        <f>($F$6*'Tariffs July 2020'!AT85/100)*4</f>
        <v>131.40479999999999</v>
      </c>
      <c r="P105" s="206" t="str">
        <f t="shared" si="321"/>
        <v>No discount</v>
      </c>
      <c r="Q105" s="206" t="str">
        <f t="shared" si="314"/>
        <v>Exclusive</v>
      </c>
      <c r="R105" s="293">
        <f t="shared" si="322"/>
        <v>1684.8001818181815</v>
      </c>
      <c r="S105" s="247">
        <f t="shared" si="323"/>
        <v>1684.8001818181815</v>
      </c>
      <c r="T105" s="247">
        <f t="shared" si="315"/>
        <v>1553.3953818181815</v>
      </c>
      <c r="U105" s="247">
        <f t="shared" si="316"/>
        <v>1553.3953818181815</v>
      </c>
      <c r="V105" s="292">
        <f t="shared" si="317"/>
        <v>1708.7349199999999</v>
      </c>
      <c r="W105" s="292">
        <f t="shared" si="317"/>
        <v>1708.7349199999999</v>
      </c>
      <c r="X105" s="207">
        <f>'Tariffs July 2020'!BL85</f>
        <v>0</v>
      </c>
      <c r="Y105" s="207" t="str">
        <f>'Tariffs July 2020'!BM85</f>
        <v>n</v>
      </c>
      <c r="Z105" s="208">
        <f>'Tariffs July 2020'!G85</f>
        <v>42475</v>
      </c>
    </row>
    <row r="106" spans="1:26" x14ac:dyDescent="0.15">
      <c r="A106" s="201" t="str">
        <f>'Tariffs July 2020'!K86</f>
        <v>Origin Energy</v>
      </c>
      <c r="B106" s="202" t="str">
        <f>'Tariffs July 2020'!L86</f>
        <v>Solar Boost</v>
      </c>
      <c r="C106" s="203">
        <f>IF('Tariffs July 2020'!BP86=0,91*'Tariffs July 2020'!M86/100,(91*'Tariffs July 2020'!M86/100)+'Tariffs July 2020'!BP86/4)</f>
        <v>96.013272727272721</v>
      </c>
      <c r="D106" s="203">
        <f>IF('Tariffs July 2020'!O86="",$K$6*'Tariffs July 2020'!N86/100,IF($K$6&gt;='Tariffs July 2020'!P86,('Tariffs July 2020'!P86*'Tariffs July 2020'!N86/100),($K$6*'Tariffs July 2020'!N86/100)))</f>
        <v>85.015879272727247</v>
      </c>
      <c r="E106" s="203">
        <f>$M$6*'Tariffs July 2020'!AH86/100</f>
        <v>170.47769399999999</v>
      </c>
      <c r="F106" s="203">
        <f>$L$6*'Tariffs July 2020'!W86/100</f>
        <v>60.887340909090909</v>
      </c>
      <c r="G106" s="203">
        <f t="shared" si="318"/>
        <v>412.39418690909088</v>
      </c>
      <c r="H106" s="203">
        <f t="shared" si="313"/>
        <v>1265.5236567272727</v>
      </c>
      <c r="I106" s="247">
        <f t="shared" si="319"/>
        <v>1649.5767476363635</v>
      </c>
      <c r="J106" s="204">
        <f t="shared" si="320"/>
        <v>1814.5344224</v>
      </c>
      <c r="K106" s="202">
        <f>'Tariffs July 2020'!AZ86</f>
        <v>0</v>
      </c>
      <c r="L106" s="202">
        <f>'Tariffs July 2020'!BA86</f>
        <v>0</v>
      </c>
      <c r="M106" s="202">
        <f>'Tariffs July 2020'!BB86</f>
        <v>0</v>
      </c>
      <c r="N106" s="202">
        <f>'Tariffs July 2020'!BC86</f>
        <v>0</v>
      </c>
      <c r="O106" s="205">
        <f>($F$6*'Tariffs July 2020'!AT86/100)*4</f>
        <v>73.915199999999999</v>
      </c>
      <c r="P106" s="206" t="str">
        <f t="shared" si="321"/>
        <v>No discount</v>
      </c>
      <c r="Q106" s="206" t="str">
        <f t="shared" si="314"/>
        <v>Inclusive</v>
      </c>
      <c r="R106" s="293">
        <f t="shared" si="322"/>
        <v>1649.5767476363635</v>
      </c>
      <c r="S106" s="247">
        <f t="shared" si="323"/>
        <v>1649.5767476363635</v>
      </c>
      <c r="T106" s="247">
        <f t="shared" si="315"/>
        <v>1575.6615476363636</v>
      </c>
      <c r="U106" s="247">
        <f t="shared" si="316"/>
        <v>1575.6615476363636</v>
      </c>
      <c r="V106" s="292">
        <f t="shared" si="317"/>
        <v>1733.2277024</v>
      </c>
      <c r="W106" s="292">
        <f t="shared" si="317"/>
        <v>1733.2277024</v>
      </c>
      <c r="X106" s="207">
        <f>'Tariffs July 2020'!BL86</f>
        <v>0</v>
      </c>
      <c r="Y106" s="207" t="str">
        <f>'Tariffs July 2020'!BM86</f>
        <v>n</v>
      </c>
      <c r="Z106" s="208">
        <f>'Tariffs July 2020'!G86</f>
        <v>42551</v>
      </c>
    </row>
    <row r="107" spans="1:26" x14ac:dyDescent="0.15">
      <c r="A107" s="201" t="str">
        <f>'Tariffs July 2020'!K87</f>
        <v>Simply Energy</v>
      </c>
      <c r="B107" s="202" t="str">
        <f>'Tariffs July 2020'!L87</f>
        <v>Choice</v>
      </c>
      <c r="C107" s="203">
        <f>IF('Tariffs July 2020'!BP87=0,91*'Tariffs July 2020'!M87/100,(91*'Tariffs July 2020'!M87/100)+'Tariffs July 2020'!BP87/4)</f>
        <v>86.813999999999993</v>
      </c>
      <c r="D107" s="203">
        <f>IF('Tariffs July 2020'!O87="",$K$6*'Tariffs July 2020'!N87/100,IF($K$6&gt;='Tariffs July 2020'!P87,('Tariffs July 2020'!P87*'Tariffs July 2020'!N87/100),($K$6*'Tariffs July 2020'!N87/100)))</f>
        <v>91.16292799999998</v>
      </c>
      <c r="E107" s="203">
        <f>$M$6*'Tariffs July 2020'!AH87/100</f>
        <v>178.92988599999998</v>
      </c>
      <c r="F107" s="203">
        <f>$L$6*'Tariffs July 2020'!W87/100</f>
        <v>70.938039999999987</v>
      </c>
      <c r="G107" s="203">
        <f t="shared" si="318"/>
        <v>427.84485399999994</v>
      </c>
      <c r="H107" s="203">
        <f t="shared" si="313"/>
        <v>1364.1234159999999</v>
      </c>
      <c r="I107" s="247">
        <f t="shared" si="319"/>
        <v>1711.3794159999998</v>
      </c>
      <c r="J107" s="204">
        <f t="shared" si="320"/>
        <v>1882.5173576</v>
      </c>
      <c r="K107" s="202">
        <f>'Tariffs July 2020'!AZ87</f>
        <v>0</v>
      </c>
      <c r="L107" s="202">
        <f>'Tariffs July 2020'!BA87</f>
        <v>17</v>
      </c>
      <c r="M107" s="202">
        <f>'Tariffs July 2020'!BB87</f>
        <v>0</v>
      </c>
      <c r="N107" s="202">
        <f>'Tariffs July 2020'!BC87</f>
        <v>0</v>
      </c>
      <c r="O107" s="205">
        <f>($F$6*'Tariffs July 2020'!AT87/100)*4</f>
        <v>82.127999999999986</v>
      </c>
      <c r="P107" s="206" t="str">
        <f t="shared" si="321"/>
        <v>Guaranteed off usage</v>
      </c>
      <c r="Q107" s="206" t="str">
        <f t="shared" si="314"/>
        <v>Exclusive</v>
      </c>
      <c r="R107" s="293">
        <f t="shared" si="322"/>
        <v>1479.4784352799998</v>
      </c>
      <c r="S107" s="247">
        <f t="shared" si="323"/>
        <v>1479.4784352799998</v>
      </c>
      <c r="T107" s="247">
        <f t="shared" si="315"/>
        <v>1397.3504352799998</v>
      </c>
      <c r="U107" s="247">
        <f t="shared" si="316"/>
        <v>1397.3504352799998</v>
      </c>
      <c r="V107" s="292">
        <f t="shared" si="317"/>
        <v>1537.0854788079998</v>
      </c>
      <c r="W107" s="292">
        <f t="shared" si="317"/>
        <v>1537.0854788079998</v>
      </c>
      <c r="X107" s="207">
        <f>'Tariffs July 2020'!BL87</f>
        <v>0</v>
      </c>
      <c r="Y107" s="207" t="str">
        <f>'Tariffs July 2020'!BM87</f>
        <v>n</v>
      </c>
      <c r="Z107" s="208">
        <f>'Tariffs July 2020'!G87</f>
        <v>42551</v>
      </c>
    </row>
    <row r="108" spans="1:26" x14ac:dyDescent="0.15">
      <c r="A108" s="201" t="str">
        <f>'Tariffs July 2020'!K88</f>
        <v>Powershop</v>
      </c>
      <c r="B108" s="202" t="str">
        <f>'Tariffs July 2020'!L88</f>
        <v>Shopper with Mega Pack</v>
      </c>
      <c r="C108" s="203">
        <f>IF('Tariffs July 2020'!BP88=0,91*'Tariffs July 2020'!M88/100,(91*'Tariffs July 2020'!M88/100)+'Tariffs July 2020'!BP88/4)</f>
        <v>92.704181818181809</v>
      </c>
      <c r="D108" s="203">
        <f>IF('Tariffs July 2020'!O88="",$K$6*'Tariffs July 2020'!N88/100,IF($K$6&gt;='Tariffs July 2020'!P88,('Tariffs July 2020'!P88*'Tariffs July 2020'!N88/100),($K$6*'Tariffs July 2020'!N88/100)))</f>
        <v>82.710735999999997</v>
      </c>
      <c r="E108" s="203">
        <f>$M$6*'Tariffs July 2020'!AH88/100</f>
        <v>138.63104199999998</v>
      </c>
      <c r="F108" s="203">
        <f>$L$6*'Tariffs July 2020'!W88/100</f>
        <v>52.688989090909082</v>
      </c>
      <c r="G108" s="203">
        <f t="shared" si="318"/>
        <v>366.73494890909092</v>
      </c>
      <c r="H108" s="203">
        <f t="shared" si="313"/>
        <v>1096.1230683636363</v>
      </c>
      <c r="I108" s="247">
        <f t="shared" si="319"/>
        <v>1466.9397956363637</v>
      </c>
      <c r="J108" s="204">
        <f t="shared" si="320"/>
        <v>1613.6337752000002</v>
      </c>
      <c r="K108" s="202">
        <f>'Tariffs July 2020'!AZ88</f>
        <v>0</v>
      </c>
      <c r="L108" s="202">
        <f>'Tariffs July 2020'!BA88</f>
        <v>0</v>
      </c>
      <c r="M108" s="202">
        <f>'Tariffs July 2020'!BB88</f>
        <v>6</v>
      </c>
      <c r="N108" s="202">
        <f>'Tariffs July 2020'!BC88</f>
        <v>0</v>
      </c>
      <c r="O108" s="205">
        <f>($F$6*'Tariffs July 2020'!AT88/100)*4</f>
        <v>49.276800000000001</v>
      </c>
      <c r="P108" s="206" t="str">
        <f t="shared" si="321"/>
        <v>Pay-on-time off bill</v>
      </c>
      <c r="Q108" s="206" t="str">
        <f t="shared" si="314"/>
        <v>Inclusive</v>
      </c>
      <c r="R108" s="293">
        <f t="shared" si="322"/>
        <v>1466.9397956363637</v>
      </c>
      <c r="S108" s="247">
        <f t="shared" si="323"/>
        <v>1378.9234078981819</v>
      </c>
      <c r="T108" s="247">
        <f t="shared" si="315"/>
        <v>1417.6629956363636</v>
      </c>
      <c r="U108" s="247">
        <f t="shared" si="316"/>
        <v>1329.6466078981819</v>
      </c>
      <c r="V108" s="292">
        <f t="shared" si="317"/>
        <v>1559.4292952000001</v>
      </c>
      <c r="W108" s="292">
        <f t="shared" si="317"/>
        <v>1462.6112686880001</v>
      </c>
      <c r="X108" s="207">
        <f>'Tariffs July 2020'!BL88</f>
        <v>0</v>
      </c>
      <c r="Y108" s="207" t="str">
        <f>'Tariffs July 2020'!BM88</f>
        <v>n</v>
      </c>
      <c r="Z108" s="208">
        <f>'Tariffs July 2020'!G88</f>
        <v>42551</v>
      </c>
    </row>
    <row r="109" spans="1:26" x14ac:dyDescent="0.15">
      <c r="A109" s="201" t="str">
        <f>'Tariffs July 2020'!K89</f>
        <v>Red Energy</v>
      </c>
      <c r="B109" s="202" t="str">
        <f>'Tariffs July 2020'!L89</f>
        <v>Living Energy Saver</v>
      </c>
      <c r="C109" s="203">
        <f>IF('Tariffs July 2020'!BP89=0,91*'Tariffs July 2020'!M89/100,(91*'Tariffs July 2020'!M89/100)+'Tariffs July 2020'!BP89/4)</f>
        <v>85.54</v>
      </c>
      <c r="D109" s="203">
        <f>IF('Tariffs July 2020'!O89="",$K$6*'Tariffs July 2020'!N89/100,IF($K$6&gt;='Tariffs July 2020'!P89,('Tariffs July 2020'!P89*'Tariffs July 2020'!N89/100),($K$6*'Tariffs July 2020'!N89/100)))</f>
        <v>84.220055999999985</v>
      </c>
      <c r="E109" s="203">
        <f>$M$6*'Tariffs July 2020'!AH89/100</f>
        <v>152.74318399999996</v>
      </c>
      <c r="F109" s="203">
        <f>$L$6*'Tariffs July 2020'!W89/100</f>
        <v>59.823956363636363</v>
      </c>
      <c r="G109" s="203">
        <f t="shared" si="318"/>
        <v>382.32719636363629</v>
      </c>
      <c r="H109" s="203">
        <f t="shared" si="313"/>
        <v>1187.1487854545451</v>
      </c>
      <c r="I109" s="247">
        <f t="shared" si="319"/>
        <v>1529.3087854545452</v>
      </c>
      <c r="J109" s="204">
        <f t="shared" si="320"/>
        <v>1682.2396639999997</v>
      </c>
      <c r="K109" s="202">
        <f>'Tariffs July 2020'!AZ89</f>
        <v>0</v>
      </c>
      <c r="L109" s="202">
        <f>'Tariffs July 2020'!BA89</f>
        <v>0</v>
      </c>
      <c r="M109" s="202">
        <f>'Tariffs July 2020'!BB89</f>
        <v>0</v>
      </c>
      <c r="N109" s="202">
        <f>'Tariffs July 2020'!BC89</f>
        <v>0</v>
      </c>
      <c r="O109" s="205">
        <f>($F$6*'Tariffs July 2020'!AT89/100)*4</f>
        <v>132.22608</v>
      </c>
      <c r="P109" s="206" t="str">
        <f t="shared" si="321"/>
        <v>No discount</v>
      </c>
      <c r="Q109" s="206" t="str">
        <f t="shared" si="314"/>
        <v>Inclusive</v>
      </c>
      <c r="R109" s="293">
        <f t="shared" si="322"/>
        <v>1529.3087854545452</v>
      </c>
      <c r="S109" s="247">
        <f t="shared" si="323"/>
        <v>1529.3087854545452</v>
      </c>
      <c r="T109" s="247">
        <f t="shared" si="315"/>
        <v>1397.0827054545452</v>
      </c>
      <c r="U109" s="247">
        <f t="shared" si="316"/>
        <v>1397.0827054545452</v>
      </c>
      <c r="V109" s="292">
        <f t="shared" si="317"/>
        <v>1536.790976</v>
      </c>
      <c r="W109" s="292">
        <f t="shared" si="317"/>
        <v>1536.790976</v>
      </c>
      <c r="X109" s="207">
        <f>'Tariffs July 2020'!BL89</f>
        <v>0</v>
      </c>
      <c r="Y109" s="207" t="str">
        <f>'Tariffs July 2020'!BM89</f>
        <v>n</v>
      </c>
      <c r="Z109" s="208">
        <f>'Tariffs July 2020'!G89</f>
        <v>42551</v>
      </c>
    </row>
    <row r="110" spans="1:26" x14ac:dyDescent="0.15">
      <c r="A110" s="201" t="str">
        <f>'Tariffs July 2020'!K90</f>
        <v>Amaysim</v>
      </c>
      <c r="B110" s="202" t="str">
        <f>'Tariffs July 2020'!L90</f>
        <v>Post-paid Solar</v>
      </c>
      <c r="C110" s="203">
        <f>IF('Tariffs July 2020'!BP90=0,91*'Tariffs July 2020'!M90/100,(91*'Tariffs July 2020'!M90/100)+'Tariffs July 2020'!BP90/4)</f>
        <v>97.460999999999999</v>
      </c>
      <c r="D110" s="203">
        <f>IF('Tariffs July 2020'!O90="",$K$6*'Tariffs July 2020'!N90/100,IF($K$6&gt;='Tariffs July 2020'!P90,('Tariffs July 2020'!P90*'Tariffs July 2020'!N90/100),($K$6*'Tariffs July 2020'!N90/100)))</f>
        <v>92.370383999999973</v>
      </c>
      <c r="E110" s="203">
        <f>$M$6*'Tariffs July 2020'!AH90/100</f>
        <v>166.85532599999996</v>
      </c>
      <c r="F110" s="203">
        <f>$L$6*'Tariffs July 2020'!W90/100</f>
        <v>68.674059999999997</v>
      </c>
      <c r="G110" s="203">
        <f t="shared" si="318"/>
        <v>425.36076999999995</v>
      </c>
      <c r="H110" s="203">
        <f t="shared" si="313"/>
        <v>1311.5990799999997</v>
      </c>
      <c r="I110" s="247">
        <f t="shared" si="319"/>
        <v>1701.4430799999998</v>
      </c>
      <c r="J110" s="204">
        <f t="shared" si="320"/>
        <v>1871.5873879999999</v>
      </c>
      <c r="K110" s="202">
        <f>'Tariffs July 2020'!AZ90</f>
        <v>0</v>
      </c>
      <c r="L110" s="202">
        <f>'Tariffs July 2020'!BA90</f>
        <v>0</v>
      </c>
      <c r="M110" s="202">
        <f>'Tariffs July 2020'!BB90</f>
        <v>0</v>
      </c>
      <c r="N110" s="202">
        <f>'Tariffs July 2020'!BC90</f>
        <v>0</v>
      </c>
      <c r="O110" s="205">
        <f>($F$6*'Tariffs July 2020'!AT90/100)*4</f>
        <v>82.127999999999986</v>
      </c>
      <c r="P110" s="206" t="str">
        <f t="shared" si="321"/>
        <v>No discount</v>
      </c>
      <c r="Q110" s="206" t="str">
        <f t="shared" si="314"/>
        <v>Exclusive</v>
      </c>
      <c r="R110" s="293">
        <f t="shared" si="322"/>
        <v>1701.4430799999998</v>
      </c>
      <c r="S110" s="247">
        <f t="shared" si="323"/>
        <v>1701.4430799999998</v>
      </c>
      <c r="T110" s="247">
        <f t="shared" si="315"/>
        <v>1619.3150799999999</v>
      </c>
      <c r="U110" s="247">
        <f t="shared" si="316"/>
        <v>1619.3150799999999</v>
      </c>
      <c r="V110" s="292">
        <f t="shared" si="317"/>
        <v>1781.246588</v>
      </c>
      <c r="W110" s="292">
        <f t="shared" si="317"/>
        <v>1781.246588</v>
      </c>
      <c r="X110" s="207">
        <f>'Tariffs July 2020'!BL90</f>
        <v>0</v>
      </c>
      <c r="Y110" s="207" t="str">
        <f>'Tariffs July 2020'!BM90</f>
        <v>n</v>
      </c>
      <c r="Z110" s="208">
        <f>'Tariffs July 2020'!G90</f>
        <v>42551</v>
      </c>
    </row>
    <row r="111" spans="1:26" x14ac:dyDescent="0.15">
      <c r="A111" s="201" t="str">
        <f>'Tariffs July 2020'!K91</f>
        <v>Alinta Energy</v>
      </c>
      <c r="B111" s="202" t="str">
        <f>'Tariffs July 2020'!L91</f>
        <v>Home Deal</v>
      </c>
      <c r="C111" s="203">
        <f>IF('Tariffs July 2020'!BP91=0,91*'Tariffs July 2020'!M91/100,(91*'Tariffs July 2020'!M91/100)+'Tariffs July 2020'!BP91/4)</f>
        <v>95.941300000000012</v>
      </c>
      <c r="D111" s="203">
        <f>IF('Tariffs July 2020'!O91="",$K$6*'Tariffs July 2020'!N91/100,IF($K$6&gt;='Tariffs July 2020'!P91,('Tariffs July 2020'!P91*'Tariffs July 2020'!N91/100),($K$6*'Tariffs July 2020'!N91/100)))</f>
        <v>73.572489454545448</v>
      </c>
      <c r="E111" s="203">
        <f>$M$6*'Tariffs July 2020'!AH91/100</f>
        <v>147.23416599999999</v>
      </c>
      <c r="F111" s="203">
        <f>$L$6*'Tariffs July 2020'!W91/100</f>
        <v>56.18786727272726</v>
      </c>
      <c r="G111" s="203">
        <f t="shared" si="318"/>
        <v>372.93582272727275</v>
      </c>
      <c r="H111" s="203">
        <f t="shared" si="313"/>
        <v>1107.978090909091</v>
      </c>
      <c r="I111" s="247">
        <f t="shared" si="319"/>
        <v>1491.743290909091</v>
      </c>
      <c r="J111" s="204">
        <f t="shared" si="320"/>
        <v>1640.9176200000002</v>
      </c>
      <c r="K111" s="202">
        <f>'Tariffs July 2020'!AZ91</f>
        <v>0</v>
      </c>
      <c r="L111" s="202">
        <f>'Tariffs July 2020'!BA91</f>
        <v>0</v>
      </c>
      <c r="M111" s="202">
        <f>'Tariffs July 2020'!BB91</f>
        <v>0</v>
      </c>
      <c r="N111" s="202">
        <f>'Tariffs July 2020'!BC91</f>
        <v>0</v>
      </c>
      <c r="O111" s="205">
        <f>($F$6*'Tariffs July 2020'!AT91/100)*4</f>
        <v>90.340800000000002</v>
      </c>
      <c r="P111" s="206" t="str">
        <f t="shared" si="321"/>
        <v>No discount</v>
      </c>
      <c r="Q111" s="206" t="str">
        <f t="shared" si="314"/>
        <v>Exclusive</v>
      </c>
      <c r="R111" s="293">
        <f t="shared" si="322"/>
        <v>1491.743290909091</v>
      </c>
      <c r="S111" s="247">
        <f t="shared" si="323"/>
        <v>1491.743290909091</v>
      </c>
      <c r="T111" s="247">
        <f t="shared" si="315"/>
        <v>1401.4024909090911</v>
      </c>
      <c r="U111" s="247">
        <f t="shared" si="316"/>
        <v>1401.4024909090911</v>
      </c>
      <c r="V111" s="292">
        <f t="shared" si="317"/>
        <v>1541.5427400000003</v>
      </c>
      <c r="W111" s="292">
        <f t="shared" si="317"/>
        <v>1541.5427400000003</v>
      </c>
      <c r="X111" s="207">
        <f>'Tariffs July 2020'!BL91</f>
        <v>0</v>
      </c>
      <c r="Y111" s="207" t="str">
        <f>'Tariffs July 2020'!BM91</f>
        <v>n</v>
      </c>
      <c r="Z111" s="208">
        <f>'Tariffs July 2020'!G91</f>
        <v>42567</v>
      </c>
    </row>
    <row r="112" spans="1:26" x14ac:dyDescent="0.15">
      <c r="A112" s="201" t="str">
        <f>'Tariffs July 2020'!K92</f>
        <v>Powerdirect</v>
      </c>
      <c r="B112" s="202" t="str">
        <f>'Tariffs July 2020'!L92</f>
        <v>Rate Saver</v>
      </c>
      <c r="C112" s="203">
        <f>IF('Tariffs July 2020'!BP92=0,91*'Tariffs July 2020'!M92/100,(91*'Tariffs July 2020'!M92/100)+'Tariffs July 2020'!BP92/4)</f>
        <v>81.147181818181821</v>
      </c>
      <c r="D112" s="203">
        <f>IF('Tariffs July 2020'!O92="",$K$6*'Tariffs July 2020'!N92/100,IF($K$6&gt;='Tariffs July 2020'!P92,('Tariffs July 2020'!P92*'Tariffs July 2020'!N92/100),($K$6*'Tariffs July 2020'!N92/100)))</f>
        <v>79.801864727272715</v>
      </c>
      <c r="E112" s="203">
        <f>$M$6*'Tariffs July 2020'!AH92/100</f>
        <v>158.62953199999995</v>
      </c>
      <c r="F112" s="203">
        <f>$L$6*'Tariffs July 2020'!W92/100</f>
        <v>59.823956363636363</v>
      </c>
      <c r="G112" s="203">
        <f t="shared" si="318"/>
        <v>379.40253490909083</v>
      </c>
      <c r="H112" s="203">
        <f t="shared" si="313"/>
        <v>1193.021412363636</v>
      </c>
      <c r="I112" s="247">
        <f>G112*4</f>
        <v>1517.6101396363633</v>
      </c>
      <c r="J112" s="204">
        <f t="shared" si="320"/>
        <v>1669.3711535999998</v>
      </c>
      <c r="K112" s="202">
        <f>'Tariffs July 2020'!AZ92</f>
        <v>0</v>
      </c>
      <c r="L112" s="202">
        <f>'Tariffs July 2020'!BA92</f>
        <v>0</v>
      </c>
      <c r="M112" s="202">
        <f>'Tariffs July 2020'!BB92</f>
        <v>0</v>
      </c>
      <c r="N112" s="202">
        <f>'Tariffs July 2020'!BC92</f>
        <v>0</v>
      </c>
      <c r="O112" s="205">
        <f>($F$6*'Tariffs July 2020'!AT92/100)*4</f>
        <v>65.702399999999997</v>
      </c>
      <c r="P112" s="206" t="str">
        <f>IF(SUM(K112:N112)=0,"No discount",IF(K112&gt;0,"Guaranteed off bill",IF(L112&gt;0,"Guaranteed off usage",IF(M112&gt;0,"Pay-on-time off bill","Pay-on-time off usage"))))</f>
        <v>No discount</v>
      </c>
      <c r="Q112" s="206" t="str">
        <f t="shared" si="314"/>
        <v>Exclusive</v>
      </c>
      <c r="R112" s="293">
        <f t="shared" si="322"/>
        <v>1517.6101396363633</v>
      </c>
      <c r="S112" s="247">
        <f t="shared" si="323"/>
        <v>1517.6101396363633</v>
      </c>
      <c r="T112" s="247">
        <f t="shared" si="315"/>
        <v>1451.9077396363634</v>
      </c>
      <c r="U112" s="247">
        <f t="shared" si="316"/>
        <v>1451.9077396363634</v>
      </c>
      <c r="V112" s="292">
        <f t="shared" si="317"/>
        <v>1597.0985135999999</v>
      </c>
      <c r="W112" s="292">
        <f t="shared" si="317"/>
        <v>1597.0985135999999</v>
      </c>
      <c r="X112" s="207">
        <f>'Tariffs July 2020'!BL92</f>
        <v>0</v>
      </c>
      <c r="Y112" s="207" t="str">
        <f>'Tariffs July 2020'!BM92</f>
        <v>n</v>
      </c>
      <c r="Z112" s="208">
        <f>'Tariffs July 2020'!G92</f>
        <v>42564</v>
      </c>
    </row>
    <row r="113" spans="1:1024 1029:4092 4097:8190 8193:9214 9219:12287 12290:13312 13315:14336 14341:16384" x14ac:dyDescent="0.15">
      <c r="A113" s="201" t="str">
        <f>'Tariffs July 2020'!K93</f>
        <v>1st Energy</v>
      </c>
      <c r="B113" s="202" t="str">
        <f>'Tariffs July 2020'!L93</f>
        <v>1st Saver</v>
      </c>
      <c r="C113" s="203">
        <f>IF('Tariffs July 2020'!BP93=0,91*'Tariffs July 2020'!M93/100,(91*'Tariffs July 2020'!M93/100)+'Tariffs July 2020'!BP93/4)</f>
        <v>103.74</v>
      </c>
      <c r="D113" s="203">
        <f>IF('Tariffs July 2020'!O93="",$K$6*'Tariffs July 2020'!N93/100,IF($K$6&gt;='Tariffs July 2020'!P93,('Tariffs July 2020'!P93*'Tariffs July 2020'!N93/100),($K$6*'Tariffs July 2020'!N93/100)))</f>
        <v>86.27821963636363</v>
      </c>
      <c r="E113" s="203">
        <f>$M$6*'Tariffs July 2020'!AH93/100</f>
        <v>155.83728999999997</v>
      </c>
      <c r="F113" s="203">
        <f>$L$6*'Tariffs July 2020'!W93/100</f>
        <v>65.209484545454544</v>
      </c>
      <c r="G113" s="203">
        <f t="shared" si="318"/>
        <v>411.06499418181812</v>
      </c>
      <c r="H113" s="203">
        <f t="shared" si="313"/>
        <v>1229.2999767272725</v>
      </c>
      <c r="I113" s="247">
        <f t="shared" ref="I113" si="324">G113*4</f>
        <v>1644.2599767272725</v>
      </c>
      <c r="J113" s="204">
        <f t="shared" si="320"/>
        <v>1808.6859743999998</v>
      </c>
      <c r="K113" s="202">
        <f>'Tariffs July 2020'!AZ93</f>
        <v>12</v>
      </c>
      <c r="L113" s="202">
        <f>'Tariffs July 2020'!BA93</f>
        <v>0</v>
      </c>
      <c r="M113" s="202">
        <f>'Tariffs July 2020'!BB93</f>
        <v>0</v>
      </c>
      <c r="N113" s="202">
        <f>'Tariffs July 2020'!BC93</f>
        <v>0</v>
      </c>
      <c r="O113" s="205">
        <f>($F$6*'Tariffs July 2020'!AT93/100)*4</f>
        <v>49.276800000000001</v>
      </c>
      <c r="P113" s="206" t="str">
        <f>IF(SUM(K113:N113)=0,"No discount",IF(K113&gt;0,"Guaranteed off bill",IF(L113&gt;0,"Guaranteed off usage",IF(M113&gt;0,"Pay-on-time off bill","Pay-on-time off usage"))))</f>
        <v>Guaranteed off bill</v>
      </c>
      <c r="Q113" s="206" t="str">
        <f t="shared" si="314"/>
        <v>Exclusive</v>
      </c>
      <c r="R113" s="293">
        <f t="shared" si="322"/>
        <v>1446.9487795199998</v>
      </c>
      <c r="S113" s="247">
        <f t="shared" si="323"/>
        <v>1446.9487795199998</v>
      </c>
      <c r="T113" s="247">
        <f t="shared" si="315"/>
        <v>1397.6719795199997</v>
      </c>
      <c r="U113" s="247">
        <f t="shared" si="316"/>
        <v>1397.6719795199997</v>
      </c>
      <c r="V113" s="292">
        <f t="shared" si="317"/>
        <v>1537.4391774719998</v>
      </c>
      <c r="W113" s="292">
        <f t="shared" si="317"/>
        <v>1537.4391774719998</v>
      </c>
      <c r="X113" s="207">
        <f>'Tariffs July 2020'!BL93</f>
        <v>0</v>
      </c>
      <c r="Y113" s="207" t="str">
        <f>'Tariffs July 2020'!BM93</f>
        <v>n</v>
      </c>
      <c r="Z113" s="208">
        <f>'Tariffs July 2020'!G93</f>
        <v>42551</v>
      </c>
    </row>
    <row r="114" spans="1:1024 1029:4092 4097:8190 8193:9214 9219:12287 12290:13312 13315:14336 14341:16384" x14ac:dyDescent="0.15">
      <c r="A114" s="201" t="str">
        <f>'Tariffs July 2020'!K94</f>
        <v>DC Power Co</v>
      </c>
      <c r="B114" s="202" t="str">
        <f>'Tariffs July 2020'!L94</f>
        <v>Market offer</v>
      </c>
      <c r="C114" s="203">
        <f>IF('Tariffs July 2020'!BP94=0,91*'Tariffs July 2020'!M94/100,(91*'Tariffs July 2020'!M94/100)+'Tariffs July 2020'!BP94/4)</f>
        <v>113.6041818181818</v>
      </c>
      <c r="D114" s="203">
        <f>IF('Tariffs July 2020'!O94="",$K$6*'Tariffs July 2020'!N94/100,IF($K$6&gt;='Tariffs July 2020'!P94,('Tariffs July 2020'!P94*'Tariffs July 2020'!N94/100),($K$6*'Tariffs July 2020'!N94/100)))</f>
        <v>108.91801963636362</v>
      </c>
      <c r="E114" s="203">
        <f>$M$6*'Tariffs July 2020'!AH94/100</f>
        <v>222.09643799999995</v>
      </c>
      <c r="F114" s="203">
        <f>$L$6*'Tariffs July 2020'!W94/100</f>
        <v>95.738911818181805</v>
      </c>
      <c r="G114" s="203">
        <f t="shared" si="318"/>
        <v>540.35755127272716</v>
      </c>
      <c r="H114" s="203">
        <f t="shared" si="313"/>
        <v>1707.0134778181814</v>
      </c>
      <c r="I114" s="247">
        <f>G114*4</f>
        <v>2161.4302050909087</v>
      </c>
      <c r="J114" s="204">
        <f t="shared" si="320"/>
        <v>2377.5732255999997</v>
      </c>
      <c r="K114" s="202">
        <f>'Tariffs July 2020'!AZ94</f>
        <v>0</v>
      </c>
      <c r="L114" s="202">
        <f>'Tariffs July 2020'!BA94</f>
        <v>0</v>
      </c>
      <c r="M114" s="202">
        <f>'Tariffs July 2020'!BB94</f>
        <v>0</v>
      </c>
      <c r="N114" s="202">
        <f>'Tariffs July 2020'!BC94</f>
        <v>0</v>
      </c>
      <c r="O114" s="205">
        <f>($F$6*'Tariffs July 2020'!AT94/100)*4</f>
        <v>123.19199999999999</v>
      </c>
      <c r="P114" s="206" t="str">
        <f t="shared" ref="P114:P115" si="325">IF(SUM(K114:N114)=0,"No discount",IF(K114&gt;0,"Guaranteed off bill",IF(L114&gt;0,"Guaranteed off usage",IF(M114&gt;0,"Pay-on-time off bill","Pay-on-time off usage"))))</f>
        <v>No discount</v>
      </c>
      <c r="Q114" s="206" t="str">
        <f t="shared" si="314"/>
        <v>Exclusive</v>
      </c>
      <c r="R114" s="293">
        <f t="shared" si="322"/>
        <v>2161.4302050909087</v>
      </c>
      <c r="S114" s="247">
        <f t="shared" si="323"/>
        <v>2161.4302050909087</v>
      </c>
      <c r="T114" s="247">
        <f t="shared" si="315"/>
        <v>2038.2382050909087</v>
      </c>
      <c r="U114" s="247">
        <f t="shared" si="316"/>
        <v>2038.2382050909087</v>
      </c>
      <c r="V114" s="292">
        <f t="shared" ref="V114:W115" si="326">T114*1.1</f>
        <v>2242.0620255999997</v>
      </c>
      <c r="W114" s="292">
        <f t="shared" si="326"/>
        <v>2242.0620255999997</v>
      </c>
      <c r="X114" s="207">
        <f>'Tariffs July 2020'!BL94</f>
        <v>0</v>
      </c>
      <c r="Y114" s="207" t="str">
        <f>'Tariffs July 2020'!BM94</f>
        <v>n</v>
      </c>
      <c r="Z114" s="208">
        <f>'Tariffs July 2020'!G94</f>
        <v>42185</v>
      </c>
    </row>
    <row r="115" spans="1:1024 1029:4092 4097:8190 8193:9214 9219:12287 12290:13312 13315:14336 14341:16384" x14ac:dyDescent="0.15">
      <c r="A115" s="201" t="str">
        <f>'Tariffs July 2020'!K95</f>
        <v>ReAmped Energy</v>
      </c>
      <c r="B115" s="202" t="str">
        <f>'Tariffs July 2020'!L95</f>
        <v>Market offer</v>
      </c>
      <c r="C115" s="203">
        <f>IF('Tariffs July 2020'!BP95=0,91*'Tariffs July 2020'!M95/100,(91*'Tariffs July 2020'!M95/100)+'Tariffs July 2020'!BP95/4)</f>
        <v>71.244727272727275</v>
      </c>
      <c r="D115" s="203">
        <f>IF('Tariffs July 2020'!O95="",$K$6*'Tariffs July 2020'!N95/100,IF($K$6&gt;='Tariffs July 2020'!P95,('Tariffs July 2020'!P95*'Tariffs July 2020'!N95/100),($K$6*'Tariffs July 2020'!N95/100)))</f>
        <v>76.728340363636349</v>
      </c>
      <c r="E115" s="203">
        <f>$M$6*'Tariffs July 2020'!AH95/100</f>
        <v>127.76393799999997</v>
      </c>
      <c r="F115" s="203">
        <f>$L$6*'Tariffs July 2020'!W95/100</f>
        <v>53.649465454545442</v>
      </c>
      <c r="G115" s="203">
        <f t="shared" si="318"/>
        <v>329.38647109090908</v>
      </c>
      <c r="H115" s="203">
        <f t="shared" si="313"/>
        <v>1032.5669752727272</v>
      </c>
      <c r="I115" s="247">
        <f t="shared" ref="I115" si="327">G115*4</f>
        <v>1317.5458843636363</v>
      </c>
      <c r="J115" s="204">
        <f t="shared" si="320"/>
        <v>1449.3004728000001</v>
      </c>
      <c r="K115" s="202">
        <f>'Tariffs July 2020'!AZ95</f>
        <v>0</v>
      </c>
      <c r="L115" s="202">
        <f>'Tariffs July 2020'!BA95</f>
        <v>0</v>
      </c>
      <c r="M115" s="202">
        <f>'Tariffs July 2020'!BB95</f>
        <v>0</v>
      </c>
      <c r="N115" s="202">
        <f>'Tariffs July 2020'!BC95</f>
        <v>0</v>
      </c>
      <c r="O115" s="205">
        <f>($F$6*'Tariffs July 2020'!AT95/100)*4</f>
        <v>65.702399999999997</v>
      </c>
      <c r="P115" s="206" t="str">
        <f t="shared" si="325"/>
        <v>No discount</v>
      </c>
      <c r="Q115" s="206" t="str">
        <f t="shared" si="314"/>
        <v>Exclusive</v>
      </c>
      <c r="R115" s="293">
        <f t="shared" si="322"/>
        <v>1317.5458843636363</v>
      </c>
      <c r="S115" s="247">
        <f t="shared" si="323"/>
        <v>1317.5458843636363</v>
      </c>
      <c r="T115" s="247">
        <f t="shared" si="315"/>
        <v>1251.8434843636364</v>
      </c>
      <c r="U115" s="247">
        <f t="shared" si="316"/>
        <v>1251.8434843636364</v>
      </c>
      <c r="V115" s="292">
        <f t="shared" si="326"/>
        <v>1377.0278328000002</v>
      </c>
      <c r="W115" s="292">
        <f t="shared" si="326"/>
        <v>1377.0278328000002</v>
      </c>
      <c r="X115" s="207">
        <f>'Tariffs July 2020'!BL95</f>
        <v>0</v>
      </c>
      <c r="Y115" s="207" t="str">
        <f>'Tariffs July 2020'!BM95</f>
        <v>n</v>
      </c>
      <c r="Z115" s="208">
        <f>'Tariffs July 2020'!G95</f>
        <v>42526</v>
      </c>
    </row>
    <row r="116" spans="1:1024 1029:4092 4097:8190 8193:9214 9219:12287 12290:13312 13315:14336 14341:16384" x14ac:dyDescent="0.15">
      <c r="A116" s="201" t="str">
        <f>'Tariffs July 2020'!K96</f>
        <v>Powerclub</v>
      </c>
      <c r="B116" s="202" t="str">
        <f>'Tariffs July 2020'!L96</f>
        <v>Powerbank Home Solar</v>
      </c>
      <c r="C116" s="203">
        <f>IF('Tariffs July 2020'!BP96=0,91*'Tariffs July 2020'!M96/100,(91*'Tariffs July 2020'!M96/100)+'Tariffs July 2020'!BP96/4)</f>
        <v>116.99645454545454</v>
      </c>
      <c r="D116" s="203">
        <f>IF('Tariffs July 2020'!O96="",$K$6*'Tariffs July 2020'!N96/100,IF($K$6&gt;='Tariffs July 2020'!P96,('Tariffs July 2020'!P96*'Tariffs July 2020'!N96/100),($K$6*'Tariffs July 2020'!N96/100)))</f>
        <v>71.843631999999985</v>
      </c>
      <c r="E116" s="203">
        <f>$M$6*'Tariffs July 2020'!AH96/100</f>
        <v>126.17915199999996</v>
      </c>
      <c r="F116" s="203">
        <f>$L$6*'Tariffs July 2020'!W96/100</f>
        <v>50.836641818181818</v>
      </c>
      <c r="G116" s="203">
        <f t="shared" ref="G116:G117" si="328">SUM(C116:F116)</f>
        <v>365.85588036363635</v>
      </c>
      <c r="H116" s="203">
        <f t="shared" ref="H116:H117" si="329">(G116-C116)*4</f>
        <v>995.43770327272728</v>
      </c>
      <c r="I116" s="247">
        <f>G116*4</f>
        <v>1463.4235214545454</v>
      </c>
      <c r="J116" s="204">
        <f t="shared" ref="J116:J117" si="330">I116*1.1</f>
        <v>1609.7658736000001</v>
      </c>
      <c r="K116" s="202">
        <f>'Tariffs July 2020'!AZ96</f>
        <v>0</v>
      </c>
      <c r="L116" s="202">
        <f>'Tariffs July 2020'!BA96</f>
        <v>0</v>
      </c>
      <c r="M116" s="202">
        <f>'Tariffs July 2020'!BB96</f>
        <v>0</v>
      </c>
      <c r="N116" s="202">
        <f>'Tariffs July 2020'!BC96</f>
        <v>0</v>
      </c>
      <c r="O116" s="205">
        <f>($F$6*'Tariffs July 2020'!AT96/100)*4</f>
        <v>64.552608000000006</v>
      </c>
      <c r="P116" s="206" t="str">
        <f t="shared" ref="P116:P117" si="331">IF(SUM(K116:N116)=0,"No discount",IF(K116&gt;0,"Guaranteed off bill",IF(L116&gt;0,"Guaranteed off usage",IF(M116&gt;0,"Pay-on-time off bill","Pay-on-time off usage"))))</f>
        <v>No discount</v>
      </c>
      <c r="Q116" s="206" t="str">
        <f t="shared" ref="Q116:Q117" si="332">IF(OR(A116="Origin Energy",A116="Red Energy",A116="Powershop"),"Inclusive","Exclusive")</f>
        <v>Exclusive</v>
      </c>
      <c r="R116" s="293">
        <f t="shared" ref="R116:R117" si="333">IF(AND(P116="Guaranteed off bill",Q116="Inclusive"),((I116*1.1)-((I116*1.1)*K116/100))/1.1,IF(AND(P116="Guaranteed off usage",Q116="Inclusive"),((I116*1.1)-((H116*1.1)*L116/100))/1.1,IF(AND(P116="Guaranteed off bill",Q116="Exclusive"),I116-(I116*K116/100),IF(AND(P116="Guaranteed off usage",Q116="Exclusive"),I116-(H116*L116/100),IF(Q116="Inclusive",((I116*1.1))/1.1,I116)))))</f>
        <v>1463.4235214545454</v>
      </c>
      <c r="S116" s="247">
        <f t="shared" ref="S116:S117" si="334">IF(AND(P116="Pay-on-time off bill",Q116="Inclusive"),((R116*1.1)-((R116*1.1)*M116/100))/1.1,IF(AND(P116="Pay-on-time off usage",Q116="Inclusive"),((R116*1.1)-((H116*1.1)*N116/100))/1.1,IF(AND(P116="Pay-on-time off bill",Q116="Exclusive"),R116-(R116*M116/100),IF(AND(P116="Pay-on-time off usage",Q116="Exclusive"),R116-(H116*N116/100),IF(Q116="Inclusive",((R116*1.1))/1.1,R116)))))</f>
        <v>1463.4235214545454</v>
      </c>
      <c r="T116" s="247">
        <f t="shared" ref="T116:T117" si="335">R116-O116</f>
        <v>1398.8709134545454</v>
      </c>
      <c r="U116" s="247">
        <f t="shared" ref="U116:U117" si="336">S116-O116</f>
        <v>1398.8709134545454</v>
      </c>
      <c r="V116" s="292">
        <f t="shared" ref="V116:V117" si="337">T116*1.1</f>
        <v>1538.7580048</v>
      </c>
      <c r="W116" s="292">
        <f t="shared" ref="W116:W117" si="338">U116*1.1</f>
        <v>1538.7580048</v>
      </c>
      <c r="X116" s="207">
        <f>'Tariffs July 2020'!BL96</f>
        <v>0</v>
      </c>
      <c r="Y116" s="207" t="str">
        <f>'Tariffs July 2020'!BM96</f>
        <v>n</v>
      </c>
      <c r="Z116" s="208">
        <f>'Tariffs July 2020'!G96</f>
        <v>42565</v>
      </c>
    </row>
    <row r="117" spans="1:1024 1029:4092 4097:8190 8193:9214 9219:12287 12290:13312 13315:14336 14341:16384" x14ac:dyDescent="0.15">
      <c r="A117" s="201" t="str">
        <f>'Tariffs July 2020'!K97</f>
        <v>CovaU</v>
      </c>
      <c r="B117" s="202" t="str">
        <f>'Tariffs July 2020'!L97</f>
        <v>Freedom Plus Solar</v>
      </c>
      <c r="C117" s="203">
        <f>IF('Tariffs July 2020'!BP97=0,91*'Tariffs July 2020'!M97/100,(91*'Tariffs July 2020'!M97/100)+'Tariffs July 2020'!BP97/4)</f>
        <v>90.09</v>
      </c>
      <c r="D117" s="203">
        <f>IF('Tariffs July 2020'!O97="",$K$6*'Tariffs July 2020'!N97/100,IF($K$6&gt;='Tariffs July 2020'!P97,('Tariffs July 2020'!P97*'Tariffs July 2020'!N97/100),($K$6*'Tariffs July 2020'!N97/100)))</f>
        <v>102.63375999999997</v>
      </c>
      <c r="E117" s="203">
        <f>$M$6*'Tariffs July 2020'!AH97/100</f>
        <v>186.77834999999996</v>
      </c>
      <c r="F117" s="203">
        <f>$L$6*'Tariffs July 2020'!W97/100</f>
        <v>67.919399999999996</v>
      </c>
      <c r="G117" s="203">
        <f t="shared" si="328"/>
        <v>447.4215099999999</v>
      </c>
      <c r="H117" s="203">
        <f t="shared" si="329"/>
        <v>1429.3260399999995</v>
      </c>
      <c r="I117" s="247">
        <f t="shared" ref="I117" si="339">G117*4</f>
        <v>1789.6860399999996</v>
      </c>
      <c r="J117" s="204">
        <f t="shared" si="330"/>
        <v>1968.6546439999997</v>
      </c>
      <c r="K117" s="202">
        <f>'Tariffs July 2020'!AZ97</f>
        <v>15</v>
      </c>
      <c r="L117" s="202">
        <f>'Tariffs July 2020'!BA97</f>
        <v>0</v>
      </c>
      <c r="M117" s="202">
        <f>'Tariffs July 2020'!BB97</f>
        <v>0</v>
      </c>
      <c r="N117" s="202">
        <f>'Tariffs July 2020'!BC97</f>
        <v>0</v>
      </c>
      <c r="O117" s="205">
        <f>($F$6*'Tariffs July 2020'!AT97/100)*4</f>
        <v>90.340800000000002</v>
      </c>
      <c r="P117" s="206" t="str">
        <f t="shared" si="331"/>
        <v>Guaranteed off bill</v>
      </c>
      <c r="Q117" s="206" t="str">
        <f t="shared" si="332"/>
        <v>Exclusive</v>
      </c>
      <c r="R117" s="293">
        <f t="shared" si="333"/>
        <v>1521.2331339999996</v>
      </c>
      <c r="S117" s="247">
        <f t="shared" si="334"/>
        <v>1521.2331339999996</v>
      </c>
      <c r="T117" s="247">
        <f t="shared" si="335"/>
        <v>1430.8923339999997</v>
      </c>
      <c r="U117" s="247">
        <f t="shared" si="336"/>
        <v>1430.8923339999997</v>
      </c>
      <c r="V117" s="292">
        <f t="shared" si="337"/>
        <v>1573.9815673999997</v>
      </c>
      <c r="W117" s="292">
        <f t="shared" si="338"/>
        <v>1573.9815673999997</v>
      </c>
      <c r="X117" s="207">
        <f>'Tariffs July 2020'!BL97</f>
        <v>0</v>
      </c>
      <c r="Y117" s="207" t="str">
        <f>'Tariffs July 2020'!BM97</f>
        <v>n</v>
      </c>
      <c r="Z117" s="208">
        <f>'Tariffs July 2020'!G97</f>
        <v>42551</v>
      </c>
    </row>
    <row r="118" spans="1:1024 1029:4092 4097:8190 8193:9214 9219:12287 12290:13312 13315:14336 14341:16384" x14ac:dyDescent="0.15">
      <c r="A118" s="201" t="str">
        <f>'Tariffs July 2020'!K98</f>
        <v>Discover Energy</v>
      </c>
      <c r="B118" s="202" t="str">
        <f>'Tariffs July 2020'!L98</f>
        <v>Solar Boost</v>
      </c>
      <c r="C118" s="203">
        <f>IF('Tariffs July 2020'!BP98=0,91*'Tariffs July 2020'!M98/100,(91*'Tariffs July 2020'!M98/100)+'Tariffs July 2020'!BP98/4)</f>
        <v>68.25</v>
      </c>
      <c r="D118" s="203">
        <f>IF('Tariffs July 2020'!O98="",$K$6*'Tariffs July 2020'!N98/100,IF($K$6&gt;='Tariffs July 2020'!P98,('Tariffs July 2020'!P98*'Tariffs July 2020'!N98/100),($K$6*'Tariffs July 2020'!N98/100)))</f>
        <v>93.577839999999995</v>
      </c>
      <c r="E118" s="203">
        <f>$M$6*'Tariffs July 2020'!AH98/100</f>
        <v>170.17582999999999</v>
      </c>
      <c r="F118" s="203">
        <f>$L$6*'Tariffs July 2020'!W98/100</f>
        <v>74.059588181818171</v>
      </c>
      <c r="G118" s="203">
        <f t="shared" ref="G118" si="340">SUM(C118:F118)</f>
        <v>406.06325818181813</v>
      </c>
      <c r="H118" s="203">
        <f t="shared" ref="H118" si="341">(G118-C118)*4</f>
        <v>1351.2530327272725</v>
      </c>
      <c r="I118" s="247">
        <f t="shared" ref="I118" si="342">G118*4</f>
        <v>1624.2530327272725</v>
      </c>
      <c r="J118" s="204">
        <f t="shared" ref="J118" si="343">I118*1.1</f>
        <v>1786.6783359999999</v>
      </c>
      <c r="K118" s="202">
        <f>'Tariffs July 2020'!AZ98</f>
        <v>0</v>
      </c>
      <c r="L118" s="202">
        <f>'Tariffs July 2020'!BA98</f>
        <v>0</v>
      </c>
      <c r="M118" s="202">
        <f>'Tariffs July 2020'!BB98</f>
        <v>0</v>
      </c>
      <c r="N118" s="202">
        <f>'Tariffs July 2020'!BC98</f>
        <v>0</v>
      </c>
      <c r="O118" s="205">
        <f>($F$6*'Tariffs July 2020'!AT98/100)*4</f>
        <v>94.447199999999995</v>
      </c>
      <c r="P118" s="206" t="str">
        <f t="shared" ref="P118" si="344">IF(SUM(K118:N118)=0,"No discount",IF(K118&gt;0,"Guaranteed off bill",IF(L118&gt;0,"Guaranteed off usage",IF(M118&gt;0,"Pay-on-time off bill","Pay-on-time off usage"))))</f>
        <v>No discount</v>
      </c>
      <c r="Q118" s="206" t="str">
        <f t="shared" ref="Q118" si="345">IF(OR(A118="Origin Energy",A118="Red Energy",A118="Powershop"),"Inclusive","Exclusive")</f>
        <v>Exclusive</v>
      </c>
      <c r="R118" s="293">
        <f t="shared" ref="R118" si="346">IF(AND(P118="Guaranteed off bill",Q118="Inclusive"),((I118*1.1)-((I118*1.1)*K118/100))/1.1,IF(AND(P118="Guaranteed off usage",Q118="Inclusive"),((I118*1.1)-((H118*1.1)*L118/100))/1.1,IF(AND(P118="Guaranteed off bill",Q118="Exclusive"),I118-(I118*K118/100),IF(AND(P118="Guaranteed off usage",Q118="Exclusive"),I118-(H118*L118/100),IF(Q118="Inclusive",((I118*1.1))/1.1,I118)))))</f>
        <v>1624.2530327272725</v>
      </c>
      <c r="S118" s="247">
        <f t="shared" ref="S118" si="347">IF(AND(P118="Pay-on-time off bill",Q118="Inclusive"),((R118*1.1)-((R118*1.1)*M118/100))/1.1,IF(AND(P118="Pay-on-time off usage",Q118="Inclusive"),((R118*1.1)-((H118*1.1)*N118/100))/1.1,IF(AND(P118="Pay-on-time off bill",Q118="Exclusive"),R118-(R118*M118/100),IF(AND(P118="Pay-on-time off usage",Q118="Exclusive"),R118-(H118*N118/100),IF(Q118="Inclusive",((R118*1.1))/1.1,R118)))))</f>
        <v>1624.2530327272725</v>
      </c>
      <c r="T118" s="247">
        <f t="shared" ref="T118" si="348">R118-O118</f>
        <v>1529.8058327272724</v>
      </c>
      <c r="U118" s="247">
        <f t="shared" ref="U118" si="349">S118-O118</f>
        <v>1529.8058327272724</v>
      </c>
      <c r="V118" s="292">
        <f t="shared" ref="V118" si="350">T118*1.1</f>
        <v>1682.7864159999999</v>
      </c>
      <c r="W118" s="292">
        <f t="shared" ref="W118" si="351">U118*1.1</f>
        <v>1682.7864159999999</v>
      </c>
      <c r="X118" s="207">
        <f>'Tariffs July 2020'!BL98</f>
        <v>0</v>
      </c>
      <c r="Y118" s="207" t="str">
        <f>'Tariffs July 2020'!BM98</f>
        <v>n</v>
      </c>
      <c r="Z118" s="208">
        <f>'Tariffs July 2020'!G98</f>
        <v>42551</v>
      </c>
    </row>
    <row r="119" spans="1:1024 1029:4092 4097:8190 8193:9214 9219:12287 12290:13312 13315:14336 14341:16384" x14ac:dyDescent="0.15">
      <c r="A119" s="201" t="str">
        <f>'Tariffs July 2020'!K99</f>
        <v>GloBird Energy</v>
      </c>
      <c r="B119" s="202" t="str">
        <f>'Tariffs July 2020'!L99</f>
        <v>GloSave</v>
      </c>
      <c r="C119" s="203">
        <f>IF('Tariffs July 2020'!BP99=0,91*'Tariffs July 2020'!M99/100,(91*'Tariffs July 2020'!M99/100)+'Tariffs July 2020'!BP99/4)</f>
        <v>90.999999999999986</v>
      </c>
      <c r="D119" s="203">
        <f>IF('Tariffs July 2020'!O99="",$K$6*'Tariffs July 2020'!N99/100,IF($K$6&gt;='Tariffs July 2020'!P99,('Tariffs July 2020'!P99*'Tariffs July 2020'!N99/100),($K$6*'Tariffs July 2020'!N99/100)))</f>
        <v>84.521919999999994</v>
      </c>
      <c r="E119" s="203">
        <f>$M$6*'Tariffs July 2020'!AH99/100</f>
        <v>124.51889999999996</v>
      </c>
      <c r="F119" s="203">
        <f>$L$6*'Tariffs July 2020'!W99/100</f>
        <v>56.599499999999992</v>
      </c>
      <c r="G119" s="203">
        <f t="shared" ref="G119" si="352">SUM(C119:F119)</f>
        <v>356.64031999999992</v>
      </c>
      <c r="H119" s="203">
        <f t="shared" ref="H119" si="353">(G119-C119)*4</f>
        <v>1062.5612799999997</v>
      </c>
      <c r="I119" s="247">
        <f t="shared" ref="I119" si="354">G119*4</f>
        <v>1426.5612799999997</v>
      </c>
      <c r="J119" s="204">
        <f t="shared" ref="J119" si="355">I119*1.1</f>
        <v>1569.2174079999998</v>
      </c>
      <c r="K119" s="202">
        <f>'Tariffs July 2020'!AZ99</f>
        <v>0</v>
      </c>
      <c r="L119" s="202">
        <f>'Tariffs July 2020'!BA99</f>
        <v>0</v>
      </c>
      <c r="M119" s="202">
        <f>'Tariffs July 2020'!BB99</f>
        <v>7</v>
      </c>
      <c r="N119" s="202">
        <f>'Tariffs July 2020'!BC99</f>
        <v>0</v>
      </c>
      <c r="O119" s="205">
        <f>($F$6*'Tariffs July 2020'!AT99/100)*4</f>
        <v>24.638400000000001</v>
      </c>
      <c r="P119" s="206" t="str">
        <f t="shared" ref="P119" si="356">IF(SUM(K119:N119)=0,"No discount",IF(K119&gt;0,"Guaranteed off bill",IF(L119&gt;0,"Guaranteed off usage",IF(M119&gt;0,"Pay-on-time off bill","Pay-on-time off usage"))))</f>
        <v>Pay-on-time off bill</v>
      </c>
      <c r="Q119" s="206" t="str">
        <f t="shared" ref="Q119" si="357">IF(OR(A119="Origin Energy",A119="Red Energy",A119="Powershop"),"Inclusive","Exclusive")</f>
        <v>Exclusive</v>
      </c>
      <c r="R119" s="293">
        <f t="shared" ref="R119" si="358">IF(AND(P119="Guaranteed off bill",Q119="Inclusive"),((I119*1.1)-((I119*1.1)*K119/100))/1.1,IF(AND(P119="Guaranteed off usage",Q119="Inclusive"),((I119*1.1)-((H119*1.1)*L119/100))/1.1,IF(AND(P119="Guaranteed off bill",Q119="Exclusive"),I119-(I119*K119/100),IF(AND(P119="Guaranteed off usage",Q119="Exclusive"),I119-(H119*L119/100),IF(Q119="Inclusive",((I119*1.1))/1.1,I119)))))</f>
        <v>1426.5612799999997</v>
      </c>
      <c r="S119" s="247">
        <f t="shared" ref="S119" si="359">IF(AND(P119="Pay-on-time off bill",Q119="Inclusive"),((R119*1.1)-((R119*1.1)*M119/100))/1.1,IF(AND(P119="Pay-on-time off usage",Q119="Inclusive"),((R119*1.1)-((H119*1.1)*N119/100))/1.1,IF(AND(P119="Pay-on-time off bill",Q119="Exclusive"),R119-(R119*M119/100),IF(AND(P119="Pay-on-time off usage",Q119="Exclusive"),R119-(H119*N119/100),IF(Q119="Inclusive",((R119*1.1))/1.1,R119)))))</f>
        <v>1326.7019903999997</v>
      </c>
      <c r="T119" s="247">
        <f t="shared" ref="T119" si="360">R119-O119</f>
        <v>1401.9228799999996</v>
      </c>
      <c r="U119" s="247">
        <f t="shared" ref="U119" si="361">S119-O119</f>
        <v>1302.0635903999996</v>
      </c>
      <c r="V119" s="292">
        <f t="shared" ref="V119" si="362">T119*1.1</f>
        <v>1542.1151679999998</v>
      </c>
      <c r="W119" s="292">
        <f t="shared" ref="W119" si="363">U119*1.1</f>
        <v>1432.2699494399997</v>
      </c>
      <c r="X119" s="207">
        <f>'Tariffs July 2020'!BL99</f>
        <v>0</v>
      </c>
      <c r="Y119" s="207" t="str">
        <f>'Tariffs July 2020'!BM99</f>
        <v>n</v>
      </c>
      <c r="Z119" s="208">
        <f>'Tariffs July 2020'!G99</f>
        <v>42483</v>
      </c>
    </row>
    <row r="120" spans="1:1024 1029:4092 4097:8190 8193:9214 9219:12287 12290:13312 13315:14336 14341:16384" x14ac:dyDescent="0.15">
      <c r="A120" s="201" t="str">
        <f>'Tariffs July 2020'!K100</f>
        <v>Kogan Energy</v>
      </c>
      <c r="B120" s="202" t="str">
        <f>'Tariffs July 2020'!L100</f>
        <v>Market offer</v>
      </c>
      <c r="C120" s="203">
        <f>IF('Tariffs July 2020'!BP100=0,91*'Tariffs July 2020'!M100/100,(91*'Tariffs July 2020'!M100/100)+'Tariffs July 2020'!BP100/4)</f>
        <v>101.1340909090909</v>
      </c>
      <c r="D120" s="203">
        <f>IF('Tariffs July 2020'!O100="",$K$6*'Tariffs July 2020'!N100/100,IF($K$6&gt;='Tariffs July 2020'!P100,('Tariffs July 2020'!P100*'Tariffs July 2020'!N100/100),($K$6*'Tariffs July 2020'!N100/100)))</f>
        <v>63.857957090909075</v>
      </c>
      <c r="E120" s="203">
        <f>$M$6*'Tariffs July 2020'!AH100/100</f>
        <v>103.53935199999998</v>
      </c>
      <c r="F120" s="203">
        <f>$L$6*'Tariffs July 2020'!W100/100</f>
        <v>41.163272727272727</v>
      </c>
      <c r="G120" s="203">
        <f t="shared" ref="G120" si="364">SUM(C120:F120)</f>
        <v>309.69467272727269</v>
      </c>
      <c r="H120" s="203">
        <f t="shared" ref="H120" si="365">(G120-C120)*4</f>
        <v>834.24232727272715</v>
      </c>
      <c r="I120" s="247">
        <f t="shared" ref="I120" si="366">G120*4</f>
        <v>1238.7786909090908</v>
      </c>
      <c r="J120" s="204">
        <f t="shared" ref="J120" si="367">I120*1.1</f>
        <v>1362.6565599999999</v>
      </c>
      <c r="K120" s="202">
        <f>'Tariffs July 2020'!AZ100</f>
        <v>0</v>
      </c>
      <c r="L120" s="202">
        <f>'Tariffs July 2020'!BA100</f>
        <v>0</v>
      </c>
      <c r="M120" s="202">
        <f>'Tariffs July 2020'!BB100</f>
        <v>0</v>
      </c>
      <c r="N120" s="202">
        <f>'Tariffs July 2020'!BC100</f>
        <v>0</v>
      </c>
      <c r="O120" s="205">
        <f>($F$6*'Tariffs July 2020'!AT100/100)*4</f>
        <v>31.537151999999995</v>
      </c>
      <c r="P120" s="206" t="str">
        <f t="shared" ref="P120" si="368">IF(SUM(K120:N120)=0,"No discount",IF(K120&gt;0,"Guaranteed off bill",IF(L120&gt;0,"Guaranteed off usage",IF(M120&gt;0,"Pay-on-time off bill","Pay-on-time off usage"))))</f>
        <v>No discount</v>
      </c>
      <c r="Q120" s="206" t="str">
        <f t="shared" ref="Q120" si="369">IF(OR(A120="Origin Energy",A120="Red Energy",A120="Powershop"),"Inclusive","Exclusive")</f>
        <v>Exclusive</v>
      </c>
      <c r="R120" s="293">
        <f t="shared" ref="R120" si="370">IF(AND(P120="Guaranteed off bill",Q120="Inclusive"),((I120*1.1)-((I120*1.1)*K120/100))/1.1,IF(AND(P120="Guaranteed off usage",Q120="Inclusive"),((I120*1.1)-((H120*1.1)*L120/100))/1.1,IF(AND(P120="Guaranteed off bill",Q120="Exclusive"),I120-(I120*K120/100),IF(AND(P120="Guaranteed off usage",Q120="Exclusive"),I120-(H120*L120/100),IF(Q120="Inclusive",((I120*1.1))/1.1,I120)))))</f>
        <v>1238.7786909090908</v>
      </c>
      <c r="S120" s="247">
        <f t="shared" ref="S120" si="371">IF(AND(P120="Pay-on-time off bill",Q120="Inclusive"),((R120*1.1)-((R120*1.1)*M120/100))/1.1,IF(AND(P120="Pay-on-time off usage",Q120="Inclusive"),((R120*1.1)-((H120*1.1)*N120/100))/1.1,IF(AND(P120="Pay-on-time off bill",Q120="Exclusive"),R120-(R120*M120/100),IF(AND(P120="Pay-on-time off usage",Q120="Exclusive"),R120-(H120*N120/100),IF(Q120="Inclusive",((R120*1.1))/1.1,R120)))))</f>
        <v>1238.7786909090908</v>
      </c>
      <c r="T120" s="247">
        <f t="shared" ref="T120" si="372">R120-O120</f>
        <v>1207.2415389090907</v>
      </c>
      <c r="U120" s="247">
        <f t="shared" ref="U120" si="373">S120-O120</f>
        <v>1207.2415389090907</v>
      </c>
      <c r="V120" s="292">
        <f t="shared" ref="V120" si="374">T120*1.1</f>
        <v>1327.9656927999997</v>
      </c>
      <c r="W120" s="292">
        <f t="shared" ref="W120" si="375">U120*1.1</f>
        <v>1327.9656927999997</v>
      </c>
      <c r="X120" s="207">
        <f>'Tariffs July 2020'!BL100</f>
        <v>0</v>
      </c>
      <c r="Y120" s="207" t="str">
        <f>'Tariffs July 2020'!BM100</f>
        <v>n</v>
      </c>
      <c r="Z120" s="208">
        <f>'Tariffs July 2020'!G100</f>
        <v>42551</v>
      </c>
    </row>
    <row r="121" spans="1:1024 1029:4092 4097:8190 8193:9214 9219:12287 12290:13312 13315:14336 14341:16384" x14ac:dyDescent="0.15">
      <c r="A121" s="201" t="str">
        <f>'Tariffs July 2020'!K101</f>
        <v>Locality Planning Energy</v>
      </c>
      <c r="B121" s="202" t="str">
        <f>'Tariffs July 2020'!L101</f>
        <v>LPE Mates Rates (solar)</v>
      </c>
      <c r="C121" s="203">
        <f>IF('Tariffs July 2020'!BP101=0,91*'Tariffs July 2020'!M101/100,(91*'Tariffs July 2020'!M101/100)+'Tariffs July 2020'!BP101/4)</f>
        <v>99.438181818181818</v>
      </c>
      <c r="D121" s="203">
        <f>IF('Tariffs July 2020'!O101="",$K$6*'Tariffs July 2020'!N101/100,IF($K$6&gt;='Tariffs July 2020'!P101,('Tariffs July 2020'!P101*'Tariffs July 2020'!N101/100),($K$6*'Tariffs July 2020'!N101/100)))</f>
        <v>78.155333818181802</v>
      </c>
      <c r="E121" s="203">
        <f>$M$6*'Tariffs July 2020'!AH101/100</f>
        <v>121.12292999999998</v>
      </c>
      <c r="F121" s="203">
        <f>$L$6*'Tariffs July 2020'!W101/100</f>
        <v>50.665128181818176</v>
      </c>
      <c r="G121" s="203">
        <f t="shared" ref="G121" si="376">SUM(C121:F121)</f>
        <v>349.38157381818178</v>
      </c>
      <c r="H121" s="203">
        <f t="shared" ref="H121" si="377">(G121-C121)*4</f>
        <v>999.77356799999984</v>
      </c>
      <c r="I121" s="247">
        <f t="shared" ref="I121" si="378">G121*4</f>
        <v>1397.5262952727271</v>
      </c>
      <c r="J121" s="204">
        <f t="shared" ref="J121" si="379">I121*1.1</f>
        <v>1537.2789247999999</v>
      </c>
      <c r="K121" s="202">
        <f>'Tariffs July 2020'!AZ101</f>
        <v>0</v>
      </c>
      <c r="L121" s="202">
        <f>'Tariffs July 2020'!BA101</f>
        <v>0</v>
      </c>
      <c r="M121" s="202">
        <f>'Tariffs July 2020'!BB101</f>
        <v>0</v>
      </c>
      <c r="N121" s="202">
        <f>'Tariffs July 2020'!BC101</f>
        <v>0</v>
      </c>
      <c r="O121" s="205">
        <f>($F$6*'Tariffs July 2020'!AT101/100)*4</f>
        <v>82.127999999999986</v>
      </c>
      <c r="P121" s="206" t="str">
        <f t="shared" ref="P121" si="380">IF(SUM(K121:N121)=0,"No discount",IF(K121&gt;0,"Guaranteed off bill",IF(L121&gt;0,"Guaranteed off usage",IF(M121&gt;0,"Pay-on-time off bill","Pay-on-time off usage"))))</f>
        <v>No discount</v>
      </c>
      <c r="Q121" s="206" t="str">
        <f t="shared" ref="Q121" si="381">IF(OR(A121="Origin Energy",A121="Red Energy",A121="Powershop"),"Inclusive","Exclusive")</f>
        <v>Exclusive</v>
      </c>
      <c r="R121" s="293">
        <f t="shared" ref="R121" si="382">IF(AND(P121="Guaranteed off bill",Q121="Inclusive"),((I121*1.1)-((I121*1.1)*K121/100))/1.1,IF(AND(P121="Guaranteed off usage",Q121="Inclusive"),((I121*1.1)-((H121*1.1)*L121/100))/1.1,IF(AND(P121="Guaranteed off bill",Q121="Exclusive"),I121-(I121*K121/100),IF(AND(P121="Guaranteed off usage",Q121="Exclusive"),I121-(H121*L121/100),IF(Q121="Inclusive",((I121*1.1))/1.1,I121)))))</f>
        <v>1397.5262952727271</v>
      </c>
      <c r="S121" s="247">
        <f t="shared" ref="S121" si="383">IF(AND(P121="Pay-on-time off bill",Q121="Inclusive"),((R121*1.1)-((R121*1.1)*M121/100))/1.1,IF(AND(P121="Pay-on-time off usage",Q121="Inclusive"),((R121*1.1)-((H121*1.1)*N121/100))/1.1,IF(AND(P121="Pay-on-time off bill",Q121="Exclusive"),R121-(R121*M121/100),IF(AND(P121="Pay-on-time off usage",Q121="Exclusive"),R121-(H121*N121/100),IF(Q121="Inclusive",((R121*1.1))/1.1,R121)))))</f>
        <v>1397.5262952727271</v>
      </c>
      <c r="T121" s="247">
        <f t="shared" ref="T121" si="384">R121-O121</f>
        <v>1315.3982952727272</v>
      </c>
      <c r="U121" s="247">
        <f t="shared" ref="U121" si="385">S121-O121</f>
        <v>1315.3982952727272</v>
      </c>
      <c r="V121" s="292">
        <f t="shared" ref="V121" si="386">T121*1.1</f>
        <v>1446.9381248</v>
      </c>
      <c r="W121" s="292">
        <f t="shared" ref="W121" si="387">U121*1.1</f>
        <v>1446.9381248</v>
      </c>
      <c r="X121" s="207">
        <f>'Tariffs July 2020'!BL101</f>
        <v>0</v>
      </c>
      <c r="Y121" s="207" t="str">
        <f>'Tariffs July 2020'!BM101</f>
        <v>n</v>
      </c>
      <c r="Z121" s="208">
        <f>'Tariffs July 2020'!G101</f>
        <v>42474</v>
      </c>
    </row>
    <row r="122" spans="1:1024 1029:4092 4097:8190 8193:9214 9219:12287 12290:13312 13315:14336 14341:16384" ht="15" thickBot="1" x14ac:dyDescent="0.2">
      <c r="A122" s="209" t="str">
        <f>'Tariffs July 2020'!K102</f>
        <v>Sumo Power</v>
      </c>
      <c r="B122" s="210" t="str">
        <f>'Tariffs July 2020'!L102</f>
        <v>Assure Advantage</v>
      </c>
      <c r="C122" s="211">
        <f>IF('Tariffs July 2020'!BP102=0,91*'Tariffs July 2020'!M102/100,(91*'Tariffs July 2020'!M102/100)+'Tariffs July 2020'!BP102/4)</f>
        <v>81.899999999999991</v>
      </c>
      <c r="D122" s="211">
        <f>IF('Tariffs July 2020'!O102="",$K$6*'Tariffs July 2020'!N102/100,IF($K$6&gt;='Tariffs July 2020'!P102,('Tariffs July 2020'!P102*'Tariffs July 2020'!N102/100),($K$6*'Tariffs July 2020'!N102/100)))</f>
        <v>76.673455999999987</v>
      </c>
      <c r="E122" s="211">
        <f>$M$6*'Tariffs July 2020'!AH102/100</f>
        <v>136.97078999999994</v>
      </c>
      <c r="F122" s="211">
        <f>$L$6*'Tariffs July 2020'!W102/100</f>
        <v>56.222169999999998</v>
      </c>
      <c r="G122" s="211">
        <f t="shared" ref="G122" si="388">SUM(C122:F122)</f>
        <v>351.76641599999994</v>
      </c>
      <c r="H122" s="211">
        <f t="shared" ref="H122" si="389">(G122-C122)*4</f>
        <v>1079.4656639999998</v>
      </c>
      <c r="I122" s="248">
        <f t="shared" ref="I122" si="390">G122*4</f>
        <v>1407.0656639999997</v>
      </c>
      <c r="J122" s="212">
        <f t="shared" ref="J122" si="391">I122*1.1</f>
        <v>1547.7722303999999</v>
      </c>
      <c r="K122" s="210">
        <f>'Tariffs July 2020'!AZ102</f>
        <v>0</v>
      </c>
      <c r="L122" s="210">
        <f>'Tariffs July 2020'!BA102</f>
        <v>0</v>
      </c>
      <c r="M122" s="210">
        <f>'Tariffs July 2020'!BB102</f>
        <v>0</v>
      </c>
      <c r="N122" s="210">
        <f>'Tariffs July 2020'!BC102</f>
        <v>0</v>
      </c>
      <c r="O122" s="213">
        <f>($F$6*'Tariffs July 2020'!AT102/100)*4</f>
        <v>49.276800000000001</v>
      </c>
      <c r="P122" s="214" t="str">
        <f t="shared" ref="P122" si="392">IF(SUM(K122:N122)=0,"No discount",IF(K122&gt;0,"Guaranteed off bill",IF(L122&gt;0,"Guaranteed off usage",IF(M122&gt;0,"Pay-on-time off bill","Pay-on-time off usage"))))</f>
        <v>No discount</v>
      </c>
      <c r="Q122" s="214" t="str">
        <f t="shared" ref="Q122" si="393">IF(OR(A122="Origin Energy",A122="Red Energy",A122="Powershop"),"Inclusive","Exclusive")</f>
        <v>Exclusive</v>
      </c>
      <c r="R122" s="294">
        <f t="shared" ref="R122" si="394">IF(AND(P122="Guaranteed off bill",Q122="Inclusive"),((I122*1.1)-((I122*1.1)*K122/100))/1.1,IF(AND(P122="Guaranteed off usage",Q122="Inclusive"),((I122*1.1)-((H122*1.1)*L122/100))/1.1,IF(AND(P122="Guaranteed off bill",Q122="Exclusive"),I122-(I122*K122/100),IF(AND(P122="Guaranteed off usage",Q122="Exclusive"),I122-(H122*L122/100),IF(Q122="Inclusive",((I122*1.1))/1.1,I122)))))</f>
        <v>1407.0656639999997</v>
      </c>
      <c r="S122" s="248">
        <f t="shared" ref="S122" si="395">IF(AND(P122="Pay-on-time off bill",Q122="Inclusive"),((R122*1.1)-((R122*1.1)*M122/100))/1.1,IF(AND(P122="Pay-on-time off usage",Q122="Inclusive"),((R122*1.1)-((H122*1.1)*N122/100))/1.1,IF(AND(P122="Pay-on-time off bill",Q122="Exclusive"),R122-(R122*M122/100),IF(AND(P122="Pay-on-time off usage",Q122="Exclusive"),R122-(H122*N122/100),IF(Q122="Inclusive",((R122*1.1))/1.1,R122)))))</f>
        <v>1407.0656639999997</v>
      </c>
      <c r="T122" s="248">
        <f t="shared" ref="T122" si="396">R122-O122</f>
        <v>1357.7888639999996</v>
      </c>
      <c r="U122" s="248">
        <f t="shared" ref="U122" si="397">S122-O122</f>
        <v>1357.7888639999996</v>
      </c>
      <c r="V122" s="274">
        <f t="shared" ref="V122" si="398">T122*1.1</f>
        <v>1493.5677503999998</v>
      </c>
      <c r="W122" s="274">
        <f t="shared" ref="W122" si="399">U122*1.1</f>
        <v>1493.5677503999998</v>
      </c>
      <c r="X122" s="215">
        <f>'Tariffs July 2020'!BL102</f>
        <v>0</v>
      </c>
      <c r="Y122" s="215" t="str">
        <f>'Tariffs July 2020'!BM102</f>
        <v>n</v>
      </c>
      <c r="Z122" s="216">
        <f>'Tariffs July 2020'!G102</f>
        <v>42571</v>
      </c>
      <c r="AA122" s="250"/>
      <c r="AC122" s="251"/>
      <c r="AD122" s="251"/>
      <c r="AE122" s="251"/>
      <c r="AF122" s="251"/>
      <c r="AG122" s="251"/>
      <c r="AH122" s="251"/>
      <c r="AI122" s="252"/>
      <c r="AJ122" s="253"/>
      <c r="AO122" s="254"/>
      <c r="AR122" s="252"/>
      <c r="AS122" s="252"/>
      <c r="AT122" s="252"/>
      <c r="AU122" s="252"/>
      <c r="AV122" s="253"/>
      <c r="AW122" s="253"/>
      <c r="AX122" s="255"/>
      <c r="AY122" s="255"/>
      <c r="AZ122" s="256"/>
      <c r="BC122" s="251"/>
      <c r="BD122" s="251"/>
      <c r="BE122" s="251"/>
      <c r="BF122" s="251"/>
      <c r="BG122" s="251"/>
      <c r="BH122" s="251"/>
      <c r="BI122" s="252"/>
      <c r="BJ122" s="253"/>
      <c r="BO122" s="254"/>
      <c r="BR122" s="252"/>
      <c r="BS122" s="252"/>
      <c r="BT122" s="252"/>
      <c r="BU122" s="252"/>
      <c r="BV122" s="253"/>
      <c r="BW122" s="253"/>
      <c r="BX122" s="255"/>
      <c r="BY122" s="255"/>
      <c r="BZ122" s="256"/>
      <c r="CC122" s="251"/>
      <c r="CD122" s="251"/>
      <c r="CE122" s="251"/>
      <c r="CF122" s="251"/>
      <c r="CG122" s="251"/>
      <c r="CH122" s="251"/>
      <c r="CI122" s="252"/>
      <c r="CJ122" s="253"/>
      <c r="CO122" s="254"/>
      <c r="CR122" s="252"/>
      <c r="CS122" s="252"/>
      <c r="CT122" s="252"/>
      <c r="CU122" s="252"/>
      <c r="CV122" s="253"/>
      <c r="CW122" s="253"/>
      <c r="CX122" s="255"/>
      <c r="CY122" s="255"/>
      <c r="CZ122" s="256"/>
      <c r="DC122" s="251"/>
      <c r="DD122" s="251"/>
      <c r="DE122" s="251"/>
      <c r="DF122" s="251"/>
      <c r="DG122" s="251"/>
      <c r="DH122" s="251"/>
      <c r="DI122" s="252"/>
      <c r="DJ122" s="253"/>
      <c r="DO122" s="254"/>
      <c r="DR122" s="252"/>
      <c r="DS122" s="252"/>
      <c r="DT122" s="252"/>
      <c r="DU122" s="252"/>
      <c r="DV122" s="253"/>
      <c r="DW122" s="253"/>
      <c r="DX122" s="255"/>
      <c r="DY122" s="255"/>
      <c r="DZ122" s="256"/>
      <c r="EC122" s="251"/>
      <c r="ED122" s="251"/>
      <c r="EE122" s="251"/>
      <c r="EF122" s="251"/>
      <c r="EG122" s="251"/>
      <c r="EH122" s="251"/>
      <c r="EI122" s="252"/>
      <c r="EJ122" s="253"/>
      <c r="EO122" s="254"/>
      <c r="ER122" s="252"/>
      <c r="ES122" s="252"/>
      <c r="ET122" s="252"/>
      <c r="EU122" s="252"/>
      <c r="EV122" s="253"/>
      <c r="EW122" s="253"/>
      <c r="EX122" s="255"/>
      <c r="EY122" s="255"/>
      <c r="EZ122" s="256"/>
      <c r="FC122" s="251"/>
      <c r="FD122" s="251"/>
      <c r="FE122" s="251"/>
      <c r="FF122" s="251"/>
      <c r="FG122" s="251"/>
      <c r="FH122" s="251"/>
      <c r="FI122" s="252"/>
      <c r="FJ122" s="253"/>
      <c r="FO122" s="254"/>
      <c r="FR122" s="252"/>
      <c r="FS122" s="252"/>
      <c r="FT122" s="252"/>
      <c r="FU122" s="252"/>
      <c r="FV122" s="253"/>
      <c r="FW122" s="253"/>
      <c r="FX122" s="255"/>
      <c r="FY122" s="255"/>
      <c r="FZ122" s="256"/>
      <c r="GC122" s="251"/>
      <c r="GD122" s="251"/>
      <c r="GE122" s="251"/>
      <c r="GF122" s="251"/>
      <c r="GG122" s="251"/>
      <c r="GH122" s="251"/>
      <c r="GI122" s="252"/>
      <c r="GJ122" s="253"/>
      <c r="GO122" s="254"/>
      <c r="GR122" s="252"/>
      <c r="GS122" s="252"/>
      <c r="GT122" s="252"/>
      <c r="GU122" s="252"/>
      <c r="GV122" s="253"/>
      <c r="GW122" s="253"/>
      <c r="GX122" s="255"/>
      <c r="GY122" s="255"/>
      <c r="GZ122" s="256"/>
      <c r="HC122" s="251"/>
      <c r="HD122" s="251"/>
      <c r="HE122" s="251"/>
      <c r="HF122" s="251"/>
      <c r="HG122" s="251"/>
      <c r="HH122" s="251"/>
      <c r="HI122" s="252"/>
      <c r="HJ122" s="253"/>
      <c r="HO122" s="254"/>
      <c r="HR122" s="252"/>
      <c r="HS122" s="252"/>
      <c r="HT122" s="252"/>
      <c r="HU122" s="252"/>
      <c r="HV122" s="253"/>
      <c r="HW122" s="253"/>
      <c r="HX122" s="255"/>
      <c r="HY122" s="255"/>
      <c r="HZ122" s="256"/>
      <c r="IC122" s="251"/>
      <c r="ID122" s="251"/>
      <c r="IE122" s="251"/>
      <c r="IF122" s="251"/>
      <c r="IG122" s="251"/>
      <c r="IH122" s="251"/>
      <c r="II122" s="252"/>
      <c r="IJ122" s="253"/>
      <c r="IO122" s="254"/>
      <c r="IR122" s="252"/>
      <c r="IS122" s="252"/>
      <c r="IT122" s="252"/>
      <c r="IU122" s="252"/>
      <c r="IV122" s="253"/>
      <c r="IW122" s="253"/>
      <c r="IX122" s="255"/>
      <c r="IY122" s="255"/>
      <c r="IZ122" s="256"/>
      <c r="JC122" s="251"/>
      <c r="JD122" s="251"/>
      <c r="JE122" s="251"/>
      <c r="JF122" s="251"/>
      <c r="JG122" s="251"/>
      <c r="JH122" s="251"/>
      <c r="JI122" s="252"/>
      <c r="JJ122" s="253"/>
      <c r="JO122" s="254"/>
      <c r="JR122" s="252"/>
      <c r="JS122" s="252"/>
      <c r="JT122" s="252"/>
      <c r="JU122" s="252"/>
      <c r="JV122" s="253"/>
      <c r="JW122" s="253"/>
      <c r="JX122" s="255"/>
      <c r="JY122" s="255"/>
      <c r="JZ122" s="256"/>
      <c r="KC122" s="251"/>
      <c r="KD122" s="251"/>
      <c r="KE122" s="251"/>
      <c r="KF122" s="251"/>
      <c r="KG122" s="251"/>
      <c r="KH122" s="251"/>
      <c r="KI122" s="252"/>
      <c r="KJ122" s="253"/>
      <c r="KO122" s="254"/>
      <c r="KR122" s="252"/>
      <c r="KS122" s="252"/>
      <c r="KT122" s="252"/>
      <c r="KU122" s="252"/>
      <c r="KV122" s="253"/>
      <c r="KW122" s="253"/>
      <c r="KX122" s="255"/>
      <c r="KY122" s="255"/>
      <c r="KZ122" s="256"/>
      <c r="LC122" s="251"/>
      <c r="LD122" s="251"/>
      <c r="LE122" s="251"/>
      <c r="LF122" s="251"/>
      <c r="LG122" s="251"/>
      <c r="LH122" s="251"/>
      <c r="LI122" s="252"/>
      <c r="LJ122" s="253"/>
      <c r="LO122" s="254"/>
      <c r="LR122" s="252"/>
      <c r="LS122" s="252"/>
      <c r="LT122" s="252"/>
      <c r="LU122" s="252"/>
      <c r="LV122" s="253"/>
      <c r="LW122" s="253"/>
      <c r="LX122" s="255"/>
      <c r="LY122" s="255"/>
      <c r="LZ122" s="256"/>
      <c r="MC122" s="251"/>
      <c r="MD122" s="251"/>
      <c r="ME122" s="251"/>
      <c r="MF122" s="251"/>
      <c r="MG122" s="251"/>
      <c r="MH122" s="251"/>
      <c r="MI122" s="252"/>
      <c r="MJ122" s="253"/>
      <c r="MO122" s="254"/>
      <c r="MR122" s="252"/>
      <c r="MS122" s="252"/>
      <c r="MT122" s="252"/>
      <c r="MU122" s="252"/>
      <c r="MV122" s="253"/>
      <c r="MW122" s="253"/>
      <c r="MX122" s="255"/>
      <c r="MY122" s="255"/>
      <c r="MZ122" s="256"/>
      <c r="NC122" s="251"/>
      <c r="ND122" s="251"/>
      <c r="NE122" s="251"/>
      <c r="NF122" s="251"/>
      <c r="NG122" s="251"/>
      <c r="NH122" s="251"/>
      <c r="NI122" s="252"/>
      <c r="NJ122" s="253"/>
      <c r="NO122" s="254"/>
      <c r="NR122" s="252"/>
      <c r="NS122" s="252"/>
      <c r="NT122" s="252"/>
      <c r="NU122" s="252"/>
      <c r="NV122" s="253"/>
      <c r="NW122" s="253"/>
      <c r="NX122" s="255"/>
      <c r="NY122" s="255"/>
      <c r="NZ122" s="256"/>
      <c r="OC122" s="251"/>
      <c r="OD122" s="251"/>
      <c r="OE122" s="251"/>
      <c r="OF122" s="251"/>
      <c r="OG122" s="251"/>
      <c r="OH122" s="251"/>
      <c r="OI122" s="252"/>
      <c r="OJ122" s="253"/>
      <c r="OO122" s="254"/>
      <c r="OR122" s="252"/>
      <c r="OS122" s="252"/>
      <c r="OT122" s="252"/>
      <c r="OU122" s="252"/>
      <c r="OV122" s="253"/>
      <c r="OW122" s="253"/>
      <c r="OX122" s="255"/>
      <c r="OY122" s="255"/>
      <c r="OZ122" s="256"/>
      <c r="PC122" s="251"/>
      <c r="PD122" s="251"/>
      <c r="PE122" s="251"/>
      <c r="PF122" s="251"/>
      <c r="PG122" s="251"/>
      <c r="PH122" s="251"/>
      <c r="PI122" s="252"/>
      <c r="PJ122" s="253"/>
      <c r="PO122" s="254"/>
      <c r="PR122" s="252"/>
      <c r="PS122" s="252"/>
      <c r="PT122" s="252"/>
      <c r="PU122" s="252"/>
      <c r="PV122" s="253"/>
      <c r="PW122" s="253"/>
      <c r="PX122" s="255"/>
      <c r="PY122" s="255"/>
      <c r="PZ122" s="256"/>
      <c r="QC122" s="251"/>
      <c r="QD122" s="251"/>
      <c r="QE122" s="251"/>
      <c r="QF122" s="251"/>
      <c r="QG122" s="251"/>
      <c r="QH122" s="251"/>
      <c r="QI122" s="252"/>
      <c r="QJ122" s="253"/>
      <c r="QO122" s="254"/>
      <c r="QR122" s="252"/>
      <c r="QS122" s="252"/>
      <c r="QT122" s="252"/>
      <c r="QU122" s="252"/>
      <c r="QV122" s="253"/>
      <c r="QW122" s="253"/>
      <c r="QX122" s="255"/>
      <c r="QY122" s="255"/>
      <c r="QZ122" s="256"/>
      <c r="RC122" s="251"/>
      <c r="RD122" s="251"/>
      <c r="RE122" s="251"/>
      <c r="RF122" s="251"/>
      <c r="RG122" s="251"/>
      <c r="RH122" s="251"/>
      <c r="RI122" s="252"/>
      <c r="RJ122" s="253"/>
      <c r="RO122" s="254"/>
      <c r="RR122" s="252"/>
      <c r="RS122" s="252"/>
      <c r="RT122" s="252"/>
      <c r="RU122" s="252"/>
      <c r="RV122" s="253"/>
      <c r="RW122" s="253"/>
      <c r="RX122" s="255"/>
      <c r="RY122" s="255"/>
      <c r="RZ122" s="256"/>
      <c r="SC122" s="251"/>
      <c r="SD122" s="251"/>
      <c r="SE122" s="251"/>
      <c r="SF122" s="251"/>
      <c r="SG122" s="251"/>
      <c r="SH122" s="251"/>
      <c r="SI122" s="252"/>
      <c r="SJ122" s="253"/>
      <c r="SO122" s="254"/>
      <c r="SR122" s="252"/>
      <c r="SS122" s="252"/>
      <c r="ST122" s="252"/>
      <c r="SU122" s="252"/>
      <c r="SV122" s="253"/>
      <c r="SW122" s="253"/>
      <c r="SX122" s="255"/>
      <c r="SY122" s="255"/>
      <c r="SZ122" s="256"/>
      <c r="TC122" s="251"/>
      <c r="TD122" s="251"/>
      <c r="TE122" s="251"/>
      <c r="TF122" s="251"/>
      <c r="TG122" s="251"/>
      <c r="TH122" s="251"/>
      <c r="TI122" s="252"/>
      <c r="TJ122" s="253"/>
      <c r="TO122" s="254"/>
      <c r="TR122" s="252"/>
      <c r="TS122" s="252"/>
      <c r="TT122" s="252"/>
      <c r="TU122" s="252"/>
      <c r="TV122" s="253"/>
      <c r="TW122" s="253"/>
      <c r="TX122" s="255"/>
      <c r="TY122" s="255"/>
      <c r="TZ122" s="256"/>
      <c r="UC122" s="251"/>
      <c r="UD122" s="251"/>
      <c r="UE122" s="251"/>
      <c r="UF122" s="251"/>
      <c r="UG122" s="251"/>
      <c r="UH122" s="251"/>
      <c r="UI122" s="252"/>
      <c r="UJ122" s="253"/>
      <c r="UO122" s="254"/>
      <c r="UR122" s="252"/>
      <c r="US122" s="252"/>
      <c r="UT122" s="252"/>
      <c r="UU122" s="252"/>
      <c r="UV122" s="253"/>
      <c r="UW122" s="253"/>
      <c r="UX122" s="255"/>
      <c r="UY122" s="255"/>
      <c r="UZ122" s="256"/>
      <c r="VC122" s="251"/>
      <c r="VD122" s="251"/>
      <c r="VE122" s="251"/>
      <c r="VF122" s="251"/>
      <c r="VG122" s="251"/>
      <c r="VH122" s="251"/>
      <c r="VI122" s="252"/>
      <c r="VJ122" s="253"/>
      <c r="VO122" s="254"/>
      <c r="VR122" s="252"/>
      <c r="VS122" s="252"/>
      <c r="VT122" s="252"/>
      <c r="VU122" s="252"/>
      <c r="VV122" s="253"/>
      <c r="VW122" s="253"/>
      <c r="VX122" s="255"/>
      <c r="VY122" s="255"/>
      <c r="VZ122" s="256"/>
      <c r="WC122" s="251"/>
      <c r="WD122" s="251"/>
      <c r="WE122" s="251"/>
      <c r="WF122" s="251"/>
      <c r="WG122" s="251"/>
      <c r="WH122" s="251"/>
      <c r="WI122" s="252"/>
      <c r="WJ122" s="253"/>
      <c r="WO122" s="254"/>
      <c r="WR122" s="252"/>
      <c r="WS122" s="252"/>
      <c r="WT122" s="252"/>
      <c r="WU122" s="252"/>
      <c r="WV122" s="253"/>
      <c r="WW122" s="253"/>
      <c r="WX122" s="255"/>
      <c r="WY122" s="255"/>
      <c r="WZ122" s="256"/>
      <c r="XC122" s="251"/>
      <c r="XD122" s="251"/>
      <c r="XE122" s="251"/>
      <c r="XF122" s="251"/>
      <c r="XG122" s="251"/>
      <c r="XH122" s="251"/>
      <c r="XI122" s="252"/>
      <c r="XJ122" s="253"/>
      <c r="XO122" s="254"/>
      <c r="XR122" s="252"/>
      <c r="XS122" s="252"/>
      <c r="XT122" s="252"/>
      <c r="XU122" s="252"/>
      <c r="XV122" s="253"/>
      <c r="XW122" s="253"/>
      <c r="XX122" s="255"/>
      <c r="XY122" s="255"/>
      <c r="XZ122" s="256"/>
      <c r="YC122" s="251"/>
      <c r="YD122" s="251"/>
      <c r="YE122" s="251"/>
      <c r="YF122" s="251"/>
      <c r="YG122" s="251"/>
      <c r="YH122" s="251"/>
      <c r="YI122" s="252"/>
      <c r="YJ122" s="253"/>
      <c r="YO122" s="254"/>
      <c r="YR122" s="252"/>
      <c r="YS122" s="252"/>
      <c r="YT122" s="252"/>
      <c r="YU122" s="252"/>
      <c r="YV122" s="253"/>
      <c r="YW122" s="253"/>
      <c r="YX122" s="255"/>
      <c r="YY122" s="255"/>
      <c r="YZ122" s="256"/>
      <c r="ZC122" s="251"/>
      <c r="ZD122" s="251"/>
      <c r="ZE122" s="251"/>
      <c r="ZF122" s="251"/>
      <c r="ZG122" s="251"/>
      <c r="ZH122" s="251"/>
      <c r="ZI122" s="252"/>
      <c r="ZJ122" s="253"/>
      <c r="ZO122" s="254"/>
      <c r="ZR122" s="252"/>
      <c r="ZS122" s="252"/>
      <c r="ZT122" s="252"/>
      <c r="ZU122" s="252"/>
      <c r="ZV122" s="253"/>
      <c r="ZW122" s="253"/>
      <c r="ZX122" s="255"/>
      <c r="ZY122" s="255"/>
      <c r="ZZ122" s="256"/>
      <c r="AAC122" s="251"/>
      <c r="AAD122" s="251"/>
      <c r="AAE122" s="251"/>
      <c r="AAF122" s="251"/>
      <c r="AAG122" s="251"/>
      <c r="AAH122" s="251"/>
      <c r="AAI122" s="252"/>
      <c r="AAJ122" s="253"/>
      <c r="AAO122" s="254"/>
      <c r="AAR122" s="252"/>
      <c r="AAS122" s="252"/>
      <c r="AAT122" s="252"/>
      <c r="AAU122" s="252"/>
      <c r="AAV122" s="253"/>
      <c r="AAW122" s="253"/>
      <c r="AAX122" s="255"/>
      <c r="AAY122" s="255"/>
      <c r="AAZ122" s="256"/>
      <c r="ABC122" s="251"/>
      <c r="ABD122" s="251"/>
      <c r="ABE122" s="251"/>
      <c r="ABF122" s="251"/>
      <c r="ABG122" s="251"/>
      <c r="ABH122" s="251"/>
      <c r="ABI122" s="252"/>
      <c r="ABJ122" s="253"/>
      <c r="ABO122" s="254"/>
      <c r="ABR122" s="252"/>
      <c r="ABS122" s="252"/>
      <c r="ABT122" s="252"/>
      <c r="ABU122" s="252"/>
      <c r="ABV122" s="253"/>
      <c r="ABW122" s="253"/>
      <c r="ABX122" s="255"/>
      <c r="ABY122" s="255"/>
      <c r="ABZ122" s="256"/>
      <c r="ACC122" s="251"/>
      <c r="ACD122" s="251"/>
      <c r="ACE122" s="251"/>
      <c r="ACF122" s="251"/>
      <c r="ACG122" s="251"/>
      <c r="ACH122" s="251"/>
      <c r="ACI122" s="252"/>
      <c r="ACJ122" s="253"/>
      <c r="ACO122" s="254"/>
      <c r="ACR122" s="252"/>
      <c r="ACS122" s="252"/>
      <c r="ACT122" s="252"/>
      <c r="ACU122" s="252"/>
      <c r="ACV122" s="253"/>
      <c r="ACW122" s="253"/>
      <c r="ACX122" s="255"/>
      <c r="ACY122" s="255"/>
      <c r="ACZ122" s="256"/>
      <c r="ADC122" s="251"/>
      <c r="ADD122" s="251"/>
      <c r="ADE122" s="251"/>
      <c r="ADF122" s="251"/>
      <c r="ADG122" s="251"/>
      <c r="ADH122" s="251"/>
      <c r="ADI122" s="252"/>
      <c r="ADJ122" s="253"/>
      <c r="ADO122" s="254"/>
      <c r="ADR122" s="252"/>
      <c r="ADS122" s="252"/>
      <c r="ADT122" s="252"/>
      <c r="ADU122" s="252"/>
      <c r="ADV122" s="253"/>
      <c r="ADW122" s="253"/>
      <c r="ADX122" s="255"/>
      <c r="ADY122" s="255"/>
      <c r="ADZ122" s="256"/>
      <c r="AEC122" s="251"/>
      <c r="AED122" s="251"/>
      <c r="AEE122" s="251"/>
      <c r="AEF122" s="251"/>
      <c r="AEG122" s="251"/>
      <c r="AEH122" s="251"/>
      <c r="AEI122" s="252"/>
      <c r="AEJ122" s="253"/>
      <c r="AEO122" s="254"/>
      <c r="AER122" s="252"/>
      <c r="AES122" s="252"/>
      <c r="AET122" s="252"/>
      <c r="AEU122" s="252"/>
      <c r="AEV122" s="253"/>
      <c r="AEW122" s="253"/>
      <c r="AEX122" s="255"/>
      <c r="AEY122" s="255"/>
      <c r="AEZ122" s="256"/>
      <c r="AFC122" s="251"/>
      <c r="AFD122" s="251"/>
      <c r="AFE122" s="251"/>
      <c r="AFF122" s="251"/>
      <c r="AFG122" s="251"/>
      <c r="AFH122" s="251"/>
      <c r="AFI122" s="252"/>
      <c r="AFJ122" s="253"/>
      <c r="AFO122" s="254"/>
      <c r="AFR122" s="252"/>
      <c r="AFS122" s="252"/>
      <c r="AFT122" s="252"/>
      <c r="AFU122" s="252"/>
      <c r="AFV122" s="253"/>
      <c r="AFW122" s="253"/>
      <c r="AFX122" s="255"/>
      <c r="AFY122" s="255"/>
      <c r="AFZ122" s="256"/>
      <c r="AGC122" s="251"/>
      <c r="AGD122" s="251"/>
      <c r="AGE122" s="251"/>
      <c r="AGF122" s="251"/>
      <c r="AGG122" s="251"/>
      <c r="AGH122" s="251"/>
      <c r="AGI122" s="252"/>
      <c r="AGJ122" s="253"/>
      <c r="AGO122" s="254"/>
      <c r="AGR122" s="252"/>
      <c r="AGS122" s="252"/>
      <c r="AGT122" s="252"/>
      <c r="AGU122" s="252"/>
      <c r="AGV122" s="253"/>
      <c r="AGW122" s="253"/>
      <c r="AGX122" s="255"/>
      <c r="AGY122" s="255"/>
      <c r="AGZ122" s="256"/>
      <c r="AHC122" s="251"/>
      <c r="AHD122" s="251"/>
      <c r="AHE122" s="251"/>
      <c r="AHF122" s="251"/>
      <c r="AHG122" s="251"/>
      <c r="AHH122" s="251"/>
      <c r="AHI122" s="252"/>
      <c r="AHJ122" s="253"/>
      <c r="AHO122" s="254"/>
      <c r="AHR122" s="252"/>
      <c r="AHS122" s="252"/>
      <c r="AHT122" s="252"/>
      <c r="AHU122" s="252"/>
      <c r="AHV122" s="253"/>
      <c r="AHW122" s="253"/>
      <c r="AHX122" s="255"/>
      <c r="AHY122" s="255"/>
      <c r="AHZ122" s="256"/>
      <c r="AIC122" s="251"/>
      <c r="AID122" s="251"/>
      <c r="AIE122" s="251"/>
      <c r="AIF122" s="251"/>
      <c r="AIG122" s="251"/>
      <c r="AIH122" s="251"/>
      <c r="AII122" s="252"/>
      <c r="AIJ122" s="253"/>
      <c r="AIO122" s="254"/>
      <c r="AIR122" s="252"/>
      <c r="AIS122" s="252"/>
      <c r="AIT122" s="252"/>
      <c r="AIU122" s="252"/>
      <c r="AIV122" s="253"/>
      <c r="AIW122" s="253"/>
      <c r="AIX122" s="255"/>
      <c r="AIY122" s="255"/>
      <c r="AIZ122" s="256"/>
      <c r="AJC122" s="251"/>
      <c r="AJD122" s="251"/>
      <c r="AJE122" s="251"/>
      <c r="AJF122" s="251"/>
      <c r="AJG122" s="251"/>
      <c r="AJH122" s="251"/>
      <c r="AJI122" s="252"/>
      <c r="AJJ122" s="253"/>
      <c r="AJO122" s="254"/>
      <c r="AJR122" s="252"/>
      <c r="AJS122" s="252"/>
      <c r="AJT122" s="252"/>
      <c r="AJU122" s="252"/>
      <c r="AJV122" s="253"/>
      <c r="AJW122" s="253"/>
      <c r="AJX122" s="255"/>
      <c r="AJY122" s="255"/>
      <c r="AJZ122" s="256"/>
      <c r="AKC122" s="251"/>
      <c r="AKD122" s="251"/>
      <c r="AKE122" s="251"/>
      <c r="AKF122" s="251"/>
      <c r="AKG122" s="251"/>
      <c r="AKH122" s="251"/>
      <c r="AKI122" s="252"/>
      <c r="AKJ122" s="253"/>
      <c r="AKO122" s="254"/>
      <c r="AKR122" s="252"/>
      <c r="AKS122" s="252"/>
      <c r="AKT122" s="252"/>
      <c r="AKU122" s="252"/>
      <c r="AKV122" s="253"/>
      <c r="AKW122" s="253"/>
      <c r="AKX122" s="255"/>
      <c r="AKY122" s="255"/>
      <c r="AKZ122" s="256"/>
      <c r="ALC122" s="251"/>
      <c r="ALD122" s="251"/>
      <c r="ALE122" s="251"/>
      <c r="ALF122" s="251"/>
      <c r="ALG122" s="251"/>
      <c r="ALH122" s="251"/>
      <c r="ALI122" s="252"/>
      <c r="ALJ122" s="253"/>
      <c r="ALO122" s="254"/>
      <c r="ALR122" s="252"/>
      <c r="ALS122" s="252"/>
      <c r="ALT122" s="252"/>
      <c r="ALU122" s="252"/>
      <c r="ALV122" s="253"/>
      <c r="ALW122" s="253"/>
      <c r="ALX122" s="255"/>
      <c r="ALY122" s="255"/>
      <c r="ALZ122" s="256"/>
      <c r="AMC122" s="251"/>
      <c r="AMD122" s="251"/>
      <c r="AME122" s="251"/>
      <c r="AMF122" s="251"/>
      <c r="AMG122" s="251"/>
      <c r="AMH122" s="251"/>
      <c r="AMI122" s="252"/>
      <c r="AMJ122" s="253"/>
      <c r="AMO122" s="254"/>
      <c r="AMR122" s="252"/>
      <c r="AMS122" s="252"/>
      <c r="AMT122" s="252"/>
      <c r="AMU122" s="252"/>
      <c r="AMV122" s="253"/>
      <c r="AMW122" s="253"/>
      <c r="AMX122" s="255"/>
      <c r="AMY122" s="255"/>
      <c r="AMZ122" s="256"/>
      <c r="ANC122" s="251"/>
      <c r="AND122" s="251"/>
      <c r="ANE122" s="251"/>
      <c r="ANF122" s="251"/>
      <c r="ANG122" s="251"/>
      <c r="ANH122" s="251"/>
      <c r="ANI122" s="252"/>
      <c r="ANJ122" s="253"/>
      <c r="ANO122" s="254"/>
      <c r="ANR122" s="252"/>
      <c r="ANS122" s="252"/>
      <c r="ANT122" s="252"/>
      <c r="ANU122" s="252"/>
      <c r="ANV122" s="253"/>
      <c r="ANW122" s="253"/>
      <c r="ANX122" s="255"/>
      <c r="ANY122" s="255"/>
      <c r="ANZ122" s="256"/>
      <c r="AOC122" s="251"/>
      <c r="AOD122" s="251"/>
      <c r="AOE122" s="251"/>
      <c r="AOF122" s="251"/>
      <c r="AOG122" s="251"/>
      <c r="AOH122" s="251"/>
      <c r="AOI122" s="252"/>
      <c r="AOJ122" s="253"/>
      <c r="AOO122" s="254"/>
      <c r="AOR122" s="252"/>
      <c r="AOS122" s="252"/>
      <c r="AOT122" s="252"/>
      <c r="AOU122" s="252"/>
      <c r="AOV122" s="253"/>
      <c r="AOW122" s="253"/>
      <c r="AOX122" s="255"/>
      <c r="AOY122" s="255"/>
      <c r="AOZ122" s="256"/>
      <c r="APC122" s="251"/>
      <c r="APD122" s="251"/>
      <c r="APE122" s="251"/>
      <c r="APF122" s="251"/>
      <c r="APG122" s="251"/>
      <c r="APH122" s="251"/>
      <c r="API122" s="252"/>
      <c r="APJ122" s="253"/>
      <c r="APO122" s="254"/>
      <c r="APR122" s="252"/>
      <c r="APS122" s="252"/>
      <c r="APT122" s="252"/>
      <c r="APU122" s="252"/>
      <c r="APV122" s="253"/>
      <c r="APW122" s="253"/>
      <c r="APX122" s="255"/>
      <c r="APY122" s="255"/>
      <c r="APZ122" s="256"/>
      <c r="AQC122" s="251"/>
      <c r="AQD122" s="251"/>
      <c r="AQE122" s="251"/>
      <c r="AQF122" s="251"/>
      <c r="AQG122" s="251"/>
      <c r="AQH122" s="251"/>
      <c r="AQI122" s="252"/>
      <c r="AQJ122" s="253"/>
      <c r="AQO122" s="254"/>
      <c r="AQR122" s="252"/>
      <c r="AQS122" s="252"/>
      <c r="AQT122" s="252"/>
      <c r="AQU122" s="252"/>
      <c r="AQV122" s="253"/>
      <c r="AQW122" s="253"/>
      <c r="AQX122" s="255"/>
      <c r="AQY122" s="255"/>
      <c r="AQZ122" s="256"/>
      <c r="ARC122" s="251"/>
      <c r="ARD122" s="251"/>
      <c r="ARE122" s="251"/>
      <c r="ARF122" s="251"/>
      <c r="ARG122" s="251"/>
      <c r="ARH122" s="251"/>
      <c r="ARI122" s="252"/>
      <c r="ARJ122" s="253"/>
      <c r="ARO122" s="254"/>
      <c r="ARR122" s="252"/>
      <c r="ARS122" s="252"/>
      <c r="ART122" s="252"/>
      <c r="ARU122" s="252"/>
      <c r="ARV122" s="253"/>
      <c r="ARW122" s="253"/>
      <c r="ARX122" s="255"/>
      <c r="ARY122" s="255"/>
      <c r="ARZ122" s="256"/>
      <c r="ASC122" s="251"/>
      <c r="ASD122" s="251"/>
      <c r="ASE122" s="251"/>
      <c r="ASF122" s="251"/>
      <c r="ASG122" s="251"/>
      <c r="ASH122" s="251"/>
      <c r="ASI122" s="252"/>
      <c r="ASJ122" s="253"/>
      <c r="ASO122" s="254"/>
      <c r="ASR122" s="252"/>
      <c r="ASS122" s="252"/>
      <c r="AST122" s="252"/>
      <c r="ASU122" s="252"/>
      <c r="ASV122" s="253"/>
      <c r="ASW122" s="253"/>
      <c r="ASX122" s="255"/>
      <c r="ASY122" s="255"/>
      <c r="ASZ122" s="256"/>
      <c r="ATC122" s="251"/>
      <c r="ATD122" s="251"/>
      <c r="ATE122" s="251"/>
      <c r="ATF122" s="251"/>
      <c r="ATG122" s="251"/>
      <c r="ATH122" s="251"/>
      <c r="ATI122" s="252"/>
      <c r="ATJ122" s="253"/>
      <c r="ATO122" s="254"/>
      <c r="ATR122" s="252"/>
      <c r="ATS122" s="252"/>
      <c r="ATT122" s="252"/>
      <c r="ATU122" s="252"/>
      <c r="ATV122" s="253"/>
      <c r="ATW122" s="253"/>
      <c r="ATX122" s="255"/>
      <c r="ATY122" s="255"/>
      <c r="ATZ122" s="256"/>
      <c r="AUC122" s="251"/>
      <c r="AUD122" s="251"/>
      <c r="AUE122" s="251"/>
      <c r="AUF122" s="251"/>
      <c r="AUG122" s="251"/>
      <c r="AUH122" s="251"/>
      <c r="AUI122" s="252"/>
      <c r="AUJ122" s="253"/>
      <c r="AUO122" s="254"/>
      <c r="AUR122" s="252"/>
      <c r="AUS122" s="252"/>
      <c r="AUT122" s="252"/>
      <c r="AUU122" s="252"/>
      <c r="AUV122" s="253"/>
      <c r="AUW122" s="253"/>
      <c r="AUX122" s="255"/>
      <c r="AUY122" s="255"/>
      <c r="AUZ122" s="256"/>
      <c r="AVC122" s="251"/>
      <c r="AVD122" s="251"/>
      <c r="AVE122" s="251"/>
      <c r="AVF122" s="251"/>
      <c r="AVG122" s="251"/>
      <c r="AVH122" s="251"/>
      <c r="AVI122" s="252"/>
      <c r="AVJ122" s="253"/>
      <c r="AVO122" s="254"/>
      <c r="AVR122" s="252"/>
      <c r="AVS122" s="252"/>
      <c r="AVT122" s="252"/>
      <c r="AVU122" s="252"/>
      <c r="AVV122" s="253"/>
      <c r="AVW122" s="253"/>
      <c r="AVX122" s="255"/>
      <c r="AVY122" s="255"/>
      <c r="AVZ122" s="256"/>
      <c r="AWC122" s="251"/>
      <c r="AWD122" s="251"/>
      <c r="AWE122" s="251"/>
      <c r="AWF122" s="251"/>
      <c r="AWG122" s="251"/>
      <c r="AWH122" s="251"/>
      <c r="AWI122" s="252"/>
      <c r="AWJ122" s="253"/>
      <c r="AWO122" s="254"/>
      <c r="AWR122" s="252"/>
      <c r="AWS122" s="252"/>
      <c r="AWT122" s="252"/>
      <c r="AWU122" s="252"/>
      <c r="AWV122" s="253"/>
      <c r="AWW122" s="253"/>
      <c r="AWX122" s="255"/>
      <c r="AWY122" s="255"/>
      <c r="AWZ122" s="256"/>
      <c r="AXC122" s="251"/>
      <c r="AXD122" s="251"/>
      <c r="AXE122" s="251"/>
      <c r="AXF122" s="251"/>
      <c r="AXG122" s="251"/>
      <c r="AXH122" s="251"/>
      <c r="AXI122" s="252"/>
      <c r="AXJ122" s="253"/>
      <c r="AXO122" s="254"/>
      <c r="AXR122" s="252"/>
      <c r="AXS122" s="252"/>
      <c r="AXT122" s="252"/>
      <c r="AXU122" s="252"/>
      <c r="AXV122" s="253"/>
      <c r="AXW122" s="253"/>
      <c r="AXX122" s="255"/>
      <c r="AXY122" s="255"/>
      <c r="AXZ122" s="256"/>
      <c r="AYC122" s="251"/>
      <c r="AYD122" s="251"/>
      <c r="AYE122" s="251"/>
      <c r="AYF122" s="251"/>
      <c r="AYG122" s="251"/>
      <c r="AYH122" s="251"/>
      <c r="AYI122" s="252"/>
      <c r="AYJ122" s="253"/>
      <c r="AYO122" s="254"/>
      <c r="AYR122" s="252"/>
      <c r="AYS122" s="252"/>
      <c r="AYT122" s="252"/>
      <c r="AYU122" s="252"/>
      <c r="AYV122" s="253"/>
      <c r="AYW122" s="253"/>
      <c r="AYX122" s="255"/>
      <c r="AYY122" s="255"/>
      <c r="AYZ122" s="256"/>
      <c r="AZC122" s="251"/>
      <c r="AZD122" s="251"/>
      <c r="AZE122" s="251"/>
      <c r="AZF122" s="251"/>
      <c r="AZG122" s="251"/>
      <c r="AZH122" s="251"/>
      <c r="AZI122" s="252"/>
      <c r="AZJ122" s="253"/>
      <c r="AZO122" s="254"/>
      <c r="AZR122" s="252"/>
      <c r="AZS122" s="252"/>
      <c r="AZT122" s="252"/>
      <c r="AZU122" s="252"/>
      <c r="AZV122" s="253"/>
      <c r="AZW122" s="253"/>
      <c r="AZX122" s="255"/>
      <c r="AZY122" s="255"/>
      <c r="AZZ122" s="256"/>
      <c r="BAC122" s="251"/>
      <c r="BAD122" s="251"/>
      <c r="BAE122" s="251"/>
      <c r="BAF122" s="251"/>
      <c r="BAG122" s="251"/>
      <c r="BAH122" s="251"/>
      <c r="BAI122" s="252"/>
      <c r="BAJ122" s="253"/>
      <c r="BAO122" s="254"/>
      <c r="BAR122" s="252"/>
      <c r="BAS122" s="252"/>
      <c r="BAT122" s="252"/>
      <c r="BAU122" s="252"/>
      <c r="BAV122" s="253"/>
      <c r="BAW122" s="253"/>
      <c r="BAX122" s="255"/>
      <c r="BAY122" s="255"/>
      <c r="BAZ122" s="256"/>
      <c r="BBC122" s="251"/>
      <c r="BBD122" s="251"/>
      <c r="BBE122" s="251"/>
      <c r="BBF122" s="251"/>
      <c r="BBG122" s="251"/>
      <c r="BBH122" s="251"/>
      <c r="BBI122" s="252"/>
      <c r="BBJ122" s="253"/>
      <c r="BBO122" s="254"/>
      <c r="BBR122" s="252"/>
      <c r="BBS122" s="252"/>
      <c r="BBT122" s="252"/>
      <c r="BBU122" s="252"/>
      <c r="BBV122" s="253"/>
      <c r="BBW122" s="253"/>
      <c r="BBX122" s="255"/>
      <c r="BBY122" s="255"/>
      <c r="BBZ122" s="256"/>
      <c r="BCC122" s="251"/>
      <c r="BCD122" s="251"/>
      <c r="BCE122" s="251"/>
      <c r="BCF122" s="251"/>
      <c r="BCG122" s="251"/>
      <c r="BCH122" s="251"/>
      <c r="BCI122" s="252"/>
      <c r="BCJ122" s="253"/>
      <c r="BCO122" s="254"/>
      <c r="BCR122" s="252"/>
      <c r="BCS122" s="252"/>
      <c r="BCT122" s="252"/>
      <c r="BCU122" s="252"/>
      <c r="BCV122" s="253"/>
      <c r="BCW122" s="253"/>
      <c r="BCX122" s="255"/>
      <c r="BCY122" s="255"/>
      <c r="BCZ122" s="256"/>
      <c r="BDC122" s="251"/>
      <c r="BDD122" s="251"/>
      <c r="BDE122" s="251"/>
      <c r="BDF122" s="251"/>
      <c r="BDG122" s="251"/>
      <c r="BDH122" s="251"/>
      <c r="BDI122" s="252"/>
      <c r="BDJ122" s="253"/>
      <c r="BDO122" s="254"/>
      <c r="BDR122" s="252"/>
      <c r="BDS122" s="252"/>
      <c r="BDT122" s="252"/>
      <c r="BDU122" s="252"/>
      <c r="BDV122" s="253"/>
      <c r="BDW122" s="253"/>
      <c r="BDX122" s="255"/>
      <c r="BDY122" s="255"/>
      <c r="BDZ122" s="256"/>
      <c r="BEC122" s="251"/>
      <c r="BED122" s="251"/>
      <c r="BEE122" s="251"/>
      <c r="BEF122" s="251"/>
      <c r="BEG122" s="251"/>
      <c r="BEH122" s="251"/>
      <c r="BEI122" s="252"/>
      <c r="BEJ122" s="253"/>
      <c r="BEO122" s="254"/>
      <c r="BER122" s="252"/>
      <c r="BES122" s="252"/>
      <c r="BET122" s="252"/>
      <c r="BEU122" s="252"/>
      <c r="BEV122" s="253"/>
      <c r="BEW122" s="253"/>
      <c r="BEX122" s="255"/>
      <c r="BEY122" s="255"/>
      <c r="BEZ122" s="256"/>
      <c r="BFC122" s="251"/>
      <c r="BFD122" s="251"/>
      <c r="BFE122" s="251"/>
      <c r="BFF122" s="251"/>
      <c r="BFG122" s="251"/>
      <c r="BFH122" s="251"/>
      <c r="BFI122" s="252"/>
      <c r="BFJ122" s="253"/>
      <c r="BFO122" s="254"/>
      <c r="BFR122" s="252"/>
      <c r="BFS122" s="252"/>
      <c r="BFT122" s="252"/>
      <c r="BFU122" s="252"/>
      <c r="BFV122" s="253"/>
      <c r="BFW122" s="253"/>
      <c r="BFX122" s="255"/>
      <c r="BFY122" s="255"/>
      <c r="BFZ122" s="256"/>
      <c r="BGC122" s="251"/>
      <c r="BGD122" s="251"/>
      <c r="BGE122" s="251"/>
      <c r="BGF122" s="251"/>
      <c r="BGG122" s="251"/>
      <c r="BGH122" s="251"/>
      <c r="BGI122" s="252"/>
      <c r="BGJ122" s="253"/>
      <c r="BGO122" s="254"/>
      <c r="BGR122" s="252"/>
      <c r="BGS122" s="252"/>
      <c r="BGT122" s="252"/>
      <c r="BGU122" s="252"/>
      <c r="BGV122" s="253"/>
      <c r="BGW122" s="253"/>
      <c r="BGX122" s="255"/>
      <c r="BGY122" s="255"/>
      <c r="BGZ122" s="256"/>
      <c r="BHC122" s="251"/>
      <c r="BHD122" s="251"/>
      <c r="BHE122" s="251"/>
      <c r="BHF122" s="251"/>
      <c r="BHG122" s="251"/>
      <c r="BHH122" s="251"/>
      <c r="BHI122" s="252"/>
      <c r="BHJ122" s="253"/>
      <c r="BHO122" s="254"/>
      <c r="BHR122" s="252"/>
      <c r="BHS122" s="252"/>
      <c r="BHT122" s="252"/>
      <c r="BHU122" s="252"/>
      <c r="BHV122" s="253"/>
      <c r="BHW122" s="253"/>
      <c r="BHX122" s="255"/>
      <c r="BHY122" s="255"/>
      <c r="BHZ122" s="256"/>
      <c r="BIC122" s="251"/>
      <c r="BID122" s="251"/>
      <c r="BIE122" s="251"/>
      <c r="BIF122" s="251"/>
      <c r="BIG122" s="251"/>
      <c r="BIH122" s="251"/>
      <c r="BII122" s="252"/>
      <c r="BIJ122" s="253"/>
      <c r="BIO122" s="254"/>
      <c r="BIR122" s="252"/>
      <c r="BIS122" s="252"/>
      <c r="BIT122" s="252"/>
      <c r="BIU122" s="252"/>
      <c r="BIV122" s="253"/>
      <c r="BIW122" s="253"/>
      <c r="BIX122" s="255"/>
      <c r="BIY122" s="255"/>
      <c r="BIZ122" s="256"/>
      <c r="BJC122" s="251"/>
      <c r="BJD122" s="251"/>
      <c r="BJE122" s="251"/>
      <c r="BJF122" s="251"/>
      <c r="BJG122" s="251"/>
      <c r="BJH122" s="251"/>
      <c r="BJI122" s="252"/>
      <c r="BJJ122" s="253"/>
      <c r="BJO122" s="254"/>
      <c r="BJR122" s="252"/>
      <c r="BJS122" s="252"/>
      <c r="BJT122" s="252"/>
      <c r="BJU122" s="252"/>
      <c r="BJV122" s="253"/>
      <c r="BJW122" s="253"/>
      <c r="BJX122" s="255"/>
      <c r="BJY122" s="255"/>
      <c r="BJZ122" s="256"/>
      <c r="BKC122" s="251"/>
      <c r="BKD122" s="251"/>
      <c r="BKE122" s="251"/>
      <c r="BKF122" s="251"/>
      <c r="BKG122" s="251"/>
      <c r="BKH122" s="251"/>
      <c r="BKI122" s="252"/>
      <c r="BKJ122" s="253"/>
      <c r="BKO122" s="254"/>
      <c r="BKR122" s="252"/>
      <c r="BKS122" s="252"/>
      <c r="BKT122" s="252"/>
      <c r="BKU122" s="252"/>
      <c r="BKV122" s="253"/>
      <c r="BKW122" s="253"/>
      <c r="BKX122" s="255"/>
      <c r="BKY122" s="255"/>
      <c r="BKZ122" s="256"/>
      <c r="BLC122" s="251"/>
      <c r="BLD122" s="251"/>
      <c r="BLE122" s="251"/>
      <c r="BLF122" s="251"/>
      <c r="BLG122" s="251"/>
      <c r="BLH122" s="251"/>
      <c r="BLI122" s="252"/>
      <c r="BLJ122" s="253"/>
      <c r="BLO122" s="254"/>
      <c r="BLR122" s="252"/>
      <c r="BLS122" s="252"/>
      <c r="BLT122" s="252"/>
      <c r="BLU122" s="252"/>
      <c r="BLV122" s="253"/>
      <c r="BLW122" s="253"/>
      <c r="BLX122" s="255"/>
      <c r="BLY122" s="255"/>
      <c r="BLZ122" s="256"/>
      <c r="BMC122" s="251"/>
      <c r="BMD122" s="251"/>
      <c r="BME122" s="251"/>
      <c r="BMF122" s="251"/>
      <c r="BMG122" s="251"/>
      <c r="BMH122" s="251"/>
      <c r="BMI122" s="252"/>
      <c r="BMJ122" s="253"/>
      <c r="BMO122" s="254"/>
      <c r="BMR122" s="252"/>
      <c r="BMS122" s="252"/>
      <c r="BMT122" s="252"/>
      <c r="BMU122" s="252"/>
      <c r="BMV122" s="253"/>
      <c r="BMW122" s="253"/>
      <c r="BMX122" s="255"/>
      <c r="BMY122" s="255"/>
      <c r="BMZ122" s="256"/>
      <c r="BNC122" s="251"/>
      <c r="BND122" s="251"/>
      <c r="BNE122" s="251"/>
      <c r="BNF122" s="251"/>
      <c r="BNG122" s="251"/>
      <c r="BNH122" s="251"/>
      <c r="BNI122" s="252"/>
      <c r="BNJ122" s="253"/>
      <c r="BNO122" s="254"/>
      <c r="BNR122" s="252"/>
      <c r="BNS122" s="252"/>
      <c r="BNT122" s="252"/>
      <c r="BNU122" s="252"/>
      <c r="BNV122" s="253"/>
      <c r="BNW122" s="253"/>
      <c r="BNX122" s="255"/>
      <c r="BNY122" s="255"/>
      <c r="BNZ122" s="256"/>
      <c r="BOC122" s="251"/>
      <c r="BOD122" s="251"/>
      <c r="BOE122" s="251"/>
      <c r="BOF122" s="251"/>
      <c r="BOG122" s="251"/>
      <c r="BOH122" s="251"/>
      <c r="BOI122" s="252"/>
      <c r="BOJ122" s="253"/>
      <c r="BOO122" s="254"/>
      <c r="BOR122" s="252"/>
      <c r="BOS122" s="252"/>
      <c r="BOT122" s="252"/>
      <c r="BOU122" s="252"/>
      <c r="BOV122" s="253"/>
      <c r="BOW122" s="253"/>
      <c r="BOX122" s="255"/>
      <c r="BOY122" s="255"/>
      <c r="BOZ122" s="256"/>
      <c r="BPC122" s="251"/>
      <c r="BPD122" s="251"/>
      <c r="BPE122" s="251"/>
      <c r="BPF122" s="251"/>
      <c r="BPG122" s="251"/>
      <c r="BPH122" s="251"/>
      <c r="BPI122" s="252"/>
      <c r="BPJ122" s="253"/>
      <c r="BPO122" s="254"/>
      <c r="BPR122" s="252"/>
      <c r="BPS122" s="252"/>
      <c r="BPT122" s="252"/>
      <c r="BPU122" s="252"/>
      <c r="BPV122" s="253"/>
      <c r="BPW122" s="253"/>
      <c r="BPX122" s="255"/>
      <c r="BPY122" s="255"/>
      <c r="BPZ122" s="256"/>
      <c r="BQC122" s="251"/>
      <c r="BQD122" s="251"/>
      <c r="BQE122" s="251"/>
      <c r="BQF122" s="251"/>
      <c r="BQG122" s="251"/>
      <c r="BQH122" s="251"/>
      <c r="BQI122" s="252"/>
      <c r="BQJ122" s="253"/>
      <c r="BQO122" s="254"/>
      <c r="BQR122" s="252"/>
      <c r="BQS122" s="252"/>
      <c r="BQT122" s="252"/>
      <c r="BQU122" s="252"/>
      <c r="BQV122" s="253"/>
      <c r="BQW122" s="253"/>
      <c r="BQX122" s="255"/>
      <c r="BQY122" s="255"/>
      <c r="BQZ122" s="256"/>
      <c r="BRC122" s="251"/>
      <c r="BRD122" s="251"/>
      <c r="BRE122" s="251"/>
      <c r="BRF122" s="251"/>
      <c r="BRG122" s="251"/>
      <c r="BRH122" s="251"/>
      <c r="BRI122" s="252"/>
      <c r="BRJ122" s="253"/>
      <c r="BRO122" s="254"/>
      <c r="BRR122" s="252"/>
      <c r="BRS122" s="252"/>
      <c r="BRT122" s="252"/>
      <c r="BRU122" s="252"/>
      <c r="BRV122" s="253"/>
      <c r="BRW122" s="253"/>
      <c r="BRX122" s="255"/>
      <c r="BRY122" s="255"/>
      <c r="BRZ122" s="256"/>
      <c r="BSC122" s="251"/>
      <c r="BSD122" s="251"/>
      <c r="BSE122" s="251"/>
      <c r="BSF122" s="251"/>
      <c r="BSG122" s="251"/>
      <c r="BSH122" s="251"/>
      <c r="BSI122" s="252"/>
      <c r="BSJ122" s="253"/>
      <c r="BSO122" s="254"/>
      <c r="BSR122" s="252"/>
      <c r="BSS122" s="252"/>
      <c r="BST122" s="252"/>
      <c r="BSU122" s="252"/>
      <c r="BSV122" s="253"/>
      <c r="BSW122" s="253"/>
      <c r="BSX122" s="255"/>
      <c r="BSY122" s="255"/>
      <c r="BSZ122" s="256"/>
      <c r="BTC122" s="251"/>
      <c r="BTD122" s="251"/>
      <c r="BTE122" s="251"/>
      <c r="BTF122" s="251"/>
      <c r="BTG122" s="251"/>
      <c r="BTH122" s="251"/>
      <c r="BTI122" s="252"/>
      <c r="BTJ122" s="253"/>
      <c r="BTO122" s="254"/>
      <c r="BTR122" s="252"/>
      <c r="BTS122" s="252"/>
      <c r="BTT122" s="252"/>
      <c r="BTU122" s="252"/>
      <c r="BTV122" s="253"/>
      <c r="BTW122" s="253"/>
      <c r="BTX122" s="255"/>
      <c r="BTY122" s="255"/>
      <c r="BTZ122" s="256"/>
      <c r="BUC122" s="251"/>
      <c r="BUD122" s="251"/>
      <c r="BUE122" s="251"/>
      <c r="BUF122" s="251"/>
      <c r="BUG122" s="251"/>
      <c r="BUH122" s="251"/>
      <c r="BUI122" s="252"/>
      <c r="BUJ122" s="253"/>
      <c r="BUO122" s="254"/>
      <c r="BUR122" s="252"/>
      <c r="BUS122" s="252"/>
      <c r="BUT122" s="252"/>
      <c r="BUU122" s="252"/>
      <c r="BUV122" s="253"/>
      <c r="BUW122" s="253"/>
      <c r="BUX122" s="255"/>
      <c r="BUY122" s="255"/>
      <c r="BUZ122" s="256"/>
      <c r="BVC122" s="251"/>
      <c r="BVD122" s="251"/>
      <c r="BVE122" s="251"/>
      <c r="BVF122" s="251"/>
      <c r="BVG122" s="251"/>
      <c r="BVH122" s="251"/>
      <c r="BVI122" s="252"/>
      <c r="BVJ122" s="253"/>
      <c r="BVO122" s="254"/>
      <c r="BVR122" s="252"/>
      <c r="BVS122" s="252"/>
      <c r="BVT122" s="252"/>
      <c r="BVU122" s="252"/>
      <c r="BVV122" s="253"/>
      <c r="BVW122" s="253"/>
      <c r="BVX122" s="255"/>
      <c r="BVY122" s="255"/>
      <c r="BVZ122" s="256"/>
      <c r="BWC122" s="251"/>
      <c r="BWD122" s="251"/>
      <c r="BWE122" s="251"/>
      <c r="BWF122" s="251"/>
      <c r="BWG122" s="251"/>
      <c r="BWH122" s="251"/>
      <c r="BWI122" s="252"/>
      <c r="BWJ122" s="253"/>
      <c r="BWO122" s="254"/>
      <c r="BWR122" s="252"/>
      <c r="BWS122" s="252"/>
      <c r="BWT122" s="252"/>
      <c r="BWU122" s="252"/>
      <c r="BWV122" s="253"/>
      <c r="BWW122" s="253"/>
      <c r="BWX122" s="255"/>
      <c r="BWY122" s="255"/>
      <c r="BWZ122" s="256"/>
      <c r="BXC122" s="251"/>
      <c r="BXD122" s="251"/>
      <c r="BXE122" s="251"/>
      <c r="BXF122" s="251"/>
      <c r="BXG122" s="251"/>
      <c r="BXH122" s="251"/>
      <c r="BXI122" s="252"/>
      <c r="BXJ122" s="253"/>
      <c r="BXO122" s="254"/>
      <c r="BXR122" s="252"/>
      <c r="BXS122" s="252"/>
      <c r="BXT122" s="252"/>
      <c r="BXU122" s="252"/>
      <c r="BXV122" s="253"/>
      <c r="BXW122" s="253"/>
      <c r="BXX122" s="255"/>
      <c r="BXY122" s="255"/>
      <c r="BXZ122" s="256"/>
      <c r="BYC122" s="251"/>
      <c r="BYD122" s="251"/>
      <c r="BYE122" s="251"/>
      <c r="BYF122" s="251"/>
      <c r="BYG122" s="251"/>
      <c r="BYH122" s="251"/>
      <c r="BYI122" s="252"/>
      <c r="BYJ122" s="253"/>
      <c r="BYO122" s="254"/>
      <c r="BYR122" s="252"/>
      <c r="BYS122" s="252"/>
      <c r="BYT122" s="252"/>
      <c r="BYU122" s="252"/>
      <c r="BYV122" s="253"/>
      <c r="BYW122" s="253"/>
      <c r="BYX122" s="255"/>
      <c r="BYY122" s="255"/>
      <c r="BYZ122" s="256"/>
      <c r="BZC122" s="251"/>
      <c r="BZD122" s="251"/>
      <c r="BZE122" s="251"/>
      <c r="BZF122" s="251"/>
      <c r="BZG122" s="251"/>
      <c r="BZH122" s="251"/>
      <c r="BZI122" s="252"/>
      <c r="BZJ122" s="253"/>
      <c r="BZO122" s="254"/>
      <c r="BZR122" s="252"/>
      <c r="BZS122" s="252"/>
      <c r="BZT122" s="252"/>
      <c r="BZU122" s="252"/>
      <c r="BZV122" s="253"/>
      <c r="BZW122" s="253"/>
      <c r="BZX122" s="255"/>
      <c r="BZY122" s="255"/>
      <c r="BZZ122" s="256"/>
      <c r="CAC122" s="251"/>
      <c r="CAD122" s="251"/>
      <c r="CAE122" s="251"/>
      <c r="CAF122" s="251"/>
      <c r="CAG122" s="251"/>
      <c r="CAH122" s="251"/>
      <c r="CAI122" s="252"/>
      <c r="CAJ122" s="253"/>
      <c r="CAO122" s="254"/>
      <c r="CAR122" s="252"/>
      <c r="CAS122" s="252"/>
      <c r="CAT122" s="252"/>
      <c r="CAU122" s="252"/>
      <c r="CAV122" s="253"/>
      <c r="CAW122" s="253"/>
      <c r="CAX122" s="255"/>
      <c r="CAY122" s="255"/>
      <c r="CAZ122" s="256"/>
      <c r="CBC122" s="251"/>
      <c r="CBD122" s="251"/>
      <c r="CBE122" s="251"/>
      <c r="CBF122" s="251"/>
      <c r="CBG122" s="251"/>
      <c r="CBH122" s="251"/>
      <c r="CBI122" s="252"/>
      <c r="CBJ122" s="253"/>
      <c r="CBO122" s="254"/>
      <c r="CBR122" s="252"/>
      <c r="CBS122" s="252"/>
      <c r="CBT122" s="252"/>
      <c r="CBU122" s="252"/>
      <c r="CBV122" s="253"/>
      <c r="CBW122" s="253"/>
      <c r="CBX122" s="255"/>
      <c r="CBY122" s="255"/>
      <c r="CBZ122" s="256"/>
      <c r="CCC122" s="251"/>
      <c r="CCD122" s="251"/>
      <c r="CCE122" s="251"/>
      <c r="CCF122" s="251"/>
      <c r="CCG122" s="251"/>
      <c r="CCH122" s="251"/>
      <c r="CCI122" s="252"/>
      <c r="CCJ122" s="253"/>
      <c r="CCO122" s="254"/>
      <c r="CCR122" s="252"/>
      <c r="CCS122" s="252"/>
      <c r="CCT122" s="252"/>
      <c r="CCU122" s="252"/>
      <c r="CCV122" s="253"/>
      <c r="CCW122" s="253"/>
      <c r="CCX122" s="255"/>
      <c r="CCY122" s="255"/>
      <c r="CCZ122" s="256"/>
      <c r="CDC122" s="251"/>
      <c r="CDD122" s="251"/>
      <c r="CDE122" s="251"/>
      <c r="CDF122" s="251"/>
      <c r="CDG122" s="251"/>
      <c r="CDH122" s="251"/>
      <c r="CDI122" s="252"/>
      <c r="CDJ122" s="253"/>
      <c r="CDO122" s="254"/>
      <c r="CDR122" s="252"/>
      <c r="CDS122" s="252"/>
      <c r="CDT122" s="252"/>
      <c r="CDU122" s="252"/>
      <c r="CDV122" s="253"/>
      <c r="CDW122" s="253"/>
      <c r="CDX122" s="255"/>
      <c r="CDY122" s="255"/>
      <c r="CDZ122" s="256"/>
      <c r="CEC122" s="251"/>
      <c r="CED122" s="251"/>
      <c r="CEE122" s="251"/>
      <c r="CEF122" s="251"/>
      <c r="CEG122" s="251"/>
      <c r="CEH122" s="251"/>
      <c r="CEI122" s="252"/>
      <c r="CEJ122" s="253"/>
      <c r="CEO122" s="254"/>
      <c r="CER122" s="252"/>
      <c r="CES122" s="252"/>
      <c r="CET122" s="252"/>
      <c r="CEU122" s="252"/>
      <c r="CEV122" s="253"/>
      <c r="CEW122" s="253"/>
      <c r="CEX122" s="255"/>
      <c r="CEY122" s="255"/>
      <c r="CEZ122" s="256"/>
      <c r="CFC122" s="251"/>
      <c r="CFD122" s="251"/>
      <c r="CFE122" s="251"/>
      <c r="CFF122" s="251"/>
      <c r="CFG122" s="251"/>
      <c r="CFH122" s="251"/>
      <c r="CFI122" s="252"/>
      <c r="CFJ122" s="253"/>
      <c r="CFO122" s="254"/>
      <c r="CFR122" s="252"/>
      <c r="CFS122" s="252"/>
      <c r="CFT122" s="252"/>
      <c r="CFU122" s="252"/>
      <c r="CFV122" s="253"/>
      <c r="CFW122" s="253"/>
      <c r="CFX122" s="255"/>
      <c r="CFY122" s="255"/>
      <c r="CFZ122" s="256"/>
      <c r="CGC122" s="251"/>
      <c r="CGD122" s="251"/>
      <c r="CGE122" s="251"/>
      <c r="CGF122" s="251"/>
      <c r="CGG122" s="251"/>
      <c r="CGH122" s="251"/>
      <c r="CGI122" s="252"/>
      <c r="CGJ122" s="253"/>
      <c r="CGO122" s="254"/>
      <c r="CGR122" s="252"/>
      <c r="CGS122" s="252"/>
      <c r="CGT122" s="252"/>
      <c r="CGU122" s="252"/>
      <c r="CGV122" s="253"/>
      <c r="CGW122" s="253"/>
      <c r="CGX122" s="255"/>
      <c r="CGY122" s="255"/>
      <c r="CGZ122" s="256"/>
      <c r="CHC122" s="251"/>
      <c r="CHD122" s="251"/>
      <c r="CHE122" s="251"/>
      <c r="CHF122" s="251"/>
      <c r="CHG122" s="251"/>
      <c r="CHH122" s="251"/>
      <c r="CHI122" s="252"/>
      <c r="CHJ122" s="253"/>
      <c r="CHO122" s="254"/>
      <c r="CHR122" s="252"/>
      <c r="CHS122" s="252"/>
      <c r="CHT122" s="252"/>
      <c r="CHU122" s="252"/>
      <c r="CHV122" s="253"/>
      <c r="CHW122" s="253"/>
      <c r="CHX122" s="255"/>
      <c r="CHY122" s="255"/>
      <c r="CHZ122" s="256"/>
      <c r="CIC122" s="251"/>
      <c r="CID122" s="251"/>
      <c r="CIE122" s="251"/>
      <c r="CIF122" s="251"/>
      <c r="CIG122" s="251"/>
      <c r="CIH122" s="251"/>
      <c r="CII122" s="252"/>
      <c r="CIJ122" s="253"/>
      <c r="CIO122" s="254"/>
      <c r="CIR122" s="252"/>
      <c r="CIS122" s="252"/>
      <c r="CIT122" s="252"/>
      <c r="CIU122" s="252"/>
      <c r="CIV122" s="253"/>
      <c r="CIW122" s="253"/>
      <c r="CIX122" s="255"/>
      <c r="CIY122" s="255"/>
      <c r="CIZ122" s="256"/>
      <c r="CJC122" s="251"/>
      <c r="CJD122" s="251"/>
      <c r="CJE122" s="251"/>
      <c r="CJF122" s="251"/>
      <c r="CJG122" s="251"/>
      <c r="CJH122" s="251"/>
      <c r="CJI122" s="252"/>
      <c r="CJJ122" s="253"/>
      <c r="CJO122" s="254"/>
      <c r="CJR122" s="252"/>
      <c r="CJS122" s="252"/>
      <c r="CJT122" s="252"/>
      <c r="CJU122" s="252"/>
      <c r="CJV122" s="253"/>
      <c r="CJW122" s="253"/>
      <c r="CJX122" s="255"/>
      <c r="CJY122" s="255"/>
      <c r="CJZ122" s="256"/>
      <c r="CKC122" s="251"/>
      <c r="CKD122" s="251"/>
      <c r="CKE122" s="251"/>
      <c r="CKF122" s="251"/>
      <c r="CKG122" s="251"/>
      <c r="CKH122" s="251"/>
      <c r="CKI122" s="252"/>
      <c r="CKJ122" s="253"/>
      <c r="CKO122" s="254"/>
      <c r="CKR122" s="252"/>
      <c r="CKS122" s="252"/>
      <c r="CKT122" s="252"/>
      <c r="CKU122" s="252"/>
      <c r="CKV122" s="253"/>
      <c r="CKW122" s="253"/>
      <c r="CKX122" s="255"/>
      <c r="CKY122" s="255"/>
      <c r="CKZ122" s="256"/>
      <c r="CLC122" s="251"/>
      <c r="CLD122" s="251"/>
      <c r="CLE122" s="251"/>
      <c r="CLF122" s="251"/>
      <c r="CLG122" s="251"/>
      <c r="CLH122" s="251"/>
      <c r="CLI122" s="252"/>
      <c r="CLJ122" s="253"/>
      <c r="CLO122" s="254"/>
      <c r="CLR122" s="252"/>
      <c r="CLS122" s="252"/>
      <c r="CLT122" s="252"/>
      <c r="CLU122" s="252"/>
      <c r="CLV122" s="253"/>
      <c r="CLW122" s="253"/>
      <c r="CLX122" s="255"/>
      <c r="CLY122" s="255"/>
      <c r="CLZ122" s="256"/>
      <c r="CMC122" s="251"/>
      <c r="CMD122" s="251"/>
      <c r="CME122" s="251"/>
      <c r="CMF122" s="251"/>
      <c r="CMG122" s="251"/>
      <c r="CMH122" s="251"/>
      <c r="CMI122" s="252"/>
      <c r="CMJ122" s="253"/>
      <c r="CMO122" s="254"/>
      <c r="CMR122" s="252"/>
      <c r="CMS122" s="252"/>
      <c r="CMT122" s="252"/>
      <c r="CMU122" s="252"/>
      <c r="CMV122" s="253"/>
      <c r="CMW122" s="253"/>
      <c r="CMX122" s="255"/>
      <c r="CMY122" s="255"/>
      <c r="CMZ122" s="256"/>
      <c r="CNC122" s="251"/>
      <c r="CND122" s="251"/>
      <c r="CNE122" s="251"/>
      <c r="CNF122" s="251"/>
      <c r="CNG122" s="251"/>
      <c r="CNH122" s="251"/>
      <c r="CNI122" s="252"/>
      <c r="CNJ122" s="253"/>
      <c r="CNO122" s="254"/>
      <c r="CNR122" s="252"/>
      <c r="CNS122" s="252"/>
      <c r="CNT122" s="252"/>
      <c r="CNU122" s="252"/>
      <c r="CNV122" s="253"/>
      <c r="CNW122" s="253"/>
      <c r="CNX122" s="255"/>
      <c r="CNY122" s="255"/>
      <c r="CNZ122" s="256"/>
      <c r="COC122" s="251"/>
      <c r="COD122" s="251"/>
      <c r="COE122" s="251"/>
      <c r="COF122" s="251"/>
      <c r="COG122" s="251"/>
      <c r="COH122" s="251"/>
      <c r="COI122" s="252"/>
      <c r="COJ122" s="253"/>
      <c r="COO122" s="254"/>
      <c r="COR122" s="252"/>
      <c r="COS122" s="252"/>
      <c r="COT122" s="252"/>
      <c r="COU122" s="252"/>
      <c r="COV122" s="253"/>
      <c r="COW122" s="253"/>
      <c r="COX122" s="255"/>
      <c r="COY122" s="255"/>
      <c r="COZ122" s="256"/>
      <c r="CPC122" s="251"/>
      <c r="CPD122" s="251"/>
      <c r="CPE122" s="251"/>
      <c r="CPF122" s="251"/>
      <c r="CPG122" s="251"/>
      <c r="CPH122" s="251"/>
      <c r="CPI122" s="252"/>
      <c r="CPJ122" s="253"/>
      <c r="CPO122" s="254"/>
      <c r="CPR122" s="252"/>
      <c r="CPS122" s="252"/>
      <c r="CPT122" s="252"/>
      <c r="CPU122" s="252"/>
      <c r="CPV122" s="253"/>
      <c r="CPW122" s="253"/>
      <c r="CPX122" s="255"/>
      <c r="CPY122" s="255"/>
      <c r="CPZ122" s="256"/>
      <c r="CQC122" s="251"/>
      <c r="CQD122" s="251"/>
      <c r="CQE122" s="251"/>
      <c r="CQF122" s="251"/>
      <c r="CQG122" s="251"/>
      <c r="CQH122" s="251"/>
      <c r="CQI122" s="252"/>
      <c r="CQJ122" s="253"/>
      <c r="CQO122" s="254"/>
      <c r="CQR122" s="252"/>
      <c r="CQS122" s="252"/>
      <c r="CQT122" s="252"/>
      <c r="CQU122" s="252"/>
      <c r="CQV122" s="253"/>
      <c r="CQW122" s="253"/>
      <c r="CQX122" s="255"/>
      <c r="CQY122" s="255"/>
      <c r="CQZ122" s="256"/>
      <c r="CRC122" s="251"/>
      <c r="CRD122" s="251"/>
      <c r="CRE122" s="251"/>
      <c r="CRF122" s="251"/>
      <c r="CRG122" s="251"/>
      <c r="CRH122" s="251"/>
      <c r="CRI122" s="252"/>
      <c r="CRJ122" s="253"/>
      <c r="CRO122" s="254"/>
      <c r="CRR122" s="252"/>
      <c r="CRS122" s="252"/>
      <c r="CRT122" s="252"/>
      <c r="CRU122" s="252"/>
      <c r="CRV122" s="253"/>
      <c r="CRW122" s="253"/>
      <c r="CRX122" s="255"/>
      <c r="CRY122" s="255"/>
      <c r="CRZ122" s="256"/>
      <c r="CSC122" s="251"/>
      <c r="CSD122" s="251"/>
      <c r="CSE122" s="251"/>
      <c r="CSF122" s="251"/>
      <c r="CSG122" s="251"/>
      <c r="CSH122" s="251"/>
      <c r="CSI122" s="252"/>
      <c r="CSJ122" s="253"/>
      <c r="CSO122" s="254"/>
      <c r="CSR122" s="252"/>
      <c r="CSS122" s="252"/>
      <c r="CST122" s="252"/>
      <c r="CSU122" s="252"/>
      <c r="CSV122" s="253"/>
      <c r="CSW122" s="253"/>
      <c r="CSX122" s="255"/>
      <c r="CSY122" s="255"/>
      <c r="CSZ122" s="256"/>
      <c r="CTC122" s="251"/>
      <c r="CTD122" s="251"/>
      <c r="CTE122" s="251"/>
      <c r="CTF122" s="251"/>
      <c r="CTG122" s="251"/>
      <c r="CTH122" s="251"/>
      <c r="CTI122" s="252"/>
      <c r="CTJ122" s="253"/>
      <c r="CTO122" s="254"/>
      <c r="CTR122" s="252"/>
      <c r="CTS122" s="252"/>
      <c r="CTT122" s="252"/>
      <c r="CTU122" s="252"/>
      <c r="CTV122" s="253"/>
      <c r="CTW122" s="253"/>
      <c r="CTX122" s="255"/>
      <c r="CTY122" s="255"/>
      <c r="CTZ122" s="256"/>
      <c r="CUC122" s="251"/>
      <c r="CUD122" s="251"/>
      <c r="CUE122" s="251"/>
      <c r="CUF122" s="251"/>
      <c r="CUG122" s="251"/>
      <c r="CUH122" s="251"/>
      <c r="CUI122" s="252"/>
      <c r="CUJ122" s="253"/>
      <c r="CUO122" s="254"/>
      <c r="CUR122" s="252"/>
      <c r="CUS122" s="252"/>
      <c r="CUT122" s="252"/>
      <c r="CUU122" s="252"/>
      <c r="CUV122" s="253"/>
      <c r="CUW122" s="253"/>
      <c r="CUX122" s="255"/>
      <c r="CUY122" s="255"/>
      <c r="CUZ122" s="256"/>
      <c r="CVC122" s="251"/>
      <c r="CVD122" s="251"/>
      <c r="CVE122" s="251"/>
      <c r="CVF122" s="251"/>
      <c r="CVG122" s="251"/>
      <c r="CVH122" s="251"/>
      <c r="CVI122" s="252"/>
      <c r="CVJ122" s="253"/>
      <c r="CVO122" s="254"/>
      <c r="CVR122" s="252"/>
      <c r="CVS122" s="252"/>
      <c r="CVT122" s="252"/>
      <c r="CVU122" s="252"/>
      <c r="CVV122" s="253"/>
      <c r="CVW122" s="253"/>
      <c r="CVX122" s="255"/>
      <c r="CVY122" s="255"/>
      <c r="CVZ122" s="256"/>
      <c r="CWC122" s="251"/>
      <c r="CWD122" s="251"/>
      <c r="CWE122" s="251"/>
      <c r="CWF122" s="251"/>
      <c r="CWG122" s="251"/>
      <c r="CWH122" s="251"/>
      <c r="CWI122" s="252"/>
      <c r="CWJ122" s="253"/>
      <c r="CWO122" s="254"/>
      <c r="CWR122" s="252"/>
      <c r="CWS122" s="252"/>
      <c r="CWT122" s="252"/>
      <c r="CWU122" s="252"/>
      <c r="CWV122" s="253"/>
      <c r="CWW122" s="253"/>
      <c r="CWX122" s="255"/>
      <c r="CWY122" s="255"/>
      <c r="CWZ122" s="256"/>
      <c r="CXC122" s="251"/>
      <c r="CXD122" s="251"/>
      <c r="CXE122" s="251"/>
      <c r="CXF122" s="251"/>
      <c r="CXG122" s="251"/>
      <c r="CXH122" s="251"/>
      <c r="CXI122" s="252"/>
      <c r="CXJ122" s="253"/>
      <c r="CXO122" s="254"/>
      <c r="CXR122" s="252"/>
      <c r="CXS122" s="252"/>
      <c r="CXT122" s="252"/>
      <c r="CXU122" s="252"/>
      <c r="CXV122" s="253"/>
      <c r="CXW122" s="253"/>
      <c r="CXX122" s="255"/>
      <c r="CXY122" s="255"/>
      <c r="CXZ122" s="256"/>
      <c r="CYC122" s="251"/>
      <c r="CYD122" s="251"/>
      <c r="CYE122" s="251"/>
      <c r="CYF122" s="251"/>
      <c r="CYG122" s="251"/>
      <c r="CYH122" s="251"/>
      <c r="CYI122" s="252"/>
      <c r="CYJ122" s="253"/>
      <c r="CYO122" s="254"/>
      <c r="CYR122" s="252"/>
      <c r="CYS122" s="252"/>
      <c r="CYT122" s="252"/>
      <c r="CYU122" s="252"/>
      <c r="CYV122" s="253"/>
      <c r="CYW122" s="253"/>
      <c r="CYX122" s="255"/>
      <c r="CYY122" s="255"/>
      <c r="CYZ122" s="256"/>
      <c r="CZC122" s="251"/>
      <c r="CZD122" s="251"/>
      <c r="CZE122" s="251"/>
      <c r="CZF122" s="251"/>
      <c r="CZG122" s="251"/>
      <c r="CZH122" s="251"/>
      <c r="CZI122" s="252"/>
      <c r="CZJ122" s="253"/>
      <c r="CZO122" s="254"/>
      <c r="CZR122" s="252"/>
      <c r="CZS122" s="252"/>
      <c r="CZT122" s="252"/>
      <c r="CZU122" s="252"/>
      <c r="CZV122" s="253"/>
      <c r="CZW122" s="253"/>
      <c r="CZX122" s="255"/>
      <c r="CZY122" s="255"/>
      <c r="CZZ122" s="256"/>
      <c r="DAC122" s="251"/>
      <c r="DAD122" s="251"/>
      <c r="DAE122" s="251"/>
      <c r="DAF122" s="251"/>
      <c r="DAG122" s="251"/>
      <c r="DAH122" s="251"/>
      <c r="DAI122" s="252"/>
      <c r="DAJ122" s="253"/>
      <c r="DAO122" s="254"/>
      <c r="DAR122" s="252"/>
      <c r="DAS122" s="252"/>
      <c r="DAT122" s="252"/>
      <c r="DAU122" s="252"/>
      <c r="DAV122" s="253"/>
      <c r="DAW122" s="253"/>
      <c r="DAX122" s="255"/>
      <c r="DAY122" s="255"/>
      <c r="DAZ122" s="256"/>
      <c r="DBC122" s="251"/>
      <c r="DBD122" s="251"/>
      <c r="DBE122" s="251"/>
      <c r="DBF122" s="251"/>
      <c r="DBG122" s="251"/>
      <c r="DBH122" s="251"/>
      <c r="DBI122" s="252"/>
      <c r="DBJ122" s="253"/>
      <c r="DBO122" s="254"/>
      <c r="DBR122" s="252"/>
      <c r="DBS122" s="252"/>
      <c r="DBT122" s="252"/>
      <c r="DBU122" s="252"/>
      <c r="DBV122" s="253"/>
      <c r="DBW122" s="253"/>
      <c r="DBX122" s="255"/>
      <c r="DBY122" s="255"/>
      <c r="DBZ122" s="256"/>
      <c r="DCC122" s="251"/>
      <c r="DCD122" s="251"/>
      <c r="DCE122" s="251"/>
      <c r="DCF122" s="251"/>
      <c r="DCG122" s="251"/>
      <c r="DCH122" s="251"/>
      <c r="DCI122" s="252"/>
      <c r="DCJ122" s="253"/>
      <c r="DCO122" s="254"/>
      <c r="DCR122" s="252"/>
      <c r="DCS122" s="252"/>
      <c r="DCT122" s="252"/>
      <c r="DCU122" s="252"/>
      <c r="DCV122" s="253"/>
      <c r="DCW122" s="253"/>
      <c r="DCX122" s="255"/>
      <c r="DCY122" s="255"/>
      <c r="DCZ122" s="256"/>
      <c r="DDC122" s="251"/>
      <c r="DDD122" s="251"/>
      <c r="DDE122" s="251"/>
      <c r="DDF122" s="251"/>
      <c r="DDG122" s="251"/>
      <c r="DDH122" s="251"/>
      <c r="DDI122" s="252"/>
      <c r="DDJ122" s="253"/>
      <c r="DDO122" s="254"/>
      <c r="DDR122" s="252"/>
      <c r="DDS122" s="252"/>
      <c r="DDT122" s="252"/>
      <c r="DDU122" s="252"/>
      <c r="DDV122" s="253"/>
      <c r="DDW122" s="253"/>
      <c r="DDX122" s="255"/>
      <c r="DDY122" s="255"/>
      <c r="DDZ122" s="256"/>
      <c r="DEC122" s="251"/>
      <c r="DED122" s="251"/>
      <c r="DEE122" s="251"/>
      <c r="DEF122" s="251"/>
      <c r="DEG122" s="251"/>
      <c r="DEH122" s="251"/>
      <c r="DEI122" s="252"/>
      <c r="DEJ122" s="253"/>
      <c r="DEO122" s="254"/>
      <c r="DER122" s="252"/>
      <c r="DES122" s="252"/>
      <c r="DET122" s="252"/>
      <c r="DEU122" s="252"/>
      <c r="DEV122" s="253"/>
      <c r="DEW122" s="253"/>
      <c r="DEX122" s="255"/>
      <c r="DEY122" s="255"/>
      <c r="DEZ122" s="256"/>
      <c r="DFC122" s="251"/>
      <c r="DFD122" s="251"/>
      <c r="DFE122" s="251"/>
      <c r="DFF122" s="251"/>
      <c r="DFG122" s="251"/>
      <c r="DFH122" s="251"/>
      <c r="DFI122" s="252"/>
      <c r="DFJ122" s="253"/>
      <c r="DFO122" s="254"/>
      <c r="DFR122" s="252"/>
      <c r="DFS122" s="252"/>
      <c r="DFT122" s="252"/>
      <c r="DFU122" s="252"/>
      <c r="DFV122" s="253"/>
      <c r="DFW122" s="253"/>
      <c r="DFX122" s="255"/>
      <c r="DFY122" s="255"/>
      <c r="DFZ122" s="256"/>
      <c r="DGC122" s="251"/>
      <c r="DGD122" s="251"/>
      <c r="DGE122" s="251"/>
      <c r="DGF122" s="251"/>
      <c r="DGG122" s="251"/>
      <c r="DGH122" s="251"/>
      <c r="DGI122" s="252"/>
      <c r="DGJ122" s="253"/>
      <c r="DGO122" s="254"/>
      <c r="DGR122" s="252"/>
      <c r="DGS122" s="252"/>
      <c r="DGT122" s="252"/>
      <c r="DGU122" s="252"/>
      <c r="DGV122" s="253"/>
      <c r="DGW122" s="253"/>
      <c r="DGX122" s="255"/>
      <c r="DGY122" s="255"/>
      <c r="DGZ122" s="256"/>
      <c r="DHC122" s="251"/>
      <c r="DHD122" s="251"/>
      <c r="DHE122" s="251"/>
      <c r="DHF122" s="251"/>
      <c r="DHG122" s="251"/>
      <c r="DHH122" s="251"/>
      <c r="DHI122" s="252"/>
      <c r="DHJ122" s="253"/>
      <c r="DHO122" s="254"/>
      <c r="DHR122" s="252"/>
      <c r="DHS122" s="252"/>
      <c r="DHT122" s="252"/>
      <c r="DHU122" s="252"/>
      <c r="DHV122" s="253"/>
      <c r="DHW122" s="253"/>
      <c r="DHX122" s="255"/>
      <c r="DHY122" s="255"/>
      <c r="DHZ122" s="256"/>
      <c r="DIC122" s="251"/>
      <c r="DID122" s="251"/>
      <c r="DIE122" s="251"/>
      <c r="DIF122" s="251"/>
      <c r="DIG122" s="251"/>
      <c r="DIH122" s="251"/>
      <c r="DII122" s="252"/>
      <c r="DIJ122" s="253"/>
      <c r="DIO122" s="254"/>
      <c r="DIR122" s="252"/>
      <c r="DIS122" s="252"/>
      <c r="DIT122" s="252"/>
      <c r="DIU122" s="252"/>
      <c r="DIV122" s="253"/>
      <c r="DIW122" s="253"/>
      <c r="DIX122" s="255"/>
      <c r="DIY122" s="255"/>
      <c r="DIZ122" s="256"/>
      <c r="DJC122" s="251"/>
      <c r="DJD122" s="251"/>
      <c r="DJE122" s="251"/>
      <c r="DJF122" s="251"/>
      <c r="DJG122" s="251"/>
      <c r="DJH122" s="251"/>
      <c r="DJI122" s="252"/>
      <c r="DJJ122" s="253"/>
      <c r="DJO122" s="254"/>
      <c r="DJR122" s="252"/>
      <c r="DJS122" s="252"/>
      <c r="DJT122" s="252"/>
      <c r="DJU122" s="252"/>
      <c r="DJV122" s="253"/>
      <c r="DJW122" s="253"/>
      <c r="DJX122" s="255"/>
      <c r="DJY122" s="255"/>
      <c r="DJZ122" s="256"/>
      <c r="DKC122" s="251"/>
      <c r="DKD122" s="251"/>
      <c r="DKE122" s="251"/>
      <c r="DKF122" s="251"/>
      <c r="DKG122" s="251"/>
      <c r="DKH122" s="251"/>
      <c r="DKI122" s="252"/>
      <c r="DKJ122" s="253"/>
      <c r="DKO122" s="254"/>
      <c r="DKR122" s="252"/>
      <c r="DKS122" s="252"/>
      <c r="DKT122" s="252"/>
      <c r="DKU122" s="252"/>
      <c r="DKV122" s="253"/>
      <c r="DKW122" s="253"/>
      <c r="DKX122" s="255"/>
      <c r="DKY122" s="255"/>
      <c r="DKZ122" s="256"/>
      <c r="DLC122" s="251"/>
      <c r="DLD122" s="251"/>
      <c r="DLE122" s="251"/>
      <c r="DLF122" s="251"/>
      <c r="DLG122" s="251"/>
      <c r="DLH122" s="251"/>
      <c r="DLI122" s="252"/>
      <c r="DLJ122" s="253"/>
      <c r="DLO122" s="254"/>
      <c r="DLR122" s="252"/>
      <c r="DLS122" s="252"/>
      <c r="DLT122" s="252"/>
      <c r="DLU122" s="252"/>
      <c r="DLV122" s="253"/>
      <c r="DLW122" s="253"/>
      <c r="DLX122" s="255"/>
      <c r="DLY122" s="255"/>
      <c r="DLZ122" s="256"/>
      <c r="DMC122" s="251"/>
      <c r="DMD122" s="251"/>
      <c r="DME122" s="251"/>
      <c r="DMF122" s="251"/>
      <c r="DMG122" s="251"/>
      <c r="DMH122" s="251"/>
      <c r="DMI122" s="252"/>
      <c r="DMJ122" s="253"/>
      <c r="DMO122" s="254"/>
      <c r="DMR122" s="252"/>
      <c r="DMS122" s="252"/>
      <c r="DMT122" s="252"/>
      <c r="DMU122" s="252"/>
      <c r="DMV122" s="253"/>
      <c r="DMW122" s="253"/>
      <c r="DMX122" s="255"/>
      <c r="DMY122" s="255"/>
      <c r="DMZ122" s="256"/>
      <c r="DNC122" s="251"/>
      <c r="DND122" s="251"/>
      <c r="DNE122" s="251"/>
      <c r="DNF122" s="251"/>
      <c r="DNG122" s="251"/>
      <c r="DNH122" s="251"/>
      <c r="DNI122" s="252"/>
      <c r="DNJ122" s="253"/>
      <c r="DNO122" s="254"/>
      <c r="DNR122" s="252"/>
      <c r="DNS122" s="252"/>
      <c r="DNT122" s="252"/>
      <c r="DNU122" s="252"/>
      <c r="DNV122" s="253"/>
      <c r="DNW122" s="253"/>
      <c r="DNX122" s="255"/>
      <c r="DNY122" s="255"/>
      <c r="DNZ122" s="256"/>
      <c r="DOC122" s="251"/>
      <c r="DOD122" s="251"/>
      <c r="DOE122" s="251"/>
      <c r="DOF122" s="251"/>
      <c r="DOG122" s="251"/>
      <c r="DOH122" s="251"/>
      <c r="DOI122" s="252"/>
      <c r="DOJ122" s="253"/>
      <c r="DOO122" s="254"/>
      <c r="DOR122" s="252"/>
      <c r="DOS122" s="252"/>
      <c r="DOT122" s="252"/>
      <c r="DOU122" s="252"/>
      <c r="DOV122" s="253"/>
      <c r="DOW122" s="253"/>
      <c r="DOX122" s="255"/>
      <c r="DOY122" s="255"/>
      <c r="DOZ122" s="256"/>
      <c r="DPC122" s="251"/>
      <c r="DPD122" s="251"/>
      <c r="DPE122" s="251"/>
      <c r="DPF122" s="251"/>
      <c r="DPG122" s="251"/>
      <c r="DPH122" s="251"/>
      <c r="DPI122" s="252"/>
      <c r="DPJ122" s="253"/>
      <c r="DPO122" s="254"/>
      <c r="DPR122" s="252"/>
      <c r="DPS122" s="252"/>
      <c r="DPT122" s="252"/>
      <c r="DPU122" s="252"/>
      <c r="DPV122" s="253"/>
      <c r="DPW122" s="253"/>
      <c r="DPX122" s="255"/>
      <c r="DPY122" s="255"/>
      <c r="DPZ122" s="256"/>
      <c r="DQC122" s="251"/>
      <c r="DQD122" s="251"/>
      <c r="DQE122" s="251"/>
      <c r="DQF122" s="251"/>
      <c r="DQG122" s="251"/>
      <c r="DQH122" s="251"/>
      <c r="DQI122" s="252"/>
      <c r="DQJ122" s="253"/>
      <c r="DQO122" s="254"/>
      <c r="DQR122" s="252"/>
      <c r="DQS122" s="252"/>
      <c r="DQT122" s="252"/>
      <c r="DQU122" s="252"/>
      <c r="DQV122" s="253"/>
      <c r="DQW122" s="253"/>
      <c r="DQX122" s="255"/>
      <c r="DQY122" s="255"/>
      <c r="DQZ122" s="256"/>
      <c r="DRC122" s="251"/>
      <c r="DRD122" s="251"/>
      <c r="DRE122" s="251"/>
      <c r="DRF122" s="251"/>
      <c r="DRG122" s="251"/>
      <c r="DRH122" s="251"/>
      <c r="DRI122" s="252"/>
      <c r="DRJ122" s="253"/>
      <c r="DRO122" s="254"/>
      <c r="DRR122" s="252"/>
      <c r="DRS122" s="252"/>
      <c r="DRT122" s="252"/>
      <c r="DRU122" s="252"/>
      <c r="DRV122" s="253"/>
      <c r="DRW122" s="253"/>
      <c r="DRX122" s="255"/>
      <c r="DRY122" s="255"/>
      <c r="DRZ122" s="256"/>
      <c r="DSC122" s="251"/>
      <c r="DSD122" s="251"/>
      <c r="DSE122" s="251"/>
      <c r="DSF122" s="251"/>
      <c r="DSG122" s="251"/>
      <c r="DSH122" s="251"/>
      <c r="DSI122" s="252"/>
      <c r="DSJ122" s="253"/>
      <c r="DSO122" s="254"/>
      <c r="DSR122" s="252"/>
      <c r="DSS122" s="252"/>
      <c r="DST122" s="252"/>
      <c r="DSU122" s="252"/>
      <c r="DSV122" s="253"/>
      <c r="DSW122" s="253"/>
      <c r="DSX122" s="255"/>
      <c r="DSY122" s="255"/>
      <c r="DSZ122" s="256"/>
      <c r="DTC122" s="251"/>
      <c r="DTD122" s="251"/>
      <c r="DTE122" s="251"/>
      <c r="DTF122" s="251"/>
      <c r="DTG122" s="251"/>
      <c r="DTH122" s="251"/>
      <c r="DTI122" s="252"/>
      <c r="DTJ122" s="253"/>
      <c r="DTO122" s="254"/>
      <c r="DTR122" s="252"/>
      <c r="DTS122" s="252"/>
      <c r="DTT122" s="252"/>
      <c r="DTU122" s="252"/>
      <c r="DTV122" s="253"/>
      <c r="DTW122" s="253"/>
      <c r="DTX122" s="255"/>
      <c r="DTY122" s="255"/>
      <c r="DTZ122" s="256"/>
      <c r="DUC122" s="251"/>
      <c r="DUD122" s="251"/>
      <c r="DUE122" s="251"/>
      <c r="DUF122" s="251"/>
      <c r="DUG122" s="251"/>
      <c r="DUH122" s="251"/>
      <c r="DUI122" s="252"/>
      <c r="DUJ122" s="253"/>
      <c r="DUO122" s="254"/>
      <c r="DUR122" s="252"/>
      <c r="DUS122" s="252"/>
      <c r="DUT122" s="252"/>
      <c r="DUU122" s="252"/>
      <c r="DUV122" s="253"/>
      <c r="DUW122" s="253"/>
      <c r="DUX122" s="255"/>
      <c r="DUY122" s="255"/>
      <c r="DUZ122" s="256"/>
      <c r="DVC122" s="251"/>
      <c r="DVD122" s="251"/>
      <c r="DVE122" s="251"/>
      <c r="DVF122" s="251"/>
      <c r="DVG122" s="251"/>
      <c r="DVH122" s="251"/>
      <c r="DVI122" s="252"/>
      <c r="DVJ122" s="253"/>
      <c r="DVO122" s="254"/>
      <c r="DVR122" s="252"/>
      <c r="DVS122" s="252"/>
      <c r="DVT122" s="252"/>
      <c r="DVU122" s="252"/>
      <c r="DVV122" s="253"/>
      <c r="DVW122" s="253"/>
      <c r="DVX122" s="255"/>
      <c r="DVY122" s="255"/>
      <c r="DVZ122" s="256"/>
      <c r="DWC122" s="251"/>
      <c r="DWD122" s="251"/>
      <c r="DWE122" s="251"/>
      <c r="DWF122" s="251"/>
      <c r="DWG122" s="251"/>
      <c r="DWH122" s="251"/>
      <c r="DWI122" s="252"/>
      <c r="DWJ122" s="253"/>
      <c r="DWO122" s="254"/>
      <c r="DWR122" s="252"/>
      <c r="DWS122" s="252"/>
      <c r="DWT122" s="252"/>
      <c r="DWU122" s="252"/>
      <c r="DWV122" s="253"/>
      <c r="DWW122" s="253"/>
      <c r="DWX122" s="255"/>
      <c r="DWY122" s="255"/>
      <c r="DWZ122" s="256"/>
      <c r="DXC122" s="251"/>
      <c r="DXD122" s="251"/>
      <c r="DXE122" s="251"/>
      <c r="DXF122" s="251"/>
      <c r="DXG122" s="251"/>
      <c r="DXH122" s="251"/>
      <c r="DXI122" s="252"/>
      <c r="DXJ122" s="253"/>
      <c r="DXO122" s="254"/>
      <c r="DXR122" s="252"/>
      <c r="DXS122" s="252"/>
      <c r="DXT122" s="252"/>
      <c r="DXU122" s="252"/>
      <c r="DXV122" s="253"/>
      <c r="DXW122" s="253"/>
      <c r="DXX122" s="255"/>
      <c r="DXY122" s="255"/>
      <c r="DXZ122" s="256"/>
      <c r="DYC122" s="251"/>
      <c r="DYD122" s="251"/>
      <c r="DYE122" s="251"/>
      <c r="DYF122" s="251"/>
      <c r="DYG122" s="251"/>
      <c r="DYH122" s="251"/>
      <c r="DYI122" s="252"/>
      <c r="DYJ122" s="253"/>
      <c r="DYO122" s="254"/>
      <c r="DYR122" s="252"/>
      <c r="DYS122" s="252"/>
      <c r="DYT122" s="252"/>
      <c r="DYU122" s="252"/>
      <c r="DYV122" s="253"/>
      <c r="DYW122" s="253"/>
      <c r="DYX122" s="255"/>
      <c r="DYY122" s="255"/>
      <c r="DYZ122" s="256"/>
      <c r="DZC122" s="251"/>
      <c r="DZD122" s="251"/>
      <c r="DZE122" s="251"/>
      <c r="DZF122" s="251"/>
      <c r="DZG122" s="251"/>
      <c r="DZH122" s="251"/>
      <c r="DZI122" s="252"/>
      <c r="DZJ122" s="253"/>
      <c r="DZO122" s="254"/>
      <c r="DZR122" s="252"/>
      <c r="DZS122" s="252"/>
      <c r="DZT122" s="252"/>
      <c r="DZU122" s="252"/>
      <c r="DZV122" s="253"/>
      <c r="DZW122" s="253"/>
      <c r="DZX122" s="255"/>
      <c r="DZY122" s="255"/>
      <c r="DZZ122" s="256"/>
      <c r="EAC122" s="251"/>
      <c r="EAD122" s="251"/>
      <c r="EAE122" s="251"/>
      <c r="EAF122" s="251"/>
      <c r="EAG122" s="251"/>
      <c r="EAH122" s="251"/>
      <c r="EAI122" s="252"/>
      <c r="EAJ122" s="253"/>
      <c r="EAO122" s="254"/>
      <c r="EAR122" s="252"/>
      <c r="EAS122" s="252"/>
      <c r="EAT122" s="252"/>
      <c r="EAU122" s="252"/>
      <c r="EAV122" s="253"/>
      <c r="EAW122" s="253"/>
      <c r="EAX122" s="255"/>
      <c r="EAY122" s="255"/>
      <c r="EAZ122" s="256"/>
      <c r="EBC122" s="251"/>
      <c r="EBD122" s="251"/>
      <c r="EBE122" s="251"/>
      <c r="EBF122" s="251"/>
      <c r="EBG122" s="251"/>
      <c r="EBH122" s="251"/>
      <c r="EBI122" s="252"/>
      <c r="EBJ122" s="253"/>
      <c r="EBO122" s="254"/>
      <c r="EBR122" s="252"/>
      <c r="EBS122" s="252"/>
      <c r="EBT122" s="252"/>
      <c r="EBU122" s="252"/>
      <c r="EBV122" s="253"/>
      <c r="EBW122" s="253"/>
      <c r="EBX122" s="255"/>
      <c r="EBY122" s="255"/>
      <c r="EBZ122" s="256"/>
      <c r="ECC122" s="251"/>
      <c r="ECD122" s="251"/>
      <c r="ECE122" s="251"/>
      <c r="ECF122" s="251"/>
      <c r="ECG122" s="251"/>
      <c r="ECH122" s="251"/>
      <c r="ECI122" s="252"/>
      <c r="ECJ122" s="253"/>
      <c r="ECO122" s="254"/>
      <c r="ECR122" s="252"/>
      <c r="ECS122" s="252"/>
      <c r="ECT122" s="252"/>
      <c r="ECU122" s="252"/>
      <c r="ECV122" s="253"/>
      <c r="ECW122" s="253"/>
      <c r="ECX122" s="255"/>
      <c r="ECY122" s="255"/>
      <c r="ECZ122" s="256"/>
      <c r="EDC122" s="251"/>
      <c r="EDD122" s="251"/>
      <c r="EDE122" s="251"/>
      <c r="EDF122" s="251"/>
      <c r="EDG122" s="251"/>
      <c r="EDH122" s="251"/>
      <c r="EDI122" s="252"/>
      <c r="EDJ122" s="253"/>
      <c r="EDO122" s="254"/>
      <c r="EDR122" s="252"/>
      <c r="EDS122" s="252"/>
      <c r="EDT122" s="252"/>
      <c r="EDU122" s="252"/>
      <c r="EDV122" s="253"/>
      <c r="EDW122" s="253"/>
      <c r="EDX122" s="255"/>
      <c r="EDY122" s="255"/>
      <c r="EDZ122" s="256"/>
      <c r="EEC122" s="251"/>
      <c r="EED122" s="251"/>
      <c r="EEE122" s="251"/>
      <c r="EEF122" s="251"/>
      <c r="EEG122" s="251"/>
      <c r="EEH122" s="251"/>
      <c r="EEI122" s="252"/>
      <c r="EEJ122" s="253"/>
      <c r="EEO122" s="254"/>
      <c r="EER122" s="252"/>
      <c r="EES122" s="252"/>
      <c r="EET122" s="252"/>
      <c r="EEU122" s="252"/>
      <c r="EEV122" s="253"/>
      <c r="EEW122" s="253"/>
      <c r="EEX122" s="255"/>
      <c r="EEY122" s="255"/>
      <c r="EEZ122" s="256"/>
      <c r="EFC122" s="251"/>
      <c r="EFD122" s="251"/>
      <c r="EFE122" s="251"/>
      <c r="EFF122" s="251"/>
      <c r="EFG122" s="251"/>
      <c r="EFH122" s="251"/>
      <c r="EFI122" s="252"/>
      <c r="EFJ122" s="253"/>
      <c r="EFO122" s="254"/>
      <c r="EFR122" s="252"/>
      <c r="EFS122" s="252"/>
      <c r="EFT122" s="252"/>
      <c r="EFU122" s="252"/>
      <c r="EFV122" s="253"/>
      <c r="EFW122" s="253"/>
      <c r="EFX122" s="255"/>
      <c r="EFY122" s="255"/>
      <c r="EFZ122" s="256"/>
      <c r="EGC122" s="251"/>
      <c r="EGD122" s="251"/>
      <c r="EGE122" s="251"/>
      <c r="EGF122" s="251"/>
      <c r="EGG122" s="251"/>
      <c r="EGH122" s="251"/>
      <c r="EGI122" s="252"/>
      <c r="EGJ122" s="253"/>
      <c r="EGO122" s="254"/>
      <c r="EGR122" s="252"/>
      <c r="EGS122" s="252"/>
      <c r="EGT122" s="252"/>
      <c r="EGU122" s="252"/>
      <c r="EGV122" s="253"/>
      <c r="EGW122" s="253"/>
      <c r="EGX122" s="255"/>
      <c r="EGY122" s="255"/>
      <c r="EGZ122" s="256"/>
      <c r="EHC122" s="251"/>
      <c r="EHD122" s="251"/>
      <c r="EHE122" s="251"/>
      <c r="EHF122" s="251"/>
      <c r="EHG122" s="251"/>
      <c r="EHH122" s="251"/>
      <c r="EHI122" s="252"/>
      <c r="EHJ122" s="253"/>
      <c r="EHO122" s="254"/>
      <c r="EHR122" s="252"/>
      <c r="EHS122" s="252"/>
      <c r="EHT122" s="252"/>
      <c r="EHU122" s="252"/>
      <c r="EHV122" s="253"/>
      <c r="EHW122" s="253"/>
      <c r="EHX122" s="255"/>
      <c r="EHY122" s="255"/>
      <c r="EHZ122" s="256"/>
      <c r="EIC122" s="251"/>
      <c r="EID122" s="251"/>
      <c r="EIE122" s="251"/>
      <c r="EIF122" s="251"/>
      <c r="EIG122" s="251"/>
      <c r="EIH122" s="251"/>
      <c r="EII122" s="252"/>
      <c r="EIJ122" s="253"/>
      <c r="EIO122" s="254"/>
      <c r="EIR122" s="252"/>
      <c r="EIS122" s="252"/>
      <c r="EIT122" s="252"/>
      <c r="EIU122" s="252"/>
      <c r="EIV122" s="253"/>
      <c r="EIW122" s="253"/>
      <c r="EIX122" s="255"/>
      <c r="EIY122" s="255"/>
      <c r="EIZ122" s="256"/>
      <c r="EJC122" s="251"/>
      <c r="EJD122" s="251"/>
      <c r="EJE122" s="251"/>
      <c r="EJF122" s="251"/>
      <c r="EJG122" s="251"/>
      <c r="EJH122" s="251"/>
      <c r="EJI122" s="252"/>
      <c r="EJJ122" s="253"/>
      <c r="EJO122" s="254"/>
      <c r="EJR122" s="252"/>
      <c r="EJS122" s="252"/>
      <c r="EJT122" s="252"/>
      <c r="EJU122" s="252"/>
      <c r="EJV122" s="253"/>
      <c r="EJW122" s="253"/>
      <c r="EJX122" s="255"/>
      <c r="EJY122" s="255"/>
      <c r="EJZ122" s="256"/>
      <c r="EKC122" s="251"/>
      <c r="EKD122" s="251"/>
      <c r="EKE122" s="251"/>
      <c r="EKF122" s="251"/>
      <c r="EKG122" s="251"/>
      <c r="EKH122" s="251"/>
      <c r="EKI122" s="252"/>
      <c r="EKJ122" s="253"/>
      <c r="EKO122" s="254"/>
      <c r="EKR122" s="252"/>
      <c r="EKS122" s="252"/>
      <c r="EKT122" s="252"/>
      <c r="EKU122" s="252"/>
      <c r="EKV122" s="253"/>
      <c r="EKW122" s="253"/>
      <c r="EKX122" s="255"/>
      <c r="EKY122" s="255"/>
      <c r="EKZ122" s="256"/>
      <c r="ELC122" s="251"/>
      <c r="ELD122" s="251"/>
      <c r="ELE122" s="251"/>
      <c r="ELF122" s="251"/>
      <c r="ELG122" s="251"/>
      <c r="ELH122" s="251"/>
      <c r="ELI122" s="252"/>
      <c r="ELJ122" s="253"/>
      <c r="ELO122" s="254"/>
      <c r="ELR122" s="252"/>
      <c r="ELS122" s="252"/>
      <c r="ELT122" s="252"/>
      <c r="ELU122" s="252"/>
      <c r="ELV122" s="253"/>
      <c r="ELW122" s="253"/>
      <c r="ELX122" s="255"/>
      <c r="ELY122" s="255"/>
      <c r="ELZ122" s="256"/>
      <c r="EMC122" s="251"/>
      <c r="EMD122" s="251"/>
      <c r="EME122" s="251"/>
      <c r="EMF122" s="251"/>
      <c r="EMG122" s="251"/>
      <c r="EMH122" s="251"/>
      <c r="EMI122" s="252"/>
      <c r="EMJ122" s="253"/>
      <c r="EMO122" s="254"/>
      <c r="EMR122" s="252"/>
      <c r="EMS122" s="252"/>
      <c r="EMT122" s="252"/>
      <c r="EMU122" s="252"/>
      <c r="EMV122" s="253"/>
      <c r="EMW122" s="253"/>
      <c r="EMX122" s="255"/>
      <c r="EMY122" s="255"/>
      <c r="EMZ122" s="256"/>
      <c r="ENC122" s="251"/>
      <c r="END122" s="251"/>
      <c r="ENE122" s="251"/>
      <c r="ENF122" s="251"/>
      <c r="ENG122" s="251"/>
      <c r="ENH122" s="251"/>
      <c r="ENI122" s="252"/>
      <c r="ENJ122" s="253"/>
      <c r="ENO122" s="254"/>
      <c r="ENR122" s="252"/>
      <c r="ENS122" s="252"/>
      <c r="ENT122" s="252"/>
      <c r="ENU122" s="252"/>
      <c r="ENV122" s="253"/>
      <c r="ENW122" s="253"/>
      <c r="ENX122" s="255"/>
      <c r="ENY122" s="255"/>
      <c r="ENZ122" s="256"/>
      <c r="EOC122" s="251"/>
      <c r="EOD122" s="251"/>
      <c r="EOE122" s="251"/>
      <c r="EOF122" s="251"/>
      <c r="EOG122" s="251"/>
      <c r="EOH122" s="251"/>
      <c r="EOI122" s="252"/>
      <c r="EOJ122" s="253"/>
      <c r="EOO122" s="254"/>
      <c r="EOR122" s="252"/>
      <c r="EOS122" s="252"/>
      <c r="EOT122" s="252"/>
      <c r="EOU122" s="252"/>
      <c r="EOV122" s="253"/>
      <c r="EOW122" s="253"/>
      <c r="EOX122" s="255"/>
      <c r="EOY122" s="255"/>
      <c r="EOZ122" s="256"/>
      <c r="EPC122" s="251"/>
      <c r="EPD122" s="251"/>
      <c r="EPE122" s="251"/>
      <c r="EPF122" s="251"/>
      <c r="EPG122" s="251"/>
      <c r="EPH122" s="251"/>
      <c r="EPI122" s="252"/>
      <c r="EPJ122" s="253"/>
      <c r="EPO122" s="254"/>
      <c r="EPR122" s="252"/>
      <c r="EPS122" s="252"/>
      <c r="EPT122" s="252"/>
      <c r="EPU122" s="252"/>
      <c r="EPV122" s="253"/>
      <c r="EPW122" s="253"/>
      <c r="EPX122" s="255"/>
      <c r="EPY122" s="255"/>
      <c r="EPZ122" s="256"/>
      <c r="EQC122" s="251"/>
      <c r="EQD122" s="251"/>
      <c r="EQE122" s="251"/>
      <c r="EQF122" s="251"/>
      <c r="EQG122" s="251"/>
      <c r="EQH122" s="251"/>
      <c r="EQI122" s="252"/>
      <c r="EQJ122" s="253"/>
      <c r="EQO122" s="254"/>
      <c r="EQR122" s="252"/>
      <c r="EQS122" s="252"/>
      <c r="EQT122" s="252"/>
      <c r="EQU122" s="252"/>
      <c r="EQV122" s="253"/>
      <c r="EQW122" s="253"/>
      <c r="EQX122" s="255"/>
      <c r="EQY122" s="255"/>
      <c r="EQZ122" s="256"/>
      <c r="ERC122" s="251"/>
      <c r="ERD122" s="251"/>
      <c r="ERE122" s="251"/>
      <c r="ERF122" s="251"/>
      <c r="ERG122" s="251"/>
      <c r="ERH122" s="251"/>
      <c r="ERI122" s="252"/>
      <c r="ERJ122" s="253"/>
      <c r="ERO122" s="254"/>
      <c r="ERR122" s="252"/>
      <c r="ERS122" s="252"/>
      <c r="ERT122" s="252"/>
      <c r="ERU122" s="252"/>
      <c r="ERV122" s="253"/>
      <c r="ERW122" s="253"/>
      <c r="ERX122" s="255"/>
      <c r="ERY122" s="255"/>
      <c r="ERZ122" s="256"/>
      <c r="ESC122" s="251"/>
      <c r="ESD122" s="251"/>
      <c r="ESE122" s="251"/>
      <c r="ESF122" s="251"/>
      <c r="ESG122" s="251"/>
      <c r="ESH122" s="251"/>
      <c r="ESI122" s="252"/>
      <c r="ESJ122" s="253"/>
      <c r="ESO122" s="254"/>
      <c r="ESR122" s="252"/>
      <c r="ESS122" s="252"/>
      <c r="EST122" s="252"/>
      <c r="ESU122" s="252"/>
      <c r="ESV122" s="253"/>
      <c r="ESW122" s="253"/>
      <c r="ESX122" s="255"/>
      <c r="ESY122" s="255"/>
      <c r="ESZ122" s="256"/>
      <c r="ETC122" s="251"/>
      <c r="ETD122" s="251"/>
      <c r="ETE122" s="251"/>
      <c r="ETF122" s="251"/>
      <c r="ETG122" s="251"/>
      <c r="ETH122" s="251"/>
      <c r="ETI122" s="252"/>
      <c r="ETJ122" s="253"/>
      <c r="ETO122" s="254"/>
      <c r="ETR122" s="252"/>
      <c r="ETS122" s="252"/>
      <c r="ETT122" s="252"/>
      <c r="ETU122" s="252"/>
      <c r="ETV122" s="253"/>
      <c r="ETW122" s="253"/>
      <c r="ETX122" s="255"/>
      <c r="ETY122" s="255"/>
      <c r="ETZ122" s="256"/>
      <c r="EUC122" s="251"/>
      <c r="EUD122" s="251"/>
      <c r="EUE122" s="251"/>
      <c r="EUF122" s="251"/>
      <c r="EUG122" s="251"/>
      <c r="EUH122" s="251"/>
      <c r="EUI122" s="252"/>
      <c r="EUJ122" s="253"/>
      <c r="EUO122" s="254"/>
      <c r="EUR122" s="252"/>
      <c r="EUS122" s="252"/>
      <c r="EUT122" s="252"/>
      <c r="EUU122" s="252"/>
      <c r="EUV122" s="253"/>
      <c r="EUW122" s="253"/>
      <c r="EUX122" s="255"/>
      <c r="EUY122" s="255"/>
      <c r="EUZ122" s="256"/>
      <c r="EVC122" s="251"/>
      <c r="EVD122" s="251"/>
      <c r="EVE122" s="251"/>
      <c r="EVF122" s="251"/>
      <c r="EVG122" s="251"/>
      <c r="EVH122" s="251"/>
      <c r="EVI122" s="252"/>
      <c r="EVJ122" s="253"/>
      <c r="EVO122" s="254"/>
      <c r="EVR122" s="252"/>
      <c r="EVS122" s="252"/>
      <c r="EVT122" s="252"/>
      <c r="EVU122" s="252"/>
      <c r="EVV122" s="253"/>
      <c r="EVW122" s="253"/>
      <c r="EVX122" s="255"/>
      <c r="EVY122" s="255"/>
      <c r="EVZ122" s="256"/>
      <c r="EWC122" s="251"/>
      <c r="EWD122" s="251"/>
      <c r="EWE122" s="251"/>
      <c r="EWF122" s="251"/>
      <c r="EWG122" s="251"/>
      <c r="EWH122" s="251"/>
      <c r="EWI122" s="252"/>
      <c r="EWJ122" s="253"/>
      <c r="EWO122" s="254"/>
      <c r="EWR122" s="252"/>
      <c r="EWS122" s="252"/>
      <c r="EWT122" s="252"/>
      <c r="EWU122" s="252"/>
      <c r="EWV122" s="253"/>
      <c r="EWW122" s="253"/>
      <c r="EWX122" s="255"/>
      <c r="EWY122" s="255"/>
      <c r="EWZ122" s="256"/>
      <c r="EXC122" s="251"/>
      <c r="EXD122" s="251"/>
      <c r="EXE122" s="251"/>
      <c r="EXF122" s="251"/>
      <c r="EXG122" s="251"/>
      <c r="EXH122" s="251"/>
      <c r="EXI122" s="252"/>
      <c r="EXJ122" s="253"/>
      <c r="EXO122" s="254"/>
      <c r="EXR122" s="252"/>
      <c r="EXS122" s="252"/>
      <c r="EXT122" s="252"/>
      <c r="EXU122" s="252"/>
      <c r="EXV122" s="253"/>
      <c r="EXW122" s="253"/>
      <c r="EXX122" s="255"/>
      <c r="EXY122" s="255"/>
      <c r="EXZ122" s="256"/>
      <c r="EYC122" s="251"/>
      <c r="EYD122" s="251"/>
      <c r="EYE122" s="251"/>
      <c r="EYF122" s="251"/>
      <c r="EYG122" s="251"/>
      <c r="EYH122" s="251"/>
      <c r="EYI122" s="252"/>
      <c r="EYJ122" s="253"/>
      <c r="EYO122" s="254"/>
      <c r="EYR122" s="252"/>
      <c r="EYS122" s="252"/>
      <c r="EYT122" s="252"/>
      <c r="EYU122" s="252"/>
      <c r="EYV122" s="253"/>
      <c r="EYW122" s="253"/>
      <c r="EYX122" s="255"/>
      <c r="EYY122" s="255"/>
      <c r="EYZ122" s="256"/>
      <c r="EZC122" s="251"/>
      <c r="EZD122" s="251"/>
      <c r="EZE122" s="251"/>
      <c r="EZF122" s="251"/>
      <c r="EZG122" s="251"/>
      <c r="EZH122" s="251"/>
      <c r="EZI122" s="252"/>
      <c r="EZJ122" s="253"/>
      <c r="EZO122" s="254"/>
      <c r="EZR122" s="252"/>
      <c r="EZS122" s="252"/>
      <c r="EZT122" s="252"/>
      <c r="EZU122" s="252"/>
      <c r="EZV122" s="253"/>
      <c r="EZW122" s="253"/>
      <c r="EZX122" s="255"/>
      <c r="EZY122" s="255"/>
      <c r="EZZ122" s="256"/>
      <c r="FAC122" s="251"/>
      <c r="FAD122" s="251"/>
      <c r="FAE122" s="251"/>
      <c r="FAF122" s="251"/>
      <c r="FAG122" s="251"/>
      <c r="FAH122" s="251"/>
      <c r="FAI122" s="252"/>
      <c r="FAJ122" s="253"/>
      <c r="FAO122" s="254"/>
      <c r="FAR122" s="252"/>
      <c r="FAS122" s="252"/>
      <c r="FAT122" s="252"/>
      <c r="FAU122" s="252"/>
      <c r="FAV122" s="253"/>
      <c r="FAW122" s="253"/>
      <c r="FAX122" s="255"/>
      <c r="FAY122" s="255"/>
      <c r="FAZ122" s="256"/>
      <c r="FBC122" s="251"/>
      <c r="FBD122" s="251"/>
      <c r="FBE122" s="251"/>
      <c r="FBF122" s="251"/>
      <c r="FBG122" s="251"/>
      <c r="FBH122" s="251"/>
      <c r="FBI122" s="252"/>
      <c r="FBJ122" s="253"/>
      <c r="FBO122" s="254"/>
      <c r="FBR122" s="252"/>
      <c r="FBS122" s="252"/>
      <c r="FBT122" s="252"/>
      <c r="FBU122" s="252"/>
      <c r="FBV122" s="253"/>
      <c r="FBW122" s="253"/>
      <c r="FBX122" s="255"/>
      <c r="FBY122" s="255"/>
      <c r="FBZ122" s="256"/>
      <c r="FCC122" s="251"/>
      <c r="FCD122" s="251"/>
      <c r="FCE122" s="251"/>
      <c r="FCF122" s="251"/>
      <c r="FCG122" s="251"/>
      <c r="FCH122" s="251"/>
      <c r="FCI122" s="252"/>
      <c r="FCJ122" s="253"/>
      <c r="FCO122" s="254"/>
      <c r="FCR122" s="252"/>
      <c r="FCS122" s="252"/>
      <c r="FCT122" s="252"/>
      <c r="FCU122" s="252"/>
      <c r="FCV122" s="253"/>
      <c r="FCW122" s="253"/>
      <c r="FCX122" s="255"/>
      <c r="FCY122" s="255"/>
      <c r="FCZ122" s="256"/>
      <c r="FDC122" s="251"/>
      <c r="FDD122" s="251"/>
      <c r="FDE122" s="251"/>
      <c r="FDF122" s="251"/>
      <c r="FDG122" s="251"/>
      <c r="FDH122" s="251"/>
      <c r="FDI122" s="252"/>
      <c r="FDJ122" s="253"/>
      <c r="FDO122" s="254"/>
      <c r="FDR122" s="252"/>
      <c r="FDS122" s="252"/>
      <c r="FDT122" s="252"/>
      <c r="FDU122" s="252"/>
      <c r="FDV122" s="253"/>
      <c r="FDW122" s="253"/>
      <c r="FDX122" s="255"/>
      <c r="FDY122" s="255"/>
      <c r="FDZ122" s="256"/>
      <c r="FEC122" s="251"/>
      <c r="FED122" s="251"/>
      <c r="FEE122" s="251"/>
      <c r="FEF122" s="251"/>
      <c r="FEG122" s="251"/>
      <c r="FEH122" s="251"/>
      <c r="FEI122" s="252"/>
      <c r="FEJ122" s="253"/>
      <c r="FEO122" s="254"/>
      <c r="FER122" s="252"/>
      <c r="FES122" s="252"/>
      <c r="FET122" s="252"/>
      <c r="FEU122" s="252"/>
      <c r="FEV122" s="253"/>
      <c r="FEW122" s="253"/>
      <c r="FEX122" s="255"/>
      <c r="FEY122" s="255"/>
      <c r="FEZ122" s="256"/>
      <c r="FFC122" s="251"/>
      <c r="FFD122" s="251"/>
      <c r="FFE122" s="251"/>
      <c r="FFF122" s="251"/>
      <c r="FFG122" s="251"/>
      <c r="FFH122" s="251"/>
      <c r="FFI122" s="252"/>
      <c r="FFJ122" s="253"/>
      <c r="FFO122" s="254"/>
      <c r="FFR122" s="252"/>
      <c r="FFS122" s="252"/>
      <c r="FFT122" s="252"/>
      <c r="FFU122" s="252"/>
      <c r="FFV122" s="253"/>
      <c r="FFW122" s="253"/>
      <c r="FFX122" s="255"/>
      <c r="FFY122" s="255"/>
      <c r="FFZ122" s="256"/>
      <c r="FGC122" s="251"/>
      <c r="FGD122" s="251"/>
      <c r="FGE122" s="251"/>
      <c r="FGF122" s="251"/>
      <c r="FGG122" s="251"/>
      <c r="FGH122" s="251"/>
      <c r="FGI122" s="252"/>
      <c r="FGJ122" s="253"/>
      <c r="FGO122" s="254"/>
      <c r="FGR122" s="252"/>
      <c r="FGS122" s="252"/>
      <c r="FGT122" s="252"/>
      <c r="FGU122" s="252"/>
      <c r="FGV122" s="253"/>
      <c r="FGW122" s="253"/>
      <c r="FGX122" s="255"/>
      <c r="FGY122" s="255"/>
      <c r="FGZ122" s="256"/>
      <c r="FHC122" s="251"/>
      <c r="FHD122" s="251"/>
      <c r="FHE122" s="251"/>
      <c r="FHF122" s="251"/>
      <c r="FHG122" s="251"/>
      <c r="FHH122" s="251"/>
      <c r="FHI122" s="252"/>
      <c r="FHJ122" s="253"/>
      <c r="FHO122" s="254"/>
      <c r="FHR122" s="252"/>
      <c r="FHS122" s="252"/>
      <c r="FHT122" s="252"/>
      <c r="FHU122" s="252"/>
      <c r="FHV122" s="253"/>
      <c r="FHW122" s="253"/>
      <c r="FHX122" s="255"/>
      <c r="FHY122" s="255"/>
      <c r="FHZ122" s="256"/>
      <c r="FIC122" s="251"/>
      <c r="FID122" s="251"/>
      <c r="FIE122" s="251"/>
      <c r="FIF122" s="251"/>
      <c r="FIG122" s="251"/>
      <c r="FIH122" s="251"/>
      <c r="FII122" s="252"/>
      <c r="FIJ122" s="253"/>
      <c r="FIO122" s="254"/>
      <c r="FIR122" s="252"/>
      <c r="FIS122" s="252"/>
      <c r="FIT122" s="252"/>
      <c r="FIU122" s="252"/>
      <c r="FIV122" s="253"/>
      <c r="FIW122" s="253"/>
      <c r="FIX122" s="255"/>
      <c r="FIY122" s="255"/>
      <c r="FIZ122" s="256"/>
      <c r="FJC122" s="251"/>
      <c r="FJD122" s="251"/>
      <c r="FJE122" s="251"/>
      <c r="FJF122" s="251"/>
      <c r="FJG122" s="251"/>
      <c r="FJH122" s="251"/>
      <c r="FJI122" s="252"/>
      <c r="FJJ122" s="253"/>
      <c r="FJO122" s="254"/>
      <c r="FJR122" s="252"/>
      <c r="FJS122" s="252"/>
      <c r="FJT122" s="252"/>
      <c r="FJU122" s="252"/>
      <c r="FJV122" s="253"/>
      <c r="FJW122" s="253"/>
      <c r="FJX122" s="255"/>
      <c r="FJY122" s="255"/>
      <c r="FJZ122" s="256"/>
      <c r="FKC122" s="251"/>
      <c r="FKD122" s="251"/>
      <c r="FKE122" s="251"/>
      <c r="FKF122" s="251"/>
      <c r="FKG122" s="251"/>
      <c r="FKH122" s="251"/>
      <c r="FKI122" s="252"/>
      <c r="FKJ122" s="253"/>
      <c r="FKO122" s="254"/>
      <c r="FKR122" s="252"/>
      <c r="FKS122" s="252"/>
      <c r="FKT122" s="252"/>
      <c r="FKU122" s="252"/>
      <c r="FKV122" s="253"/>
      <c r="FKW122" s="253"/>
      <c r="FKX122" s="255"/>
      <c r="FKY122" s="255"/>
      <c r="FKZ122" s="256"/>
      <c r="FLC122" s="251"/>
      <c r="FLD122" s="251"/>
      <c r="FLE122" s="251"/>
      <c r="FLF122" s="251"/>
      <c r="FLG122" s="251"/>
      <c r="FLH122" s="251"/>
      <c r="FLI122" s="252"/>
      <c r="FLJ122" s="253"/>
      <c r="FLO122" s="254"/>
      <c r="FLR122" s="252"/>
      <c r="FLS122" s="252"/>
      <c r="FLT122" s="252"/>
      <c r="FLU122" s="252"/>
      <c r="FLV122" s="253"/>
      <c r="FLW122" s="253"/>
      <c r="FLX122" s="255"/>
      <c r="FLY122" s="255"/>
      <c r="FLZ122" s="256"/>
      <c r="FMC122" s="251"/>
      <c r="FMD122" s="251"/>
      <c r="FME122" s="251"/>
      <c r="FMF122" s="251"/>
      <c r="FMG122" s="251"/>
      <c r="FMH122" s="251"/>
      <c r="FMI122" s="252"/>
      <c r="FMJ122" s="253"/>
      <c r="FMO122" s="254"/>
      <c r="FMR122" s="252"/>
      <c r="FMS122" s="252"/>
      <c r="FMT122" s="252"/>
      <c r="FMU122" s="252"/>
      <c r="FMV122" s="253"/>
      <c r="FMW122" s="253"/>
      <c r="FMX122" s="255"/>
      <c r="FMY122" s="255"/>
      <c r="FMZ122" s="256"/>
      <c r="FNC122" s="251"/>
      <c r="FND122" s="251"/>
      <c r="FNE122" s="251"/>
      <c r="FNF122" s="251"/>
      <c r="FNG122" s="251"/>
      <c r="FNH122" s="251"/>
      <c r="FNI122" s="252"/>
      <c r="FNJ122" s="253"/>
      <c r="FNO122" s="254"/>
      <c r="FNR122" s="252"/>
      <c r="FNS122" s="252"/>
      <c r="FNT122" s="252"/>
      <c r="FNU122" s="252"/>
      <c r="FNV122" s="253"/>
      <c r="FNW122" s="253"/>
      <c r="FNX122" s="255"/>
      <c r="FNY122" s="255"/>
      <c r="FNZ122" s="256"/>
      <c r="FOC122" s="251"/>
      <c r="FOD122" s="251"/>
      <c r="FOE122" s="251"/>
      <c r="FOF122" s="251"/>
      <c r="FOG122" s="251"/>
      <c r="FOH122" s="251"/>
      <c r="FOI122" s="252"/>
      <c r="FOJ122" s="253"/>
      <c r="FOO122" s="254"/>
      <c r="FOR122" s="252"/>
      <c r="FOS122" s="252"/>
      <c r="FOT122" s="252"/>
      <c r="FOU122" s="252"/>
      <c r="FOV122" s="253"/>
      <c r="FOW122" s="253"/>
      <c r="FOX122" s="255"/>
      <c r="FOY122" s="255"/>
      <c r="FOZ122" s="256"/>
      <c r="FPC122" s="251"/>
      <c r="FPD122" s="251"/>
      <c r="FPE122" s="251"/>
      <c r="FPF122" s="251"/>
      <c r="FPG122" s="251"/>
      <c r="FPH122" s="251"/>
      <c r="FPI122" s="252"/>
      <c r="FPJ122" s="253"/>
      <c r="FPO122" s="254"/>
      <c r="FPR122" s="252"/>
      <c r="FPS122" s="252"/>
      <c r="FPT122" s="252"/>
      <c r="FPU122" s="252"/>
      <c r="FPV122" s="253"/>
      <c r="FPW122" s="253"/>
      <c r="FPX122" s="255"/>
      <c r="FPY122" s="255"/>
      <c r="FPZ122" s="256"/>
      <c r="FQC122" s="251"/>
      <c r="FQD122" s="251"/>
      <c r="FQE122" s="251"/>
      <c r="FQF122" s="251"/>
      <c r="FQG122" s="251"/>
      <c r="FQH122" s="251"/>
      <c r="FQI122" s="252"/>
      <c r="FQJ122" s="253"/>
      <c r="FQO122" s="254"/>
      <c r="FQR122" s="252"/>
      <c r="FQS122" s="252"/>
      <c r="FQT122" s="252"/>
      <c r="FQU122" s="252"/>
      <c r="FQV122" s="253"/>
      <c r="FQW122" s="253"/>
      <c r="FQX122" s="255"/>
      <c r="FQY122" s="255"/>
      <c r="FQZ122" s="256"/>
      <c r="FRC122" s="251"/>
      <c r="FRD122" s="251"/>
      <c r="FRE122" s="251"/>
      <c r="FRF122" s="251"/>
      <c r="FRG122" s="251"/>
      <c r="FRH122" s="251"/>
      <c r="FRI122" s="252"/>
      <c r="FRJ122" s="253"/>
      <c r="FRO122" s="254"/>
      <c r="FRR122" s="252"/>
      <c r="FRS122" s="252"/>
      <c r="FRT122" s="252"/>
      <c r="FRU122" s="252"/>
      <c r="FRV122" s="253"/>
      <c r="FRW122" s="253"/>
      <c r="FRX122" s="255"/>
      <c r="FRY122" s="255"/>
      <c r="FRZ122" s="256"/>
      <c r="FSC122" s="251"/>
      <c r="FSD122" s="251"/>
      <c r="FSE122" s="251"/>
      <c r="FSF122" s="251"/>
      <c r="FSG122" s="251"/>
      <c r="FSH122" s="251"/>
      <c r="FSI122" s="252"/>
      <c r="FSJ122" s="253"/>
      <c r="FSO122" s="254"/>
      <c r="FSR122" s="252"/>
      <c r="FSS122" s="252"/>
      <c r="FST122" s="252"/>
      <c r="FSU122" s="252"/>
      <c r="FSV122" s="253"/>
      <c r="FSW122" s="253"/>
      <c r="FSX122" s="255"/>
      <c r="FSY122" s="255"/>
      <c r="FSZ122" s="256"/>
      <c r="FTC122" s="251"/>
      <c r="FTD122" s="251"/>
      <c r="FTE122" s="251"/>
      <c r="FTF122" s="251"/>
      <c r="FTG122" s="251"/>
      <c r="FTH122" s="251"/>
      <c r="FTI122" s="252"/>
      <c r="FTJ122" s="253"/>
      <c r="FTO122" s="254"/>
      <c r="FTR122" s="252"/>
      <c r="FTS122" s="252"/>
      <c r="FTT122" s="252"/>
      <c r="FTU122" s="252"/>
      <c r="FTV122" s="253"/>
      <c r="FTW122" s="253"/>
      <c r="FTX122" s="255"/>
      <c r="FTY122" s="255"/>
      <c r="FTZ122" s="256"/>
      <c r="FUC122" s="251"/>
      <c r="FUD122" s="251"/>
      <c r="FUE122" s="251"/>
      <c r="FUF122" s="251"/>
      <c r="FUG122" s="251"/>
      <c r="FUH122" s="251"/>
      <c r="FUI122" s="252"/>
      <c r="FUJ122" s="253"/>
      <c r="FUO122" s="254"/>
      <c r="FUR122" s="252"/>
      <c r="FUS122" s="252"/>
      <c r="FUT122" s="252"/>
      <c r="FUU122" s="252"/>
      <c r="FUV122" s="253"/>
      <c r="FUW122" s="253"/>
      <c r="FUX122" s="255"/>
      <c r="FUY122" s="255"/>
      <c r="FUZ122" s="256"/>
      <c r="FVC122" s="251"/>
      <c r="FVD122" s="251"/>
      <c r="FVE122" s="251"/>
      <c r="FVF122" s="251"/>
      <c r="FVG122" s="251"/>
      <c r="FVH122" s="251"/>
      <c r="FVI122" s="252"/>
      <c r="FVJ122" s="253"/>
      <c r="FVO122" s="254"/>
      <c r="FVR122" s="252"/>
      <c r="FVS122" s="252"/>
      <c r="FVT122" s="252"/>
      <c r="FVU122" s="252"/>
      <c r="FVV122" s="253"/>
      <c r="FVW122" s="253"/>
      <c r="FVX122" s="255"/>
      <c r="FVY122" s="255"/>
      <c r="FVZ122" s="256"/>
      <c r="FWC122" s="251"/>
      <c r="FWD122" s="251"/>
      <c r="FWE122" s="251"/>
      <c r="FWF122" s="251"/>
      <c r="FWG122" s="251"/>
      <c r="FWH122" s="251"/>
      <c r="FWI122" s="252"/>
      <c r="FWJ122" s="253"/>
      <c r="FWO122" s="254"/>
      <c r="FWR122" s="252"/>
      <c r="FWS122" s="252"/>
      <c r="FWT122" s="252"/>
      <c r="FWU122" s="252"/>
      <c r="FWV122" s="253"/>
      <c r="FWW122" s="253"/>
      <c r="FWX122" s="255"/>
      <c r="FWY122" s="255"/>
      <c r="FWZ122" s="256"/>
      <c r="FXC122" s="251"/>
      <c r="FXD122" s="251"/>
      <c r="FXE122" s="251"/>
      <c r="FXF122" s="251"/>
      <c r="FXG122" s="251"/>
      <c r="FXH122" s="251"/>
      <c r="FXI122" s="252"/>
      <c r="FXJ122" s="253"/>
      <c r="FXO122" s="254"/>
      <c r="FXR122" s="252"/>
      <c r="FXS122" s="252"/>
      <c r="FXT122" s="252"/>
      <c r="FXU122" s="252"/>
      <c r="FXV122" s="253"/>
      <c r="FXW122" s="253"/>
      <c r="FXX122" s="255"/>
      <c r="FXY122" s="255"/>
      <c r="FXZ122" s="256"/>
      <c r="FYC122" s="251"/>
      <c r="FYD122" s="251"/>
      <c r="FYE122" s="251"/>
      <c r="FYF122" s="251"/>
      <c r="FYG122" s="251"/>
      <c r="FYH122" s="251"/>
      <c r="FYI122" s="252"/>
      <c r="FYJ122" s="253"/>
      <c r="FYO122" s="254"/>
      <c r="FYR122" s="252"/>
      <c r="FYS122" s="252"/>
      <c r="FYT122" s="252"/>
      <c r="FYU122" s="252"/>
      <c r="FYV122" s="253"/>
      <c r="FYW122" s="253"/>
      <c r="FYX122" s="255"/>
      <c r="FYY122" s="255"/>
      <c r="FYZ122" s="256"/>
      <c r="FZC122" s="251"/>
      <c r="FZD122" s="251"/>
      <c r="FZE122" s="251"/>
      <c r="FZF122" s="251"/>
      <c r="FZG122" s="251"/>
      <c r="FZH122" s="251"/>
      <c r="FZI122" s="252"/>
      <c r="FZJ122" s="253"/>
      <c r="FZO122" s="254"/>
      <c r="FZR122" s="252"/>
      <c r="FZS122" s="252"/>
      <c r="FZT122" s="252"/>
      <c r="FZU122" s="252"/>
      <c r="FZV122" s="253"/>
      <c r="FZW122" s="253"/>
      <c r="FZX122" s="255"/>
      <c r="FZY122" s="255"/>
      <c r="FZZ122" s="256"/>
      <c r="GAC122" s="251"/>
      <c r="GAD122" s="251"/>
      <c r="GAE122" s="251"/>
      <c r="GAF122" s="251"/>
      <c r="GAG122" s="251"/>
      <c r="GAH122" s="251"/>
      <c r="GAI122" s="252"/>
      <c r="GAJ122" s="253"/>
      <c r="GAO122" s="254"/>
      <c r="GAR122" s="252"/>
      <c r="GAS122" s="252"/>
      <c r="GAT122" s="252"/>
      <c r="GAU122" s="252"/>
      <c r="GAV122" s="253"/>
      <c r="GAW122" s="253"/>
      <c r="GAX122" s="255"/>
      <c r="GAY122" s="255"/>
      <c r="GAZ122" s="256"/>
      <c r="GBC122" s="251"/>
      <c r="GBD122" s="251"/>
      <c r="GBE122" s="251"/>
      <c r="GBF122" s="251"/>
      <c r="GBG122" s="251"/>
      <c r="GBH122" s="251"/>
      <c r="GBI122" s="252"/>
      <c r="GBJ122" s="253"/>
      <c r="GBO122" s="254"/>
      <c r="GBR122" s="252"/>
      <c r="GBS122" s="252"/>
      <c r="GBT122" s="252"/>
      <c r="GBU122" s="252"/>
      <c r="GBV122" s="253"/>
      <c r="GBW122" s="253"/>
      <c r="GBX122" s="255"/>
      <c r="GBY122" s="255"/>
      <c r="GBZ122" s="256"/>
      <c r="GCC122" s="251"/>
      <c r="GCD122" s="251"/>
      <c r="GCE122" s="251"/>
      <c r="GCF122" s="251"/>
      <c r="GCG122" s="251"/>
      <c r="GCH122" s="251"/>
      <c r="GCI122" s="252"/>
      <c r="GCJ122" s="253"/>
      <c r="GCO122" s="254"/>
      <c r="GCR122" s="252"/>
      <c r="GCS122" s="252"/>
      <c r="GCT122" s="252"/>
      <c r="GCU122" s="252"/>
      <c r="GCV122" s="253"/>
      <c r="GCW122" s="253"/>
      <c r="GCX122" s="255"/>
      <c r="GCY122" s="255"/>
      <c r="GCZ122" s="256"/>
      <c r="GDC122" s="251"/>
      <c r="GDD122" s="251"/>
      <c r="GDE122" s="251"/>
      <c r="GDF122" s="251"/>
      <c r="GDG122" s="251"/>
      <c r="GDH122" s="251"/>
      <c r="GDI122" s="252"/>
      <c r="GDJ122" s="253"/>
      <c r="GDO122" s="254"/>
      <c r="GDR122" s="252"/>
      <c r="GDS122" s="252"/>
      <c r="GDT122" s="252"/>
      <c r="GDU122" s="252"/>
      <c r="GDV122" s="253"/>
      <c r="GDW122" s="253"/>
      <c r="GDX122" s="255"/>
      <c r="GDY122" s="255"/>
      <c r="GDZ122" s="256"/>
      <c r="GEC122" s="251"/>
      <c r="GED122" s="251"/>
      <c r="GEE122" s="251"/>
      <c r="GEF122" s="251"/>
      <c r="GEG122" s="251"/>
      <c r="GEH122" s="251"/>
      <c r="GEI122" s="252"/>
      <c r="GEJ122" s="253"/>
      <c r="GEO122" s="254"/>
      <c r="GER122" s="252"/>
      <c r="GES122" s="252"/>
      <c r="GET122" s="252"/>
      <c r="GEU122" s="252"/>
      <c r="GEV122" s="253"/>
      <c r="GEW122" s="253"/>
      <c r="GEX122" s="255"/>
      <c r="GEY122" s="255"/>
      <c r="GEZ122" s="256"/>
      <c r="GFC122" s="251"/>
      <c r="GFD122" s="251"/>
      <c r="GFE122" s="251"/>
      <c r="GFF122" s="251"/>
      <c r="GFG122" s="251"/>
      <c r="GFH122" s="251"/>
      <c r="GFI122" s="252"/>
      <c r="GFJ122" s="253"/>
      <c r="GFO122" s="254"/>
      <c r="GFR122" s="252"/>
      <c r="GFS122" s="252"/>
      <c r="GFT122" s="252"/>
      <c r="GFU122" s="252"/>
      <c r="GFV122" s="253"/>
      <c r="GFW122" s="253"/>
      <c r="GFX122" s="255"/>
      <c r="GFY122" s="255"/>
      <c r="GFZ122" s="256"/>
      <c r="GGC122" s="251"/>
      <c r="GGD122" s="251"/>
      <c r="GGE122" s="251"/>
      <c r="GGF122" s="251"/>
      <c r="GGG122" s="251"/>
      <c r="GGH122" s="251"/>
      <c r="GGI122" s="252"/>
      <c r="GGJ122" s="253"/>
      <c r="GGO122" s="254"/>
      <c r="GGR122" s="252"/>
      <c r="GGS122" s="252"/>
      <c r="GGT122" s="252"/>
      <c r="GGU122" s="252"/>
      <c r="GGV122" s="253"/>
      <c r="GGW122" s="253"/>
      <c r="GGX122" s="255"/>
      <c r="GGY122" s="255"/>
      <c r="GGZ122" s="256"/>
      <c r="GHC122" s="251"/>
      <c r="GHD122" s="251"/>
      <c r="GHE122" s="251"/>
      <c r="GHF122" s="251"/>
      <c r="GHG122" s="251"/>
      <c r="GHH122" s="251"/>
      <c r="GHI122" s="252"/>
      <c r="GHJ122" s="253"/>
      <c r="GHO122" s="254"/>
      <c r="GHR122" s="252"/>
      <c r="GHS122" s="252"/>
      <c r="GHT122" s="252"/>
      <c r="GHU122" s="252"/>
      <c r="GHV122" s="253"/>
      <c r="GHW122" s="253"/>
      <c r="GHX122" s="255"/>
      <c r="GHY122" s="255"/>
      <c r="GHZ122" s="256"/>
      <c r="GIC122" s="251"/>
      <c r="GID122" s="251"/>
      <c r="GIE122" s="251"/>
      <c r="GIF122" s="251"/>
      <c r="GIG122" s="251"/>
      <c r="GIH122" s="251"/>
      <c r="GII122" s="252"/>
      <c r="GIJ122" s="253"/>
      <c r="GIO122" s="254"/>
      <c r="GIR122" s="252"/>
      <c r="GIS122" s="252"/>
      <c r="GIT122" s="252"/>
      <c r="GIU122" s="252"/>
      <c r="GIV122" s="253"/>
      <c r="GIW122" s="253"/>
      <c r="GIX122" s="255"/>
      <c r="GIY122" s="255"/>
      <c r="GIZ122" s="256"/>
      <c r="GJC122" s="251"/>
      <c r="GJD122" s="251"/>
      <c r="GJE122" s="251"/>
      <c r="GJF122" s="251"/>
      <c r="GJG122" s="251"/>
      <c r="GJH122" s="251"/>
      <c r="GJI122" s="252"/>
      <c r="GJJ122" s="253"/>
      <c r="GJO122" s="254"/>
      <c r="GJR122" s="252"/>
      <c r="GJS122" s="252"/>
      <c r="GJT122" s="252"/>
      <c r="GJU122" s="252"/>
      <c r="GJV122" s="253"/>
      <c r="GJW122" s="253"/>
      <c r="GJX122" s="255"/>
      <c r="GJY122" s="255"/>
      <c r="GJZ122" s="256"/>
      <c r="GKC122" s="251"/>
      <c r="GKD122" s="251"/>
      <c r="GKE122" s="251"/>
      <c r="GKF122" s="251"/>
      <c r="GKG122" s="251"/>
      <c r="GKH122" s="251"/>
      <c r="GKI122" s="252"/>
      <c r="GKJ122" s="253"/>
      <c r="GKO122" s="254"/>
      <c r="GKR122" s="252"/>
      <c r="GKS122" s="252"/>
      <c r="GKT122" s="252"/>
      <c r="GKU122" s="252"/>
      <c r="GKV122" s="253"/>
      <c r="GKW122" s="253"/>
      <c r="GKX122" s="255"/>
      <c r="GKY122" s="255"/>
      <c r="GKZ122" s="256"/>
      <c r="GLC122" s="251"/>
      <c r="GLD122" s="251"/>
      <c r="GLE122" s="251"/>
      <c r="GLF122" s="251"/>
      <c r="GLG122" s="251"/>
      <c r="GLH122" s="251"/>
      <c r="GLI122" s="252"/>
      <c r="GLJ122" s="253"/>
      <c r="GLO122" s="254"/>
      <c r="GLR122" s="252"/>
      <c r="GLS122" s="252"/>
      <c r="GLT122" s="252"/>
      <c r="GLU122" s="252"/>
      <c r="GLV122" s="253"/>
      <c r="GLW122" s="253"/>
      <c r="GLX122" s="255"/>
      <c r="GLY122" s="255"/>
      <c r="GLZ122" s="256"/>
      <c r="GMC122" s="251"/>
      <c r="GMD122" s="251"/>
      <c r="GME122" s="251"/>
      <c r="GMF122" s="251"/>
      <c r="GMG122" s="251"/>
      <c r="GMH122" s="251"/>
      <c r="GMI122" s="252"/>
      <c r="GMJ122" s="253"/>
      <c r="GMO122" s="254"/>
      <c r="GMR122" s="252"/>
      <c r="GMS122" s="252"/>
      <c r="GMT122" s="252"/>
      <c r="GMU122" s="252"/>
      <c r="GMV122" s="253"/>
      <c r="GMW122" s="253"/>
      <c r="GMX122" s="255"/>
      <c r="GMY122" s="255"/>
      <c r="GMZ122" s="256"/>
      <c r="GNC122" s="251"/>
      <c r="GND122" s="251"/>
      <c r="GNE122" s="251"/>
      <c r="GNF122" s="251"/>
      <c r="GNG122" s="251"/>
      <c r="GNH122" s="251"/>
      <c r="GNI122" s="252"/>
      <c r="GNJ122" s="253"/>
      <c r="GNO122" s="254"/>
      <c r="GNR122" s="252"/>
      <c r="GNS122" s="252"/>
      <c r="GNT122" s="252"/>
      <c r="GNU122" s="252"/>
      <c r="GNV122" s="253"/>
      <c r="GNW122" s="253"/>
      <c r="GNX122" s="255"/>
      <c r="GNY122" s="255"/>
      <c r="GNZ122" s="256"/>
      <c r="GOC122" s="251"/>
      <c r="GOD122" s="251"/>
      <c r="GOE122" s="251"/>
      <c r="GOF122" s="251"/>
      <c r="GOG122" s="251"/>
      <c r="GOH122" s="251"/>
      <c r="GOI122" s="252"/>
      <c r="GOJ122" s="253"/>
      <c r="GOO122" s="254"/>
      <c r="GOR122" s="252"/>
      <c r="GOS122" s="252"/>
      <c r="GOT122" s="252"/>
      <c r="GOU122" s="252"/>
      <c r="GOV122" s="253"/>
      <c r="GOW122" s="253"/>
      <c r="GOX122" s="255"/>
      <c r="GOY122" s="255"/>
      <c r="GOZ122" s="256"/>
      <c r="GPC122" s="251"/>
      <c r="GPD122" s="251"/>
      <c r="GPE122" s="251"/>
      <c r="GPF122" s="251"/>
      <c r="GPG122" s="251"/>
      <c r="GPH122" s="251"/>
      <c r="GPI122" s="252"/>
      <c r="GPJ122" s="253"/>
      <c r="GPO122" s="254"/>
      <c r="GPR122" s="252"/>
      <c r="GPS122" s="252"/>
      <c r="GPT122" s="252"/>
      <c r="GPU122" s="252"/>
      <c r="GPV122" s="253"/>
      <c r="GPW122" s="253"/>
      <c r="GPX122" s="255"/>
      <c r="GPY122" s="255"/>
      <c r="GPZ122" s="256"/>
      <c r="GQC122" s="251"/>
      <c r="GQD122" s="251"/>
      <c r="GQE122" s="251"/>
      <c r="GQF122" s="251"/>
      <c r="GQG122" s="251"/>
      <c r="GQH122" s="251"/>
      <c r="GQI122" s="252"/>
      <c r="GQJ122" s="253"/>
      <c r="GQO122" s="254"/>
      <c r="GQR122" s="252"/>
      <c r="GQS122" s="252"/>
      <c r="GQT122" s="252"/>
      <c r="GQU122" s="252"/>
      <c r="GQV122" s="253"/>
      <c r="GQW122" s="253"/>
      <c r="GQX122" s="255"/>
      <c r="GQY122" s="255"/>
      <c r="GQZ122" s="256"/>
      <c r="GRC122" s="251"/>
      <c r="GRD122" s="251"/>
      <c r="GRE122" s="251"/>
      <c r="GRF122" s="251"/>
      <c r="GRG122" s="251"/>
      <c r="GRH122" s="251"/>
      <c r="GRI122" s="252"/>
      <c r="GRJ122" s="253"/>
      <c r="GRO122" s="254"/>
      <c r="GRR122" s="252"/>
      <c r="GRS122" s="252"/>
      <c r="GRT122" s="252"/>
      <c r="GRU122" s="252"/>
      <c r="GRV122" s="253"/>
      <c r="GRW122" s="253"/>
      <c r="GRX122" s="255"/>
      <c r="GRY122" s="255"/>
      <c r="GRZ122" s="256"/>
      <c r="GSC122" s="251"/>
      <c r="GSD122" s="251"/>
      <c r="GSE122" s="251"/>
      <c r="GSF122" s="251"/>
      <c r="GSG122" s="251"/>
      <c r="GSH122" s="251"/>
      <c r="GSI122" s="252"/>
      <c r="GSJ122" s="253"/>
      <c r="GSO122" s="254"/>
      <c r="GSR122" s="252"/>
      <c r="GSS122" s="252"/>
      <c r="GST122" s="252"/>
      <c r="GSU122" s="252"/>
      <c r="GSV122" s="253"/>
      <c r="GSW122" s="253"/>
      <c r="GSX122" s="255"/>
      <c r="GSY122" s="255"/>
      <c r="GSZ122" s="256"/>
      <c r="GTC122" s="251"/>
      <c r="GTD122" s="251"/>
      <c r="GTE122" s="251"/>
      <c r="GTF122" s="251"/>
      <c r="GTG122" s="251"/>
      <c r="GTH122" s="251"/>
      <c r="GTI122" s="252"/>
      <c r="GTJ122" s="253"/>
      <c r="GTO122" s="254"/>
      <c r="GTR122" s="252"/>
      <c r="GTS122" s="252"/>
      <c r="GTT122" s="252"/>
      <c r="GTU122" s="252"/>
      <c r="GTV122" s="253"/>
      <c r="GTW122" s="253"/>
      <c r="GTX122" s="255"/>
      <c r="GTY122" s="255"/>
      <c r="GTZ122" s="256"/>
      <c r="GUC122" s="251"/>
      <c r="GUD122" s="251"/>
      <c r="GUE122" s="251"/>
      <c r="GUF122" s="251"/>
      <c r="GUG122" s="251"/>
      <c r="GUH122" s="251"/>
      <c r="GUI122" s="252"/>
      <c r="GUJ122" s="253"/>
      <c r="GUO122" s="254"/>
      <c r="GUR122" s="252"/>
      <c r="GUS122" s="252"/>
      <c r="GUT122" s="252"/>
      <c r="GUU122" s="252"/>
      <c r="GUV122" s="253"/>
      <c r="GUW122" s="253"/>
      <c r="GUX122" s="255"/>
      <c r="GUY122" s="255"/>
      <c r="GUZ122" s="256"/>
      <c r="GVC122" s="251"/>
      <c r="GVD122" s="251"/>
      <c r="GVE122" s="251"/>
      <c r="GVF122" s="251"/>
      <c r="GVG122" s="251"/>
      <c r="GVH122" s="251"/>
      <c r="GVI122" s="252"/>
      <c r="GVJ122" s="253"/>
      <c r="GVO122" s="254"/>
      <c r="GVR122" s="252"/>
      <c r="GVS122" s="252"/>
      <c r="GVT122" s="252"/>
      <c r="GVU122" s="252"/>
      <c r="GVV122" s="253"/>
      <c r="GVW122" s="253"/>
      <c r="GVX122" s="255"/>
      <c r="GVY122" s="255"/>
      <c r="GVZ122" s="256"/>
      <c r="GWC122" s="251"/>
      <c r="GWD122" s="251"/>
      <c r="GWE122" s="251"/>
      <c r="GWF122" s="251"/>
      <c r="GWG122" s="251"/>
      <c r="GWH122" s="251"/>
      <c r="GWI122" s="252"/>
      <c r="GWJ122" s="253"/>
      <c r="GWO122" s="254"/>
      <c r="GWR122" s="252"/>
      <c r="GWS122" s="252"/>
      <c r="GWT122" s="252"/>
      <c r="GWU122" s="252"/>
      <c r="GWV122" s="253"/>
      <c r="GWW122" s="253"/>
      <c r="GWX122" s="255"/>
      <c r="GWY122" s="255"/>
      <c r="GWZ122" s="256"/>
      <c r="GXC122" s="251"/>
      <c r="GXD122" s="251"/>
      <c r="GXE122" s="251"/>
      <c r="GXF122" s="251"/>
      <c r="GXG122" s="251"/>
      <c r="GXH122" s="251"/>
      <c r="GXI122" s="252"/>
      <c r="GXJ122" s="253"/>
      <c r="GXO122" s="254"/>
      <c r="GXR122" s="252"/>
      <c r="GXS122" s="252"/>
      <c r="GXT122" s="252"/>
      <c r="GXU122" s="252"/>
      <c r="GXV122" s="253"/>
      <c r="GXW122" s="253"/>
      <c r="GXX122" s="255"/>
      <c r="GXY122" s="255"/>
      <c r="GXZ122" s="256"/>
      <c r="GYC122" s="251"/>
      <c r="GYD122" s="251"/>
      <c r="GYE122" s="251"/>
      <c r="GYF122" s="251"/>
      <c r="GYG122" s="251"/>
      <c r="GYH122" s="251"/>
      <c r="GYI122" s="252"/>
      <c r="GYJ122" s="253"/>
      <c r="GYO122" s="254"/>
      <c r="GYR122" s="252"/>
      <c r="GYS122" s="252"/>
      <c r="GYT122" s="252"/>
      <c r="GYU122" s="252"/>
      <c r="GYV122" s="253"/>
      <c r="GYW122" s="253"/>
      <c r="GYX122" s="255"/>
      <c r="GYY122" s="255"/>
      <c r="GYZ122" s="256"/>
      <c r="GZC122" s="251"/>
      <c r="GZD122" s="251"/>
      <c r="GZE122" s="251"/>
      <c r="GZF122" s="251"/>
      <c r="GZG122" s="251"/>
      <c r="GZH122" s="251"/>
      <c r="GZI122" s="252"/>
      <c r="GZJ122" s="253"/>
      <c r="GZO122" s="254"/>
      <c r="GZR122" s="252"/>
      <c r="GZS122" s="252"/>
      <c r="GZT122" s="252"/>
      <c r="GZU122" s="252"/>
      <c r="GZV122" s="253"/>
      <c r="GZW122" s="253"/>
      <c r="GZX122" s="255"/>
      <c r="GZY122" s="255"/>
      <c r="GZZ122" s="256"/>
      <c r="HAC122" s="251"/>
      <c r="HAD122" s="251"/>
      <c r="HAE122" s="251"/>
      <c r="HAF122" s="251"/>
      <c r="HAG122" s="251"/>
      <c r="HAH122" s="251"/>
      <c r="HAI122" s="252"/>
      <c r="HAJ122" s="253"/>
      <c r="HAO122" s="254"/>
      <c r="HAR122" s="252"/>
      <c r="HAS122" s="252"/>
      <c r="HAT122" s="252"/>
      <c r="HAU122" s="252"/>
      <c r="HAV122" s="253"/>
      <c r="HAW122" s="253"/>
      <c r="HAX122" s="255"/>
      <c r="HAY122" s="255"/>
      <c r="HAZ122" s="256"/>
      <c r="HBC122" s="251"/>
      <c r="HBD122" s="251"/>
      <c r="HBE122" s="251"/>
      <c r="HBF122" s="251"/>
      <c r="HBG122" s="251"/>
      <c r="HBH122" s="251"/>
      <c r="HBI122" s="252"/>
      <c r="HBJ122" s="253"/>
      <c r="HBO122" s="254"/>
      <c r="HBR122" s="252"/>
      <c r="HBS122" s="252"/>
      <c r="HBT122" s="252"/>
      <c r="HBU122" s="252"/>
      <c r="HBV122" s="253"/>
      <c r="HBW122" s="253"/>
      <c r="HBX122" s="255"/>
      <c r="HBY122" s="255"/>
      <c r="HBZ122" s="256"/>
      <c r="HCC122" s="251"/>
      <c r="HCD122" s="251"/>
      <c r="HCE122" s="251"/>
      <c r="HCF122" s="251"/>
      <c r="HCG122" s="251"/>
      <c r="HCH122" s="251"/>
      <c r="HCI122" s="252"/>
      <c r="HCJ122" s="253"/>
      <c r="HCO122" s="254"/>
      <c r="HCR122" s="252"/>
      <c r="HCS122" s="252"/>
      <c r="HCT122" s="252"/>
      <c r="HCU122" s="252"/>
      <c r="HCV122" s="253"/>
      <c r="HCW122" s="253"/>
      <c r="HCX122" s="255"/>
      <c r="HCY122" s="255"/>
      <c r="HCZ122" s="256"/>
      <c r="HDC122" s="251"/>
      <c r="HDD122" s="251"/>
      <c r="HDE122" s="251"/>
      <c r="HDF122" s="251"/>
      <c r="HDG122" s="251"/>
      <c r="HDH122" s="251"/>
      <c r="HDI122" s="252"/>
      <c r="HDJ122" s="253"/>
      <c r="HDO122" s="254"/>
      <c r="HDR122" s="252"/>
      <c r="HDS122" s="252"/>
      <c r="HDT122" s="252"/>
      <c r="HDU122" s="252"/>
      <c r="HDV122" s="253"/>
      <c r="HDW122" s="253"/>
      <c r="HDX122" s="255"/>
      <c r="HDY122" s="255"/>
      <c r="HDZ122" s="256"/>
      <c r="HEC122" s="251"/>
      <c r="HED122" s="251"/>
      <c r="HEE122" s="251"/>
      <c r="HEF122" s="251"/>
      <c r="HEG122" s="251"/>
      <c r="HEH122" s="251"/>
      <c r="HEI122" s="252"/>
      <c r="HEJ122" s="253"/>
      <c r="HEO122" s="254"/>
      <c r="HER122" s="252"/>
      <c r="HES122" s="252"/>
      <c r="HET122" s="252"/>
      <c r="HEU122" s="252"/>
      <c r="HEV122" s="253"/>
      <c r="HEW122" s="253"/>
      <c r="HEX122" s="255"/>
      <c r="HEY122" s="255"/>
      <c r="HEZ122" s="256"/>
      <c r="HFC122" s="251"/>
      <c r="HFD122" s="251"/>
      <c r="HFE122" s="251"/>
      <c r="HFF122" s="251"/>
      <c r="HFG122" s="251"/>
      <c r="HFH122" s="251"/>
      <c r="HFI122" s="252"/>
      <c r="HFJ122" s="253"/>
      <c r="HFO122" s="254"/>
      <c r="HFR122" s="252"/>
      <c r="HFS122" s="252"/>
      <c r="HFT122" s="252"/>
      <c r="HFU122" s="252"/>
      <c r="HFV122" s="253"/>
      <c r="HFW122" s="253"/>
      <c r="HFX122" s="255"/>
      <c r="HFY122" s="255"/>
      <c r="HFZ122" s="256"/>
      <c r="HGC122" s="251"/>
      <c r="HGD122" s="251"/>
      <c r="HGE122" s="251"/>
      <c r="HGF122" s="251"/>
      <c r="HGG122" s="251"/>
      <c r="HGH122" s="251"/>
      <c r="HGI122" s="252"/>
      <c r="HGJ122" s="253"/>
      <c r="HGO122" s="254"/>
      <c r="HGR122" s="252"/>
      <c r="HGS122" s="252"/>
      <c r="HGT122" s="252"/>
      <c r="HGU122" s="252"/>
      <c r="HGV122" s="253"/>
      <c r="HGW122" s="253"/>
      <c r="HGX122" s="255"/>
      <c r="HGY122" s="255"/>
      <c r="HGZ122" s="256"/>
      <c r="HHC122" s="251"/>
      <c r="HHD122" s="251"/>
      <c r="HHE122" s="251"/>
      <c r="HHF122" s="251"/>
      <c r="HHG122" s="251"/>
      <c r="HHH122" s="251"/>
      <c r="HHI122" s="252"/>
      <c r="HHJ122" s="253"/>
      <c r="HHO122" s="254"/>
      <c r="HHR122" s="252"/>
      <c r="HHS122" s="252"/>
      <c r="HHT122" s="252"/>
      <c r="HHU122" s="252"/>
      <c r="HHV122" s="253"/>
      <c r="HHW122" s="253"/>
      <c r="HHX122" s="255"/>
      <c r="HHY122" s="255"/>
      <c r="HHZ122" s="256"/>
      <c r="HIC122" s="251"/>
      <c r="HID122" s="251"/>
      <c r="HIE122" s="251"/>
      <c r="HIF122" s="251"/>
      <c r="HIG122" s="251"/>
      <c r="HIH122" s="251"/>
      <c r="HII122" s="252"/>
      <c r="HIJ122" s="253"/>
      <c r="HIO122" s="254"/>
      <c r="HIR122" s="252"/>
      <c r="HIS122" s="252"/>
      <c r="HIT122" s="252"/>
      <c r="HIU122" s="252"/>
      <c r="HIV122" s="253"/>
      <c r="HIW122" s="253"/>
      <c r="HIX122" s="255"/>
      <c r="HIY122" s="255"/>
      <c r="HIZ122" s="256"/>
      <c r="HJC122" s="251"/>
      <c r="HJD122" s="251"/>
      <c r="HJE122" s="251"/>
      <c r="HJF122" s="251"/>
      <c r="HJG122" s="251"/>
      <c r="HJH122" s="251"/>
      <c r="HJI122" s="252"/>
      <c r="HJJ122" s="253"/>
      <c r="HJO122" s="254"/>
      <c r="HJR122" s="252"/>
      <c r="HJS122" s="252"/>
      <c r="HJT122" s="252"/>
      <c r="HJU122" s="252"/>
      <c r="HJV122" s="253"/>
      <c r="HJW122" s="253"/>
      <c r="HJX122" s="255"/>
      <c r="HJY122" s="255"/>
      <c r="HJZ122" s="256"/>
      <c r="HKC122" s="251"/>
      <c r="HKD122" s="251"/>
      <c r="HKE122" s="251"/>
      <c r="HKF122" s="251"/>
      <c r="HKG122" s="251"/>
      <c r="HKH122" s="251"/>
      <c r="HKI122" s="252"/>
      <c r="HKJ122" s="253"/>
      <c r="HKO122" s="254"/>
      <c r="HKR122" s="252"/>
      <c r="HKS122" s="252"/>
      <c r="HKT122" s="252"/>
      <c r="HKU122" s="252"/>
      <c r="HKV122" s="253"/>
      <c r="HKW122" s="253"/>
      <c r="HKX122" s="255"/>
      <c r="HKY122" s="255"/>
      <c r="HKZ122" s="256"/>
      <c r="HLC122" s="251"/>
      <c r="HLD122" s="251"/>
      <c r="HLE122" s="251"/>
      <c r="HLF122" s="251"/>
      <c r="HLG122" s="251"/>
      <c r="HLH122" s="251"/>
      <c r="HLI122" s="252"/>
      <c r="HLJ122" s="253"/>
      <c r="HLO122" s="254"/>
      <c r="HLR122" s="252"/>
      <c r="HLS122" s="252"/>
      <c r="HLT122" s="252"/>
      <c r="HLU122" s="252"/>
      <c r="HLV122" s="253"/>
      <c r="HLW122" s="253"/>
      <c r="HLX122" s="255"/>
      <c r="HLY122" s="255"/>
      <c r="HLZ122" s="256"/>
      <c r="HMC122" s="251"/>
      <c r="HMD122" s="251"/>
      <c r="HME122" s="251"/>
      <c r="HMF122" s="251"/>
      <c r="HMG122" s="251"/>
      <c r="HMH122" s="251"/>
      <c r="HMI122" s="252"/>
      <c r="HMJ122" s="253"/>
      <c r="HMO122" s="254"/>
      <c r="HMR122" s="252"/>
      <c r="HMS122" s="252"/>
      <c r="HMT122" s="252"/>
      <c r="HMU122" s="252"/>
      <c r="HMV122" s="253"/>
      <c r="HMW122" s="253"/>
      <c r="HMX122" s="255"/>
      <c r="HMY122" s="255"/>
      <c r="HMZ122" s="256"/>
      <c r="HNC122" s="251"/>
      <c r="HND122" s="251"/>
      <c r="HNE122" s="251"/>
      <c r="HNF122" s="251"/>
      <c r="HNG122" s="251"/>
      <c r="HNH122" s="251"/>
      <c r="HNI122" s="252"/>
      <c r="HNJ122" s="253"/>
      <c r="HNO122" s="254"/>
      <c r="HNR122" s="252"/>
      <c r="HNS122" s="252"/>
      <c r="HNT122" s="252"/>
      <c r="HNU122" s="252"/>
      <c r="HNV122" s="253"/>
      <c r="HNW122" s="253"/>
      <c r="HNX122" s="255"/>
      <c r="HNY122" s="255"/>
      <c r="HNZ122" s="256"/>
      <c r="HOC122" s="251"/>
      <c r="HOD122" s="251"/>
      <c r="HOE122" s="251"/>
      <c r="HOF122" s="251"/>
      <c r="HOG122" s="251"/>
      <c r="HOH122" s="251"/>
      <c r="HOI122" s="252"/>
      <c r="HOJ122" s="253"/>
      <c r="HOO122" s="254"/>
      <c r="HOR122" s="252"/>
      <c r="HOS122" s="252"/>
      <c r="HOT122" s="252"/>
      <c r="HOU122" s="252"/>
      <c r="HOV122" s="253"/>
      <c r="HOW122" s="253"/>
      <c r="HOX122" s="255"/>
      <c r="HOY122" s="255"/>
      <c r="HOZ122" s="256"/>
      <c r="HPC122" s="251"/>
      <c r="HPD122" s="251"/>
      <c r="HPE122" s="251"/>
      <c r="HPF122" s="251"/>
      <c r="HPG122" s="251"/>
      <c r="HPH122" s="251"/>
      <c r="HPI122" s="252"/>
      <c r="HPJ122" s="253"/>
      <c r="HPO122" s="254"/>
      <c r="HPR122" s="252"/>
      <c r="HPS122" s="252"/>
      <c r="HPT122" s="252"/>
      <c r="HPU122" s="252"/>
      <c r="HPV122" s="253"/>
      <c r="HPW122" s="253"/>
      <c r="HPX122" s="255"/>
      <c r="HPY122" s="255"/>
      <c r="HPZ122" s="256"/>
      <c r="HQC122" s="251"/>
      <c r="HQD122" s="251"/>
      <c r="HQE122" s="251"/>
      <c r="HQF122" s="251"/>
      <c r="HQG122" s="251"/>
      <c r="HQH122" s="251"/>
      <c r="HQI122" s="252"/>
      <c r="HQJ122" s="253"/>
      <c r="HQO122" s="254"/>
      <c r="HQR122" s="252"/>
      <c r="HQS122" s="252"/>
      <c r="HQT122" s="252"/>
      <c r="HQU122" s="252"/>
      <c r="HQV122" s="253"/>
      <c r="HQW122" s="253"/>
      <c r="HQX122" s="255"/>
      <c r="HQY122" s="255"/>
      <c r="HQZ122" s="256"/>
      <c r="HRC122" s="251"/>
      <c r="HRD122" s="251"/>
      <c r="HRE122" s="251"/>
      <c r="HRF122" s="251"/>
      <c r="HRG122" s="251"/>
      <c r="HRH122" s="251"/>
      <c r="HRI122" s="252"/>
      <c r="HRJ122" s="253"/>
      <c r="HRO122" s="254"/>
      <c r="HRR122" s="252"/>
      <c r="HRS122" s="252"/>
      <c r="HRT122" s="252"/>
      <c r="HRU122" s="252"/>
      <c r="HRV122" s="253"/>
      <c r="HRW122" s="253"/>
      <c r="HRX122" s="255"/>
      <c r="HRY122" s="255"/>
      <c r="HRZ122" s="256"/>
      <c r="HSC122" s="251"/>
      <c r="HSD122" s="251"/>
      <c r="HSE122" s="251"/>
      <c r="HSF122" s="251"/>
      <c r="HSG122" s="251"/>
      <c r="HSH122" s="251"/>
      <c r="HSI122" s="252"/>
      <c r="HSJ122" s="253"/>
      <c r="HSO122" s="254"/>
      <c r="HSR122" s="252"/>
      <c r="HSS122" s="252"/>
      <c r="HST122" s="252"/>
      <c r="HSU122" s="252"/>
      <c r="HSV122" s="253"/>
      <c r="HSW122" s="253"/>
      <c r="HSX122" s="255"/>
      <c r="HSY122" s="255"/>
      <c r="HSZ122" s="256"/>
      <c r="HTC122" s="251"/>
      <c r="HTD122" s="251"/>
      <c r="HTE122" s="251"/>
      <c r="HTF122" s="251"/>
      <c r="HTG122" s="251"/>
      <c r="HTH122" s="251"/>
      <c r="HTI122" s="252"/>
      <c r="HTJ122" s="253"/>
      <c r="HTO122" s="254"/>
      <c r="HTR122" s="252"/>
      <c r="HTS122" s="252"/>
      <c r="HTT122" s="252"/>
      <c r="HTU122" s="252"/>
      <c r="HTV122" s="253"/>
      <c r="HTW122" s="253"/>
      <c r="HTX122" s="255"/>
      <c r="HTY122" s="255"/>
      <c r="HTZ122" s="256"/>
      <c r="HUC122" s="251"/>
      <c r="HUD122" s="251"/>
      <c r="HUE122" s="251"/>
      <c r="HUF122" s="251"/>
      <c r="HUG122" s="251"/>
      <c r="HUH122" s="251"/>
      <c r="HUI122" s="252"/>
      <c r="HUJ122" s="253"/>
      <c r="HUO122" s="254"/>
      <c r="HUR122" s="252"/>
      <c r="HUS122" s="252"/>
      <c r="HUT122" s="252"/>
      <c r="HUU122" s="252"/>
      <c r="HUV122" s="253"/>
      <c r="HUW122" s="253"/>
      <c r="HUX122" s="255"/>
      <c r="HUY122" s="255"/>
      <c r="HUZ122" s="256"/>
      <c r="HVC122" s="251"/>
      <c r="HVD122" s="251"/>
      <c r="HVE122" s="251"/>
      <c r="HVF122" s="251"/>
      <c r="HVG122" s="251"/>
      <c r="HVH122" s="251"/>
      <c r="HVI122" s="252"/>
      <c r="HVJ122" s="253"/>
      <c r="HVO122" s="254"/>
      <c r="HVR122" s="252"/>
      <c r="HVS122" s="252"/>
      <c r="HVT122" s="252"/>
      <c r="HVU122" s="252"/>
      <c r="HVV122" s="253"/>
      <c r="HVW122" s="253"/>
      <c r="HVX122" s="255"/>
      <c r="HVY122" s="255"/>
      <c r="HVZ122" s="256"/>
      <c r="HWC122" s="251"/>
      <c r="HWD122" s="251"/>
      <c r="HWE122" s="251"/>
      <c r="HWF122" s="251"/>
      <c r="HWG122" s="251"/>
      <c r="HWH122" s="251"/>
      <c r="HWI122" s="252"/>
      <c r="HWJ122" s="253"/>
      <c r="HWO122" s="254"/>
      <c r="HWR122" s="252"/>
      <c r="HWS122" s="252"/>
      <c r="HWT122" s="252"/>
      <c r="HWU122" s="252"/>
      <c r="HWV122" s="253"/>
      <c r="HWW122" s="253"/>
      <c r="HWX122" s="255"/>
      <c r="HWY122" s="255"/>
      <c r="HWZ122" s="256"/>
      <c r="HXC122" s="251"/>
      <c r="HXD122" s="251"/>
      <c r="HXE122" s="251"/>
      <c r="HXF122" s="251"/>
      <c r="HXG122" s="251"/>
      <c r="HXH122" s="251"/>
      <c r="HXI122" s="252"/>
      <c r="HXJ122" s="253"/>
      <c r="HXO122" s="254"/>
      <c r="HXR122" s="252"/>
      <c r="HXS122" s="252"/>
      <c r="HXT122" s="252"/>
      <c r="HXU122" s="252"/>
      <c r="HXV122" s="253"/>
      <c r="HXW122" s="253"/>
      <c r="HXX122" s="255"/>
      <c r="HXY122" s="255"/>
      <c r="HXZ122" s="256"/>
      <c r="HYC122" s="251"/>
      <c r="HYD122" s="251"/>
      <c r="HYE122" s="251"/>
      <c r="HYF122" s="251"/>
      <c r="HYG122" s="251"/>
      <c r="HYH122" s="251"/>
      <c r="HYI122" s="252"/>
      <c r="HYJ122" s="253"/>
      <c r="HYO122" s="254"/>
      <c r="HYR122" s="252"/>
      <c r="HYS122" s="252"/>
      <c r="HYT122" s="252"/>
      <c r="HYU122" s="252"/>
      <c r="HYV122" s="253"/>
      <c r="HYW122" s="253"/>
      <c r="HYX122" s="255"/>
      <c r="HYY122" s="255"/>
      <c r="HYZ122" s="256"/>
      <c r="HZC122" s="251"/>
      <c r="HZD122" s="251"/>
      <c r="HZE122" s="251"/>
      <c r="HZF122" s="251"/>
      <c r="HZG122" s="251"/>
      <c r="HZH122" s="251"/>
      <c r="HZI122" s="252"/>
      <c r="HZJ122" s="253"/>
      <c r="HZO122" s="254"/>
      <c r="HZR122" s="252"/>
      <c r="HZS122" s="252"/>
      <c r="HZT122" s="252"/>
      <c r="HZU122" s="252"/>
      <c r="HZV122" s="253"/>
      <c r="HZW122" s="253"/>
      <c r="HZX122" s="255"/>
      <c r="HZY122" s="255"/>
      <c r="HZZ122" s="256"/>
      <c r="IAC122" s="251"/>
      <c r="IAD122" s="251"/>
      <c r="IAE122" s="251"/>
      <c r="IAF122" s="251"/>
      <c r="IAG122" s="251"/>
      <c r="IAH122" s="251"/>
      <c r="IAI122" s="252"/>
      <c r="IAJ122" s="253"/>
      <c r="IAO122" s="254"/>
      <c r="IAR122" s="252"/>
      <c r="IAS122" s="252"/>
      <c r="IAT122" s="252"/>
      <c r="IAU122" s="252"/>
      <c r="IAV122" s="253"/>
      <c r="IAW122" s="253"/>
      <c r="IAX122" s="255"/>
      <c r="IAY122" s="255"/>
      <c r="IAZ122" s="256"/>
      <c r="IBC122" s="251"/>
      <c r="IBD122" s="251"/>
      <c r="IBE122" s="251"/>
      <c r="IBF122" s="251"/>
      <c r="IBG122" s="251"/>
      <c r="IBH122" s="251"/>
      <c r="IBI122" s="252"/>
      <c r="IBJ122" s="253"/>
      <c r="IBO122" s="254"/>
      <c r="IBR122" s="252"/>
      <c r="IBS122" s="252"/>
      <c r="IBT122" s="252"/>
      <c r="IBU122" s="252"/>
      <c r="IBV122" s="253"/>
      <c r="IBW122" s="253"/>
      <c r="IBX122" s="255"/>
      <c r="IBY122" s="255"/>
      <c r="IBZ122" s="256"/>
      <c r="ICC122" s="251"/>
      <c r="ICD122" s="251"/>
      <c r="ICE122" s="251"/>
      <c r="ICF122" s="251"/>
      <c r="ICG122" s="251"/>
      <c r="ICH122" s="251"/>
      <c r="ICI122" s="252"/>
      <c r="ICJ122" s="253"/>
      <c r="ICO122" s="254"/>
      <c r="ICR122" s="252"/>
      <c r="ICS122" s="252"/>
      <c r="ICT122" s="252"/>
      <c r="ICU122" s="252"/>
      <c r="ICV122" s="253"/>
      <c r="ICW122" s="253"/>
      <c r="ICX122" s="255"/>
      <c r="ICY122" s="255"/>
      <c r="ICZ122" s="256"/>
      <c r="IDC122" s="251"/>
      <c r="IDD122" s="251"/>
      <c r="IDE122" s="251"/>
      <c r="IDF122" s="251"/>
      <c r="IDG122" s="251"/>
      <c r="IDH122" s="251"/>
      <c r="IDI122" s="252"/>
      <c r="IDJ122" s="253"/>
      <c r="IDO122" s="254"/>
      <c r="IDR122" s="252"/>
      <c r="IDS122" s="252"/>
      <c r="IDT122" s="252"/>
      <c r="IDU122" s="252"/>
      <c r="IDV122" s="253"/>
      <c r="IDW122" s="253"/>
      <c r="IDX122" s="255"/>
      <c r="IDY122" s="255"/>
      <c r="IDZ122" s="256"/>
      <c r="IEC122" s="251"/>
      <c r="IED122" s="251"/>
      <c r="IEE122" s="251"/>
      <c r="IEF122" s="251"/>
      <c r="IEG122" s="251"/>
      <c r="IEH122" s="251"/>
      <c r="IEI122" s="252"/>
      <c r="IEJ122" s="253"/>
      <c r="IEO122" s="254"/>
      <c r="IER122" s="252"/>
      <c r="IES122" s="252"/>
      <c r="IET122" s="252"/>
      <c r="IEU122" s="252"/>
      <c r="IEV122" s="253"/>
      <c r="IEW122" s="253"/>
      <c r="IEX122" s="255"/>
      <c r="IEY122" s="255"/>
      <c r="IEZ122" s="256"/>
      <c r="IFC122" s="251"/>
      <c r="IFD122" s="251"/>
      <c r="IFE122" s="251"/>
      <c r="IFF122" s="251"/>
      <c r="IFG122" s="251"/>
      <c r="IFH122" s="251"/>
      <c r="IFI122" s="252"/>
      <c r="IFJ122" s="253"/>
      <c r="IFO122" s="254"/>
      <c r="IFR122" s="252"/>
      <c r="IFS122" s="252"/>
      <c r="IFT122" s="252"/>
      <c r="IFU122" s="252"/>
      <c r="IFV122" s="253"/>
      <c r="IFW122" s="253"/>
      <c r="IFX122" s="255"/>
      <c r="IFY122" s="255"/>
      <c r="IFZ122" s="256"/>
      <c r="IGC122" s="251"/>
      <c r="IGD122" s="251"/>
      <c r="IGE122" s="251"/>
      <c r="IGF122" s="251"/>
      <c r="IGG122" s="251"/>
      <c r="IGH122" s="251"/>
      <c r="IGI122" s="252"/>
      <c r="IGJ122" s="253"/>
      <c r="IGO122" s="254"/>
      <c r="IGR122" s="252"/>
      <c r="IGS122" s="252"/>
      <c r="IGT122" s="252"/>
      <c r="IGU122" s="252"/>
      <c r="IGV122" s="253"/>
      <c r="IGW122" s="253"/>
      <c r="IGX122" s="255"/>
      <c r="IGY122" s="255"/>
      <c r="IGZ122" s="256"/>
      <c r="IHC122" s="251"/>
      <c r="IHD122" s="251"/>
      <c r="IHE122" s="251"/>
      <c r="IHF122" s="251"/>
      <c r="IHG122" s="251"/>
      <c r="IHH122" s="251"/>
      <c r="IHI122" s="252"/>
      <c r="IHJ122" s="253"/>
      <c r="IHO122" s="254"/>
      <c r="IHR122" s="252"/>
      <c r="IHS122" s="252"/>
      <c r="IHT122" s="252"/>
      <c r="IHU122" s="252"/>
      <c r="IHV122" s="253"/>
      <c r="IHW122" s="253"/>
      <c r="IHX122" s="255"/>
      <c r="IHY122" s="255"/>
      <c r="IHZ122" s="256"/>
      <c r="IIC122" s="251"/>
      <c r="IID122" s="251"/>
      <c r="IIE122" s="251"/>
      <c r="IIF122" s="251"/>
      <c r="IIG122" s="251"/>
      <c r="IIH122" s="251"/>
      <c r="III122" s="252"/>
      <c r="IIJ122" s="253"/>
      <c r="IIO122" s="254"/>
      <c r="IIR122" s="252"/>
      <c r="IIS122" s="252"/>
      <c r="IIT122" s="252"/>
      <c r="IIU122" s="252"/>
      <c r="IIV122" s="253"/>
      <c r="IIW122" s="253"/>
      <c r="IIX122" s="255"/>
      <c r="IIY122" s="255"/>
      <c r="IIZ122" s="256"/>
      <c r="IJC122" s="251"/>
      <c r="IJD122" s="251"/>
      <c r="IJE122" s="251"/>
      <c r="IJF122" s="251"/>
      <c r="IJG122" s="251"/>
      <c r="IJH122" s="251"/>
      <c r="IJI122" s="252"/>
      <c r="IJJ122" s="253"/>
      <c r="IJO122" s="254"/>
      <c r="IJR122" s="252"/>
      <c r="IJS122" s="252"/>
      <c r="IJT122" s="252"/>
      <c r="IJU122" s="252"/>
      <c r="IJV122" s="253"/>
      <c r="IJW122" s="253"/>
      <c r="IJX122" s="255"/>
      <c r="IJY122" s="255"/>
      <c r="IJZ122" s="256"/>
      <c r="IKC122" s="251"/>
      <c r="IKD122" s="251"/>
      <c r="IKE122" s="251"/>
      <c r="IKF122" s="251"/>
      <c r="IKG122" s="251"/>
      <c r="IKH122" s="251"/>
      <c r="IKI122" s="252"/>
      <c r="IKJ122" s="253"/>
      <c r="IKO122" s="254"/>
      <c r="IKR122" s="252"/>
      <c r="IKS122" s="252"/>
      <c r="IKT122" s="252"/>
      <c r="IKU122" s="252"/>
      <c r="IKV122" s="253"/>
      <c r="IKW122" s="253"/>
      <c r="IKX122" s="255"/>
      <c r="IKY122" s="255"/>
      <c r="IKZ122" s="256"/>
      <c r="ILC122" s="251"/>
      <c r="ILD122" s="251"/>
      <c r="ILE122" s="251"/>
      <c r="ILF122" s="251"/>
      <c r="ILG122" s="251"/>
      <c r="ILH122" s="251"/>
      <c r="ILI122" s="252"/>
      <c r="ILJ122" s="253"/>
      <c r="ILO122" s="254"/>
      <c r="ILR122" s="252"/>
      <c r="ILS122" s="252"/>
      <c r="ILT122" s="252"/>
      <c r="ILU122" s="252"/>
      <c r="ILV122" s="253"/>
      <c r="ILW122" s="253"/>
      <c r="ILX122" s="255"/>
      <c r="ILY122" s="255"/>
      <c r="ILZ122" s="256"/>
      <c r="IMC122" s="251"/>
      <c r="IMD122" s="251"/>
      <c r="IME122" s="251"/>
      <c r="IMF122" s="251"/>
      <c r="IMG122" s="251"/>
      <c r="IMH122" s="251"/>
      <c r="IMI122" s="252"/>
      <c r="IMJ122" s="253"/>
      <c r="IMO122" s="254"/>
      <c r="IMR122" s="252"/>
      <c r="IMS122" s="252"/>
      <c r="IMT122" s="252"/>
      <c r="IMU122" s="252"/>
      <c r="IMV122" s="253"/>
      <c r="IMW122" s="253"/>
      <c r="IMX122" s="255"/>
      <c r="IMY122" s="255"/>
      <c r="IMZ122" s="256"/>
      <c r="INC122" s="251"/>
      <c r="IND122" s="251"/>
      <c r="INE122" s="251"/>
      <c r="INF122" s="251"/>
      <c r="ING122" s="251"/>
      <c r="INH122" s="251"/>
      <c r="INI122" s="252"/>
      <c r="INJ122" s="253"/>
      <c r="INO122" s="254"/>
      <c r="INR122" s="252"/>
      <c r="INS122" s="252"/>
      <c r="INT122" s="252"/>
      <c r="INU122" s="252"/>
      <c r="INV122" s="253"/>
      <c r="INW122" s="253"/>
      <c r="INX122" s="255"/>
      <c r="INY122" s="255"/>
      <c r="INZ122" s="256"/>
      <c r="IOC122" s="251"/>
      <c r="IOD122" s="251"/>
      <c r="IOE122" s="251"/>
      <c r="IOF122" s="251"/>
      <c r="IOG122" s="251"/>
      <c r="IOH122" s="251"/>
      <c r="IOI122" s="252"/>
      <c r="IOJ122" s="253"/>
      <c r="IOO122" s="254"/>
      <c r="IOR122" s="252"/>
      <c r="IOS122" s="252"/>
      <c r="IOT122" s="252"/>
      <c r="IOU122" s="252"/>
      <c r="IOV122" s="253"/>
      <c r="IOW122" s="253"/>
      <c r="IOX122" s="255"/>
      <c r="IOY122" s="255"/>
      <c r="IOZ122" s="256"/>
      <c r="IPC122" s="251"/>
      <c r="IPD122" s="251"/>
      <c r="IPE122" s="251"/>
      <c r="IPF122" s="251"/>
      <c r="IPG122" s="251"/>
      <c r="IPH122" s="251"/>
      <c r="IPI122" s="252"/>
      <c r="IPJ122" s="253"/>
      <c r="IPO122" s="254"/>
      <c r="IPR122" s="252"/>
      <c r="IPS122" s="252"/>
      <c r="IPT122" s="252"/>
      <c r="IPU122" s="252"/>
      <c r="IPV122" s="253"/>
      <c r="IPW122" s="253"/>
      <c r="IPX122" s="255"/>
      <c r="IPY122" s="255"/>
      <c r="IPZ122" s="256"/>
      <c r="IQC122" s="251"/>
      <c r="IQD122" s="251"/>
      <c r="IQE122" s="251"/>
      <c r="IQF122" s="251"/>
      <c r="IQG122" s="251"/>
      <c r="IQH122" s="251"/>
      <c r="IQI122" s="252"/>
      <c r="IQJ122" s="253"/>
      <c r="IQO122" s="254"/>
      <c r="IQR122" s="252"/>
      <c r="IQS122" s="252"/>
      <c r="IQT122" s="252"/>
      <c r="IQU122" s="252"/>
      <c r="IQV122" s="253"/>
      <c r="IQW122" s="253"/>
      <c r="IQX122" s="255"/>
      <c r="IQY122" s="255"/>
      <c r="IQZ122" s="256"/>
      <c r="IRC122" s="251"/>
      <c r="IRD122" s="251"/>
      <c r="IRE122" s="251"/>
      <c r="IRF122" s="251"/>
      <c r="IRG122" s="251"/>
      <c r="IRH122" s="251"/>
      <c r="IRI122" s="252"/>
      <c r="IRJ122" s="253"/>
      <c r="IRO122" s="254"/>
      <c r="IRR122" s="252"/>
      <c r="IRS122" s="252"/>
      <c r="IRT122" s="252"/>
      <c r="IRU122" s="252"/>
      <c r="IRV122" s="253"/>
      <c r="IRW122" s="253"/>
      <c r="IRX122" s="255"/>
      <c r="IRY122" s="255"/>
      <c r="IRZ122" s="256"/>
      <c r="ISC122" s="251"/>
      <c r="ISD122" s="251"/>
      <c r="ISE122" s="251"/>
      <c r="ISF122" s="251"/>
      <c r="ISG122" s="251"/>
      <c r="ISH122" s="251"/>
      <c r="ISI122" s="252"/>
      <c r="ISJ122" s="253"/>
      <c r="ISO122" s="254"/>
      <c r="ISR122" s="252"/>
      <c r="ISS122" s="252"/>
      <c r="IST122" s="252"/>
      <c r="ISU122" s="252"/>
      <c r="ISV122" s="253"/>
      <c r="ISW122" s="253"/>
      <c r="ISX122" s="255"/>
      <c r="ISY122" s="255"/>
      <c r="ISZ122" s="256"/>
      <c r="ITC122" s="251"/>
      <c r="ITD122" s="251"/>
      <c r="ITE122" s="251"/>
      <c r="ITF122" s="251"/>
      <c r="ITG122" s="251"/>
      <c r="ITH122" s="251"/>
      <c r="ITI122" s="252"/>
      <c r="ITJ122" s="253"/>
      <c r="ITO122" s="254"/>
      <c r="ITR122" s="252"/>
      <c r="ITS122" s="252"/>
      <c r="ITT122" s="252"/>
      <c r="ITU122" s="252"/>
      <c r="ITV122" s="253"/>
      <c r="ITW122" s="253"/>
      <c r="ITX122" s="255"/>
      <c r="ITY122" s="255"/>
      <c r="ITZ122" s="256"/>
      <c r="IUC122" s="251"/>
      <c r="IUD122" s="251"/>
      <c r="IUE122" s="251"/>
      <c r="IUF122" s="251"/>
      <c r="IUG122" s="251"/>
      <c r="IUH122" s="251"/>
      <c r="IUI122" s="252"/>
      <c r="IUJ122" s="253"/>
      <c r="IUO122" s="254"/>
      <c r="IUR122" s="252"/>
      <c r="IUS122" s="252"/>
      <c r="IUT122" s="252"/>
      <c r="IUU122" s="252"/>
      <c r="IUV122" s="253"/>
      <c r="IUW122" s="253"/>
      <c r="IUX122" s="255"/>
      <c r="IUY122" s="255"/>
      <c r="IUZ122" s="256"/>
      <c r="IVC122" s="251"/>
      <c r="IVD122" s="251"/>
      <c r="IVE122" s="251"/>
      <c r="IVF122" s="251"/>
      <c r="IVG122" s="251"/>
      <c r="IVH122" s="251"/>
      <c r="IVI122" s="252"/>
      <c r="IVJ122" s="253"/>
      <c r="IVO122" s="254"/>
      <c r="IVR122" s="252"/>
      <c r="IVS122" s="252"/>
      <c r="IVT122" s="252"/>
      <c r="IVU122" s="252"/>
      <c r="IVV122" s="253"/>
      <c r="IVW122" s="253"/>
      <c r="IVX122" s="255"/>
      <c r="IVY122" s="255"/>
      <c r="IVZ122" s="256"/>
      <c r="IWC122" s="251"/>
      <c r="IWD122" s="251"/>
      <c r="IWE122" s="251"/>
      <c r="IWF122" s="251"/>
      <c r="IWG122" s="251"/>
      <c r="IWH122" s="251"/>
      <c r="IWI122" s="252"/>
      <c r="IWJ122" s="253"/>
      <c r="IWO122" s="254"/>
      <c r="IWR122" s="252"/>
      <c r="IWS122" s="252"/>
      <c r="IWT122" s="252"/>
      <c r="IWU122" s="252"/>
      <c r="IWV122" s="253"/>
      <c r="IWW122" s="253"/>
      <c r="IWX122" s="255"/>
      <c r="IWY122" s="255"/>
      <c r="IWZ122" s="256"/>
      <c r="IXC122" s="251"/>
      <c r="IXD122" s="251"/>
      <c r="IXE122" s="251"/>
      <c r="IXF122" s="251"/>
      <c r="IXG122" s="251"/>
      <c r="IXH122" s="251"/>
      <c r="IXI122" s="252"/>
      <c r="IXJ122" s="253"/>
      <c r="IXO122" s="254"/>
      <c r="IXR122" s="252"/>
      <c r="IXS122" s="252"/>
      <c r="IXT122" s="252"/>
      <c r="IXU122" s="252"/>
      <c r="IXV122" s="253"/>
      <c r="IXW122" s="253"/>
      <c r="IXX122" s="255"/>
      <c r="IXY122" s="255"/>
      <c r="IXZ122" s="256"/>
      <c r="IYC122" s="251"/>
      <c r="IYD122" s="251"/>
      <c r="IYE122" s="251"/>
      <c r="IYF122" s="251"/>
      <c r="IYG122" s="251"/>
      <c r="IYH122" s="251"/>
      <c r="IYI122" s="252"/>
      <c r="IYJ122" s="253"/>
      <c r="IYO122" s="254"/>
      <c r="IYR122" s="252"/>
      <c r="IYS122" s="252"/>
      <c r="IYT122" s="252"/>
      <c r="IYU122" s="252"/>
      <c r="IYV122" s="253"/>
      <c r="IYW122" s="253"/>
      <c r="IYX122" s="255"/>
      <c r="IYY122" s="255"/>
      <c r="IYZ122" s="256"/>
      <c r="IZC122" s="251"/>
      <c r="IZD122" s="251"/>
      <c r="IZE122" s="251"/>
      <c r="IZF122" s="251"/>
      <c r="IZG122" s="251"/>
      <c r="IZH122" s="251"/>
      <c r="IZI122" s="252"/>
      <c r="IZJ122" s="253"/>
      <c r="IZO122" s="254"/>
      <c r="IZR122" s="252"/>
      <c r="IZS122" s="252"/>
      <c r="IZT122" s="252"/>
      <c r="IZU122" s="252"/>
      <c r="IZV122" s="253"/>
      <c r="IZW122" s="253"/>
      <c r="IZX122" s="255"/>
      <c r="IZY122" s="255"/>
      <c r="IZZ122" s="256"/>
      <c r="JAC122" s="251"/>
      <c r="JAD122" s="251"/>
      <c r="JAE122" s="251"/>
      <c r="JAF122" s="251"/>
      <c r="JAG122" s="251"/>
      <c r="JAH122" s="251"/>
      <c r="JAI122" s="252"/>
      <c r="JAJ122" s="253"/>
      <c r="JAO122" s="254"/>
      <c r="JAR122" s="252"/>
      <c r="JAS122" s="252"/>
      <c r="JAT122" s="252"/>
      <c r="JAU122" s="252"/>
      <c r="JAV122" s="253"/>
      <c r="JAW122" s="253"/>
      <c r="JAX122" s="255"/>
      <c r="JAY122" s="255"/>
      <c r="JAZ122" s="256"/>
      <c r="JBC122" s="251"/>
      <c r="JBD122" s="251"/>
      <c r="JBE122" s="251"/>
      <c r="JBF122" s="251"/>
      <c r="JBG122" s="251"/>
      <c r="JBH122" s="251"/>
      <c r="JBI122" s="252"/>
      <c r="JBJ122" s="253"/>
      <c r="JBO122" s="254"/>
      <c r="JBR122" s="252"/>
      <c r="JBS122" s="252"/>
      <c r="JBT122" s="252"/>
      <c r="JBU122" s="252"/>
      <c r="JBV122" s="253"/>
      <c r="JBW122" s="253"/>
      <c r="JBX122" s="255"/>
      <c r="JBY122" s="255"/>
      <c r="JBZ122" s="256"/>
      <c r="JCC122" s="251"/>
      <c r="JCD122" s="251"/>
      <c r="JCE122" s="251"/>
      <c r="JCF122" s="251"/>
      <c r="JCG122" s="251"/>
      <c r="JCH122" s="251"/>
      <c r="JCI122" s="252"/>
      <c r="JCJ122" s="253"/>
      <c r="JCO122" s="254"/>
      <c r="JCR122" s="252"/>
      <c r="JCS122" s="252"/>
      <c r="JCT122" s="252"/>
      <c r="JCU122" s="252"/>
      <c r="JCV122" s="253"/>
      <c r="JCW122" s="253"/>
      <c r="JCX122" s="255"/>
      <c r="JCY122" s="255"/>
      <c r="JCZ122" s="256"/>
      <c r="JDC122" s="251"/>
      <c r="JDD122" s="251"/>
      <c r="JDE122" s="251"/>
      <c r="JDF122" s="251"/>
      <c r="JDG122" s="251"/>
      <c r="JDH122" s="251"/>
      <c r="JDI122" s="252"/>
      <c r="JDJ122" s="253"/>
      <c r="JDO122" s="254"/>
      <c r="JDR122" s="252"/>
      <c r="JDS122" s="252"/>
      <c r="JDT122" s="252"/>
      <c r="JDU122" s="252"/>
      <c r="JDV122" s="253"/>
      <c r="JDW122" s="253"/>
      <c r="JDX122" s="255"/>
      <c r="JDY122" s="255"/>
      <c r="JDZ122" s="256"/>
      <c r="JEC122" s="251"/>
      <c r="JED122" s="251"/>
      <c r="JEE122" s="251"/>
      <c r="JEF122" s="251"/>
      <c r="JEG122" s="251"/>
      <c r="JEH122" s="251"/>
      <c r="JEI122" s="252"/>
      <c r="JEJ122" s="253"/>
      <c r="JEO122" s="254"/>
      <c r="JER122" s="252"/>
      <c r="JES122" s="252"/>
      <c r="JET122" s="252"/>
      <c r="JEU122" s="252"/>
      <c r="JEV122" s="253"/>
      <c r="JEW122" s="253"/>
      <c r="JEX122" s="255"/>
      <c r="JEY122" s="255"/>
      <c r="JEZ122" s="256"/>
      <c r="JFC122" s="251"/>
      <c r="JFD122" s="251"/>
      <c r="JFE122" s="251"/>
      <c r="JFF122" s="251"/>
      <c r="JFG122" s="251"/>
      <c r="JFH122" s="251"/>
      <c r="JFI122" s="252"/>
      <c r="JFJ122" s="253"/>
      <c r="JFO122" s="254"/>
      <c r="JFR122" s="252"/>
      <c r="JFS122" s="252"/>
      <c r="JFT122" s="252"/>
      <c r="JFU122" s="252"/>
      <c r="JFV122" s="253"/>
      <c r="JFW122" s="253"/>
      <c r="JFX122" s="255"/>
      <c r="JFY122" s="255"/>
      <c r="JFZ122" s="256"/>
      <c r="JGC122" s="251"/>
      <c r="JGD122" s="251"/>
      <c r="JGE122" s="251"/>
      <c r="JGF122" s="251"/>
      <c r="JGG122" s="251"/>
      <c r="JGH122" s="251"/>
      <c r="JGI122" s="252"/>
      <c r="JGJ122" s="253"/>
      <c r="JGO122" s="254"/>
      <c r="JGR122" s="252"/>
      <c r="JGS122" s="252"/>
      <c r="JGT122" s="252"/>
      <c r="JGU122" s="252"/>
      <c r="JGV122" s="253"/>
      <c r="JGW122" s="253"/>
      <c r="JGX122" s="255"/>
      <c r="JGY122" s="255"/>
      <c r="JGZ122" s="256"/>
      <c r="JHC122" s="251"/>
      <c r="JHD122" s="251"/>
      <c r="JHE122" s="251"/>
      <c r="JHF122" s="251"/>
      <c r="JHG122" s="251"/>
      <c r="JHH122" s="251"/>
      <c r="JHI122" s="252"/>
      <c r="JHJ122" s="253"/>
      <c r="JHO122" s="254"/>
      <c r="JHR122" s="252"/>
      <c r="JHS122" s="252"/>
      <c r="JHT122" s="252"/>
      <c r="JHU122" s="252"/>
      <c r="JHV122" s="253"/>
      <c r="JHW122" s="253"/>
      <c r="JHX122" s="255"/>
      <c r="JHY122" s="255"/>
      <c r="JHZ122" s="256"/>
      <c r="JIC122" s="251"/>
      <c r="JID122" s="251"/>
      <c r="JIE122" s="251"/>
      <c r="JIF122" s="251"/>
      <c r="JIG122" s="251"/>
      <c r="JIH122" s="251"/>
      <c r="JII122" s="252"/>
      <c r="JIJ122" s="253"/>
      <c r="JIO122" s="254"/>
      <c r="JIR122" s="252"/>
      <c r="JIS122" s="252"/>
      <c r="JIT122" s="252"/>
      <c r="JIU122" s="252"/>
      <c r="JIV122" s="253"/>
      <c r="JIW122" s="253"/>
      <c r="JIX122" s="255"/>
      <c r="JIY122" s="255"/>
      <c r="JIZ122" s="256"/>
      <c r="JJC122" s="251"/>
      <c r="JJD122" s="251"/>
      <c r="JJE122" s="251"/>
      <c r="JJF122" s="251"/>
      <c r="JJG122" s="251"/>
      <c r="JJH122" s="251"/>
      <c r="JJI122" s="252"/>
      <c r="JJJ122" s="253"/>
      <c r="JJO122" s="254"/>
      <c r="JJR122" s="252"/>
      <c r="JJS122" s="252"/>
      <c r="JJT122" s="252"/>
      <c r="JJU122" s="252"/>
      <c r="JJV122" s="253"/>
      <c r="JJW122" s="253"/>
      <c r="JJX122" s="255"/>
      <c r="JJY122" s="255"/>
      <c r="JJZ122" s="256"/>
      <c r="JKC122" s="251"/>
      <c r="JKD122" s="251"/>
      <c r="JKE122" s="251"/>
      <c r="JKF122" s="251"/>
      <c r="JKG122" s="251"/>
      <c r="JKH122" s="251"/>
      <c r="JKI122" s="252"/>
      <c r="JKJ122" s="253"/>
      <c r="JKO122" s="254"/>
      <c r="JKR122" s="252"/>
      <c r="JKS122" s="252"/>
      <c r="JKT122" s="252"/>
      <c r="JKU122" s="252"/>
      <c r="JKV122" s="253"/>
      <c r="JKW122" s="253"/>
      <c r="JKX122" s="255"/>
      <c r="JKY122" s="255"/>
      <c r="JKZ122" s="256"/>
      <c r="JLC122" s="251"/>
      <c r="JLD122" s="251"/>
      <c r="JLE122" s="251"/>
      <c r="JLF122" s="251"/>
      <c r="JLG122" s="251"/>
      <c r="JLH122" s="251"/>
      <c r="JLI122" s="252"/>
      <c r="JLJ122" s="253"/>
      <c r="JLO122" s="254"/>
      <c r="JLR122" s="252"/>
      <c r="JLS122" s="252"/>
      <c r="JLT122" s="252"/>
      <c r="JLU122" s="252"/>
      <c r="JLV122" s="253"/>
      <c r="JLW122" s="253"/>
      <c r="JLX122" s="255"/>
      <c r="JLY122" s="255"/>
      <c r="JLZ122" s="256"/>
      <c r="JMC122" s="251"/>
      <c r="JMD122" s="251"/>
      <c r="JME122" s="251"/>
      <c r="JMF122" s="251"/>
      <c r="JMG122" s="251"/>
      <c r="JMH122" s="251"/>
      <c r="JMI122" s="252"/>
      <c r="JMJ122" s="253"/>
      <c r="JMO122" s="254"/>
      <c r="JMR122" s="252"/>
      <c r="JMS122" s="252"/>
      <c r="JMT122" s="252"/>
      <c r="JMU122" s="252"/>
      <c r="JMV122" s="253"/>
      <c r="JMW122" s="253"/>
      <c r="JMX122" s="255"/>
      <c r="JMY122" s="255"/>
      <c r="JMZ122" s="256"/>
      <c r="JNC122" s="251"/>
      <c r="JND122" s="251"/>
      <c r="JNE122" s="251"/>
      <c r="JNF122" s="251"/>
      <c r="JNG122" s="251"/>
      <c r="JNH122" s="251"/>
      <c r="JNI122" s="252"/>
      <c r="JNJ122" s="253"/>
      <c r="JNO122" s="254"/>
      <c r="JNR122" s="252"/>
      <c r="JNS122" s="252"/>
      <c r="JNT122" s="252"/>
      <c r="JNU122" s="252"/>
      <c r="JNV122" s="253"/>
      <c r="JNW122" s="253"/>
      <c r="JNX122" s="255"/>
      <c r="JNY122" s="255"/>
      <c r="JNZ122" s="256"/>
      <c r="JOC122" s="251"/>
      <c r="JOD122" s="251"/>
      <c r="JOE122" s="251"/>
      <c r="JOF122" s="251"/>
      <c r="JOG122" s="251"/>
      <c r="JOH122" s="251"/>
      <c r="JOI122" s="252"/>
      <c r="JOJ122" s="253"/>
      <c r="JOO122" s="254"/>
      <c r="JOR122" s="252"/>
      <c r="JOS122" s="252"/>
      <c r="JOT122" s="252"/>
      <c r="JOU122" s="252"/>
      <c r="JOV122" s="253"/>
      <c r="JOW122" s="253"/>
      <c r="JOX122" s="255"/>
      <c r="JOY122" s="255"/>
      <c r="JOZ122" s="256"/>
      <c r="JPC122" s="251"/>
      <c r="JPD122" s="251"/>
      <c r="JPE122" s="251"/>
      <c r="JPF122" s="251"/>
      <c r="JPG122" s="251"/>
      <c r="JPH122" s="251"/>
      <c r="JPI122" s="252"/>
      <c r="JPJ122" s="253"/>
      <c r="JPO122" s="254"/>
      <c r="JPR122" s="252"/>
      <c r="JPS122" s="252"/>
      <c r="JPT122" s="252"/>
      <c r="JPU122" s="252"/>
      <c r="JPV122" s="253"/>
      <c r="JPW122" s="253"/>
      <c r="JPX122" s="255"/>
      <c r="JPY122" s="255"/>
      <c r="JPZ122" s="256"/>
      <c r="JQC122" s="251"/>
      <c r="JQD122" s="251"/>
      <c r="JQE122" s="251"/>
      <c r="JQF122" s="251"/>
      <c r="JQG122" s="251"/>
      <c r="JQH122" s="251"/>
      <c r="JQI122" s="252"/>
      <c r="JQJ122" s="253"/>
      <c r="JQO122" s="254"/>
      <c r="JQR122" s="252"/>
      <c r="JQS122" s="252"/>
      <c r="JQT122" s="252"/>
      <c r="JQU122" s="252"/>
      <c r="JQV122" s="253"/>
      <c r="JQW122" s="253"/>
      <c r="JQX122" s="255"/>
      <c r="JQY122" s="255"/>
      <c r="JQZ122" s="256"/>
      <c r="JRC122" s="251"/>
      <c r="JRD122" s="251"/>
      <c r="JRE122" s="251"/>
      <c r="JRF122" s="251"/>
      <c r="JRG122" s="251"/>
      <c r="JRH122" s="251"/>
      <c r="JRI122" s="252"/>
      <c r="JRJ122" s="253"/>
      <c r="JRO122" s="254"/>
      <c r="JRR122" s="252"/>
      <c r="JRS122" s="252"/>
      <c r="JRT122" s="252"/>
      <c r="JRU122" s="252"/>
      <c r="JRV122" s="253"/>
      <c r="JRW122" s="253"/>
      <c r="JRX122" s="255"/>
      <c r="JRY122" s="255"/>
      <c r="JRZ122" s="256"/>
      <c r="JSC122" s="251"/>
      <c r="JSD122" s="251"/>
      <c r="JSE122" s="251"/>
      <c r="JSF122" s="251"/>
      <c r="JSG122" s="251"/>
      <c r="JSH122" s="251"/>
      <c r="JSI122" s="252"/>
      <c r="JSJ122" s="253"/>
      <c r="JSO122" s="254"/>
      <c r="JSR122" s="252"/>
      <c r="JSS122" s="252"/>
      <c r="JST122" s="252"/>
      <c r="JSU122" s="252"/>
      <c r="JSV122" s="253"/>
      <c r="JSW122" s="253"/>
      <c r="JSX122" s="255"/>
      <c r="JSY122" s="255"/>
      <c r="JSZ122" s="256"/>
      <c r="JTC122" s="251"/>
      <c r="JTD122" s="251"/>
      <c r="JTE122" s="251"/>
      <c r="JTF122" s="251"/>
      <c r="JTG122" s="251"/>
      <c r="JTH122" s="251"/>
      <c r="JTI122" s="252"/>
      <c r="JTJ122" s="253"/>
      <c r="JTO122" s="254"/>
      <c r="JTR122" s="252"/>
      <c r="JTS122" s="252"/>
      <c r="JTT122" s="252"/>
      <c r="JTU122" s="252"/>
      <c r="JTV122" s="253"/>
      <c r="JTW122" s="253"/>
      <c r="JTX122" s="255"/>
      <c r="JTY122" s="255"/>
      <c r="JTZ122" s="256"/>
      <c r="JUC122" s="251"/>
      <c r="JUD122" s="251"/>
      <c r="JUE122" s="251"/>
      <c r="JUF122" s="251"/>
      <c r="JUG122" s="251"/>
      <c r="JUH122" s="251"/>
      <c r="JUI122" s="252"/>
      <c r="JUJ122" s="253"/>
      <c r="JUO122" s="254"/>
      <c r="JUR122" s="252"/>
      <c r="JUS122" s="252"/>
      <c r="JUT122" s="252"/>
      <c r="JUU122" s="252"/>
      <c r="JUV122" s="253"/>
      <c r="JUW122" s="253"/>
      <c r="JUX122" s="255"/>
      <c r="JUY122" s="255"/>
      <c r="JUZ122" s="256"/>
      <c r="JVC122" s="251"/>
      <c r="JVD122" s="251"/>
      <c r="JVE122" s="251"/>
      <c r="JVF122" s="251"/>
      <c r="JVG122" s="251"/>
      <c r="JVH122" s="251"/>
      <c r="JVI122" s="252"/>
      <c r="JVJ122" s="253"/>
      <c r="JVO122" s="254"/>
      <c r="JVR122" s="252"/>
      <c r="JVS122" s="252"/>
      <c r="JVT122" s="252"/>
      <c r="JVU122" s="252"/>
      <c r="JVV122" s="253"/>
      <c r="JVW122" s="253"/>
      <c r="JVX122" s="255"/>
      <c r="JVY122" s="255"/>
      <c r="JVZ122" s="256"/>
      <c r="JWC122" s="251"/>
      <c r="JWD122" s="251"/>
      <c r="JWE122" s="251"/>
      <c r="JWF122" s="251"/>
      <c r="JWG122" s="251"/>
      <c r="JWH122" s="251"/>
      <c r="JWI122" s="252"/>
      <c r="JWJ122" s="253"/>
      <c r="JWO122" s="254"/>
      <c r="JWR122" s="252"/>
      <c r="JWS122" s="252"/>
      <c r="JWT122" s="252"/>
      <c r="JWU122" s="252"/>
      <c r="JWV122" s="253"/>
      <c r="JWW122" s="253"/>
      <c r="JWX122" s="255"/>
      <c r="JWY122" s="255"/>
      <c r="JWZ122" s="256"/>
      <c r="JXC122" s="251"/>
      <c r="JXD122" s="251"/>
      <c r="JXE122" s="251"/>
      <c r="JXF122" s="251"/>
      <c r="JXG122" s="251"/>
      <c r="JXH122" s="251"/>
      <c r="JXI122" s="252"/>
      <c r="JXJ122" s="253"/>
      <c r="JXO122" s="254"/>
      <c r="JXR122" s="252"/>
      <c r="JXS122" s="252"/>
      <c r="JXT122" s="252"/>
      <c r="JXU122" s="252"/>
      <c r="JXV122" s="253"/>
      <c r="JXW122" s="253"/>
      <c r="JXX122" s="255"/>
      <c r="JXY122" s="255"/>
      <c r="JXZ122" s="256"/>
      <c r="JYC122" s="251"/>
      <c r="JYD122" s="251"/>
      <c r="JYE122" s="251"/>
      <c r="JYF122" s="251"/>
      <c r="JYG122" s="251"/>
      <c r="JYH122" s="251"/>
      <c r="JYI122" s="252"/>
      <c r="JYJ122" s="253"/>
      <c r="JYO122" s="254"/>
      <c r="JYR122" s="252"/>
      <c r="JYS122" s="252"/>
      <c r="JYT122" s="252"/>
      <c r="JYU122" s="252"/>
      <c r="JYV122" s="253"/>
      <c r="JYW122" s="253"/>
      <c r="JYX122" s="255"/>
      <c r="JYY122" s="255"/>
      <c r="JYZ122" s="256"/>
      <c r="JZC122" s="251"/>
      <c r="JZD122" s="251"/>
      <c r="JZE122" s="251"/>
      <c r="JZF122" s="251"/>
      <c r="JZG122" s="251"/>
      <c r="JZH122" s="251"/>
      <c r="JZI122" s="252"/>
      <c r="JZJ122" s="253"/>
      <c r="JZO122" s="254"/>
      <c r="JZR122" s="252"/>
      <c r="JZS122" s="252"/>
      <c r="JZT122" s="252"/>
      <c r="JZU122" s="252"/>
      <c r="JZV122" s="253"/>
      <c r="JZW122" s="253"/>
      <c r="JZX122" s="255"/>
      <c r="JZY122" s="255"/>
      <c r="JZZ122" s="256"/>
      <c r="KAC122" s="251"/>
      <c r="KAD122" s="251"/>
      <c r="KAE122" s="251"/>
      <c r="KAF122" s="251"/>
      <c r="KAG122" s="251"/>
      <c r="KAH122" s="251"/>
      <c r="KAI122" s="252"/>
      <c r="KAJ122" s="253"/>
      <c r="KAO122" s="254"/>
      <c r="KAR122" s="252"/>
      <c r="KAS122" s="252"/>
      <c r="KAT122" s="252"/>
      <c r="KAU122" s="252"/>
      <c r="KAV122" s="253"/>
      <c r="KAW122" s="253"/>
      <c r="KAX122" s="255"/>
      <c r="KAY122" s="255"/>
      <c r="KAZ122" s="256"/>
      <c r="KBC122" s="251"/>
      <c r="KBD122" s="251"/>
      <c r="KBE122" s="251"/>
      <c r="KBF122" s="251"/>
      <c r="KBG122" s="251"/>
      <c r="KBH122" s="251"/>
      <c r="KBI122" s="252"/>
      <c r="KBJ122" s="253"/>
      <c r="KBO122" s="254"/>
      <c r="KBR122" s="252"/>
      <c r="KBS122" s="252"/>
      <c r="KBT122" s="252"/>
      <c r="KBU122" s="252"/>
      <c r="KBV122" s="253"/>
      <c r="KBW122" s="253"/>
      <c r="KBX122" s="255"/>
      <c r="KBY122" s="255"/>
      <c r="KBZ122" s="256"/>
      <c r="KCC122" s="251"/>
      <c r="KCD122" s="251"/>
      <c r="KCE122" s="251"/>
      <c r="KCF122" s="251"/>
      <c r="KCG122" s="251"/>
      <c r="KCH122" s="251"/>
      <c r="KCI122" s="252"/>
      <c r="KCJ122" s="253"/>
      <c r="KCO122" s="254"/>
      <c r="KCR122" s="252"/>
      <c r="KCS122" s="252"/>
      <c r="KCT122" s="252"/>
      <c r="KCU122" s="252"/>
      <c r="KCV122" s="253"/>
      <c r="KCW122" s="253"/>
      <c r="KCX122" s="255"/>
      <c r="KCY122" s="255"/>
      <c r="KCZ122" s="256"/>
      <c r="KDC122" s="251"/>
      <c r="KDD122" s="251"/>
      <c r="KDE122" s="251"/>
      <c r="KDF122" s="251"/>
      <c r="KDG122" s="251"/>
      <c r="KDH122" s="251"/>
      <c r="KDI122" s="252"/>
      <c r="KDJ122" s="253"/>
      <c r="KDO122" s="254"/>
      <c r="KDR122" s="252"/>
      <c r="KDS122" s="252"/>
      <c r="KDT122" s="252"/>
      <c r="KDU122" s="252"/>
      <c r="KDV122" s="253"/>
      <c r="KDW122" s="253"/>
      <c r="KDX122" s="255"/>
      <c r="KDY122" s="255"/>
      <c r="KDZ122" s="256"/>
      <c r="KEC122" s="251"/>
      <c r="KED122" s="251"/>
      <c r="KEE122" s="251"/>
      <c r="KEF122" s="251"/>
      <c r="KEG122" s="251"/>
      <c r="KEH122" s="251"/>
      <c r="KEI122" s="252"/>
      <c r="KEJ122" s="253"/>
      <c r="KEO122" s="254"/>
      <c r="KER122" s="252"/>
      <c r="KES122" s="252"/>
      <c r="KET122" s="252"/>
      <c r="KEU122" s="252"/>
      <c r="KEV122" s="253"/>
      <c r="KEW122" s="253"/>
      <c r="KEX122" s="255"/>
      <c r="KEY122" s="255"/>
      <c r="KEZ122" s="256"/>
      <c r="KFC122" s="251"/>
      <c r="KFD122" s="251"/>
      <c r="KFE122" s="251"/>
      <c r="KFF122" s="251"/>
      <c r="KFG122" s="251"/>
      <c r="KFH122" s="251"/>
      <c r="KFI122" s="252"/>
      <c r="KFJ122" s="253"/>
      <c r="KFO122" s="254"/>
      <c r="KFR122" s="252"/>
      <c r="KFS122" s="252"/>
      <c r="KFT122" s="252"/>
      <c r="KFU122" s="252"/>
      <c r="KFV122" s="253"/>
      <c r="KFW122" s="253"/>
      <c r="KFX122" s="255"/>
      <c r="KFY122" s="255"/>
      <c r="KFZ122" s="256"/>
      <c r="KGC122" s="251"/>
      <c r="KGD122" s="251"/>
      <c r="KGE122" s="251"/>
      <c r="KGF122" s="251"/>
      <c r="KGG122" s="251"/>
      <c r="KGH122" s="251"/>
      <c r="KGI122" s="252"/>
      <c r="KGJ122" s="253"/>
      <c r="KGO122" s="254"/>
      <c r="KGR122" s="252"/>
      <c r="KGS122" s="252"/>
      <c r="KGT122" s="252"/>
      <c r="KGU122" s="252"/>
      <c r="KGV122" s="253"/>
      <c r="KGW122" s="253"/>
      <c r="KGX122" s="255"/>
      <c r="KGY122" s="255"/>
      <c r="KGZ122" s="256"/>
      <c r="KHC122" s="251"/>
      <c r="KHD122" s="251"/>
      <c r="KHE122" s="251"/>
      <c r="KHF122" s="251"/>
      <c r="KHG122" s="251"/>
      <c r="KHH122" s="251"/>
      <c r="KHI122" s="252"/>
      <c r="KHJ122" s="253"/>
      <c r="KHO122" s="254"/>
      <c r="KHR122" s="252"/>
      <c r="KHS122" s="252"/>
      <c r="KHT122" s="252"/>
      <c r="KHU122" s="252"/>
      <c r="KHV122" s="253"/>
      <c r="KHW122" s="253"/>
      <c r="KHX122" s="255"/>
      <c r="KHY122" s="255"/>
      <c r="KHZ122" s="256"/>
      <c r="KIC122" s="251"/>
      <c r="KID122" s="251"/>
      <c r="KIE122" s="251"/>
      <c r="KIF122" s="251"/>
      <c r="KIG122" s="251"/>
      <c r="KIH122" s="251"/>
      <c r="KII122" s="252"/>
      <c r="KIJ122" s="253"/>
      <c r="KIO122" s="254"/>
      <c r="KIR122" s="252"/>
      <c r="KIS122" s="252"/>
      <c r="KIT122" s="252"/>
      <c r="KIU122" s="252"/>
      <c r="KIV122" s="253"/>
      <c r="KIW122" s="253"/>
      <c r="KIX122" s="255"/>
      <c r="KIY122" s="255"/>
      <c r="KIZ122" s="256"/>
      <c r="KJC122" s="251"/>
      <c r="KJD122" s="251"/>
      <c r="KJE122" s="251"/>
      <c r="KJF122" s="251"/>
      <c r="KJG122" s="251"/>
      <c r="KJH122" s="251"/>
      <c r="KJI122" s="252"/>
      <c r="KJJ122" s="253"/>
      <c r="KJO122" s="254"/>
      <c r="KJR122" s="252"/>
      <c r="KJS122" s="252"/>
      <c r="KJT122" s="252"/>
      <c r="KJU122" s="252"/>
      <c r="KJV122" s="253"/>
      <c r="KJW122" s="253"/>
      <c r="KJX122" s="255"/>
      <c r="KJY122" s="255"/>
      <c r="KJZ122" s="256"/>
      <c r="KKC122" s="251"/>
      <c r="KKD122" s="251"/>
      <c r="KKE122" s="251"/>
      <c r="KKF122" s="251"/>
      <c r="KKG122" s="251"/>
      <c r="KKH122" s="251"/>
      <c r="KKI122" s="252"/>
      <c r="KKJ122" s="253"/>
      <c r="KKO122" s="254"/>
      <c r="KKR122" s="252"/>
      <c r="KKS122" s="252"/>
      <c r="KKT122" s="252"/>
      <c r="KKU122" s="252"/>
      <c r="KKV122" s="253"/>
      <c r="KKW122" s="253"/>
      <c r="KKX122" s="255"/>
      <c r="KKY122" s="255"/>
      <c r="KKZ122" s="256"/>
      <c r="KLC122" s="251"/>
      <c r="KLD122" s="251"/>
      <c r="KLE122" s="251"/>
      <c r="KLF122" s="251"/>
      <c r="KLG122" s="251"/>
      <c r="KLH122" s="251"/>
      <c r="KLI122" s="252"/>
      <c r="KLJ122" s="253"/>
      <c r="KLO122" s="254"/>
      <c r="KLR122" s="252"/>
      <c r="KLS122" s="252"/>
      <c r="KLT122" s="252"/>
      <c r="KLU122" s="252"/>
      <c r="KLV122" s="253"/>
      <c r="KLW122" s="253"/>
      <c r="KLX122" s="255"/>
      <c r="KLY122" s="255"/>
      <c r="KLZ122" s="256"/>
      <c r="KMC122" s="251"/>
      <c r="KMD122" s="251"/>
      <c r="KME122" s="251"/>
      <c r="KMF122" s="251"/>
      <c r="KMG122" s="251"/>
      <c r="KMH122" s="251"/>
      <c r="KMI122" s="252"/>
      <c r="KMJ122" s="253"/>
      <c r="KMO122" s="254"/>
      <c r="KMR122" s="252"/>
      <c r="KMS122" s="252"/>
      <c r="KMT122" s="252"/>
      <c r="KMU122" s="252"/>
      <c r="KMV122" s="253"/>
      <c r="KMW122" s="253"/>
      <c r="KMX122" s="255"/>
      <c r="KMY122" s="255"/>
      <c r="KMZ122" s="256"/>
      <c r="KNC122" s="251"/>
      <c r="KND122" s="251"/>
      <c r="KNE122" s="251"/>
      <c r="KNF122" s="251"/>
      <c r="KNG122" s="251"/>
      <c r="KNH122" s="251"/>
      <c r="KNI122" s="252"/>
      <c r="KNJ122" s="253"/>
      <c r="KNO122" s="254"/>
      <c r="KNR122" s="252"/>
      <c r="KNS122" s="252"/>
      <c r="KNT122" s="252"/>
      <c r="KNU122" s="252"/>
      <c r="KNV122" s="253"/>
      <c r="KNW122" s="253"/>
      <c r="KNX122" s="255"/>
      <c r="KNY122" s="255"/>
      <c r="KNZ122" s="256"/>
      <c r="KOC122" s="251"/>
      <c r="KOD122" s="251"/>
      <c r="KOE122" s="251"/>
      <c r="KOF122" s="251"/>
      <c r="KOG122" s="251"/>
      <c r="KOH122" s="251"/>
      <c r="KOI122" s="252"/>
      <c r="KOJ122" s="253"/>
      <c r="KOO122" s="254"/>
      <c r="KOR122" s="252"/>
      <c r="KOS122" s="252"/>
      <c r="KOT122" s="252"/>
      <c r="KOU122" s="252"/>
      <c r="KOV122" s="253"/>
      <c r="KOW122" s="253"/>
      <c r="KOX122" s="255"/>
      <c r="KOY122" s="255"/>
      <c r="KOZ122" s="256"/>
      <c r="KPC122" s="251"/>
      <c r="KPD122" s="251"/>
      <c r="KPE122" s="251"/>
      <c r="KPF122" s="251"/>
      <c r="KPG122" s="251"/>
      <c r="KPH122" s="251"/>
      <c r="KPI122" s="252"/>
      <c r="KPJ122" s="253"/>
      <c r="KPO122" s="254"/>
      <c r="KPR122" s="252"/>
      <c r="KPS122" s="252"/>
      <c r="KPT122" s="252"/>
      <c r="KPU122" s="252"/>
      <c r="KPV122" s="253"/>
      <c r="KPW122" s="253"/>
      <c r="KPX122" s="255"/>
      <c r="KPY122" s="255"/>
      <c r="KPZ122" s="256"/>
      <c r="KQC122" s="251"/>
      <c r="KQD122" s="251"/>
      <c r="KQE122" s="251"/>
      <c r="KQF122" s="251"/>
      <c r="KQG122" s="251"/>
      <c r="KQH122" s="251"/>
      <c r="KQI122" s="252"/>
      <c r="KQJ122" s="253"/>
      <c r="KQO122" s="254"/>
      <c r="KQR122" s="252"/>
      <c r="KQS122" s="252"/>
      <c r="KQT122" s="252"/>
      <c r="KQU122" s="252"/>
      <c r="KQV122" s="253"/>
      <c r="KQW122" s="253"/>
      <c r="KQX122" s="255"/>
      <c r="KQY122" s="255"/>
      <c r="KQZ122" s="256"/>
      <c r="KRC122" s="251"/>
      <c r="KRD122" s="251"/>
      <c r="KRE122" s="251"/>
      <c r="KRF122" s="251"/>
      <c r="KRG122" s="251"/>
      <c r="KRH122" s="251"/>
      <c r="KRI122" s="252"/>
      <c r="KRJ122" s="253"/>
      <c r="KRO122" s="254"/>
      <c r="KRR122" s="252"/>
      <c r="KRS122" s="252"/>
      <c r="KRT122" s="252"/>
      <c r="KRU122" s="252"/>
      <c r="KRV122" s="253"/>
      <c r="KRW122" s="253"/>
      <c r="KRX122" s="255"/>
      <c r="KRY122" s="255"/>
      <c r="KRZ122" s="256"/>
      <c r="KSC122" s="251"/>
      <c r="KSD122" s="251"/>
      <c r="KSE122" s="251"/>
      <c r="KSF122" s="251"/>
      <c r="KSG122" s="251"/>
      <c r="KSH122" s="251"/>
      <c r="KSI122" s="252"/>
      <c r="KSJ122" s="253"/>
      <c r="KSO122" s="254"/>
      <c r="KSR122" s="252"/>
      <c r="KSS122" s="252"/>
      <c r="KST122" s="252"/>
      <c r="KSU122" s="252"/>
      <c r="KSV122" s="253"/>
      <c r="KSW122" s="253"/>
      <c r="KSX122" s="255"/>
      <c r="KSY122" s="255"/>
      <c r="KSZ122" s="256"/>
      <c r="KTC122" s="251"/>
      <c r="KTD122" s="251"/>
      <c r="KTE122" s="251"/>
      <c r="KTF122" s="251"/>
      <c r="KTG122" s="251"/>
      <c r="KTH122" s="251"/>
      <c r="KTI122" s="252"/>
      <c r="KTJ122" s="253"/>
      <c r="KTO122" s="254"/>
      <c r="KTR122" s="252"/>
      <c r="KTS122" s="252"/>
      <c r="KTT122" s="252"/>
      <c r="KTU122" s="252"/>
      <c r="KTV122" s="253"/>
      <c r="KTW122" s="253"/>
      <c r="KTX122" s="255"/>
      <c r="KTY122" s="255"/>
      <c r="KTZ122" s="256"/>
      <c r="KUC122" s="251"/>
      <c r="KUD122" s="251"/>
      <c r="KUE122" s="251"/>
      <c r="KUF122" s="251"/>
      <c r="KUG122" s="251"/>
      <c r="KUH122" s="251"/>
      <c r="KUI122" s="252"/>
      <c r="KUJ122" s="253"/>
      <c r="KUO122" s="254"/>
      <c r="KUR122" s="252"/>
      <c r="KUS122" s="252"/>
      <c r="KUT122" s="252"/>
      <c r="KUU122" s="252"/>
      <c r="KUV122" s="253"/>
      <c r="KUW122" s="253"/>
      <c r="KUX122" s="255"/>
      <c r="KUY122" s="255"/>
      <c r="KUZ122" s="256"/>
      <c r="KVC122" s="251"/>
      <c r="KVD122" s="251"/>
      <c r="KVE122" s="251"/>
      <c r="KVF122" s="251"/>
      <c r="KVG122" s="251"/>
      <c r="KVH122" s="251"/>
      <c r="KVI122" s="252"/>
      <c r="KVJ122" s="253"/>
      <c r="KVO122" s="254"/>
      <c r="KVR122" s="252"/>
      <c r="KVS122" s="252"/>
      <c r="KVT122" s="252"/>
      <c r="KVU122" s="252"/>
      <c r="KVV122" s="253"/>
      <c r="KVW122" s="253"/>
      <c r="KVX122" s="255"/>
      <c r="KVY122" s="255"/>
      <c r="KVZ122" s="256"/>
      <c r="KWC122" s="251"/>
      <c r="KWD122" s="251"/>
      <c r="KWE122" s="251"/>
      <c r="KWF122" s="251"/>
      <c r="KWG122" s="251"/>
      <c r="KWH122" s="251"/>
      <c r="KWI122" s="252"/>
      <c r="KWJ122" s="253"/>
      <c r="KWO122" s="254"/>
      <c r="KWR122" s="252"/>
      <c r="KWS122" s="252"/>
      <c r="KWT122" s="252"/>
      <c r="KWU122" s="252"/>
      <c r="KWV122" s="253"/>
      <c r="KWW122" s="253"/>
      <c r="KWX122" s="255"/>
      <c r="KWY122" s="255"/>
      <c r="KWZ122" s="256"/>
      <c r="KXC122" s="251"/>
      <c r="KXD122" s="251"/>
      <c r="KXE122" s="251"/>
      <c r="KXF122" s="251"/>
      <c r="KXG122" s="251"/>
      <c r="KXH122" s="251"/>
      <c r="KXI122" s="252"/>
      <c r="KXJ122" s="253"/>
      <c r="KXO122" s="254"/>
      <c r="KXR122" s="252"/>
      <c r="KXS122" s="252"/>
      <c r="KXT122" s="252"/>
      <c r="KXU122" s="252"/>
      <c r="KXV122" s="253"/>
      <c r="KXW122" s="253"/>
      <c r="KXX122" s="255"/>
      <c r="KXY122" s="255"/>
      <c r="KXZ122" s="256"/>
      <c r="KYC122" s="251"/>
      <c r="KYD122" s="251"/>
      <c r="KYE122" s="251"/>
      <c r="KYF122" s="251"/>
      <c r="KYG122" s="251"/>
      <c r="KYH122" s="251"/>
      <c r="KYI122" s="252"/>
      <c r="KYJ122" s="253"/>
      <c r="KYO122" s="254"/>
      <c r="KYR122" s="252"/>
      <c r="KYS122" s="252"/>
      <c r="KYT122" s="252"/>
      <c r="KYU122" s="252"/>
      <c r="KYV122" s="253"/>
      <c r="KYW122" s="253"/>
      <c r="KYX122" s="255"/>
      <c r="KYY122" s="255"/>
      <c r="KYZ122" s="256"/>
      <c r="KZC122" s="251"/>
      <c r="KZD122" s="251"/>
      <c r="KZE122" s="251"/>
      <c r="KZF122" s="251"/>
      <c r="KZG122" s="251"/>
      <c r="KZH122" s="251"/>
      <c r="KZI122" s="252"/>
      <c r="KZJ122" s="253"/>
      <c r="KZO122" s="254"/>
      <c r="KZR122" s="252"/>
      <c r="KZS122" s="252"/>
      <c r="KZT122" s="252"/>
      <c r="KZU122" s="252"/>
      <c r="KZV122" s="253"/>
      <c r="KZW122" s="253"/>
      <c r="KZX122" s="255"/>
      <c r="KZY122" s="255"/>
      <c r="KZZ122" s="256"/>
      <c r="LAC122" s="251"/>
      <c r="LAD122" s="251"/>
      <c r="LAE122" s="251"/>
      <c r="LAF122" s="251"/>
      <c r="LAG122" s="251"/>
      <c r="LAH122" s="251"/>
      <c r="LAI122" s="252"/>
      <c r="LAJ122" s="253"/>
      <c r="LAO122" s="254"/>
      <c r="LAR122" s="252"/>
      <c r="LAS122" s="252"/>
      <c r="LAT122" s="252"/>
      <c r="LAU122" s="252"/>
      <c r="LAV122" s="253"/>
      <c r="LAW122" s="253"/>
      <c r="LAX122" s="255"/>
      <c r="LAY122" s="255"/>
      <c r="LAZ122" s="256"/>
      <c r="LBC122" s="251"/>
      <c r="LBD122" s="251"/>
      <c r="LBE122" s="251"/>
      <c r="LBF122" s="251"/>
      <c r="LBG122" s="251"/>
      <c r="LBH122" s="251"/>
      <c r="LBI122" s="252"/>
      <c r="LBJ122" s="253"/>
      <c r="LBO122" s="254"/>
      <c r="LBR122" s="252"/>
      <c r="LBS122" s="252"/>
      <c r="LBT122" s="252"/>
      <c r="LBU122" s="252"/>
      <c r="LBV122" s="253"/>
      <c r="LBW122" s="253"/>
      <c r="LBX122" s="255"/>
      <c r="LBY122" s="255"/>
      <c r="LBZ122" s="256"/>
      <c r="LCC122" s="251"/>
      <c r="LCD122" s="251"/>
      <c r="LCE122" s="251"/>
      <c r="LCF122" s="251"/>
      <c r="LCG122" s="251"/>
      <c r="LCH122" s="251"/>
      <c r="LCI122" s="252"/>
      <c r="LCJ122" s="253"/>
      <c r="LCO122" s="254"/>
      <c r="LCR122" s="252"/>
      <c r="LCS122" s="252"/>
      <c r="LCT122" s="252"/>
      <c r="LCU122" s="252"/>
      <c r="LCV122" s="253"/>
      <c r="LCW122" s="253"/>
      <c r="LCX122" s="255"/>
      <c r="LCY122" s="255"/>
      <c r="LCZ122" s="256"/>
      <c r="LDC122" s="251"/>
      <c r="LDD122" s="251"/>
      <c r="LDE122" s="251"/>
      <c r="LDF122" s="251"/>
      <c r="LDG122" s="251"/>
      <c r="LDH122" s="251"/>
      <c r="LDI122" s="252"/>
      <c r="LDJ122" s="253"/>
      <c r="LDO122" s="254"/>
      <c r="LDR122" s="252"/>
      <c r="LDS122" s="252"/>
      <c r="LDT122" s="252"/>
      <c r="LDU122" s="252"/>
      <c r="LDV122" s="253"/>
      <c r="LDW122" s="253"/>
      <c r="LDX122" s="255"/>
      <c r="LDY122" s="255"/>
      <c r="LDZ122" s="256"/>
      <c r="LEC122" s="251"/>
      <c r="LED122" s="251"/>
      <c r="LEE122" s="251"/>
      <c r="LEF122" s="251"/>
      <c r="LEG122" s="251"/>
      <c r="LEH122" s="251"/>
      <c r="LEI122" s="252"/>
      <c r="LEJ122" s="253"/>
      <c r="LEO122" s="254"/>
      <c r="LER122" s="252"/>
      <c r="LES122" s="252"/>
      <c r="LET122" s="252"/>
      <c r="LEU122" s="252"/>
      <c r="LEV122" s="253"/>
      <c r="LEW122" s="253"/>
      <c r="LEX122" s="255"/>
      <c r="LEY122" s="255"/>
      <c r="LEZ122" s="256"/>
      <c r="LFC122" s="251"/>
      <c r="LFD122" s="251"/>
      <c r="LFE122" s="251"/>
      <c r="LFF122" s="251"/>
      <c r="LFG122" s="251"/>
      <c r="LFH122" s="251"/>
      <c r="LFI122" s="252"/>
      <c r="LFJ122" s="253"/>
      <c r="LFO122" s="254"/>
      <c r="LFR122" s="252"/>
      <c r="LFS122" s="252"/>
      <c r="LFT122" s="252"/>
      <c r="LFU122" s="252"/>
      <c r="LFV122" s="253"/>
      <c r="LFW122" s="253"/>
      <c r="LFX122" s="255"/>
      <c r="LFY122" s="255"/>
      <c r="LFZ122" s="256"/>
      <c r="LGC122" s="251"/>
      <c r="LGD122" s="251"/>
      <c r="LGE122" s="251"/>
      <c r="LGF122" s="251"/>
      <c r="LGG122" s="251"/>
      <c r="LGH122" s="251"/>
      <c r="LGI122" s="252"/>
      <c r="LGJ122" s="253"/>
      <c r="LGO122" s="254"/>
      <c r="LGR122" s="252"/>
      <c r="LGS122" s="252"/>
      <c r="LGT122" s="252"/>
      <c r="LGU122" s="252"/>
      <c r="LGV122" s="253"/>
      <c r="LGW122" s="253"/>
      <c r="LGX122" s="255"/>
      <c r="LGY122" s="255"/>
      <c r="LGZ122" s="256"/>
      <c r="LHC122" s="251"/>
      <c r="LHD122" s="251"/>
      <c r="LHE122" s="251"/>
      <c r="LHF122" s="251"/>
      <c r="LHG122" s="251"/>
      <c r="LHH122" s="251"/>
      <c r="LHI122" s="252"/>
      <c r="LHJ122" s="253"/>
      <c r="LHO122" s="254"/>
      <c r="LHR122" s="252"/>
      <c r="LHS122" s="252"/>
      <c r="LHT122" s="252"/>
      <c r="LHU122" s="252"/>
      <c r="LHV122" s="253"/>
      <c r="LHW122" s="253"/>
      <c r="LHX122" s="255"/>
      <c r="LHY122" s="255"/>
      <c r="LHZ122" s="256"/>
      <c r="LIC122" s="251"/>
      <c r="LID122" s="251"/>
      <c r="LIE122" s="251"/>
      <c r="LIF122" s="251"/>
      <c r="LIG122" s="251"/>
      <c r="LIH122" s="251"/>
      <c r="LII122" s="252"/>
      <c r="LIJ122" s="253"/>
      <c r="LIO122" s="254"/>
      <c r="LIR122" s="252"/>
      <c r="LIS122" s="252"/>
      <c r="LIT122" s="252"/>
      <c r="LIU122" s="252"/>
      <c r="LIV122" s="253"/>
      <c r="LIW122" s="253"/>
      <c r="LIX122" s="255"/>
      <c r="LIY122" s="255"/>
      <c r="LIZ122" s="256"/>
      <c r="LJC122" s="251"/>
      <c r="LJD122" s="251"/>
      <c r="LJE122" s="251"/>
      <c r="LJF122" s="251"/>
      <c r="LJG122" s="251"/>
      <c r="LJH122" s="251"/>
      <c r="LJI122" s="252"/>
      <c r="LJJ122" s="253"/>
      <c r="LJO122" s="254"/>
      <c r="LJR122" s="252"/>
      <c r="LJS122" s="252"/>
      <c r="LJT122" s="252"/>
      <c r="LJU122" s="252"/>
      <c r="LJV122" s="253"/>
      <c r="LJW122" s="253"/>
      <c r="LJX122" s="255"/>
      <c r="LJY122" s="255"/>
      <c r="LJZ122" s="256"/>
      <c r="LKC122" s="251"/>
      <c r="LKD122" s="251"/>
      <c r="LKE122" s="251"/>
      <c r="LKF122" s="251"/>
      <c r="LKG122" s="251"/>
      <c r="LKH122" s="251"/>
      <c r="LKI122" s="252"/>
      <c r="LKJ122" s="253"/>
      <c r="LKO122" s="254"/>
      <c r="LKR122" s="252"/>
      <c r="LKS122" s="252"/>
      <c r="LKT122" s="252"/>
      <c r="LKU122" s="252"/>
      <c r="LKV122" s="253"/>
      <c r="LKW122" s="253"/>
      <c r="LKX122" s="255"/>
      <c r="LKY122" s="255"/>
      <c r="LKZ122" s="256"/>
      <c r="LLC122" s="251"/>
      <c r="LLD122" s="251"/>
      <c r="LLE122" s="251"/>
      <c r="LLF122" s="251"/>
      <c r="LLG122" s="251"/>
      <c r="LLH122" s="251"/>
      <c r="LLI122" s="252"/>
      <c r="LLJ122" s="253"/>
      <c r="LLO122" s="254"/>
      <c r="LLR122" s="252"/>
      <c r="LLS122" s="252"/>
      <c r="LLT122" s="252"/>
      <c r="LLU122" s="252"/>
      <c r="LLV122" s="253"/>
      <c r="LLW122" s="253"/>
      <c r="LLX122" s="255"/>
      <c r="LLY122" s="255"/>
      <c r="LLZ122" s="256"/>
      <c r="LMC122" s="251"/>
      <c r="LMD122" s="251"/>
      <c r="LME122" s="251"/>
      <c r="LMF122" s="251"/>
      <c r="LMG122" s="251"/>
      <c r="LMH122" s="251"/>
      <c r="LMI122" s="252"/>
      <c r="LMJ122" s="253"/>
      <c r="LMO122" s="254"/>
      <c r="LMR122" s="252"/>
      <c r="LMS122" s="252"/>
      <c r="LMT122" s="252"/>
      <c r="LMU122" s="252"/>
      <c r="LMV122" s="253"/>
      <c r="LMW122" s="253"/>
      <c r="LMX122" s="255"/>
      <c r="LMY122" s="255"/>
      <c r="LMZ122" s="256"/>
      <c r="LNC122" s="251"/>
      <c r="LND122" s="251"/>
      <c r="LNE122" s="251"/>
      <c r="LNF122" s="251"/>
      <c r="LNG122" s="251"/>
      <c r="LNH122" s="251"/>
      <c r="LNI122" s="252"/>
      <c r="LNJ122" s="253"/>
      <c r="LNO122" s="254"/>
      <c r="LNR122" s="252"/>
      <c r="LNS122" s="252"/>
      <c r="LNT122" s="252"/>
      <c r="LNU122" s="252"/>
      <c r="LNV122" s="253"/>
      <c r="LNW122" s="253"/>
      <c r="LNX122" s="255"/>
      <c r="LNY122" s="255"/>
      <c r="LNZ122" s="256"/>
      <c r="LOC122" s="251"/>
      <c r="LOD122" s="251"/>
      <c r="LOE122" s="251"/>
      <c r="LOF122" s="251"/>
      <c r="LOG122" s="251"/>
      <c r="LOH122" s="251"/>
      <c r="LOI122" s="252"/>
      <c r="LOJ122" s="253"/>
      <c r="LOO122" s="254"/>
      <c r="LOR122" s="252"/>
      <c r="LOS122" s="252"/>
      <c r="LOT122" s="252"/>
      <c r="LOU122" s="252"/>
      <c r="LOV122" s="253"/>
      <c r="LOW122" s="253"/>
      <c r="LOX122" s="255"/>
      <c r="LOY122" s="255"/>
      <c r="LOZ122" s="256"/>
      <c r="LPC122" s="251"/>
      <c r="LPD122" s="251"/>
      <c r="LPE122" s="251"/>
      <c r="LPF122" s="251"/>
      <c r="LPG122" s="251"/>
      <c r="LPH122" s="251"/>
      <c r="LPI122" s="252"/>
      <c r="LPJ122" s="253"/>
      <c r="LPO122" s="254"/>
      <c r="LPR122" s="252"/>
      <c r="LPS122" s="252"/>
      <c r="LPT122" s="252"/>
      <c r="LPU122" s="252"/>
      <c r="LPV122" s="253"/>
      <c r="LPW122" s="253"/>
      <c r="LPX122" s="255"/>
      <c r="LPY122" s="255"/>
      <c r="LPZ122" s="256"/>
      <c r="LQC122" s="251"/>
      <c r="LQD122" s="251"/>
      <c r="LQE122" s="251"/>
      <c r="LQF122" s="251"/>
      <c r="LQG122" s="251"/>
      <c r="LQH122" s="251"/>
      <c r="LQI122" s="252"/>
      <c r="LQJ122" s="253"/>
      <c r="LQO122" s="254"/>
      <c r="LQR122" s="252"/>
      <c r="LQS122" s="252"/>
      <c r="LQT122" s="252"/>
      <c r="LQU122" s="252"/>
      <c r="LQV122" s="253"/>
      <c r="LQW122" s="253"/>
      <c r="LQX122" s="255"/>
      <c r="LQY122" s="255"/>
      <c r="LQZ122" s="256"/>
      <c r="LRC122" s="251"/>
      <c r="LRD122" s="251"/>
      <c r="LRE122" s="251"/>
      <c r="LRF122" s="251"/>
      <c r="LRG122" s="251"/>
      <c r="LRH122" s="251"/>
      <c r="LRI122" s="252"/>
      <c r="LRJ122" s="253"/>
      <c r="LRO122" s="254"/>
      <c r="LRR122" s="252"/>
      <c r="LRS122" s="252"/>
      <c r="LRT122" s="252"/>
      <c r="LRU122" s="252"/>
      <c r="LRV122" s="253"/>
      <c r="LRW122" s="253"/>
      <c r="LRX122" s="255"/>
      <c r="LRY122" s="255"/>
      <c r="LRZ122" s="256"/>
      <c r="LSC122" s="251"/>
      <c r="LSD122" s="251"/>
      <c r="LSE122" s="251"/>
      <c r="LSF122" s="251"/>
      <c r="LSG122" s="251"/>
      <c r="LSH122" s="251"/>
      <c r="LSI122" s="252"/>
      <c r="LSJ122" s="253"/>
      <c r="LSO122" s="254"/>
      <c r="LSR122" s="252"/>
      <c r="LSS122" s="252"/>
      <c r="LST122" s="252"/>
      <c r="LSU122" s="252"/>
      <c r="LSV122" s="253"/>
      <c r="LSW122" s="253"/>
      <c r="LSX122" s="255"/>
      <c r="LSY122" s="255"/>
      <c r="LSZ122" s="256"/>
      <c r="LTC122" s="251"/>
      <c r="LTD122" s="251"/>
      <c r="LTE122" s="251"/>
      <c r="LTF122" s="251"/>
      <c r="LTG122" s="251"/>
      <c r="LTH122" s="251"/>
      <c r="LTI122" s="252"/>
      <c r="LTJ122" s="253"/>
      <c r="LTO122" s="254"/>
      <c r="LTR122" s="252"/>
      <c r="LTS122" s="252"/>
      <c r="LTT122" s="252"/>
      <c r="LTU122" s="252"/>
      <c r="LTV122" s="253"/>
      <c r="LTW122" s="253"/>
      <c r="LTX122" s="255"/>
      <c r="LTY122" s="255"/>
      <c r="LTZ122" s="256"/>
      <c r="LUC122" s="251"/>
      <c r="LUD122" s="251"/>
      <c r="LUE122" s="251"/>
      <c r="LUF122" s="251"/>
      <c r="LUG122" s="251"/>
      <c r="LUH122" s="251"/>
      <c r="LUI122" s="252"/>
      <c r="LUJ122" s="253"/>
      <c r="LUO122" s="254"/>
      <c r="LUR122" s="252"/>
      <c r="LUS122" s="252"/>
      <c r="LUT122" s="252"/>
      <c r="LUU122" s="252"/>
      <c r="LUV122" s="253"/>
      <c r="LUW122" s="253"/>
      <c r="LUX122" s="255"/>
      <c r="LUY122" s="255"/>
      <c r="LUZ122" s="256"/>
      <c r="LVC122" s="251"/>
      <c r="LVD122" s="251"/>
      <c r="LVE122" s="251"/>
      <c r="LVF122" s="251"/>
      <c r="LVG122" s="251"/>
      <c r="LVH122" s="251"/>
      <c r="LVI122" s="252"/>
      <c r="LVJ122" s="253"/>
      <c r="LVO122" s="254"/>
      <c r="LVR122" s="252"/>
      <c r="LVS122" s="252"/>
      <c r="LVT122" s="252"/>
      <c r="LVU122" s="252"/>
      <c r="LVV122" s="253"/>
      <c r="LVW122" s="253"/>
      <c r="LVX122" s="255"/>
      <c r="LVY122" s="255"/>
      <c r="LVZ122" s="256"/>
      <c r="LWC122" s="251"/>
      <c r="LWD122" s="251"/>
      <c r="LWE122" s="251"/>
      <c r="LWF122" s="251"/>
      <c r="LWG122" s="251"/>
      <c r="LWH122" s="251"/>
      <c r="LWI122" s="252"/>
      <c r="LWJ122" s="253"/>
      <c r="LWO122" s="254"/>
      <c r="LWR122" s="252"/>
      <c r="LWS122" s="252"/>
      <c r="LWT122" s="252"/>
      <c r="LWU122" s="252"/>
      <c r="LWV122" s="253"/>
      <c r="LWW122" s="253"/>
      <c r="LWX122" s="255"/>
      <c r="LWY122" s="255"/>
      <c r="LWZ122" s="256"/>
      <c r="LXC122" s="251"/>
      <c r="LXD122" s="251"/>
      <c r="LXE122" s="251"/>
      <c r="LXF122" s="251"/>
      <c r="LXG122" s="251"/>
      <c r="LXH122" s="251"/>
      <c r="LXI122" s="252"/>
      <c r="LXJ122" s="253"/>
      <c r="LXO122" s="254"/>
      <c r="LXR122" s="252"/>
      <c r="LXS122" s="252"/>
      <c r="LXT122" s="252"/>
      <c r="LXU122" s="252"/>
      <c r="LXV122" s="253"/>
      <c r="LXW122" s="253"/>
      <c r="LXX122" s="255"/>
      <c r="LXY122" s="255"/>
      <c r="LXZ122" s="256"/>
      <c r="LYC122" s="251"/>
      <c r="LYD122" s="251"/>
      <c r="LYE122" s="251"/>
      <c r="LYF122" s="251"/>
      <c r="LYG122" s="251"/>
      <c r="LYH122" s="251"/>
      <c r="LYI122" s="252"/>
      <c r="LYJ122" s="253"/>
      <c r="LYO122" s="254"/>
      <c r="LYR122" s="252"/>
      <c r="LYS122" s="252"/>
      <c r="LYT122" s="252"/>
      <c r="LYU122" s="252"/>
      <c r="LYV122" s="253"/>
      <c r="LYW122" s="253"/>
      <c r="LYX122" s="255"/>
      <c r="LYY122" s="255"/>
      <c r="LYZ122" s="256"/>
      <c r="LZC122" s="251"/>
      <c r="LZD122" s="251"/>
      <c r="LZE122" s="251"/>
      <c r="LZF122" s="251"/>
      <c r="LZG122" s="251"/>
      <c r="LZH122" s="251"/>
      <c r="LZI122" s="252"/>
      <c r="LZJ122" s="253"/>
      <c r="LZO122" s="254"/>
      <c r="LZR122" s="252"/>
      <c r="LZS122" s="252"/>
      <c r="LZT122" s="252"/>
      <c r="LZU122" s="252"/>
      <c r="LZV122" s="253"/>
      <c r="LZW122" s="253"/>
      <c r="LZX122" s="255"/>
      <c r="LZY122" s="255"/>
      <c r="LZZ122" s="256"/>
      <c r="MAC122" s="251"/>
      <c r="MAD122" s="251"/>
      <c r="MAE122" s="251"/>
      <c r="MAF122" s="251"/>
      <c r="MAG122" s="251"/>
      <c r="MAH122" s="251"/>
      <c r="MAI122" s="252"/>
      <c r="MAJ122" s="253"/>
      <c r="MAO122" s="254"/>
      <c r="MAR122" s="252"/>
      <c r="MAS122" s="252"/>
      <c r="MAT122" s="252"/>
      <c r="MAU122" s="252"/>
      <c r="MAV122" s="253"/>
      <c r="MAW122" s="253"/>
      <c r="MAX122" s="255"/>
      <c r="MAY122" s="255"/>
      <c r="MAZ122" s="256"/>
      <c r="MBC122" s="251"/>
      <c r="MBD122" s="251"/>
      <c r="MBE122" s="251"/>
      <c r="MBF122" s="251"/>
      <c r="MBG122" s="251"/>
      <c r="MBH122" s="251"/>
      <c r="MBI122" s="252"/>
      <c r="MBJ122" s="253"/>
      <c r="MBO122" s="254"/>
      <c r="MBR122" s="252"/>
      <c r="MBS122" s="252"/>
      <c r="MBT122" s="252"/>
      <c r="MBU122" s="252"/>
      <c r="MBV122" s="253"/>
      <c r="MBW122" s="253"/>
      <c r="MBX122" s="255"/>
      <c r="MBY122" s="255"/>
      <c r="MBZ122" s="256"/>
      <c r="MCC122" s="251"/>
      <c r="MCD122" s="251"/>
      <c r="MCE122" s="251"/>
      <c r="MCF122" s="251"/>
      <c r="MCG122" s="251"/>
      <c r="MCH122" s="251"/>
      <c r="MCI122" s="252"/>
      <c r="MCJ122" s="253"/>
      <c r="MCO122" s="254"/>
      <c r="MCR122" s="252"/>
      <c r="MCS122" s="252"/>
      <c r="MCT122" s="252"/>
      <c r="MCU122" s="252"/>
      <c r="MCV122" s="253"/>
      <c r="MCW122" s="253"/>
      <c r="MCX122" s="255"/>
      <c r="MCY122" s="255"/>
      <c r="MCZ122" s="256"/>
      <c r="MDC122" s="251"/>
      <c r="MDD122" s="251"/>
      <c r="MDE122" s="251"/>
      <c r="MDF122" s="251"/>
      <c r="MDG122" s="251"/>
      <c r="MDH122" s="251"/>
      <c r="MDI122" s="252"/>
      <c r="MDJ122" s="253"/>
      <c r="MDO122" s="254"/>
      <c r="MDR122" s="252"/>
      <c r="MDS122" s="252"/>
      <c r="MDT122" s="252"/>
      <c r="MDU122" s="252"/>
      <c r="MDV122" s="253"/>
      <c r="MDW122" s="253"/>
      <c r="MDX122" s="255"/>
      <c r="MDY122" s="255"/>
      <c r="MDZ122" s="256"/>
      <c r="MEC122" s="251"/>
      <c r="MED122" s="251"/>
      <c r="MEE122" s="251"/>
      <c r="MEF122" s="251"/>
      <c r="MEG122" s="251"/>
      <c r="MEH122" s="251"/>
      <c r="MEI122" s="252"/>
      <c r="MEJ122" s="253"/>
      <c r="MEO122" s="254"/>
      <c r="MER122" s="252"/>
      <c r="MES122" s="252"/>
      <c r="MET122" s="252"/>
      <c r="MEU122" s="252"/>
      <c r="MEV122" s="253"/>
      <c r="MEW122" s="253"/>
      <c r="MEX122" s="255"/>
      <c r="MEY122" s="255"/>
      <c r="MEZ122" s="256"/>
      <c r="MFC122" s="251"/>
      <c r="MFD122" s="251"/>
      <c r="MFE122" s="251"/>
      <c r="MFF122" s="251"/>
      <c r="MFG122" s="251"/>
      <c r="MFH122" s="251"/>
      <c r="MFI122" s="252"/>
      <c r="MFJ122" s="253"/>
      <c r="MFO122" s="254"/>
      <c r="MFR122" s="252"/>
      <c r="MFS122" s="252"/>
      <c r="MFT122" s="252"/>
      <c r="MFU122" s="252"/>
      <c r="MFV122" s="253"/>
      <c r="MFW122" s="253"/>
      <c r="MFX122" s="255"/>
      <c r="MFY122" s="255"/>
      <c r="MFZ122" s="256"/>
      <c r="MGC122" s="251"/>
      <c r="MGD122" s="251"/>
      <c r="MGE122" s="251"/>
      <c r="MGF122" s="251"/>
      <c r="MGG122" s="251"/>
      <c r="MGH122" s="251"/>
      <c r="MGI122" s="252"/>
      <c r="MGJ122" s="253"/>
      <c r="MGO122" s="254"/>
      <c r="MGR122" s="252"/>
      <c r="MGS122" s="252"/>
      <c r="MGT122" s="252"/>
      <c r="MGU122" s="252"/>
      <c r="MGV122" s="253"/>
      <c r="MGW122" s="253"/>
      <c r="MGX122" s="255"/>
      <c r="MGY122" s="255"/>
      <c r="MGZ122" s="256"/>
      <c r="MHC122" s="251"/>
      <c r="MHD122" s="251"/>
      <c r="MHE122" s="251"/>
      <c r="MHF122" s="251"/>
      <c r="MHG122" s="251"/>
      <c r="MHH122" s="251"/>
      <c r="MHI122" s="252"/>
      <c r="MHJ122" s="253"/>
      <c r="MHO122" s="254"/>
      <c r="MHR122" s="252"/>
      <c r="MHS122" s="252"/>
      <c r="MHT122" s="252"/>
      <c r="MHU122" s="252"/>
      <c r="MHV122" s="253"/>
      <c r="MHW122" s="253"/>
      <c r="MHX122" s="255"/>
      <c r="MHY122" s="255"/>
      <c r="MHZ122" s="256"/>
      <c r="MIC122" s="251"/>
      <c r="MID122" s="251"/>
      <c r="MIE122" s="251"/>
      <c r="MIF122" s="251"/>
      <c r="MIG122" s="251"/>
      <c r="MIH122" s="251"/>
      <c r="MII122" s="252"/>
      <c r="MIJ122" s="253"/>
      <c r="MIO122" s="254"/>
      <c r="MIR122" s="252"/>
      <c r="MIS122" s="252"/>
      <c r="MIT122" s="252"/>
      <c r="MIU122" s="252"/>
      <c r="MIV122" s="253"/>
      <c r="MIW122" s="253"/>
      <c r="MIX122" s="255"/>
      <c r="MIY122" s="255"/>
      <c r="MIZ122" s="256"/>
      <c r="MJC122" s="251"/>
      <c r="MJD122" s="251"/>
      <c r="MJE122" s="251"/>
      <c r="MJF122" s="251"/>
      <c r="MJG122" s="251"/>
      <c r="MJH122" s="251"/>
      <c r="MJI122" s="252"/>
      <c r="MJJ122" s="253"/>
      <c r="MJO122" s="254"/>
      <c r="MJR122" s="252"/>
      <c r="MJS122" s="252"/>
      <c r="MJT122" s="252"/>
      <c r="MJU122" s="252"/>
      <c r="MJV122" s="253"/>
      <c r="MJW122" s="253"/>
      <c r="MJX122" s="255"/>
      <c r="MJY122" s="255"/>
      <c r="MJZ122" s="256"/>
      <c r="MKC122" s="251"/>
      <c r="MKD122" s="251"/>
      <c r="MKE122" s="251"/>
      <c r="MKF122" s="251"/>
      <c r="MKG122" s="251"/>
      <c r="MKH122" s="251"/>
      <c r="MKI122" s="252"/>
      <c r="MKJ122" s="253"/>
      <c r="MKO122" s="254"/>
      <c r="MKR122" s="252"/>
      <c r="MKS122" s="252"/>
      <c r="MKT122" s="252"/>
      <c r="MKU122" s="252"/>
      <c r="MKV122" s="253"/>
      <c r="MKW122" s="253"/>
      <c r="MKX122" s="255"/>
      <c r="MKY122" s="255"/>
      <c r="MKZ122" s="256"/>
      <c r="MLC122" s="251"/>
      <c r="MLD122" s="251"/>
      <c r="MLE122" s="251"/>
      <c r="MLF122" s="251"/>
      <c r="MLG122" s="251"/>
      <c r="MLH122" s="251"/>
      <c r="MLI122" s="252"/>
      <c r="MLJ122" s="253"/>
      <c r="MLO122" s="254"/>
      <c r="MLR122" s="252"/>
      <c r="MLS122" s="252"/>
      <c r="MLT122" s="252"/>
      <c r="MLU122" s="252"/>
      <c r="MLV122" s="253"/>
      <c r="MLW122" s="253"/>
      <c r="MLX122" s="255"/>
      <c r="MLY122" s="255"/>
      <c r="MLZ122" s="256"/>
      <c r="MMC122" s="251"/>
      <c r="MMD122" s="251"/>
      <c r="MME122" s="251"/>
      <c r="MMF122" s="251"/>
      <c r="MMG122" s="251"/>
      <c r="MMH122" s="251"/>
      <c r="MMI122" s="252"/>
      <c r="MMJ122" s="253"/>
      <c r="MMO122" s="254"/>
      <c r="MMR122" s="252"/>
      <c r="MMS122" s="252"/>
      <c r="MMT122" s="252"/>
      <c r="MMU122" s="252"/>
      <c r="MMV122" s="253"/>
      <c r="MMW122" s="253"/>
      <c r="MMX122" s="255"/>
      <c r="MMY122" s="255"/>
      <c r="MMZ122" s="256"/>
      <c r="MNC122" s="251"/>
      <c r="MND122" s="251"/>
      <c r="MNE122" s="251"/>
      <c r="MNF122" s="251"/>
      <c r="MNG122" s="251"/>
      <c r="MNH122" s="251"/>
      <c r="MNI122" s="252"/>
      <c r="MNJ122" s="253"/>
      <c r="MNO122" s="254"/>
      <c r="MNR122" s="252"/>
      <c r="MNS122" s="252"/>
      <c r="MNT122" s="252"/>
      <c r="MNU122" s="252"/>
      <c r="MNV122" s="253"/>
      <c r="MNW122" s="253"/>
      <c r="MNX122" s="255"/>
      <c r="MNY122" s="255"/>
      <c r="MNZ122" s="256"/>
      <c r="MOC122" s="251"/>
      <c r="MOD122" s="251"/>
      <c r="MOE122" s="251"/>
      <c r="MOF122" s="251"/>
      <c r="MOG122" s="251"/>
      <c r="MOH122" s="251"/>
      <c r="MOI122" s="252"/>
      <c r="MOJ122" s="253"/>
      <c r="MOO122" s="254"/>
      <c r="MOR122" s="252"/>
      <c r="MOS122" s="252"/>
      <c r="MOT122" s="252"/>
      <c r="MOU122" s="252"/>
      <c r="MOV122" s="253"/>
      <c r="MOW122" s="253"/>
      <c r="MOX122" s="255"/>
      <c r="MOY122" s="255"/>
      <c r="MOZ122" s="256"/>
      <c r="MPC122" s="251"/>
      <c r="MPD122" s="251"/>
      <c r="MPE122" s="251"/>
      <c r="MPF122" s="251"/>
      <c r="MPG122" s="251"/>
      <c r="MPH122" s="251"/>
      <c r="MPI122" s="252"/>
      <c r="MPJ122" s="253"/>
      <c r="MPO122" s="254"/>
      <c r="MPR122" s="252"/>
      <c r="MPS122" s="252"/>
      <c r="MPT122" s="252"/>
      <c r="MPU122" s="252"/>
      <c r="MPV122" s="253"/>
      <c r="MPW122" s="253"/>
      <c r="MPX122" s="255"/>
      <c r="MPY122" s="255"/>
      <c r="MPZ122" s="256"/>
      <c r="MQC122" s="251"/>
      <c r="MQD122" s="251"/>
      <c r="MQE122" s="251"/>
      <c r="MQF122" s="251"/>
      <c r="MQG122" s="251"/>
      <c r="MQH122" s="251"/>
      <c r="MQI122" s="252"/>
      <c r="MQJ122" s="253"/>
      <c r="MQO122" s="254"/>
      <c r="MQR122" s="252"/>
      <c r="MQS122" s="252"/>
      <c r="MQT122" s="252"/>
      <c r="MQU122" s="252"/>
      <c r="MQV122" s="253"/>
      <c r="MQW122" s="253"/>
      <c r="MQX122" s="255"/>
      <c r="MQY122" s="255"/>
      <c r="MQZ122" s="256"/>
      <c r="MRC122" s="251"/>
      <c r="MRD122" s="251"/>
      <c r="MRE122" s="251"/>
      <c r="MRF122" s="251"/>
      <c r="MRG122" s="251"/>
      <c r="MRH122" s="251"/>
      <c r="MRI122" s="252"/>
      <c r="MRJ122" s="253"/>
      <c r="MRO122" s="254"/>
      <c r="MRR122" s="252"/>
      <c r="MRS122" s="252"/>
      <c r="MRT122" s="252"/>
      <c r="MRU122" s="252"/>
      <c r="MRV122" s="253"/>
      <c r="MRW122" s="253"/>
      <c r="MRX122" s="255"/>
      <c r="MRY122" s="255"/>
      <c r="MRZ122" s="256"/>
      <c r="MSC122" s="251"/>
      <c r="MSD122" s="251"/>
      <c r="MSE122" s="251"/>
      <c r="MSF122" s="251"/>
      <c r="MSG122" s="251"/>
      <c r="MSH122" s="251"/>
      <c r="MSI122" s="252"/>
      <c r="MSJ122" s="253"/>
      <c r="MSO122" s="254"/>
      <c r="MSR122" s="252"/>
      <c r="MSS122" s="252"/>
      <c r="MST122" s="252"/>
      <c r="MSU122" s="252"/>
      <c r="MSV122" s="253"/>
      <c r="MSW122" s="253"/>
      <c r="MSX122" s="255"/>
      <c r="MSY122" s="255"/>
      <c r="MSZ122" s="256"/>
      <c r="MTC122" s="251"/>
      <c r="MTD122" s="251"/>
      <c r="MTE122" s="251"/>
      <c r="MTF122" s="251"/>
      <c r="MTG122" s="251"/>
      <c r="MTH122" s="251"/>
      <c r="MTI122" s="252"/>
      <c r="MTJ122" s="253"/>
      <c r="MTO122" s="254"/>
      <c r="MTR122" s="252"/>
      <c r="MTS122" s="252"/>
      <c r="MTT122" s="252"/>
      <c r="MTU122" s="252"/>
      <c r="MTV122" s="253"/>
      <c r="MTW122" s="253"/>
      <c r="MTX122" s="255"/>
      <c r="MTY122" s="255"/>
      <c r="MTZ122" s="256"/>
      <c r="MUC122" s="251"/>
      <c r="MUD122" s="251"/>
      <c r="MUE122" s="251"/>
      <c r="MUF122" s="251"/>
      <c r="MUG122" s="251"/>
      <c r="MUH122" s="251"/>
      <c r="MUI122" s="252"/>
      <c r="MUJ122" s="253"/>
      <c r="MUO122" s="254"/>
      <c r="MUR122" s="252"/>
      <c r="MUS122" s="252"/>
      <c r="MUT122" s="252"/>
      <c r="MUU122" s="252"/>
      <c r="MUV122" s="253"/>
      <c r="MUW122" s="253"/>
      <c r="MUX122" s="255"/>
      <c r="MUY122" s="255"/>
      <c r="MUZ122" s="256"/>
      <c r="MVC122" s="251"/>
      <c r="MVD122" s="251"/>
      <c r="MVE122" s="251"/>
      <c r="MVF122" s="251"/>
      <c r="MVG122" s="251"/>
      <c r="MVH122" s="251"/>
      <c r="MVI122" s="252"/>
      <c r="MVJ122" s="253"/>
      <c r="MVO122" s="254"/>
      <c r="MVR122" s="252"/>
      <c r="MVS122" s="252"/>
      <c r="MVT122" s="252"/>
      <c r="MVU122" s="252"/>
      <c r="MVV122" s="253"/>
      <c r="MVW122" s="253"/>
      <c r="MVX122" s="255"/>
      <c r="MVY122" s="255"/>
      <c r="MVZ122" s="256"/>
      <c r="MWC122" s="251"/>
      <c r="MWD122" s="251"/>
      <c r="MWE122" s="251"/>
      <c r="MWF122" s="251"/>
      <c r="MWG122" s="251"/>
      <c r="MWH122" s="251"/>
      <c r="MWI122" s="252"/>
      <c r="MWJ122" s="253"/>
      <c r="MWO122" s="254"/>
      <c r="MWR122" s="252"/>
      <c r="MWS122" s="252"/>
      <c r="MWT122" s="252"/>
      <c r="MWU122" s="252"/>
      <c r="MWV122" s="253"/>
      <c r="MWW122" s="253"/>
      <c r="MWX122" s="255"/>
      <c r="MWY122" s="255"/>
      <c r="MWZ122" s="256"/>
      <c r="MXC122" s="251"/>
      <c r="MXD122" s="251"/>
      <c r="MXE122" s="251"/>
      <c r="MXF122" s="251"/>
      <c r="MXG122" s="251"/>
      <c r="MXH122" s="251"/>
      <c r="MXI122" s="252"/>
      <c r="MXJ122" s="253"/>
      <c r="MXO122" s="254"/>
      <c r="MXR122" s="252"/>
      <c r="MXS122" s="252"/>
      <c r="MXT122" s="252"/>
      <c r="MXU122" s="252"/>
      <c r="MXV122" s="253"/>
      <c r="MXW122" s="253"/>
      <c r="MXX122" s="255"/>
      <c r="MXY122" s="255"/>
      <c r="MXZ122" s="256"/>
      <c r="MYC122" s="251"/>
      <c r="MYD122" s="251"/>
      <c r="MYE122" s="251"/>
      <c r="MYF122" s="251"/>
      <c r="MYG122" s="251"/>
      <c r="MYH122" s="251"/>
      <c r="MYI122" s="252"/>
      <c r="MYJ122" s="253"/>
      <c r="MYO122" s="254"/>
      <c r="MYR122" s="252"/>
      <c r="MYS122" s="252"/>
      <c r="MYT122" s="252"/>
      <c r="MYU122" s="252"/>
      <c r="MYV122" s="253"/>
      <c r="MYW122" s="253"/>
      <c r="MYX122" s="255"/>
      <c r="MYY122" s="255"/>
      <c r="MYZ122" s="256"/>
      <c r="MZC122" s="251"/>
      <c r="MZD122" s="251"/>
      <c r="MZE122" s="251"/>
      <c r="MZF122" s="251"/>
      <c r="MZG122" s="251"/>
      <c r="MZH122" s="251"/>
      <c r="MZI122" s="252"/>
      <c r="MZJ122" s="253"/>
      <c r="MZO122" s="254"/>
      <c r="MZR122" s="252"/>
      <c r="MZS122" s="252"/>
      <c r="MZT122" s="252"/>
      <c r="MZU122" s="252"/>
      <c r="MZV122" s="253"/>
      <c r="MZW122" s="253"/>
      <c r="MZX122" s="255"/>
      <c r="MZY122" s="255"/>
      <c r="MZZ122" s="256"/>
      <c r="NAC122" s="251"/>
      <c r="NAD122" s="251"/>
      <c r="NAE122" s="251"/>
      <c r="NAF122" s="251"/>
      <c r="NAG122" s="251"/>
      <c r="NAH122" s="251"/>
      <c r="NAI122" s="252"/>
      <c r="NAJ122" s="253"/>
      <c r="NAO122" s="254"/>
      <c r="NAR122" s="252"/>
      <c r="NAS122" s="252"/>
      <c r="NAT122" s="252"/>
      <c r="NAU122" s="252"/>
      <c r="NAV122" s="253"/>
      <c r="NAW122" s="253"/>
      <c r="NAX122" s="255"/>
      <c r="NAY122" s="255"/>
      <c r="NAZ122" s="256"/>
      <c r="NBC122" s="251"/>
      <c r="NBD122" s="251"/>
      <c r="NBE122" s="251"/>
      <c r="NBF122" s="251"/>
      <c r="NBG122" s="251"/>
      <c r="NBH122" s="251"/>
      <c r="NBI122" s="252"/>
      <c r="NBJ122" s="253"/>
      <c r="NBO122" s="254"/>
      <c r="NBR122" s="252"/>
      <c r="NBS122" s="252"/>
      <c r="NBT122" s="252"/>
      <c r="NBU122" s="252"/>
      <c r="NBV122" s="253"/>
      <c r="NBW122" s="253"/>
      <c r="NBX122" s="255"/>
      <c r="NBY122" s="255"/>
      <c r="NBZ122" s="256"/>
      <c r="NCC122" s="251"/>
      <c r="NCD122" s="251"/>
      <c r="NCE122" s="251"/>
      <c r="NCF122" s="251"/>
      <c r="NCG122" s="251"/>
      <c r="NCH122" s="251"/>
      <c r="NCI122" s="252"/>
      <c r="NCJ122" s="253"/>
      <c r="NCO122" s="254"/>
      <c r="NCR122" s="252"/>
      <c r="NCS122" s="252"/>
      <c r="NCT122" s="252"/>
      <c r="NCU122" s="252"/>
      <c r="NCV122" s="253"/>
      <c r="NCW122" s="253"/>
      <c r="NCX122" s="255"/>
      <c r="NCY122" s="255"/>
      <c r="NCZ122" s="256"/>
      <c r="NDC122" s="251"/>
      <c r="NDD122" s="251"/>
      <c r="NDE122" s="251"/>
      <c r="NDF122" s="251"/>
      <c r="NDG122" s="251"/>
      <c r="NDH122" s="251"/>
      <c r="NDI122" s="252"/>
      <c r="NDJ122" s="253"/>
      <c r="NDO122" s="254"/>
      <c r="NDR122" s="252"/>
      <c r="NDS122" s="252"/>
      <c r="NDT122" s="252"/>
      <c r="NDU122" s="252"/>
      <c r="NDV122" s="253"/>
      <c r="NDW122" s="253"/>
      <c r="NDX122" s="255"/>
      <c r="NDY122" s="255"/>
      <c r="NDZ122" s="256"/>
      <c r="NEC122" s="251"/>
      <c r="NED122" s="251"/>
      <c r="NEE122" s="251"/>
      <c r="NEF122" s="251"/>
      <c r="NEG122" s="251"/>
      <c r="NEH122" s="251"/>
      <c r="NEI122" s="252"/>
      <c r="NEJ122" s="253"/>
      <c r="NEO122" s="254"/>
      <c r="NER122" s="252"/>
      <c r="NES122" s="252"/>
      <c r="NET122" s="252"/>
      <c r="NEU122" s="252"/>
      <c r="NEV122" s="253"/>
      <c r="NEW122" s="253"/>
      <c r="NEX122" s="255"/>
      <c r="NEY122" s="255"/>
      <c r="NEZ122" s="256"/>
      <c r="NFC122" s="251"/>
      <c r="NFD122" s="251"/>
      <c r="NFE122" s="251"/>
      <c r="NFF122" s="251"/>
      <c r="NFG122" s="251"/>
      <c r="NFH122" s="251"/>
      <c r="NFI122" s="252"/>
      <c r="NFJ122" s="253"/>
      <c r="NFO122" s="254"/>
      <c r="NFR122" s="252"/>
      <c r="NFS122" s="252"/>
      <c r="NFT122" s="252"/>
      <c r="NFU122" s="252"/>
      <c r="NFV122" s="253"/>
      <c r="NFW122" s="253"/>
      <c r="NFX122" s="255"/>
      <c r="NFY122" s="255"/>
      <c r="NFZ122" s="256"/>
      <c r="NGC122" s="251"/>
      <c r="NGD122" s="251"/>
      <c r="NGE122" s="251"/>
      <c r="NGF122" s="251"/>
      <c r="NGG122" s="251"/>
      <c r="NGH122" s="251"/>
      <c r="NGI122" s="252"/>
      <c r="NGJ122" s="253"/>
      <c r="NGO122" s="254"/>
      <c r="NGR122" s="252"/>
      <c r="NGS122" s="252"/>
      <c r="NGT122" s="252"/>
      <c r="NGU122" s="252"/>
      <c r="NGV122" s="253"/>
      <c r="NGW122" s="253"/>
      <c r="NGX122" s="255"/>
      <c r="NGY122" s="255"/>
      <c r="NGZ122" s="256"/>
      <c r="NHC122" s="251"/>
      <c r="NHD122" s="251"/>
      <c r="NHE122" s="251"/>
      <c r="NHF122" s="251"/>
      <c r="NHG122" s="251"/>
      <c r="NHH122" s="251"/>
      <c r="NHI122" s="252"/>
      <c r="NHJ122" s="253"/>
      <c r="NHO122" s="254"/>
      <c r="NHR122" s="252"/>
      <c r="NHS122" s="252"/>
      <c r="NHT122" s="252"/>
      <c r="NHU122" s="252"/>
      <c r="NHV122" s="253"/>
      <c r="NHW122" s="253"/>
      <c r="NHX122" s="255"/>
      <c r="NHY122" s="255"/>
      <c r="NHZ122" s="256"/>
      <c r="NIC122" s="251"/>
      <c r="NID122" s="251"/>
      <c r="NIE122" s="251"/>
      <c r="NIF122" s="251"/>
      <c r="NIG122" s="251"/>
      <c r="NIH122" s="251"/>
      <c r="NII122" s="252"/>
      <c r="NIJ122" s="253"/>
      <c r="NIO122" s="254"/>
      <c r="NIR122" s="252"/>
      <c r="NIS122" s="252"/>
      <c r="NIT122" s="252"/>
      <c r="NIU122" s="252"/>
      <c r="NIV122" s="253"/>
      <c r="NIW122" s="253"/>
      <c r="NIX122" s="255"/>
      <c r="NIY122" s="255"/>
      <c r="NIZ122" s="256"/>
      <c r="NJC122" s="251"/>
      <c r="NJD122" s="251"/>
      <c r="NJE122" s="251"/>
      <c r="NJF122" s="251"/>
      <c r="NJG122" s="251"/>
      <c r="NJH122" s="251"/>
      <c r="NJI122" s="252"/>
      <c r="NJJ122" s="253"/>
      <c r="NJO122" s="254"/>
      <c r="NJR122" s="252"/>
      <c r="NJS122" s="252"/>
      <c r="NJT122" s="252"/>
      <c r="NJU122" s="252"/>
      <c r="NJV122" s="253"/>
      <c r="NJW122" s="253"/>
      <c r="NJX122" s="255"/>
      <c r="NJY122" s="255"/>
      <c r="NJZ122" s="256"/>
      <c r="NKC122" s="251"/>
      <c r="NKD122" s="251"/>
      <c r="NKE122" s="251"/>
      <c r="NKF122" s="251"/>
      <c r="NKG122" s="251"/>
      <c r="NKH122" s="251"/>
      <c r="NKI122" s="252"/>
      <c r="NKJ122" s="253"/>
      <c r="NKO122" s="254"/>
      <c r="NKR122" s="252"/>
      <c r="NKS122" s="252"/>
      <c r="NKT122" s="252"/>
      <c r="NKU122" s="252"/>
      <c r="NKV122" s="253"/>
      <c r="NKW122" s="253"/>
      <c r="NKX122" s="255"/>
      <c r="NKY122" s="255"/>
      <c r="NKZ122" s="256"/>
      <c r="NLC122" s="251"/>
      <c r="NLD122" s="251"/>
      <c r="NLE122" s="251"/>
      <c r="NLF122" s="251"/>
      <c r="NLG122" s="251"/>
      <c r="NLH122" s="251"/>
      <c r="NLI122" s="252"/>
      <c r="NLJ122" s="253"/>
      <c r="NLO122" s="254"/>
      <c r="NLR122" s="252"/>
      <c r="NLS122" s="252"/>
      <c r="NLT122" s="252"/>
      <c r="NLU122" s="252"/>
      <c r="NLV122" s="253"/>
      <c r="NLW122" s="253"/>
      <c r="NLX122" s="255"/>
      <c r="NLY122" s="255"/>
      <c r="NLZ122" s="256"/>
      <c r="NMC122" s="251"/>
      <c r="NMD122" s="251"/>
      <c r="NME122" s="251"/>
      <c r="NMF122" s="251"/>
      <c r="NMG122" s="251"/>
      <c r="NMH122" s="251"/>
      <c r="NMI122" s="252"/>
      <c r="NMJ122" s="253"/>
      <c r="NMO122" s="254"/>
      <c r="NMR122" s="252"/>
      <c r="NMS122" s="252"/>
      <c r="NMT122" s="252"/>
      <c r="NMU122" s="252"/>
      <c r="NMV122" s="253"/>
      <c r="NMW122" s="253"/>
      <c r="NMX122" s="255"/>
      <c r="NMY122" s="255"/>
      <c r="NMZ122" s="256"/>
      <c r="NNC122" s="251"/>
      <c r="NND122" s="251"/>
      <c r="NNE122" s="251"/>
      <c r="NNF122" s="251"/>
      <c r="NNG122" s="251"/>
      <c r="NNH122" s="251"/>
      <c r="NNI122" s="252"/>
      <c r="NNJ122" s="253"/>
      <c r="NNO122" s="254"/>
      <c r="NNR122" s="252"/>
      <c r="NNS122" s="252"/>
      <c r="NNT122" s="252"/>
      <c r="NNU122" s="252"/>
      <c r="NNV122" s="253"/>
      <c r="NNW122" s="253"/>
      <c r="NNX122" s="255"/>
      <c r="NNY122" s="255"/>
      <c r="NNZ122" s="256"/>
      <c r="NOC122" s="251"/>
      <c r="NOD122" s="251"/>
      <c r="NOE122" s="251"/>
      <c r="NOF122" s="251"/>
      <c r="NOG122" s="251"/>
      <c r="NOH122" s="251"/>
      <c r="NOI122" s="252"/>
      <c r="NOJ122" s="253"/>
      <c r="NOO122" s="254"/>
      <c r="NOR122" s="252"/>
      <c r="NOS122" s="252"/>
      <c r="NOT122" s="252"/>
      <c r="NOU122" s="252"/>
      <c r="NOV122" s="253"/>
      <c r="NOW122" s="253"/>
      <c r="NOX122" s="255"/>
      <c r="NOY122" s="255"/>
      <c r="NOZ122" s="256"/>
      <c r="NPC122" s="251"/>
      <c r="NPD122" s="251"/>
      <c r="NPE122" s="251"/>
      <c r="NPF122" s="251"/>
      <c r="NPG122" s="251"/>
      <c r="NPH122" s="251"/>
      <c r="NPI122" s="252"/>
      <c r="NPJ122" s="253"/>
      <c r="NPO122" s="254"/>
      <c r="NPR122" s="252"/>
      <c r="NPS122" s="252"/>
      <c r="NPT122" s="252"/>
      <c r="NPU122" s="252"/>
      <c r="NPV122" s="253"/>
      <c r="NPW122" s="253"/>
      <c r="NPX122" s="255"/>
      <c r="NPY122" s="255"/>
      <c r="NPZ122" s="256"/>
      <c r="NQC122" s="251"/>
      <c r="NQD122" s="251"/>
      <c r="NQE122" s="251"/>
      <c r="NQF122" s="251"/>
      <c r="NQG122" s="251"/>
      <c r="NQH122" s="251"/>
      <c r="NQI122" s="252"/>
      <c r="NQJ122" s="253"/>
      <c r="NQO122" s="254"/>
      <c r="NQR122" s="252"/>
      <c r="NQS122" s="252"/>
      <c r="NQT122" s="252"/>
      <c r="NQU122" s="252"/>
      <c r="NQV122" s="253"/>
      <c r="NQW122" s="253"/>
      <c r="NQX122" s="255"/>
      <c r="NQY122" s="255"/>
      <c r="NQZ122" s="256"/>
      <c r="NRC122" s="251"/>
      <c r="NRD122" s="251"/>
      <c r="NRE122" s="251"/>
      <c r="NRF122" s="251"/>
      <c r="NRG122" s="251"/>
      <c r="NRH122" s="251"/>
      <c r="NRI122" s="252"/>
      <c r="NRJ122" s="253"/>
      <c r="NRO122" s="254"/>
      <c r="NRR122" s="252"/>
      <c r="NRS122" s="252"/>
      <c r="NRT122" s="252"/>
      <c r="NRU122" s="252"/>
      <c r="NRV122" s="253"/>
      <c r="NRW122" s="253"/>
      <c r="NRX122" s="255"/>
      <c r="NRY122" s="255"/>
      <c r="NRZ122" s="256"/>
      <c r="NSC122" s="251"/>
      <c r="NSD122" s="251"/>
      <c r="NSE122" s="251"/>
      <c r="NSF122" s="251"/>
      <c r="NSG122" s="251"/>
      <c r="NSH122" s="251"/>
      <c r="NSI122" s="252"/>
      <c r="NSJ122" s="253"/>
      <c r="NSO122" s="254"/>
      <c r="NSR122" s="252"/>
      <c r="NSS122" s="252"/>
      <c r="NST122" s="252"/>
      <c r="NSU122" s="252"/>
      <c r="NSV122" s="253"/>
      <c r="NSW122" s="253"/>
      <c r="NSX122" s="255"/>
      <c r="NSY122" s="255"/>
      <c r="NSZ122" s="256"/>
      <c r="NTC122" s="251"/>
      <c r="NTD122" s="251"/>
      <c r="NTE122" s="251"/>
      <c r="NTF122" s="251"/>
      <c r="NTG122" s="251"/>
      <c r="NTH122" s="251"/>
      <c r="NTI122" s="252"/>
      <c r="NTJ122" s="253"/>
      <c r="NTO122" s="254"/>
      <c r="NTR122" s="252"/>
      <c r="NTS122" s="252"/>
      <c r="NTT122" s="252"/>
      <c r="NTU122" s="252"/>
      <c r="NTV122" s="253"/>
      <c r="NTW122" s="253"/>
      <c r="NTX122" s="255"/>
      <c r="NTY122" s="255"/>
      <c r="NTZ122" s="256"/>
      <c r="NUC122" s="251"/>
      <c r="NUD122" s="251"/>
      <c r="NUE122" s="251"/>
      <c r="NUF122" s="251"/>
      <c r="NUG122" s="251"/>
      <c r="NUH122" s="251"/>
      <c r="NUI122" s="252"/>
      <c r="NUJ122" s="253"/>
      <c r="NUO122" s="254"/>
      <c r="NUR122" s="252"/>
      <c r="NUS122" s="252"/>
      <c r="NUT122" s="252"/>
      <c r="NUU122" s="252"/>
      <c r="NUV122" s="253"/>
      <c r="NUW122" s="253"/>
      <c r="NUX122" s="255"/>
      <c r="NUY122" s="255"/>
      <c r="NUZ122" s="256"/>
      <c r="NVC122" s="251"/>
      <c r="NVD122" s="251"/>
      <c r="NVE122" s="251"/>
      <c r="NVF122" s="251"/>
      <c r="NVG122" s="251"/>
      <c r="NVH122" s="251"/>
      <c r="NVI122" s="252"/>
      <c r="NVJ122" s="253"/>
      <c r="NVO122" s="254"/>
      <c r="NVR122" s="252"/>
      <c r="NVS122" s="252"/>
      <c r="NVT122" s="252"/>
      <c r="NVU122" s="252"/>
      <c r="NVV122" s="253"/>
      <c r="NVW122" s="253"/>
      <c r="NVX122" s="255"/>
      <c r="NVY122" s="255"/>
      <c r="NVZ122" s="256"/>
      <c r="NWC122" s="251"/>
      <c r="NWD122" s="251"/>
      <c r="NWE122" s="251"/>
      <c r="NWF122" s="251"/>
      <c r="NWG122" s="251"/>
      <c r="NWH122" s="251"/>
      <c r="NWI122" s="252"/>
      <c r="NWJ122" s="253"/>
      <c r="NWO122" s="254"/>
      <c r="NWR122" s="252"/>
      <c r="NWS122" s="252"/>
      <c r="NWT122" s="252"/>
      <c r="NWU122" s="252"/>
      <c r="NWV122" s="253"/>
      <c r="NWW122" s="253"/>
      <c r="NWX122" s="255"/>
      <c r="NWY122" s="255"/>
      <c r="NWZ122" s="256"/>
      <c r="NXC122" s="251"/>
      <c r="NXD122" s="251"/>
      <c r="NXE122" s="251"/>
      <c r="NXF122" s="251"/>
      <c r="NXG122" s="251"/>
      <c r="NXH122" s="251"/>
      <c r="NXI122" s="252"/>
      <c r="NXJ122" s="253"/>
      <c r="NXO122" s="254"/>
      <c r="NXR122" s="252"/>
      <c r="NXS122" s="252"/>
      <c r="NXT122" s="252"/>
      <c r="NXU122" s="252"/>
      <c r="NXV122" s="253"/>
      <c r="NXW122" s="253"/>
      <c r="NXX122" s="255"/>
      <c r="NXY122" s="255"/>
      <c r="NXZ122" s="256"/>
      <c r="NYC122" s="251"/>
      <c r="NYD122" s="251"/>
      <c r="NYE122" s="251"/>
      <c r="NYF122" s="251"/>
      <c r="NYG122" s="251"/>
      <c r="NYH122" s="251"/>
      <c r="NYI122" s="252"/>
      <c r="NYJ122" s="253"/>
      <c r="NYO122" s="254"/>
      <c r="NYR122" s="252"/>
      <c r="NYS122" s="252"/>
      <c r="NYT122" s="252"/>
      <c r="NYU122" s="252"/>
      <c r="NYV122" s="253"/>
      <c r="NYW122" s="253"/>
      <c r="NYX122" s="255"/>
      <c r="NYY122" s="255"/>
      <c r="NYZ122" s="256"/>
      <c r="NZC122" s="251"/>
      <c r="NZD122" s="251"/>
      <c r="NZE122" s="251"/>
      <c r="NZF122" s="251"/>
      <c r="NZG122" s="251"/>
      <c r="NZH122" s="251"/>
      <c r="NZI122" s="252"/>
      <c r="NZJ122" s="253"/>
      <c r="NZO122" s="254"/>
      <c r="NZR122" s="252"/>
      <c r="NZS122" s="252"/>
      <c r="NZT122" s="252"/>
      <c r="NZU122" s="252"/>
      <c r="NZV122" s="253"/>
      <c r="NZW122" s="253"/>
      <c r="NZX122" s="255"/>
      <c r="NZY122" s="255"/>
      <c r="NZZ122" s="256"/>
      <c r="OAC122" s="251"/>
      <c r="OAD122" s="251"/>
      <c r="OAE122" s="251"/>
      <c r="OAF122" s="251"/>
      <c r="OAG122" s="251"/>
      <c r="OAH122" s="251"/>
      <c r="OAI122" s="252"/>
      <c r="OAJ122" s="253"/>
      <c r="OAO122" s="254"/>
      <c r="OAR122" s="252"/>
      <c r="OAS122" s="252"/>
      <c r="OAT122" s="252"/>
      <c r="OAU122" s="252"/>
      <c r="OAV122" s="253"/>
      <c r="OAW122" s="253"/>
      <c r="OAX122" s="255"/>
      <c r="OAY122" s="255"/>
      <c r="OAZ122" s="256"/>
      <c r="OBC122" s="251"/>
      <c r="OBD122" s="251"/>
      <c r="OBE122" s="251"/>
      <c r="OBF122" s="251"/>
      <c r="OBG122" s="251"/>
      <c r="OBH122" s="251"/>
      <c r="OBI122" s="252"/>
      <c r="OBJ122" s="253"/>
      <c r="OBO122" s="254"/>
      <c r="OBR122" s="252"/>
      <c r="OBS122" s="252"/>
      <c r="OBT122" s="252"/>
      <c r="OBU122" s="252"/>
      <c r="OBV122" s="253"/>
      <c r="OBW122" s="253"/>
      <c r="OBX122" s="255"/>
      <c r="OBY122" s="255"/>
      <c r="OBZ122" s="256"/>
      <c r="OCC122" s="251"/>
      <c r="OCD122" s="251"/>
      <c r="OCE122" s="251"/>
      <c r="OCF122" s="251"/>
      <c r="OCG122" s="251"/>
      <c r="OCH122" s="251"/>
      <c r="OCI122" s="252"/>
      <c r="OCJ122" s="253"/>
      <c r="OCO122" s="254"/>
      <c r="OCR122" s="252"/>
      <c r="OCS122" s="252"/>
      <c r="OCT122" s="252"/>
      <c r="OCU122" s="252"/>
      <c r="OCV122" s="253"/>
      <c r="OCW122" s="253"/>
      <c r="OCX122" s="255"/>
      <c r="OCY122" s="255"/>
      <c r="OCZ122" s="256"/>
      <c r="ODC122" s="251"/>
      <c r="ODD122" s="251"/>
      <c r="ODE122" s="251"/>
      <c r="ODF122" s="251"/>
      <c r="ODG122" s="251"/>
      <c r="ODH122" s="251"/>
      <c r="ODI122" s="252"/>
      <c r="ODJ122" s="253"/>
      <c r="ODO122" s="254"/>
      <c r="ODR122" s="252"/>
      <c r="ODS122" s="252"/>
      <c r="ODT122" s="252"/>
      <c r="ODU122" s="252"/>
      <c r="ODV122" s="253"/>
      <c r="ODW122" s="253"/>
      <c r="ODX122" s="255"/>
      <c r="ODY122" s="255"/>
      <c r="ODZ122" s="256"/>
      <c r="OEC122" s="251"/>
      <c r="OED122" s="251"/>
      <c r="OEE122" s="251"/>
      <c r="OEF122" s="251"/>
      <c r="OEG122" s="251"/>
      <c r="OEH122" s="251"/>
      <c r="OEI122" s="252"/>
      <c r="OEJ122" s="253"/>
      <c r="OEO122" s="254"/>
      <c r="OER122" s="252"/>
      <c r="OES122" s="252"/>
      <c r="OET122" s="252"/>
      <c r="OEU122" s="252"/>
      <c r="OEV122" s="253"/>
      <c r="OEW122" s="253"/>
      <c r="OEX122" s="255"/>
      <c r="OEY122" s="255"/>
      <c r="OEZ122" s="256"/>
      <c r="OFC122" s="251"/>
      <c r="OFD122" s="251"/>
      <c r="OFE122" s="251"/>
      <c r="OFF122" s="251"/>
      <c r="OFG122" s="251"/>
      <c r="OFH122" s="251"/>
      <c r="OFI122" s="252"/>
      <c r="OFJ122" s="253"/>
      <c r="OFO122" s="254"/>
      <c r="OFR122" s="252"/>
      <c r="OFS122" s="252"/>
      <c r="OFT122" s="252"/>
      <c r="OFU122" s="252"/>
      <c r="OFV122" s="253"/>
      <c r="OFW122" s="253"/>
      <c r="OFX122" s="255"/>
      <c r="OFY122" s="255"/>
      <c r="OFZ122" s="256"/>
      <c r="OGC122" s="251"/>
      <c r="OGD122" s="251"/>
      <c r="OGE122" s="251"/>
      <c r="OGF122" s="251"/>
      <c r="OGG122" s="251"/>
      <c r="OGH122" s="251"/>
      <c r="OGI122" s="252"/>
      <c r="OGJ122" s="253"/>
      <c r="OGO122" s="254"/>
      <c r="OGR122" s="252"/>
      <c r="OGS122" s="252"/>
      <c r="OGT122" s="252"/>
      <c r="OGU122" s="252"/>
      <c r="OGV122" s="253"/>
      <c r="OGW122" s="253"/>
      <c r="OGX122" s="255"/>
      <c r="OGY122" s="255"/>
      <c r="OGZ122" s="256"/>
      <c r="OHC122" s="251"/>
      <c r="OHD122" s="251"/>
      <c r="OHE122" s="251"/>
      <c r="OHF122" s="251"/>
      <c r="OHG122" s="251"/>
      <c r="OHH122" s="251"/>
      <c r="OHI122" s="252"/>
      <c r="OHJ122" s="253"/>
      <c r="OHO122" s="254"/>
      <c r="OHR122" s="252"/>
      <c r="OHS122" s="252"/>
      <c r="OHT122" s="252"/>
      <c r="OHU122" s="252"/>
      <c r="OHV122" s="253"/>
      <c r="OHW122" s="253"/>
      <c r="OHX122" s="255"/>
      <c r="OHY122" s="255"/>
      <c r="OHZ122" s="256"/>
      <c r="OIC122" s="251"/>
      <c r="OID122" s="251"/>
      <c r="OIE122" s="251"/>
      <c r="OIF122" s="251"/>
      <c r="OIG122" s="251"/>
      <c r="OIH122" s="251"/>
      <c r="OII122" s="252"/>
      <c r="OIJ122" s="253"/>
      <c r="OIO122" s="254"/>
      <c r="OIR122" s="252"/>
      <c r="OIS122" s="252"/>
      <c r="OIT122" s="252"/>
      <c r="OIU122" s="252"/>
      <c r="OIV122" s="253"/>
      <c r="OIW122" s="253"/>
      <c r="OIX122" s="255"/>
      <c r="OIY122" s="255"/>
      <c r="OIZ122" s="256"/>
      <c r="OJC122" s="251"/>
      <c r="OJD122" s="251"/>
      <c r="OJE122" s="251"/>
      <c r="OJF122" s="251"/>
      <c r="OJG122" s="251"/>
      <c r="OJH122" s="251"/>
      <c r="OJI122" s="252"/>
      <c r="OJJ122" s="253"/>
      <c r="OJO122" s="254"/>
      <c r="OJR122" s="252"/>
      <c r="OJS122" s="252"/>
      <c r="OJT122" s="252"/>
      <c r="OJU122" s="252"/>
      <c r="OJV122" s="253"/>
      <c r="OJW122" s="253"/>
      <c r="OJX122" s="255"/>
      <c r="OJY122" s="255"/>
      <c r="OJZ122" s="256"/>
      <c r="OKC122" s="251"/>
      <c r="OKD122" s="251"/>
      <c r="OKE122" s="251"/>
      <c r="OKF122" s="251"/>
      <c r="OKG122" s="251"/>
      <c r="OKH122" s="251"/>
      <c r="OKI122" s="252"/>
      <c r="OKJ122" s="253"/>
      <c r="OKO122" s="254"/>
      <c r="OKR122" s="252"/>
      <c r="OKS122" s="252"/>
      <c r="OKT122" s="252"/>
      <c r="OKU122" s="252"/>
      <c r="OKV122" s="253"/>
      <c r="OKW122" s="253"/>
      <c r="OKX122" s="255"/>
      <c r="OKY122" s="255"/>
      <c r="OKZ122" s="256"/>
      <c r="OLC122" s="251"/>
      <c r="OLD122" s="251"/>
      <c r="OLE122" s="251"/>
      <c r="OLF122" s="251"/>
      <c r="OLG122" s="251"/>
      <c r="OLH122" s="251"/>
      <c r="OLI122" s="252"/>
      <c r="OLJ122" s="253"/>
      <c r="OLO122" s="254"/>
      <c r="OLR122" s="252"/>
      <c r="OLS122" s="252"/>
      <c r="OLT122" s="252"/>
      <c r="OLU122" s="252"/>
      <c r="OLV122" s="253"/>
      <c r="OLW122" s="253"/>
      <c r="OLX122" s="255"/>
      <c r="OLY122" s="255"/>
      <c r="OLZ122" s="256"/>
      <c r="OMC122" s="251"/>
      <c r="OMD122" s="251"/>
      <c r="OME122" s="251"/>
      <c r="OMF122" s="251"/>
      <c r="OMG122" s="251"/>
      <c r="OMH122" s="251"/>
      <c r="OMI122" s="252"/>
      <c r="OMJ122" s="253"/>
      <c r="OMO122" s="254"/>
      <c r="OMR122" s="252"/>
      <c r="OMS122" s="252"/>
      <c r="OMT122" s="252"/>
      <c r="OMU122" s="252"/>
      <c r="OMV122" s="253"/>
      <c r="OMW122" s="253"/>
      <c r="OMX122" s="255"/>
      <c r="OMY122" s="255"/>
      <c r="OMZ122" s="256"/>
      <c r="ONC122" s="251"/>
      <c r="OND122" s="251"/>
      <c r="ONE122" s="251"/>
      <c r="ONF122" s="251"/>
      <c r="ONG122" s="251"/>
      <c r="ONH122" s="251"/>
      <c r="ONI122" s="252"/>
      <c r="ONJ122" s="253"/>
      <c r="ONO122" s="254"/>
      <c r="ONR122" s="252"/>
      <c r="ONS122" s="252"/>
      <c r="ONT122" s="252"/>
      <c r="ONU122" s="252"/>
      <c r="ONV122" s="253"/>
      <c r="ONW122" s="253"/>
      <c r="ONX122" s="255"/>
      <c r="ONY122" s="255"/>
      <c r="ONZ122" s="256"/>
      <c r="OOC122" s="251"/>
      <c r="OOD122" s="251"/>
      <c r="OOE122" s="251"/>
      <c r="OOF122" s="251"/>
      <c r="OOG122" s="251"/>
      <c r="OOH122" s="251"/>
      <c r="OOI122" s="252"/>
      <c r="OOJ122" s="253"/>
      <c r="OOO122" s="254"/>
      <c r="OOR122" s="252"/>
      <c r="OOS122" s="252"/>
      <c r="OOT122" s="252"/>
      <c r="OOU122" s="252"/>
      <c r="OOV122" s="253"/>
      <c r="OOW122" s="253"/>
      <c r="OOX122" s="255"/>
      <c r="OOY122" s="255"/>
      <c r="OOZ122" s="256"/>
      <c r="OPC122" s="251"/>
      <c r="OPD122" s="251"/>
      <c r="OPE122" s="251"/>
      <c r="OPF122" s="251"/>
      <c r="OPG122" s="251"/>
      <c r="OPH122" s="251"/>
      <c r="OPI122" s="252"/>
      <c r="OPJ122" s="253"/>
      <c r="OPO122" s="254"/>
      <c r="OPR122" s="252"/>
      <c r="OPS122" s="252"/>
      <c r="OPT122" s="252"/>
      <c r="OPU122" s="252"/>
      <c r="OPV122" s="253"/>
      <c r="OPW122" s="253"/>
      <c r="OPX122" s="255"/>
      <c r="OPY122" s="255"/>
      <c r="OPZ122" s="256"/>
      <c r="OQC122" s="251"/>
      <c r="OQD122" s="251"/>
      <c r="OQE122" s="251"/>
      <c r="OQF122" s="251"/>
      <c r="OQG122" s="251"/>
      <c r="OQH122" s="251"/>
      <c r="OQI122" s="252"/>
      <c r="OQJ122" s="253"/>
      <c r="OQO122" s="254"/>
      <c r="OQR122" s="252"/>
      <c r="OQS122" s="252"/>
      <c r="OQT122" s="252"/>
      <c r="OQU122" s="252"/>
      <c r="OQV122" s="253"/>
      <c r="OQW122" s="253"/>
      <c r="OQX122" s="255"/>
      <c r="OQY122" s="255"/>
      <c r="OQZ122" s="256"/>
      <c r="ORC122" s="251"/>
      <c r="ORD122" s="251"/>
      <c r="ORE122" s="251"/>
      <c r="ORF122" s="251"/>
      <c r="ORG122" s="251"/>
      <c r="ORH122" s="251"/>
      <c r="ORI122" s="252"/>
      <c r="ORJ122" s="253"/>
      <c r="ORO122" s="254"/>
      <c r="ORR122" s="252"/>
      <c r="ORS122" s="252"/>
      <c r="ORT122" s="252"/>
      <c r="ORU122" s="252"/>
      <c r="ORV122" s="253"/>
      <c r="ORW122" s="253"/>
      <c r="ORX122" s="255"/>
      <c r="ORY122" s="255"/>
      <c r="ORZ122" s="256"/>
      <c r="OSC122" s="251"/>
      <c r="OSD122" s="251"/>
      <c r="OSE122" s="251"/>
      <c r="OSF122" s="251"/>
      <c r="OSG122" s="251"/>
      <c r="OSH122" s="251"/>
      <c r="OSI122" s="252"/>
      <c r="OSJ122" s="253"/>
      <c r="OSO122" s="254"/>
      <c r="OSR122" s="252"/>
      <c r="OSS122" s="252"/>
      <c r="OST122" s="252"/>
      <c r="OSU122" s="252"/>
      <c r="OSV122" s="253"/>
      <c r="OSW122" s="253"/>
      <c r="OSX122" s="255"/>
      <c r="OSY122" s="255"/>
      <c r="OSZ122" s="256"/>
      <c r="OTC122" s="251"/>
      <c r="OTD122" s="251"/>
      <c r="OTE122" s="251"/>
      <c r="OTF122" s="251"/>
      <c r="OTG122" s="251"/>
      <c r="OTH122" s="251"/>
      <c r="OTI122" s="252"/>
      <c r="OTJ122" s="253"/>
      <c r="OTO122" s="254"/>
      <c r="OTR122" s="252"/>
      <c r="OTS122" s="252"/>
      <c r="OTT122" s="252"/>
      <c r="OTU122" s="252"/>
      <c r="OTV122" s="253"/>
      <c r="OTW122" s="253"/>
      <c r="OTX122" s="255"/>
      <c r="OTY122" s="255"/>
      <c r="OTZ122" s="256"/>
      <c r="OUC122" s="251"/>
      <c r="OUD122" s="251"/>
      <c r="OUE122" s="251"/>
      <c r="OUF122" s="251"/>
      <c r="OUG122" s="251"/>
      <c r="OUH122" s="251"/>
      <c r="OUI122" s="252"/>
      <c r="OUJ122" s="253"/>
      <c r="OUO122" s="254"/>
      <c r="OUR122" s="252"/>
      <c r="OUS122" s="252"/>
      <c r="OUT122" s="252"/>
      <c r="OUU122" s="252"/>
      <c r="OUV122" s="253"/>
      <c r="OUW122" s="253"/>
      <c r="OUX122" s="255"/>
      <c r="OUY122" s="255"/>
      <c r="OUZ122" s="256"/>
      <c r="OVC122" s="251"/>
      <c r="OVD122" s="251"/>
      <c r="OVE122" s="251"/>
      <c r="OVF122" s="251"/>
      <c r="OVG122" s="251"/>
      <c r="OVH122" s="251"/>
      <c r="OVI122" s="252"/>
      <c r="OVJ122" s="253"/>
      <c r="OVO122" s="254"/>
      <c r="OVR122" s="252"/>
      <c r="OVS122" s="252"/>
      <c r="OVT122" s="252"/>
      <c r="OVU122" s="252"/>
      <c r="OVV122" s="253"/>
      <c r="OVW122" s="253"/>
      <c r="OVX122" s="255"/>
      <c r="OVY122" s="255"/>
      <c r="OVZ122" s="256"/>
      <c r="OWC122" s="251"/>
      <c r="OWD122" s="251"/>
      <c r="OWE122" s="251"/>
      <c r="OWF122" s="251"/>
      <c r="OWG122" s="251"/>
      <c r="OWH122" s="251"/>
      <c r="OWI122" s="252"/>
      <c r="OWJ122" s="253"/>
      <c r="OWO122" s="254"/>
      <c r="OWR122" s="252"/>
      <c r="OWS122" s="252"/>
      <c r="OWT122" s="252"/>
      <c r="OWU122" s="252"/>
      <c r="OWV122" s="253"/>
      <c r="OWW122" s="253"/>
      <c r="OWX122" s="255"/>
      <c r="OWY122" s="255"/>
      <c r="OWZ122" s="256"/>
      <c r="OXC122" s="251"/>
      <c r="OXD122" s="251"/>
      <c r="OXE122" s="251"/>
      <c r="OXF122" s="251"/>
      <c r="OXG122" s="251"/>
      <c r="OXH122" s="251"/>
      <c r="OXI122" s="252"/>
      <c r="OXJ122" s="253"/>
      <c r="OXO122" s="254"/>
      <c r="OXR122" s="252"/>
      <c r="OXS122" s="252"/>
      <c r="OXT122" s="252"/>
      <c r="OXU122" s="252"/>
      <c r="OXV122" s="253"/>
      <c r="OXW122" s="253"/>
      <c r="OXX122" s="255"/>
      <c r="OXY122" s="255"/>
      <c r="OXZ122" s="256"/>
      <c r="OYC122" s="251"/>
      <c r="OYD122" s="251"/>
      <c r="OYE122" s="251"/>
      <c r="OYF122" s="251"/>
      <c r="OYG122" s="251"/>
      <c r="OYH122" s="251"/>
      <c r="OYI122" s="252"/>
      <c r="OYJ122" s="253"/>
      <c r="OYO122" s="254"/>
      <c r="OYR122" s="252"/>
      <c r="OYS122" s="252"/>
      <c r="OYT122" s="252"/>
      <c r="OYU122" s="252"/>
      <c r="OYV122" s="253"/>
      <c r="OYW122" s="253"/>
      <c r="OYX122" s="255"/>
      <c r="OYY122" s="255"/>
      <c r="OYZ122" s="256"/>
      <c r="OZC122" s="251"/>
      <c r="OZD122" s="251"/>
      <c r="OZE122" s="251"/>
      <c r="OZF122" s="251"/>
      <c r="OZG122" s="251"/>
      <c r="OZH122" s="251"/>
      <c r="OZI122" s="252"/>
      <c r="OZJ122" s="253"/>
      <c r="OZO122" s="254"/>
      <c r="OZR122" s="252"/>
      <c r="OZS122" s="252"/>
      <c r="OZT122" s="252"/>
      <c r="OZU122" s="252"/>
      <c r="OZV122" s="253"/>
      <c r="OZW122" s="253"/>
      <c r="OZX122" s="255"/>
      <c r="OZY122" s="255"/>
      <c r="OZZ122" s="256"/>
      <c r="PAC122" s="251"/>
      <c r="PAD122" s="251"/>
      <c r="PAE122" s="251"/>
      <c r="PAF122" s="251"/>
      <c r="PAG122" s="251"/>
      <c r="PAH122" s="251"/>
      <c r="PAI122" s="252"/>
      <c r="PAJ122" s="253"/>
      <c r="PAO122" s="254"/>
      <c r="PAR122" s="252"/>
      <c r="PAS122" s="252"/>
      <c r="PAT122" s="252"/>
      <c r="PAU122" s="252"/>
      <c r="PAV122" s="253"/>
      <c r="PAW122" s="253"/>
      <c r="PAX122" s="255"/>
      <c r="PAY122" s="255"/>
      <c r="PAZ122" s="256"/>
      <c r="PBC122" s="251"/>
      <c r="PBD122" s="251"/>
      <c r="PBE122" s="251"/>
      <c r="PBF122" s="251"/>
      <c r="PBG122" s="251"/>
      <c r="PBH122" s="251"/>
      <c r="PBI122" s="252"/>
      <c r="PBJ122" s="253"/>
      <c r="PBO122" s="254"/>
      <c r="PBR122" s="252"/>
      <c r="PBS122" s="252"/>
      <c r="PBT122" s="252"/>
      <c r="PBU122" s="252"/>
      <c r="PBV122" s="253"/>
      <c r="PBW122" s="253"/>
      <c r="PBX122" s="255"/>
      <c r="PBY122" s="255"/>
      <c r="PBZ122" s="256"/>
      <c r="PCC122" s="251"/>
      <c r="PCD122" s="251"/>
      <c r="PCE122" s="251"/>
      <c r="PCF122" s="251"/>
      <c r="PCG122" s="251"/>
      <c r="PCH122" s="251"/>
      <c r="PCI122" s="252"/>
      <c r="PCJ122" s="253"/>
      <c r="PCO122" s="254"/>
      <c r="PCR122" s="252"/>
      <c r="PCS122" s="252"/>
      <c r="PCT122" s="252"/>
      <c r="PCU122" s="252"/>
      <c r="PCV122" s="253"/>
      <c r="PCW122" s="253"/>
      <c r="PCX122" s="255"/>
      <c r="PCY122" s="255"/>
      <c r="PCZ122" s="256"/>
      <c r="PDC122" s="251"/>
      <c r="PDD122" s="251"/>
      <c r="PDE122" s="251"/>
      <c r="PDF122" s="251"/>
      <c r="PDG122" s="251"/>
      <c r="PDH122" s="251"/>
      <c r="PDI122" s="252"/>
      <c r="PDJ122" s="253"/>
      <c r="PDO122" s="254"/>
      <c r="PDR122" s="252"/>
      <c r="PDS122" s="252"/>
      <c r="PDT122" s="252"/>
      <c r="PDU122" s="252"/>
      <c r="PDV122" s="253"/>
      <c r="PDW122" s="253"/>
      <c r="PDX122" s="255"/>
      <c r="PDY122" s="255"/>
      <c r="PDZ122" s="256"/>
      <c r="PEC122" s="251"/>
      <c r="PED122" s="251"/>
      <c r="PEE122" s="251"/>
      <c r="PEF122" s="251"/>
      <c r="PEG122" s="251"/>
      <c r="PEH122" s="251"/>
      <c r="PEI122" s="252"/>
      <c r="PEJ122" s="253"/>
      <c r="PEO122" s="254"/>
      <c r="PER122" s="252"/>
      <c r="PES122" s="252"/>
      <c r="PET122" s="252"/>
      <c r="PEU122" s="252"/>
      <c r="PEV122" s="253"/>
      <c r="PEW122" s="253"/>
      <c r="PEX122" s="255"/>
      <c r="PEY122" s="255"/>
      <c r="PEZ122" s="256"/>
      <c r="PFC122" s="251"/>
      <c r="PFD122" s="251"/>
      <c r="PFE122" s="251"/>
      <c r="PFF122" s="251"/>
      <c r="PFG122" s="251"/>
      <c r="PFH122" s="251"/>
      <c r="PFI122" s="252"/>
      <c r="PFJ122" s="253"/>
      <c r="PFO122" s="254"/>
      <c r="PFR122" s="252"/>
      <c r="PFS122" s="252"/>
      <c r="PFT122" s="252"/>
      <c r="PFU122" s="252"/>
      <c r="PFV122" s="253"/>
      <c r="PFW122" s="253"/>
      <c r="PFX122" s="255"/>
      <c r="PFY122" s="255"/>
      <c r="PFZ122" s="256"/>
      <c r="PGC122" s="251"/>
      <c r="PGD122" s="251"/>
      <c r="PGE122" s="251"/>
      <c r="PGF122" s="251"/>
      <c r="PGG122" s="251"/>
      <c r="PGH122" s="251"/>
      <c r="PGI122" s="252"/>
      <c r="PGJ122" s="253"/>
      <c r="PGO122" s="254"/>
      <c r="PGR122" s="252"/>
      <c r="PGS122" s="252"/>
      <c r="PGT122" s="252"/>
      <c r="PGU122" s="252"/>
      <c r="PGV122" s="253"/>
      <c r="PGW122" s="253"/>
      <c r="PGX122" s="255"/>
      <c r="PGY122" s="255"/>
      <c r="PGZ122" s="256"/>
      <c r="PHC122" s="251"/>
      <c r="PHD122" s="251"/>
      <c r="PHE122" s="251"/>
      <c r="PHF122" s="251"/>
      <c r="PHG122" s="251"/>
      <c r="PHH122" s="251"/>
      <c r="PHI122" s="252"/>
      <c r="PHJ122" s="253"/>
      <c r="PHO122" s="254"/>
      <c r="PHR122" s="252"/>
      <c r="PHS122" s="252"/>
      <c r="PHT122" s="252"/>
      <c r="PHU122" s="252"/>
      <c r="PHV122" s="253"/>
      <c r="PHW122" s="253"/>
      <c r="PHX122" s="255"/>
      <c r="PHY122" s="255"/>
      <c r="PHZ122" s="256"/>
      <c r="PIC122" s="251"/>
      <c r="PID122" s="251"/>
      <c r="PIE122" s="251"/>
      <c r="PIF122" s="251"/>
      <c r="PIG122" s="251"/>
      <c r="PIH122" s="251"/>
      <c r="PII122" s="252"/>
      <c r="PIJ122" s="253"/>
      <c r="PIO122" s="254"/>
      <c r="PIR122" s="252"/>
      <c r="PIS122" s="252"/>
      <c r="PIT122" s="252"/>
      <c r="PIU122" s="252"/>
      <c r="PIV122" s="253"/>
      <c r="PIW122" s="253"/>
      <c r="PIX122" s="255"/>
      <c r="PIY122" s="255"/>
      <c r="PIZ122" s="256"/>
      <c r="PJC122" s="251"/>
      <c r="PJD122" s="251"/>
      <c r="PJE122" s="251"/>
      <c r="PJF122" s="251"/>
      <c r="PJG122" s="251"/>
      <c r="PJH122" s="251"/>
      <c r="PJI122" s="252"/>
      <c r="PJJ122" s="253"/>
      <c r="PJO122" s="254"/>
      <c r="PJR122" s="252"/>
      <c r="PJS122" s="252"/>
      <c r="PJT122" s="252"/>
      <c r="PJU122" s="252"/>
      <c r="PJV122" s="253"/>
      <c r="PJW122" s="253"/>
      <c r="PJX122" s="255"/>
      <c r="PJY122" s="255"/>
      <c r="PJZ122" s="256"/>
      <c r="PKC122" s="251"/>
      <c r="PKD122" s="251"/>
      <c r="PKE122" s="251"/>
      <c r="PKF122" s="251"/>
      <c r="PKG122" s="251"/>
      <c r="PKH122" s="251"/>
      <c r="PKI122" s="252"/>
      <c r="PKJ122" s="253"/>
      <c r="PKO122" s="254"/>
      <c r="PKR122" s="252"/>
      <c r="PKS122" s="252"/>
      <c r="PKT122" s="252"/>
      <c r="PKU122" s="252"/>
      <c r="PKV122" s="253"/>
      <c r="PKW122" s="253"/>
      <c r="PKX122" s="255"/>
      <c r="PKY122" s="255"/>
      <c r="PKZ122" s="256"/>
      <c r="PLC122" s="251"/>
      <c r="PLD122" s="251"/>
      <c r="PLE122" s="251"/>
      <c r="PLF122" s="251"/>
      <c r="PLG122" s="251"/>
      <c r="PLH122" s="251"/>
      <c r="PLI122" s="252"/>
      <c r="PLJ122" s="253"/>
      <c r="PLO122" s="254"/>
      <c r="PLR122" s="252"/>
      <c r="PLS122" s="252"/>
      <c r="PLT122" s="252"/>
      <c r="PLU122" s="252"/>
      <c r="PLV122" s="253"/>
      <c r="PLW122" s="253"/>
      <c r="PLX122" s="255"/>
      <c r="PLY122" s="255"/>
      <c r="PLZ122" s="256"/>
      <c r="PMC122" s="251"/>
      <c r="PMD122" s="251"/>
      <c r="PME122" s="251"/>
      <c r="PMF122" s="251"/>
      <c r="PMG122" s="251"/>
      <c r="PMH122" s="251"/>
      <c r="PMI122" s="252"/>
      <c r="PMJ122" s="253"/>
      <c r="PMO122" s="254"/>
      <c r="PMR122" s="252"/>
      <c r="PMS122" s="252"/>
      <c r="PMT122" s="252"/>
      <c r="PMU122" s="252"/>
      <c r="PMV122" s="253"/>
      <c r="PMW122" s="253"/>
      <c r="PMX122" s="255"/>
      <c r="PMY122" s="255"/>
      <c r="PMZ122" s="256"/>
      <c r="PNC122" s="251"/>
      <c r="PND122" s="251"/>
      <c r="PNE122" s="251"/>
      <c r="PNF122" s="251"/>
      <c r="PNG122" s="251"/>
      <c r="PNH122" s="251"/>
      <c r="PNI122" s="252"/>
      <c r="PNJ122" s="253"/>
      <c r="PNO122" s="254"/>
      <c r="PNR122" s="252"/>
      <c r="PNS122" s="252"/>
      <c r="PNT122" s="252"/>
      <c r="PNU122" s="252"/>
      <c r="PNV122" s="253"/>
      <c r="PNW122" s="253"/>
      <c r="PNX122" s="255"/>
      <c r="PNY122" s="255"/>
      <c r="PNZ122" s="256"/>
      <c r="POC122" s="251"/>
      <c r="POD122" s="251"/>
      <c r="POE122" s="251"/>
      <c r="POF122" s="251"/>
      <c r="POG122" s="251"/>
      <c r="POH122" s="251"/>
      <c r="POI122" s="252"/>
      <c r="POJ122" s="253"/>
      <c r="POO122" s="254"/>
      <c r="POR122" s="252"/>
      <c r="POS122" s="252"/>
      <c r="POT122" s="252"/>
      <c r="POU122" s="252"/>
      <c r="POV122" s="253"/>
      <c r="POW122" s="253"/>
      <c r="POX122" s="255"/>
      <c r="POY122" s="255"/>
      <c r="POZ122" s="256"/>
      <c r="PPC122" s="251"/>
      <c r="PPD122" s="251"/>
      <c r="PPE122" s="251"/>
      <c r="PPF122" s="251"/>
      <c r="PPG122" s="251"/>
      <c r="PPH122" s="251"/>
      <c r="PPI122" s="252"/>
      <c r="PPJ122" s="253"/>
      <c r="PPO122" s="254"/>
      <c r="PPR122" s="252"/>
      <c r="PPS122" s="252"/>
      <c r="PPT122" s="252"/>
      <c r="PPU122" s="252"/>
      <c r="PPV122" s="253"/>
      <c r="PPW122" s="253"/>
      <c r="PPX122" s="255"/>
      <c r="PPY122" s="255"/>
      <c r="PPZ122" s="256"/>
      <c r="PQC122" s="251"/>
      <c r="PQD122" s="251"/>
      <c r="PQE122" s="251"/>
      <c r="PQF122" s="251"/>
      <c r="PQG122" s="251"/>
      <c r="PQH122" s="251"/>
      <c r="PQI122" s="252"/>
      <c r="PQJ122" s="253"/>
      <c r="PQO122" s="254"/>
      <c r="PQR122" s="252"/>
      <c r="PQS122" s="252"/>
      <c r="PQT122" s="252"/>
      <c r="PQU122" s="252"/>
      <c r="PQV122" s="253"/>
      <c r="PQW122" s="253"/>
      <c r="PQX122" s="255"/>
      <c r="PQY122" s="255"/>
      <c r="PQZ122" s="256"/>
      <c r="PRC122" s="251"/>
      <c r="PRD122" s="251"/>
      <c r="PRE122" s="251"/>
      <c r="PRF122" s="251"/>
      <c r="PRG122" s="251"/>
      <c r="PRH122" s="251"/>
      <c r="PRI122" s="252"/>
      <c r="PRJ122" s="253"/>
      <c r="PRO122" s="254"/>
      <c r="PRR122" s="252"/>
      <c r="PRS122" s="252"/>
      <c r="PRT122" s="252"/>
      <c r="PRU122" s="252"/>
      <c r="PRV122" s="253"/>
      <c r="PRW122" s="253"/>
      <c r="PRX122" s="255"/>
      <c r="PRY122" s="255"/>
      <c r="PRZ122" s="256"/>
      <c r="PSC122" s="251"/>
      <c r="PSD122" s="251"/>
      <c r="PSE122" s="251"/>
      <c r="PSF122" s="251"/>
      <c r="PSG122" s="251"/>
      <c r="PSH122" s="251"/>
      <c r="PSI122" s="252"/>
      <c r="PSJ122" s="253"/>
      <c r="PSO122" s="254"/>
      <c r="PSR122" s="252"/>
      <c r="PSS122" s="252"/>
      <c r="PST122" s="252"/>
      <c r="PSU122" s="252"/>
      <c r="PSV122" s="253"/>
      <c r="PSW122" s="253"/>
      <c r="PSX122" s="255"/>
      <c r="PSY122" s="255"/>
      <c r="PSZ122" s="256"/>
      <c r="PTC122" s="251"/>
      <c r="PTD122" s="251"/>
      <c r="PTE122" s="251"/>
      <c r="PTF122" s="251"/>
      <c r="PTG122" s="251"/>
      <c r="PTH122" s="251"/>
      <c r="PTI122" s="252"/>
      <c r="PTJ122" s="253"/>
      <c r="PTO122" s="254"/>
      <c r="PTR122" s="252"/>
      <c r="PTS122" s="252"/>
      <c r="PTT122" s="252"/>
      <c r="PTU122" s="252"/>
      <c r="PTV122" s="253"/>
      <c r="PTW122" s="253"/>
      <c r="PTX122" s="255"/>
      <c r="PTY122" s="255"/>
      <c r="PTZ122" s="256"/>
      <c r="PUC122" s="251"/>
      <c r="PUD122" s="251"/>
      <c r="PUE122" s="251"/>
      <c r="PUF122" s="251"/>
      <c r="PUG122" s="251"/>
      <c r="PUH122" s="251"/>
      <c r="PUI122" s="252"/>
      <c r="PUJ122" s="253"/>
      <c r="PUO122" s="254"/>
      <c r="PUR122" s="252"/>
      <c r="PUS122" s="252"/>
      <c r="PUT122" s="252"/>
      <c r="PUU122" s="252"/>
      <c r="PUV122" s="253"/>
      <c r="PUW122" s="253"/>
      <c r="PUX122" s="255"/>
      <c r="PUY122" s="255"/>
      <c r="PUZ122" s="256"/>
      <c r="PVC122" s="251"/>
      <c r="PVD122" s="251"/>
      <c r="PVE122" s="251"/>
      <c r="PVF122" s="251"/>
      <c r="PVG122" s="251"/>
      <c r="PVH122" s="251"/>
      <c r="PVI122" s="252"/>
      <c r="PVJ122" s="253"/>
      <c r="PVO122" s="254"/>
      <c r="PVR122" s="252"/>
      <c r="PVS122" s="252"/>
      <c r="PVT122" s="252"/>
      <c r="PVU122" s="252"/>
      <c r="PVV122" s="253"/>
      <c r="PVW122" s="253"/>
      <c r="PVX122" s="255"/>
      <c r="PVY122" s="255"/>
      <c r="PVZ122" s="256"/>
      <c r="PWC122" s="251"/>
      <c r="PWD122" s="251"/>
      <c r="PWE122" s="251"/>
      <c r="PWF122" s="251"/>
      <c r="PWG122" s="251"/>
      <c r="PWH122" s="251"/>
      <c r="PWI122" s="252"/>
      <c r="PWJ122" s="253"/>
      <c r="PWO122" s="254"/>
      <c r="PWR122" s="252"/>
      <c r="PWS122" s="252"/>
      <c r="PWT122" s="252"/>
      <c r="PWU122" s="252"/>
      <c r="PWV122" s="253"/>
      <c r="PWW122" s="253"/>
      <c r="PWX122" s="255"/>
      <c r="PWY122" s="255"/>
      <c r="PWZ122" s="256"/>
      <c r="PXC122" s="251"/>
      <c r="PXD122" s="251"/>
      <c r="PXE122" s="251"/>
      <c r="PXF122" s="251"/>
      <c r="PXG122" s="251"/>
      <c r="PXH122" s="251"/>
      <c r="PXI122" s="252"/>
      <c r="PXJ122" s="253"/>
      <c r="PXO122" s="254"/>
      <c r="PXR122" s="252"/>
      <c r="PXS122" s="252"/>
      <c r="PXT122" s="252"/>
      <c r="PXU122" s="252"/>
      <c r="PXV122" s="253"/>
      <c r="PXW122" s="253"/>
      <c r="PXX122" s="255"/>
      <c r="PXY122" s="255"/>
      <c r="PXZ122" s="256"/>
      <c r="PYC122" s="251"/>
      <c r="PYD122" s="251"/>
      <c r="PYE122" s="251"/>
      <c r="PYF122" s="251"/>
      <c r="PYG122" s="251"/>
      <c r="PYH122" s="251"/>
      <c r="PYI122" s="252"/>
      <c r="PYJ122" s="253"/>
      <c r="PYO122" s="254"/>
      <c r="PYR122" s="252"/>
      <c r="PYS122" s="252"/>
      <c r="PYT122" s="252"/>
      <c r="PYU122" s="252"/>
      <c r="PYV122" s="253"/>
      <c r="PYW122" s="253"/>
      <c r="PYX122" s="255"/>
      <c r="PYY122" s="255"/>
      <c r="PYZ122" s="256"/>
      <c r="PZC122" s="251"/>
      <c r="PZD122" s="251"/>
      <c r="PZE122" s="251"/>
      <c r="PZF122" s="251"/>
      <c r="PZG122" s="251"/>
      <c r="PZH122" s="251"/>
      <c r="PZI122" s="252"/>
      <c r="PZJ122" s="253"/>
      <c r="PZO122" s="254"/>
      <c r="PZR122" s="252"/>
      <c r="PZS122" s="252"/>
      <c r="PZT122" s="252"/>
      <c r="PZU122" s="252"/>
      <c r="PZV122" s="253"/>
      <c r="PZW122" s="253"/>
      <c r="PZX122" s="255"/>
      <c r="PZY122" s="255"/>
      <c r="PZZ122" s="256"/>
      <c r="QAC122" s="251"/>
      <c r="QAD122" s="251"/>
      <c r="QAE122" s="251"/>
      <c r="QAF122" s="251"/>
      <c r="QAG122" s="251"/>
      <c r="QAH122" s="251"/>
      <c r="QAI122" s="252"/>
      <c r="QAJ122" s="253"/>
      <c r="QAO122" s="254"/>
      <c r="QAR122" s="252"/>
      <c r="QAS122" s="252"/>
      <c r="QAT122" s="252"/>
      <c r="QAU122" s="252"/>
      <c r="QAV122" s="253"/>
      <c r="QAW122" s="253"/>
      <c r="QAX122" s="255"/>
      <c r="QAY122" s="255"/>
      <c r="QAZ122" s="256"/>
      <c r="QBC122" s="251"/>
      <c r="QBD122" s="251"/>
      <c r="QBE122" s="251"/>
      <c r="QBF122" s="251"/>
      <c r="QBG122" s="251"/>
      <c r="QBH122" s="251"/>
      <c r="QBI122" s="252"/>
      <c r="QBJ122" s="253"/>
      <c r="QBO122" s="254"/>
      <c r="QBR122" s="252"/>
      <c r="QBS122" s="252"/>
      <c r="QBT122" s="252"/>
      <c r="QBU122" s="252"/>
      <c r="QBV122" s="253"/>
      <c r="QBW122" s="253"/>
      <c r="QBX122" s="255"/>
      <c r="QBY122" s="255"/>
      <c r="QBZ122" s="256"/>
      <c r="QCC122" s="251"/>
      <c r="QCD122" s="251"/>
      <c r="QCE122" s="251"/>
      <c r="QCF122" s="251"/>
      <c r="QCG122" s="251"/>
      <c r="QCH122" s="251"/>
      <c r="QCI122" s="252"/>
      <c r="QCJ122" s="253"/>
      <c r="QCO122" s="254"/>
      <c r="QCR122" s="252"/>
      <c r="QCS122" s="252"/>
      <c r="QCT122" s="252"/>
      <c r="QCU122" s="252"/>
      <c r="QCV122" s="253"/>
      <c r="QCW122" s="253"/>
      <c r="QCX122" s="255"/>
      <c r="QCY122" s="255"/>
      <c r="QCZ122" s="256"/>
      <c r="QDC122" s="251"/>
      <c r="QDD122" s="251"/>
      <c r="QDE122" s="251"/>
      <c r="QDF122" s="251"/>
      <c r="QDG122" s="251"/>
      <c r="QDH122" s="251"/>
      <c r="QDI122" s="252"/>
      <c r="QDJ122" s="253"/>
      <c r="QDO122" s="254"/>
      <c r="QDR122" s="252"/>
      <c r="QDS122" s="252"/>
      <c r="QDT122" s="252"/>
      <c r="QDU122" s="252"/>
      <c r="QDV122" s="253"/>
      <c r="QDW122" s="253"/>
      <c r="QDX122" s="255"/>
      <c r="QDY122" s="255"/>
      <c r="QDZ122" s="256"/>
      <c r="QEC122" s="251"/>
      <c r="QED122" s="251"/>
      <c r="QEE122" s="251"/>
      <c r="QEF122" s="251"/>
      <c r="QEG122" s="251"/>
      <c r="QEH122" s="251"/>
      <c r="QEI122" s="252"/>
      <c r="QEJ122" s="253"/>
      <c r="QEO122" s="254"/>
      <c r="QER122" s="252"/>
      <c r="QES122" s="252"/>
      <c r="QET122" s="252"/>
      <c r="QEU122" s="252"/>
      <c r="QEV122" s="253"/>
      <c r="QEW122" s="253"/>
      <c r="QEX122" s="255"/>
      <c r="QEY122" s="255"/>
      <c r="QEZ122" s="256"/>
      <c r="QFC122" s="251"/>
      <c r="QFD122" s="251"/>
      <c r="QFE122" s="251"/>
      <c r="QFF122" s="251"/>
      <c r="QFG122" s="251"/>
      <c r="QFH122" s="251"/>
      <c r="QFI122" s="252"/>
      <c r="QFJ122" s="253"/>
      <c r="QFO122" s="254"/>
      <c r="QFR122" s="252"/>
      <c r="QFS122" s="252"/>
      <c r="QFT122" s="252"/>
      <c r="QFU122" s="252"/>
      <c r="QFV122" s="253"/>
      <c r="QFW122" s="253"/>
      <c r="QFX122" s="255"/>
      <c r="QFY122" s="255"/>
      <c r="QFZ122" s="256"/>
      <c r="QGC122" s="251"/>
      <c r="QGD122" s="251"/>
      <c r="QGE122" s="251"/>
      <c r="QGF122" s="251"/>
      <c r="QGG122" s="251"/>
      <c r="QGH122" s="251"/>
      <c r="QGI122" s="252"/>
      <c r="QGJ122" s="253"/>
      <c r="QGO122" s="254"/>
      <c r="QGR122" s="252"/>
      <c r="QGS122" s="252"/>
      <c r="QGT122" s="252"/>
      <c r="QGU122" s="252"/>
      <c r="QGV122" s="253"/>
      <c r="QGW122" s="253"/>
      <c r="QGX122" s="255"/>
      <c r="QGY122" s="255"/>
      <c r="QGZ122" s="256"/>
      <c r="QHC122" s="251"/>
      <c r="QHD122" s="251"/>
      <c r="QHE122" s="251"/>
      <c r="QHF122" s="251"/>
      <c r="QHG122" s="251"/>
      <c r="QHH122" s="251"/>
      <c r="QHI122" s="252"/>
      <c r="QHJ122" s="253"/>
      <c r="QHO122" s="254"/>
      <c r="QHR122" s="252"/>
      <c r="QHS122" s="252"/>
      <c r="QHT122" s="252"/>
      <c r="QHU122" s="252"/>
      <c r="QHV122" s="253"/>
      <c r="QHW122" s="253"/>
      <c r="QHX122" s="255"/>
      <c r="QHY122" s="255"/>
      <c r="QHZ122" s="256"/>
      <c r="QIC122" s="251"/>
      <c r="QID122" s="251"/>
      <c r="QIE122" s="251"/>
      <c r="QIF122" s="251"/>
      <c r="QIG122" s="251"/>
      <c r="QIH122" s="251"/>
      <c r="QII122" s="252"/>
      <c r="QIJ122" s="253"/>
      <c r="QIO122" s="254"/>
      <c r="QIR122" s="252"/>
      <c r="QIS122" s="252"/>
      <c r="QIT122" s="252"/>
      <c r="QIU122" s="252"/>
      <c r="QIV122" s="253"/>
      <c r="QIW122" s="253"/>
      <c r="QIX122" s="255"/>
      <c r="QIY122" s="255"/>
      <c r="QIZ122" s="256"/>
      <c r="QJC122" s="251"/>
      <c r="QJD122" s="251"/>
      <c r="QJE122" s="251"/>
      <c r="QJF122" s="251"/>
      <c r="QJG122" s="251"/>
      <c r="QJH122" s="251"/>
      <c r="QJI122" s="252"/>
      <c r="QJJ122" s="253"/>
      <c r="QJO122" s="254"/>
      <c r="QJR122" s="252"/>
      <c r="QJS122" s="252"/>
      <c r="QJT122" s="252"/>
      <c r="QJU122" s="252"/>
      <c r="QJV122" s="253"/>
      <c r="QJW122" s="253"/>
      <c r="QJX122" s="255"/>
      <c r="QJY122" s="255"/>
      <c r="QJZ122" s="256"/>
      <c r="QKC122" s="251"/>
      <c r="QKD122" s="251"/>
      <c r="QKE122" s="251"/>
      <c r="QKF122" s="251"/>
      <c r="QKG122" s="251"/>
      <c r="QKH122" s="251"/>
      <c r="QKI122" s="252"/>
      <c r="QKJ122" s="253"/>
      <c r="QKO122" s="254"/>
      <c r="QKR122" s="252"/>
      <c r="QKS122" s="252"/>
      <c r="QKT122" s="252"/>
      <c r="QKU122" s="252"/>
      <c r="QKV122" s="253"/>
      <c r="QKW122" s="253"/>
      <c r="QKX122" s="255"/>
      <c r="QKY122" s="255"/>
      <c r="QKZ122" s="256"/>
      <c r="QLC122" s="251"/>
      <c r="QLD122" s="251"/>
      <c r="QLE122" s="251"/>
      <c r="QLF122" s="251"/>
      <c r="QLG122" s="251"/>
      <c r="QLH122" s="251"/>
      <c r="QLI122" s="252"/>
      <c r="QLJ122" s="253"/>
      <c r="QLO122" s="254"/>
      <c r="QLR122" s="252"/>
      <c r="QLS122" s="252"/>
      <c r="QLT122" s="252"/>
      <c r="QLU122" s="252"/>
      <c r="QLV122" s="253"/>
      <c r="QLW122" s="253"/>
      <c r="QLX122" s="255"/>
      <c r="QLY122" s="255"/>
      <c r="QLZ122" s="256"/>
      <c r="QMC122" s="251"/>
      <c r="QMD122" s="251"/>
      <c r="QME122" s="251"/>
      <c r="QMF122" s="251"/>
      <c r="QMG122" s="251"/>
      <c r="QMH122" s="251"/>
      <c r="QMI122" s="252"/>
      <c r="QMJ122" s="253"/>
      <c r="QMO122" s="254"/>
      <c r="QMR122" s="252"/>
      <c r="QMS122" s="252"/>
      <c r="QMT122" s="252"/>
      <c r="QMU122" s="252"/>
      <c r="QMV122" s="253"/>
      <c r="QMW122" s="253"/>
      <c r="QMX122" s="255"/>
      <c r="QMY122" s="255"/>
      <c r="QMZ122" s="256"/>
      <c r="QNC122" s="251"/>
      <c r="QND122" s="251"/>
      <c r="QNE122" s="251"/>
      <c r="QNF122" s="251"/>
      <c r="QNG122" s="251"/>
      <c r="QNH122" s="251"/>
      <c r="QNI122" s="252"/>
      <c r="QNJ122" s="253"/>
      <c r="QNO122" s="254"/>
      <c r="QNR122" s="252"/>
      <c r="QNS122" s="252"/>
      <c r="QNT122" s="252"/>
      <c r="QNU122" s="252"/>
      <c r="QNV122" s="253"/>
      <c r="QNW122" s="253"/>
      <c r="QNX122" s="255"/>
      <c r="QNY122" s="255"/>
      <c r="QNZ122" s="256"/>
      <c r="QOC122" s="251"/>
      <c r="QOD122" s="251"/>
      <c r="QOE122" s="251"/>
      <c r="QOF122" s="251"/>
      <c r="QOG122" s="251"/>
      <c r="QOH122" s="251"/>
      <c r="QOI122" s="252"/>
      <c r="QOJ122" s="253"/>
      <c r="QOO122" s="254"/>
      <c r="QOR122" s="252"/>
      <c r="QOS122" s="252"/>
      <c r="QOT122" s="252"/>
      <c r="QOU122" s="252"/>
      <c r="QOV122" s="253"/>
      <c r="QOW122" s="253"/>
      <c r="QOX122" s="255"/>
      <c r="QOY122" s="255"/>
      <c r="QOZ122" s="256"/>
      <c r="QPC122" s="251"/>
      <c r="QPD122" s="251"/>
      <c r="QPE122" s="251"/>
      <c r="QPF122" s="251"/>
      <c r="QPG122" s="251"/>
      <c r="QPH122" s="251"/>
      <c r="QPI122" s="252"/>
      <c r="QPJ122" s="253"/>
      <c r="QPO122" s="254"/>
      <c r="QPR122" s="252"/>
      <c r="QPS122" s="252"/>
      <c r="QPT122" s="252"/>
      <c r="QPU122" s="252"/>
      <c r="QPV122" s="253"/>
      <c r="QPW122" s="253"/>
      <c r="QPX122" s="255"/>
      <c r="QPY122" s="255"/>
      <c r="QPZ122" s="256"/>
      <c r="QQC122" s="251"/>
      <c r="QQD122" s="251"/>
      <c r="QQE122" s="251"/>
      <c r="QQF122" s="251"/>
      <c r="QQG122" s="251"/>
      <c r="QQH122" s="251"/>
      <c r="QQI122" s="252"/>
      <c r="QQJ122" s="253"/>
      <c r="QQO122" s="254"/>
      <c r="QQR122" s="252"/>
      <c r="QQS122" s="252"/>
      <c r="QQT122" s="252"/>
      <c r="QQU122" s="252"/>
      <c r="QQV122" s="253"/>
      <c r="QQW122" s="253"/>
      <c r="QQX122" s="255"/>
      <c r="QQY122" s="255"/>
      <c r="QQZ122" s="256"/>
      <c r="QRC122" s="251"/>
      <c r="QRD122" s="251"/>
      <c r="QRE122" s="251"/>
      <c r="QRF122" s="251"/>
      <c r="QRG122" s="251"/>
      <c r="QRH122" s="251"/>
      <c r="QRI122" s="252"/>
      <c r="QRJ122" s="253"/>
      <c r="QRO122" s="254"/>
      <c r="QRR122" s="252"/>
      <c r="QRS122" s="252"/>
      <c r="QRT122" s="252"/>
      <c r="QRU122" s="252"/>
      <c r="QRV122" s="253"/>
      <c r="QRW122" s="253"/>
      <c r="QRX122" s="255"/>
      <c r="QRY122" s="255"/>
      <c r="QRZ122" s="256"/>
      <c r="QSC122" s="251"/>
      <c r="QSD122" s="251"/>
      <c r="QSE122" s="251"/>
      <c r="QSF122" s="251"/>
      <c r="QSG122" s="251"/>
      <c r="QSH122" s="251"/>
      <c r="QSI122" s="252"/>
      <c r="QSJ122" s="253"/>
      <c r="QSO122" s="254"/>
      <c r="QSR122" s="252"/>
      <c r="QSS122" s="252"/>
      <c r="QST122" s="252"/>
      <c r="QSU122" s="252"/>
      <c r="QSV122" s="253"/>
      <c r="QSW122" s="253"/>
      <c r="QSX122" s="255"/>
      <c r="QSY122" s="255"/>
      <c r="QSZ122" s="256"/>
      <c r="QTC122" s="251"/>
      <c r="QTD122" s="251"/>
      <c r="QTE122" s="251"/>
      <c r="QTF122" s="251"/>
      <c r="QTG122" s="251"/>
      <c r="QTH122" s="251"/>
      <c r="QTI122" s="252"/>
      <c r="QTJ122" s="253"/>
      <c r="QTO122" s="254"/>
      <c r="QTR122" s="252"/>
      <c r="QTS122" s="252"/>
      <c r="QTT122" s="252"/>
      <c r="QTU122" s="252"/>
      <c r="QTV122" s="253"/>
      <c r="QTW122" s="253"/>
      <c r="QTX122" s="255"/>
      <c r="QTY122" s="255"/>
      <c r="QTZ122" s="256"/>
      <c r="QUC122" s="251"/>
      <c r="QUD122" s="251"/>
      <c r="QUE122" s="251"/>
      <c r="QUF122" s="251"/>
      <c r="QUG122" s="251"/>
      <c r="QUH122" s="251"/>
      <c r="QUI122" s="252"/>
      <c r="QUJ122" s="253"/>
      <c r="QUO122" s="254"/>
      <c r="QUR122" s="252"/>
      <c r="QUS122" s="252"/>
      <c r="QUT122" s="252"/>
      <c r="QUU122" s="252"/>
      <c r="QUV122" s="253"/>
      <c r="QUW122" s="253"/>
      <c r="QUX122" s="255"/>
      <c r="QUY122" s="255"/>
      <c r="QUZ122" s="256"/>
      <c r="QVC122" s="251"/>
      <c r="QVD122" s="251"/>
      <c r="QVE122" s="251"/>
      <c r="QVF122" s="251"/>
      <c r="QVG122" s="251"/>
      <c r="QVH122" s="251"/>
      <c r="QVI122" s="252"/>
      <c r="QVJ122" s="253"/>
      <c r="QVO122" s="254"/>
      <c r="QVR122" s="252"/>
      <c r="QVS122" s="252"/>
      <c r="QVT122" s="252"/>
      <c r="QVU122" s="252"/>
      <c r="QVV122" s="253"/>
      <c r="QVW122" s="253"/>
      <c r="QVX122" s="255"/>
      <c r="QVY122" s="255"/>
      <c r="QVZ122" s="256"/>
      <c r="QWC122" s="251"/>
      <c r="QWD122" s="251"/>
      <c r="QWE122" s="251"/>
      <c r="QWF122" s="251"/>
      <c r="QWG122" s="251"/>
      <c r="QWH122" s="251"/>
      <c r="QWI122" s="252"/>
      <c r="QWJ122" s="253"/>
      <c r="QWO122" s="254"/>
      <c r="QWR122" s="252"/>
      <c r="QWS122" s="252"/>
      <c r="QWT122" s="252"/>
      <c r="QWU122" s="252"/>
      <c r="QWV122" s="253"/>
      <c r="QWW122" s="253"/>
      <c r="QWX122" s="255"/>
      <c r="QWY122" s="255"/>
      <c r="QWZ122" s="256"/>
      <c r="QXC122" s="251"/>
      <c r="QXD122" s="251"/>
      <c r="QXE122" s="251"/>
      <c r="QXF122" s="251"/>
      <c r="QXG122" s="251"/>
      <c r="QXH122" s="251"/>
      <c r="QXI122" s="252"/>
      <c r="QXJ122" s="253"/>
      <c r="QXO122" s="254"/>
      <c r="QXR122" s="252"/>
      <c r="QXS122" s="252"/>
      <c r="QXT122" s="252"/>
      <c r="QXU122" s="252"/>
      <c r="QXV122" s="253"/>
      <c r="QXW122" s="253"/>
      <c r="QXX122" s="255"/>
      <c r="QXY122" s="255"/>
      <c r="QXZ122" s="256"/>
      <c r="QYC122" s="251"/>
      <c r="QYD122" s="251"/>
      <c r="QYE122" s="251"/>
      <c r="QYF122" s="251"/>
      <c r="QYG122" s="251"/>
      <c r="QYH122" s="251"/>
      <c r="QYI122" s="252"/>
      <c r="QYJ122" s="253"/>
      <c r="QYO122" s="254"/>
      <c r="QYR122" s="252"/>
      <c r="QYS122" s="252"/>
      <c r="QYT122" s="252"/>
      <c r="QYU122" s="252"/>
      <c r="QYV122" s="253"/>
      <c r="QYW122" s="253"/>
      <c r="QYX122" s="255"/>
      <c r="QYY122" s="255"/>
      <c r="QYZ122" s="256"/>
      <c r="QZC122" s="251"/>
      <c r="QZD122" s="251"/>
      <c r="QZE122" s="251"/>
      <c r="QZF122" s="251"/>
      <c r="QZG122" s="251"/>
      <c r="QZH122" s="251"/>
      <c r="QZI122" s="252"/>
      <c r="QZJ122" s="253"/>
      <c r="QZO122" s="254"/>
      <c r="QZR122" s="252"/>
      <c r="QZS122" s="252"/>
      <c r="QZT122" s="252"/>
      <c r="QZU122" s="252"/>
      <c r="QZV122" s="253"/>
      <c r="QZW122" s="253"/>
      <c r="QZX122" s="255"/>
      <c r="QZY122" s="255"/>
      <c r="QZZ122" s="256"/>
      <c r="RAC122" s="251"/>
      <c r="RAD122" s="251"/>
      <c r="RAE122" s="251"/>
      <c r="RAF122" s="251"/>
      <c r="RAG122" s="251"/>
      <c r="RAH122" s="251"/>
      <c r="RAI122" s="252"/>
      <c r="RAJ122" s="253"/>
      <c r="RAO122" s="254"/>
      <c r="RAR122" s="252"/>
      <c r="RAS122" s="252"/>
      <c r="RAT122" s="252"/>
      <c r="RAU122" s="252"/>
      <c r="RAV122" s="253"/>
      <c r="RAW122" s="253"/>
      <c r="RAX122" s="255"/>
      <c r="RAY122" s="255"/>
      <c r="RAZ122" s="256"/>
      <c r="RBC122" s="251"/>
      <c r="RBD122" s="251"/>
      <c r="RBE122" s="251"/>
      <c r="RBF122" s="251"/>
      <c r="RBG122" s="251"/>
      <c r="RBH122" s="251"/>
      <c r="RBI122" s="252"/>
      <c r="RBJ122" s="253"/>
      <c r="RBO122" s="254"/>
      <c r="RBR122" s="252"/>
      <c r="RBS122" s="252"/>
      <c r="RBT122" s="252"/>
      <c r="RBU122" s="252"/>
      <c r="RBV122" s="253"/>
      <c r="RBW122" s="253"/>
      <c r="RBX122" s="255"/>
      <c r="RBY122" s="255"/>
      <c r="RBZ122" s="256"/>
      <c r="RCC122" s="251"/>
      <c r="RCD122" s="251"/>
      <c r="RCE122" s="251"/>
      <c r="RCF122" s="251"/>
      <c r="RCG122" s="251"/>
      <c r="RCH122" s="251"/>
      <c r="RCI122" s="252"/>
      <c r="RCJ122" s="253"/>
      <c r="RCO122" s="254"/>
      <c r="RCR122" s="252"/>
      <c r="RCS122" s="252"/>
      <c r="RCT122" s="252"/>
      <c r="RCU122" s="252"/>
      <c r="RCV122" s="253"/>
      <c r="RCW122" s="253"/>
      <c r="RCX122" s="255"/>
      <c r="RCY122" s="255"/>
      <c r="RCZ122" s="256"/>
      <c r="RDC122" s="251"/>
      <c r="RDD122" s="251"/>
      <c r="RDE122" s="251"/>
      <c r="RDF122" s="251"/>
      <c r="RDG122" s="251"/>
      <c r="RDH122" s="251"/>
      <c r="RDI122" s="252"/>
      <c r="RDJ122" s="253"/>
      <c r="RDO122" s="254"/>
      <c r="RDR122" s="252"/>
      <c r="RDS122" s="252"/>
      <c r="RDT122" s="252"/>
      <c r="RDU122" s="252"/>
      <c r="RDV122" s="253"/>
      <c r="RDW122" s="253"/>
      <c r="RDX122" s="255"/>
      <c r="RDY122" s="255"/>
      <c r="RDZ122" s="256"/>
      <c r="REC122" s="251"/>
      <c r="RED122" s="251"/>
      <c r="REE122" s="251"/>
      <c r="REF122" s="251"/>
      <c r="REG122" s="251"/>
      <c r="REH122" s="251"/>
      <c r="REI122" s="252"/>
      <c r="REJ122" s="253"/>
      <c r="REO122" s="254"/>
      <c r="RER122" s="252"/>
      <c r="RES122" s="252"/>
      <c r="RET122" s="252"/>
      <c r="REU122" s="252"/>
      <c r="REV122" s="253"/>
      <c r="REW122" s="253"/>
      <c r="REX122" s="255"/>
      <c r="REY122" s="255"/>
      <c r="REZ122" s="256"/>
      <c r="RFC122" s="251"/>
      <c r="RFD122" s="251"/>
      <c r="RFE122" s="251"/>
      <c r="RFF122" s="251"/>
      <c r="RFG122" s="251"/>
      <c r="RFH122" s="251"/>
      <c r="RFI122" s="252"/>
      <c r="RFJ122" s="253"/>
      <c r="RFO122" s="254"/>
      <c r="RFR122" s="252"/>
      <c r="RFS122" s="252"/>
      <c r="RFT122" s="252"/>
      <c r="RFU122" s="252"/>
      <c r="RFV122" s="253"/>
      <c r="RFW122" s="253"/>
      <c r="RFX122" s="255"/>
      <c r="RFY122" s="255"/>
      <c r="RFZ122" s="256"/>
      <c r="RGC122" s="251"/>
      <c r="RGD122" s="251"/>
      <c r="RGE122" s="251"/>
      <c r="RGF122" s="251"/>
      <c r="RGG122" s="251"/>
      <c r="RGH122" s="251"/>
      <c r="RGI122" s="252"/>
      <c r="RGJ122" s="253"/>
      <c r="RGO122" s="254"/>
      <c r="RGR122" s="252"/>
      <c r="RGS122" s="252"/>
      <c r="RGT122" s="252"/>
      <c r="RGU122" s="252"/>
      <c r="RGV122" s="253"/>
      <c r="RGW122" s="253"/>
      <c r="RGX122" s="255"/>
      <c r="RGY122" s="255"/>
      <c r="RGZ122" s="256"/>
      <c r="RHC122" s="251"/>
      <c r="RHD122" s="251"/>
      <c r="RHE122" s="251"/>
      <c r="RHF122" s="251"/>
      <c r="RHG122" s="251"/>
      <c r="RHH122" s="251"/>
      <c r="RHI122" s="252"/>
      <c r="RHJ122" s="253"/>
      <c r="RHO122" s="254"/>
      <c r="RHR122" s="252"/>
      <c r="RHS122" s="252"/>
      <c r="RHT122" s="252"/>
      <c r="RHU122" s="252"/>
      <c r="RHV122" s="253"/>
      <c r="RHW122" s="253"/>
      <c r="RHX122" s="255"/>
      <c r="RHY122" s="255"/>
      <c r="RHZ122" s="256"/>
      <c r="RIC122" s="251"/>
      <c r="RID122" s="251"/>
      <c r="RIE122" s="251"/>
      <c r="RIF122" s="251"/>
      <c r="RIG122" s="251"/>
      <c r="RIH122" s="251"/>
      <c r="RII122" s="252"/>
      <c r="RIJ122" s="253"/>
      <c r="RIO122" s="254"/>
      <c r="RIR122" s="252"/>
      <c r="RIS122" s="252"/>
      <c r="RIT122" s="252"/>
      <c r="RIU122" s="252"/>
      <c r="RIV122" s="253"/>
      <c r="RIW122" s="253"/>
      <c r="RIX122" s="255"/>
      <c r="RIY122" s="255"/>
      <c r="RIZ122" s="256"/>
      <c r="RJC122" s="251"/>
      <c r="RJD122" s="251"/>
      <c r="RJE122" s="251"/>
      <c r="RJF122" s="251"/>
      <c r="RJG122" s="251"/>
      <c r="RJH122" s="251"/>
      <c r="RJI122" s="252"/>
      <c r="RJJ122" s="253"/>
      <c r="RJO122" s="254"/>
      <c r="RJR122" s="252"/>
      <c r="RJS122" s="252"/>
      <c r="RJT122" s="252"/>
      <c r="RJU122" s="252"/>
      <c r="RJV122" s="253"/>
      <c r="RJW122" s="253"/>
      <c r="RJX122" s="255"/>
      <c r="RJY122" s="255"/>
      <c r="RJZ122" s="256"/>
      <c r="RKC122" s="251"/>
      <c r="RKD122" s="251"/>
      <c r="RKE122" s="251"/>
      <c r="RKF122" s="251"/>
      <c r="RKG122" s="251"/>
      <c r="RKH122" s="251"/>
      <c r="RKI122" s="252"/>
      <c r="RKJ122" s="253"/>
      <c r="RKO122" s="254"/>
      <c r="RKR122" s="252"/>
      <c r="RKS122" s="252"/>
      <c r="RKT122" s="252"/>
      <c r="RKU122" s="252"/>
      <c r="RKV122" s="253"/>
      <c r="RKW122" s="253"/>
      <c r="RKX122" s="255"/>
      <c r="RKY122" s="255"/>
      <c r="RKZ122" s="256"/>
      <c r="RLC122" s="251"/>
      <c r="RLD122" s="251"/>
      <c r="RLE122" s="251"/>
      <c r="RLF122" s="251"/>
      <c r="RLG122" s="251"/>
      <c r="RLH122" s="251"/>
      <c r="RLI122" s="252"/>
      <c r="RLJ122" s="253"/>
      <c r="RLO122" s="254"/>
      <c r="RLR122" s="252"/>
      <c r="RLS122" s="252"/>
      <c r="RLT122" s="252"/>
      <c r="RLU122" s="252"/>
      <c r="RLV122" s="253"/>
      <c r="RLW122" s="253"/>
      <c r="RLX122" s="255"/>
      <c r="RLY122" s="255"/>
      <c r="RLZ122" s="256"/>
      <c r="RMC122" s="251"/>
      <c r="RMD122" s="251"/>
      <c r="RME122" s="251"/>
      <c r="RMF122" s="251"/>
      <c r="RMG122" s="251"/>
      <c r="RMH122" s="251"/>
      <c r="RMI122" s="252"/>
      <c r="RMJ122" s="253"/>
      <c r="RMO122" s="254"/>
      <c r="RMR122" s="252"/>
      <c r="RMS122" s="252"/>
      <c r="RMT122" s="252"/>
      <c r="RMU122" s="252"/>
      <c r="RMV122" s="253"/>
      <c r="RMW122" s="253"/>
      <c r="RMX122" s="255"/>
      <c r="RMY122" s="255"/>
      <c r="RMZ122" s="256"/>
      <c r="RNC122" s="251"/>
      <c r="RND122" s="251"/>
      <c r="RNE122" s="251"/>
      <c r="RNF122" s="251"/>
      <c r="RNG122" s="251"/>
      <c r="RNH122" s="251"/>
      <c r="RNI122" s="252"/>
      <c r="RNJ122" s="253"/>
      <c r="RNO122" s="254"/>
      <c r="RNR122" s="252"/>
      <c r="RNS122" s="252"/>
      <c r="RNT122" s="252"/>
      <c r="RNU122" s="252"/>
      <c r="RNV122" s="253"/>
      <c r="RNW122" s="253"/>
      <c r="RNX122" s="255"/>
      <c r="RNY122" s="255"/>
      <c r="RNZ122" s="256"/>
      <c r="ROC122" s="251"/>
      <c r="ROD122" s="251"/>
      <c r="ROE122" s="251"/>
      <c r="ROF122" s="251"/>
      <c r="ROG122" s="251"/>
      <c r="ROH122" s="251"/>
      <c r="ROI122" s="252"/>
      <c r="ROJ122" s="253"/>
      <c r="ROO122" s="254"/>
      <c r="ROR122" s="252"/>
      <c r="ROS122" s="252"/>
      <c r="ROT122" s="252"/>
      <c r="ROU122" s="252"/>
      <c r="ROV122" s="253"/>
      <c r="ROW122" s="253"/>
      <c r="ROX122" s="255"/>
      <c r="ROY122" s="255"/>
      <c r="ROZ122" s="256"/>
      <c r="RPC122" s="251"/>
      <c r="RPD122" s="251"/>
      <c r="RPE122" s="251"/>
      <c r="RPF122" s="251"/>
      <c r="RPG122" s="251"/>
      <c r="RPH122" s="251"/>
      <c r="RPI122" s="252"/>
      <c r="RPJ122" s="253"/>
      <c r="RPO122" s="254"/>
      <c r="RPR122" s="252"/>
      <c r="RPS122" s="252"/>
      <c r="RPT122" s="252"/>
      <c r="RPU122" s="252"/>
      <c r="RPV122" s="253"/>
      <c r="RPW122" s="253"/>
      <c r="RPX122" s="255"/>
      <c r="RPY122" s="255"/>
      <c r="RPZ122" s="256"/>
      <c r="RQC122" s="251"/>
      <c r="RQD122" s="251"/>
      <c r="RQE122" s="251"/>
      <c r="RQF122" s="251"/>
      <c r="RQG122" s="251"/>
      <c r="RQH122" s="251"/>
      <c r="RQI122" s="252"/>
      <c r="RQJ122" s="253"/>
      <c r="RQO122" s="254"/>
      <c r="RQR122" s="252"/>
      <c r="RQS122" s="252"/>
      <c r="RQT122" s="252"/>
      <c r="RQU122" s="252"/>
      <c r="RQV122" s="253"/>
      <c r="RQW122" s="253"/>
      <c r="RQX122" s="255"/>
      <c r="RQY122" s="255"/>
      <c r="RQZ122" s="256"/>
      <c r="RRC122" s="251"/>
      <c r="RRD122" s="251"/>
      <c r="RRE122" s="251"/>
      <c r="RRF122" s="251"/>
      <c r="RRG122" s="251"/>
      <c r="RRH122" s="251"/>
      <c r="RRI122" s="252"/>
      <c r="RRJ122" s="253"/>
      <c r="RRO122" s="254"/>
      <c r="RRR122" s="252"/>
      <c r="RRS122" s="252"/>
      <c r="RRT122" s="252"/>
      <c r="RRU122" s="252"/>
      <c r="RRV122" s="253"/>
      <c r="RRW122" s="253"/>
      <c r="RRX122" s="255"/>
      <c r="RRY122" s="255"/>
      <c r="RRZ122" s="256"/>
      <c r="RSC122" s="251"/>
      <c r="RSD122" s="251"/>
      <c r="RSE122" s="251"/>
      <c r="RSF122" s="251"/>
      <c r="RSG122" s="251"/>
      <c r="RSH122" s="251"/>
      <c r="RSI122" s="252"/>
      <c r="RSJ122" s="253"/>
      <c r="RSO122" s="254"/>
      <c r="RSR122" s="252"/>
      <c r="RSS122" s="252"/>
      <c r="RST122" s="252"/>
      <c r="RSU122" s="252"/>
      <c r="RSV122" s="253"/>
      <c r="RSW122" s="253"/>
      <c r="RSX122" s="255"/>
      <c r="RSY122" s="255"/>
      <c r="RSZ122" s="256"/>
      <c r="RTC122" s="251"/>
      <c r="RTD122" s="251"/>
      <c r="RTE122" s="251"/>
      <c r="RTF122" s="251"/>
      <c r="RTG122" s="251"/>
      <c r="RTH122" s="251"/>
      <c r="RTI122" s="252"/>
      <c r="RTJ122" s="253"/>
      <c r="RTO122" s="254"/>
      <c r="RTR122" s="252"/>
      <c r="RTS122" s="252"/>
      <c r="RTT122" s="252"/>
      <c r="RTU122" s="252"/>
      <c r="RTV122" s="253"/>
      <c r="RTW122" s="253"/>
      <c r="RTX122" s="255"/>
      <c r="RTY122" s="255"/>
      <c r="RTZ122" s="256"/>
      <c r="RUC122" s="251"/>
      <c r="RUD122" s="251"/>
      <c r="RUE122" s="251"/>
      <c r="RUF122" s="251"/>
      <c r="RUG122" s="251"/>
      <c r="RUH122" s="251"/>
      <c r="RUI122" s="252"/>
      <c r="RUJ122" s="253"/>
      <c r="RUO122" s="254"/>
      <c r="RUR122" s="252"/>
      <c r="RUS122" s="252"/>
      <c r="RUT122" s="252"/>
      <c r="RUU122" s="252"/>
      <c r="RUV122" s="253"/>
      <c r="RUW122" s="253"/>
      <c r="RUX122" s="255"/>
      <c r="RUY122" s="255"/>
      <c r="RUZ122" s="256"/>
      <c r="RVC122" s="251"/>
      <c r="RVD122" s="251"/>
      <c r="RVE122" s="251"/>
      <c r="RVF122" s="251"/>
      <c r="RVG122" s="251"/>
      <c r="RVH122" s="251"/>
      <c r="RVI122" s="252"/>
      <c r="RVJ122" s="253"/>
      <c r="RVO122" s="254"/>
      <c r="RVR122" s="252"/>
      <c r="RVS122" s="252"/>
      <c r="RVT122" s="252"/>
      <c r="RVU122" s="252"/>
      <c r="RVV122" s="253"/>
      <c r="RVW122" s="253"/>
      <c r="RVX122" s="255"/>
      <c r="RVY122" s="255"/>
      <c r="RVZ122" s="256"/>
      <c r="RWC122" s="251"/>
      <c r="RWD122" s="251"/>
      <c r="RWE122" s="251"/>
      <c r="RWF122" s="251"/>
      <c r="RWG122" s="251"/>
      <c r="RWH122" s="251"/>
      <c r="RWI122" s="252"/>
      <c r="RWJ122" s="253"/>
      <c r="RWO122" s="254"/>
      <c r="RWR122" s="252"/>
      <c r="RWS122" s="252"/>
      <c r="RWT122" s="252"/>
      <c r="RWU122" s="252"/>
      <c r="RWV122" s="253"/>
      <c r="RWW122" s="253"/>
      <c r="RWX122" s="255"/>
      <c r="RWY122" s="255"/>
      <c r="RWZ122" s="256"/>
      <c r="RXC122" s="251"/>
      <c r="RXD122" s="251"/>
      <c r="RXE122" s="251"/>
      <c r="RXF122" s="251"/>
      <c r="RXG122" s="251"/>
      <c r="RXH122" s="251"/>
      <c r="RXI122" s="252"/>
      <c r="RXJ122" s="253"/>
      <c r="RXO122" s="254"/>
      <c r="RXR122" s="252"/>
      <c r="RXS122" s="252"/>
      <c r="RXT122" s="252"/>
      <c r="RXU122" s="252"/>
      <c r="RXV122" s="253"/>
      <c r="RXW122" s="253"/>
      <c r="RXX122" s="255"/>
      <c r="RXY122" s="255"/>
      <c r="RXZ122" s="256"/>
      <c r="RYC122" s="251"/>
      <c r="RYD122" s="251"/>
      <c r="RYE122" s="251"/>
      <c r="RYF122" s="251"/>
      <c r="RYG122" s="251"/>
      <c r="RYH122" s="251"/>
      <c r="RYI122" s="252"/>
      <c r="RYJ122" s="253"/>
      <c r="RYO122" s="254"/>
      <c r="RYR122" s="252"/>
      <c r="RYS122" s="252"/>
      <c r="RYT122" s="252"/>
      <c r="RYU122" s="252"/>
      <c r="RYV122" s="253"/>
      <c r="RYW122" s="253"/>
      <c r="RYX122" s="255"/>
      <c r="RYY122" s="255"/>
      <c r="RYZ122" s="256"/>
      <c r="RZC122" s="251"/>
      <c r="RZD122" s="251"/>
      <c r="RZE122" s="251"/>
      <c r="RZF122" s="251"/>
      <c r="RZG122" s="251"/>
      <c r="RZH122" s="251"/>
      <c r="RZI122" s="252"/>
      <c r="RZJ122" s="253"/>
      <c r="RZO122" s="254"/>
      <c r="RZR122" s="252"/>
      <c r="RZS122" s="252"/>
      <c r="RZT122" s="252"/>
      <c r="RZU122" s="252"/>
      <c r="RZV122" s="253"/>
      <c r="RZW122" s="253"/>
      <c r="RZX122" s="255"/>
      <c r="RZY122" s="255"/>
      <c r="RZZ122" s="256"/>
      <c r="SAC122" s="251"/>
      <c r="SAD122" s="251"/>
      <c r="SAE122" s="251"/>
      <c r="SAF122" s="251"/>
      <c r="SAG122" s="251"/>
      <c r="SAH122" s="251"/>
      <c r="SAI122" s="252"/>
      <c r="SAJ122" s="253"/>
      <c r="SAO122" s="254"/>
      <c r="SAR122" s="252"/>
      <c r="SAS122" s="252"/>
      <c r="SAT122" s="252"/>
      <c r="SAU122" s="252"/>
      <c r="SAV122" s="253"/>
      <c r="SAW122" s="253"/>
      <c r="SAX122" s="255"/>
      <c r="SAY122" s="255"/>
      <c r="SAZ122" s="256"/>
      <c r="SBC122" s="251"/>
      <c r="SBD122" s="251"/>
      <c r="SBE122" s="251"/>
      <c r="SBF122" s="251"/>
      <c r="SBG122" s="251"/>
      <c r="SBH122" s="251"/>
      <c r="SBI122" s="252"/>
      <c r="SBJ122" s="253"/>
      <c r="SBO122" s="254"/>
      <c r="SBR122" s="252"/>
      <c r="SBS122" s="252"/>
      <c r="SBT122" s="252"/>
      <c r="SBU122" s="252"/>
      <c r="SBV122" s="253"/>
      <c r="SBW122" s="253"/>
      <c r="SBX122" s="255"/>
      <c r="SBY122" s="255"/>
      <c r="SBZ122" s="256"/>
      <c r="SCC122" s="251"/>
      <c r="SCD122" s="251"/>
      <c r="SCE122" s="251"/>
      <c r="SCF122" s="251"/>
      <c r="SCG122" s="251"/>
      <c r="SCH122" s="251"/>
      <c r="SCI122" s="252"/>
      <c r="SCJ122" s="253"/>
      <c r="SCO122" s="254"/>
      <c r="SCR122" s="252"/>
      <c r="SCS122" s="252"/>
      <c r="SCT122" s="252"/>
      <c r="SCU122" s="252"/>
      <c r="SCV122" s="253"/>
      <c r="SCW122" s="253"/>
      <c r="SCX122" s="255"/>
      <c r="SCY122" s="255"/>
      <c r="SCZ122" s="256"/>
      <c r="SDC122" s="251"/>
      <c r="SDD122" s="251"/>
      <c r="SDE122" s="251"/>
      <c r="SDF122" s="251"/>
      <c r="SDG122" s="251"/>
      <c r="SDH122" s="251"/>
      <c r="SDI122" s="252"/>
      <c r="SDJ122" s="253"/>
      <c r="SDO122" s="254"/>
      <c r="SDR122" s="252"/>
      <c r="SDS122" s="252"/>
      <c r="SDT122" s="252"/>
      <c r="SDU122" s="252"/>
      <c r="SDV122" s="253"/>
      <c r="SDW122" s="253"/>
      <c r="SDX122" s="255"/>
      <c r="SDY122" s="255"/>
      <c r="SDZ122" s="256"/>
      <c r="SEC122" s="251"/>
      <c r="SED122" s="251"/>
      <c r="SEE122" s="251"/>
      <c r="SEF122" s="251"/>
      <c r="SEG122" s="251"/>
      <c r="SEH122" s="251"/>
      <c r="SEI122" s="252"/>
      <c r="SEJ122" s="253"/>
      <c r="SEO122" s="254"/>
      <c r="SER122" s="252"/>
      <c r="SES122" s="252"/>
      <c r="SET122" s="252"/>
      <c r="SEU122" s="252"/>
      <c r="SEV122" s="253"/>
      <c r="SEW122" s="253"/>
      <c r="SEX122" s="255"/>
      <c r="SEY122" s="255"/>
      <c r="SEZ122" s="256"/>
      <c r="SFC122" s="251"/>
      <c r="SFD122" s="251"/>
      <c r="SFE122" s="251"/>
      <c r="SFF122" s="251"/>
      <c r="SFG122" s="251"/>
      <c r="SFH122" s="251"/>
      <c r="SFI122" s="252"/>
      <c r="SFJ122" s="253"/>
      <c r="SFO122" s="254"/>
      <c r="SFR122" s="252"/>
      <c r="SFS122" s="252"/>
      <c r="SFT122" s="252"/>
      <c r="SFU122" s="252"/>
      <c r="SFV122" s="253"/>
      <c r="SFW122" s="253"/>
      <c r="SFX122" s="255"/>
      <c r="SFY122" s="255"/>
      <c r="SFZ122" s="256"/>
      <c r="SGC122" s="251"/>
      <c r="SGD122" s="251"/>
      <c r="SGE122" s="251"/>
      <c r="SGF122" s="251"/>
      <c r="SGG122" s="251"/>
      <c r="SGH122" s="251"/>
      <c r="SGI122" s="252"/>
      <c r="SGJ122" s="253"/>
      <c r="SGO122" s="254"/>
      <c r="SGR122" s="252"/>
      <c r="SGS122" s="252"/>
      <c r="SGT122" s="252"/>
      <c r="SGU122" s="252"/>
      <c r="SGV122" s="253"/>
      <c r="SGW122" s="253"/>
      <c r="SGX122" s="255"/>
      <c r="SGY122" s="255"/>
      <c r="SGZ122" s="256"/>
      <c r="SHC122" s="251"/>
      <c r="SHD122" s="251"/>
      <c r="SHE122" s="251"/>
      <c r="SHF122" s="251"/>
      <c r="SHG122" s="251"/>
      <c r="SHH122" s="251"/>
      <c r="SHI122" s="252"/>
      <c r="SHJ122" s="253"/>
      <c r="SHO122" s="254"/>
      <c r="SHR122" s="252"/>
      <c r="SHS122" s="252"/>
      <c r="SHT122" s="252"/>
      <c r="SHU122" s="252"/>
      <c r="SHV122" s="253"/>
      <c r="SHW122" s="253"/>
      <c r="SHX122" s="255"/>
      <c r="SHY122" s="255"/>
      <c r="SHZ122" s="256"/>
      <c r="SIC122" s="251"/>
      <c r="SID122" s="251"/>
      <c r="SIE122" s="251"/>
      <c r="SIF122" s="251"/>
      <c r="SIG122" s="251"/>
      <c r="SIH122" s="251"/>
      <c r="SII122" s="252"/>
      <c r="SIJ122" s="253"/>
      <c r="SIO122" s="254"/>
      <c r="SIR122" s="252"/>
      <c r="SIS122" s="252"/>
      <c r="SIT122" s="252"/>
      <c r="SIU122" s="252"/>
      <c r="SIV122" s="253"/>
      <c r="SIW122" s="253"/>
      <c r="SIX122" s="255"/>
      <c r="SIY122" s="255"/>
      <c r="SIZ122" s="256"/>
      <c r="SJC122" s="251"/>
      <c r="SJD122" s="251"/>
      <c r="SJE122" s="251"/>
      <c r="SJF122" s="251"/>
      <c r="SJG122" s="251"/>
      <c r="SJH122" s="251"/>
      <c r="SJI122" s="252"/>
      <c r="SJJ122" s="253"/>
      <c r="SJO122" s="254"/>
      <c r="SJR122" s="252"/>
      <c r="SJS122" s="252"/>
      <c r="SJT122" s="252"/>
      <c r="SJU122" s="252"/>
      <c r="SJV122" s="253"/>
      <c r="SJW122" s="253"/>
      <c r="SJX122" s="255"/>
      <c r="SJY122" s="255"/>
      <c r="SJZ122" s="256"/>
      <c r="SKC122" s="251"/>
      <c r="SKD122" s="251"/>
      <c r="SKE122" s="251"/>
      <c r="SKF122" s="251"/>
      <c r="SKG122" s="251"/>
      <c r="SKH122" s="251"/>
      <c r="SKI122" s="252"/>
      <c r="SKJ122" s="253"/>
      <c r="SKO122" s="254"/>
      <c r="SKR122" s="252"/>
      <c r="SKS122" s="252"/>
      <c r="SKT122" s="252"/>
      <c r="SKU122" s="252"/>
      <c r="SKV122" s="253"/>
      <c r="SKW122" s="253"/>
      <c r="SKX122" s="255"/>
      <c r="SKY122" s="255"/>
      <c r="SKZ122" s="256"/>
      <c r="SLC122" s="251"/>
      <c r="SLD122" s="251"/>
      <c r="SLE122" s="251"/>
      <c r="SLF122" s="251"/>
      <c r="SLG122" s="251"/>
      <c r="SLH122" s="251"/>
      <c r="SLI122" s="252"/>
      <c r="SLJ122" s="253"/>
      <c r="SLO122" s="254"/>
      <c r="SLR122" s="252"/>
      <c r="SLS122" s="252"/>
      <c r="SLT122" s="252"/>
      <c r="SLU122" s="252"/>
      <c r="SLV122" s="253"/>
      <c r="SLW122" s="253"/>
      <c r="SLX122" s="255"/>
      <c r="SLY122" s="255"/>
      <c r="SLZ122" s="256"/>
      <c r="SMC122" s="251"/>
      <c r="SMD122" s="251"/>
      <c r="SME122" s="251"/>
      <c r="SMF122" s="251"/>
      <c r="SMG122" s="251"/>
      <c r="SMH122" s="251"/>
      <c r="SMI122" s="252"/>
      <c r="SMJ122" s="253"/>
      <c r="SMO122" s="254"/>
      <c r="SMR122" s="252"/>
      <c r="SMS122" s="252"/>
      <c r="SMT122" s="252"/>
      <c r="SMU122" s="252"/>
      <c r="SMV122" s="253"/>
      <c r="SMW122" s="253"/>
      <c r="SMX122" s="255"/>
      <c r="SMY122" s="255"/>
      <c r="SMZ122" s="256"/>
      <c r="SNC122" s="251"/>
      <c r="SND122" s="251"/>
      <c r="SNE122" s="251"/>
      <c r="SNF122" s="251"/>
      <c r="SNG122" s="251"/>
      <c r="SNH122" s="251"/>
      <c r="SNI122" s="252"/>
      <c r="SNJ122" s="253"/>
      <c r="SNO122" s="254"/>
      <c r="SNR122" s="252"/>
      <c r="SNS122" s="252"/>
      <c r="SNT122" s="252"/>
      <c r="SNU122" s="252"/>
      <c r="SNV122" s="253"/>
      <c r="SNW122" s="253"/>
      <c r="SNX122" s="255"/>
      <c r="SNY122" s="255"/>
      <c r="SNZ122" s="256"/>
      <c r="SOC122" s="251"/>
      <c r="SOD122" s="251"/>
      <c r="SOE122" s="251"/>
      <c r="SOF122" s="251"/>
      <c r="SOG122" s="251"/>
      <c r="SOH122" s="251"/>
      <c r="SOI122" s="252"/>
      <c r="SOJ122" s="253"/>
      <c r="SOO122" s="254"/>
      <c r="SOR122" s="252"/>
      <c r="SOS122" s="252"/>
      <c r="SOT122" s="252"/>
      <c r="SOU122" s="252"/>
      <c r="SOV122" s="253"/>
      <c r="SOW122" s="253"/>
      <c r="SOX122" s="255"/>
      <c r="SOY122" s="255"/>
      <c r="SOZ122" s="256"/>
      <c r="SPC122" s="251"/>
      <c r="SPD122" s="251"/>
      <c r="SPE122" s="251"/>
      <c r="SPF122" s="251"/>
      <c r="SPG122" s="251"/>
      <c r="SPH122" s="251"/>
      <c r="SPI122" s="252"/>
      <c r="SPJ122" s="253"/>
      <c r="SPO122" s="254"/>
      <c r="SPR122" s="252"/>
      <c r="SPS122" s="252"/>
      <c r="SPT122" s="252"/>
      <c r="SPU122" s="252"/>
      <c r="SPV122" s="253"/>
      <c r="SPW122" s="253"/>
      <c r="SPX122" s="255"/>
      <c r="SPY122" s="255"/>
      <c r="SPZ122" s="256"/>
      <c r="SQC122" s="251"/>
      <c r="SQD122" s="251"/>
      <c r="SQE122" s="251"/>
      <c r="SQF122" s="251"/>
      <c r="SQG122" s="251"/>
      <c r="SQH122" s="251"/>
      <c r="SQI122" s="252"/>
      <c r="SQJ122" s="253"/>
      <c r="SQO122" s="254"/>
      <c r="SQR122" s="252"/>
      <c r="SQS122" s="252"/>
      <c r="SQT122" s="252"/>
      <c r="SQU122" s="252"/>
      <c r="SQV122" s="253"/>
      <c r="SQW122" s="253"/>
      <c r="SQX122" s="255"/>
      <c r="SQY122" s="255"/>
      <c r="SQZ122" s="256"/>
      <c r="SRC122" s="251"/>
      <c r="SRD122" s="251"/>
      <c r="SRE122" s="251"/>
      <c r="SRF122" s="251"/>
      <c r="SRG122" s="251"/>
      <c r="SRH122" s="251"/>
      <c r="SRI122" s="252"/>
      <c r="SRJ122" s="253"/>
      <c r="SRO122" s="254"/>
      <c r="SRR122" s="252"/>
      <c r="SRS122" s="252"/>
      <c r="SRT122" s="252"/>
      <c r="SRU122" s="252"/>
      <c r="SRV122" s="253"/>
      <c r="SRW122" s="253"/>
      <c r="SRX122" s="255"/>
      <c r="SRY122" s="255"/>
      <c r="SRZ122" s="256"/>
      <c r="SSC122" s="251"/>
      <c r="SSD122" s="251"/>
      <c r="SSE122" s="251"/>
      <c r="SSF122" s="251"/>
      <c r="SSG122" s="251"/>
      <c r="SSH122" s="251"/>
      <c r="SSI122" s="252"/>
      <c r="SSJ122" s="253"/>
      <c r="SSO122" s="254"/>
      <c r="SSR122" s="252"/>
      <c r="SSS122" s="252"/>
      <c r="SST122" s="252"/>
      <c r="SSU122" s="252"/>
      <c r="SSV122" s="253"/>
      <c r="SSW122" s="253"/>
      <c r="SSX122" s="255"/>
      <c r="SSY122" s="255"/>
      <c r="SSZ122" s="256"/>
      <c r="STC122" s="251"/>
      <c r="STD122" s="251"/>
      <c r="STE122" s="251"/>
      <c r="STF122" s="251"/>
      <c r="STG122" s="251"/>
      <c r="STH122" s="251"/>
      <c r="STI122" s="252"/>
      <c r="STJ122" s="253"/>
      <c r="STO122" s="254"/>
      <c r="STR122" s="252"/>
      <c r="STS122" s="252"/>
      <c r="STT122" s="252"/>
      <c r="STU122" s="252"/>
      <c r="STV122" s="253"/>
      <c r="STW122" s="253"/>
      <c r="STX122" s="255"/>
      <c r="STY122" s="255"/>
      <c r="STZ122" s="256"/>
      <c r="SUC122" s="251"/>
      <c r="SUD122" s="251"/>
      <c r="SUE122" s="251"/>
      <c r="SUF122" s="251"/>
      <c r="SUG122" s="251"/>
      <c r="SUH122" s="251"/>
      <c r="SUI122" s="252"/>
      <c r="SUJ122" s="253"/>
      <c r="SUO122" s="254"/>
      <c r="SUR122" s="252"/>
      <c r="SUS122" s="252"/>
      <c r="SUT122" s="252"/>
      <c r="SUU122" s="252"/>
      <c r="SUV122" s="253"/>
      <c r="SUW122" s="253"/>
      <c r="SUX122" s="255"/>
      <c r="SUY122" s="255"/>
      <c r="SUZ122" s="256"/>
      <c r="SVC122" s="251"/>
      <c r="SVD122" s="251"/>
      <c r="SVE122" s="251"/>
      <c r="SVF122" s="251"/>
      <c r="SVG122" s="251"/>
      <c r="SVH122" s="251"/>
      <c r="SVI122" s="252"/>
      <c r="SVJ122" s="253"/>
      <c r="SVO122" s="254"/>
      <c r="SVR122" s="252"/>
      <c r="SVS122" s="252"/>
      <c r="SVT122" s="252"/>
      <c r="SVU122" s="252"/>
      <c r="SVV122" s="253"/>
      <c r="SVW122" s="253"/>
      <c r="SVX122" s="255"/>
      <c r="SVY122" s="255"/>
      <c r="SVZ122" s="256"/>
      <c r="SWC122" s="251"/>
      <c r="SWD122" s="251"/>
      <c r="SWE122" s="251"/>
      <c r="SWF122" s="251"/>
      <c r="SWG122" s="251"/>
      <c r="SWH122" s="251"/>
      <c r="SWI122" s="252"/>
      <c r="SWJ122" s="253"/>
      <c r="SWO122" s="254"/>
      <c r="SWR122" s="252"/>
      <c r="SWS122" s="252"/>
      <c r="SWT122" s="252"/>
      <c r="SWU122" s="252"/>
      <c r="SWV122" s="253"/>
      <c r="SWW122" s="253"/>
      <c r="SWX122" s="255"/>
      <c r="SWY122" s="255"/>
      <c r="SWZ122" s="256"/>
      <c r="SXC122" s="251"/>
      <c r="SXD122" s="251"/>
      <c r="SXE122" s="251"/>
      <c r="SXF122" s="251"/>
      <c r="SXG122" s="251"/>
      <c r="SXH122" s="251"/>
      <c r="SXI122" s="252"/>
      <c r="SXJ122" s="253"/>
      <c r="SXO122" s="254"/>
      <c r="SXR122" s="252"/>
      <c r="SXS122" s="252"/>
      <c r="SXT122" s="252"/>
      <c r="SXU122" s="252"/>
      <c r="SXV122" s="253"/>
      <c r="SXW122" s="253"/>
      <c r="SXX122" s="255"/>
      <c r="SXY122" s="255"/>
      <c r="SXZ122" s="256"/>
      <c r="SYC122" s="251"/>
      <c r="SYD122" s="251"/>
      <c r="SYE122" s="251"/>
      <c r="SYF122" s="251"/>
      <c r="SYG122" s="251"/>
      <c r="SYH122" s="251"/>
      <c r="SYI122" s="252"/>
      <c r="SYJ122" s="253"/>
      <c r="SYO122" s="254"/>
      <c r="SYR122" s="252"/>
      <c r="SYS122" s="252"/>
      <c r="SYT122" s="252"/>
      <c r="SYU122" s="252"/>
      <c r="SYV122" s="253"/>
      <c r="SYW122" s="253"/>
      <c r="SYX122" s="255"/>
      <c r="SYY122" s="255"/>
      <c r="SYZ122" s="256"/>
      <c r="SZC122" s="251"/>
      <c r="SZD122" s="251"/>
      <c r="SZE122" s="251"/>
      <c r="SZF122" s="251"/>
      <c r="SZG122" s="251"/>
      <c r="SZH122" s="251"/>
      <c r="SZI122" s="252"/>
      <c r="SZJ122" s="253"/>
      <c r="SZO122" s="254"/>
      <c r="SZR122" s="252"/>
      <c r="SZS122" s="252"/>
      <c r="SZT122" s="252"/>
      <c r="SZU122" s="252"/>
      <c r="SZV122" s="253"/>
      <c r="SZW122" s="253"/>
      <c r="SZX122" s="255"/>
      <c r="SZY122" s="255"/>
      <c r="SZZ122" s="256"/>
      <c r="TAC122" s="251"/>
      <c r="TAD122" s="251"/>
      <c r="TAE122" s="251"/>
      <c r="TAF122" s="251"/>
      <c r="TAG122" s="251"/>
      <c r="TAH122" s="251"/>
      <c r="TAI122" s="252"/>
      <c r="TAJ122" s="253"/>
      <c r="TAO122" s="254"/>
      <c r="TAR122" s="252"/>
      <c r="TAS122" s="252"/>
      <c r="TAT122" s="252"/>
      <c r="TAU122" s="252"/>
      <c r="TAV122" s="253"/>
      <c r="TAW122" s="253"/>
      <c r="TAX122" s="255"/>
      <c r="TAY122" s="255"/>
      <c r="TAZ122" s="256"/>
      <c r="TBC122" s="251"/>
      <c r="TBD122" s="251"/>
      <c r="TBE122" s="251"/>
      <c r="TBF122" s="251"/>
      <c r="TBG122" s="251"/>
      <c r="TBH122" s="251"/>
      <c r="TBI122" s="252"/>
      <c r="TBJ122" s="253"/>
      <c r="TBO122" s="254"/>
      <c r="TBR122" s="252"/>
      <c r="TBS122" s="252"/>
      <c r="TBT122" s="252"/>
      <c r="TBU122" s="252"/>
      <c r="TBV122" s="253"/>
      <c r="TBW122" s="253"/>
      <c r="TBX122" s="255"/>
      <c r="TBY122" s="255"/>
      <c r="TBZ122" s="256"/>
      <c r="TCC122" s="251"/>
      <c r="TCD122" s="251"/>
      <c r="TCE122" s="251"/>
      <c r="TCF122" s="251"/>
      <c r="TCG122" s="251"/>
      <c r="TCH122" s="251"/>
      <c r="TCI122" s="252"/>
      <c r="TCJ122" s="253"/>
      <c r="TCO122" s="254"/>
      <c r="TCR122" s="252"/>
      <c r="TCS122" s="252"/>
      <c r="TCT122" s="252"/>
      <c r="TCU122" s="252"/>
      <c r="TCV122" s="253"/>
      <c r="TCW122" s="253"/>
      <c r="TCX122" s="255"/>
      <c r="TCY122" s="255"/>
      <c r="TCZ122" s="256"/>
      <c r="TDC122" s="251"/>
      <c r="TDD122" s="251"/>
      <c r="TDE122" s="251"/>
      <c r="TDF122" s="251"/>
      <c r="TDG122" s="251"/>
      <c r="TDH122" s="251"/>
      <c r="TDI122" s="252"/>
      <c r="TDJ122" s="253"/>
      <c r="TDO122" s="254"/>
      <c r="TDR122" s="252"/>
      <c r="TDS122" s="252"/>
      <c r="TDT122" s="252"/>
      <c r="TDU122" s="252"/>
      <c r="TDV122" s="253"/>
      <c r="TDW122" s="253"/>
      <c r="TDX122" s="255"/>
      <c r="TDY122" s="255"/>
      <c r="TDZ122" s="256"/>
      <c r="TEC122" s="251"/>
      <c r="TED122" s="251"/>
      <c r="TEE122" s="251"/>
      <c r="TEF122" s="251"/>
      <c r="TEG122" s="251"/>
      <c r="TEH122" s="251"/>
      <c r="TEI122" s="252"/>
      <c r="TEJ122" s="253"/>
      <c r="TEO122" s="254"/>
      <c r="TER122" s="252"/>
      <c r="TES122" s="252"/>
      <c r="TET122" s="252"/>
      <c r="TEU122" s="252"/>
      <c r="TEV122" s="253"/>
      <c r="TEW122" s="253"/>
      <c r="TEX122" s="255"/>
      <c r="TEY122" s="255"/>
      <c r="TEZ122" s="256"/>
      <c r="TFC122" s="251"/>
      <c r="TFD122" s="251"/>
      <c r="TFE122" s="251"/>
      <c r="TFF122" s="251"/>
      <c r="TFG122" s="251"/>
      <c r="TFH122" s="251"/>
      <c r="TFI122" s="252"/>
      <c r="TFJ122" s="253"/>
      <c r="TFO122" s="254"/>
      <c r="TFR122" s="252"/>
      <c r="TFS122" s="252"/>
      <c r="TFT122" s="252"/>
      <c r="TFU122" s="252"/>
      <c r="TFV122" s="253"/>
      <c r="TFW122" s="253"/>
      <c r="TFX122" s="255"/>
      <c r="TFY122" s="255"/>
      <c r="TFZ122" s="256"/>
      <c r="TGC122" s="251"/>
      <c r="TGD122" s="251"/>
      <c r="TGE122" s="251"/>
      <c r="TGF122" s="251"/>
      <c r="TGG122" s="251"/>
      <c r="TGH122" s="251"/>
      <c r="TGI122" s="252"/>
      <c r="TGJ122" s="253"/>
      <c r="TGO122" s="254"/>
      <c r="TGR122" s="252"/>
      <c r="TGS122" s="252"/>
      <c r="TGT122" s="252"/>
      <c r="TGU122" s="252"/>
      <c r="TGV122" s="253"/>
      <c r="TGW122" s="253"/>
      <c r="TGX122" s="255"/>
      <c r="TGY122" s="255"/>
      <c r="TGZ122" s="256"/>
      <c r="THC122" s="251"/>
      <c r="THD122" s="251"/>
      <c r="THE122" s="251"/>
      <c r="THF122" s="251"/>
      <c r="THG122" s="251"/>
      <c r="THH122" s="251"/>
      <c r="THI122" s="252"/>
      <c r="THJ122" s="253"/>
      <c r="THO122" s="254"/>
      <c r="THR122" s="252"/>
      <c r="THS122" s="252"/>
      <c r="THT122" s="252"/>
      <c r="THU122" s="252"/>
      <c r="THV122" s="253"/>
      <c r="THW122" s="253"/>
      <c r="THX122" s="255"/>
      <c r="THY122" s="255"/>
      <c r="THZ122" s="256"/>
      <c r="TIC122" s="251"/>
      <c r="TID122" s="251"/>
      <c r="TIE122" s="251"/>
      <c r="TIF122" s="251"/>
      <c r="TIG122" s="251"/>
      <c r="TIH122" s="251"/>
      <c r="TII122" s="252"/>
      <c r="TIJ122" s="253"/>
      <c r="TIO122" s="254"/>
      <c r="TIR122" s="252"/>
      <c r="TIS122" s="252"/>
      <c r="TIT122" s="252"/>
      <c r="TIU122" s="252"/>
      <c r="TIV122" s="253"/>
      <c r="TIW122" s="253"/>
      <c r="TIX122" s="255"/>
      <c r="TIY122" s="255"/>
      <c r="TIZ122" s="256"/>
      <c r="TJC122" s="251"/>
      <c r="TJD122" s="251"/>
      <c r="TJE122" s="251"/>
      <c r="TJF122" s="251"/>
      <c r="TJG122" s="251"/>
      <c r="TJH122" s="251"/>
      <c r="TJI122" s="252"/>
      <c r="TJJ122" s="253"/>
      <c r="TJO122" s="254"/>
      <c r="TJR122" s="252"/>
      <c r="TJS122" s="252"/>
      <c r="TJT122" s="252"/>
      <c r="TJU122" s="252"/>
      <c r="TJV122" s="253"/>
      <c r="TJW122" s="253"/>
      <c r="TJX122" s="255"/>
      <c r="TJY122" s="255"/>
      <c r="TJZ122" s="256"/>
      <c r="TKC122" s="251"/>
      <c r="TKD122" s="251"/>
      <c r="TKE122" s="251"/>
      <c r="TKF122" s="251"/>
      <c r="TKG122" s="251"/>
      <c r="TKH122" s="251"/>
      <c r="TKI122" s="252"/>
      <c r="TKJ122" s="253"/>
      <c r="TKO122" s="254"/>
      <c r="TKR122" s="252"/>
      <c r="TKS122" s="252"/>
      <c r="TKT122" s="252"/>
      <c r="TKU122" s="252"/>
      <c r="TKV122" s="253"/>
      <c r="TKW122" s="253"/>
      <c r="TKX122" s="255"/>
      <c r="TKY122" s="255"/>
      <c r="TKZ122" s="256"/>
      <c r="TLC122" s="251"/>
      <c r="TLD122" s="251"/>
      <c r="TLE122" s="251"/>
      <c r="TLF122" s="251"/>
      <c r="TLG122" s="251"/>
      <c r="TLH122" s="251"/>
      <c r="TLI122" s="252"/>
      <c r="TLJ122" s="253"/>
      <c r="TLO122" s="254"/>
      <c r="TLR122" s="252"/>
      <c r="TLS122" s="252"/>
      <c r="TLT122" s="252"/>
      <c r="TLU122" s="252"/>
      <c r="TLV122" s="253"/>
      <c r="TLW122" s="253"/>
      <c r="TLX122" s="255"/>
      <c r="TLY122" s="255"/>
      <c r="TLZ122" s="256"/>
      <c r="TMC122" s="251"/>
      <c r="TMD122" s="251"/>
      <c r="TME122" s="251"/>
      <c r="TMF122" s="251"/>
      <c r="TMG122" s="251"/>
      <c r="TMH122" s="251"/>
      <c r="TMI122" s="252"/>
      <c r="TMJ122" s="253"/>
      <c r="TMO122" s="254"/>
      <c r="TMR122" s="252"/>
      <c r="TMS122" s="252"/>
      <c r="TMT122" s="252"/>
      <c r="TMU122" s="252"/>
      <c r="TMV122" s="253"/>
      <c r="TMW122" s="253"/>
      <c r="TMX122" s="255"/>
      <c r="TMY122" s="255"/>
      <c r="TMZ122" s="256"/>
      <c r="TNC122" s="251"/>
      <c r="TND122" s="251"/>
      <c r="TNE122" s="251"/>
      <c r="TNF122" s="251"/>
      <c r="TNG122" s="251"/>
      <c r="TNH122" s="251"/>
      <c r="TNI122" s="252"/>
      <c r="TNJ122" s="253"/>
      <c r="TNO122" s="254"/>
      <c r="TNR122" s="252"/>
      <c r="TNS122" s="252"/>
      <c r="TNT122" s="252"/>
      <c r="TNU122" s="252"/>
      <c r="TNV122" s="253"/>
      <c r="TNW122" s="253"/>
      <c r="TNX122" s="255"/>
      <c r="TNY122" s="255"/>
      <c r="TNZ122" s="256"/>
      <c r="TOC122" s="251"/>
      <c r="TOD122" s="251"/>
      <c r="TOE122" s="251"/>
      <c r="TOF122" s="251"/>
      <c r="TOG122" s="251"/>
      <c r="TOH122" s="251"/>
      <c r="TOI122" s="252"/>
      <c r="TOJ122" s="253"/>
      <c r="TOO122" s="254"/>
      <c r="TOR122" s="252"/>
      <c r="TOS122" s="252"/>
      <c r="TOT122" s="252"/>
      <c r="TOU122" s="252"/>
      <c r="TOV122" s="253"/>
      <c r="TOW122" s="253"/>
      <c r="TOX122" s="255"/>
      <c r="TOY122" s="255"/>
      <c r="TOZ122" s="256"/>
      <c r="TPC122" s="251"/>
      <c r="TPD122" s="251"/>
      <c r="TPE122" s="251"/>
      <c r="TPF122" s="251"/>
      <c r="TPG122" s="251"/>
      <c r="TPH122" s="251"/>
      <c r="TPI122" s="252"/>
      <c r="TPJ122" s="253"/>
      <c r="TPO122" s="254"/>
      <c r="TPR122" s="252"/>
      <c r="TPS122" s="252"/>
      <c r="TPT122" s="252"/>
      <c r="TPU122" s="252"/>
      <c r="TPV122" s="253"/>
      <c r="TPW122" s="253"/>
      <c r="TPX122" s="255"/>
      <c r="TPY122" s="255"/>
      <c r="TPZ122" s="256"/>
      <c r="TQC122" s="251"/>
      <c r="TQD122" s="251"/>
      <c r="TQE122" s="251"/>
      <c r="TQF122" s="251"/>
      <c r="TQG122" s="251"/>
      <c r="TQH122" s="251"/>
      <c r="TQI122" s="252"/>
      <c r="TQJ122" s="253"/>
      <c r="TQO122" s="254"/>
      <c r="TQR122" s="252"/>
      <c r="TQS122" s="252"/>
      <c r="TQT122" s="252"/>
      <c r="TQU122" s="252"/>
      <c r="TQV122" s="253"/>
      <c r="TQW122" s="253"/>
      <c r="TQX122" s="255"/>
      <c r="TQY122" s="255"/>
      <c r="TQZ122" s="256"/>
      <c r="TRC122" s="251"/>
      <c r="TRD122" s="251"/>
      <c r="TRE122" s="251"/>
      <c r="TRF122" s="251"/>
      <c r="TRG122" s="251"/>
      <c r="TRH122" s="251"/>
      <c r="TRI122" s="252"/>
      <c r="TRJ122" s="253"/>
      <c r="TRO122" s="254"/>
      <c r="TRR122" s="252"/>
      <c r="TRS122" s="252"/>
      <c r="TRT122" s="252"/>
      <c r="TRU122" s="252"/>
      <c r="TRV122" s="253"/>
      <c r="TRW122" s="253"/>
      <c r="TRX122" s="255"/>
      <c r="TRY122" s="255"/>
      <c r="TRZ122" s="256"/>
      <c r="TSC122" s="251"/>
      <c r="TSD122" s="251"/>
      <c r="TSE122" s="251"/>
      <c r="TSF122" s="251"/>
      <c r="TSG122" s="251"/>
      <c r="TSH122" s="251"/>
      <c r="TSI122" s="252"/>
      <c r="TSJ122" s="253"/>
      <c r="TSO122" s="254"/>
      <c r="TSR122" s="252"/>
      <c r="TSS122" s="252"/>
      <c r="TST122" s="252"/>
      <c r="TSU122" s="252"/>
      <c r="TSV122" s="253"/>
      <c r="TSW122" s="253"/>
      <c r="TSX122" s="255"/>
      <c r="TSY122" s="255"/>
      <c r="TSZ122" s="256"/>
      <c r="TTC122" s="251"/>
      <c r="TTD122" s="251"/>
      <c r="TTE122" s="251"/>
      <c r="TTF122" s="251"/>
      <c r="TTG122" s="251"/>
      <c r="TTH122" s="251"/>
      <c r="TTI122" s="252"/>
      <c r="TTJ122" s="253"/>
      <c r="TTO122" s="254"/>
      <c r="TTR122" s="252"/>
      <c r="TTS122" s="252"/>
      <c r="TTT122" s="252"/>
      <c r="TTU122" s="252"/>
      <c r="TTV122" s="253"/>
      <c r="TTW122" s="253"/>
      <c r="TTX122" s="255"/>
      <c r="TTY122" s="255"/>
      <c r="TTZ122" s="256"/>
      <c r="TUC122" s="251"/>
      <c r="TUD122" s="251"/>
      <c r="TUE122" s="251"/>
      <c r="TUF122" s="251"/>
      <c r="TUG122" s="251"/>
      <c r="TUH122" s="251"/>
      <c r="TUI122" s="252"/>
      <c r="TUJ122" s="253"/>
      <c r="TUO122" s="254"/>
      <c r="TUR122" s="252"/>
      <c r="TUS122" s="252"/>
      <c r="TUT122" s="252"/>
      <c r="TUU122" s="252"/>
      <c r="TUV122" s="253"/>
      <c r="TUW122" s="253"/>
      <c r="TUX122" s="255"/>
      <c r="TUY122" s="255"/>
      <c r="TUZ122" s="256"/>
      <c r="TVC122" s="251"/>
      <c r="TVD122" s="251"/>
      <c r="TVE122" s="251"/>
      <c r="TVF122" s="251"/>
      <c r="TVG122" s="251"/>
      <c r="TVH122" s="251"/>
      <c r="TVI122" s="252"/>
      <c r="TVJ122" s="253"/>
      <c r="TVO122" s="254"/>
      <c r="TVR122" s="252"/>
      <c r="TVS122" s="252"/>
      <c r="TVT122" s="252"/>
      <c r="TVU122" s="252"/>
      <c r="TVV122" s="253"/>
      <c r="TVW122" s="253"/>
      <c r="TVX122" s="255"/>
      <c r="TVY122" s="255"/>
      <c r="TVZ122" s="256"/>
      <c r="TWC122" s="251"/>
      <c r="TWD122" s="251"/>
      <c r="TWE122" s="251"/>
      <c r="TWF122" s="251"/>
      <c r="TWG122" s="251"/>
      <c r="TWH122" s="251"/>
      <c r="TWI122" s="252"/>
      <c r="TWJ122" s="253"/>
      <c r="TWO122" s="254"/>
      <c r="TWR122" s="252"/>
      <c r="TWS122" s="252"/>
      <c r="TWT122" s="252"/>
      <c r="TWU122" s="252"/>
      <c r="TWV122" s="253"/>
      <c r="TWW122" s="253"/>
      <c r="TWX122" s="255"/>
      <c r="TWY122" s="255"/>
      <c r="TWZ122" s="256"/>
      <c r="TXC122" s="251"/>
      <c r="TXD122" s="251"/>
      <c r="TXE122" s="251"/>
      <c r="TXF122" s="251"/>
      <c r="TXG122" s="251"/>
      <c r="TXH122" s="251"/>
      <c r="TXI122" s="252"/>
      <c r="TXJ122" s="253"/>
      <c r="TXO122" s="254"/>
      <c r="TXR122" s="252"/>
      <c r="TXS122" s="252"/>
      <c r="TXT122" s="252"/>
      <c r="TXU122" s="252"/>
      <c r="TXV122" s="253"/>
      <c r="TXW122" s="253"/>
      <c r="TXX122" s="255"/>
      <c r="TXY122" s="255"/>
      <c r="TXZ122" s="256"/>
      <c r="TYC122" s="251"/>
      <c r="TYD122" s="251"/>
      <c r="TYE122" s="251"/>
      <c r="TYF122" s="251"/>
      <c r="TYG122" s="251"/>
      <c r="TYH122" s="251"/>
      <c r="TYI122" s="252"/>
      <c r="TYJ122" s="253"/>
      <c r="TYO122" s="254"/>
      <c r="TYR122" s="252"/>
      <c r="TYS122" s="252"/>
      <c r="TYT122" s="252"/>
      <c r="TYU122" s="252"/>
      <c r="TYV122" s="253"/>
      <c r="TYW122" s="253"/>
      <c r="TYX122" s="255"/>
      <c r="TYY122" s="255"/>
      <c r="TYZ122" s="256"/>
      <c r="TZC122" s="251"/>
      <c r="TZD122" s="251"/>
      <c r="TZE122" s="251"/>
      <c r="TZF122" s="251"/>
      <c r="TZG122" s="251"/>
      <c r="TZH122" s="251"/>
      <c r="TZI122" s="252"/>
      <c r="TZJ122" s="253"/>
      <c r="TZO122" s="254"/>
      <c r="TZR122" s="252"/>
      <c r="TZS122" s="252"/>
      <c r="TZT122" s="252"/>
      <c r="TZU122" s="252"/>
      <c r="TZV122" s="253"/>
      <c r="TZW122" s="253"/>
      <c r="TZX122" s="255"/>
      <c r="TZY122" s="255"/>
      <c r="TZZ122" s="256"/>
      <c r="UAC122" s="251"/>
      <c r="UAD122" s="251"/>
      <c r="UAE122" s="251"/>
      <c r="UAF122" s="251"/>
      <c r="UAG122" s="251"/>
      <c r="UAH122" s="251"/>
      <c r="UAI122" s="252"/>
      <c r="UAJ122" s="253"/>
      <c r="UAO122" s="254"/>
      <c r="UAR122" s="252"/>
      <c r="UAS122" s="252"/>
      <c r="UAT122" s="252"/>
      <c r="UAU122" s="252"/>
      <c r="UAV122" s="253"/>
      <c r="UAW122" s="253"/>
      <c r="UAX122" s="255"/>
      <c r="UAY122" s="255"/>
      <c r="UAZ122" s="256"/>
      <c r="UBC122" s="251"/>
      <c r="UBD122" s="251"/>
      <c r="UBE122" s="251"/>
      <c r="UBF122" s="251"/>
      <c r="UBG122" s="251"/>
      <c r="UBH122" s="251"/>
      <c r="UBI122" s="252"/>
      <c r="UBJ122" s="253"/>
      <c r="UBO122" s="254"/>
      <c r="UBR122" s="252"/>
      <c r="UBS122" s="252"/>
      <c r="UBT122" s="252"/>
      <c r="UBU122" s="252"/>
      <c r="UBV122" s="253"/>
      <c r="UBW122" s="253"/>
      <c r="UBX122" s="255"/>
      <c r="UBY122" s="255"/>
      <c r="UBZ122" s="256"/>
      <c r="UCC122" s="251"/>
      <c r="UCD122" s="251"/>
      <c r="UCE122" s="251"/>
      <c r="UCF122" s="251"/>
      <c r="UCG122" s="251"/>
      <c r="UCH122" s="251"/>
      <c r="UCI122" s="252"/>
      <c r="UCJ122" s="253"/>
      <c r="UCO122" s="254"/>
      <c r="UCR122" s="252"/>
      <c r="UCS122" s="252"/>
      <c r="UCT122" s="252"/>
      <c r="UCU122" s="252"/>
      <c r="UCV122" s="253"/>
      <c r="UCW122" s="253"/>
      <c r="UCX122" s="255"/>
      <c r="UCY122" s="255"/>
      <c r="UCZ122" s="256"/>
      <c r="UDC122" s="251"/>
      <c r="UDD122" s="251"/>
      <c r="UDE122" s="251"/>
      <c r="UDF122" s="251"/>
      <c r="UDG122" s="251"/>
      <c r="UDH122" s="251"/>
      <c r="UDI122" s="252"/>
      <c r="UDJ122" s="253"/>
      <c r="UDO122" s="254"/>
      <c r="UDR122" s="252"/>
      <c r="UDS122" s="252"/>
      <c r="UDT122" s="252"/>
      <c r="UDU122" s="252"/>
      <c r="UDV122" s="253"/>
      <c r="UDW122" s="253"/>
      <c r="UDX122" s="255"/>
      <c r="UDY122" s="255"/>
      <c r="UDZ122" s="256"/>
      <c r="UEC122" s="251"/>
      <c r="UED122" s="251"/>
      <c r="UEE122" s="251"/>
      <c r="UEF122" s="251"/>
      <c r="UEG122" s="251"/>
      <c r="UEH122" s="251"/>
      <c r="UEI122" s="252"/>
      <c r="UEJ122" s="253"/>
      <c r="UEO122" s="254"/>
      <c r="UER122" s="252"/>
      <c r="UES122" s="252"/>
      <c r="UET122" s="252"/>
      <c r="UEU122" s="252"/>
      <c r="UEV122" s="253"/>
      <c r="UEW122" s="253"/>
      <c r="UEX122" s="255"/>
      <c r="UEY122" s="255"/>
      <c r="UEZ122" s="256"/>
      <c r="UFC122" s="251"/>
      <c r="UFD122" s="251"/>
      <c r="UFE122" s="251"/>
      <c r="UFF122" s="251"/>
      <c r="UFG122" s="251"/>
      <c r="UFH122" s="251"/>
      <c r="UFI122" s="252"/>
      <c r="UFJ122" s="253"/>
      <c r="UFO122" s="254"/>
      <c r="UFR122" s="252"/>
      <c r="UFS122" s="252"/>
      <c r="UFT122" s="252"/>
      <c r="UFU122" s="252"/>
      <c r="UFV122" s="253"/>
      <c r="UFW122" s="253"/>
      <c r="UFX122" s="255"/>
      <c r="UFY122" s="255"/>
      <c r="UFZ122" s="256"/>
      <c r="UGC122" s="251"/>
      <c r="UGD122" s="251"/>
      <c r="UGE122" s="251"/>
      <c r="UGF122" s="251"/>
      <c r="UGG122" s="251"/>
      <c r="UGH122" s="251"/>
      <c r="UGI122" s="252"/>
      <c r="UGJ122" s="253"/>
      <c r="UGO122" s="254"/>
      <c r="UGR122" s="252"/>
      <c r="UGS122" s="252"/>
      <c r="UGT122" s="252"/>
      <c r="UGU122" s="252"/>
      <c r="UGV122" s="253"/>
      <c r="UGW122" s="253"/>
      <c r="UGX122" s="255"/>
      <c r="UGY122" s="255"/>
      <c r="UGZ122" s="256"/>
      <c r="UHC122" s="251"/>
      <c r="UHD122" s="251"/>
      <c r="UHE122" s="251"/>
      <c r="UHF122" s="251"/>
      <c r="UHG122" s="251"/>
      <c r="UHH122" s="251"/>
      <c r="UHI122" s="252"/>
      <c r="UHJ122" s="253"/>
      <c r="UHO122" s="254"/>
      <c r="UHR122" s="252"/>
      <c r="UHS122" s="252"/>
      <c r="UHT122" s="252"/>
      <c r="UHU122" s="252"/>
      <c r="UHV122" s="253"/>
      <c r="UHW122" s="253"/>
      <c r="UHX122" s="255"/>
      <c r="UHY122" s="255"/>
      <c r="UHZ122" s="256"/>
      <c r="UIC122" s="251"/>
      <c r="UID122" s="251"/>
      <c r="UIE122" s="251"/>
      <c r="UIF122" s="251"/>
      <c r="UIG122" s="251"/>
      <c r="UIH122" s="251"/>
      <c r="UII122" s="252"/>
      <c r="UIJ122" s="253"/>
      <c r="UIO122" s="254"/>
      <c r="UIR122" s="252"/>
      <c r="UIS122" s="252"/>
      <c r="UIT122" s="252"/>
      <c r="UIU122" s="252"/>
      <c r="UIV122" s="253"/>
      <c r="UIW122" s="253"/>
      <c r="UIX122" s="255"/>
      <c r="UIY122" s="255"/>
      <c r="UIZ122" s="256"/>
      <c r="UJC122" s="251"/>
      <c r="UJD122" s="251"/>
      <c r="UJE122" s="251"/>
      <c r="UJF122" s="251"/>
      <c r="UJG122" s="251"/>
      <c r="UJH122" s="251"/>
      <c r="UJI122" s="252"/>
      <c r="UJJ122" s="253"/>
      <c r="UJO122" s="254"/>
      <c r="UJR122" s="252"/>
      <c r="UJS122" s="252"/>
      <c r="UJT122" s="252"/>
      <c r="UJU122" s="252"/>
      <c r="UJV122" s="253"/>
      <c r="UJW122" s="253"/>
      <c r="UJX122" s="255"/>
      <c r="UJY122" s="255"/>
      <c r="UJZ122" s="256"/>
      <c r="UKC122" s="251"/>
      <c r="UKD122" s="251"/>
      <c r="UKE122" s="251"/>
      <c r="UKF122" s="251"/>
      <c r="UKG122" s="251"/>
      <c r="UKH122" s="251"/>
      <c r="UKI122" s="252"/>
      <c r="UKJ122" s="253"/>
      <c r="UKO122" s="254"/>
      <c r="UKR122" s="252"/>
      <c r="UKS122" s="252"/>
      <c r="UKT122" s="252"/>
      <c r="UKU122" s="252"/>
      <c r="UKV122" s="253"/>
      <c r="UKW122" s="253"/>
      <c r="UKX122" s="255"/>
      <c r="UKY122" s="255"/>
      <c r="UKZ122" s="256"/>
      <c r="ULC122" s="251"/>
      <c r="ULD122" s="251"/>
      <c r="ULE122" s="251"/>
      <c r="ULF122" s="251"/>
      <c r="ULG122" s="251"/>
      <c r="ULH122" s="251"/>
      <c r="ULI122" s="252"/>
      <c r="ULJ122" s="253"/>
      <c r="ULO122" s="254"/>
      <c r="ULR122" s="252"/>
      <c r="ULS122" s="252"/>
      <c r="ULT122" s="252"/>
      <c r="ULU122" s="252"/>
      <c r="ULV122" s="253"/>
      <c r="ULW122" s="253"/>
      <c r="ULX122" s="255"/>
      <c r="ULY122" s="255"/>
      <c r="ULZ122" s="256"/>
      <c r="UMC122" s="251"/>
      <c r="UMD122" s="251"/>
      <c r="UME122" s="251"/>
      <c r="UMF122" s="251"/>
      <c r="UMG122" s="251"/>
      <c r="UMH122" s="251"/>
      <c r="UMI122" s="252"/>
      <c r="UMJ122" s="253"/>
      <c r="UMO122" s="254"/>
      <c r="UMR122" s="252"/>
      <c r="UMS122" s="252"/>
      <c r="UMT122" s="252"/>
      <c r="UMU122" s="252"/>
      <c r="UMV122" s="253"/>
      <c r="UMW122" s="253"/>
      <c r="UMX122" s="255"/>
      <c r="UMY122" s="255"/>
      <c r="UMZ122" s="256"/>
      <c r="UNC122" s="251"/>
      <c r="UND122" s="251"/>
      <c r="UNE122" s="251"/>
      <c r="UNF122" s="251"/>
      <c r="UNG122" s="251"/>
      <c r="UNH122" s="251"/>
      <c r="UNI122" s="252"/>
      <c r="UNJ122" s="253"/>
      <c r="UNO122" s="254"/>
      <c r="UNR122" s="252"/>
      <c r="UNS122" s="252"/>
      <c r="UNT122" s="252"/>
      <c r="UNU122" s="252"/>
      <c r="UNV122" s="253"/>
      <c r="UNW122" s="253"/>
      <c r="UNX122" s="255"/>
      <c r="UNY122" s="255"/>
      <c r="UNZ122" s="256"/>
      <c r="UOC122" s="251"/>
      <c r="UOD122" s="251"/>
      <c r="UOE122" s="251"/>
      <c r="UOF122" s="251"/>
      <c r="UOG122" s="251"/>
      <c r="UOH122" s="251"/>
      <c r="UOI122" s="252"/>
      <c r="UOJ122" s="253"/>
      <c r="UOO122" s="254"/>
      <c r="UOR122" s="252"/>
      <c r="UOS122" s="252"/>
      <c r="UOT122" s="252"/>
      <c r="UOU122" s="252"/>
      <c r="UOV122" s="253"/>
      <c r="UOW122" s="253"/>
      <c r="UOX122" s="255"/>
      <c r="UOY122" s="255"/>
      <c r="UOZ122" s="256"/>
      <c r="UPC122" s="251"/>
      <c r="UPD122" s="251"/>
      <c r="UPE122" s="251"/>
      <c r="UPF122" s="251"/>
      <c r="UPG122" s="251"/>
      <c r="UPH122" s="251"/>
      <c r="UPI122" s="252"/>
      <c r="UPJ122" s="253"/>
      <c r="UPO122" s="254"/>
      <c r="UPR122" s="252"/>
      <c r="UPS122" s="252"/>
      <c r="UPT122" s="252"/>
      <c r="UPU122" s="252"/>
      <c r="UPV122" s="253"/>
      <c r="UPW122" s="253"/>
      <c r="UPX122" s="255"/>
      <c r="UPY122" s="255"/>
      <c r="UPZ122" s="256"/>
      <c r="UQC122" s="251"/>
      <c r="UQD122" s="251"/>
      <c r="UQE122" s="251"/>
      <c r="UQF122" s="251"/>
      <c r="UQG122" s="251"/>
      <c r="UQH122" s="251"/>
      <c r="UQI122" s="252"/>
      <c r="UQJ122" s="253"/>
      <c r="UQO122" s="254"/>
      <c r="UQR122" s="252"/>
      <c r="UQS122" s="252"/>
      <c r="UQT122" s="252"/>
      <c r="UQU122" s="252"/>
      <c r="UQV122" s="253"/>
      <c r="UQW122" s="253"/>
      <c r="UQX122" s="255"/>
      <c r="UQY122" s="255"/>
      <c r="UQZ122" s="256"/>
      <c r="URC122" s="251"/>
      <c r="URD122" s="251"/>
      <c r="URE122" s="251"/>
      <c r="URF122" s="251"/>
      <c r="URG122" s="251"/>
      <c r="URH122" s="251"/>
      <c r="URI122" s="252"/>
      <c r="URJ122" s="253"/>
      <c r="URO122" s="254"/>
      <c r="URR122" s="252"/>
      <c r="URS122" s="252"/>
      <c r="URT122" s="252"/>
      <c r="URU122" s="252"/>
      <c r="URV122" s="253"/>
      <c r="URW122" s="253"/>
      <c r="URX122" s="255"/>
      <c r="URY122" s="255"/>
      <c r="URZ122" s="256"/>
      <c r="USC122" s="251"/>
      <c r="USD122" s="251"/>
      <c r="USE122" s="251"/>
      <c r="USF122" s="251"/>
      <c r="USG122" s="251"/>
      <c r="USH122" s="251"/>
      <c r="USI122" s="252"/>
      <c r="USJ122" s="253"/>
      <c r="USO122" s="254"/>
      <c r="USR122" s="252"/>
      <c r="USS122" s="252"/>
      <c r="UST122" s="252"/>
      <c r="USU122" s="252"/>
      <c r="USV122" s="253"/>
      <c r="USW122" s="253"/>
      <c r="USX122" s="255"/>
      <c r="USY122" s="255"/>
      <c r="USZ122" s="256"/>
      <c r="UTC122" s="251"/>
      <c r="UTD122" s="251"/>
      <c r="UTE122" s="251"/>
      <c r="UTF122" s="251"/>
      <c r="UTG122" s="251"/>
      <c r="UTH122" s="251"/>
      <c r="UTI122" s="252"/>
      <c r="UTJ122" s="253"/>
      <c r="UTO122" s="254"/>
      <c r="UTR122" s="252"/>
      <c r="UTS122" s="252"/>
      <c r="UTT122" s="252"/>
      <c r="UTU122" s="252"/>
      <c r="UTV122" s="253"/>
      <c r="UTW122" s="253"/>
      <c r="UTX122" s="255"/>
      <c r="UTY122" s="255"/>
      <c r="UTZ122" s="256"/>
      <c r="UUC122" s="251"/>
      <c r="UUD122" s="251"/>
      <c r="UUE122" s="251"/>
      <c r="UUF122" s="251"/>
      <c r="UUG122" s="251"/>
      <c r="UUH122" s="251"/>
      <c r="UUI122" s="252"/>
      <c r="UUJ122" s="253"/>
      <c r="UUO122" s="254"/>
      <c r="UUR122" s="252"/>
      <c r="UUS122" s="252"/>
      <c r="UUT122" s="252"/>
      <c r="UUU122" s="252"/>
      <c r="UUV122" s="253"/>
      <c r="UUW122" s="253"/>
      <c r="UUX122" s="255"/>
      <c r="UUY122" s="255"/>
      <c r="UUZ122" s="256"/>
      <c r="UVC122" s="251"/>
      <c r="UVD122" s="251"/>
      <c r="UVE122" s="251"/>
      <c r="UVF122" s="251"/>
      <c r="UVG122" s="251"/>
      <c r="UVH122" s="251"/>
      <c r="UVI122" s="252"/>
      <c r="UVJ122" s="253"/>
      <c r="UVO122" s="254"/>
      <c r="UVR122" s="252"/>
      <c r="UVS122" s="252"/>
      <c r="UVT122" s="252"/>
      <c r="UVU122" s="252"/>
      <c r="UVV122" s="253"/>
      <c r="UVW122" s="253"/>
      <c r="UVX122" s="255"/>
      <c r="UVY122" s="255"/>
      <c r="UVZ122" s="256"/>
      <c r="UWC122" s="251"/>
      <c r="UWD122" s="251"/>
      <c r="UWE122" s="251"/>
      <c r="UWF122" s="251"/>
      <c r="UWG122" s="251"/>
      <c r="UWH122" s="251"/>
      <c r="UWI122" s="252"/>
      <c r="UWJ122" s="253"/>
      <c r="UWO122" s="254"/>
      <c r="UWR122" s="252"/>
      <c r="UWS122" s="252"/>
      <c r="UWT122" s="252"/>
      <c r="UWU122" s="252"/>
      <c r="UWV122" s="253"/>
      <c r="UWW122" s="253"/>
      <c r="UWX122" s="255"/>
      <c r="UWY122" s="255"/>
      <c r="UWZ122" s="256"/>
      <c r="UXC122" s="251"/>
      <c r="UXD122" s="251"/>
      <c r="UXE122" s="251"/>
      <c r="UXF122" s="251"/>
      <c r="UXG122" s="251"/>
      <c r="UXH122" s="251"/>
      <c r="UXI122" s="252"/>
      <c r="UXJ122" s="253"/>
      <c r="UXO122" s="254"/>
      <c r="UXR122" s="252"/>
      <c r="UXS122" s="252"/>
      <c r="UXT122" s="252"/>
      <c r="UXU122" s="252"/>
      <c r="UXV122" s="253"/>
      <c r="UXW122" s="253"/>
      <c r="UXX122" s="255"/>
      <c r="UXY122" s="255"/>
      <c r="UXZ122" s="256"/>
      <c r="UYC122" s="251"/>
      <c r="UYD122" s="251"/>
      <c r="UYE122" s="251"/>
      <c r="UYF122" s="251"/>
      <c r="UYG122" s="251"/>
      <c r="UYH122" s="251"/>
      <c r="UYI122" s="252"/>
      <c r="UYJ122" s="253"/>
      <c r="UYO122" s="254"/>
      <c r="UYR122" s="252"/>
      <c r="UYS122" s="252"/>
      <c r="UYT122" s="252"/>
      <c r="UYU122" s="252"/>
      <c r="UYV122" s="253"/>
      <c r="UYW122" s="253"/>
      <c r="UYX122" s="255"/>
      <c r="UYY122" s="255"/>
      <c r="UYZ122" s="256"/>
      <c r="UZC122" s="251"/>
      <c r="UZD122" s="251"/>
      <c r="UZE122" s="251"/>
      <c r="UZF122" s="251"/>
      <c r="UZG122" s="251"/>
      <c r="UZH122" s="251"/>
      <c r="UZI122" s="252"/>
      <c r="UZJ122" s="253"/>
      <c r="UZO122" s="254"/>
      <c r="UZR122" s="252"/>
      <c r="UZS122" s="252"/>
      <c r="UZT122" s="252"/>
      <c r="UZU122" s="252"/>
      <c r="UZV122" s="253"/>
      <c r="UZW122" s="253"/>
      <c r="UZX122" s="255"/>
      <c r="UZY122" s="255"/>
      <c r="UZZ122" s="256"/>
      <c r="VAC122" s="251"/>
      <c r="VAD122" s="251"/>
      <c r="VAE122" s="251"/>
      <c r="VAF122" s="251"/>
      <c r="VAG122" s="251"/>
      <c r="VAH122" s="251"/>
      <c r="VAI122" s="252"/>
      <c r="VAJ122" s="253"/>
      <c r="VAO122" s="254"/>
      <c r="VAR122" s="252"/>
      <c r="VAS122" s="252"/>
      <c r="VAT122" s="252"/>
      <c r="VAU122" s="252"/>
      <c r="VAV122" s="253"/>
      <c r="VAW122" s="253"/>
      <c r="VAX122" s="255"/>
      <c r="VAY122" s="255"/>
      <c r="VAZ122" s="256"/>
      <c r="VBC122" s="251"/>
      <c r="VBD122" s="251"/>
      <c r="VBE122" s="251"/>
      <c r="VBF122" s="251"/>
      <c r="VBG122" s="251"/>
      <c r="VBH122" s="251"/>
      <c r="VBI122" s="252"/>
      <c r="VBJ122" s="253"/>
      <c r="VBO122" s="254"/>
      <c r="VBR122" s="252"/>
      <c r="VBS122" s="252"/>
      <c r="VBT122" s="252"/>
      <c r="VBU122" s="252"/>
      <c r="VBV122" s="253"/>
      <c r="VBW122" s="253"/>
      <c r="VBX122" s="255"/>
      <c r="VBY122" s="255"/>
      <c r="VBZ122" s="256"/>
      <c r="VCC122" s="251"/>
      <c r="VCD122" s="251"/>
      <c r="VCE122" s="251"/>
      <c r="VCF122" s="251"/>
      <c r="VCG122" s="251"/>
      <c r="VCH122" s="251"/>
      <c r="VCI122" s="252"/>
      <c r="VCJ122" s="253"/>
      <c r="VCO122" s="254"/>
      <c r="VCR122" s="252"/>
      <c r="VCS122" s="252"/>
      <c r="VCT122" s="252"/>
      <c r="VCU122" s="252"/>
      <c r="VCV122" s="253"/>
      <c r="VCW122" s="253"/>
      <c r="VCX122" s="255"/>
      <c r="VCY122" s="255"/>
      <c r="VCZ122" s="256"/>
      <c r="VDC122" s="251"/>
      <c r="VDD122" s="251"/>
      <c r="VDE122" s="251"/>
      <c r="VDF122" s="251"/>
      <c r="VDG122" s="251"/>
      <c r="VDH122" s="251"/>
      <c r="VDI122" s="252"/>
      <c r="VDJ122" s="253"/>
      <c r="VDO122" s="254"/>
      <c r="VDR122" s="252"/>
      <c r="VDS122" s="252"/>
      <c r="VDT122" s="252"/>
      <c r="VDU122" s="252"/>
      <c r="VDV122" s="253"/>
      <c r="VDW122" s="253"/>
      <c r="VDX122" s="255"/>
      <c r="VDY122" s="255"/>
      <c r="VDZ122" s="256"/>
      <c r="VEC122" s="251"/>
      <c r="VED122" s="251"/>
      <c r="VEE122" s="251"/>
      <c r="VEF122" s="251"/>
      <c r="VEG122" s="251"/>
      <c r="VEH122" s="251"/>
      <c r="VEI122" s="252"/>
      <c r="VEJ122" s="253"/>
      <c r="VEO122" s="254"/>
      <c r="VER122" s="252"/>
      <c r="VES122" s="252"/>
      <c r="VET122" s="252"/>
      <c r="VEU122" s="252"/>
      <c r="VEV122" s="253"/>
      <c r="VEW122" s="253"/>
      <c r="VEX122" s="255"/>
      <c r="VEY122" s="255"/>
      <c r="VEZ122" s="256"/>
      <c r="VFC122" s="251"/>
      <c r="VFD122" s="251"/>
      <c r="VFE122" s="251"/>
      <c r="VFF122" s="251"/>
      <c r="VFG122" s="251"/>
      <c r="VFH122" s="251"/>
      <c r="VFI122" s="252"/>
      <c r="VFJ122" s="253"/>
      <c r="VFO122" s="254"/>
      <c r="VFR122" s="252"/>
      <c r="VFS122" s="252"/>
      <c r="VFT122" s="252"/>
      <c r="VFU122" s="252"/>
      <c r="VFV122" s="253"/>
      <c r="VFW122" s="253"/>
      <c r="VFX122" s="255"/>
      <c r="VFY122" s="255"/>
      <c r="VFZ122" s="256"/>
      <c r="VGC122" s="251"/>
      <c r="VGD122" s="251"/>
      <c r="VGE122" s="251"/>
      <c r="VGF122" s="251"/>
      <c r="VGG122" s="251"/>
      <c r="VGH122" s="251"/>
      <c r="VGI122" s="252"/>
      <c r="VGJ122" s="253"/>
      <c r="VGO122" s="254"/>
      <c r="VGR122" s="252"/>
      <c r="VGS122" s="252"/>
      <c r="VGT122" s="252"/>
      <c r="VGU122" s="252"/>
      <c r="VGV122" s="253"/>
      <c r="VGW122" s="253"/>
      <c r="VGX122" s="255"/>
      <c r="VGY122" s="255"/>
      <c r="VGZ122" s="256"/>
      <c r="VHC122" s="251"/>
      <c r="VHD122" s="251"/>
      <c r="VHE122" s="251"/>
      <c r="VHF122" s="251"/>
      <c r="VHG122" s="251"/>
      <c r="VHH122" s="251"/>
      <c r="VHI122" s="252"/>
      <c r="VHJ122" s="253"/>
      <c r="VHO122" s="254"/>
      <c r="VHR122" s="252"/>
      <c r="VHS122" s="252"/>
      <c r="VHT122" s="252"/>
      <c r="VHU122" s="252"/>
      <c r="VHV122" s="253"/>
      <c r="VHW122" s="253"/>
      <c r="VHX122" s="255"/>
      <c r="VHY122" s="255"/>
      <c r="VHZ122" s="256"/>
      <c r="VIC122" s="251"/>
      <c r="VID122" s="251"/>
      <c r="VIE122" s="251"/>
      <c r="VIF122" s="251"/>
      <c r="VIG122" s="251"/>
      <c r="VIH122" s="251"/>
      <c r="VII122" s="252"/>
      <c r="VIJ122" s="253"/>
      <c r="VIO122" s="254"/>
      <c r="VIR122" s="252"/>
      <c r="VIS122" s="252"/>
      <c r="VIT122" s="252"/>
      <c r="VIU122" s="252"/>
      <c r="VIV122" s="253"/>
      <c r="VIW122" s="253"/>
      <c r="VIX122" s="255"/>
      <c r="VIY122" s="255"/>
      <c r="VIZ122" s="256"/>
      <c r="VJC122" s="251"/>
      <c r="VJD122" s="251"/>
      <c r="VJE122" s="251"/>
      <c r="VJF122" s="251"/>
      <c r="VJG122" s="251"/>
      <c r="VJH122" s="251"/>
      <c r="VJI122" s="252"/>
      <c r="VJJ122" s="253"/>
      <c r="VJO122" s="254"/>
      <c r="VJR122" s="252"/>
      <c r="VJS122" s="252"/>
      <c r="VJT122" s="252"/>
      <c r="VJU122" s="252"/>
      <c r="VJV122" s="253"/>
      <c r="VJW122" s="253"/>
      <c r="VJX122" s="255"/>
      <c r="VJY122" s="255"/>
      <c r="VJZ122" s="256"/>
      <c r="VKC122" s="251"/>
      <c r="VKD122" s="251"/>
      <c r="VKE122" s="251"/>
      <c r="VKF122" s="251"/>
      <c r="VKG122" s="251"/>
      <c r="VKH122" s="251"/>
      <c r="VKI122" s="252"/>
      <c r="VKJ122" s="253"/>
      <c r="VKO122" s="254"/>
      <c r="VKR122" s="252"/>
      <c r="VKS122" s="252"/>
      <c r="VKT122" s="252"/>
      <c r="VKU122" s="252"/>
      <c r="VKV122" s="253"/>
      <c r="VKW122" s="253"/>
      <c r="VKX122" s="255"/>
      <c r="VKY122" s="255"/>
      <c r="VKZ122" s="256"/>
      <c r="VLC122" s="251"/>
      <c r="VLD122" s="251"/>
      <c r="VLE122" s="251"/>
      <c r="VLF122" s="251"/>
      <c r="VLG122" s="251"/>
      <c r="VLH122" s="251"/>
      <c r="VLI122" s="252"/>
      <c r="VLJ122" s="253"/>
      <c r="VLO122" s="254"/>
      <c r="VLR122" s="252"/>
      <c r="VLS122" s="252"/>
      <c r="VLT122" s="252"/>
      <c r="VLU122" s="252"/>
      <c r="VLV122" s="253"/>
      <c r="VLW122" s="253"/>
      <c r="VLX122" s="255"/>
      <c r="VLY122" s="255"/>
      <c r="VLZ122" s="256"/>
      <c r="VMC122" s="251"/>
      <c r="VMD122" s="251"/>
      <c r="VME122" s="251"/>
      <c r="VMF122" s="251"/>
      <c r="VMG122" s="251"/>
      <c r="VMH122" s="251"/>
      <c r="VMI122" s="252"/>
      <c r="VMJ122" s="253"/>
      <c r="VMO122" s="254"/>
      <c r="VMR122" s="252"/>
      <c r="VMS122" s="252"/>
      <c r="VMT122" s="252"/>
      <c r="VMU122" s="252"/>
      <c r="VMV122" s="253"/>
      <c r="VMW122" s="253"/>
      <c r="VMX122" s="255"/>
      <c r="VMY122" s="255"/>
      <c r="VMZ122" s="256"/>
      <c r="VNC122" s="251"/>
      <c r="VND122" s="251"/>
      <c r="VNE122" s="251"/>
      <c r="VNF122" s="251"/>
      <c r="VNG122" s="251"/>
      <c r="VNH122" s="251"/>
      <c r="VNI122" s="252"/>
      <c r="VNJ122" s="253"/>
      <c r="VNO122" s="254"/>
      <c r="VNR122" s="252"/>
      <c r="VNS122" s="252"/>
      <c r="VNT122" s="252"/>
      <c r="VNU122" s="252"/>
      <c r="VNV122" s="253"/>
      <c r="VNW122" s="253"/>
      <c r="VNX122" s="255"/>
      <c r="VNY122" s="255"/>
      <c r="VNZ122" s="256"/>
      <c r="VOC122" s="251"/>
      <c r="VOD122" s="251"/>
      <c r="VOE122" s="251"/>
      <c r="VOF122" s="251"/>
      <c r="VOG122" s="251"/>
      <c r="VOH122" s="251"/>
      <c r="VOI122" s="252"/>
      <c r="VOJ122" s="253"/>
      <c r="VOO122" s="254"/>
      <c r="VOR122" s="252"/>
      <c r="VOS122" s="252"/>
      <c r="VOT122" s="252"/>
      <c r="VOU122" s="252"/>
      <c r="VOV122" s="253"/>
      <c r="VOW122" s="253"/>
      <c r="VOX122" s="255"/>
      <c r="VOY122" s="255"/>
      <c r="VOZ122" s="256"/>
      <c r="VPC122" s="251"/>
      <c r="VPD122" s="251"/>
      <c r="VPE122" s="251"/>
      <c r="VPF122" s="251"/>
      <c r="VPG122" s="251"/>
      <c r="VPH122" s="251"/>
      <c r="VPI122" s="252"/>
      <c r="VPJ122" s="253"/>
      <c r="VPO122" s="254"/>
      <c r="VPR122" s="252"/>
      <c r="VPS122" s="252"/>
      <c r="VPT122" s="252"/>
      <c r="VPU122" s="252"/>
      <c r="VPV122" s="253"/>
      <c r="VPW122" s="253"/>
      <c r="VPX122" s="255"/>
      <c r="VPY122" s="255"/>
      <c r="VPZ122" s="256"/>
      <c r="VQC122" s="251"/>
      <c r="VQD122" s="251"/>
      <c r="VQE122" s="251"/>
      <c r="VQF122" s="251"/>
      <c r="VQG122" s="251"/>
      <c r="VQH122" s="251"/>
      <c r="VQI122" s="252"/>
      <c r="VQJ122" s="253"/>
      <c r="VQO122" s="254"/>
      <c r="VQR122" s="252"/>
      <c r="VQS122" s="252"/>
      <c r="VQT122" s="252"/>
      <c r="VQU122" s="252"/>
      <c r="VQV122" s="253"/>
      <c r="VQW122" s="253"/>
      <c r="VQX122" s="255"/>
      <c r="VQY122" s="255"/>
      <c r="VQZ122" s="256"/>
      <c r="VRC122" s="251"/>
      <c r="VRD122" s="251"/>
      <c r="VRE122" s="251"/>
      <c r="VRF122" s="251"/>
      <c r="VRG122" s="251"/>
      <c r="VRH122" s="251"/>
      <c r="VRI122" s="252"/>
      <c r="VRJ122" s="253"/>
      <c r="VRO122" s="254"/>
      <c r="VRR122" s="252"/>
      <c r="VRS122" s="252"/>
      <c r="VRT122" s="252"/>
      <c r="VRU122" s="252"/>
      <c r="VRV122" s="253"/>
      <c r="VRW122" s="253"/>
      <c r="VRX122" s="255"/>
      <c r="VRY122" s="255"/>
      <c r="VRZ122" s="256"/>
      <c r="VSC122" s="251"/>
      <c r="VSD122" s="251"/>
      <c r="VSE122" s="251"/>
      <c r="VSF122" s="251"/>
      <c r="VSG122" s="251"/>
      <c r="VSH122" s="251"/>
      <c r="VSI122" s="252"/>
      <c r="VSJ122" s="253"/>
      <c r="VSO122" s="254"/>
      <c r="VSR122" s="252"/>
      <c r="VSS122" s="252"/>
      <c r="VST122" s="252"/>
      <c r="VSU122" s="252"/>
      <c r="VSV122" s="253"/>
      <c r="VSW122" s="253"/>
      <c r="VSX122" s="255"/>
      <c r="VSY122" s="255"/>
      <c r="VSZ122" s="256"/>
      <c r="VTC122" s="251"/>
      <c r="VTD122" s="251"/>
      <c r="VTE122" s="251"/>
      <c r="VTF122" s="251"/>
      <c r="VTG122" s="251"/>
      <c r="VTH122" s="251"/>
      <c r="VTI122" s="252"/>
      <c r="VTJ122" s="253"/>
      <c r="VTO122" s="254"/>
      <c r="VTR122" s="252"/>
      <c r="VTS122" s="252"/>
      <c r="VTT122" s="252"/>
      <c r="VTU122" s="252"/>
      <c r="VTV122" s="253"/>
      <c r="VTW122" s="253"/>
      <c r="VTX122" s="255"/>
      <c r="VTY122" s="255"/>
      <c r="VTZ122" s="256"/>
      <c r="VUC122" s="251"/>
      <c r="VUD122" s="251"/>
      <c r="VUE122" s="251"/>
      <c r="VUF122" s="251"/>
      <c r="VUG122" s="251"/>
      <c r="VUH122" s="251"/>
      <c r="VUI122" s="252"/>
      <c r="VUJ122" s="253"/>
      <c r="VUO122" s="254"/>
      <c r="VUR122" s="252"/>
      <c r="VUS122" s="252"/>
      <c r="VUT122" s="252"/>
      <c r="VUU122" s="252"/>
      <c r="VUV122" s="253"/>
      <c r="VUW122" s="253"/>
      <c r="VUX122" s="255"/>
      <c r="VUY122" s="255"/>
      <c r="VUZ122" s="256"/>
      <c r="VVC122" s="251"/>
      <c r="VVD122" s="251"/>
      <c r="VVE122" s="251"/>
      <c r="VVF122" s="251"/>
      <c r="VVG122" s="251"/>
      <c r="VVH122" s="251"/>
      <c r="VVI122" s="252"/>
      <c r="VVJ122" s="253"/>
      <c r="VVO122" s="254"/>
      <c r="VVR122" s="252"/>
      <c r="VVS122" s="252"/>
      <c r="VVT122" s="252"/>
      <c r="VVU122" s="252"/>
      <c r="VVV122" s="253"/>
      <c r="VVW122" s="253"/>
      <c r="VVX122" s="255"/>
      <c r="VVY122" s="255"/>
      <c r="VVZ122" s="256"/>
      <c r="VWC122" s="251"/>
      <c r="VWD122" s="251"/>
      <c r="VWE122" s="251"/>
      <c r="VWF122" s="251"/>
      <c r="VWG122" s="251"/>
      <c r="VWH122" s="251"/>
      <c r="VWI122" s="252"/>
      <c r="VWJ122" s="253"/>
      <c r="VWO122" s="254"/>
      <c r="VWR122" s="252"/>
      <c r="VWS122" s="252"/>
      <c r="VWT122" s="252"/>
      <c r="VWU122" s="252"/>
      <c r="VWV122" s="253"/>
      <c r="VWW122" s="253"/>
      <c r="VWX122" s="255"/>
      <c r="VWY122" s="255"/>
      <c r="VWZ122" s="256"/>
      <c r="VXC122" s="251"/>
      <c r="VXD122" s="251"/>
      <c r="VXE122" s="251"/>
      <c r="VXF122" s="251"/>
      <c r="VXG122" s="251"/>
      <c r="VXH122" s="251"/>
      <c r="VXI122" s="252"/>
      <c r="VXJ122" s="253"/>
      <c r="VXO122" s="254"/>
      <c r="VXR122" s="252"/>
      <c r="VXS122" s="252"/>
      <c r="VXT122" s="252"/>
      <c r="VXU122" s="252"/>
      <c r="VXV122" s="253"/>
      <c r="VXW122" s="253"/>
      <c r="VXX122" s="255"/>
      <c r="VXY122" s="255"/>
      <c r="VXZ122" s="256"/>
      <c r="VYC122" s="251"/>
      <c r="VYD122" s="251"/>
      <c r="VYE122" s="251"/>
      <c r="VYF122" s="251"/>
      <c r="VYG122" s="251"/>
      <c r="VYH122" s="251"/>
      <c r="VYI122" s="252"/>
      <c r="VYJ122" s="253"/>
      <c r="VYO122" s="254"/>
      <c r="VYR122" s="252"/>
      <c r="VYS122" s="252"/>
      <c r="VYT122" s="252"/>
      <c r="VYU122" s="252"/>
      <c r="VYV122" s="253"/>
      <c r="VYW122" s="253"/>
      <c r="VYX122" s="255"/>
      <c r="VYY122" s="255"/>
      <c r="VYZ122" s="256"/>
      <c r="VZC122" s="251"/>
      <c r="VZD122" s="251"/>
      <c r="VZE122" s="251"/>
      <c r="VZF122" s="251"/>
      <c r="VZG122" s="251"/>
      <c r="VZH122" s="251"/>
      <c r="VZI122" s="252"/>
      <c r="VZJ122" s="253"/>
      <c r="VZO122" s="254"/>
      <c r="VZR122" s="252"/>
      <c r="VZS122" s="252"/>
      <c r="VZT122" s="252"/>
      <c r="VZU122" s="252"/>
      <c r="VZV122" s="253"/>
      <c r="VZW122" s="253"/>
      <c r="VZX122" s="255"/>
      <c r="VZY122" s="255"/>
      <c r="VZZ122" s="256"/>
      <c r="WAC122" s="251"/>
      <c r="WAD122" s="251"/>
      <c r="WAE122" s="251"/>
      <c r="WAF122" s="251"/>
      <c r="WAG122" s="251"/>
      <c r="WAH122" s="251"/>
      <c r="WAI122" s="252"/>
      <c r="WAJ122" s="253"/>
      <c r="WAO122" s="254"/>
      <c r="WAR122" s="252"/>
      <c r="WAS122" s="252"/>
      <c r="WAT122" s="252"/>
      <c r="WAU122" s="252"/>
      <c r="WAV122" s="253"/>
      <c r="WAW122" s="253"/>
      <c r="WAX122" s="255"/>
      <c r="WAY122" s="255"/>
      <c r="WAZ122" s="256"/>
      <c r="WBC122" s="251"/>
      <c r="WBD122" s="251"/>
      <c r="WBE122" s="251"/>
      <c r="WBF122" s="251"/>
      <c r="WBG122" s="251"/>
      <c r="WBH122" s="251"/>
      <c r="WBI122" s="252"/>
      <c r="WBJ122" s="253"/>
      <c r="WBO122" s="254"/>
      <c r="WBR122" s="252"/>
      <c r="WBS122" s="252"/>
      <c r="WBT122" s="252"/>
      <c r="WBU122" s="252"/>
      <c r="WBV122" s="253"/>
      <c r="WBW122" s="253"/>
      <c r="WBX122" s="255"/>
      <c r="WBY122" s="255"/>
      <c r="WBZ122" s="256"/>
      <c r="WCC122" s="251"/>
      <c r="WCD122" s="251"/>
      <c r="WCE122" s="251"/>
      <c r="WCF122" s="251"/>
      <c r="WCG122" s="251"/>
      <c r="WCH122" s="251"/>
      <c r="WCI122" s="252"/>
      <c r="WCJ122" s="253"/>
      <c r="WCO122" s="254"/>
      <c r="WCR122" s="252"/>
      <c r="WCS122" s="252"/>
      <c r="WCT122" s="252"/>
      <c r="WCU122" s="252"/>
      <c r="WCV122" s="253"/>
      <c r="WCW122" s="253"/>
      <c r="WCX122" s="255"/>
      <c r="WCY122" s="255"/>
      <c r="WCZ122" s="256"/>
      <c r="WDC122" s="251"/>
      <c r="WDD122" s="251"/>
      <c r="WDE122" s="251"/>
      <c r="WDF122" s="251"/>
      <c r="WDG122" s="251"/>
      <c r="WDH122" s="251"/>
      <c r="WDI122" s="252"/>
      <c r="WDJ122" s="253"/>
      <c r="WDO122" s="254"/>
      <c r="WDR122" s="252"/>
      <c r="WDS122" s="252"/>
      <c r="WDT122" s="252"/>
      <c r="WDU122" s="252"/>
      <c r="WDV122" s="253"/>
      <c r="WDW122" s="253"/>
      <c r="WDX122" s="255"/>
      <c r="WDY122" s="255"/>
      <c r="WDZ122" s="256"/>
      <c r="WEC122" s="251"/>
      <c r="WED122" s="251"/>
      <c r="WEE122" s="251"/>
      <c r="WEF122" s="251"/>
      <c r="WEG122" s="251"/>
      <c r="WEH122" s="251"/>
      <c r="WEI122" s="252"/>
      <c r="WEJ122" s="253"/>
      <c r="WEO122" s="254"/>
      <c r="WER122" s="252"/>
      <c r="WES122" s="252"/>
      <c r="WET122" s="252"/>
      <c r="WEU122" s="252"/>
      <c r="WEV122" s="253"/>
      <c r="WEW122" s="253"/>
      <c r="WEX122" s="255"/>
      <c r="WEY122" s="255"/>
      <c r="WEZ122" s="256"/>
      <c r="WFC122" s="251"/>
      <c r="WFD122" s="251"/>
      <c r="WFE122" s="251"/>
      <c r="WFF122" s="251"/>
      <c r="WFG122" s="251"/>
      <c r="WFH122" s="251"/>
      <c r="WFI122" s="252"/>
      <c r="WFJ122" s="253"/>
      <c r="WFO122" s="254"/>
      <c r="WFR122" s="252"/>
      <c r="WFS122" s="252"/>
      <c r="WFT122" s="252"/>
      <c r="WFU122" s="252"/>
      <c r="WFV122" s="253"/>
      <c r="WFW122" s="253"/>
      <c r="WFX122" s="255"/>
      <c r="WFY122" s="255"/>
      <c r="WFZ122" s="256"/>
      <c r="WGC122" s="251"/>
      <c r="WGD122" s="251"/>
      <c r="WGE122" s="251"/>
      <c r="WGF122" s="251"/>
      <c r="WGG122" s="251"/>
      <c r="WGH122" s="251"/>
      <c r="WGI122" s="252"/>
      <c r="WGJ122" s="253"/>
      <c r="WGO122" s="254"/>
      <c r="WGR122" s="252"/>
      <c r="WGS122" s="252"/>
      <c r="WGT122" s="252"/>
      <c r="WGU122" s="252"/>
      <c r="WGV122" s="253"/>
      <c r="WGW122" s="253"/>
      <c r="WGX122" s="255"/>
      <c r="WGY122" s="255"/>
      <c r="WGZ122" s="256"/>
      <c r="WHC122" s="251"/>
      <c r="WHD122" s="251"/>
      <c r="WHE122" s="251"/>
      <c r="WHF122" s="251"/>
      <c r="WHG122" s="251"/>
      <c r="WHH122" s="251"/>
      <c r="WHI122" s="252"/>
      <c r="WHJ122" s="253"/>
      <c r="WHO122" s="254"/>
      <c r="WHR122" s="252"/>
      <c r="WHS122" s="252"/>
      <c r="WHT122" s="252"/>
      <c r="WHU122" s="252"/>
      <c r="WHV122" s="253"/>
      <c r="WHW122" s="253"/>
      <c r="WHX122" s="255"/>
      <c r="WHY122" s="255"/>
      <c r="WHZ122" s="256"/>
      <c r="WIC122" s="251"/>
      <c r="WID122" s="251"/>
      <c r="WIE122" s="251"/>
      <c r="WIF122" s="251"/>
      <c r="WIG122" s="251"/>
      <c r="WIH122" s="251"/>
      <c r="WII122" s="252"/>
      <c r="WIJ122" s="253"/>
      <c r="WIO122" s="254"/>
      <c r="WIR122" s="252"/>
      <c r="WIS122" s="252"/>
      <c r="WIT122" s="252"/>
      <c r="WIU122" s="252"/>
      <c r="WIV122" s="253"/>
      <c r="WIW122" s="253"/>
      <c r="WIX122" s="255"/>
      <c r="WIY122" s="255"/>
      <c r="WIZ122" s="256"/>
      <c r="WJC122" s="251"/>
      <c r="WJD122" s="251"/>
      <c r="WJE122" s="251"/>
      <c r="WJF122" s="251"/>
      <c r="WJG122" s="251"/>
      <c r="WJH122" s="251"/>
      <c r="WJI122" s="252"/>
      <c r="WJJ122" s="253"/>
      <c r="WJO122" s="254"/>
      <c r="WJR122" s="252"/>
      <c r="WJS122" s="252"/>
      <c r="WJT122" s="252"/>
      <c r="WJU122" s="252"/>
      <c r="WJV122" s="253"/>
      <c r="WJW122" s="253"/>
      <c r="WJX122" s="255"/>
      <c r="WJY122" s="255"/>
      <c r="WJZ122" s="256"/>
      <c r="WKC122" s="251"/>
      <c r="WKD122" s="251"/>
      <c r="WKE122" s="251"/>
      <c r="WKF122" s="251"/>
      <c r="WKG122" s="251"/>
      <c r="WKH122" s="251"/>
      <c r="WKI122" s="252"/>
      <c r="WKJ122" s="253"/>
      <c r="WKO122" s="254"/>
      <c r="WKR122" s="252"/>
      <c r="WKS122" s="252"/>
      <c r="WKT122" s="252"/>
      <c r="WKU122" s="252"/>
      <c r="WKV122" s="253"/>
      <c r="WKW122" s="253"/>
      <c r="WKX122" s="255"/>
      <c r="WKY122" s="255"/>
      <c r="WKZ122" s="256"/>
      <c r="WLC122" s="251"/>
      <c r="WLD122" s="251"/>
      <c r="WLE122" s="251"/>
      <c r="WLF122" s="251"/>
      <c r="WLG122" s="251"/>
      <c r="WLH122" s="251"/>
      <c r="WLI122" s="252"/>
      <c r="WLJ122" s="253"/>
      <c r="WLO122" s="254"/>
      <c r="WLR122" s="252"/>
      <c r="WLS122" s="252"/>
      <c r="WLT122" s="252"/>
      <c r="WLU122" s="252"/>
      <c r="WLV122" s="253"/>
      <c r="WLW122" s="253"/>
      <c r="WLX122" s="255"/>
      <c r="WLY122" s="255"/>
      <c r="WLZ122" s="256"/>
      <c r="WMC122" s="251"/>
      <c r="WMD122" s="251"/>
      <c r="WME122" s="251"/>
      <c r="WMF122" s="251"/>
      <c r="WMG122" s="251"/>
      <c r="WMH122" s="251"/>
      <c r="WMI122" s="252"/>
      <c r="WMJ122" s="253"/>
      <c r="WMO122" s="254"/>
      <c r="WMR122" s="252"/>
      <c r="WMS122" s="252"/>
      <c r="WMT122" s="252"/>
      <c r="WMU122" s="252"/>
      <c r="WMV122" s="253"/>
      <c r="WMW122" s="253"/>
      <c r="WMX122" s="255"/>
      <c r="WMY122" s="255"/>
      <c r="WMZ122" s="256"/>
      <c r="WNC122" s="251"/>
      <c r="WND122" s="251"/>
      <c r="WNE122" s="251"/>
      <c r="WNF122" s="251"/>
      <c r="WNG122" s="251"/>
      <c r="WNH122" s="251"/>
      <c r="WNI122" s="252"/>
      <c r="WNJ122" s="253"/>
      <c r="WNO122" s="254"/>
      <c r="WNR122" s="252"/>
      <c r="WNS122" s="252"/>
      <c r="WNT122" s="252"/>
      <c r="WNU122" s="252"/>
      <c r="WNV122" s="253"/>
      <c r="WNW122" s="253"/>
      <c r="WNX122" s="255"/>
      <c r="WNY122" s="255"/>
      <c r="WNZ122" s="256"/>
      <c r="WOC122" s="251"/>
      <c r="WOD122" s="251"/>
      <c r="WOE122" s="251"/>
      <c r="WOF122" s="251"/>
      <c r="WOG122" s="251"/>
      <c r="WOH122" s="251"/>
      <c r="WOI122" s="252"/>
      <c r="WOJ122" s="253"/>
      <c r="WOO122" s="254"/>
      <c r="WOR122" s="252"/>
      <c r="WOS122" s="252"/>
      <c r="WOT122" s="252"/>
      <c r="WOU122" s="252"/>
      <c r="WOV122" s="253"/>
      <c r="WOW122" s="253"/>
      <c r="WOX122" s="255"/>
      <c r="WOY122" s="255"/>
      <c r="WOZ122" s="256"/>
      <c r="WPC122" s="251"/>
      <c r="WPD122" s="251"/>
      <c r="WPE122" s="251"/>
      <c r="WPF122" s="251"/>
      <c r="WPG122" s="251"/>
      <c r="WPH122" s="251"/>
      <c r="WPI122" s="252"/>
      <c r="WPJ122" s="253"/>
      <c r="WPO122" s="254"/>
      <c r="WPR122" s="252"/>
      <c r="WPS122" s="252"/>
      <c r="WPT122" s="252"/>
      <c r="WPU122" s="252"/>
      <c r="WPV122" s="253"/>
      <c r="WPW122" s="253"/>
      <c r="WPX122" s="255"/>
      <c r="WPY122" s="255"/>
      <c r="WPZ122" s="256"/>
      <c r="WQC122" s="251"/>
      <c r="WQD122" s="251"/>
      <c r="WQE122" s="251"/>
      <c r="WQF122" s="251"/>
      <c r="WQG122" s="251"/>
      <c r="WQH122" s="251"/>
      <c r="WQI122" s="252"/>
      <c r="WQJ122" s="253"/>
      <c r="WQO122" s="254"/>
      <c r="WQR122" s="252"/>
      <c r="WQS122" s="252"/>
      <c r="WQT122" s="252"/>
      <c r="WQU122" s="252"/>
      <c r="WQV122" s="253"/>
      <c r="WQW122" s="253"/>
      <c r="WQX122" s="255"/>
      <c r="WQY122" s="255"/>
      <c r="WQZ122" s="256"/>
      <c r="WRC122" s="251"/>
      <c r="WRD122" s="251"/>
      <c r="WRE122" s="251"/>
      <c r="WRF122" s="251"/>
      <c r="WRG122" s="251"/>
      <c r="WRH122" s="251"/>
      <c r="WRI122" s="252"/>
      <c r="WRJ122" s="253"/>
      <c r="WRO122" s="254"/>
      <c r="WRR122" s="252"/>
      <c r="WRS122" s="252"/>
      <c r="WRT122" s="252"/>
      <c r="WRU122" s="252"/>
      <c r="WRV122" s="253"/>
      <c r="WRW122" s="253"/>
      <c r="WRX122" s="255"/>
      <c r="WRY122" s="255"/>
      <c r="WRZ122" s="256"/>
      <c r="WSC122" s="251"/>
      <c r="WSD122" s="251"/>
      <c r="WSE122" s="251"/>
      <c r="WSF122" s="251"/>
      <c r="WSG122" s="251"/>
      <c r="WSH122" s="251"/>
      <c r="WSI122" s="252"/>
      <c r="WSJ122" s="253"/>
      <c r="WSO122" s="254"/>
      <c r="WSR122" s="252"/>
      <c r="WSS122" s="252"/>
      <c r="WST122" s="252"/>
      <c r="WSU122" s="252"/>
      <c r="WSV122" s="253"/>
      <c r="WSW122" s="253"/>
      <c r="WSX122" s="255"/>
      <c r="WSY122" s="255"/>
      <c r="WSZ122" s="256"/>
      <c r="WTC122" s="251"/>
      <c r="WTD122" s="251"/>
      <c r="WTE122" s="251"/>
      <c r="WTF122" s="251"/>
      <c r="WTG122" s="251"/>
      <c r="WTH122" s="251"/>
      <c r="WTI122" s="252"/>
      <c r="WTJ122" s="253"/>
      <c r="WTO122" s="254"/>
      <c r="WTR122" s="252"/>
      <c r="WTS122" s="252"/>
      <c r="WTT122" s="252"/>
      <c r="WTU122" s="252"/>
      <c r="WTV122" s="253"/>
      <c r="WTW122" s="253"/>
      <c r="WTX122" s="255"/>
      <c r="WTY122" s="255"/>
      <c r="WTZ122" s="256"/>
      <c r="WUC122" s="251"/>
      <c r="WUD122" s="251"/>
      <c r="WUE122" s="251"/>
      <c r="WUF122" s="251"/>
      <c r="WUG122" s="251"/>
      <c r="WUH122" s="251"/>
      <c r="WUI122" s="252"/>
      <c r="WUJ122" s="253"/>
      <c r="WUO122" s="254"/>
      <c r="WUR122" s="252"/>
      <c r="WUS122" s="252"/>
      <c r="WUT122" s="252"/>
      <c r="WUU122" s="252"/>
      <c r="WUV122" s="253"/>
      <c r="WUW122" s="253"/>
      <c r="WUX122" s="255"/>
      <c r="WUY122" s="255"/>
      <c r="WUZ122" s="256"/>
      <c r="WVC122" s="251"/>
      <c r="WVD122" s="251"/>
      <c r="WVE122" s="251"/>
      <c r="WVF122" s="251"/>
      <c r="WVG122" s="251"/>
      <c r="WVH122" s="251"/>
      <c r="WVI122" s="252"/>
      <c r="WVJ122" s="253"/>
      <c r="WVO122" s="254"/>
      <c r="WVR122" s="252"/>
      <c r="WVS122" s="252"/>
      <c r="WVT122" s="252"/>
      <c r="WVU122" s="252"/>
      <c r="WVV122" s="253"/>
      <c r="WVW122" s="253"/>
      <c r="WVX122" s="255"/>
      <c r="WVY122" s="255"/>
      <c r="WVZ122" s="256"/>
      <c r="WWC122" s="251"/>
      <c r="WWD122" s="251"/>
      <c r="WWE122" s="251"/>
      <c r="WWF122" s="251"/>
      <c r="WWG122" s="251"/>
      <c r="WWH122" s="251"/>
      <c r="WWI122" s="252"/>
      <c r="WWJ122" s="253"/>
      <c r="WWO122" s="254"/>
      <c r="WWR122" s="252"/>
      <c r="WWS122" s="252"/>
      <c r="WWT122" s="252"/>
      <c r="WWU122" s="252"/>
      <c r="WWV122" s="253"/>
      <c r="WWW122" s="253"/>
      <c r="WWX122" s="255"/>
      <c r="WWY122" s="255"/>
      <c r="WWZ122" s="256"/>
      <c r="WXC122" s="251"/>
      <c r="WXD122" s="251"/>
      <c r="WXE122" s="251"/>
      <c r="WXF122" s="251"/>
      <c r="WXG122" s="251"/>
      <c r="WXH122" s="251"/>
      <c r="WXI122" s="252"/>
      <c r="WXJ122" s="253"/>
      <c r="WXO122" s="254"/>
      <c r="WXR122" s="252"/>
      <c r="WXS122" s="252"/>
      <c r="WXT122" s="252"/>
      <c r="WXU122" s="252"/>
      <c r="WXV122" s="253"/>
      <c r="WXW122" s="253"/>
      <c r="WXX122" s="255"/>
      <c r="WXY122" s="255"/>
      <c r="WXZ122" s="256"/>
      <c r="WYC122" s="251"/>
      <c r="WYD122" s="251"/>
      <c r="WYE122" s="251"/>
      <c r="WYF122" s="251"/>
      <c r="WYG122" s="251"/>
      <c r="WYH122" s="251"/>
      <c r="WYI122" s="252"/>
      <c r="WYJ122" s="253"/>
      <c r="WYO122" s="254"/>
      <c r="WYR122" s="252"/>
      <c r="WYS122" s="252"/>
      <c r="WYT122" s="252"/>
      <c r="WYU122" s="252"/>
      <c r="WYV122" s="253"/>
      <c r="WYW122" s="253"/>
      <c r="WYX122" s="255"/>
      <c r="WYY122" s="255"/>
      <c r="WYZ122" s="256"/>
      <c r="WZC122" s="251"/>
      <c r="WZD122" s="251"/>
      <c r="WZE122" s="251"/>
      <c r="WZF122" s="251"/>
      <c r="WZG122" s="251"/>
      <c r="WZH122" s="251"/>
      <c r="WZI122" s="252"/>
      <c r="WZJ122" s="253"/>
      <c r="WZO122" s="254"/>
      <c r="WZR122" s="252"/>
      <c r="WZS122" s="252"/>
      <c r="WZT122" s="252"/>
      <c r="WZU122" s="252"/>
      <c r="WZV122" s="253"/>
      <c r="WZW122" s="253"/>
      <c r="WZX122" s="255"/>
      <c r="WZY122" s="255"/>
      <c r="WZZ122" s="256"/>
      <c r="XAC122" s="251"/>
      <c r="XAD122" s="251"/>
      <c r="XAE122" s="251"/>
      <c r="XAF122" s="251"/>
      <c r="XAG122" s="251"/>
      <c r="XAH122" s="251"/>
      <c r="XAI122" s="252"/>
      <c r="XAJ122" s="253"/>
      <c r="XAO122" s="254"/>
      <c r="XAR122" s="252"/>
      <c r="XAS122" s="252"/>
      <c r="XAT122" s="252"/>
      <c r="XAU122" s="252"/>
      <c r="XAV122" s="253"/>
      <c r="XAW122" s="253"/>
      <c r="XAX122" s="255"/>
      <c r="XAY122" s="255"/>
      <c r="XAZ122" s="256"/>
      <c r="XBC122" s="251"/>
      <c r="XBD122" s="251"/>
      <c r="XBE122" s="251"/>
      <c r="XBF122" s="251"/>
      <c r="XBG122" s="251"/>
      <c r="XBH122" s="251"/>
      <c r="XBI122" s="252"/>
      <c r="XBJ122" s="253"/>
      <c r="XBO122" s="254"/>
      <c r="XBR122" s="252"/>
      <c r="XBS122" s="252"/>
      <c r="XBT122" s="252"/>
      <c r="XBU122" s="252"/>
      <c r="XBV122" s="253"/>
      <c r="XBW122" s="253"/>
      <c r="XBX122" s="255"/>
      <c r="XBY122" s="255"/>
      <c r="XBZ122" s="256"/>
      <c r="XCC122" s="251"/>
      <c r="XCD122" s="251"/>
      <c r="XCE122" s="251"/>
      <c r="XCF122" s="251"/>
      <c r="XCG122" s="251"/>
      <c r="XCH122" s="251"/>
      <c r="XCI122" s="252"/>
      <c r="XCJ122" s="253"/>
      <c r="XCO122" s="254"/>
      <c r="XCR122" s="252"/>
      <c r="XCS122" s="252"/>
      <c r="XCT122" s="252"/>
      <c r="XCU122" s="252"/>
      <c r="XCV122" s="253"/>
      <c r="XCW122" s="253"/>
      <c r="XCX122" s="255"/>
      <c r="XCY122" s="255"/>
      <c r="XCZ122" s="256"/>
      <c r="XDC122" s="251"/>
      <c r="XDD122" s="251"/>
      <c r="XDE122" s="251"/>
      <c r="XDF122" s="251"/>
      <c r="XDG122" s="251"/>
      <c r="XDH122" s="251"/>
      <c r="XDI122" s="252"/>
      <c r="XDJ122" s="253"/>
      <c r="XDO122" s="254"/>
      <c r="XDR122" s="252"/>
      <c r="XDS122" s="252"/>
      <c r="XDT122" s="252"/>
      <c r="XDU122" s="252"/>
      <c r="XDV122" s="253"/>
      <c r="XDW122" s="253"/>
      <c r="XDX122" s="255"/>
      <c r="XDY122" s="255"/>
      <c r="XDZ122" s="256"/>
      <c r="XEC122" s="251"/>
      <c r="XED122" s="251"/>
      <c r="XEE122" s="251"/>
      <c r="XEF122" s="251"/>
      <c r="XEG122" s="251"/>
      <c r="XEH122" s="251"/>
      <c r="XEI122" s="252"/>
      <c r="XEJ122" s="253"/>
      <c r="XEO122" s="254"/>
      <c r="XER122" s="252"/>
      <c r="XES122" s="252"/>
      <c r="XET122" s="252"/>
      <c r="XEU122" s="252"/>
      <c r="XEV122" s="253"/>
      <c r="XEW122" s="253"/>
      <c r="XEX122" s="255"/>
      <c r="XEY122" s="255"/>
      <c r="XEZ122" s="256"/>
      <c r="XFC122" s="251"/>
      <c r="XFD122" s="251"/>
    </row>
  </sheetData>
  <sheetProtection algorithmName="SHA-512" hashValue="ITYji3MQHSU/KDAVJFEfNfPqt8+UvqCbOV9sVnHA9CDwOVn7Pz0tlqPaPmiMzE30KewyzQW2ySbh4HKlfJ8Wnw==" saltValue="TGemJMuHuGBCPsPEuFqCFw==" spinCount="100000" sheet="1" objects="1" scenarios="1"/>
  <dataValidations count="2">
    <dataValidation type="whole" showInputMessage="1" showErrorMessage="1" errorTitle="Incorrect number" error="Please enter quarterly consumption between 700-4000kWh" sqref="C5" xr:uid="{913D3E3C-07DC-BE4F-8D23-F53AB29EB33C}">
      <formula1>700</formula1>
      <formula2>4000</formula2>
    </dataValidation>
    <dataValidation type="decimal" showInputMessage="1" showErrorMessage="1" errorTitle="Incorrect entry" error="Enter 1.5 or 3.0 only" sqref="C4" xr:uid="{700E2711-189E-0441-9F9C-5CFDF7457397}">
      <formula1>1.5</formula1>
      <formula2>3</formula2>
    </dataValidation>
  </dataValidations>
  <pageMargins left="0.75" right="0.75" top="1" bottom="1" header="0.5" footer="0.5"/>
  <pageSetup paperSize="10" orientation="portrait" horizontalDpi="4294967292" verticalDpi="4294967292"/>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CF9899285DAFD4ABF6B899D562AD66C" ma:contentTypeVersion="17" ma:contentTypeDescription="Create a new document." ma:contentTypeScope="" ma:versionID="2251dce4c867e78d82bc97011e6d0463">
  <xsd:schema xmlns:xsd="http://www.w3.org/2001/XMLSchema" xmlns:xs="http://www.w3.org/2001/XMLSchema" xmlns:p="http://schemas.microsoft.com/office/2006/metadata/properties" xmlns:ns2="83334834-c131-4d61-bee2-353962f65d11" xmlns:ns3="73800343-357b-4820-8319-133562b4fa54" xmlns:ns4="73d85984-15f2-4ae1-928a-e67d5ef2c9c8" targetNamespace="http://schemas.microsoft.com/office/2006/metadata/properties" ma:root="true" ma:fieldsID="f1ce11c3d15de5cda018eb57dd48e231" ns2:_="" ns3:_="" ns4:_="">
    <xsd:import namespace="83334834-c131-4d61-bee2-353962f65d11"/>
    <xsd:import namespace="73800343-357b-4820-8319-133562b4fa54"/>
    <xsd:import namespace="73d85984-15f2-4ae1-928a-e67d5ef2c9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Location"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3334834-c131-4d61-bee2-353962f65d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51486fa-06af-4849-81d2-167f8f4bc90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800343-357b-4820-8319-133562b4fa5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d85984-15f2-4ae1-928a-e67d5ef2c9c8"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ae3ab515-3da6-47f0-b5b5-3f25682334a0}" ma:internalName="TaxCatchAll" ma:showField="CatchAllData" ma:web="73800343-357b-4820-8319-133562b4fa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D6A781D-E80C-42D3-881A-2B96ABD37621}"/>
</file>

<file path=customXml/itemProps2.xml><?xml version="1.0" encoding="utf-8"?>
<ds:datastoreItem xmlns:ds="http://schemas.openxmlformats.org/officeDocument/2006/customXml" ds:itemID="{4BA56685-8DC5-4F94-AD71-8493CC2F91C6}"/>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25</vt:i4>
      </vt:variant>
    </vt:vector>
  </HeadingPairs>
  <TitlesOfParts>
    <vt:vector size="25" baseType="lpstr">
      <vt:lpstr>Summary</vt:lpstr>
      <vt:lpstr>Brisbane Bills Jul'23</vt:lpstr>
      <vt:lpstr>SEQ Bills Jul'23</vt:lpstr>
      <vt:lpstr>Brisbane Bills Jul'22</vt:lpstr>
      <vt:lpstr>SEQ Bills Jul'22</vt:lpstr>
      <vt:lpstr>Brisbane Bills Jul'21</vt:lpstr>
      <vt:lpstr>SEQ Bills Jul'21</vt:lpstr>
      <vt:lpstr>Brisbane Bills Jul'20</vt:lpstr>
      <vt:lpstr>SEQ Bills Jul'20</vt:lpstr>
      <vt:lpstr>Brisbane Bills Jul'19</vt:lpstr>
      <vt:lpstr>SEQ Bills Jul'19</vt:lpstr>
      <vt:lpstr>Brisbane Bills Jul'18</vt:lpstr>
      <vt:lpstr>SEQ Bills Jul'18</vt:lpstr>
      <vt:lpstr>Brisbane Bills Jul'17</vt:lpstr>
      <vt:lpstr>SEQ Bills Jul'17</vt:lpstr>
      <vt:lpstr>Brisbane Bills Jul'16</vt:lpstr>
      <vt:lpstr>SEQ Bills Jul'16</vt:lpstr>
      <vt:lpstr>Tariffs July 2023</vt:lpstr>
      <vt:lpstr>Tariffs July 2022</vt:lpstr>
      <vt:lpstr>Tariffs July 2021</vt:lpstr>
      <vt:lpstr>Tariffs July 2020</vt:lpstr>
      <vt:lpstr>Tariffs July 2019</vt:lpstr>
      <vt:lpstr>Tariffs July 2018</vt:lpstr>
      <vt:lpstr>Tariffs July 2017</vt:lpstr>
      <vt:lpstr>Tariffs July 2016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May Mauseth</dc:creator>
  <cp:lastModifiedBy>May Mauseth</cp:lastModifiedBy>
  <dcterms:created xsi:type="dcterms:W3CDTF">2016-07-05T07:34:14Z</dcterms:created>
  <dcterms:modified xsi:type="dcterms:W3CDTF">2023-09-04T04:16:41Z</dcterms:modified>
</cp:coreProperties>
</file>